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port" sheetId="2" state="visible" r:id="rId4"/>
    <sheet name="orders_raw" sheetId="3" state="visible" r:id="rId5"/>
    <sheet name="orders_clean" sheetId="4" state="visible" r:id="rId6"/>
    <sheet name="city_map" sheetId="5" state="visible" r:id="rId7"/>
    <sheet name="products" sheetId="6" state="visible" r:id="rId8"/>
    <sheet name="customers" sheetId="7" state="visible" r:id="rId9"/>
    <sheet name="Summary" sheetId="8" state="visible" r:id="rId10"/>
    <sheet name="Pivot_chec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Helper columns M to W are cleaning formulas. Raw columns A to L are untouched.</t>
        </r>
      </text>
    </comment>
  </commentList>
</comments>
</file>

<file path=xl/sharedStrings.xml><?xml version="1.0" encoding="utf-8"?>
<sst xmlns="http://schemas.openxmlformats.org/spreadsheetml/2006/main" count="75644" uniqueCount="7707">
  <si>
    <t xml:space="preserve">ShopKart – Module 2 solution workbook</t>
  </si>
  <si>
    <t xml:space="preserve">Every number in this file comes from a formula. Change a raw value and the summaries update.</t>
  </si>
  <si>
    <t xml:space="preserve">Sheet order (follow the videos):</t>
  </si>
  <si>
    <t xml:space="preserve">orders_raw – the messy export (5,055 rows). Column M flags duplicate rows (Video 2.2).</t>
  </si>
  <si>
    <t xml:space="preserve">orders_clean – after Data &gt; Remove duplicates (5,000 rows). Columns M–W are helper cleaning formulas (Videos 2.2–2.4).</t>
  </si>
  <si>
    <t xml:space="preserve">city_map – old city spelling to standard name, used by city_clean.</t>
  </si>
  <si>
    <t xml:space="preserve">products, customers – lookup tables (unchanged).</t>
  </si>
  <si>
    <t xml:space="preserve">Summary – SUMIFS / COUNTIFS / AVERAGEIFS by city, category and month (Video 2.4).</t>
  </si>
  <si>
    <t xml:space="preserve">Pivot_check – formula version of the city x category pivot table built in Video 2.5.</t>
  </si>
  <si>
    <t xml:space="preserve">Report – one-page answer to 3 business questions with charts (Video 2.6).</t>
  </si>
  <si>
    <t xml:space="preserve">Colour key: dark header = data column; light orange header = helper formula column; green cells = key answers.</t>
  </si>
  <si>
    <t xml:space="preserve">Works in Google Sheets and Excel 365. XLOOKUP needs Excel 2021/365 or Google Sheets.</t>
  </si>
  <si>
    <t xml:space="preserve">ShopKart 2025 – one-page report</t>
  </si>
  <si>
    <t xml:space="preserve">Source: orders_clean (5,000 orders after cleaning). All numbers are live formulas.</t>
  </si>
  <si>
    <t xml:space="preserve">Total revenue</t>
  </si>
  <si>
    <t xml:space="preserve">Orders</t>
  </si>
  <si>
    <t xml:space="preserve">Avg order value</t>
  </si>
  <si>
    <t xml:space="preserve">Return rate</t>
  </si>
  <si>
    <t xml:space="preserve">Q1. Which city brings the most revenue?</t>
  </si>
  <si>
    <t xml:space="preserve">Q2. Which month is our peak, and how big is it?</t>
  </si>
  <si>
    <t xml:space="preserve">Q3. Is any city returning far more orders than the rest?</t>
  </si>
  <si>
    <t xml:space="preserve">order_id</t>
  </si>
  <si>
    <t xml:space="preserve">order_date</t>
  </si>
  <si>
    <t xml:space="preserve">customer_id</t>
  </si>
  <si>
    <t xml:space="preserve">product_id</t>
  </si>
  <si>
    <t xml:space="preserve">quantity</t>
  </si>
  <si>
    <t xml:space="preserve">unit_price</t>
  </si>
  <si>
    <t xml:space="preserve">discount</t>
  </si>
  <si>
    <t xml:space="preserve">city</t>
  </si>
  <si>
    <t xml:space="preserve">payment_mode</t>
  </si>
  <si>
    <t xml:space="preserve">delivery_days</t>
  </si>
  <si>
    <t xml:space="preserve">rating</t>
  </si>
  <si>
    <t xml:space="preserve">returned</t>
  </si>
  <si>
    <t xml:space="preserve">dup_flag</t>
  </si>
  <si>
    <t xml:space="preserve">Rows</t>
  </si>
  <si>
    <t xml:space="preserve">O10001</t>
  </si>
  <si>
    <t xml:space="preserve">2025-01-01</t>
  </si>
  <si>
    <t xml:space="preserve">C0593</t>
  </si>
  <si>
    <t xml:space="preserve">P048</t>
  </si>
  <si>
    <t xml:space="preserve">Delhi</t>
  </si>
  <si>
    <t xml:space="preserve">COD</t>
  </si>
  <si>
    <t xml:space="preserve">N</t>
  </si>
  <si>
    <t xml:space="preserve">Duplicates</t>
  </si>
  <si>
    <t xml:space="preserve">O10002</t>
  </si>
  <si>
    <t xml:space="preserve">C0367</t>
  </si>
  <si>
    <t xml:space="preserve">P049</t>
  </si>
  <si>
    <t xml:space="preserve">Chennai</t>
  </si>
  <si>
    <t xml:space="preserve">Debit Card</t>
  </si>
  <si>
    <t xml:space="preserve">Rows after removing</t>
  </si>
  <si>
    <t xml:space="preserve">O10003</t>
  </si>
  <si>
    <t xml:space="preserve">C0707</t>
  </si>
  <si>
    <t xml:space="preserve">P020</t>
  </si>
  <si>
    <t xml:space="preserve">DELHI</t>
  </si>
  <si>
    <t xml:space="preserve">O10004</t>
  </si>
  <si>
    <t xml:space="preserve">C0118</t>
  </si>
  <si>
    <t xml:space="preserve">P026</t>
  </si>
  <si>
    <t xml:space="preserve">Lucknow</t>
  </si>
  <si>
    <t xml:space="preserve">Y</t>
  </si>
  <si>
    <t xml:space="preserve">O10005</t>
  </si>
  <si>
    <t xml:space="preserve">C0238</t>
  </si>
  <si>
    <t xml:space="preserve">UPI</t>
  </si>
  <si>
    <t xml:space="preserve">O10006</t>
  </si>
  <si>
    <t xml:space="preserve">C0561</t>
  </si>
  <si>
    <t xml:space="preserve">P014</t>
  </si>
  <si>
    <t xml:space="preserve">O10007</t>
  </si>
  <si>
    <t xml:space="preserve">C0460</t>
  </si>
  <si>
    <t xml:space="preserve">P009</t>
  </si>
  <si>
    <t xml:space="preserve">Kolkata</t>
  </si>
  <si>
    <t xml:space="preserve">O10008</t>
  </si>
  <si>
    <t xml:space="preserve">C0311</t>
  </si>
  <si>
    <t xml:space="preserve">Pune</t>
  </si>
  <si>
    <t xml:space="preserve">Credit Card</t>
  </si>
  <si>
    <t xml:space="preserve">O10009</t>
  </si>
  <si>
    <t xml:space="preserve">C0566</t>
  </si>
  <si>
    <t xml:space="preserve">P010</t>
  </si>
  <si>
    <t xml:space="preserve">O10010</t>
  </si>
  <si>
    <t xml:space="preserve">C0454</t>
  </si>
  <si>
    <t xml:space="preserve">P040</t>
  </si>
  <si>
    <t xml:space="preserve">O10011</t>
  </si>
  <si>
    <t xml:space="preserve">C0086</t>
  </si>
  <si>
    <t xml:space="preserve">P054</t>
  </si>
  <si>
    <t xml:space="preserve">Hyderabad</t>
  </si>
  <si>
    <t xml:space="preserve">O10012</t>
  </si>
  <si>
    <t xml:space="preserve">C0097</t>
  </si>
  <si>
    <t xml:space="preserve">P051</t>
  </si>
  <si>
    <t xml:space="preserve">O10013</t>
  </si>
  <si>
    <t xml:space="preserve">2025-01-02</t>
  </si>
  <si>
    <t xml:space="preserve">C0403</t>
  </si>
  <si>
    <t xml:space="preserve">P015</t>
  </si>
  <si>
    <t xml:space="preserve">Ahmedabad</t>
  </si>
  <si>
    <t xml:space="preserve">O10014</t>
  </si>
  <si>
    <t xml:space="preserve">C0663</t>
  </si>
  <si>
    <t xml:space="preserve">P003</t>
  </si>
  <si>
    <t xml:space="preserve">O10015</t>
  </si>
  <si>
    <t xml:space="preserve">C0149</t>
  </si>
  <si>
    <t xml:space="preserve">P006</t>
  </si>
  <si>
    <t xml:space="preserve">O10016</t>
  </si>
  <si>
    <t xml:space="preserve">02-01-2025</t>
  </si>
  <si>
    <t xml:space="preserve">C0459</t>
  </si>
  <si>
    <t xml:space="preserve">P021</t>
  </si>
  <si>
    <t xml:space="preserve">Net Banking</t>
  </si>
  <si>
    <t xml:space="preserve">O10017</t>
  </si>
  <si>
    <t xml:space="preserve">C0421</t>
  </si>
  <si>
    <t xml:space="preserve">O10018</t>
  </si>
  <si>
    <t xml:space="preserve">C0770</t>
  </si>
  <si>
    <t xml:space="preserve">P060</t>
  </si>
  <si>
    <t xml:space="preserve">O10019</t>
  </si>
  <si>
    <t xml:space="preserve">C0287</t>
  </si>
  <si>
    <t xml:space="preserve">P007</t>
  </si>
  <si>
    <t xml:space="preserve">O10020</t>
  </si>
  <si>
    <t xml:space="preserve">C0010</t>
  </si>
  <si>
    <t xml:space="preserve">P042</t>
  </si>
  <si>
    <t xml:space="preserve">Mumbai</t>
  </si>
  <si>
    <t xml:space="preserve">O10021</t>
  </si>
  <si>
    <t xml:space="preserve">C0724</t>
  </si>
  <si>
    <t xml:space="preserve">P045</t>
  </si>
  <si>
    <t xml:space="preserve">O10022</t>
  </si>
  <si>
    <t xml:space="preserve">2025-01-03</t>
  </si>
  <si>
    <t xml:space="preserve">C0530</t>
  </si>
  <si>
    <t xml:space="preserve">P044</t>
  </si>
  <si>
    <t xml:space="preserve">kolkata</t>
  </si>
  <si>
    <t xml:space="preserve">O10023</t>
  </si>
  <si>
    <t xml:space="preserve">C0701</t>
  </si>
  <si>
    <t xml:space="preserve">upi</t>
  </si>
  <si>
    <t xml:space="preserve">O10024</t>
  </si>
  <si>
    <t xml:space="preserve">C0381</t>
  </si>
  <si>
    <t xml:space="preserve">P030</t>
  </si>
  <si>
    <t xml:space="preserve">O10025</t>
  </si>
  <si>
    <t xml:space="preserve">C0626</t>
  </si>
  <si>
    <t xml:space="preserve">P053</t>
  </si>
  <si>
    <t xml:space="preserve">Bengaluru</t>
  </si>
  <si>
    <t xml:space="preserve">O10026</t>
  </si>
  <si>
    <t xml:space="preserve">C0175</t>
  </si>
  <si>
    <t xml:space="preserve">P043</t>
  </si>
  <si>
    <t xml:space="preserve">O10027</t>
  </si>
  <si>
    <t xml:space="preserve">C0715</t>
  </si>
  <si>
    <t xml:space="preserve">P012</t>
  </si>
  <si>
    <t xml:space="preserve">O10028</t>
  </si>
  <si>
    <t xml:space="preserve">C0464</t>
  </si>
  <si>
    <t xml:space="preserve">P057</t>
  </si>
  <si>
    <t xml:space="preserve">O10029</t>
  </si>
  <si>
    <t xml:space="preserve">C0116</t>
  </si>
  <si>
    <t xml:space="preserve">P035</t>
  </si>
  <si>
    <t xml:space="preserve">₹626</t>
  </si>
  <si>
    <t xml:space="preserve">O10030</t>
  </si>
  <si>
    <t xml:space="preserve">C0016</t>
  </si>
  <si>
    <t xml:space="preserve">P056</t>
  </si>
  <si>
    <t xml:space="preserve">O10031</t>
  </si>
  <si>
    <t xml:space="preserve">C0411</t>
  </si>
  <si>
    <t xml:space="preserve">P023</t>
  </si>
  <si>
    <t xml:space="preserve">O10032</t>
  </si>
  <si>
    <t xml:space="preserve">C0697</t>
  </si>
  <si>
    <t xml:space="preserve">O10033</t>
  </si>
  <si>
    <t xml:space="preserve">C0423</t>
  </si>
  <si>
    <t xml:space="preserve">O10034</t>
  </si>
  <si>
    <t xml:space="preserve">03-01-2025</t>
  </si>
  <si>
    <t xml:space="preserve">C0240</t>
  </si>
  <si>
    <t xml:space="preserve">P047</t>
  </si>
  <si>
    <t xml:space="preserve">O10035</t>
  </si>
  <si>
    <t xml:space="preserve">C0797</t>
  </si>
  <si>
    <t xml:space="preserve">P016</t>
  </si>
  <si>
    <t xml:space="preserve">hyderabad</t>
  </si>
  <si>
    <t xml:space="preserve">O10036</t>
  </si>
  <si>
    <t xml:space="preserve">2025-01-04</t>
  </si>
  <si>
    <t xml:space="preserve">C0631</t>
  </si>
  <si>
    <t xml:space="preserve">P005</t>
  </si>
  <si>
    <t xml:space="preserve">O10037</t>
  </si>
  <si>
    <t xml:space="preserve">C0100</t>
  </si>
  <si>
    <t xml:space="preserve">O10038</t>
  </si>
  <si>
    <t xml:space="preserve">C0392</t>
  </si>
  <si>
    <t xml:space="preserve">P033</t>
  </si>
  <si>
    <t xml:space="preserve">O10039</t>
  </si>
  <si>
    <t xml:space="preserve">C0457</t>
  </si>
  <si>
    <t xml:space="preserve">P019</t>
  </si>
  <si>
    <t xml:space="preserve">No</t>
  </si>
  <si>
    <t xml:space="preserve">O10040</t>
  </si>
  <si>
    <t xml:space="preserve">C0160</t>
  </si>
  <si>
    <t xml:space="preserve">O10041</t>
  </si>
  <si>
    <t xml:space="preserve">C0178</t>
  </si>
  <si>
    <t xml:space="preserve">P002</t>
  </si>
  <si>
    <t xml:space="preserve">₹2,551</t>
  </si>
  <si>
    <t xml:space="preserve">O10042</t>
  </si>
  <si>
    <t xml:space="preserve">2025-01-05</t>
  </si>
  <si>
    <t xml:space="preserve">C0191</t>
  </si>
  <si>
    <t xml:space="preserve">P025</t>
  </si>
  <si>
    <t xml:space="preserve">O10043</t>
  </si>
  <si>
    <t xml:space="preserve">C0300</t>
  </si>
  <si>
    <t xml:space="preserve">O10044</t>
  </si>
  <si>
    <t xml:space="preserve">C0422</t>
  </si>
  <si>
    <t xml:space="preserve">O10045</t>
  </si>
  <si>
    <t xml:space="preserve">C0553</t>
  </si>
  <si>
    <t xml:space="preserve">P008</t>
  </si>
  <si>
    <t xml:space="preserve">O10046</t>
  </si>
  <si>
    <t xml:space="preserve">C0122</t>
  </si>
  <si>
    <t xml:space="preserve">O10047</t>
  </si>
  <si>
    <t xml:space="preserve">C0147</t>
  </si>
  <si>
    <t xml:space="preserve">Yes</t>
  </si>
  <si>
    <t xml:space="preserve">O10048</t>
  </si>
  <si>
    <t xml:space="preserve">C0418</t>
  </si>
  <si>
    <t xml:space="preserve">O10049</t>
  </si>
  <si>
    <t xml:space="preserve">C0075</t>
  </si>
  <si>
    <t xml:space="preserve">O10050</t>
  </si>
  <si>
    <t xml:space="preserve">C0349</t>
  </si>
  <si>
    <t xml:space="preserve">P018</t>
  </si>
  <si>
    <t xml:space="preserve">O10051</t>
  </si>
  <si>
    <t xml:space="preserve">C0416</t>
  </si>
  <si>
    <t xml:space="preserve">O10052</t>
  </si>
  <si>
    <t xml:space="preserve">C0244</t>
  </si>
  <si>
    <t xml:space="preserve">Jaipur</t>
  </si>
  <si>
    <t xml:space="preserve">O10053</t>
  </si>
  <si>
    <t xml:space="preserve">C0767</t>
  </si>
  <si>
    <t xml:space="preserve">P017</t>
  </si>
  <si>
    <t xml:space="preserve">O10054</t>
  </si>
  <si>
    <t xml:space="preserve">C0531</t>
  </si>
  <si>
    <t xml:space="preserve">O10055</t>
  </si>
  <si>
    <t xml:space="preserve">C0357</t>
  </si>
  <si>
    <t xml:space="preserve">P038</t>
  </si>
  <si>
    <t xml:space="preserve">O10056</t>
  </si>
  <si>
    <t xml:space="preserve">C0449</t>
  </si>
  <si>
    <t xml:space="preserve">P004</t>
  </si>
  <si>
    <t xml:space="preserve">O10057</t>
  </si>
  <si>
    <t xml:space="preserve">C0027</t>
  </si>
  <si>
    <t xml:space="preserve">P024</t>
  </si>
  <si>
    <t xml:space="preserve">O10058</t>
  </si>
  <si>
    <t xml:space="preserve">C0759</t>
  </si>
  <si>
    <t xml:space="preserve">P039</t>
  </si>
  <si>
    <t xml:space="preserve">O10059</t>
  </si>
  <si>
    <t xml:space="preserve">2025-01-06</t>
  </si>
  <si>
    <t xml:space="preserve">C0404</t>
  </si>
  <si>
    <t xml:space="preserve">P046</t>
  </si>
  <si>
    <t xml:space="preserve">O10060</t>
  </si>
  <si>
    <t xml:space="preserve">C0634</t>
  </si>
  <si>
    <t xml:space="preserve">P001</t>
  </si>
  <si>
    <t xml:space="preserve">mumbai</t>
  </si>
  <si>
    <t xml:space="preserve">O10061</t>
  </si>
  <si>
    <t xml:space="preserve">C0736</t>
  </si>
  <si>
    <t xml:space="preserve">pune</t>
  </si>
  <si>
    <t xml:space="preserve">O10062</t>
  </si>
  <si>
    <t xml:space="preserve">C0465</t>
  </si>
  <si>
    <t xml:space="preserve">O10063</t>
  </si>
  <si>
    <t xml:space="preserve">C0571</t>
  </si>
  <si>
    <t xml:space="preserve">Calcutta</t>
  </si>
  <si>
    <t xml:space="preserve">O10064</t>
  </si>
  <si>
    <t xml:space="preserve">C0023</t>
  </si>
  <si>
    <t xml:space="preserve">O10065</t>
  </si>
  <si>
    <t xml:space="preserve">C0565</t>
  </si>
  <si>
    <t xml:space="preserve">O10066</t>
  </si>
  <si>
    <t xml:space="preserve">C0040</t>
  </si>
  <si>
    <t xml:space="preserve">O10067</t>
  </si>
  <si>
    <t xml:space="preserve">C0612</t>
  </si>
  <si>
    <t xml:space="preserve">P029</t>
  </si>
  <si>
    <t xml:space="preserve">O10068</t>
  </si>
  <si>
    <t xml:space="preserve">06-01-2025</t>
  </si>
  <si>
    <t xml:space="preserve">C0017</t>
  </si>
  <si>
    <t xml:space="preserve">P022</t>
  </si>
  <si>
    <t xml:space="preserve">₹981</t>
  </si>
  <si>
    <t xml:space="preserve">O10069</t>
  </si>
  <si>
    <t xml:space="preserve">2025-01-07</t>
  </si>
  <si>
    <t xml:space="preserve">C0080</t>
  </si>
  <si>
    <t xml:space="preserve">P037</t>
  </si>
  <si>
    <t xml:space="preserve">O10070</t>
  </si>
  <si>
    <t xml:space="preserve">C0070</t>
  </si>
  <si>
    <t xml:space="preserve">P031</t>
  </si>
  <si>
    <t xml:space="preserve">O10071</t>
  </si>
  <si>
    <t xml:space="preserve">C0409</t>
  </si>
  <si>
    <t xml:space="preserve">O10072</t>
  </si>
  <si>
    <t xml:space="preserve">C0795</t>
  </si>
  <si>
    <t xml:space="preserve">O10073</t>
  </si>
  <si>
    <t xml:space="preserve">C0728</t>
  </si>
  <si>
    <t xml:space="preserve">O10074</t>
  </si>
  <si>
    <t xml:space="preserve">C0173</t>
  </si>
  <si>
    <t xml:space="preserve">O10075</t>
  </si>
  <si>
    <t xml:space="preserve">C0461</t>
  </si>
  <si>
    <t xml:space="preserve">O10076</t>
  </si>
  <si>
    <t xml:space="preserve">C0695</t>
  </si>
  <si>
    <t xml:space="preserve">O10077</t>
  </si>
  <si>
    <t xml:space="preserve">C0503</t>
  </si>
  <si>
    <t xml:space="preserve">O10078</t>
  </si>
  <si>
    <t xml:space="preserve">C0400</t>
  </si>
  <si>
    <t xml:space="preserve">O10079</t>
  </si>
  <si>
    <t xml:space="preserve">C0502</t>
  </si>
  <si>
    <t xml:space="preserve">bengaluru</t>
  </si>
  <si>
    <t xml:space="preserve">O10080</t>
  </si>
  <si>
    <t xml:space="preserve">2025-01-08</t>
  </si>
  <si>
    <t xml:space="preserve">C0325</t>
  </si>
  <si>
    <t xml:space="preserve">O10081</t>
  </si>
  <si>
    <t xml:space="preserve">C0627</t>
  </si>
  <si>
    <t xml:space="preserve">O10082</t>
  </si>
  <si>
    <t xml:space="preserve">C0587</t>
  </si>
  <si>
    <t xml:space="preserve">O10083</t>
  </si>
  <si>
    <t xml:space="preserve">C0527</t>
  </si>
  <si>
    <t xml:space="preserve">P011</t>
  </si>
  <si>
    <t xml:space="preserve">O10084</t>
  </si>
  <si>
    <t xml:space="preserve">C0570</t>
  </si>
  <si>
    <t xml:space="preserve">O10085</t>
  </si>
  <si>
    <t xml:space="preserve">O10086</t>
  </si>
  <si>
    <t xml:space="preserve">C0738</t>
  </si>
  <si>
    <t xml:space="preserve">O10087</t>
  </si>
  <si>
    <t xml:space="preserve">O10088</t>
  </si>
  <si>
    <t xml:space="preserve">C0207</t>
  </si>
  <si>
    <t xml:space="preserve">P036</t>
  </si>
  <si>
    <t xml:space="preserve">O10089</t>
  </si>
  <si>
    <t xml:space="preserve">2025-01-09</t>
  </si>
  <si>
    <t xml:space="preserve">C0227</t>
  </si>
  <si>
    <t xml:space="preserve">O10090</t>
  </si>
  <si>
    <t xml:space="preserve">C0312</t>
  </si>
  <si>
    <t xml:space="preserve">O10091</t>
  </si>
  <si>
    <t xml:space="preserve">C0574</t>
  </si>
  <si>
    <t xml:space="preserve">P058</t>
  </si>
  <si>
    <t xml:space="preserve">O10092</t>
  </si>
  <si>
    <t xml:space="preserve">C0521</t>
  </si>
  <si>
    <t xml:space="preserve">O10093</t>
  </si>
  <si>
    <t xml:space="preserve">C0056</t>
  </si>
  <si>
    <t xml:space="preserve">O10094</t>
  </si>
  <si>
    <t xml:space="preserve">C0486</t>
  </si>
  <si>
    <t xml:space="preserve">O10095</t>
  </si>
  <si>
    <t xml:space="preserve">C0512</t>
  </si>
  <si>
    <t xml:space="preserve">O10096</t>
  </si>
  <si>
    <t xml:space="preserve">C0220</t>
  </si>
  <si>
    <t xml:space="preserve">O10097</t>
  </si>
  <si>
    <t xml:space="preserve">C0557</t>
  </si>
  <si>
    <t xml:space="preserve">O10098</t>
  </si>
  <si>
    <t xml:space="preserve">C0206</t>
  </si>
  <si>
    <t xml:space="preserve">O10099</t>
  </si>
  <si>
    <t xml:space="preserve">09-01-2025</t>
  </si>
  <si>
    <t xml:space="preserve">C0408</t>
  </si>
  <si>
    <t xml:space="preserve">O10100</t>
  </si>
  <si>
    <t xml:space="preserve">2025-01-10</t>
  </si>
  <si>
    <t xml:space="preserve">C0125</t>
  </si>
  <si>
    <t xml:space="preserve">O10101</t>
  </si>
  <si>
    <t xml:space="preserve">C0424</t>
  </si>
  <si>
    <t xml:space="preserve">O10102</t>
  </si>
  <si>
    <t xml:space="preserve">C0384</t>
  </si>
  <si>
    <t xml:space="preserve">O10103</t>
  </si>
  <si>
    <t xml:space="preserve">C0104</t>
  </si>
  <si>
    <t xml:space="preserve">O10104</t>
  </si>
  <si>
    <t xml:space="preserve">C0397</t>
  </si>
  <si>
    <t xml:space="preserve">O10105</t>
  </si>
  <si>
    <t xml:space="preserve">C0138</t>
  </si>
  <si>
    <t xml:space="preserve">O10106</t>
  </si>
  <si>
    <t xml:space="preserve">C0117</t>
  </si>
  <si>
    <t xml:space="preserve">P028</t>
  </si>
  <si>
    <t xml:space="preserve">O10107</t>
  </si>
  <si>
    <t xml:space="preserve">C0327</t>
  </si>
  <si>
    <t xml:space="preserve">O10108</t>
  </si>
  <si>
    <t xml:space="preserve">C0268</t>
  </si>
  <si>
    <t xml:space="preserve">O10109</t>
  </si>
  <si>
    <t xml:space="preserve">C0475</t>
  </si>
  <si>
    <t xml:space="preserve">O10110</t>
  </si>
  <si>
    <t xml:space="preserve">₹2,563</t>
  </si>
  <si>
    <t xml:space="preserve">O10111</t>
  </si>
  <si>
    <t xml:space="preserve">10-01-2025</t>
  </si>
  <si>
    <t xml:space="preserve">O10112</t>
  </si>
  <si>
    <t xml:space="preserve">C0143</t>
  </si>
  <si>
    <t xml:space="preserve">₹1,540</t>
  </si>
  <si>
    <t xml:space="preserve">O10113</t>
  </si>
  <si>
    <t xml:space="preserve">2025-01-11</t>
  </si>
  <si>
    <t xml:space="preserve">C0032</t>
  </si>
  <si>
    <t xml:space="preserve">O10114</t>
  </si>
  <si>
    <t xml:space="preserve">C0640</t>
  </si>
  <si>
    <t xml:space="preserve">O10115</t>
  </si>
  <si>
    <t xml:space="preserve">C0270</t>
  </si>
  <si>
    <t xml:space="preserve">O10116</t>
  </si>
  <si>
    <t xml:space="preserve">C0351</t>
  </si>
  <si>
    <t xml:space="preserve">O10117</t>
  </si>
  <si>
    <t xml:space="preserve">2025-01-12</t>
  </si>
  <si>
    <t xml:space="preserve">C0528</t>
  </si>
  <si>
    <t xml:space="preserve">O10118</t>
  </si>
  <si>
    <t xml:space="preserve">C0462</t>
  </si>
  <si>
    <t xml:space="preserve">O10119</t>
  </si>
  <si>
    <t xml:space="preserve">C0757</t>
  </si>
  <si>
    <t xml:space="preserve">O10120</t>
  </si>
  <si>
    <t xml:space="preserve">O10121</t>
  </si>
  <si>
    <t xml:space="preserve">12-01-2025</t>
  </si>
  <si>
    <t xml:space="preserve">C0445</t>
  </si>
  <si>
    <t xml:space="preserve">O10122</t>
  </si>
  <si>
    <t xml:space="preserve">C0272</t>
  </si>
  <si>
    <t xml:space="preserve">O10123</t>
  </si>
  <si>
    <t xml:space="preserve">C0301</t>
  </si>
  <si>
    <t xml:space="preserve">O10124</t>
  </si>
  <si>
    <t xml:space="preserve">C0355</t>
  </si>
  <si>
    <t xml:space="preserve">O10125</t>
  </si>
  <si>
    <t xml:space="preserve">C0249</t>
  </si>
  <si>
    <t xml:space="preserve">O10126</t>
  </si>
  <si>
    <t xml:space="preserve">C0739</t>
  </si>
  <si>
    <t xml:space="preserve">P041</t>
  </si>
  <si>
    <t xml:space="preserve">O10127</t>
  </si>
  <si>
    <t xml:space="preserve">C0107</t>
  </si>
  <si>
    <t xml:space="preserve">O10128</t>
  </si>
  <si>
    <t xml:space="preserve">O10129</t>
  </si>
  <si>
    <t xml:space="preserve">C0168</t>
  </si>
  <si>
    <t xml:space="preserve">O10130</t>
  </si>
  <si>
    <t xml:space="preserve">C0591</t>
  </si>
  <si>
    <t xml:space="preserve">P013</t>
  </si>
  <si>
    <t xml:space="preserve">O10131</t>
  </si>
  <si>
    <t xml:space="preserve">C0094</t>
  </si>
  <si>
    <t xml:space="preserve">P034</t>
  </si>
  <si>
    <t xml:space="preserve">O10132</t>
  </si>
  <si>
    <t xml:space="preserve">C0360</t>
  </si>
  <si>
    <t xml:space="preserve">O10133</t>
  </si>
  <si>
    <t xml:space="preserve">C0415</t>
  </si>
  <si>
    <t xml:space="preserve">O10134</t>
  </si>
  <si>
    <t xml:space="preserve">C0722</t>
  </si>
  <si>
    <t xml:space="preserve">O10135</t>
  </si>
  <si>
    <t xml:space="preserve">C0083</t>
  </si>
  <si>
    <t xml:space="preserve">O10136</t>
  </si>
  <si>
    <t xml:space="preserve">C0550</t>
  </si>
  <si>
    <t xml:space="preserve">O10137</t>
  </si>
  <si>
    <t xml:space="preserve">O10138</t>
  </si>
  <si>
    <t xml:space="preserve">O10139</t>
  </si>
  <si>
    <t xml:space="preserve">C0499</t>
  </si>
  <si>
    <t xml:space="preserve">O10140</t>
  </si>
  <si>
    <t xml:space="preserve">P027</t>
  </si>
  <si>
    <t xml:space="preserve">O10141</t>
  </si>
  <si>
    <t xml:space="preserve">2025-01-13</t>
  </si>
  <si>
    <t xml:space="preserve">C0662</t>
  </si>
  <si>
    <t xml:space="preserve">O10142</t>
  </si>
  <si>
    <t xml:space="preserve">C0196</t>
  </si>
  <si>
    <t xml:space="preserve">O10143</t>
  </si>
  <si>
    <t xml:space="preserve">C0470</t>
  </si>
  <si>
    <t xml:space="preserve">O10144</t>
  </si>
  <si>
    <t xml:space="preserve">C0589</t>
  </si>
  <si>
    <t xml:space="preserve">O10145</t>
  </si>
  <si>
    <t xml:space="preserve">C0526</t>
  </si>
  <si>
    <t xml:space="preserve">O10146</t>
  </si>
  <si>
    <t xml:space="preserve">C0551</t>
  </si>
  <si>
    <t xml:space="preserve">O10147</t>
  </si>
  <si>
    <t xml:space="preserve">C0092</t>
  </si>
  <si>
    <t xml:space="preserve">O10148</t>
  </si>
  <si>
    <t xml:space="preserve">C0329</t>
  </si>
  <si>
    <t xml:space="preserve">O10149</t>
  </si>
  <si>
    <t xml:space="preserve">C0119</t>
  </si>
  <si>
    <t xml:space="preserve">O10150</t>
  </si>
  <si>
    <t xml:space="preserve">C0704</t>
  </si>
  <si>
    <t xml:space="preserve">O10151</t>
  </si>
  <si>
    <t xml:space="preserve">C0197</t>
  </si>
  <si>
    <t xml:space="preserve">O10152</t>
  </si>
  <si>
    <t xml:space="preserve">C0136</t>
  </si>
  <si>
    <t xml:space="preserve">O10153</t>
  </si>
  <si>
    <t xml:space="preserve">C0582</t>
  </si>
  <si>
    <t xml:space="preserve">P032</t>
  </si>
  <si>
    <t xml:space="preserve">O10154</t>
  </si>
  <si>
    <t xml:space="preserve">2025-01-14</t>
  </si>
  <si>
    <t xml:space="preserve">O10155</t>
  </si>
  <si>
    <t xml:space="preserve">C0286</t>
  </si>
  <si>
    <t xml:space="preserve">O10156</t>
  </si>
  <si>
    <t xml:space="preserve">C0681</t>
  </si>
  <si>
    <t xml:space="preserve">O10157</t>
  </si>
  <si>
    <t xml:space="preserve">C0162</t>
  </si>
  <si>
    <t xml:space="preserve">O10158</t>
  </si>
  <si>
    <t xml:space="preserve">C0112</t>
  </si>
  <si>
    <t xml:space="preserve">P052</t>
  </si>
  <si>
    <t xml:space="preserve">O10159</t>
  </si>
  <si>
    <t xml:space="preserve">C0726</t>
  </si>
  <si>
    <t xml:space="preserve">O10160</t>
  </si>
  <si>
    <t xml:space="preserve">O10161</t>
  </si>
  <si>
    <t xml:space="preserve">O10162</t>
  </si>
  <si>
    <t xml:space="preserve">C0278</t>
  </si>
  <si>
    <t xml:space="preserve">O10163</t>
  </si>
  <si>
    <t xml:space="preserve">C0342</t>
  </si>
  <si>
    <t xml:space="preserve">O10164</t>
  </si>
  <si>
    <t xml:space="preserve">14-01-2025</t>
  </si>
  <si>
    <t xml:space="preserve">O10165</t>
  </si>
  <si>
    <t xml:space="preserve">C0318</t>
  </si>
  <si>
    <t xml:space="preserve">O10166</t>
  </si>
  <si>
    <t xml:space="preserve">2025-01-15</t>
  </si>
  <si>
    <t xml:space="preserve">C0666</t>
  </si>
  <si>
    <t xml:space="preserve">O10167</t>
  </si>
  <si>
    <t xml:space="preserve">C0431</t>
  </si>
  <si>
    <t xml:space="preserve">O10168</t>
  </si>
  <si>
    <t xml:space="preserve">C0019</t>
  </si>
  <si>
    <t xml:space="preserve">O10169</t>
  </si>
  <si>
    <t xml:space="preserve">15-01-2025</t>
  </si>
  <si>
    <t xml:space="preserve">O10170</t>
  </si>
  <si>
    <t xml:space="preserve">C0174</t>
  </si>
  <si>
    <t xml:space="preserve">O10171</t>
  </si>
  <si>
    <t xml:space="preserve">C0533</t>
  </si>
  <si>
    <t xml:space="preserve">delhi</t>
  </si>
  <si>
    <t xml:space="preserve">O10172</t>
  </si>
  <si>
    <t xml:space="preserve">O10173</t>
  </si>
  <si>
    <t xml:space="preserve">C0218</t>
  </si>
  <si>
    <t xml:space="preserve">O10174</t>
  </si>
  <si>
    <t xml:space="preserve">C0791</t>
  </si>
  <si>
    <t xml:space="preserve">Bombay</t>
  </si>
  <si>
    <t xml:space="preserve">O10175</t>
  </si>
  <si>
    <t xml:space="preserve">C0467</t>
  </si>
  <si>
    <t xml:space="preserve">O10176</t>
  </si>
  <si>
    <t xml:space="preserve">O10177</t>
  </si>
  <si>
    <t xml:space="preserve">C0523</t>
  </si>
  <si>
    <t xml:space="preserve">O10178</t>
  </si>
  <si>
    <t xml:space="preserve">2025-01-16</t>
  </si>
  <si>
    <t xml:space="preserve">C0037</t>
  </si>
  <si>
    <t xml:space="preserve">O10179</t>
  </si>
  <si>
    <t xml:space="preserve">C0744</t>
  </si>
  <si>
    <t xml:space="preserve">O10180</t>
  </si>
  <si>
    <t xml:space="preserve">C0048</t>
  </si>
  <si>
    <t xml:space="preserve">O10181</t>
  </si>
  <si>
    <t xml:space="preserve">16-01-2025</t>
  </si>
  <si>
    <t xml:space="preserve">C0280</t>
  </si>
  <si>
    <t xml:space="preserve">O10182</t>
  </si>
  <si>
    <t xml:space="preserve">C0177</t>
  </si>
  <si>
    <t xml:space="preserve">O10183</t>
  </si>
  <si>
    <t xml:space="preserve">C0383</t>
  </si>
  <si>
    <t xml:space="preserve">Pune </t>
  </si>
  <si>
    <t xml:space="preserve">O10184</t>
  </si>
  <si>
    <t xml:space="preserve">C0651</t>
  </si>
  <si>
    <t xml:space="preserve">O10185</t>
  </si>
  <si>
    <t xml:space="preserve">C0217</t>
  </si>
  <si>
    <t xml:space="preserve">O10186</t>
  </si>
  <si>
    <t xml:space="preserve">O10187</t>
  </si>
  <si>
    <t xml:space="preserve">2025-01-17</t>
  </si>
  <si>
    <t xml:space="preserve">C0630</t>
  </si>
  <si>
    <t xml:space="preserve">O10188</t>
  </si>
  <si>
    <t xml:space="preserve">C0436</t>
  </si>
  <si>
    <t xml:space="preserve">O10189</t>
  </si>
  <si>
    <t xml:space="preserve">C0057</t>
  </si>
  <si>
    <t xml:space="preserve">O10190</t>
  </si>
  <si>
    <t xml:space="preserve">O10191</t>
  </si>
  <si>
    <t xml:space="preserve">C0735</t>
  </si>
  <si>
    <t xml:space="preserve">O10192</t>
  </si>
  <si>
    <t xml:space="preserve">C0500</t>
  </si>
  <si>
    <t xml:space="preserve">O10193</t>
  </si>
  <si>
    <t xml:space="preserve">C0061</t>
  </si>
  <si>
    <t xml:space="preserve">O10194</t>
  </si>
  <si>
    <t xml:space="preserve">C0741</t>
  </si>
  <si>
    <t xml:space="preserve">₹1,798</t>
  </si>
  <si>
    <t xml:space="preserve">O10195</t>
  </si>
  <si>
    <t xml:space="preserve">Bangalore</t>
  </si>
  <si>
    <t xml:space="preserve">O10196</t>
  </si>
  <si>
    <t xml:space="preserve">C0536</t>
  </si>
  <si>
    <t xml:space="preserve">O10197</t>
  </si>
  <si>
    <t xml:space="preserve">C0201</t>
  </si>
  <si>
    <t xml:space="preserve">O10198</t>
  </si>
  <si>
    <t xml:space="preserve">C0601</t>
  </si>
  <si>
    <t xml:space="preserve">O10199</t>
  </si>
  <si>
    <t xml:space="preserve">C0763</t>
  </si>
  <si>
    <t xml:space="preserve">O10200</t>
  </si>
  <si>
    <t xml:space="preserve">2025-01-18</t>
  </si>
  <si>
    <t xml:space="preserve">O10201</t>
  </si>
  <si>
    <t xml:space="preserve">C0690</t>
  </si>
  <si>
    <t xml:space="preserve">O10202</t>
  </si>
  <si>
    <t xml:space="preserve">O10203</t>
  </si>
  <si>
    <t xml:space="preserve">C0734</t>
  </si>
  <si>
    <t xml:space="preserve">O10204</t>
  </si>
  <si>
    <t xml:space="preserve">C0006</t>
  </si>
  <si>
    <t xml:space="preserve">Delhi </t>
  </si>
  <si>
    <t xml:space="preserve">O10205</t>
  </si>
  <si>
    <t xml:space="preserve">O10206</t>
  </si>
  <si>
    <t xml:space="preserve">O10207</t>
  </si>
  <si>
    <t xml:space="preserve">C0487</t>
  </si>
  <si>
    <t xml:space="preserve">O10208</t>
  </si>
  <si>
    <t xml:space="preserve">2025-01-19</t>
  </si>
  <si>
    <t xml:space="preserve">O10209</t>
  </si>
  <si>
    <t xml:space="preserve">₹1,351</t>
  </si>
  <si>
    <t xml:space="preserve">O10210</t>
  </si>
  <si>
    <t xml:space="preserve">C0497</t>
  </si>
  <si>
    <t xml:space="preserve">₹2,296</t>
  </si>
  <si>
    <t xml:space="preserve">O10211</t>
  </si>
  <si>
    <t xml:space="preserve">O10212</t>
  </si>
  <si>
    <t xml:space="preserve">C0254</t>
  </si>
  <si>
    <t xml:space="preserve">chennai</t>
  </si>
  <si>
    <t xml:space="preserve">O10213</t>
  </si>
  <si>
    <t xml:space="preserve">C0633</t>
  </si>
  <si>
    <t xml:space="preserve">O10214</t>
  </si>
  <si>
    <t xml:space="preserve">O10215</t>
  </si>
  <si>
    <t xml:space="preserve">Madras</t>
  </si>
  <si>
    <t xml:space="preserve">O10216</t>
  </si>
  <si>
    <t xml:space="preserve">19-01-2025</t>
  </si>
  <si>
    <t xml:space="preserve">C0269</t>
  </si>
  <si>
    <t xml:space="preserve">O10217</t>
  </si>
  <si>
    <t xml:space="preserve">C0680</t>
  </si>
  <si>
    <t xml:space="preserve">O10218</t>
  </si>
  <si>
    <t xml:space="preserve">C0127</t>
  </si>
  <si>
    <t xml:space="preserve">₹1,209</t>
  </si>
  <si>
    <t xml:space="preserve">O10219</t>
  </si>
  <si>
    <t xml:space="preserve">2025-01-20</t>
  </si>
  <si>
    <t xml:space="preserve">C0466</t>
  </si>
  <si>
    <t xml:space="preserve">O10220</t>
  </si>
  <si>
    <t xml:space="preserve">O10221</t>
  </si>
  <si>
    <t xml:space="preserve">O10222</t>
  </si>
  <si>
    <t xml:space="preserve">C0029</t>
  </si>
  <si>
    <t xml:space="preserve">O10223</t>
  </si>
  <si>
    <t xml:space="preserve">O10224</t>
  </si>
  <si>
    <t xml:space="preserve">C0440</t>
  </si>
  <si>
    <t xml:space="preserve">O10225</t>
  </si>
  <si>
    <t xml:space="preserve">C0213</t>
  </si>
  <si>
    <t xml:space="preserve">O10226</t>
  </si>
  <si>
    <t xml:space="preserve">C0410</t>
  </si>
  <si>
    <t xml:space="preserve">O10227</t>
  </si>
  <si>
    <t xml:space="preserve">C0712</t>
  </si>
  <si>
    <t xml:space="preserve">O10228</t>
  </si>
  <si>
    <t xml:space="preserve">O10229</t>
  </si>
  <si>
    <t xml:space="preserve">C0159</t>
  </si>
  <si>
    <t xml:space="preserve">₹506</t>
  </si>
  <si>
    <t xml:space="preserve">O10230</t>
  </si>
  <si>
    <t xml:space="preserve">O10231</t>
  </si>
  <si>
    <t xml:space="preserve">O10232</t>
  </si>
  <si>
    <t xml:space="preserve">C0339</t>
  </si>
  <si>
    <t xml:space="preserve">O10233</t>
  </si>
  <si>
    <t xml:space="preserve">C0517</t>
  </si>
  <si>
    <t xml:space="preserve">O10234</t>
  </si>
  <si>
    <t xml:space="preserve">C0114</t>
  </si>
  <si>
    <t xml:space="preserve">O10235</t>
  </si>
  <si>
    <t xml:space="preserve">C0030</t>
  </si>
  <si>
    <t xml:space="preserve">O10236</t>
  </si>
  <si>
    <t xml:space="preserve">C0525</t>
  </si>
  <si>
    <t xml:space="preserve">O10237</t>
  </si>
  <si>
    <t xml:space="preserve">O10238</t>
  </si>
  <si>
    <t xml:space="preserve">O10239</t>
  </si>
  <si>
    <t xml:space="preserve">2025-01-21</t>
  </si>
  <si>
    <t xml:space="preserve">C0794</t>
  </si>
  <si>
    <t xml:space="preserve">O10240</t>
  </si>
  <si>
    <t xml:space="preserve">O10241</t>
  </si>
  <si>
    <t xml:space="preserve">C0198</t>
  </si>
  <si>
    <t xml:space="preserve">O10242</t>
  </si>
  <si>
    <t xml:space="preserve">C0764</t>
  </si>
  <si>
    <t xml:space="preserve">O10243</t>
  </si>
  <si>
    <t xml:space="preserve">C0022</t>
  </si>
  <si>
    <t xml:space="preserve">O10244</t>
  </si>
  <si>
    <t xml:space="preserve">C0608</t>
  </si>
  <si>
    <t xml:space="preserve">₹416</t>
  </si>
  <si>
    <t xml:space="preserve">O10245</t>
  </si>
  <si>
    <t xml:space="preserve">O10246</t>
  </si>
  <si>
    <t xml:space="preserve">O10247</t>
  </si>
  <si>
    <t xml:space="preserve">C0652</t>
  </si>
  <si>
    <t xml:space="preserve">O10248</t>
  </si>
  <si>
    <t xml:space="preserve">O10249</t>
  </si>
  <si>
    <t xml:space="preserve">C0731</t>
  </si>
  <si>
    <t xml:space="preserve">O10250</t>
  </si>
  <si>
    <t xml:space="preserve">O10251</t>
  </si>
  <si>
    <t xml:space="preserve">C0623</t>
  </si>
  <si>
    <t xml:space="preserve">O10252</t>
  </si>
  <si>
    <t xml:space="preserve">2025-01-22</t>
  </si>
  <si>
    <t xml:space="preserve">C0283</t>
  </si>
  <si>
    <t xml:space="preserve">O10253</t>
  </si>
  <si>
    <t xml:space="preserve">C0733</t>
  </si>
  <si>
    <t xml:space="preserve">O10254</t>
  </si>
  <si>
    <t xml:space="preserve">O10255</t>
  </si>
  <si>
    <t xml:space="preserve">O10256</t>
  </si>
  <si>
    <t xml:space="preserve">P059</t>
  </si>
  <si>
    <t xml:space="preserve">O10257</t>
  </si>
  <si>
    <t xml:space="preserve">O10258</t>
  </si>
  <si>
    <t xml:space="preserve">O10259</t>
  </si>
  <si>
    <t xml:space="preserve">O10260</t>
  </si>
  <si>
    <t xml:space="preserve">C0450</t>
  </si>
  <si>
    <t xml:space="preserve">O10261</t>
  </si>
  <si>
    <t xml:space="preserve">O10262</t>
  </si>
  <si>
    <t xml:space="preserve">C0034</t>
  </si>
  <si>
    <t xml:space="preserve">₹3,377</t>
  </si>
  <si>
    <t xml:space="preserve">O10263</t>
  </si>
  <si>
    <t xml:space="preserve">2025-01-23</t>
  </si>
  <si>
    <t xml:space="preserve">C0346</t>
  </si>
  <si>
    <t xml:space="preserve">O10264</t>
  </si>
  <si>
    <t xml:space="preserve">C0385</t>
  </si>
  <si>
    <t xml:space="preserve">O10265</t>
  </si>
  <si>
    <t xml:space="preserve"> Mumbai</t>
  </si>
  <si>
    <t xml:space="preserve">O10266</t>
  </si>
  <si>
    <t xml:space="preserve">C0564</t>
  </si>
  <si>
    <t xml:space="preserve">O10267</t>
  </si>
  <si>
    <t xml:space="preserve">C0288</t>
  </si>
  <si>
    <t xml:space="preserve">P055</t>
  </si>
  <si>
    <t xml:space="preserve">O10268</t>
  </si>
  <si>
    <t xml:space="preserve">C0111</t>
  </si>
  <si>
    <t xml:space="preserve">O10269</t>
  </si>
  <si>
    <t xml:space="preserve">₹302</t>
  </si>
  <si>
    <t xml:space="preserve">O10270</t>
  </si>
  <si>
    <t xml:space="preserve">C0529</t>
  </si>
  <si>
    <t xml:space="preserve">O10271</t>
  </si>
  <si>
    <t xml:space="preserve">23-01-2025</t>
  </si>
  <si>
    <t xml:space="preserve">O10272</t>
  </si>
  <si>
    <t xml:space="preserve">O10273</t>
  </si>
  <si>
    <t xml:space="preserve">2025-01-24</t>
  </si>
  <si>
    <t xml:space="preserve">O10274</t>
  </si>
  <si>
    <t xml:space="preserve">O10275</t>
  </si>
  <si>
    <t xml:space="preserve">O10276</t>
  </si>
  <si>
    <t xml:space="preserve">O10277</t>
  </si>
  <si>
    <t xml:space="preserve">C0691</t>
  </si>
  <si>
    <t xml:space="preserve">O10278</t>
  </si>
  <si>
    <t xml:space="preserve">C0139</t>
  </si>
  <si>
    <t xml:space="preserve">O10279</t>
  </si>
  <si>
    <t xml:space="preserve">C0520</t>
  </si>
  <si>
    <t xml:space="preserve">O10280</t>
  </si>
  <si>
    <t xml:space="preserve">C0742</t>
  </si>
  <si>
    <t xml:space="preserve">O10281</t>
  </si>
  <si>
    <t xml:space="preserve">O10282</t>
  </si>
  <si>
    <t xml:space="preserve">C0756</t>
  </si>
  <si>
    <t xml:space="preserve">O10283</t>
  </si>
  <si>
    <t xml:space="preserve">C0247</t>
  </si>
  <si>
    <t xml:space="preserve">O10284</t>
  </si>
  <si>
    <t xml:space="preserve">O10285</t>
  </si>
  <si>
    <t xml:space="preserve">2025-01-25</t>
  </si>
  <si>
    <t xml:space="preserve">O10286</t>
  </si>
  <si>
    <t xml:space="preserve">C0021</t>
  </si>
  <si>
    <t xml:space="preserve">O10287</t>
  </si>
  <si>
    <t xml:space="preserve">O10288</t>
  </si>
  <si>
    <t xml:space="preserve">O10289</t>
  </si>
  <si>
    <t xml:space="preserve">O10290</t>
  </si>
  <si>
    <t xml:space="preserve">O10291</t>
  </si>
  <si>
    <t xml:space="preserve">O10292</t>
  </si>
  <si>
    <t xml:space="preserve">C0002</t>
  </si>
  <si>
    <t xml:space="preserve">O10293</t>
  </si>
  <si>
    <t xml:space="preserve">2025-01-26</t>
  </si>
  <si>
    <t xml:space="preserve">C0252</t>
  </si>
  <si>
    <t xml:space="preserve">O10294</t>
  </si>
  <si>
    <t xml:space="preserve">C0538</t>
  </si>
  <si>
    <t xml:space="preserve">O10295</t>
  </si>
  <si>
    <t xml:space="preserve">C0084</t>
  </si>
  <si>
    <t xml:space="preserve">O10296</t>
  </si>
  <si>
    <t xml:space="preserve">O10297</t>
  </si>
  <si>
    <t xml:space="preserve">C0575</t>
  </si>
  <si>
    <t xml:space="preserve">O10298</t>
  </si>
  <si>
    <t xml:space="preserve">O10299</t>
  </si>
  <si>
    <t xml:space="preserve">O10300</t>
  </si>
  <si>
    <t xml:space="preserve">O10301</t>
  </si>
  <si>
    <t xml:space="preserve">O10302</t>
  </si>
  <si>
    <t xml:space="preserve">2025-01-27</t>
  </si>
  <si>
    <t xml:space="preserve">O10303</t>
  </si>
  <si>
    <t xml:space="preserve">O10304</t>
  </si>
  <si>
    <t xml:space="preserve">C0353</t>
  </si>
  <si>
    <t xml:space="preserve">O10305</t>
  </si>
  <si>
    <t xml:space="preserve">C0340</t>
  </si>
  <si>
    <t xml:space="preserve">P050</t>
  </si>
  <si>
    <t xml:space="preserve">O10306</t>
  </si>
  <si>
    <t xml:space="preserve">C0599</t>
  </si>
  <si>
    <t xml:space="preserve">O10307</t>
  </si>
  <si>
    <t xml:space="preserve">O10308</t>
  </si>
  <si>
    <t xml:space="preserve">C0611</t>
  </si>
  <si>
    <t xml:space="preserve">O10309</t>
  </si>
  <si>
    <t xml:space="preserve">C0458</t>
  </si>
  <si>
    <t xml:space="preserve">O10310</t>
  </si>
  <si>
    <t xml:space="preserve">C0310</t>
  </si>
  <si>
    <t xml:space="preserve">O10311</t>
  </si>
  <si>
    <t xml:space="preserve">C0787</t>
  </si>
  <si>
    <t xml:space="preserve">O10312</t>
  </si>
  <si>
    <t xml:space="preserve">O10313</t>
  </si>
  <si>
    <t xml:space="preserve">C0670</t>
  </si>
  <si>
    <t xml:space="preserve">O10314</t>
  </si>
  <si>
    <t xml:space="preserve">O10315</t>
  </si>
  <si>
    <t xml:space="preserve">C0488</t>
  </si>
  <si>
    <t xml:space="preserve">O10316</t>
  </si>
  <si>
    <t xml:space="preserve">2025-01-28</t>
  </si>
  <si>
    <t xml:space="preserve">O10317</t>
  </si>
  <si>
    <t xml:space="preserve">C0442</t>
  </si>
  <si>
    <t xml:space="preserve">O10318</t>
  </si>
  <si>
    <t xml:space="preserve">C0245</t>
  </si>
  <si>
    <t xml:space="preserve">O10319</t>
  </si>
  <si>
    <t xml:space="preserve">O10320</t>
  </si>
  <si>
    <t xml:space="preserve">O10321</t>
  </si>
  <si>
    <t xml:space="preserve">2025-02-01</t>
  </si>
  <si>
    <t xml:space="preserve">O10322</t>
  </si>
  <si>
    <t xml:space="preserve">C0180</t>
  </si>
  <si>
    <t xml:space="preserve">O10323</t>
  </si>
  <si>
    <t xml:space="preserve">O10324</t>
  </si>
  <si>
    <t xml:space="preserve">C0534</t>
  </si>
  <si>
    <t xml:space="preserve">O10325</t>
  </si>
  <si>
    <t xml:space="preserve">O10326</t>
  </si>
  <si>
    <t xml:space="preserve">C0045</t>
  </si>
  <si>
    <t xml:space="preserve">O10327</t>
  </si>
  <si>
    <t xml:space="preserve">O10328</t>
  </si>
  <si>
    <t xml:space="preserve">O10329</t>
  </si>
  <si>
    <t xml:space="preserve">C0292</t>
  </si>
  <si>
    <t xml:space="preserve">O10330</t>
  </si>
  <si>
    <t xml:space="preserve">C0146</t>
  </si>
  <si>
    <t xml:space="preserve">O10331</t>
  </si>
  <si>
    <t xml:space="preserve">C0638</t>
  </si>
  <si>
    <t xml:space="preserve">O10332</t>
  </si>
  <si>
    <t xml:space="preserve">C0428</t>
  </si>
  <si>
    <t xml:space="preserve">O10333</t>
  </si>
  <si>
    <t xml:space="preserve">O10334</t>
  </si>
  <si>
    <t xml:space="preserve">O10335</t>
  </si>
  <si>
    <t xml:space="preserve">O10336</t>
  </si>
  <si>
    <t xml:space="preserve">2025-02-02</t>
  </si>
  <si>
    <t xml:space="preserve">C0749</t>
  </si>
  <si>
    <t xml:space="preserve">O10337</t>
  </si>
  <si>
    <t xml:space="preserve">C0157</t>
  </si>
  <si>
    <t xml:space="preserve">O10338</t>
  </si>
  <si>
    <t xml:space="preserve">C0262</t>
  </si>
  <si>
    <t xml:space="preserve">O10339</t>
  </si>
  <si>
    <t xml:space="preserve">C0223</t>
  </si>
  <si>
    <t xml:space="preserve">O10340</t>
  </si>
  <si>
    <t xml:space="preserve">C0746</t>
  </si>
  <si>
    <t xml:space="preserve">O10341</t>
  </si>
  <si>
    <t xml:space="preserve">O10342</t>
  </si>
  <si>
    <t xml:space="preserve">C0586</t>
  </si>
  <si>
    <t xml:space="preserve">O10343</t>
  </si>
  <si>
    <t xml:space="preserve">C0668</t>
  </si>
  <si>
    <t xml:space="preserve">O10344</t>
  </si>
  <si>
    <t xml:space="preserve">O10345</t>
  </si>
  <si>
    <t xml:space="preserve">C0641</t>
  </si>
  <si>
    <t xml:space="preserve">O10346</t>
  </si>
  <si>
    <t xml:space="preserve">C0774</t>
  </si>
  <si>
    <t xml:space="preserve">O10347</t>
  </si>
  <si>
    <t xml:space="preserve">2025-02-03</t>
  </si>
  <si>
    <t xml:space="preserve">C0050</t>
  </si>
  <si>
    <t xml:space="preserve">O10348</t>
  </si>
  <si>
    <t xml:space="preserve">₹2,095</t>
  </si>
  <si>
    <t xml:space="preserve">O10349</t>
  </si>
  <si>
    <t xml:space="preserve">New Delhi</t>
  </si>
  <si>
    <t xml:space="preserve">O10350</t>
  </si>
  <si>
    <t xml:space="preserve">O10351</t>
  </si>
  <si>
    <t xml:space="preserve">C0761</t>
  </si>
  <si>
    <t xml:space="preserve">O10352</t>
  </si>
  <si>
    <t xml:space="preserve">O10353</t>
  </si>
  <si>
    <t xml:space="preserve">2025-02-04</t>
  </si>
  <si>
    <t xml:space="preserve">O10354</t>
  </si>
  <si>
    <t xml:space="preserve">O10355</t>
  </si>
  <si>
    <t xml:space="preserve">O10356</t>
  </si>
  <si>
    <t xml:space="preserve">C0429</t>
  </si>
  <si>
    <t xml:space="preserve">O10357</t>
  </si>
  <si>
    <t xml:space="preserve">C0376</t>
  </si>
  <si>
    <t xml:space="preserve">O10358</t>
  </si>
  <si>
    <t xml:space="preserve">C0762</t>
  </si>
  <si>
    <t xml:space="preserve">O10359</t>
  </si>
  <si>
    <t xml:space="preserve">C0414</t>
  </si>
  <si>
    <t xml:space="preserve">O10360</t>
  </si>
  <si>
    <t xml:space="preserve">C0042</t>
  </si>
  <si>
    <t xml:space="preserve">O10361</t>
  </si>
  <si>
    <t xml:space="preserve">C0474</t>
  </si>
  <si>
    <t xml:space="preserve">O10362</t>
  </si>
  <si>
    <t xml:space="preserve">C0613</t>
  </si>
  <si>
    <t xml:space="preserve">O10363</t>
  </si>
  <si>
    <t xml:space="preserve">C0256</t>
  </si>
  <si>
    <t xml:space="preserve">O10364</t>
  </si>
  <si>
    <t xml:space="preserve">C0723</t>
  </si>
  <si>
    <t xml:space="preserve">O10365</t>
  </si>
  <si>
    <t xml:space="preserve">2025-02-05</t>
  </si>
  <si>
    <t xml:space="preserve">O10366</t>
  </si>
  <si>
    <t xml:space="preserve">C0361</t>
  </si>
  <si>
    <t xml:space="preserve">O10367</t>
  </si>
  <si>
    <t xml:space="preserve">C0382</t>
  </si>
  <si>
    <t xml:space="preserve">O10368</t>
  </si>
  <si>
    <t xml:space="preserve">C0692</t>
  </si>
  <si>
    <t xml:space="preserve">O10369</t>
  </si>
  <si>
    <t xml:space="preserve">O10370</t>
  </si>
  <si>
    <t xml:space="preserve">O10371</t>
  </si>
  <si>
    <t xml:space="preserve">C0324</t>
  </si>
  <si>
    <t xml:space="preserve">O10372</t>
  </si>
  <si>
    <t xml:space="preserve">C0721</t>
  </si>
  <si>
    <t xml:space="preserve">O10373</t>
  </si>
  <si>
    <t xml:space="preserve">C0018</t>
  </si>
  <si>
    <t xml:space="preserve">O10374</t>
  </si>
  <si>
    <t xml:space="preserve">C0708</t>
  </si>
  <si>
    <t xml:space="preserve">O10375</t>
  </si>
  <si>
    <t xml:space="preserve">2025-02-06</t>
  </si>
  <si>
    <t xml:space="preserve">O10376</t>
  </si>
  <si>
    <t xml:space="preserve">O10377</t>
  </si>
  <si>
    <t xml:space="preserve">C0776</t>
  </si>
  <si>
    <t xml:space="preserve">O10378</t>
  </si>
  <si>
    <t xml:space="preserve">C0313</t>
  </si>
  <si>
    <t xml:space="preserve">O10379</t>
  </si>
  <si>
    <t xml:space="preserve">C0389</t>
  </si>
  <si>
    <t xml:space="preserve">O10380</t>
  </si>
  <si>
    <t xml:space="preserve">06-02-2025</t>
  </si>
  <si>
    <t xml:space="preserve">C0430</t>
  </si>
  <si>
    <t xml:space="preserve">O10381</t>
  </si>
  <si>
    <t xml:space="preserve">O10382</t>
  </si>
  <si>
    <t xml:space="preserve">C0655</t>
  </si>
  <si>
    <t xml:space="preserve">O10383</t>
  </si>
  <si>
    <t xml:space="preserve">C0737</t>
  </si>
  <si>
    <t xml:space="preserve">O10384</t>
  </si>
  <si>
    <t xml:space="preserve">C0365</t>
  </si>
  <si>
    <t xml:space="preserve">O10385</t>
  </si>
  <si>
    <t xml:space="preserve">C0667</t>
  </si>
  <si>
    <t xml:space="preserve">O10386</t>
  </si>
  <si>
    <t xml:space="preserve">O10387</t>
  </si>
  <si>
    <t xml:space="preserve">C0740</t>
  </si>
  <si>
    <t xml:space="preserve">O10388</t>
  </si>
  <si>
    <t xml:space="preserve">2025-02-07</t>
  </si>
  <si>
    <t xml:space="preserve">O10389</t>
  </si>
  <si>
    <t xml:space="preserve">C0309</t>
  </si>
  <si>
    <t xml:space="preserve">O10390</t>
  </si>
  <si>
    <t xml:space="preserve">C0095</t>
  </si>
  <si>
    <t xml:space="preserve">O10391</t>
  </si>
  <si>
    <t xml:space="preserve">O10392</t>
  </si>
  <si>
    <t xml:space="preserve">O10393</t>
  </si>
  <si>
    <t xml:space="preserve">C0568</t>
  </si>
  <si>
    <t xml:space="preserve">O10394</t>
  </si>
  <si>
    <t xml:space="preserve">C0752</t>
  </si>
  <si>
    <t xml:space="preserve">O10395</t>
  </si>
  <si>
    <t xml:space="preserve">C0686</t>
  </si>
  <si>
    <t xml:space="preserve">O10396</t>
  </si>
  <si>
    <t xml:space="preserve">C0001</t>
  </si>
  <si>
    <t xml:space="preserve">O10397</t>
  </si>
  <si>
    <t xml:space="preserve">O10398</t>
  </si>
  <si>
    <t xml:space="preserve">2025-02-08</t>
  </si>
  <si>
    <t xml:space="preserve">O10399</t>
  </si>
  <si>
    <t xml:space="preserve">C0784</t>
  </si>
  <si>
    <t xml:space="preserve">O10400</t>
  </si>
  <si>
    <t xml:space="preserve">C0786</t>
  </si>
  <si>
    <t xml:space="preserve">O10401</t>
  </si>
  <si>
    <t xml:space="preserve">O10402</t>
  </si>
  <si>
    <t xml:space="preserve">C0650</t>
  </si>
  <si>
    <t xml:space="preserve">O10403</t>
  </si>
  <si>
    <t xml:space="preserve">2025-02-09</t>
  </si>
  <si>
    <t xml:space="preserve">C0152</t>
  </si>
  <si>
    <t xml:space="preserve">O10404</t>
  </si>
  <si>
    <t xml:space="preserve">C0291</t>
  </si>
  <si>
    <t xml:space="preserve">O10405</t>
  </si>
  <si>
    <t xml:space="preserve">C0779</t>
  </si>
  <si>
    <t xml:space="preserve">O10406</t>
  </si>
  <si>
    <t xml:space="preserve">O10407</t>
  </si>
  <si>
    <t xml:space="preserve">09-02-2025</t>
  </si>
  <si>
    <t xml:space="preserve">C0617</t>
  </si>
  <si>
    <t xml:space="preserve">O10408</t>
  </si>
  <si>
    <t xml:space="preserve">O10409</t>
  </si>
  <si>
    <t xml:space="preserve">C0231</t>
  </si>
  <si>
    <t xml:space="preserve">O10410</t>
  </si>
  <si>
    <t xml:space="preserve">C0758</t>
  </si>
  <si>
    <t xml:space="preserve">O10411</t>
  </si>
  <si>
    <t xml:space="preserve">2025-02-10</t>
  </si>
  <si>
    <t xml:space="preserve">O10412</t>
  </si>
  <si>
    <t xml:space="preserve">O10413</t>
  </si>
  <si>
    <t xml:space="preserve">C0621</t>
  </si>
  <si>
    <t xml:space="preserve">O10414</t>
  </si>
  <si>
    <t xml:space="preserve">O10415</t>
  </si>
  <si>
    <t xml:space="preserve">C0212</t>
  </si>
  <si>
    <t xml:space="preserve">O10416</t>
  </si>
  <si>
    <t xml:space="preserve">C0171</t>
  </si>
  <si>
    <t xml:space="preserve">O10417</t>
  </si>
  <si>
    <t xml:space="preserve">O10418</t>
  </si>
  <si>
    <t xml:space="preserve">C0232</t>
  </si>
  <si>
    <t xml:space="preserve">O10419</t>
  </si>
  <si>
    <t xml:space="preserve">O10420</t>
  </si>
  <si>
    <t xml:space="preserve">C0506</t>
  </si>
  <si>
    <t xml:space="preserve">O10421</t>
  </si>
  <si>
    <t xml:space="preserve">C0727</t>
  </si>
  <si>
    <t xml:space="preserve">O10422</t>
  </si>
  <si>
    <t xml:space="preserve">₹2,338</t>
  </si>
  <si>
    <t xml:space="preserve">O10423</t>
  </si>
  <si>
    <t xml:space="preserve">O10424</t>
  </si>
  <si>
    <t xml:space="preserve">O10425</t>
  </si>
  <si>
    <t xml:space="preserve">C0028</t>
  </si>
  <si>
    <t xml:space="preserve">O10426</t>
  </si>
  <si>
    <t xml:space="preserve">O10427</t>
  </si>
  <si>
    <t xml:space="preserve">2025-02-11</t>
  </si>
  <si>
    <t xml:space="preserve">O10428</t>
  </si>
  <si>
    <t xml:space="preserve">C0682</t>
  </si>
  <si>
    <t xml:space="preserve">O10429</t>
  </si>
  <si>
    <t xml:space="preserve">O10430</t>
  </si>
  <si>
    <t xml:space="preserve">C0187</t>
  </si>
  <si>
    <t xml:space="preserve">O10431</t>
  </si>
  <si>
    <t xml:space="preserve">C0598</t>
  </si>
  <si>
    <t xml:space="preserve">O10432</t>
  </si>
  <si>
    <t xml:space="preserve">C0653</t>
  </si>
  <si>
    <t xml:space="preserve">O10433</t>
  </si>
  <si>
    <t xml:space="preserve">O10434</t>
  </si>
  <si>
    <t xml:space="preserve">C0281</t>
  </si>
  <si>
    <t xml:space="preserve">O10435</t>
  </si>
  <si>
    <t xml:space="preserve">O10436</t>
  </si>
  <si>
    <t xml:space="preserve">2025-02-12</t>
  </si>
  <si>
    <t xml:space="preserve">O10437</t>
  </si>
  <si>
    <t xml:space="preserve">12-02-2025</t>
  </si>
  <si>
    <t xml:space="preserve">C0420</t>
  </si>
  <si>
    <t xml:space="preserve">O10438</t>
  </si>
  <si>
    <t xml:space="preserve">C0069</t>
  </si>
  <si>
    <t xml:space="preserve">O10439</t>
  </si>
  <si>
    <t xml:space="preserve">₹345</t>
  </si>
  <si>
    <t xml:space="preserve">O10440</t>
  </si>
  <si>
    <t xml:space="preserve">O10441</t>
  </si>
  <si>
    <t xml:space="preserve">C0101</t>
  </si>
  <si>
    <t xml:space="preserve">O10442</t>
  </si>
  <si>
    <t xml:space="preserve">C0208</t>
  </si>
  <si>
    <t xml:space="preserve">₹715</t>
  </si>
  <si>
    <t xml:space="preserve">O10443</t>
  </si>
  <si>
    <t xml:space="preserve">O10444</t>
  </si>
  <si>
    <t xml:space="preserve">2025-02-13</t>
  </si>
  <si>
    <t xml:space="preserve">O10445</t>
  </si>
  <si>
    <t xml:space="preserve">O10446</t>
  </si>
  <si>
    <t xml:space="preserve">13-02-2025</t>
  </si>
  <si>
    <t xml:space="preserve">C0062</t>
  </si>
  <si>
    <t xml:space="preserve">O10447</t>
  </si>
  <si>
    <t xml:space="preserve">C0068</t>
  </si>
  <si>
    <t xml:space="preserve">O10448</t>
  </si>
  <si>
    <t xml:space="preserve">C0637</t>
  </si>
  <si>
    <t xml:space="preserve">O10449</t>
  </si>
  <si>
    <t xml:space="preserve">O10450</t>
  </si>
  <si>
    <t xml:space="preserve">O10451</t>
  </si>
  <si>
    <t xml:space="preserve">C0276</t>
  </si>
  <si>
    <t xml:space="preserve">O10452</t>
  </si>
  <si>
    <t xml:space="preserve">O10453</t>
  </si>
  <si>
    <t xml:space="preserve">2025-02-14</t>
  </si>
  <si>
    <t xml:space="preserve">O10454</t>
  </si>
  <si>
    <t xml:space="preserve">C0780</t>
  </si>
  <si>
    <t xml:space="preserve">O10455</t>
  </si>
  <si>
    <t xml:space="preserve">O10456</t>
  </si>
  <si>
    <t xml:space="preserve">O10457</t>
  </si>
  <si>
    <t xml:space="preserve">C0505</t>
  </si>
  <si>
    <t xml:space="preserve">O10458</t>
  </si>
  <si>
    <t xml:space="preserve">C0110</t>
  </si>
  <si>
    <t xml:space="preserve">O10459</t>
  </si>
  <si>
    <t xml:space="preserve">O10460</t>
  </si>
  <si>
    <t xml:space="preserve">O10461</t>
  </si>
  <si>
    <t xml:space="preserve">O10462</t>
  </si>
  <si>
    <t xml:space="preserve">C0606</t>
  </si>
  <si>
    <t xml:space="preserve">O10463</t>
  </si>
  <si>
    <t xml:space="preserve">C0099</t>
  </si>
  <si>
    <t xml:space="preserve">O10464</t>
  </si>
  <si>
    <t xml:space="preserve">C0559</t>
  </si>
  <si>
    <t xml:space="preserve">O10465</t>
  </si>
  <si>
    <t xml:space="preserve">O10466</t>
  </si>
  <si>
    <t xml:space="preserve">O10467</t>
  </si>
  <si>
    <t xml:space="preserve">2025-02-15</t>
  </si>
  <si>
    <t xml:space="preserve">C0660</t>
  </si>
  <si>
    <t xml:space="preserve">O10468</t>
  </si>
  <si>
    <t xml:space="preserve">C0706</t>
  </si>
  <si>
    <t xml:space="preserve">O10469</t>
  </si>
  <si>
    <t xml:space="preserve">O10470</t>
  </si>
  <si>
    <t xml:space="preserve">O10471</t>
  </si>
  <si>
    <t xml:space="preserve">C0271</t>
  </si>
  <si>
    <t xml:space="preserve">O10472</t>
  </si>
  <si>
    <t xml:space="preserve">C0635</t>
  </si>
  <si>
    <t xml:space="preserve">O10473</t>
  </si>
  <si>
    <t xml:space="preserve">O10474</t>
  </si>
  <si>
    <t xml:space="preserve">2025-02-16</t>
  </si>
  <si>
    <t xml:space="preserve">C0772</t>
  </si>
  <si>
    <t xml:space="preserve">O10475</t>
  </si>
  <si>
    <t xml:space="preserve">O10476</t>
  </si>
  <si>
    <t xml:space="preserve">O10477</t>
  </si>
  <si>
    <t xml:space="preserve">O10478</t>
  </si>
  <si>
    <t xml:space="preserve">C0771</t>
  </si>
  <si>
    <t xml:space="preserve">O10479</t>
  </si>
  <si>
    <t xml:space="preserve">O10480</t>
  </si>
  <si>
    <t xml:space="preserve">O10481</t>
  </si>
  <si>
    <t xml:space="preserve">C0569</t>
  </si>
  <si>
    <t xml:space="preserve">O10482</t>
  </si>
  <si>
    <t xml:space="preserve">₹512</t>
  </si>
  <si>
    <t xml:space="preserve">O10483</t>
  </si>
  <si>
    <t xml:space="preserve">O10484</t>
  </si>
  <si>
    <t xml:space="preserve">O10485</t>
  </si>
  <si>
    <t xml:space="preserve">2025-02-17</t>
  </si>
  <si>
    <t xml:space="preserve">C0700</t>
  </si>
  <si>
    <t xml:space="preserve">O10486</t>
  </si>
  <si>
    <t xml:space="preserve">C0578</t>
  </si>
  <si>
    <t xml:space="preserve">O10487</t>
  </si>
  <si>
    <t xml:space="preserve">C0696</t>
  </si>
  <si>
    <t xml:space="preserve">O10488</t>
  </si>
  <si>
    <t xml:space="preserve">C0183</t>
  </si>
  <si>
    <t xml:space="preserve">O10489</t>
  </si>
  <si>
    <t xml:space="preserve">C0390</t>
  </si>
  <si>
    <t xml:space="preserve">O10490</t>
  </si>
  <si>
    <t xml:space="preserve">O10491</t>
  </si>
  <si>
    <t xml:space="preserve">O10492</t>
  </si>
  <si>
    <t xml:space="preserve">O10493</t>
  </si>
  <si>
    <t xml:space="preserve">O10494</t>
  </si>
  <si>
    <t xml:space="preserve">C0261</t>
  </si>
  <si>
    <t xml:space="preserve">O10495</t>
  </si>
  <si>
    <t xml:space="preserve">C0579</t>
  </si>
  <si>
    <t xml:space="preserve">O10496</t>
  </si>
  <si>
    <t xml:space="preserve">C0298</t>
  </si>
  <si>
    <t xml:space="preserve">O10497</t>
  </si>
  <si>
    <t xml:space="preserve">17-02-2025</t>
  </si>
  <si>
    <t xml:space="preserve">O10498</t>
  </si>
  <si>
    <t xml:space="preserve">2025-02-18</t>
  </si>
  <si>
    <t xml:space="preserve">C0562</t>
  </si>
  <si>
    <t xml:space="preserve">O10499</t>
  </si>
  <si>
    <t xml:space="preserve">C0725</t>
  </si>
  <si>
    <t xml:space="preserve">O10500</t>
  </si>
  <si>
    <t xml:space="preserve">O10501</t>
  </si>
  <si>
    <t xml:space="preserve">O10502</t>
  </si>
  <si>
    <t xml:space="preserve">C0205</t>
  </si>
  <si>
    <t xml:space="preserve">O10503</t>
  </si>
  <si>
    <t xml:space="preserve">O10504</t>
  </si>
  <si>
    <t xml:space="preserve">2025-02-19</t>
  </si>
  <si>
    <t xml:space="preserve">C0076</t>
  </si>
  <si>
    <t xml:space="preserve">O10505</t>
  </si>
  <si>
    <t xml:space="preserve">O10506</t>
  </si>
  <si>
    <t xml:space="preserve">C0713</t>
  </si>
  <si>
    <t xml:space="preserve">O10507</t>
  </si>
  <si>
    <t xml:space="preserve">C0755</t>
  </si>
  <si>
    <t xml:space="preserve">O10508</t>
  </si>
  <si>
    <t xml:space="preserve">C0793</t>
  </si>
  <si>
    <t xml:space="preserve">O10509</t>
  </si>
  <si>
    <t xml:space="preserve">O10510</t>
  </si>
  <si>
    <t xml:space="preserve">O10511</t>
  </si>
  <si>
    <t xml:space="preserve">C0246</t>
  </si>
  <si>
    <t xml:space="preserve">O10512</t>
  </si>
  <si>
    <t xml:space="preserve">O10513</t>
  </si>
  <si>
    <t xml:space="preserve">2025-02-20</t>
  </si>
  <si>
    <t xml:space="preserve">O10514</t>
  </si>
  <si>
    <t xml:space="preserve">O10515</t>
  </si>
  <si>
    <t xml:space="preserve">O10516</t>
  </si>
  <si>
    <t xml:space="preserve">C0333</t>
  </si>
  <si>
    <t xml:space="preserve">O10517</t>
  </si>
  <si>
    <t xml:space="preserve">O10518</t>
  </si>
  <si>
    <t xml:space="preserve">O10519</t>
  </si>
  <si>
    <t xml:space="preserve">C0031</t>
  </si>
  <si>
    <t xml:space="preserve">O10520</t>
  </si>
  <si>
    <t xml:space="preserve">C0380</t>
  </si>
  <si>
    <t xml:space="preserve">O10521</t>
  </si>
  <si>
    <t xml:space="preserve">₹192</t>
  </si>
  <si>
    <t xml:space="preserve">O10522</t>
  </si>
  <si>
    <t xml:space="preserve">C0435</t>
  </si>
  <si>
    <t xml:space="preserve">O10523</t>
  </si>
  <si>
    <t xml:space="preserve">O10524</t>
  </si>
  <si>
    <t xml:space="preserve">O10525</t>
  </si>
  <si>
    <t xml:space="preserve">O10526</t>
  </si>
  <si>
    <t xml:space="preserve">O10527</t>
  </si>
  <si>
    <t xml:space="preserve">O10528</t>
  </si>
  <si>
    <t xml:space="preserve">2025-02-21</t>
  </si>
  <si>
    <t xml:space="preserve">C0576</t>
  </si>
  <si>
    <t xml:space="preserve">O10529</t>
  </si>
  <si>
    <t xml:space="preserve">O10530</t>
  </si>
  <si>
    <t xml:space="preserve">C0748</t>
  </si>
  <si>
    <t xml:space="preserve">O10531</t>
  </si>
  <si>
    <t xml:space="preserve">C0519</t>
  </si>
  <si>
    <t xml:space="preserve">O10532</t>
  </si>
  <si>
    <t xml:space="preserve">C0471</t>
  </si>
  <si>
    <t xml:space="preserve">O10533</t>
  </si>
  <si>
    <t xml:space="preserve">C0778</t>
  </si>
  <si>
    <t xml:space="preserve">O10534</t>
  </si>
  <si>
    <t xml:space="preserve">C0607</t>
  </si>
  <si>
    <t xml:space="preserve">O10535</t>
  </si>
  <si>
    <t xml:space="preserve">O10536</t>
  </si>
  <si>
    <t xml:space="preserve">O10537</t>
  </si>
  <si>
    <t xml:space="preserve">O10538</t>
  </si>
  <si>
    <t xml:space="preserve">2025-02-22</t>
  </si>
  <si>
    <t xml:space="preserve">O10539</t>
  </si>
  <si>
    <t xml:space="preserve">O10540</t>
  </si>
  <si>
    <t xml:space="preserve">O10541</t>
  </si>
  <si>
    <t xml:space="preserve">C0648</t>
  </si>
  <si>
    <t xml:space="preserve">O10542</t>
  </si>
  <si>
    <t xml:space="preserve">22-02-2025</t>
  </si>
  <si>
    <t xml:space="preserve">O10543</t>
  </si>
  <si>
    <t xml:space="preserve">2025-02-23</t>
  </si>
  <si>
    <t xml:space="preserve">O10544</t>
  </si>
  <si>
    <t xml:space="preserve">O10545</t>
  </si>
  <si>
    <t xml:space="preserve">O10546</t>
  </si>
  <si>
    <t xml:space="preserve">O10547</t>
  </si>
  <si>
    <t xml:space="preserve">O10548</t>
  </si>
  <si>
    <t xml:space="preserve">O10549</t>
  </si>
  <si>
    <t xml:space="preserve">O10550</t>
  </si>
  <si>
    <t xml:space="preserve">C0085</t>
  </si>
  <si>
    <t xml:space="preserve">O10551</t>
  </si>
  <si>
    <t xml:space="preserve">C0015</t>
  </si>
  <si>
    <t xml:space="preserve">O10552</t>
  </si>
  <si>
    <t xml:space="preserve">C0540</t>
  </si>
  <si>
    <t xml:space="preserve">O10553</t>
  </si>
  <si>
    <t xml:space="preserve">C0305</t>
  </si>
  <si>
    <t xml:space="preserve">O10554</t>
  </si>
  <si>
    <t xml:space="preserve">C0515</t>
  </si>
  <si>
    <t xml:space="preserve">O10555</t>
  </si>
  <si>
    <t xml:space="preserve">O10556</t>
  </si>
  <si>
    <t xml:space="preserve">C0693</t>
  </si>
  <si>
    <t xml:space="preserve">O10557</t>
  </si>
  <si>
    <t xml:space="preserve">O10558</t>
  </si>
  <si>
    <t xml:space="preserve">C0619</t>
  </si>
  <si>
    <t xml:space="preserve">O10559</t>
  </si>
  <si>
    <t xml:space="preserve">O10560</t>
  </si>
  <si>
    <t xml:space="preserve">2025-02-24</t>
  </si>
  <si>
    <t xml:space="preserve">O10561</t>
  </si>
  <si>
    <t xml:space="preserve">C0615</t>
  </si>
  <si>
    <t xml:space="preserve">O10562</t>
  </si>
  <si>
    <t xml:space="preserve">O10563</t>
  </si>
  <si>
    <t xml:space="preserve">C0548</t>
  </si>
  <si>
    <t xml:space="preserve">O10564</t>
  </si>
  <si>
    <t xml:space="preserve">O10565</t>
  </si>
  <si>
    <t xml:space="preserve">2025-02-25</t>
  </si>
  <si>
    <t xml:space="preserve">C0597</t>
  </si>
  <si>
    <t xml:space="preserve">₹1,277</t>
  </si>
  <si>
    <t xml:space="preserve">O10566</t>
  </si>
  <si>
    <t xml:space="preserve">O10567</t>
  </si>
  <si>
    <t xml:space="preserve">O10568</t>
  </si>
  <si>
    <t xml:space="preserve">O10569</t>
  </si>
  <si>
    <t xml:space="preserve">O10570</t>
  </si>
  <si>
    <t xml:space="preserve">C0299</t>
  </si>
  <si>
    <t xml:space="preserve">O10571</t>
  </si>
  <si>
    <t xml:space="preserve">C0153</t>
  </si>
  <si>
    <t xml:space="preserve">O10572</t>
  </si>
  <si>
    <t xml:space="preserve">C0516</t>
  </si>
  <si>
    <t xml:space="preserve">O10573</t>
  </si>
  <si>
    <t xml:space="preserve">C0405</t>
  </si>
  <si>
    <t xml:space="preserve">O10574</t>
  </si>
  <si>
    <t xml:space="preserve">C0348</t>
  </si>
  <si>
    <t xml:space="preserve">O10575</t>
  </si>
  <si>
    <t xml:space="preserve">2025-02-26</t>
  </si>
  <si>
    <t xml:space="preserve">O10576</t>
  </si>
  <si>
    <t xml:space="preserve">C0163</t>
  </si>
  <si>
    <t xml:space="preserve">O10577</t>
  </si>
  <si>
    <t xml:space="preserve">C0472</t>
  </si>
  <si>
    <t xml:space="preserve">O10578</t>
  </si>
  <si>
    <t xml:space="preserve">O10579</t>
  </si>
  <si>
    <t xml:space="preserve">O10580</t>
  </si>
  <si>
    <t xml:space="preserve">O10581</t>
  </si>
  <si>
    <t xml:space="preserve">C0063</t>
  </si>
  <si>
    <t xml:space="preserve">O10582</t>
  </si>
  <si>
    <t xml:space="preserve">C0788</t>
  </si>
  <si>
    <t xml:space="preserve">O10583</t>
  </si>
  <si>
    <t xml:space="preserve">C0508</t>
  </si>
  <si>
    <t xml:space="preserve">O10584</t>
  </si>
  <si>
    <t xml:space="preserve">O10585</t>
  </si>
  <si>
    <t xml:space="preserve">C0558</t>
  </si>
  <si>
    <t xml:space="preserve">O10586</t>
  </si>
  <si>
    <t xml:space="preserve">O10587</t>
  </si>
  <si>
    <t xml:space="preserve">O10588</t>
  </si>
  <si>
    <t xml:space="preserve">C0128</t>
  </si>
  <si>
    <t xml:space="preserve">O10589</t>
  </si>
  <si>
    <t xml:space="preserve">2025-02-27</t>
  </si>
  <si>
    <t xml:space="preserve">O10590</t>
  </si>
  <si>
    <t xml:space="preserve">C0303</t>
  </si>
  <si>
    <t xml:space="preserve">O10591</t>
  </si>
  <si>
    <t xml:space="preserve">O10592</t>
  </si>
  <si>
    <t xml:space="preserve">O10593</t>
  </si>
  <si>
    <t xml:space="preserve">O10594</t>
  </si>
  <si>
    <t xml:space="preserve">C0347</t>
  </si>
  <si>
    <t xml:space="preserve">O10595</t>
  </si>
  <si>
    <t xml:space="preserve">C0639</t>
  </si>
  <si>
    <t xml:space="preserve">O10596</t>
  </si>
  <si>
    <t xml:space="preserve">O10597</t>
  </si>
  <si>
    <t xml:space="preserve">O10598</t>
  </si>
  <si>
    <t xml:space="preserve">C0248</t>
  </si>
  <si>
    <t xml:space="preserve">₹730</t>
  </si>
  <si>
    <t xml:space="preserve">O10599</t>
  </si>
  <si>
    <t xml:space="preserve">O10600</t>
  </si>
  <si>
    <t xml:space="preserve">2025-02-28</t>
  </si>
  <si>
    <t xml:space="preserve">O10601</t>
  </si>
  <si>
    <t xml:space="preserve">C0522</t>
  </si>
  <si>
    <t xml:space="preserve">O10602</t>
  </si>
  <si>
    <t xml:space="preserve">C0215</t>
  </si>
  <si>
    <t xml:space="preserve">O10603</t>
  </si>
  <si>
    <t xml:space="preserve">O10604</t>
  </si>
  <si>
    <t xml:space="preserve">O10605</t>
  </si>
  <si>
    <t xml:space="preserve">O10606</t>
  </si>
  <si>
    <t xml:space="preserve">C0345</t>
  </si>
  <si>
    <t xml:space="preserve">O10607</t>
  </si>
  <si>
    <t xml:space="preserve">O10608</t>
  </si>
  <si>
    <t xml:space="preserve">C0698</t>
  </si>
  <si>
    <t xml:space="preserve">O10609</t>
  </si>
  <si>
    <t xml:space="preserve">O10610</t>
  </si>
  <si>
    <t xml:space="preserve">2025-03-01</t>
  </si>
  <si>
    <t xml:space="preserve">C0209</t>
  </si>
  <si>
    <t xml:space="preserve">O10611</t>
  </si>
  <si>
    <t xml:space="preserve">C0067</t>
  </si>
  <si>
    <t xml:space="preserve">O10612</t>
  </si>
  <si>
    <t xml:space="preserve">O10613</t>
  </si>
  <si>
    <t xml:space="preserve">C0603</t>
  </si>
  <si>
    <t xml:space="preserve">O10614</t>
  </si>
  <si>
    <t xml:space="preserve">C0330</t>
  </si>
  <si>
    <t xml:space="preserve">O10615</t>
  </si>
  <si>
    <t xml:space="preserve">O10616</t>
  </si>
  <si>
    <t xml:space="preserve">O10617</t>
  </si>
  <si>
    <t xml:space="preserve">2025-03-02</t>
  </si>
  <si>
    <t xml:space="preserve">C0234</t>
  </si>
  <si>
    <t xml:space="preserve">O10618</t>
  </si>
  <si>
    <t xml:space="preserve">O10619</t>
  </si>
  <si>
    <t xml:space="preserve">C0602</t>
  </si>
  <si>
    <t xml:space="preserve">O10620</t>
  </si>
  <si>
    <t xml:space="preserve">C0545</t>
  </si>
  <si>
    <t xml:space="preserve">O10621</t>
  </si>
  <si>
    <t xml:space="preserve">O10622</t>
  </si>
  <si>
    <t xml:space="preserve">C0203</t>
  </si>
  <si>
    <t xml:space="preserve">O10623</t>
  </si>
  <si>
    <t xml:space="preserve">C0596</t>
  </si>
  <si>
    <t xml:space="preserve">O10624</t>
  </si>
  <si>
    <t xml:space="preserve">O10625</t>
  </si>
  <si>
    <t xml:space="preserve">O10626</t>
  </si>
  <si>
    <t xml:space="preserve">C0485</t>
  </si>
  <si>
    <t xml:space="preserve">O10627</t>
  </si>
  <si>
    <t xml:space="preserve">O10628</t>
  </si>
  <si>
    <t xml:space="preserve">O10629</t>
  </si>
  <si>
    <t xml:space="preserve">C0393</t>
  </si>
  <si>
    <t xml:space="preserve">O10630</t>
  </si>
  <si>
    <t xml:space="preserve">O10631</t>
  </si>
  <si>
    <t xml:space="preserve">O10632</t>
  </si>
  <si>
    <t xml:space="preserve">O10633</t>
  </si>
  <si>
    <t xml:space="preserve">O10634</t>
  </si>
  <si>
    <t xml:space="preserve">C0359</t>
  </si>
  <si>
    <t xml:space="preserve">O10635</t>
  </si>
  <si>
    <t xml:space="preserve">C0151</t>
  </si>
  <si>
    <t xml:space="preserve">O10636</t>
  </si>
  <si>
    <t xml:space="preserve">2025-03-03</t>
  </si>
  <si>
    <t xml:space="preserve">O10637</t>
  </si>
  <si>
    <t xml:space="preserve">C0374</t>
  </si>
  <si>
    <t xml:space="preserve">O10638</t>
  </si>
  <si>
    <t xml:space="preserve">C0222</t>
  </si>
  <si>
    <t xml:space="preserve">O10639</t>
  </si>
  <si>
    <t xml:space="preserve">O10640</t>
  </si>
  <si>
    <t xml:space="preserve">C0710</t>
  </si>
  <si>
    <t xml:space="preserve">O10641</t>
  </si>
  <si>
    <t xml:space="preserve">C0573</t>
  </si>
  <si>
    <t xml:space="preserve">O10642</t>
  </si>
  <si>
    <t xml:space="preserve">03-03-2025</t>
  </si>
  <si>
    <t xml:space="preserve">₹460</t>
  </si>
  <si>
    <t xml:space="preserve">O10643</t>
  </si>
  <si>
    <t xml:space="preserve">C0013</t>
  </si>
  <si>
    <t xml:space="preserve">O10644</t>
  </si>
  <si>
    <t xml:space="preserve">C0398</t>
  </si>
  <si>
    <t xml:space="preserve">O10645</t>
  </si>
  <si>
    <t xml:space="preserve">C0161</t>
  </si>
  <si>
    <t xml:space="preserve">O10646</t>
  </si>
  <si>
    <t xml:space="preserve">O10647</t>
  </si>
  <si>
    <t xml:space="preserve">2025-03-04</t>
  </si>
  <si>
    <t xml:space="preserve">O10648</t>
  </si>
  <si>
    <t xml:space="preserve">C0477</t>
  </si>
  <si>
    <t xml:space="preserve">O10649</t>
  </si>
  <si>
    <t xml:space="preserve">C0378</t>
  </si>
  <si>
    <t xml:space="preserve">O10650</t>
  </si>
  <si>
    <t xml:space="preserve">O10651</t>
  </si>
  <si>
    <t xml:space="preserve">C0120</t>
  </si>
  <si>
    <t xml:space="preserve">O10652</t>
  </si>
  <si>
    <t xml:space="preserve">O10653</t>
  </si>
  <si>
    <t xml:space="preserve">O10654</t>
  </si>
  <si>
    <t xml:space="preserve">O10655</t>
  </si>
  <si>
    <t xml:space="preserve">₹489</t>
  </si>
  <si>
    <t xml:space="preserve">O10656</t>
  </si>
  <si>
    <t xml:space="preserve">O10657</t>
  </si>
  <si>
    <t xml:space="preserve">O10658</t>
  </si>
  <si>
    <t xml:space="preserve">O10659</t>
  </si>
  <si>
    <t xml:space="preserve">O10660</t>
  </si>
  <si>
    <t xml:space="preserve">2025-03-05</t>
  </si>
  <si>
    <t xml:space="preserve">O10661</t>
  </si>
  <si>
    <t xml:space="preserve">C0126</t>
  </si>
  <si>
    <t xml:space="preserve">O10662</t>
  </si>
  <si>
    <t xml:space="preserve">O10663</t>
  </si>
  <si>
    <t xml:space="preserve">O10664</t>
  </si>
  <si>
    <t xml:space="preserve">C0583</t>
  </si>
  <si>
    <t xml:space="preserve">₹440</t>
  </si>
  <si>
    <t xml:space="preserve">O10665</t>
  </si>
  <si>
    <t xml:space="preserve">O10666</t>
  </si>
  <si>
    <t xml:space="preserve">C0592</t>
  </si>
  <si>
    <t xml:space="preserve">O10667</t>
  </si>
  <si>
    <t xml:space="preserve">O10668</t>
  </si>
  <si>
    <t xml:space="preserve">C0751</t>
  </si>
  <si>
    <t xml:space="preserve">O10669</t>
  </si>
  <si>
    <t xml:space="preserve">C0718</t>
  </si>
  <si>
    <t xml:space="preserve">O10670</t>
  </si>
  <si>
    <t xml:space="preserve">C0720</t>
  </si>
  <si>
    <t xml:space="preserve">O10671</t>
  </si>
  <si>
    <t xml:space="preserve">O10672</t>
  </si>
  <si>
    <t xml:space="preserve">O10673</t>
  </si>
  <si>
    <t xml:space="preserve">2025-03-06</t>
  </si>
  <si>
    <t xml:space="preserve">C0308</t>
  </si>
  <si>
    <t xml:space="preserve">O10674</t>
  </si>
  <si>
    <t xml:space="preserve">C0221</t>
  </si>
  <si>
    <t xml:space="preserve">O10675</t>
  </si>
  <si>
    <t xml:space="preserve">C0702</t>
  </si>
  <si>
    <t xml:space="preserve">O10676</t>
  </si>
  <si>
    <t xml:space="preserve">O10677</t>
  </si>
  <si>
    <t xml:space="preserve">C0267</t>
  </si>
  <si>
    <t xml:space="preserve">O10678</t>
  </si>
  <si>
    <t xml:space="preserve">O10679</t>
  </si>
  <si>
    <t xml:space="preserve">C0620</t>
  </si>
  <si>
    <t xml:space="preserve">O10680</t>
  </si>
  <si>
    <t xml:space="preserve">C0266</t>
  </si>
  <si>
    <t xml:space="preserve">O10681</t>
  </si>
  <si>
    <t xml:space="preserve">O10682</t>
  </si>
  <si>
    <t xml:space="preserve">O10683</t>
  </si>
  <si>
    <t xml:space="preserve">O10684</t>
  </si>
  <si>
    <t xml:space="preserve">C0386</t>
  </si>
  <si>
    <t xml:space="preserve">O10685</t>
  </si>
  <si>
    <t xml:space="preserve">O10686</t>
  </si>
  <si>
    <t xml:space="preserve">C0204</t>
  </si>
  <si>
    <t xml:space="preserve">O10687</t>
  </si>
  <si>
    <t xml:space="preserve">C0334</t>
  </si>
  <si>
    <t xml:space="preserve">O10688</t>
  </si>
  <si>
    <t xml:space="preserve">C0661</t>
  </si>
  <si>
    <t xml:space="preserve">O10689</t>
  </si>
  <si>
    <t xml:space="preserve">2025-03-07</t>
  </si>
  <si>
    <t xml:space="preserve">O10690</t>
  </si>
  <si>
    <t xml:space="preserve">O10691</t>
  </si>
  <si>
    <t xml:space="preserve">C0105</t>
  </si>
  <si>
    <t xml:space="preserve">O10692</t>
  </si>
  <si>
    <t xml:space="preserve">O10693</t>
  </si>
  <si>
    <t xml:space="preserve">O10694</t>
  </si>
  <si>
    <t xml:space="preserve">C0257</t>
  </si>
  <si>
    <t xml:space="preserve">O10695</t>
  </si>
  <si>
    <t xml:space="preserve">O10696</t>
  </si>
  <si>
    <t xml:space="preserve">C0296</t>
  </si>
  <si>
    <t xml:space="preserve">O10697</t>
  </si>
  <si>
    <t xml:space="preserve">2025-03-08</t>
  </si>
  <si>
    <t xml:space="preserve">O10698</t>
  </si>
  <si>
    <t xml:space="preserve">O10699</t>
  </si>
  <si>
    <t xml:space="preserve">C0649</t>
  </si>
  <si>
    <t xml:space="preserve">O10700</t>
  </si>
  <si>
    <t xml:space="preserve">O10701</t>
  </si>
  <si>
    <t xml:space="preserve">C0200</t>
  </si>
  <si>
    <t xml:space="preserve">O10702</t>
  </si>
  <si>
    <t xml:space="preserve">C0331</t>
  </si>
  <si>
    <t xml:space="preserve">O10703</t>
  </si>
  <si>
    <t xml:space="preserve">O10704</t>
  </si>
  <si>
    <t xml:space="preserve">C0106</t>
  </si>
  <si>
    <t xml:space="preserve">O10705</t>
  </si>
  <si>
    <t xml:space="preserve">O10706</t>
  </si>
  <si>
    <t xml:space="preserve">C0657</t>
  </si>
  <si>
    <t xml:space="preserve">O10707</t>
  </si>
  <si>
    <t xml:space="preserve">C0302</t>
  </si>
  <si>
    <t xml:space="preserve">O10708</t>
  </si>
  <si>
    <t xml:space="preserve">O10709</t>
  </si>
  <si>
    <t xml:space="preserve">2025-03-09</t>
  </si>
  <si>
    <t xml:space="preserve">O10710</t>
  </si>
  <si>
    <t xml:space="preserve">C0251</t>
  </si>
  <si>
    <t xml:space="preserve">O10711</t>
  </si>
  <si>
    <t xml:space="preserve">C0293</t>
  </si>
  <si>
    <t xml:space="preserve">O10712</t>
  </si>
  <si>
    <t xml:space="preserve">O10713</t>
  </si>
  <si>
    <t xml:space="preserve">O10714</t>
  </si>
  <si>
    <t xml:space="preserve">C0025</t>
  </si>
  <si>
    <t xml:space="preserve">O10715</t>
  </si>
  <si>
    <t xml:space="preserve">O10716</t>
  </si>
  <si>
    <t xml:space="preserve">O10717</t>
  </si>
  <si>
    <t xml:space="preserve">C0402</t>
  </si>
  <si>
    <t xml:space="preserve">O10718</t>
  </si>
  <si>
    <t xml:space="preserve">O10719</t>
  </si>
  <si>
    <t xml:space="preserve">2025-03-10</t>
  </si>
  <si>
    <t xml:space="preserve">O10720</t>
  </si>
  <si>
    <t xml:space="preserve">O10721</t>
  </si>
  <si>
    <t xml:space="preserve">O10722</t>
  </si>
  <si>
    <t xml:space="preserve">O10723</t>
  </si>
  <si>
    <t xml:space="preserve">C0195</t>
  </si>
  <si>
    <t xml:space="preserve">O10724</t>
  </si>
  <si>
    <t xml:space="preserve">C0556</t>
  </si>
  <si>
    <t xml:space="preserve">O10725</t>
  </si>
  <si>
    <t xml:space="preserve">O10726</t>
  </si>
  <si>
    <t xml:space="preserve">C0225</t>
  </si>
  <si>
    <t xml:space="preserve">O10727</t>
  </si>
  <si>
    <t xml:space="preserve">C0645</t>
  </si>
  <si>
    <t xml:space="preserve">O10728</t>
  </si>
  <si>
    <t xml:space="preserve">C0089</t>
  </si>
  <si>
    <t xml:space="preserve">O10729</t>
  </si>
  <si>
    <t xml:space="preserve">C0132</t>
  </si>
  <si>
    <t xml:space="preserve">O10730</t>
  </si>
  <si>
    <t xml:space="preserve">C0799</t>
  </si>
  <si>
    <t xml:space="preserve">O10731</t>
  </si>
  <si>
    <t xml:space="preserve">O10732</t>
  </si>
  <si>
    <t xml:space="preserve">C0676</t>
  </si>
  <si>
    <t xml:space="preserve">O10733</t>
  </si>
  <si>
    <t xml:space="preserve">O10734</t>
  </si>
  <si>
    <t xml:space="preserve">2025-03-11</t>
  </si>
  <si>
    <t xml:space="preserve">O10735</t>
  </si>
  <si>
    <t xml:space="preserve">O10736</t>
  </si>
  <si>
    <t xml:space="preserve">C0379</t>
  </si>
  <si>
    <t xml:space="preserve">O10737</t>
  </si>
  <si>
    <t xml:space="preserve">C0560</t>
  </si>
  <si>
    <t xml:space="preserve">O10738</t>
  </si>
  <si>
    <t xml:space="preserve">O10739</t>
  </si>
  <si>
    <t xml:space="preserve">C0632</t>
  </si>
  <si>
    <t xml:space="preserve">O10740</t>
  </si>
  <si>
    <t xml:space="preserve">C0188</t>
  </si>
  <si>
    <t xml:space="preserve">O10741</t>
  </si>
  <si>
    <t xml:space="preserve">C0279</t>
  </si>
  <si>
    <t xml:space="preserve">O10742</t>
  </si>
  <si>
    <t xml:space="preserve">O10743</t>
  </si>
  <si>
    <t xml:space="preserve">C0336</t>
  </si>
  <si>
    <t xml:space="preserve">O10744</t>
  </si>
  <si>
    <t xml:space="preserve">C0554</t>
  </si>
  <si>
    <t xml:space="preserve">O10745</t>
  </si>
  <si>
    <t xml:space="preserve">O10746</t>
  </si>
  <si>
    <t xml:space="preserve">2025-03-12</t>
  </si>
  <si>
    <t xml:space="preserve">O10747</t>
  </si>
  <si>
    <t xml:space="preserve">O10748</t>
  </si>
  <si>
    <t xml:space="preserve">12-03-2025</t>
  </si>
  <si>
    <t xml:space="preserve">O10749</t>
  </si>
  <si>
    <t xml:space="preserve">O10750</t>
  </si>
  <si>
    <t xml:space="preserve">O10751</t>
  </si>
  <si>
    <t xml:space="preserve">C0585</t>
  </si>
  <si>
    <t xml:space="preserve">O10752</t>
  </si>
  <si>
    <t xml:space="preserve">O10753</t>
  </si>
  <si>
    <t xml:space="preserve">O10754</t>
  </si>
  <si>
    <t xml:space="preserve">C0672</t>
  </si>
  <si>
    <t xml:space="preserve">O10755</t>
  </si>
  <si>
    <t xml:space="preserve">O10756</t>
  </si>
  <si>
    <t xml:space="preserve">O10757</t>
  </si>
  <si>
    <t xml:space="preserve">O10758</t>
  </si>
  <si>
    <t xml:space="preserve">C0082</t>
  </si>
  <si>
    <t xml:space="preserve">O10759</t>
  </si>
  <si>
    <t xml:space="preserve">13-03-2025</t>
  </si>
  <si>
    <t xml:space="preserve">C0003</t>
  </si>
  <si>
    <t xml:space="preserve">O10760</t>
  </si>
  <si>
    <t xml:space="preserve">2025-03-13</t>
  </si>
  <si>
    <t xml:space="preserve">O10761</t>
  </si>
  <si>
    <t xml:space="preserve">O10762</t>
  </si>
  <si>
    <t xml:space="preserve">O10763</t>
  </si>
  <si>
    <t xml:space="preserve">O10764</t>
  </si>
  <si>
    <t xml:space="preserve">O10765</t>
  </si>
  <si>
    <t xml:space="preserve">C0730</t>
  </si>
  <si>
    <t xml:space="preserve">O10766</t>
  </si>
  <si>
    <t xml:space="preserve">O10767</t>
  </si>
  <si>
    <t xml:space="preserve">O10768</t>
  </si>
  <si>
    <t xml:space="preserve">C0785</t>
  </si>
  <si>
    <t xml:space="preserve">O10769</t>
  </si>
  <si>
    <t xml:space="preserve">O10770</t>
  </si>
  <si>
    <t xml:space="preserve">2025-03-14</t>
  </si>
  <si>
    <t xml:space="preserve">O10771</t>
  </si>
  <si>
    <t xml:space="preserve">C0743</t>
  </si>
  <si>
    <t xml:space="preserve">O10772</t>
  </si>
  <si>
    <t xml:space="preserve">₹1,425</t>
  </si>
  <si>
    <t xml:space="preserve">O10773</t>
  </si>
  <si>
    <t xml:space="preserve">C0705</t>
  </si>
  <si>
    <t xml:space="preserve">O10774</t>
  </si>
  <si>
    <t xml:space="preserve">O10775</t>
  </si>
  <si>
    <t xml:space="preserve">O10776</t>
  </si>
  <si>
    <t xml:space="preserve">O10777</t>
  </si>
  <si>
    <t xml:space="preserve">O10778</t>
  </si>
  <si>
    <t xml:space="preserve">O10779</t>
  </si>
  <si>
    <t xml:space="preserve">C0185</t>
  </si>
  <si>
    <t xml:space="preserve">O10780</t>
  </si>
  <si>
    <t xml:space="preserve">O10781</t>
  </si>
  <si>
    <t xml:space="preserve">O10782</t>
  </si>
  <si>
    <t xml:space="preserve">O10783</t>
  </si>
  <si>
    <t xml:space="preserve">O10784</t>
  </si>
  <si>
    <t xml:space="preserve">C0590</t>
  </si>
  <si>
    <t xml:space="preserve">O10785</t>
  </si>
  <si>
    <t xml:space="preserve">O10786</t>
  </si>
  <si>
    <t xml:space="preserve">O10787</t>
  </si>
  <si>
    <t xml:space="preserve">2025-03-15</t>
  </si>
  <si>
    <t xml:space="preserve">O10788</t>
  </si>
  <si>
    <t xml:space="preserve">O10789</t>
  </si>
  <si>
    <t xml:space="preserve">O10790</t>
  </si>
  <si>
    <t xml:space="preserve">O10791</t>
  </si>
  <si>
    <t xml:space="preserve">O10792</t>
  </si>
  <si>
    <t xml:space="preserve">O10793</t>
  </si>
  <si>
    <t xml:space="preserve">C0332</t>
  </si>
  <si>
    <t xml:space="preserve">O10794</t>
  </si>
  <si>
    <t xml:space="preserve">C0703</t>
  </si>
  <si>
    <t xml:space="preserve">O10795</t>
  </si>
  <si>
    <t xml:space="preserve">C0792</t>
  </si>
  <si>
    <t xml:space="preserve">O10796</t>
  </si>
  <si>
    <t xml:space="preserve">C0176</t>
  </si>
  <si>
    <t xml:space="preserve">O10797</t>
  </si>
  <si>
    <t xml:space="preserve">O10798</t>
  </si>
  <si>
    <t xml:space="preserve">C0773</t>
  </si>
  <si>
    <t xml:space="preserve">O10799</t>
  </si>
  <si>
    <t xml:space="preserve">15-03-2025</t>
  </si>
  <si>
    <t xml:space="preserve">O10800</t>
  </si>
  <si>
    <t xml:space="preserve">O10801</t>
  </si>
  <si>
    <t xml:space="preserve">O10802</t>
  </si>
  <si>
    <t xml:space="preserve">O10803</t>
  </si>
  <si>
    <t xml:space="preserve">O10804</t>
  </si>
  <si>
    <t xml:space="preserve">2025-03-16</t>
  </si>
  <si>
    <t xml:space="preserve">C0510</t>
  </si>
  <si>
    <t xml:space="preserve">O10805</t>
  </si>
  <si>
    <t xml:space="preserve">C0451</t>
  </si>
  <si>
    <t xml:space="preserve">O10806</t>
  </si>
  <si>
    <t xml:space="preserve">O10807</t>
  </si>
  <si>
    <t xml:space="preserve">O10808</t>
  </si>
  <si>
    <t xml:space="preserve">C0610</t>
  </si>
  <si>
    <t xml:space="preserve">O10809</t>
  </si>
  <si>
    <t xml:space="preserve">O10810</t>
  </si>
  <si>
    <t xml:space="preserve">O10811</t>
  </si>
  <si>
    <t xml:space="preserve">O10812</t>
  </si>
  <si>
    <t xml:space="preserve">2025-03-17</t>
  </si>
  <si>
    <t xml:space="preserve">O10813</t>
  </si>
  <si>
    <t xml:space="preserve">O10814</t>
  </si>
  <si>
    <t xml:space="preserve">O10815</t>
  </si>
  <si>
    <t xml:space="preserve">O10816</t>
  </si>
  <si>
    <t xml:space="preserve">C0659</t>
  </si>
  <si>
    <t xml:space="preserve">O10817</t>
  </si>
  <si>
    <t xml:space="preserve">C0518</t>
  </si>
  <si>
    <t xml:space="preserve">O10818</t>
  </si>
  <si>
    <t xml:space="preserve">O10819</t>
  </si>
  <si>
    <t xml:space="preserve">O10820</t>
  </si>
  <si>
    <t xml:space="preserve">O10821</t>
  </si>
  <si>
    <t xml:space="preserve">O10822</t>
  </si>
  <si>
    <t xml:space="preserve">C0745</t>
  </si>
  <si>
    <t xml:space="preserve">O10823</t>
  </si>
  <si>
    <t xml:space="preserve">₹795</t>
  </si>
  <si>
    <t xml:space="preserve">O10824</t>
  </si>
  <si>
    <t xml:space="preserve">O10825</t>
  </si>
  <si>
    <t xml:space="preserve">C0443</t>
  </si>
  <si>
    <t xml:space="preserve">O10826</t>
  </si>
  <si>
    <t xml:space="preserve">O10827</t>
  </si>
  <si>
    <t xml:space="preserve">C0484</t>
  </si>
  <si>
    <t xml:space="preserve">O10828</t>
  </si>
  <si>
    <t xml:space="preserve">18-03-2025</t>
  </si>
  <si>
    <t xml:space="preserve">O10829</t>
  </si>
  <si>
    <t xml:space="preserve">2025-03-18</t>
  </si>
  <si>
    <t xml:space="preserve">O10830</t>
  </si>
  <si>
    <t xml:space="preserve">O10831</t>
  </si>
  <si>
    <t xml:space="preserve">O10832</t>
  </si>
  <si>
    <t xml:space="preserve">O10833</t>
  </si>
  <si>
    <t xml:space="preserve">O10834</t>
  </si>
  <si>
    <t xml:space="preserve">C0166</t>
  </si>
  <si>
    <t xml:space="preserve">O10835</t>
  </si>
  <si>
    <t xml:space="preserve">O10836</t>
  </si>
  <si>
    <t xml:space="preserve">O10837</t>
  </si>
  <si>
    <t xml:space="preserve">O10838</t>
  </si>
  <si>
    <t xml:space="preserve">O10839</t>
  </si>
  <si>
    <t xml:space="preserve">O10840</t>
  </si>
  <si>
    <t xml:space="preserve">2025-03-19</t>
  </si>
  <si>
    <t xml:space="preserve">O10841</t>
  </si>
  <si>
    <t xml:space="preserve">O10842</t>
  </si>
  <si>
    <t xml:space="preserve">O10843</t>
  </si>
  <si>
    <t xml:space="preserve">O10844</t>
  </si>
  <si>
    <t xml:space="preserve">C0243</t>
  </si>
  <si>
    <t xml:space="preserve">O10845</t>
  </si>
  <si>
    <t xml:space="preserve">C0524</t>
  </si>
  <si>
    <t xml:space="preserve">O10846</t>
  </si>
  <si>
    <t xml:space="preserve">C0753</t>
  </si>
  <si>
    <t xml:space="preserve">O10847</t>
  </si>
  <si>
    <t xml:space="preserve">O10848</t>
  </si>
  <si>
    <t xml:space="preserve">C0614</t>
  </si>
  <si>
    <t xml:space="preserve">O10849</t>
  </si>
  <si>
    <t xml:space="preserve">C0800</t>
  </si>
  <si>
    <t xml:space="preserve">O10850</t>
  </si>
  <si>
    <t xml:space="preserve">O10851</t>
  </si>
  <si>
    <t xml:space="preserve">O10852</t>
  </si>
  <si>
    <t xml:space="preserve">O10853</t>
  </si>
  <si>
    <t xml:space="preserve">C0229</t>
  </si>
  <si>
    <t xml:space="preserve">O10854</t>
  </si>
  <si>
    <t xml:space="preserve">C0544</t>
  </si>
  <si>
    <t xml:space="preserve">O10855</t>
  </si>
  <si>
    <t xml:space="preserve">C0432</t>
  </si>
  <si>
    <t xml:space="preserve">O10856</t>
  </si>
  <si>
    <t xml:space="preserve">C0567</t>
  </si>
  <si>
    <t xml:space="preserve">O10857</t>
  </si>
  <si>
    <t xml:space="preserve">2025-03-20</t>
  </si>
  <si>
    <t xml:space="preserve">O10858</t>
  </si>
  <si>
    <t xml:space="preserve">C0419</t>
  </si>
  <si>
    <t xml:space="preserve">O10859</t>
  </si>
  <si>
    <t xml:space="preserve">O10860</t>
  </si>
  <si>
    <t xml:space="preserve">O10861</t>
  </si>
  <si>
    <t xml:space="preserve">O10862</t>
  </si>
  <si>
    <t xml:space="preserve">O10863</t>
  </si>
  <si>
    <t xml:space="preserve">O10864</t>
  </si>
  <si>
    <t xml:space="preserve">O10865</t>
  </si>
  <si>
    <t xml:space="preserve">O10866</t>
  </si>
  <si>
    <t xml:space="preserve">O10867</t>
  </si>
  <si>
    <t xml:space="preserve">O10868</t>
  </si>
  <si>
    <t xml:space="preserve">2025-03-21</t>
  </si>
  <si>
    <t xml:space="preserve">C0624</t>
  </si>
  <si>
    <t xml:space="preserve">O10869</t>
  </si>
  <si>
    <t xml:space="preserve">C0644</t>
  </si>
  <si>
    <t xml:space="preserve">O10870</t>
  </si>
  <si>
    <t xml:space="preserve">O10871</t>
  </si>
  <si>
    <t xml:space="preserve">O10872</t>
  </si>
  <si>
    <t xml:space="preserve">O10873</t>
  </si>
  <si>
    <t xml:space="preserve">C0109</t>
  </si>
  <si>
    <t xml:space="preserve">O10874</t>
  </si>
  <si>
    <t xml:space="preserve">C0033</t>
  </si>
  <si>
    <t xml:space="preserve">O10875</t>
  </si>
  <si>
    <t xml:space="preserve">C0541</t>
  </si>
  <si>
    <t xml:space="preserve">O10876</t>
  </si>
  <si>
    <t xml:space="preserve">C0406</t>
  </si>
  <si>
    <t xml:space="preserve">O10877</t>
  </si>
  <si>
    <t xml:space="preserve">O10878</t>
  </si>
  <si>
    <t xml:space="preserve">C0395</t>
  </si>
  <si>
    <t xml:space="preserve">O10879</t>
  </si>
  <si>
    <t xml:space="preserve">O10880</t>
  </si>
  <si>
    <t xml:space="preserve">C0290</t>
  </si>
  <si>
    <t xml:space="preserve">O10881</t>
  </si>
  <si>
    <t xml:space="preserve">C0622</t>
  </si>
  <si>
    <t xml:space="preserve">O10882</t>
  </si>
  <si>
    <t xml:space="preserve">O10883</t>
  </si>
  <si>
    <t xml:space="preserve">2025-03-22</t>
  </si>
  <si>
    <t xml:space="preserve">O10884</t>
  </si>
  <si>
    <t xml:space="preserve">₹693</t>
  </si>
  <si>
    <t xml:space="preserve">O10885</t>
  </si>
  <si>
    <t xml:space="preserve">O10886</t>
  </si>
  <si>
    <t xml:space="preserve">C0224</t>
  </si>
  <si>
    <t xml:space="preserve">O10887</t>
  </si>
  <si>
    <t xml:space="preserve">O10888</t>
  </si>
  <si>
    <t xml:space="preserve">O10889</t>
  </si>
  <si>
    <t xml:space="preserve">C0511</t>
  </si>
  <si>
    <t xml:space="preserve">O10890</t>
  </si>
  <si>
    <t xml:space="preserve">O10891</t>
  </si>
  <si>
    <t xml:space="preserve">O10892</t>
  </si>
  <si>
    <t xml:space="preserve">O10893</t>
  </si>
  <si>
    <t xml:space="preserve">C0492</t>
  </si>
  <si>
    <t xml:space="preserve">O10894</t>
  </si>
  <si>
    <t xml:space="preserve">O10895</t>
  </si>
  <si>
    <t xml:space="preserve">2025-03-23</t>
  </si>
  <si>
    <t xml:space="preserve">O10896</t>
  </si>
  <si>
    <t xml:space="preserve">O10897</t>
  </si>
  <si>
    <t xml:space="preserve">O10898</t>
  </si>
  <si>
    <t xml:space="preserve">O10899</t>
  </si>
  <si>
    <t xml:space="preserve">O10900</t>
  </si>
  <si>
    <t xml:space="preserve">O10901</t>
  </si>
  <si>
    <t xml:space="preserve">C0338</t>
  </si>
  <si>
    <t xml:space="preserve">₹450</t>
  </si>
  <si>
    <t xml:space="preserve">O10902</t>
  </si>
  <si>
    <t xml:space="preserve">C0049</t>
  </si>
  <si>
    <t xml:space="preserve">O10903</t>
  </si>
  <si>
    <t xml:space="preserve">O10904</t>
  </si>
  <si>
    <t xml:space="preserve">C0007</t>
  </si>
  <si>
    <t xml:space="preserve">O10905</t>
  </si>
  <si>
    <t xml:space="preserve">O10906</t>
  </si>
  <si>
    <t xml:space="preserve">O10907</t>
  </si>
  <si>
    <t xml:space="preserve">O10908</t>
  </si>
  <si>
    <t xml:space="preserve">C0044</t>
  </si>
  <si>
    <t xml:space="preserve">O10909</t>
  </si>
  <si>
    <t xml:space="preserve">O10910</t>
  </si>
  <si>
    <t xml:space="preserve">O10911</t>
  </si>
  <si>
    <t xml:space="preserve">2025-03-24</t>
  </si>
  <si>
    <t xml:space="preserve">O10912</t>
  </si>
  <si>
    <t xml:space="preserve">O10913</t>
  </si>
  <si>
    <t xml:space="preserve">O10914</t>
  </si>
  <si>
    <t xml:space="preserve">O10915</t>
  </si>
  <si>
    <t xml:space="preserve">O10916</t>
  </si>
  <si>
    <t xml:space="preserve">O10917</t>
  </si>
  <si>
    <t xml:space="preserve">2025-03-25</t>
  </si>
  <si>
    <t xml:space="preserve">O10918</t>
  </si>
  <si>
    <t xml:space="preserve">C0689</t>
  </si>
  <si>
    <t xml:space="preserve">O10919</t>
  </si>
  <si>
    <t xml:space="preserve">C0549</t>
  </si>
  <si>
    <t xml:space="preserve">O10920</t>
  </si>
  <si>
    <t xml:space="preserve">O10921</t>
  </si>
  <si>
    <t xml:space="preserve">O10922</t>
  </si>
  <si>
    <t xml:space="preserve">O10923</t>
  </si>
  <si>
    <t xml:space="preserve">O10924</t>
  </si>
  <si>
    <t xml:space="preserve">C0079</t>
  </si>
  <si>
    <t xml:space="preserve">O10925</t>
  </si>
  <si>
    <t xml:space="preserve">O10926</t>
  </si>
  <si>
    <t xml:space="preserve">O10927</t>
  </si>
  <si>
    <t xml:space="preserve">C0242</t>
  </si>
  <si>
    <t xml:space="preserve">O10928</t>
  </si>
  <si>
    <t xml:space="preserve">O10929</t>
  </si>
  <si>
    <t xml:space="preserve">O10930</t>
  </si>
  <si>
    <t xml:space="preserve">C0539</t>
  </si>
  <si>
    <t xml:space="preserve">O10931</t>
  </si>
  <si>
    <t xml:space="preserve">C0319</t>
  </si>
  <si>
    <t xml:space="preserve">O10932</t>
  </si>
  <si>
    <t xml:space="preserve">₹2,520</t>
  </si>
  <si>
    <t xml:space="preserve">O10933</t>
  </si>
  <si>
    <t xml:space="preserve">O10934</t>
  </si>
  <si>
    <t xml:space="preserve">2025-03-26</t>
  </si>
  <si>
    <t xml:space="preserve">O10935</t>
  </si>
  <si>
    <t xml:space="preserve">O10936</t>
  </si>
  <si>
    <t xml:space="preserve">O10937</t>
  </si>
  <si>
    <t xml:space="preserve">O10938</t>
  </si>
  <si>
    <t xml:space="preserve">O10939</t>
  </si>
  <si>
    <t xml:space="preserve">₹1,858</t>
  </si>
  <si>
    <t xml:space="preserve">O10940</t>
  </si>
  <si>
    <t xml:space="preserve">O10941</t>
  </si>
  <si>
    <t xml:space="preserve">C0026</t>
  </si>
  <si>
    <t xml:space="preserve">O10942</t>
  </si>
  <si>
    <t xml:space="preserve">O10943</t>
  </si>
  <si>
    <t xml:space="preserve">O10944</t>
  </si>
  <si>
    <t xml:space="preserve">C0074</t>
  </si>
  <si>
    <t xml:space="preserve">O10945</t>
  </si>
  <si>
    <t xml:space="preserve">C0447</t>
  </si>
  <si>
    <t xml:space="preserve">O10946</t>
  </si>
  <si>
    <t xml:space="preserve">2025-03-27</t>
  </si>
  <si>
    <t xml:space="preserve">C0072</t>
  </si>
  <si>
    <t xml:space="preserve">O10947</t>
  </si>
  <si>
    <t xml:space="preserve">O10948</t>
  </si>
  <si>
    <t xml:space="preserve">O10949</t>
  </si>
  <si>
    <t xml:space="preserve">₹1,203</t>
  </si>
  <si>
    <t xml:space="preserve">O10950</t>
  </si>
  <si>
    <t xml:space="preserve">O10951</t>
  </si>
  <si>
    <t xml:space="preserve">C0368</t>
  </si>
  <si>
    <t xml:space="preserve">O10952</t>
  </si>
  <si>
    <t xml:space="preserve">O10953</t>
  </si>
  <si>
    <t xml:space="preserve">O10954</t>
  </si>
  <si>
    <t xml:space="preserve">C0371</t>
  </si>
  <si>
    <t xml:space="preserve">O10955</t>
  </si>
  <si>
    <t xml:space="preserve">C0377</t>
  </si>
  <si>
    <t xml:space="preserve">O10956</t>
  </si>
  <si>
    <t xml:space="preserve">O10957</t>
  </si>
  <si>
    <t xml:space="preserve">C0294</t>
  </si>
  <si>
    <t xml:space="preserve">O10958</t>
  </si>
  <si>
    <t xml:space="preserve">2025-03-28</t>
  </si>
  <si>
    <t xml:space="preserve">O10959</t>
  </si>
  <si>
    <t xml:space="preserve">C0140</t>
  </si>
  <si>
    <t xml:space="preserve">O10960</t>
  </si>
  <si>
    <t xml:space="preserve">O10961</t>
  </si>
  <si>
    <t xml:space="preserve">C0077</t>
  </si>
  <si>
    <t xml:space="preserve">O10962</t>
  </si>
  <si>
    <t xml:space="preserve">O10963</t>
  </si>
  <si>
    <t xml:space="preserve">C0064</t>
  </si>
  <si>
    <t xml:space="preserve">O10964</t>
  </si>
  <si>
    <t xml:space="preserve">O10965</t>
  </si>
  <si>
    <t xml:space="preserve">O10966</t>
  </si>
  <si>
    <t xml:space="preserve">C0250</t>
  </si>
  <si>
    <t xml:space="preserve">O10967</t>
  </si>
  <si>
    <t xml:space="preserve">O10968</t>
  </si>
  <si>
    <t xml:space="preserve">O10969</t>
  </si>
  <si>
    <t xml:space="preserve">O10970</t>
  </si>
  <si>
    <t xml:space="preserve">O10971</t>
  </si>
  <si>
    <t xml:space="preserve">2025-04-01</t>
  </si>
  <si>
    <t xml:space="preserve">O10972</t>
  </si>
  <si>
    <t xml:space="preserve">C0480</t>
  </si>
  <si>
    <t xml:space="preserve">O10973</t>
  </si>
  <si>
    <t xml:space="preserve">O10974</t>
  </si>
  <si>
    <t xml:space="preserve">O10975</t>
  </si>
  <si>
    <t xml:space="preserve">O10976</t>
  </si>
  <si>
    <t xml:space="preserve">O10977</t>
  </si>
  <si>
    <t xml:space="preserve">O10978</t>
  </si>
  <si>
    <t xml:space="preserve">C0494</t>
  </si>
  <si>
    <t xml:space="preserve">O10979</t>
  </si>
  <si>
    <t xml:space="preserve">O10980</t>
  </si>
  <si>
    <t xml:space="preserve">C0532</t>
  </si>
  <si>
    <t xml:space="preserve">O10981</t>
  </si>
  <si>
    <t xml:space="preserve">O10982</t>
  </si>
  <si>
    <t xml:space="preserve">2025-04-02</t>
  </si>
  <si>
    <t xml:space="preserve">O10983</t>
  </si>
  <si>
    <t xml:space="preserve">C0103</t>
  </si>
  <si>
    <t xml:space="preserve">O10984</t>
  </si>
  <si>
    <t xml:space="preserve">C0719</t>
  </si>
  <si>
    <t xml:space="preserve">O10985</t>
  </si>
  <si>
    <t xml:space="preserve">O10986</t>
  </si>
  <si>
    <t xml:space="preserve">C0150</t>
  </si>
  <si>
    <t xml:space="preserve">O10987</t>
  </si>
  <si>
    <t xml:space="preserve">O10988</t>
  </si>
  <si>
    <t xml:space="preserve">O10989</t>
  </si>
  <si>
    <t xml:space="preserve">C0093</t>
  </si>
  <si>
    <t xml:space="preserve">O10990</t>
  </si>
  <si>
    <t xml:space="preserve">O10991</t>
  </si>
  <si>
    <t xml:space="preserve">C0024</t>
  </si>
  <si>
    <t xml:space="preserve">O10992</t>
  </si>
  <si>
    <t xml:space="preserve">C0396</t>
  </si>
  <si>
    <t xml:space="preserve">O10993</t>
  </si>
  <si>
    <t xml:space="preserve">O10994</t>
  </si>
  <si>
    <t xml:space="preserve">O10995</t>
  </si>
  <si>
    <t xml:space="preserve">O10996</t>
  </si>
  <si>
    <t xml:space="preserve">O10997</t>
  </si>
  <si>
    <t xml:space="preserve">C0315</t>
  </si>
  <si>
    <t xml:space="preserve">O10998</t>
  </si>
  <si>
    <t xml:space="preserve">2025-04-03</t>
  </si>
  <si>
    <t xml:space="preserve">C0673</t>
  </si>
  <si>
    <t xml:space="preserve">O10999</t>
  </si>
  <si>
    <t xml:space="preserve">O11000</t>
  </si>
  <si>
    <t xml:space="preserve">O11001</t>
  </si>
  <si>
    <t xml:space="preserve">03-04-2025</t>
  </si>
  <si>
    <t xml:space="preserve">O11002</t>
  </si>
  <si>
    <t xml:space="preserve">O11003</t>
  </si>
  <si>
    <t xml:space="preserve">O11004</t>
  </si>
  <si>
    <t xml:space="preserve">C0370</t>
  </si>
  <si>
    <t xml:space="preserve">O11005</t>
  </si>
  <si>
    <t xml:space="preserve">O11006</t>
  </si>
  <si>
    <t xml:space="preserve">O11007</t>
  </si>
  <si>
    <t xml:space="preserve">O11008</t>
  </si>
  <si>
    <t xml:space="preserve">2025-04-04</t>
  </si>
  <si>
    <t xml:space="preserve">O11009</t>
  </si>
  <si>
    <t xml:space="preserve">O11010</t>
  </si>
  <si>
    <t xml:space="preserve">C0789</t>
  </si>
  <si>
    <t xml:space="preserve">O11011</t>
  </si>
  <si>
    <t xml:space="preserve">C0036</t>
  </si>
  <si>
    <t xml:space="preserve">O11012</t>
  </si>
  <si>
    <t xml:space="preserve">O11013</t>
  </si>
  <si>
    <t xml:space="preserve">O11014</t>
  </si>
  <si>
    <t xml:space="preserve">O11015</t>
  </si>
  <si>
    <t xml:space="preserve">O11016</t>
  </si>
  <si>
    <t xml:space="preserve">C0747</t>
  </si>
  <si>
    <t xml:space="preserve">O11017</t>
  </si>
  <si>
    <t xml:space="preserve">C0665</t>
  </si>
  <si>
    <t xml:space="preserve">O11018</t>
  </si>
  <si>
    <t xml:space="preserve">O11019</t>
  </si>
  <si>
    <t xml:space="preserve">O11020</t>
  </si>
  <si>
    <t xml:space="preserve">2025-04-05</t>
  </si>
  <si>
    <t xml:space="preserve">O11021</t>
  </si>
  <si>
    <t xml:space="preserve">O11022</t>
  </si>
  <si>
    <t xml:space="preserve">O11023</t>
  </si>
  <si>
    <t xml:space="preserve">C0629</t>
  </si>
  <si>
    <t xml:space="preserve">O11024</t>
  </si>
  <si>
    <t xml:space="preserve">O11025</t>
  </si>
  <si>
    <t xml:space="preserve">O11026</t>
  </si>
  <si>
    <t xml:space="preserve">O11027</t>
  </si>
  <si>
    <t xml:space="preserve">O11028</t>
  </si>
  <si>
    <t xml:space="preserve">O11029</t>
  </si>
  <si>
    <t xml:space="preserve">C0647</t>
  </si>
  <si>
    <t xml:space="preserve">O11030</t>
  </si>
  <si>
    <t xml:space="preserve">C0219</t>
  </si>
  <si>
    <t xml:space="preserve">₹1,584</t>
  </si>
  <si>
    <t xml:space="preserve">O11031</t>
  </si>
  <si>
    <t xml:space="preserve">O11032</t>
  </si>
  <si>
    <t xml:space="preserve">O11033</t>
  </si>
  <si>
    <t xml:space="preserve">O11034</t>
  </si>
  <si>
    <t xml:space="preserve">O11035</t>
  </si>
  <si>
    <t xml:space="preserve">C0135</t>
  </si>
  <si>
    <t xml:space="preserve">O11036</t>
  </si>
  <si>
    <t xml:space="preserve">2025-04-06</t>
  </si>
  <si>
    <t xml:space="preserve">O11037</t>
  </si>
  <si>
    <t xml:space="preserve">O11038</t>
  </si>
  <si>
    <t xml:space="preserve">O11039</t>
  </si>
  <si>
    <t xml:space="preserve">O11040</t>
  </si>
  <si>
    <t xml:space="preserve">O11041</t>
  </si>
  <si>
    <t xml:space="preserve">O11042</t>
  </si>
  <si>
    <t xml:space="preserve">O11043</t>
  </si>
  <si>
    <t xml:space="preserve">O11044</t>
  </si>
  <si>
    <t xml:space="preserve">O11045</t>
  </si>
  <si>
    <t xml:space="preserve">O11046</t>
  </si>
  <si>
    <t xml:space="preserve">O11047</t>
  </si>
  <si>
    <t xml:space="preserve">2025-04-07</t>
  </si>
  <si>
    <t xml:space="preserve">O11048</t>
  </si>
  <si>
    <t xml:space="preserve">O11049</t>
  </si>
  <si>
    <t xml:space="preserve">O11050</t>
  </si>
  <si>
    <t xml:space="preserve">O11051</t>
  </si>
  <si>
    <t xml:space="preserve">O11052</t>
  </si>
  <si>
    <t xml:space="preserve">C0366</t>
  </si>
  <si>
    <t xml:space="preserve">O11053</t>
  </si>
  <si>
    <t xml:space="preserve">O11054</t>
  </si>
  <si>
    <t xml:space="preserve">C0121</t>
  </si>
  <si>
    <t xml:space="preserve">O11055</t>
  </si>
  <si>
    <t xml:space="preserve">O11056</t>
  </si>
  <si>
    <t xml:space="preserve">O11057</t>
  </si>
  <si>
    <t xml:space="preserve">O11058</t>
  </si>
  <si>
    <t xml:space="preserve">O11059</t>
  </si>
  <si>
    <t xml:space="preserve">O11060</t>
  </si>
  <si>
    <t xml:space="preserve">O11061</t>
  </si>
  <si>
    <t xml:space="preserve">2025-04-08</t>
  </si>
  <si>
    <t xml:space="preserve">C0263</t>
  </si>
  <si>
    <t xml:space="preserve">O11062</t>
  </si>
  <si>
    <t xml:space="preserve">O11063</t>
  </si>
  <si>
    <t xml:space="preserve">O11064</t>
  </si>
  <si>
    <t xml:space="preserve">O11065</t>
  </si>
  <si>
    <t xml:space="preserve">O11066</t>
  </si>
  <si>
    <t xml:space="preserve">O11067</t>
  </si>
  <si>
    <t xml:space="preserve">C0190</t>
  </si>
  <si>
    <t xml:space="preserve">O11068</t>
  </si>
  <si>
    <t xml:space="preserve">O11069</t>
  </si>
  <si>
    <t xml:space="preserve">Bengaluru </t>
  </si>
  <si>
    <t xml:space="preserve">O11070</t>
  </si>
  <si>
    <t xml:space="preserve">O11071</t>
  </si>
  <si>
    <t xml:space="preserve">O11072</t>
  </si>
  <si>
    <t xml:space="preserve">2025-04-09</t>
  </si>
  <si>
    <t xml:space="preserve">O11073</t>
  </si>
  <si>
    <t xml:space="preserve">O11074</t>
  </si>
  <si>
    <t xml:space="preserve">₹1,290</t>
  </si>
  <si>
    <t xml:space="preserve">O11075</t>
  </si>
  <si>
    <t xml:space="preserve">C0020</t>
  </si>
  <si>
    <t xml:space="preserve">O11076</t>
  </si>
  <si>
    <t xml:space="preserve">O11077</t>
  </si>
  <si>
    <t xml:space="preserve">O11078</t>
  </si>
  <si>
    <t xml:space="preserve">O11079</t>
  </si>
  <si>
    <t xml:space="preserve">O11080</t>
  </si>
  <si>
    <t xml:space="preserve">O11081</t>
  </si>
  <si>
    <t xml:space="preserve">₹2,008</t>
  </si>
  <si>
    <t xml:space="preserve">O11082</t>
  </si>
  <si>
    <t xml:space="preserve">O11083</t>
  </si>
  <si>
    <t xml:space="preserve">O11084</t>
  </si>
  <si>
    <t xml:space="preserve">C0438</t>
  </si>
  <si>
    <t xml:space="preserve">O11085</t>
  </si>
  <si>
    <t xml:space="preserve">C0194</t>
  </si>
  <si>
    <t xml:space="preserve">O11086</t>
  </si>
  <si>
    <t xml:space="preserve">2025-04-10</t>
  </si>
  <si>
    <t xml:space="preserve">₹858</t>
  </si>
  <si>
    <t xml:space="preserve">O11087</t>
  </si>
  <si>
    <t xml:space="preserve">C0783</t>
  </si>
  <si>
    <t xml:space="preserve">O11088</t>
  </si>
  <si>
    <t xml:space="preserve">O11089</t>
  </si>
  <si>
    <t xml:space="preserve">O11090</t>
  </si>
  <si>
    <t xml:space="preserve">C0448</t>
  </si>
  <si>
    <t xml:space="preserve">₹1,074</t>
  </si>
  <si>
    <t xml:space="preserve">O11091</t>
  </si>
  <si>
    <t xml:space="preserve">O11092</t>
  </si>
  <si>
    <t xml:space="preserve">O11093</t>
  </si>
  <si>
    <t xml:space="preserve">O11094</t>
  </si>
  <si>
    <t xml:space="preserve">C0616</t>
  </si>
  <si>
    <t xml:space="preserve">O11095</t>
  </si>
  <si>
    <t xml:space="preserve">O11096</t>
  </si>
  <si>
    <t xml:space="preserve">O11097</t>
  </si>
  <si>
    <t xml:space="preserve">O11098</t>
  </si>
  <si>
    <t xml:space="preserve">O11099</t>
  </si>
  <si>
    <t xml:space="preserve">O11100</t>
  </si>
  <si>
    <t xml:space="preserve">O11101</t>
  </si>
  <si>
    <t xml:space="preserve">10-04-2025</t>
  </si>
  <si>
    <t xml:space="preserve">O11102</t>
  </si>
  <si>
    <t xml:space="preserve">C0456</t>
  </si>
  <si>
    <t xml:space="preserve">O11103</t>
  </si>
  <si>
    <t xml:space="preserve">O11104</t>
  </si>
  <si>
    <t xml:space="preserve">2025-04-11</t>
  </si>
  <si>
    <t xml:space="preserve">O11105</t>
  </si>
  <si>
    <t xml:space="preserve">C0388</t>
  </si>
  <si>
    <t xml:space="preserve">O11106</t>
  </si>
  <si>
    <t xml:space="preserve">C0169</t>
  </si>
  <si>
    <t xml:space="preserve">O11107</t>
  </si>
  <si>
    <t xml:space="preserve">O11108</t>
  </si>
  <si>
    <t xml:space="preserve">O11109</t>
  </si>
  <si>
    <t xml:space="preserve">O11110</t>
  </si>
  <si>
    <t xml:space="preserve">O11111</t>
  </si>
  <si>
    <t xml:space="preserve">O11112</t>
  </si>
  <si>
    <t xml:space="preserve">11-04-2025</t>
  </si>
  <si>
    <t xml:space="preserve">O11113</t>
  </si>
  <si>
    <t xml:space="preserve">O11114</t>
  </si>
  <si>
    <t xml:space="preserve">2025-04-12</t>
  </si>
  <si>
    <t xml:space="preserve">O11115</t>
  </si>
  <si>
    <t xml:space="preserve">O11116</t>
  </si>
  <si>
    <t xml:space="preserve">O11117</t>
  </si>
  <si>
    <t xml:space="preserve">O11118</t>
  </si>
  <si>
    <t xml:space="preserve">O11119</t>
  </si>
  <si>
    <t xml:space="preserve">O11120</t>
  </si>
  <si>
    <t xml:space="preserve">O11121</t>
  </si>
  <si>
    <t xml:space="preserve">C0123</t>
  </si>
  <si>
    <t xml:space="preserve">O11122</t>
  </si>
  <si>
    <t xml:space="preserve">O11123</t>
  </si>
  <si>
    <t xml:space="preserve">O11124</t>
  </si>
  <si>
    <t xml:space="preserve">O11125</t>
  </si>
  <si>
    <t xml:space="preserve">O11126</t>
  </si>
  <si>
    <t xml:space="preserve">O11127</t>
  </si>
  <si>
    <t xml:space="preserve">2025-04-13</t>
  </si>
  <si>
    <t xml:space="preserve">C0009</t>
  </si>
  <si>
    <t xml:space="preserve">O11128</t>
  </si>
  <si>
    <t xml:space="preserve">O11129</t>
  </si>
  <si>
    <t xml:space="preserve">O11130</t>
  </si>
  <si>
    <t xml:space="preserve">C0618</t>
  </si>
  <si>
    <t xml:space="preserve">O11131</t>
  </si>
  <si>
    <t xml:space="preserve">C0413</t>
  </si>
  <si>
    <t xml:space="preserve">O11132</t>
  </si>
  <si>
    <t xml:space="preserve">O11133</t>
  </si>
  <si>
    <t xml:space="preserve">₹914</t>
  </si>
  <si>
    <t xml:space="preserve">O11134</t>
  </si>
  <si>
    <t xml:space="preserve">C0158</t>
  </si>
  <si>
    <t xml:space="preserve">O11135</t>
  </si>
  <si>
    <t xml:space="preserve">O11136</t>
  </si>
  <si>
    <t xml:space="preserve">C0537</t>
  </si>
  <si>
    <t xml:space="preserve">O11137</t>
  </si>
  <si>
    <t xml:space="preserve">C0154</t>
  </si>
  <si>
    <t xml:space="preserve">O11138</t>
  </si>
  <si>
    <t xml:space="preserve">13-04-2025</t>
  </si>
  <si>
    <t xml:space="preserve">O11139</t>
  </si>
  <si>
    <t xml:space="preserve">O11140</t>
  </si>
  <si>
    <t xml:space="preserve">O11141</t>
  </si>
  <si>
    <t xml:space="preserve">O11142</t>
  </si>
  <si>
    <t xml:space="preserve">O11143</t>
  </si>
  <si>
    <t xml:space="preserve">2025-04-14</t>
  </si>
  <si>
    <t xml:space="preserve">C0124</t>
  </si>
  <si>
    <t xml:space="preserve">O11144</t>
  </si>
  <si>
    <t xml:space="preserve">C0604</t>
  </si>
  <si>
    <t xml:space="preserve">O11145</t>
  </si>
  <si>
    <t xml:space="preserve">O11146</t>
  </si>
  <si>
    <t xml:space="preserve">O11147</t>
  </si>
  <si>
    <t xml:space="preserve">O11148</t>
  </si>
  <si>
    <t xml:space="preserve">O11149</t>
  </si>
  <si>
    <t xml:space="preserve">C0709</t>
  </si>
  <si>
    <t xml:space="preserve">O11150</t>
  </si>
  <si>
    <t xml:space="preserve">O11151</t>
  </si>
  <si>
    <t xml:space="preserve">O11152</t>
  </si>
  <si>
    <t xml:space="preserve">C0354</t>
  </si>
  <si>
    <t xml:space="preserve">O11153</t>
  </si>
  <si>
    <t xml:space="preserve">O11154</t>
  </si>
  <si>
    <t xml:space="preserve">O11155</t>
  </si>
  <si>
    <t xml:space="preserve">O11156</t>
  </si>
  <si>
    <t xml:space="preserve">2025-04-15</t>
  </si>
  <si>
    <t xml:space="preserve">O11157</t>
  </si>
  <si>
    <t xml:space="preserve">C0214</t>
  </si>
  <si>
    <t xml:space="preserve">O11158</t>
  </si>
  <si>
    <t xml:space="preserve">O11159</t>
  </si>
  <si>
    <t xml:space="preserve">O11160</t>
  </si>
  <si>
    <t xml:space="preserve">O11161</t>
  </si>
  <si>
    <t xml:space="preserve">O11162</t>
  </si>
  <si>
    <t xml:space="preserve">O11163</t>
  </si>
  <si>
    <t xml:space="preserve">O11164</t>
  </si>
  <si>
    <t xml:space="preserve">O11165</t>
  </si>
  <si>
    <t xml:space="preserve">C0777</t>
  </si>
  <si>
    <t xml:space="preserve">O11166</t>
  </si>
  <si>
    <t xml:space="preserve">O11167</t>
  </si>
  <si>
    <t xml:space="preserve">O11168</t>
  </si>
  <si>
    <t xml:space="preserve">2025-04-16</t>
  </si>
  <si>
    <t xml:space="preserve">O11169</t>
  </si>
  <si>
    <t xml:space="preserve">O11170</t>
  </si>
  <si>
    <t xml:space="preserve">O11171</t>
  </si>
  <si>
    <t xml:space="preserve">O11172</t>
  </si>
  <si>
    <t xml:space="preserve">O11173</t>
  </si>
  <si>
    <t xml:space="preserve">O11174</t>
  </si>
  <si>
    <t xml:space="preserve">O11175</t>
  </si>
  <si>
    <t xml:space="preserve">O11176</t>
  </si>
  <si>
    <t xml:space="preserve">O11177</t>
  </si>
  <si>
    <t xml:space="preserve">O11178</t>
  </si>
  <si>
    <t xml:space="preserve">C0264</t>
  </si>
  <si>
    <t xml:space="preserve">O11179</t>
  </si>
  <si>
    <t xml:space="preserve">2025-04-17</t>
  </si>
  <si>
    <t xml:space="preserve">₹698</t>
  </si>
  <si>
    <t xml:space="preserve">O11180</t>
  </si>
  <si>
    <t xml:space="preserve">O11181</t>
  </si>
  <si>
    <t xml:space="preserve">C0501</t>
  </si>
  <si>
    <t xml:space="preserve">O11182</t>
  </si>
  <si>
    <t xml:space="preserve">₹781</t>
  </si>
  <si>
    <t xml:space="preserve">O11183</t>
  </si>
  <si>
    <t xml:space="preserve">C0628</t>
  </si>
  <si>
    <t xml:space="preserve">O11184</t>
  </si>
  <si>
    <t xml:space="preserve">C0108</t>
  </si>
  <si>
    <t xml:space="preserve">O11185</t>
  </si>
  <si>
    <t xml:space="preserve">C0369</t>
  </si>
  <si>
    <t xml:space="preserve">O11186</t>
  </si>
  <si>
    <t xml:space="preserve">O11187</t>
  </si>
  <si>
    <t xml:space="preserve">C0321</t>
  </si>
  <si>
    <t xml:space="preserve">O11188</t>
  </si>
  <si>
    <t xml:space="preserve">C0259</t>
  </si>
  <si>
    <t xml:space="preserve">O11189</t>
  </si>
  <si>
    <t xml:space="preserve">O11190</t>
  </si>
  <si>
    <t xml:space="preserve">O11191</t>
  </si>
  <si>
    <t xml:space="preserve">2025-04-18</t>
  </si>
  <si>
    <t xml:space="preserve">O11192</t>
  </si>
  <si>
    <t xml:space="preserve">O11193</t>
  </si>
  <si>
    <t xml:space="preserve">O11194</t>
  </si>
  <si>
    <t xml:space="preserve">O11195</t>
  </si>
  <si>
    <t xml:space="preserve">O11196</t>
  </si>
  <si>
    <t xml:space="preserve">C0782</t>
  </si>
  <si>
    <t xml:space="preserve">O11197</t>
  </si>
  <si>
    <t xml:space="preserve">O11198</t>
  </si>
  <si>
    <t xml:space="preserve">O11199</t>
  </si>
  <si>
    <t xml:space="preserve">O11200</t>
  </si>
  <si>
    <t xml:space="preserve">O11201</t>
  </si>
  <si>
    <t xml:space="preserve">O11202</t>
  </si>
  <si>
    <t xml:space="preserve">₹1,305</t>
  </si>
  <si>
    <t xml:space="preserve">O11203</t>
  </si>
  <si>
    <t xml:space="preserve">2025-04-19</t>
  </si>
  <si>
    <t xml:space="preserve">O11204</t>
  </si>
  <si>
    <t xml:space="preserve">O11205</t>
  </si>
  <si>
    <t xml:space="preserve">19-04-2025</t>
  </si>
  <si>
    <t xml:space="preserve">O11206</t>
  </si>
  <si>
    <t xml:space="preserve">₹1,454</t>
  </si>
  <si>
    <t xml:space="preserve">O11207</t>
  </si>
  <si>
    <t xml:space="preserve">O11208</t>
  </si>
  <si>
    <t xml:space="preserve">O11209</t>
  </si>
  <si>
    <t xml:space="preserve">O11210</t>
  </si>
  <si>
    <t xml:space="preserve">O11211</t>
  </si>
  <si>
    <t xml:space="preserve">O11212</t>
  </si>
  <si>
    <t xml:space="preserve">O11213</t>
  </si>
  <si>
    <t xml:space="preserve">C0425</t>
  </si>
  <si>
    <t xml:space="preserve">O11214</t>
  </si>
  <si>
    <t xml:space="preserve">2025-04-20</t>
  </si>
  <si>
    <t xml:space="preserve">O11215</t>
  </si>
  <si>
    <t xml:space="preserve">O11216</t>
  </si>
  <si>
    <t xml:space="preserve">O11217</t>
  </si>
  <si>
    <t xml:space="preserve">O11218</t>
  </si>
  <si>
    <t xml:space="preserve">O11219</t>
  </si>
  <si>
    <t xml:space="preserve">O11220</t>
  </si>
  <si>
    <t xml:space="preserve">O11221</t>
  </si>
  <si>
    <t xml:space="preserve">O11222</t>
  </si>
  <si>
    <t xml:space="preserve">2025-04-21</t>
  </si>
  <si>
    <t xml:space="preserve">O11223</t>
  </si>
  <si>
    <t xml:space="preserve">O11224</t>
  </si>
  <si>
    <t xml:space="preserve">C0274</t>
  </si>
  <si>
    <t xml:space="preserve">O11225</t>
  </si>
  <si>
    <t xml:space="preserve">O11226</t>
  </si>
  <si>
    <t xml:space="preserve">O11227</t>
  </si>
  <si>
    <t xml:space="preserve">O11228</t>
  </si>
  <si>
    <t xml:space="preserve">O11229</t>
  </si>
  <si>
    <t xml:space="preserve">C0155</t>
  </si>
  <si>
    <t xml:space="preserve">O11230</t>
  </si>
  <si>
    <t xml:space="preserve">21-04-2025</t>
  </si>
  <si>
    <t xml:space="preserve">O11231</t>
  </si>
  <si>
    <t xml:space="preserve">O11232</t>
  </si>
  <si>
    <t xml:space="preserve">O11233</t>
  </si>
  <si>
    <t xml:space="preserve">C0496</t>
  </si>
  <si>
    <t xml:space="preserve">O11234</t>
  </si>
  <si>
    <t xml:space="preserve">O11235</t>
  </si>
  <si>
    <t xml:space="preserve">O11236</t>
  </si>
  <si>
    <t xml:space="preserve">O11237</t>
  </si>
  <si>
    <t xml:space="preserve">O11238</t>
  </si>
  <si>
    <t xml:space="preserve">O11239</t>
  </si>
  <si>
    <t xml:space="preserve">O11240</t>
  </si>
  <si>
    <t xml:space="preserve">2025-04-22</t>
  </si>
  <si>
    <t xml:space="preserve">C0684</t>
  </si>
  <si>
    <t xml:space="preserve">O11241</t>
  </si>
  <si>
    <t xml:space="preserve">O11242</t>
  </si>
  <si>
    <t xml:space="preserve">O11243</t>
  </si>
  <si>
    <t xml:space="preserve">C0490</t>
  </si>
  <si>
    <t xml:space="preserve">O11244</t>
  </si>
  <si>
    <t xml:space="preserve">O11245</t>
  </si>
  <si>
    <t xml:space="preserve">O11246</t>
  </si>
  <si>
    <t xml:space="preserve">O11247</t>
  </si>
  <si>
    <t xml:space="preserve">O11248</t>
  </si>
  <si>
    <t xml:space="preserve">O11249</t>
  </si>
  <si>
    <t xml:space="preserve">O11250</t>
  </si>
  <si>
    <t xml:space="preserve">C0446</t>
  </si>
  <si>
    <t xml:space="preserve">O11251</t>
  </si>
  <si>
    <t xml:space="preserve">O11252</t>
  </si>
  <si>
    <t xml:space="preserve">O11253</t>
  </si>
  <si>
    <t xml:space="preserve">O11254</t>
  </si>
  <si>
    <t xml:space="preserve">O11255</t>
  </si>
  <si>
    <t xml:space="preserve">O11256</t>
  </si>
  <si>
    <t xml:space="preserve">C0323</t>
  </si>
  <si>
    <t xml:space="preserve">O11257</t>
  </si>
  <si>
    <t xml:space="preserve">O11258</t>
  </si>
  <si>
    <t xml:space="preserve">O11259</t>
  </si>
  <si>
    <t xml:space="preserve">2025-04-23</t>
  </si>
  <si>
    <t xml:space="preserve">O11260</t>
  </si>
  <si>
    <t xml:space="preserve">O11261</t>
  </si>
  <si>
    <t xml:space="preserve">O11262</t>
  </si>
  <si>
    <t xml:space="preserve">O11263</t>
  </si>
  <si>
    <t xml:space="preserve">O11264</t>
  </si>
  <si>
    <t xml:space="preserve">O11265</t>
  </si>
  <si>
    <t xml:space="preserve">O11266</t>
  </si>
  <si>
    <t xml:space="preserve">O11267</t>
  </si>
  <si>
    <t xml:space="preserve">O11268</t>
  </si>
  <si>
    <t xml:space="preserve">C0337</t>
  </si>
  <si>
    <t xml:space="preserve">O11269</t>
  </si>
  <si>
    <t xml:space="preserve">O11270</t>
  </si>
  <si>
    <t xml:space="preserve">O11271</t>
  </si>
  <si>
    <t xml:space="preserve">₹448</t>
  </si>
  <si>
    <t xml:space="preserve">O11272</t>
  </si>
  <si>
    <t xml:space="preserve">O11273</t>
  </si>
  <si>
    <t xml:space="preserve">2025-04-24</t>
  </si>
  <si>
    <t xml:space="preserve">O11274</t>
  </si>
  <si>
    <t xml:space="preserve">C0444</t>
  </si>
  <si>
    <t xml:space="preserve">O11275</t>
  </si>
  <si>
    <t xml:space="preserve">O11276</t>
  </si>
  <si>
    <t xml:space="preserve">O11277</t>
  </si>
  <si>
    <t xml:space="preserve">O11278</t>
  </si>
  <si>
    <t xml:space="preserve">O11279</t>
  </si>
  <si>
    <t xml:space="preserve">O11280</t>
  </si>
  <si>
    <t xml:space="preserve">O11281</t>
  </si>
  <si>
    <t xml:space="preserve">O11282</t>
  </si>
  <si>
    <t xml:space="preserve">O11283</t>
  </si>
  <si>
    <t xml:space="preserve">O11284</t>
  </si>
  <si>
    <t xml:space="preserve">C0241</t>
  </si>
  <si>
    <t xml:space="preserve">O11285</t>
  </si>
  <si>
    <t xml:space="preserve">2025-04-25</t>
  </si>
  <si>
    <t xml:space="preserve">O11286</t>
  </si>
  <si>
    <t xml:space="preserve">O11287</t>
  </si>
  <si>
    <t xml:space="preserve">O11288</t>
  </si>
  <si>
    <t xml:space="preserve">C0452</t>
  </si>
  <si>
    <t xml:space="preserve">O11289</t>
  </si>
  <si>
    <t xml:space="preserve">O11290</t>
  </si>
  <si>
    <t xml:space="preserve">C0658</t>
  </si>
  <si>
    <t xml:space="preserve">O11291</t>
  </si>
  <si>
    <t xml:space="preserve">O11292</t>
  </si>
  <si>
    <t xml:space="preserve">O11293</t>
  </si>
  <si>
    <t xml:space="preserve">O11294</t>
  </si>
  <si>
    <t xml:space="preserve">O11295</t>
  </si>
  <si>
    <t xml:space="preserve">O11296</t>
  </si>
  <si>
    <t xml:space="preserve">C0760</t>
  </si>
  <si>
    <t xml:space="preserve">O11297</t>
  </si>
  <si>
    <t xml:space="preserve">2025-04-26</t>
  </si>
  <si>
    <t xml:space="preserve">O11298</t>
  </si>
  <si>
    <t xml:space="preserve">O11299</t>
  </si>
  <si>
    <t xml:space="preserve">O11300</t>
  </si>
  <si>
    <t xml:space="preserve">O11301</t>
  </si>
  <si>
    <t xml:space="preserve">O11302</t>
  </si>
  <si>
    <t xml:space="preserve">O11303</t>
  </si>
  <si>
    <t xml:space="preserve">O11304</t>
  </si>
  <si>
    <t xml:space="preserve">O11305</t>
  </si>
  <si>
    <t xml:space="preserve">O11306</t>
  </si>
  <si>
    <t xml:space="preserve">O11307</t>
  </si>
  <si>
    <t xml:space="preserve">2025-04-27</t>
  </si>
  <si>
    <t xml:space="preserve">O11308</t>
  </si>
  <si>
    <t xml:space="preserve">O11309</t>
  </si>
  <si>
    <t xml:space="preserve">C0289</t>
  </si>
  <si>
    <t xml:space="preserve">O11310</t>
  </si>
  <si>
    <t xml:space="preserve">O11311</t>
  </si>
  <si>
    <t xml:space="preserve">O11312</t>
  </si>
  <si>
    <t xml:space="preserve">27-04-2025</t>
  </si>
  <si>
    <t xml:space="preserve">O11313</t>
  </si>
  <si>
    <t xml:space="preserve">O11314</t>
  </si>
  <si>
    <t xml:space="preserve">O11315</t>
  </si>
  <si>
    <t xml:space="preserve">O11316</t>
  </si>
  <si>
    <t xml:space="preserve">O11317</t>
  </si>
  <si>
    <t xml:space="preserve">O11318</t>
  </si>
  <si>
    <t xml:space="preserve">O11319</t>
  </si>
  <si>
    <t xml:space="preserve">2025-04-28</t>
  </si>
  <si>
    <t xml:space="preserve">C0199</t>
  </si>
  <si>
    <t xml:space="preserve">O11320</t>
  </si>
  <si>
    <t xml:space="preserve">O11321</t>
  </si>
  <si>
    <t xml:space="preserve">O11322</t>
  </si>
  <si>
    <t xml:space="preserve">O11323</t>
  </si>
  <si>
    <t xml:space="preserve">O11324</t>
  </si>
  <si>
    <t xml:space="preserve">O11325</t>
  </si>
  <si>
    <t xml:space="preserve">O11326</t>
  </si>
  <si>
    <t xml:space="preserve">C0495</t>
  </si>
  <si>
    <t xml:space="preserve">O11327</t>
  </si>
  <si>
    <t xml:space="preserve">O11328</t>
  </si>
  <si>
    <t xml:space="preserve">O11329</t>
  </si>
  <si>
    <t xml:space="preserve">O11330</t>
  </si>
  <si>
    <t xml:space="preserve">C0372</t>
  </si>
  <si>
    <t xml:space="preserve">O11331</t>
  </si>
  <si>
    <t xml:space="preserve">O11332</t>
  </si>
  <si>
    <t xml:space="preserve">O11333</t>
  </si>
  <si>
    <t xml:space="preserve">O11334</t>
  </si>
  <si>
    <t xml:space="preserve">O11335</t>
  </si>
  <si>
    <t xml:space="preserve">C0230</t>
  </si>
  <si>
    <t xml:space="preserve">O11336</t>
  </si>
  <si>
    <t xml:space="preserve">2025-05-01</t>
  </si>
  <si>
    <t xml:space="preserve">O11337</t>
  </si>
  <si>
    <t xml:space="preserve">O11338</t>
  </si>
  <si>
    <t xml:space="preserve">O11339</t>
  </si>
  <si>
    <t xml:space="preserve">O11340</t>
  </si>
  <si>
    <t xml:space="preserve">C0091</t>
  </si>
  <si>
    <t xml:space="preserve">O11341</t>
  </si>
  <si>
    <t xml:space="preserve">C0609</t>
  </si>
  <si>
    <t xml:space="preserve">O11342</t>
  </si>
  <si>
    <t xml:space="preserve">C0453</t>
  </si>
  <si>
    <t xml:space="preserve">O11343</t>
  </si>
  <si>
    <t xml:space="preserve">O11344</t>
  </si>
  <si>
    <t xml:space="preserve">O11345</t>
  </si>
  <si>
    <t xml:space="preserve">O11346</t>
  </si>
  <si>
    <t xml:space="preserve">₹487</t>
  </si>
  <si>
    <t xml:space="preserve">O11347</t>
  </si>
  <si>
    <t xml:space="preserve">C0058</t>
  </si>
  <si>
    <t xml:space="preserve">O11348</t>
  </si>
  <si>
    <t xml:space="preserve">O11349</t>
  </si>
  <si>
    <t xml:space="preserve">O11350</t>
  </si>
  <si>
    <t xml:space="preserve">O11351</t>
  </si>
  <si>
    <t xml:space="preserve">2025-05-02</t>
  </si>
  <si>
    <t xml:space="preserve">O11352</t>
  </si>
  <si>
    <t xml:space="preserve">O11353</t>
  </si>
  <si>
    <t xml:space="preserve">O11354</t>
  </si>
  <si>
    <t xml:space="preserve">02-05-2025</t>
  </si>
  <si>
    <t xml:space="preserve">O11355</t>
  </si>
  <si>
    <t xml:space="preserve">O11356</t>
  </si>
  <si>
    <t xml:space="preserve">O11357</t>
  </si>
  <si>
    <t xml:space="preserve">O11358</t>
  </si>
  <si>
    <t xml:space="preserve">O11359</t>
  </si>
  <si>
    <t xml:space="preserve">O11360</t>
  </si>
  <si>
    <t xml:space="preserve">C0363</t>
  </si>
  <si>
    <t xml:space="preserve">O11361</t>
  </si>
  <si>
    <t xml:space="preserve">O11362</t>
  </si>
  <si>
    <t xml:space="preserve">C0012</t>
  </si>
  <si>
    <t xml:space="preserve">O11363</t>
  </si>
  <si>
    <t xml:space="preserve">O11364</t>
  </si>
  <si>
    <t xml:space="preserve">O11365</t>
  </si>
  <si>
    <t xml:space="preserve">2025-05-03</t>
  </si>
  <si>
    <t xml:space="preserve">O11366</t>
  </si>
  <si>
    <t xml:space="preserve">O11367</t>
  </si>
  <si>
    <t xml:space="preserve">O11368</t>
  </si>
  <si>
    <t xml:space="preserve">O11369</t>
  </si>
  <si>
    <t xml:space="preserve">O11370</t>
  </si>
  <si>
    <t xml:space="preserve">O11371</t>
  </si>
  <si>
    <t xml:space="preserve">O11372</t>
  </si>
  <si>
    <t xml:space="preserve">O11373</t>
  </si>
  <si>
    <t xml:space="preserve">O11374</t>
  </si>
  <si>
    <t xml:space="preserve">03-05-2025</t>
  </si>
  <si>
    <t xml:space="preserve">O11375</t>
  </si>
  <si>
    <t xml:space="preserve">C0053</t>
  </si>
  <si>
    <t xml:space="preserve">O11376</t>
  </si>
  <si>
    <t xml:space="preserve">O11377</t>
  </si>
  <si>
    <t xml:space="preserve">C0078</t>
  </si>
  <si>
    <t xml:space="preserve">O11378</t>
  </si>
  <si>
    <t xml:space="preserve">O11379</t>
  </si>
  <si>
    <t xml:space="preserve">O11380</t>
  </si>
  <si>
    <t xml:space="preserve">2025-05-04</t>
  </si>
  <si>
    <t xml:space="preserve">O11381</t>
  </si>
  <si>
    <t xml:space="preserve">O11382</t>
  </si>
  <si>
    <t xml:space="preserve">O11383</t>
  </si>
  <si>
    <t xml:space="preserve">O11384</t>
  </si>
  <si>
    <t xml:space="preserve">C0636</t>
  </si>
  <si>
    <t xml:space="preserve">O11385</t>
  </si>
  <si>
    <t xml:space="preserve">O11386</t>
  </si>
  <si>
    <t xml:space="preserve">O11387</t>
  </si>
  <si>
    <t xml:space="preserve">O11388</t>
  </si>
  <si>
    <t xml:space="preserve">O11389</t>
  </si>
  <si>
    <t xml:space="preserve">O11390</t>
  </si>
  <si>
    <t xml:space="preserve">O11391</t>
  </si>
  <si>
    <t xml:space="preserve">O11392</t>
  </si>
  <si>
    <t xml:space="preserve">C0102</t>
  </si>
  <si>
    <t xml:space="preserve">O11393</t>
  </si>
  <si>
    <t xml:space="preserve">O11394</t>
  </si>
  <si>
    <t xml:space="preserve">O11395</t>
  </si>
  <si>
    <t xml:space="preserve">O11396</t>
  </si>
  <si>
    <t xml:space="preserve">O11397</t>
  </si>
  <si>
    <t xml:space="preserve">O11398</t>
  </si>
  <si>
    <t xml:space="preserve">O11399</t>
  </si>
  <si>
    <t xml:space="preserve">O11400</t>
  </si>
  <si>
    <t xml:space="preserve">2025-05-05</t>
  </si>
  <si>
    <t xml:space="preserve">O11401</t>
  </si>
  <si>
    <t xml:space="preserve">O11402</t>
  </si>
  <si>
    <t xml:space="preserve">O11403</t>
  </si>
  <si>
    <t xml:space="preserve">O11404</t>
  </si>
  <si>
    <t xml:space="preserve">O11405</t>
  </si>
  <si>
    <t xml:space="preserve">2025-05-06</t>
  </si>
  <si>
    <t xml:space="preserve">₹516</t>
  </si>
  <si>
    <t xml:space="preserve">O11406</t>
  </si>
  <si>
    <t xml:space="preserve">O11407</t>
  </si>
  <si>
    <t xml:space="preserve">O11408</t>
  </si>
  <si>
    <t xml:space="preserve">O11409</t>
  </si>
  <si>
    <t xml:space="preserve">O11410</t>
  </si>
  <si>
    <t xml:space="preserve">C0316</t>
  </si>
  <si>
    <t xml:space="preserve">O11411</t>
  </si>
  <si>
    <t xml:space="preserve">₹1,671</t>
  </si>
  <si>
    <t xml:space="preserve">O11412</t>
  </si>
  <si>
    <t xml:space="preserve">O11413</t>
  </si>
  <si>
    <t xml:space="preserve">C0489</t>
  </si>
  <si>
    <t xml:space="preserve">O11414</t>
  </si>
  <si>
    <t xml:space="preserve">2025-05-07</t>
  </si>
  <si>
    <t xml:space="preserve">O11415</t>
  </si>
  <si>
    <t xml:space="preserve">O11416</t>
  </si>
  <si>
    <t xml:space="preserve">C0113</t>
  </si>
  <si>
    <t xml:space="preserve">O11417</t>
  </si>
  <si>
    <t xml:space="preserve">O11418</t>
  </si>
  <si>
    <t xml:space="preserve">O11419</t>
  </si>
  <si>
    <t xml:space="preserve">O11420</t>
  </si>
  <si>
    <t xml:space="preserve">O11421</t>
  </si>
  <si>
    <t xml:space="preserve">O11422</t>
  </si>
  <si>
    <t xml:space="preserve">O11423</t>
  </si>
  <si>
    <t xml:space="preserve">O11424</t>
  </si>
  <si>
    <t xml:space="preserve">2025-05-08</t>
  </si>
  <si>
    <t xml:space="preserve">O11425</t>
  </si>
  <si>
    <t xml:space="preserve">C0543</t>
  </si>
  <si>
    <t xml:space="preserve">O11426</t>
  </si>
  <si>
    <t xml:space="preserve">C0344</t>
  </si>
  <si>
    <t xml:space="preserve">O11427</t>
  </si>
  <si>
    <t xml:space="preserve">O11428</t>
  </si>
  <si>
    <t xml:space="preserve">C0059</t>
  </si>
  <si>
    <t xml:space="preserve">O11429</t>
  </si>
  <si>
    <t xml:space="preserve">O11430</t>
  </si>
  <si>
    <t xml:space="preserve">C0711</t>
  </si>
  <si>
    <t xml:space="preserve">O11431</t>
  </si>
  <si>
    <t xml:space="preserve">O11432</t>
  </si>
  <si>
    <t xml:space="preserve">O11433</t>
  </si>
  <si>
    <t xml:space="preserve">O11434</t>
  </si>
  <si>
    <t xml:space="preserve">O11435</t>
  </si>
  <si>
    <t xml:space="preserve">2025-05-09</t>
  </si>
  <si>
    <t xml:space="preserve">O11436</t>
  </si>
  <si>
    <t xml:space="preserve">C0228</t>
  </si>
  <si>
    <t xml:space="preserve">O11437</t>
  </si>
  <si>
    <t xml:space="preserve">O11438</t>
  </si>
  <si>
    <t xml:space="preserve">C0052</t>
  </si>
  <si>
    <t xml:space="preserve">O11439</t>
  </si>
  <si>
    <t xml:space="preserve">O11440</t>
  </si>
  <si>
    <t xml:space="preserve">O11441</t>
  </si>
  <si>
    <t xml:space="preserve">O11442</t>
  </si>
  <si>
    <t xml:space="preserve">O11443</t>
  </si>
  <si>
    <t xml:space="preserve">O11444</t>
  </si>
  <si>
    <t xml:space="preserve">O11445</t>
  </si>
  <si>
    <t xml:space="preserve">O11446</t>
  </si>
  <si>
    <t xml:space="preserve">O11447</t>
  </si>
  <si>
    <t xml:space="preserve">O11448</t>
  </si>
  <si>
    <t xml:space="preserve">O11449</t>
  </si>
  <si>
    <t xml:space="preserve">O11450</t>
  </si>
  <si>
    <t xml:space="preserve">2025-05-10</t>
  </si>
  <si>
    <t xml:space="preserve">O11451</t>
  </si>
  <si>
    <t xml:space="preserve">O11452</t>
  </si>
  <si>
    <t xml:space="preserve">C0775</t>
  </si>
  <si>
    <t xml:space="preserve">O11453</t>
  </si>
  <si>
    <t xml:space="preserve">O11454</t>
  </si>
  <si>
    <t xml:space="preserve">O11455</t>
  </si>
  <si>
    <t xml:space="preserve">O11456</t>
  </si>
  <si>
    <t xml:space="preserve">O11457</t>
  </si>
  <si>
    <t xml:space="preserve">2025-05-11</t>
  </si>
  <si>
    <t xml:space="preserve">O11458</t>
  </si>
  <si>
    <t xml:space="preserve">O11459</t>
  </si>
  <si>
    <t xml:space="preserve">O11460</t>
  </si>
  <si>
    <t xml:space="preserve">O11461</t>
  </si>
  <si>
    <t xml:space="preserve">O11462</t>
  </si>
  <si>
    <t xml:space="preserve">2025-05-12</t>
  </si>
  <si>
    <t xml:space="preserve">O11463</t>
  </si>
  <si>
    <t xml:space="preserve">O11464</t>
  </si>
  <si>
    <t xml:space="preserve">O11465</t>
  </si>
  <si>
    <t xml:space="preserve">C0473</t>
  </si>
  <si>
    <t xml:space="preserve">O11466</t>
  </si>
  <si>
    <t xml:space="preserve">C0605</t>
  </si>
  <si>
    <t xml:space="preserve">O11467</t>
  </si>
  <si>
    <t xml:space="preserve">O11468</t>
  </si>
  <si>
    <t xml:space="preserve">O11469</t>
  </si>
  <si>
    <t xml:space="preserve">2025-05-13</t>
  </si>
  <si>
    <t xml:space="preserve">C0284</t>
  </si>
  <si>
    <t xml:space="preserve">O11470</t>
  </si>
  <si>
    <t xml:space="preserve">C0041</t>
  </si>
  <si>
    <t xml:space="preserve">O11471</t>
  </si>
  <si>
    <t xml:space="preserve">O11472</t>
  </si>
  <si>
    <t xml:space="preserve">O11473</t>
  </si>
  <si>
    <t xml:space="preserve">O11474</t>
  </si>
  <si>
    <t xml:space="preserve">O11475</t>
  </si>
  <si>
    <t xml:space="preserve">O11476</t>
  </si>
  <si>
    <t xml:space="preserve">O11477</t>
  </si>
  <si>
    <t xml:space="preserve">C0172</t>
  </si>
  <si>
    <t xml:space="preserve">O11478</t>
  </si>
  <si>
    <t xml:space="preserve">O11479</t>
  </si>
  <si>
    <t xml:space="preserve">O11480</t>
  </si>
  <si>
    <t xml:space="preserve">2025-05-14</t>
  </si>
  <si>
    <t xml:space="preserve">O11481</t>
  </si>
  <si>
    <t xml:space="preserve">O11482</t>
  </si>
  <si>
    <t xml:space="preserve">O11483</t>
  </si>
  <si>
    <t xml:space="preserve">O11484</t>
  </si>
  <si>
    <t xml:space="preserve">O11485</t>
  </si>
  <si>
    <t xml:space="preserve">O11486</t>
  </si>
  <si>
    <t xml:space="preserve">O11487</t>
  </si>
  <si>
    <t xml:space="preserve">C0674</t>
  </si>
  <si>
    <t xml:space="preserve">O11488</t>
  </si>
  <si>
    <t xml:space="preserve">O11489</t>
  </si>
  <si>
    <t xml:space="preserve">O11490</t>
  </si>
  <si>
    <t xml:space="preserve">O11491</t>
  </si>
  <si>
    <t xml:space="preserve">O11492</t>
  </si>
  <si>
    <t xml:space="preserve">O11493</t>
  </si>
  <si>
    <t xml:space="preserve">O11494</t>
  </si>
  <si>
    <t xml:space="preserve">O11495</t>
  </si>
  <si>
    <t xml:space="preserve">O11496</t>
  </si>
  <si>
    <t xml:space="preserve">2025-05-15</t>
  </si>
  <si>
    <t xml:space="preserve">O11497</t>
  </si>
  <si>
    <t xml:space="preserve">O11498</t>
  </si>
  <si>
    <t xml:space="preserve">C0588</t>
  </si>
  <si>
    <t xml:space="preserve">O11499</t>
  </si>
  <si>
    <t xml:space="preserve">C0482</t>
  </si>
  <si>
    <t xml:space="preserve">O11500</t>
  </si>
  <si>
    <t xml:space="preserve">O11501</t>
  </si>
  <si>
    <t xml:space="preserve">O11502</t>
  </si>
  <si>
    <t xml:space="preserve">O11503</t>
  </si>
  <si>
    <t xml:space="preserve">O11504</t>
  </si>
  <si>
    <t xml:space="preserve">O11505</t>
  </si>
  <si>
    <t xml:space="preserve">O11506</t>
  </si>
  <si>
    <t xml:space="preserve">O11507</t>
  </si>
  <si>
    <t xml:space="preserve">O11508</t>
  </si>
  <si>
    <t xml:space="preserve">2025-05-16</t>
  </si>
  <si>
    <t xml:space="preserve">O11509</t>
  </si>
  <si>
    <t xml:space="preserve">O11510</t>
  </si>
  <si>
    <t xml:space="preserve">O11511</t>
  </si>
  <si>
    <t xml:space="preserve">O11512</t>
  </si>
  <si>
    <t xml:space="preserve">O11513</t>
  </si>
  <si>
    <t xml:space="preserve">C0090</t>
  </si>
  <si>
    <t xml:space="preserve">O11514</t>
  </si>
  <si>
    <t xml:space="preserve">O11515</t>
  </si>
  <si>
    <t xml:space="preserve">O11516</t>
  </si>
  <si>
    <t xml:space="preserve">2025-05-17</t>
  </si>
  <si>
    <t xml:space="preserve">O11517</t>
  </si>
  <si>
    <t xml:space="preserve">O11518</t>
  </si>
  <si>
    <t xml:space="preserve">O11519</t>
  </si>
  <si>
    <t xml:space="preserve">O11520</t>
  </si>
  <si>
    <t xml:space="preserve">O11521</t>
  </si>
  <si>
    <t xml:space="preserve">O11522</t>
  </si>
  <si>
    <t xml:space="preserve">O11523</t>
  </si>
  <si>
    <t xml:space="preserve">O11524</t>
  </si>
  <si>
    <t xml:space="preserve">O11525</t>
  </si>
  <si>
    <t xml:space="preserve">O11526</t>
  </si>
  <si>
    <t xml:space="preserve">C0427</t>
  </si>
  <si>
    <t xml:space="preserve">O11527</t>
  </si>
  <si>
    <t xml:space="preserve">O11528</t>
  </si>
  <si>
    <t xml:space="preserve">2025-05-18</t>
  </si>
  <si>
    <t xml:space="preserve">O11529</t>
  </si>
  <si>
    <t xml:space="preserve">O11530</t>
  </si>
  <si>
    <t xml:space="preserve">O11531</t>
  </si>
  <si>
    <t xml:space="preserve">₹2,236</t>
  </si>
  <si>
    <t xml:space="preserve">O11532</t>
  </si>
  <si>
    <t xml:space="preserve">O11533</t>
  </si>
  <si>
    <t xml:space="preserve">C0131</t>
  </si>
  <si>
    <t xml:space="preserve">O11534</t>
  </si>
  <si>
    <t xml:space="preserve">O11535</t>
  </si>
  <si>
    <t xml:space="preserve">O11536</t>
  </si>
  <si>
    <t xml:space="preserve">O11537</t>
  </si>
  <si>
    <t xml:space="preserve">2025-05-19</t>
  </si>
  <si>
    <t xml:space="preserve">O11538</t>
  </si>
  <si>
    <t xml:space="preserve">O11539</t>
  </si>
  <si>
    <t xml:space="preserve">O11540</t>
  </si>
  <si>
    <t xml:space="preserve">O11541</t>
  </si>
  <si>
    <t xml:space="preserve">O11542</t>
  </si>
  <si>
    <t xml:space="preserve">O11543</t>
  </si>
  <si>
    <t xml:space="preserve">O11544</t>
  </si>
  <si>
    <t xml:space="preserve">O11545</t>
  </si>
  <si>
    <t xml:space="preserve">O11546</t>
  </si>
  <si>
    <t xml:space="preserve">O11547</t>
  </si>
  <si>
    <t xml:space="preserve">O11548</t>
  </si>
  <si>
    <t xml:space="preserve">C0513</t>
  </si>
  <si>
    <t xml:space="preserve">O11549</t>
  </si>
  <si>
    <t xml:space="preserve">20-05-2025</t>
  </si>
  <si>
    <t xml:space="preserve">O11550</t>
  </si>
  <si>
    <t xml:space="preserve">2025-05-20</t>
  </si>
  <si>
    <t xml:space="preserve">O11551</t>
  </si>
  <si>
    <t xml:space="preserve">O11552</t>
  </si>
  <si>
    <t xml:space="preserve">C0306</t>
  </si>
  <si>
    <t xml:space="preserve">O11553</t>
  </si>
  <si>
    <t xml:space="preserve">O11554</t>
  </si>
  <si>
    <t xml:space="preserve">C0552</t>
  </si>
  <si>
    <t xml:space="preserve">O11555</t>
  </si>
  <si>
    <t xml:space="preserve">C0439</t>
  </si>
  <si>
    <t xml:space="preserve">O11556</t>
  </si>
  <si>
    <t xml:space="preserve">O11557</t>
  </si>
  <si>
    <t xml:space="preserve">O11558</t>
  </si>
  <si>
    <t xml:space="preserve">O11559</t>
  </si>
  <si>
    <t xml:space="preserve">O11560</t>
  </si>
  <si>
    <t xml:space="preserve">O11561</t>
  </si>
  <si>
    <t xml:space="preserve">O11562</t>
  </si>
  <si>
    <t xml:space="preserve">O11563</t>
  </si>
  <si>
    <t xml:space="preserve">O11564</t>
  </si>
  <si>
    <t xml:space="preserve">O11565</t>
  </si>
  <si>
    <t xml:space="preserve">O11566</t>
  </si>
  <si>
    <t xml:space="preserve">O11567</t>
  </si>
  <si>
    <t xml:space="preserve">O11568</t>
  </si>
  <si>
    <t xml:space="preserve">O11569</t>
  </si>
  <si>
    <t xml:space="preserve">2025-05-21</t>
  </si>
  <si>
    <t xml:space="preserve">C0129</t>
  </si>
  <si>
    <t xml:space="preserve">O11570</t>
  </si>
  <si>
    <t xml:space="preserve">O11571</t>
  </si>
  <si>
    <t xml:space="preserve">O11572</t>
  </si>
  <si>
    <t xml:space="preserve">O11573</t>
  </si>
  <si>
    <t xml:space="preserve">O11574</t>
  </si>
  <si>
    <t xml:space="preserve">O11575</t>
  </si>
  <si>
    <t xml:space="preserve">O11576</t>
  </si>
  <si>
    <t xml:space="preserve">O11577</t>
  </si>
  <si>
    <t xml:space="preserve">O11578</t>
  </si>
  <si>
    <t xml:space="preserve">O11579</t>
  </si>
  <si>
    <t xml:space="preserve">O11580</t>
  </si>
  <si>
    <t xml:space="preserve">C0202</t>
  </si>
  <si>
    <t xml:space="preserve">O11581</t>
  </si>
  <si>
    <t xml:space="preserve">2025-05-22</t>
  </si>
  <si>
    <t xml:space="preserve">O11582</t>
  </si>
  <si>
    <t xml:space="preserve">O11583</t>
  </si>
  <si>
    <t xml:space="preserve">O11584</t>
  </si>
  <si>
    <t xml:space="preserve">O11585</t>
  </si>
  <si>
    <t xml:space="preserve">C0014</t>
  </si>
  <si>
    <t xml:space="preserve">O11586</t>
  </si>
  <si>
    <t xml:space="preserve">O11587</t>
  </si>
  <si>
    <t xml:space="preserve">O11588</t>
  </si>
  <si>
    <t xml:space="preserve">O11589</t>
  </si>
  <si>
    <t xml:space="preserve">O11590</t>
  </si>
  <si>
    <t xml:space="preserve">2025-05-23</t>
  </si>
  <si>
    <t xml:space="preserve">O11591</t>
  </si>
  <si>
    <t xml:space="preserve">O11592</t>
  </si>
  <si>
    <t xml:space="preserve">C0675</t>
  </si>
  <si>
    <t xml:space="preserve">O11593</t>
  </si>
  <si>
    <t xml:space="preserve">C0677</t>
  </si>
  <si>
    <t xml:space="preserve">O11594</t>
  </si>
  <si>
    <t xml:space="preserve">C0164</t>
  </si>
  <si>
    <t xml:space="preserve">O11595</t>
  </si>
  <si>
    <t xml:space="preserve">O11596</t>
  </si>
  <si>
    <t xml:space="preserve">O11597</t>
  </si>
  <si>
    <t xml:space="preserve">O11598</t>
  </si>
  <si>
    <t xml:space="preserve">O11599</t>
  </si>
  <si>
    <t xml:space="preserve">O11600</t>
  </si>
  <si>
    <t xml:space="preserve">O11601</t>
  </si>
  <si>
    <t xml:space="preserve">O11602</t>
  </si>
  <si>
    <t xml:space="preserve">O11603</t>
  </si>
  <si>
    <t xml:space="preserve">O11604</t>
  </si>
  <si>
    <t xml:space="preserve">O11605</t>
  </si>
  <si>
    <t xml:space="preserve">O11606</t>
  </si>
  <si>
    <t xml:space="preserve">₹291</t>
  </si>
  <si>
    <t xml:space="preserve">O11607</t>
  </si>
  <si>
    <t xml:space="preserve">O11608</t>
  </si>
  <si>
    <t xml:space="preserve">23-05-2025</t>
  </si>
  <si>
    <t xml:space="preserve">O11609</t>
  </si>
  <si>
    <t xml:space="preserve">2025-05-24</t>
  </si>
  <si>
    <t xml:space="preserve">O11610</t>
  </si>
  <si>
    <t xml:space="preserve">O11611</t>
  </si>
  <si>
    <t xml:space="preserve">O11612</t>
  </si>
  <si>
    <t xml:space="preserve">O11613</t>
  </si>
  <si>
    <t xml:space="preserve">O11614</t>
  </si>
  <si>
    <t xml:space="preserve">O11615</t>
  </si>
  <si>
    <t xml:space="preserve">C0035</t>
  </si>
  <si>
    <t xml:space="preserve">O11616</t>
  </si>
  <si>
    <t xml:space="preserve">2025-05-25</t>
  </si>
  <si>
    <t xml:space="preserve">O11617</t>
  </si>
  <si>
    <t xml:space="preserve">O11618</t>
  </si>
  <si>
    <t xml:space="preserve">O11619</t>
  </si>
  <si>
    <t xml:space="preserve">O11620</t>
  </si>
  <si>
    <t xml:space="preserve">25-05-2025</t>
  </si>
  <si>
    <t xml:space="preserve">O11621</t>
  </si>
  <si>
    <t xml:space="preserve">O11622</t>
  </si>
  <si>
    <t xml:space="preserve">O11623</t>
  </si>
  <si>
    <t xml:space="preserve">O11624</t>
  </si>
  <si>
    <t xml:space="preserve">O11625</t>
  </si>
  <si>
    <t xml:space="preserve">O11626</t>
  </si>
  <si>
    <t xml:space="preserve">O11627</t>
  </si>
  <si>
    <t xml:space="preserve">O11628</t>
  </si>
  <si>
    <t xml:space="preserve">O11629</t>
  </si>
  <si>
    <t xml:space="preserve">O11630</t>
  </si>
  <si>
    <t xml:space="preserve">O11631</t>
  </si>
  <si>
    <t xml:space="preserve">2025-05-26</t>
  </si>
  <si>
    <t xml:space="preserve">₹1,105</t>
  </si>
  <si>
    <t xml:space="preserve">O11632</t>
  </si>
  <si>
    <t xml:space="preserve">O11633</t>
  </si>
  <si>
    <t xml:space="preserve">O11634</t>
  </si>
  <si>
    <t xml:space="preserve">O11635</t>
  </si>
  <si>
    <t xml:space="preserve">O11636</t>
  </si>
  <si>
    <t xml:space="preserve">O11637</t>
  </si>
  <si>
    <t xml:space="preserve">O11638</t>
  </si>
  <si>
    <t xml:space="preserve">26-05-2025</t>
  </si>
  <si>
    <t xml:space="preserve">O11639</t>
  </si>
  <si>
    <t xml:space="preserve">O11640</t>
  </si>
  <si>
    <t xml:space="preserve">O11641</t>
  </si>
  <si>
    <t xml:space="preserve">O11642</t>
  </si>
  <si>
    <t xml:space="preserve">O11643</t>
  </si>
  <si>
    <t xml:space="preserve">2025-05-27</t>
  </si>
  <si>
    <t xml:space="preserve">O11644</t>
  </si>
  <si>
    <t xml:space="preserve">O11645</t>
  </si>
  <si>
    <t xml:space="preserve">O11646</t>
  </si>
  <si>
    <t xml:space="preserve">O11647</t>
  </si>
  <si>
    <t xml:space="preserve">C0137</t>
  </si>
  <si>
    <t xml:space="preserve">O11648</t>
  </si>
  <si>
    <t xml:space="preserve">O11649</t>
  </si>
  <si>
    <t xml:space="preserve">O11650</t>
  </si>
  <si>
    <t xml:space="preserve">O11651</t>
  </si>
  <si>
    <t xml:space="preserve">O11652</t>
  </si>
  <si>
    <t xml:space="preserve">O11653</t>
  </si>
  <si>
    <t xml:space="preserve">O11654</t>
  </si>
  <si>
    <t xml:space="preserve">O11655</t>
  </si>
  <si>
    <t xml:space="preserve">O11656</t>
  </si>
  <si>
    <t xml:space="preserve">O11657</t>
  </si>
  <si>
    <t xml:space="preserve">O11658</t>
  </si>
  <si>
    <t xml:space="preserve">O11659</t>
  </si>
  <si>
    <t xml:space="preserve">2025-05-28</t>
  </si>
  <si>
    <t xml:space="preserve">O11660</t>
  </si>
  <si>
    <t xml:space="preserve">O11661</t>
  </si>
  <si>
    <t xml:space="preserve">O11662</t>
  </si>
  <si>
    <t xml:space="preserve">O11663</t>
  </si>
  <si>
    <t xml:space="preserve">O11664</t>
  </si>
  <si>
    <t xml:space="preserve">O11665</t>
  </si>
  <si>
    <t xml:space="preserve">C0362</t>
  </si>
  <si>
    <t xml:space="preserve">O11666</t>
  </si>
  <si>
    <t xml:space="preserve">O11667</t>
  </si>
  <si>
    <t xml:space="preserve">O11668</t>
  </si>
  <si>
    <t xml:space="preserve">O11669</t>
  </si>
  <si>
    <t xml:space="preserve">2025-06-01</t>
  </si>
  <si>
    <t xml:space="preserve">O11670</t>
  </si>
  <si>
    <t xml:space="preserve">O11671</t>
  </si>
  <si>
    <t xml:space="preserve">O11672</t>
  </si>
  <si>
    <t xml:space="preserve">O11673</t>
  </si>
  <si>
    <t xml:space="preserve">O11674</t>
  </si>
  <si>
    <t xml:space="preserve">01-06-2025</t>
  </si>
  <si>
    <t xml:space="preserve">O11675</t>
  </si>
  <si>
    <t xml:space="preserve">O11676</t>
  </si>
  <si>
    <t xml:space="preserve">O11677</t>
  </si>
  <si>
    <t xml:space="preserve">O11678</t>
  </si>
  <si>
    <t xml:space="preserve">O11679</t>
  </si>
  <si>
    <t xml:space="preserve">C0098</t>
  </si>
  <si>
    <t xml:space="preserve">O11680</t>
  </si>
  <si>
    <t xml:space="preserve">2025-06-02</t>
  </si>
  <si>
    <t xml:space="preserve">C0714</t>
  </si>
  <si>
    <t xml:space="preserve">O11681</t>
  </si>
  <si>
    <t xml:space="preserve">O11682</t>
  </si>
  <si>
    <t xml:space="preserve">O11683</t>
  </si>
  <si>
    <t xml:space="preserve">O11684</t>
  </si>
  <si>
    <t xml:space="preserve">C0005</t>
  </si>
  <si>
    <t xml:space="preserve">O11685</t>
  </si>
  <si>
    <t xml:space="preserve">₹2,290</t>
  </si>
  <si>
    <t xml:space="preserve">O11686</t>
  </si>
  <si>
    <t xml:space="preserve">O11687</t>
  </si>
  <si>
    <t xml:space="preserve">O11688</t>
  </si>
  <si>
    <t xml:space="preserve">02-06-2025</t>
  </si>
  <si>
    <t xml:space="preserve">O11689</t>
  </si>
  <si>
    <t xml:space="preserve">₹2,498</t>
  </si>
  <si>
    <t xml:space="preserve">O11690</t>
  </si>
  <si>
    <t xml:space="preserve">O11691</t>
  </si>
  <si>
    <t xml:space="preserve">O11692</t>
  </si>
  <si>
    <t xml:space="preserve">O11693</t>
  </si>
  <si>
    <t xml:space="preserve">O11694</t>
  </si>
  <si>
    <t xml:space="preserve">O11695</t>
  </si>
  <si>
    <t xml:space="preserve">2025-06-03</t>
  </si>
  <si>
    <t xml:space="preserve">O11696</t>
  </si>
  <si>
    <t xml:space="preserve">O11697</t>
  </si>
  <si>
    <t xml:space="preserve">O11698</t>
  </si>
  <si>
    <t xml:space="preserve">C0476</t>
  </si>
  <si>
    <t xml:space="preserve">O11699</t>
  </si>
  <si>
    <t xml:space="preserve">O11700</t>
  </si>
  <si>
    <t xml:space="preserve">O11701</t>
  </si>
  <si>
    <t xml:space="preserve">O11702</t>
  </si>
  <si>
    <t xml:space="preserve">O11703</t>
  </si>
  <si>
    <t xml:space="preserve">2025-06-04</t>
  </si>
  <si>
    <t xml:space="preserve">O11704</t>
  </si>
  <si>
    <t xml:space="preserve">O11705</t>
  </si>
  <si>
    <t xml:space="preserve">O11706</t>
  </si>
  <si>
    <t xml:space="preserve">C0542</t>
  </si>
  <si>
    <t xml:space="preserve">O11707</t>
  </si>
  <si>
    <t xml:space="preserve">C0192</t>
  </si>
  <si>
    <t xml:space="preserve">O11708</t>
  </si>
  <si>
    <t xml:space="preserve">04-06-2025</t>
  </si>
  <si>
    <t xml:space="preserve">O11709</t>
  </si>
  <si>
    <t xml:space="preserve">O11710</t>
  </si>
  <si>
    <t xml:space="preserve">O11711</t>
  </si>
  <si>
    <t xml:space="preserve">O11712</t>
  </si>
  <si>
    <t xml:space="preserve">₹886</t>
  </si>
  <si>
    <t xml:space="preserve">O11713</t>
  </si>
  <si>
    <t xml:space="preserve">O11714</t>
  </si>
  <si>
    <t xml:space="preserve">C0297</t>
  </si>
  <si>
    <t xml:space="preserve">O11715</t>
  </si>
  <si>
    <t xml:space="preserve">2025-06-05</t>
  </si>
  <si>
    <t xml:space="preserve">O11716</t>
  </si>
  <si>
    <t xml:space="preserve">O11717</t>
  </si>
  <si>
    <t xml:space="preserve">O11718</t>
  </si>
  <si>
    <t xml:space="preserve">O11719</t>
  </si>
  <si>
    <t xml:space="preserve">O11720</t>
  </si>
  <si>
    <t xml:space="preserve">C0441</t>
  </si>
  <si>
    <t xml:space="preserve">O11721</t>
  </si>
  <si>
    <t xml:space="preserve">O11722</t>
  </si>
  <si>
    <t xml:space="preserve">C0066</t>
  </si>
  <si>
    <t xml:space="preserve">O11723</t>
  </si>
  <si>
    <t xml:space="preserve">05-06-2025</t>
  </si>
  <si>
    <t xml:space="preserve">O11724</t>
  </si>
  <si>
    <t xml:space="preserve">O11725</t>
  </si>
  <si>
    <t xml:space="preserve">O11726</t>
  </si>
  <si>
    <t xml:space="preserve">C0463</t>
  </si>
  <si>
    <t xml:space="preserve">O11727</t>
  </si>
  <si>
    <t xml:space="preserve">O11728</t>
  </si>
  <si>
    <t xml:space="preserve">O11729</t>
  </si>
  <si>
    <t xml:space="preserve">C0493</t>
  </si>
  <si>
    <t xml:space="preserve">O11730</t>
  </si>
  <si>
    <t xml:space="preserve">O11731</t>
  </si>
  <si>
    <t xml:space="preserve">2025-06-06</t>
  </si>
  <si>
    <t xml:space="preserve">O11732</t>
  </si>
  <si>
    <t xml:space="preserve">O11733</t>
  </si>
  <si>
    <t xml:space="preserve">O11734</t>
  </si>
  <si>
    <t xml:space="preserve">O11735</t>
  </si>
  <si>
    <t xml:space="preserve">O11736</t>
  </si>
  <si>
    <t xml:space="preserve">C0507</t>
  </si>
  <si>
    <t xml:space="preserve">O11737</t>
  </si>
  <si>
    <t xml:space="preserve">O11738</t>
  </si>
  <si>
    <t xml:space="preserve">O11739</t>
  </si>
  <si>
    <t xml:space="preserve">O11740</t>
  </si>
  <si>
    <t xml:space="preserve">O11741</t>
  </si>
  <si>
    <t xml:space="preserve">O11742</t>
  </si>
  <si>
    <t xml:space="preserve">O11743</t>
  </si>
  <si>
    <t xml:space="preserve">2025-06-07</t>
  </si>
  <si>
    <t xml:space="preserve">O11744</t>
  </si>
  <si>
    <t xml:space="preserve">O11745</t>
  </si>
  <si>
    <t xml:space="preserve">O11746</t>
  </si>
  <si>
    <t xml:space="preserve">O11747</t>
  </si>
  <si>
    <t xml:space="preserve">C0133</t>
  </si>
  <si>
    <t xml:space="preserve">O11748</t>
  </si>
  <si>
    <t xml:space="preserve">O11749</t>
  </si>
  <si>
    <t xml:space="preserve">07-06-2025</t>
  </si>
  <si>
    <t xml:space="preserve">O11750</t>
  </si>
  <si>
    <t xml:space="preserve">O11751</t>
  </si>
  <si>
    <t xml:space="preserve">2025-06-08</t>
  </si>
  <si>
    <t xml:space="preserve">O11752</t>
  </si>
  <si>
    <t xml:space="preserve">O11753</t>
  </si>
  <si>
    <t xml:space="preserve">C0193</t>
  </si>
  <si>
    <t xml:space="preserve">O11754</t>
  </si>
  <si>
    <t xml:space="preserve">O11755</t>
  </si>
  <si>
    <t xml:space="preserve">O11756</t>
  </si>
  <si>
    <t xml:space="preserve">O11757</t>
  </si>
  <si>
    <t xml:space="preserve">O11758</t>
  </si>
  <si>
    <t xml:space="preserve">O11759</t>
  </si>
  <si>
    <t xml:space="preserve">O11760</t>
  </si>
  <si>
    <t xml:space="preserve">O11761</t>
  </si>
  <si>
    <t xml:space="preserve">O11762</t>
  </si>
  <si>
    <t xml:space="preserve">O11763</t>
  </si>
  <si>
    <t xml:space="preserve">C0182</t>
  </si>
  <si>
    <t xml:space="preserve">O11764</t>
  </si>
  <si>
    <t xml:space="preserve">2025-06-09</t>
  </si>
  <si>
    <t xml:space="preserve">O11765</t>
  </si>
  <si>
    <t xml:space="preserve">O11766</t>
  </si>
  <si>
    <t xml:space="preserve">O11767</t>
  </si>
  <si>
    <t xml:space="preserve">₹1,907</t>
  </si>
  <si>
    <t xml:space="preserve">O11768</t>
  </si>
  <si>
    <t xml:space="preserve">O11769</t>
  </si>
  <si>
    <t xml:space="preserve">O11770</t>
  </si>
  <si>
    <t xml:space="preserve">C0165</t>
  </si>
  <si>
    <t xml:space="preserve">O11771</t>
  </si>
  <si>
    <t xml:space="preserve">O11772</t>
  </si>
  <si>
    <t xml:space="preserve">O11773</t>
  </si>
  <si>
    <t xml:space="preserve">O11774</t>
  </si>
  <si>
    <t xml:space="preserve">O11775</t>
  </si>
  <si>
    <t xml:space="preserve">O11776</t>
  </si>
  <si>
    <t xml:space="preserve">C0642</t>
  </si>
  <si>
    <t xml:space="preserve">O11777</t>
  </si>
  <si>
    <t xml:space="preserve">2025-06-10</t>
  </si>
  <si>
    <t xml:space="preserve">O11778</t>
  </si>
  <si>
    <t xml:space="preserve">O11779</t>
  </si>
  <si>
    <t xml:space="preserve">10-06-2025</t>
  </si>
  <si>
    <t xml:space="preserve">C0664</t>
  </si>
  <si>
    <t xml:space="preserve">₹1,302</t>
  </si>
  <si>
    <t xml:space="preserve">O11780</t>
  </si>
  <si>
    <t xml:space="preserve">O11781</t>
  </si>
  <si>
    <t xml:space="preserve">O11782</t>
  </si>
  <si>
    <t xml:space="preserve">O11783</t>
  </si>
  <si>
    <t xml:space="preserve">O11784</t>
  </si>
  <si>
    <t xml:space="preserve">O11785</t>
  </si>
  <si>
    <t xml:space="preserve">O11786</t>
  </si>
  <si>
    <t xml:space="preserve">O11787</t>
  </si>
  <si>
    <t xml:space="preserve">O11788</t>
  </si>
  <si>
    <t xml:space="preserve">2025-06-11</t>
  </si>
  <si>
    <t xml:space="preserve">O11789</t>
  </si>
  <si>
    <t xml:space="preserve">O11790</t>
  </si>
  <si>
    <t xml:space="preserve">O11791</t>
  </si>
  <si>
    <t xml:space="preserve">C0096</t>
  </si>
  <si>
    <t xml:space="preserve">O11792</t>
  </si>
  <si>
    <t xml:space="preserve">O11793</t>
  </si>
  <si>
    <t xml:space="preserve">O11794</t>
  </si>
  <si>
    <t xml:space="preserve">O11795</t>
  </si>
  <si>
    <t xml:space="preserve">O11796</t>
  </si>
  <si>
    <t xml:space="preserve">O11797</t>
  </si>
  <si>
    <t xml:space="preserve">C0594</t>
  </si>
  <si>
    <t xml:space="preserve">O11798</t>
  </si>
  <si>
    <t xml:space="preserve">O11799</t>
  </si>
  <si>
    <t xml:space="preserve">11-06-2025</t>
  </si>
  <si>
    <t xml:space="preserve">O11800</t>
  </si>
  <si>
    <t xml:space="preserve">O11801</t>
  </si>
  <si>
    <t xml:space="preserve">O11802</t>
  </si>
  <si>
    <t xml:space="preserve">2025-06-12</t>
  </si>
  <si>
    <t xml:space="preserve">O11803</t>
  </si>
  <si>
    <t xml:space="preserve">O11804</t>
  </si>
  <si>
    <t xml:space="preserve">O11805</t>
  </si>
  <si>
    <t xml:space="preserve">C0184</t>
  </si>
  <si>
    <t xml:space="preserve">O11806</t>
  </si>
  <si>
    <t xml:space="preserve">O11807</t>
  </si>
  <si>
    <t xml:space="preserve">O11808</t>
  </si>
  <si>
    <t xml:space="preserve">O11809</t>
  </si>
  <si>
    <t xml:space="preserve">O11810</t>
  </si>
  <si>
    <t xml:space="preserve">O11811</t>
  </si>
  <si>
    <t xml:space="preserve">O11812</t>
  </si>
  <si>
    <t xml:space="preserve">O11813</t>
  </si>
  <si>
    <t xml:space="preserve">O11814</t>
  </si>
  <si>
    <t xml:space="preserve">C0478</t>
  </si>
  <si>
    <t xml:space="preserve">O11815</t>
  </si>
  <si>
    <t xml:space="preserve">O11816</t>
  </si>
  <si>
    <t xml:space="preserve">2025-06-13</t>
  </si>
  <si>
    <t xml:space="preserve">O11817</t>
  </si>
  <si>
    <t xml:space="preserve">O11818</t>
  </si>
  <si>
    <t xml:space="preserve">₹2,217</t>
  </si>
  <si>
    <t xml:space="preserve">O11819</t>
  </si>
  <si>
    <t xml:space="preserve">O11820</t>
  </si>
  <si>
    <t xml:space="preserve">O11821</t>
  </si>
  <si>
    <t xml:space="preserve">O11822</t>
  </si>
  <si>
    <t xml:space="preserve">O11823</t>
  </si>
  <si>
    <t xml:space="preserve">₹3,924</t>
  </si>
  <si>
    <t xml:space="preserve">O11824</t>
  </si>
  <si>
    <t xml:space="preserve">2025-06-14</t>
  </si>
  <si>
    <t xml:space="preserve">O11825</t>
  </si>
  <si>
    <t xml:space="preserve">O11826</t>
  </si>
  <si>
    <t xml:space="preserve">O11827</t>
  </si>
  <si>
    <t xml:space="preserve">O11828</t>
  </si>
  <si>
    <t xml:space="preserve">C0081</t>
  </si>
  <si>
    <t xml:space="preserve">O11829</t>
  </si>
  <si>
    <t xml:space="preserve">O11830</t>
  </si>
  <si>
    <t xml:space="preserve">O11831</t>
  </si>
  <si>
    <t xml:space="preserve">O11832</t>
  </si>
  <si>
    <t xml:space="preserve">O11833</t>
  </si>
  <si>
    <t xml:space="preserve">2025-06-15</t>
  </si>
  <si>
    <t xml:space="preserve">O11834</t>
  </si>
  <si>
    <t xml:space="preserve">O11835</t>
  </si>
  <si>
    <t xml:space="preserve">₹482</t>
  </si>
  <si>
    <t xml:space="preserve">O11836</t>
  </si>
  <si>
    <t xml:space="preserve">O11837</t>
  </si>
  <si>
    <t xml:space="preserve">O11838</t>
  </si>
  <si>
    <t xml:space="preserve">O11839</t>
  </si>
  <si>
    <t xml:space="preserve">O11840</t>
  </si>
  <si>
    <t xml:space="preserve">₹252</t>
  </si>
  <si>
    <t xml:space="preserve">O11841</t>
  </si>
  <si>
    <t xml:space="preserve">C0071</t>
  </si>
  <si>
    <t xml:space="preserve">O11842</t>
  </si>
  <si>
    <t xml:space="preserve">2025-06-16</t>
  </si>
  <si>
    <t xml:space="preserve">O11843</t>
  </si>
  <si>
    <t xml:space="preserve">O11844</t>
  </si>
  <si>
    <t xml:space="preserve">C0625</t>
  </si>
  <si>
    <t xml:space="preserve">O11845</t>
  </si>
  <si>
    <t xml:space="preserve">16-06-2025</t>
  </si>
  <si>
    <t xml:space="preserve">O11846</t>
  </si>
  <si>
    <t xml:space="preserve">C0798</t>
  </si>
  <si>
    <t xml:space="preserve">O11847</t>
  </si>
  <si>
    <t xml:space="preserve">O11848</t>
  </si>
  <si>
    <t xml:space="preserve">O11849</t>
  </si>
  <si>
    <t xml:space="preserve">O11850</t>
  </si>
  <si>
    <t xml:space="preserve">O11851</t>
  </si>
  <si>
    <t xml:space="preserve">2025-06-17</t>
  </si>
  <si>
    <t xml:space="preserve">O11852</t>
  </si>
  <si>
    <t xml:space="preserve">O11853</t>
  </si>
  <si>
    <t xml:space="preserve">O11854</t>
  </si>
  <si>
    <t xml:space="preserve">O11855</t>
  </si>
  <si>
    <t xml:space="preserve">O11856</t>
  </si>
  <si>
    <t xml:space="preserve">O11857</t>
  </si>
  <si>
    <t xml:space="preserve">2025-06-18</t>
  </si>
  <si>
    <t xml:space="preserve">O11858</t>
  </si>
  <si>
    <t xml:space="preserve">O11859</t>
  </si>
  <si>
    <t xml:space="preserve">O11860</t>
  </si>
  <si>
    <t xml:space="preserve">O11861</t>
  </si>
  <si>
    <t xml:space="preserve">O11862</t>
  </si>
  <si>
    <t xml:space="preserve">O11863</t>
  </si>
  <si>
    <t xml:space="preserve">C0483</t>
  </si>
  <si>
    <t xml:space="preserve">O11864</t>
  </si>
  <si>
    <t xml:space="preserve">₹1,990</t>
  </si>
  <si>
    <t xml:space="preserve">O11865</t>
  </si>
  <si>
    <t xml:space="preserve">2025-06-19</t>
  </si>
  <si>
    <t xml:space="preserve">C0765</t>
  </si>
  <si>
    <t xml:space="preserve">O11866</t>
  </si>
  <si>
    <t xml:space="preserve">O11867</t>
  </si>
  <si>
    <t xml:space="preserve">O11868</t>
  </si>
  <si>
    <t xml:space="preserve">19-06-2025</t>
  </si>
  <si>
    <t xml:space="preserve">C0401</t>
  </si>
  <si>
    <t xml:space="preserve">O11869</t>
  </si>
  <si>
    <t xml:space="preserve">O11870</t>
  </si>
  <si>
    <t xml:space="preserve">O11871</t>
  </si>
  <si>
    <t xml:space="preserve">O11872</t>
  </si>
  <si>
    <t xml:space="preserve">O11873</t>
  </si>
  <si>
    <t xml:space="preserve">C0295</t>
  </si>
  <si>
    <t xml:space="preserve">O11874</t>
  </si>
  <si>
    <t xml:space="preserve">2025-06-20</t>
  </si>
  <si>
    <t xml:space="preserve">O11875</t>
  </si>
  <si>
    <t xml:space="preserve">20-06-2025</t>
  </si>
  <si>
    <t xml:space="preserve">₹3,005</t>
  </si>
  <si>
    <t xml:space="preserve">O11876</t>
  </si>
  <si>
    <t xml:space="preserve">O11877</t>
  </si>
  <si>
    <t xml:space="preserve">O11878</t>
  </si>
  <si>
    <t xml:space="preserve">O11879</t>
  </si>
  <si>
    <t xml:space="preserve">O11880</t>
  </si>
  <si>
    <t xml:space="preserve">O11881</t>
  </si>
  <si>
    <t xml:space="preserve">O11882</t>
  </si>
  <si>
    <t xml:space="preserve">O11883</t>
  </si>
  <si>
    <t xml:space="preserve">O11884</t>
  </si>
  <si>
    <t xml:space="preserve">2025-06-21</t>
  </si>
  <si>
    <t xml:space="preserve">O11885</t>
  </si>
  <si>
    <t xml:space="preserve">O11886</t>
  </si>
  <si>
    <t xml:space="preserve">O11887</t>
  </si>
  <si>
    <t xml:space="preserve">O11888</t>
  </si>
  <si>
    <t xml:space="preserve">O11889</t>
  </si>
  <si>
    <t xml:space="preserve">O11890</t>
  </si>
  <si>
    <t xml:space="preserve">O11891</t>
  </si>
  <si>
    <t xml:space="preserve">O11892</t>
  </si>
  <si>
    <t xml:space="preserve">2025-06-22</t>
  </si>
  <si>
    <t xml:space="preserve">O11893</t>
  </si>
  <si>
    <t xml:space="preserve">O11894</t>
  </si>
  <si>
    <t xml:space="preserve">O11895</t>
  </si>
  <si>
    <t xml:space="preserve">O11896</t>
  </si>
  <si>
    <t xml:space="preserve">O11897</t>
  </si>
  <si>
    <t xml:space="preserve">C0352</t>
  </si>
  <si>
    <t xml:space="preserve">O11898</t>
  </si>
  <si>
    <t xml:space="preserve">O11899</t>
  </si>
  <si>
    <t xml:space="preserve">O11900</t>
  </si>
  <si>
    <t xml:space="preserve">O11901</t>
  </si>
  <si>
    <t xml:space="preserve">O11902</t>
  </si>
  <si>
    <t xml:space="preserve">2025-06-23</t>
  </si>
  <si>
    <t xml:space="preserve">O11903</t>
  </si>
  <si>
    <t xml:space="preserve">O11904</t>
  </si>
  <si>
    <t xml:space="preserve">O11905</t>
  </si>
  <si>
    <t xml:space="preserve">O11906</t>
  </si>
  <si>
    <t xml:space="preserve">O11907</t>
  </si>
  <si>
    <t xml:space="preserve">O11908</t>
  </si>
  <si>
    <t xml:space="preserve">O11909</t>
  </si>
  <si>
    <t xml:space="preserve">C0434</t>
  </si>
  <si>
    <t xml:space="preserve">O11910</t>
  </si>
  <si>
    <t xml:space="preserve">2025-06-24</t>
  </si>
  <si>
    <t xml:space="preserve">₹504</t>
  </si>
  <si>
    <t xml:space="preserve">O11911</t>
  </si>
  <si>
    <t xml:space="preserve">O11912</t>
  </si>
  <si>
    <t xml:space="preserve">O11913</t>
  </si>
  <si>
    <t xml:space="preserve">O11914</t>
  </si>
  <si>
    <t xml:space="preserve">O11915</t>
  </si>
  <si>
    <t xml:space="preserve">O11916</t>
  </si>
  <si>
    <t xml:space="preserve">C0688</t>
  </si>
  <si>
    <t xml:space="preserve">O11917</t>
  </si>
  <si>
    <t xml:space="preserve">O11918</t>
  </si>
  <si>
    <t xml:space="preserve">C0186</t>
  </si>
  <si>
    <t xml:space="preserve">O11919</t>
  </si>
  <si>
    <t xml:space="preserve">2025-06-25</t>
  </si>
  <si>
    <t xml:space="preserve">O11920</t>
  </si>
  <si>
    <t xml:space="preserve">O11921</t>
  </si>
  <si>
    <t xml:space="preserve">O11922</t>
  </si>
  <si>
    <t xml:space="preserve">O11923</t>
  </si>
  <si>
    <t xml:space="preserve">O11924</t>
  </si>
  <si>
    <t xml:space="preserve">O11925</t>
  </si>
  <si>
    <t xml:space="preserve">O11926</t>
  </si>
  <si>
    <t xml:space="preserve">2025-06-26</t>
  </si>
  <si>
    <t xml:space="preserve">O11927</t>
  </si>
  <si>
    <t xml:space="preserve">O11928</t>
  </si>
  <si>
    <t xml:space="preserve">O11929</t>
  </si>
  <si>
    <t xml:space="preserve">O11930</t>
  </si>
  <si>
    <t xml:space="preserve">O11931</t>
  </si>
  <si>
    <t xml:space="preserve">C0285</t>
  </si>
  <si>
    <t xml:space="preserve">O11932</t>
  </si>
  <si>
    <t xml:space="preserve">O11933</t>
  </si>
  <si>
    <t xml:space="preserve">O11934</t>
  </si>
  <si>
    <t xml:space="preserve">O11935</t>
  </si>
  <si>
    <t xml:space="preserve">O11936</t>
  </si>
  <si>
    <t xml:space="preserve">O11937</t>
  </si>
  <si>
    <t xml:space="preserve">O11938</t>
  </si>
  <si>
    <t xml:space="preserve">O11939</t>
  </si>
  <si>
    <t xml:space="preserve">O11940</t>
  </si>
  <si>
    <t xml:space="preserve">C0481</t>
  </si>
  <si>
    <t xml:space="preserve">O11941</t>
  </si>
  <si>
    <t xml:space="preserve">2025-06-27</t>
  </si>
  <si>
    <t xml:space="preserve">O11942</t>
  </si>
  <si>
    <t xml:space="preserve">O11943</t>
  </si>
  <si>
    <t xml:space="preserve">C0335</t>
  </si>
  <si>
    <t xml:space="preserve">O11944</t>
  </si>
  <si>
    <t xml:space="preserve">O11945</t>
  </si>
  <si>
    <t xml:space="preserve">O11946</t>
  </si>
  <si>
    <t xml:space="preserve">O11947</t>
  </si>
  <si>
    <t xml:space="preserve">O11948</t>
  </si>
  <si>
    <t xml:space="preserve">O11949</t>
  </si>
  <si>
    <t xml:space="preserve">O11950</t>
  </si>
  <si>
    <t xml:space="preserve">O11951</t>
  </si>
  <si>
    <t xml:space="preserve">O11952</t>
  </si>
  <si>
    <t xml:space="preserve">O11953</t>
  </si>
  <si>
    <t xml:space="preserve">O11954</t>
  </si>
  <si>
    <t xml:space="preserve">O11955</t>
  </si>
  <si>
    <t xml:space="preserve">O11956</t>
  </si>
  <si>
    <t xml:space="preserve">C0699</t>
  </si>
  <si>
    <t xml:space="preserve">O11957</t>
  </si>
  <si>
    <t xml:space="preserve">O11958</t>
  </si>
  <si>
    <t xml:space="preserve">2025-06-28</t>
  </si>
  <si>
    <t xml:space="preserve">C0350</t>
  </si>
  <si>
    <t xml:space="preserve">O11959</t>
  </si>
  <si>
    <t xml:space="preserve">O11960</t>
  </si>
  <si>
    <t xml:space="preserve">O11961</t>
  </si>
  <si>
    <t xml:space="preserve">O11962</t>
  </si>
  <si>
    <t xml:space="preserve">O11963</t>
  </si>
  <si>
    <t xml:space="preserve">O11964</t>
  </si>
  <si>
    <t xml:space="preserve">O11965</t>
  </si>
  <si>
    <t xml:space="preserve">O11966</t>
  </si>
  <si>
    <t xml:space="preserve">O11967</t>
  </si>
  <si>
    <t xml:space="preserve">O11968</t>
  </si>
  <si>
    <t xml:space="preserve">O11969</t>
  </si>
  <si>
    <t xml:space="preserve">2025-07-01</t>
  </si>
  <si>
    <t xml:space="preserve">O11970</t>
  </si>
  <si>
    <t xml:space="preserve">O11971</t>
  </si>
  <si>
    <t xml:space="preserve">₹1,360</t>
  </si>
  <si>
    <t xml:space="preserve">O11972</t>
  </si>
  <si>
    <t xml:space="preserve">O11973</t>
  </si>
  <si>
    <t xml:space="preserve">O11974</t>
  </si>
  <si>
    <t xml:space="preserve">C0258</t>
  </si>
  <si>
    <t xml:space="preserve">O11975</t>
  </si>
  <si>
    <t xml:space="preserve">O11976</t>
  </si>
  <si>
    <t xml:space="preserve">O11977</t>
  </si>
  <si>
    <t xml:space="preserve">C0769</t>
  </si>
  <si>
    <t xml:space="preserve">O11978</t>
  </si>
  <si>
    <t xml:space="preserve">O11979</t>
  </si>
  <si>
    <t xml:space="preserve">2025-07-02</t>
  </si>
  <si>
    <t xml:space="preserve">O11980</t>
  </si>
  <si>
    <t xml:space="preserve">O11981</t>
  </si>
  <si>
    <t xml:space="preserve">O11982</t>
  </si>
  <si>
    <t xml:space="preserve">O11983</t>
  </si>
  <si>
    <t xml:space="preserve">C0047</t>
  </si>
  <si>
    <t xml:space="preserve">O11984</t>
  </si>
  <si>
    <t xml:space="preserve">O11985</t>
  </si>
  <si>
    <t xml:space="preserve">O11986</t>
  </si>
  <si>
    <t xml:space="preserve">O11987</t>
  </si>
  <si>
    <t xml:space="preserve">O11988</t>
  </si>
  <si>
    <t xml:space="preserve">O11989</t>
  </si>
  <si>
    <t xml:space="preserve">O11990</t>
  </si>
  <si>
    <t xml:space="preserve">O11991</t>
  </si>
  <si>
    <t xml:space="preserve">2025-07-03</t>
  </si>
  <si>
    <t xml:space="preserve">O11992</t>
  </si>
  <si>
    <t xml:space="preserve">C0356</t>
  </si>
  <si>
    <t xml:space="preserve">O11993</t>
  </si>
  <si>
    <t xml:space="preserve">O11994</t>
  </si>
  <si>
    <t xml:space="preserve">O11995</t>
  </si>
  <si>
    <t xml:space="preserve">O11996</t>
  </si>
  <si>
    <t xml:space="preserve">O11997</t>
  </si>
  <si>
    <t xml:space="preserve">O11998</t>
  </si>
  <si>
    <t xml:space="preserve">O11999</t>
  </si>
  <si>
    <t xml:space="preserve">O12000</t>
  </si>
  <si>
    <t xml:space="preserve">C0343</t>
  </si>
  <si>
    <t xml:space="preserve">O12001</t>
  </si>
  <si>
    <t xml:space="preserve">O12002</t>
  </si>
  <si>
    <t xml:space="preserve">O12003</t>
  </si>
  <si>
    <t xml:space="preserve">O12004</t>
  </si>
  <si>
    <t xml:space="preserve">O12005</t>
  </si>
  <si>
    <t xml:space="preserve">C0055</t>
  </si>
  <si>
    <t xml:space="preserve">O12006</t>
  </si>
  <si>
    <t xml:space="preserve">O12007</t>
  </si>
  <si>
    <t xml:space="preserve">2025-07-04</t>
  </si>
  <si>
    <t xml:space="preserve">O12008</t>
  </si>
  <si>
    <t xml:space="preserve">O12009</t>
  </si>
  <si>
    <t xml:space="preserve">O12010</t>
  </si>
  <si>
    <t xml:space="preserve">O12011</t>
  </si>
  <si>
    <t xml:space="preserve">O12012</t>
  </si>
  <si>
    <t xml:space="preserve">O12013</t>
  </si>
  <si>
    <t xml:space="preserve">O12014</t>
  </si>
  <si>
    <t xml:space="preserve">O12015</t>
  </si>
  <si>
    <t xml:space="preserve">₹973</t>
  </si>
  <si>
    <t xml:space="preserve">O12016</t>
  </si>
  <si>
    <t xml:space="preserve">O12017</t>
  </si>
  <si>
    <t xml:space="preserve">O12018</t>
  </si>
  <si>
    <t xml:space="preserve">O12019</t>
  </si>
  <si>
    <t xml:space="preserve">O12020</t>
  </si>
  <si>
    <t xml:space="preserve">O12021</t>
  </si>
  <si>
    <t xml:space="preserve">2025-07-05</t>
  </si>
  <si>
    <t xml:space="preserve">C0577</t>
  </si>
  <si>
    <t xml:space="preserve">O12022</t>
  </si>
  <si>
    <t xml:space="preserve">₹1,341</t>
  </si>
  <si>
    <t xml:space="preserve">O12023</t>
  </si>
  <si>
    <t xml:space="preserve">O12024</t>
  </si>
  <si>
    <t xml:space="preserve">O12025</t>
  </si>
  <si>
    <t xml:space="preserve">O12026</t>
  </si>
  <si>
    <t xml:space="preserve">O12027</t>
  </si>
  <si>
    <t xml:space="preserve">O12028</t>
  </si>
  <si>
    <t xml:space="preserve">O12029</t>
  </si>
  <si>
    <t xml:space="preserve">O12030</t>
  </si>
  <si>
    <t xml:space="preserve">C0433</t>
  </si>
  <si>
    <t xml:space="preserve">O12031</t>
  </si>
  <si>
    <t xml:space="preserve">2025-07-06</t>
  </si>
  <si>
    <t xml:space="preserve">O12032</t>
  </si>
  <si>
    <t xml:space="preserve">₹1,315</t>
  </si>
  <si>
    <t xml:space="preserve">O12033</t>
  </si>
  <si>
    <t xml:space="preserve">O12034</t>
  </si>
  <si>
    <t xml:space="preserve">O12035</t>
  </si>
  <si>
    <t xml:space="preserve">O12036</t>
  </si>
  <si>
    <t xml:space="preserve">O12037</t>
  </si>
  <si>
    <t xml:space="preserve">O12038</t>
  </si>
  <si>
    <t xml:space="preserve">O12039</t>
  </si>
  <si>
    <t xml:space="preserve">₹395</t>
  </si>
  <si>
    <t xml:space="preserve">O12040</t>
  </si>
  <si>
    <t xml:space="preserve">O12041</t>
  </si>
  <si>
    <t xml:space="preserve">O12042</t>
  </si>
  <si>
    <t xml:space="preserve">2025-07-07</t>
  </si>
  <si>
    <t xml:space="preserve">O12043</t>
  </si>
  <si>
    <t xml:space="preserve">O12044</t>
  </si>
  <si>
    <t xml:space="preserve">07-07-2025</t>
  </si>
  <si>
    <t xml:space="preserve">O12045</t>
  </si>
  <si>
    <t xml:space="preserve">O12046</t>
  </si>
  <si>
    <t xml:space="preserve">O12047</t>
  </si>
  <si>
    <t xml:space="preserve">O12048</t>
  </si>
  <si>
    <t xml:space="preserve">O12049</t>
  </si>
  <si>
    <t xml:space="preserve">O12050</t>
  </si>
  <si>
    <t xml:space="preserve">O12051</t>
  </si>
  <si>
    <t xml:space="preserve">O12052</t>
  </si>
  <si>
    <t xml:space="preserve">2025-07-08</t>
  </si>
  <si>
    <t xml:space="preserve">C0654</t>
  </si>
  <si>
    <t xml:space="preserve">₹1,943</t>
  </si>
  <si>
    <t xml:space="preserve">O12053</t>
  </si>
  <si>
    <t xml:space="preserve">O12054</t>
  </si>
  <si>
    <t xml:space="preserve">O12055</t>
  </si>
  <si>
    <t xml:space="preserve">O12056</t>
  </si>
  <si>
    <t xml:space="preserve">O12057</t>
  </si>
  <si>
    <t xml:space="preserve">O12058</t>
  </si>
  <si>
    <t xml:space="preserve">08-07-2025</t>
  </si>
  <si>
    <t xml:space="preserve">O12059</t>
  </si>
  <si>
    <t xml:space="preserve">O12060</t>
  </si>
  <si>
    <t xml:space="preserve">O12061</t>
  </si>
  <si>
    <t xml:space="preserve">O12062</t>
  </si>
  <si>
    <t xml:space="preserve">O12063</t>
  </si>
  <si>
    <t xml:space="preserve">O12064</t>
  </si>
  <si>
    <t xml:space="preserve">O12065</t>
  </si>
  <si>
    <t xml:space="preserve">2025-07-09</t>
  </si>
  <si>
    <t xml:space="preserve">O12066</t>
  </si>
  <si>
    <t xml:space="preserve">O12067</t>
  </si>
  <si>
    <t xml:space="preserve">O12068</t>
  </si>
  <si>
    <t xml:space="preserve">O12069</t>
  </si>
  <si>
    <t xml:space="preserve">O12070</t>
  </si>
  <si>
    <t xml:space="preserve">O12071</t>
  </si>
  <si>
    <t xml:space="preserve">O12072</t>
  </si>
  <si>
    <t xml:space="preserve">O12073</t>
  </si>
  <si>
    <t xml:space="preserve">O12074</t>
  </si>
  <si>
    <t xml:space="preserve">O12075</t>
  </si>
  <si>
    <t xml:space="preserve">2025-07-10</t>
  </si>
  <si>
    <t xml:space="preserve">₹456</t>
  </si>
  <si>
    <t xml:space="preserve">O12076</t>
  </si>
  <si>
    <t xml:space="preserve">O12077</t>
  </si>
  <si>
    <t xml:space="preserve">O12078</t>
  </si>
  <si>
    <t xml:space="preserve">₹2,193</t>
  </si>
  <si>
    <t xml:space="preserve">O12079</t>
  </si>
  <si>
    <t xml:space="preserve">O12080</t>
  </si>
  <si>
    <t xml:space="preserve">O12081</t>
  </si>
  <si>
    <t xml:space="preserve">O12082</t>
  </si>
  <si>
    <t xml:space="preserve">O12083</t>
  </si>
  <si>
    <t xml:space="preserve">O12084</t>
  </si>
  <si>
    <t xml:space="preserve">2025-07-11</t>
  </si>
  <si>
    <t xml:space="preserve">O12085</t>
  </si>
  <si>
    <t xml:space="preserve">O12086</t>
  </si>
  <si>
    <t xml:space="preserve">O12087</t>
  </si>
  <si>
    <t xml:space="preserve">O12088</t>
  </si>
  <si>
    <t xml:space="preserve">O12089</t>
  </si>
  <si>
    <t xml:space="preserve">O12090</t>
  </si>
  <si>
    <t xml:space="preserve">O12091</t>
  </si>
  <si>
    <t xml:space="preserve">O12092</t>
  </si>
  <si>
    <t xml:space="preserve">O12093</t>
  </si>
  <si>
    <t xml:space="preserve">C0694</t>
  </si>
  <si>
    <t xml:space="preserve">O12094</t>
  </si>
  <si>
    <t xml:space="preserve">C0115</t>
  </si>
  <si>
    <t xml:space="preserve">O12095</t>
  </si>
  <si>
    <t xml:space="preserve">2025-07-12</t>
  </si>
  <si>
    <t xml:space="preserve">O12096</t>
  </si>
  <si>
    <t xml:space="preserve">O12097</t>
  </si>
  <si>
    <t xml:space="preserve">O12098</t>
  </si>
  <si>
    <t xml:space="preserve">O12099</t>
  </si>
  <si>
    <t xml:space="preserve">O12100</t>
  </si>
  <si>
    <t xml:space="preserve">O12101</t>
  </si>
  <si>
    <t xml:space="preserve">O12102</t>
  </si>
  <si>
    <t xml:space="preserve">O12103</t>
  </si>
  <si>
    <t xml:space="preserve">₹1,531</t>
  </si>
  <si>
    <t xml:space="preserve">O12104</t>
  </si>
  <si>
    <t xml:space="preserve">O12105</t>
  </si>
  <si>
    <t xml:space="preserve">₹1,005</t>
  </si>
  <si>
    <t xml:space="preserve">O12106</t>
  </si>
  <si>
    <t xml:space="preserve">O12107</t>
  </si>
  <si>
    <t xml:space="preserve">C0322</t>
  </si>
  <si>
    <t xml:space="preserve">O12108</t>
  </si>
  <si>
    <t xml:space="preserve">O12109</t>
  </si>
  <si>
    <t xml:space="preserve">2025-07-13</t>
  </si>
  <si>
    <t xml:space="preserve">O12110</t>
  </si>
  <si>
    <t xml:space="preserve">₹519</t>
  </si>
  <si>
    <t xml:space="preserve">O12111</t>
  </si>
  <si>
    <t xml:space="preserve">O12112</t>
  </si>
  <si>
    <t xml:space="preserve">O12113</t>
  </si>
  <si>
    <t xml:space="preserve">C0717</t>
  </si>
  <si>
    <t xml:space="preserve">₹1,068</t>
  </si>
  <si>
    <t xml:space="preserve">O12114</t>
  </si>
  <si>
    <t xml:space="preserve">C0375</t>
  </si>
  <si>
    <t xml:space="preserve">O12115</t>
  </si>
  <si>
    <t xml:space="preserve">O12116</t>
  </si>
  <si>
    <t xml:space="preserve">O12117</t>
  </si>
  <si>
    <t xml:space="preserve">O12118</t>
  </si>
  <si>
    <t xml:space="preserve">O12119</t>
  </si>
  <si>
    <t xml:space="preserve">O12120</t>
  </si>
  <si>
    <t xml:space="preserve">O12121</t>
  </si>
  <si>
    <t xml:space="preserve">14-07-2025</t>
  </si>
  <si>
    <t xml:space="preserve">O12122</t>
  </si>
  <si>
    <t xml:space="preserve">2025-07-14</t>
  </si>
  <si>
    <t xml:space="preserve">O12123</t>
  </si>
  <si>
    <t xml:space="preserve">O12124</t>
  </si>
  <si>
    <t xml:space="preserve">O12125</t>
  </si>
  <si>
    <t xml:space="preserve">O12126</t>
  </si>
  <si>
    <t xml:space="preserve">O12127</t>
  </si>
  <si>
    <t xml:space="preserve">C0189</t>
  </si>
  <si>
    <t xml:space="preserve">O12128</t>
  </si>
  <si>
    <t xml:space="preserve">O12129</t>
  </si>
  <si>
    <t xml:space="preserve">O12130</t>
  </si>
  <si>
    <t xml:space="preserve">O12131</t>
  </si>
  <si>
    <t xml:space="preserve">O12132</t>
  </si>
  <si>
    <t xml:space="preserve">O12133</t>
  </si>
  <si>
    <t xml:space="preserve">O12134</t>
  </si>
  <si>
    <t xml:space="preserve">2025-07-15</t>
  </si>
  <si>
    <t xml:space="preserve">O12135</t>
  </si>
  <si>
    <t xml:space="preserve">O12136</t>
  </si>
  <si>
    <t xml:space="preserve">O12137</t>
  </si>
  <si>
    <t xml:space="preserve">O12138</t>
  </si>
  <si>
    <t xml:space="preserve">O12139</t>
  </si>
  <si>
    <t xml:space="preserve">O12140</t>
  </si>
  <si>
    <t xml:space="preserve">O12141</t>
  </si>
  <si>
    <t xml:space="preserve">O12142</t>
  </si>
  <si>
    <t xml:space="preserve">O12143</t>
  </si>
  <si>
    <t xml:space="preserve">O12144</t>
  </si>
  <si>
    <t xml:space="preserve">O12145</t>
  </si>
  <si>
    <t xml:space="preserve">O12146</t>
  </si>
  <si>
    <t xml:space="preserve">O12147</t>
  </si>
  <si>
    <t xml:space="preserve">O12148</t>
  </si>
  <si>
    <t xml:space="preserve">2025-07-16</t>
  </si>
  <si>
    <t xml:space="preserve">O12149</t>
  </si>
  <si>
    <t xml:space="preserve">O12150</t>
  </si>
  <si>
    <t xml:space="preserve">O12151</t>
  </si>
  <si>
    <t xml:space="preserve">O12152</t>
  </si>
  <si>
    <t xml:space="preserve">O12153</t>
  </si>
  <si>
    <t xml:space="preserve">O12154</t>
  </si>
  <si>
    <t xml:space="preserve">O12155</t>
  </si>
  <si>
    <t xml:space="preserve">O12156</t>
  </si>
  <si>
    <t xml:space="preserve">C0671</t>
  </si>
  <si>
    <t xml:space="preserve">O12157</t>
  </si>
  <si>
    <t xml:space="preserve">O12158</t>
  </si>
  <si>
    <t xml:space="preserve">₹358</t>
  </si>
  <si>
    <t xml:space="preserve">O12159</t>
  </si>
  <si>
    <t xml:space="preserve">2025-07-17</t>
  </si>
  <si>
    <t xml:space="preserve">O12160</t>
  </si>
  <si>
    <t xml:space="preserve">O12161</t>
  </si>
  <si>
    <t xml:space="preserve">O12162</t>
  </si>
  <si>
    <t xml:space="preserve">O12163</t>
  </si>
  <si>
    <t xml:space="preserve">O12164</t>
  </si>
  <si>
    <t xml:space="preserve">O12165</t>
  </si>
  <si>
    <t xml:space="preserve">O12166</t>
  </si>
  <si>
    <t xml:space="preserve">O12167</t>
  </si>
  <si>
    <t xml:space="preserve">O12168</t>
  </si>
  <si>
    <t xml:space="preserve">O12169</t>
  </si>
  <si>
    <t xml:space="preserve">17-07-2025</t>
  </si>
  <si>
    <t xml:space="preserve">O12170</t>
  </si>
  <si>
    <t xml:space="preserve">O12171</t>
  </si>
  <si>
    <t xml:space="preserve">O12172</t>
  </si>
  <si>
    <t xml:space="preserve">2025-07-18</t>
  </si>
  <si>
    <t xml:space="preserve">O12173</t>
  </si>
  <si>
    <t xml:space="preserve">18-07-2025</t>
  </si>
  <si>
    <t xml:space="preserve">O12174</t>
  </si>
  <si>
    <t xml:space="preserve">O12175</t>
  </si>
  <si>
    <t xml:space="preserve">C0387</t>
  </si>
  <si>
    <t xml:space="preserve">O12176</t>
  </si>
  <si>
    <t xml:space="preserve">O12177</t>
  </si>
  <si>
    <t xml:space="preserve">O12178</t>
  </si>
  <si>
    <t xml:space="preserve">C0156</t>
  </si>
  <si>
    <t xml:space="preserve">O12179</t>
  </si>
  <si>
    <t xml:space="preserve">O12180</t>
  </si>
  <si>
    <t xml:space="preserve">O12181</t>
  </si>
  <si>
    <t xml:space="preserve">O12182</t>
  </si>
  <si>
    <t xml:space="preserve">O12183</t>
  </si>
  <si>
    <t xml:space="preserve">O12184</t>
  </si>
  <si>
    <t xml:space="preserve">O12185</t>
  </si>
  <si>
    <t xml:space="preserve">O12186</t>
  </si>
  <si>
    <t xml:space="preserve">O12187</t>
  </si>
  <si>
    <t xml:space="preserve">O12188</t>
  </si>
  <si>
    <t xml:space="preserve">O12189</t>
  </si>
  <si>
    <t xml:space="preserve">O12190</t>
  </si>
  <si>
    <t xml:space="preserve">2025-07-19</t>
  </si>
  <si>
    <t xml:space="preserve">O12191</t>
  </si>
  <si>
    <t xml:space="preserve">O12192</t>
  </si>
  <si>
    <t xml:space="preserve">O12193</t>
  </si>
  <si>
    <t xml:space="preserve">O12194</t>
  </si>
  <si>
    <t xml:space="preserve">O12195</t>
  </si>
  <si>
    <t xml:space="preserve">C0304</t>
  </si>
  <si>
    <t xml:space="preserve">O12196</t>
  </si>
  <si>
    <t xml:space="preserve">O12197</t>
  </si>
  <si>
    <t xml:space="preserve">O12198</t>
  </si>
  <si>
    <t xml:space="preserve">₹435</t>
  </si>
  <si>
    <t xml:space="preserve">O12199</t>
  </si>
  <si>
    <t xml:space="preserve">₹1,571</t>
  </si>
  <si>
    <t xml:space="preserve">O12200</t>
  </si>
  <si>
    <t xml:space="preserve">O12201</t>
  </si>
  <si>
    <t xml:space="preserve">O12202</t>
  </si>
  <si>
    <t xml:space="preserve">O12203</t>
  </si>
  <si>
    <t xml:space="preserve">O12204</t>
  </si>
  <si>
    <t xml:space="preserve">O12205</t>
  </si>
  <si>
    <t xml:space="preserve">O12206</t>
  </si>
  <si>
    <t xml:space="preserve">O12207</t>
  </si>
  <si>
    <t xml:space="preserve">O12208</t>
  </si>
  <si>
    <t xml:space="preserve">O12209</t>
  </si>
  <si>
    <t xml:space="preserve">O12210</t>
  </si>
  <si>
    <t xml:space="preserve">2025-07-20</t>
  </si>
  <si>
    <t xml:space="preserve">O12211</t>
  </si>
  <si>
    <t xml:space="preserve">C0237</t>
  </si>
  <si>
    <t xml:space="preserve">O12212</t>
  </si>
  <si>
    <t xml:space="preserve">O12213</t>
  </si>
  <si>
    <t xml:space="preserve">O12214</t>
  </si>
  <si>
    <t xml:space="preserve">O12215</t>
  </si>
  <si>
    <t xml:space="preserve">O12216</t>
  </si>
  <si>
    <t xml:space="preserve">20-07-2025</t>
  </si>
  <si>
    <t xml:space="preserve">O12217</t>
  </si>
  <si>
    <t xml:space="preserve">O12218</t>
  </si>
  <si>
    <t xml:space="preserve">O12219</t>
  </si>
  <si>
    <t xml:space="preserve">O12220</t>
  </si>
  <si>
    <t xml:space="preserve">O12221</t>
  </si>
  <si>
    <t xml:space="preserve">O12222</t>
  </si>
  <si>
    <t xml:space="preserve">O12223</t>
  </si>
  <si>
    <t xml:space="preserve">O12224</t>
  </si>
  <si>
    <t xml:space="preserve">C0170</t>
  </si>
  <si>
    <t xml:space="preserve">O12225</t>
  </si>
  <si>
    <t xml:space="preserve">O12226</t>
  </si>
  <si>
    <t xml:space="preserve">C0732</t>
  </si>
  <si>
    <t xml:space="preserve">O12227</t>
  </si>
  <si>
    <t xml:space="preserve">O12228</t>
  </si>
  <si>
    <t xml:space="preserve">O12229</t>
  </si>
  <si>
    <t xml:space="preserve">C0687</t>
  </si>
  <si>
    <t xml:space="preserve">₹1,171</t>
  </si>
  <si>
    <t xml:space="preserve">O12230</t>
  </si>
  <si>
    <t xml:space="preserve">O12231</t>
  </si>
  <si>
    <t xml:space="preserve">2025-07-21</t>
  </si>
  <si>
    <t xml:space="preserve">C0051</t>
  </si>
  <si>
    <t xml:space="preserve">O12232</t>
  </si>
  <si>
    <t xml:space="preserve">O12233</t>
  </si>
  <si>
    <t xml:space="preserve">O12234</t>
  </si>
  <si>
    <t xml:space="preserve">C0546</t>
  </si>
  <si>
    <t xml:space="preserve">O12235</t>
  </si>
  <si>
    <t xml:space="preserve">O12236</t>
  </si>
  <si>
    <t xml:space="preserve">O12237</t>
  </si>
  <si>
    <t xml:space="preserve">O12238</t>
  </si>
  <si>
    <t xml:space="preserve">O12239</t>
  </si>
  <si>
    <t xml:space="preserve">O12240</t>
  </si>
  <si>
    <t xml:space="preserve">O12241</t>
  </si>
  <si>
    <t xml:space="preserve">O12242</t>
  </si>
  <si>
    <t xml:space="preserve">O12243</t>
  </si>
  <si>
    <t xml:space="preserve">C0239</t>
  </si>
  <si>
    <t xml:space="preserve">O12244</t>
  </si>
  <si>
    <t xml:space="preserve">O12245</t>
  </si>
  <si>
    <t xml:space="preserve">O12246</t>
  </si>
  <si>
    <t xml:space="preserve">O12247</t>
  </si>
  <si>
    <t xml:space="preserve">O12248</t>
  </si>
  <si>
    <t xml:space="preserve">O12249</t>
  </si>
  <si>
    <t xml:space="preserve">O12250</t>
  </si>
  <si>
    <t xml:space="preserve">O12251</t>
  </si>
  <si>
    <t xml:space="preserve">O12252</t>
  </si>
  <si>
    <t xml:space="preserve">2025-07-22</t>
  </si>
  <si>
    <t xml:space="preserve">O12253</t>
  </si>
  <si>
    <t xml:space="preserve">O12254</t>
  </si>
  <si>
    <t xml:space="preserve">O12255</t>
  </si>
  <si>
    <t xml:space="preserve">O12256</t>
  </si>
  <si>
    <t xml:space="preserve">C0273</t>
  </si>
  <si>
    <t xml:space="preserve">O12257</t>
  </si>
  <si>
    <t xml:space="preserve">O12258</t>
  </si>
  <si>
    <t xml:space="preserve">O12259</t>
  </si>
  <si>
    <t xml:space="preserve">O12260</t>
  </si>
  <si>
    <t xml:space="preserve">O12261</t>
  </si>
  <si>
    <t xml:space="preserve">O12262</t>
  </si>
  <si>
    <t xml:space="preserve">O12263</t>
  </si>
  <si>
    <t xml:space="preserve">2025-07-23</t>
  </si>
  <si>
    <t xml:space="preserve">O12264</t>
  </si>
  <si>
    <t xml:space="preserve">O12265</t>
  </si>
  <si>
    <t xml:space="preserve">O12266</t>
  </si>
  <si>
    <t xml:space="preserve">C0307</t>
  </si>
  <si>
    <t xml:space="preserve">O12267</t>
  </si>
  <si>
    <t xml:space="preserve">O12268</t>
  </si>
  <si>
    <t xml:space="preserve">₹294</t>
  </si>
  <si>
    <t xml:space="preserve">O12269</t>
  </si>
  <si>
    <t xml:space="preserve">O12270</t>
  </si>
  <si>
    <t xml:space="preserve">O12271</t>
  </si>
  <si>
    <t xml:space="preserve">O12272</t>
  </si>
  <si>
    <t xml:space="preserve">O12273</t>
  </si>
  <si>
    <t xml:space="preserve">O12274</t>
  </si>
  <si>
    <t xml:space="preserve">O12275</t>
  </si>
  <si>
    <t xml:space="preserve">O12276</t>
  </si>
  <si>
    <t xml:space="preserve">O12277</t>
  </si>
  <si>
    <t xml:space="preserve">O12278</t>
  </si>
  <si>
    <t xml:space="preserve">O12279</t>
  </si>
  <si>
    <t xml:space="preserve">O12280</t>
  </si>
  <si>
    <t xml:space="preserve">2025-07-24</t>
  </si>
  <si>
    <t xml:space="preserve">O12281</t>
  </si>
  <si>
    <t xml:space="preserve">O12282</t>
  </si>
  <si>
    <t xml:space="preserve">O12283</t>
  </si>
  <si>
    <t xml:space="preserve">O12284</t>
  </si>
  <si>
    <t xml:space="preserve">O12285</t>
  </si>
  <si>
    <t xml:space="preserve">O12286</t>
  </si>
  <si>
    <t xml:space="preserve">2025-07-25</t>
  </si>
  <si>
    <t xml:space="preserve">O12287</t>
  </si>
  <si>
    <t xml:space="preserve">O12288</t>
  </si>
  <si>
    <t xml:space="preserve">O12289</t>
  </si>
  <si>
    <t xml:space="preserve">O12290</t>
  </si>
  <si>
    <t xml:space="preserve">C0766</t>
  </si>
  <si>
    <t xml:space="preserve">O12291</t>
  </si>
  <si>
    <t xml:space="preserve">O12292</t>
  </si>
  <si>
    <t xml:space="preserve">O12293</t>
  </si>
  <si>
    <t xml:space="preserve">O12294</t>
  </si>
  <si>
    <t xml:space="preserve">O12295</t>
  </si>
  <si>
    <t xml:space="preserve">O12296</t>
  </si>
  <si>
    <t xml:space="preserve">2025-07-26</t>
  </si>
  <si>
    <t xml:space="preserve">O12297</t>
  </si>
  <si>
    <t xml:space="preserve">O12298</t>
  </si>
  <si>
    <t xml:space="preserve">O12299</t>
  </si>
  <si>
    <t xml:space="preserve">O12300</t>
  </si>
  <si>
    <t xml:space="preserve">O12301</t>
  </si>
  <si>
    <t xml:space="preserve">O12302</t>
  </si>
  <si>
    <t xml:space="preserve">O12303</t>
  </si>
  <si>
    <t xml:space="preserve">C0580</t>
  </si>
  <si>
    <t xml:space="preserve">O12304</t>
  </si>
  <si>
    <t xml:space="preserve">O12305</t>
  </si>
  <si>
    <t xml:space="preserve">O12306</t>
  </si>
  <si>
    <t xml:space="preserve">O12307</t>
  </si>
  <si>
    <t xml:space="preserve">O12308</t>
  </si>
  <si>
    <t xml:space="preserve">O12309</t>
  </si>
  <si>
    <t xml:space="preserve">O12310</t>
  </si>
  <si>
    <t xml:space="preserve">O12311</t>
  </si>
  <si>
    <t xml:space="preserve">2025-07-27</t>
  </si>
  <si>
    <t xml:space="preserve">O12312</t>
  </si>
  <si>
    <t xml:space="preserve">O12313</t>
  </si>
  <si>
    <t xml:space="preserve">O12314</t>
  </si>
  <si>
    <t xml:space="preserve">C0167</t>
  </si>
  <si>
    <t xml:space="preserve">O12315</t>
  </si>
  <si>
    <t xml:space="preserve">O12316</t>
  </si>
  <si>
    <t xml:space="preserve">O12317</t>
  </si>
  <si>
    <t xml:space="preserve">O12318</t>
  </si>
  <si>
    <t xml:space="preserve">O12319</t>
  </si>
  <si>
    <t xml:space="preserve">O12320</t>
  </si>
  <si>
    <t xml:space="preserve">2025-07-28</t>
  </si>
  <si>
    <t xml:space="preserve">O12321</t>
  </si>
  <si>
    <t xml:space="preserve">O12322</t>
  </si>
  <si>
    <t xml:space="preserve">O12323</t>
  </si>
  <si>
    <t xml:space="preserve">O12324</t>
  </si>
  <si>
    <t xml:space="preserve">O12325</t>
  </si>
  <si>
    <t xml:space="preserve">C0088</t>
  </si>
  <si>
    <t xml:space="preserve">O12326</t>
  </si>
  <si>
    <t xml:space="preserve">C0437</t>
  </si>
  <si>
    <t xml:space="preserve">O12327</t>
  </si>
  <si>
    <t xml:space="preserve">O12328</t>
  </si>
  <si>
    <t xml:space="preserve">O12329</t>
  </si>
  <si>
    <t xml:space="preserve">O12330</t>
  </si>
  <si>
    <t xml:space="preserve">O12331</t>
  </si>
  <si>
    <t xml:space="preserve">O12332</t>
  </si>
  <si>
    <t xml:space="preserve">O12333</t>
  </si>
  <si>
    <t xml:space="preserve">O12334</t>
  </si>
  <si>
    <t xml:space="preserve">O12335</t>
  </si>
  <si>
    <t xml:space="preserve">O12336</t>
  </si>
  <si>
    <t xml:space="preserve">O12337</t>
  </si>
  <si>
    <t xml:space="preserve">O12338</t>
  </si>
  <si>
    <t xml:space="preserve">O12339</t>
  </si>
  <si>
    <t xml:space="preserve">₹19,636</t>
  </si>
  <si>
    <t xml:space="preserve">O12340</t>
  </si>
  <si>
    <t xml:space="preserve">2025-08-01</t>
  </si>
  <si>
    <t xml:space="preserve">C0211</t>
  </si>
  <si>
    <t xml:space="preserve">O12341</t>
  </si>
  <si>
    <t xml:space="preserve">O12342</t>
  </si>
  <si>
    <t xml:space="preserve">O12343</t>
  </si>
  <si>
    <t xml:space="preserve">O12344</t>
  </si>
  <si>
    <t xml:space="preserve">O12345</t>
  </si>
  <si>
    <t xml:space="preserve">O12346</t>
  </si>
  <si>
    <t xml:space="preserve">O12347</t>
  </si>
  <si>
    <t xml:space="preserve">O12348</t>
  </si>
  <si>
    <t xml:space="preserve">O12349</t>
  </si>
  <si>
    <t xml:space="preserve">O12350</t>
  </si>
  <si>
    <t xml:space="preserve">O12351</t>
  </si>
  <si>
    <t xml:space="preserve">O12352</t>
  </si>
  <si>
    <t xml:space="preserve">O12353</t>
  </si>
  <si>
    <t xml:space="preserve">01-08-2025</t>
  </si>
  <si>
    <t xml:space="preserve">O12354</t>
  </si>
  <si>
    <t xml:space="preserve">O12355</t>
  </si>
  <si>
    <t xml:space="preserve">O12356</t>
  </si>
  <si>
    <t xml:space="preserve">O12357</t>
  </si>
  <si>
    <t xml:space="preserve">O12358</t>
  </si>
  <si>
    <t xml:space="preserve">O12359</t>
  </si>
  <si>
    <t xml:space="preserve">O12360</t>
  </si>
  <si>
    <t xml:space="preserve">O12361</t>
  </si>
  <si>
    <t xml:space="preserve">O12362</t>
  </si>
  <si>
    <t xml:space="preserve">2025-08-02</t>
  </si>
  <si>
    <t xml:space="preserve">O12363</t>
  </si>
  <si>
    <t xml:space="preserve">O12364</t>
  </si>
  <si>
    <t xml:space="preserve">O12365</t>
  </si>
  <si>
    <t xml:space="preserve">O12366</t>
  </si>
  <si>
    <t xml:space="preserve">C0226</t>
  </si>
  <si>
    <t xml:space="preserve">O12367</t>
  </si>
  <si>
    <t xml:space="preserve">O12368</t>
  </si>
  <si>
    <t xml:space="preserve">O12369</t>
  </si>
  <si>
    <t xml:space="preserve">O12370</t>
  </si>
  <si>
    <t xml:space="preserve">O12371</t>
  </si>
  <si>
    <t xml:space="preserve">O12372</t>
  </si>
  <si>
    <t xml:space="preserve">O12373</t>
  </si>
  <si>
    <t xml:space="preserve">O12374</t>
  </si>
  <si>
    <t xml:space="preserve">O12375</t>
  </si>
  <si>
    <t xml:space="preserve">O12376</t>
  </si>
  <si>
    <t xml:space="preserve">2025-08-03</t>
  </si>
  <si>
    <t xml:space="preserve">O12377</t>
  </si>
  <si>
    <t xml:space="preserve">O12378</t>
  </si>
  <si>
    <t xml:space="preserve">O12379</t>
  </si>
  <si>
    <t xml:space="preserve">O12380</t>
  </si>
  <si>
    <t xml:space="preserve">O12381</t>
  </si>
  <si>
    <t xml:space="preserve">O12382</t>
  </si>
  <si>
    <t xml:space="preserve">O12383</t>
  </si>
  <si>
    <t xml:space="preserve">O12384</t>
  </si>
  <si>
    <t xml:space="preserve">O12385</t>
  </si>
  <si>
    <t xml:space="preserve">O12386</t>
  </si>
  <si>
    <t xml:space="preserve">O12387</t>
  </si>
  <si>
    <t xml:space="preserve">O12388</t>
  </si>
  <si>
    <t xml:space="preserve">O12389</t>
  </si>
  <si>
    <t xml:space="preserve">O12390</t>
  </si>
  <si>
    <t xml:space="preserve">O12391</t>
  </si>
  <si>
    <t xml:space="preserve">2025-08-04</t>
  </si>
  <si>
    <t xml:space="preserve">O12392</t>
  </si>
  <si>
    <t xml:space="preserve">O12393</t>
  </si>
  <si>
    <t xml:space="preserve">O12394</t>
  </si>
  <si>
    <t xml:space="preserve">O12395</t>
  </si>
  <si>
    <t xml:space="preserve">O12396</t>
  </si>
  <si>
    <t xml:space="preserve">O12397</t>
  </si>
  <si>
    <t xml:space="preserve">O12398</t>
  </si>
  <si>
    <t xml:space="preserve">O12399</t>
  </si>
  <si>
    <t xml:space="preserve">2025-08-05</t>
  </si>
  <si>
    <t xml:space="preserve">O12400</t>
  </si>
  <si>
    <t xml:space="preserve">O12401</t>
  </si>
  <si>
    <t xml:space="preserve">C0364</t>
  </si>
  <si>
    <t xml:space="preserve">O12402</t>
  </si>
  <si>
    <t xml:space="preserve">O12403</t>
  </si>
  <si>
    <t xml:space="preserve">O12404</t>
  </si>
  <si>
    <t xml:space="preserve">O12405</t>
  </si>
  <si>
    <t xml:space="preserve">O12406</t>
  </si>
  <si>
    <t xml:space="preserve">05-08-2025</t>
  </si>
  <si>
    <t xml:space="preserve">O12407</t>
  </si>
  <si>
    <t xml:space="preserve">O12408</t>
  </si>
  <si>
    <t xml:space="preserve">O12409</t>
  </si>
  <si>
    <t xml:space="preserve">2025-08-06</t>
  </si>
  <si>
    <t xml:space="preserve">O12410</t>
  </si>
  <si>
    <t xml:space="preserve">O12411</t>
  </si>
  <si>
    <t xml:space="preserve">O12412</t>
  </si>
  <si>
    <t xml:space="preserve">06-08-2025</t>
  </si>
  <si>
    <t xml:space="preserve">O12413</t>
  </si>
  <si>
    <t xml:space="preserve">O12414</t>
  </si>
  <si>
    <t xml:space="preserve">O12415</t>
  </si>
  <si>
    <t xml:space="preserve">O12416</t>
  </si>
  <si>
    <t xml:space="preserve">O12417</t>
  </si>
  <si>
    <t xml:space="preserve">O12418</t>
  </si>
  <si>
    <t xml:space="preserve">O12419</t>
  </si>
  <si>
    <t xml:space="preserve">O12420</t>
  </si>
  <si>
    <t xml:space="preserve">O12421</t>
  </si>
  <si>
    <t xml:space="preserve">O12422</t>
  </si>
  <si>
    <t xml:space="preserve">2025-08-07</t>
  </si>
  <si>
    <t xml:space="preserve">O12423</t>
  </si>
  <si>
    <t xml:space="preserve">O12424</t>
  </si>
  <si>
    <t xml:space="preserve">O12425</t>
  </si>
  <si>
    <t xml:space="preserve">O12426</t>
  </si>
  <si>
    <t xml:space="preserve">₹2,195</t>
  </si>
  <si>
    <t xml:space="preserve">O12427</t>
  </si>
  <si>
    <t xml:space="preserve">O12428</t>
  </si>
  <si>
    <t xml:space="preserve">O12429</t>
  </si>
  <si>
    <t xml:space="preserve">O12430</t>
  </si>
  <si>
    <t xml:space="preserve">O12431</t>
  </si>
  <si>
    <t xml:space="preserve">O12432</t>
  </si>
  <si>
    <t xml:space="preserve">O12433</t>
  </si>
  <si>
    <t xml:space="preserve">O12434</t>
  </si>
  <si>
    <t xml:space="preserve">₹295</t>
  </si>
  <si>
    <t xml:space="preserve">O12435</t>
  </si>
  <si>
    <t xml:space="preserve">2025-08-08</t>
  </si>
  <si>
    <t xml:space="preserve">O12436</t>
  </si>
  <si>
    <t xml:space="preserve">O12437</t>
  </si>
  <si>
    <t xml:space="preserve">O12438</t>
  </si>
  <si>
    <t xml:space="preserve">O12439</t>
  </si>
  <si>
    <t xml:space="preserve">O12440</t>
  </si>
  <si>
    <t xml:space="preserve">O12441</t>
  </si>
  <si>
    <t xml:space="preserve">O12442</t>
  </si>
  <si>
    <t xml:space="preserve">O12443</t>
  </si>
  <si>
    <t xml:space="preserve">O12444</t>
  </si>
  <si>
    <t xml:space="preserve">O12445</t>
  </si>
  <si>
    <t xml:space="preserve">O12446</t>
  </si>
  <si>
    <t xml:space="preserve">O12447</t>
  </si>
  <si>
    <t xml:space="preserve">O12448</t>
  </si>
  <si>
    <t xml:space="preserve">O12449</t>
  </si>
  <si>
    <t xml:space="preserve">O12450</t>
  </si>
  <si>
    <t xml:space="preserve">O12451</t>
  </si>
  <si>
    <t xml:space="preserve">O12452</t>
  </si>
  <si>
    <t xml:space="preserve">O12453</t>
  </si>
  <si>
    <t xml:space="preserve">O12454</t>
  </si>
  <si>
    <t xml:space="preserve">2025-08-09</t>
  </si>
  <si>
    <t xml:space="preserve">O12455</t>
  </si>
  <si>
    <t xml:space="preserve">O12456</t>
  </si>
  <si>
    <t xml:space="preserve">O12457</t>
  </si>
  <si>
    <t xml:space="preserve">O12458</t>
  </si>
  <si>
    <t xml:space="preserve">O12459</t>
  </si>
  <si>
    <t xml:space="preserve">O12460</t>
  </si>
  <si>
    <t xml:space="preserve">O12461</t>
  </si>
  <si>
    <t xml:space="preserve">C0790</t>
  </si>
  <si>
    <t xml:space="preserve">O12462</t>
  </si>
  <si>
    <t xml:space="preserve">O12463</t>
  </si>
  <si>
    <t xml:space="preserve">O12464</t>
  </si>
  <si>
    <t xml:space="preserve">O12465</t>
  </si>
  <si>
    <t xml:space="preserve">O12466</t>
  </si>
  <si>
    <t xml:space="preserve">O12467</t>
  </si>
  <si>
    <t xml:space="preserve">O12468</t>
  </si>
  <si>
    <t xml:space="preserve">O12469</t>
  </si>
  <si>
    <t xml:space="preserve">2025-08-10</t>
  </si>
  <si>
    <t xml:space="preserve">O12470</t>
  </si>
  <si>
    <t xml:space="preserve">O12471</t>
  </si>
  <si>
    <t xml:space="preserve">O12472</t>
  </si>
  <si>
    <t xml:space="preserve">O12473</t>
  </si>
  <si>
    <t xml:space="preserve">O12474</t>
  </si>
  <si>
    <t xml:space="preserve">O12475</t>
  </si>
  <si>
    <t xml:space="preserve">O12476</t>
  </si>
  <si>
    <t xml:space="preserve">O12477</t>
  </si>
  <si>
    <t xml:space="preserve">O12478</t>
  </si>
  <si>
    <t xml:space="preserve">O12479</t>
  </si>
  <si>
    <t xml:space="preserve">O12480</t>
  </si>
  <si>
    <t xml:space="preserve">O12481</t>
  </si>
  <si>
    <t xml:space="preserve">O12482</t>
  </si>
  <si>
    <t xml:space="preserve">O12483</t>
  </si>
  <si>
    <t xml:space="preserve">O12484</t>
  </si>
  <si>
    <t xml:space="preserve">O12485</t>
  </si>
  <si>
    <t xml:space="preserve">2025-08-11</t>
  </si>
  <si>
    <t xml:space="preserve">O12486</t>
  </si>
  <si>
    <t xml:space="preserve">O12487</t>
  </si>
  <si>
    <t xml:space="preserve">O12488</t>
  </si>
  <si>
    <t xml:space="preserve">O12489</t>
  </si>
  <si>
    <t xml:space="preserve">₹998</t>
  </si>
  <si>
    <t xml:space="preserve">O12490</t>
  </si>
  <si>
    <t xml:space="preserve">O12491</t>
  </si>
  <si>
    <t xml:space="preserve">O12492</t>
  </si>
  <si>
    <t xml:space="preserve">O12493</t>
  </si>
  <si>
    <t xml:space="preserve">₹19,076</t>
  </si>
  <si>
    <t xml:space="preserve">O12494</t>
  </si>
  <si>
    <t xml:space="preserve">O12495</t>
  </si>
  <si>
    <t xml:space="preserve">O12496</t>
  </si>
  <si>
    <t xml:space="preserve">O12497</t>
  </si>
  <si>
    <t xml:space="preserve">O12498</t>
  </si>
  <si>
    <t xml:space="preserve">2025-08-12</t>
  </si>
  <si>
    <t xml:space="preserve">O12499</t>
  </si>
  <si>
    <t xml:space="preserve">O12500</t>
  </si>
  <si>
    <t xml:space="preserve">O12501</t>
  </si>
  <si>
    <t xml:space="preserve">O12502</t>
  </si>
  <si>
    <t xml:space="preserve">O12503</t>
  </si>
  <si>
    <t xml:space="preserve">O12504</t>
  </si>
  <si>
    <t xml:space="preserve">O12505</t>
  </si>
  <si>
    <t xml:space="preserve">₹346</t>
  </si>
  <si>
    <t xml:space="preserve">O12506</t>
  </si>
  <si>
    <t xml:space="preserve">O12507</t>
  </si>
  <si>
    <t xml:space="preserve">O12508</t>
  </si>
  <si>
    <t xml:space="preserve">O12509</t>
  </si>
  <si>
    <t xml:space="preserve">O12510</t>
  </si>
  <si>
    <t xml:space="preserve">O12511</t>
  </si>
  <si>
    <t xml:space="preserve">O12512</t>
  </si>
  <si>
    <t xml:space="preserve">O12513</t>
  </si>
  <si>
    <t xml:space="preserve">O12514</t>
  </si>
  <si>
    <t xml:space="preserve">O12515</t>
  </si>
  <si>
    <t xml:space="preserve">O12516</t>
  </si>
  <si>
    <t xml:space="preserve">12-08-2025</t>
  </si>
  <si>
    <t xml:space="preserve">O12517</t>
  </si>
  <si>
    <t xml:space="preserve">13-08-2025</t>
  </si>
  <si>
    <t xml:space="preserve">O12518</t>
  </si>
  <si>
    <t xml:space="preserve">2025-08-13</t>
  </si>
  <si>
    <t xml:space="preserve">O12519</t>
  </si>
  <si>
    <t xml:space="preserve">O12520</t>
  </si>
  <si>
    <t xml:space="preserve">O12521</t>
  </si>
  <si>
    <t xml:space="preserve">O12522</t>
  </si>
  <si>
    <t xml:space="preserve">O12523</t>
  </si>
  <si>
    <t xml:space="preserve">O12524</t>
  </si>
  <si>
    <t xml:space="preserve">O12525</t>
  </si>
  <si>
    <t xml:space="preserve">O12526</t>
  </si>
  <si>
    <t xml:space="preserve">O12527</t>
  </si>
  <si>
    <t xml:space="preserve">O12528</t>
  </si>
  <si>
    <t xml:space="preserve">O12529</t>
  </si>
  <si>
    <t xml:space="preserve">2025-08-14</t>
  </si>
  <si>
    <t xml:space="preserve">C0407</t>
  </si>
  <si>
    <t xml:space="preserve">O12530</t>
  </si>
  <si>
    <t xml:space="preserve">C0468</t>
  </si>
  <si>
    <t xml:space="preserve">O12531</t>
  </si>
  <si>
    <t xml:space="preserve">O12532</t>
  </si>
  <si>
    <t xml:space="preserve">O12533</t>
  </si>
  <si>
    <t xml:space="preserve">O12534</t>
  </si>
  <si>
    <t xml:space="preserve">O12535</t>
  </si>
  <si>
    <t xml:space="preserve">O12536</t>
  </si>
  <si>
    <t xml:space="preserve">O12537</t>
  </si>
  <si>
    <t xml:space="preserve">2025-08-15</t>
  </si>
  <si>
    <t xml:space="preserve">O12538</t>
  </si>
  <si>
    <t xml:space="preserve">O12539</t>
  </si>
  <si>
    <t xml:space="preserve">O12540</t>
  </si>
  <si>
    <t xml:space="preserve">O12541</t>
  </si>
  <si>
    <t xml:space="preserve">O12542</t>
  </si>
  <si>
    <t xml:space="preserve">O12543</t>
  </si>
  <si>
    <t xml:space="preserve">O12544</t>
  </si>
  <si>
    <t xml:space="preserve">O12545</t>
  </si>
  <si>
    <t xml:space="preserve">15-08-2025</t>
  </si>
  <si>
    <t xml:space="preserve">O12546</t>
  </si>
  <si>
    <t xml:space="preserve">O12547</t>
  </si>
  <si>
    <t xml:space="preserve">O12548</t>
  </si>
  <si>
    <t xml:space="preserve">O12549</t>
  </si>
  <si>
    <t xml:space="preserve">2025-08-16</t>
  </si>
  <si>
    <t xml:space="preserve">O12550</t>
  </si>
  <si>
    <t xml:space="preserve">O12551</t>
  </si>
  <si>
    <t xml:space="preserve">O12552</t>
  </si>
  <si>
    <t xml:space="preserve">O12553</t>
  </si>
  <si>
    <t xml:space="preserve">O12554</t>
  </si>
  <si>
    <t xml:space="preserve">O12555</t>
  </si>
  <si>
    <t xml:space="preserve">O12556</t>
  </si>
  <si>
    <t xml:space="preserve">O12557</t>
  </si>
  <si>
    <t xml:space="preserve">O12558</t>
  </si>
  <si>
    <t xml:space="preserve">16-08-2025</t>
  </si>
  <si>
    <t xml:space="preserve">O12559</t>
  </si>
  <si>
    <t xml:space="preserve">O12560</t>
  </si>
  <si>
    <t xml:space="preserve">O12561</t>
  </si>
  <si>
    <t xml:space="preserve">O12562</t>
  </si>
  <si>
    <t xml:space="preserve">2025-08-17</t>
  </si>
  <si>
    <t xml:space="preserve">O12563</t>
  </si>
  <si>
    <t xml:space="preserve">17-08-2025</t>
  </si>
  <si>
    <t xml:space="preserve">O12564</t>
  </si>
  <si>
    <t xml:space="preserve">O12565</t>
  </si>
  <si>
    <t xml:space="preserve">O12566</t>
  </si>
  <si>
    <t xml:space="preserve">O12567</t>
  </si>
  <si>
    <t xml:space="preserve">O12568</t>
  </si>
  <si>
    <t xml:space="preserve">O12569</t>
  </si>
  <si>
    <t xml:space="preserve">O12570</t>
  </si>
  <si>
    <t xml:space="preserve">O12571</t>
  </si>
  <si>
    <t xml:space="preserve">O12572</t>
  </si>
  <si>
    <t xml:space="preserve">C0572</t>
  </si>
  <si>
    <t xml:space="preserve">O12573</t>
  </si>
  <si>
    <t xml:space="preserve">O12574</t>
  </si>
  <si>
    <t xml:space="preserve">O12575</t>
  </si>
  <si>
    <t xml:space="preserve">O12576</t>
  </si>
  <si>
    <t xml:space="preserve">O12577</t>
  </si>
  <si>
    <t xml:space="preserve">O12578</t>
  </si>
  <si>
    <t xml:space="preserve">2025-08-18</t>
  </si>
  <si>
    <t xml:space="preserve">O12579</t>
  </si>
  <si>
    <t xml:space="preserve">O12580</t>
  </si>
  <si>
    <t xml:space="preserve">O12581</t>
  </si>
  <si>
    <t xml:space="preserve">O12582</t>
  </si>
  <si>
    <t xml:space="preserve">C0455</t>
  </si>
  <si>
    <t xml:space="preserve">O12583</t>
  </si>
  <si>
    <t xml:space="preserve">O12584</t>
  </si>
  <si>
    <t xml:space="preserve">O12585</t>
  </si>
  <si>
    <t xml:space="preserve">O12586</t>
  </si>
  <si>
    <t xml:space="preserve">C0781</t>
  </si>
  <si>
    <t xml:space="preserve">O12587</t>
  </si>
  <si>
    <t xml:space="preserve">18-08-2025</t>
  </si>
  <si>
    <t xml:space="preserve">O12588</t>
  </si>
  <si>
    <t xml:space="preserve">O12589</t>
  </si>
  <si>
    <t xml:space="preserve">O12590</t>
  </si>
  <si>
    <t xml:space="preserve">O12591</t>
  </si>
  <si>
    <t xml:space="preserve">2025-08-19</t>
  </si>
  <si>
    <t xml:space="preserve">O12592</t>
  </si>
  <si>
    <t xml:space="preserve">O12593</t>
  </si>
  <si>
    <t xml:space="preserve">O12594</t>
  </si>
  <si>
    <t xml:space="preserve">O12595</t>
  </si>
  <si>
    <t xml:space="preserve">O12596</t>
  </si>
  <si>
    <t xml:space="preserve">O12597</t>
  </si>
  <si>
    <t xml:space="preserve">O12598</t>
  </si>
  <si>
    <t xml:space="preserve">O12599</t>
  </si>
  <si>
    <t xml:space="preserve">O12600</t>
  </si>
  <si>
    <t xml:space="preserve">O12601</t>
  </si>
  <si>
    <t xml:space="preserve">O12602</t>
  </si>
  <si>
    <t xml:space="preserve">O12603</t>
  </si>
  <si>
    <t xml:space="preserve">O12604</t>
  </si>
  <si>
    <t xml:space="preserve">O12605</t>
  </si>
  <si>
    <t xml:space="preserve">C0417</t>
  </si>
  <si>
    <t xml:space="preserve">O12606</t>
  </si>
  <si>
    <t xml:space="preserve">2025-08-20</t>
  </si>
  <si>
    <t xml:space="preserve">C0054</t>
  </si>
  <si>
    <t xml:space="preserve">O12607</t>
  </si>
  <si>
    <t xml:space="preserve">O12608</t>
  </si>
  <si>
    <t xml:space="preserve">C0326</t>
  </si>
  <si>
    <t xml:space="preserve">O12609</t>
  </si>
  <si>
    <t xml:space="preserve">O12610</t>
  </si>
  <si>
    <t xml:space="preserve">O12611</t>
  </si>
  <si>
    <t xml:space="preserve">O12612</t>
  </si>
  <si>
    <t xml:space="preserve">O12613</t>
  </si>
  <si>
    <t xml:space="preserve">O12614</t>
  </si>
  <si>
    <t xml:space="preserve">O12615</t>
  </si>
  <si>
    <t xml:space="preserve">O12616</t>
  </si>
  <si>
    <t xml:space="preserve">2025-08-21</t>
  </si>
  <si>
    <t xml:space="preserve">O12617</t>
  </si>
  <si>
    <t xml:space="preserve">O12618</t>
  </si>
  <si>
    <t xml:space="preserve">O12619</t>
  </si>
  <si>
    <t xml:space="preserve">O12620</t>
  </si>
  <si>
    <t xml:space="preserve">O12621</t>
  </si>
  <si>
    <t xml:space="preserve">O12622</t>
  </si>
  <si>
    <t xml:space="preserve">O12623</t>
  </si>
  <si>
    <t xml:space="preserve">O12624</t>
  </si>
  <si>
    <t xml:space="preserve">C0555</t>
  </si>
  <si>
    <t xml:space="preserve">O12625</t>
  </si>
  <si>
    <t xml:space="preserve">O12626</t>
  </si>
  <si>
    <t xml:space="preserve">O12627</t>
  </si>
  <si>
    <t xml:space="preserve">O12628</t>
  </si>
  <si>
    <t xml:space="preserve">O12629</t>
  </si>
  <si>
    <t xml:space="preserve">O12630</t>
  </si>
  <si>
    <t xml:space="preserve">O12631</t>
  </si>
  <si>
    <t xml:space="preserve">O12632</t>
  </si>
  <si>
    <t xml:space="preserve">O12633</t>
  </si>
  <si>
    <t xml:space="preserve">2025-08-22</t>
  </si>
  <si>
    <t xml:space="preserve">O12634</t>
  </si>
  <si>
    <t xml:space="preserve">O12635</t>
  </si>
  <si>
    <t xml:space="preserve">O12636</t>
  </si>
  <si>
    <t xml:space="preserve">O12637</t>
  </si>
  <si>
    <t xml:space="preserve">O12638</t>
  </si>
  <si>
    <t xml:space="preserve">O12639</t>
  </si>
  <si>
    <t xml:space="preserve">O12640</t>
  </si>
  <si>
    <t xml:space="preserve">O12641</t>
  </si>
  <si>
    <t xml:space="preserve">O12642</t>
  </si>
  <si>
    <t xml:space="preserve">O12643</t>
  </si>
  <si>
    <t xml:space="preserve">O12644</t>
  </si>
  <si>
    <t xml:space="preserve">O12645</t>
  </si>
  <si>
    <t xml:space="preserve">O12646</t>
  </si>
  <si>
    <t xml:space="preserve">2025-08-23</t>
  </si>
  <si>
    <t xml:space="preserve">O12647</t>
  </si>
  <si>
    <t xml:space="preserve">O12648</t>
  </si>
  <si>
    <t xml:space="preserve">O12649</t>
  </si>
  <si>
    <t xml:space="preserve">O12650</t>
  </si>
  <si>
    <t xml:space="preserve">O12651</t>
  </si>
  <si>
    <t xml:space="preserve">O12652</t>
  </si>
  <si>
    <t xml:space="preserve">O12653</t>
  </si>
  <si>
    <t xml:space="preserve">O12654</t>
  </si>
  <si>
    <t xml:space="preserve">O12655</t>
  </si>
  <si>
    <t xml:space="preserve">O12656</t>
  </si>
  <si>
    <t xml:space="preserve">O12657</t>
  </si>
  <si>
    <t xml:space="preserve">O12658</t>
  </si>
  <si>
    <t xml:space="preserve">O12659</t>
  </si>
  <si>
    <t xml:space="preserve">O12660</t>
  </si>
  <si>
    <t xml:space="preserve">2025-08-24</t>
  </si>
  <si>
    <t xml:space="preserve">O12661</t>
  </si>
  <si>
    <t xml:space="preserve">O12662</t>
  </si>
  <si>
    <t xml:space="preserve">O12663</t>
  </si>
  <si>
    <t xml:space="preserve">O12664</t>
  </si>
  <si>
    <t xml:space="preserve">O12665</t>
  </si>
  <si>
    <t xml:space="preserve">O12666</t>
  </si>
  <si>
    <t xml:space="preserve">O12667</t>
  </si>
  <si>
    <t xml:space="preserve">O12668</t>
  </si>
  <si>
    <t xml:space="preserve">O12669</t>
  </si>
  <si>
    <t xml:space="preserve">O12670</t>
  </si>
  <si>
    <t xml:space="preserve">O12671</t>
  </si>
  <si>
    <t xml:space="preserve">O12672</t>
  </si>
  <si>
    <t xml:space="preserve">O12673</t>
  </si>
  <si>
    <t xml:space="preserve">O12674</t>
  </si>
  <si>
    <t xml:space="preserve">O12675</t>
  </si>
  <si>
    <t xml:space="preserve">O12676</t>
  </si>
  <si>
    <t xml:space="preserve">O12677</t>
  </si>
  <si>
    <t xml:space="preserve">O12678</t>
  </si>
  <si>
    <t xml:space="preserve">O12679</t>
  </si>
  <si>
    <t xml:space="preserve">2025-08-25</t>
  </si>
  <si>
    <t xml:space="preserve">O12680</t>
  </si>
  <si>
    <t xml:space="preserve">O12681</t>
  </si>
  <si>
    <t xml:space="preserve">O12682</t>
  </si>
  <si>
    <t xml:space="preserve">O12683</t>
  </si>
  <si>
    <t xml:space="preserve">O12684</t>
  </si>
  <si>
    <t xml:space="preserve">O12685</t>
  </si>
  <si>
    <t xml:space="preserve">₹597</t>
  </si>
  <si>
    <t xml:space="preserve">O12686</t>
  </si>
  <si>
    <t xml:space="preserve">O12687</t>
  </si>
  <si>
    <t xml:space="preserve">O12688</t>
  </si>
  <si>
    <t xml:space="preserve">O12689</t>
  </si>
  <si>
    <t xml:space="preserve">O12690</t>
  </si>
  <si>
    <t xml:space="preserve">O12691</t>
  </si>
  <si>
    <t xml:space="preserve">O12692</t>
  </si>
  <si>
    <t xml:space="preserve">O12693</t>
  </si>
  <si>
    <t xml:space="preserve">O12694</t>
  </si>
  <si>
    <t xml:space="preserve">O12695</t>
  </si>
  <si>
    <t xml:space="preserve">2025-08-26</t>
  </si>
  <si>
    <t xml:space="preserve">O12696</t>
  </si>
  <si>
    <t xml:space="preserve">O12697</t>
  </si>
  <si>
    <t xml:space="preserve">O12698</t>
  </si>
  <si>
    <t xml:space="preserve">C0039</t>
  </si>
  <si>
    <t xml:space="preserve">O12699</t>
  </si>
  <si>
    <t xml:space="preserve">O12700</t>
  </si>
  <si>
    <t xml:space="preserve">O12701</t>
  </si>
  <si>
    <t xml:space="preserve">O12702</t>
  </si>
  <si>
    <t xml:space="preserve">O12703</t>
  </si>
  <si>
    <t xml:space="preserve">O12704</t>
  </si>
  <si>
    <t xml:space="preserve">O12705</t>
  </si>
  <si>
    <t xml:space="preserve">26-08-2025</t>
  </si>
  <si>
    <t xml:space="preserve">₹1,504</t>
  </si>
  <si>
    <t xml:space="preserve">O12706</t>
  </si>
  <si>
    <t xml:space="preserve">O12707</t>
  </si>
  <si>
    <t xml:space="preserve">O12708</t>
  </si>
  <si>
    <t xml:space="preserve">O12709</t>
  </si>
  <si>
    <t xml:space="preserve">O12710</t>
  </si>
  <si>
    <t xml:space="preserve">C0060</t>
  </si>
  <si>
    <t xml:space="preserve">O12711</t>
  </si>
  <si>
    <t xml:space="preserve">O12712</t>
  </si>
  <si>
    <t xml:space="preserve">O12713</t>
  </si>
  <si>
    <t xml:space="preserve">₹674</t>
  </si>
  <si>
    <t xml:space="preserve">O12714</t>
  </si>
  <si>
    <t xml:space="preserve">O12715</t>
  </si>
  <si>
    <t xml:space="preserve">O12716</t>
  </si>
  <si>
    <t xml:space="preserve">2025-08-27</t>
  </si>
  <si>
    <t xml:space="preserve">O12717</t>
  </si>
  <si>
    <t xml:space="preserve">O12718</t>
  </si>
  <si>
    <t xml:space="preserve">O12719</t>
  </si>
  <si>
    <t xml:space="preserve">O12720</t>
  </si>
  <si>
    <t xml:space="preserve">O12721</t>
  </si>
  <si>
    <t xml:space="preserve">O12722</t>
  </si>
  <si>
    <t xml:space="preserve">O12723</t>
  </si>
  <si>
    <t xml:space="preserve">O12724</t>
  </si>
  <si>
    <t xml:space="preserve">O12725</t>
  </si>
  <si>
    <t xml:space="preserve">O12726</t>
  </si>
  <si>
    <t xml:space="preserve">O12727</t>
  </si>
  <si>
    <t xml:space="preserve">O12728</t>
  </si>
  <si>
    <t xml:space="preserve">O12729</t>
  </si>
  <si>
    <t xml:space="preserve">O12730</t>
  </si>
  <si>
    <t xml:space="preserve">2025-08-28</t>
  </si>
  <si>
    <t xml:space="preserve">O12731</t>
  </si>
  <si>
    <t xml:space="preserve">O12732</t>
  </si>
  <si>
    <t xml:space="preserve">O12733</t>
  </si>
  <si>
    <t xml:space="preserve">O12734</t>
  </si>
  <si>
    <t xml:space="preserve">O12735</t>
  </si>
  <si>
    <t xml:space="preserve">O12736</t>
  </si>
  <si>
    <t xml:space="preserve">O12737</t>
  </si>
  <si>
    <t xml:space="preserve">O12738</t>
  </si>
  <si>
    <t xml:space="preserve">O12739</t>
  </si>
  <si>
    <t xml:space="preserve">28-08-2025</t>
  </si>
  <si>
    <t xml:space="preserve">O12740</t>
  </si>
  <si>
    <t xml:space="preserve">O12741</t>
  </si>
  <si>
    <t xml:space="preserve">O12742</t>
  </si>
  <si>
    <t xml:space="preserve">O12743</t>
  </si>
  <si>
    <t xml:space="preserve">O12744</t>
  </si>
  <si>
    <t xml:space="preserve">O12745</t>
  </si>
  <si>
    <t xml:space="preserve">O12746</t>
  </si>
  <si>
    <t xml:space="preserve">O12747</t>
  </si>
  <si>
    <t xml:space="preserve">O12748</t>
  </si>
  <si>
    <t xml:space="preserve">O12749</t>
  </si>
  <si>
    <t xml:space="preserve">O12750</t>
  </si>
  <si>
    <t xml:space="preserve">2025-09-01</t>
  </si>
  <si>
    <t xml:space="preserve">O12751</t>
  </si>
  <si>
    <t xml:space="preserve">O12752</t>
  </si>
  <si>
    <t xml:space="preserve">O12753</t>
  </si>
  <si>
    <t xml:space="preserve">O12754</t>
  </si>
  <si>
    <t xml:space="preserve">O12755</t>
  </si>
  <si>
    <t xml:space="preserve">O12756</t>
  </si>
  <si>
    <t xml:space="preserve">O12757</t>
  </si>
  <si>
    <t xml:space="preserve">O12758</t>
  </si>
  <si>
    <t xml:space="preserve">O12759</t>
  </si>
  <si>
    <t xml:space="preserve">O12760</t>
  </si>
  <si>
    <t xml:space="preserve">O12761</t>
  </si>
  <si>
    <t xml:space="preserve">O12762</t>
  </si>
  <si>
    <t xml:space="preserve">O12763</t>
  </si>
  <si>
    <t xml:space="preserve">O12764</t>
  </si>
  <si>
    <t xml:space="preserve">O12765</t>
  </si>
  <si>
    <t xml:space="preserve">O12766</t>
  </si>
  <si>
    <t xml:space="preserve">O12767</t>
  </si>
  <si>
    <t xml:space="preserve">O12768</t>
  </si>
  <si>
    <t xml:space="preserve">O12769</t>
  </si>
  <si>
    <t xml:space="preserve">O12770</t>
  </si>
  <si>
    <t xml:space="preserve">O12771</t>
  </si>
  <si>
    <t xml:space="preserve">O12772</t>
  </si>
  <si>
    <t xml:space="preserve">O12773</t>
  </si>
  <si>
    <t xml:space="preserve">O12774</t>
  </si>
  <si>
    <t xml:space="preserve">O12775</t>
  </si>
  <si>
    <t xml:space="preserve">O12776</t>
  </si>
  <si>
    <t xml:space="preserve">2025-09-02</t>
  </si>
  <si>
    <t xml:space="preserve">O12777</t>
  </si>
  <si>
    <t xml:space="preserve">O12778</t>
  </si>
  <si>
    <t xml:space="preserve">O12779</t>
  </si>
  <si>
    <t xml:space="preserve">O12780</t>
  </si>
  <si>
    <t xml:space="preserve">O12781</t>
  </si>
  <si>
    <t xml:space="preserve">O12782</t>
  </si>
  <si>
    <t xml:space="preserve">O12783</t>
  </si>
  <si>
    <t xml:space="preserve">O12784</t>
  </si>
  <si>
    <t xml:space="preserve">O12785</t>
  </si>
  <si>
    <t xml:space="preserve">O12786</t>
  </si>
  <si>
    <t xml:space="preserve">O12787</t>
  </si>
  <si>
    <t xml:space="preserve">O12788</t>
  </si>
  <si>
    <t xml:space="preserve">O12789</t>
  </si>
  <si>
    <t xml:space="preserve">₹15,236</t>
  </si>
  <si>
    <t xml:space="preserve">O12790</t>
  </si>
  <si>
    <t xml:space="preserve">O12791</t>
  </si>
  <si>
    <t xml:space="preserve">C0595</t>
  </si>
  <si>
    <t xml:space="preserve">₹2,240</t>
  </si>
  <si>
    <t xml:space="preserve">O12792</t>
  </si>
  <si>
    <t xml:space="preserve">O12793</t>
  </si>
  <si>
    <t xml:space="preserve">O12794</t>
  </si>
  <si>
    <t xml:space="preserve">O12795</t>
  </si>
  <si>
    <t xml:space="preserve">O12796</t>
  </si>
  <si>
    <t xml:space="preserve">2025-09-03</t>
  </si>
  <si>
    <t xml:space="preserve">O12797</t>
  </si>
  <si>
    <t xml:space="preserve">O12798</t>
  </si>
  <si>
    <t xml:space="preserve">O12799</t>
  </si>
  <si>
    <t xml:space="preserve">O12800</t>
  </si>
  <si>
    <t xml:space="preserve">O12801</t>
  </si>
  <si>
    <t xml:space="preserve">O12802</t>
  </si>
  <si>
    <t xml:space="preserve">O12803</t>
  </si>
  <si>
    <t xml:space="preserve">O12804</t>
  </si>
  <si>
    <t xml:space="preserve">O12805</t>
  </si>
  <si>
    <t xml:space="preserve">O12806</t>
  </si>
  <si>
    <t xml:space="preserve">O12807</t>
  </si>
  <si>
    <t xml:space="preserve">O12808</t>
  </si>
  <si>
    <t xml:space="preserve">O12809</t>
  </si>
  <si>
    <t xml:space="preserve">O12810</t>
  </si>
  <si>
    <t xml:space="preserve">03-09-2025</t>
  </si>
  <si>
    <t xml:space="preserve">O12811</t>
  </si>
  <si>
    <t xml:space="preserve">O12812</t>
  </si>
  <si>
    <t xml:space="preserve">O12813</t>
  </si>
  <si>
    <t xml:space="preserve">O12814</t>
  </si>
  <si>
    <t xml:space="preserve">O12815</t>
  </si>
  <si>
    <t xml:space="preserve">O12816</t>
  </si>
  <si>
    <t xml:space="preserve">O12817</t>
  </si>
  <si>
    <t xml:space="preserve">2025-09-04</t>
  </si>
  <si>
    <t xml:space="preserve">O12818</t>
  </si>
  <si>
    <t xml:space="preserve">O12819</t>
  </si>
  <si>
    <t xml:space="preserve">O12820</t>
  </si>
  <si>
    <t xml:space="preserve">O12821</t>
  </si>
  <si>
    <t xml:space="preserve">O12822</t>
  </si>
  <si>
    <t xml:space="preserve">O12823</t>
  </si>
  <si>
    <t xml:space="preserve">O12824</t>
  </si>
  <si>
    <t xml:space="preserve">O12825</t>
  </si>
  <si>
    <t xml:space="preserve">O12826</t>
  </si>
  <si>
    <t xml:space="preserve">O12827</t>
  </si>
  <si>
    <t xml:space="preserve">O12828</t>
  </si>
  <si>
    <t xml:space="preserve">O12829</t>
  </si>
  <si>
    <t xml:space="preserve">O12830</t>
  </si>
  <si>
    <t xml:space="preserve">O12831</t>
  </si>
  <si>
    <t xml:space="preserve">O12832</t>
  </si>
  <si>
    <t xml:space="preserve">O12833</t>
  </si>
  <si>
    <t xml:space="preserve">₹14,532</t>
  </si>
  <si>
    <t xml:space="preserve">O12834</t>
  </si>
  <si>
    <t xml:space="preserve">2025-09-05</t>
  </si>
  <si>
    <t xml:space="preserve">O12835</t>
  </si>
  <si>
    <t xml:space="preserve">O12836</t>
  </si>
  <si>
    <t xml:space="preserve">O12837</t>
  </si>
  <si>
    <t xml:space="preserve">O12838</t>
  </si>
  <si>
    <t xml:space="preserve">O12839</t>
  </si>
  <si>
    <t xml:space="preserve">O12840</t>
  </si>
  <si>
    <t xml:space="preserve">O12841</t>
  </si>
  <si>
    <t xml:space="preserve">O12842</t>
  </si>
  <si>
    <t xml:space="preserve">O12843</t>
  </si>
  <si>
    <t xml:space="preserve">O12844</t>
  </si>
  <si>
    <t xml:space="preserve">2025-09-06</t>
  </si>
  <si>
    <t xml:space="preserve">O12845</t>
  </si>
  <si>
    <t xml:space="preserve">₹359</t>
  </si>
  <si>
    <t xml:space="preserve">O12846</t>
  </si>
  <si>
    <t xml:space="preserve">O12847</t>
  </si>
  <si>
    <t xml:space="preserve">O12848</t>
  </si>
  <si>
    <t xml:space="preserve">O12849</t>
  </si>
  <si>
    <t xml:space="preserve">O12850</t>
  </si>
  <si>
    <t xml:space="preserve">O12851</t>
  </si>
  <si>
    <t xml:space="preserve">O12852</t>
  </si>
  <si>
    <t xml:space="preserve">O12853</t>
  </si>
  <si>
    <t xml:space="preserve">2025-09-07</t>
  </si>
  <si>
    <t xml:space="preserve">O12854</t>
  </si>
  <si>
    <t xml:space="preserve">O12855</t>
  </si>
  <si>
    <t xml:space="preserve">C0260</t>
  </si>
  <si>
    <t xml:space="preserve">O12856</t>
  </si>
  <si>
    <t xml:space="preserve">O12857</t>
  </si>
  <si>
    <t xml:space="preserve">O12858</t>
  </si>
  <si>
    <t xml:space="preserve">O12859</t>
  </si>
  <si>
    <t xml:space="preserve">O12860</t>
  </si>
  <si>
    <t xml:space="preserve">O12861</t>
  </si>
  <si>
    <t xml:space="preserve">O12862</t>
  </si>
  <si>
    <t xml:space="preserve">O12863</t>
  </si>
  <si>
    <t xml:space="preserve">O12864</t>
  </si>
  <si>
    <t xml:space="preserve">O12865</t>
  </si>
  <si>
    <t xml:space="preserve">O12866</t>
  </si>
  <si>
    <t xml:space="preserve">O12867</t>
  </si>
  <si>
    <t xml:space="preserve">O12868</t>
  </si>
  <si>
    <t xml:space="preserve">C0065</t>
  </si>
  <si>
    <t xml:space="preserve">O12869</t>
  </si>
  <si>
    <t xml:space="preserve">O12870</t>
  </si>
  <si>
    <t xml:space="preserve">O12871</t>
  </si>
  <si>
    <t xml:space="preserve">O12872</t>
  </si>
  <si>
    <t xml:space="preserve">O12873</t>
  </si>
  <si>
    <t xml:space="preserve">O12874</t>
  </si>
  <si>
    <t xml:space="preserve">2025-09-08</t>
  </si>
  <si>
    <t xml:space="preserve">O12875</t>
  </si>
  <si>
    <t xml:space="preserve">O12876</t>
  </si>
  <si>
    <t xml:space="preserve">O12877</t>
  </si>
  <si>
    <t xml:space="preserve">O12878</t>
  </si>
  <si>
    <t xml:space="preserve">O12879</t>
  </si>
  <si>
    <t xml:space="preserve">O12880</t>
  </si>
  <si>
    <t xml:space="preserve">O12881</t>
  </si>
  <si>
    <t xml:space="preserve">O12882</t>
  </si>
  <si>
    <t xml:space="preserve">₹400</t>
  </si>
  <si>
    <t xml:space="preserve">O12883</t>
  </si>
  <si>
    <t xml:space="preserve">O12884</t>
  </si>
  <si>
    <t xml:space="preserve">O12885</t>
  </si>
  <si>
    <t xml:space="preserve">O12886</t>
  </si>
  <si>
    <t xml:space="preserve">O12887</t>
  </si>
  <si>
    <t xml:space="preserve">O12888</t>
  </si>
  <si>
    <t xml:space="preserve">O12889</t>
  </si>
  <si>
    <t xml:space="preserve">O12890</t>
  </si>
  <si>
    <t xml:space="preserve">O12891</t>
  </si>
  <si>
    <t xml:space="preserve">C0235</t>
  </si>
  <si>
    <t xml:space="preserve">O12892</t>
  </si>
  <si>
    <t xml:space="preserve">2025-09-09</t>
  </si>
  <si>
    <t xml:space="preserve">O12893</t>
  </si>
  <si>
    <t xml:space="preserve">O12894</t>
  </si>
  <si>
    <t xml:space="preserve">O12895</t>
  </si>
  <si>
    <t xml:space="preserve">O12896</t>
  </si>
  <si>
    <t xml:space="preserve">O12897</t>
  </si>
  <si>
    <t xml:space="preserve">O12898</t>
  </si>
  <si>
    <t xml:space="preserve">O12899</t>
  </si>
  <si>
    <t xml:space="preserve">O12900</t>
  </si>
  <si>
    <t xml:space="preserve">O12901</t>
  </si>
  <si>
    <t xml:space="preserve">O12902</t>
  </si>
  <si>
    <t xml:space="preserve">O12903</t>
  </si>
  <si>
    <t xml:space="preserve">O12904</t>
  </si>
  <si>
    <t xml:space="preserve">O12905</t>
  </si>
  <si>
    <t xml:space="preserve">₹1,169</t>
  </si>
  <si>
    <t xml:space="preserve">O12906</t>
  </si>
  <si>
    <t xml:space="preserve">O12907</t>
  </si>
  <si>
    <t xml:space="preserve">2025-09-10</t>
  </si>
  <si>
    <t xml:space="preserve">O12908</t>
  </si>
  <si>
    <t xml:space="preserve">O12909</t>
  </si>
  <si>
    <t xml:space="preserve">O12910</t>
  </si>
  <si>
    <t xml:space="preserve">O12911</t>
  </si>
  <si>
    <t xml:space="preserve">O12912</t>
  </si>
  <si>
    <t xml:space="preserve">O12913</t>
  </si>
  <si>
    <t xml:space="preserve">O12914</t>
  </si>
  <si>
    <t xml:space="preserve">O12915</t>
  </si>
  <si>
    <t xml:space="preserve">O12916</t>
  </si>
  <si>
    <t xml:space="preserve">O12917</t>
  </si>
  <si>
    <t xml:space="preserve">O12918</t>
  </si>
  <si>
    <t xml:space="preserve">O12919</t>
  </si>
  <si>
    <t xml:space="preserve">2025-09-11</t>
  </si>
  <si>
    <t xml:space="preserve">O12920</t>
  </si>
  <si>
    <t xml:space="preserve">O12921</t>
  </si>
  <si>
    <t xml:space="preserve">O12922</t>
  </si>
  <si>
    <t xml:space="preserve">O12923</t>
  </si>
  <si>
    <t xml:space="preserve">O12924</t>
  </si>
  <si>
    <t xml:space="preserve">O12925</t>
  </si>
  <si>
    <t xml:space="preserve">₹1,401</t>
  </si>
  <si>
    <t xml:space="preserve">O12926</t>
  </si>
  <si>
    <t xml:space="preserve">O12927</t>
  </si>
  <si>
    <t xml:space="preserve">O12928</t>
  </si>
  <si>
    <t xml:space="preserve">O12929</t>
  </si>
  <si>
    <t xml:space="preserve">O12930</t>
  </si>
  <si>
    <t xml:space="preserve">O12931</t>
  </si>
  <si>
    <t xml:space="preserve">O12932</t>
  </si>
  <si>
    <t xml:space="preserve">O12933</t>
  </si>
  <si>
    <t xml:space="preserve">O12934</t>
  </si>
  <si>
    <t xml:space="preserve">O12935</t>
  </si>
  <si>
    <t xml:space="preserve">2025-09-12</t>
  </si>
  <si>
    <t xml:space="preserve">O12936</t>
  </si>
  <si>
    <t xml:space="preserve">C0004</t>
  </si>
  <si>
    <t xml:space="preserve">O12937</t>
  </si>
  <si>
    <t xml:space="preserve">O12938</t>
  </si>
  <si>
    <t xml:space="preserve">C0043</t>
  </si>
  <si>
    <t xml:space="preserve">O12939</t>
  </si>
  <si>
    <t xml:space="preserve">O12940</t>
  </si>
  <si>
    <t xml:space="preserve">O12941</t>
  </si>
  <si>
    <t xml:space="preserve">O12942</t>
  </si>
  <si>
    <t xml:space="preserve">O12943</t>
  </si>
  <si>
    <t xml:space="preserve">O12944</t>
  </si>
  <si>
    <t xml:space="preserve">O12945</t>
  </si>
  <si>
    <t xml:space="preserve">O12946</t>
  </si>
  <si>
    <t xml:space="preserve">O12947</t>
  </si>
  <si>
    <t xml:space="preserve">O12948</t>
  </si>
  <si>
    <t xml:space="preserve">2025-09-13</t>
  </si>
  <si>
    <t xml:space="preserve">O12949</t>
  </si>
  <si>
    <t xml:space="preserve">C0796</t>
  </si>
  <si>
    <t xml:space="preserve">O12950</t>
  </si>
  <si>
    <t xml:space="preserve">O12951</t>
  </si>
  <si>
    <t xml:space="preserve">O12952</t>
  </si>
  <si>
    <t xml:space="preserve">O12953</t>
  </si>
  <si>
    <t xml:space="preserve">O12954</t>
  </si>
  <si>
    <t xml:space="preserve">O12955</t>
  </si>
  <si>
    <t xml:space="preserve">O12956</t>
  </si>
  <si>
    <t xml:space="preserve">O12957</t>
  </si>
  <si>
    <t xml:space="preserve">O12958</t>
  </si>
  <si>
    <t xml:space="preserve">O12959</t>
  </si>
  <si>
    <t xml:space="preserve">O12960</t>
  </si>
  <si>
    <t xml:space="preserve">O12961</t>
  </si>
  <si>
    <t xml:space="preserve">O12962</t>
  </si>
  <si>
    <t xml:space="preserve">O12963</t>
  </si>
  <si>
    <t xml:space="preserve">O12964</t>
  </si>
  <si>
    <t xml:space="preserve">O12965</t>
  </si>
  <si>
    <t xml:space="preserve">O12966</t>
  </si>
  <si>
    <t xml:space="preserve">O12967</t>
  </si>
  <si>
    <t xml:space="preserve">O12968</t>
  </si>
  <si>
    <t xml:space="preserve">O12969</t>
  </si>
  <si>
    <t xml:space="preserve">O12970</t>
  </si>
  <si>
    <t xml:space="preserve">2025-09-14</t>
  </si>
  <si>
    <t xml:space="preserve">O12971</t>
  </si>
  <si>
    <t xml:space="preserve">14-09-2025</t>
  </si>
  <si>
    <t xml:space="preserve">O12972</t>
  </si>
  <si>
    <t xml:space="preserve">O12973</t>
  </si>
  <si>
    <t xml:space="preserve">O12974</t>
  </si>
  <si>
    <t xml:space="preserve">O12975</t>
  </si>
  <si>
    <t xml:space="preserve">O12976</t>
  </si>
  <si>
    <t xml:space="preserve">O12977</t>
  </si>
  <si>
    <t xml:space="preserve">O12978</t>
  </si>
  <si>
    <t xml:space="preserve">O12979</t>
  </si>
  <si>
    <t xml:space="preserve">O12980</t>
  </si>
  <si>
    <t xml:space="preserve">O12981</t>
  </si>
  <si>
    <t xml:space="preserve">O12982</t>
  </si>
  <si>
    <t xml:space="preserve">O12983</t>
  </si>
  <si>
    <t xml:space="preserve">O12984</t>
  </si>
  <si>
    <t xml:space="preserve">O12985</t>
  </si>
  <si>
    <t xml:space="preserve">O12986</t>
  </si>
  <si>
    <t xml:space="preserve">O12987</t>
  </si>
  <si>
    <t xml:space="preserve">O12988</t>
  </si>
  <si>
    <t xml:space="preserve">O12989</t>
  </si>
  <si>
    <t xml:space="preserve">O12990</t>
  </si>
  <si>
    <t xml:space="preserve">₹285</t>
  </si>
  <si>
    <t xml:space="preserve">O12991</t>
  </si>
  <si>
    <t xml:space="preserve">O12992</t>
  </si>
  <si>
    <t xml:space="preserve">2025-09-15</t>
  </si>
  <si>
    <t xml:space="preserve">O12993</t>
  </si>
  <si>
    <t xml:space="preserve">O12994</t>
  </si>
  <si>
    <t xml:space="preserve">O12995</t>
  </si>
  <si>
    <t xml:space="preserve">O12996</t>
  </si>
  <si>
    <t xml:space="preserve">O12997</t>
  </si>
  <si>
    <t xml:space="preserve">O12998</t>
  </si>
  <si>
    <t xml:space="preserve">O12999</t>
  </si>
  <si>
    <t xml:space="preserve">O13000</t>
  </si>
  <si>
    <t xml:space="preserve">O13001</t>
  </si>
  <si>
    <t xml:space="preserve">O13002</t>
  </si>
  <si>
    <t xml:space="preserve">O13003</t>
  </si>
  <si>
    <t xml:space="preserve">O13004</t>
  </si>
  <si>
    <t xml:space="preserve">O13005</t>
  </si>
  <si>
    <t xml:space="preserve">O13006</t>
  </si>
  <si>
    <t xml:space="preserve">O13007</t>
  </si>
  <si>
    <t xml:space="preserve">2025-09-16</t>
  </si>
  <si>
    <t xml:space="preserve">O13008</t>
  </si>
  <si>
    <t xml:space="preserve">O13009</t>
  </si>
  <si>
    <t xml:space="preserve">O13010</t>
  </si>
  <si>
    <t xml:space="preserve">O13011</t>
  </si>
  <si>
    <t xml:space="preserve">O13012</t>
  </si>
  <si>
    <t xml:space="preserve">O13013</t>
  </si>
  <si>
    <t xml:space="preserve">C0683</t>
  </si>
  <si>
    <t xml:space="preserve">O13014</t>
  </si>
  <si>
    <t xml:space="preserve">O13015</t>
  </si>
  <si>
    <t xml:space="preserve">O13016</t>
  </si>
  <si>
    <t xml:space="preserve">C0685</t>
  </si>
  <si>
    <t xml:space="preserve">O13017</t>
  </si>
  <si>
    <t xml:space="preserve">O13018</t>
  </si>
  <si>
    <t xml:space="preserve">O13019</t>
  </si>
  <si>
    <t xml:space="preserve">O13020</t>
  </si>
  <si>
    <t xml:space="preserve">2025-09-17</t>
  </si>
  <si>
    <t xml:space="preserve">O13021</t>
  </si>
  <si>
    <t xml:space="preserve">O13022</t>
  </si>
  <si>
    <t xml:space="preserve">O13023</t>
  </si>
  <si>
    <t xml:space="preserve">17-09-2025</t>
  </si>
  <si>
    <t xml:space="preserve">O13024</t>
  </si>
  <si>
    <t xml:space="preserve">O13025</t>
  </si>
  <si>
    <t xml:space="preserve">O13026</t>
  </si>
  <si>
    <t xml:space="preserve">O13027</t>
  </si>
  <si>
    <t xml:space="preserve">O13028</t>
  </si>
  <si>
    <t xml:space="preserve">O13029</t>
  </si>
  <si>
    <t xml:space="preserve">O13030</t>
  </si>
  <si>
    <t xml:space="preserve">O13031</t>
  </si>
  <si>
    <t xml:space="preserve">O13032</t>
  </si>
  <si>
    <t xml:space="preserve">O13033</t>
  </si>
  <si>
    <t xml:space="preserve">2025-09-18</t>
  </si>
  <si>
    <t xml:space="preserve">O13034</t>
  </si>
  <si>
    <t xml:space="preserve">O13035</t>
  </si>
  <si>
    <t xml:space="preserve">O13036</t>
  </si>
  <si>
    <t xml:space="preserve">O13037</t>
  </si>
  <si>
    <t xml:space="preserve">O13038</t>
  </si>
  <si>
    <t xml:space="preserve">O13039</t>
  </si>
  <si>
    <t xml:space="preserve">O13040</t>
  </si>
  <si>
    <t xml:space="preserve">O13041</t>
  </si>
  <si>
    <t xml:space="preserve">O13042</t>
  </si>
  <si>
    <t xml:space="preserve">O13043</t>
  </si>
  <si>
    <t xml:space="preserve">18-09-2025</t>
  </si>
  <si>
    <t xml:space="preserve">O13044</t>
  </si>
  <si>
    <t xml:space="preserve">O13045</t>
  </si>
  <si>
    <t xml:space="preserve">O13046</t>
  </si>
  <si>
    <t xml:space="preserve">O13047</t>
  </si>
  <si>
    <t xml:space="preserve">19-09-2025</t>
  </si>
  <si>
    <t xml:space="preserve">O13048</t>
  </si>
  <si>
    <t xml:space="preserve">2025-09-19</t>
  </si>
  <si>
    <t xml:space="preserve">O13049</t>
  </si>
  <si>
    <t xml:space="preserve">O13050</t>
  </si>
  <si>
    <t xml:space="preserve">O13051</t>
  </si>
  <si>
    <t xml:space="preserve">O13052</t>
  </si>
  <si>
    <t xml:space="preserve">O13053</t>
  </si>
  <si>
    <t xml:space="preserve">O13054</t>
  </si>
  <si>
    <t xml:space="preserve">O13055</t>
  </si>
  <si>
    <t xml:space="preserve">O13056</t>
  </si>
  <si>
    <t xml:space="preserve">O13057</t>
  </si>
  <si>
    <t xml:space="preserve">O13058</t>
  </si>
  <si>
    <t xml:space="preserve">O13059</t>
  </si>
  <si>
    <t xml:space="preserve">O13060</t>
  </si>
  <si>
    <t xml:space="preserve">O13061</t>
  </si>
  <si>
    <t xml:space="preserve">O13062</t>
  </si>
  <si>
    <t xml:space="preserve">O13063</t>
  </si>
  <si>
    <t xml:space="preserve">O13064</t>
  </si>
  <si>
    <t xml:space="preserve">2025-09-20</t>
  </si>
  <si>
    <t xml:space="preserve">O13065</t>
  </si>
  <si>
    <t xml:space="preserve">O13066</t>
  </si>
  <si>
    <t xml:space="preserve">O13067</t>
  </si>
  <si>
    <t xml:space="preserve">₹619</t>
  </si>
  <si>
    <t xml:space="preserve">O13068</t>
  </si>
  <si>
    <t xml:space="preserve">O13069</t>
  </si>
  <si>
    <t xml:space="preserve">O13070</t>
  </si>
  <si>
    <t xml:space="preserve">O13071</t>
  </si>
  <si>
    <t xml:space="preserve">₹986</t>
  </si>
  <si>
    <t xml:space="preserve">O13072</t>
  </si>
  <si>
    <t xml:space="preserve">O13073</t>
  </si>
  <si>
    <t xml:space="preserve">O13074</t>
  </si>
  <si>
    <t xml:space="preserve">O13075</t>
  </si>
  <si>
    <t xml:space="preserve">O13076</t>
  </si>
  <si>
    <t xml:space="preserve">O13077</t>
  </si>
  <si>
    <t xml:space="preserve">O13078</t>
  </si>
  <si>
    <t xml:space="preserve">O13079</t>
  </si>
  <si>
    <t xml:space="preserve">O13080</t>
  </si>
  <si>
    <t xml:space="preserve">O13081</t>
  </si>
  <si>
    <t xml:space="preserve">2025-09-21</t>
  </si>
  <si>
    <t xml:space="preserve">O13082</t>
  </si>
  <si>
    <t xml:space="preserve">O13083</t>
  </si>
  <si>
    <t xml:space="preserve">O13084</t>
  </si>
  <si>
    <t xml:space="preserve">O13085</t>
  </si>
  <si>
    <t xml:space="preserve">O13086</t>
  </si>
  <si>
    <t xml:space="preserve">O13087</t>
  </si>
  <si>
    <t xml:space="preserve">O13088</t>
  </si>
  <si>
    <t xml:space="preserve">O13089</t>
  </si>
  <si>
    <t xml:space="preserve">O13090</t>
  </si>
  <si>
    <t xml:space="preserve">O13091</t>
  </si>
  <si>
    <t xml:space="preserve">O13092</t>
  </si>
  <si>
    <t xml:space="preserve">O13093</t>
  </si>
  <si>
    <t xml:space="preserve">O13094</t>
  </si>
  <si>
    <t xml:space="preserve">O13095</t>
  </si>
  <si>
    <t xml:space="preserve">C0275</t>
  </si>
  <si>
    <t xml:space="preserve">O13096</t>
  </si>
  <si>
    <t xml:space="preserve">O13097</t>
  </si>
  <si>
    <t xml:space="preserve">O13098</t>
  </si>
  <si>
    <t xml:space="preserve">2025-09-22</t>
  </si>
  <si>
    <t xml:space="preserve">O13099</t>
  </si>
  <si>
    <t xml:space="preserve">O13100</t>
  </si>
  <si>
    <t xml:space="preserve">O13101</t>
  </si>
  <si>
    <t xml:space="preserve">O13102</t>
  </si>
  <si>
    <t xml:space="preserve">O13103</t>
  </si>
  <si>
    <t xml:space="preserve">O13104</t>
  </si>
  <si>
    <t xml:space="preserve">O13105</t>
  </si>
  <si>
    <t xml:space="preserve">O13106</t>
  </si>
  <si>
    <t xml:space="preserve">O13107</t>
  </si>
  <si>
    <t xml:space="preserve">O13108</t>
  </si>
  <si>
    <t xml:space="preserve">O13109</t>
  </si>
  <si>
    <t xml:space="preserve">O13110</t>
  </si>
  <si>
    <t xml:space="preserve">O13111</t>
  </si>
  <si>
    <t xml:space="preserve">O13112</t>
  </si>
  <si>
    <t xml:space="preserve">O13113</t>
  </si>
  <si>
    <t xml:space="preserve">O13114</t>
  </si>
  <si>
    <t xml:space="preserve">₹2,417</t>
  </si>
  <si>
    <t xml:space="preserve">O13115</t>
  </si>
  <si>
    <t xml:space="preserve">O13116</t>
  </si>
  <si>
    <t xml:space="preserve">O13117</t>
  </si>
  <si>
    <t xml:space="preserve">O13118</t>
  </si>
  <si>
    <t xml:space="preserve">O13119</t>
  </si>
  <si>
    <t xml:space="preserve">O13120</t>
  </si>
  <si>
    <t xml:space="preserve">O13121</t>
  </si>
  <si>
    <t xml:space="preserve">O13122</t>
  </si>
  <si>
    <t xml:space="preserve">₹819</t>
  </si>
  <si>
    <t xml:space="preserve">O13123</t>
  </si>
  <si>
    <t xml:space="preserve">2025-09-23</t>
  </si>
  <si>
    <t xml:space="preserve">O13124</t>
  </si>
  <si>
    <t xml:space="preserve">O13125</t>
  </si>
  <si>
    <t xml:space="preserve">O13126</t>
  </si>
  <si>
    <t xml:space="preserve">O13127</t>
  </si>
  <si>
    <t xml:space="preserve">O13128</t>
  </si>
  <si>
    <t xml:space="preserve">O13129</t>
  </si>
  <si>
    <t xml:space="preserve">O13130</t>
  </si>
  <si>
    <t xml:space="preserve">O13131</t>
  </si>
  <si>
    <t xml:space="preserve">O13132</t>
  </si>
  <si>
    <t xml:space="preserve">O13133</t>
  </si>
  <si>
    <t xml:space="preserve">O13134</t>
  </si>
  <si>
    <t xml:space="preserve">O13135</t>
  </si>
  <si>
    <t xml:space="preserve">C0600</t>
  </si>
  <si>
    <t xml:space="preserve">O13136</t>
  </si>
  <si>
    <t xml:space="preserve">O13137</t>
  </si>
  <si>
    <t xml:space="preserve">O13138</t>
  </si>
  <si>
    <t xml:space="preserve">O13139</t>
  </si>
  <si>
    <t xml:space="preserve">2025-09-24</t>
  </si>
  <si>
    <t xml:space="preserve">O13140</t>
  </si>
  <si>
    <t xml:space="preserve">O13141</t>
  </si>
  <si>
    <t xml:space="preserve">O13142</t>
  </si>
  <si>
    <t xml:space="preserve">O13143</t>
  </si>
  <si>
    <t xml:space="preserve">O13144</t>
  </si>
  <si>
    <t xml:space="preserve">O13145</t>
  </si>
  <si>
    <t xml:space="preserve">O13146</t>
  </si>
  <si>
    <t xml:space="preserve">O13147</t>
  </si>
  <si>
    <t xml:space="preserve">₹1,071</t>
  </si>
  <si>
    <t xml:space="preserve">O13148</t>
  </si>
  <si>
    <t xml:space="preserve">O13149</t>
  </si>
  <si>
    <t xml:space="preserve">O13150</t>
  </si>
  <si>
    <t xml:space="preserve">2025-09-25</t>
  </si>
  <si>
    <t xml:space="preserve">O13151</t>
  </si>
  <si>
    <t xml:space="preserve">O13152</t>
  </si>
  <si>
    <t xml:space="preserve">O13153</t>
  </si>
  <si>
    <t xml:space="preserve">O13154</t>
  </si>
  <si>
    <t xml:space="preserve">C0233</t>
  </si>
  <si>
    <t xml:space="preserve">O13155</t>
  </si>
  <si>
    <t xml:space="preserve">O13156</t>
  </si>
  <si>
    <t xml:space="preserve">O13157</t>
  </si>
  <si>
    <t xml:space="preserve">O13158</t>
  </si>
  <si>
    <t xml:space="preserve">O13159</t>
  </si>
  <si>
    <t xml:space="preserve">O13160</t>
  </si>
  <si>
    <t xml:space="preserve">O13161</t>
  </si>
  <si>
    <t xml:space="preserve">O13162</t>
  </si>
  <si>
    <t xml:space="preserve">25-09-2025</t>
  </si>
  <si>
    <t xml:space="preserve">O13163</t>
  </si>
  <si>
    <t xml:space="preserve">O13164</t>
  </si>
  <si>
    <t xml:space="preserve">O13165</t>
  </si>
  <si>
    <t xml:space="preserve">C0373</t>
  </si>
  <si>
    <t xml:space="preserve">O13166</t>
  </si>
  <si>
    <t xml:space="preserve">O13167</t>
  </si>
  <si>
    <t xml:space="preserve">O13168</t>
  </si>
  <si>
    <t xml:space="preserve">2025-09-26</t>
  </si>
  <si>
    <t xml:space="preserve">O13169</t>
  </si>
  <si>
    <t xml:space="preserve">O13170</t>
  </si>
  <si>
    <t xml:space="preserve">₹301</t>
  </si>
  <si>
    <t xml:space="preserve">O13171</t>
  </si>
  <si>
    <t xml:space="preserve">O13172</t>
  </si>
  <si>
    <t xml:space="preserve">O13173</t>
  </si>
  <si>
    <t xml:space="preserve">₹1,174</t>
  </si>
  <si>
    <t xml:space="preserve">O13174</t>
  </si>
  <si>
    <t xml:space="preserve">O13175</t>
  </si>
  <si>
    <t xml:space="preserve">O13176</t>
  </si>
  <si>
    <t xml:space="preserve">O13177</t>
  </si>
  <si>
    <t xml:space="preserve">O13178</t>
  </si>
  <si>
    <t xml:space="preserve">O13179</t>
  </si>
  <si>
    <t xml:space="preserve">O13180</t>
  </si>
  <si>
    <t xml:space="preserve">O13181</t>
  </si>
  <si>
    <t xml:space="preserve">2025-09-27</t>
  </si>
  <si>
    <t xml:space="preserve">O13182</t>
  </si>
  <si>
    <t xml:space="preserve">O13183</t>
  </si>
  <si>
    <t xml:space="preserve">O13184</t>
  </si>
  <si>
    <t xml:space="preserve">O13185</t>
  </si>
  <si>
    <t xml:space="preserve">O13186</t>
  </si>
  <si>
    <t xml:space="preserve">O13187</t>
  </si>
  <si>
    <t xml:space="preserve">O13188</t>
  </si>
  <si>
    <t xml:space="preserve">O13189</t>
  </si>
  <si>
    <t xml:space="preserve">O13190</t>
  </si>
  <si>
    <t xml:space="preserve">O13191</t>
  </si>
  <si>
    <t xml:space="preserve">O13192</t>
  </si>
  <si>
    <t xml:space="preserve">O13193</t>
  </si>
  <si>
    <t xml:space="preserve">2025-09-28</t>
  </si>
  <si>
    <t xml:space="preserve">O13194</t>
  </si>
  <si>
    <t xml:space="preserve">O13195</t>
  </si>
  <si>
    <t xml:space="preserve">O13196</t>
  </si>
  <si>
    <t xml:space="preserve">O13197</t>
  </si>
  <si>
    <t xml:space="preserve">O13198</t>
  </si>
  <si>
    <t xml:space="preserve">O13199</t>
  </si>
  <si>
    <t xml:space="preserve">O13200</t>
  </si>
  <si>
    <t xml:space="preserve">O13201</t>
  </si>
  <si>
    <t xml:space="preserve">O13202</t>
  </si>
  <si>
    <t xml:space="preserve">O13203</t>
  </si>
  <si>
    <t xml:space="preserve">₹1,920</t>
  </si>
  <si>
    <t xml:space="preserve">O13204</t>
  </si>
  <si>
    <t xml:space="preserve">O13205</t>
  </si>
  <si>
    <t xml:space="preserve">O13206</t>
  </si>
  <si>
    <t xml:space="preserve">O13207</t>
  </si>
  <si>
    <t xml:space="preserve">O13208</t>
  </si>
  <si>
    <t xml:space="preserve">28-09-2025</t>
  </si>
  <si>
    <t xml:space="preserve">O13209</t>
  </si>
  <si>
    <t xml:space="preserve">O13210</t>
  </si>
  <si>
    <t xml:space="preserve">O13211</t>
  </si>
  <si>
    <t xml:space="preserve">O13212</t>
  </si>
  <si>
    <t xml:space="preserve">O13213</t>
  </si>
  <si>
    <t xml:space="preserve">O13214</t>
  </si>
  <si>
    <t xml:space="preserve">O13215</t>
  </si>
  <si>
    <t xml:space="preserve">O13216</t>
  </si>
  <si>
    <t xml:space="preserve">O13217</t>
  </si>
  <si>
    <t xml:space="preserve">O13218</t>
  </si>
  <si>
    <t xml:space="preserve">2025-10-01</t>
  </si>
  <si>
    <t xml:space="preserve">O13219</t>
  </si>
  <si>
    <t xml:space="preserve">O13220</t>
  </si>
  <si>
    <t xml:space="preserve">O13221</t>
  </si>
  <si>
    <t xml:space="preserve">O13222</t>
  </si>
  <si>
    <t xml:space="preserve">O13223</t>
  </si>
  <si>
    <t xml:space="preserve">01-10-2025</t>
  </si>
  <si>
    <t xml:space="preserve">O13224</t>
  </si>
  <si>
    <t xml:space="preserve">O13225</t>
  </si>
  <si>
    <t xml:space="preserve">O13226</t>
  </si>
  <si>
    <t xml:space="preserve">O13227</t>
  </si>
  <si>
    <t xml:space="preserve">O13228</t>
  </si>
  <si>
    <t xml:space="preserve">O13229</t>
  </si>
  <si>
    <t xml:space="preserve">O13230</t>
  </si>
  <si>
    <t xml:space="preserve">O13231</t>
  </si>
  <si>
    <t xml:space="preserve">O13232</t>
  </si>
  <si>
    <t xml:space="preserve">O13233</t>
  </si>
  <si>
    <t xml:space="preserve">O13234</t>
  </si>
  <si>
    <t xml:space="preserve">O13235</t>
  </si>
  <si>
    <t xml:space="preserve">O13236</t>
  </si>
  <si>
    <t xml:space="preserve">O13237</t>
  </si>
  <si>
    <t xml:space="preserve">O13238</t>
  </si>
  <si>
    <t xml:space="preserve">O13239</t>
  </si>
  <si>
    <t xml:space="preserve">2025-10-02</t>
  </si>
  <si>
    <t xml:space="preserve">O13240</t>
  </si>
  <si>
    <t xml:space="preserve">O13241</t>
  </si>
  <si>
    <t xml:space="preserve">O13242</t>
  </si>
  <si>
    <t xml:space="preserve">O13243</t>
  </si>
  <si>
    <t xml:space="preserve">O13244</t>
  </si>
  <si>
    <t xml:space="preserve">O13245</t>
  </si>
  <si>
    <t xml:space="preserve">O13246</t>
  </si>
  <si>
    <t xml:space="preserve">O13247</t>
  </si>
  <si>
    <t xml:space="preserve">O13248</t>
  </si>
  <si>
    <t xml:space="preserve">O13249</t>
  </si>
  <si>
    <t xml:space="preserve">O13250</t>
  </si>
  <si>
    <t xml:space="preserve">O13251</t>
  </si>
  <si>
    <t xml:space="preserve">O13252</t>
  </si>
  <si>
    <t xml:space="preserve">O13253</t>
  </si>
  <si>
    <t xml:space="preserve">2025-10-03</t>
  </si>
  <si>
    <t xml:space="preserve">O13254</t>
  </si>
  <si>
    <t xml:space="preserve">O13255</t>
  </si>
  <si>
    <t xml:space="preserve">O13256</t>
  </si>
  <si>
    <t xml:space="preserve">O13257</t>
  </si>
  <si>
    <t xml:space="preserve">03-10-2025</t>
  </si>
  <si>
    <t xml:space="preserve">O13258</t>
  </si>
  <si>
    <t xml:space="preserve">O13259</t>
  </si>
  <si>
    <t xml:space="preserve">O13260</t>
  </si>
  <si>
    <t xml:space="preserve">O13261</t>
  </si>
  <si>
    <t xml:space="preserve">O13262</t>
  </si>
  <si>
    <t xml:space="preserve">O13263</t>
  </si>
  <si>
    <t xml:space="preserve">O13264</t>
  </si>
  <si>
    <t xml:space="preserve">O13265</t>
  </si>
  <si>
    <t xml:space="preserve">O13266</t>
  </si>
  <si>
    <t xml:space="preserve">O13267</t>
  </si>
  <si>
    <t xml:space="preserve">₹908</t>
  </si>
  <si>
    <t xml:space="preserve">O13268</t>
  </si>
  <si>
    <t xml:space="preserve">O13269</t>
  </si>
  <si>
    <t xml:space="preserve">O13270</t>
  </si>
  <si>
    <t xml:space="preserve">O13271</t>
  </si>
  <si>
    <t xml:space="preserve">O13272</t>
  </si>
  <si>
    <t xml:space="preserve">O13273</t>
  </si>
  <si>
    <t xml:space="preserve">O13274</t>
  </si>
  <si>
    <t xml:space="preserve">O13275</t>
  </si>
  <si>
    <t xml:space="preserve">2025-10-04</t>
  </si>
  <si>
    <t xml:space="preserve">O13276</t>
  </si>
  <si>
    <t xml:space="preserve">O13277</t>
  </si>
  <si>
    <t xml:space="preserve">O13278</t>
  </si>
  <si>
    <t xml:space="preserve">O13279</t>
  </si>
  <si>
    <t xml:space="preserve">O13280</t>
  </si>
  <si>
    <t xml:space="preserve">O13281</t>
  </si>
  <si>
    <t xml:space="preserve">O13282</t>
  </si>
  <si>
    <t xml:space="preserve">O13283</t>
  </si>
  <si>
    <t xml:space="preserve">O13284</t>
  </si>
  <si>
    <t xml:space="preserve">O13285</t>
  </si>
  <si>
    <t xml:space="preserve">O13286</t>
  </si>
  <si>
    <t xml:space="preserve">O13287</t>
  </si>
  <si>
    <t xml:space="preserve">O13288</t>
  </si>
  <si>
    <t xml:space="preserve">O13289</t>
  </si>
  <si>
    <t xml:space="preserve">O13290</t>
  </si>
  <si>
    <t xml:space="preserve">O13291</t>
  </si>
  <si>
    <t xml:space="preserve">O13292</t>
  </si>
  <si>
    <t xml:space="preserve">O13293</t>
  </si>
  <si>
    <t xml:space="preserve">O13294</t>
  </si>
  <si>
    <t xml:space="preserve">O13295</t>
  </si>
  <si>
    <t xml:space="preserve">O13296</t>
  </si>
  <si>
    <t xml:space="preserve">O13297</t>
  </si>
  <si>
    <t xml:space="preserve">O13298</t>
  </si>
  <si>
    <t xml:space="preserve">O13299</t>
  </si>
  <si>
    <t xml:space="preserve">O13300</t>
  </si>
  <si>
    <t xml:space="preserve">O13301</t>
  </si>
  <si>
    <t xml:space="preserve">O13302</t>
  </si>
  <si>
    <t xml:space="preserve">O13303</t>
  </si>
  <si>
    <t xml:space="preserve">O13304</t>
  </si>
  <si>
    <t xml:space="preserve">O13305</t>
  </si>
  <si>
    <t xml:space="preserve">O13306</t>
  </si>
  <si>
    <t xml:space="preserve">2025-10-05</t>
  </si>
  <si>
    <t xml:space="preserve">O13307</t>
  </si>
  <si>
    <t xml:space="preserve">O13308</t>
  </si>
  <si>
    <t xml:space="preserve">O13309</t>
  </si>
  <si>
    <t xml:space="preserve">O13310</t>
  </si>
  <si>
    <t xml:space="preserve">O13311</t>
  </si>
  <si>
    <t xml:space="preserve">O13312</t>
  </si>
  <si>
    <t xml:space="preserve">O13313</t>
  </si>
  <si>
    <t xml:space="preserve">O13314</t>
  </si>
  <si>
    <t xml:space="preserve">O13315</t>
  </si>
  <si>
    <t xml:space="preserve">O13316</t>
  </si>
  <si>
    <t xml:space="preserve">O13317</t>
  </si>
  <si>
    <t xml:space="preserve">O13318</t>
  </si>
  <si>
    <t xml:space="preserve">C0141</t>
  </si>
  <si>
    <t xml:space="preserve">O13319</t>
  </si>
  <si>
    <t xml:space="preserve">O13320</t>
  </si>
  <si>
    <t xml:space="preserve">O13321</t>
  </si>
  <si>
    <t xml:space="preserve">O13322</t>
  </si>
  <si>
    <t xml:space="preserve">O13323</t>
  </si>
  <si>
    <t xml:space="preserve">O13324</t>
  </si>
  <si>
    <t xml:space="preserve">O13325</t>
  </si>
  <si>
    <t xml:space="preserve">O13326</t>
  </si>
  <si>
    <t xml:space="preserve">O13327</t>
  </si>
  <si>
    <t xml:space="preserve">O13328</t>
  </si>
  <si>
    <t xml:space="preserve">2025-10-06</t>
  </si>
  <si>
    <t xml:space="preserve">O13329</t>
  </si>
  <si>
    <t xml:space="preserve">O13330</t>
  </si>
  <si>
    <t xml:space="preserve">O13331</t>
  </si>
  <si>
    <t xml:space="preserve">O13332</t>
  </si>
  <si>
    <t xml:space="preserve">06-10-2025</t>
  </si>
  <si>
    <t xml:space="preserve">O13333</t>
  </si>
  <si>
    <t xml:space="preserve">O13334</t>
  </si>
  <si>
    <t xml:space="preserve">O13335</t>
  </si>
  <si>
    <t xml:space="preserve">O13336</t>
  </si>
  <si>
    <t xml:space="preserve">O13337</t>
  </si>
  <si>
    <t xml:space="preserve">O13338</t>
  </si>
  <si>
    <t xml:space="preserve">O13339</t>
  </si>
  <si>
    <t xml:space="preserve">O13340</t>
  </si>
  <si>
    <t xml:space="preserve">O13341</t>
  </si>
  <si>
    <t xml:space="preserve">O13342</t>
  </si>
  <si>
    <t xml:space="preserve">O13343</t>
  </si>
  <si>
    <t xml:space="preserve">O13344</t>
  </si>
  <si>
    <t xml:space="preserve">O13345</t>
  </si>
  <si>
    <t xml:space="preserve">O13346</t>
  </si>
  <si>
    <t xml:space="preserve">O13347</t>
  </si>
  <si>
    <t xml:space="preserve">O13348</t>
  </si>
  <si>
    <t xml:space="preserve">O13349</t>
  </si>
  <si>
    <t xml:space="preserve">O13350</t>
  </si>
  <si>
    <t xml:space="preserve">O13351</t>
  </si>
  <si>
    <t xml:space="preserve">O13352</t>
  </si>
  <si>
    <t xml:space="preserve">O13353</t>
  </si>
  <si>
    <t xml:space="preserve">2025-10-07</t>
  </si>
  <si>
    <t xml:space="preserve">O13354</t>
  </si>
  <si>
    <t xml:space="preserve">O13355</t>
  </si>
  <si>
    <t xml:space="preserve">C0679</t>
  </si>
  <si>
    <t xml:space="preserve">₹342</t>
  </si>
  <si>
    <t xml:space="preserve">O13356</t>
  </si>
  <si>
    <t xml:space="preserve">O13357</t>
  </si>
  <si>
    <t xml:space="preserve">O13358</t>
  </si>
  <si>
    <t xml:space="preserve">C0547</t>
  </si>
  <si>
    <t xml:space="preserve">O13359</t>
  </si>
  <si>
    <t xml:space="preserve">O13360</t>
  </si>
  <si>
    <t xml:space="preserve">₹406</t>
  </si>
  <si>
    <t xml:space="preserve">O13361</t>
  </si>
  <si>
    <t xml:space="preserve">O13362</t>
  </si>
  <si>
    <t xml:space="preserve">07-10-2025</t>
  </si>
  <si>
    <t xml:space="preserve">O13363</t>
  </si>
  <si>
    <t xml:space="preserve">O13364</t>
  </si>
  <si>
    <t xml:space="preserve">O13365</t>
  </si>
  <si>
    <t xml:space="preserve">O13366</t>
  </si>
  <si>
    <t xml:space="preserve">O13367</t>
  </si>
  <si>
    <t xml:space="preserve">O13368</t>
  </si>
  <si>
    <t xml:space="preserve">O13369</t>
  </si>
  <si>
    <t xml:space="preserve">O13370</t>
  </si>
  <si>
    <t xml:space="preserve">O13371</t>
  </si>
  <si>
    <t xml:space="preserve">O13372</t>
  </si>
  <si>
    <t xml:space="preserve">O13373</t>
  </si>
  <si>
    <t xml:space="preserve">O13374</t>
  </si>
  <si>
    <t xml:space="preserve">O13375</t>
  </si>
  <si>
    <t xml:space="preserve">O13376</t>
  </si>
  <si>
    <t xml:space="preserve">O13377</t>
  </si>
  <si>
    <t xml:space="preserve">O13378</t>
  </si>
  <si>
    <t xml:space="preserve">O13379</t>
  </si>
  <si>
    <t xml:space="preserve">O13380</t>
  </si>
  <si>
    <t xml:space="preserve">O13381</t>
  </si>
  <si>
    <t xml:space="preserve">O13382</t>
  </si>
  <si>
    <t xml:space="preserve">O13383</t>
  </si>
  <si>
    <t xml:space="preserve">O13384</t>
  </si>
  <si>
    <t xml:space="preserve">2025-10-08</t>
  </si>
  <si>
    <t xml:space="preserve">O13385</t>
  </si>
  <si>
    <t xml:space="preserve">O13386</t>
  </si>
  <si>
    <t xml:space="preserve">O13387</t>
  </si>
  <si>
    <t xml:space="preserve">O13388</t>
  </si>
  <si>
    <t xml:space="preserve">O13389</t>
  </si>
  <si>
    <t xml:space="preserve">O13390</t>
  </si>
  <si>
    <t xml:space="preserve">O13391</t>
  </si>
  <si>
    <t xml:space="preserve">O13392</t>
  </si>
  <si>
    <t xml:space="preserve">O13393</t>
  </si>
  <si>
    <t xml:space="preserve">O13394</t>
  </si>
  <si>
    <t xml:space="preserve">O13395</t>
  </si>
  <si>
    <t xml:space="preserve">O13396</t>
  </si>
  <si>
    <t xml:space="preserve">O13397</t>
  </si>
  <si>
    <t xml:space="preserve">O13398</t>
  </si>
  <si>
    <t xml:space="preserve">O13399</t>
  </si>
  <si>
    <t xml:space="preserve">O13400</t>
  </si>
  <si>
    <t xml:space="preserve">O13401</t>
  </si>
  <si>
    <t xml:space="preserve">O13402</t>
  </si>
  <si>
    <t xml:space="preserve">2025-10-09</t>
  </si>
  <si>
    <t xml:space="preserve">O13403</t>
  </si>
  <si>
    <t xml:space="preserve">O13404</t>
  </si>
  <si>
    <t xml:space="preserve">O13405</t>
  </si>
  <si>
    <t xml:space="preserve">O13406</t>
  </si>
  <si>
    <t xml:space="preserve">O13407</t>
  </si>
  <si>
    <t xml:space="preserve">O13408</t>
  </si>
  <si>
    <t xml:space="preserve">O13409</t>
  </si>
  <si>
    <t xml:space="preserve">09-10-2025</t>
  </si>
  <si>
    <t xml:space="preserve">O13410</t>
  </si>
  <si>
    <t xml:space="preserve">O13411</t>
  </si>
  <si>
    <t xml:space="preserve">O13412</t>
  </si>
  <si>
    <t xml:space="preserve">O13413</t>
  </si>
  <si>
    <t xml:space="preserve">O13414</t>
  </si>
  <si>
    <t xml:space="preserve">O13415</t>
  </si>
  <si>
    <t xml:space="preserve">O13416</t>
  </si>
  <si>
    <t xml:space="preserve">O13417</t>
  </si>
  <si>
    <t xml:space="preserve">O13418</t>
  </si>
  <si>
    <t xml:space="preserve">O13419</t>
  </si>
  <si>
    <t xml:space="preserve">O13420</t>
  </si>
  <si>
    <t xml:space="preserve">O13421</t>
  </si>
  <si>
    <t xml:space="preserve">O13422</t>
  </si>
  <si>
    <t xml:space="preserve">O13423</t>
  </si>
  <si>
    <t xml:space="preserve">O13424</t>
  </si>
  <si>
    <t xml:space="preserve">O13425</t>
  </si>
  <si>
    <t xml:space="preserve">O13426</t>
  </si>
  <si>
    <t xml:space="preserve">O13427</t>
  </si>
  <si>
    <t xml:space="preserve">O13428</t>
  </si>
  <si>
    <t xml:space="preserve">O13429</t>
  </si>
  <si>
    <t xml:space="preserve">O13430</t>
  </si>
  <si>
    <t xml:space="preserve">O13431</t>
  </si>
  <si>
    <t xml:space="preserve">O13432</t>
  </si>
  <si>
    <t xml:space="preserve">O13433</t>
  </si>
  <si>
    <t xml:space="preserve">2025-10-10</t>
  </si>
  <si>
    <t xml:space="preserve">O13434</t>
  </si>
  <si>
    <t xml:space="preserve">C0134</t>
  </si>
  <si>
    <t xml:space="preserve">O13435</t>
  </si>
  <si>
    <t xml:space="preserve">O13436</t>
  </si>
  <si>
    <t xml:space="preserve">O13437</t>
  </si>
  <si>
    <t xml:space="preserve">O13438</t>
  </si>
  <si>
    <t xml:space="preserve">O13439</t>
  </si>
  <si>
    <t xml:space="preserve">O13440</t>
  </si>
  <si>
    <t xml:space="preserve">O13441</t>
  </si>
  <si>
    <t xml:space="preserve">O13442</t>
  </si>
  <si>
    <t xml:space="preserve">O13443</t>
  </si>
  <si>
    <t xml:space="preserve">O13444</t>
  </si>
  <si>
    <t xml:space="preserve">O13445</t>
  </si>
  <si>
    <t xml:space="preserve">O13446</t>
  </si>
  <si>
    <t xml:space="preserve">O13447</t>
  </si>
  <si>
    <t xml:space="preserve">O13448</t>
  </si>
  <si>
    <t xml:space="preserve">O13449</t>
  </si>
  <si>
    <t xml:space="preserve">O13450</t>
  </si>
  <si>
    <t xml:space="preserve">O13451</t>
  </si>
  <si>
    <t xml:space="preserve">O13452</t>
  </si>
  <si>
    <t xml:space="preserve">O13453</t>
  </si>
  <si>
    <t xml:space="preserve">C0426</t>
  </si>
  <si>
    <t xml:space="preserve">O13454</t>
  </si>
  <si>
    <t xml:space="preserve">O13455</t>
  </si>
  <si>
    <t xml:space="preserve">O13456</t>
  </si>
  <si>
    <t xml:space="preserve">2025-10-11</t>
  </si>
  <si>
    <t xml:space="preserve">O13457</t>
  </si>
  <si>
    <t xml:space="preserve">O13458</t>
  </si>
  <si>
    <t xml:space="preserve">₹14,999</t>
  </si>
  <si>
    <t xml:space="preserve">O13459</t>
  </si>
  <si>
    <t xml:space="preserve">O13460</t>
  </si>
  <si>
    <t xml:space="preserve">₹1,812</t>
  </si>
  <si>
    <t xml:space="preserve">O13461</t>
  </si>
  <si>
    <t xml:space="preserve">O13462</t>
  </si>
  <si>
    <t xml:space="preserve">O13463</t>
  </si>
  <si>
    <t xml:space="preserve">O13464</t>
  </si>
  <si>
    <t xml:space="preserve">O13465</t>
  </si>
  <si>
    <t xml:space="preserve">O13466</t>
  </si>
  <si>
    <t xml:space="preserve">O13467</t>
  </si>
  <si>
    <t xml:space="preserve">O13468</t>
  </si>
  <si>
    <t xml:space="preserve">11-10-2025</t>
  </si>
  <si>
    <t xml:space="preserve">O13469</t>
  </si>
  <si>
    <t xml:space="preserve">O13470</t>
  </si>
  <si>
    <t xml:space="preserve">₹1,432</t>
  </si>
  <si>
    <t xml:space="preserve">O13471</t>
  </si>
  <si>
    <t xml:space="preserve">O13472</t>
  </si>
  <si>
    <t xml:space="preserve">O13473</t>
  </si>
  <si>
    <t xml:space="preserve">2025-10-12</t>
  </si>
  <si>
    <t xml:space="preserve">O13474</t>
  </si>
  <si>
    <t xml:space="preserve">O13475</t>
  </si>
  <si>
    <t xml:space="preserve">O13476</t>
  </si>
  <si>
    <t xml:space="preserve">O13477</t>
  </si>
  <si>
    <t xml:space="preserve">O13478</t>
  </si>
  <si>
    <t xml:space="preserve">O13479</t>
  </si>
  <si>
    <t xml:space="preserve">O13480</t>
  </si>
  <si>
    <t xml:space="preserve">O13481</t>
  </si>
  <si>
    <t xml:space="preserve">O13482</t>
  </si>
  <si>
    <t xml:space="preserve">O13483</t>
  </si>
  <si>
    <t xml:space="preserve">O13484</t>
  </si>
  <si>
    <t xml:space="preserve">O13485</t>
  </si>
  <si>
    <t xml:space="preserve">O13486</t>
  </si>
  <si>
    <t xml:space="preserve">O13487</t>
  </si>
  <si>
    <t xml:space="preserve">O13488</t>
  </si>
  <si>
    <t xml:space="preserve">O13489</t>
  </si>
  <si>
    <t xml:space="preserve">O13490</t>
  </si>
  <si>
    <t xml:space="preserve">O13491</t>
  </si>
  <si>
    <t xml:space="preserve">O13492</t>
  </si>
  <si>
    <t xml:space="preserve">O13493</t>
  </si>
  <si>
    <t xml:space="preserve">O13494</t>
  </si>
  <si>
    <t xml:space="preserve">O13495</t>
  </si>
  <si>
    <t xml:space="preserve">O13496</t>
  </si>
  <si>
    <t xml:space="preserve">O13497</t>
  </si>
  <si>
    <t xml:space="preserve">O13498</t>
  </si>
  <si>
    <t xml:space="preserve">O13499</t>
  </si>
  <si>
    <t xml:space="preserve">O13500</t>
  </si>
  <si>
    <t xml:space="preserve">O13501</t>
  </si>
  <si>
    <t xml:space="preserve">O13502</t>
  </si>
  <si>
    <t xml:space="preserve">O13503</t>
  </si>
  <si>
    <t xml:space="preserve">2025-10-13</t>
  </si>
  <si>
    <t xml:space="preserve">O13504</t>
  </si>
  <si>
    <t xml:space="preserve">O13505</t>
  </si>
  <si>
    <t xml:space="preserve">O13506</t>
  </si>
  <si>
    <t xml:space="preserve">O13507</t>
  </si>
  <si>
    <t xml:space="preserve">₹2,085</t>
  </si>
  <si>
    <t xml:space="preserve">O13508</t>
  </si>
  <si>
    <t xml:space="preserve">O13509</t>
  </si>
  <si>
    <t xml:space="preserve">O13510</t>
  </si>
  <si>
    <t xml:space="preserve">O13511</t>
  </si>
  <si>
    <t xml:space="preserve">O13512</t>
  </si>
  <si>
    <t xml:space="preserve">O13513</t>
  </si>
  <si>
    <t xml:space="preserve">O13514</t>
  </si>
  <si>
    <t xml:space="preserve">O13515</t>
  </si>
  <si>
    <t xml:space="preserve">O13516</t>
  </si>
  <si>
    <t xml:space="preserve">O13517</t>
  </si>
  <si>
    <t xml:space="preserve">O13518</t>
  </si>
  <si>
    <t xml:space="preserve">2025-10-14</t>
  </si>
  <si>
    <t xml:space="preserve">O13519</t>
  </si>
  <si>
    <t xml:space="preserve">O13520</t>
  </si>
  <si>
    <t xml:space="preserve">O13521</t>
  </si>
  <si>
    <t xml:space="preserve">O13522</t>
  </si>
  <si>
    <t xml:space="preserve">O13523</t>
  </si>
  <si>
    <t xml:space="preserve">O13524</t>
  </si>
  <si>
    <t xml:space="preserve">O13525</t>
  </si>
  <si>
    <t xml:space="preserve">O13526</t>
  </si>
  <si>
    <t xml:space="preserve">O13527</t>
  </si>
  <si>
    <t xml:space="preserve">O13528</t>
  </si>
  <si>
    <t xml:space="preserve">O13529</t>
  </si>
  <si>
    <t xml:space="preserve">O13530</t>
  </si>
  <si>
    <t xml:space="preserve">O13531</t>
  </si>
  <si>
    <t xml:space="preserve">O13532</t>
  </si>
  <si>
    <t xml:space="preserve">O13533</t>
  </si>
  <si>
    <t xml:space="preserve">O13534</t>
  </si>
  <si>
    <t xml:space="preserve">O13535</t>
  </si>
  <si>
    <t xml:space="preserve">14-10-2025</t>
  </si>
  <si>
    <t xml:space="preserve">O13536</t>
  </si>
  <si>
    <t xml:space="preserve">O13537</t>
  </si>
  <si>
    <t xml:space="preserve">O13538</t>
  </si>
  <si>
    <t xml:space="preserve">2025-10-15</t>
  </si>
  <si>
    <t xml:space="preserve">O13539</t>
  </si>
  <si>
    <t xml:space="preserve">O13540</t>
  </si>
  <si>
    <t xml:space="preserve">O13541</t>
  </si>
  <si>
    <t xml:space="preserve">O13542</t>
  </si>
  <si>
    <t xml:space="preserve">O13543</t>
  </si>
  <si>
    <t xml:space="preserve">O13544</t>
  </si>
  <si>
    <t xml:space="preserve">O13545</t>
  </si>
  <si>
    <t xml:space="preserve">O13546</t>
  </si>
  <si>
    <t xml:space="preserve">O13547</t>
  </si>
  <si>
    <t xml:space="preserve">O13548</t>
  </si>
  <si>
    <t xml:space="preserve">O13549</t>
  </si>
  <si>
    <t xml:space="preserve">O13550</t>
  </si>
  <si>
    <t xml:space="preserve">O13551</t>
  </si>
  <si>
    <t xml:space="preserve">O13552</t>
  </si>
  <si>
    <t xml:space="preserve">O13553</t>
  </si>
  <si>
    <t xml:space="preserve">O13554</t>
  </si>
  <si>
    <t xml:space="preserve">O13555</t>
  </si>
  <si>
    <t xml:space="preserve">O13556</t>
  </si>
  <si>
    <t xml:space="preserve">O13557</t>
  </si>
  <si>
    <t xml:space="preserve">2025-10-16</t>
  </si>
  <si>
    <t xml:space="preserve">₹620</t>
  </si>
  <si>
    <t xml:space="preserve">O13558</t>
  </si>
  <si>
    <t xml:space="preserve">O13559</t>
  </si>
  <si>
    <t xml:space="preserve">O13560</t>
  </si>
  <si>
    <t xml:space="preserve">O13561</t>
  </si>
  <si>
    <t xml:space="preserve">O13562</t>
  </si>
  <si>
    <t xml:space="preserve">O13563</t>
  </si>
  <si>
    <t xml:space="preserve">O13564</t>
  </si>
  <si>
    <t xml:space="preserve">O13565</t>
  </si>
  <si>
    <t xml:space="preserve">O13566</t>
  </si>
  <si>
    <t xml:space="preserve">O13567</t>
  </si>
  <si>
    <t xml:space="preserve">O13568</t>
  </si>
  <si>
    <t xml:space="preserve">O13569</t>
  </si>
  <si>
    <t xml:space="preserve">O13570</t>
  </si>
  <si>
    <t xml:space="preserve">O13571</t>
  </si>
  <si>
    <t xml:space="preserve">O13572</t>
  </si>
  <si>
    <t xml:space="preserve">O13573</t>
  </si>
  <si>
    <t xml:space="preserve">O13574</t>
  </si>
  <si>
    <t xml:space="preserve">O13575</t>
  </si>
  <si>
    <t xml:space="preserve">O13576</t>
  </si>
  <si>
    <t xml:space="preserve">2025-10-17</t>
  </si>
  <si>
    <t xml:space="preserve">O13577</t>
  </si>
  <si>
    <t xml:space="preserve">O13578</t>
  </si>
  <si>
    <t xml:space="preserve">O13579</t>
  </si>
  <si>
    <t xml:space="preserve">O13580</t>
  </si>
  <si>
    <t xml:space="preserve">O13581</t>
  </si>
  <si>
    <t xml:space="preserve">O13582</t>
  </si>
  <si>
    <t xml:space="preserve">O13583</t>
  </si>
  <si>
    <t xml:space="preserve">C0341</t>
  </si>
  <si>
    <t xml:space="preserve">O13584</t>
  </si>
  <si>
    <t xml:space="preserve">O13585</t>
  </si>
  <si>
    <t xml:space="preserve">O13586</t>
  </si>
  <si>
    <t xml:space="preserve">O13587</t>
  </si>
  <si>
    <t xml:space="preserve">O13588</t>
  </si>
  <si>
    <t xml:space="preserve">O13589</t>
  </si>
  <si>
    <t xml:space="preserve">O13590</t>
  </si>
  <si>
    <t xml:space="preserve">O13591</t>
  </si>
  <si>
    <t xml:space="preserve">O13592</t>
  </si>
  <si>
    <t xml:space="preserve">O13593</t>
  </si>
  <si>
    <t xml:space="preserve">O13594</t>
  </si>
  <si>
    <t xml:space="preserve">O13595</t>
  </si>
  <si>
    <t xml:space="preserve">O13596</t>
  </si>
  <si>
    <t xml:space="preserve">O13597</t>
  </si>
  <si>
    <t xml:space="preserve">O13598</t>
  </si>
  <si>
    <t xml:space="preserve">2025-10-18</t>
  </si>
  <si>
    <t xml:space="preserve">O13599</t>
  </si>
  <si>
    <t xml:space="preserve">O13600</t>
  </si>
  <si>
    <t xml:space="preserve">O13601</t>
  </si>
  <si>
    <t xml:space="preserve">O13602</t>
  </si>
  <si>
    <t xml:space="preserve">O13603</t>
  </si>
  <si>
    <t xml:space="preserve">O13604</t>
  </si>
  <si>
    <t xml:space="preserve">O13605</t>
  </si>
  <si>
    <t xml:space="preserve">O13606</t>
  </si>
  <si>
    <t xml:space="preserve">O13607</t>
  </si>
  <si>
    <t xml:space="preserve">O13608</t>
  </si>
  <si>
    <t xml:space="preserve">O13609</t>
  </si>
  <si>
    <t xml:space="preserve">O13610</t>
  </si>
  <si>
    <t xml:space="preserve">O13611</t>
  </si>
  <si>
    <t xml:space="preserve">O13612</t>
  </si>
  <si>
    <t xml:space="preserve">O13613</t>
  </si>
  <si>
    <t xml:space="preserve">O13614</t>
  </si>
  <si>
    <t xml:space="preserve">O13615</t>
  </si>
  <si>
    <t xml:space="preserve">O13616</t>
  </si>
  <si>
    <t xml:space="preserve">18-10-2025</t>
  </si>
  <si>
    <t xml:space="preserve">O13617</t>
  </si>
  <si>
    <t xml:space="preserve">O13618</t>
  </si>
  <si>
    <t xml:space="preserve">O13619</t>
  </si>
  <si>
    <t xml:space="preserve">O13620</t>
  </si>
  <si>
    <t xml:space="preserve">2025-10-19</t>
  </si>
  <si>
    <t xml:space="preserve">O13621</t>
  </si>
  <si>
    <t xml:space="preserve">O13622</t>
  </si>
  <si>
    <t xml:space="preserve">O13623</t>
  </si>
  <si>
    <t xml:space="preserve">O13624</t>
  </si>
  <si>
    <t xml:space="preserve">O13625</t>
  </si>
  <si>
    <t xml:space="preserve">O13626</t>
  </si>
  <si>
    <t xml:space="preserve">O13627</t>
  </si>
  <si>
    <t xml:space="preserve">O13628</t>
  </si>
  <si>
    <t xml:space="preserve">O13629</t>
  </si>
  <si>
    <t xml:space="preserve">O13630</t>
  </si>
  <si>
    <t xml:space="preserve">O13631</t>
  </si>
  <si>
    <t xml:space="preserve">O13632</t>
  </si>
  <si>
    <t xml:space="preserve">O13633</t>
  </si>
  <si>
    <t xml:space="preserve">O13634</t>
  </si>
  <si>
    <t xml:space="preserve">O13635</t>
  </si>
  <si>
    <t xml:space="preserve">O13636</t>
  </si>
  <si>
    <t xml:space="preserve">O13637</t>
  </si>
  <si>
    <t xml:space="preserve">O13638</t>
  </si>
  <si>
    <t xml:space="preserve">₹1,106</t>
  </si>
  <si>
    <t xml:space="preserve">O13639</t>
  </si>
  <si>
    <t xml:space="preserve">O13640</t>
  </si>
  <si>
    <t xml:space="preserve">O13641</t>
  </si>
  <si>
    <t xml:space="preserve">O13642</t>
  </si>
  <si>
    <t xml:space="preserve">₹796</t>
  </si>
  <si>
    <t xml:space="preserve">O13643</t>
  </si>
  <si>
    <t xml:space="preserve">2025-10-20</t>
  </si>
  <si>
    <t xml:space="preserve">O13644</t>
  </si>
  <si>
    <t xml:space="preserve">O13645</t>
  </si>
  <si>
    <t xml:space="preserve">O13646</t>
  </si>
  <si>
    <t xml:space="preserve">O13647</t>
  </si>
  <si>
    <t xml:space="preserve">O13648</t>
  </si>
  <si>
    <t xml:space="preserve">O13649</t>
  </si>
  <si>
    <t xml:space="preserve">O13650</t>
  </si>
  <si>
    <t xml:space="preserve">O13651</t>
  </si>
  <si>
    <t xml:space="preserve">O13652</t>
  </si>
  <si>
    <t xml:space="preserve">O13653</t>
  </si>
  <si>
    <t xml:space="preserve">O13654</t>
  </si>
  <si>
    <t xml:space="preserve">O13655</t>
  </si>
  <si>
    <t xml:space="preserve">O13656</t>
  </si>
  <si>
    <t xml:space="preserve">O13657</t>
  </si>
  <si>
    <t xml:space="preserve">O13658</t>
  </si>
  <si>
    <t xml:space="preserve">O13659</t>
  </si>
  <si>
    <t xml:space="preserve">O13660</t>
  </si>
  <si>
    <t xml:space="preserve">O13661</t>
  </si>
  <si>
    <t xml:space="preserve">O13662</t>
  </si>
  <si>
    <t xml:space="preserve">O13663</t>
  </si>
  <si>
    <t xml:space="preserve">O13664</t>
  </si>
  <si>
    <t xml:space="preserve">O13665</t>
  </si>
  <si>
    <t xml:space="preserve">O13666</t>
  </si>
  <si>
    <t xml:space="preserve">O13667</t>
  </si>
  <si>
    <t xml:space="preserve">O13668</t>
  </si>
  <si>
    <t xml:space="preserve">O13669</t>
  </si>
  <si>
    <t xml:space="preserve">2025-10-21</t>
  </si>
  <si>
    <t xml:space="preserve">O13670</t>
  </si>
  <si>
    <t xml:space="preserve">O13671</t>
  </si>
  <si>
    <t xml:space="preserve">₹2,238</t>
  </si>
  <si>
    <t xml:space="preserve">O13672</t>
  </si>
  <si>
    <t xml:space="preserve">O13673</t>
  </si>
  <si>
    <t xml:space="preserve">O13674</t>
  </si>
  <si>
    <t xml:space="preserve">O13675</t>
  </si>
  <si>
    <t xml:space="preserve">O13676</t>
  </si>
  <si>
    <t xml:space="preserve">O13677</t>
  </si>
  <si>
    <t xml:space="preserve">O13678</t>
  </si>
  <si>
    <t xml:space="preserve">O13679</t>
  </si>
  <si>
    <t xml:space="preserve">O13680</t>
  </si>
  <si>
    <t xml:space="preserve">O13681</t>
  </si>
  <si>
    <t xml:space="preserve">O13682</t>
  </si>
  <si>
    <t xml:space="preserve">O13683</t>
  </si>
  <si>
    <t xml:space="preserve">O13684</t>
  </si>
  <si>
    <t xml:space="preserve">O13685</t>
  </si>
  <si>
    <t xml:space="preserve">O13686</t>
  </si>
  <si>
    <t xml:space="preserve">O13687</t>
  </si>
  <si>
    <t xml:space="preserve">O13688</t>
  </si>
  <si>
    <t xml:space="preserve">2025-10-22</t>
  </si>
  <si>
    <t xml:space="preserve">O13689</t>
  </si>
  <si>
    <t xml:space="preserve">O13690</t>
  </si>
  <si>
    <t xml:space="preserve">O13691</t>
  </si>
  <si>
    <t xml:space="preserve">O13692</t>
  </si>
  <si>
    <t xml:space="preserve">O13693</t>
  </si>
  <si>
    <t xml:space="preserve">O13694</t>
  </si>
  <si>
    <t xml:space="preserve">O13695</t>
  </si>
  <si>
    <t xml:space="preserve">O13696</t>
  </si>
  <si>
    <t xml:space="preserve">O13697</t>
  </si>
  <si>
    <t xml:space="preserve">O13698</t>
  </si>
  <si>
    <t xml:space="preserve">O13699</t>
  </si>
  <si>
    <t xml:space="preserve">O13700</t>
  </si>
  <si>
    <t xml:space="preserve">O13701</t>
  </si>
  <si>
    <t xml:space="preserve">O13702</t>
  </si>
  <si>
    <t xml:space="preserve">O13703</t>
  </si>
  <si>
    <t xml:space="preserve">O13704</t>
  </si>
  <si>
    <t xml:space="preserve">O13705</t>
  </si>
  <si>
    <t xml:space="preserve">O13706</t>
  </si>
  <si>
    <t xml:space="preserve">O13707</t>
  </si>
  <si>
    <t xml:space="preserve">O13708</t>
  </si>
  <si>
    <t xml:space="preserve">O13709</t>
  </si>
  <si>
    <t xml:space="preserve">O13710</t>
  </si>
  <si>
    <t xml:space="preserve">O13711</t>
  </si>
  <si>
    <t xml:space="preserve">O13712</t>
  </si>
  <si>
    <t xml:space="preserve">O13713</t>
  </si>
  <si>
    <t xml:space="preserve">O13714</t>
  </si>
  <si>
    <t xml:space="preserve">O13715</t>
  </si>
  <si>
    <t xml:space="preserve">O13716</t>
  </si>
  <si>
    <t xml:space="preserve">O13717</t>
  </si>
  <si>
    <t xml:space="preserve">O13718</t>
  </si>
  <si>
    <t xml:space="preserve">O13719</t>
  </si>
  <si>
    <t xml:space="preserve">O13720</t>
  </si>
  <si>
    <t xml:space="preserve">O13721</t>
  </si>
  <si>
    <t xml:space="preserve">O13722</t>
  </si>
  <si>
    <t xml:space="preserve">O13723</t>
  </si>
  <si>
    <t xml:space="preserve">2025-10-23</t>
  </si>
  <si>
    <t xml:space="preserve">O13724</t>
  </si>
  <si>
    <t xml:space="preserve">O13725</t>
  </si>
  <si>
    <t xml:space="preserve">O13726</t>
  </si>
  <si>
    <t xml:space="preserve">O13727</t>
  </si>
  <si>
    <t xml:space="preserve">O13728</t>
  </si>
  <si>
    <t xml:space="preserve">O13729</t>
  </si>
  <si>
    <t xml:space="preserve">O13730</t>
  </si>
  <si>
    <t xml:space="preserve">O13731</t>
  </si>
  <si>
    <t xml:space="preserve">O13732</t>
  </si>
  <si>
    <t xml:space="preserve">O13733</t>
  </si>
  <si>
    <t xml:space="preserve">O13734</t>
  </si>
  <si>
    <t xml:space="preserve">O13735</t>
  </si>
  <si>
    <t xml:space="preserve">O13736</t>
  </si>
  <si>
    <t xml:space="preserve">O13737</t>
  </si>
  <si>
    <t xml:space="preserve">O13738</t>
  </si>
  <si>
    <t xml:space="preserve">O13739</t>
  </si>
  <si>
    <t xml:space="preserve">O13740</t>
  </si>
  <si>
    <t xml:space="preserve">O13741</t>
  </si>
  <si>
    <t xml:space="preserve">O13742</t>
  </si>
  <si>
    <t xml:space="preserve">O13743</t>
  </si>
  <si>
    <t xml:space="preserve">2025-10-24</t>
  </si>
  <si>
    <t xml:space="preserve">O13744</t>
  </si>
  <si>
    <t xml:space="preserve">O13745</t>
  </si>
  <si>
    <t xml:space="preserve">24-10-2025</t>
  </si>
  <si>
    <t xml:space="preserve">O13746</t>
  </si>
  <si>
    <t xml:space="preserve">O13747</t>
  </si>
  <si>
    <t xml:space="preserve">O13748</t>
  </si>
  <si>
    <t xml:space="preserve">O13749</t>
  </si>
  <si>
    <t xml:space="preserve">O13750</t>
  </si>
  <si>
    <t xml:space="preserve">O13751</t>
  </si>
  <si>
    <t xml:space="preserve">O13752</t>
  </si>
  <si>
    <t xml:space="preserve">O13753</t>
  </si>
  <si>
    <t xml:space="preserve">O13754</t>
  </si>
  <si>
    <t xml:space="preserve">O13755</t>
  </si>
  <si>
    <t xml:space="preserve">O13756</t>
  </si>
  <si>
    <t xml:space="preserve">O13757</t>
  </si>
  <si>
    <t xml:space="preserve">O13758</t>
  </si>
  <si>
    <t xml:space="preserve">O13759</t>
  </si>
  <si>
    <t xml:space="preserve">O13760</t>
  </si>
  <si>
    <t xml:space="preserve">O13761</t>
  </si>
  <si>
    <t xml:space="preserve">O13762</t>
  </si>
  <si>
    <t xml:space="preserve">O13763</t>
  </si>
  <si>
    <t xml:space="preserve">O13764</t>
  </si>
  <si>
    <t xml:space="preserve">O13765</t>
  </si>
  <si>
    <t xml:space="preserve">2025-10-25</t>
  </si>
  <si>
    <t xml:space="preserve">C0144</t>
  </si>
  <si>
    <t xml:space="preserve">O13766</t>
  </si>
  <si>
    <t xml:space="preserve">O13767</t>
  </si>
  <si>
    <t xml:space="preserve">O13768</t>
  </si>
  <si>
    <t xml:space="preserve">O13769</t>
  </si>
  <si>
    <t xml:space="preserve">C0328</t>
  </si>
  <si>
    <t xml:space="preserve">O13770</t>
  </si>
  <si>
    <t xml:space="preserve">O13771</t>
  </si>
  <si>
    <t xml:space="preserve">O13772</t>
  </si>
  <si>
    <t xml:space="preserve">O13773</t>
  </si>
  <si>
    <t xml:space="preserve">O13774</t>
  </si>
  <si>
    <t xml:space="preserve">O13775</t>
  </si>
  <si>
    <t xml:space="preserve">O13776</t>
  </si>
  <si>
    <t xml:space="preserve">O13777</t>
  </si>
  <si>
    <t xml:space="preserve">O13778</t>
  </si>
  <si>
    <t xml:space="preserve">O13779</t>
  </si>
  <si>
    <t xml:space="preserve">O13780</t>
  </si>
  <si>
    <t xml:space="preserve">O13781</t>
  </si>
  <si>
    <t xml:space="preserve">O13782</t>
  </si>
  <si>
    <t xml:space="preserve">O13783</t>
  </si>
  <si>
    <t xml:space="preserve">O13784</t>
  </si>
  <si>
    <t xml:space="preserve">₹462</t>
  </si>
  <si>
    <t xml:space="preserve">O13785</t>
  </si>
  <si>
    <t xml:space="preserve">O13786</t>
  </si>
  <si>
    <t xml:space="preserve">O13787</t>
  </si>
  <si>
    <t xml:space="preserve">O13788</t>
  </si>
  <si>
    <t xml:space="preserve">2025-10-26</t>
  </si>
  <si>
    <t xml:space="preserve">O13789</t>
  </si>
  <si>
    <t xml:space="preserve">O13790</t>
  </si>
  <si>
    <t xml:space="preserve">O13791</t>
  </si>
  <si>
    <t xml:space="preserve">O13792</t>
  </si>
  <si>
    <t xml:space="preserve">O13793</t>
  </si>
  <si>
    <t xml:space="preserve">O13794</t>
  </si>
  <si>
    <t xml:space="preserve">O13795</t>
  </si>
  <si>
    <t xml:space="preserve">O13796</t>
  </si>
  <si>
    <t xml:space="preserve">O13797</t>
  </si>
  <si>
    <t xml:space="preserve">O13798</t>
  </si>
  <si>
    <t xml:space="preserve">O13799</t>
  </si>
  <si>
    <t xml:space="preserve">O13800</t>
  </si>
  <si>
    <t xml:space="preserve">O13801</t>
  </si>
  <si>
    <t xml:space="preserve">O13802</t>
  </si>
  <si>
    <t xml:space="preserve">O13803</t>
  </si>
  <si>
    <t xml:space="preserve">O13804</t>
  </si>
  <si>
    <t xml:space="preserve">O13805</t>
  </si>
  <si>
    <t xml:space="preserve">O13806</t>
  </si>
  <si>
    <t xml:space="preserve">O13807</t>
  </si>
  <si>
    <t xml:space="preserve">O13808</t>
  </si>
  <si>
    <t xml:space="preserve">O13809</t>
  </si>
  <si>
    <t xml:space="preserve">O13810</t>
  </si>
  <si>
    <t xml:space="preserve">O13811</t>
  </si>
  <si>
    <t xml:space="preserve">O13812</t>
  </si>
  <si>
    <t xml:space="preserve">O13813</t>
  </si>
  <si>
    <t xml:space="preserve">O13814</t>
  </si>
  <si>
    <t xml:space="preserve">26-10-2025</t>
  </si>
  <si>
    <t xml:space="preserve">O13815</t>
  </si>
  <si>
    <t xml:space="preserve">O13816</t>
  </si>
  <si>
    <t xml:space="preserve">O13817</t>
  </si>
  <si>
    <t xml:space="preserve">2025-10-27</t>
  </si>
  <si>
    <t xml:space="preserve">O13818</t>
  </si>
  <si>
    <t xml:space="preserve">O13819</t>
  </si>
  <si>
    <t xml:space="preserve">O13820</t>
  </si>
  <si>
    <t xml:space="preserve">₹3,431</t>
  </si>
  <si>
    <t xml:space="preserve">O13821</t>
  </si>
  <si>
    <t xml:space="preserve">₹499</t>
  </si>
  <si>
    <t xml:space="preserve">O13822</t>
  </si>
  <si>
    <t xml:space="preserve">O13823</t>
  </si>
  <si>
    <t xml:space="preserve">O13824</t>
  </si>
  <si>
    <t xml:space="preserve">O13825</t>
  </si>
  <si>
    <t xml:space="preserve">O13826</t>
  </si>
  <si>
    <t xml:space="preserve">O13827</t>
  </si>
  <si>
    <t xml:space="preserve">O13828</t>
  </si>
  <si>
    <t xml:space="preserve">O13829</t>
  </si>
  <si>
    <t xml:space="preserve">O13830</t>
  </si>
  <si>
    <t xml:space="preserve">O13831</t>
  </si>
  <si>
    <t xml:space="preserve">O13832</t>
  </si>
  <si>
    <t xml:space="preserve">O13833</t>
  </si>
  <si>
    <t xml:space="preserve">O13834</t>
  </si>
  <si>
    <t xml:space="preserve">O13835</t>
  </si>
  <si>
    <t xml:space="preserve">C0498</t>
  </si>
  <si>
    <t xml:space="preserve">O13836</t>
  </si>
  <si>
    <t xml:space="preserve">O13837</t>
  </si>
  <si>
    <t xml:space="preserve">O13838</t>
  </si>
  <si>
    <t xml:space="preserve">2025-10-28</t>
  </si>
  <si>
    <t xml:space="preserve">O13839</t>
  </si>
  <si>
    <t xml:space="preserve">O13840</t>
  </si>
  <si>
    <t xml:space="preserve">O13841</t>
  </si>
  <si>
    <t xml:space="preserve">O13842</t>
  </si>
  <si>
    <t xml:space="preserve">O13843</t>
  </si>
  <si>
    <t xml:space="preserve">O13844</t>
  </si>
  <si>
    <t xml:space="preserve">O13845</t>
  </si>
  <si>
    <t xml:space="preserve">O13846</t>
  </si>
  <si>
    <t xml:space="preserve">O13847</t>
  </si>
  <si>
    <t xml:space="preserve">O13848</t>
  </si>
  <si>
    <t xml:space="preserve">O13849</t>
  </si>
  <si>
    <t xml:space="preserve">O13850</t>
  </si>
  <si>
    <t xml:space="preserve">O13851</t>
  </si>
  <si>
    <t xml:space="preserve">O13852</t>
  </si>
  <si>
    <t xml:space="preserve">O13853</t>
  </si>
  <si>
    <t xml:space="preserve">O13854</t>
  </si>
  <si>
    <t xml:space="preserve">O13855</t>
  </si>
  <si>
    <t xml:space="preserve">2025-11-01</t>
  </si>
  <si>
    <t xml:space="preserve">O13856</t>
  </si>
  <si>
    <t xml:space="preserve">O13857</t>
  </si>
  <si>
    <t xml:space="preserve">O13858</t>
  </si>
  <si>
    <t xml:space="preserve">O13859</t>
  </si>
  <si>
    <t xml:space="preserve">O13860</t>
  </si>
  <si>
    <t xml:space="preserve">O13861</t>
  </si>
  <si>
    <t xml:space="preserve">O13862</t>
  </si>
  <si>
    <t xml:space="preserve">O13863</t>
  </si>
  <si>
    <t xml:space="preserve">O13864</t>
  </si>
  <si>
    <t xml:space="preserve">₹513</t>
  </si>
  <si>
    <t xml:space="preserve">O13865</t>
  </si>
  <si>
    <t xml:space="preserve">O13866</t>
  </si>
  <si>
    <t xml:space="preserve">O13867</t>
  </si>
  <si>
    <t xml:space="preserve">O13868</t>
  </si>
  <si>
    <t xml:space="preserve">O13869</t>
  </si>
  <si>
    <t xml:space="preserve">O13870</t>
  </si>
  <si>
    <t xml:space="preserve">O13871</t>
  </si>
  <si>
    <t xml:space="preserve">O13872</t>
  </si>
  <si>
    <t xml:space="preserve">O13873</t>
  </si>
  <si>
    <t xml:space="preserve">O13874</t>
  </si>
  <si>
    <t xml:space="preserve">O13875</t>
  </si>
  <si>
    <t xml:space="preserve">O13876</t>
  </si>
  <si>
    <t xml:space="preserve">O13877</t>
  </si>
  <si>
    <t xml:space="preserve">O13878</t>
  </si>
  <si>
    <t xml:space="preserve">O13879</t>
  </si>
  <si>
    <t xml:space="preserve">O13880</t>
  </si>
  <si>
    <t xml:space="preserve">O13881</t>
  </si>
  <si>
    <t xml:space="preserve">2025-11-02</t>
  </si>
  <si>
    <t xml:space="preserve">O13882</t>
  </si>
  <si>
    <t xml:space="preserve">O13883</t>
  </si>
  <si>
    <t xml:space="preserve">O13884</t>
  </si>
  <si>
    <t xml:space="preserve">O13885</t>
  </si>
  <si>
    <t xml:space="preserve">O13886</t>
  </si>
  <si>
    <t xml:space="preserve">O13887</t>
  </si>
  <si>
    <t xml:space="preserve">O13888</t>
  </si>
  <si>
    <t xml:space="preserve">O13889</t>
  </si>
  <si>
    <t xml:space="preserve">O13890</t>
  </si>
  <si>
    <t xml:space="preserve">O13891</t>
  </si>
  <si>
    <t xml:space="preserve">O13892</t>
  </si>
  <si>
    <t xml:space="preserve">O13893</t>
  </si>
  <si>
    <t xml:space="preserve">O13894</t>
  </si>
  <si>
    <t xml:space="preserve">O13895</t>
  </si>
  <si>
    <t xml:space="preserve">O13896</t>
  </si>
  <si>
    <t xml:space="preserve">O13897</t>
  </si>
  <si>
    <t xml:space="preserve">O13898</t>
  </si>
  <si>
    <t xml:space="preserve">O13899</t>
  </si>
  <si>
    <t xml:space="preserve">O13900</t>
  </si>
  <si>
    <t xml:space="preserve">O13901</t>
  </si>
  <si>
    <t xml:space="preserve">O13902</t>
  </si>
  <si>
    <t xml:space="preserve">O13903</t>
  </si>
  <si>
    <t xml:space="preserve">O13904</t>
  </si>
  <si>
    <t xml:space="preserve">O13905</t>
  </si>
  <si>
    <t xml:space="preserve">C0656</t>
  </si>
  <si>
    <t xml:space="preserve">O13906</t>
  </si>
  <si>
    <t xml:space="preserve">O13907</t>
  </si>
  <si>
    <t xml:space="preserve">O13908</t>
  </si>
  <si>
    <t xml:space="preserve">O13909</t>
  </si>
  <si>
    <t xml:space="preserve">O13910</t>
  </si>
  <si>
    <t xml:space="preserve">O13911</t>
  </si>
  <si>
    <t xml:space="preserve">O13912</t>
  </si>
  <si>
    <t xml:space="preserve">O13913</t>
  </si>
  <si>
    <t xml:space="preserve">O13914</t>
  </si>
  <si>
    <t xml:space="preserve">O13915</t>
  </si>
  <si>
    <t xml:space="preserve">O13916</t>
  </si>
  <si>
    <t xml:space="preserve">O13917</t>
  </si>
  <si>
    <t xml:space="preserve">O13918</t>
  </si>
  <si>
    <t xml:space="preserve">2025-11-03</t>
  </si>
  <si>
    <t xml:space="preserve">O13919</t>
  </si>
  <si>
    <t xml:space="preserve">O13920</t>
  </si>
  <si>
    <t xml:space="preserve">O13921</t>
  </si>
  <si>
    <t xml:space="preserve">O13922</t>
  </si>
  <si>
    <t xml:space="preserve">O13923</t>
  </si>
  <si>
    <t xml:space="preserve">O13924</t>
  </si>
  <si>
    <t xml:space="preserve">O13925</t>
  </si>
  <si>
    <t xml:space="preserve">O13926</t>
  </si>
  <si>
    <t xml:space="preserve">O13927</t>
  </si>
  <si>
    <t xml:space="preserve">O13928</t>
  </si>
  <si>
    <t xml:space="preserve">O13929</t>
  </si>
  <si>
    <t xml:space="preserve">O13930</t>
  </si>
  <si>
    <t xml:space="preserve">O13931</t>
  </si>
  <si>
    <t xml:space="preserve">03-11-2025</t>
  </si>
  <si>
    <t xml:space="preserve">O13932</t>
  </si>
  <si>
    <t xml:space="preserve">O13933</t>
  </si>
  <si>
    <t xml:space="preserve">O13934</t>
  </si>
  <si>
    <t xml:space="preserve">O13935</t>
  </si>
  <si>
    <t xml:space="preserve">O13936</t>
  </si>
  <si>
    <t xml:space="preserve">O13937</t>
  </si>
  <si>
    <t xml:space="preserve">O13938</t>
  </si>
  <si>
    <t xml:space="preserve">O13939</t>
  </si>
  <si>
    <t xml:space="preserve">O13940</t>
  </si>
  <si>
    <t xml:space="preserve">O13941</t>
  </si>
  <si>
    <t xml:space="preserve">O13942</t>
  </si>
  <si>
    <t xml:space="preserve">O13943</t>
  </si>
  <si>
    <t xml:space="preserve">O13944</t>
  </si>
  <si>
    <t xml:space="preserve">O13945</t>
  </si>
  <si>
    <t xml:space="preserve">2025-11-04</t>
  </si>
  <si>
    <t xml:space="preserve">O13946</t>
  </si>
  <si>
    <t xml:space="preserve">O13947</t>
  </si>
  <si>
    <t xml:space="preserve">O13948</t>
  </si>
  <si>
    <t xml:space="preserve">04-11-2025</t>
  </si>
  <si>
    <t xml:space="preserve">O13949</t>
  </si>
  <si>
    <t xml:space="preserve">O13950</t>
  </si>
  <si>
    <t xml:space="preserve">O13951</t>
  </si>
  <si>
    <t xml:space="preserve">O13952</t>
  </si>
  <si>
    <t xml:space="preserve">O13953</t>
  </si>
  <si>
    <t xml:space="preserve">O13954</t>
  </si>
  <si>
    <t xml:space="preserve">O13955</t>
  </si>
  <si>
    <t xml:space="preserve">O13956</t>
  </si>
  <si>
    <t xml:space="preserve">O13957</t>
  </si>
  <si>
    <t xml:space="preserve">O13958</t>
  </si>
  <si>
    <t xml:space="preserve">O13959</t>
  </si>
  <si>
    <t xml:space="preserve">O13960</t>
  </si>
  <si>
    <t xml:space="preserve">O13961</t>
  </si>
  <si>
    <t xml:space="preserve">O13962</t>
  </si>
  <si>
    <t xml:space="preserve">O13963</t>
  </si>
  <si>
    <t xml:space="preserve">O13964</t>
  </si>
  <si>
    <t xml:space="preserve">O13965</t>
  </si>
  <si>
    <t xml:space="preserve">O13966</t>
  </si>
  <si>
    <t xml:space="preserve">O13967</t>
  </si>
  <si>
    <t xml:space="preserve">O13968</t>
  </si>
  <si>
    <t xml:space="preserve">O13969</t>
  </si>
  <si>
    <t xml:space="preserve">O13970</t>
  </si>
  <si>
    <t xml:space="preserve">O13971</t>
  </si>
  <si>
    <t xml:space="preserve">O13972</t>
  </si>
  <si>
    <t xml:space="preserve">O13973</t>
  </si>
  <si>
    <t xml:space="preserve">2025-11-05</t>
  </si>
  <si>
    <t xml:space="preserve">O13974</t>
  </si>
  <si>
    <t xml:space="preserve">O13975</t>
  </si>
  <si>
    <t xml:space="preserve">O13976</t>
  </si>
  <si>
    <t xml:space="preserve">O13977</t>
  </si>
  <si>
    <t xml:space="preserve">O13978</t>
  </si>
  <si>
    <t xml:space="preserve">O13979</t>
  </si>
  <si>
    <t xml:space="preserve">O13980</t>
  </si>
  <si>
    <t xml:space="preserve">O13981</t>
  </si>
  <si>
    <t xml:space="preserve">O13982</t>
  </si>
  <si>
    <t xml:space="preserve">O13983</t>
  </si>
  <si>
    <t xml:space="preserve">05-11-2025</t>
  </si>
  <si>
    <t xml:space="preserve">O13984</t>
  </si>
  <si>
    <t xml:space="preserve">O13985</t>
  </si>
  <si>
    <t xml:space="preserve">O13986</t>
  </si>
  <si>
    <t xml:space="preserve">O13987</t>
  </si>
  <si>
    <t xml:space="preserve">O13988</t>
  </si>
  <si>
    <t xml:space="preserve">O13989</t>
  </si>
  <si>
    <t xml:space="preserve">O13990</t>
  </si>
  <si>
    <t xml:space="preserve">O13991</t>
  </si>
  <si>
    <t xml:space="preserve">O13992</t>
  </si>
  <si>
    <t xml:space="preserve">O13993</t>
  </si>
  <si>
    <t xml:space="preserve">O13994</t>
  </si>
  <si>
    <t xml:space="preserve">O13995</t>
  </si>
  <si>
    <t xml:space="preserve">O13996</t>
  </si>
  <si>
    <t xml:space="preserve">2025-11-06</t>
  </si>
  <si>
    <t xml:space="preserve">O13997</t>
  </si>
  <si>
    <t xml:space="preserve">O13998</t>
  </si>
  <si>
    <t xml:space="preserve">O13999</t>
  </si>
  <si>
    <t xml:space="preserve">O14000</t>
  </si>
  <si>
    <t xml:space="preserve">O14001</t>
  </si>
  <si>
    <t xml:space="preserve">O14002</t>
  </si>
  <si>
    <t xml:space="preserve">O14003</t>
  </si>
  <si>
    <t xml:space="preserve">₹332</t>
  </si>
  <si>
    <t xml:space="preserve">O14004</t>
  </si>
  <si>
    <t xml:space="preserve">O14005</t>
  </si>
  <si>
    <t xml:space="preserve">O14006</t>
  </si>
  <si>
    <t xml:space="preserve">O14007</t>
  </si>
  <si>
    <t xml:space="preserve">O14008</t>
  </si>
  <si>
    <t xml:space="preserve">O14009</t>
  </si>
  <si>
    <t xml:space="preserve">O14010</t>
  </si>
  <si>
    <t xml:space="preserve">06-11-2025</t>
  </si>
  <si>
    <t xml:space="preserve">O14011</t>
  </si>
  <si>
    <t xml:space="preserve">O14012</t>
  </si>
  <si>
    <t xml:space="preserve">O14013</t>
  </si>
  <si>
    <t xml:space="preserve">O14014</t>
  </si>
  <si>
    <t xml:space="preserve">O14015</t>
  </si>
  <si>
    <t xml:space="preserve">O14016</t>
  </si>
  <si>
    <t xml:space="preserve">O14017</t>
  </si>
  <si>
    <t xml:space="preserve">O14018</t>
  </si>
  <si>
    <t xml:space="preserve">2025-11-07</t>
  </si>
  <si>
    <t xml:space="preserve">O14019</t>
  </si>
  <si>
    <t xml:space="preserve">O14020</t>
  </si>
  <si>
    <t xml:space="preserve">O14021</t>
  </si>
  <si>
    <t xml:space="preserve">07-11-2025</t>
  </si>
  <si>
    <t xml:space="preserve">O14022</t>
  </si>
  <si>
    <t xml:space="preserve">O14023</t>
  </si>
  <si>
    <t xml:space="preserve">O14024</t>
  </si>
  <si>
    <t xml:space="preserve">O14025</t>
  </si>
  <si>
    <t xml:space="preserve">O14026</t>
  </si>
  <si>
    <t xml:space="preserve">O14027</t>
  </si>
  <si>
    <t xml:space="preserve">O14028</t>
  </si>
  <si>
    <t xml:space="preserve">O14029</t>
  </si>
  <si>
    <t xml:space="preserve">O14030</t>
  </si>
  <si>
    <t xml:space="preserve">O14031</t>
  </si>
  <si>
    <t xml:space="preserve">O14032</t>
  </si>
  <si>
    <t xml:space="preserve">O14033</t>
  </si>
  <si>
    <t xml:space="preserve">O14034</t>
  </si>
  <si>
    <t xml:space="preserve">O14035</t>
  </si>
  <si>
    <t xml:space="preserve">O14036</t>
  </si>
  <si>
    <t xml:space="preserve">O14037</t>
  </si>
  <si>
    <t xml:space="preserve">O14038</t>
  </si>
  <si>
    <t xml:space="preserve">2025-11-08</t>
  </si>
  <si>
    <t xml:space="preserve">O14039</t>
  </si>
  <si>
    <t xml:space="preserve">O14040</t>
  </si>
  <si>
    <t xml:space="preserve">O14041</t>
  </si>
  <si>
    <t xml:space="preserve">O14042</t>
  </si>
  <si>
    <t xml:space="preserve">O14043</t>
  </si>
  <si>
    <t xml:space="preserve">O14044</t>
  </si>
  <si>
    <t xml:space="preserve">O14045</t>
  </si>
  <si>
    <t xml:space="preserve">O14046</t>
  </si>
  <si>
    <t xml:space="preserve">O14047</t>
  </si>
  <si>
    <t xml:space="preserve">O14048</t>
  </si>
  <si>
    <t xml:space="preserve">C0643</t>
  </si>
  <si>
    <t xml:space="preserve">O14049</t>
  </si>
  <si>
    <t xml:space="preserve">O14050</t>
  </si>
  <si>
    <t xml:space="preserve">O14051</t>
  </si>
  <si>
    <t xml:space="preserve">O14052</t>
  </si>
  <si>
    <t xml:space="preserve">O14053</t>
  </si>
  <si>
    <t xml:space="preserve">O14054</t>
  </si>
  <si>
    <t xml:space="preserve">O14055</t>
  </si>
  <si>
    <t xml:space="preserve">O14056</t>
  </si>
  <si>
    <t xml:space="preserve">O14057</t>
  </si>
  <si>
    <t xml:space="preserve">O14058</t>
  </si>
  <si>
    <t xml:space="preserve">O14059</t>
  </si>
  <si>
    <t xml:space="preserve">O14060</t>
  </si>
  <si>
    <t xml:space="preserve">O14061</t>
  </si>
  <si>
    <t xml:space="preserve">O14062</t>
  </si>
  <si>
    <t xml:space="preserve">O14063</t>
  </si>
  <si>
    <t xml:space="preserve">2025-11-09</t>
  </si>
  <si>
    <t xml:space="preserve">O14064</t>
  </si>
  <si>
    <t xml:space="preserve">O14065</t>
  </si>
  <si>
    <t xml:space="preserve">O14066</t>
  </si>
  <si>
    <t xml:space="preserve">O14067</t>
  </si>
  <si>
    <t xml:space="preserve">O14068</t>
  </si>
  <si>
    <t xml:space="preserve">O14069</t>
  </si>
  <si>
    <t xml:space="preserve">O14070</t>
  </si>
  <si>
    <t xml:space="preserve">O14071</t>
  </si>
  <si>
    <t xml:space="preserve">O14072</t>
  </si>
  <si>
    <t xml:space="preserve">O14073</t>
  </si>
  <si>
    <t xml:space="preserve">O14074</t>
  </si>
  <si>
    <t xml:space="preserve">C0011</t>
  </si>
  <si>
    <t xml:space="preserve">₹2,887</t>
  </si>
  <si>
    <t xml:space="preserve">O14075</t>
  </si>
  <si>
    <t xml:space="preserve">O14076</t>
  </si>
  <si>
    <t xml:space="preserve">O14077</t>
  </si>
  <si>
    <t xml:space="preserve">O14078</t>
  </si>
  <si>
    <t xml:space="preserve">O14079</t>
  </si>
  <si>
    <t xml:space="preserve">₹411</t>
  </si>
  <si>
    <t xml:space="preserve">O14080</t>
  </si>
  <si>
    <t xml:space="preserve">O14081</t>
  </si>
  <si>
    <t xml:space="preserve">O14082</t>
  </si>
  <si>
    <t xml:space="preserve">2025-11-10</t>
  </si>
  <si>
    <t xml:space="preserve">O14083</t>
  </si>
  <si>
    <t xml:space="preserve">O14084</t>
  </si>
  <si>
    <t xml:space="preserve">O14085</t>
  </si>
  <si>
    <t xml:space="preserve">O14086</t>
  </si>
  <si>
    <t xml:space="preserve">O14087</t>
  </si>
  <si>
    <t xml:space="preserve">O14088</t>
  </si>
  <si>
    <t xml:space="preserve">O14089</t>
  </si>
  <si>
    <t xml:space="preserve">O14090</t>
  </si>
  <si>
    <t xml:space="preserve">O14091</t>
  </si>
  <si>
    <t xml:space="preserve">O14092</t>
  </si>
  <si>
    <t xml:space="preserve">O14093</t>
  </si>
  <si>
    <t xml:space="preserve">O14094</t>
  </si>
  <si>
    <t xml:space="preserve">O14095</t>
  </si>
  <si>
    <t xml:space="preserve">O14096</t>
  </si>
  <si>
    <t xml:space="preserve">O14097</t>
  </si>
  <si>
    <t xml:space="preserve">10-11-2025</t>
  </si>
  <si>
    <t xml:space="preserve">O14098</t>
  </si>
  <si>
    <t xml:space="preserve">O14099</t>
  </si>
  <si>
    <t xml:space="preserve">O14100</t>
  </si>
  <si>
    <t xml:space="preserve">O14101</t>
  </si>
  <si>
    <t xml:space="preserve">O14102</t>
  </si>
  <si>
    <t xml:space="preserve">O14103</t>
  </si>
  <si>
    <t xml:space="preserve">O14104</t>
  </si>
  <si>
    <t xml:space="preserve">O14105</t>
  </si>
  <si>
    <t xml:space="preserve">O14106</t>
  </si>
  <si>
    <t xml:space="preserve">O14107</t>
  </si>
  <si>
    <t xml:space="preserve">O14108</t>
  </si>
  <si>
    <t xml:space="preserve">2025-11-11</t>
  </si>
  <si>
    <t xml:space="preserve">O14109</t>
  </si>
  <si>
    <t xml:space="preserve">O14110</t>
  </si>
  <si>
    <t xml:space="preserve">O14111</t>
  </si>
  <si>
    <t xml:space="preserve">O14112</t>
  </si>
  <si>
    <t xml:space="preserve">O14113</t>
  </si>
  <si>
    <t xml:space="preserve">O14114</t>
  </si>
  <si>
    <t xml:space="preserve">O14115</t>
  </si>
  <si>
    <t xml:space="preserve">O14116</t>
  </si>
  <si>
    <t xml:space="preserve">O14117</t>
  </si>
  <si>
    <t xml:space="preserve">O14118</t>
  </si>
  <si>
    <t xml:space="preserve">O14119</t>
  </si>
  <si>
    <t xml:space="preserve">O14120</t>
  </si>
  <si>
    <t xml:space="preserve">O14121</t>
  </si>
  <si>
    <t xml:space="preserve">O14122</t>
  </si>
  <si>
    <t xml:space="preserve">O14123</t>
  </si>
  <si>
    <t xml:space="preserve">O14124</t>
  </si>
  <si>
    <t xml:space="preserve">O14125</t>
  </si>
  <si>
    <t xml:space="preserve">O14126</t>
  </si>
  <si>
    <t xml:space="preserve">O14127</t>
  </si>
  <si>
    <t xml:space="preserve">O14128</t>
  </si>
  <si>
    <t xml:space="preserve">O14129</t>
  </si>
  <si>
    <t xml:space="preserve">2025-11-12</t>
  </si>
  <si>
    <t xml:space="preserve">O14130</t>
  </si>
  <si>
    <t xml:space="preserve">O14131</t>
  </si>
  <si>
    <t xml:space="preserve">O14132</t>
  </si>
  <si>
    <t xml:space="preserve">O14133</t>
  </si>
  <si>
    <t xml:space="preserve">O14134</t>
  </si>
  <si>
    <t xml:space="preserve">O14135</t>
  </si>
  <si>
    <t xml:space="preserve">O14136</t>
  </si>
  <si>
    <t xml:space="preserve">O14137</t>
  </si>
  <si>
    <t xml:space="preserve">O14138</t>
  </si>
  <si>
    <t xml:space="preserve">O14139</t>
  </si>
  <si>
    <t xml:space="preserve">O14140</t>
  </si>
  <si>
    <t xml:space="preserve">O14141</t>
  </si>
  <si>
    <t xml:space="preserve">O14142</t>
  </si>
  <si>
    <t xml:space="preserve">₹1,396</t>
  </si>
  <si>
    <t xml:space="preserve">O14143</t>
  </si>
  <si>
    <t xml:space="preserve">2025-11-13</t>
  </si>
  <si>
    <t xml:space="preserve">O14144</t>
  </si>
  <si>
    <t xml:space="preserve">O14145</t>
  </si>
  <si>
    <t xml:space="preserve">O14146</t>
  </si>
  <si>
    <t xml:space="preserve">O14147</t>
  </si>
  <si>
    <t xml:space="preserve">O14148</t>
  </si>
  <si>
    <t xml:space="preserve">O14149</t>
  </si>
  <si>
    <t xml:space="preserve">O14150</t>
  </si>
  <si>
    <t xml:space="preserve">O14151</t>
  </si>
  <si>
    <t xml:space="preserve">O14152</t>
  </si>
  <si>
    <t xml:space="preserve">O14153</t>
  </si>
  <si>
    <t xml:space="preserve">O14154</t>
  </si>
  <si>
    <t xml:space="preserve">O14155</t>
  </si>
  <si>
    <t xml:space="preserve">O14156</t>
  </si>
  <si>
    <t xml:space="preserve">O14157</t>
  </si>
  <si>
    <t xml:space="preserve">O14158</t>
  </si>
  <si>
    <t xml:space="preserve">O14159</t>
  </si>
  <si>
    <t xml:space="preserve">O14160</t>
  </si>
  <si>
    <t xml:space="preserve">O14161</t>
  </si>
  <si>
    <t xml:space="preserve">2025-11-14</t>
  </si>
  <si>
    <t xml:space="preserve">O14162</t>
  </si>
  <si>
    <t xml:space="preserve">O14163</t>
  </si>
  <si>
    <t xml:space="preserve">C0678</t>
  </si>
  <si>
    <t xml:space="preserve">O14164</t>
  </si>
  <si>
    <t xml:space="preserve">O14165</t>
  </si>
  <si>
    <t xml:space="preserve">₹2,280</t>
  </si>
  <si>
    <t xml:space="preserve">O14166</t>
  </si>
  <si>
    <t xml:space="preserve">O14167</t>
  </si>
  <si>
    <t xml:space="preserve">O14168</t>
  </si>
  <si>
    <t xml:space="preserve">O14169</t>
  </si>
  <si>
    <t xml:space="preserve">O14170</t>
  </si>
  <si>
    <t xml:space="preserve">O14171</t>
  </si>
  <si>
    <t xml:space="preserve">O14172</t>
  </si>
  <si>
    <t xml:space="preserve">O14173</t>
  </si>
  <si>
    <t xml:space="preserve">O14174</t>
  </si>
  <si>
    <t xml:space="preserve">O14175</t>
  </si>
  <si>
    <t xml:space="preserve">O14176</t>
  </si>
  <si>
    <t xml:space="preserve">O14177</t>
  </si>
  <si>
    <t xml:space="preserve">O14178</t>
  </si>
  <si>
    <t xml:space="preserve">O14179</t>
  </si>
  <si>
    <t xml:space="preserve">O14180</t>
  </si>
  <si>
    <t xml:space="preserve">O14181</t>
  </si>
  <si>
    <t xml:space="preserve">O14182</t>
  </si>
  <si>
    <t xml:space="preserve">O14183</t>
  </si>
  <si>
    <t xml:space="preserve">O14184</t>
  </si>
  <si>
    <t xml:space="preserve">O14185</t>
  </si>
  <si>
    <t xml:space="preserve">2025-11-15</t>
  </si>
  <si>
    <t xml:space="preserve">O14186</t>
  </si>
  <si>
    <t xml:space="preserve">O14187</t>
  </si>
  <si>
    <t xml:space="preserve">O14188</t>
  </si>
  <si>
    <t xml:space="preserve">O14189</t>
  </si>
  <si>
    <t xml:space="preserve">O14190</t>
  </si>
  <si>
    <t xml:space="preserve">O14191</t>
  </si>
  <si>
    <t xml:space="preserve">O14192</t>
  </si>
  <si>
    <t xml:space="preserve">O14193</t>
  </si>
  <si>
    <t xml:space="preserve">O14194</t>
  </si>
  <si>
    <t xml:space="preserve">15-11-2025</t>
  </si>
  <si>
    <t xml:space="preserve">O14195</t>
  </si>
  <si>
    <t xml:space="preserve">O14196</t>
  </si>
  <si>
    <t xml:space="preserve">O14197</t>
  </si>
  <si>
    <t xml:space="preserve">₹2,418</t>
  </si>
  <si>
    <t xml:space="preserve">O14198</t>
  </si>
  <si>
    <t xml:space="preserve">O14199</t>
  </si>
  <si>
    <t xml:space="preserve">O14200</t>
  </si>
  <si>
    <t xml:space="preserve">O14201</t>
  </si>
  <si>
    <t xml:space="preserve">O14202</t>
  </si>
  <si>
    <t xml:space="preserve">O14203</t>
  </si>
  <si>
    <t xml:space="preserve">₹3,075</t>
  </si>
  <si>
    <t xml:space="preserve">O14204</t>
  </si>
  <si>
    <t xml:space="preserve">O14205</t>
  </si>
  <si>
    <t xml:space="preserve">2025-11-16</t>
  </si>
  <si>
    <t xml:space="preserve">O14206</t>
  </si>
  <si>
    <t xml:space="preserve">O14207</t>
  </si>
  <si>
    <t xml:space="preserve">O14208</t>
  </si>
  <si>
    <t xml:space="preserve">O14209</t>
  </si>
  <si>
    <t xml:space="preserve">O14210</t>
  </si>
  <si>
    <t xml:space="preserve">O14211</t>
  </si>
  <si>
    <t xml:space="preserve">O14212</t>
  </si>
  <si>
    <t xml:space="preserve">O14213</t>
  </si>
  <si>
    <t xml:space="preserve">O14214</t>
  </si>
  <si>
    <t xml:space="preserve">O14215</t>
  </si>
  <si>
    <t xml:space="preserve">O14216</t>
  </si>
  <si>
    <t xml:space="preserve">O14217</t>
  </si>
  <si>
    <t xml:space="preserve">O14218</t>
  </si>
  <si>
    <t xml:space="preserve">O14219</t>
  </si>
  <si>
    <t xml:space="preserve">O14220</t>
  </si>
  <si>
    <t xml:space="preserve">O14221</t>
  </si>
  <si>
    <t xml:space="preserve">O14222</t>
  </si>
  <si>
    <t xml:space="preserve">O14223</t>
  </si>
  <si>
    <t xml:space="preserve">O14224</t>
  </si>
  <si>
    <t xml:space="preserve">O14225</t>
  </si>
  <si>
    <t xml:space="preserve">O14226</t>
  </si>
  <si>
    <t xml:space="preserve">O14227</t>
  </si>
  <si>
    <t xml:space="preserve">O14228</t>
  </si>
  <si>
    <t xml:space="preserve">O14229</t>
  </si>
  <si>
    <t xml:space="preserve">O14230</t>
  </si>
  <si>
    <t xml:space="preserve">O14231</t>
  </si>
  <si>
    <t xml:space="preserve">2025-11-17</t>
  </si>
  <si>
    <t xml:space="preserve">O14232</t>
  </si>
  <si>
    <t xml:space="preserve">O14233</t>
  </si>
  <si>
    <t xml:space="preserve">O14234</t>
  </si>
  <si>
    <t xml:space="preserve">O14235</t>
  </si>
  <si>
    <t xml:space="preserve">O14236</t>
  </si>
  <si>
    <t xml:space="preserve">O14237</t>
  </si>
  <si>
    <t xml:space="preserve">O14238</t>
  </si>
  <si>
    <t xml:space="preserve">O14239</t>
  </si>
  <si>
    <t xml:space="preserve">O14240</t>
  </si>
  <si>
    <t xml:space="preserve">O14241</t>
  </si>
  <si>
    <t xml:space="preserve">O14242</t>
  </si>
  <si>
    <t xml:space="preserve">O14243</t>
  </si>
  <si>
    <t xml:space="preserve">O14244</t>
  </si>
  <si>
    <t xml:space="preserve">O14245</t>
  </si>
  <si>
    <t xml:space="preserve">O14246</t>
  </si>
  <si>
    <t xml:space="preserve">O14247</t>
  </si>
  <si>
    <t xml:space="preserve">O14248</t>
  </si>
  <si>
    <t xml:space="preserve">O14249</t>
  </si>
  <si>
    <t xml:space="preserve">O14250</t>
  </si>
  <si>
    <t xml:space="preserve">O14251</t>
  </si>
  <si>
    <t xml:space="preserve">2025-11-18</t>
  </si>
  <si>
    <t xml:space="preserve">O14252</t>
  </si>
  <si>
    <t xml:space="preserve">O14253</t>
  </si>
  <si>
    <t xml:space="preserve">O14254</t>
  </si>
  <si>
    <t xml:space="preserve">O14255</t>
  </si>
  <si>
    <t xml:space="preserve">O14256</t>
  </si>
  <si>
    <t xml:space="preserve">O14257</t>
  </si>
  <si>
    <t xml:space="preserve">O14258</t>
  </si>
  <si>
    <t xml:space="preserve">O14259</t>
  </si>
  <si>
    <t xml:space="preserve">O14260</t>
  </si>
  <si>
    <t xml:space="preserve">O14261</t>
  </si>
  <si>
    <t xml:space="preserve">O14262</t>
  </si>
  <si>
    <t xml:space="preserve">O14263</t>
  </si>
  <si>
    <t xml:space="preserve">O14264</t>
  </si>
  <si>
    <t xml:space="preserve">O14265</t>
  </si>
  <si>
    <t xml:space="preserve">O14266</t>
  </si>
  <si>
    <t xml:space="preserve">O14267</t>
  </si>
  <si>
    <t xml:space="preserve">₹1,912</t>
  </si>
  <si>
    <t xml:space="preserve">O14268</t>
  </si>
  <si>
    <t xml:space="preserve">O14269</t>
  </si>
  <si>
    <t xml:space="preserve">O14270</t>
  </si>
  <si>
    <t xml:space="preserve">O14271</t>
  </si>
  <si>
    <t xml:space="preserve">₹496</t>
  </si>
  <si>
    <t xml:space="preserve">O14272</t>
  </si>
  <si>
    <t xml:space="preserve">O14273</t>
  </si>
  <si>
    <t xml:space="preserve">O14274</t>
  </si>
  <si>
    <t xml:space="preserve">O14275</t>
  </si>
  <si>
    <t xml:space="preserve">O14276</t>
  </si>
  <si>
    <t xml:space="preserve">O14277</t>
  </si>
  <si>
    <t xml:space="preserve">O14278</t>
  </si>
  <si>
    <t xml:space="preserve">O14279</t>
  </si>
  <si>
    <t xml:space="preserve">O14280</t>
  </si>
  <si>
    <t xml:space="preserve">O14281</t>
  </si>
  <si>
    <t xml:space="preserve">O14282</t>
  </si>
  <si>
    <t xml:space="preserve">O14283</t>
  </si>
  <si>
    <t xml:space="preserve">2025-11-19</t>
  </si>
  <si>
    <t xml:space="preserve">O14284</t>
  </si>
  <si>
    <t xml:space="preserve">O14285</t>
  </si>
  <si>
    <t xml:space="preserve">O14286</t>
  </si>
  <si>
    <t xml:space="preserve">O14287</t>
  </si>
  <si>
    <t xml:space="preserve">O14288</t>
  </si>
  <si>
    <t xml:space="preserve">O14289</t>
  </si>
  <si>
    <t xml:space="preserve">O14290</t>
  </si>
  <si>
    <t xml:space="preserve">O14291</t>
  </si>
  <si>
    <t xml:space="preserve">O14292</t>
  </si>
  <si>
    <t xml:space="preserve">O14293</t>
  </si>
  <si>
    <t xml:space="preserve">O14294</t>
  </si>
  <si>
    <t xml:space="preserve">O14295</t>
  </si>
  <si>
    <t xml:space="preserve">O14296</t>
  </si>
  <si>
    <t xml:space="preserve">O14297</t>
  </si>
  <si>
    <t xml:space="preserve">O14298</t>
  </si>
  <si>
    <t xml:space="preserve">O14299</t>
  </si>
  <si>
    <t xml:space="preserve">O14300</t>
  </si>
  <si>
    <t xml:space="preserve">O14301</t>
  </si>
  <si>
    <t xml:space="preserve">O14302</t>
  </si>
  <si>
    <t xml:space="preserve">2025-11-20</t>
  </si>
  <si>
    <t xml:space="preserve">O14303</t>
  </si>
  <si>
    <t xml:space="preserve">O14304</t>
  </si>
  <si>
    <t xml:space="preserve">O14305</t>
  </si>
  <si>
    <t xml:space="preserve">O14306</t>
  </si>
  <si>
    <t xml:space="preserve">O14307</t>
  </si>
  <si>
    <t xml:space="preserve">O14308</t>
  </si>
  <si>
    <t xml:space="preserve">O14309</t>
  </si>
  <si>
    <t xml:space="preserve">O14310</t>
  </si>
  <si>
    <t xml:space="preserve">O14311</t>
  </si>
  <si>
    <t xml:space="preserve">O14312</t>
  </si>
  <si>
    <t xml:space="preserve">O14313</t>
  </si>
  <si>
    <t xml:space="preserve">O14314</t>
  </si>
  <si>
    <t xml:space="preserve">O14315</t>
  </si>
  <si>
    <t xml:space="preserve">O14316</t>
  </si>
  <si>
    <t xml:space="preserve">O14317</t>
  </si>
  <si>
    <t xml:space="preserve">O14318</t>
  </si>
  <si>
    <t xml:space="preserve">O14319</t>
  </si>
  <si>
    <t xml:space="preserve">O14320</t>
  </si>
  <si>
    <t xml:space="preserve">O14321</t>
  </si>
  <si>
    <t xml:space="preserve">O14322</t>
  </si>
  <si>
    <t xml:space="preserve">2025-11-21</t>
  </si>
  <si>
    <t xml:space="preserve">O14323</t>
  </si>
  <si>
    <t xml:space="preserve">O14324</t>
  </si>
  <si>
    <t xml:space="preserve">O14325</t>
  </si>
  <si>
    <t xml:space="preserve">O14326</t>
  </si>
  <si>
    <t xml:space="preserve">O14327</t>
  </si>
  <si>
    <t xml:space="preserve">O14328</t>
  </si>
  <si>
    <t xml:space="preserve">O14329</t>
  </si>
  <si>
    <t xml:space="preserve">O14330</t>
  </si>
  <si>
    <t xml:space="preserve">O14331</t>
  </si>
  <si>
    <t xml:space="preserve">O14332</t>
  </si>
  <si>
    <t xml:space="preserve">O14333</t>
  </si>
  <si>
    <t xml:space="preserve">O14334</t>
  </si>
  <si>
    <t xml:space="preserve">O14335</t>
  </si>
  <si>
    <t xml:space="preserve">2025-11-22</t>
  </si>
  <si>
    <t xml:space="preserve">O14336</t>
  </si>
  <si>
    <t xml:space="preserve">O14337</t>
  </si>
  <si>
    <t xml:space="preserve">O14338</t>
  </si>
  <si>
    <t xml:space="preserve">O14339</t>
  </si>
  <si>
    <t xml:space="preserve">22-11-2025</t>
  </si>
  <si>
    <t xml:space="preserve">O14340</t>
  </si>
  <si>
    <t xml:space="preserve">O14341</t>
  </si>
  <si>
    <t xml:space="preserve">O14342</t>
  </si>
  <si>
    <t xml:space="preserve">O14343</t>
  </si>
  <si>
    <t xml:space="preserve">O14344</t>
  </si>
  <si>
    <t xml:space="preserve">O14345</t>
  </si>
  <si>
    <t xml:space="preserve">O14346</t>
  </si>
  <si>
    <t xml:space="preserve">O14347</t>
  </si>
  <si>
    <t xml:space="preserve">O14348</t>
  </si>
  <si>
    <t xml:space="preserve">O14349</t>
  </si>
  <si>
    <t xml:space="preserve">O14350</t>
  </si>
  <si>
    <t xml:space="preserve">O14351</t>
  </si>
  <si>
    <t xml:space="preserve">O14352</t>
  </si>
  <si>
    <t xml:space="preserve">O14353</t>
  </si>
  <si>
    <t xml:space="preserve">O14354</t>
  </si>
  <si>
    <t xml:space="preserve">O14355</t>
  </si>
  <si>
    <t xml:space="preserve">O14356</t>
  </si>
  <si>
    <t xml:space="preserve">O14357</t>
  </si>
  <si>
    <t xml:space="preserve">O14358</t>
  </si>
  <si>
    <t xml:space="preserve">O14359</t>
  </si>
  <si>
    <t xml:space="preserve">O14360</t>
  </si>
  <si>
    <t xml:space="preserve">2025-11-23</t>
  </si>
  <si>
    <t xml:space="preserve">O14361</t>
  </si>
  <si>
    <t xml:space="preserve">O14362</t>
  </si>
  <si>
    <t xml:space="preserve">O14363</t>
  </si>
  <si>
    <t xml:space="preserve">23-11-2025</t>
  </si>
  <si>
    <t xml:space="preserve">O14364</t>
  </si>
  <si>
    <t xml:space="preserve">O14365</t>
  </si>
  <si>
    <t xml:space="preserve">O14366</t>
  </si>
  <si>
    <t xml:space="preserve">₹1,364</t>
  </si>
  <si>
    <t xml:space="preserve">O14367</t>
  </si>
  <si>
    <t xml:space="preserve">O14368</t>
  </si>
  <si>
    <t xml:space="preserve">O14369</t>
  </si>
  <si>
    <t xml:space="preserve">O14370</t>
  </si>
  <si>
    <t xml:space="preserve">O14371</t>
  </si>
  <si>
    <t xml:space="preserve">O14372</t>
  </si>
  <si>
    <t xml:space="preserve">O14373</t>
  </si>
  <si>
    <t xml:space="preserve">O14374</t>
  </si>
  <si>
    <t xml:space="preserve">O14375</t>
  </si>
  <si>
    <t xml:space="preserve">O14376</t>
  </si>
  <si>
    <t xml:space="preserve">O14377</t>
  </si>
  <si>
    <t xml:space="preserve">O14378</t>
  </si>
  <si>
    <t xml:space="preserve">₹3,310</t>
  </si>
  <si>
    <t xml:space="preserve">O14379</t>
  </si>
  <si>
    <t xml:space="preserve">2025-11-24</t>
  </si>
  <si>
    <t xml:space="preserve">O14380</t>
  </si>
  <si>
    <t xml:space="preserve">O14381</t>
  </si>
  <si>
    <t xml:space="preserve">O14382</t>
  </si>
  <si>
    <t xml:space="preserve">O14383</t>
  </si>
  <si>
    <t xml:space="preserve">O14384</t>
  </si>
  <si>
    <t xml:space="preserve">O14385</t>
  </si>
  <si>
    <t xml:space="preserve">O14386</t>
  </si>
  <si>
    <t xml:space="preserve">O14387</t>
  </si>
  <si>
    <t xml:space="preserve">O14388</t>
  </si>
  <si>
    <t xml:space="preserve">O14389</t>
  </si>
  <si>
    <t xml:space="preserve">O14390</t>
  </si>
  <si>
    <t xml:space="preserve">O14391</t>
  </si>
  <si>
    <t xml:space="preserve">O14392</t>
  </si>
  <si>
    <t xml:space="preserve">O14393</t>
  </si>
  <si>
    <t xml:space="preserve">O14394</t>
  </si>
  <si>
    <t xml:space="preserve">O14395</t>
  </si>
  <si>
    <t xml:space="preserve">O14396</t>
  </si>
  <si>
    <t xml:space="preserve">2025-11-25</t>
  </si>
  <si>
    <t xml:space="preserve">O14397</t>
  </si>
  <si>
    <t xml:space="preserve">O14398</t>
  </si>
  <si>
    <t xml:space="preserve">O14399</t>
  </si>
  <si>
    <t xml:space="preserve">O14400</t>
  </si>
  <si>
    <t xml:space="preserve">O14401</t>
  </si>
  <si>
    <t xml:space="preserve">O14402</t>
  </si>
  <si>
    <t xml:space="preserve">O14403</t>
  </si>
  <si>
    <t xml:space="preserve">O14404</t>
  </si>
  <si>
    <t xml:space="preserve">₹864</t>
  </si>
  <si>
    <t xml:space="preserve">O14405</t>
  </si>
  <si>
    <t xml:space="preserve">O14406</t>
  </si>
  <si>
    <t xml:space="preserve">O14407</t>
  </si>
  <si>
    <t xml:space="preserve">O14408</t>
  </si>
  <si>
    <t xml:space="preserve">O14409</t>
  </si>
  <si>
    <t xml:space="preserve">O14410</t>
  </si>
  <si>
    <t xml:space="preserve">O14411</t>
  </si>
  <si>
    <t xml:space="preserve">O14412</t>
  </si>
  <si>
    <t xml:space="preserve">O14413</t>
  </si>
  <si>
    <t xml:space="preserve">O14414</t>
  </si>
  <si>
    <t xml:space="preserve">O14415</t>
  </si>
  <si>
    <t xml:space="preserve">₹1,444</t>
  </si>
  <si>
    <t xml:space="preserve">O14416</t>
  </si>
  <si>
    <t xml:space="preserve">O14417</t>
  </si>
  <si>
    <t xml:space="preserve">O14418</t>
  </si>
  <si>
    <t xml:space="preserve">O14419</t>
  </si>
  <si>
    <t xml:space="preserve">O14420</t>
  </si>
  <si>
    <t xml:space="preserve">2025-11-26</t>
  </si>
  <si>
    <t xml:space="preserve">O14421</t>
  </si>
  <si>
    <t xml:space="preserve">O14422</t>
  </si>
  <si>
    <t xml:space="preserve">O14423</t>
  </si>
  <si>
    <t xml:space="preserve">O14424</t>
  </si>
  <si>
    <t xml:space="preserve">O14425</t>
  </si>
  <si>
    <t xml:space="preserve">O14426</t>
  </si>
  <si>
    <t xml:space="preserve">O14427</t>
  </si>
  <si>
    <t xml:space="preserve">O14428</t>
  </si>
  <si>
    <t xml:space="preserve">O14429</t>
  </si>
  <si>
    <t xml:space="preserve">₹681</t>
  </si>
  <si>
    <t xml:space="preserve">O14430</t>
  </si>
  <si>
    <t xml:space="preserve">O14431</t>
  </si>
  <si>
    <t xml:space="preserve">O14432</t>
  </si>
  <si>
    <t xml:space="preserve">O14433</t>
  </si>
  <si>
    <t xml:space="preserve">O14434</t>
  </si>
  <si>
    <t xml:space="preserve">O14435</t>
  </si>
  <si>
    <t xml:space="preserve">O14436</t>
  </si>
  <si>
    <t xml:space="preserve">O14437</t>
  </si>
  <si>
    <t xml:space="preserve">O14438</t>
  </si>
  <si>
    <t xml:space="preserve">O14439</t>
  </si>
  <si>
    <t xml:space="preserve">O14440</t>
  </si>
  <si>
    <t xml:space="preserve">O14441</t>
  </si>
  <si>
    <t xml:space="preserve">O14442</t>
  </si>
  <si>
    <t xml:space="preserve">O14443</t>
  </si>
  <si>
    <t xml:space="preserve">2025-11-27</t>
  </si>
  <si>
    <t xml:space="preserve">O14444</t>
  </si>
  <si>
    <t xml:space="preserve">O14445</t>
  </si>
  <si>
    <t xml:space="preserve">O14446</t>
  </si>
  <si>
    <t xml:space="preserve">O14447</t>
  </si>
  <si>
    <t xml:space="preserve">O14448</t>
  </si>
  <si>
    <t xml:space="preserve">O14449</t>
  </si>
  <si>
    <t xml:space="preserve">O14450</t>
  </si>
  <si>
    <t xml:space="preserve">O14451</t>
  </si>
  <si>
    <t xml:space="preserve">O14452</t>
  </si>
  <si>
    <t xml:space="preserve">O14453</t>
  </si>
  <si>
    <t xml:space="preserve">O14454</t>
  </si>
  <si>
    <t xml:space="preserve">O14455</t>
  </si>
  <si>
    <t xml:space="preserve">O14456</t>
  </si>
  <si>
    <t xml:space="preserve">O14457</t>
  </si>
  <si>
    <t xml:space="preserve">O14458</t>
  </si>
  <si>
    <t xml:space="preserve">O14459</t>
  </si>
  <si>
    <t xml:space="preserve">O14460</t>
  </si>
  <si>
    <t xml:space="preserve">2025-11-28</t>
  </si>
  <si>
    <t xml:space="preserve">O14461</t>
  </si>
  <si>
    <t xml:space="preserve">₹1,952</t>
  </si>
  <si>
    <t xml:space="preserve">O14462</t>
  </si>
  <si>
    <t xml:space="preserve">O14463</t>
  </si>
  <si>
    <t xml:space="preserve">O14464</t>
  </si>
  <si>
    <t xml:space="preserve">O14465</t>
  </si>
  <si>
    <t xml:space="preserve">O14466</t>
  </si>
  <si>
    <t xml:space="preserve">O14467</t>
  </si>
  <si>
    <t xml:space="preserve">O14468</t>
  </si>
  <si>
    <t xml:space="preserve">O14469</t>
  </si>
  <si>
    <t xml:space="preserve">O14470</t>
  </si>
  <si>
    <t xml:space="preserve">O14471</t>
  </si>
  <si>
    <t xml:space="preserve">O14472</t>
  </si>
  <si>
    <t xml:space="preserve">O14473</t>
  </si>
  <si>
    <t xml:space="preserve">28-11-2025</t>
  </si>
  <si>
    <t xml:space="preserve">O14474</t>
  </si>
  <si>
    <t xml:space="preserve">O14475</t>
  </si>
  <si>
    <t xml:space="preserve">2025-12-01</t>
  </si>
  <si>
    <t xml:space="preserve">O14476</t>
  </si>
  <si>
    <t xml:space="preserve">O14477</t>
  </si>
  <si>
    <t xml:space="preserve">O14478</t>
  </si>
  <si>
    <t xml:space="preserve">O14479</t>
  </si>
  <si>
    <t xml:space="preserve">O14480</t>
  </si>
  <si>
    <t xml:space="preserve">O14481</t>
  </si>
  <si>
    <t xml:space="preserve">O14482</t>
  </si>
  <si>
    <t xml:space="preserve">O14483</t>
  </si>
  <si>
    <t xml:space="preserve">O14484</t>
  </si>
  <si>
    <t xml:space="preserve">O14485</t>
  </si>
  <si>
    <t xml:space="preserve">O14486</t>
  </si>
  <si>
    <t xml:space="preserve">O14487</t>
  </si>
  <si>
    <t xml:space="preserve">O14488</t>
  </si>
  <si>
    <t xml:space="preserve">2025-12-02</t>
  </si>
  <si>
    <t xml:space="preserve">O14489</t>
  </si>
  <si>
    <t xml:space="preserve">O14490</t>
  </si>
  <si>
    <t xml:space="preserve">O14491</t>
  </si>
  <si>
    <t xml:space="preserve">O14492</t>
  </si>
  <si>
    <t xml:space="preserve">O14493</t>
  </si>
  <si>
    <t xml:space="preserve">O14494</t>
  </si>
  <si>
    <t xml:space="preserve">O14495</t>
  </si>
  <si>
    <t xml:space="preserve">O14496</t>
  </si>
  <si>
    <t xml:space="preserve">O14497</t>
  </si>
  <si>
    <t xml:space="preserve">O14498</t>
  </si>
  <si>
    <t xml:space="preserve">O14499</t>
  </si>
  <si>
    <t xml:space="preserve">O14500</t>
  </si>
  <si>
    <t xml:space="preserve">O14501</t>
  </si>
  <si>
    <t xml:space="preserve">O14502</t>
  </si>
  <si>
    <t xml:space="preserve">O14503</t>
  </si>
  <si>
    <t xml:space="preserve">O14504</t>
  </si>
  <si>
    <t xml:space="preserve">O14505</t>
  </si>
  <si>
    <t xml:space="preserve">O14506</t>
  </si>
  <si>
    <t xml:space="preserve">O14507</t>
  </si>
  <si>
    <t xml:space="preserve">O14508</t>
  </si>
  <si>
    <t xml:space="preserve">O14509</t>
  </si>
  <si>
    <t xml:space="preserve">2025-12-03</t>
  </si>
  <si>
    <t xml:space="preserve">O14510</t>
  </si>
  <si>
    <t xml:space="preserve">O14511</t>
  </si>
  <si>
    <t xml:space="preserve">O14512</t>
  </si>
  <si>
    <t xml:space="preserve">O14513</t>
  </si>
  <si>
    <t xml:space="preserve">O14514</t>
  </si>
  <si>
    <t xml:space="preserve">O14515</t>
  </si>
  <si>
    <t xml:space="preserve">O14516</t>
  </si>
  <si>
    <t xml:space="preserve">O14517</t>
  </si>
  <si>
    <t xml:space="preserve">O14518</t>
  </si>
  <si>
    <t xml:space="preserve">O14519</t>
  </si>
  <si>
    <t xml:space="preserve">O14520</t>
  </si>
  <si>
    <t xml:space="preserve">O14521</t>
  </si>
  <si>
    <t xml:space="preserve">O14522</t>
  </si>
  <si>
    <t xml:space="preserve">O14523</t>
  </si>
  <si>
    <t xml:space="preserve">O14524</t>
  </si>
  <si>
    <t xml:space="preserve">O14525</t>
  </si>
  <si>
    <t xml:space="preserve">O14526</t>
  </si>
  <si>
    <t xml:space="preserve">O14527</t>
  </si>
  <si>
    <t xml:space="preserve">O14528</t>
  </si>
  <si>
    <t xml:space="preserve">O14529</t>
  </si>
  <si>
    <t xml:space="preserve">O14530</t>
  </si>
  <si>
    <t xml:space="preserve">O14531</t>
  </si>
  <si>
    <t xml:space="preserve">O14532</t>
  </si>
  <si>
    <t xml:space="preserve">2025-12-04</t>
  </si>
  <si>
    <t xml:space="preserve">O14533</t>
  </si>
  <si>
    <t xml:space="preserve">O14534</t>
  </si>
  <si>
    <t xml:space="preserve">O14535</t>
  </si>
  <si>
    <t xml:space="preserve">O14536</t>
  </si>
  <si>
    <t xml:space="preserve">O14537</t>
  </si>
  <si>
    <t xml:space="preserve">O14538</t>
  </si>
  <si>
    <t xml:space="preserve">O14539</t>
  </si>
  <si>
    <t xml:space="preserve">O14540</t>
  </si>
  <si>
    <t xml:space="preserve">O14541</t>
  </si>
  <si>
    <t xml:space="preserve">O14542</t>
  </si>
  <si>
    <t xml:space="preserve">O14543</t>
  </si>
  <si>
    <t xml:space="preserve">O14544</t>
  </si>
  <si>
    <t xml:space="preserve">O14545</t>
  </si>
  <si>
    <t xml:space="preserve">O14546</t>
  </si>
  <si>
    <t xml:space="preserve">O14547</t>
  </si>
  <si>
    <t xml:space="preserve">O14548</t>
  </si>
  <si>
    <t xml:space="preserve">O14549</t>
  </si>
  <si>
    <t xml:space="preserve">O14550</t>
  </si>
  <si>
    <t xml:space="preserve">O14551</t>
  </si>
  <si>
    <t xml:space="preserve">O14552</t>
  </si>
  <si>
    <t xml:space="preserve">O14553</t>
  </si>
  <si>
    <t xml:space="preserve">O14554</t>
  </si>
  <si>
    <t xml:space="preserve">2025-12-05</t>
  </si>
  <si>
    <t xml:space="preserve">O14555</t>
  </si>
  <si>
    <t xml:space="preserve">O14556</t>
  </si>
  <si>
    <t xml:space="preserve">O14557</t>
  </si>
  <si>
    <t xml:space="preserve">O14558</t>
  </si>
  <si>
    <t xml:space="preserve">O14559</t>
  </si>
  <si>
    <t xml:space="preserve">O14560</t>
  </si>
  <si>
    <t xml:space="preserve">O14561</t>
  </si>
  <si>
    <t xml:space="preserve">O14562</t>
  </si>
  <si>
    <t xml:space="preserve">O14563</t>
  </si>
  <si>
    <t xml:space="preserve">O14564</t>
  </si>
  <si>
    <t xml:space="preserve">O14565</t>
  </si>
  <si>
    <t xml:space="preserve">O14566</t>
  </si>
  <si>
    <t xml:space="preserve">O14567</t>
  </si>
  <si>
    <t xml:space="preserve">O14568</t>
  </si>
  <si>
    <t xml:space="preserve">2025-12-06</t>
  </si>
  <si>
    <t xml:space="preserve">O14569</t>
  </si>
  <si>
    <t xml:space="preserve">O14570</t>
  </si>
  <si>
    <t xml:space="preserve">06-12-2025</t>
  </si>
  <si>
    <t xml:space="preserve">O14571</t>
  </si>
  <si>
    <t xml:space="preserve">O14572</t>
  </si>
  <si>
    <t xml:space="preserve">O14573</t>
  </si>
  <si>
    <t xml:space="preserve">O14574</t>
  </si>
  <si>
    <t xml:space="preserve">O14575</t>
  </si>
  <si>
    <t xml:space="preserve">O14576</t>
  </si>
  <si>
    <t xml:space="preserve">O14577</t>
  </si>
  <si>
    <t xml:space="preserve">O14578</t>
  </si>
  <si>
    <t xml:space="preserve">O14579</t>
  </si>
  <si>
    <t xml:space="preserve">O14580</t>
  </si>
  <si>
    <t xml:space="preserve">O14581</t>
  </si>
  <si>
    <t xml:space="preserve">O14582</t>
  </si>
  <si>
    <t xml:space="preserve">O14583</t>
  </si>
  <si>
    <t xml:space="preserve">O14584</t>
  </si>
  <si>
    <t xml:space="preserve">O14585</t>
  </si>
  <si>
    <t xml:space="preserve">O14586</t>
  </si>
  <si>
    <t xml:space="preserve">O14587</t>
  </si>
  <si>
    <t xml:space="preserve">O14588</t>
  </si>
  <si>
    <t xml:space="preserve">O14589</t>
  </si>
  <si>
    <t xml:space="preserve">2025-12-07</t>
  </si>
  <si>
    <t xml:space="preserve">O14590</t>
  </si>
  <si>
    <t xml:space="preserve">O14591</t>
  </si>
  <si>
    <t xml:space="preserve">O14592</t>
  </si>
  <si>
    <t xml:space="preserve">O14593</t>
  </si>
  <si>
    <t xml:space="preserve">O14594</t>
  </si>
  <si>
    <t xml:space="preserve">O14595</t>
  </si>
  <si>
    <t xml:space="preserve">O14596</t>
  </si>
  <si>
    <t xml:space="preserve">O14597</t>
  </si>
  <si>
    <t xml:space="preserve">O14598</t>
  </si>
  <si>
    <t xml:space="preserve">O14599</t>
  </si>
  <si>
    <t xml:space="preserve">O14600</t>
  </si>
  <si>
    <t xml:space="preserve">O14601</t>
  </si>
  <si>
    <t xml:space="preserve">O14602</t>
  </si>
  <si>
    <t xml:space="preserve">O14603</t>
  </si>
  <si>
    <t xml:space="preserve">O14604</t>
  </si>
  <si>
    <t xml:space="preserve">O14605</t>
  </si>
  <si>
    <t xml:space="preserve">07-12-2025</t>
  </si>
  <si>
    <t xml:space="preserve">O14606</t>
  </si>
  <si>
    <t xml:space="preserve">O14607</t>
  </si>
  <si>
    <t xml:space="preserve">2025-12-08</t>
  </si>
  <si>
    <t xml:space="preserve">O14608</t>
  </si>
  <si>
    <t xml:space="preserve">O14609</t>
  </si>
  <si>
    <t xml:space="preserve">₹5,654</t>
  </si>
  <si>
    <t xml:space="preserve">O14610</t>
  </si>
  <si>
    <t xml:space="preserve">O14611</t>
  </si>
  <si>
    <t xml:space="preserve">O14612</t>
  </si>
  <si>
    <t xml:space="preserve">O14613</t>
  </si>
  <si>
    <t xml:space="preserve">O14614</t>
  </si>
  <si>
    <t xml:space="preserve">O14615</t>
  </si>
  <si>
    <t xml:space="preserve">O14616</t>
  </si>
  <si>
    <t xml:space="preserve">O14617</t>
  </si>
  <si>
    <t xml:space="preserve">O14618</t>
  </si>
  <si>
    <t xml:space="preserve">O14619</t>
  </si>
  <si>
    <t xml:space="preserve">O14620</t>
  </si>
  <si>
    <t xml:space="preserve">O14621</t>
  </si>
  <si>
    <t xml:space="preserve">O14622</t>
  </si>
  <si>
    <t xml:space="preserve">2025-12-09</t>
  </si>
  <si>
    <t xml:space="preserve">O14623</t>
  </si>
  <si>
    <t xml:space="preserve">O14624</t>
  </si>
  <si>
    <t xml:space="preserve">O14625</t>
  </si>
  <si>
    <t xml:space="preserve">O14626</t>
  </si>
  <si>
    <t xml:space="preserve">O14627</t>
  </si>
  <si>
    <t xml:space="preserve">O14628</t>
  </si>
  <si>
    <t xml:space="preserve">O14629</t>
  </si>
  <si>
    <t xml:space="preserve">O14630</t>
  </si>
  <si>
    <t xml:space="preserve">O14631</t>
  </si>
  <si>
    <t xml:space="preserve">O14632</t>
  </si>
  <si>
    <t xml:space="preserve">O14633</t>
  </si>
  <si>
    <t xml:space="preserve">O14634</t>
  </si>
  <si>
    <t xml:space="preserve">O14635</t>
  </si>
  <si>
    <t xml:space="preserve">O14636</t>
  </si>
  <si>
    <t xml:space="preserve">09-12-2025</t>
  </si>
  <si>
    <t xml:space="preserve">O14637</t>
  </si>
  <si>
    <t xml:space="preserve">O14638</t>
  </si>
  <si>
    <t xml:space="preserve">2025-12-10</t>
  </si>
  <si>
    <t xml:space="preserve">O14639</t>
  </si>
  <si>
    <t xml:space="preserve">O14640</t>
  </si>
  <si>
    <t xml:space="preserve">O14641</t>
  </si>
  <si>
    <t xml:space="preserve">O14642</t>
  </si>
  <si>
    <t xml:space="preserve">O14643</t>
  </si>
  <si>
    <t xml:space="preserve">O14644</t>
  </si>
  <si>
    <t xml:space="preserve">O14645</t>
  </si>
  <si>
    <t xml:space="preserve">O14646</t>
  </si>
  <si>
    <t xml:space="preserve">O14647</t>
  </si>
  <si>
    <t xml:space="preserve">O14648</t>
  </si>
  <si>
    <t xml:space="preserve">O14649</t>
  </si>
  <si>
    <t xml:space="preserve">O14650</t>
  </si>
  <si>
    <t xml:space="preserve">O14651</t>
  </si>
  <si>
    <t xml:space="preserve">O14652</t>
  </si>
  <si>
    <t xml:space="preserve">O14653</t>
  </si>
  <si>
    <t xml:space="preserve">O14654</t>
  </si>
  <si>
    <t xml:space="preserve">₹1,674</t>
  </si>
  <si>
    <t xml:space="preserve">O14655</t>
  </si>
  <si>
    <t xml:space="preserve">O14656</t>
  </si>
  <si>
    <t xml:space="preserve">O14657</t>
  </si>
  <si>
    <t xml:space="preserve">2025-12-11</t>
  </si>
  <si>
    <t xml:space="preserve">O14658</t>
  </si>
  <si>
    <t xml:space="preserve">O14659</t>
  </si>
  <si>
    <t xml:space="preserve">O14660</t>
  </si>
  <si>
    <t xml:space="preserve">O14661</t>
  </si>
  <si>
    <t xml:space="preserve">O14662</t>
  </si>
  <si>
    <t xml:space="preserve">O14663</t>
  </si>
  <si>
    <t xml:space="preserve">O14664</t>
  </si>
  <si>
    <t xml:space="preserve">O14665</t>
  </si>
  <si>
    <t xml:space="preserve">O14666</t>
  </si>
  <si>
    <t xml:space="preserve">O14667</t>
  </si>
  <si>
    <t xml:space="preserve">O14668</t>
  </si>
  <si>
    <t xml:space="preserve">O14669</t>
  </si>
  <si>
    <t xml:space="preserve">O14670</t>
  </si>
  <si>
    <t xml:space="preserve">O14671</t>
  </si>
  <si>
    <t xml:space="preserve">₹1,903</t>
  </si>
  <si>
    <t xml:space="preserve">O14672</t>
  </si>
  <si>
    <t xml:space="preserve">O14673</t>
  </si>
  <si>
    <t xml:space="preserve">11-12-2025</t>
  </si>
  <si>
    <t xml:space="preserve">O14674</t>
  </si>
  <si>
    <t xml:space="preserve">O14675</t>
  </si>
  <si>
    <t xml:space="preserve">O14676</t>
  </si>
  <si>
    <t xml:space="preserve">O14677</t>
  </si>
  <si>
    <t xml:space="preserve">O14678</t>
  </si>
  <si>
    <t xml:space="preserve">2025-12-12</t>
  </si>
  <si>
    <t xml:space="preserve">O14679</t>
  </si>
  <si>
    <t xml:space="preserve">O14680</t>
  </si>
  <si>
    <t xml:space="preserve">O14681</t>
  </si>
  <si>
    <t xml:space="preserve">O14682</t>
  </si>
  <si>
    <t xml:space="preserve">O14683</t>
  </si>
  <si>
    <t xml:space="preserve">O14684</t>
  </si>
  <si>
    <t xml:space="preserve">O14685</t>
  </si>
  <si>
    <t xml:space="preserve">O14686</t>
  </si>
  <si>
    <t xml:space="preserve">O14687</t>
  </si>
  <si>
    <t xml:space="preserve">O14688</t>
  </si>
  <si>
    <t xml:space="preserve">O14689</t>
  </si>
  <si>
    <t xml:space="preserve">O14690</t>
  </si>
  <si>
    <t xml:space="preserve">O14691</t>
  </si>
  <si>
    <t xml:space="preserve">O14692</t>
  </si>
  <si>
    <t xml:space="preserve">C0412</t>
  </si>
  <si>
    <t xml:space="preserve">O14693</t>
  </si>
  <si>
    <t xml:space="preserve">O14694</t>
  </si>
  <si>
    <t xml:space="preserve">C0148</t>
  </si>
  <si>
    <t xml:space="preserve">O14695</t>
  </si>
  <si>
    <t xml:space="preserve">O14696</t>
  </si>
  <si>
    <t xml:space="preserve">O14697</t>
  </si>
  <si>
    <t xml:space="preserve">O14698</t>
  </si>
  <si>
    <t xml:space="preserve">O14699</t>
  </si>
  <si>
    <t xml:space="preserve">O14700</t>
  </si>
  <si>
    <t xml:space="preserve">2025-12-13</t>
  </si>
  <si>
    <t xml:space="preserve">O14701</t>
  </si>
  <si>
    <t xml:space="preserve">O14702</t>
  </si>
  <si>
    <t xml:space="preserve">O14703</t>
  </si>
  <si>
    <t xml:space="preserve">O14704</t>
  </si>
  <si>
    <t xml:space="preserve">O14705</t>
  </si>
  <si>
    <t xml:space="preserve">O14706</t>
  </si>
  <si>
    <t xml:space="preserve">O14707</t>
  </si>
  <si>
    <t xml:space="preserve">O14708</t>
  </si>
  <si>
    <t xml:space="preserve">O14709</t>
  </si>
  <si>
    <t xml:space="preserve">O14710</t>
  </si>
  <si>
    <t xml:space="preserve">O14711</t>
  </si>
  <si>
    <t xml:space="preserve">O14712</t>
  </si>
  <si>
    <t xml:space="preserve">13-12-2025</t>
  </si>
  <si>
    <t xml:space="preserve">O14713</t>
  </si>
  <si>
    <t xml:space="preserve">O14714</t>
  </si>
  <si>
    <t xml:space="preserve">O14715</t>
  </si>
  <si>
    <t xml:space="preserve">O14716</t>
  </si>
  <si>
    <t xml:space="preserve">O14717</t>
  </si>
  <si>
    <t xml:space="preserve">O14718</t>
  </si>
  <si>
    <t xml:space="preserve">2025-12-14</t>
  </si>
  <si>
    <t xml:space="preserve">O14719</t>
  </si>
  <si>
    <t xml:space="preserve">O14720</t>
  </si>
  <si>
    <t xml:space="preserve">O14721</t>
  </si>
  <si>
    <t xml:space="preserve">O14722</t>
  </si>
  <si>
    <t xml:space="preserve">O14723</t>
  </si>
  <si>
    <t xml:space="preserve">O14724</t>
  </si>
  <si>
    <t xml:space="preserve">O14725</t>
  </si>
  <si>
    <t xml:space="preserve">14-12-2025</t>
  </si>
  <si>
    <t xml:space="preserve">O14726</t>
  </si>
  <si>
    <t xml:space="preserve">O14727</t>
  </si>
  <si>
    <t xml:space="preserve">O14728</t>
  </si>
  <si>
    <t xml:space="preserve">O14729</t>
  </si>
  <si>
    <t xml:space="preserve">O14730</t>
  </si>
  <si>
    <t xml:space="preserve">O14731</t>
  </si>
  <si>
    <t xml:space="preserve">O14732</t>
  </si>
  <si>
    <t xml:space="preserve">O14733</t>
  </si>
  <si>
    <t xml:space="preserve">O14734</t>
  </si>
  <si>
    <t xml:space="preserve">O14735</t>
  </si>
  <si>
    <t xml:space="preserve">O14736</t>
  </si>
  <si>
    <t xml:space="preserve">O14737</t>
  </si>
  <si>
    <t xml:space="preserve">O14738</t>
  </si>
  <si>
    <t xml:space="preserve">O14739</t>
  </si>
  <si>
    <t xml:space="preserve">2025-12-15</t>
  </si>
  <si>
    <t xml:space="preserve">O14740</t>
  </si>
  <si>
    <t xml:space="preserve">O14741</t>
  </si>
  <si>
    <t xml:space="preserve">O14742</t>
  </si>
  <si>
    <t xml:space="preserve">O14743</t>
  </si>
  <si>
    <t xml:space="preserve">O14744</t>
  </si>
  <si>
    <t xml:space="preserve">O14745</t>
  </si>
  <si>
    <t xml:space="preserve">O14746</t>
  </si>
  <si>
    <t xml:space="preserve">O14747</t>
  </si>
  <si>
    <t xml:space="preserve">O14748</t>
  </si>
  <si>
    <t xml:space="preserve">O14749</t>
  </si>
  <si>
    <t xml:space="preserve">O14750</t>
  </si>
  <si>
    <t xml:space="preserve">O14751</t>
  </si>
  <si>
    <t xml:space="preserve">2025-12-16</t>
  </si>
  <si>
    <t xml:space="preserve">O14752</t>
  </si>
  <si>
    <t xml:space="preserve">O14753</t>
  </si>
  <si>
    <t xml:space="preserve">O14754</t>
  </si>
  <si>
    <t xml:space="preserve">O14755</t>
  </si>
  <si>
    <t xml:space="preserve">O14756</t>
  </si>
  <si>
    <t xml:space="preserve">O14757</t>
  </si>
  <si>
    <t xml:space="preserve">O14758</t>
  </si>
  <si>
    <t xml:space="preserve">O14759</t>
  </si>
  <si>
    <t xml:space="preserve">O14760</t>
  </si>
  <si>
    <t xml:space="preserve">₹1,924</t>
  </si>
  <si>
    <t xml:space="preserve">O14761</t>
  </si>
  <si>
    <t xml:space="preserve">O14762</t>
  </si>
  <si>
    <t xml:space="preserve">O14763</t>
  </si>
  <si>
    <t xml:space="preserve">O14764</t>
  </si>
  <si>
    <t xml:space="preserve">O14765</t>
  </si>
  <si>
    <t xml:space="preserve">O14766</t>
  </si>
  <si>
    <t xml:space="preserve">O14767</t>
  </si>
  <si>
    <t xml:space="preserve">O14768</t>
  </si>
  <si>
    <t xml:space="preserve">O14769</t>
  </si>
  <si>
    <t xml:space="preserve">O14770</t>
  </si>
  <si>
    <t xml:space="preserve">O14771</t>
  </si>
  <si>
    <t xml:space="preserve">O14772</t>
  </si>
  <si>
    <t xml:space="preserve">O14773</t>
  </si>
  <si>
    <t xml:space="preserve">O14774</t>
  </si>
  <si>
    <t xml:space="preserve">O14775</t>
  </si>
  <si>
    <t xml:space="preserve">O14776</t>
  </si>
  <si>
    <t xml:space="preserve">2025-12-17</t>
  </si>
  <si>
    <t xml:space="preserve">O14777</t>
  </si>
  <si>
    <t xml:space="preserve">O14778</t>
  </si>
  <si>
    <t xml:space="preserve">O14779</t>
  </si>
  <si>
    <t xml:space="preserve">O14780</t>
  </si>
  <si>
    <t xml:space="preserve">O14781</t>
  </si>
  <si>
    <t xml:space="preserve">O14782</t>
  </si>
  <si>
    <t xml:space="preserve">₹1,299</t>
  </si>
  <si>
    <t xml:space="preserve">O14783</t>
  </si>
  <si>
    <t xml:space="preserve">O14784</t>
  </si>
  <si>
    <t xml:space="preserve">O14785</t>
  </si>
  <si>
    <t xml:space="preserve">O14786</t>
  </si>
  <si>
    <t xml:space="preserve">O14787</t>
  </si>
  <si>
    <t xml:space="preserve">O14788</t>
  </si>
  <si>
    <t xml:space="preserve">O14789</t>
  </si>
  <si>
    <t xml:space="preserve">O14790</t>
  </si>
  <si>
    <t xml:space="preserve">O14791</t>
  </si>
  <si>
    <t xml:space="preserve">O14792</t>
  </si>
  <si>
    <t xml:space="preserve">O14793</t>
  </si>
  <si>
    <t xml:space="preserve">O14794</t>
  </si>
  <si>
    <t xml:space="preserve">O14795</t>
  </si>
  <si>
    <t xml:space="preserve">O14796</t>
  </si>
  <si>
    <t xml:space="preserve">2025-12-18</t>
  </si>
  <si>
    <t xml:space="preserve">O14797</t>
  </si>
  <si>
    <t xml:space="preserve">O14798</t>
  </si>
  <si>
    <t xml:space="preserve">O14799</t>
  </si>
  <si>
    <t xml:space="preserve">O14800</t>
  </si>
  <si>
    <t xml:space="preserve">O14801</t>
  </si>
  <si>
    <t xml:space="preserve">O14802</t>
  </si>
  <si>
    <t xml:space="preserve">₹385</t>
  </si>
  <si>
    <t xml:space="preserve">O14803</t>
  </si>
  <si>
    <t xml:space="preserve">O14804</t>
  </si>
  <si>
    <t xml:space="preserve">O14805</t>
  </si>
  <si>
    <t xml:space="preserve">O14806</t>
  </si>
  <si>
    <t xml:space="preserve">O14807</t>
  </si>
  <si>
    <t xml:space="preserve">O14808</t>
  </si>
  <si>
    <t xml:space="preserve">O14809</t>
  </si>
  <si>
    <t xml:space="preserve">O14810</t>
  </si>
  <si>
    <t xml:space="preserve">O14811</t>
  </si>
  <si>
    <t xml:space="preserve">O14812</t>
  </si>
  <si>
    <t xml:space="preserve">O14813</t>
  </si>
  <si>
    <t xml:space="preserve">O14814</t>
  </si>
  <si>
    <t xml:space="preserve">O14815</t>
  </si>
  <si>
    <t xml:space="preserve">O14816</t>
  </si>
  <si>
    <t xml:space="preserve">O14817</t>
  </si>
  <si>
    <t xml:space="preserve">O14818</t>
  </si>
  <si>
    <t xml:space="preserve">2025-12-19</t>
  </si>
  <si>
    <t xml:space="preserve">O14819</t>
  </si>
  <si>
    <t xml:space="preserve">O14820</t>
  </si>
  <si>
    <t xml:space="preserve">O14821</t>
  </si>
  <si>
    <t xml:space="preserve">O14822</t>
  </si>
  <si>
    <t xml:space="preserve">O14823</t>
  </si>
  <si>
    <t xml:space="preserve">O14824</t>
  </si>
  <si>
    <t xml:space="preserve">O14825</t>
  </si>
  <si>
    <t xml:space="preserve">O14826</t>
  </si>
  <si>
    <t xml:space="preserve">O14827</t>
  </si>
  <si>
    <t xml:space="preserve">O14828</t>
  </si>
  <si>
    <t xml:space="preserve">O14829</t>
  </si>
  <si>
    <t xml:space="preserve">O14830</t>
  </si>
  <si>
    <t xml:space="preserve">O14831</t>
  </si>
  <si>
    <t xml:space="preserve">19-12-2025</t>
  </si>
  <si>
    <t xml:space="preserve">₹2,572</t>
  </si>
  <si>
    <t xml:space="preserve">O14832</t>
  </si>
  <si>
    <t xml:space="preserve">O14833</t>
  </si>
  <si>
    <t xml:space="preserve">2025-12-20</t>
  </si>
  <si>
    <t xml:space="preserve">O14834</t>
  </si>
  <si>
    <t xml:space="preserve">O14835</t>
  </si>
  <si>
    <t xml:space="preserve">O14836</t>
  </si>
  <si>
    <t xml:space="preserve">O14837</t>
  </si>
  <si>
    <t xml:space="preserve">O14838</t>
  </si>
  <si>
    <t xml:space="preserve">O14839</t>
  </si>
  <si>
    <t xml:space="preserve">O14840</t>
  </si>
  <si>
    <t xml:space="preserve">20-12-2025</t>
  </si>
  <si>
    <t xml:space="preserve">O14841</t>
  </si>
  <si>
    <t xml:space="preserve">O14842</t>
  </si>
  <si>
    <t xml:space="preserve">O14843</t>
  </si>
  <si>
    <t xml:space="preserve">O14844</t>
  </si>
  <si>
    <t xml:space="preserve">O14845</t>
  </si>
  <si>
    <t xml:space="preserve">O14846</t>
  </si>
  <si>
    <t xml:space="preserve">O14847</t>
  </si>
  <si>
    <t xml:space="preserve">O14848</t>
  </si>
  <si>
    <t xml:space="preserve">O14849</t>
  </si>
  <si>
    <t xml:space="preserve">O14850</t>
  </si>
  <si>
    <t xml:space="preserve">O14851</t>
  </si>
  <si>
    <t xml:space="preserve">O14852</t>
  </si>
  <si>
    <t xml:space="preserve">2025-12-21</t>
  </si>
  <si>
    <t xml:space="preserve">O14853</t>
  </si>
  <si>
    <t xml:space="preserve">O14854</t>
  </si>
  <si>
    <t xml:space="preserve">O14855</t>
  </si>
  <si>
    <t xml:space="preserve">O14856</t>
  </si>
  <si>
    <t xml:space="preserve">O14857</t>
  </si>
  <si>
    <t xml:space="preserve">O14858</t>
  </si>
  <si>
    <t xml:space="preserve">O14859</t>
  </si>
  <si>
    <t xml:space="preserve">O14860</t>
  </si>
  <si>
    <t xml:space="preserve">O14861</t>
  </si>
  <si>
    <t xml:space="preserve">O14862</t>
  </si>
  <si>
    <t xml:space="preserve">O14863</t>
  </si>
  <si>
    <t xml:space="preserve">O14864</t>
  </si>
  <si>
    <t xml:space="preserve">O14865</t>
  </si>
  <si>
    <t xml:space="preserve">O14866</t>
  </si>
  <si>
    <t xml:space="preserve">O14867</t>
  </si>
  <si>
    <t xml:space="preserve">O14868</t>
  </si>
  <si>
    <t xml:space="preserve">2025-12-22</t>
  </si>
  <si>
    <t xml:space="preserve">O14869</t>
  </si>
  <si>
    <t xml:space="preserve">O14870</t>
  </si>
  <si>
    <t xml:space="preserve">O14871</t>
  </si>
  <si>
    <t xml:space="preserve">22-12-2025</t>
  </si>
  <si>
    <t xml:space="preserve">O14872</t>
  </si>
  <si>
    <t xml:space="preserve">O14873</t>
  </si>
  <si>
    <t xml:space="preserve">O14874</t>
  </si>
  <si>
    <t xml:space="preserve">O14875</t>
  </si>
  <si>
    <t xml:space="preserve">O14876</t>
  </si>
  <si>
    <t xml:space="preserve">O14877</t>
  </si>
  <si>
    <t xml:space="preserve">O14878</t>
  </si>
  <si>
    <t xml:space="preserve">O14879</t>
  </si>
  <si>
    <t xml:space="preserve">O14880</t>
  </si>
  <si>
    <t xml:space="preserve">O14881</t>
  </si>
  <si>
    <t xml:space="preserve">O14882</t>
  </si>
  <si>
    <t xml:space="preserve">O14883</t>
  </si>
  <si>
    <t xml:space="preserve">O14884</t>
  </si>
  <si>
    <t xml:space="preserve">O14885</t>
  </si>
  <si>
    <t xml:space="preserve">O14886</t>
  </si>
  <si>
    <t xml:space="preserve">2025-12-23</t>
  </si>
  <si>
    <t xml:space="preserve">O14887</t>
  </si>
  <si>
    <t xml:space="preserve">O14888</t>
  </si>
  <si>
    <t xml:space="preserve">O14889</t>
  </si>
  <si>
    <t xml:space="preserve">O14890</t>
  </si>
  <si>
    <t xml:space="preserve">O14891</t>
  </si>
  <si>
    <t xml:space="preserve">O14892</t>
  </si>
  <si>
    <t xml:space="preserve">O14893</t>
  </si>
  <si>
    <t xml:space="preserve">O14894</t>
  </si>
  <si>
    <t xml:space="preserve">O14895</t>
  </si>
  <si>
    <t xml:space="preserve">O14896</t>
  </si>
  <si>
    <t xml:space="preserve">O14897</t>
  </si>
  <si>
    <t xml:space="preserve">O14898</t>
  </si>
  <si>
    <t xml:space="preserve">O14899</t>
  </si>
  <si>
    <t xml:space="preserve">O14900</t>
  </si>
  <si>
    <t xml:space="preserve">2025-12-24</t>
  </si>
  <si>
    <t xml:space="preserve">O14901</t>
  </si>
  <si>
    <t xml:space="preserve">O14902</t>
  </si>
  <si>
    <t xml:space="preserve">O14903</t>
  </si>
  <si>
    <t xml:space="preserve">O14904</t>
  </si>
  <si>
    <t xml:space="preserve">O14905</t>
  </si>
  <si>
    <t xml:space="preserve">O14906</t>
  </si>
  <si>
    <t xml:space="preserve">O14907</t>
  </si>
  <si>
    <t xml:space="preserve">O14908</t>
  </si>
  <si>
    <t xml:space="preserve">O14909</t>
  </si>
  <si>
    <t xml:space="preserve">O14910</t>
  </si>
  <si>
    <t xml:space="preserve">O14911</t>
  </si>
  <si>
    <t xml:space="preserve">O14912</t>
  </si>
  <si>
    <t xml:space="preserve">O14913</t>
  </si>
  <si>
    <t xml:space="preserve">O14914</t>
  </si>
  <si>
    <t xml:space="preserve">O14915</t>
  </si>
  <si>
    <t xml:space="preserve">O14916</t>
  </si>
  <si>
    <t xml:space="preserve">O14917</t>
  </si>
  <si>
    <t xml:space="preserve">O14918</t>
  </si>
  <si>
    <t xml:space="preserve">O14919</t>
  </si>
  <si>
    <t xml:space="preserve">O14920</t>
  </si>
  <si>
    <t xml:space="preserve">O14921</t>
  </si>
  <si>
    <t xml:space="preserve">O14922</t>
  </si>
  <si>
    <t xml:space="preserve">2025-12-25</t>
  </si>
  <si>
    <t xml:space="preserve">O14923</t>
  </si>
  <si>
    <t xml:space="preserve">O14924</t>
  </si>
  <si>
    <t xml:space="preserve">O14925</t>
  </si>
  <si>
    <t xml:space="preserve">O14926</t>
  </si>
  <si>
    <t xml:space="preserve">O14927</t>
  </si>
  <si>
    <t xml:space="preserve">O14928</t>
  </si>
  <si>
    <t xml:space="preserve">O14929</t>
  </si>
  <si>
    <t xml:space="preserve">O14930</t>
  </si>
  <si>
    <t xml:space="preserve">O14931</t>
  </si>
  <si>
    <t xml:space="preserve">O14932</t>
  </si>
  <si>
    <t xml:space="preserve">₹2,275</t>
  </si>
  <si>
    <t xml:space="preserve">O14933</t>
  </si>
  <si>
    <t xml:space="preserve">O14934</t>
  </si>
  <si>
    <t xml:space="preserve">O14935</t>
  </si>
  <si>
    <t xml:space="preserve">O14936</t>
  </si>
  <si>
    <t xml:space="preserve">O14937</t>
  </si>
  <si>
    <t xml:space="preserve">O14938</t>
  </si>
  <si>
    <t xml:space="preserve">O14939</t>
  </si>
  <si>
    <t xml:space="preserve">O14940</t>
  </si>
  <si>
    <t xml:space="preserve">2025-12-26</t>
  </si>
  <si>
    <t xml:space="preserve">O14941</t>
  </si>
  <si>
    <t xml:space="preserve">O14942</t>
  </si>
  <si>
    <t xml:space="preserve">O14943</t>
  </si>
  <si>
    <t xml:space="preserve">O14944</t>
  </si>
  <si>
    <t xml:space="preserve">O14945</t>
  </si>
  <si>
    <t xml:space="preserve">O14946</t>
  </si>
  <si>
    <t xml:space="preserve">O14947</t>
  </si>
  <si>
    <t xml:space="preserve">O14948</t>
  </si>
  <si>
    <t xml:space="preserve">O14949</t>
  </si>
  <si>
    <t xml:space="preserve">O14950</t>
  </si>
  <si>
    <t xml:space="preserve">O14951</t>
  </si>
  <si>
    <t xml:space="preserve">O14952</t>
  </si>
  <si>
    <t xml:space="preserve">O14953</t>
  </si>
  <si>
    <t xml:space="preserve">O14954</t>
  </si>
  <si>
    <t xml:space="preserve">O14955</t>
  </si>
  <si>
    <t xml:space="preserve">O14956</t>
  </si>
  <si>
    <t xml:space="preserve">O14957</t>
  </si>
  <si>
    <t xml:space="preserve">O14958</t>
  </si>
  <si>
    <t xml:space="preserve">O14959</t>
  </si>
  <si>
    <t xml:space="preserve">O14960</t>
  </si>
  <si>
    <t xml:space="preserve">₹18,970</t>
  </si>
  <si>
    <t xml:space="preserve">O14961</t>
  </si>
  <si>
    <t xml:space="preserve">O14962</t>
  </si>
  <si>
    <t xml:space="preserve">O14963</t>
  </si>
  <si>
    <t xml:space="preserve">2025-12-27</t>
  </si>
  <si>
    <t xml:space="preserve">O14964</t>
  </si>
  <si>
    <t xml:space="preserve">O14965</t>
  </si>
  <si>
    <t xml:space="preserve">O14966</t>
  </si>
  <si>
    <t xml:space="preserve">O14967</t>
  </si>
  <si>
    <t xml:space="preserve">₹398</t>
  </si>
  <si>
    <t xml:space="preserve">O14968</t>
  </si>
  <si>
    <t xml:space="preserve">O14969</t>
  </si>
  <si>
    <t xml:space="preserve">O14970</t>
  </si>
  <si>
    <t xml:space="preserve">O14971</t>
  </si>
  <si>
    <t xml:space="preserve">O14972</t>
  </si>
  <si>
    <t xml:space="preserve">O14973</t>
  </si>
  <si>
    <t xml:space="preserve">O14974</t>
  </si>
  <si>
    <t xml:space="preserve">O14975</t>
  </si>
  <si>
    <t xml:space="preserve">O14976</t>
  </si>
  <si>
    <t xml:space="preserve">O14977</t>
  </si>
  <si>
    <t xml:space="preserve">O14978</t>
  </si>
  <si>
    <t xml:space="preserve">O14979</t>
  </si>
  <si>
    <t xml:space="preserve">O14980</t>
  </si>
  <si>
    <t xml:space="preserve">O14981</t>
  </si>
  <si>
    <t xml:space="preserve">O14982</t>
  </si>
  <si>
    <t xml:space="preserve">O14983</t>
  </si>
  <si>
    <t xml:space="preserve">2025-12-28</t>
  </si>
  <si>
    <t xml:space="preserve">O14984</t>
  </si>
  <si>
    <t xml:space="preserve">O14985</t>
  </si>
  <si>
    <t xml:space="preserve">O14986</t>
  </si>
  <si>
    <t xml:space="preserve">O14987</t>
  </si>
  <si>
    <t xml:space="preserve">O14988</t>
  </si>
  <si>
    <t xml:space="preserve">O14989</t>
  </si>
  <si>
    <t xml:space="preserve">O14990</t>
  </si>
  <si>
    <t xml:space="preserve">O14991</t>
  </si>
  <si>
    <t xml:space="preserve">O14992</t>
  </si>
  <si>
    <t xml:space="preserve">O14993</t>
  </si>
  <si>
    <t xml:space="preserve">O14994</t>
  </si>
  <si>
    <t xml:space="preserve">O14995</t>
  </si>
  <si>
    <t xml:space="preserve">O14996</t>
  </si>
  <si>
    <t xml:space="preserve">O14997</t>
  </si>
  <si>
    <t xml:space="preserve">O14998</t>
  </si>
  <si>
    <t xml:space="preserve">O14999</t>
  </si>
  <si>
    <t xml:space="preserve">O15000</t>
  </si>
  <si>
    <t xml:space="preserve">order_date_clean</t>
  </si>
  <si>
    <t xml:space="preserve">order_month</t>
  </si>
  <si>
    <t xml:space="preserve">city_trim</t>
  </si>
  <si>
    <t xml:space="preserve">city_clean</t>
  </si>
  <si>
    <t xml:space="preserve">unit_price_num</t>
  </si>
  <si>
    <t xml:space="preserve">quantity_clean</t>
  </si>
  <si>
    <t xml:space="preserve">discount_num</t>
  </si>
  <si>
    <t xml:space="preserve">payment_clean</t>
  </si>
  <si>
    <t xml:space="preserve">returned_clean</t>
  </si>
  <si>
    <t xml:space="preserve">revenue</t>
  </si>
  <si>
    <t xml:space="preserve">category</t>
  </si>
  <si>
    <t xml:space="preserve">city_standard</t>
  </si>
  <si>
    <t xml:space="preserve">product_name</t>
  </si>
  <si>
    <t xml:space="preserve">list_price</t>
  </si>
  <si>
    <t xml:space="preserve">cost_price</t>
  </si>
  <si>
    <t xml:space="preserve">Wireless Earbuds</t>
  </si>
  <si>
    <t xml:space="preserve">Electronics</t>
  </si>
  <si>
    <t xml:space="preserve">Bluetooth Speaker</t>
  </si>
  <si>
    <t xml:space="preserve">Smartwatch</t>
  </si>
  <si>
    <t xml:space="preserve">Power Bank 10000mAh</t>
  </si>
  <si>
    <t xml:space="preserve">USB-C Charger</t>
  </si>
  <si>
    <t xml:space="preserve">Gaming Mouse</t>
  </si>
  <si>
    <t xml:space="preserve">Mechanical Keyboard</t>
  </si>
  <si>
    <t xml:space="preserve">Phone Case</t>
  </si>
  <si>
    <t xml:space="preserve">Smartphone</t>
  </si>
  <si>
    <t xml:space="preserve">Tablet</t>
  </si>
  <si>
    <t xml:space="preserve">Laptop Stand</t>
  </si>
  <si>
    <t xml:space="preserve">Webcam HD</t>
  </si>
  <si>
    <t xml:space="preserve">Cotton T-Shirt</t>
  </si>
  <si>
    <t xml:space="preserve">Fashion</t>
  </si>
  <si>
    <t xml:space="preserve">Denim Jeans</t>
  </si>
  <si>
    <t xml:space="preserve">Running Shoes</t>
  </si>
  <si>
    <t xml:space="preserve">Kurta Set</t>
  </si>
  <si>
    <t xml:space="preserve">Hoodie</t>
  </si>
  <si>
    <t xml:space="preserve">Sneakers</t>
  </si>
  <si>
    <t xml:space="preserve">Formal Shirt</t>
  </si>
  <si>
    <t xml:space="preserve">Saree</t>
  </si>
  <si>
    <t xml:space="preserve">Leather Belt</t>
  </si>
  <si>
    <t xml:space="preserve">Sunglasses</t>
  </si>
  <si>
    <t xml:space="preserve">Backpack</t>
  </si>
  <si>
    <t xml:space="preserve">Analog Watch</t>
  </si>
  <si>
    <t xml:space="preserve">Non-stick Pan</t>
  </si>
  <si>
    <t xml:space="preserve">Home</t>
  </si>
  <si>
    <t xml:space="preserve">Pressure Cooker</t>
  </si>
  <si>
    <t xml:space="preserve">Bedsheet Set</t>
  </si>
  <si>
    <t xml:space="preserve">Table Lamp</t>
  </si>
  <si>
    <t xml:space="preserve">Wall Clock</t>
  </si>
  <si>
    <t xml:space="preserve">Water Bottle 1L</t>
  </si>
  <si>
    <t xml:space="preserve">Storage Box Set</t>
  </si>
  <si>
    <t xml:space="preserve">Curtains Pair</t>
  </si>
  <si>
    <t xml:space="preserve">Mixer Grinder</t>
  </si>
  <si>
    <t xml:space="preserve">Air Fryer</t>
  </si>
  <si>
    <t xml:space="preserve">Cushion Covers</t>
  </si>
  <si>
    <t xml:space="preserve">Dinner Set</t>
  </si>
  <si>
    <t xml:space="preserve">Atomic Habits</t>
  </si>
  <si>
    <t xml:space="preserve">Books</t>
  </si>
  <si>
    <t xml:space="preserve">Python Crash Course</t>
  </si>
  <si>
    <t xml:space="preserve">The Psychology of Money</t>
  </si>
  <si>
    <t xml:space="preserve">Rich Dad Poor Dad</t>
  </si>
  <si>
    <t xml:space="preserve">Ikigai</t>
  </si>
  <si>
    <t xml:space="preserve">Data Science for Business</t>
  </si>
  <si>
    <t xml:space="preserve">Sapiens</t>
  </si>
  <si>
    <t xml:space="preserve">Think and Grow Rich</t>
  </si>
  <si>
    <t xml:space="preserve">The Alchemist</t>
  </si>
  <si>
    <t xml:space="preserve">Deep Work</t>
  </si>
  <si>
    <t xml:space="preserve">Storytelling with Data</t>
  </si>
  <si>
    <t xml:space="preserve">Wings of Fire</t>
  </si>
  <si>
    <t xml:space="preserve">Face Wash</t>
  </si>
  <si>
    <t xml:space="preserve">Beauty</t>
  </si>
  <si>
    <t xml:space="preserve">Sunscreen SPF50</t>
  </si>
  <si>
    <t xml:space="preserve">Hair Oil</t>
  </si>
  <si>
    <t xml:space="preserve">Perfume</t>
  </si>
  <si>
    <t xml:space="preserve">Lipstick</t>
  </si>
  <si>
    <t xml:space="preserve">Beard Trimmer</t>
  </si>
  <si>
    <t xml:space="preserve">Hair Dryer</t>
  </si>
  <si>
    <t xml:space="preserve">Moisturiser</t>
  </si>
  <si>
    <t xml:space="preserve">Shampoo</t>
  </si>
  <si>
    <t xml:space="preserve">Kajal</t>
  </si>
  <si>
    <t xml:space="preserve">Face Serum</t>
  </si>
  <si>
    <t xml:space="preserve">Nail Polish Set</t>
  </si>
  <si>
    <t xml:space="preserve">name</t>
  </si>
  <si>
    <t xml:space="preserve">gender</t>
  </si>
  <si>
    <t xml:space="preserve">age</t>
  </si>
  <si>
    <t xml:space="preserve">signup_date</t>
  </si>
  <si>
    <t xml:space="preserve">membership</t>
  </si>
  <si>
    <t xml:space="preserve">Neha Kapoor</t>
  </si>
  <si>
    <t xml:space="preserve">Female</t>
  </si>
  <si>
    <t xml:space="preserve">2023-05-31</t>
  </si>
  <si>
    <t xml:space="preserve">Free</t>
  </si>
  <si>
    <t xml:space="preserve">Sneha Das</t>
  </si>
  <si>
    <t xml:space="preserve">2023-01-16</t>
  </si>
  <si>
    <t xml:space="preserve">Prime</t>
  </si>
  <si>
    <t xml:space="preserve">Rohit Kulkarni</t>
  </si>
  <si>
    <t xml:space="preserve">Male</t>
  </si>
  <si>
    <t xml:space="preserve">2024-07-23</t>
  </si>
  <si>
    <t xml:space="preserve">Nisha Khan</t>
  </si>
  <si>
    <t xml:space="preserve">2024-12-26</t>
  </si>
  <si>
    <t xml:space="preserve">Priya Khan</t>
  </si>
  <si>
    <t xml:space="preserve">2022-07-02</t>
  </si>
  <si>
    <t xml:space="preserve">Siddharth Khan</t>
  </si>
  <si>
    <t xml:space="preserve">2023-06-29</t>
  </si>
  <si>
    <t xml:space="preserve">Rohan Iyer</t>
  </si>
  <si>
    <t xml:space="preserve">2022-11-27</t>
  </si>
  <si>
    <t xml:space="preserve">C0008</t>
  </si>
  <si>
    <t xml:space="preserve">Isha Reddy</t>
  </si>
  <si>
    <t xml:space="preserve">2023-05-16</t>
  </si>
  <si>
    <t xml:space="preserve">Nisha Das</t>
  </si>
  <si>
    <t xml:space="preserve">2024-02-24</t>
  </si>
  <si>
    <t xml:space="preserve">Pranav Kapoor</t>
  </si>
  <si>
    <t xml:space="preserve">2024-06-04</t>
  </si>
  <si>
    <t xml:space="preserve">Ananya Gupta</t>
  </si>
  <si>
    <t xml:space="preserve">2024-04-10</t>
  </si>
  <si>
    <t xml:space="preserve">Sneha Sharma</t>
  </si>
  <si>
    <t xml:space="preserve">2024-05-11</t>
  </si>
  <si>
    <t xml:space="preserve">Varun Reddy</t>
  </si>
  <si>
    <t xml:space="preserve">2022-06-08</t>
  </si>
  <si>
    <t xml:space="preserve">Muskan Sharma</t>
  </si>
  <si>
    <t xml:space="preserve">2022-11-19</t>
  </si>
  <si>
    <t xml:space="preserve">Siddharth Das</t>
  </si>
  <si>
    <t xml:space="preserve">2024-05-07</t>
  </si>
  <si>
    <t xml:space="preserve">Muskan Iyer</t>
  </si>
  <si>
    <t xml:space="preserve">2024-11-10</t>
  </si>
  <si>
    <t xml:space="preserve">Karan Iyer</t>
  </si>
  <si>
    <t xml:space="preserve">2022-01-24</t>
  </si>
  <si>
    <t xml:space="preserve">Aman Khan</t>
  </si>
  <si>
    <t xml:space="preserve">2022-09-25</t>
  </si>
  <si>
    <t xml:space="preserve">Priya Gupta</t>
  </si>
  <si>
    <t xml:space="preserve">2022-04-28</t>
  </si>
  <si>
    <t xml:space="preserve">Aman Iyer</t>
  </si>
  <si>
    <t xml:space="preserve">2024-11-20</t>
  </si>
  <si>
    <t xml:space="preserve">Nikhil Joshi</t>
  </si>
  <si>
    <t xml:space="preserve">2023-07-18</t>
  </si>
  <si>
    <t xml:space="preserve">Aarav Bose</t>
  </si>
  <si>
    <t xml:space="preserve">2022-04-10</t>
  </si>
  <si>
    <t xml:space="preserve">Isha Das</t>
  </si>
  <si>
    <t xml:space="preserve">2023-07-23</t>
  </si>
  <si>
    <t xml:space="preserve">Ishaan Kulkarni</t>
  </si>
  <si>
    <t xml:space="preserve">2022-01-06</t>
  </si>
  <si>
    <t xml:space="preserve">Vivaan Bose</t>
  </si>
  <si>
    <t xml:space="preserve">2024-06-29</t>
  </si>
  <si>
    <t xml:space="preserve">Tushar Banerjee</t>
  </si>
  <si>
    <t xml:space="preserve">2022-12-17</t>
  </si>
  <si>
    <t xml:space="preserve">Pranav Banerjee</t>
  </si>
  <si>
    <t xml:space="preserve">2022-01-16</t>
  </si>
  <si>
    <t xml:space="preserve">Aditya Singh</t>
  </si>
  <si>
    <t xml:space="preserve">2023-04-02</t>
  </si>
  <si>
    <t xml:space="preserve">Diya Verma</t>
  </si>
  <si>
    <t xml:space="preserve">2024-03-20</t>
  </si>
  <si>
    <t xml:space="preserve">Ishaan Banerjee</t>
  </si>
  <si>
    <t xml:space="preserve">2022-12-10</t>
  </si>
  <si>
    <t xml:space="preserve">Tanvi Bose</t>
  </si>
  <si>
    <t xml:space="preserve">2022-01-28</t>
  </si>
  <si>
    <t xml:space="preserve">Aditya Kulkarni</t>
  </si>
  <si>
    <t xml:space="preserve">2022-07-18</t>
  </si>
  <si>
    <t xml:space="preserve">Nikhil Reddy</t>
  </si>
  <si>
    <t xml:space="preserve">2024-05-09</t>
  </si>
  <si>
    <t xml:space="preserve">Harsh Rao</t>
  </si>
  <si>
    <t xml:space="preserve">2024-10-18</t>
  </si>
  <si>
    <t xml:space="preserve">Aditya Reddy</t>
  </si>
  <si>
    <t xml:space="preserve">2023-02-14</t>
  </si>
  <si>
    <t xml:space="preserve">Siddharth Chopra</t>
  </si>
  <si>
    <t xml:space="preserve">2024-07-09</t>
  </si>
  <si>
    <t xml:space="preserve">Siddharth Kulkarni</t>
  </si>
  <si>
    <t xml:space="preserve">2023-10-13</t>
  </si>
  <si>
    <t xml:space="preserve">C0038</t>
  </si>
  <si>
    <t xml:space="preserve">Isha Singh</t>
  </si>
  <si>
    <t xml:space="preserve">2023-09-25</t>
  </si>
  <si>
    <t xml:space="preserve">Dev Joshi</t>
  </si>
  <si>
    <t xml:space="preserve">2022-03-02</t>
  </si>
  <si>
    <t xml:space="preserve">Varun Rao</t>
  </si>
  <si>
    <t xml:space="preserve">2024-03-16</t>
  </si>
  <si>
    <t xml:space="preserve">Kabir Verma</t>
  </si>
  <si>
    <t xml:space="preserve">2022-04-27</t>
  </si>
  <si>
    <t xml:space="preserve">Manav Kapoor</t>
  </si>
  <si>
    <t xml:space="preserve">2024-07-12</t>
  </si>
  <si>
    <t xml:space="preserve">Simran Joshi</t>
  </si>
  <si>
    <t xml:space="preserve">2024-06-23</t>
  </si>
  <si>
    <t xml:space="preserve">Anjali Verma</t>
  </si>
  <si>
    <t xml:space="preserve">2023-05-22</t>
  </si>
  <si>
    <t xml:space="preserve">C0046</t>
  </si>
  <si>
    <t xml:space="preserve">Aditya Nair</t>
  </si>
  <si>
    <t xml:space="preserve">2023-01-06</t>
  </si>
  <si>
    <t xml:space="preserve">Kabir Khan</t>
  </si>
  <si>
    <t xml:space="preserve">2023-02-20</t>
  </si>
  <si>
    <t xml:space="preserve">Pranav Chopra</t>
  </si>
  <si>
    <t xml:space="preserve">2024-11-17</t>
  </si>
  <si>
    <t xml:space="preserve">2023-08-07</t>
  </si>
  <si>
    <t xml:space="preserve">Meera Verma</t>
  </si>
  <si>
    <t xml:space="preserve">2023-11-28</t>
  </si>
  <si>
    <t xml:space="preserve">Yash Das</t>
  </si>
  <si>
    <t xml:space="preserve">2024-10-21</t>
  </si>
  <si>
    <t xml:space="preserve">Sneha Reddy</t>
  </si>
  <si>
    <t xml:space="preserve">2022-04-09</t>
  </si>
  <si>
    <t xml:space="preserve">Yash Mehta</t>
  </si>
  <si>
    <t xml:space="preserve">2023-11-06</t>
  </si>
  <si>
    <t xml:space="preserve">Tanvi Mehta</t>
  </si>
  <si>
    <t xml:space="preserve">2023-07-21</t>
  </si>
  <si>
    <t xml:space="preserve">Anjali Bose</t>
  </si>
  <si>
    <t xml:space="preserve">2022-05-12</t>
  </si>
  <si>
    <t xml:space="preserve">Saanvi Rao</t>
  </si>
  <si>
    <t xml:space="preserve">2024-03-19</t>
  </si>
  <si>
    <t xml:space="preserve">Harsh Verma</t>
  </si>
  <si>
    <t xml:space="preserve">2023-02-03</t>
  </si>
  <si>
    <t xml:space="preserve">2022-07-12</t>
  </si>
  <si>
    <t xml:space="preserve">Aditi Chopra</t>
  </si>
  <si>
    <t xml:space="preserve">2023-06-09</t>
  </si>
  <si>
    <t xml:space="preserve">Rohit Gupta</t>
  </si>
  <si>
    <t xml:space="preserve">2022-05-15</t>
  </si>
  <si>
    <t xml:space="preserve">Pooja Banerjee</t>
  </si>
  <si>
    <t xml:space="preserve">2022-01-14</t>
  </si>
  <si>
    <t xml:space="preserve">Siddharth Malhotra</t>
  </si>
  <si>
    <t xml:space="preserve">Ananya Khan</t>
  </si>
  <si>
    <t xml:space="preserve">2024-08-20</t>
  </si>
  <si>
    <t xml:space="preserve">Divya Rao</t>
  </si>
  <si>
    <t xml:space="preserve">2024-01-16</t>
  </si>
  <si>
    <t xml:space="preserve">Siddharth Reddy</t>
  </si>
  <si>
    <t xml:space="preserve">2022-06-06</t>
  </si>
  <si>
    <t xml:space="preserve">Varun Agarwal</t>
  </si>
  <si>
    <t xml:space="preserve">2024-06-16</t>
  </si>
  <si>
    <t xml:space="preserve">Karan Gupta</t>
  </si>
  <si>
    <t xml:space="preserve">2024-07-19</t>
  </si>
  <si>
    <t xml:space="preserve">Simran Patel</t>
  </si>
  <si>
    <t xml:space="preserve">2023-05-15</t>
  </si>
  <si>
    <t xml:space="preserve">Yash Chopra</t>
  </si>
  <si>
    <t xml:space="preserve">2024-03-26</t>
  </si>
  <si>
    <t xml:space="preserve">Dev Banerjee</t>
  </si>
  <si>
    <t xml:space="preserve">2023-07-27</t>
  </si>
  <si>
    <t xml:space="preserve">Vivaan Das</t>
  </si>
  <si>
    <t xml:space="preserve">Arjun Mehta</t>
  </si>
  <si>
    <t xml:space="preserve">2023-10-11</t>
  </si>
  <si>
    <t xml:space="preserve">C0073</t>
  </si>
  <si>
    <t xml:space="preserve">Kritika Das</t>
  </si>
  <si>
    <t xml:space="preserve">2023-09-19</t>
  </si>
  <si>
    <t xml:space="preserve">Sneha Gupta</t>
  </si>
  <si>
    <t xml:space="preserve">2022-06-22</t>
  </si>
  <si>
    <t xml:space="preserve">Pranav Verma</t>
  </si>
  <si>
    <t xml:space="preserve">2023-06-04</t>
  </si>
  <si>
    <t xml:space="preserve">Rahul Das</t>
  </si>
  <si>
    <t xml:space="preserve">2024-11-29</t>
  </si>
  <si>
    <t xml:space="preserve">Pranav Mehta</t>
  </si>
  <si>
    <t xml:space="preserve">2023-10-07</t>
  </si>
  <si>
    <t xml:space="preserve">Siddharth Bose</t>
  </si>
  <si>
    <t xml:space="preserve">2023-10-08</t>
  </si>
  <si>
    <t xml:space="preserve">Aditi Joshi</t>
  </si>
  <si>
    <t xml:space="preserve">2022-12-13</t>
  </si>
  <si>
    <t xml:space="preserve">Nikhil Rao</t>
  </si>
  <si>
    <t xml:space="preserve">2023-09-04</t>
  </si>
  <si>
    <t xml:space="preserve">Dev Nair</t>
  </si>
  <si>
    <t xml:space="preserve">2023-07-24</t>
  </si>
  <si>
    <t xml:space="preserve">Siddharth Verma</t>
  </si>
  <si>
    <t xml:space="preserve">2024-06-18</t>
  </si>
  <si>
    <t xml:space="preserve">2022-07-09</t>
  </si>
  <si>
    <t xml:space="preserve">Anjali Agarwal</t>
  </si>
  <si>
    <t xml:space="preserve">2022-09-20</t>
  </si>
  <si>
    <t xml:space="preserve">Yash Malhotra</t>
  </si>
  <si>
    <t xml:space="preserve">2024-11-15</t>
  </si>
  <si>
    <t xml:space="preserve">Neha Sharma</t>
  </si>
  <si>
    <t xml:space="preserve">2023-01-01</t>
  </si>
  <si>
    <t xml:space="preserve">C0087</t>
  </si>
  <si>
    <t xml:space="preserve">Tanvi Banerjee</t>
  </si>
  <si>
    <t xml:space="preserve">2022-06-29</t>
  </si>
  <si>
    <t xml:space="preserve">2023-07-05</t>
  </si>
  <si>
    <t xml:space="preserve">Manav Iyer</t>
  </si>
  <si>
    <t xml:space="preserve">2024-04-07</t>
  </si>
  <si>
    <t xml:space="preserve">Kavya Reddy</t>
  </si>
  <si>
    <t xml:space="preserve">2022-07-30</t>
  </si>
  <si>
    <t xml:space="preserve">Shreya Rao</t>
  </si>
  <si>
    <t xml:space="preserve">2023-06-25</t>
  </si>
  <si>
    <t xml:space="preserve">Aditi Verma</t>
  </si>
  <si>
    <t xml:space="preserve">2023-11-04</t>
  </si>
  <si>
    <t xml:space="preserve">Kritika Khan</t>
  </si>
  <si>
    <t xml:space="preserve">Tushar Rao</t>
  </si>
  <si>
    <t xml:space="preserve">Manav Agarwal</t>
  </si>
  <si>
    <t xml:space="preserve">2023-08-05</t>
  </si>
  <si>
    <t xml:space="preserve">Nikhil Sharma</t>
  </si>
  <si>
    <t xml:space="preserve">2022-10-11</t>
  </si>
  <si>
    <t xml:space="preserve">Kabir Singh</t>
  </si>
  <si>
    <t xml:space="preserve">2022-12-03</t>
  </si>
  <si>
    <t xml:space="preserve">Shreya Mehta</t>
  </si>
  <si>
    <t xml:space="preserve">Pooja Verma</t>
  </si>
  <si>
    <t xml:space="preserve">2024-02-29</t>
  </si>
  <si>
    <t xml:space="preserve">Isha Khan</t>
  </si>
  <si>
    <t xml:space="preserve">2024-11-18</t>
  </si>
  <si>
    <t xml:space="preserve">Kavya Sharma</t>
  </si>
  <si>
    <t xml:space="preserve">2022-11-12</t>
  </si>
  <si>
    <t xml:space="preserve">Aditya Banerjee</t>
  </si>
  <si>
    <t xml:space="preserve">2024-08-16</t>
  </si>
  <si>
    <t xml:space="preserve">Meera Joshi</t>
  </si>
  <si>
    <t xml:space="preserve">2023-03-27</t>
  </si>
  <si>
    <t xml:space="preserve">Anjali Nair</t>
  </si>
  <si>
    <t xml:space="preserve">Pranav Bose</t>
  </si>
  <si>
    <t xml:space="preserve">2024-01-10</t>
  </si>
  <si>
    <t xml:space="preserve">Shreya Agarwal</t>
  </si>
  <si>
    <t xml:space="preserve">2022-04-22</t>
  </si>
  <si>
    <t xml:space="preserve">Rohit Khan</t>
  </si>
  <si>
    <t xml:space="preserve">Kritika Iyer</t>
  </si>
  <si>
    <t xml:space="preserve">2023-07-28</t>
  </si>
  <si>
    <t xml:space="preserve">Dev Rao</t>
  </si>
  <si>
    <t xml:space="preserve">2023-10-09</t>
  </si>
  <si>
    <t xml:space="preserve">Arjun Chopra</t>
  </si>
  <si>
    <t xml:space="preserve">2023-04-11</t>
  </si>
  <si>
    <t xml:space="preserve">2023-03-23</t>
  </si>
  <si>
    <t xml:space="preserve">2022-08-29</t>
  </si>
  <si>
    <t xml:space="preserve">Vivaan Banerjee</t>
  </si>
  <si>
    <t xml:space="preserve">2022-03-15</t>
  </si>
  <si>
    <t xml:space="preserve">Nikhil Malhotra</t>
  </si>
  <si>
    <t xml:space="preserve">2024-11-19</t>
  </si>
  <si>
    <t xml:space="preserve">Rahul Iyer</t>
  </si>
  <si>
    <t xml:space="preserve">2024-09-09</t>
  </si>
  <si>
    <t xml:space="preserve">Pooja Reddy</t>
  </si>
  <si>
    <t xml:space="preserve">Arjun Kapoor</t>
  </si>
  <si>
    <t xml:space="preserve">2022-06-20</t>
  </si>
  <si>
    <t xml:space="preserve">Harsh Khan</t>
  </si>
  <si>
    <t xml:space="preserve">2024-05-12</t>
  </si>
  <si>
    <t xml:space="preserve">2022-06-02</t>
  </si>
  <si>
    <t xml:space="preserve">Karan Reddy</t>
  </si>
  <si>
    <t xml:space="preserve">2022-02-14</t>
  </si>
  <si>
    <t xml:space="preserve">Yash Nair</t>
  </si>
  <si>
    <t xml:space="preserve">2023-11-27</t>
  </si>
  <si>
    <t xml:space="preserve">Saanvi Singh</t>
  </si>
  <si>
    <t xml:space="preserve">2022-08-15</t>
  </si>
  <si>
    <t xml:space="preserve">Aarav Joshi</t>
  </si>
  <si>
    <t xml:space="preserve">2022-05-02</t>
  </si>
  <si>
    <t xml:space="preserve">Kabir Patel</t>
  </si>
  <si>
    <t xml:space="preserve">2023-04-18</t>
  </si>
  <si>
    <t xml:space="preserve">Rahul Patel</t>
  </si>
  <si>
    <t xml:space="preserve">Tanvi Agarwal</t>
  </si>
  <si>
    <t xml:space="preserve">2022-02-23</t>
  </si>
  <si>
    <t xml:space="preserve">Aarav Singh</t>
  </si>
  <si>
    <t xml:space="preserve">Dev Khan</t>
  </si>
  <si>
    <t xml:space="preserve">2023-11-11</t>
  </si>
  <si>
    <t xml:space="preserve">C0130</t>
  </si>
  <si>
    <t xml:space="preserve">Manav Singh</t>
  </si>
  <si>
    <t xml:space="preserve">2023-05-17</t>
  </si>
  <si>
    <t xml:space="preserve">Nisha Kulkarni</t>
  </si>
  <si>
    <t xml:space="preserve">2022-10-06</t>
  </si>
  <si>
    <t xml:space="preserve">Rohit Malhotra</t>
  </si>
  <si>
    <t xml:space="preserve">2023-08-24</t>
  </si>
  <si>
    <t xml:space="preserve">Yash Bose</t>
  </si>
  <si>
    <t xml:space="preserve">2023-03-30</t>
  </si>
  <si>
    <t xml:space="preserve">Rahul Bose</t>
  </si>
  <si>
    <t xml:space="preserve">2024-07-14</t>
  </si>
  <si>
    <t xml:space="preserve">Aditya Khan</t>
  </si>
  <si>
    <t xml:space="preserve">2024-09-01</t>
  </si>
  <si>
    <t xml:space="preserve">Varun Sharma</t>
  </si>
  <si>
    <t xml:space="preserve">2022-10-18</t>
  </si>
  <si>
    <t xml:space="preserve">2023-10-03</t>
  </si>
  <si>
    <t xml:space="preserve">Pooja Kapoor</t>
  </si>
  <si>
    <t xml:space="preserve">2023-05-05</t>
  </si>
  <si>
    <t xml:space="preserve">Divya Chopra</t>
  </si>
  <si>
    <t xml:space="preserve">2024-07-04</t>
  </si>
  <si>
    <t xml:space="preserve">Tushar Nair</t>
  </si>
  <si>
    <t xml:space="preserve">2023-07-30</t>
  </si>
  <si>
    <t xml:space="preserve">Simran Kulkarni</t>
  </si>
  <si>
    <t xml:space="preserve">2023-09-13</t>
  </si>
  <si>
    <t xml:space="preserve">C0142</t>
  </si>
  <si>
    <t xml:space="preserve">2023-04-14</t>
  </si>
  <si>
    <t xml:space="preserve">Neha Reddy</t>
  </si>
  <si>
    <t xml:space="preserve">2023-03-09</t>
  </si>
  <si>
    <t xml:space="preserve">Arjun Bose</t>
  </si>
  <si>
    <t xml:space="preserve">2024-08-21</t>
  </si>
  <si>
    <t xml:space="preserve">C0145</t>
  </si>
  <si>
    <t xml:space="preserve">Kabir Kulkarni</t>
  </si>
  <si>
    <t xml:space="preserve">Aman Malhotra</t>
  </si>
  <si>
    <t xml:space="preserve">2024-08-01</t>
  </si>
  <si>
    <t xml:space="preserve">Kabir Chopra</t>
  </si>
  <si>
    <t xml:space="preserve">2024-03-25</t>
  </si>
  <si>
    <t xml:space="preserve">2023-01-17</t>
  </si>
  <si>
    <t xml:space="preserve">Aarav Iyer</t>
  </si>
  <si>
    <t xml:space="preserve">2023-10-21</t>
  </si>
  <si>
    <t xml:space="preserve">Ishaan Khan</t>
  </si>
  <si>
    <t xml:space="preserve">2022-12-04</t>
  </si>
  <si>
    <t xml:space="preserve">Shreya Iyer</t>
  </si>
  <si>
    <t xml:space="preserve">2022-09-24</t>
  </si>
  <si>
    <t xml:space="preserve">Karan Mehta</t>
  </si>
  <si>
    <t xml:space="preserve">2022-03-04</t>
  </si>
  <si>
    <t xml:space="preserve">Aarav Rao</t>
  </si>
  <si>
    <t xml:space="preserve">2023-06-12</t>
  </si>
  <si>
    <t xml:space="preserve">Aditya Rao</t>
  </si>
  <si>
    <t xml:space="preserve">Aditi Kulkarni</t>
  </si>
  <si>
    <t xml:space="preserve">2024-12-11</t>
  </si>
  <si>
    <t xml:space="preserve">Priya Agarwal</t>
  </si>
  <si>
    <t xml:space="preserve">2024-03-24</t>
  </si>
  <si>
    <t xml:space="preserve">Vivaan Joshi</t>
  </si>
  <si>
    <t xml:space="preserve">2022-10-05</t>
  </si>
  <si>
    <t xml:space="preserve">Dev Malhotra</t>
  </si>
  <si>
    <t xml:space="preserve">Nikhil Nair</t>
  </si>
  <si>
    <t xml:space="preserve">2024-10-27</t>
  </si>
  <si>
    <t xml:space="preserve">2022-03-09</t>
  </si>
  <si>
    <t xml:space="preserve">Isha Iyer</t>
  </si>
  <si>
    <t xml:space="preserve">2024-07-21</t>
  </si>
  <si>
    <t xml:space="preserve">Rohan Malhotra</t>
  </si>
  <si>
    <t xml:space="preserve">2022-01-04</t>
  </si>
  <si>
    <t xml:space="preserve">Siddharth Nair</t>
  </si>
  <si>
    <t xml:space="preserve">2023-08-04</t>
  </si>
  <si>
    <t xml:space="preserve">2022-06-10</t>
  </si>
  <si>
    <t xml:space="preserve">Arjun Sharma</t>
  </si>
  <si>
    <t xml:space="preserve">Priya Joshi</t>
  </si>
  <si>
    <t xml:space="preserve">2023-08-02</t>
  </si>
  <si>
    <t xml:space="preserve">Isha Chopra</t>
  </si>
  <si>
    <t xml:space="preserve">2024-06-15</t>
  </si>
  <si>
    <t xml:space="preserve">Pranav Malhotra</t>
  </si>
  <si>
    <t xml:space="preserve">Aditi Reddy</t>
  </si>
  <si>
    <t xml:space="preserve">2024-05-19</t>
  </si>
  <si>
    <t xml:space="preserve">Nikhil Verma</t>
  </si>
  <si>
    <t xml:space="preserve">2024-08-19</t>
  </si>
  <si>
    <t xml:space="preserve">Kabir Agarwal</t>
  </si>
  <si>
    <t xml:space="preserve">2022-06-16</t>
  </si>
  <si>
    <t xml:space="preserve">Priya Kapoor</t>
  </si>
  <si>
    <t xml:space="preserve">2023-12-22</t>
  </si>
  <si>
    <t xml:space="preserve">2023-01-11</t>
  </si>
  <si>
    <t xml:space="preserve">Aarav Banerjee</t>
  </si>
  <si>
    <t xml:space="preserve">2022-11-01</t>
  </si>
  <si>
    <t xml:space="preserve">Kavya Nair</t>
  </si>
  <si>
    <t xml:space="preserve">2022-11-28</t>
  </si>
  <si>
    <t xml:space="preserve">Saanvi Kulkarni</t>
  </si>
  <si>
    <t xml:space="preserve">2024-03-04</t>
  </si>
  <si>
    <t xml:space="preserve">Saanvi Chopra</t>
  </si>
  <si>
    <t xml:space="preserve">2023-01-10</t>
  </si>
  <si>
    <t xml:space="preserve">Diya Sharma</t>
  </si>
  <si>
    <t xml:space="preserve">2022-12-01</t>
  </si>
  <si>
    <t xml:space="preserve">C0179</t>
  </si>
  <si>
    <t xml:space="preserve">Arjun Singh</t>
  </si>
  <si>
    <t xml:space="preserve">2024-05-02</t>
  </si>
  <si>
    <t xml:space="preserve">2022-11-04</t>
  </si>
  <si>
    <t xml:space="preserve">C0181</t>
  </si>
  <si>
    <t xml:space="preserve">Rohit Bose</t>
  </si>
  <si>
    <t xml:space="preserve">2023-08-17</t>
  </si>
  <si>
    <t xml:space="preserve">Nisha Nair</t>
  </si>
  <si>
    <t xml:space="preserve">Yash Singh</t>
  </si>
  <si>
    <t xml:space="preserve">2023-03-15</t>
  </si>
  <si>
    <t xml:space="preserve">Muskan Mehta</t>
  </si>
  <si>
    <t xml:space="preserve">2024-02-11</t>
  </si>
  <si>
    <t xml:space="preserve">Manav Kulkarni</t>
  </si>
  <si>
    <t xml:space="preserve">Divya Mehta</t>
  </si>
  <si>
    <t xml:space="preserve">2022-04-26</t>
  </si>
  <si>
    <t xml:space="preserve">2023-12-08</t>
  </si>
  <si>
    <t xml:space="preserve">2023-09-18</t>
  </si>
  <si>
    <t xml:space="preserve">Siddharth Agarwal</t>
  </si>
  <si>
    <t xml:space="preserve">2024-05-23</t>
  </si>
  <si>
    <t xml:space="preserve">2024-11-01</t>
  </si>
  <si>
    <t xml:space="preserve">Kritika Kapoor</t>
  </si>
  <si>
    <t xml:space="preserve">Harsh Gupta</t>
  </si>
  <si>
    <t xml:space="preserve">2023-05-11</t>
  </si>
  <si>
    <t xml:space="preserve">Arjun Malhotra</t>
  </si>
  <si>
    <t xml:space="preserve">2023-04-09</t>
  </si>
  <si>
    <t xml:space="preserve">Neha Bose</t>
  </si>
  <si>
    <t xml:space="preserve">2024-01-19</t>
  </si>
  <si>
    <t xml:space="preserve">Karan Malhotra</t>
  </si>
  <si>
    <t xml:space="preserve">2023-05-21</t>
  </si>
  <si>
    <t xml:space="preserve">Riya Das</t>
  </si>
  <si>
    <t xml:space="preserve">2024-10-22</t>
  </si>
  <si>
    <t xml:space="preserve">Shreya Kapoor</t>
  </si>
  <si>
    <t xml:space="preserve">2024-05-27</t>
  </si>
  <si>
    <t xml:space="preserve">Tushar Verma</t>
  </si>
  <si>
    <t xml:space="preserve">2023-04-23</t>
  </si>
  <si>
    <t xml:space="preserve">Manav Chopra</t>
  </si>
  <si>
    <t xml:space="preserve">2022-10-21</t>
  </si>
  <si>
    <t xml:space="preserve">Ananya Iyer</t>
  </si>
  <si>
    <t xml:space="preserve">2022-04-12</t>
  </si>
  <si>
    <t xml:space="preserve">Harsh Nair</t>
  </si>
  <si>
    <t xml:space="preserve">2022-12-05</t>
  </si>
  <si>
    <t xml:space="preserve">Nikhil Singh</t>
  </si>
  <si>
    <t xml:space="preserve">2024-04-02</t>
  </si>
  <si>
    <t xml:space="preserve">Kavya Gupta</t>
  </si>
  <si>
    <t xml:space="preserve">2023-03-07</t>
  </si>
  <si>
    <t xml:space="preserve">2022-10-03</t>
  </si>
  <si>
    <t xml:space="preserve">Riya Kulkarni</t>
  </si>
  <si>
    <t xml:space="preserve">2024-06-26</t>
  </si>
  <si>
    <t xml:space="preserve">Kavya Mehta</t>
  </si>
  <si>
    <t xml:space="preserve">2023-02-26</t>
  </si>
  <si>
    <t xml:space="preserve">C0210</t>
  </si>
  <si>
    <t xml:space="preserve">Sneha Patel</t>
  </si>
  <si>
    <t xml:space="preserve">2022-01-11</t>
  </si>
  <si>
    <t xml:space="preserve">Simran Chopra</t>
  </si>
  <si>
    <t xml:space="preserve">2022-07-08</t>
  </si>
  <si>
    <t xml:space="preserve">Pranav Singh</t>
  </si>
  <si>
    <t xml:space="preserve">2023-05-23</t>
  </si>
  <si>
    <t xml:space="preserve">2022-04-19</t>
  </si>
  <si>
    <t xml:space="preserve">Isha Verma</t>
  </si>
  <si>
    <t xml:space="preserve">Pranav Khan</t>
  </si>
  <si>
    <t xml:space="preserve">2023-10-31</t>
  </si>
  <si>
    <t xml:space="preserve">C0216</t>
  </si>
  <si>
    <t xml:space="preserve">Vivaan Gupta</t>
  </si>
  <si>
    <t xml:space="preserve">Isha Patel</t>
  </si>
  <si>
    <t xml:space="preserve">2024-09-29</t>
  </si>
  <si>
    <t xml:space="preserve">Priya Mehta</t>
  </si>
  <si>
    <t xml:space="preserve">2023-07-01</t>
  </si>
  <si>
    <t xml:space="preserve">2024-05-24</t>
  </si>
  <si>
    <t xml:space="preserve">Varun Chopra</t>
  </si>
  <si>
    <t xml:space="preserve">2023-03-24</t>
  </si>
  <si>
    <t xml:space="preserve">2024-11-27</t>
  </si>
  <si>
    <t xml:space="preserve">Riya Joshi</t>
  </si>
  <si>
    <t xml:space="preserve">2023-08-31</t>
  </si>
  <si>
    <t xml:space="preserve">Vivaan Patel</t>
  </si>
  <si>
    <t xml:space="preserve">2024-08-03</t>
  </si>
  <si>
    <t xml:space="preserve">Pooja Gupta</t>
  </si>
  <si>
    <t xml:space="preserve">2022-10-09</t>
  </si>
  <si>
    <t xml:space="preserve">Varun Kulkarni</t>
  </si>
  <si>
    <t xml:space="preserve">2022-04-24</t>
  </si>
  <si>
    <t xml:space="preserve">Nikhil Iyer</t>
  </si>
  <si>
    <t xml:space="preserve">2022-02-12</t>
  </si>
  <si>
    <t xml:space="preserve">Shreya Sharma</t>
  </si>
  <si>
    <t xml:space="preserve">Tushar Khan</t>
  </si>
  <si>
    <t xml:space="preserve">Kavya Banerjee</t>
  </si>
  <si>
    <t xml:space="preserve">2022-09-21</t>
  </si>
  <si>
    <t xml:space="preserve">Kritika Gupta</t>
  </si>
  <si>
    <t xml:space="preserve">2022-07-25</t>
  </si>
  <si>
    <t xml:space="preserve">Isha Banerjee</t>
  </si>
  <si>
    <t xml:space="preserve">2023-11-30</t>
  </si>
  <si>
    <t xml:space="preserve">Pranav Patel</t>
  </si>
  <si>
    <t xml:space="preserve">2023-02-10</t>
  </si>
  <si>
    <t xml:space="preserve">Manav Sharma</t>
  </si>
  <si>
    <t xml:space="preserve">2022-03-14</t>
  </si>
  <si>
    <t xml:space="preserve">Kabir Malhotra</t>
  </si>
  <si>
    <t xml:space="preserve">2024-01-26</t>
  </si>
  <si>
    <t xml:space="preserve">C0236</t>
  </si>
  <si>
    <t xml:space="preserve">Nikhil Patel</t>
  </si>
  <si>
    <t xml:space="preserve">2024-10-16</t>
  </si>
  <si>
    <t xml:space="preserve">Siddharth Patel</t>
  </si>
  <si>
    <t xml:space="preserve">2023-01-12</t>
  </si>
  <si>
    <t xml:space="preserve">Anjali Rao</t>
  </si>
  <si>
    <t xml:space="preserve">2024-12-20</t>
  </si>
  <si>
    <t xml:space="preserve">Aditya Mehta</t>
  </si>
  <si>
    <t xml:space="preserve">2023-07-26</t>
  </si>
  <si>
    <t xml:space="preserve">Simran Bose</t>
  </si>
  <si>
    <t xml:space="preserve">2024-07-06</t>
  </si>
  <si>
    <t xml:space="preserve">Pooja Das</t>
  </si>
  <si>
    <t xml:space="preserve">2024-05-18</t>
  </si>
  <si>
    <t xml:space="preserve">Nisha Singh</t>
  </si>
  <si>
    <t xml:space="preserve">2022-12-07</t>
  </si>
  <si>
    <t xml:space="preserve">Diya Banerjee</t>
  </si>
  <si>
    <t xml:space="preserve">2022-05-20</t>
  </si>
  <si>
    <t xml:space="preserve">Aditi Banerjee</t>
  </si>
  <si>
    <t xml:space="preserve">2022-05-19</t>
  </si>
  <si>
    <t xml:space="preserve">Kritika Mehta</t>
  </si>
  <si>
    <t xml:space="preserve">2023-03-05</t>
  </si>
  <si>
    <t xml:space="preserve">2022-12-12</t>
  </si>
  <si>
    <t xml:space="preserve">Anjali Sharma</t>
  </si>
  <si>
    <t xml:space="preserve">2022-08-28</t>
  </si>
  <si>
    <t xml:space="preserve">Rohan Singh</t>
  </si>
  <si>
    <t xml:space="preserve">2022-06-12</t>
  </si>
  <si>
    <t xml:space="preserve">Nisha Rao</t>
  </si>
  <si>
    <t xml:space="preserve">2023-08-12</t>
  </si>
  <si>
    <t xml:space="preserve">2022-05-03</t>
  </si>
  <si>
    <t xml:space="preserve">C0253</t>
  </si>
  <si>
    <t xml:space="preserve">Nikhil Das</t>
  </si>
  <si>
    <t xml:space="preserve">Arjun Das</t>
  </si>
  <si>
    <t xml:space="preserve">2022-06-27</t>
  </si>
  <si>
    <t xml:space="preserve">C0255</t>
  </si>
  <si>
    <t xml:space="preserve">Muskan Kapoor</t>
  </si>
  <si>
    <t xml:space="preserve">2022-07-04</t>
  </si>
  <si>
    <t xml:space="preserve">Siddharth Banerjee</t>
  </si>
  <si>
    <t xml:space="preserve">2022-10-31</t>
  </si>
  <si>
    <t xml:space="preserve">2023-04-07</t>
  </si>
  <si>
    <t xml:space="preserve">2023-06-26</t>
  </si>
  <si>
    <t xml:space="preserve">Manav Mehta</t>
  </si>
  <si>
    <t xml:space="preserve">2024-06-19</t>
  </si>
  <si>
    <t xml:space="preserve">Aditi Khan</t>
  </si>
  <si>
    <t xml:space="preserve">2023-04-22</t>
  </si>
  <si>
    <t xml:space="preserve">2023-02-11</t>
  </si>
  <si>
    <t xml:space="preserve">Dev Gupta</t>
  </si>
  <si>
    <t xml:space="preserve">2023-01-18</t>
  </si>
  <si>
    <t xml:space="preserve">2024-03-29</t>
  </si>
  <si>
    <t xml:space="preserve">Rohit Joshi</t>
  </si>
  <si>
    <t xml:space="preserve">2022-12-26</t>
  </si>
  <si>
    <t xml:space="preserve">C0265</t>
  </si>
  <si>
    <t xml:space="preserve">Kavya Chopra</t>
  </si>
  <si>
    <t xml:space="preserve">2024-02-15</t>
  </si>
  <si>
    <t xml:space="preserve">Aditya Kapoor</t>
  </si>
  <si>
    <t xml:space="preserve">2024-02-14</t>
  </si>
  <si>
    <t xml:space="preserve">2023-06-11</t>
  </si>
  <si>
    <t xml:space="preserve">Aditya Patel</t>
  </si>
  <si>
    <t xml:space="preserve">2024-09-13</t>
  </si>
  <si>
    <t xml:space="preserve">Riya Mehta</t>
  </si>
  <si>
    <t xml:space="preserve">2023-06-30</t>
  </si>
  <si>
    <t xml:space="preserve">Aditi Mehta</t>
  </si>
  <si>
    <t xml:space="preserve">2023-01-28</t>
  </si>
  <si>
    <t xml:space="preserve">2023-06-07</t>
  </si>
  <si>
    <t xml:space="preserve">Sneha Malhotra</t>
  </si>
  <si>
    <t xml:space="preserve">2022-08-04</t>
  </si>
  <si>
    <t xml:space="preserve">2024-08-13</t>
  </si>
  <si>
    <t xml:space="preserve">Nisha Kapoor</t>
  </si>
  <si>
    <t xml:space="preserve">2024-12-25</t>
  </si>
  <si>
    <t xml:space="preserve">C0277</t>
  </si>
  <si>
    <t xml:space="preserve">Rohan Verma</t>
  </si>
  <si>
    <t xml:space="preserve">2022-08-02</t>
  </si>
  <si>
    <t xml:space="preserve">Anjali Chopra</t>
  </si>
  <si>
    <t xml:space="preserve">2022-09-05</t>
  </si>
  <si>
    <t xml:space="preserve">Simran Banerjee</t>
  </si>
  <si>
    <t xml:space="preserve">2022-06-03</t>
  </si>
  <si>
    <t xml:space="preserve">2024-12-15</t>
  </si>
  <si>
    <t xml:space="preserve">2024-04-25</t>
  </si>
  <si>
    <t xml:space="preserve">C0282</t>
  </si>
  <si>
    <t xml:space="preserve">Ananya Patel</t>
  </si>
  <si>
    <t xml:space="preserve">2022-08-17</t>
  </si>
  <si>
    <t xml:space="preserve">2022-04-08</t>
  </si>
  <si>
    <t xml:space="preserve">Arjun Rao</t>
  </si>
  <si>
    <t xml:space="preserve">2024-03-22</t>
  </si>
  <si>
    <t xml:space="preserve">2024-12-12</t>
  </si>
  <si>
    <t xml:space="preserve">Meera Mehta</t>
  </si>
  <si>
    <t xml:space="preserve">Kabir Joshi</t>
  </si>
  <si>
    <t xml:space="preserve">Manav Gupta</t>
  </si>
  <si>
    <t xml:space="preserve">2022-10-29</t>
  </si>
  <si>
    <t xml:space="preserve">2022-09-04</t>
  </si>
  <si>
    <t xml:space="preserve">Kavya Kulkarni</t>
  </si>
  <si>
    <t xml:space="preserve">2022-09-07</t>
  </si>
  <si>
    <t xml:space="preserve">2022-06-24</t>
  </si>
  <si>
    <t xml:space="preserve">Vivaan Singh</t>
  </si>
  <si>
    <t xml:space="preserve">2024-08-17</t>
  </si>
  <si>
    <t xml:space="preserve">Kritika Malhotra</t>
  </si>
  <si>
    <t xml:space="preserve">Shreya Malhotra</t>
  </si>
  <si>
    <t xml:space="preserve">2023-01-04</t>
  </si>
  <si>
    <t xml:space="preserve">Anjali Khan</t>
  </si>
  <si>
    <t xml:space="preserve">2024-10-02</t>
  </si>
  <si>
    <t xml:space="preserve">Tanvi Rao</t>
  </si>
  <si>
    <t xml:space="preserve">Aditi Patel</t>
  </si>
  <si>
    <t xml:space="preserve">2023-02-24</t>
  </si>
  <si>
    <t xml:space="preserve">Harsh Chopra</t>
  </si>
  <si>
    <t xml:space="preserve">2024-10-20</t>
  </si>
  <si>
    <t xml:space="preserve">2024-02-19</t>
  </si>
  <si>
    <t xml:space="preserve">Priya Kulkarni</t>
  </si>
  <si>
    <t xml:space="preserve">2023-04-01</t>
  </si>
  <si>
    <t xml:space="preserve">2022-10-10</t>
  </si>
  <si>
    <t xml:space="preserve">Meera Patel</t>
  </si>
  <si>
    <t xml:space="preserve">2024-05-21</t>
  </si>
  <si>
    <t xml:space="preserve">Saanvi Gupta</t>
  </si>
  <si>
    <t xml:space="preserve">2024-02-17</t>
  </si>
  <si>
    <t xml:space="preserve">Siddharth Rao</t>
  </si>
  <si>
    <t xml:space="preserve">2022-01-19</t>
  </si>
  <si>
    <t xml:space="preserve">2023-09-26</t>
  </si>
  <si>
    <t xml:space="preserve">2022-05-26</t>
  </si>
  <si>
    <t xml:space="preserve">2024-12-19</t>
  </si>
  <si>
    <t xml:space="preserve">Sneha Agarwal</t>
  </si>
  <si>
    <t xml:space="preserve">Saanvi Das</t>
  </si>
  <si>
    <t xml:space="preserve">2024-05-25</t>
  </si>
  <si>
    <t xml:space="preserve">Aditi Malhotra</t>
  </si>
  <si>
    <t xml:space="preserve">2024-07-26</t>
  </si>
  <si>
    <t xml:space="preserve">C0314</t>
  </si>
  <si>
    <t xml:space="preserve">Meera Kapoor</t>
  </si>
  <si>
    <t xml:space="preserve">2024-12-14</t>
  </si>
  <si>
    <t xml:space="preserve">Nisha Iyer</t>
  </si>
  <si>
    <t xml:space="preserve">2023-11-12</t>
  </si>
  <si>
    <t xml:space="preserve">Neha Das</t>
  </si>
  <si>
    <t xml:space="preserve">C0317</t>
  </si>
  <si>
    <t xml:space="preserve">Rohit Chopra</t>
  </si>
  <si>
    <t xml:space="preserve">2022-09-01</t>
  </si>
  <si>
    <t xml:space="preserve">Anjali Mehta</t>
  </si>
  <si>
    <t xml:space="preserve">2023-08-15</t>
  </si>
  <si>
    <t xml:space="preserve">Muskan Gupta</t>
  </si>
  <si>
    <t xml:space="preserve">2023-06-23</t>
  </si>
  <si>
    <t xml:space="preserve">C0320</t>
  </si>
  <si>
    <t xml:space="preserve">Vivaan Mehta</t>
  </si>
  <si>
    <t xml:space="preserve">2023-01-02</t>
  </si>
  <si>
    <t xml:space="preserve">2023-05-09</t>
  </si>
  <si>
    <t xml:space="preserve">Aarav Sharma</t>
  </si>
  <si>
    <t xml:space="preserve">2024-02-16</t>
  </si>
  <si>
    <t xml:space="preserve">Nikhil Kulkarni</t>
  </si>
  <si>
    <t xml:space="preserve">2022-10-01</t>
  </si>
  <si>
    <t xml:space="preserve">Tanvi Iyer</t>
  </si>
  <si>
    <t xml:space="preserve">Karan Banerjee</t>
  </si>
  <si>
    <t xml:space="preserve">2022-01-10</t>
  </si>
  <si>
    <t xml:space="preserve">Shreya Khan</t>
  </si>
  <si>
    <t xml:space="preserve">2024-07-30</t>
  </si>
  <si>
    <t xml:space="preserve">Manav Banerjee</t>
  </si>
  <si>
    <t xml:space="preserve">2023-05-07</t>
  </si>
  <si>
    <t xml:space="preserve">Divya Singh</t>
  </si>
  <si>
    <t xml:space="preserve">2022-10-22</t>
  </si>
  <si>
    <t xml:space="preserve">Pooja Iyer</t>
  </si>
  <si>
    <t xml:space="preserve">2024-06-03</t>
  </si>
  <si>
    <t xml:space="preserve">Kabir Gupta</t>
  </si>
  <si>
    <t xml:space="preserve">2022-07-26</t>
  </si>
  <si>
    <t xml:space="preserve">Simran Singh</t>
  </si>
  <si>
    <t xml:space="preserve">2022-03-13</t>
  </si>
  <si>
    <t xml:space="preserve">Manav Das</t>
  </si>
  <si>
    <t xml:space="preserve">2024-01-09</t>
  </si>
  <si>
    <t xml:space="preserve">Aditi Iyer</t>
  </si>
  <si>
    <t xml:space="preserve">2024-09-04</t>
  </si>
  <si>
    <t xml:space="preserve">2022-06-04</t>
  </si>
  <si>
    <t xml:space="preserve">Kritika Bose</t>
  </si>
  <si>
    <t xml:space="preserve">Rohan Sharma</t>
  </si>
  <si>
    <t xml:space="preserve">2023-01-29</t>
  </si>
  <si>
    <t xml:space="preserve">Meera Sharma</t>
  </si>
  <si>
    <t xml:space="preserve">Aditya Sharma</t>
  </si>
  <si>
    <t xml:space="preserve">2022-07-15</t>
  </si>
  <si>
    <t xml:space="preserve">Meera Banerjee</t>
  </si>
  <si>
    <t xml:space="preserve">2023-07-22</t>
  </si>
  <si>
    <t xml:space="preserve">2024-11-28</t>
  </si>
  <si>
    <t xml:space="preserve">Diya Das</t>
  </si>
  <si>
    <t xml:space="preserve">Varun Joshi</t>
  </si>
  <si>
    <t xml:space="preserve">2024-03-21</t>
  </si>
  <si>
    <t xml:space="preserve">2022-05-23</t>
  </si>
  <si>
    <t xml:space="preserve">Ishaan Verma</t>
  </si>
  <si>
    <t xml:space="preserve">Isha Mehta</t>
  </si>
  <si>
    <t xml:space="preserve">Diya Mehta</t>
  </si>
  <si>
    <t xml:space="preserve">2023-03-31</t>
  </si>
  <si>
    <t xml:space="preserve">Yash Sharma</t>
  </si>
  <si>
    <t xml:space="preserve">2023-01-22</t>
  </si>
  <si>
    <t xml:space="preserve">2022-06-17</t>
  </si>
  <si>
    <t xml:space="preserve">Rohan Nair</t>
  </si>
  <si>
    <t xml:space="preserve">2022-01-07</t>
  </si>
  <si>
    <t xml:space="preserve">Isha Bose</t>
  </si>
  <si>
    <t xml:space="preserve">C0358</t>
  </si>
  <si>
    <t xml:space="preserve">Isha Agarwal</t>
  </si>
  <si>
    <t xml:space="preserve">2024-12-08</t>
  </si>
  <si>
    <t xml:space="preserve">Harsh Bose</t>
  </si>
  <si>
    <t xml:space="preserve">Rohit Reddy</t>
  </si>
  <si>
    <t xml:space="preserve">Yash Banerjee</t>
  </si>
  <si>
    <t xml:space="preserve">2022-05-22</t>
  </si>
  <si>
    <t xml:space="preserve">Rahul Singh</t>
  </si>
  <si>
    <t xml:space="preserve">Yash Khan</t>
  </si>
  <si>
    <t xml:space="preserve">2023-01-24</t>
  </si>
  <si>
    <t xml:space="preserve">2022-02-15</t>
  </si>
  <si>
    <t xml:space="preserve">2022-06-15</t>
  </si>
  <si>
    <t xml:space="preserve">Tanvi Malhotra</t>
  </si>
  <si>
    <t xml:space="preserve">2023-01-09</t>
  </si>
  <si>
    <t xml:space="preserve">2023-10-25</t>
  </si>
  <si>
    <t xml:space="preserve">Harsh Reddy</t>
  </si>
  <si>
    <t xml:space="preserve">Arjun Iyer</t>
  </si>
  <si>
    <t xml:space="preserve">2022-08-10</t>
  </si>
  <si>
    <t xml:space="preserve">Pooja Malhotra</t>
  </si>
  <si>
    <t xml:space="preserve">2022-03-16</t>
  </si>
  <si>
    <t xml:space="preserve">Kavya Verma</t>
  </si>
  <si>
    <t xml:space="preserve">2023-04-21</t>
  </si>
  <si>
    <t xml:space="preserve">2022-02-09</t>
  </si>
  <si>
    <t xml:space="preserve">Varun Iyer</t>
  </si>
  <si>
    <t xml:space="preserve">2024-04-23</t>
  </si>
  <si>
    <t xml:space="preserve">2023-12-23</t>
  </si>
  <si>
    <t xml:space="preserve">Tushar Kulkarni</t>
  </si>
  <si>
    <t xml:space="preserve">Kabir Reddy</t>
  </si>
  <si>
    <t xml:space="preserve">2023-05-28</t>
  </si>
  <si>
    <t xml:space="preserve">Harsh Banerjee</t>
  </si>
  <si>
    <t xml:space="preserve">2023-01-21</t>
  </si>
  <si>
    <t xml:space="preserve">Nisha Chopra</t>
  </si>
  <si>
    <t xml:space="preserve">Sneha Singh</t>
  </si>
  <si>
    <t xml:space="preserve">2022-07-06</t>
  </si>
  <si>
    <t xml:space="preserve">2022-10-12</t>
  </si>
  <si>
    <t xml:space="preserve">Ananya Nair</t>
  </si>
  <si>
    <t xml:space="preserve">2022-10-13</t>
  </si>
  <si>
    <t xml:space="preserve">2023-04-30</t>
  </si>
  <si>
    <t xml:space="preserve">Tanvi Verma</t>
  </si>
  <si>
    <t xml:space="preserve">2024-10-05</t>
  </si>
  <si>
    <t xml:space="preserve">C0391</t>
  </si>
  <si>
    <t xml:space="preserve">2024-11-03</t>
  </si>
  <si>
    <t xml:space="preserve">Kabir Bose</t>
  </si>
  <si>
    <t xml:space="preserve">2023-06-08</t>
  </si>
  <si>
    <t xml:space="preserve">Aditya Malhotra</t>
  </si>
  <si>
    <t xml:space="preserve">2023-12-17</t>
  </si>
  <si>
    <t xml:space="preserve">C0394</t>
  </si>
  <si>
    <t xml:space="preserve">2024-07-20</t>
  </si>
  <si>
    <t xml:space="preserve">Tanvi Khan</t>
  </si>
  <si>
    <t xml:space="preserve">2022-11-22</t>
  </si>
  <si>
    <t xml:space="preserve">Ishaan Nair</t>
  </si>
  <si>
    <t xml:space="preserve">2022-12-28</t>
  </si>
  <si>
    <t xml:space="preserve">Divya Reddy</t>
  </si>
  <si>
    <t xml:space="preserve">2024-02-18</t>
  </si>
  <si>
    <t xml:space="preserve">C0399</t>
  </si>
  <si>
    <t xml:space="preserve">Harsh Agarwal</t>
  </si>
  <si>
    <t xml:space="preserve">2023-10-18</t>
  </si>
  <si>
    <t xml:space="preserve">Sneha Bose</t>
  </si>
  <si>
    <t xml:space="preserve">2024-07-11</t>
  </si>
  <si>
    <t xml:space="preserve">Meera Singh</t>
  </si>
  <si>
    <t xml:space="preserve">2022-01-23</t>
  </si>
  <si>
    <t xml:space="preserve">Priya Verma</t>
  </si>
  <si>
    <t xml:space="preserve">2022-08-12</t>
  </si>
  <si>
    <t xml:space="preserve">Arjun Agarwal</t>
  </si>
  <si>
    <t xml:space="preserve">2023-10-05</t>
  </si>
  <si>
    <t xml:space="preserve">Varun Banerjee</t>
  </si>
  <si>
    <t xml:space="preserve">2022-02-13</t>
  </si>
  <si>
    <t xml:space="preserve">Rohit Nair</t>
  </si>
  <si>
    <t xml:space="preserve">2024-04-14</t>
  </si>
  <si>
    <t xml:space="preserve">2024-04-16</t>
  </si>
  <si>
    <t xml:space="preserve">2023-03-12</t>
  </si>
  <si>
    <t xml:space="preserve">Aditya Iyer</t>
  </si>
  <si>
    <t xml:space="preserve">2023-09-21</t>
  </si>
  <si>
    <t xml:space="preserve">Manav Rao</t>
  </si>
  <si>
    <t xml:space="preserve">2022-08-19</t>
  </si>
  <si>
    <t xml:space="preserve">Neha Kulkarni</t>
  </si>
  <si>
    <t xml:space="preserve">2022-03-17</t>
  </si>
  <si>
    <t xml:space="preserve">Tushar Malhotra</t>
  </si>
  <si>
    <t xml:space="preserve">2022-03-03</t>
  </si>
  <si>
    <t xml:space="preserve">Saanvi Banerjee</t>
  </si>
  <si>
    <t xml:space="preserve">2024-08-31</t>
  </si>
  <si>
    <t xml:space="preserve">Muskan Kulkarni</t>
  </si>
  <si>
    <t xml:space="preserve">2022-02-26</t>
  </si>
  <si>
    <t xml:space="preserve">2023-01-19</t>
  </si>
  <si>
    <t xml:space="preserve">Kritika Chopra</t>
  </si>
  <si>
    <t xml:space="preserve">2024-11-25</t>
  </si>
  <si>
    <t xml:space="preserve">Aman Reddy</t>
  </si>
  <si>
    <t xml:space="preserve">Ananya Malhotra</t>
  </si>
  <si>
    <t xml:space="preserve">Rahul Joshi</t>
  </si>
  <si>
    <t xml:space="preserve">2023-10-14</t>
  </si>
  <si>
    <t xml:space="preserve">Isha Malhotra</t>
  </si>
  <si>
    <t xml:space="preserve">2024-01-28</t>
  </si>
  <si>
    <t xml:space="preserve">2022-09-28</t>
  </si>
  <si>
    <t xml:space="preserve">Muskan Joshi</t>
  </si>
  <si>
    <t xml:space="preserve">Ishaan Malhotra</t>
  </si>
  <si>
    <t xml:space="preserve">2022-09-17</t>
  </si>
  <si>
    <t xml:space="preserve">Vivaan Rao</t>
  </si>
  <si>
    <t xml:space="preserve">Shreya Banerjee</t>
  </si>
  <si>
    <t xml:space="preserve">2022-07-28</t>
  </si>
  <si>
    <t xml:space="preserve">Saanvi Sharma</t>
  </si>
  <si>
    <t xml:space="preserve">2023-04-24</t>
  </si>
  <si>
    <t xml:space="preserve">2022-03-05</t>
  </si>
  <si>
    <t xml:space="preserve">Simran Reddy</t>
  </si>
  <si>
    <t xml:space="preserve">Simran Gupta</t>
  </si>
  <si>
    <t xml:space="preserve">2024-05-01</t>
  </si>
  <si>
    <t xml:space="preserve">2024-08-04</t>
  </si>
  <si>
    <t xml:space="preserve">Vivaan Kulkarni</t>
  </si>
  <si>
    <t xml:space="preserve">2024-10-03</t>
  </si>
  <si>
    <t xml:space="preserve">Simran Verma</t>
  </si>
  <si>
    <t xml:space="preserve">Aman Rao</t>
  </si>
  <si>
    <t xml:space="preserve">2024-10-26</t>
  </si>
  <si>
    <t xml:space="preserve">2024-02-08</t>
  </si>
  <si>
    <t xml:space="preserve">Aarav Nair</t>
  </si>
  <si>
    <t xml:space="preserve">2022-09-06</t>
  </si>
  <si>
    <t xml:space="preserve">Aman Singh</t>
  </si>
  <si>
    <t xml:space="preserve">Varun Malhotra</t>
  </si>
  <si>
    <t xml:space="preserve">2022-07-11</t>
  </si>
  <si>
    <t xml:space="preserve">2023-07-13</t>
  </si>
  <si>
    <t xml:space="preserve">2023-05-02</t>
  </si>
  <si>
    <t xml:space="preserve">2023-08-18</t>
  </si>
  <si>
    <t xml:space="preserve">Nisha Mehta</t>
  </si>
  <si>
    <t xml:space="preserve">2022-10-07</t>
  </si>
  <si>
    <t xml:space="preserve">2024-01-13</t>
  </si>
  <si>
    <t xml:space="preserve">2022-03-30</t>
  </si>
  <si>
    <t xml:space="preserve">Neha Verma</t>
  </si>
  <si>
    <t xml:space="preserve">2023-05-03</t>
  </si>
  <si>
    <t xml:space="preserve">Tanvi Das</t>
  </si>
  <si>
    <t xml:space="preserve">2023-06-22</t>
  </si>
  <si>
    <t xml:space="preserve">Anjali Kulkarni</t>
  </si>
  <si>
    <t xml:space="preserve">2022-09-12</t>
  </si>
  <si>
    <t xml:space="preserve">2022-05-29</t>
  </si>
  <si>
    <t xml:space="preserve">Sneha Nair</t>
  </si>
  <si>
    <t xml:space="preserve">2024-06-20</t>
  </si>
  <si>
    <t xml:space="preserve">2024-02-21</t>
  </si>
  <si>
    <t xml:space="preserve">2022-09-22</t>
  </si>
  <si>
    <t xml:space="preserve">2023-11-05</t>
  </si>
  <si>
    <t xml:space="preserve">Dev Reddy</t>
  </si>
  <si>
    <t xml:space="preserve">C0469</t>
  </si>
  <si>
    <t xml:space="preserve">2023-04-06</t>
  </si>
  <si>
    <t xml:space="preserve">2024-04-15</t>
  </si>
  <si>
    <t xml:space="preserve">Pranav Nair</t>
  </si>
  <si>
    <t xml:space="preserve">2023-03-08</t>
  </si>
  <si>
    <t xml:space="preserve">Tushar Agarwal</t>
  </si>
  <si>
    <t xml:space="preserve">2023-06-01</t>
  </si>
  <si>
    <t xml:space="preserve">2023-10-01</t>
  </si>
  <si>
    <t xml:space="preserve">Neha Singh</t>
  </si>
  <si>
    <t xml:space="preserve">2022-11-09</t>
  </si>
  <si>
    <t xml:space="preserve">Karan Rao</t>
  </si>
  <si>
    <t xml:space="preserve">2022-03-08</t>
  </si>
  <si>
    <t xml:space="preserve">2022-07-01</t>
  </si>
  <si>
    <t xml:space="preserve">2024-03-10</t>
  </si>
  <si>
    <t xml:space="preserve">C0479</t>
  </si>
  <si>
    <t xml:space="preserve">Rohit Patel</t>
  </si>
  <si>
    <t xml:space="preserve">Saanvi Reddy</t>
  </si>
  <si>
    <t xml:space="preserve">2024-04-24</t>
  </si>
  <si>
    <t xml:space="preserve">Aarav Das</t>
  </si>
  <si>
    <t xml:space="preserve">2024-03-03</t>
  </si>
  <si>
    <t xml:space="preserve">2022-04-21</t>
  </si>
  <si>
    <t xml:space="preserve">2022-11-08</t>
  </si>
  <si>
    <t xml:space="preserve">C0491</t>
  </si>
  <si>
    <t xml:space="preserve">Kavya Kapoor</t>
  </si>
  <si>
    <t xml:space="preserve">Yash Gupta</t>
  </si>
  <si>
    <t xml:space="preserve">Rahul Kapoor</t>
  </si>
  <si>
    <t xml:space="preserve">2022-08-26</t>
  </si>
  <si>
    <t xml:space="preserve">2023-05-18</t>
  </si>
  <si>
    <t xml:space="preserve">Diya Malhotra</t>
  </si>
  <si>
    <t xml:space="preserve">2023-09-27</t>
  </si>
  <si>
    <t xml:space="preserve">Simran Kapoor</t>
  </si>
  <si>
    <t xml:space="preserve">2023-05-10</t>
  </si>
  <si>
    <t xml:space="preserve">2022-12-27</t>
  </si>
  <si>
    <t xml:space="preserve">Ananya Sharma</t>
  </si>
  <si>
    <t xml:space="preserve">2023-10-16</t>
  </si>
  <si>
    <t xml:space="preserve">Varun Bose</t>
  </si>
  <si>
    <t xml:space="preserve">2024-10-14</t>
  </si>
  <si>
    <t xml:space="preserve">Manav Joshi</t>
  </si>
  <si>
    <t xml:space="preserve">2024-06-08</t>
  </si>
  <si>
    <t xml:space="preserve">2024-11-09</t>
  </si>
  <si>
    <t xml:space="preserve">2022-02-20</t>
  </si>
  <si>
    <t xml:space="preserve">C0504</t>
  </si>
  <si>
    <t xml:space="preserve">2023-10-06</t>
  </si>
  <si>
    <t xml:space="preserve">2023-02-21</t>
  </si>
  <si>
    <t xml:space="preserve">2022-08-07</t>
  </si>
  <si>
    <t xml:space="preserve">2022-09-03</t>
  </si>
  <si>
    <t xml:space="preserve">C0509</t>
  </si>
  <si>
    <t xml:space="preserve">Aarav Gupta</t>
  </si>
  <si>
    <t xml:space="preserve">Saanvi Verma</t>
  </si>
  <si>
    <t xml:space="preserve">Aditya Agarwal</t>
  </si>
  <si>
    <t xml:space="preserve">2023-09-16</t>
  </si>
  <si>
    <t xml:space="preserve">2022-04-07</t>
  </si>
  <si>
    <t xml:space="preserve">C0514</t>
  </si>
  <si>
    <t xml:space="preserve">Kabir Banerjee</t>
  </si>
  <si>
    <t xml:space="preserve">Nisha Agarwal</t>
  </si>
  <si>
    <t xml:space="preserve">Dev Mehta</t>
  </si>
  <si>
    <t xml:space="preserve">2022-05-10</t>
  </si>
  <si>
    <t xml:space="preserve">Karan Kapoor</t>
  </si>
  <si>
    <t xml:space="preserve">2024-07-24</t>
  </si>
  <si>
    <t xml:space="preserve">Aarav Kapoor</t>
  </si>
  <si>
    <t xml:space="preserve">2022-07-05</t>
  </si>
  <si>
    <t xml:space="preserve">Tanvi Kulkarni</t>
  </si>
  <si>
    <t xml:space="preserve">2023-02-04</t>
  </si>
  <si>
    <t xml:space="preserve">Sneha Iyer</t>
  </si>
  <si>
    <t xml:space="preserve">2024-03-18</t>
  </si>
  <si>
    <t xml:space="preserve">2022-01-13</t>
  </si>
  <si>
    <t xml:space="preserve">2023-08-13</t>
  </si>
  <si>
    <t xml:space="preserve">Muskan Malhotra</t>
  </si>
  <si>
    <t xml:space="preserve">2022-06-18</t>
  </si>
  <si>
    <t xml:space="preserve">Yash Patel</t>
  </si>
  <si>
    <t xml:space="preserve">2022-12-22</t>
  </si>
  <si>
    <t xml:space="preserve">2024-12-22</t>
  </si>
  <si>
    <t xml:space="preserve">2022-05-21</t>
  </si>
  <si>
    <t xml:space="preserve">Neha Agarwal</t>
  </si>
  <si>
    <t xml:space="preserve">2022-07-10</t>
  </si>
  <si>
    <t xml:space="preserve">2023-10-26</t>
  </si>
  <si>
    <t xml:space="preserve">2024-10-13</t>
  </si>
  <si>
    <t xml:space="preserve">Kritika Rao</t>
  </si>
  <si>
    <t xml:space="preserve">2023-09-09</t>
  </si>
  <si>
    <t xml:space="preserve">2023-05-27</t>
  </si>
  <si>
    <t xml:space="preserve">2024-04-27</t>
  </si>
  <si>
    <t xml:space="preserve">C0535</t>
  </si>
  <si>
    <t xml:space="preserve">Simran Nair</t>
  </si>
  <si>
    <t xml:space="preserve">2024-11-04</t>
  </si>
  <si>
    <t xml:space="preserve">Riya Iyer</t>
  </si>
  <si>
    <t xml:space="preserve">Manav Nair</t>
  </si>
  <si>
    <t xml:space="preserve">Rahul Khan</t>
  </si>
  <si>
    <t xml:space="preserve">2022-07-21</t>
  </si>
  <si>
    <t xml:space="preserve">Harsh Kulkarni</t>
  </si>
  <si>
    <t xml:space="preserve">2022-04-17</t>
  </si>
  <si>
    <t xml:space="preserve">Tanvi Reddy</t>
  </si>
  <si>
    <t xml:space="preserve">2023-07-07</t>
  </si>
  <si>
    <t xml:space="preserve">Kabir Sharma</t>
  </si>
  <si>
    <t xml:space="preserve">Pooja Sharma</t>
  </si>
  <si>
    <t xml:space="preserve">Aditi Gupta</t>
  </si>
  <si>
    <t xml:space="preserve">2024-04-13</t>
  </si>
  <si>
    <t xml:space="preserve">Pooja Mehta</t>
  </si>
  <si>
    <t xml:space="preserve">Rahul Verma</t>
  </si>
  <si>
    <t xml:space="preserve">2023-03-04</t>
  </si>
  <si>
    <t xml:space="preserve">Divya Iyer</t>
  </si>
  <si>
    <t xml:space="preserve">2024-10-23</t>
  </si>
  <si>
    <t xml:space="preserve">Varun Khan</t>
  </si>
  <si>
    <t xml:space="preserve">Varun Verma</t>
  </si>
  <si>
    <t xml:space="preserve">Arjun Khan</t>
  </si>
  <si>
    <t xml:space="preserve">2023-11-15</t>
  </si>
  <si>
    <t xml:space="preserve">Rohan Joshi</t>
  </si>
  <si>
    <t xml:space="preserve">Siddharth Sharma</t>
  </si>
  <si>
    <t xml:space="preserve">2022-05-16</t>
  </si>
  <si>
    <t xml:space="preserve">Diya Joshi</t>
  </si>
  <si>
    <t xml:space="preserve">2023-10-20</t>
  </si>
  <si>
    <t xml:space="preserve">Diya Bose</t>
  </si>
  <si>
    <t xml:space="preserve">C0563</t>
  </si>
  <si>
    <t xml:space="preserve">Priya Sharma</t>
  </si>
  <si>
    <t xml:space="preserve">Pooja Singh</t>
  </si>
  <si>
    <t xml:space="preserve">Pranav Reddy</t>
  </si>
  <si>
    <t xml:space="preserve">2024-03-07</t>
  </si>
  <si>
    <t xml:space="preserve">2022-08-25</t>
  </si>
  <si>
    <t xml:space="preserve">2022-04-14</t>
  </si>
  <si>
    <t xml:space="preserve">Muskan Das</t>
  </si>
  <si>
    <t xml:space="preserve">2024-07-17</t>
  </si>
  <si>
    <t xml:space="preserve">Rohan Banerjee</t>
  </si>
  <si>
    <t xml:space="preserve">2022-04-30</t>
  </si>
  <si>
    <t xml:space="preserve">Vivaan Reddy</t>
  </si>
  <si>
    <t xml:space="preserve">2022-12-29</t>
  </si>
  <si>
    <t xml:space="preserve">Varun Singh</t>
  </si>
  <si>
    <t xml:space="preserve">2023-05-26</t>
  </si>
  <si>
    <t xml:space="preserve">Arjun Joshi</t>
  </si>
  <si>
    <t xml:space="preserve">2023-04-27</t>
  </si>
  <si>
    <t xml:space="preserve">Arjun Nair</t>
  </si>
  <si>
    <t xml:space="preserve">2022-09-23</t>
  </si>
  <si>
    <t xml:space="preserve">Muskan Rao</t>
  </si>
  <si>
    <t xml:space="preserve">Aman Mehta</t>
  </si>
  <si>
    <t xml:space="preserve">2022-10-24</t>
  </si>
  <si>
    <t xml:space="preserve">Aditya Verma</t>
  </si>
  <si>
    <t xml:space="preserve">2022-01-05</t>
  </si>
  <si>
    <t xml:space="preserve">2022-12-09</t>
  </si>
  <si>
    <t xml:space="preserve">C0581</t>
  </si>
  <si>
    <t xml:space="preserve">Rahul Reddy</t>
  </si>
  <si>
    <t xml:space="preserve">2022-02-07</t>
  </si>
  <si>
    <t xml:space="preserve">2023-12-01</t>
  </si>
  <si>
    <t xml:space="preserve">C0584</t>
  </si>
  <si>
    <t xml:space="preserve">Kabir Mehta</t>
  </si>
  <si>
    <t xml:space="preserve">2023-08-21</t>
  </si>
  <si>
    <t xml:space="preserve">Riya Gupta</t>
  </si>
  <si>
    <t xml:space="preserve">2024-04-08</t>
  </si>
  <si>
    <t xml:space="preserve">2022-04-03</t>
  </si>
  <si>
    <t xml:space="preserve">Rohan Chopra</t>
  </si>
  <si>
    <t xml:space="preserve">Muskan Verma</t>
  </si>
  <si>
    <t xml:space="preserve">2023-06-16</t>
  </si>
  <si>
    <t xml:space="preserve">Vivaan Malhotra</t>
  </si>
  <si>
    <t xml:space="preserve">2022-04-04</t>
  </si>
  <si>
    <t xml:space="preserve">Shreya Das</t>
  </si>
  <si>
    <t xml:space="preserve">2024-10-17</t>
  </si>
  <si>
    <t xml:space="preserve">Aman Verma</t>
  </si>
  <si>
    <t xml:space="preserve">2022-09-02</t>
  </si>
  <si>
    <t xml:space="preserve">Rohan Rao</t>
  </si>
  <si>
    <t xml:space="preserve">Kavya Khan</t>
  </si>
  <si>
    <t xml:space="preserve">2023-01-08</t>
  </si>
  <si>
    <t xml:space="preserve">2024-08-24</t>
  </si>
  <si>
    <t xml:space="preserve">Yash Reddy</t>
  </si>
  <si>
    <t xml:space="preserve">2022-05-08</t>
  </si>
  <si>
    <t xml:space="preserve">Riya Khan</t>
  </si>
  <si>
    <t xml:space="preserve">Neha Rao</t>
  </si>
  <si>
    <t xml:space="preserve">2022-01-03</t>
  </si>
  <si>
    <t xml:space="preserve">2022-06-28</t>
  </si>
  <si>
    <t xml:space="preserve">Pranav Rao</t>
  </si>
  <si>
    <t xml:space="preserve">2022-06-01</t>
  </si>
  <si>
    <t xml:space="preserve">Pooja Joshi</t>
  </si>
  <si>
    <t xml:space="preserve">2024-10-11</t>
  </si>
  <si>
    <t xml:space="preserve">Saanvi Malhotra</t>
  </si>
  <si>
    <t xml:space="preserve">2023-07-19</t>
  </si>
  <si>
    <t xml:space="preserve">2023-06-03</t>
  </si>
  <si>
    <t xml:space="preserve">2024-10-09</t>
  </si>
  <si>
    <t xml:space="preserve">Rohit Iyer</t>
  </si>
  <si>
    <t xml:space="preserve">2023-10-15</t>
  </si>
  <si>
    <t xml:space="preserve">Riya Malhotra</t>
  </si>
  <si>
    <t xml:space="preserve">2024-02-05</t>
  </si>
  <si>
    <t xml:space="preserve">Ananya Singh</t>
  </si>
  <si>
    <t xml:space="preserve">Divya Sharma</t>
  </si>
  <si>
    <t xml:space="preserve">2022-02-03</t>
  </si>
  <si>
    <t xml:space="preserve">2024-05-14</t>
  </si>
  <si>
    <t xml:space="preserve">2023-08-28</t>
  </si>
  <si>
    <t xml:space="preserve">Anjali Das</t>
  </si>
  <si>
    <t xml:space="preserve">2022-11-07</t>
  </si>
  <si>
    <t xml:space="preserve">Dev Agarwal</t>
  </si>
  <si>
    <t xml:space="preserve">2023-08-03</t>
  </si>
  <si>
    <t xml:space="preserve">Meera Kulkarni</t>
  </si>
  <si>
    <t xml:space="preserve">2024-02-25</t>
  </si>
  <si>
    <t xml:space="preserve">Saanvi Bose</t>
  </si>
  <si>
    <t xml:space="preserve">2024-11-26</t>
  </si>
  <si>
    <t xml:space="preserve">2024-06-05</t>
  </si>
  <si>
    <t xml:space="preserve">2024-09-03</t>
  </si>
  <si>
    <t xml:space="preserve">Vivaan Chopra</t>
  </si>
  <si>
    <t xml:space="preserve">Aditya Gupta</t>
  </si>
  <si>
    <t xml:space="preserve">2024-01-14</t>
  </si>
  <si>
    <t xml:space="preserve">2023-06-15</t>
  </si>
  <si>
    <t xml:space="preserve">2024-02-20</t>
  </si>
  <si>
    <t xml:space="preserve">Rahul Gupta</t>
  </si>
  <si>
    <t xml:space="preserve">2022-06-26</t>
  </si>
  <si>
    <t xml:space="preserve">Aditi Sharma</t>
  </si>
  <si>
    <t xml:space="preserve">2023-08-29</t>
  </si>
  <si>
    <t xml:space="preserve">Harsh Joshi</t>
  </si>
  <si>
    <t xml:space="preserve">2024-09-17</t>
  </si>
  <si>
    <t xml:space="preserve">2022-07-16</t>
  </si>
  <si>
    <t xml:space="preserve">Tushar Das</t>
  </si>
  <si>
    <t xml:space="preserve">2023-05-04</t>
  </si>
  <si>
    <t xml:space="preserve">Nisha Malhotra</t>
  </si>
  <si>
    <t xml:space="preserve">2023-11-17</t>
  </si>
  <si>
    <t xml:space="preserve">Riya Bose</t>
  </si>
  <si>
    <t xml:space="preserve">2022-09-09</t>
  </si>
  <si>
    <t xml:space="preserve">2024-12-28</t>
  </si>
  <si>
    <t xml:space="preserve">2022-08-06</t>
  </si>
  <si>
    <t xml:space="preserve">Aditi Nair</t>
  </si>
  <si>
    <t xml:space="preserve">2023-04-28</t>
  </si>
  <si>
    <t xml:space="preserve">2024-11-21</t>
  </si>
  <si>
    <t xml:space="preserve">2022-08-16</t>
  </si>
  <si>
    <t xml:space="preserve">Rohan Mehta</t>
  </si>
  <si>
    <t xml:space="preserve">C0646</t>
  </si>
  <si>
    <t xml:space="preserve">Aman Chopra</t>
  </si>
  <si>
    <t xml:space="preserve">2022-10-15</t>
  </si>
  <si>
    <t xml:space="preserve">2023-04-17</t>
  </si>
  <si>
    <t xml:space="preserve">Pranav Joshi</t>
  </si>
  <si>
    <t xml:space="preserve">Arjun Patel</t>
  </si>
  <si>
    <t xml:space="preserve">2022-08-30</t>
  </si>
  <si>
    <t xml:space="preserve">Meera Iyer</t>
  </si>
  <si>
    <t xml:space="preserve">2024-05-15</t>
  </si>
  <si>
    <t xml:space="preserve">Karan Das</t>
  </si>
  <si>
    <t xml:space="preserve">Ishaan Joshi</t>
  </si>
  <si>
    <t xml:space="preserve">Karan Bose</t>
  </si>
  <si>
    <t xml:space="preserve">2022-11-24</t>
  </si>
  <si>
    <t xml:space="preserve">2024-01-04</t>
  </si>
  <si>
    <t xml:space="preserve">2024-09-10</t>
  </si>
  <si>
    <t xml:space="preserve">2024-07-25</t>
  </si>
  <si>
    <t xml:space="preserve">Aman Bose</t>
  </si>
  <si>
    <t xml:space="preserve">2023-06-05</t>
  </si>
  <si>
    <t xml:space="preserve">2022-08-20</t>
  </si>
  <si>
    <t xml:space="preserve">Diya Iyer</t>
  </si>
  <si>
    <t xml:space="preserve">2023-07-15</t>
  </si>
  <si>
    <t xml:space="preserve">C0669</t>
  </si>
  <si>
    <t xml:space="preserve">Yash Kulkarni</t>
  </si>
  <si>
    <t xml:space="preserve">2023-12-19</t>
  </si>
  <si>
    <t xml:space="preserve">2024-06-14</t>
  </si>
  <si>
    <t xml:space="preserve">Diya Chopra</t>
  </si>
  <si>
    <t xml:space="preserve">2023-07-29</t>
  </si>
  <si>
    <t xml:space="preserve">Isha Sharma</t>
  </si>
  <si>
    <t xml:space="preserve">Karan Singh</t>
  </si>
  <si>
    <t xml:space="preserve">2023-07-09</t>
  </si>
  <si>
    <t xml:space="preserve">2023-12-31</t>
  </si>
  <si>
    <t xml:space="preserve">Aman Das</t>
  </si>
  <si>
    <t xml:space="preserve">2024-02-28</t>
  </si>
  <si>
    <t xml:space="preserve">2022-11-03</t>
  </si>
  <si>
    <t xml:space="preserve">2023-02-07</t>
  </si>
  <si>
    <t xml:space="preserve">Manav Malhotra</t>
  </si>
  <si>
    <t xml:space="preserve">2022-11-06</t>
  </si>
  <si>
    <t xml:space="preserve">Aditi Bose</t>
  </si>
  <si>
    <t xml:space="preserve">2023-04-10</t>
  </si>
  <si>
    <t xml:space="preserve">Nikhil Bose</t>
  </si>
  <si>
    <t xml:space="preserve">2024-01-06</t>
  </si>
  <si>
    <t xml:space="preserve">2022-01-31</t>
  </si>
  <si>
    <t xml:space="preserve">2024-01-03</t>
  </si>
  <si>
    <t xml:space="preserve">Ananya Bose</t>
  </si>
  <si>
    <t xml:space="preserve">2023-01-26</t>
  </si>
  <si>
    <t xml:space="preserve">2023-06-14</t>
  </si>
  <si>
    <t xml:space="preserve">2023-11-10</t>
  </si>
  <si>
    <t xml:space="preserve">2022-09-15</t>
  </si>
  <si>
    <t xml:space="preserve">Diya Singh</t>
  </si>
  <si>
    <t xml:space="preserve">2024-06-09</t>
  </si>
  <si>
    <t xml:space="preserve">2023-08-27</t>
  </si>
  <si>
    <t xml:space="preserve">2023-08-20</t>
  </si>
  <si>
    <t xml:space="preserve">Tushar Kapoor</t>
  </si>
  <si>
    <t xml:space="preserve">2022-12-11</t>
  </si>
  <si>
    <t xml:space="preserve">Diya Patel</t>
  </si>
  <si>
    <t xml:space="preserve">Yash Iyer</t>
  </si>
  <si>
    <t xml:space="preserve">Harsh Iyer</t>
  </si>
  <si>
    <t xml:space="preserve">2022-04-13</t>
  </si>
  <si>
    <t xml:space="preserve">Diya Gupta</t>
  </si>
  <si>
    <t xml:space="preserve">2024-01-02</t>
  </si>
  <si>
    <t xml:space="preserve">2022-03-18</t>
  </si>
  <si>
    <t xml:space="preserve">Vivaan Verma</t>
  </si>
  <si>
    <t xml:space="preserve">2023-02-12</t>
  </si>
  <si>
    <t xml:space="preserve">Meera Gupta</t>
  </si>
  <si>
    <t xml:space="preserve">2022-09-14</t>
  </si>
  <si>
    <t xml:space="preserve">2022-09-18</t>
  </si>
  <si>
    <t xml:space="preserve">Rahul Rao</t>
  </si>
  <si>
    <t xml:space="preserve">2024-10-31</t>
  </si>
  <si>
    <t xml:space="preserve">2023-08-26</t>
  </si>
  <si>
    <t xml:space="preserve">Aditi Rao</t>
  </si>
  <si>
    <t xml:space="preserve">2022-10-02</t>
  </si>
  <si>
    <t xml:space="preserve">C0716</t>
  </si>
  <si>
    <t xml:space="preserve">2024-03-13</t>
  </si>
  <si>
    <t xml:space="preserve">2023-12-27</t>
  </si>
  <si>
    <t xml:space="preserve">Riya Nair</t>
  </si>
  <si>
    <t xml:space="preserve">Pooja Khan</t>
  </si>
  <si>
    <t xml:space="preserve">2023-02-19</t>
  </si>
  <si>
    <t xml:space="preserve">2023-12-25</t>
  </si>
  <si>
    <t xml:space="preserve">Tanvi Patel</t>
  </si>
  <si>
    <t xml:space="preserve">2024-11-24</t>
  </si>
  <si>
    <t xml:space="preserve">Isha Kulkarni</t>
  </si>
  <si>
    <t xml:space="preserve">2024-06-13</t>
  </si>
  <si>
    <t xml:space="preserve">2023-12-10</t>
  </si>
  <si>
    <t xml:space="preserve">Saanvi Mehta</t>
  </si>
  <si>
    <t xml:space="preserve">2024-03-09</t>
  </si>
  <si>
    <t xml:space="preserve">C0729</t>
  </si>
  <si>
    <t xml:space="preserve">2022-07-24</t>
  </si>
  <si>
    <t xml:space="preserve">2024-09-20</t>
  </si>
  <si>
    <t xml:space="preserve">2024-09-02</t>
  </si>
  <si>
    <t xml:space="preserve">Tanvi Nair</t>
  </si>
  <si>
    <t xml:space="preserve">2023-03-20</t>
  </si>
  <si>
    <t xml:space="preserve">Aarav Agarwal</t>
  </si>
  <si>
    <t xml:space="preserve">Shreya Joshi</t>
  </si>
  <si>
    <t xml:space="preserve">Vivaan Sharma</t>
  </si>
  <si>
    <t xml:space="preserve">2023-04-12</t>
  </si>
  <si>
    <t xml:space="preserve">Simran Iyer</t>
  </si>
  <si>
    <t xml:space="preserve">2023-03-26</t>
  </si>
  <si>
    <t xml:space="preserve">Tushar Bose</t>
  </si>
  <si>
    <t xml:space="preserve">Simran Khan</t>
  </si>
  <si>
    <t xml:space="preserve">2024-10-19</t>
  </si>
  <si>
    <t xml:space="preserve">Divya Kulkarni</t>
  </si>
  <si>
    <t xml:space="preserve">2024-01-18</t>
  </si>
  <si>
    <t xml:space="preserve">Vivaan Khan</t>
  </si>
  <si>
    <t xml:space="preserve">C0750</t>
  </si>
  <si>
    <t xml:space="preserve">Vivaan Nair</t>
  </si>
  <si>
    <t xml:space="preserve">2022-09-19</t>
  </si>
  <si>
    <t xml:space="preserve">2023-09-14</t>
  </si>
  <si>
    <t xml:space="preserve">2024-03-28</t>
  </si>
  <si>
    <t xml:space="preserve">C0754</t>
  </si>
  <si>
    <t xml:space="preserve">2023-02-25</t>
  </si>
  <si>
    <t xml:space="preserve">Manav Reddy</t>
  </si>
  <si>
    <t xml:space="preserve">Rohit Singh</t>
  </si>
  <si>
    <t xml:space="preserve">2022-08-03</t>
  </si>
  <si>
    <t xml:space="preserve">2022-11-02</t>
  </si>
  <si>
    <t xml:space="preserve">2024-12-29</t>
  </si>
  <si>
    <t xml:space="preserve">Rohan Reddy</t>
  </si>
  <si>
    <t xml:space="preserve">2024-09-08</t>
  </si>
  <si>
    <t xml:space="preserve">2023-01-25</t>
  </si>
  <si>
    <t xml:space="preserve">Kavya Agarwal</t>
  </si>
  <si>
    <t xml:space="preserve">2024-09-15</t>
  </si>
  <si>
    <t xml:space="preserve">2022-03-24</t>
  </si>
  <si>
    <t xml:space="preserve">Priya Singh</t>
  </si>
  <si>
    <t xml:space="preserve">C0768</t>
  </si>
  <si>
    <t xml:space="preserve">Priya Malhotra</t>
  </si>
  <si>
    <t xml:space="preserve">Nisha Sharma</t>
  </si>
  <si>
    <t xml:space="preserve">Tushar Patel</t>
  </si>
  <si>
    <t xml:space="preserve">2022-01-20</t>
  </si>
  <si>
    <t xml:space="preserve">Aditya Bose</t>
  </si>
  <si>
    <t xml:space="preserve">2024-08-18</t>
  </si>
  <si>
    <t xml:space="preserve">Diya Khan</t>
  </si>
  <si>
    <t xml:space="preserve">2023-06-17</t>
  </si>
  <si>
    <t xml:space="preserve">2024-05-04</t>
  </si>
  <si>
    <t xml:space="preserve">Aarav Kulkarni</t>
  </si>
  <si>
    <t xml:space="preserve">2024-03-05</t>
  </si>
  <si>
    <t xml:space="preserve">2022-06-11</t>
  </si>
  <si>
    <t xml:space="preserve">Kavya Malhotra</t>
  </si>
  <si>
    <t xml:space="preserve">2022-10-27</t>
  </si>
  <si>
    <t xml:space="preserve">Riya Verma</t>
  </si>
  <si>
    <t xml:space="preserve">Nikhil Khan</t>
  </si>
  <si>
    <t xml:space="preserve">Riya Reddy</t>
  </si>
  <si>
    <t xml:space="preserve">2022-09-16</t>
  </si>
  <si>
    <t xml:space="preserve">Karan Agarwal</t>
  </si>
  <si>
    <t xml:space="preserve">Neha Gupta</t>
  </si>
  <si>
    <t xml:space="preserve">2024-01-15</t>
  </si>
  <si>
    <t xml:space="preserve">Dev Patel</t>
  </si>
  <si>
    <t xml:space="preserve">2024-06-21</t>
  </si>
  <si>
    <t xml:space="preserve">2023-01-31</t>
  </si>
  <si>
    <t xml:space="preserve">2024-09-18</t>
  </si>
  <si>
    <t xml:space="preserve">Tanvi Chopra</t>
  </si>
  <si>
    <t xml:space="preserve">2023-12-09</t>
  </si>
  <si>
    <t xml:space="preserve">Nisha Joshi</t>
  </si>
  <si>
    <t xml:space="preserve">2024-04-18</t>
  </si>
  <si>
    <t xml:space="preserve">ShopKart 2025 – summary built with SUMIFS / COUNTIFS / AVERAGEIFS</t>
  </si>
  <si>
    <t xml:space="preserve">Total revenue (₹)</t>
  </si>
  <si>
    <t xml:space="preserve">Total orders</t>
  </si>
  <si>
    <t xml:space="preserve">Average order value (₹)</t>
  </si>
  <si>
    <t xml:space="preserve">Returned orders</t>
  </si>
  <si>
    <t xml:space="preserve">Overall return rate</t>
  </si>
  <si>
    <t xml:space="preserve">By city</t>
  </si>
  <si>
    <t xml:space="preserve">revenue (₹)</t>
  </si>
  <si>
    <t xml:space="preserve">orders</t>
  </si>
  <si>
    <t xml:space="preserve">avg order value (₹)</t>
  </si>
  <si>
    <t xml:space="preserve">returns</t>
  </si>
  <si>
    <t xml:space="preserve">return rate</t>
  </si>
  <si>
    <t xml:space="preserve">Total (check)</t>
  </si>
  <si>
    <t xml:space="preserve">By category</t>
  </si>
  <si>
    <t xml:space="preserve">By month</t>
  </si>
  <si>
    <t xml:space="preserve">month_no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</si>
  <si>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</si>
  <si>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</si>
  <si>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</si>
  <si>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</si>
  <si>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</si>
  <si>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</si>
  <si>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</si>
  <si>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</si>
  <si>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</si>
  <si>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</si>
  <si>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</si>
  <si>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</si>
  <si>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</si>
  <si>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Formula version of the pivot table (Rows: city_clean, Columns: category, Values: SUM of revenue)</t>
  </si>
  <si>
    <t xml:space="preserve">Grand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</si>
</sst>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#,##0"/>
    <numFmt numFmtId="167" formatCode="0.0%"/>
    <numFmt numFmtId="168" formatCode="0%"/>
    <numFmt numFmtId="169" formatCode="General"/>
    <numFmt numFmtId="170" formatCode="yyyy\-mm\-dd"/>
    <numFmt numFmtId="171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B2433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4"/>
      <color rgb="FF1B243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B24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B2433"/>
      <name val="Arial"/>
      <family val="0"/>
      <charset val="1"/>
    </font>
    <font>
      <sz val="10"/>
      <name val="Arial"/>
      <family val="2"/>
    </font>
    <font>
      <b val="true"/>
      <sz val="13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F4F1"/>
        <bgColor rgb="FFFFFFFF"/>
      </patternFill>
    </fill>
    <fill>
      <patternFill patternType="solid">
        <fgColor rgb="FF1B2433"/>
        <bgColor rgb="FF333300"/>
      </patternFill>
    </fill>
    <fill>
      <patternFill patternType="solid">
        <fgColor rgb="FFE9A23B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6F4F1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9A23B"/>
      <rgbColor rgb="FFFF6600"/>
      <rgbColor rgb="FF555555"/>
      <rgbColor rgb="FF969696"/>
      <rgbColor rgb="FF003366"/>
      <rgbColor rgb="FF2A9D8F"/>
      <rgbColor rgb="FF003300"/>
      <rgbColor rgb="FF333300"/>
      <rgbColor rgb="FF993300"/>
      <rgbColor rgb="FF993366"/>
      <rgbColor rgb="FF333399"/>
      <rgbColor rgb="FF1B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Summary!$A$11:$A$20</c:f>
              <c:strCache>
                <c:ptCount val="10"/>
                <c:pt idx="0">
                  <c:v>Delhi</c:v>
                </c:pt>
                <c:pt idx="1">
                  <c:v>Bengaluru</c:v>
                </c:pt>
                <c:pt idx="2">
                  <c:v>Mumbai</c:v>
                </c:pt>
                <c:pt idx="3">
                  <c:v>Hyderabad</c:v>
                </c:pt>
                <c:pt idx="4">
                  <c:v>Pune</c:v>
                </c:pt>
                <c:pt idx="5">
                  <c:v>Chennai</c:v>
                </c:pt>
                <c:pt idx="6">
                  <c:v>Kolkata</c:v>
                </c:pt>
                <c:pt idx="7">
                  <c:v>Ahmedabad</c:v>
                </c:pt>
                <c:pt idx="8">
                  <c:v>Lucknow</c:v>
                </c:pt>
                <c:pt idx="9">
                  <c:v>Jaipur</c:v>
                </c:pt>
              </c:strCache>
            </c:strRef>
          </c:cat>
          <c:val>
            <c:numRef>
              <c:f>Summary!$B$11:$B$20</c:f>
              <c:numCache>
                <c:formatCode>\₹#,##0</c:formatCode>
                <c:ptCount val="10"/>
                <c:pt idx="0">
                  <c:v>2323405.4</c:v>
                </c:pt>
                <c:pt idx="1">
                  <c:v>2256613.25</c:v>
                </c:pt>
                <c:pt idx="2">
                  <c:v>2090206</c:v>
                </c:pt>
                <c:pt idx="3">
                  <c:v>1494616.75</c:v>
                </c:pt>
                <c:pt idx="4">
                  <c:v>1387698.3</c:v>
                </c:pt>
                <c:pt idx="5">
                  <c:v>1333558.9</c:v>
                </c:pt>
                <c:pt idx="6">
                  <c:v>1237204.2</c:v>
                </c:pt>
                <c:pt idx="7">
                  <c:v>1065043.05</c:v>
                </c:pt>
                <c:pt idx="8">
                  <c:v>791223.65</c:v>
                </c:pt>
                <c:pt idx="9">
                  <c:v>725080.2</c:v>
                </c:pt>
              </c:numCache>
            </c:numRef>
          </c:val>
        </c:ser>
        <c:gapWidth val="150"/>
        <c:overlap val="0"/>
        <c:axId val="95973882"/>
        <c:axId val="48549630"/>
      </c:barChart>
      <c:catAx>
        <c:axId val="95973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9630"/>
        <c:crosses val="autoZero"/>
        <c:auto val="1"/>
        <c:lblAlgn val="ctr"/>
        <c:lblOffset val="100"/>
        <c:noMultiLvlLbl val="0"/>
      </c:catAx>
      <c:valAx>
        <c:axId val="48549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73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2025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Summary!C32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e9a23b"/>
            </a:solidFill>
            <a:ln w="28080">
              <a:solidFill>
                <a:srgbClr val="e9a2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Summary!$C$33:$C$44</c:f>
              <c:numCache>
                <c:formatCode>\₹#,##0</c:formatCode>
                <c:ptCount val="12"/>
                <c:pt idx="0">
                  <c:v>1073267.05</c:v>
                </c:pt>
                <c:pt idx="1">
                  <c:v>863479.5</c:v>
                </c:pt>
                <c:pt idx="2">
                  <c:v>1080121.85</c:v>
                </c:pt>
                <c:pt idx="3">
                  <c:v>983480.6</c:v>
                </c:pt>
                <c:pt idx="4">
                  <c:v>786912</c:v>
                </c:pt>
                <c:pt idx="5">
                  <c:v>793841.15</c:v>
                </c:pt>
                <c:pt idx="6">
                  <c:v>873631.5</c:v>
                </c:pt>
                <c:pt idx="7">
                  <c:v>1203393.25</c:v>
                </c:pt>
                <c:pt idx="8">
                  <c:v>1543639.4</c:v>
                </c:pt>
                <c:pt idx="9">
                  <c:v>1978317</c:v>
                </c:pt>
                <c:pt idx="10">
                  <c:v>1965664.35</c:v>
                </c:pt>
                <c:pt idx="11">
                  <c:v>1558902.05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935607"/>
        <c:axId val="86112697"/>
      </c:lineChart>
      <c:catAx>
        <c:axId val="9793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2697"/>
        <c:crosses val="autoZero"/>
        <c:auto val="1"/>
        <c:lblAlgn val="ctr"/>
        <c:lblOffset val="100"/>
        <c:noMultiLvlLbl val="0"/>
      </c:catAx>
      <c:valAx>
        <c:axId val="86112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35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Summary!F10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Summary!$A$11:$A$20</c:f>
              <c:strCache>
                <c:ptCount val="10"/>
                <c:pt idx="0">
                  <c:v>Delhi</c:v>
                </c:pt>
                <c:pt idx="1">
                  <c:v>Bengaluru</c:v>
                </c:pt>
                <c:pt idx="2">
                  <c:v>Mumbai</c:v>
                </c:pt>
                <c:pt idx="3">
                  <c:v>Hyderabad</c:v>
                </c:pt>
                <c:pt idx="4">
                  <c:v>Pune</c:v>
                </c:pt>
                <c:pt idx="5">
                  <c:v>Chennai</c:v>
                </c:pt>
                <c:pt idx="6">
                  <c:v>Kolkata</c:v>
                </c:pt>
                <c:pt idx="7">
                  <c:v>Ahmedabad</c:v>
                </c:pt>
                <c:pt idx="8">
                  <c:v>Lucknow</c:v>
                </c:pt>
                <c:pt idx="9">
                  <c:v>Jaipur</c:v>
                </c:pt>
              </c:strCache>
            </c:strRef>
          </c:cat>
          <c:val>
            <c:numRef>
              <c:f>Summary!$F$11:$F$20</c:f>
              <c:numCache>
                <c:formatCode>0.0%</c:formatCode>
                <c:ptCount val="10"/>
                <c:pt idx="0">
                  <c:v>0.101990049751244</c:v>
                </c:pt>
                <c:pt idx="1">
                  <c:v>0.120923913043478</c:v>
                </c:pt>
                <c:pt idx="2">
                  <c:v>0.0909090909090909</c:v>
                </c:pt>
                <c:pt idx="3">
                  <c:v>0.127272727272727</c:v>
                </c:pt>
                <c:pt idx="4">
                  <c:v>0.323725055432373</c:v>
                </c:pt>
                <c:pt idx="5">
                  <c:v>0.126696832579186</c:v>
                </c:pt>
                <c:pt idx="6">
                  <c:v>0.142512077294686</c:v>
                </c:pt>
                <c:pt idx="7">
                  <c:v>0.141914191419142</c:v>
                </c:pt>
                <c:pt idx="8">
                  <c:v>0.134969325153374</c:v>
                </c:pt>
                <c:pt idx="9">
                  <c:v>0.133333333333333</c:v>
                </c:pt>
              </c:numCache>
            </c:numRef>
          </c:val>
        </c:ser>
        <c:gapWidth val="150"/>
        <c:overlap val="0"/>
        <c:axId val="36326414"/>
        <c:axId val="98173824"/>
      </c:barChart>
      <c:catAx>
        <c:axId val="36326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73824"/>
        <c:crosses val="autoZero"/>
        <c:auto val="1"/>
        <c:lblAlgn val="ctr"/>
        <c:lblOffset val="100"/>
        <c:noMultiLvlLbl val="0"/>
      </c:catAx>
      <c:valAx>
        <c:axId val="98173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264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101160</xdr:rowOff>
    </xdr:from>
    <xdr:to>
      <xdr:col>5</xdr:col>
      <xdr:colOff>473400</xdr:colOff>
      <xdr:row>29</xdr:row>
      <xdr:rowOff>133560</xdr:rowOff>
    </xdr:to>
    <xdr:graphicFrame>
      <xdr:nvGraphicFramePr>
        <xdr:cNvPr id="0" name="Chart 1"/>
        <xdr:cNvGraphicFramePr/>
      </xdr:nvGraphicFramePr>
      <xdr:xfrm>
        <a:off x="0" y="3048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100800</xdr:rowOff>
    </xdr:from>
    <xdr:to>
      <xdr:col>5</xdr:col>
      <xdr:colOff>473400</xdr:colOff>
      <xdr:row>45</xdr:row>
      <xdr:rowOff>133560</xdr:rowOff>
    </xdr:to>
    <xdr:graphicFrame>
      <xdr:nvGraphicFramePr>
        <xdr:cNvPr id="1" name="Chart 2"/>
        <xdr:cNvGraphicFramePr/>
      </xdr:nvGraphicFramePr>
      <xdr:xfrm>
        <a:off x="0" y="6095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100800</xdr:rowOff>
    </xdr:from>
    <xdr:to>
      <xdr:col>5</xdr:col>
      <xdr:colOff>473400</xdr:colOff>
      <xdr:row>61</xdr:row>
      <xdr:rowOff>133560</xdr:rowOff>
    </xdr:to>
    <xdr:graphicFrame>
      <xdr:nvGraphicFramePr>
        <xdr:cNvPr id="2" name="Chart 3"/>
        <xdr:cNvGraphicFramePr/>
      </xdr:nvGraphicFramePr>
      <xdr:xfrm>
        <a:off x="0" y="9144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9.7" hidden="false" customHeight="false" outlineLevel="0" collapsed="false">
      <c r="A1" s="4" t="s">
        <v>12</v>
      </c>
    </row>
    <row r="2" customFormat="false" ht="15" hidden="false" customHeight="false" outlineLevel="0" collapsed="false">
      <c r="A2" s="5" t="s">
        <v>13</v>
      </c>
    </row>
    <row r="4" customFormat="false" ht="15" hidden="false" customHeight="false" outlineLevel="0" collapsed="false">
      <c r="A4" s="6" t="s">
        <v>14</v>
      </c>
      <c r="B4" s="6"/>
      <c r="C4" s="6" t="s">
        <v>15</v>
      </c>
      <c r="D4" s="6"/>
      <c r="E4" s="6" t="s">
        <v>16</v>
      </c>
      <c r="F4" s="6"/>
      <c r="G4" s="6" t="s">
        <v>17</v>
      </c>
      <c r="H4" s="6"/>
    </row>
    <row r="5" customFormat="false" ht="17.35" hidden="false" customHeight="false" outlineLevel="0" collapsed="false">
      <c r="A5" s="7" t="n">
        <f aca="false">Summary!B3</f>
        <v>14704649.7</v>
      </c>
      <c r="B5" s="7"/>
      <c r="C5" s="8" t="n">
        <f aca="false">Summary!B4</f>
        <v>5000</v>
      </c>
      <c r="D5" s="8"/>
      <c r="E5" s="7" t="n">
        <f aca="false">Summary!B5</f>
        <v>2940.92994</v>
      </c>
      <c r="F5" s="7"/>
      <c r="G5" s="9" t="n">
        <f aca="false">Summary!B7</f>
        <v>0.1374</v>
      </c>
      <c r="H5" s="9"/>
    </row>
    <row r="7" customFormat="false" ht="15" hidden="false" customHeight="false" outlineLevel="0" collapsed="false">
      <c r="A7" s="10" t="s">
        <v>18</v>
      </c>
    </row>
    <row r="8" customFormat="false" ht="15" hidden="false" customHeight="false" outlineLevel="0" collapsed="false">
      <c r="A8" s="11" t="str">
        <f aca="false">"Answer: "&amp;INDEX(Summary!$A$11:$A$20,MATCH(MAX(Summary!$B$11:$B$20),Summary!$B$11:$B$20,0))&amp;" with ₹"&amp;TEXT(MAX(Summary!$B$11:$B$20),"#,##0")&amp;" ("&amp;TEXT(MAX(Summary!$B$11:$B$20)/Summary!B3,"0.0%")&amp;" of all revenue)."</f>
        <v>Answer: Delhi with ₹2,323,405 (15.8% of all revenue).</v>
      </c>
    </row>
    <row r="10" customFormat="false" ht="15" hidden="false" customHeight="false" outlineLevel="0" collapsed="false">
      <c r="A10" s="10" t="s">
        <v>19</v>
      </c>
    </row>
    <row r="11" customFormat="false" ht="15" hidden="false" customHeight="false" outlineLevel="0" collapsed="false">
      <c r="A11" s="11" t="str">
        <f aca="false">"Answer: "&amp;INDEX(Summary!$B$33:$B$44,MATCH(MAX(Summary!$C$33:$C$44),Summary!$C$33:$C$44,0))&amp;" with ₹"&amp;TEXT(MAX(Summary!$C$33:$C$44),"#,##0")&amp;", "&amp;TEXT(MAX(Summary!$C$33:$C$44)/MIN(Summary!$C$33:$C$44),"0.0")&amp;"x the weakest month ("&amp;INDEX(Summary!$B$33:$B$44,MATCH(MIN(Summary!$C$33:$C$44),Summary!$C$33:$C$44,0))&amp;")."</f>
        <v>Answer: Oct with ₹1,978,317, 2.5x the weakest month (May).</v>
      </c>
    </row>
    <row r="13" customFormat="false" ht="15" hidden="false" customHeight="false" outlineLevel="0" collapsed="false">
      <c r="A13" s="10" t="s">
        <v>20</v>
      </c>
    </row>
    <row r="14" customFormat="false" ht="15" hidden="false" customHeight="false" outlineLevel="0" collapsed="false">
      <c r="A14" s="11" t="str">
        <f aca="false">"Answer: "&amp;INDEX(Summary!$A$11:$A$20,MATCH(MAX(Summary!$F$11:$F$20),Summary!$F$11:$F$20,0))&amp;" returns "&amp;TEXT(MAX(Summary!$F$11:$F$20),"0.0%")&amp;" of orders vs "&amp;TEXT(Summary!B7,"0.0%")&amp;" overall ("&amp;TEXT(MAX(Summary!$F$11:$F$20)/Summary!B7,"0.0")&amp;"x). Investigate delivery and products there."</f>
        <v>Answer: Pune returns 32.4% of orders vs 13.7% overall (2.4x). Investigate delivery and products there.</v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  <col collapsed="false" customWidth="true" hidden="false" outlineLevel="0" max="15" min="15" style="0" width="20"/>
  </cols>
  <sheetData>
    <row r="1" customFormat="false" ht="26.85" hidden="false" customHeight="false" outlineLevel="0" collapsed="false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3" t="s">
        <v>33</v>
      </c>
      <c r="O1" s="14" t="s">
        <v>34</v>
      </c>
      <c r="P1" s="15" t="n">
        <f aca="false">COUNTA(A2:A5056)</f>
        <v>5055</v>
      </c>
    </row>
    <row r="2" customFormat="false" ht="15" hidden="false" customHeight="false" outlineLevel="0" collapsed="false">
      <c r="A2" s="16" t="s">
        <v>35</v>
      </c>
      <c r="B2" s="16" t="s">
        <v>36</v>
      </c>
      <c r="C2" s="16" t="s">
        <v>37</v>
      </c>
      <c r="D2" s="16" t="s">
        <v>38</v>
      </c>
      <c r="E2" s="16" t="n">
        <v>6</v>
      </c>
      <c r="F2" s="16" t="n">
        <v>362</v>
      </c>
      <c r="G2" s="16" t="n">
        <v>0.2</v>
      </c>
      <c r="H2" s="16" t="s">
        <v>39</v>
      </c>
      <c r="I2" s="16" t="s">
        <v>40</v>
      </c>
      <c r="J2" s="16" t="n">
        <v>4</v>
      </c>
      <c r="K2" s="16" t="n">
        <v>2</v>
      </c>
      <c r="L2" s="16" t="s">
        <v>41</v>
      </c>
      <c r="M2" s="16" t="str">
        <f aca="false">IF(COUNTIF($A$2:A2,A2)&gt;1,"DUPLICATE","")</f>
        <v/>
      </c>
      <c r="O2" s="14" t="s">
        <v>42</v>
      </c>
      <c r="P2" s="15" t="n">
        <f aca="false">COUNTIF(M2:M5056,"DUPLICATE")</f>
        <v>55</v>
      </c>
    </row>
    <row r="3" customFormat="false" ht="15" hidden="false" customHeight="false" outlineLevel="0" collapsed="false">
      <c r="A3" s="16" t="s">
        <v>43</v>
      </c>
      <c r="B3" s="16" t="s">
        <v>36</v>
      </c>
      <c r="C3" s="16" t="s">
        <v>44</v>
      </c>
      <c r="D3" s="16" t="s">
        <v>45</v>
      </c>
      <c r="E3" s="16" t="n">
        <v>2</v>
      </c>
      <c r="F3" s="16" t="n">
        <v>300</v>
      </c>
      <c r="G3" s="16" t="n">
        <v>0.05</v>
      </c>
      <c r="H3" s="16" t="s">
        <v>46</v>
      </c>
      <c r="I3" s="16" t="s">
        <v>47</v>
      </c>
      <c r="J3" s="16" t="n">
        <v>4</v>
      </c>
      <c r="K3" s="16" t="n">
        <v>5</v>
      </c>
      <c r="L3" s="16" t="s">
        <v>41</v>
      </c>
      <c r="M3" s="16" t="str">
        <f aca="false">IF(COUNTIF($A$2:A3,A3)&gt;1,"DUPLICATE","")</f>
        <v/>
      </c>
      <c r="O3" s="14" t="s">
        <v>48</v>
      </c>
      <c r="P3" s="15" t="n">
        <f aca="false">P1-P2</f>
        <v>5000</v>
      </c>
    </row>
    <row r="4" customFormat="false" ht="15" hidden="false" customHeight="false" outlineLevel="0" collapsed="false">
      <c r="A4" s="16" t="s">
        <v>49</v>
      </c>
      <c r="B4" s="16" t="s">
        <v>36</v>
      </c>
      <c r="C4" s="16" t="s">
        <v>50</v>
      </c>
      <c r="D4" s="16" t="s">
        <v>51</v>
      </c>
      <c r="E4" s="16" t="n">
        <v>1</v>
      </c>
      <c r="F4" s="16" t="n">
        <v>2258</v>
      </c>
      <c r="G4" s="16" t="n">
        <v>0.05</v>
      </c>
      <c r="H4" s="16" t="s">
        <v>52</v>
      </c>
      <c r="I4" s="16" t="s">
        <v>47</v>
      </c>
      <c r="J4" s="16" t="n">
        <v>2</v>
      </c>
      <c r="K4" s="16" t="n">
        <v>3</v>
      </c>
      <c r="L4" s="16" t="s">
        <v>41</v>
      </c>
      <c r="M4" s="16" t="str">
        <f aca="false">IF(COUNTIF($A$2:A4,A4)&gt;1,"DUPLICATE","")</f>
        <v/>
      </c>
    </row>
    <row r="5" customFormat="false" ht="15" hidden="false" customHeight="false" outlineLevel="0" collapsed="false">
      <c r="A5" s="16" t="s">
        <v>53</v>
      </c>
      <c r="B5" s="16" t="s">
        <v>36</v>
      </c>
      <c r="C5" s="16" t="s">
        <v>54</v>
      </c>
      <c r="D5" s="16" t="s">
        <v>55</v>
      </c>
      <c r="E5" s="16" t="n">
        <v>2</v>
      </c>
      <c r="F5" s="16" t="n">
        <v>2020</v>
      </c>
      <c r="G5" s="16" t="n">
        <v>0.15</v>
      </c>
      <c r="H5" s="16" t="s">
        <v>56</v>
      </c>
      <c r="I5" s="16" t="s">
        <v>40</v>
      </c>
      <c r="J5" s="16" t="n">
        <v>4</v>
      </c>
      <c r="K5" s="16" t="n">
        <v>4</v>
      </c>
      <c r="L5" s="16" t="s">
        <v>57</v>
      </c>
      <c r="M5" s="16" t="str">
        <f aca="false">IF(COUNTIF($A$2:A5,A5)&gt;1,"DUPLICATE","")</f>
        <v/>
      </c>
    </row>
    <row r="6" customFormat="false" ht="15" hidden="false" customHeight="false" outlineLevel="0" collapsed="false">
      <c r="A6" s="16" t="s">
        <v>58</v>
      </c>
      <c r="B6" s="16" t="s">
        <v>36</v>
      </c>
      <c r="C6" s="16" t="s">
        <v>59</v>
      </c>
      <c r="D6" s="16" t="s">
        <v>55</v>
      </c>
      <c r="E6" s="16" t="n">
        <v>2</v>
      </c>
      <c r="F6" s="16" t="n">
        <v>1937</v>
      </c>
      <c r="G6" s="16" t="n">
        <v>0.1</v>
      </c>
      <c r="H6" s="16" t="s">
        <v>46</v>
      </c>
      <c r="I6" s="16" t="s">
        <v>60</v>
      </c>
      <c r="J6" s="16" t="n">
        <v>2</v>
      </c>
      <c r="K6" s="16" t="n">
        <v>4</v>
      </c>
      <c r="L6" s="16" t="s">
        <v>41</v>
      </c>
      <c r="M6" s="16" t="str">
        <f aca="false">IF(COUNTIF($A$2:A6,A6)&gt;1,"DUPLICATE","")</f>
        <v/>
      </c>
    </row>
    <row r="7" customFormat="false" ht="15" hidden="false" customHeight="false" outlineLevel="0" collapsed="false">
      <c r="A7" s="16" t="s">
        <v>61</v>
      </c>
      <c r="B7" s="16" t="s">
        <v>36</v>
      </c>
      <c r="C7" s="16" t="s">
        <v>62</v>
      </c>
      <c r="D7" s="16" t="s">
        <v>63</v>
      </c>
      <c r="E7" s="16" t="n">
        <v>2</v>
      </c>
      <c r="F7" s="16" t="n">
        <v>1440</v>
      </c>
      <c r="G7" s="16" t="n">
        <v>0.05</v>
      </c>
      <c r="H7" s="16" t="s">
        <v>39</v>
      </c>
      <c r="I7" s="16" t="s">
        <v>60</v>
      </c>
      <c r="J7" s="16" t="n">
        <v>5</v>
      </c>
      <c r="K7" s="16" t="n">
        <v>4</v>
      </c>
      <c r="L7" s="16" t="s">
        <v>41</v>
      </c>
      <c r="M7" s="16" t="str">
        <f aca="false">IF(COUNTIF($A$2:A7,A7)&gt;1,"DUPLICATE","")</f>
        <v/>
      </c>
    </row>
    <row r="8" customFormat="false" ht="15" hidden="false" customHeight="false" outlineLevel="0" collapsed="false">
      <c r="A8" s="16" t="s">
        <v>64</v>
      </c>
      <c r="B8" s="16" t="s">
        <v>36</v>
      </c>
      <c r="C8" s="16" t="s">
        <v>65</v>
      </c>
      <c r="D8" s="16" t="s">
        <v>66</v>
      </c>
      <c r="E8" s="16" t="n">
        <v>2</v>
      </c>
      <c r="F8" s="16" t="n">
        <v>15303</v>
      </c>
      <c r="G8" s="16" t="n">
        <v>0.2</v>
      </c>
      <c r="H8" s="16" t="s">
        <v>67</v>
      </c>
      <c r="I8" s="16" t="s">
        <v>60</v>
      </c>
      <c r="J8" s="16" t="n">
        <v>3</v>
      </c>
      <c r="K8" s="16" t="n">
        <v>5</v>
      </c>
      <c r="L8" s="16" t="s">
        <v>41</v>
      </c>
      <c r="M8" s="16" t="str">
        <f aca="false">IF(COUNTIF($A$2:A8,A8)&gt;1,"DUPLICATE","")</f>
        <v/>
      </c>
    </row>
    <row r="9" customFormat="false" ht="15" hidden="false" customHeight="false" outlineLevel="0" collapsed="false">
      <c r="A9" s="16" t="s">
        <v>68</v>
      </c>
      <c r="B9" s="16" t="s">
        <v>36</v>
      </c>
      <c r="C9" s="16" t="s">
        <v>69</v>
      </c>
      <c r="D9" s="16" t="s">
        <v>66</v>
      </c>
      <c r="E9" s="16" t="n">
        <v>1</v>
      </c>
      <c r="F9" s="16" t="n">
        <v>14841</v>
      </c>
      <c r="G9" s="16" t="n">
        <v>0.05</v>
      </c>
      <c r="H9" s="16" t="s">
        <v>70</v>
      </c>
      <c r="I9" s="16" t="s">
        <v>71</v>
      </c>
      <c r="J9" s="16" t="n">
        <v>4</v>
      </c>
      <c r="K9" s="16" t="n">
        <v>4</v>
      </c>
      <c r="L9" s="16" t="s">
        <v>41</v>
      </c>
      <c r="M9" s="16" t="str">
        <f aca="false">IF(COUNTIF($A$2:A9,A9)&gt;1,"DUPLICATE","")</f>
        <v/>
      </c>
    </row>
    <row r="10" customFormat="false" ht="15" hidden="false" customHeight="false" outlineLevel="0" collapsed="false">
      <c r="A10" s="16" t="s">
        <v>72</v>
      </c>
      <c r="B10" s="16" t="s">
        <v>36</v>
      </c>
      <c r="C10" s="16" t="s">
        <v>73</v>
      </c>
      <c r="D10" s="16" t="s">
        <v>74</v>
      </c>
      <c r="E10" s="16" t="n">
        <v>2</v>
      </c>
      <c r="F10" s="16" t="n">
        <v>18548</v>
      </c>
      <c r="G10" s="16" t="n">
        <v>0.05</v>
      </c>
      <c r="H10" s="16" t="s">
        <v>46</v>
      </c>
      <c r="I10" s="16" t="s">
        <v>47</v>
      </c>
      <c r="J10" s="16" t="n">
        <v>3</v>
      </c>
      <c r="K10" s="16" t="n">
        <v>5</v>
      </c>
      <c r="L10" s="16" t="s">
        <v>41</v>
      </c>
      <c r="M10" s="16" t="str">
        <f aca="false">IF(COUNTIF($A$2:A10,A10)&gt;1,"DUPLICATE","")</f>
        <v/>
      </c>
    </row>
    <row r="11" customFormat="false" ht="15" hidden="false" customHeight="false" outlineLevel="0" collapsed="false">
      <c r="A11" s="16" t="s">
        <v>75</v>
      </c>
      <c r="B11" s="16" t="s">
        <v>36</v>
      </c>
      <c r="C11" s="16" t="s">
        <v>76</v>
      </c>
      <c r="D11" s="16" t="s">
        <v>77</v>
      </c>
      <c r="E11" s="16" t="n">
        <v>2</v>
      </c>
      <c r="F11" s="16" t="n">
        <v>348</v>
      </c>
      <c r="G11" s="16" t="n">
        <v>0</v>
      </c>
      <c r="H11" s="16" t="s">
        <v>46</v>
      </c>
      <c r="I11" s="16" t="s">
        <v>71</v>
      </c>
      <c r="J11" s="16" t="n">
        <v>3</v>
      </c>
      <c r="K11" s="16" t="n">
        <v>3</v>
      </c>
      <c r="L11" s="16" t="s">
        <v>41</v>
      </c>
      <c r="M11" s="16" t="str">
        <f aca="false">IF(COUNTIF($A$2:A11,A11)&gt;1,"DUPLICATE","")</f>
        <v/>
      </c>
    </row>
    <row r="12" customFormat="false" ht="15" hidden="false" customHeight="false" outlineLevel="0" collapsed="false">
      <c r="A12" s="16" t="s">
        <v>78</v>
      </c>
      <c r="B12" s="16" t="s">
        <v>36</v>
      </c>
      <c r="C12" s="16" t="s">
        <v>79</v>
      </c>
      <c r="D12" s="16" t="s">
        <v>80</v>
      </c>
      <c r="E12" s="16" t="n">
        <v>2</v>
      </c>
      <c r="F12" s="16" t="n">
        <v>1494</v>
      </c>
      <c r="G12" s="16" t="n">
        <v>0</v>
      </c>
      <c r="H12" s="16" t="s">
        <v>81</v>
      </c>
      <c r="I12" s="16" t="s">
        <v>47</v>
      </c>
      <c r="J12" s="16" t="n">
        <v>2</v>
      </c>
      <c r="K12" s="16" t="n">
        <v>4</v>
      </c>
      <c r="L12" s="16" t="s">
        <v>41</v>
      </c>
      <c r="M12" s="16" t="str">
        <f aca="false">IF(COUNTIF($A$2:A12,A12)&gt;1,"DUPLICATE","")</f>
        <v/>
      </c>
    </row>
    <row r="13" customFormat="false" ht="15" hidden="false" customHeight="false" outlineLevel="0" collapsed="false">
      <c r="A13" s="16" t="s">
        <v>82</v>
      </c>
      <c r="B13" s="16" t="s">
        <v>36</v>
      </c>
      <c r="C13" s="16" t="s">
        <v>83</v>
      </c>
      <c r="D13" s="16" t="s">
        <v>84</v>
      </c>
      <c r="E13" s="16" t="n">
        <v>1</v>
      </c>
      <c r="F13" s="16" t="n">
        <v>248</v>
      </c>
      <c r="G13" s="16" t="n">
        <v>0.2</v>
      </c>
      <c r="H13" s="16" t="s">
        <v>39</v>
      </c>
      <c r="I13" s="16" t="s">
        <v>71</v>
      </c>
      <c r="J13" s="16" t="n">
        <v>3</v>
      </c>
      <c r="K13" s="16" t="n">
        <v>4</v>
      </c>
      <c r="L13" s="16" t="s">
        <v>41</v>
      </c>
      <c r="M13" s="16" t="str">
        <f aca="false">IF(COUNTIF($A$2:A13,A13)&gt;1,"DUPLICATE","")</f>
        <v/>
      </c>
    </row>
    <row r="14" customFormat="false" ht="15" hidden="false" customHeight="false" outlineLevel="0" collapsed="false">
      <c r="A14" s="16" t="s">
        <v>85</v>
      </c>
      <c r="B14" s="16" t="s">
        <v>86</v>
      </c>
      <c r="C14" s="16" t="s">
        <v>87</v>
      </c>
      <c r="D14" s="16" t="s">
        <v>88</v>
      </c>
      <c r="E14" s="16" t="n">
        <v>1</v>
      </c>
      <c r="F14" s="16" t="n">
        <v>3128</v>
      </c>
      <c r="G14" s="16" t="n">
        <v>0.15</v>
      </c>
      <c r="H14" s="16" t="s">
        <v>89</v>
      </c>
      <c r="I14" s="16" t="s">
        <v>71</v>
      </c>
      <c r="J14" s="16" t="n">
        <v>3</v>
      </c>
      <c r="K14" s="16" t="n">
        <v>4</v>
      </c>
      <c r="L14" s="16" t="s">
        <v>57</v>
      </c>
      <c r="M14" s="16" t="str">
        <f aca="false">IF(COUNTIF($A$2:A14,A14)&gt;1,"DUPLICATE","")</f>
        <v/>
      </c>
    </row>
    <row r="15" customFormat="false" ht="15" hidden="false" customHeight="false" outlineLevel="0" collapsed="false">
      <c r="A15" s="16" t="s">
        <v>90</v>
      </c>
      <c r="B15" s="16" t="s">
        <v>86</v>
      </c>
      <c r="C15" s="16" t="s">
        <v>91</v>
      </c>
      <c r="D15" s="16" t="s">
        <v>92</v>
      </c>
      <c r="E15" s="16" t="n">
        <v>1</v>
      </c>
      <c r="F15" s="16" t="n">
        <v>3910</v>
      </c>
      <c r="G15" s="16" t="n">
        <v>0.2</v>
      </c>
      <c r="H15" s="16" t="s">
        <v>89</v>
      </c>
      <c r="I15" s="16" t="s">
        <v>60</v>
      </c>
      <c r="J15" s="16" t="n">
        <v>5</v>
      </c>
      <c r="K15" s="16" t="n">
        <v>5</v>
      </c>
      <c r="L15" s="16" t="s">
        <v>41</v>
      </c>
      <c r="M15" s="16" t="str">
        <f aca="false">IF(COUNTIF($A$2:A15,A15)&gt;1,"DUPLICATE","")</f>
        <v/>
      </c>
    </row>
    <row r="16" customFormat="false" ht="15" hidden="false" customHeight="false" outlineLevel="0" collapsed="false">
      <c r="A16" s="16" t="s">
        <v>93</v>
      </c>
      <c r="B16" s="16" t="s">
        <v>86</v>
      </c>
      <c r="C16" s="16" t="s">
        <v>94</v>
      </c>
      <c r="D16" s="16" t="s">
        <v>95</v>
      </c>
      <c r="E16" s="16" t="n">
        <v>2</v>
      </c>
      <c r="F16" s="16" t="n">
        <v>1485</v>
      </c>
      <c r="G16" s="16" t="n">
        <v>0.3</v>
      </c>
      <c r="H16" s="16" t="s">
        <v>70</v>
      </c>
      <c r="I16" s="16" t="s">
        <v>60</v>
      </c>
      <c r="J16" s="16" t="n">
        <v>5</v>
      </c>
      <c r="K16" s="16" t="n">
        <v>4</v>
      </c>
      <c r="L16" s="16" t="s">
        <v>41</v>
      </c>
      <c r="M16" s="16" t="str">
        <f aca="false">IF(COUNTIF($A$2:A16,A16)&gt;1,"DUPLICATE","")</f>
        <v/>
      </c>
    </row>
    <row r="17" customFormat="false" ht="15" hidden="false" customHeight="false" outlineLevel="0" collapsed="false">
      <c r="A17" s="16" t="s">
        <v>96</v>
      </c>
      <c r="B17" s="16" t="s">
        <v>97</v>
      </c>
      <c r="C17" s="16" t="s">
        <v>98</v>
      </c>
      <c r="D17" s="16" t="s">
        <v>99</v>
      </c>
      <c r="E17" s="16" t="n">
        <v>1</v>
      </c>
      <c r="F17" s="16" t="n">
        <v>720</v>
      </c>
      <c r="G17" s="16" t="n">
        <v>0</v>
      </c>
      <c r="H17" s="16" t="s">
        <v>56</v>
      </c>
      <c r="I17" s="16" t="s">
        <v>100</v>
      </c>
      <c r="J17" s="16" t="n">
        <v>5</v>
      </c>
      <c r="K17" s="16" t="n">
        <v>4</v>
      </c>
      <c r="L17" s="16" t="s">
        <v>41</v>
      </c>
      <c r="M17" s="16" t="str">
        <f aca="false">IF(COUNTIF($A$2:A17,A17)&gt;1,"DUPLICATE","")</f>
        <v/>
      </c>
    </row>
    <row r="18" customFormat="false" ht="15" hidden="false" customHeight="false" outlineLevel="0" collapsed="false">
      <c r="A18" s="16" t="s">
        <v>101</v>
      </c>
      <c r="B18" s="16" t="s">
        <v>86</v>
      </c>
      <c r="C18" s="16" t="s">
        <v>102</v>
      </c>
      <c r="D18" s="16" t="s">
        <v>80</v>
      </c>
      <c r="E18" s="16" t="n">
        <v>2</v>
      </c>
      <c r="F18" s="16" t="n">
        <v>1459</v>
      </c>
      <c r="G18" s="16" t="n">
        <v>0</v>
      </c>
      <c r="H18" s="16" t="s">
        <v>67</v>
      </c>
      <c r="I18" s="16" t="s">
        <v>40</v>
      </c>
      <c r="J18" s="16" t="n">
        <v>3</v>
      </c>
      <c r="K18" s="16" t="n">
        <v>5</v>
      </c>
      <c r="L18" s="16" t="s">
        <v>41</v>
      </c>
      <c r="M18" s="16" t="str">
        <f aca="false">IF(COUNTIF($A$2:A18,A18)&gt;1,"DUPLICATE","")</f>
        <v/>
      </c>
    </row>
    <row r="19" customFormat="false" ht="15" hidden="false" customHeight="false" outlineLevel="0" collapsed="false">
      <c r="A19" s="16" t="s">
        <v>103</v>
      </c>
      <c r="B19" s="16" t="s">
        <v>86</v>
      </c>
      <c r="C19" s="16" t="s">
        <v>104</v>
      </c>
      <c r="D19" s="16" t="s">
        <v>105</v>
      </c>
      <c r="E19" s="16" t="n">
        <v>1</v>
      </c>
      <c r="F19" s="16" t="n">
        <v>397</v>
      </c>
      <c r="G19" s="16" t="n">
        <v>0</v>
      </c>
      <c r="H19" s="16" t="s">
        <v>81</v>
      </c>
      <c r="I19" s="16" t="s">
        <v>100</v>
      </c>
      <c r="J19" s="16" t="n">
        <v>4</v>
      </c>
      <c r="K19" s="16" t="n">
        <v>4</v>
      </c>
      <c r="L19" s="16" t="s">
        <v>41</v>
      </c>
      <c r="M19" s="16" t="str">
        <f aca="false">IF(COUNTIF($A$2:A19,A19)&gt;1,"DUPLICATE","")</f>
        <v/>
      </c>
    </row>
    <row r="20" customFormat="false" ht="15" hidden="false" customHeight="false" outlineLevel="0" collapsed="false">
      <c r="A20" s="16" t="s">
        <v>106</v>
      </c>
      <c r="B20" s="16" t="s">
        <v>86</v>
      </c>
      <c r="C20" s="16" t="s">
        <v>107</v>
      </c>
      <c r="D20" s="16" t="s">
        <v>108</v>
      </c>
      <c r="E20" s="16" t="n">
        <v>3</v>
      </c>
      <c r="F20" s="16" t="n">
        <v>3461</v>
      </c>
      <c r="G20" s="16" t="n">
        <v>0.15</v>
      </c>
      <c r="H20" s="16" t="s">
        <v>67</v>
      </c>
      <c r="I20" s="16" t="s">
        <v>60</v>
      </c>
      <c r="J20" s="16" t="n">
        <v>6</v>
      </c>
      <c r="K20" s="16" t="n">
        <v>3</v>
      </c>
      <c r="L20" s="16" t="s">
        <v>41</v>
      </c>
      <c r="M20" s="16" t="str">
        <f aca="false">IF(COUNTIF($A$2:A20,A20)&gt;1,"DUPLICATE","")</f>
        <v/>
      </c>
    </row>
    <row r="21" customFormat="false" ht="15" hidden="false" customHeight="false" outlineLevel="0" collapsed="false">
      <c r="A21" s="16" t="s">
        <v>109</v>
      </c>
      <c r="B21" s="16" t="s">
        <v>97</v>
      </c>
      <c r="C21" s="16" t="s">
        <v>110</v>
      </c>
      <c r="D21" s="16" t="s">
        <v>111</v>
      </c>
      <c r="E21" s="16" t="n">
        <v>1</v>
      </c>
      <c r="F21" s="16" t="n">
        <v>970</v>
      </c>
      <c r="G21" s="16" t="n">
        <v>0</v>
      </c>
      <c r="H21" s="16" t="s">
        <v>112</v>
      </c>
      <c r="I21" s="16" t="s">
        <v>47</v>
      </c>
      <c r="J21" s="16" t="n">
        <v>2</v>
      </c>
      <c r="K21" s="16" t="n">
        <v>5</v>
      </c>
      <c r="L21" s="16" t="s">
        <v>41</v>
      </c>
      <c r="M21" s="16" t="str">
        <f aca="false">IF(COUNTIF($A$2:A21,A21)&gt;1,"DUPLICATE","")</f>
        <v/>
      </c>
    </row>
    <row r="22" customFormat="false" ht="15" hidden="false" customHeight="false" outlineLevel="0" collapsed="false">
      <c r="A22" s="16" t="s">
        <v>113</v>
      </c>
      <c r="B22" s="16" t="s">
        <v>86</v>
      </c>
      <c r="C22" s="16" t="s">
        <v>114</v>
      </c>
      <c r="D22" s="16" t="s">
        <v>115</v>
      </c>
      <c r="E22" s="16" t="n">
        <v>1</v>
      </c>
      <c r="F22" s="16" t="n">
        <v>299</v>
      </c>
      <c r="G22" s="16" t="n">
        <v>0</v>
      </c>
      <c r="H22" s="16" t="s">
        <v>46</v>
      </c>
      <c r="I22" s="16" t="s">
        <v>40</v>
      </c>
      <c r="J22" s="16" t="n">
        <v>5</v>
      </c>
      <c r="K22" s="16" t="n">
        <v>3</v>
      </c>
      <c r="L22" s="16" t="s">
        <v>57</v>
      </c>
      <c r="M22" s="16" t="str">
        <f aca="false">IF(COUNTIF($A$2:A22,A22)&gt;1,"DUPLICATE","")</f>
        <v/>
      </c>
    </row>
    <row r="23" customFormat="false" ht="15" hidden="false" customHeight="false" outlineLevel="0" collapsed="false">
      <c r="A23" s="16" t="s">
        <v>116</v>
      </c>
      <c r="B23" s="16" t="s">
        <v>117</v>
      </c>
      <c r="C23" s="16" t="s">
        <v>118</v>
      </c>
      <c r="D23" s="16" t="s">
        <v>119</v>
      </c>
      <c r="E23" s="16" t="n">
        <v>1</v>
      </c>
      <c r="F23" s="16" t="n">
        <v>258</v>
      </c>
      <c r="G23" s="16" t="n">
        <v>0</v>
      </c>
      <c r="H23" s="16" t="s">
        <v>120</v>
      </c>
      <c r="I23" s="16" t="s">
        <v>71</v>
      </c>
      <c r="J23" s="16" t="n">
        <v>3</v>
      </c>
      <c r="K23" s="16" t="n">
        <v>5</v>
      </c>
      <c r="L23" s="16" t="s">
        <v>41</v>
      </c>
      <c r="M23" s="16" t="str">
        <f aca="false">IF(COUNTIF($A$2:A23,A23)&gt;1,"DUPLICATE","")</f>
        <v/>
      </c>
    </row>
    <row r="24" customFormat="false" ht="15" hidden="false" customHeight="false" outlineLevel="0" collapsed="false">
      <c r="A24" s="16" t="s">
        <v>121</v>
      </c>
      <c r="B24" s="16" t="s">
        <v>117</v>
      </c>
      <c r="C24" s="16" t="s">
        <v>122</v>
      </c>
      <c r="D24" s="16" t="s">
        <v>66</v>
      </c>
      <c r="E24" s="16" t="n">
        <v>1</v>
      </c>
      <c r="F24" s="16" t="n">
        <v>14787</v>
      </c>
      <c r="G24" s="16" t="n">
        <v>0.05</v>
      </c>
      <c r="H24" s="16" t="s">
        <v>112</v>
      </c>
      <c r="I24" s="16" t="s">
        <v>123</v>
      </c>
      <c r="J24" s="16" t="n">
        <v>3</v>
      </c>
      <c r="K24" s="16" t="n">
        <v>5</v>
      </c>
      <c r="L24" s="16" t="s">
        <v>41</v>
      </c>
      <c r="M24" s="16" t="str">
        <f aca="false">IF(COUNTIF($A$2:A24,A24)&gt;1,"DUPLICATE","")</f>
        <v/>
      </c>
    </row>
    <row r="25" customFormat="false" ht="15" hidden="false" customHeight="false" outlineLevel="0" collapsed="false">
      <c r="A25" s="16" t="s">
        <v>124</v>
      </c>
      <c r="B25" s="16" t="s">
        <v>117</v>
      </c>
      <c r="C25" s="16" t="s">
        <v>125</v>
      </c>
      <c r="D25" s="16" t="s">
        <v>126</v>
      </c>
      <c r="E25" s="16" t="n">
        <v>1</v>
      </c>
      <c r="F25" s="16" t="n">
        <v>413</v>
      </c>
      <c r="G25" s="16" t="n">
        <v>0.1</v>
      </c>
      <c r="H25" s="16" t="s">
        <v>112</v>
      </c>
      <c r="I25" s="16" t="s">
        <v>47</v>
      </c>
      <c r="J25" s="16" t="n">
        <v>3</v>
      </c>
      <c r="K25" s="16" t="n">
        <v>4</v>
      </c>
      <c r="L25" s="16" t="s">
        <v>41</v>
      </c>
      <c r="M25" s="16" t="str">
        <f aca="false">IF(COUNTIF($A$2:A25,A25)&gt;1,"DUPLICATE","")</f>
        <v/>
      </c>
    </row>
    <row r="26" customFormat="false" ht="15" hidden="false" customHeight="false" outlineLevel="0" collapsed="false">
      <c r="A26" s="16" t="s">
        <v>127</v>
      </c>
      <c r="B26" s="16" t="s">
        <v>117</v>
      </c>
      <c r="C26" s="16" t="s">
        <v>128</v>
      </c>
      <c r="D26" s="16" t="s">
        <v>129</v>
      </c>
      <c r="E26" s="16" t="n">
        <v>2</v>
      </c>
      <c r="F26" s="16" t="n">
        <v>607</v>
      </c>
      <c r="G26" s="16" t="n">
        <v>0.05</v>
      </c>
      <c r="H26" s="16" t="s">
        <v>130</v>
      </c>
      <c r="I26" s="16" t="s">
        <v>40</v>
      </c>
      <c r="J26" s="16" t="n">
        <v>4</v>
      </c>
      <c r="K26" s="16" t="n">
        <v>2</v>
      </c>
      <c r="L26" s="16" t="s">
        <v>57</v>
      </c>
      <c r="M26" s="16" t="str">
        <f aca="false">IF(COUNTIF($A$2:A26,A26)&gt;1,"DUPLICATE","")</f>
        <v/>
      </c>
    </row>
    <row r="27" customFormat="false" ht="15" hidden="false" customHeight="false" outlineLevel="0" collapsed="false">
      <c r="A27" s="16" t="s">
        <v>131</v>
      </c>
      <c r="B27" s="16" t="s">
        <v>117</v>
      </c>
      <c r="C27" s="16" t="s">
        <v>132</v>
      </c>
      <c r="D27" s="16" t="s">
        <v>133</v>
      </c>
      <c r="E27" s="16" t="n">
        <v>3</v>
      </c>
      <c r="F27" s="16" t="n">
        <v>616</v>
      </c>
      <c r="G27" s="16" t="n">
        <v>0</v>
      </c>
      <c r="H27" s="16" t="s">
        <v>70</v>
      </c>
      <c r="I27" s="16" t="s">
        <v>47</v>
      </c>
      <c r="J27" s="16" t="n">
        <v>4</v>
      </c>
      <c r="K27" s="16" t="n">
        <v>5</v>
      </c>
      <c r="L27" s="16" t="s">
        <v>41</v>
      </c>
      <c r="M27" s="16" t="str">
        <f aca="false">IF(COUNTIF($A$2:A27,A27)&gt;1,"DUPLICATE","")</f>
        <v/>
      </c>
    </row>
    <row r="28" customFormat="false" ht="15" hidden="false" customHeight="false" outlineLevel="0" collapsed="false">
      <c r="A28" s="16" t="s">
        <v>134</v>
      </c>
      <c r="B28" s="16" t="s">
        <v>117</v>
      </c>
      <c r="C28" s="16" t="s">
        <v>135</v>
      </c>
      <c r="D28" s="16" t="s">
        <v>136</v>
      </c>
      <c r="E28" s="16" t="n">
        <v>2</v>
      </c>
      <c r="F28" s="16" t="n">
        <v>2109</v>
      </c>
      <c r="G28" s="16" t="n">
        <v>0.2</v>
      </c>
      <c r="H28" s="16" t="s">
        <v>39</v>
      </c>
      <c r="I28" s="16" t="s">
        <v>40</v>
      </c>
      <c r="J28" s="16" t="n">
        <v>3</v>
      </c>
      <c r="K28" s="16" t="n">
        <v>4</v>
      </c>
      <c r="L28" s="16" t="s">
        <v>41</v>
      </c>
      <c r="M28" s="16" t="str">
        <f aca="false">IF(COUNTIF($A$2:A28,A28)&gt;1,"DUPLICATE","")</f>
        <v/>
      </c>
    </row>
    <row r="29" customFormat="false" ht="15" hidden="false" customHeight="false" outlineLevel="0" collapsed="false">
      <c r="A29" s="16" t="s">
        <v>137</v>
      </c>
      <c r="B29" s="16" t="s">
        <v>117</v>
      </c>
      <c r="C29" s="16" t="s">
        <v>138</v>
      </c>
      <c r="D29" s="16" t="s">
        <v>139</v>
      </c>
      <c r="E29" s="16" t="n">
        <v>1</v>
      </c>
      <c r="F29" s="16" t="n">
        <v>335</v>
      </c>
      <c r="G29" s="16" t="n">
        <v>0.05</v>
      </c>
      <c r="H29" s="16" t="s">
        <v>130</v>
      </c>
      <c r="I29" s="16" t="s">
        <v>60</v>
      </c>
      <c r="J29" s="16" t="n">
        <v>3</v>
      </c>
      <c r="K29" s="16" t="n">
        <v>4</v>
      </c>
      <c r="L29" s="16" t="s">
        <v>41</v>
      </c>
      <c r="M29" s="16" t="str">
        <f aca="false">IF(COUNTIF($A$2:A29,A29)&gt;1,"DUPLICATE","")</f>
        <v/>
      </c>
    </row>
    <row r="30" customFormat="false" ht="15" hidden="false" customHeight="false" outlineLevel="0" collapsed="false">
      <c r="A30" s="16" t="s">
        <v>140</v>
      </c>
      <c r="B30" s="16" t="s">
        <v>117</v>
      </c>
      <c r="C30" s="16" t="s">
        <v>141</v>
      </c>
      <c r="D30" s="16" t="s">
        <v>142</v>
      </c>
      <c r="E30" s="16" t="n">
        <v>2</v>
      </c>
      <c r="F30" s="16" t="s">
        <v>143</v>
      </c>
      <c r="G30" s="16"/>
      <c r="H30" s="16" t="s">
        <v>46</v>
      </c>
      <c r="I30" s="16" t="s">
        <v>47</v>
      </c>
      <c r="J30" s="16" t="n">
        <v>4</v>
      </c>
      <c r="K30" s="16" t="n">
        <v>3</v>
      </c>
      <c r="L30" s="16" t="s">
        <v>41</v>
      </c>
      <c r="M30" s="16" t="str">
        <f aca="false">IF(COUNTIF($A$2:A30,A30)&gt;1,"DUPLICATE","")</f>
        <v/>
      </c>
    </row>
    <row r="31" customFormat="false" ht="15" hidden="false" customHeight="false" outlineLevel="0" collapsed="false">
      <c r="A31" s="16" t="s">
        <v>144</v>
      </c>
      <c r="B31" s="16" t="s">
        <v>117</v>
      </c>
      <c r="C31" s="16" t="s">
        <v>145</v>
      </c>
      <c r="D31" s="16" t="s">
        <v>146</v>
      </c>
      <c r="E31" s="16" t="n">
        <v>1</v>
      </c>
      <c r="F31" s="16" t="n">
        <v>463</v>
      </c>
      <c r="G31" s="16" t="n">
        <v>0</v>
      </c>
      <c r="H31" s="16" t="s">
        <v>112</v>
      </c>
      <c r="I31" s="16" t="s">
        <v>60</v>
      </c>
      <c r="J31" s="16" t="n">
        <v>3</v>
      </c>
      <c r="K31" s="16" t="n">
        <v>5</v>
      </c>
      <c r="L31" s="16" t="s">
        <v>41</v>
      </c>
      <c r="M31" s="16" t="str">
        <f aca="false">IF(COUNTIF($A$2:A31,A31)&gt;1,"DUPLICATE","")</f>
        <v/>
      </c>
    </row>
    <row r="32" customFormat="false" ht="15" hidden="false" customHeight="false" outlineLevel="0" collapsed="false">
      <c r="A32" s="16" t="s">
        <v>147</v>
      </c>
      <c r="B32" s="16" t="s">
        <v>117</v>
      </c>
      <c r="C32" s="16" t="s">
        <v>148</v>
      </c>
      <c r="D32" s="16" t="s">
        <v>149</v>
      </c>
      <c r="E32" s="16" t="n">
        <v>1</v>
      </c>
      <c r="F32" s="16" t="n">
        <v>1622</v>
      </c>
      <c r="G32" s="16" t="n">
        <v>0</v>
      </c>
      <c r="H32" s="16" t="s">
        <v>81</v>
      </c>
      <c r="I32" s="16" t="s">
        <v>60</v>
      </c>
      <c r="J32" s="16" t="n">
        <v>4</v>
      </c>
      <c r="K32" s="16" t="n">
        <v>3</v>
      </c>
      <c r="L32" s="16" t="s">
        <v>57</v>
      </c>
      <c r="M32" s="16" t="str">
        <f aca="false">IF(COUNTIF($A$2:A32,A32)&gt;1,"DUPLICATE","")</f>
        <v/>
      </c>
    </row>
    <row r="33" customFormat="false" ht="15" hidden="false" customHeight="false" outlineLevel="0" collapsed="false">
      <c r="A33" s="16" t="s">
        <v>150</v>
      </c>
      <c r="B33" s="16" t="s">
        <v>117</v>
      </c>
      <c r="C33" s="16" t="s">
        <v>151</v>
      </c>
      <c r="D33" s="16" t="s">
        <v>99</v>
      </c>
      <c r="E33" s="16" t="n">
        <v>2</v>
      </c>
      <c r="F33" s="16" t="n">
        <v>685</v>
      </c>
      <c r="G33" s="16" t="n">
        <v>0.1</v>
      </c>
      <c r="H33" s="16" t="s">
        <v>130</v>
      </c>
      <c r="I33" s="16" t="s">
        <v>60</v>
      </c>
      <c r="J33" s="16" t="n">
        <v>4</v>
      </c>
      <c r="K33" s="16" t="n">
        <v>3</v>
      </c>
      <c r="L33" s="16" t="s">
        <v>41</v>
      </c>
      <c r="M33" s="16" t="str">
        <f aca="false">IF(COUNTIF($A$2:A33,A33)&gt;1,"DUPLICATE","")</f>
        <v/>
      </c>
    </row>
    <row r="34" customFormat="false" ht="15" hidden="false" customHeight="false" outlineLevel="0" collapsed="false">
      <c r="A34" s="16" t="s">
        <v>152</v>
      </c>
      <c r="B34" s="16" t="s">
        <v>117</v>
      </c>
      <c r="C34" s="16" t="s">
        <v>153</v>
      </c>
      <c r="D34" s="16" t="s">
        <v>149</v>
      </c>
      <c r="E34" s="16" t="n">
        <v>3</v>
      </c>
      <c r="F34" s="16" t="n">
        <v>1669</v>
      </c>
      <c r="G34" s="16" t="n">
        <v>0.05</v>
      </c>
      <c r="H34" s="16" t="s">
        <v>112</v>
      </c>
      <c r="I34" s="16" t="s">
        <v>47</v>
      </c>
      <c r="J34" s="16" t="n">
        <v>5</v>
      </c>
      <c r="K34" s="16" t="n">
        <v>5</v>
      </c>
      <c r="L34" s="16" t="s">
        <v>41</v>
      </c>
      <c r="M34" s="16" t="str">
        <f aca="false">IF(COUNTIF($A$2:A34,A34)&gt;1,"DUPLICATE","")</f>
        <v/>
      </c>
    </row>
    <row r="35" customFormat="false" ht="15" hidden="false" customHeight="false" outlineLevel="0" collapsed="false">
      <c r="A35" s="16" t="s">
        <v>154</v>
      </c>
      <c r="B35" s="16" t="s">
        <v>155</v>
      </c>
      <c r="C35" s="16" t="s">
        <v>156</v>
      </c>
      <c r="D35" s="16" t="s">
        <v>157</v>
      </c>
      <c r="E35" s="16" t="n">
        <v>4</v>
      </c>
      <c r="F35" s="16" t="n">
        <v>1077</v>
      </c>
      <c r="G35" s="16" t="n">
        <v>0.1</v>
      </c>
      <c r="H35" s="16" t="s">
        <v>112</v>
      </c>
      <c r="I35" s="16"/>
      <c r="J35" s="16" t="n">
        <v>3</v>
      </c>
      <c r="K35" s="16" t="n">
        <v>5</v>
      </c>
      <c r="L35" s="16" t="s">
        <v>41</v>
      </c>
      <c r="M35" s="16" t="str">
        <f aca="false">IF(COUNTIF($A$2:A35,A35)&gt;1,"DUPLICATE","")</f>
        <v/>
      </c>
    </row>
    <row r="36" customFormat="false" ht="15" hidden="false" customHeight="false" outlineLevel="0" collapsed="false">
      <c r="A36" s="16" t="s">
        <v>158</v>
      </c>
      <c r="B36" s="16" t="s">
        <v>117</v>
      </c>
      <c r="C36" s="16" t="s">
        <v>159</v>
      </c>
      <c r="D36" s="16" t="s">
        <v>160</v>
      </c>
      <c r="E36" s="16" t="n">
        <v>2</v>
      </c>
      <c r="F36" s="16" t="n">
        <v>1859</v>
      </c>
      <c r="G36" s="16" t="n">
        <v>0</v>
      </c>
      <c r="H36" s="16" t="s">
        <v>161</v>
      </c>
      <c r="I36" s="16" t="s">
        <v>100</v>
      </c>
      <c r="J36" s="16" t="n">
        <v>4</v>
      </c>
      <c r="K36" s="16" t="n">
        <v>5</v>
      </c>
      <c r="L36" s="16" t="s">
        <v>41</v>
      </c>
      <c r="M36" s="16" t="str">
        <f aca="false">IF(COUNTIF($A$2:A36,A36)&gt;1,"DUPLICATE","")</f>
        <v/>
      </c>
    </row>
    <row r="37" customFormat="false" ht="15" hidden="false" customHeight="false" outlineLevel="0" collapsed="false">
      <c r="A37" s="16" t="s">
        <v>162</v>
      </c>
      <c r="B37" s="16" t="s">
        <v>163</v>
      </c>
      <c r="C37" s="16" t="s">
        <v>164</v>
      </c>
      <c r="D37" s="16" t="s">
        <v>165</v>
      </c>
      <c r="E37" s="16" t="n">
        <v>1</v>
      </c>
      <c r="F37" s="16" t="n">
        <v>900</v>
      </c>
      <c r="G37" s="16" t="n">
        <v>0.15</v>
      </c>
      <c r="H37" s="16" t="s">
        <v>39</v>
      </c>
      <c r="I37" s="16" t="s">
        <v>60</v>
      </c>
      <c r="J37" s="16" t="n">
        <v>4</v>
      </c>
      <c r="K37" s="16" t="n">
        <v>4</v>
      </c>
      <c r="L37" s="16" t="s">
        <v>41</v>
      </c>
      <c r="M37" s="16" t="str">
        <f aca="false">IF(COUNTIF($A$2:A37,A37)&gt;1,"DUPLICATE","")</f>
        <v/>
      </c>
    </row>
    <row r="38" customFormat="false" ht="15" hidden="false" customHeight="false" outlineLevel="0" collapsed="false">
      <c r="A38" s="16" t="s">
        <v>166</v>
      </c>
      <c r="B38" s="16" t="s">
        <v>163</v>
      </c>
      <c r="C38" s="16" t="s">
        <v>167</v>
      </c>
      <c r="D38" s="16" t="s">
        <v>115</v>
      </c>
      <c r="E38" s="16" t="n">
        <v>2</v>
      </c>
      <c r="F38" s="16" t="n">
        <v>310</v>
      </c>
      <c r="G38" s="16" t="n">
        <v>0.1</v>
      </c>
      <c r="H38" s="16" t="s">
        <v>81</v>
      </c>
      <c r="I38" s="16" t="s">
        <v>60</v>
      </c>
      <c r="J38" s="16" t="n">
        <v>3</v>
      </c>
      <c r="K38" s="16"/>
      <c r="L38" s="16" t="s">
        <v>41</v>
      </c>
      <c r="M38" s="16" t="str">
        <f aca="false">IF(COUNTIF($A$2:A38,A38)&gt;1,"DUPLICATE","")</f>
        <v/>
      </c>
    </row>
    <row r="39" customFormat="false" ht="15" hidden="false" customHeight="false" outlineLevel="0" collapsed="false">
      <c r="A39" s="16" t="s">
        <v>168</v>
      </c>
      <c r="B39" s="16" t="s">
        <v>163</v>
      </c>
      <c r="C39" s="16" t="s">
        <v>169</v>
      </c>
      <c r="D39" s="16" t="s">
        <v>170</v>
      </c>
      <c r="E39" s="16" t="n">
        <v>2</v>
      </c>
      <c r="F39" s="16" t="n">
        <v>3247</v>
      </c>
      <c r="G39" s="16" t="n">
        <v>0</v>
      </c>
      <c r="H39" s="16" t="s">
        <v>112</v>
      </c>
      <c r="I39" s="16" t="s">
        <v>71</v>
      </c>
      <c r="J39" s="16" t="n">
        <v>5</v>
      </c>
      <c r="K39" s="16" t="n">
        <v>5</v>
      </c>
      <c r="L39" s="16" t="s">
        <v>41</v>
      </c>
      <c r="M39" s="16" t="str">
        <f aca="false">IF(COUNTIF($A$2:A39,A39)&gt;1,"DUPLICATE","")</f>
        <v/>
      </c>
    </row>
    <row r="40" customFormat="false" ht="15" hidden="false" customHeight="false" outlineLevel="0" collapsed="false">
      <c r="A40" s="16" t="s">
        <v>171</v>
      </c>
      <c r="B40" s="16" t="s">
        <v>163</v>
      </c>
      <c r="C40" s="16" t="s">
        <v>172</v>
      </c>
      <c r="D40" s="16" t="s">
        <v>173</v>
      </c>
      <c r="E40" s="16" t="n">
        <v>1</v>
      </c>
      <c r="F40" s="16" t="n">
        <v>1176</v>
      </c>
      <c r="G40" s="16" t="n">
        <v>0.15</v>
      </c>
      <c r="H40" s="16" t="s">
        <v>112</v>
      </c>
      <c r="I40" s="16" t="s">
        <v>100</v>
      </c>
      <c r="J40" s="16" t="n">
        <v>3</v>
      </c>
      <c r="K40" s="16" t="n">
        <v>5</v>
      </c>
      <c r="L40" s="16" t="s">
        <v>174</v>
      </c>
      <c r="M40" s="16" t="str">
        <f aca="false">IF(COUNTIF($A$2:A40,A40)&gt;1,"DUPLICATE","")</f>
        <v/>
      </c>
    </row>
    <row r="41" customFormat="false" ht="15" hidden="false" customHeight="false" outlineLevel="0" collapsed="false">
      <c r="A41" s="16" t="s">
        <v>175</v>
      </c>
      <c r="B41" s="16" t="s">
        <v>163</v>
      </c>
      <c r="C41" s="16" t="s">
        <v>176</v>
      </c>
      <c r="D41" s="16" t="s">
        <v>51</v>
      </c>
      <c r="E41" s="16" t="n">
        <v>4</v>
      </c>
      <c r="F41" s="16" t="n">
        <v>2408</v>
      </c>
      <c r="G41" s="16" t="n">
        <v>0.2</v>
      </c>
      <c r="H41" s="16" t="s">
        <v>130</v>
      </c>
      <c r="I41" s="16" t="s">
        <v>47</v>
      </c>
      <c r="J41" s="16" t="n">
        <v>6</v>
      </c>
      <c r="K41" s="16" t="n">
        <v>4</v>
      </c>
      <c r="L41" s="16" t="s">
        <v>41</v>
      </c>
      <c r="M41" s="16" t="str">
        <f aca="false">IF(COUNTIF($A$2:A41,A41)&gt;1,"DUPLICATE","")</f>
        <v/>
      </c>
    </row>
    <row r="42" customFormat="false" ht="15" hidden="false" customHeight="false" outlineLevel="0" collapsed="false">
      <c r="A42" s="16" t="s">
        <v>177</v>
      </c>
      <c r="B42" s="16" t="s">
        <v>163</v>
      </c>
      <c r="C42" s="16" t="s">
        <v>178</v>
      </c>
      <c r="D42" s="16" t="s">
        <v>179</v>
      </c>
      <c r="E42" s="16" t="n">
        <v>1</v>
      </c>
      <c r="F42" s="16" t="s">
        <v>180</v>
      </c>
      <c r="G42" s="16" t="n">
        <v>0</v>
      </c>
      <c r="H42" s="16" t="s">
        <v>46</v>
      </c>
      <c r="I42" s="16" t="s">
        <v>60</v>
      </c>
      <c r="J42" s="16" t="n">
        <v>3</v>
      </c>
      <c r="K42" s="16" t="n">
        <v>4</v>
      </c>
      <c r="L42" s="16" t="s">
        <v>41</v>
      </c>
      <c r="M42" s="16" t="str">
        <f aca="false">IF(COUNTIF($A$2:A42,A42)&gt;1,"DUPLICATE","")</f>
        <v/>
      </c>
    </row>
    <row r="43" customFormat="false" ht="15" hidden="false" customHeight="false" outlineLevel="0" collapsed="false">
      <c r="A43" s="16" t="s">
        <v>181</v>
      </c>
      <c r="B43" s="16" t="s">
        <v>182</v>
      </c>
      <c r="C43" s="16" t="s">
        <v>183</v>
      </c>
      <c r="D43" s="16" t="s">
        <v>184</v>
      </c>
      <c r="E43" s="16" t="n">
        <v>1</v>
      </c>
      <c r="F43" s="16" t="n">
        <v>1312</v>
      </c>
      <c r="G43" s="16" t="n">
        <v>0</v>
      </c>
      <c r="H43" s="16" t="s">
        <v>39</v>
      </c>
      <c r="I43" s="16" t="s">
        <v>40</v>
      </c>
      <c r="J43" s="16" t="n">
        <v>5</v>
      </c>
      <c r="K43" s="16" t="n">
        <v>3</v>
      </c>
      <c r="L43" s="16" t="s">
        <v>41</v>
      </c>
      <c r="M43" s="16" t="str">
        <f aca="false">IF(COUNTIF($A$2:A43,A43)&gt;1,"DUPLICATE","")</f>
        <v/>
      </c>
    </row>
    <row r="44" customFormat="false" ht="15" hidden="false" customHeight="false" outlineLevel="0" collapsed="false">
      <c r="A44" s="16" t="s">
        <v>185</v>
      </c>
      <c r="B44" s="16" t="s">
        <v>182</v>
      </c>
      <c r="C44" s="16" t="s">
        <v>186</v>
      </c>
      <c r="D44" s="16" t="s">
        <v>92</v>
      </c>
      <c r="E44" s="16" t="n">
        <v>2</v>
      </c>
      <c r="F44" s="16" t="n">
        <v>4070</v>
      </c>
      <c r="G44" s="16" t="n">
        <v>0.05</v>
      </c>
      <c r="H44" s="16" t="s">
        <v>46</v>
      </c>
      <c r="I44" s="16" t="s">
        <v>47</v>
      </c>
      <c r="J44" s="16" t="n">
        <v>2</v>
      </c>
      <c r="K44" s="16" t="n">
        <v>5</v>
      </c>
      <c r="L44" s="16" t="s">
        <v>41</v>
      </c>
      <c r="M44" s="16" t="str">
        <f aca="false">IF(COUNTIF($A$2:A44,A44)&gt;1,"DUPLICATE","")</f>
        <v/>
      </c>
    </row>
    <row r="45" customFormat="false" ht="15" hidden="false" customHeight="false" outlineLevel="0" collapsed="false">
      <c r="A45" s="16" t="s">
        <v>187</v>
      </c>
      <c r="B45" s="16" t="s">
        <v>182</v>
      </c>
      <c r="C45" s="16" t="s">
        <v>188</v>
      </c>
      <c r="D45" s="16" t="s">
        <v>160</v>
      </c>
      <c r="E45" s="16" t="n">
        <v>2</v>
      </c>
      <c r="F45" s="16" t="n">
        <v>1871</v>
      </c>
      <c r="G45" s="16" t="n">
        <v>0.2</v>
      </c>
      <c r="H45" s="16" t="s">
        <v>81</v>
      </c>
      <c r="I45" s="16" t="s">
        <v>60</v>
      </c>
      <c r="J45" s="16" t="n">
        <v>4</v>
      </c>
      <c r="K45" s="16" t="n">
        <v>4</v>
      </c>
      <c r="L45" s="16" t="s">
        <v>41</v>
      </c>
      <c r="M45" s="16" t="str">
        <f aca="false">IF(COUNTIF($A$2:A45,A45)&gt;1,"DUPLICATE","")</f>
        <v/>
      </c>
    </row>
    <row r="46" customFormat="false" ht="15" hidden="false" customHeight="false" outlineLevel="0" collapsed="false">
      <c r="A46" s="16" t="s">
        <v>189</v>
      </c>
      <c r="B46" s="16" t="s">
        <v>182</v>
      </c>
      <c r="C46" s="16" t="s">
        <v>190</v>
      </c>
      <c r="D46" s="16" t="s">
        <v>191</v>
      </c>
      <c r="E46" s="16" t="n">
        <v>1</v>
      </c>
      <c r="F46" s="16" t="n">
        <v>384</v>
      </c>
      <c r="G46" s="16" t="n">
        <v>0.2</v>
      </c>
      <c r="H46" s="16" t="s">
        <v>130</v>
      </c>
      <c r="I46" s="16" t="s">
        <v>60</v>
      </c>
      <c r="J46" s="16" t="n">
        <v>5</v>
      </c>
      <c r="K46" s="16" t="n">
        <v>4</v>
      </c>
      <c r="L46" s="16" t="s">
        <v>41</v>
      </c>
      <c r="M46" s="16" t="str">
        <f aca="false">IF(COUNTIF($A$2:A46,A46)&gt;1,"DUPLICATE","")</f>
        <v/>
      </c>
    </row>
    <row r="47" customFormat="false" ht="15" hidden="false" customHeight="false" outlineLevel="0" collapsed="false">
      <c r="A47" s="16" t="s">
        <v>192</v>
      </c>
      <c r="B47" s="16" t="s">
        <v>182</v>
      </c>
      <c r="C47" s="16" t="s">
        <v>193</v>
      </c>
      <c r="D47" s="16" t="s">
        <v>105</v>
      </c>
      <c r="E47" s="16" t="n">
        <v>1</v>
      </c>
      <c r="F47" s="16" t="n">
        <v>414</v>
      </c>
      <c r="G47" s="16" t="n">
        <v>0.1</v>
      </c>
      <c r="H47" s="16" t="s">
        <v>39</v>
      </c>
      <c r="I47" s="16" t="s">
        <v>47</v>
      </c>
      <c r="J47" s="16" t="n">
        <v>6</v>
      </c>
      <c r="K47" s="16" t="n">
        <v>3</v>
      </c>
      <c r="L47" s="16" t="s">
        <v>41</v>
      </c>
      <c r="M47" s="16" t="str">
        <f aca="false">IF(COUNTIF($A$2:A47,A47)&gt;1,"DUPLICATE","")</f>
        <v/>
      </c>
    </row>
    <row r="48" customFormat="false" ht="15" hidden="false" customHeight="false" outlineLevel="0" collapsed="false">
      <c r="A48" s="16" t="s">
        <v>194</v>
      </c>
      <c r="B48" s="16" t="s">
        <v>182</v>
      </c>
      <c r="C48" s="16" t="s">
        <v>195</v>
      </c>
      <c r="D48" s="16" t="s">
        <v>191</v>
      </c>
      <c r="E48" s="16" t="n">
        <v>1</v>
      </c>
      <c r="F48" s="16" t="n">
        <v>409</v>
      </c>
      <c r="G48" s="16" t="n">
        <v>0</v>
      </c>
      <c r="H48" s="16" t="s">
        <v>56</v>
      </c>
      <c r="I48" s="16" t="s">
        <v>60</v>
      </c>
      <c r="J48" s="16" t="n">
        <v>8</v>
      </c>
      <c r="K48" s="16" t="n">
        <v>2</v>
      </c>
      <c r="L48" s="16" t="s">
        <v>196</v>
      </c>
      <c r="M48" s="16" t="str">
        <f aca="false">IF(COUNTIF($A$2:A48,A48)&gt;1,"DUPLICATE","")</f>
        <v/>
      </c>
    </row>
    <row r="49" customFormat="false" ht="15" hidden="false" customHeight="false" outlineLevel="0" collapsed="false">
      <c r="A49" s="16" t="s">
        <v>197</v>
      </c>
      <c r="B49" s="16" t="s">
        <v>182</v>
      </c>
      <c r="C49" s="16" t="s">
        <v>198</v>
      </c>
      <c r="D49" s="16" t="s">
        <v>191</v>
      </c>
      <c r="E49" s="16" t="n">
        <v>1</v>
      </c>
      <c r="F49" s="16" t="n">
        <v>400</v>
      </c>
      <c r="G49" s="16" t="n">
        <v>0</v>
      </c>
      <c r="H49" s="16" t="s">
        <v>130</v>
      </c>
      <c r="I49" s="16" t="s">
        <v>60</v>
      </c>
      <c r="J49" s="16" t="n">
        <v>2</v>
      </c>
      <c r="K49" s="16"/>
      <c r="L49" s="16" t="s">
        <v>41</v>
      </c>
      <c r="M49" s="16" t="str">
        <f aca="false">IF(COUNTIF($A$2:A49,A49)&gt;1,"DUPLICATE","")</f>
        <v/>
      </c>
    </row>
    <row r="50" customFormat="false" ht="15" hidden="false" customHeight="false" outlineLevel="0" collapsed="false">
      <c r="A50" s="16" t="s">
        <v>199</v>
      </c>
      <c r="B50" s="16" t="s">
        <v>182</v>
      </c>
      <c r="C50" s="16" t="s">
        <v>200</v>
      </c>
      <c r="D50" s="16" t="s">
        <v>149</v>
      </c>
      <c r="E50" s="16" t="n">
        <v>1</v>
      </c>
      <c r="F50" s="16" t="n">
        <v>1649</v>
      </c>
      <c r="G50" s="16" t="n">
        <v>0.05</v>
      </c>
      <c r="H50" s="16" t="s">
        <v>39</v>
      </c>
      <c r="I50" s="16" t="s">
        <v>71</v>
      </c>
      <c r="J50" s="16" t="n">
        <v>6</v>
      </c>
      <c r="K50" s="16" t="n">
        <v>3</v>
      </c>
      <c r="L50" s="16" t="s">
        <v>57</v>
      </c>
      <c r="M50" s="16" t="str">
        <f aca="false">IF(COUNTIF($A$2:A50,A50)&gt;1,"DUPLICATE","")</f>
        <v/>
      </c>
    </row>
    <row r="51" customFormat="false" ht="15" hidden="false" customHeight="false" outlineLevel="0" collapsed="false">
      <c r="A51" s="16" t="s">
        <v>201</v>
      </c>
      <c r="B51" s="16" t="s">
        <v>182</v>
      </c>
      <c r="C51" s="16" t="s">
        <v>202</v>
      </c>
      <c r="D51" s="16" t="s">
        <v>203</v>
      </c>
      <c r="E51" s="16" t="n">
        <v>2</v>
      </c>
      <c r="F51" s="16" t="n">
        <v>2447</v>
      </c>
      <c r="G51" s="16" t="n">
        <v>0</v>
      </c>
      <c r="H51" s="16" t="s">
        <v>56</v>
      </c>
      <c r="I51" s="16"/>
      <c r="J51" s="16" t="n">
        <v>6</v>
      </c>
      <c r="K51" s="16" t="n">
        <v>3</v>
      </c>
      <c r="L51" s="16" t="s">
        <v>57</v>
      </c>
      <c r="M51" s="16" t="str">
        <f aca="false">IF(COUNTIF($A$2:A51,A51)&gt;1,"DUPLICATE","")</f>
        <v/>
      </c>
    </row>
    <row r="52" customFormat="false" ht="15" hidden="false" customHeight="false" outlineLevel="0" collapsed="false">
      <c r="A52" s="16" t="s">
        <v>204</v>
      </c>
      <c r="B52" s="16" t="s">
        <v>182</v>
      </c>
      <c r="C52" s="16" t="s">
        <v>205</v>
      </c>
      <c r="D52" s="16" t="s">
        <v>55</v>
      </c>
      <c r="E52" s="16" t="n">
        <v>1</v>
      </c>
      <c r="F52" s="16" t="n">
        <v>2044</v>
      </c>
      <c r="G52" s="16" t="n">
        <v>0</v>
      </c>
      <c r="H52" s="16" t="s">
        <v>67</v>
      </c>
      <c r="I52" s="16" t="s">
        <v>71</v>
      </c>
      <c r="J52" s="16" t="n">
        <v>2</v>
      </c>
      <c r="K52" s="16" t="n">
        <v>5</v>
      </c>
      <c r="L52" s="16" t="s">
        <v>41</v>
      </c>
      <c r="M52" s="16" t="str">
        <f aca="false">IF(COUNTIF($A$2:A52,A52)&gt;1,"DUPLICATE","")</f>
        <v/>
      </c>
    </row>
    <row r="53" customFormat="false" ht="15" hidden="false" customHeight="false" outlineLevel="0" collapsed="false">
      <c r="A53" s="16" t="s">
        <v>206</v>
      </c>
      <c r="B53" s="16" t="s">
        <v>182</v>
      </c>
      <c r="C53" s="16" t="s">
        <v>207</v>
      </c>
      <c r="D53" s="16" t="s">
        <v>95</v>
      </c>
      <c r="E53" s="16" t="n">
        <v>1</v>
      </c>
      <c r="F53" s="16" t="n">
        <v>1518</v>
      </c>
      <c r="G53" s="16" t="n">
        <v>0.05</v>
      </c>
      <c r="H53" s="16" t="s">
        <v>208</v>
      </c>
      <c r="I53" s="16" t="s">
        <v>40</v>
      </c>
      <c r="J53" s="16" t="n">
        <v>5</v>
      </c>
      <c r="K53" s="16" t="n">
        <v>4</v>
      </c>
      <c r="L53" s="16" t="s">
        <v>41</v>
      </c>
      <c r="M53" s="16" t="str">
        <f aca="false">IF(COUNTIF($A$2:A53,A53)&gt;1,"DUPLICATE","")</f>
        <v/>
      </c>
    </row>
    <row r="54" customFormat="false" ht="15" hidden="false" customHeight="false" outlineLevel="0" collapsed="false">
      <c r="A54" s="16" t="s">
        <v>209</v>
      </c>
      <c r="B54" s="16" t="s">
        <v>182</v>
      </c>
      <c r="C54" s="16" t="s">
        <v>210</v>
      </c>
      <c r="D54" s="16" t="s">
        <v>211</v>
      </c>
      <c r="E54" s="16" t="n">
        <v>1</v>
      </c>
      <c r="F54" s="16" t="n">
        <v>1259</v>
      </c>
      <c r="G54" s="16" t="n">
        <v>0.15</v>
      </c>
      <c r="H54" s="16" t="s">
        <v>39</v>
      </c>
      <c r="I54" s="16" t="s">
        <v>40</v>
      </c>
      <c r="J54" s="16" t="n">
        <v>5</v>
      </c>
      <c r="K54" s="16" t="n">
        <v>3</v>
      </c>
      <c r="L54" s="16" t="s">
        <v>57</v>
      </c>
      <c r="M54" s="16" t="str">
        <f aca="false">IF(COUNTIF($A$2:A54,A54)&gt;1,"DUPLICATE","")</f>
        <v/>
      </c>
    </row>
    <row r="55" customFormat="false" ht="15" hidden="false" customHeight="false" outlineLevel="0" collapsed="false">
      <c r="A55" s="16" t="s">
        <v>212</v>
      </c>
      <c r="B55" s="16" t="s">
        <v>182</v>
      </c>
      <c r="C55" s="16" t="s">
        <v>213</v>
      </c>
      <c r="D55" s="16" t="s">
        <v>184</v>
      </c>
      <c r="E55" s="16" t="n">
        <v>1</v>
      </c>
      <c r="F55" s="16" t="n">
        <v>1340</v>
      </c>
      <c r="G55" s="16" t="n">
        <v>0</v>
      </c>
      <c r="H55" s="16" t="s">
        <v>46</v>
      </c>
      <c r="I55" s="16" t="s">
        <v>71</v>
      </c>
      <c r="J55" s="16" t="n">
        <v>2</v>
      </c>
      <c r="K55" s="16" t="n">
        <v>4</v>
      </c>
      <c r="L55" s="16" t="s">
        <v>41</v>
      </c>
      <c r="M55" s="16" t="str">
        <f aca="false">IF(COUNTIF($A$2:A55,A55)&gt;1,"DUPLICATE","")</f>
        <v/>
      </c>
    </row>
    <row r="56" customFormat="false" ht="15" hidden="false" customHeight="false" outlineLevel="0" collapsed="false">
      <c r="A56" s="16" t="s">
        <v>214</v>
      </c>
      <c r="B56" s="16" t="s">
        <v>182</v>
      </c>
      <c r="C56" s="16" t="s">
        <v>215</v>
      </c>
      <c r="D56" s="16" t="s">
        <v>216</v>
      </c>
      <c r="E56" s="16" t="n">
        <v>2</v>
      </c>
      <c r="F56" s="16" t="n">
        <v>875</v>
      </c>
      <c r="G56" s="16" t="n">
        <v>0</v>
      </c>
      <c r="H56" s="16" t="s">
        <v>130</v>
      </c>
      <c r="I56" s="16" t="s">
        <v>47</v>
      </c>
      <c r="J56" s="16" t="n">
        <v>4</v>
      </c>
      <c r="K56" s="16" t="n">
        <v>3</v>
      </c>
      <c r="L56" s="16" t="s">
        <v>41</v>
      </c>
      <c r="M56" s="16" t="str">
        <f aca="false">IF(COUNTIF($A$2:A56,A56)&gt;1,"DUPLICATE","")</f>
        <v/>
      </c>
    </row>
    <row r="57" customFormat="false" ht="15" hidden="false" customHeight="false" outlineLevel="0" collapsed="false">
      <c r="A57" s="16" t="s">
        <v>217</v>
      </c>
      <c r="B57" s="16" t="s">
        <v>182</v>
      </c>
      <c r="C57" s="16" t="s">
        <v>218</v>
      </c>
      <c r="D57" s="16" t="s">
        <v>219</v>
      </c>
      <c r="E57" s="16" t="n">
        <v>1</v>
      </c>
      <c r="F57" s="16" t="n">
        <v>1350</v>
      </c>
      <c r="G57" s="16"/>
      <c r="H57" s="16" t="s">
        <v>70</v>
      </c>
      <c r="I57" s="16" t="s">
        <v>40</v>
      </c>
      <c r="J57" s="16" t="n">
        <v>5</v>
      </c>
      <c r="K57" s="16" t="n">
        <v>3</v>
      </c>
      <c r="L57" s="16" t="s">
        <v>57</v>
      </c>
      <c r="M57" s="16" t="str">
        <f aca="false">IF(COUNTIF($A$2:A57,A57)&gt;1,"DUPLICATE","")</f>
        <v/>
      </c>
    </row>
    <row r="58" customFormat="false" ht="15" hidden="false" customHeight="false" outlineLevel="0" collapsed="false">
      <c r="A58" s="16" t="s">
        <v>220</v>
      </c>
      <c r="B58" s="16" t="s">
        <v>182</v>
      </c>
      <c r="C58" s="16" t="s">
        <v>221</v>
      </c>
      <c r="D58" s="16" t="s">
        <v>222</v>
      </c>
      <c r="E58" s="16" t="n">
        <v>3</v>
      </c>
      <c r="F58" s="16" t="n">
        <v>1956</v>
      </c>
      <c r="G58" s="16" t="n">
        <v>0</v>
      </c>
      <c r="H58" s="16" t="s">
        <v>39</v>
      </c>
      <c r="I58" s="16" t="s">
        <v>47</v>
      </c>
      <c r="J58" s="16" t="n">
        <v>2</v>
      </c>
      <c r="K58" s="16" t="n">
        <v>5</v>
      </c>
      <c r="L58" s="16" t="s">
        <v>41</v>
      </c>
      <c r="M58" s="16" t="str">
        <f aca="false">IF(COUNTIF($A$2:A58,A58)&gt;1,"DUPLICATE","")</f>
        <v/>
      </c>
    </row>
    <row r="59" customFormat="false" ht="15" hidden="false" customHeight="false" outlineLevel="0" collapsed="false">
      <c r="A59" s="16" t="s">
        <v>223</v>
      </c>
      <c r="B59" s="16" t="s">
        <v>182</v>
      </c>
      <c r="C59" s="16" t="s">
        <v>224</v>
      </c>
      <c r="D59" s="16" t="s">
        <v>225</v>
      </c>
      <c r="E59" s="16" t="n">
        <v>2</v>
      </c>
      <c r="F59" s="16" t="n">
        <v>401</v>
      </c>
      <c r="G59" s="16" t="n">
        <v>0.05</v>
      </c>
      <c r="H59" s="16" t="s">
        <v>89</v>
      </c>
      <c r="I59" s="16" t="s">
        <v>60</v>
      </c>
      <c r="J59" s="16" t="n">
        <v>6</v>
      </c>
      <c r="K59" s="16" t="n">
        <v>3</v>
      </c>
      <c r="L59" s="16" t="s">
        <v>57</v>
      </c>
      <c r="M59" s="16" t="str">
        <f aca="false">IF(COUNTIF($A$2:A59,A59)&gt;1,"DUPLICATE","")</f>
        <v/>
      </c>
    </row>
    <row r="60" customFormat="false" ht="15" hidden="false" customHeight="false" outlineLevel="0" collapsed="false">
      <c r="A60" s="16" t="s">
        <v>226</v>
      </c>
      <c r="B60" s="16" t="s">
        <v>227</v>
      </c>
      <c r="C60" s="16" t="s">
        <v>228</v>
      </c>
      <c r="D60" s="16" t="s">
        <v>229</v>
      </c>
      <c r="E60" s="16" t="n">
        <v>2</v>
      </c>
      <c r="F60" s="16" t="n">
        <v>469</v>
      </c>
      <c r="G60" s="16" t="n">
        <v>0.15</v>
      </c>
      <c r="H60" s="16" t="s">
        <v>67</v>
      </c>
      <c r="I60" s="16" t="s">
        <v>71</v>
      </c>
      <c r="J60" s="16" t="n">
        <v>6</v>
      </c>
      <c r="K60" s="16" t="n">
        <v>4</v>
      </c>
      <c r="L60" s="16" t="s">
        <v>41</v>
      </c>
      <c r="M60" s="16" t="str">
        <f aca="false">IF(COUNTIF($A$2:A60,A60)&gt;1,"DUPLICATE","")</f>
        <v/>
      </c>
    </row>
    <row r="61" customFormat="false" ht="15" hidden="false" customHeight="false" outlineLevel="0" collapsed="false">
      <c r="A61" s="16" t="s">
        <v>230</v>
      </c>
      <c r="B61" s="16" t="s">
        <v>227</v>
      </c>
      <c r="C61" s="16" t="s">
        <v>231</v>
      </c>
      <c r="D61" s="16" t="s">
        <v>232</v>
      </c>
      <c r="E61" s="16" t="n">
        <v>1</v>
      </c>
      <c r="F61" s="16" t="n">
        <v>1954</v>
      </c>
      <c r="G61" s="16" t="n">
        <v>0.05</v>
      </c>
      <c r="H61" s="16" t="s">
        <v>233</v>
      </c>
      <c r="I61" s="16" t="s">
        <v>60</v>
      </c>
      <c r="J61" s="16" t="n">
        <v>3</v>
      </c>
      <c r="K61" s="16" t="n">
        <v>4</v>
      </c>
      <c r="L61" s="16" t="s">
        <v>41</v>
      </c>
      <c r="M61" s="16" t="str">
        <f aca="false">IF(COUNTIF($A$2:A61,A61)&gt;1,"DUPLICATE","")</f>
        <v/>
      </c>
    </row>
    <row r="62" customFormat="false" ht="15" hidden="false" customHeight="false" outlineLevel="0" collapsed="false">
      <c r="A62" s="16" t="s">
        <v>234</v>
      </c>
      <c r="B62" s="16" t="s">
        <v>227</v>
      </c>
      <c r="C62" s="16" t="s">
        <v>235</v>
      </c>
      <c r="D62" s="16" t="s">
        <v>126</v>
      </c>
      <c r="E62" s="16" t="n">
        <v>2</v>
      </c>
      <c r="F62" s="16" t="n">
        <v>385</v>
      </c>
      <c r="G62" s="16" t="n">
        <v>0.1</v>
      </c>
      <c r="H62" s="16" t="s">
        <v>236</v>
      </c>
      <c r="I62" s="16" t="s">
        <v>60</v>
      </c>
      <c r="J62" s="16" t="n">
        <v>4</v>
      </c>
      <c r="K62" s="16" t="n">
        <v>4</v>
      </c>
      <c r="L62" s="16" t="s">
        <v>41</v>
      </c>
      <c r="M62" s="16" t="str">
        <f aca="false">IF(COUNTIF($A$2:A62,A62)&gt;1,"DUPLICATE","")</f>
        <v/>
      </c>
    </row>
    <row r="63" customFormat="false" ht="15" hidden="false" customHeight="false" outlineLevel="0" collapsed="false">
      <c r="A63" s="16" t="s">
        <v>237</v>
      </c>
      <c r="B63" s="16" t="s">
        <v>227</v>
      </c>
      <c r="C63" s="16" t="s">
        <v>238</v>
      </c>
      <c r="D63" s="16" t="s">
        <v>222</v>
      </c>
      <c r="E63" s="16" t="n">
        <v>1</v>
      </c>
      <c r="F63" s="16" t="n">
        <v>1975</v>
      </c>
      <c r="G63" s="16" t="n">
        <v>0</v>
      </c>
      <c r="H63" s="16" t="s">
        <v>70</v>
      </c>
      <c r="I63" s="16" t="s">
        <v>40</v>
      </c>
      <c r="J63" s="16" t="n">
        <v>7</v>
      </c>
      <c r="K63" s="16" t="n">
        <v>3</v>
      </c>
      <c r="L63" s="16" t="s">
        <v>41</v>
      </c>
      <c r="M63" s="16" t="str">
        <f aca="false">IF(COUNTIF($A$2:A63,A63)&gt;1,"DUPLICATE","")</f>
        <v/>
      </c>
    </row>
    <row r="64" customFormat="false" ht="15" hidden="false" customHeight="false" outlineLevel="0" collapsed="false">
      <c r="A64" s="16" t="s">
        <v>239</v>
      </c>
      <c r="B64" s="16" t="s">
        <v>227</v>
      </c>
      <c r="C64" s="16" t="s">
        <v>240</v>
      </c>
      <c r="D64" s="16" t="s">
        <v>129</v>
      </c>
      <c r="E64" s="16" t="n">
        <v>3</v>
      </c>
      <c r="F64" s="16" t="n">
        <v>620</v>
      </c>
      <c r="G64" s="16" t="n">
        <v>0.2</v>
      </c>
      <c r="H64" s="16" t="s">
        <v>241</v>
      </c>
      <c r="I64" s="16" t="s">
        <v>71</v>
      </c>
      <c r="J64" s="16" t="n">
        <v>4</v>
      </c>
      <c r="K64" s="16" t="n">
        <v>4</v>
      </c>
      <c r="L64" s="16" t="s">
        <v>41</v>
      </c>
      <c r="M64" s="16" t="str">
        <f aca="false">IF(COUNTIF($A$2:A64,A64)&gt;1,"DUPLICATE","")</f>
        <v/>
      </c>
    </row>
    <row r="65" customFormat="false" ht="15" hidden="false" customHeight="false" outlineLevel="0" collapsed="false">
      <c r="A65" s="16" t="s">
        <v>242</v>
      </c>
      <c r="B65" s="16" t="s">
        <v>227</v>
      </c>
      <c r="C65" s="16" t="s">
        <v>243</v>
      </c>
      <c r="D65" s="16" t="s">
        <v>191</v>
      </c>
      <c r="E65" s="16" t="n">
        <v>2</v>
      </c>
      <c r="F65" s="16" t="n">
        <v>395</v>
      </c>
      <c r="G65" s="16" t="n">
        <v>0.2</v>
      </c>
      <c r="H65" s="16" t="s">
        <v>120</v>
      </c>
      <c r="I65" s="16" t="s">
        <v>60</v>
      </c>
      <c r="J65" s="16" t="n">
        <v>5</v>
      </c>
      <c r="K65" s="16" t="n">
        <v>4</v>
      </c>
      <c r="L65" s="16" t="s">
        <v>41</v>
      </c>
      <c r="M65" s="16" t="str">
        <f aca="false">IF(COUNTIF($A$2:A65,A65)&gt;1,"DUPLICATE","")</f>
        <v/>
      </c>
    </row>
    <row r="66" customFormat="false" ht="15" hidden="false" customHeight="false" outlineLevel="0" collapsed="false">
      <c r="A66" s="16" t="s">
        <v>244</v>
      </c>
      <c r="B66" s="16" t="s">
        <v>227</v>
      </c>
      <c r="C66" s="16" t="s">
        <v>245</v>
      </c>
      <c r="D66" s="16" t="s">
        <v>126</v>
      </c>
      <c r="E66" s="16" t="n">
        <v>1</v>
      </c>
      <c r="F66" s="16" t="n">
        <v>416</v>
      </c>
      <c r="G66" s="16" t="n">
        <v>0.1</v>
      </c>
      <c r="H66" s="16" t="s">
        <v>67</v>
      </c>
      <c r="I66" s="16" t="s">
        <v>47</v>
      </c>
      <c r="J66" s="16" t="n">
        <v>4</v>
      </c>
      <c r="K66" s="16" t="n">
        <v>3</v>
      </c>
      <c r="L66" s="16" t="s">
        <v>41</v>
      </c>
      <c r="M66" s="16" t="str">
        <f aca="false">IF(COUNTIF($A$2:A66,A66)&gt;1,"DUPLICATE","")</f>
        <v/>
      </c>
    </row>
    <row r="67" customFormat="false" ht="15" hidden="false" customHeight="false" outlineLevel="0" collapsed="false">
      <c r="A67" s="16" t="s">
        <v>246</v>
      </c>
      <c r="B67" s="16" t="s">
        <v>227</v>
      </c>
      <c r="C67" s="16" t="s">
        <v>247</v>
      </c>
      <c r="D67" s="16" t="s">
        <v>222</v>
      </c>
      <c r="E67" s="16" t="n">
        <v>1</v>
      </c>
      <c r="F67" s="16" t="n">
        <v>1880</v>
      </c>
      <c r="G67" s="16" t="n">
        <v>0</v>
      </c>
      <c r="H67" s="16" t="s">
        <v>70</v>
      </c>
      <c r="I67" s="16" t="s">
        <v>40</v>
      </c>
      <c r="J67" s="16" t="n">
        <v>5</v>
      </c>
      <c r="K67" s="16" t="n">
        <v>3</v>
      </c>
      <c r="L67" s="16" t="s">
        <v>57</v>
      </c>
      <c r="M67" s="16" t="str">
        <f aca="false">IF(COUNTIF($A$2:A67,A67)&gt;1,"DUPLICATE","")</f>
        <v/>
      </c>
    </row>
    <row r="68" customFormat="false" ht="15" hidden="false" customHeight="false" outlineLevel="0" collapsed="false">
      <c r="A68" s="16" t="s">
        <v>248</v>
      </c>
      <c r="B68" s="16" t="s">
        <v>227</v>
      </c>
      <c r="C68" s="16" t="s">
        <v>249</v>
      </c>
      <c r="D68" s="16" t="s">
        <v>250</v>
      </c>
      <c r="E68" s="16" t="n">
        <v>1</v>
      </c>
      <c r="F68" s="16" t="n">
        <v>676</v>
      </c>
      <c r="G68" s="16" t="n">
        <v>0</v>
      </c>
      <c r="H68" s="16" t="s">
        <v>46</v>
      </c>
      <c r="I68" s="16" t="s">
        <v>47</v>
      </c>
      <c r="J68" s="16" t="n">
        <v>5</v>
      </c>
      <c r="K68" s="16" t="n">
        <v>5</v>
      </c>
      <c r="L68" s="16" t="s">
        <v>41</v>
      </c>
      <c r="M68" s="16" t="str">
        <f aca="false">IF(COUNTIF($A$2:A68,A68)&gt;1,"DUPLICATE","")</f>
        <v/>
      </c>
    </row>
    <row r="69" customFormat="false" ht="15" hidden="false" customHeight="false" outlineLevel="0" collapsed="false">
      <c r="A69" s="16" t="s">
        <v>251</v>
      </c>
      <c r="B69" s="16" t="s">
        <v>252</v>
      </c>
      <c r="C69" s="16" t="s">
        <v>253</v>
      </c>
      <c r="D69" s="16" t="s">
        <v>254</v>
      </c>
      <c r="E69" s="16" t="n">
        <v>1</v>
      </c>
      <c r="F69" s="16" t="s">
        <v>255</v>
      </c>
      <c r="G69" s="16"/>
      <c r="H69" s="16" t="s">
        <v>89</v>
      </c>
      <c r="I69" s="16" t="s">
        <v>71</v>
      </c>
      <c r="J69" s="16" t="n">
        <v>2</v>
      </c>
      <c r="K69" s="16" t="n">
        <v>4</v>
      </c>
      <c r="L69" s="16" t="s">
        <v>41</v>
      </c>
      <c r="M69" s="16" t="str">
        <f aca="false">IF(COUNTIF($A$2:A69,A69)&gt;1,"DUPLICATE","")</f>
        <v/>
      </c>
    </row>
    <row r="70" customFormat="false" ht="15" hidden="false" customHeight="false" outlineLevel="0" collapsed="false">
      <c r="A70" s="16" t="s">
        <v>256</v>
      </c>
      <c r="B70" s="16" t="s">
        <v>257</v>
      </c>
      <c r="C70" s="16" t="s">
        <v>258</v>
      </c>
      <c r="D70" s="16" t="s">
        <v>259</v>
      </c>
      <c r="E70" s="16" t="n">
        <v>2</v>
      </c>
      <c r="F70" s="16" t="n">
        <v>512</v>
      </c>
      <c r="G70" s="16" t="n">
        <v>0.05</v>
      </c>
      <c r="H70" s="16" t="s">
        <v>46</v>
      </c>
      <c r="I70" s="16" t="s">
        <v>100</v>
      </c>
      <c r="J70" s="16" t="n">
        <v>4</v>
      </c>
      <c r="K70" s="16" t="n">
        <v>5</v>
      </c>
      <c r="L70" s="16" t="s">
        <v>41</v>
      </c>
      <c r="M70" s="16" t="str">
        <f aca="false">IF(COUNTIF($A$2:A70,A70)&gt;1,"DUPLICATE","")</f>
        <v/>
      </c>
    </row>
    <row r="71" customFormat="false" ht="15" hidden="false" customHeight="false" outlineLevel="0" collapsed="false">
      <c r="A71" s="16" t="s">
        <v>260</v>
      </c>
      <c r="B71" s="16" t="s">
        <v>257</v>
      </c>
      <c r="C71" s="16" t="s">
        <v>261</v>
      </c>
      <c r="D71" s="16" t="s">
        <v>262</v>
      </c>
      <c r="E71" s="16" t="n">
        <v>2</v>
      </c>
      <c r="F71" s="16" t="n">
        <v>798</v>
      </c>
      <c r="G71" s="16" t="n">
        <v>0</v>
      </c>
      <c r="H71" s="16" t="s">
        <v>46</v>
      </c>
      <c r="I71" s="16" t="s">
        <v>60</v>
      </c>
      <c r="J71" s="16" t="n">
        <v>4</v>
      </c>
      <c r="K71" s="16" t="n">
        <v>5</v>
      </c>
      <c r="L71" s="16" t="s">
        <v>41</v>
      </c>
      <c r="M71" s="16" t="str">
        <f aca="false">IF(COUNTIF($A$2:A71,A71)&gt;1,"DUPLICATE","")</f>
        <v/>
      </c>
    </row>
    <row r="72" customFormat="false" ht="15" hidden="false" customHeight="false" outlineLevel="0" collapsed="false">
      <c r="A72" s="16" t="s">
        <v>263</v>
      </c>
      <c r="B72" s="16" t="s">
        <v>257</v>
      </c>
      <c r="C72" s="16" t="s">
        <v>264</v>
      </c>
      <c r="D72" s="16" t="s">
        <v>222</v>
      </c>
      <c r="E72" s="16" t="n">
        <v>2</v>
      </c>
      <c r="F72" s="16" t="n">
        <v>1880</v>
      </c>
      <c r="G72" s="16" t="n">
        <v>0.3</v>
      </c>
      <c r="H72" s="16" t="s">
        <v>89</v>
      </c>
      <c r="I72" s="16"/>
      <c r="J72" s="16" t="n">
        <v>4</v>
      </c>
      <c r="K72" s="16"/>
      <c r="L72" s="16" t="s">
        <v>41</v>
      </c>
      <c r="M72" s="16" t="str">
        <f aca="false">IF(COUNTIF($A$2:A72,A72)&gt;1,"DUPLICATE","")</f>
        <v/>
      </c>
    </row>
    <row r="73" customFormat="false" ht="15" hidden="false" customHeight="false" outlineLevel="0" collapsed="false">
      <c r="A73" s="16" t="s">
        <v>265</v>
      </c>
      <c r="B73" s="16" t="s">
        <v>257</v>
      </c>
      <c r="C73" s="16" t="s">
        <v>266</v>
      </c>
      <c r="D73" s="16" t="s">
        <v>165</v>
      </c>
      <c r="E73" s="16" t="n">
        <v>1</v>
      </c>
      <c r="F73" s="16" t="n">
        <v>891</v>
      </c>
      <c r="G73" s="16"/>
      <c r="H73" s="16" t="s">
        <v>130</v>
      </c>
      <c r="I73" s="16" t="s">
        <v>60</v>
      </c>
      <c r="J73" s="16" t="n">
        <v>4</v>
      </c>
      <c r="K73" s="16" t="n">
        <v>5</v>
      </c>
      <c r="L73" s="16" t="s">
        <v>41</v>
      </c>
      <c r="M73" s="16" t="str">
        <f aca="false">IF(COUNTIF($A$2:A73,A73)&gt;1,"DUPLICATE","")</f>
        <v/>
      </c>
    </row>
    <row r="74" customFormat="false" ht="15" hidden="false" customHeight="false" outlineLevel="0" collapsed="false">
      <c r="A74" s="16" t="s">
        <v>267</v>
      </c>
      <c r="B74" s="16" t="s">
        <v>257</v>
      </c>
      <c r="C74" s="16" t="s">
        <v>268</v>
      </c>
      <c r="D74" s="16" t="s">
        <v>184</v>
      </c>
      <c r="E74" s="16" t="n">
        <v>2</v>
      </c>
      <c r="F74" s="16" t="n">
        <v>1329</v>
      </c>
      <c r="G74" s="16" t="n">
        <v>0</v>
      </c>
      <c r="H74" s="16" t="s">
        <v>112</v>
      </c>
      <c r="I74" s="16" t="s">
        <v>60</v>
      </c>
      <c r="J74" s="16" t="n">
        <v>3</v>
      </c>
      <c r="K74" s="16" t="n">
        <v>4</v>
      </c>
      <c r="L74" s="16" t="s">
        <v>41</v>
      </c>
      <c r="M74" s="16" t="str">
        <f aca="false">IF(COUNTIF($A$2:A74,A74)&gt;1,"DUPLICATE","")</f>
        <v/>
      </c>
    </row>
    <row r="75" customFormat="false" ht="15" hidden="false" customHeight="false" outlineLevel="0" collapsed="false">
      <c r="A75" s="16" t="s">
        <v>269</v>
      </c>
      <c r="B75" s="16" t="s">
        <v>257</v>
      </c>
      <c r="C75" s="16" t="s">
        <v>270</v>
      </c>
      <c r="D75" s="16" t="s">
        <v>63</v>
      </c>
      <c r="E75" s="16" t="n">
        <v>1</v>
      </c>
      <c r="F75" s="16" t="n">
        <v>1481</v>
      </c>
      <c r="G75" s="16" t="n">
        <v>0</v>
      </c>
      <c r="H75" s="16" t="s">
        <v>46</v>
      </c>
      <c r="I75" s="16" t="s">
        <v>123</v>
      </c>
      <c r="J75" s="16" t="n">
        <v>4</v>
      </c>
      <c r="K75" s="16" t="n">
        <v>4</v>
      </c>
      <c r="L75" s="16" t="s">
        <v>41</v>
      </c>
      <c r="M75" s="16" t="str">
        <f aca="false">IF(COUNTIF($A$2:A75,A75)&gt;1,"DUPLICATE","")</f>
        <v/>
      </c>
    </row>
    <row r="76" customFormat="false" ht="15" hidden="false" customHeight="false" outlineLevel="0" collapsed="false">
      <c r="A76" s="16" t="s">
        <v>271</v>
      </c>
      <c r="B76" s="16" t="s">
        <v>257</v>
      </c>
      <c r="C76" s="16" t="s">
        <v>272</v>
      </c>
      <c r="D76" s="16" t="s">
        <v>211</v>
      </c>
      <c r="E76" s="16" t="n">
        <v>2</v>
      </c>
      <c r="F76" s="16" t="n">
        <v>1321</v>
      </c>
      <c r="G76" s="16" t="n">
        <v>0</v>
      </c>
      <c r="H76" s="16" t="s">
        <v>130</v>
      </c>
      <c r="I76" s="16" t="s">
        <v>47</v>
      </c>
      <c r="J76" s="16" t="n">
        <v>4</v>
      </c>
      <c r="K76" s="16" t="n">
        <v>4</v>
      </c>
      <c r="L76" s="16" t="s">
        <v>41</v>
      </c>
      <c r="M76" s="16" t="str">
        <f aca="false">IF(COUNTIF($A$2:A76,A76)&gt;1,"DUPLICATE","")</f>
        <v/>
      </c>
    </row>
    <row r="77" customFormat="false" ht="15" hidden="false" customHeight="false" outlineLevel="0" collapsed="false">
      <c r="A77" s="16" t="s">
        <v>273</v>
      </c>
      <c r="B77" s="16" t="s">
        <v>257</v>
      </c>
      <c r="C77" s="16" t="s">
        <v>274</v>
      </c>
      <c r="D77" s="16" t="s">
        <v>111</v>
      </c>
      <c r="E77" s="16" t="n">
        <v>1</v>
      </c>
      <c r="F77" s="16" t="n">
        <v>988</v>
      </c>
      <c r="G77" s="16" t="n">
        <v>0.15</v>
      </c>
      <c r="H77" s="16" t="s">
        <v>70</v>
      </c>
      <c r="I77" s="16" t="s">
        <v>40</v>
      </c>
      <c r="J77" s="16" t="n">
        <v>7</v>
      </c>
      <c r="K77" s="16" t="n">
        <v>4</v>
      </c>
      <c r="L77" s="16" t="s">
        <v>41</v>
      </c>
      <c r="M77" s="16" t="str">
        <f aca="false">IF(COUNTIF($A$2:A77,A77)&gt;1,"DUPLICATE","")</f>
        <v/>
      </c>
    </row>
    <row r="78" customFormat="false" ht="15" hidden="false" customHeight="false" outlineLevel="0" collapsed="false">
      <c r="A78" s="16" t="s">
        <v>275</v>
      </c>
      <c r="B78" s="16" t="s">
        <v>257</v>
      </c>
      <c r="C78" s="16" t="s">
        <v>276</v>
      </c>
      <c r="D78" s="16" t="s">
        <v>184</v>
      </c>
      <c r="E78" s="16" t="n">
        <v>3</v>
      </c>
      <c r="F78" s="16" t="n">
        <v>1253</v>
      </c>
      <c r="G78" s="16" t="n">
        <v>0.1</v>
      </c>
      <c r="H78" s="16" t="s">
        <v>130</v>
      </c>
      <c r="I78" s="16" t="s">
        <v>60</v>
      </c>
      <c r="J78" s="16" t="n">
        <v>5</v>
      </c>
      <c r="K78" s="16" t="n">
        <v>3</v>
      </c>
      <c r="L78" s="16" t="s">
        <v>41</v>
      </c>
      <c r="M78" s="16" t="str">
        <f aca="false">IF(COUNTIF($A$2:A78,A78)&gt;1,"DUPLICATE","")</f>
        <v/>
      </c>
    </row>
    <row r="79" customFormat="false" ht="15" hidden="false" customHeight="false" outlineLevel="0" collapsed="false">
      <c r="A79" s="16" t="s">
        <v>277</v>
      </c>
      <c r="B79" s="16" t="s">
        <v>257</v>
      </c>
      <c r="C79" s="16" t="s">
        <v>278</v>
      </c>
      <c r="D79" s="16" t="s">
        <v>170</v>
      </c>
      <c r="E79" s="16" t="n">
        <v>3</v>
      </c>
      <c r="F79" s="16" t="n">
        <v>3358</v>
      </c>
      <c r="G79" s="16" t="n">
        <v>0.2</v>
      </c>
      <c r="H79" s="16" t="s">
        <v>208</v>
      </c>
      <c r="I79" s="16" t="s">
        <v>60</v>
      </c>
      <c r="J79" s="16" t="n">
        <v>5</v>
      </c>
      <c r="K79" s="16" t="n">
        <v>4</v>
      </c>
      <c r="L79" s="16" t="s">
        <v>174</v>
      </c>
      <c r="M79" s="16" t="str">
        <f aca="false">IF(COUNTIF($A$2:A79,A79)&gt;1,"DUPLICATE","")</f>
        <v/>
      </c>
    </row>
    <row r="80" customFormat="false" ht="15" hidden="false" customHeight="false" outlineLevel="0" collapsed="false">
      <c r="A80" s="16" t="s">
        <v>279</v>
      </c>
      <c r="B80" s="16" t="s">
        <v>257</v>
      </c>
      <c r="C80" s="16" t="s">
        <v>280</v>
      </c>
      <c r="D80" s="16" t="s">
        <v>88</v>
      </c>
      <c r="E80" s="16" t="n">
        <v>1</v>
      </c>
      <c r="F80" s="16" t="n">
        <v>2860</v>
      </c>
      <c r="G80" s="16" t="n">
        <v>0</v>
      </c>
      <c r="H80" s="16" t="s">
        <v>281</v>
      </c>
      <c r="I80" s="16" t="s">
        <v>71</v>
      </c>
      <c r="J80" s="16" t="n">
        <v>4</v>
      </c>
      <c r="K80" s="16" t="n">
        <v>3</v>
      </c>
      <c r="L80" s="16" t="s">
        <v>41</v>
      </c>
      <c r="M80" s="16" t="str">
        <f aca="false">IF(COUNTIF($A$2:A80,A80)&gt;1,"DUPLICATE","")</f>
        <v/>
      </c>
    </row>
    <row r="81" customFormat="false" ht="15" hidden="false" customHeight="false" outlineLevel="0" collapsed="false">
      <c r="A81" s="16" t="s">
        <v>282</v>
      </c>
      <c r="B81" s="16" t="s">
        <v>283</v>
      </c>
      <c r="C81" s="16" t="s">
        <v>284</v>
      </c>
      <c r="D81" s="16" t="s">
        <v>105</v>
      </c>
      <c r="E81" s="16" t="n">
        <v>4</v>
      </c>
      <c r="F81" s="16" t="n">
        <v>413</v>
      </c>
      <c r="G81" s="16" t="n">
        <v>0.1</v>
      </c>
      <c r="H81" s="16" t="s">
        <v>81</v>
      </c>
      <c r="I81" s="16" t="s">
        <v>60</v>
      </c>
      <c r="J81" s="16" t="n">
        <v>4</v>
      </c>
      <c r="K81" s="16" t="n">
        <v>3</v>
      </c>
      <c r="L81" s="16" t="s">
        <v>41</v>
      </c>
      <c r="M81" s="16" t="str">
        <f aca="false">IF(COUNTIF($A$2:A81,A81)&gt;1,"DUPLICATE","")</f>
        <v/>
      </c>
    </row>
    <row r="82" customFormat="false" ht="15" hidden="false" customHeight="false" outlineLevel="0" collapsed="false">
      <c r="A82" s="16" t="s">
        <v>285</v>
      </c>
      <c r="B82" s="16" t="s">
        <v>283</v>
      </c>
      <c r="C82" s="16" t="s">
        <v>286</v>
      </c>
      <c r="D82" s="16" t="s">
        <v>191</v>
      </c>
      <c r="E82" s="16" t="n">
        <v>1</v>
      </c>
      <c r="F82" s="16" t="n">
        <v>394</v>
      </c>
      <c r="G82" s="16" t="n">
        <v>0</v>
      </c>
      <c r="H82" s="16" t="s">
        <v>39</v>
      </c>
      <c r="I82" s="16" t="s">
        <v>60</v>
      </c>
      <c r="J82" s="16" t="n">
        <v>4</v>
      </c>
      <c r="K82" s="16" t="n">
        <v>3</v>
      </c>
      <c r="L82" s="16" t="s">
        <v>41</v>
      </c>
      <c r="M82" s="16" t="str">
        <f aca="false">IF(COUNTIF($A$2:A82,A82)&gt;1,"DUPLICATE","")</f>
        <v/>
      </c>
    </row>
    <row r="83" customFormat="false" ht="15" hidden="false" customHeight="false" outlineLevel="0" collapsed="false">
      <c r="A83" s="16" t="s">
        <v>287</v>
      </c>
      <c r="B83" s="16" t="s">
        <v>283</v>
      </c>
      <c r="C83" s="16" t="s">
        <v>288</v>
      </c>
      <c r="D83" s="16" t="s">
        <v>203</v>
      </c>
      <c r="E83" s="16" t="n">
        <v>2</v>
      </c>
      <c r="F83" s="16" t="n">
        <v>2597</v>
      </c>
      <c r="G83" s="16" t="n">
        <v>0.15</v>
      </c>
      <c r="H83" s="16" t="s">
        <v>39</v>
      </c>
      <c r="I83" s="16" t="s">
        <v>40</v>
      </c>
      <c r="J83" s="16" t="n">
        <v>3</v>
      </c>
      <c r="K83" s="16" t="n">
        <v>3</v>
      </c>
      <c r="L83" s="16" t="s">
        <v>57</v>
      </c>
      <c r="M83" s="16" t="str">
        <f aca="false">IF(COUNTIF($A$2:A83,A83)&gt;1,"DUPLICATE","")</f>
        <v/>
      </c>
    </row>
    <row r="84" customFormat="false" ht="15" hidden="false" customHeight="false" outlineLevel="0" collapsed="false">
      <c r="A84" s="16" t="s">
        <v>289</v>
      </c>
      <c r="B84" s="16" t="s">
        <v>283</v>
      </c>
      <c r="C84" s="16" t="s">
        <v>290</v>
      </c>
      <c r="D84" s="16" t="s">
        <v>291</v>
      </c>
      <c r="E84" s="16" t="n">
        <v>1</v>
      </c>
      <c r="F84" s="16" t="n">
        <v>1232</v>
      </c>
      <c r="G84" s="16" t="n">
        <v>0</v>
      </c>
      <c r="H84" s="16" t="s">
        <v>70</v>
      </c>
      <c r="I84" s="16" t="s">
        <v>71</v>
      </c>
      <c r="J84" s="16" t="n">
        <v>7</v>
      </c>
      <c r="K84" s="16"/>
      <c r="L84" s="16" t="s">
        <v>57</v>
      </c>
      <c r="M84" s="16" t="str">
        <f aca="false">IF(COUNTIF($A$2:A84,A84)&gt;1,"DUPLICATE","")</f>
        <v/>
      </c>
    </row>
    <row r="85" customFormat="false" ht="15" hidden="false" customHeight="false" outlineLevel="0" collapsed="false">
      <c r="A85" s="16" t="s">
        <v>292</v>
      </c>
      <c r="B85" s="16" t="s">
        <v>283</v>
      </c>
      <c r="C85" s="16" t="s">
        <v>293</v>
      </c>
      <c r="D85" s="16" t="s">
        <v>77</v>
      </c>
      <c r="E85" s="16" t="n">
        <v>1</v>
      </c>
      <c r="F85" s="16" t="n">
        <v>355</v>
      </c>
      <c r="G85" s="16" t="n">
        <v>0.05</v>
      </c>
      <c r="H85" s="16" t="s">
        <v>46</v>
      </c>
      <c r="I85" s="16" t="s">
        <v>60</v>
      </c>
      <c r="J85" s="16" t="n">
        <v>6</v>
      </c>
      <c r="K85" s="16" t="n">
        <v>4</v>
      </c>
      <c r="L85" s="16" t="s">
        <v>41</v>
      </c>
      <c r="M85" s="16" t="str">
        <f aca="false">IF(COUNTIF($A$2:A85,A85)&gt;1,"DUPLICATE","")</f>
        <v/>
      </c>
    </row>
    <row r="86" customFormat="false" ht="15" hidden="false" customHeight="false" outlineLevel="0" collapsed="false">
      <c r="A86" s="16" t="s">
        <v>294</v>
      </c>
      <c r="B86" s="16" t="s">
        <v>283</v>
      </c>
      <c r="C86" s="16" t="s">
        <v>114</v>
      </c>
      <c r="D86" s="16" t="s">
        <v>165</v>
      </c>
      <c r="E86" s="16" t="n">
        <v>1</v>
      </c>
      <c r="F86" s="16" t="n">
        <v>916</v>
      </c>
      <c r="G86" s="16" t="n">
        <v>0.05</v>
      </c>
      <c r="H86" s="16" t="s">
        <v>46</v>
      </c>
      <c r="I86" s="16" t="s">
        <v>47</v>
      </c>
      <c r="J86" s="16" t="n">
        <v>3</v>
      </c>
      <c r="K86" s="16" t="n">
        <v>5</v>
      </c>
      <c r="L86" s="16" t="s">
        <v>41</v>
      </c>
      <c r="M86" s="16" t="str">
        <f aca="false">IF(COUNTIF($A$2:A86,A86)&gt;1,"DUPLICATE","")</f>
        <v/>
      </c>
    </row>
    <row r="87" customFormat="false" ht="15" hidden="false" customHeight="false" outlineLevel="0" collapsed="false">
      <c r="A87" s="16" t="s">
        <v>295</v>
      </c>
      <c r="B87" s="16" t="s">
        <v>283</v>
      </c>
      <c r="C87" s="16" t="s">
        <v>296</v>
      </c>
      <c r="D87" s="16" t="s">
        <v>51</v>
      </c>
      <c r="E87" s="16" t="n">
        <v>2</v>
      </c>
      <c r="F87" s="16" t="n">
        <v>2360</v>
      </c>
      <c r="G87" s="16" t="n">
        <v>0</v>
      </c>
      <c r="H87" s="16" t="s">
        <v>70</v>
      </c>
      <c r="I87" s="16" t="s">
        <v>60</v>
      </c>
      <c r="J87" s="16" t="n">
        <v>7</v>
      </c>
      <c r="K87" s="16" t="n">
        <v>3</v>
      </c>
      <c r="L87" s="16" t="s">
        <v>41</v>
      </c>
      <c r="M87" s="16" t="str">
        <f aca="false">IF(COUNTIF($A$2:A87,A87)&gt;1,"DUPLICATE","")</f>
        <v/>
      </c>
    </row>
    <row r="88" customFormat="false" ht="15" hidden="false" customHeight="false" outlineLevel="0" collapsed="false">
      <c r="A88" s="16" t="s">
        <v>297</v>
      </c>
      <c r="B88" s="16" t="s">
        <v>283</v>
      </c>
      <c r="C88" s="16" t="s">
        <v>59</v>
      </c>
      <c r="D88" s="16" t="s">
        <v>99</v>
      </c>
      <c r="E88" s="16" t="n">
        <v>3</v>
      </c>
      <c r="F88" s="16" t="n">
        <v>676</v>
      </c>
      <c r="G88" s="16" t="n">
        <v>0.15</v>
      </c>
      <c r="H88" s="16" t="s">
        <v>46</v>
      </c>
      <c r="I88" s="16" t="s">
        <v>60</v>
      </c>
      <c r="J88" s="16" t="n">
        <v>3</v>
      </c>
      <c r="K88" s="16" t="n">
        <v>5</v>
      </c>
      <c r="L88" s="16" t="s">
        <v>41</v>
      </c>
      <c r="M88" s="16" t="str">
        <f aca="false">IF(COUNTIF($A$2:A88,A88)&gt;1,"DUPLICATE","")</f>
        <v/>
      </c>
    </row>
    <row r="89" customFormat="false" ht="15" hidden="false" customHeight="false" outlineLevel="0" collapsed="false">
      <c r="A89" s="16" t="s">
        <v>298</v>
      </c>
      <c r="B89" s="16" t="s">
        <v>283</v>
      </c>
      <c r="C89" s="16" t="s">
        <v>299</v>
      </c>
      <c r="D89" s="16" t="s">
        <v>300</v>
      </c>
      <c r="E89" s="16" t="n">
        <v>2</v>
      </c>
      <c r="F89" s="16" t="n">
        <v>2592</v>
      </c>
      <c r="G89" s="16" t="n">
        <v>0.2</v>
      </c>
      <c r="H89" s="16" t="s">
        <v>39</v>
      </c>
      <c r="I89" s="16" t="s">
        <v>40</v>
      </c>
      <c r="J89" s="16" t="n">
        <v>4</v>
      </c>
      <c r="K89" s="16" t="n">
        <v>3</v>
      </c>
      <c r="L89" s="16" t="s">
        <v>41</v>
      </c>
      <c r="M89" s="16" t="str">
        <f aca="false">IF(COUNTIF($A$2:A89,A89)&gt;1,"DUPLICATE","")</f>
        <v/>
      </c>
    </row>
    <row r="90" customFormat="false" ht="15" hidden="false" customHeight="false" outlineLevel="0" collapsed="false">
      <c r="A90" s="16" t="s">
        <v>301</v>
      </c>
      <c r="B90" s="16" t="s">
        <v>302</v>
      </c>
      <c r="C90" s="16" t="s">
        <v>303</v>
      </c>
      <c r="D90" s="16" t="s">
        <v>88</v>
      </c>
      <c r="E90" s="16" t="n">
        <v>1</v>
      </c>
      <c r="F90" s="16" t="n">
        <v>2943</v>
      </c>
      <c r="G90" s="16" t="n">
        <v>0</v>
      </c>
      <c r="H90" s="16" t="s">
        <v>161</v>
      </c>
      <c r="I90" s="16" t="s">
        <v>40</v>
      </c>
      <c r="J90" s="16" t="n">
        <v>3</v>
      </c>
      <c r="K90" s="16" t="n">
        <v>4</v>
      </c>
      <c r="L90" s="16" t="s">
        <v>41</v>
      </c>
      <c r="M90" s="16" t="str">
        <f aca="false">IF(COUNTIF($A$2:A90,A90)&gt;1,"DUPLICATE","")</f>
        <v/>
      </c>
    </row>
    <row r="91" customFormat="false" ht="15" hidden="false" customHeight="false" outlineLevel="0" collapsed="false">
      <c r="A91" s="16" t="s">
        <v>304</v>
      </c>
      <c r="B91" s="16" t="s">
        <v>302</v>
      </c>
      <c r="C91" s="16" t="s">
        <v>305</v>
      </c>
      <c r="D91" s="16" t="s">
        <v>170</v>
      </c>
      <c r="E91" s="16" t="n">
        <v>1</v>
      </c>
      <c r="F91" s="16" t="n">
        <v>3442</v>
      </c>
      <c r="G91" s="16" t="n">
        <v>0</v>
      </c>
      <c r="H91" s="16" t="s">
        <v>112</v>
      </c>
      <c r="I91" s="16" t="s">
        <v>60</v>
      </c>
      <c r="J91" s="16" t="n">
        <v>5</v>
      </c>
      <c r="K91" s="16" t="n">
        <v>4</v>
      </c>
      <c r="L91" s="16" t="s">
        <v>41</v>
      </c>
      <c r="M91" s="16" t="str">
        <f aca="false">IF(COUNTIF($A$2:A91,A91)&gt;1,"DUPLICATE","")</f>
        <v/>
      </c>
    </row>
    <row r="92" customFormat="false" ht="15" hidden="false" customHeight="false" outlineLevel="0" collapsed="false">
      <c r="A92" s="16" t="s">
        <v>306</v>
      </c>
      <c r="B92" s="16" t="s">
        <v>302</v>
      </c>
      <c r="C92" s="16" t="s">
        <v>307</v>
      </c>
      <c r="D92" s="16" t="s">
        <v>308</v>
      </c>
      <c r="E92" s="16" t="n">
        <v>3</v>
      </c>
      <c r="F92" s="16" t="n">
        <v>192</v>
      </c>
      <c r="G92" s="16" t="n">
        <v>0</v>
      </c>
      <c r="H92" s="16" t="s">
        <v>112</v>
      </c>
      <c r="I92" s="16" t="s">
        <v>40</v>
      </c>
      <c r="J92" s="16" t="n">
        <v>3</v>
      </c>
      <c r="K92" s="16" t="n">
        <v>5</v>
      </c>
      <c r="L92" s="16" t="s">
        <v>41</v>
      </c>
      <c r="M92" s="16" t="str">
        <f aca="false">IF(COUNTIF($A$2:A92,A92)&gt;1,"DUPLICATE","")</f>
        <v/>
      </c>
    </row>
    <row r="93" customFormat="false" ht="15" hidden="false" customHeight="false" outlineLevel="0" collapsed="false">
      <c r="A93" s="16" t="s">
        <v>309</v>
      </c>
      <c r="B93" s="16" t="s">
        <v>302</v>
      </c>
      <c r="C93" s="16" t="s">
        <v>310</v>
      </c>
      <c r="D93" s="16" t="s">
        <v>259</v>
      </c>
      <c r="E93" s="16" t="n">
        <v>2</v>
      </c>
      <c r="F93" s="16" t="n">
        <v>501</v>
      </c>
      <c r="G93" s="16" t="n">
        <v>0</v>
      </c>
      <c r="H93" s="16" t="s">
        <v>112</v>
      </c>
      <c r="I93" s="16" t="s">
        <v>47</v>
      </c>
      <c r="J93" s="16" t="n">
        <v>2</v>
      </c>
      <c r="K93" s="16" t="n">
        <v>4</v>
      </c>
      <c r="L93" s="16" t="s">
        <v>41</v>
      </c>
      <c r="M93" s="16" t="str">
        <f aca="false">IF(COUNTIF($A$2:A93,A93)&gt;1,"DUPLICATE","")</f>
        <v/>
      </c>
    </row>
    <row r="94" customFormat="false" ht="15" hidden="false" customHeight="false" outlineLevel="0" collapsed="false">
      <c r="A94" s="16" t="s">
        <v>311</v>
      </c>
      <c r="B94" s="16" t="s">
        <v>302</v>
      </c>
      <c r="C94" s="16" t="s">
        <v>312</v>
      </c>
      <c r="D94" s="16" t="s">
        <v>146</v>
      </c>
      <c r="E94" s="16" t="n">
        <v>3</v>
      </c>
      <c r="F94" s="16" t="n">
        <v>430</v>
      </c>
      <c r="G94" s="16" t="n">
        <v>0.2</v>
      </c>
      <c r="H94" s="16" t="s">
        <v>130</v>
      </c>
      <c r="I94" s="16" t="s">
        <v>100</v>
      </c>
      <c r="J94" s="16" t="n">
        <v>4</v>
      </c>
      <c r="K94" s="16" t="n">
        <v>2</v>
      </c>
      <c r="L94" s="16" t="s">
        <v>57</v>
      </c>
      <c r="M94" s="16" t="str">
        <f aca="false">IF(COUNTIF($A$2:A94,A94)&gt;1,"DUPLICATE","")</f>
        <v/>
      </c>
    </row>
    <row r="95" customFormat="false" ht="15" hidden="false" customHeight="false" outlineLevel="0" collapsed="false">
      <c r="A95" s="16" t="s">
        <v>313</v>
      </c>
      <c r="B95" s="16" t="s">
        <v>302</v>
      </c>
      <c r="C95" s="16" t="s">
        <v>314</v>
      </c>
      <c r="D95" s="16" t="s">
        <v>225</v>
      </c>
      <c r="E95" s="16" t="n">
        <v>2</v>
      </c>
      <c r="F95" s="16" t="n">
        <v>405</v>
      </c>
      <c r="G95" s="16" t="n">
        <v>0.1</v>
      </c>
      <c r="H95" s="16" t="s">
        <v>46</v>
      </c>
      <c r="I95" s="16" t="s">
        <v>100</v>
      </c>
      <c r="J95" s="16" t="n">
        <v>4</v>
      </c>
      <c r="K95" s="16" t="n">
        <v>4</v>
      </c>
      <c r="L95" s="16" t="s">
        <v>41</v>
      </c>
      <c r="M95" s="16" t="str">
        <f aca="false">IF(COUNTIF($A$2:A95,A95)&gt;1,"DUPLICATE","")</f>
        <v/>
      </c>
    </row>
    <row r="96" customFormat="false" ht="15" hidden="false" customHeight="false" outlineLevel="0" collapsed="false">
      <c r="A96" s="16" t="s">
        <v>315</v>
      </c>
      <c r="B96" s="16" t="s">
        <v>302</v>
      </c>
      <c r="C96" s="16" t="s">
        <v>316</v>
      </c>
      <c r="D96" s="16" t="s">
        <v>105</v>
      </c>
      <c r="E96" s="16" t="n">
        <v>2</v>
      </c>
      <c r="F96" s="16" t="n">
        <v>410</v>
      </c>
      <c r="G96" s="16" t="n">
        <v>0</v>
      </c>
      <c r="H96" s="16" t="s">
        <v>56</v>
      </c>
      <c r="I96" s="16" t="s">
        <v>60</v>
      </c>
      <c r="J96" s="16" t="n">
        <v>8</v>
      </c>
      <c r="K96" s="16" t="n">
        <v>4</v>
      </c>
      <c r="L96" s="16" t="s">
        <v>41</v>
      </c>
      <c r="M96" s="16" t="str">
        <f aca="false">IF(COUNTIF($A$2:A96,A96)&gt;1,"DUPLICATE","")</f>
        <v/>
      </c>
    </row>
    <row r="97" customFormat="false" ht="15" hidden="false" customHeight="false" outlineLevel="0" collapsed="false">
      <c r="A97" s="16" t="s">
        <v>317</v>
      </c>
      <c r="B97" s="16" t="s">
        <v>302</v>
      </c>
      <c r="C97" s="16" t="s">
        <v>318</v>
      </c>
      <c r="D97" s="16" t="s">
        <v>88</v>
      </c>
      <c r="E97" s="16" t="n">
        <v>2</v>
      </c>
      <c r="F97" s="16" t="n">
        <v>3139</v>
      </c>
      <c r="G97" s="16" t="n">
        <v>0</v>
      </c>
      <c r="H97" s="16" t="s">
        <v>39</v>
      </c>
      <c r="I97" s="16" t="s">
        <v>123</v>
      </c>
      <c r="J97" s="16" t="n">
        <v>2</v>
      </c>
      <c r="K97" s="16" t="n">
        <v>4</v>
      </c>
      <c r="L97" s="16" t="s">
        <v>41</v>
      </c>
      <c r="M97" s="16" t="str">
        <f aca="false">IF(COUNTIF($A$2:A97,A97)&gt;1,"DUPLICATE","")</f>
        <v/>
      </c>
    </row>
    <row r="98" customFormat="false" ht="15" hidden="false" customHeight="false" outlineLevel="0" collapsed="false">
      <c r="A98" s="16" t="s">
        <v>319</v>
      </c>
      <c r="B98" s="16" t="s">
        <v>302</v>
      </c>
      <c r="C98" s="16" t="s">
        <v>320</v>
      </c>
      <c r="D98" s="16" t="s">
        <v>203</v>
      </c>
      <c r="E98" s="16" t="n">
        <v>2</v>
      </c>
      <c r="F98" s="16" t="n">
        <v>2509</v>
      </c>
      <c r="G98" s="16" t="n">
        <v>0.05</v>
      </c>
      <c r="H98" s="16" t="s">
        <v>208</v>
      </c>
      <c r="I98" s="16" t="s">
        <v>71</v>
      </c>
      <c r="J98" s="16" t="n">
        <v>6</v>
      </c>
      <c r="K98" s="16" t="n">
        <v>5</v>
      </c>
      <c r="L98" s="16" t="s">
        <v>41</v>
      </c>
      <c r="M98" s="16" t="str">
        <f aca="false">IF(COUNTIF($A$2:A98,A98)&gt;1,"DUPLICATE","")</f>
        <v/>
      </c>
    </row>
    <row r="99" customFormat="false" ht="15" hidden="false" customHeight="false" outlineLevel="0" collapsed="false">
      <c r="A99" s="16" t="s">
        <v>321</v>
      </c>
      <c r="B99" s="16" t="s">
        <v>302</v>
      </c>
      <c r="C99" s="16" t="s">
        <v>322</v>
      </c>
      <c r="D99" s="16" t="s">
        <v>219</v>
      </c>
      <c r="E99" s="16" t="n">
        <v>1</v>
      </c>
      <c r="F99" s="16" t="n">
        <v>1312</v>
      </c>
      <c r="G99" s="16" t="n">
        <v>0.15</v>
      </c>
      <c r="H99" s="16" t="s">
        <v>70</v>
      </c>
      <c r="I99" s="16" t="s">
        <v>40</v>
      </c>
      <c r="J99" s="16" t="n">
        <v>7</v>
      </c>
      <c r="K99" s="16" t="n">
        <v>4</v>
      </c>
      <c r="L99" s="16" t="s">
        <v>41</v>
      </c>
      <c r="M99" s="16" t="str">
        <f aca="false">IF(COUNTIF($A$2:A99,A99)&gt;1,"DUPLICATE","")</f>
        <v/>
      </c>
    </row>
    <row r="100" customFormat="false" ht="15" hidden="false" customHeight="false" outlineLevel="0" collapsed="false">
      <c r="A100" s="16" t="s">
        <v>323</v>
      </c>
      <c r="B100" s="16" t="s">
        <v>324</v>
      </c>
      <c r="C100" s="16" t="s">
        <v>325</v>
      </c>
      <c r="D100" s="16" t="s">
        <v>173</v>
      </c>
      <c r="E100" s="16" t="n">
        <v>1</v>
      </c>
      <c r="F100" s="16" t="n">
        <v>1180</v>
      </c>
      <c r="G100" s="16" t="n">
        <v>0.15</v>
      </c>
      <c r="H100" s="16" t="s">
        <v>81</v>
      </c>
      <c r="I100" s="16" t="s">
        <v>60</v>
      </c>
      <c r="J100" s="16" t="n">
        <v>2</v>
      </c>
      <c r="K100" s="16" t="n">
        <v>4</v>
      </c>
      <c r="L100" s="16" t="s">
        <v>41</v>
      </c>
      <c r="M100" s="16" t="str">
        <f aca="false">IF(COUNTIF($A$2:A100,A100)&gt;1,"DUPLICATE","")</f>
        <v/>
      </c>
    </row>
    <row r="101" customFormat="false" ht="15" hidden="false" customHeight="false" outlineLevel="0" collapsed="false">
      <c r="A101" s="16" t="s">
        <v>326</v>
      </c>
      <c r="B101" s="16" t="s">
        <v>327</v>
      </c>
      <c r="C101" s="16" t="s">
        <v>328</v>
      </c>
      <c r="D101" s="16" t="s">
        <v>95</v>
      </c>
      <c r="E101" s="16" t="n">
        <v>3</v>
      </c>
      <c r="F101" s="16" t="n">
        <v>1485</v>
      </c>
      <c r="G101" s="16" t="n">
        <v>0</v>
      </c>
      <c r="H101" s="16" t="s">
        <v>208</v>
      </c>
      <c r="I101" s="16" t="s">
        <v>47</v>
      </c>
      <c r="J101" s="16" t="n">
        <v>4</v>
      </c>
      <c r="K101" s="16" t="n">
        <v>5</v>
      </c>
      <c r="L101" s="16" t="s">
        <v>41</v>
      </c>
      <c r="M101" s="16" t="str">
        <f aca="false">IF(COUNTIF($A$2:A101,A101)&gt;1,"DUPLICATE","")</f>
        <v/>
      </c>
    </row>
    <row r="102" customFormat="false" ht="15" hidden="false" customHeight="false" outlineLevel="0" collapsed="false">
      <c r="A102" s="16" t="s">
        <v>329</v>
      </c>
      <c r="B102" s="16" t="s">
        <v>327</v>
      </c>
      <c r="C102" s="16" t="s">
        <v>330</v>
      </c>
      <c r="D102" s="16" t="s">
        <v>250</v>
      </c>
      <c r="E102" s="16" t="n">
        <v>2</v>
      </c>
      <c r="F102" s="16" t="n">
        <v>697</v>
      </c>
      <c r="G102" s="16" t="n">
        <v>0.15</v>
      </c>
      <c r="H102" s="16" t="s">
        <v>67</v>
      </c>
      <c r="I102" s="16" t="s">
        <v>60</v>
      </c>
      <c r="J102" s="16" t="n">
        <v>2</v>
      </c>
      <c r="K102" s="16" t="n">
        <v>4</v>
      </c>
      <c r="L102" s="16" t="s">
        <v>41</v>
      </c>
      <c r="M102" s="16" t="str">
        <f aca="false">IF(COUNTIF($A$2:A102,A102)&gt;1,"DUPLICATE","")</f>
        <v/>
      </c>
    </row>
    <row r="103" customFormat="false" ht="15" hidden="false" customHeight="false" outlineLevel="0" collapsed="false">
      <c r="A103" s="16" t="s">
        <v>331</v>
      </c>
      <c r="B103" s="16" t="s">
        <v>327</v>
      </c>
      <c r="C103" s="16" t="s">
        <v>332</v>
      </c>
      <c r="D103" s="16" t="s">
        <v>88</v>
      </c>
      <c r="E103" s="16" t="n">
        <v>1</v>
      </c>
      <c r="F103" s="16" t="n">
        <v>2930</v>
      </c>
      <c r="G103" s="16" t="n">
        <v>0.3</v>
      </c>
      <c r="H103" s="16" t="s">
        <v>56</v>
      </c>
      <c r="I103" s="16" t="s">
        <v>40</v>
      </c>
      <c r="J103" s="16" t="n">
        <v>6</v>
      </c>
      <c r="K103" s="16" t="n">
        <v>4</v>
      </c>
      <c r="L103" s="16" t="s">
        <v>41</v>
      </c>
      <c r="M103" s="16" t="str">
        <f aca="false">IF(COUNTIF($A$2:A103,A103)&gt;1,"DUPLICATE","")</f>
        <v/>
      </c>
    </row>
    <row r="104" customFormat="false" ht="15" hidden="false" customHeight="false" outlineLevel="0" collapsed="false">
      <c r="A104" s="16" t="s">
        <v>333</v>
      </c>
      <c r="B104" s="16" t="s">
        <v>327</v>
      </c>
      <c r="C104" s="16" t="s">
        <v>334</v>
      </c>
      <c r="D104" s="16" t="s">
        <v>111</v>
      </c>
      <c r="E104" s="16" t="n">
        <v>1</v>
      </c>
      <c r="F104" s="16" t="n">
        <v>961</v>
      </c>
      <c r="G104" s="16" t="n">
        <v>0.1</v>
      </c>
      <c r="H104" s="16" t="s">
        <v>39</v>
      </c>
      <c r="I104" s="16"/>
      <c r="J104" s="16" t="n">
        <v>5</v>
      </c>
      <c r="K104" s="16" t="n">
        <v>4</v>
      </c>
      <c r="L104" s="16" t="s">
        <v>41</v>
      </c>
      <c r="M104" s="16" t="str">
        <f aca="false">IF(COUNTIF($A$2:A104,A104)&gt;1,"DUPLICATE","")</f>
        <v/>
      </c>
    </row>
    <row r="105" customFormat="false" ht="15" hidden="false" customHeight="false" outlineLevel="0" collapsed="false">
      <c r="A105" s="16" t="s">
        <v>335</v>
      </c>
      <c r="B105" s="16" t="s">
        <v>327</v>
      </c>
      <c r="C105" s="16" t="s">
        <v>336</v>
      </c>
      <c r="D105" s="16" t="s">
        <v>170</v>
      </c>
      <c r="E105" s="16" t="n">
        <v>1</v>
      </c>
      <c r="F105" s="16" t="n">
        <v>3444</v>
      </c>
      <c r="G105" s="16" t="n">
        <v>0</v>
      </c>
      <c r="H105" s="16" t="s">
        <v>81</v>
      </c>
      <c r="I105" s="16" t="s">
        <v>60</v>
      </c>
      <c r="J105" s="16" t="n">
        <v>7</v>
      </c>
      <c r="K105" s="16" t="n">
        <v>4</v>
      </c>
      <c r="L105" s="16" t="s">
        <v>41</v>
      </c>
      <c r="M105" s="16" t="str">
        <f aca="false">IF(COUNTIF($A$2:A105,A105)&gt;1,"DUPLICATE","")</f>
        <v/>
      </c>
    </row>
    <row r="106" customFormat="false" ht="15" hidden="false" customHeight="false" outlineLevel="0" collapsed="false">
      <c r="A106" s="16" t="s">
        <v>337</v>
      </c>
      <c r="B106" s="16" t="s">
        <v>327</v>
      </c>
      <c r="C106" s="16" t="s">
        <v>338</v>
      </c>
      <c r="D106" s="16" t="s">
        <v>136</v>
      </c>
      <c r="E106" s="16" t="n">
        <v>1</v>
      </c>
      <c r="F106" s="16" t="n">
        <v>2111</v>
      </c>
      <c r="G106" s="16" t="n">
        <v>0</v>
      </c>
      <c r="H106" s="16" t="s">
        <v>39</v>
      </c>
      <c r="I106" s="16" t="s">
        <v>71</v>
      </c>
      <c r="J106" s="16" t="n">
        <v>4</v>
      </c>
      <c r="K106" s="16" t="n">
        <v>5</v>
      </c>
      <c r="L106" s="16" t="s">
        <v>41</v>
      </c>
      <c r="M106" s="16" t="str">
        <f aca="false">IF(COUNTIF($A$2:A106,A106)&gt;1,"DUPLICATE","")</f>
        <v/>
      </c>
    </row>
    <row r="107" customFormat="false" ht="15" hidden="false" customHeight="false" outlineLevel="0" collapsed="false">
      <c r="A107" s="16" t="s">
        <v>339</v>
      </c>
      <c r="B107" s="16" t="s">
        <v>327</v>
      </c>
      <c r="C107" s="16" t="s">
        <v>340</v>
      </c>
      <c r="D107" s="16" t="s">
        <v>341</v>
      </c>
      <c r="E107" s="16" t="n">
        <v>2</v>
      </c>
      <c r="F107" s="16" t="n">
        <v>1076</v>
      </c>
      <c r="G107" s="16" t="n">
        <v>0.3</v>
      </c>
      <c r="H107" s="16" t="s">
        <v>67</v>
      </c>
      <c r="I107" s="16" t="s">
        <v>60</v>
      </c>
      <c r="J107" s="16" t="n">
        <v>4</v>
      </c>
      <c r="K107" s="16" t="n">
        <v>5</v>
      </c>
      <c r="L107" s="16" t="s">
        <v>41</v>
      </c>
      <c r="M107" s="16" t="str">
        <f aca="false">IF(COUNTIF($A$2:A107,A107)&gt;1,"DUPLICATE","")</f>
        <v/>
      </c>
    </row>
    <row r="108" customFormat="false" ht="15" hidden="false" customHeight="false" outlineLevel="0" collapsed="false">
      <c r="A108" s="16" t="s">
        <v>342</v>
      </c>
      <c r="B108" s="16" t="s">
        <v>327</v>
      </c>
      <c r="C108" s="16" t="s">
        <v>343</v>
      </c>
      <c r="D108" s="16" t="s">
        <v>51</v>
      </c>
      <c r="E108" s="16" t="n">
        <v>1</v>
      </c>
      <c r="F108" s="16" t="n">
        <v>2345</v>
      </c>
      <c r="G108" s="16" t="n">
        <v>0.05</v>
      </c>
      <c r="H108" s="16" t="s">
        <v>112</v>
      </c>
      <c r="I108" s="16" t="s">
        <v>71</v>
      </c>
      <c r="J108" s="16" t="n">
        <v>3</v>
      </c>
      <c r="K108" s="16" t="n">
        <v>4</v>
      </c>
      <c r="L108" s="16" t="s">
        <v>41</v>
      </c>
      <c r="M108" s="16" t="str">
        <f aca="false">IF(COUNTIF($A$2:A108,A108)&gt;1,"DUPLICATE","")</f>
        <v/>
      </c>
    </row>
    <row r="109" customFormat="false" ht="15" hidden="false" customHeight="false" outlineLevel="0" collapsed="false">
      <c r="A109" s="16" t="s">
        <v>344</v>
      </c>
      <c r="B109" s="16" t="s">
        <v>327</v>
      </c>
      <c r="C109" s="16" t="s">
        <v>345</v>
      </c>
      <c r="D109" s="16" t="s">
        <v>216</v>
      </c>
      <c r="E109" s="16" t="n">
        <v>1</v>
      </c>
      <c r="F109" s="16" t="n">
        <v>879</v>
      </c>
      <c r="G109" s="16" t="n">
        <v>0</v>
      </c>
      <c r="H109" s="16" t="s">
        <v>130</v>
      </c>
      <c r="I109" s="16" t="s">
        <v>71</v>
      </c>
      <c r="J109" s="16" t="n">
        <v>2</v>
      </c>
      <c r="K109" s="16" t="n">
        <v>4</v>
      </c>
      <c r="L109" s="16" t="s">
        <v>41</v>
      </c>
      <c r="M109" s="16" t="str">
        <f aca="false">IF(COUNTIF($A$2:A109,A109)&gt;1,"DUPLICATE","")</f>
        <v/>
      </c>
    </row>
    <row r="110" customFormat="false" ht="15" hidden="false" customHeight="false" outlineLevel="0" collapsed="false">
      <c r="A110" s="16" t="s">
        <v>346</v>
      </c>
      <c r="B110" s="16" t="s">
        <v>327</v>
      </c>
      <c r="C110" s="16" t="s">
        <v>347</v>
      </c>
      <c r="D110" s="16" t="s">
        <v>51</v>
      </c>
      <c r="E110" s="16" t="n">
        <v>1</v>
      </c>
      <c r="F110" s="16" t="n">
        <v>2263</v>
      </c>
      <c r="G110" s="16" t="n">
        <v>0</v>
      </c>
      <c r="H110" s="16" t="s">
        <v>112</v>
      </c>
      <c r="I110" s="16" t="s">
        <v>60</v>
      </c>
      <c r="J110" s="16" t="n">
        <v>3</v>
      </c>
      <c r="K110" s="16" t="n">
        <v>4</v>
      </c>
      <c r="L110" s="16" t="s">
        <v>57</v>
      </c>
      <c r="M110" s="16" t="str">
        <f aca="false">IF(COUNTIF($A$2:A110,A110)&gt;1,"DUPLICATE","")</f>
        <v/>
      </c>
    </row>
    <row r="111" customFormat="false" ht="15" hidden="false" customHeight="false" outlineLevel="0" collapsed="false">
      <c r="A111" s="16" t="s">
        <v>348</v>
      </c>
      <c r="B111" s="16" t="s">
        <v>327</v>
      </c>
      <c r="C111" s="16" t="s">
        <v>176</v>
      </c>
      <c r="D111" s="16" t="s">
        <v>203</v>
      </c>
      <c r="E111" s="16" t="n">
        <v>4</v>
      </c>
      <c r="F111" s="16" t="s">
        <v>349</v>
      </c>
      <c r="G111" s="16" t="n">
        <v>0.15</v>
      </c>
      <c r="H111" s="16" t="s">
        <v>130</v>
      </c>
      <c r="I111" s="16" t="s">
        <v>60</v>
      </c>
      <c r="J111" s="16" t="n">
        <v>6</v>
      </c>
      <c r="K111" s="16" t="n">
        <v>3</v>
      </c>
      <c r="L111" s="16" t="s">
        <v>57</v>
      </c>
      <c r="M111" s="16" t="str">
        <f aca="false">IF(COUNTIF($A$2:A111,A111)&gt;1,"DUPLICATE","")</f>
        <v/>
      </c>
    </row>
    <row r="112" customFormat="false" ht="15" hidden="false" customHeight="false" outlineLevel="0" collapsed="false">
      <c r="A112" s="16" t="s">
        <v>350</v>
      </c>
      <c r="B112" s="16" t="s">
        <v>351</v>
      </c>
      <c r="C112" s="16" t="s">
        <v>110</v>
      </c>
      <c r="D112" s="16" t="s">
        <v>136</v>
      </c>
      <c r="E112" s="16" t="n">
        <v>1</v>
      </c>
      <c r="F112" s="16" t="n">
        <v>2235</v>
      </c>
      <c r="G112" s="16" t="n">
        <v>0.2</v>
      </c>
      <c r="H112" s="16" t="s">
        <v>112</v>
      </c>
      <c r="I112" s="16" t="s">
        <v>40</v>
      </c>
      <c r="J112" s="16" t="n">
        <v>4</v>
      </c>
      <c r="K112" s="16" t="n">
        <v>4</v>
      </c>
      <c r="L112" s="16" t="s">
        <v>41</v>
      </c>
      <c r="M112" s="16" t="str">
        <f aca="false">IF(COUNTIF($A$2:A112,A112)&gt;1,"DUPLICATE","")</f>
        <v/>
      </c>
    </row>
    <row r="113" customFormat="false" ht="15" hidden="false" customHeight="false" outlineLevel="0" collapsed="false">
      <c r="A113" s="16" t="s">
        <v>352</v>
      </c>
      <c r="B113" s="16" t="s">
        <v>327</v>
      </c>
      <c r="C113" s="16" t="s">
        <v>353</v>
      </c>
      <c r="D113" s="16" t="s">
        <v>80</v>
      </c>
      <c r="E113" s="16" t="n">
        <v>2</v>
      </c>
      <c r="F113" s="16" t="s">
        <v>354</v>
      </c>
      <c r="G113" s="16" t="n">
        <v>0.05</v>
      </c>
      <c r="H113" s="16" t="s">
        <v>52</v>
      </c>
      <c r="I113" s="16" t="s">
        <v>100</v>
      </c>
      <c r="J113" s="16" t="n">
        <v>2</v>
      </c>
      <c r="K113" s="16" t="n">
        <v>3</v>
      </c>
      <c r="L113" s="16" t="s">
        <v>41</v>
      </c>
      <c r="M113" s="16" t="str">
        <f aca="false">IF(COUNTIF($A$2:A113,A113)&gt;1,"DUPLICATE","")</f>
        <v/>
      </c>
    </row>
    <row r="114" customFormat="false" ht="15" hidden="false" customHeight="false" outlineLevel="0" collapsed="false">
      <c r="A114" s="16" t="s">
        <v>355</v>
      </c>
      <c r="B114" s="16" t="s">
        <v>356</v>
      </c>
      <c r="C114" s="16" t="s">
        <v>357</v>
      </c>
      <c r="D114" s="16" t="s">
        <v>139</v>
      </c>
      <c r="E114" s="16" t="n">
        <v>1</v>
      </c>
      <c r="F114" s="16" t="n">
        <v>351</v>
      </c>
      <c r="G114" s="16" t="n">
        <v>0</v>
      </c>
      <c r="H114" s="16" t="s">
        <v>81</v>
      </c>
      <c r="I114" s="16" t="s">
        <v>71</v>
      </c>
      <c r="J114" s="16" t="n">
        <v>2</v>
      </c>
      <c r="K114" s="16" t="n">
        <v>4</v>
      </c>
      <c r="L114" s="16" t="s">
        <v>41</v>
      </c>
      <c r="M114" s="16" t="str">
        <f aca="false">IF(COUNTIF($A$2:A114,A114)&gt;1,"DUPLICATE","")</f>
        <v/>
      </c>
    </row>
    <row r="115" customFormat="false" ht="15" hidden="false" customHeight="false" outlineLevel="0" collapsed="false">
      <c r="A115" s="16" t="s">
        <v>358</v>
      </c>
      <c r="B115" s="16" t="s">
        <v>356</v>
      </c>
      <c r="C115" s="16" t="s">
        <v>359</v>
      </c>
      <c r="D115" s="16" t="s">
        <v>300</v>
      </c>
      <c r="E115" s="16" t="n">
        <v>3</v>
      </c>
      <c r="F115" s="16" t="n">
        <v>2451</v>
      </c>
      <c r="G115" s="16" t="n">
        <v>0.05</v>
      </c>
      <c r="H115" s="16" t="s">
        <v>89</v>
      </c>
      <c r="I115" s="16" t="s">
        <v>60</v>
      </c>
      <c r="J115" s="16" t="n">
        <v>3</v>
      </c>
      <c r="K115" s="16" t="n">
        <v>5</v>
      </c>
      <c r="L115" s="16" t="s">
        <v>41</v>
      </c>
      <c r="M115" s="16" t="str">
        <f aca="false">IF(COUNTIF($A$2:A115,A115)&gt;1,"DUPLICATE","")</f>
        <v/>
      </c>
    </row>
    <row r="116" customFormat="false" ht="15" hidden="false" customHeight="false" outlineLevel="0" collapsed="false">
      <c r="A116" s="16" t="s">
        <v>360</v>
      </c>
      <c r="B116" s="16" t="s">
        <v>356</v>
      </c>
      <c r="C116" s="16" t="s">
        <v>361</v>
      </c>
      <c r="D116" s="16" t="s">
        <v>211</v>
      </c>
      <c r="E116" s="16" t="n">
        <v>1</v>
      </c>
      <c r="F116" s="16" t="n">
        <v>1340</v>
      </c>
      <c r="G116" s="16" t="n">
        <v>0.15</v>
      </c>
      <c r="H116" s="16" t="s">
        <v>130</v>
      </c>
      <c r="I116" s="16" t="s">
        <v>40</v>
      </c>
      <c r="J116" s="16" t="n">
        <v>3</v>
      </c>
      <c r="K116" s="16" t="n">
        <v>5</v>
      </c>
      <c r="L116" s="16" t="s">
        <v>57</v>
      </c>
      <c r="M116" s="16" t="str">
        <f aca="false">IF(COUNTIF($A$2:A116,A116)&gt;1,"DUPLICATE","")</f>
        <v/>
      </c>
    </row>
    <row r="117" customFormat="false" ht="15" hidden="false" customHeight="false" outlineLevel="0" collapsed="false">
      <c r="A117" s="16" t="s">
        <v>362</v>
      </c>
      <c r="B117" s="16" t="s">
        <v>356</v>
      </c>
      <c r="C117" s="16" t="s">
        <v>363</v>
      </c>
      <c r="D117" s="16" t="s">
        <v>63</v>
      </c>
      <c r="E117" s="16" t="n">
        <v>1</v>
      </c>
      <c r="F117" s="16" t="n">
        <v>1492</v>
      </c>
      <c r="G117" s="16" t="n">
        <v>0.05</v>
      </c>
      <c r="H117" s="16" t="s">
        <v>70</v>
      </c>
      <c r="I117" s="16" t="s">
        <v>71</v>
      </c>
      <c r="J117" s="16" t="n">
        <v>4</v>
      </c>
      <c r="K117" s="16" t="n">
        <v>5</v>
      </c>
      <c r="L117" s="16" t="s">
        <v>41</v>
      </c>
      <c r="M117" s="16" t="str">
        <f aca="false">IF(COUNTIF($A$2:A117,A117)&gt;1,"DUPLICATE","")</f>
        <v/>
      </c>
    </row>
    <row r="118" customFormat="false" ht="15" hidden="false" customHeight="false" outlineLevel="0" collapsed="false">
      <c r="A118" s="16" t="s">
        <v>364</v>
      </c>
      <c r="B118" s="16" t="s">
        <v>365</v>
      </c>
      <c r="C118" s="16" t="s">
        <v>366</v>
      </c>
      <c r="D118" s="16" t="s">
        <v>95</v>
      </c>
      <c r="E118" s="16" t="n">
        <v>2</v>
      </c>
      <c r="F118" s="16" t="n">
        <v>1454</v>
      </c>
      <c r="G118" s="16" t="n">
        <v>0.2</v>
      </c>
      <c r="H118" s="16" t="s">
        <v>208</v>
      </c>
      <c r="I118" s="16" t="s">
        <v>47</v>
      </c>
      <c r="J118" s="16" t="n">
        <v>4</v>
      </c>
      <c r="K118" s="16" t="n">
        <v>3</v>
      </c>
      <c r="L118" s="16" t="s">
        <v>41</v>
      </c>
      <c r="M118" s="16" t="str">
        <f aca="false">IF(COUNTIF($A$2:A118,A118)&gt;1,"DUPLICATE","")</f>
        <v/>
      </c>
    </row>
    <row r="119" customFormat="false" ht="15" hidden="false" customHeight="false" outlineLevel="0" collapsed="false">
      <c r="A119" s="16" t="s">
        <v>367</v>
      </c>
      <c r="B119" s="16" t="s">
        <v>365</v>
      </c>
      <c r="C119" s="16" t="s">
        <v>368</v>
      </c>
      <c r="D119" s="16" t="s">
        <v>191</v>
      </c>
      <c r="E119" s="16" t="n">
        <v>1</v>
      </c>
      <c r="F119" s="16" t="n">
        <v>416</v>
      </c>
      <c r="G119" s="16" t="n">
        <v>0.15</v>
      </c>
      <c r="H119" s="16" t="s">
        <v>112</v>
      </c>
      <c r="I119" s="16" t="s">
        <v>60</v>
      </c>
      <c r="J119" s="16" t="n">
        <v>3</v>
      </c>
      <c r="K119" s="16" t="n">
        <v>4</v>
      </c>
      <c r="L119" s="16" t="s">
        <v>41</v>
      </c>
      <c r="M119" s="16" t="str">
        <f aca="false">IF(COUNTIF($A$2:A119,A119)&gt;1,"DUPLICATE","")</f>
        <v/>
      </c>
    </row>
    <row r="120" customFormat="false" ht="15" hidden="false" customHeight="false" outlineLevel="0" collapsed="false">
      <c r="A120" s="16" t="s">
        <v>369</v>
      </c>
      <c r="B120" s="16" t="s">
        <v>365</v>
      </c>
      <c r="C120" s="16" t="s">
        <v>370</v>
      </c>
      <c r="D120" s="16" t="s">
        <v>63</v>
      </c>
      <c r="E120" s="16" t="n">
        <v>1</v>
      </c>
      <c r="F120" s="16" t="n">
        <v>1502</v>
      </c>
      <c r="G120" s="16" t="n">
        <v>0.05</v>
      </c>
      <c r="H120" s="16" t="s">
        <v>130</v>
      </c>
      <c r="I120" s="16" t="s">
        <v>40</v>
      </c>
      <c r="J120" s="16" t="n">
        <v>2</v>
      </c>
      <c r="K120" s="16" t="n">
        <v>5</v>
      </c>
      <c r="L120" s="16" t="s">
        <v>41</v>
      </c>
      <c r="M120" s="16" t="str">
        <f aca="false">IF(COUNTIF($A$2:A120,A120)&gt;1,"DUPLICATE","")</f>
        <v/>
      </c>
    </row>
    <row r="121" customFormat="false" ht="15" hidden="false" customHeight="false" outlineLevel="0" collapsed="false">
      <c r="A121" s="16" t="s">
        <v>371</v>
      </c>
      <c r="B121" s="16" t="s">
        <v>365</v>
      </c>
      <c r="C121" s="16" t="s">
        <v>69</v>
      </c>
      <c r="D121" s="16" t="s">
        <v>300</v>
      </c>
      <c r="E121" s="16" t="n">
        <v>1</v>
      </c>
      <c r="F121" s="16" t="n">
        <v>2599</v>
      </c>
      <c r="G121" s="16" t="n">
        <v>0.2</v>
      </c>
      <c r="H121" s="16" t="s">
        <v>70</v>
      </c>
      <c r="I121" s="16" t="s">
        <v>40</v>
      </c>
      <c r="J121" s="16" t="n">
        <v>7</v>
      </c>
      <c r="K121" s="16" t="n">
        <v>3</v>
      </c>
      <c r="L121" s="16" t="s">
        <v>57</v>
      </c>
      <c r="M121" s="16" t="str">
        <f aca="false">IF(COUNTIF($A$2:A121,A121)&gt;1,"DUPLICATE","")</f>
        <v/>
      </c>
    </row>
    <row r="122" customFormat="false" ht="15" hidden="false" customHeight="false" outlineLevel="0" collapsed="false">
      <c r="A122" s="16" t="s">
        <v>372</v>
      </c>
      <c r="B122" s="16" t="s">
        <v>373</v>
      </c>
      <c r="C122" s="16" t="s">
        <v>374</v>
      </c>
      <c r="D122" s="16" t="s">
        <v>80</v>
      </c>
      <c r="E122" s="16" t="n">
        <v>1</v>
      </c>
      <c r="F122" s="16" t="n">
        <v>1492</v>
      </c>
      <c r="G122" s="16" t="n">
        <v>0</v>
      </c>
      <c r="H122" s="16" t="s">
        <v>112</v>
      </c>
      <c r="I122" s="16" t="s">
        <v>40</v>
      </c>
      <c r="J122" s="16" t="n">
        <v>4</v>
      </c>
      <c r="K122" s="16" t="n">
        <v>4</v>
      </c>
      <c r="L122" s="16" t="s">
        <v>41</v>
      </c>
      <c r="M122" s="16" t="str">
        <f aca="false">IF(COUNTIF($A$2:A122,A122)&gt;1,"DUPLICATE","")</f>
        <v/>
      </c>
    </row>
    <row r="123" customFormat="false" ht="15" hidden="false" customHeight="false" outlineLevel="0" collapsed="false">
      <c r="A123" s="16" t="s">
        <v>375</v>
      </c>
      <c r="B123" s="16" t="s">
        <v>365</v>
      </c>
      <c r="C123" s="16" t="s">
        <v>376</v>
      </c>
      <c r="D123" s="16" t="s">
        <v>99</v>
      </c>
      <c r="E123" s="16" t="n">
        <v>2</v>
      </c>
      <c r="F123" s="16" t="n">
        <v>700</v>
      </c>
      <c r="G123" s="16" t="n">
        <v>0.15</v>
      </c>
      <c r="H123" s="16" t="s">
        <v>67</v>
      </c>
      <c r="I123" s="16" t="s">
        <v>47</v>
      </c>
      <c r="J123" s="16" t="n">
        <v>5</v>
      </c>
      <c r="K123" s="16" t="n">
        <v>2</v>
      </c>
      <c r="L123" s="16" t="s">
        <v>57</v>
      </c>
      <c r="M123" s="16" t="str">
        <f aca="false">IF(COUNTIF($A$2:A123,A123)&gt;1,"DUPLICATE","")</f>
        <v/>
      </c>
    </row>
    <row r="124" customFormat="false" ht="15" hidden="false" customHeight="false" outlineLevel="0" collapsed="false">
      <c r="A124" s="16" t="s">
        <v>377</v>
      </c>
      <c r="B124" s="16" t="s">
        <v>365</v>
      </c>
      <c r="C124" s="16" t="s">
        <v>378</v>
      </c>
      <c r="D124" s="16" t="s">
        <v>51</v>
      </c>
      <c r="E124" s="16" t="n">
        <v>4</v>
      </c>
      <c r="F124" s="16" t="n">
        <v>2409</v>
      </c>
      <c r="G124" s="16" t="n">
        <v>0.1</v>
      </c>
      <c r="H124" s="16" t="s">
        <v>70</v>
      </c>
      <c r="I124" s="16" t="s">
        <v>60</v>
      </c>
      <c r="J124" s="16" t="n">
        <v>8</v>
      </c>
      <c r="K124" s="16" t="n">
        <v>2</v>
      </c>
      <c r="L124" s="16" t="s">
        <v>57</v>
      </c>
      <c r="M124" s="16" t="str">
        <f aca="false">IF(COUNTIF($A$2:A124,A124)&gt;1,"DUPLICATE","")</f>
        <v/>
      </c>
    </row>
    <row r="125" customFormat="false" ht="15" hidden="false" customHeight="false" outlineLevel="0" collapsed="false">
      <c r="A125" s="16" t="s">
        <v>379</v>
      </c>
      <c r="B125" s="16" t="s">
        <v>365</v>
      </c>
      <c r="C125" s="16" t="s">
        <v>380</v>
      </c>
      <c r="D125" s="16" t="s">
        <v>84</v>
      </c>
      <c r="E125" s="16" t="n">
        <v>2</v>
      </c>
      <c r="F125" s="16" t="n">
        <v>260</v>
      </c>
      <c r="G125" s="16" t="n">
        <v>0.1</v>
      </c>
      <c r="H125" s="16" t="s">
        <v>39</v>
      </c>
      <c r="I125" s="16" t="s">
        <v>40</v>
      </c>
      <c r="J125" s="16" t="n">
        <v>2</v>
      </c>
      <c r="K125" s="16"/>
      <c r="L125" s="16" t="s">
        <v>41</v>
      </c>
      <c r="M125" s="16" t="str">
        <f aca="false">IF(COUNTIF($A$2:A125,A125)&gt;1,"DUPLICATE","")</f>
        <v/>
      </c>
    </row>
    <row r="126" customFormat="false" ht="15" hidden="false" customHeight="false" outlineLevel="0" collapsed="false">
      <c r="A126" s="16" t="s">
        <v>381</v>
      </c>
      <c r="B126" s="16" t="s">
        <v>365</v>
      </c>
      <c r="C126" s="16" t="s">
        <v>382</v>
      </c>
      <c r="D126" s="16" t="s">
        <v>92</v>
      </c>
      <c r="E126" s="16" t="n">
        <v>2</v>
      </c>
      <c r="F126" s="16" t="n">
        <v>4016</v>
      </c>
      <c r="G126" s="16" t="n">
        <v>0.15</v>
      </c>
      <c r="H126" s="16" t="s">
        <v>89</v>
      </c>
      <c r="I126" s="16" t="s">
        <v>60</v>
      </c>
      <c r="J126" s="16" t="n">
        <v>4</v>
      </c>
      <c r="K126" s="16" t="n">
        <v>4</v>
      </c>
      <c r="L126" s="16" t="s">
        <v>41</v>
      </c>
      <c r="M126" s="16" t="str">
        <f aca="false">IF(COUNTIF($A$2:A126,A126)&gt;1,"DUPLICATE","")</f>
        <v/>
      </c>
    </row>
    <row r="127" customFormat="false" ht="15" hidden="false" customHeight="false" outlineLevel="0" collapsed="false">
      <c r="A127" s="16" t="s">
        <v>383</v>
      </c>
      <c r="B127" s="16" t="s">
        <v>365</v>
      </c>
      <c r="C127" s="16" t="s">
        <v>384</v>
      </c>
      <c r="D127" s="16" t="s">
        <v>385</v>
      </c>
      <c r="E127" s="16" t="n">
        <v>1</v>
      </c>
      <c r="F127" s="16" t="n">
        <v>289</v>
      </c>
      <c r="G127" s="16" t="n">
        <v>0.1</v>
      </c>
      <c r="H127" s="16" t="s">
        <v>112</v>
      </c>
      <c r="I127" s="16" t="s">
        <v>60</v>
      </c>
      <c r="J127" s="16" t="n">
        <v>2</v>
      </c>
      <c r="K127" s="16" t="n">
        <v>4</v>
      </c>
      <c r="L127" s="16" t="s">
        <v>41</v>
      </c>
      <c r="M127" s="16" t="str">
        <f aca="false">IF(COUNTIF($A$2:A127,A127)&gt;1,"DUPLICATE","")</f>
        <v/>
      </c>
    </row>
    <row r="128" customFormat="false" ht="15" hidden="false" customHeight="false" outlineLevel="0" collapsed="false">
      <c r="A128" s="16" t="s">
        <v>386</v>
      </c>
      <c r="B128" s="16" t="s">
        <v>365</v>
      </c>
      <c r="C128" s="16" t="s">
        <v>387</v>
      </c>
      <c r="D128" s="16" t="s">
        <v>165</v>
      </c>
      <c r="E128" s="16" t="n">
        <v>1</v>
      </c>
      <c r="F128" s="16" t="n">
        <v>861</v>
      </c>
      <c r="G128" s="16" t="n">
        <v>0.1</v>
      </c>
      <c r="H128" s="16" t="s">
        <v>39</v>
      </c>
      <c r="I128" s="16" t="s">
        <v>60</v>
      </c>
      <c r="J128" s="16" t="n">
        <v>6</v>
      </c>
      <c r="K128" s="16" t="n">
        <v>4</v>
      </c>
      <c r="L128" s="16" t="s">
        <v>41</v>
      </c>
      <c r="M128" s="16" t="str">
        <f aca="false">IF(COUNTIF($A$2:A128,A128)&gt;1,"DUPLICATE","")</f>
        <v/>
      </c>
    </row>
    <row r="129" customFormat="false" ht="15" hidden="false" customHeight="false" outlineLevel="0" collapsed="false">
      <c r="A129" s="16" t="s">
        <v>388</v>
      </c>
      <c r="B129" s="16" t="s">
        <v>365</v>
      </c>
      <c r="C129" s="16" t="s">
        <v>235</v>
      </c>
      <c r="D129" s="16" t="s">
        <v>115</v>
      </c>
      <c r="E129" s="16" t="n">
        <v>2</v>
      </c>
      <c r="F129" s="16" t="n">
        <v>300</v>
      </c>
      <c r="G129" s="16" t="n">
        <v>0.3</v>
      </c>
      <c r="H129" s="16" t="s">
        <v>70</v>
      </c>
      <c r="I129" s="16" t="s">
        <v>40</v>
      </c>
      <c r="J129" s="16" t="n">
        <v>5</v>
      </c>
      <c r="K129" s="16" t="n">
        <v>3</v>
      </c>
      <c r="L129" s="16" t="s">
        <v>196</v>
      </c>
      <c r="M129" s="16" t="str">
        <f aca="false">IF(COUNTIF($A$2:A129,A129)&gt;1,"DUPLICATE","")</f>
        <v/>
      </c>
    </row>
    <row r="130" customFormat="false" ht="15" hidden="false" customHeight="false" outlineLevel="0" collapsed="false">
      <c r="A130" s="16" t="s">
        <v>389</v>
      </c>
      <c r="B130" s="16" t="s">
        <v>365</v>
      </c>
      <c r="C130" s="16" t="s">
        <v>390</v>
      </c>
      <c r="D130" s="16" t="s">
        <v>146</v>
      </c>
      <c r="E130" s="16" t="n">
        <v>1</v>
      </c>
      <c r="F130" s="16" t="n">
        <v>431</v>
      </c>
      <c r="G130" s="16" t="n">
        <v>0.1</v>
      </c>
      <c r="H130" s="16" t="s">
        <v>130</v>
      </c>
      <c r="I130" s="16" t="s">
        <v>47</v>
      </c>
      <c r="J130" s="16" t="n">
        <v>2</v>
      </c>
      <c r="K130" s="16" t="n">
        <v>4</v>
      </c>
      <c r="L130" s="16" t="s">
        <v>41</v>
      </c>
      <c r="M130" s="16" t="str">
        <f aca="false">IF(COUNTIF($A$2:A130,A130)&gt;1,"DUPLICATE","")</f>
        <v/>
      </c>
    </row>
    <row r="131" customFormat="false" ht="15" hidden="false" customHeight="false" outlineLevel="0" collapsed="false">
      <c r="A131" s="16" t="s">
        <v>391</v>
      </c>
      <c r="B131" s="16" t="s">
        <v>365</v>
      </c>
      <c r="C131" s="16" t="s">
        <v>392</v>
      </c>
      <c r="D131" s="16" t="s">
        <v>393</v>
      </c>
      <c r="E131" s="16" t="n">
        <v>2</v>
      </c>
      <c r="F131" s="16" t="n">
        <v>509</v>
      </c>
      <c r="G131" s="16" t="n">
        <v>0.15</v>
      </c>
      <c r="H131" s="16" t="s">
        <v>112</v>
      </c>
      <c r="I131" s="16" t="s">
        <v>60</v>
      </c>
      <c r="J131" s="16" t="n">
        <v>5</v>
      </c>
      <c r="K131" s="16" t="n">
        <v>4</v>
      </c>
      <c r="L131" s="16" t="s">
        <v>41</v>
      </c>
      <c r="M131" s="16" t="str">
        <f aca="false">IF(COUNTIF($A$2:A131,A131)&gt;1,"DUPLICATE","")</f>
        <v/>
      </c>
    </row>
    <row r="132" customFormat="false" ht="15" hidden="false" customHeight="false" outlineLevel="0" collapsed="false">
      <c r="A132" s="16" t="s">
        <v>394</v>
      </c>
      <c r="B132" s="16" t="s">
        <v>373</v>
      </c>
      <c r="C132" s="16" t="s">
        <v>395</v>
      </c>
      <c r="D132" s="16" t="s">
        <v>396</v>
      </c>
      <c r="E132" s="16" t="n">
        <v>1</v>
      </c>
      <c r="F132" s="16" t="n">
        <v>5279</v>
      </c>
      <c r="G132" s="16" t="n">
        <v>0.05</v>
      </c>
      <c r="H132" s="16" t="s">
        <v>161</v>
      </c>
      <c r="I132" s="16" t="s">
        <v>40</v>
      </c>
      <c r="J132" s="16" t="n">
        <v>5</v>
      </c>
      <c r="K132" s="16" t="n">
        <v>3</v>
      </c>
      <c r="L132" s="16" t="s">
        <v>57</v>
      </c>
      <c r="M132" s="16" t="str">
        <f aca="false">IF(COUNTIF($A$2:A132,A132)&gt;1,"DUPLICATE","")</f>
        <v/>
      </c>
    </row>
    <row r="133" customFormat="false" ht="15" hidden="false" customHeight="false" outlineLevel="0" collapsed="false">
      <c r="A133" s="16" t="s">
        <v>397</v>
      </c>
      <c r="B133" s="16" t="s">
        <v>365</v>
      </c>
      <c r="C133" s="16" t="s">
        <v>398</v>
      </c>
      <c r="D133" s="16" t="s">
        <v>51</v>
      </c>
      <c r="E133" s="16" t="n">
        <v>2</v>
      </c>
      <c r="F133" s="16" t="n">
        <v>2247</v>
      </c>
      <c r="G133" s="16" t="n">
        <v>0.1</v>
      </c>
      <c r="H133" s="16" t="s">
        <v>39</v>
      </c>
      <c r="I133" s="16" t="s">
        <v>60</v>
      </c>
      <c r="J133" s="16" t="n">
        <v>5</v>
      </c>
      <c r="K133" s="16" t="n">
        <v>5</v>
      </c>
      <c r="L133" s="16" t="s">
        <v>41</v>
      </c>
      <c r="M133" s="16" t="str">
        <f aca="false">IF(COUNTIF($A$2:A133,A133)&gt;1,"DUPLICATE","")</f>
        <v/>
      </c>
    </row>
    <row r="134" customFormat="false" ht="15" hidden="false" customHeight="false" outlineLevel="0" collapsed="false">
      <c r="A134" s="16" t="s">
        <v>399</v>
      </c>
      <c r="B134" s="16" t="s">
        <v>365</v>
      </c>
      <c r="C134" s="16" t="s">
        <v>400</v>
      </c>
      <c r="D134" s="16" t="s">
        <v>66</v>
      </c>
      <c r="E134" s="16" t="n">
        <v>1</v>
      </c>
      <c r="F134" s="16" t="n">
        <v>15508</v>
      </c>
      <c r="G134" s="16" t="n">
        <v>0</v>
      </c>
      <c r="H134" s="16" t="s">
        <v>112</v>
      </c>
      <c r="I134" s="16" t="s">
        <v>60</v>
      </c>
      <c r="J134" s="16" t="n">
        <v>3</v>
      </c>
      <c r="K134" s="16" t="n">
        <v>5</v>
      </c>
      <c r="L134" s="16" t="s">
        <v>41</v>
      </c>
      <c r="M134" s="16" t="str">
        <f aca="false">IF(COUNTIF($A$2:A134,A134)&gt;1,"DUPLICATE","")</f>
        <v/>
      </c>
    </row>
    <row r="135" customFormat="false" ht="15" hidden="false" customHeight="false" outlineLevel="0" collapsed="false">
      <c r="A135" s="16" t="s">
        <v>401</v>
      </c>
      <c r="B135" s="16" t="s">
        <v>365</v>
      </c>
      <c r="C135" s="16" t="s">
        <v>402</v>
      </c>
      <c r="D135" s="16" t="s">
        <v>139</v>
      </c>
      <c r="E135" s="16" t="n">
        <v>2</v>
      </c>
      <c r="F135" s="16" t="n">
        <v>342</v>
      </c>
      <c r="G135" s="16" t="n">
        <v>0</v>
      </c>
      <c r="H135" s="16" t="s">
        <v>112</v>
      </c>
      <c r="I135" s="16" t="s">
        <v>60</v>
      </c>
      <c r="J135" s="16" t="n">
        <v>4</v>
      </c>
      <c r="K135" s="16" t="n">
        <v>5</v>
      </c>
      <c r="L135" s="16" t="s">
        <v>41</v>
      </c>
      <c r="M135" s="16" t="str">
        <f aca="false">IF(COUNTIF($A$2:A135,A135)&gt;1,"DUPLICATE","")</f>
        <v/>
      </c>
    </row>
    <row r="136" customFormat="false" ht="15" hidden="false" customHeight="false" outlineLevel="0" collapsed="false">
      <c r="A136" s="16" t="s">
        <v>403</v>
      </c>
      <c r="B136" s="16" t="s">
        <v>365</v>
      </c>
      <c r="C136" s="16" t="s">
        <v>404</v>
      </c>
      <c r="D136" s="16" t="s">
        <v>308</v>
      </c>
      <c r="E136" s="16" t="n">
        <v>2</v>
      </c>
      <c r="F136" s="16" t="n">
        <v>206</v>
      </c>
      <c r="G136" s="16" t="n">
        <v>0.05</v>
      </c>
      <c r="H136" s="16" t="s">
        <v>67</v>
      </c>
      <c r="I136" s="16" t="s">
        <v>40</v>
      </c>
      <c r="J136" s="16" t="n">
        <v>2</v>
      </c>
      <c r="K136" s="16" t="n">
        <v>3</v>
      </c>
      <c r="L136" s="16" t="s">
        <v>57</v>
      </c>
      <c r="M136" s="16" t="str">
        <f aca="false">IF(COUNTIF($A$2:A136,A136)&gt;1,"DUPLICATE","")</f>
        <v/>
      </c>
    </row>
    <row r="137" customFormat="false" ht="15" hidden="false" customHeight="false" outlineLevel="0" collapsed="false">
      <c r="A137" s="16" t="s">
        <v>405</v>
      </c>
      <c r="B137" s="16" t="s">
        <v>365</v>
      </c>
      <c r="C137" s="16" t="s">
        <v>406</v>
      </c>
      <c r="D137" s="16" t="s">
        <v>396</v>
      </c>
      <c r="E137" s="16" t="n">
        <v>2</v>
      </c>
      <c r="F137" s="16" t="n">
        <v>5441</v>
      </c>
      <c r="G137" s="16" t="n">
        <v>0.2</v>
      </c>
      <c r="H137" s="16" t="s">
        <v>70</v>
      </c>
      <c r="I137" s="16" t="s">
        <v>60</v>
      </c>
      <c r="J137" s="16" t="n">
        <v>4</v>
      </c>
      <c r="K137" s="16" t="n">
        <v>4</v>
      </c>
      <c r="L137" s="16" t="s">
        <v>41</v>
      </c>
      <c r="M137" s="16" t="str">
        <f aca="false">IF(COUNTIF($A$2:A137,A137)&gt;1,"DUPLICATE","")</f>
        <v/>
      </c>
    </row>
    <row r="138" customFormat="false" ht="15" hidden="false" customHeight="false" outlineLevel="0" collapsed="false">
      <c r="A138" s="16" t="s">
        <v>407</v>
      </c>
      <c r="B138" s="16" t="s">
        <v>365</v>
      </c>
      <c r="C138" s="16" t="s">
        <v>318</v>
      </c>
      <c r="D138" s="16" t="s">
        <v>38</v>
      </c>
      <c r="E138" s="16" t="n">
        <v>1</v>
      </c>
      <c r="F138" s="16" t="n">
        <v>333</v>
      </c>
      <c r="G138" s="16" t="n">
        <v>0</v>
      </c>
      <c r="H138" s="16" t="s">
        <v>39</v>
      </c>
      <c r="I138" s="16" t="s">
        <v>40</v>
      </c>
      <c r="J138" s="16" t="n">
        <v>4</v>
      </c>
      <c r="K138" s="16" t="n">
        <v>5</v>
      </c>
      <c r="L138" s="16" t="s">
        <v>41</v>
      </c>
      <c r="M138" s="16" t="str">
        <f aca="false">IF(COUNTIF($A$2:A138,A138)&gt;1,"DUPLICATE","")</f>
        <v/>
      </c>
    </row>
    <row r="139" customFormat="false" ht="15" hidden="false" customHeight="false" outlineLevel="0" collapsed="false">
      <c r="A139" s="16" t="s">
        <v>408</v>
      </c>
      <c r="B139" s="16" t="s">
        <v>365</v>
      </c>
      <c r="C139" s="16" t="s">
        <v>276</v>
      </c>
      <c r="D139" s="16" t="s">
        <v>55</v>
      </c>
      <c r="E139" s="16" t="n">
        <v>3</v>
      </c>
      <c r="F139" s="16" t="n">
        <v>2001</v>
      </c>
      <c r="G139" s="16" t="n">
        <v>0.15</v>
      </c>
      <c r="H139" s="16" t="s">
        <v>130</v>
      </c>
      <c r="I139" s="16" t="s">
        <v>40</v>
      </c>
      <c r="J139" s="16" t="n">
        <v>3</v>
      </c>
      <c r="K139" s="16" t="n">
        <v>5</v>
      </c>
      <c r="L139" s="16" t="s">
        <v>41</v>
      </c>
      <c r="M139" s="16" t="str">
        <f aca="false">IF(COUNTIF($A$2:A139,A139)&gt;1,"DUPLICATE","")</f>
        <v/>
      </c>
    </row>
    <row r="140" customFormat="false" ht="15" hidden="false" customHeight="false" outlineLevel="0" collapsed="false">
      <c r="A140" s="16" t="s">
        <v>409</v>
      </c>
      <c r="B140" s="16" t="s">
        <v>365</v>
      </c>
      <c r="C140" s="16" t="s">
        <v>410</v>
      </c>
      <c r="D140" s="16" t="s">
        <v>99</v>
      </c>
      <c r="E140" s="16" t="n">
        <v>2</v>
      </c>
      <c r="F140" s="16" t="n">
        <v>708</v>
      </c>
      <c r="G140" s="16" t="n">
        <v>0.1</v>
      </c>
      <c r="H140" s="16" t="s">
        <v>89</v>
      </c>
      <c r="I140" s="16" t="s">
        <v>47</v>
      </c>
      <c r="J140" s="16" t="n">
        <v>6</v>
      </c>
      <c r="K140" s="16" t="n">
        <v>4</v>
      </c>
      <c r="L140" s="16" t="s">
        <v>41</v>
      </c>
      <c r="M140" s="16" t="str">
        <f aca="false">IF(COUNTIF($A$2:A140,A140)&gt;1,"DUPLICATE","")</f>
        <v/>
      </c>
    </row>
    <row r="141" customFormat="false" ht="15" hidden="false" customHeight="false" outlineLevel="0" collapsed="false">
      <c r="A141" s="16" t="s">
        <v>411</v>
      </c>
      <c r="B141" s="16" t="s">
        <v>365</v>
      </c>
      <c r="C141" s="16" t="s">
        <v>141</v>
      </c>
      <c r="D141" s="16" t="s">
        <v>412</v>
      </c>
      <c r="E141" s="16" t="n">
        <v>1</v>
      </c>
      <c r="F141" s="16" t="n">
        <v>1024</v>
      </c>
      <c r="G141" s="16" t="n">
        <v>0</v>
      </c>
      <c r="H141" s="16" t="s">
        <v>46</v>
      </c>
      <c r="I141" s="16" t="s">
        <v>60</v>
      </c>
      <c r="J141" s="16" t="n">
        <v>5</v>
      </c>
      <c r="K141" s="16" t="n">
        <v>3</v>
      </c>
      <c r="L141" s="16" t="s">
        <v>41</v>
      </c>
      <c r="M141" s="16" t="str">
        <f aca="false">IF(COUNTIF($A$2:A141,A141)&gt;1,"DUPLICATE","")</f>
        <v/>
      </c>
    </row>
    <row r="142" customFormat="false" ht="15" hidden="false" customHeight="false" outlineLevel="0" collapsed="false">
      <c r="A142" s="16" t="s">
        <v>413</v>
      </c>
      <c r="B142" s="16" t="s">
        <v>414</v>
      </c>
      <c r="C142" s="16" t="s">
        <v>415</v>
      </c>
      <c r="D142" s="16" t="s">
        <v>142</v>
      </c>
      <c r="E142" s="16" t="n">
        <v>2</v>
      </c>
      <c r="F142" s="16" t="n">
        <v>599</v>
      </c>
      <c r="G142" s="16" t="n">
        <v>0.05</v>
      </c>
      <c r="H142" s="16" t="s">
        <v>130</v>
      </c>
      <c r="I142" s="16" t="s">
        <v>40</v>
      </c>
      <c r="J142" s="16" t="n">
        <v>2</v>
      </c>
      <c r="K142" s="16" t="n">
        <v>5</v>
      </c>
      <c r="L142" s="16" t="s">
        <v>41</v>
      </c>
      <c r="M142" s="16" t="str">
        <f aca="false">IF(COUNTIF($A$2:A142,A142)&gt;1,"DUPLICATE","")</f>
        <v/>
      </c>
    </row>
    <row r="143" customFormat="false" ht="15" hidden="false" customHeight="false" outlineLevel="0" collapsed="false">
      <c r="A143" s="16" t="s">
        <v>416</v>
      </c>
      <c r="B143" s="16" t="s">
        <v>414</v>
      </c>
      <c r="C143" s="16" t="s">
        <v>417</v>
      </c>
      <c r="D143" s="16" t="s">
        <v>393</v>
      </c>
      <c r="E143" s="16" t="n">
        <v>1</v>
      </c>
      <c r="F143" s="16" t="n">
        <v>515</v>
      </c>
      <c r="G143" s="16" t="n">
        <v>0.2</v>
      </c>
      <c r="H143" s="16" t="s">
        <v>208</v>
      </c>
      <c r="I143" s="16" t="s">
        <v>60</v>
      </c>
      <c r="J143" s="16" t="n">
        <v>4</v>
      </c>
      <c r="K143" s="16" t="n">
        <v>2</v>
      </c>
      <c r="L143" s="16" t="s">
        <v>57</v>
      </c>
      <c r="M143" s="16" t="str">
        <f aca="false">IF(COUNTIF($A$2:A143,A143)&gt;1,"DUPLICATE","")</f>
        <v/>
      </c>
    </row>
    <row r="144" customFormat="false" ht="15" hidden="false" customHeight="false" outlineLevel="0" collapsed="false">
      <c r="A144" s="16" t="s">
        <v>418</v>
      </c>
      <c r="B144" s="16" t="s">
        <v>414</v>
      </c>
      <c r="C144" s="16" t="s">
        <v>419</v>
      </c>
      <c r="D144" s="16" t="s">
        <v>170</v>
      </c>
      <c r="E144" s="16" t="n">
        <v>1</v>
      </c>
      <c r="F144" s="16" t="n">
        <v>3359</v>
      </c>
      <c r="G144" s="16" t="n">
        <v>0</v>
      </c>
      <c r="H144" s="16" t="s">
        <v>39</v>
      </c>
      <c r="I144" s="16" t="s">
        <v>60</v>
      </c>
      <c r="J144" s="16" t="n">
        <v>3</v>
      </c>
      <c r="K144" s="16" t="n">
        <v>5</v>
      </c>
      <c r="L144" s="16" t="s">
        <v>41</v>
      </c>
      <c r="M144" s="16" t="str">
        <f aca="false">IF(COUNTIF($A$2:A144,A144)&gt;1,"DUPLICATE","")</f>
        <v/>
      </c>
    </row>
    <row r="145" customFormat="false" ht="15" hidden="false" customHeight="false" outlineLevel="0" collapsed="false">
      <c r="A145" s="16" t="s">
        <v>420</v>
      </c>
      <c r="B145" s="16" t="s">
        <v>414</v>
      </c>
      <c r="C145" s="16" t="s">
        <v>421</v>
      </c>
      <c r="D145" s="16" t="s">
        <v>165</v>
      </c>
      <c r="E145" s="16" t="n">
        <v>2</v>
      </c>
      <c r="F145" s="16" t="n">
        <v>890</v>
      </c>
      <c r="G145" s="16" t="n">
        <v>0.2</v>
      </c>
      <c r="H145" s="16" t="s">
        <v>39</v>
      </c>
      <c r="I145" s="16" t="s">
        <v>47</v>
      </c>
      <c r="J145" s="16" t="n">
        <v>3</v>
      </c>
      <c r="K145" s="16" t="n">
        <v>4</v>
      </c>
      <c r="L145" s="16" t="s">
        <v>174</v>
      </c>
      <c r="M145" s="16" t="str">
        <f aca="false">IF(COUNTIF($A$2:A145,A145)&gt;1,"DUPLICATE","")</f>
        <v/>
      </c>
    </row>
    <row r="146" customFormat="false" ht="15" hidden="false" customHeight="false" outlineLevel="0" collapsed="false">
      <c r="A146" s="16" t="s">
        <v>422</v>
      </c>
      <c r="B146" s="16" t="s">
        <v>414</v>
      </c>
      <c r="C146" s="16" t="s">
        <v>423</v>
      </c>
      <c r="D146" s="16" t="s">
        <v>191</v>
      </c>
      <c r="E146" s="16" t="n">
        <v>2</v>
      </c>
      <c r="F146" s="16" t="n">
        <v>403</v>
      </c>
      <c r="G146" s="16" t="n">
        <v>0.15</v>
      </c>
      <c r="H146" s="16" t="s">
        <v>81</v>
      </c>
      <c r="I146" s="16" t="s">
        <v>71</v>
      </c>
      <c r="J146" s="16" t="n">
        <v>3</v>
      </c>
      <c r="K146" s="16" t="n">
        <v>4</v>
      </c>
      <c r="L146" s="16" t="s">
        <v>41</v>
      </c>
      <c r="M146" s="16" t="str">
        <f aca="false">IF(COUNTIF($A$2:A146,A146)&gt;1,"DUPLICATE","")</f>
        <v/>
      </c>
    </row>
    <row r="147" customFormat="false" ht="15" hidden="false" customHeight="false" outlineLevel="0" collapsed="false">
      <c r="A147" s="16" t="s">
        <v>424</v>
      </c>
      <c r="B147" s="16" t="s">
        <v>414</v>
      </c>
      <c r="C147" s="16" t="s">
        <v>425</v>
      </c>
      <c r="D147" s="16" t="s">
        <v>393</v>
      </c>
      <c r="E147" s="16" t="n">
        <v>1</v>
      </c>
      <c r="F147" s="16" t="n">
        <v>479</v>
      </c>
      <c r="G147" s="16" t="n">
        <v>0.05</v>
      </c>
      <c r="H147" s="16" t="s">
        <v>112</v>
      </c>
      <c r="I147" s="16"/>
      <c r="J147" s="16" t="n">
        <v>2</v>
      </c>
      <c r="K147" s="16" t="n">
        <v>5</v>
      </c>
      <c r="L147" s="16" t="s">
        <v>41</v>
      </c>
      <c r="M147" s="16" t="str">
        <f aca="false">IF(COUNTIF($A$2:A147,A147)&gt;1,"DUPLICATE","")</f>
        <v/>
      </c>
    </row>
    <row r="148" customFormat="false" ht="15" hidden="false" customHeight="false" outlineLevel="0" collapsed="false">
      <c r="A148" s="16" t="s">
        <v>426</v>
      </c>
      <c r="B148" s="16" t="s">
        <v>414</v>
      </c>
      <c r="C148" s="16" t="s">
        <v>427</v>
      </c>
      <c r="D148" s="16" t="s">
        <v>136</v>
      </c>
      <c r="E148" s="16" t="n">
        <v>1</v>
      </c>
      <c r="F148" s="16" t="n">
        <v>2122</v>
      </c>
      <c r="G148" s="16" t="n">
        <v>0.05</v>
      </c>
      <c r="H148" s="16" t="s">
        <v>67</v>
      </c>
      <c r="I148" s="16" t="s">
        <v>100</v>
      </c>
      <c r="J148" s="16" t="n">
        <v>3</v>
      </c>
      <c r="K148" s="16" t="n">
        <v>5</v>
      </c>
      <c r="L148" s="16" t="s">
        <v>41</v>
      </c>
      <c r="M148" s="16" t="str">
        <f aca="false">IF(COUNTIF($A$2:A148,A148)&gt;1,"DUPLICATE","")</f>
        <v/>
      </c>
    </row>
    <row r="149" customFormat="false" ht="15" hidden="false" customHeight="false" outlineLevel="0" collapsed="false">
      <c r="A149" s="16" t="s">
        <v>428</v>
      </c>
      <c r="B149" s="16" t="s">
        <v>414</v>
      </c>
      <c r="C149" s="16" t="s">
        <v>429</v>
      </c>
      <c r="D149" s="16" t="s">
        <v>396</v>
      </c>
      <c r="E149" s="16" t="n">
        <v>1</v>
      </c>
      <c r="F149" s="16" t="n">
        <v>5357</v>
      </c>
      <c r="G149" s="16" t="n">
        <v>0</v>
      </c>
      <c r="H149" s="16" t="s">
        <v>70</v>
      </c>
      <c r="I149" s="16" t="s">
        <v>60</v>
      </c>
      <c r="J149" s="16" t="n">
        <v>4</v>
      </c>
      <c r="K149" s="16" t="n">
        <v>4</v>
      </c>
      <c r="L149" s="16" t="s">
        <v>41</v>
      </c>
      <c r="M149" s="16" t="str">
        <f aca="false">IF(COUNTIF($A$2:A149,A149)&gt;1,"DUPLICATE","")</f>
        <v/>
      </c>
    </row>
    <row r="150" customFormat="false" ht="15" hidden="false" customHeight="false" outlineLevel="0" collapsed="false">
      <c r="A150" s="16" t="s">
        <v>430</v>
      </c>
      <c r="B150" s="16" t="s">
        <v>414</v>
      </c>
      <c r="C150" s="16" t="s">
        <v>431</v>
      </c>
      <c r="D150" s="16" t="s">
        <v>259</v>
      </c>
      <c r="E150" s="16" t="n">
        <v>1</v>
      </c>
      <c r="F150" s="16" t="n">
        <v>481</v>
      </c>
      <c r="G150" s="16" t="n">
        <v>0.05</v>
      </c>
      <c r="H150" s="16" t="s">
        <v>81</v>
      </c>
      <c r="I150" s="16"/>
      <c r="J150" s="16" t="n">
        <v>3</v>
      </c>
      <c r="K150" s="16" t="n">
        <v>5</v>
      </c>
      <c r="L150" s="16" t="s">
        <v>41</v>
      </c>
      <c r="M150" s="16" t="str">
        <f aca="false">IF(COUNTIF($A$2:A150,A150)&gt;1,"DUPLICATE","")</f>
        <v/>
      </c>
    </row>
    <row r="151" customFormat="false" ht="15" hidden="false" customHeight="false" outlineLevel="0" collapsed="false">
      <c r="A151" s="16" t="s">
        <v>432</v>
      </c>
      <c r="B151" s="16" t="s">
        <v>414</v>
      </c>
      <c r="C151" s="16" t="s">
        <v>433</v>
      </c>
      <c r="D151" s="16" t="s">
        <v>77</v>
      </c>
      <c r="E151" s="16" t="n">
        <v>2</v>
      </c>
      <c r="F151" s="16" t="n">
        <v>360</v>
      </c>
      <c r="G151" s="16" t="n">
        <v>0.05</v>
      </c>
      <c r="H151" s="16" t="s">
        <v>56</v>
      </c>
      <c r="I151" s="16" t="s">
        <v>40</v>
      </c>
      <c r="J151" s="16" t="n">
        <v>5</v>
      </c>
      <c r="K151" s="16" t="n">
        <v>4</v>
      </c>
      <c r="L151" s="16" t="s">
        <v>57</v>
      </c>
      <c r="M151" s="16" t="str">
        <f aca="false">IF(COUNTIF($A$2:A151,A151)&gt;1,"DUPLICATE","")</f>
        <v/>
      </c>
    </row>
    <row r="152" customFormat="false" ht="15" hidden="false" customHeight="false" outlineLevel="0" collapsed="false">
      <c r="A152" s="16" t="s">
        <v>434</v>
      </c>
      <c r="B152" s="16" t="s">
        <v>414</v>
      </c>
      <c r="C152" s="16" t="s">
        <v>435</v>
      </c>
      <c r="D152" s="16" t="s">
        <v>291</v>
      </c>
      <c r="E152" s="16" t="n">
        <v>1</v>
      </c>
      <c r="F152" s="16" t="n">
        <v>1181</v>
      </c>
      <c r="G152" s="16" t="n">
        <v>0</v>
      </c>
      <c r="H152" s="16" t="s">
        <v>89</v>
      </c>
      <c r="I152" s="16" t="s">
        <v>60</v>
      </c>
      <c r="J152" s="16" t="n">
        <v>3</v>
      </c>
      <c r="K152" s="16"/>
      <c r="L152" s="16" t="s">
        <v>41</v>
      </c>
      <c r="M152" s="16" t="str">
        <f aca="false">IF(COUNTIF($A$2:A152,A152)&gt;1,"DUPLICATE","")</f>
        <v/>
      </c>
    </row>
    <row r="153" customFormat="false" ht="15" hidden="false" customHeight="false" outlineLevel="0" collapsed="false">
      <c r="A153" s="16" t="s">
        <v>436</v>
      </c>
      <c r="B153" s="16" t="s">
        <v>414</v>
      </c>
      <c r="C153" s="16" t="s">
        <v>437</v>
      </c>
      <c r="D153" s="16" t="s">
        <v>142</v>
      </c>
      <c r="E153" s="16" t="n">
        <v>1</v>
      </c>
      <c r="F153" s="16" t="n">
        <v>603</v>
      </c>
      <c r="G153" s="16" t="n">
        <v>0</v>
      </c>
      <c r="H153" s="16" t="s">
        <v>56</v>
      </c>
      <c r="I153" s="16" t="s">
        <v>60</v>
      </c>
      <c r="J153" s="16" t="n">
        <v>7</v>
      </c>
      <c r="K153" s="16" t="n">
        <v>4</v>
      </c>
      <c r="L153" s="16" t="s">
        <v>41</v>
      </c>
      <c r="M153" s="16" t="str">
        <f aca="false">IF(COUNTIF($A$2:A153,A153)&gt;1,"DUPLICATE","")</f>
        <v/>
      </c>
    </row>
    <row r="154" customFormat="false" ht="15" hidden="false" customHeight="false" outlineLevel="0" collapsed="false">
      <c r="A154" s="16" t="s">
        <v>438</v>
      </c>
      <c r="B154" s="16" t="s">
        <v>414</v>
      </c>
      <c r="C154" s="16" t="s">
        <v>439</v>
      </c>
      <c r="D154" s="16" t="s">
        <v>440</v>
      </c>
      <c r="E154" s="16" t="n">
        <v>1</v>
      </c>
      <c r="F154" s="16" t="n">
        <v>1387</v>
      </c>
      <c r="G154" s="16" t="n">
        <v>0</v>
      </c>
      <c r="H154" s="16" t="s">
        <v>39</v>
      </c>
      <c r="I154" s="16" t="s">
        <v>40</v>
      </c>
      <c r="J154" s="16" t="n">
        <v>6</v>
      </c>
      <c r="K154" s="16" t="n">
        <v>4</v>
      </c>
      <c r="L154" s="16" t="s">
        <v>41</v>
      </c>
      <c r="M154" s="16" t="str">
        <f aca="false">IF(COUNTIF($A$2:A154,A154)&gt;1,"DUPLICATE","")</f>
        <v/>
      </c>
    </row>
    <row r="155" customFormat="false" ht="15" hidden="false" customHeight="false" outlineLevel="0" collapsed="false">
      <c r="A155" s="16" t="s">
        <v>441</v>
      </c>
      <c r="B155" s="16" t="s">
        <v>442</v>
      </c>
      <c r="C155" s="16" t="s">
        <v>218</v>
      </c>
      <c r="D155" s="16" t="s">
        <v>51</v>
      </c>
      <c r="E155" s="16" t="n">
        <v>1</v>
      </c>
      <c r="F155" s="16" t="n">
        <v>2334</v>
      </c>
      <c r="G155" s="16" t="n">
        <v>0</v>
      </c>
      <c r="H155" s="16" t="s">
        <v>130</v>
      </c>
      <c r="I155" s="16" t="s">
        <v>40</v>
      </c>
      <c r="J155" s="16" t="n">
        <v>3</v>
      </c>
      <c r="K155" s="16" t="n">
        <v>2</v>
      </c>
      <c r="L155" s="16" t="s">
        <v>57</v>
      </c>
      <c r="M155" s="16" t="str">
        <f aca="false">IF(COUNTIF($A$2:A155,A155)&gt;1,"DUPLICATE","")</f>
        <v/>
      </c>
    </row>
    <row r="156" customFormat="false" ht="15" hidden="false" customHeight="false" outlineLevel="0" collapsed="false">
      <c r="A156" s="16" t="s">
        <v>443</v>
      </c>
      <c r="B156" s="16" t="s">
        <v>442</v>
      </c>
      <c r="C156" s="16" t="s">
        <v>444</v>
      </c>
      <c r="D156" s="16" t="s">
        <v>300</v>
      </c>
      <c r="E156" s="16" t="n">
        <v>3</v>
      </c>
      <c r="F156" s="16" t="n">
        <v>2571</v>
      </c>
      <c r="G156" s="16" t="n">
        <v>0.05</v>
      </c>
      <c r="H156" s="16" t="s">
        <v>39</v>
      </c>
      <c r="I156" s="16" t="s">
        <v>40</v>
      </c>
      <c r="J156" s="16" t="n">
        <v>4</v>
      </c>
      <c r="K156" s="16" t="n">
        <v>4</v>
      </c>
      <c r="L156" s="16" t="s">
        <v>41</v>
      </c>
      <c r="M156" s="16" t="str">
        <f aca="false">IF(COUNTIF($A$2:A156,A156)&gt;1,"DUPLICATE","")</f>
        <v/>
      </c>
    </row>
    <row r="157" customFormat="false" ht="15" hidden="false" customHeight="false" outlineLevel="0" collapsed="false">
      <c r="A157" s="16" t="s">
        <v>445</v>
      </c>
      <c r="B157" s="16" t="s">
        <v>442</v>
      </c>
      <c r="C157" s="16" t="s">
        <v>446</v>
      </c>
      <c r="D157" s="16" t="s">
        <v>142</v>
      </c>
      <c r="E157" s="16" t="n">
        <v>1</v>
      </c>
      <c r="F157" s="16" t="n">
        <v>610</v>
      </c>
      <c r="G157" s="16" t="n">
        <v>0.1</v>
      </c>
      <c r="H157" s="16" t="s">
        <v>70</v>
      </c>
      <c r="I157" s="16" t="s">
        <v>40</v>
      </c>
      <c r="J157" s="16" t="n">
        <v>5</v>
      </c>
      <c r="K157" s="16" t="n">
        <v>4</v>
      </c>
      <c r="L157" s="16" t="s">
        <v>41</v>
      </c>
      <c r="M157" s="16" t="str">
        <f aca="false">IF(COUNTIF($A$2:A157,A157)&gt;1,"DUPLICATE","")</f>
        <v/>
      </c>
    </row>
    <row r="158" customFormat="false" ht="15" hidden="false" customHeight="false" outlineLevel="0" collapsed="false">
      <c r="A158" s="16" t="s">
        <v>447</v>
      </c>
      <c r="B158" s="16" t="s">
        <v>442</v>
      </c>
      <c r="C158" s="16" t="s">
        <v>448</v>
      </c>
      <c r="D158" s="16" t="s">
        <v>95</v>
      </c>
      <c r="E158" s="16" t="n">
        <v>1</v>
      </c>
      <c r="F158" s="16" t="n">
        <v>1449</v>
      </c>
      <c r="G158" s="16" t="n">
        <v>0</v>
      </c>
      <c r="H158" s="16" t="s">
        <v>89</v>
      </c>
      <c r="I158" s="16" t="s">
        <v>71</v>
      </c>
      <c r="J158" s="16" t="n">
        <v>4</v>
      </c>
      <c r="K158" s="16" t="n">
        <v>5</v>
      </c>
      <c r="L158" s="16" t="s">
        <v>41</v>
      </c>
      <c r="M158" s="16" t="str">
        <f aca="false">IF(COUNTIF($A$2:A158,A158)&gt;1,"DUPLICATE","")</f>
        <v/>
      </c>
    </row>
    <row r="159" customFormat="false" ht="15" hidden="false" customHeight="false" outlineLevel="0" collapsed="false">
      <c r="A159" s="16" t="s">
        <v>449</v>
      </c>
      <c r="B159" s="16" t="s">
        <v>442</v>
      </c>
      <c r="C159" s="16" t="s">
        <v>450</v>
      </c>
      <c r="D159" s="16" t="s">
        <v>451</v>
      </c>
      <c r="E159" s="16" t="n">
        <v>1</v>
      </c>
      <c r="F159" s="16" t="n">
        <v>1290</v>
      </c>
      <c r="G159" s="16" t="n">
        <v>0.1</v>
      </c>
      <c r="H159" s="16" t="s">
        <v>89</v>
      </c>
      <c r="I159" s="16" t="s">
        <v>47</v>
      </c>
      <c r="J159" s="16" t="n">
        <v>4</v>
      </c>
      <c r="K159" s="16" t="n">
        <v>4</v>
      </c>
      <c r="L159" s="16" t="s">
        <v>41</v>
      </c>
      <c r="M159" s="16" t="str">
        <f aca="false">IF(COUNTIF($A$2:A159,A159)&gt;1,"DUPLICATE","")</f>
        <v/>
      </c>
    </row>
    <row r="160" customFormat="false" ht="15" hidden="false" customHeight="false" outlineLevel="0" collapsed="false">
      <c r="A160" s="16" t="s">
        <v>452</v>
      </c>
      <c r="B160" s="16" t="s">
        <v>442</v>
      </c>
      <c r="C160" s="16" t="s">
        <v>453</v>
      </c>
      <c r="D160" s="16" t="s">
        <v>95</v>
      </c>
      <c r="E160" s="16" t="n">
        <v>2</v>
      </c>
      <c r="F160" s="16" t="n">
        <v>1461</v>
      </c>
      <c r="G160" s="16" t="n">
        <v>0</v>
      </c>
      <c r="H160" s="16" t="s">
        <v>52</v>
      </c>
      <c r="I160" s="16" t="s">
        <v>71</v>
      </c>
      <c r="J160" s="16" t="n">
        <v>5</v>
      </c>
      <c r="K160" s="16" t="n">
        <v>4</v>
      </c>
      <c r="L160" s="16" t="s">
        <v>174</v>
      </c>
      <c r="M160" s="16" t="str">
        <f aca="false">IF(COUNTIF($A$2:A160,A160)&gt;1,"DUPLICATE","")</f>
        <v/>
      </c>
    </row>
    <row r="161" customFormat="false" ht="15" hidden="false" customHeight="false" outlineLevel="0" collapsed="false">
      <c r="A161" s="16" t="s">
        <v>454</v>
      </c>
      <c r="B161" s="16" t="s">
        <v>442</v>
      </c>
      <c r="C161" s="16" t="s">
        <v>122</v>
      </c>
      <c r="D161" s="16" t="s">
        <v>55</v>
      </c>
      <c r="E161" s="16" t="n">
        <v>1</v>
      </c>
      <c r="F161" s="16" t="n">
        <v>2044</v>
      </c>
      <c r="G161" s="16" t="n">
        <v>0</v>
      </c>
      <c r="H161" s="16" t="s">
        <v>112</v>
      </c>
      <c r="I161" s="16" t="s">
        <v>60</v>
      </c>
      <c r="J161" s="16" t="n">
        <v>2</v>
      </c>
      <c r="K161" s="16" t="n">
        <v>5</v>
      </c>
      <c r="L161" s="16" t="s">
        <v>41</v>
      </c>
      <c r="M161" s="16" t="str">
        <f aca="false">IF(COUNTIF($A$2:A161,A161)&gt;1,"DUPLICATE","")</f>
        <v/>
      </c>
    </row>
    <row r="162" customFormat="false" ht="15" hidden="false" customHeight="false" outlineLevel="0" collapsed="false">
      <c r="A162" s="16" t="s">
        <v>455</v>
      </c>
      <c r="B162" s="16" t="s">
        <v>442</v>
      </c>
      <c r="C162" s="16" t="s">
        <v>231</v>
      </c>
      <c r="D162" s="16" t="s">
        <v>160</v>
      </c>
      <c r="E162" s="16" t="n">
        <v>1</v>
      </c>
      <c r="F162" s="16" t="n">
        <v>1712</v>
      </c>
      <c r="G162" s="16" t="n">
        <v>0.1</v>
      </c>
      <c r="H162" s="16" t="s">
        <v>112</v>
      </c>
      <c r="I162" s="16" t="s">
        <v>47</v>
      </c>
      <c r="J162" s="16" t="n">
        <v>2</v>
      </c>
      <c r="K162" s="16"/>
      <c r="L162" s="16" t="s">
        <v>41</v>
      </c>
      <c r="M162" s="16" t="str">
        <f aca="false">IF(COUNTIF($A$2:A162,A162)&gt;1,"DUPLICATE","")</f>
        <v/>
      </c>
    </row>
    <row r="163" customFormat="false" ht="15" hidden="false" customHeight="false" outlineLevel="0" collapsed="false">
      <c r="A163" s="16" t="s">
        <v>456</v>
      </c>
      <c r="B163" s="16" t="s">
        <v>442</v>
      </c>
      <c r="C163" s="16" t="s">
        <v>457</v>
      </c>
      <c r="D163" s="16" t="s">
        <v>92</v>
      </c>
      <c r="E163" s="16" t="n">
        <v>3</v>
      </c>
      <c r="F163" s="16" t="n">
        <v>4172</v>
      </c>
      <c r="G163" s="16" t="n">
        <v>0.15</v>
      </c>
      <c r="H163" s="16" t="s">
        <v>112</v>
      </c>
      <c r="I163" s="16" t="s">
        <v>60</v>
      </c>
      <c r="J163" s="16" t="n">
        <v>2</v>
      </c>
      <c r="K163" s="16" t="n">
        <v>5</v>
      </c>
      <c r="L163" s="16" t="s">
        <v>41</v>
      </c>
      <c r="M163" s="16" t="str">
        <f aca="false">IF(COUNTIF($A$2:A163,A163)&gt;1,"DUPLICATE","")</f>
        <v/>
      </c>
    </row>
    <row r="164" customFormat="false" ht="15" hidden="false" customHeight="false" outlineLevel="0" collapsed="false">
      <c r="A164" s="16" t="s">
        <v>458</v>
      </c>
      <c r="B164" s="16" t="s">
        <v>442</v>
      </c>
      <c r="C164" s="16" t="s">
        <v>459</v>
      </c>
      <c r="D164" s="16" t="s">
        <v>74</v>
      </c>
      <c r="E164" s="16" t="n">
        <v>1</v>
      </c>
      <c r="F164" s="16" t="n">
        <v>19118</v>
      </c>
      <c r="G164" s="16" t="n">
        <v>0</v>
      </c>
      <c r="H164" s="16" t="s">
        <v>89</v>
      </c>
      <c r="I164" s="16" t="s">
        <v>40</v>
      </c>
      <c r="J164" s="16" t="n">
        <v>3</v>
      </c>
      <c r="K164" s="16" t="n">
        <v>5</v>
      </c>
      <c r="L164" s="16" t="s">
        <v>41</v>
      </c>
      <c r="M164" s="16" t="str">
        <f aca="false">IF(COUNTIF($A$2:A164,A164)&gt;1,"DUPLICATE","")</f>
        <v/>
      </c>
    </row>
    <row r="165" customFormat="false" ht="15" hidden="false" customHeight="false" outlineLevel="0" collapsed="false">
      <c r="A165" s="16" t="s">
        <v>460</v>
      </c>
      <c r="B165" s="16" t="s">
        <v>461</v>
      </c>
      <c r="C165" s="16" t="s">
        <v>135</v>
      </c>
      <c r="D165" s="16" t="s">
        <v>74</v>
      </c>
      <c r="E165" s="16" t="n">
        <v>1</v>
      </c>
      <c r="F165" s="16" t="n">
        <v>18188</v>
      </c>
      <c r="G165" s="16" t="n">
        <v>0.1</v>
      </c>
      <c r="H165" s="16" t="s">
        <v>39</v>
      </c>
      <c r="I165" s="16" t="s">
        <v>40</v>
      </c>
      <c r="J165" s="16" t="n">
        <v>3</v>
      </c>
      <c r="K165" s="16" t="n">
        <v>3</v>
      </c>
      <c r="L165" s="16" t="s">
        <v>41</v>
      </c>
      <c r="M165" s="16" t="str">
        <f aca="false">IF(COUNTIF($A$2:A165,A165)&gt;1,"DUPLICATE","")</f>
        <v/>
      </c>
    </row>
    <row r="166" customFormat="false" ht="15" hidden="false" customHeight="false" outlineLevel="0" collapsed="false">
      <c r="A166" s="16" t="s">
        <v>462</v>
      </c>
      <c r="B166" s="16" t="s">
        <v>442</v>
      </c>
      <c r="C166" s="16" t="s">
        <v>463</v>
      </c>
      <c r="D166" s="16" t="s">
        <v>108</v>
      </c>
      <c r="E166" s="16" t="n">
        <v>3</v>
      </c>
      <c r="F166" s="16" t="n">
        <v>3398</v>
      </c>
      <c r="G166" s="16" t="n">
        <v>0.3</v>
      </c>
      <c r="H166" s="16" t="s">
        <v>70</v>
      </c>
      <c r="I166" s="16" t="s">
        <v>71</v>
      </c>
      <c r="J166" s="16" t="n">
        <v>5</v>
      </c>
      <c r="K166" s="16" t="n">
        <v>4</v>
      </c>
      <c r="L166" s="16" t="s">
        <v>41</v>
      </c>
      <c r="M166" s="16" t="str">
        <f aca="false">IF(COUNTIF($A$2:A166,A166)&gt;1,"DUPLICATE","")</f>
        <v/>
      </c>
    </row>
    <row r="167" customFormat="false" ht="15" hidden="false" customHeight="false" outlineLevel="0" collapsed="false">
      <c r="A167" s="16" t="s">
        <v>464</v>
      </c>
      <c r="B167" s="16" t="s">
        <v>465</v>
      </c>
      <c r="C167" s="16" t="s">
        <v>466</v>
      </c>
      <c r="D167" s="16" t="s">
        <v>173</v>
      </c>
      <c r="E167" s="16" t="n">
        <v>3</v>
      </c>
      <c r="F167" s="16" t="n">
        <v>1197</v>
      </c>
      <c r="G167" s="16" t="n">
        <v>0.1</v>
      </c>
      <c r="H167" s="16" t="s">
        <v>208</v>
      </c>
      <c r="I167" s="16" t="s">
        <v>60</v>
      </c>
      <c r="J167" s="16" t="n">
        <v>5</v>
      </c>
      <c r="K167" s="16" t="n">
        <v>4</v>
      </c>
      <c r="L167" s="16" t="s">
        <v>41</v>
      </c>
      <c r="M167" s="16" t="str">
        <f aca="false">IF(COUNTIF($A$2:A167,A167)&gt;1,"DUPLICATE","")</f>
        <v/>
      </c>
    </row>
    <row r="168" customFormat="false" ht="15" hidden="false" customHeight="false" outlineLevel="0" collapsed="false">
      <c r="A168" s="16" t="s">
        <v>467</v>
      </c>
      <c r="B168" s="16" t="s">
        <v>465</v>
      </c>
      <c r="C168" s="16" t="s">
        <v>468</v>
      </c>
      <c r="D168" s="16" t="s">
        <v>63</v>
      </c>
      <c r="E168" s="16" t="n">
        <v>1</v>
      </c>
      <c r="F168" s="16" t="n">
        <v>1487</v>
      </c>
      <c r="G168" s="16" t="n">
        <v>0</v>
      </c>
      <c r="H168" s="16" t="s">
        <v>56</v>
      </c>
      <c r="I168" s="16" t="s">
        <v>60</v>
      </c>
      <c r="J168" s="16" t="n">
        <v>7</v>
      </c>
      <c r="K168" s="16" t="n">
        <v>4</v>
      </c>
      <c r="L168" s="16" t="s">
        <v>41</v>
      </c>
      <c r="M168" s="16" t="str">
        <f aca="false">IF(COUNTIF($A$2:A168,A168)&gt;1,"DUPLICATE","")</f>
        <v/>
      </c>
    </row>
    <row r="169" customFormat="false" ht="15" hidden="false" customHeight="false" outlineLevel="0" collapsed="false">
      <c r="A169" s="16" t="s">
        <v>469</v>
      </c>
      <c r="B169" s="16" t="s">
        <v>465</v>
      </c>
      <c r="C169" s="16" t="s">
        <v>470</v>
      </c>
      <c r="D169" s="16" t="s">
        <v>203</v>
      </c>
      <c r="E169" s="16" t="n">
        <v>1</v>
      </c>
      <c r="F169" s="16" t="n">
        <v>2458</v>
      </c>
      <c r="G169" s="16" t="n">
        <v>0</v>
      </c>
      <c r="H169" s="16" t="s">
        <v>112</v>
      </c>
      <c r="I169" s="16" t="s">
        <v>47</v>
      </c>
      <c r="J169" s="16" t="n">
        <v>2</v>
      </c>
      <c r="K169" s="16" t="n">
        <v>4</v>
      </c>
      <c r="L169" s="16" t="s">
        <v>41</v>
      </c>
      <c r="M169" s="16" t="str">
        <f aca="false">IF(COUNTIF($A$2:A169,A169)&gt;1,"DUPLICATE","")</f>
        <v/>
      </c>
    </row>
    <row r="170" customFormat="false" ht="15" hidden="false" customHeight="false" outlineLevel="0" collapsed="false">
      <c r="A170" s="16" t="s">
        <v>471</v>
      </c>
      <c r="B170" s="16" t="s">
        <v>472</v>
      </c>
      <c r="C170" s="16" t="s">
        <v>463</v>
      </c>
      <c r="D170" s="16" t="s">
        <v>216</v>
      </c>
      <c r="E170" s="16" t="n">
        <v>1</v>
      </c>
      <c r="F170" s="16" t="n">
        <v>940</v>
      </c>
      <c r="G170" s="16" t="n">
        <v>0.1</v>
      </c>
      <c r="H170" s="16" t="s">
        <v>70</v>
      </c>
      <c r="I170" s="16" t="s">
        <v>60</v>
      </c>
      <c r="J170" s="16" t="n">
        <v>6</v>
      </c>
      <c r="K170" s="16" t="n">
        <v>4</v>
      </c>
      <c r="L170" s="16" t="s">
        <v>41</v>
      </c>
      <c r="M170" s="16" t="str">
        <f aca="false">IF(COUNTIF($A$2:A170,A170)&gt;1,"DUPLICATE","")</f>
        <v/>
      </c>
    </row>
    <row r="171" customFormat="false" ht="15" hidden="false" customHeight="false" outlineLevel="0" collapsed="false">
      <c r="A171" s="16" t="s">
        <v>473</v>
      </c>
      <c r="B171" s="16" t="s">
        <v>465</v>
      </c>
      <c r="C171" s="16" t="s">
        <v>474</v>
      </c>
      <c r="D171" s="16" t="s">
        <v>170</v>
      </c>
      <c r="E171" s="16" t="n">
        <v>1</v>
      </c>
      <c r="F171" s="16" t="n">
        <v>3457</v>
      </c>
      <c r="G171" s="16" t="n">
        <v>0</v>
      </c>
      <c r="H171" s="16" t="s">
        <v>67</v>
      </c>
      <c r="I171" s="16" t="s">
        <v>60</v>
      </c>
      <c r="J171" s="16" t="n">
        <v>2</v>
      </c>
      <c r="K171" s="16" t="n">
        <v>5</v>
      </c>
      <c r="L171" s="16" t="s">
        <v>41</v>
      </c>
      <c r="M171" s="16" t="str">
        <f aca="false">IF(COUNTIF($A$2:A171,A171)&gt;1,"DUPLICATE","")</f>
        <v/>
      </c>
    </row>
    <row r="172" customFormat="false" ht="15" hidden="false" customHeight="false" outlineLevel="0" collapsed="false">
      <c r="A172" s="16" t="s">
        <v>475</v>
      </c>
      <c r="B172" s="16" t="s">
        <v>465</v>
      </c>
      <c r="C172" s="16" t="s">
        <v>476</v>
      </c>
      <c r="D172" s="16" t="s">
        <v>115</v>
      </c>
      <c r="E172" s="16" t="n">
        <v>1</v>
      </c>
      <c r="F172" s="16" t="n">
        <v>296</v>
      </c>
      <c r="G172" s="16" t="n">
        <v>0</v>
      </c>
      <c r="H172" s="16" t="s">
        <v>477</v>
      </c>
      <c r="I172" s="16" t="s">
        <v>71</v>
      </c>
      <c r="J172" s="16" t="n">
        <v>2</v>
      </c>
      <c r="K172" s="16" t="n">
        <v>3</v>
      </c>
      <c r="L172" s="16" t="s">
        <v>41</v>
      </c>
      <c r="M172" s="16" t="str">
        <f aca="false">IF(COUNTIF($A$2:A172,A172)&gt;1,"DUPLICATE","")</f>
        <v/>
      </c>
    </row>
    <row r="173" customFormat="false" ht="15" hidden="false" customHeight="false" outlineLevel="0" collapsed="false">
      <c r="A173" s="16" t="s">
        <v>478</v>
      </c>
      <c r="B173" s="16" t="s">
        <v>465</v>
      </c>
      <c r="C173" s="16" t="s">
        <v>330</v>
      </c>
      <c r="D173" s="16" t="s">
        <v>393</v>
      </c>
      <c r="E173" s="16" t="n">
        <v>1</v>
      </c>
      <c r="F173" s="16" t="n">
        <v>509</v>
      </c>
      <c r="G173" s="16" t="n">
        <v>0.1</v>
      </c>
      <c r="H173" s="16" t="s">
        <v>67</v>
      </c>
      <c r="I173" s="16" t="s">
        <v>71</v>
      </c>
      <c r="J173" s="16" t="n">
        <v>4</v>
      </c>
      <c r="K173" s="16" t="n">
        <v>4</v>
      </c>
      <c r="L173" s="16" t="s">
        <v>41</v>
      </c>
      <c r="M173" s="16" t="str">
        <f aca="false">IF(COUNTIF($A$2:A173,A173)&gt;1,"DUPLICATE","")</f>
        <v/>
      </c>
    </row>
    <row r="174" customFormat="false" ht="15" hidden="false" customHeight="false" outlineLevel="0" collapsed="false">
      <c r="A174" s="16" t="s">
        <v>479</v>
      </c>
      <c r="B174" s="16" t="s">
        <v>465</v>
      </c>
      <c r="C174" s="16" t="s">
        <v>480</v>
      </c>
      <c r="D174" s="16" t="s">
        <v>129</v>
      </c>
      <c r="E174" s="16" t="n">
        <v>2</v>
      </c>
      <c r="F174" s="16" t="n">
        <v>596</v>
      </c>
      <c r="G174" s="16" t="n">
        <v>0.15</v>
      </c>
      <c r="H174" s="16" t="s">
        <v>81</v>
      </c>
      <c r="I174" s="16" t="s">
        <v>71</v>
      </c>
      <c r="J174" s="16" t="n">
        <v>4</v>
      </c>
      <c r="K174" s="16" t="n">
        <v>5</v>
      </c>
      <c r="L174" s="16" t="s">
        <v>41</v>
      </c>
      <c r="M174" s="16" t="str">
        <f aca="false">IF(COUNTIF($A$2:A174,A174)&gt;1,"DUPLICATE","")</f>
        <v/>
      </c>
    </row>
    <row r="175" customFormat="false" ht="15" hidden="false" customHeight="false" outlineLevel="0" collapsed="false">
      <c r="A175" s="16" t="s">
        <v>481</v>
      </c>
      <c r="B175" s="16" t="s">
        <v>465</v>
      </c>
      <c r="C175" s="16" t="s">
        <v>482</v>
      </c>
      <c r="D175" s="16" t="s">
        <v>170</v>
      </c>
      <c r="E175" s="16" t="n">
        <v>2</v>
      </c>
      <c r="F175" s="16" t="n">
        <v>3239</v>
      </c>
      <c r="G175" s="16" t="n">
        <v>0.05</v>
      </c>
      <c r="H175" s="16" t="s">
        <v>483</v>
      </c>
      <c r="I175" s="16" t="s">
        <v>71</v>
      </c>
      <c r="J175" s="16" t="n">
        <v>2</v>
      </c>
      <c r="K175" s="16" t="n">
        <v>3</v>
      </c>
      <c r="L175" s="16" t="s">
        <v>57</v>
      </c>
      <c r="M175" s="16" t="str">
        <f aca="false">IF(COUNTIF($A$2:A175,A175)&gt;1,"DUPLICATE","")</f>
        <v/>
      </c>
    </row>
    <row r="176" customFormat="false" ht="15" hidden="false" customHeight="false" outlineLevel="0" collapsed="false">
      <c r="A176" s="16" t="s">
        <v>484</v>
      </c>
      <c r="B176" s="16" t="s">
        <v>465</v>
      </c>
      <c r="C176" s="16" t="s">
        <v>485</v>
      </c>
      <c r="D176" s="16" t="s">
        <v>160</v>
      </c>
      <c r="E176" s="16" t="n">
        <v>1</v>
      </c>
      <c r="F176" s="16" t="n">
        <v>1718</v>
      </c>
      <c r="G176" s="16" t="n">
        <v>0</v>
      </c>
      <c r="H176" s="16" t="s">
        <v>161</v>
      </c>
      <c r="I176" s="16" t="s">
        <v>47</v>
      </c>
      <c r="J176" s="16" t="n">
        <v>4</v>
      </c>
      <c r="K176" s="16"/>
      <c r="L176" s="16" t="s">
        <v>57</v>
      </c>
      <c r="M176" s="16" t="str">
        <f aca="false">IF(COUNTIF($A$2:A176,A176)&gt;1,"DUPLICATE","")</f>
        <v/>
      </c>
    </row>
    <row r="177" customFormat="false" ht="15" hidden="false" customHeight="false" outlineLevel="0" collapsed="false">
      <c r="A177" s="16" t="s">
        <v>486</v>
      </c>
      <c r="B177" s="16" t="s">
        <v>465</v>
      </c>
      <c r="C177" s="16" t="s">
        <v>307</v>
      </c>
      <c r="D177" s="16" t="s">
        <v>232</v>
      </c>
      <c r="E177" s="16" t="n">
        <v>1</v>
      </c>
      <c r="F177" s="16" t="n">
        <v>1992</v>
      </c>
      <c r="G177" s="16" t="n">
        <v>0.05</v>
      </c>
      <c r="H177" s="16" t="s">
        <v>112</v>
      </c>
      <c r="I177" s="16"/>
      <c r="J177" s="16" t="n">
        <v>3</v>
      </c>
      <c r="K177" s="16" t="n">
        <v>5</v>
      </c>
      <c r="L177" s="16" t="s">
        <v>41</v>
      </c>
      <c r="M177" s="16" t="str">
        <f aca="false">IF(COUNTIF($A$2:A177,A177)&gt;1,"DUPLICATE","")</f>
        <v/>
      </c>
    </row>
    <row r="178" customFormat="false" ht="15" hidden="false" customHeight="false" outlineLevel="0" collapsed="false">
      <c r="A178" s="16" t="s">
        <v>487</v>
      </c>
      <c r="B178" s="16" t="s">
        <v>472</v>
      </c>
      <c r="C178" s="16" t="s">
        <v>488</v>
      </c>
      <c r="D178" s="16" t="s">
        <v>262</v>
      </c>
      <c r="E178" s="16" t="n">
        <v>1</v>
      </c>
      <c r="F178" s="16" t="n">
        <v>796</v>
      </c>
      <c r="G178" s="16" t="n">
        <v>0</v>
      </c>
      <c r="H178" s="16" t="s">
        <v>39</v>
      </c>
      <c r="I178" s="16" t="s">
        <v>60</v>
      </c>
      <c r="J178" s="16" t="n">
        <v>2</v>
      </c>
      <c r="K178" s="16" t="n">
        <v>4</v>
      </c>
      <c r="L178" s="16" t="s">
        <v>41</v>
      </c>
      <c r="M178" s="16" t="str">
        <f aca="false">IF(COUNTIF($A$2:A178,A178)&gt;1,"DUPLICATE","")</f>
        <v/>
      </c>
    </row>
    <row r="179" customFormat="false" ht="15" hidden="false" customHeight="false" outlineLevel="0" collapsed="false">
      <c r="A179" s="16" t="s">
        <v>489</v>
      </c>
      <c r="B179" s="16" t="s">
        <v>490</v>
      </c>
      <c r="C179" s="16" t="s">
        <v>491</v>
      </c>
      <c r="D179" s="16" t="s">
        <v>396</v>
      </c>
      <c r="E179" s="16" t="n">
        <v>1</v>
      </c>
      <c r="F179" s="16" t="n">
        <v>5723</v>
      </c>
      <c r="G179" s="16" t="n">
        <v>0</v>
      </c>
      <c r="H179" s="16" t="s">
        <v>208</v>
      </c>
      <c r="I179" s="16" t="s">
        <v>71</v>
      </c>
      <c r="J179" s="16" t="n">
        <v>7</v>
      </c>
      <c r="K179" s="16" t="n">
        <v>2</v>
      </c>
      <c r="L179" s="16" t="s">
        <v>41</v>
      </c>
      <c r="M179" s="16" t="str">
        <f aca="false">IF(COUNTIF($A$2:A179,A179)&gt;1,"DUPLICATE","")</f>
        <v/>
      </c>
    </row>
    <row r="180" customFormat="false" ht="15" hidden="false" customHeight="false" outlineLevel="0" collapsed="false">
      <c r="A180" s="16" t="s">
        <v>492</v>
      </c>
      <c r="B180" s="16" t="s">
        <v>490</v>
      </c>
      <c r="C180" s="16" t="s">
        <v>493</v>
      </c>
      <c r="D180" s="16" t="s">
        <v>173</v>
      </c>
      <c r="E180" s="16" t="n">
        <v>1</v>
      </c>
      <c r="F180" s="16" t="n">
        <v>1201</v>
      </c>
      <c r="G180" s="16" t="n">
        <v>0</v>
      </c>
      <c r="H180" s="16" t="s">
        <v>56</v>
      </c>
      <c r="I180" s="16" t="s">
        <v>40</v>
      </c>
      <c r="J180" s="16" t="n">
        <v>6</v>
      </c>
      <c r="K180" s="16" t="n">
        <v>3</v>
      </c>
      <c r="L180" s="16" t="s">
        <v>41</v>
      </c>
      <c r="M180" s="16" t="str">
        <f aca="false">IF(COUNTIF($A$2:A180,A180)&gt;1,"DUPLICATE","")</f>
        <v/>
      </c>
    </row>
    <row r="181" customFormat="false" ht="15" hidden="false" customHeight="false" outlineLevel="0" collapsed="false">
      <c r="A181" s="16" t="s">
        <v>494</v>
      </c>
      <c r="B181" s="16" t="s">
        <v>490</v>
      </c>
      <c r="C181" s="16" t="s">
        <v>495</v>
      </c>
      <c r="D181" s="16" t="s">
        <v>108</v>
      </c>
      <c r="E181" s="16" t="n">
        <v>2</v>
      </c>
      <c r="F181" s="16" t="n">
        <v>3376</v>
      </c>
      <c r="G181" s="16" t="n">
        <v>0.2</v>
      </c>
      <c r="H181" s="16" t="s">
        <v>70</v>
      </c>
      <c r="I181" s="16" t="s">
        <v>40</v>
      </c>
      <c r="J181" s="16" t="n">
        <v>6</v>
      </c>
      <c r="K181" s="16" t="n">
        <v>5</v>
      </c>
      <c r="L181" s="16" t="s">
        <v>41</v>
      </c>
      <c r="M181" s="16" t="str">
        <f aca="false">IF(COUNTIF($A$2:A181,A181)&gt;1,"DUPLICATE","")</f>
        <v/>
      </c>
    </row>
    <row r="182" customFormat="false" ht="15" hidden="false" customHeight="false" outlineLevel="0" collapsed="false">
      <c r="A182" s="16" t="s">
        <v>496</v>
      </c>
      <c r="B182" s="16" t="s">
        <v>497</v>
      </c>
      <c r="C182" s="16" t="s">
        <v>498</v>
      </c>
      <c r="D182" s="16" t="s">
        <v>341</v>
      </c>
      <c r="E182" s="16" t="n">
        <v>1</v>
      </c>
      <c r="F182" s="16" t="n">
        <v>1064</v>
      </c>
      <c r="G182" s="16" t="n">
        <v>0</v>
      </c>
      <c r="H182" s="16" t="s">
        <v>130</v>
      </c>
      <c r="I182" s="16" t="s">
        <v>71</v>
      </c>
      <c r="J182" s="16" t="n">
        <v>4</v>
      </c>
      <c r="K182" s="16" t="n">
        <v>4</v>
      </c>
      <c r="L182" s="16" t="s">
        <v>174</v>
      </c>
      <c r="M182" s="16" t="str">
        <f aca="false">IF(COUNTIF($A$2:A182,A182)&gt;1,"DUPLICATE","")</f>
        <v/>
      </c>
    </row>
    <row r="183" customFormat="false" ht="15" hidden="false" customHeight="false" outlineLevel="0" collapsed="false">
      <c r="A183" s="16" t="s">
        <v>499</v>
      </c>
      <c r="B183" s="16" t="s">
        <v>490</v>
      </c>
      <c r="C183" s="16" t="s">
        <v>500</v>
      </c>
      <c r="D183" s="16" t="s">
        <v>84</v>
      </c>
      <c r="E183" s="16" t="n">
        <v>1</v>
      </c>
      <c r="F183" s="16" t="n">
        <v>250</v>
      </c>
      <c r="G183" s="16" t="n">
        <v>0.05</v>
      </c>
      <c r="H183" s="16" t="s">
        <v>130</v>
      </c>
      <c r="I183" s="16" t="s">
        <v>100</v>
      </c>
      <c r="J183" s="16" t="n">
        <v>5</v>
      </c>
      <c r="K183" s="16" t="n">
        <v>3</v>
      </c>
      <c r="L183" s="16" t="s">
        <v>41</v>
      </c>
      <c r="M183" s="16" t="str">
        <f aca="false">IF(COUNTIF($A$2:A183,A183)&gt;1,"DUPLICATE","")</f>
        <v/>
      </c>
    </row>
    <row r="184" customFormat="false" ht="15" hidden="false" customHeight="false" outlineLevel="0" collapsed="false">
      <c r="A184" s="16" t="s">
        <v>501</v>
      </c>
      <c r="B184" s="16" t="s">
        <v>490</v>
      </c>
      <c r="C184" s="16" t="s">
        <v>502</v>
      </c>
      <c r="D184" s="16" t="s">
        <v>396</v>
      </c>
      <c r="E184" s="16" t="n">
        <v>2</v>
      </c>
      <c r="F184" s="16" t="n">
        <v>5773</v>
      </c>
      <c r="G184" s="16" t="n">
        <v>0</v>
      </c>
      <c r="H184" s="16" t="s">
        <v>503</v>
      </c>
      <c r="I184" s="16" t="s">
        <v>71</v>
      </c>
      <c r="J184" s="16" t="n">
        <v>5</v>
      </c>
      <c r="K184" s="16"/>
      <c r="L184" s="16" t="s">
        <v>41</v>
      </c>
      <c r="M184" s="16" t="str">
        <f aca="false">IF(COUNTIF($A$2:A184,A184)&gt;1,"DUPLICATE","")</f>
        <v/>
      </c>
    </row>
    <row r="185" customFormat="false" ht="15" hidden="false" customHeight="false" outlineLevel="0" collapsed="false">
      <c r="A185" s="16" t="s">
        <v>504</v>
      </c>
      <c r="B185" s="16" t="s">
        <v>490</v>
      </c>
      <c r="C185" s="16" t="s">
        <v>505</v>
      </c>
      <c r="D185" s="16" t="s">
        <v>146</v>
      </c>
      <c r="E185" s="16" t="n">
        <v>1</v>
      </c>
      <c r="F185" s="16" t="n">
        <v>454</v>
      </c>
      <c r="G185" s="16" t="n">
        <v>0.2</v>
      </c>
      <c r="H185" s="16" t="s">
        <v>130</v>
      </c>
      <c r="I185" s="16" t="s">
        <v>60</v>
      </c>
      <c r="J185" s="16" t="n">
        <v>4</v>
      </c>
      <c r="K185" s="16"/>
      <c r="L185" s="16" t="s">
        <v>41</v>
      </c>
      <c r="M185" s="16" t="str">
        <f aca="false">IF(COUNTIF($A$2:A185,A185)&gt;1,"DUPLICATE","")</f>
        <v/>
      </c>
    </row>
    <row r="186" customFormat="false" ht="15" hidden="false" customHeight="false" outlineLevel="0" collapsed="false">
      <c r="A186" s="16" t="s">
        <v>506</v>
      </c>
      <c r="B186" s="16" t="s">
        <v>490</v>
      </c>
      <c r="C186" s="16" t="s">
        <v>507</v>
      </c>
      <c r="D186" s="16" t="s">
        <v>222</v>
      </c>
      <c r="E186" s="16" t="n">
        <v>1</v>
      </c>
      <c r="F186" s="16" t="n">
        <v>1816</v>
      </c>
      <c r="G186" s="16" t="n">
        <v>0</v>
      </c>
      <c r="H186" s="16" t="s">
        <v>56</v>
      </c>
      <c r="I186" s="16" t="s">
        <v>40</v>
      </c>
      <c r="J186" s="16" t="n">
        <v>4</v>
      </c>
      <c r="K186" s="16" t="n">
        <v>3</v>
      </c>
      <c r="L186" s="16" t="s">
        <v>41</v>
      </c>
      <c r="M186" s="16" t="str">
        <f aca="false">IF(COUNTIF($A$2:A186,A186)&gt;1,"DUPLICATE","")</f>
        <v/>
      </c>
    </row>
    <row r="187" customFormat="false" ht="15" hidden="false" customHeight="false" outlineLevel="0" collapsed="false">
      <c r="A187" s="16" t="s">
        <v>508</v>
      </c>
      <c r="B187" s="16" t="s">
        <v>490</v>
      </c>
      <c r="C187" s="16" t="s">
        <v>363</v>
      </c>
      <c r="D187" s="16" t="s">
        <v>55</v>
      </c>
      <c r="E187" s="16" t="n">
        <v>1</v>
      </c>
      <c r="F187" s="16" t="n">
        <v>2020</v>
      </c>
      <c r="G187" s="16" t="n">
        <v>0.2</v>
      </c>
      <c r="H187" s="16" t="s">
        <v>70</v>
      </c>
      <c r="I187" s="16" t="s">
        <v>60</v>
      </c>
      <c r="J187" s="16" t="n">
        <v>6</v>
      </c>
      <c r="K187" s="16"/>
      <c r="L187" s="16" t="s">
        <v>41</v>
      </c>
      <c r="M187" s="16" t="str">
        <f aca="false">IF(COUNTIF($A$2:A187,A187)&gt;1,"DUPLICATE","")</f>
        <v/>
      </c>
    </row>
    <row r="188" customFormat="false" ht="15" hidden="false" customHeight="false" outlineLevel="0" collapsed="false">
      <c r="A188" s="16" t="s">
        <v>509</v>
      </c>
      <c r="B188" s="16" t="s">
        <v>510</v>
      </c>
      <c r="C188" s="16" t="s">
        <v>511</v>
      </c>
      <c r="D188" s="16" t="s">
        <v>133</v>
      </c>
      <c r="E188" s="16" t="n">
        <v>3</v>
      </c>
      <c r="F188" s="16" t="n">
        <v>603</v>
      </c>
      <c r="G188" s="16" t="n">
        <v>0.1</v>
      </c>
      <c r="H188" s="16" t="s">
        <v>56</v>
      </c>
      <c r="I188" s="16" t="s">
        <v>71</v>
      </c>
      <c r="J188" s="16" t="n">
        <v>4</v>
      </c>
      <c r="K188" s="16" t="n">
        <v>4</v>
      </c>
      <c r="L188" s="16" t="s">
        <v>41</v>
      </c>
      <c r="M188" s="16" t="str">
        <f aca="false">IF(COUNTIF($A$2:A188,A188)&gt;1,"DUPLICATE","")</f>
        <v/>
      </c>
    </row>
    <row r="189" customFormat="false" ht="15" hidden="false" customHeight="false" outlineLevel="0" collapsed="false">
      <c r="A189" s="16" t="s">
        <v>512</v>
      </c>
      <c r="B189" s="16" t="s">
        <v>510</v>
      </c>
      <c r="C189" s="16" t="s">
        <v>513</v>
      </c>
      <c r="D189" s="16" t="s">
        <v>254</v>
      </c>
      <c r="E189" s="16" t="n">
        <v>1</v>
      </c>
      <c r="F189" s="16" t="n">
        <v>963</v>
      </c>
      <c r="G189" s="16" t="n">
        <v>0.3</v>
      </c>
      <c r="H189" s="16" t="s">
        <v>161</v>
      </c>
      <c r="I189" s="16" t="s">
        <v>60</v>
      </c>
      <c r="J189" s="16" t="n">
        <v>3</v>
      </c>
      <c r="K189" s="16" t="n">
        <v>2</v>
      </c>
      <c r="L189" s="16" t="s">
        <v>57</v>
      </c>
      <c r="M189" s="16" t="str">
        <f aca="false">IF(COUNTIF($A$2:A189,A189)&gt;1,"DUPLICATE","")</f>
        <v/>
      </c>
    </row>
    <row r="190" customFormat="false" ht="15" hidden="false" customHeight="false" outlineLevel="0" collapsed="false">
      <c r="A190" s="16" t="s">
        <v>514</v>
      </c>
      <c r="B190" s="16" t="s">
        <v>510</v>
      </c>
      <c r="C190" s="16" t="s">
        <v>515</v>
      </c>
      <c r="D190" s="16" t="s">
        <v>259</v>
      </c>
      <c r="E190" s="16" t="n">
        <v>1</v>
      </c>
      <c r="F190" s="16" t="n">
        <v>478</v>
      </c>
      <c r="G190" s="16" t="n">
        <v>0.1</v>
      </c>
      <c r="H190" s="16" t="s">
        <v>39</v>
      </c>
      <c r="I190" s="16" t="s">
        <v>47</v>
      </c>
      <c r="J190" s="16" t="n">
        <v>3</v>
      </c>
      <c r="K190" s="16" t="n">
        <v>4</v>
      </c>
      <c r="L190" s="16" t="s">
        <v>41</v>
      </c>
      <c r="M190" s="16" t="str">
        <f aca="false">IF(COUNTIF($A$2:A190,A190)&gt;1,"DUPLICATE","")</f>
        <v/>
      </c>
    </row>
    <row r="191" customFormat="false" ht="15" hidden="false" customHeight="false" outlineLevel="0" collapsed="false">
      <c r="A191" s="16" t="s">
        <v>516</v>
      </c>
      <c r="B191" s="16" t="s">
        <v>510</v>
      </c>
      <c r="C191" s="16" t="s">
        <v>145</v>
      </c>
      <c r="D191" s="16" t="s">
        <v>149</v>
      </c>
      <c r="E191" s="16" t="n">
        <v>1</v>
      </c>
      <c r="F191" s="16" t="n">
        <v>1633</v>
      </c>
      <c r="G191" s="16" t="n">
        <v>0.05</v>
      </c>
      <c r="H191" s="16" t="s">
        <v>112</v>
      </c>
      <c r="I191" s="16" t="s">
        <v>47</v>
      </c>
      <c r="J191" s="16" t="n">
        <v>2</v>
      </c>
      <c r="K191" s="16" t="n">
        <v>3</v>
      </c>
      <c r="L191" s="16" t="s">
        <v>41</v>
      </c>
      <c r="M191" s="16" t="str">
        <f aca="false">IF(COUNTIF($A$2:A191,A191)&gt;1,"DUPLICATE","")</f>
        <v/>
      </c>
    </row>
    <row r="192" customFormat="false" ht="15" hidden="false" customHeight="false" outlineLevel="0" collapsed="false">
      <c r="A192" s="16" t="s">
        <v>517</v>
      </c>
      <c r="B192" s="16" t="s">
        <v>510</v>
      </c>
      <c r="C192" s="16" t="s">
        <v>518</v>
      </c>
      <c r="D192" s="16" t="s">
        <v>129</v>
      </c>
      <c r="E192" s="16" t="n">
        <v>1</v>
      </c>
      <c r="F192" s="16" t="n">
        <v>622</v>
      </c>
      <c r="G192" s="16" t="n">
        <v>0.15</v>
      </c>
      <c r="H192" s="16" t="s">
        <v>67</v>
      </c>
      <c r="I192" s="16" t="s">
        <v>100</v>
      </c>
      <c r="J192" s="16" t="n">
        <v>4</v>
      </c>
      <c r="K192" s="16" t="n">
        <v>4</v>
      </c>
      <c r="L192" s="16" t="s">
        <v>41</v>
      </c>
      <c r="M192" s="16" t="str">
        <f aca="false">IF(COUNTIF($A$2:A192,A192)&gt;1,"DUPLICATE","")</f>
        <v/>
      </c>
    </row>
    <row r="193" customFormat="false" ht="15" hidden="false" customHeight="false" outlineLevel="0" collapsed="false">
      <c r="A193" s="16" t="s">
        <v>519</v>
      </c>
      <c r="B193" s="16" t="s">
        <v>510</v>
      </c>
      <c r="C193" s="16" t="s">
        <v>520</v>
      </c>
      <c r="D193" s="16" t="s">
        <v>173</v>
      </c>
      <c r="E193" s="16" t="n">
        <v>4</v>
      </c>
      <c r="F193" s="16" t="n">
        <v>1250</v>
      </c>
      <c r="G193" s="16" t="n">
        <v>0.15</v>
      </c>
      <c r="H193" s="16" t="s">
        <v>56</v>
      </c>
      <c r="I193" s="16" t="s">
        <v>40</v>
      </c>
      <c r="J193" s="16" t="n">
        <v>4</v>
      </c>
      <c r="K193" s="16" t="n">
        <v>2</v>
      </c>
      <c r="L193" s="16" t="s">
        <v>57</v>
      </c>
      <c r="M193" s="16" t="str">
        <f aca="false">IF(COUNTIF($A$2:A193,A193)&gt;1,"DUPLICATE","")</f>
        <v/>
      </c>
    </row>
    <row r="194" customFormat="false" ht="15" hidden="false" customHeight="false" outlineLevel="0" collapsed="false">
      <c r="A194" s="16" t="s">
        <v>521</v>
      </c>
      <c r="B194" s="16" t="s">
        <v>510</v>
      </c>
      <c r="C194" s="16" t="s">
        <v>522</v>
      </c>
      <c r="D194" s="16" t="s">
        <v>179</v>
      </c>
      <c r="E194" s="16" t="n">
        <v>2</v>
      </c>
      <c r="F194" s="16" t="n">
        <v>2506</v>
      </c>
      <c r="G194" s="16" t="n">
        <v>0.1</v>
      </c>
      <c r="H194" s="16" t="s">
        <v>208</v>
      </c>
      <c r="I194" s="16" t="s">
        <v>60</v>
      </c>
      <c r="J194" s="16" t="n">
        <v>6</v>
      </c>
      <c r="K194" s="16" t="n">
        <v>3</v>
      </c>
      <c r="L194" s="16" t="s">
        <v>174</v>
      </c>
      <c r="M194" s="16" t="str">
        <f aca="false">IF(COUNTIF($A$2:A194,A194)&gt;1,"DUPLICATE","")</f>
        <v/>
      </c>
    </row>
    <row r="195" customFormat="false" ht="15" hidden="false" customHeight="false" outlineLevel="0" collapsed="false">
      <c r="A195" s="16" t="s">
        <v>523</v>
      </c>
      <c r="B195" s="16" t="s">
        <v>510</v>
      </c>
      <c r="C195" s="16" t="s">
        <v>524</v>
      </c>
      <c r="D195" s="16" t="s">
        <v>160</v>
      </c>
      <c r="E195" s="16" t="n">
        <v>1</v>
      </c>
      <c r="F195" s="16" t="s">
        <v>525</v>
      </c>
      <c r="G195" s="16" t="n">
        <v>0</v>
      </c>
      <c r="H195" s="16" t="s">
        <v>112</v>
      </c>
      <c r="I195" s="16" t="s">
        <v>60</v>
      </c>
      <c r="J195" s="16" t="n">
        <v>2</v>
      </c>
      <c r="K195" s="16" t="n">
        <v>5</v>
      </c>
      <c r="L195" s="16" t="s">
        <v>41</v>
      </c>
      <c r="M195" s="16" t="str">
        <f aca="false">IF(COUNTIF($A$2:A195,A195)&gt;1,"DUPLICATE","")</f>
        <v/>
      </c>
    </row>
    <row r="196" customFormat="false" ht="15" hidden="false" customHeight="false" outlineLevel="0" collapsed="false">
      <c r="A196" s="16" t="s">
        <v>526</v>
      </c>
      <c r="B196" s="16" t="s">
        <v>510</v>
      </c>
      <c r="C196" s="16" t="s">
        <v>498</v>
      </c>
      <c r="D196" s="16" t="s">
        <v>63</v>
      </c>
      <c r="E196" s="16" t="n">
        <v>3</v>
      </c>
      <c r="F196" s="16" t="n">
        <v>1503</v>
      </c>
      <c r="G196" s="16" t="n">
        <v>0.3</v>
      </c>
      <c r="H196" s="16" t="s">
        <v>527</v>
      </c>
      <c r="I196" s="16" t="s">
        <v>60</v>
      </c>
      <c r="J196" s="16" t="n">
        <v>2</v>
      </c>
      <c r="K196" s="16" t="n">
        <v>5</v>
      </c>
      <c r="L196" s="16" t="s">
        <v>41</v>
      </c>
      <c r="M196" s="16" t="str">
        <f aca="false">IF(COUNTIF($A$2:A196,A196)&gt;1,"DUPLICATE","")</f>
        <v/>
      </c>
    </row>
    <row r="197" customFormat="false" ht="15" hidden="false" customHeight="false" outlineLevel="0" collapsed="false">
      <c r="A197" s="16" t="s">
        <v>528</v>
      </c>
      <c r="B197" s="16" t="s">
        <v>510</v>
      </c>
      <c r="C197" s="16" t="s">
        <v>529</v>
      </c>
      <c r="D197" s="16" t="s">
        <v>160</v>
      </c>
      <c r="E197" s="16" t="n">
        <v>1</v>
      </c>
      <c r="F197" s="16" t="n">
        <v>1757</v>
      </c>
      <c r="G197" s="16" t="n">
        <v>0.1</v>
      </c>
      <c r="H197" s="16" t="s">
        <v>81</v>
      </c>
      <c r="I197" s="16" t="s">
        <v>71</v>
      </c>
      <c r="J197" s="16" t="n">
        <v>5</v>
      </c>
      <c r="K197" s="16" t="n">
        <v>3</v>
      </c>
      <c r="L197" s="16" t="s">
        <v>41</v>
      </c>
      <c r="M197" s="16" t="str">
        <f aca="false">IF(COUNTIF($A$2:A197,A197)&gt;1,"DUPLICATE","")</f>
        <v/>
      </c>
    </row>
    <row r="198" customFormat="false" ht="15" hidden="false" customHeight="false" outlineLevel="0" collapsed="false">
      <c r="A198" s="16" t="s">
        <v>528</v>
      </c>
      <c r="B198" s="16" t="s">
        <v>510</v>
      </c>
      <c r="C198" s="16" t="s">
        <v>529</v>
      </c>
      <c r="D198" s="16" t="s">
        <v>160</v>
      </c>
      <c r="E198" s="16" t="n">
        <v>1</v>
      </c>
      <c r="F198" s="16" t="n">
        <v>1757</v>
      </c>
      <c r="G198" s="16" t="n">
        <v>0.1</v>
      </c>
      <c r="H198" s="16" t="s">
        <v>81</v>
      </c>
      <c r="I198" s="16" t="s">
        <v>71</v>
      </c>
      <c r="J198" s="16" t="n">
        <v>5</v>
      </c>
      <c r="K198" s="16" t="n">
        <v>3</v>
      </c>
      <c r="L198" s="16" t="s">
        <v>41</v>
      </c>
      <c r="M198" s="16" t="str">
        <f aca="false">IF(COUNTIF($A$2:A198,A198)&gt;1,"DUPLICATE","")</f>
        <v>DUPLICATE</v>
      </c>
    </row>
    <row r="199" customFormat="false" ht="15" hidden="false" customHeight="false" outlineLevel="0" collapsed="false">
      <c r="A199" s="16" t="s">
        <v>530</v>
      </c>
      <c r="B199" s="16" t="s">
        <v>510</v>
      </c>
      <c r="C199" s="16" t="s">
        <v>531</v>
      </c>
      <c r="D199" s="16" t="s">
        <v>38</v>
      </c>
      <c r="E199" s="16" t="n">
        <v>1</v>
      </c>
      <c r="F199" s="16" t="n">
        <v>346</v>
      </c>
      <c r="G199" s="16" t="n">
        <v>0</v>
      </c>
      <c r="H199" s="16" t="s">
        <v>46</v>
      </c>
      <c r="I199" s="16" t="s">
        <v>47</v>
      </c>
      <c r="J199" s="16" t="n">
        <v>3</v>
      </c>
      <c r="K199" s="16" t="n">
        <v>5</v>
      </c>
      <c r="L199" s="16" t="s">
        <v>41</v>
      </c>
      <c r="M199" s="16" t="str">
        <f aca="false">IF(COUNTIF($A$2:A199,A199)&gt;1,"DUPLICATE","")</f>
        <v/>
      </c>
    </row>
    <row r="200" customFormat="false" ht="15" hidden="false" customHeight="false" outlineLevel="0" collapsed="false">
      <c r="A200" s="16" t="s">
        <v>532</v>
      </c>
      <c r="B200" s="16" t="s">
        <v>510</v>
      </c>
      <c r="C200" s="16" t="s">
        <v>533</v>
      </c>
      <c r="D200" s="16" t="s">
        <v>222</v>
      </c>
      <c r="E200" s="16" t="n">
        <v>1</v>
      </c>
      <c r="F200" s="16" t="n">
        <v>1847</v>
      </c>
      <c r="G200" s="16" t="n">
        <v>0</v>
      </c>
      <c r="H200" s="16" t="s">
        <v>236</v>
      </c>
      <c r="I200" s="16" t="s">
        <v>47</v>
      </c>
      <c r="J200" s="16" t="n">
        <v>4</v>
      </c>
      <c r="K200" s="16"/>
      <c r="L200" s="16" t="s">
        <v>41</v>
      </c>
      <c r="M200" s="16" t="str">
        <f aca="false">IF(COUNTIF($A$2:A200,A200)&gt;1,"DUPLICATE","")</f>
        <v/>
      </c>
    </row>
    <row r="201" customFormat="false" ht="15" hidden="false" customHeight="false" outlineLevel="0" collapsed="false">
      <c r="A201" s="16" t="s">
        <v>534</v>
      </c>
      <c r="B201" s="16" t="s">
        <v>510</v>
      </c>
      <c r="C201" s="16" t="s">
        <v>535</v>
      </c>
      <c r="D201" s="16" t="s">
        <v>291</v>
      </c>
      <c r="E201" s="16" t="n">
        <v>1</v>
      </c>
      <c r="F201" s="16" t="n">
        <v>1239</v>
      </c>
      <c r="G201" s="16" t="n">
        <v>0</v>
      </c>
      <c r="H201" s="16" t="s">
        <v>39</v>
      </c>
      <c r="I201" s="16" t="s">
        <v>60</v>
      </c>
      <c r="J201" s="16" t="n">
        <v>3</v>
      </c>
      <c r="K201" s="16" t="n">
        <v>3</v>
      </c>
      <c r="L201" s="16" t="s">
        <v>57</v>
      </c>
      <c r="M201" s="16" t="str">
        <f aca="false">IF(COUNTIF($A$2:A201,A201)&gt;1,"DUPLICATE","")</f>
        <v/>
      </c>
    </row>
    <row r="202" customFormat="false" ht="15" hidden="false" customHeight="false" outlineLevel="0" collapsed="false">
      <c r="A202" s="16" t="s">
        <v>536</v>
      </c>
      <c r="B202" s="16" t="s">
        <v>537</v>
      </c>
      <c r="C202" s="16" t="s">
        <v>345</v>
      </c>
      <c r="D202" s="16" t="s">
        <v>219</v>
      </c>
      <c r="E202" s="16" t="n">
        <v>2</v>
      </c>
      <c r="F202" s="16" t="n">
        <v>1363</v>
      </c>
      <c r="G202" s="16" t="n">
        <v>0.15</v>
      </c>
      <c r="H202" s="16" t="s">
        <v>130</v>
      </c>
      <c r="I202" s="16" t="s">
        <v>40</v>
      </c>
      <c r="J202" s="16" t="n">
        <v>4</v>
      </c>
      <c r="K202" s="16" t="n">
        <v>4</v>
      </c>
      <c r="L202" s="16" t="s">
        <v>41</v>
      </c>
      <c r="M202" s="16" t="str">
        <f aca="false">IF(COUNTIF($A$2:A202,A202)&gt;1,"DUPLICATE","")</f>
        <v/>
      </c>
    </row>
    <row r="203" customFormat="false" ht="15" hidden="false" customHeight="false" outlineLevel="0" collapsed="false">
      <c r="A203" s="16" t="s">
        <v>538</v>
      </c>
      <c r="B203" s="16" t="s">
        <v>537</v>
      </c>
      <c r="C203" s="16" t="s">
        <v>539</v>
      </c>
      <c r="D203" s="16" t="s">
        <v>165</v>
      </c>
      <c r="E203" s="16" t="n">
        <v>2</v>
      </c>
      <c r="F203" s="16" t="n">
        <v>867</v>
      </c>
      <c r="G203" s="16" t="n">
        <v>0.05</v>
      </c>
      <c r="H203" s="16" t="s">
        <v>130</v>
      </c>
      <c r="I203" s="16" t="s">
        <v>100</v>
      </c>
      <c r="J203" s="16" t="n">
        <v>2</v>
      </c>
      <c r="K203" s="16" t="n">
        <v>5</v>
      </c>
      <c r="L203" s="16" t="s">
        <v>41</v>
      </c>
      <c r="M203" s="16" t="str">
        <f aca="false">IF(COUNTIF($A$2:A203,A203)&gt;1,"DUPLICATE","")</f>
        <v/>
      </c>
    </row>
    <row r="204" customFormat="false" ht="15" hidden="false" customHeight="false" outlineLevel="0" collapsed="false">
      <c r="A204" s="16" t="s">
        <v>540</v>
      </c>
      <c r="B204" s="16" t="s">
        <v>537</v>
      </c>
      <c r="C204" s="16" t="s">
        <v>444</v>
      </c>
      <c r="D204" s="16" t="s">
        <v>259</v>
      </c>
      <c r="E204" s="16" t="n">
        <v>2</v>
      </c>
      <c r="F204" s="16" t="n">
        <v>478</v>
      </c>
      <c r="G204" s="16" t="n">
        <v>0.3</v>
      </c>
      <c r="H204" s="16" t="s">
        <v>39</v>
      </c>
      <c r="I204" s="16" t="s">
        <v>60</v>
      </c>
      <c r="J204" s="16" t="n">
        <v>4</v>
      </c>
      <c r="K204" s="16" t="n">
        <v>4</v>
      </c>
      <c r="L204" s="16" t="s">
        <v>41</v>
      </c>
      <c r="M204" s="16" t="str">
        <f aca="false">IF(COUNTIF($A$2:A204,A204)&gt;1,"DUPLICATE","")</f>
        <v/>
      </c>
    </row>
    <row r="205" customFormat="false" ht="15" hidden="false" customHeight="false" outlineLevel="0" collapsed="false">
      <c r="A205" s="16" t="s">
        <v>541</v>
      </c>
      <c r="B205" s="16" t="s">
        <v>537</v>
      </c>
      <c r="C205" s="16" t="s">
        <v>542</v>
      </c>
      <c r="D205" s="16" t="s">
        <v>88</v>
      </c>
      <c r="E205" s="16" t="n">
        <v>2</v>
      </c>
      <c r="F205" s="16" t="n">
        <v>3101</v>
      </c>
      <c r="G205" s="16" t="n">
        <v>0.15</v>
      </c>
      <c r="H205" s="16" t="s">
        <v>89</v>
      </c>
      <c r="I205" s="16" t="s">
        <v>60</v>
      </c>
      <c r="J205" s="16" t="n">
        <v>3</v>
      </c>
      <c r="K205" s="16" t="n">
        <v>4</v>
      </c>
      <c r="L205" s="16" t="s">
        <v>41</v>
      </c>
      <c r="M205" s="16" t="str">
        <f aca="false">IF(COUNTIF($A$2:A205,A205)&gt;1,"DUPLICATE","")</f>
        <v/>
      </c>
    </row>
    <row r="206" customFormat="false" ht="15" hidden="false" customHeight="false" outlineLevel="0" collapsed="false">
      <c r="A206" s="16" t="s">
        <v>543</v>
      </c>
      <c r="B206" s="16" t="s">
        <v>537</v>
      </c>
      <c r="C206" s="16" t="s">
        <v>544</v>
      </c>
      <c r="D206" s="16" t="s">
        <v>216</v>
      </c>
      <c r="E206" s="16" t="n">
        <v>1</v>
      </c>
      <c r="F206" s="16" t="n">
        <v>868</v>
      </c>
      <c r="G206" s="16" t="n">
        <v>0.05</v>
      </c>
      <c r="H206" s="16" t="s">
        <v>545</v>
      </c>
      <c r="I206" s="16" t="s">
        <v>60</v>
      </c>
      <c r="J206" s="16" t="n">
        <v>4</v>
      </c>
      <c r="K206" s="16" t="n">
        <v>4</v>
      </c>
      <c r="L206" s="16" t="s">
        <v>41</v>
      </c>
      <c r="M206" s="16" t="str">
        <f aca="false">IF(COUNTIF($A$2:A206,A206)&gt;1,"DUPLICATE","")</f>
        <v/>
      </c>
    </row>
    <row r="207" customFormat="false" ht="15" hidden="false" customHeight="false" outlineLevel="0" collapsed="false">
      <c r="A207" s="16" t="s">
        <v>546</v>
      </c>
      <c r="B207" s="16" t="s">
        <v>537</v>
      </c>
      <c r="C207" s="16" t="s">
        <v>186</v>
      </c>
      <c r="D207" s="16" t="s">
        <v>95</v>
      </c>
      <c r="E207" s="16" t="n">
        <v>3</v>
      </c>
      <c r="F207" s="16" t="n">
        <v>1427</v>
      </c>
      <c r="G207" s="16" t="n">
        <v>0</v>
      </c>
      <c r="H207" s="16" t="s">
        <v>46</v>
      </c>
      <c r="I207" s="16" t="s">
        <v>60</v>
      </c>
      <c r="J207" s="16" t="n">
        <v>4</v>
      </c>
      <c r="K207" s="16" t="n">
        <v>3</v>
      </c>
      <c r="L207" s="16" t="s">
        <v>41</v>
      </c>
      <c r="M207" s="16" t="str">
        <f aca="false">IF(COUNTIF($A$2:A207,A207)&gt;1,"DUPLICATE","")</f>
        <v/>
      </c>
    </row>
    <row r="208" customFormat="false" ht="15" hidden="false" customHeight="false" outlineLevel="0" collapsed="false">
      <c r="A208" s="16" t="s">
        <v>547</v>
      </c>
      <c r="B208" s="16" t="s">
        <v>537</v>
      </c>
      <c r="C208" s="16" t="s">
        <v>495</v>
      </c>
      <c r="D208" s="16" t="s">
        <v>146</v>
      </c>
      <c r="E208" s="16" t="n">
        <v>2</v>
      </c>
      <c r="F208" s="16" t="n">
        <v>461</v>
      </c>
      <c r="G208" s="16" t="n">
        <v>0</v>
      </c>
      <c r="H208" s="16" t="s">
        <v>70</v>
      </c>
      <c r="I208" s="16" t="s">
        <v>40</v>
      </c>
      <c r="J208" s="16" t="n">
        <v>4</v>
      </c>
      <c r="K208" s="16" t="n">
        <v>4</v>
      </c>
      <c r="L208" s="16" t="s">
        <v>41</v>
      </c>
      <c r="M208" s="16" t="str">
        <f aca="false">IF(COUNTIF($A$2:A208,A208)&gt;1,"DUPLICATE","")</f>
        <v/>
      </c>
    </row>
    <row r="209" customFormat="false" ht="15" hidden="false" customHeight="false" outlineLevel="0" collapsed="false">
      <c r="A209" s="16" t="s">
        <v>548</v>
      </c>
      <c r="B209" s="16" t="s">
        <v>537</v>
      </c>
      <c r="C209" s="16" t="s">
        <v>549</v>
      </c>
      <c r="D209" s="16" t="s">
        <v>451</v>
      </c>
      <c r="E209" s="16" t="n">
        <v>4</v>
      </c>
      <c r="F209" s="16" t="n">
        <v>1308</v>
      </c>
      <c r="G209" s="16" t="n">
        <v>0.3</v>
      </c>
      <c r="H209" s="16" t="s">
        <v>39</v>
      </c>
      <c r="I209" s="16" t="s">
        <v>60</v>
      </c>
      <c r="J209" s="16" t="n">
        <v>6</v>
      </c>
      <c r="K209" s="16" t="n">
        <v>2</v>
      </c>
      <c r="L209" s="16" t="s">
        <v>41</v>
      </c>
      <c r="M209" s="16" t="str">
        <f aca="false">IF(COUNTIF($A$2:A209,A209)&gt;1,"DUPLICATE","")</f>
        <v/>
      </c>
    </row>
    <row r="210" customFormat="false" ht="15" hidden="false" customHeight="false" outlineLevel="0" collapsed="false">
      <c r="A210" s="16" t="s">
        <v>550</v>
      </c>
      <c r="B210" s="16" t="s">
        <v>551</v>
      </c>
      <c r="C210" s="16" t="s">
        <v>118</v>
      </c>
      <c r="D210" s="16" t="s">
        <v>341</v>
      </c>
      <c r="E210" s="16" t="n">
        <v>2</v>
      </c>
      <c r="F210" s="16" t="n">
        <v>1093</v>
      </c>
      <c r="G210" s="16" t="n">
        <v>0.1</v>
      </c>
      <c r="H210" s="16" t="s">
        <v>67</v>
      </c>
      <c r="I210" s="16" t="s">
        <v>71</v>
      </c>
      <c r="J210" s="16" t="n">
        <v>6</v>
      </c>
      <c r="K210" s="16" t="n">
        <v>4</v>
      </c>
      <c r="L210" s="16" t="s">
        <v>41</v>
      </c>
      <c r="M210" s="16" t="str">
        <f aca="false">IF(COUNTIF($A$2:A210,A210)&gt;1,"DUPLICATE","")</f>
        <v/>
      </c>
    </row>
    <row r="211" customFormat="false" ht="15" hidden="false" customHeight="false" outlineLevel="0" collapsed="false">
      <c r="A211" s="16" t="s">
        <v>552</v>
      </c>
      <c r="B211" s="16" t="s">
        <v>551</v>
      </c>
      <c r="C211" s="16" t="s">
        <v>380</v>
      </c>
      <c r="D211" s="16" t="s">
        <v>184</v>
      </c>
      <c r="E211" s="16" t="n">
        <v>1</v>
      </c>
      <c r="F211" s="16" t="s">
        <v>553</v>
      </c>
      <c r="G211" s="16" t="n">
        <v>0.1</v>
      </c>
      <c r="H211" s="16" t="s">
        <v>67</v>
      </c>
      <c r="I211" s="16" t="s">
        <v>40</v>
      </c>
      <c r="J211" s="16" t="n">
        <v>2</v>
      </c>
      <c r="K211" s="16" t="n">
        <v>4</v>
      </c>
      <c r="L211" s="16" t="s">
        <v>41</v>
      </c>
      <c r="M211" s="16" t="str">
        <f aca="false">IF(COUNTIF($A$2:A211,A211)&gt;1,"DUPLICATE","")</f>
        <v/>
      </c>
    </row>
    <row r="212" customFormat="false" ht="15" hidden="false" customHeight="false" outlineLevel="0" collapsed="false">
      <c r="A212" s="16" t="s">
        <v>554</v>
      </c>
      <c r="B212" s="16" t="s">
        <v>551</v>
      </c>
      <c r="C212" s="16" t="s">
        <v>555</v>
      </c>
      <c r="D212" s="16" t="s">
        <v>51</v>
      </c>
      <c r="E212" s="16" t="n">
        <v>3</v>
      </c>
      <c r="F212" s="16" t="s">
        <v>556</v>
      </c>
      <c r="G212" s="16" t="n">
        <v>0.05</v>
      </c>
      <c r="H212" s="16" t="s">
        <v>112</v>
      </c>
      <c r="I212" s="16" t="s">
        <v>71</v>
      </c>
      <c r="J212" s="16" t="n">
        <v>4</v>
      </c>
      <c r="K212" s="16" t="n">
        <v>3</v>
      </c>
      <c r="L212" s="16" t="s">
        <v>57</v>
      </c>
      <c r="M212" s="16" t="str">
        <f aca="false">IF(COUNTIF($A$2:A212,A212)&gt;1,"DUPLICATE","")</f>
        <v/>
      </c>
    </row>
    <row r="213" customFormat="false" ht="15" hidden="false" customHeight="false" outlineLevel="0" collapsed="false">
      <c r="A213" s="16" t="s">
        <v>557</v>
      </c>
      <c r="B213" s="16" t="s">
        <v>551</v>
      </c>
      <c r="C213" s="16" t="s">
        <v>376</v>
      </c>
      <c r="D213" s="16" t="s">
        <v>300</v>
      </c>
      <c r="E213" s="16" t="n">
        <v>1</v>
      </c>
      <c r="F213" s="16" t="n">
        <v>2395</v>
      </c>
      <c r="G213" s="16" t="n">
        <v>0</v>
      </c>
      <c r="H213" s="16" t="s">
        <v>67</v>
      </c>
      <c r="I213" s="16" t="s">
        <v>60</v>
      </c>
      <c r="J213" s="16" t="n">
        <v>4</v>
      </c>
      <c r="K213" s="16" t="n">
        <v>4</v>
      </c>
      <c r="L213" s="16" t="s">
        <v>41</v>
      </c>
      <c r="M213" s="16" t="str">
        <f aca="false">IF(COUNTIF($A$2:A213,A213)&gt;1,"DUPLICATE","")</f>
        <v/>
      </c>
    </row>
    <row r="214" customFormat="false" ht="15" hidden="false" customHeight="false" outlineLevel="0" collapsed="false">
      <c r="A214" s="16" t="s">
        <v>558</v>
      </c>
      <c r="B214" s="16" t="s">
        <v>551</v>
      </c>
      <c r="C214" s="16" t="s">
        <v>559</v>
      </c>
      <c r="D214" s="16" t="s">
        <v>55</v>
      </c>
      <c r="E214" s="16" t="n">
        <v>2</v>
      </c>
      <c r="F214" s="16" t="n">
        <v>1958</v>
      </c>
      <c r="G214" s="16" t="n">
        <v>0.2</v>
      </c>
      <c r="H214" s="16" t="s">
        <v>560</v>
      </c>
      <c r="I214" s="16" t="s">
        <v>40</v>
      </c>
      <c r="J214" s="16" t="n">
        <v>3</v>
      </c>
      <c r="K214" s="16" t="n">
        <v>4</v>
      </c>
      <c r="L214" s="16" t="s">
        <v>41</v>
      </c>
      <c r="M214" s="16" t="str">
        <f aca="false">IF(COUNTIF($A$2:A214,A214)&gt;1,"DUPLICATE","")</f>
        <v/>
      </c>
    </row>
    <row r="215" customFormat="false" ht="15" hidden="false" customHeight="false" outlineLevel="0" collapsed="false">
      <c r="A215" s="16" t="s">
        <v>561</v>
      </c>
      <c r="B215" s="16" t="s">
        <v>551</v>
      </c>
      <c r="C215" s="16" t="s">
        <v>562</v>
      </c>
      <c r="D215" s="16" t="s">
        <v>84</v>
      </c>
      <c r="E215" s="16" t="n">
        <v>2</v>
      </c>
      <c r="F215" s="16" t="n">
        <v>242</v>
      </c>
      <c r="G215" s="16" t="n">
        <v>0</v>
      </c>
      <c r="H215" s="16" t="s">
        <v>56</v>
      </c>
      <c r="I215" s="16" t="s">
        <v>47</v>
      </c>
      <c r="J215" s="16" t="n">
        <v>5</v>
      </c>
      <c r="K215" s="16" t="n">
        <v>4</v>
      </c>
      <c r="L215" s="16" t="s">
        <v>41</v>
      </c>
      <c r="M215" s="16" t="str">
        <f aca="false">IF(COUNTIF($A$2:A215,A215)&gt;1,"DUPLICATE","")</f>
        <v/>
      </c>
    </row>
    <row r="216" customFormat="false" ht="15" hidden="false" customHeight="false" outlineLevel="0" collapsed="false">
      <c r="A216" s="16" t="s">
        <v>563</v>
      </c>
      <c r="B216" s="16" t="s">
        <v>551</v>
      </c>
      <c r="C216" s="16" t="s">
        <v>94</v>
      </c>
      <c r="D216" s="16" t="s">
        <v>95</v>
      </c>
      <c r="E216" s="16" t="n">
        <v>1</v>
      </c>
      <c r="F216" s="16" t="n">
        <v>1451</v>
      </c>
      <c r="G216" s="16" t="n">
        <v>0.1</v>
      </c>
      <c r="H216" s="16" t="s">
        <v>236</v>
      </c>
      <c r="I216" s="16" t="s">
        <v>40</v>
      </c>
      <c r="J216" s="16" t="n">
        <v>5</v>
      </c>
      <c r="K216" s="16" t="n">
        <v>3</v>
      </c>
      <c r="L216" s="16" t="s">
        <v>41</v>
      </c>
      <c r="M216" s="16" t="str">
        <f aca="false">IF(COUNTIF($A$2:A216,A216)&gt;1,"DUPLICATE","")</f>
        <v/>
      </c>
    </row>
    <row r="217" customFormat="false" ht="15" hidden="false" customHeight="false" outlineLevel="0" collapsed="false">
      <c r="A217" s="16" t="s">
        <v>564</v>
      </c>
      <c r="B217" s="16" t="s">
        <v>551</v>
      </c>
      <c r="C217" s="16" t="s">
        <v>44</v>
      </c>
      <c r="D217" s="16" t="s">
        <v>184</v>
      </c>
      <c r="E217" s="16" t="n">
        <v>1</v>
      </c>
      <c r="F217" s="16" t="n">
        <v>1249</v>
      </c>
      <c r="G217" s="16" t="n">
        <v>0</v>
      </c>
      <c r="H217" s="16" t="s">
        <v>565</v>
      </c>
      <c r="I217" s="16" t="s">
        <v>40</v>
      </c>
      <c r="J217" s="16" t="n">
        <v>3</v>
      </c>
      <c r="K217" s="16" t="n">
        <v>5</v>
      </c>
      <c r="L217" s="16" t="s">
        <v>41</v>
      </c>
      <c r="M217" s="16" t="str">
        <f aca="false">IF(COUNTIF($A$2:A217,A217)&gt;1,"DUPLICATE","")</f>
        <v/>
      </c>
    </row>
    <row r="218" customFormat="false" ht="15" hidden="false" customHeight="false" outlineLevel="0" collapsed="false">
      <c r="A218" s="16" t="s">
        <v>566</v>
      </c>
      <c r="B218" s="16" t="s">
        <v>567</v>
      </c>
      <c r="C218" s="16" t="s">
        <v>568</v>
      </c>
      <c r="D218" s="16" t="s">
        <v>66</v>
      </c>
      <c r="E218" s="16" t="n">
        <v>10</v>
      </c>
      <c r="F218" s="16" t="n">
        <v>14999</v>
      </c>
      <c r="G218" s="16" t="n">
        <v>0</v>
      </c>
      <c r="H218" s="16" t="s">
        <v>130</v>
      </c>
      <c r="I218" s="16" t="s">
        <v>47</v>
      </c>
      <c r="J218" s="16" t="n">
        <v>3</v>
      </c>
      <c r="K218" s="16" t="n">
        <v>4</v>
      </c>
      <c r="L218" s="16" t="s">
        <v>41</v>
      </c>
      <c r="M218" s="16" t="str">
        <f aca="false">IF(COUNTIF($A$2:A218,A218)&gt;1,"DUPLICATE","")</f>
        <v/>
      </c>
    </row>
    <row r="219" customFormat="false" ht="15" hidden="false" customHeight="false" outlineLevel="0" collapsed="false">
      <c r="A219" s="16" t="s">
        <v>569</v>
      </c>
      <c r="B219" s="16" t="s">
        <v>551</v>
      </c>
      <c r="C219" s="16" t="s">
        <v>570</v>
      </c>
      <c r="D219" s="16" t="s">
        <v>74</v>
      </c>
      <c r="E219" s="16" t="n">
        <v>2</v>
      </c>
      <c r="F219" s="16" t="n">
        <v>19165</v>
      </c>
      <c r="G219" s="16" t="n">
        <v>0.1</v>
      </c>
      <c r="H219" s="16" t="s">
        <v>46</v>
      </c>
      <c r="I219" s="16" t="s">
        <v>60</v>
      </c>
      <c r="J219" s="16" t="n">
        <v>4</v>
      </c>
      <c r="K219" s="16" t="n">
        <v>5</v>
      </c>
      <c r="L219" s="16" t="s">
        <v>41</v>
      </c>
      <c r="M219" s="16" t="str">
        <f aca="false">IF(COUNTIF($A$2:A219,A219)&gt;1,"DUPLICATE","")</f>
        <v/>
      </c>
    </row>
    <row r="220" customFormat="false" ht="15" hidden="false" customHeight="false" outlineLevel="0" collapsed="false">
      <c r="A220" s="16" t="s">
        <v>571</v>
      </c>
      <c r="B220" s="16" t="s">
        <v>551</v>
      </c>
      <c r="C220" s="16" t="s">
        <v>572</v>
      </c>
      <c r="D220" s="16" t="s">
        <v>291</v>
      </c>
      <c r="E220" s="16" t="n">
        <v>5</v>
      </c>
      <c r="F220" s="16" t="s">
        <v>573</v>
      </c>
      <c r="G220" s="16" t="n">
        <v>0.2</v>
      </c>
      <c r="H220" s="16" t="s">
        <v>565</v>
      </c>
      <c r="I220" s="16" t="s">
        <v>40</v>
      </c>
      <c r="J220" s="16" t="n">
        <v>2</v>
      </c>
      <c r="K220" s="16" t="n">
        <v>4</v>
      </c>
      <c r="L220" s="16" t="s">
        <v>41</v>
      </c>
      <c r="M220" s="16" t="str">
        <f aca="false">IF(COUNTIF($A$2:A220,A220)&gt;1,"DUPLICATE","")</f>
        <v/>
      </c>
    </row>
    <row r="221" customFormat="false" ht="15" hidden="false" customHeight="false" outlineLevel="0" collapsed="false">
      <c r="A221" s="16" t="s">
        <v>574</v>
      </c>
      <c r="B221" s="16" t="s">
        <v>575</v>
      </c>
      <c r="C221" s="16" t="s">
        <v>576</v>
      </c>
      <c r="D221" s="16" t="s">
        <v>170</v>
      </c>
      <c r="E221" s="16" t="n">
        <v>2</v>
      </c>
      <c r="F221" s="16" t="n">
        <v>3140</v>
      </c>
      <c r="G221" s="16" t="n">
        <v>0.05</v>
      </c>
      <c r="H221" s="16" t="s">
        <v>70</v>
      </c>
      <c r="I221" s="16" t="s">
        <v>60</v>
      </c>
      <c r="J221" s="16" t="n">
        <v>5</v>
      </c>
      <c r="K221" s="16" t="n">
        <v>3</v>
      </c>
      <c r="L221" s="16" t="s">
        <v>57</v>
      </c>
      <c r="M221" s="16" t="str">
        <f aca="false">IF(COUNTIF($A$2:A221,A221)&gt;1,"DUPLICATE","")</f>
        <v/>
      </c>
    </row>
    <row r="222" customFormat="false" ht="15" hidden="false" customHeight="false" outlineLevel="0" collapsed="false">
      <c r="A222" s="16" t="s">
        <v>577</v>
      </c>
      <c r="B222" s="16" t="s">
        <v>575</v>
      </c>
      <c r="C222" s="16" t="s">
        <v>524</v>
      </c>
      <c r="D222" s="16" t="s">
        <v>38</v>
      </c>
      <c r="E222" s="16" t="n">
        <v>1</v>
      </c>
      <c r="F222" s="16" t="n">
        <v>345</v>
      </c>
      <c r="G222" s="16" t="n">
        <v>0.05</v>
      </c>
      <c r="H222" s="16" t="s">
        <v>112</v>
      </c>
      <c r="I222" s="16" t="s">
        <v>100</v>
      </c>
      <c r="J222" s="16" t="n">
        <v>3</v>
      </c>
      <c r="K222" s="16" t="n">
        <v>4</v>
      </c>
      <c r="L222" s="16" t="s">
        <v>41</v>
      </c>
      <c r="M222" s="16" t="str">
        <f aca="false">IF(COUNTIF($A$2:A222,A222)&gt;1,"DUPLICATE","")</f>
        <v/>
      </c>
    </row>
    <row r="223" customFormat="false" ht="15" hidden="false" customHeight="false" outlineLevel="0" collapsed="false">
      <c r="A223" s="16" t="s">
        <v>578</v>
      </c>
      <c r="B223" s="16" t="s">
        <v>575</v>
      </c>
      <c r="C223" s="16" t="s">
        <v>555</v>
      </c>
      <c r="D223" s="16" t="s">
        <v>341</v>
      </c>
      <c r="E223" s="16" t="n">
        <v>1</v>
      </c>
      <c r="F223" s="16" t="n">
        <v>1106</v>
      </c>
      <c r="G223" s="16" t="n">
        <v>0.15</v>
      </c>
      <c r="H223" s="16" t="s">
        <v>112</v>
      </c>
      <c r="I223" s="16" t="s">
        <v>100</v>
      </c>
      <c r="J223" s="16" t="n">
        <v>3</v>
      </c>
      <c r="K223" s="16" t="n">
        <v>4</v>
      </c>
      <c r="L223" s="16" t="s">
        <v>41</v>
      </c>
      <c r="M223" s="16" t="str">
        <f aca="false">IF(COUNTIF($A$2:A223,A223)&gt;1,"DUPLICATE","")</f>
        <v/>
      </c>
    </row>
    <row r="224" customFormat="false" ht="15" hidden="false" customHeight="false" outlineLevel="0" collapsed="false">
      <c r="A224" s="16" t="s">
        <v>579</v>
      </c>
      <c r="B224" s="16" t="s">
        <v>575</v>
      </c>
      <c r="C224" s="16" t="s">
        <v>580</v>
      </c>
      <c r="D224" s="16" t="s">
        <v>88</v>
      </c>
      <c r="E224" s="16" t="n">
        <v>1</v>
      </c>
      <c r="F224" s="16" t="n">
        <v>3102</v>
      </c>
      <c r="G224" s="16" t="n">
        <v>0.15</v>
      </c>
      <c r="H224" s="16" t="s">
        <v>545</v>
      </c>
      <c r="I224" s="16" t="s">
        <v>60</v>
      </c>
      <c r="J224" s="16" t="n">
        <v>2</v>
      </c>
      <c r="K224" s="16" t="n">
        <v>5</v>
      </c>
      <c r="L224" s="16" t="s">
        <v>41</v>
      </c>
      <c r="M224" s="16" t="str">
        <f aca="false">IF(COUNTIF($A$2:A224,A224)&gt;1,"DUPLICATE","")</f>
        <v/>
      </c>
    </row>
    <row r="225" customFormat="false" ht="15" hidden="false" customHeight="false" outlineLevel="0" collapsed="false">
      <c r="A225" s="16" t="s">
        <v>581</v>
      </c>
      <c r="B225" s="16" t="s">
        <v>575</v>
      </c>
      <c r="C225" s="16" t="s">
        <v>169</v>
      </c>
      <c r="D225" s="16" t="s">
        <v>77</v>
      </c>
      <c r="E225" s="16" t="n">
        <v>2</v>
      </c>
      <c r="F225" s="16" t="n">
        <v>363</v>
      </c>
      <c r="G225" s="16" t="n">
        <v>0.15</v>
      </c>
      <c r="H225" s="16" t="s">
        <v>39</v>
      </c>
      <c r="I225" s="16" t="s">
        <v>60</v>
      </c>
      <c r="J225" s="16" t="n">
        <v>3</v>
      </c>
      <c r="K225" s="16" t="n">
        <v>5</v>
      </c>
      <c r="L225" s="16" t="s">
        <v>41</v>
      </c>
      <c r="M225" s="16" t="str">
        <f aca="false">IF(COUNTIF($A$2:A225,A225)&gt;1,"DUPLICATE","")</f>
        <v/>
      </c>
    </row>
    <row r="226" customFormat="false" ht="15" hidden="false" customHeight="false" outlineLevel="0" collapsed="false">
      <c r="A226" s="16" t="s">
        <v>582</v>
      </c>
      <c r="B226" s="16" t="s">
        <v>575</v>
      </c>
      <c r="C226" s="16" t="s">
        <v>583</v>
      </c>
      <c r="D226" s="16" t="s">
        <v>451</v>
      </c>
      <c r="E226" s="16" t="n">
        <v>1</v>
      </c>
      <c r="F226" s="16" t="n">
        <v>1234</v>
      </c>
      <c r="G226" s="16" t="n">
        <v>0.3</v>
      </c>
      <c r="H226" s="16" t="s">
        <v>130</v>
      </c>
      <c r="I226" s="16" t="s">
        <v>71</v>
      </c>
      <c r="J226" s="16" t="n">
        <v>3</v>
      </c>
      <c r="K226" s="16" t="n">
        <v>4</v>
      </c>
      <c r="L226" s="16" t="s">
        <v>41</v>
      </c>
      <c r="M226" s="16" t="str">
        <f aca="false">IF(COUNTIF($A$2:A226,A226)&gt;1,"DUPLICATE","")</f>
        <v/>
      </c>
    </row>
    <row r="227" customFormat="false" ht="15" hidden="false" customHeight="false" outlineLevel="0" collapsed="false">
      <c r="A227" s="16" t="s">
        <v>584</v>
      </c>
      <c r="B227" s="16" t="s">
        <v>575</v>
      </c>
      <c r="C227" s="16" t="s">
        <v>585</v>
      </c>
      <c r="D227" s="16" t="s">
        <v>385</v>
      </c>
      <c r="E227" s="16" t="n">
        <v>1</v>
      </c>
      <c r="F227" s="16" t="n">
        <v>300</v>
      </c>
      <c r="G227" s="16" t="n">
        <v>0.2</v>
      </c>
      <c r="H227" s="16" t="s">
        <v>130</v>
      </c>
      <c r="I227" s="16" t="s">
        <v>40</v>
      </c>
      <c r="J227" s="16" t="n">
        <v>5</v>
      </c>
      <c r="K227" s="16" t="n">
        <v>4</v>
      </c>
      <c r="L227" s="16" t="s">
        <v>41</v>
      </c>
      <c r="M227" s="16" t="str">
        <f aca="false">IF(COUNTIF($A$2:A227,A227)&gt;1,"DUPLICATE","")</f>
        <v/>
      </c>
    </row>
    <row r="228" customFormat="false" ht="15" hidden="false" customHeight="false" outlineLevel="0" collapsed="false">
      <c r="A228" s="16" t="s">
        <v>586</v>
      </c>
      <c r="B228" s="16" t="s">
        <v>575</v>
      </c>
      <c r="C228" s="16" t="s">
        <v>587</v>
      </c>
      <c r="D228" s="16" t="s">
        <v>308</v>
      </c>
      <c r="E228" s="16" t="n">
        <v>3</v>
      </c>
      <c r="F228" s="16" t="n">
        <v>205</v>
      </c>
      <c r="G228" s="16" t="n">
        <v>0.1</v>
      </c>
      <c r="H228" s="16" t="s">
        <v>112</v>
      </c>
      <c r="I228" s="16" t="s">
        <v>71</v>
      </c>
      <c r="J228" s="16" t="n">
        <v>5</v>
      </c>
      <c r="K228" s="16" t="n">
        <v>3</v>
      </c>
      <c r="L228" s="16" t="s">
        <v>41</v>
      </c>
      <c r="M228" s="16" t="str">
        <f aca="false">IF(COUNTIF($A$2:A228,A228)&gt;1,"DUPLICATE","")</f>
        <v/>
      </c>
    </row>
    <row r="229" customFormat="false" ht="15" hidden="false" customHeight="false" outlineLevel="0" collapsed="false">
      <c r="A229" s="16" t="s">
        <v>588</v>
      </c>
      <c r="B229" s="16" t="s">
        <v>575</v>
      </c>
      <c r="C229" s="16" t="s">
        <v>589</v>
      </c>
      <c r="D229" s="16" t="s">
        <v>95</v>
      </c>
      <c r="E229" s="16" t="n">
        <v>2</v>
      </c>
      <c r="F229" s="16" t="n">
        <v>1479</v>
      </c>
      <c r="G229" s="16" t="n">
        <v>0.05</v>
      </c>
      <c r="H229" s="16" t="s">
        <v>208</v>
      </c>
      <c r="I229" s="16" t="s">
        <v>40</v>
      </c>
      <c r="J229" s="16" t="n">
        <v>5</v>
      </c>
      <c r="K229" s="16"/>
      <c r="L229" s="16" t="s">
        <v>57</v>
      </c>
      <c r="M229" s="16" t="str">
        <f aca="false">IF(COUNTIF($A$2:A229,A229)&gt;1,"DUPLICATE","")</f>
        <v/>
      </c>
    </row>
    <row r="230" customFormat="false" ht="15" hidden="false" customHeight="false" outlineLevel="0" collapsed="false">
      <c r="A230" s="16" t="s">
        <v>590</v>
      </c>
      <c r="B230" s="16" t="s">
        <v>575</v>
      </c>
      <c r="C230" s="16" t="s">
        <v>580</v>
      </c>
      <c r="D230" s="16" t="s">
        <v>225</v>
      </c>
      <c r="E230" s="16" t="n">
        <v>2</v>
      </c>
      <c r="F230" s="16" t="n">
        <v>383</v>
      </c>
      <c r="G230" s="16" t="n">
        <v>0.1</v>
      </c>
      <c r="H230" s="16" t="s">
        <v>208</v>
      </c>
      <c r="I230" s="16" t="s">
        <v>40</v>
      </c>
      <c r="J230" s="16" t="n">
        <v>5</v>
      </c>
      <c r="K230" s="16" t="n">
        <v>4</v>
      </c>
      <c r="L230" s="16" t="s">
        <v>41</v>
      </c>
      <c r="M230" s="16" t="str">
        <f aca="false">IF(COUNTIF($A$2:A230,A230)&gt;1,"DUPLICATE","")</f>
        <v/>
      </c>
    </row>
    <row r="231" customFormat="false" ht="15" hidden="false" customHeight="false" outlineLevel="0" collapsed="false">
      <c r="A231" s="16" t="s">
        <v>591</v>
      </c>
      <c r="B231" s="16" t="s">
        <v>575</v>
      </c>
      <c r="C231" s="16" t="s">
        <v>592</v>
      </c>
      <c r="D231" s="16" t="s">
        <v>393</v>
      </c>
      <c r="E231" s="16" t="n">
        <v>1</v>
      </c>
      <c r="F231" s="16" t="s">
        <v>593</v>
      </c>
      <c r="G231" s="16" t="n">
        <v>0.15</v>
      </c>
      <c r="H231" s="16" t="s">
        <v>89</v>
      </c>
      <c r="I231" s="16" t="s">
        <v>40</v>
      </c>
      <c r="J231" s="16" t="n">
        <v>4</v>
      </c>
      <c r="K231" s="16" t="n">
        <v>2</v>
      </c>
      <c r="L231" s="16" t="s">
        <v>57</v>
      </c>
      <c r="M231" s="16" t="str">
        <f aca="false">IF(COUNTIF($A$2:A231,A231)&gt;1,"DUPLICATE","")</f>
        <v/>
      </c>
    </row>
    <row r="232" customFormat="false" ht="15" hidden="false" customHeight="false" outlineLevel="0" collapsed="false">
      <c r="A232" s="16" t="s">
        <v>594</v>
      </c>
      <c r="B232" s="16" t="s">
        <v>575</v>
      </c>
      <c r="C232" s="16" t="s">
        <v>253</v>
      </c>
      <c r="D232" s="16" t="s">
        <v>222</v>
      </c>
      <c r="E232" s="16" t="n">
        <v>2</v>
      </c>
      <c r="F232" s="16" t="n">
        <v>1820</v>
      </c>
      <c r="G232" s="16" t="n">
        <v>0.05</v>
      </c>
      <c r="H232" s="16" t="s">
        <v>89</v>
      </c>
      <c r="I232" s="16" t="s">
        <v>60</v>
      </c>
      <c r="J232" s="16" t="n">
        <v>2</v>
      </c>
      <c r="K232" s="16" t="n">
        <v>2</v>
      </c>
      <c r="L232" s="16" t="s">
        <v>57</v>
      </c>
      <c r="M232" s="16" t="str">
        <f aca="false">IF(COUNTIF($A$2:A232,A232)&gt;1,"DUPLICATE","")</f>
        <v/>
      </c>
    </row>
    <row r="233" customFormat="false" ht="15" hidden="false" customHeight="false" outlineLevel="0" collapsed="false">
      <c r="A233" s="16" t="s">
        <v>595</v>
      </c>
      <c r="B233" s="16" t="s">
        <v>575</v>
      </c>
      <c r="C233" s="16" t="s">
        <v>568</v>
      </c>
      <c r="D233" s="16" t="s">
        <v>136</v>
      </c>
      <c r="E233" s="16" t="n">
        <v>2</v>
      </c>
      <c r="F233" s="16" t="n">
        <v>2183</v>
      </c>
      <c r="G233" s="16" t="n">
        <v>0.2</v>
      </c>
      <c r="H233" s="16" t="s">
        <v>130</v>
      </c>
      <c r="I233" s="16" t="s">
        <v>47</v>
      </c>
      <c r="J233" s="16" t="n">
        <v>3</v>
      </c>
      <c r="K233" s="16" t="n">
        <v>5</v>
      </c>
      <c r="L233" s="16" t="s">
        <v>41</v>
      </c>
      <c r="M233" s="16" t="str">
        <f aca="false">IF(COUNTIF($A$2:A233,A233)&gt;1,"DUPLICATE","")</f>
        <v/>
      </c>
    </row>
    <row r="234" customFormat="false" ht="15" hidden="false" customHeight="false" outlineLevel="0" collapsed="false">
      <c r="A234" s="16" t="s">
        <v>596</v>
      </c>
      <c r="B234" s="16" t="s">
        <v>575</v>
      </c>
      <c r="C234" s="16" t="s">
        <v>597</v>
      </c>
      <c r="D234" s="16" t="s">
        <v>74</v>
      </c>
      <c r="E234" s="16" t="n">
        <v>1</v>
      </c>
      <c r="F234" s="16" t="n">
        <v>19620</v>
      </c>
      <c r="G234" s="16" t="n">
        <v>0</v>
      </c>
      <c r="H234" s="16" t="s">
        <v>67</v>
      </c>
      <c r="I234" s="16" t="s">
        <v>60</v>
      </c>
      <c r="J234" s="16" t="n">
        <v>3</v>
      </c>
      <c r="K234" s="16" t="n">
        <v>3</v>
      </c>
      <c r="L234" s="16" t="s">
        <v>57</v>
      </c>
      <c r="M234" s="16" t="str">
        <f aca="false">IF(COUNTIF($A$2:A234,A234)&gt;1,"DUPLICATE","")</f>
        <v/>
      </c>
    </row>
    <row r="235" customFormat="false" ht="15" hidden="false" customHeight="false" outlineLevel="0" collapsed="false">
      <c r="A235" s="16" t="s">
        <v>598</v>
      </c>
      <c r="B235" s="16" t="s">
        <v>575</v>
      </c>
      <c r="C235" s="16" t="s">
        <v>599</v>
      </c>
      <c r="D235" s="16" t="s">
        <v>129</v>
      </c>
      <c r="E235" s="16" t="n">
        <v>1</v>
      </c>
      <c r="F235" s="16" t="n">
        <v>596</v>
      </c>
      <c r="G235" s="16" t="n">
        <v>0.1</v>
      </c>
      <c r="H235" s="16" t="s">
        <v>46</v>
      </c>
      <c r="I235" s="16" t="s">
        <v>47</v>
      </c>
      <c r="J235" s="16" t="n">
        <v>5</v>
      </c>
      <c r="K235" s="16" t="n">
        <v>4</v>
      </c>
      <c r="L235" s="16" t="s">
        <v>41</v>
      </c>
      <c r="M235" s="16" t="str">
        <f aca="false">IF(COUNTIF($A$2:A235,A235)&gt;1,"DUPLICATE","")</f>
        <v/>
      </c>
    </row>
    <row r="236" customFormat="false" ht="15" hidden="false" customHeight="false" outlineLevel="0" collapsed="false">
      <c r="A236" s="16" t="s">
        <v>600</v>
      </c>
      <c r="B236" s="16" t="s">
        <v>575</v>
      </c>
      <c r="C236" s="16" t="s">
        <v>601</v>
      </c>
      <c r="D236" s="16" t="s">
        <v>184</v>
      </c>
      <c r="E236" s="16" t="n">
        <v>1</v>
      </c>
      <c r="F236" s="16" t="n">
        <v>1295</v>
      </c>
      <c r="G236" s="16" t="n">
        <v>0</v>
      </c>
      <c r="H236" s="16" t="s">
        <v>56</v>
      </c>
      <c r="I236" s="16" t="s">
        <v>47</v>
      </c>
      <c r="J236" s="16" t="n">
        <v>6</v>
      </c>
      <c r="K236" s="16" t="n">
        <v>4</v>
      </c>
      <c r="L236" s="16" t="s">
        <v>41</v>
      </c>
      <c r="M236" s="16" t="str">
        <f aca="false">IF(COUNTIF($A$2:A236,A236)&gt;1,"DUPLICATE","")</f>
        <v/>
      </c>
    </row>
    <row r="237" customFormat="false" ht="15" hidden="false" customHeight="false" outlineLevel="0" collapsed="false">
      <c r="A237" s="16" t="s">
        <v>602</v>
      </c>
      <c r="B237" s="16" t="s">
        <v>575</v>
      </c>
      <c r="C237" s="16" t="s">
        <v>603</v>
      </c>
      <c r="D237" s="16" t="s">
        <v>149</v>
      </c>
      <c r="E237" s="16" t="n">
        <v>2</v>
      </c>
      <c r="F237" s="16" t="n">
        <v>1657</v>
      </c>
      <c r="G237" s="16" t="n">
        <v>0</v>
      </c>
      <c r="H237" s="16" t="s">
        <v>46</v>
      </c>
      <c r="I237" s="16" t="s">
        <v>60</v>
      </c>
      <c r="J237" s="16" t="n">
        <v>3</v>
      </c>
      <c r="K237" s="16" t="n">
        <v>4</v>
      </c>
      <c r="L237" s="16" t="s">
        <v>41</v>
      </c>
      <c r="M237" s="16" t="str">
        <f aca="false">IF(COUNTIF($A$2:A237,A237)&gt;1,"DUPLICATE","")</f>
        <v/>
      </c>
    </row>
    <row r="238" customFormat="false" ht="15" hidden="false" customHeight="false" outlineLevel="0" collapsed="false">
      <c r="A238" s="16" t="s">
        <v>604</v>
      </c>
      <c r="B238" s="16" t="s">
        <v>575</v>
      </c>
      <c r="C238" s="16" t="s">
        <v>605</v>
      </c>
      <c r="D238" s="16" t="s">
        <v>111</v>
      </c>
      <c r="E238" s="16" t="n">
        <v>1</v>
      </c>
      <c r="F238" s="16" t="n">
        <v>992</v>
      </c>
      <c r="G238" s="16" t="n">
        <v>0.05</v>
      </c>
      <c r="H238" s="16" t="s">
        <v>81</v>
      </c>
      <c r="I238" s="16" t="s">
        <v>47</v>
      </c>
      <c r="J238" s="16" t="n">
        <v>3</v>
      </c>
      <c r="K238" s="16" t="n">
        <v>4</v>
      </c>
      <c r="L238" s="16" t="s">
        <v>41</v>
      </c>
      <c r="M238" s="16" t="str">
        <f aca="false">IF(COUNTIF($A$2:A238,A238)&gt;1,"DUPLICATE","")</f>
        <v/>
      </c>
    </row>
    <row r="239" customFormat="false" ht="15" hidden="false" customHeight="false" outlineLevel="0" collapsed="false">
      <c r="A239" s="16" t="s">
        <v>606</v>
      </c>
      <c r="B239" s="16" t="s">
        <v>575</v>
      </c>
      <c r="C239" s="16" t="s">
        <v>374</v>
      </c>
      <c r="D239" s="16" t="s">
        <v>133</v>
      </c>
      <c r="E239" s="16" t="n">
        <v>3</v>
      </c>
      <c r="F239" s="16" t="n">
        <v>573</v>
      </c>
      <c r="G239" s="16" t="n">
        <v>0.1</v>
      </c>
      <c r="H239" s="16" t="s">
        <v>112</v>
      </c>
      <c r="I239" s="16" t="s">
        <v>60</v>
      </c>
      <c r="J239" s="16" t="n">
        <v>5</v>
      </c>
      <c r="K239" s="16" t="n">
        <v>3</v>
      </c>
      <c r="L239" s="16" t="s">
        <v>41</v>
      </c>
      <c r="M239" s="16" t="str">
        <f aca="false">IF(COUNTIF($A$2:A239,A239)&gt;1,"DUPLICATE","")</f>
        <v/>
      </c>
    </row>
    <row r="240" customFormat="false" ht="15" hidden="false" customHeight="false" outlineLevel="0" collapsed="false">
      <c r="A240" s="16" t="s">
        <v>607</v>
      </c>
      <c r="B240" s="16" t="s">
        <v>575</v>
      </c>
      <c r="C240" s="16" t="s">
        <v>253</v>
      </c>
      <c r="D240" s="16" t="s">
        <v>165</v>
      </c>
      <c r="E240" s="16" t="n">
        <v>1</v>
      </c>
      <c r="F240" s="16" t="n">
        <v>885</v>
      </c>
      <c r="G240" s="16" t="n">
        <v>0.05</v>
      </c>
      <c r="H240" s="16" t="s">
        <v>89</v>
      </c>
      <c r="I240" s="16" t="s">
        <v>60</v>
      </c>
      <c r="J240" s="16" t="n">
        <v>3</v>
      </c>
      <c r="K240" s="16" t="n">
        <v>4</v>
      </c>
      <c r="L240" s="16" t="s">
        <v>41</v>
      </c>
      <c r="M240" s="16" t="str">
        <f aca="false">IF(COUNTIF($A$2:A240,A240)&gt;1,"DUPLICATE","")</f>
        <v/>
      </c>
    </row>
    <row r="241" customFormat="false" ht="15" hidden="false" customHeight="false" outlineLevel="0" collapsed="false">
      <c r="A241" s="16" t="s">
        <v>608</v>
      </c>
      <c r="B241" s="16" t="s">
        <v>609</v>
      </c>
      <c r="C241" s="16" t="s">
        <v>610</v>
      </c>
      <c r="D241" s="16" t="s">
        <v>157</v>
      </c>
      <c r="E241" s="16" t="n">
        <v>1</v>
      </c>
      <c r="F241" s="16" t="n">
        <v>1045</v>
      </c>
      <c r="G241" s="16" t="n">
        <v>0</v>
      </c>
      <c r="H241" s="16" t="s">
        <v>130</v>
      </c>
      <c r="I241" s="16" t="s">
        <v>71</v>
      </c>
      <c r="J241" s="16" t="n">
        <v>4</v>
      </c>
      <c r="K241" s="16" t="n">
        <v>5</v>
      </c>
      <c r="L241" s="16" t="s">
        <v>41</v>
      </c>
      <c r="M241" s="16" t="str">
        <f aca="false">IF(COUNTIF($A$2:A241,A241)&gt;1,"DUPLICATE","")</f>
        <v/>
      </c>
    </row>
    <row r="242" customFormat="false" ht="15" hidden="false" customHeight="false" outlineLevel="0" collapsed="false">
      <c r="A242" s="16" t="s">
        <v>611</v>
      </c>
      <c r="B242" s="16" t="s">
        <v>609</v>
      </c>
      <c r="C242" s="16" t="s">
        <v>183</v>
      </c>
      <c r="D242" s="16" t="s">
        <v>254</v>
      </c>
      <c r="E242" s="16" t="n">
        <v>1</v>
      </c>
      <c r="F242" s="16" t="n">
        <v>1039</v>
      </c>
      <c r="G242" s="16" t="n">
        <v>0</v>
      </c>
      <c r="H242" s="16" t="s">
        <v>39</v>
      </c>
      <c r="I242" s="16" t="s">
        <v>60</v>
      </c>
      <c r="J242" s="16" t="n">
        <v>2</v>
      </c>
      <c r="K242" s="16" t="n">
        <v>5</v>
      </c>
      <c r="L242" s="16" t="s">
        <v>41</v>
      </c>
      <c r="M242" s="16" t="str">
        <f aca="false">IF(COUNTIF($A$2:A242,A242)&gt;1,"DUPLICATE","")</f>
        <v/>
      </c>
    </row>
    <row r="243" customFormat="false" ht="15" hidden="false" customHeight="false" outlineLevel="0" collapsed="false">
      <c r="A243" s="16" t="s">
        <v>612</v>
      </c>
      <c r="B243" s="16" t="s">
        <v>609</v>
      </c>
      <c r="C243" s="16" t="s">
        <v>613</v>
      </c>
      <c r="D243" s="16" t="s">
        <v>254</v>
      </c>
      <c r="E243" s="16" t="n">
        <v>1</v>
      </c>
      <c r="F243" s="16" t="n">
        <v>1027</v>
      </c>
      <c r="G243" s="16" t="n">
        <v>0.05</v>
      </c>
      <c r="H243" s="16" t="s">
        <v>70</v>
      </c>
      <c r="I243" s="16" t="s">
        <v>71</v>
      </c>
      <c r="J243" s="16" t="n">
        <v>6</v>
      </c>
      <c r="K243" s="16" t="n">
        <v>4</v>
      </c>
      <c r="L243" s="16" t="s">
        <v>41</v>
      </c>
      <c r="M243" s="16" t="str">
        <f aca="false">IF(COUNTIF($A$2:A243,A243)&gt;1,"DUPLICATE","")</f>
        <v/>
      </c>
    </row>
    <row r="244" customFormat="false" ht="15" hidden="false" customHeight="false" outlineLevel="0" collapsed="false">
      <c r="A244" s="16" t="s">
        <v>614</v>
      </c>
      <c r="B244" s="16" t="s">
        <v>609</v>
      </c>
      <c r="C244" s="16" t="s">
        <v>615</v>
      </c>
      <c r="D244" s="16" t="s">
        <v>126</v>
      </c>
      <c r="E244" s="16" t="n">
        <v>3</v>
      </c>
      <c r="F244" s="16" t="n">
        <v>382</v>
      </c>
      <c r="G244" s="16" t="n">
        <v>0</v>
      </c>
      <c r="H244" s="16" t="s">
        <v>56</v>
      </c>
      <c r="I244" s="16"/>
      <c r="J244" s="16" t="n">
        <v>7</v>
      </c>
      <c r="K244" s="16" t="n">
        <v>3</v>
      </c>
      <c r="L244" s="16" t="s">
        <v>41</v>
      </c>
      <c r="M244" s="16" t="str">
        <f aca="false">IF(COUNTIF($A$2:A244,A244)&gt;1,"DUPLICATE","")</f>
        <v/>
      </c>
    </row>
    <row r="245" customFormat="false" ht="15" hidden="false" customHeight="false" outlineLevel="0" collapsed="false">
      <c r="A245" s="16" t="s">
        <v>616</v>
      </c>
      <c r="B245" s="16" t="s">
        <v>609</v>
      </c>
      <c r="C245" s="16" t="s">
        <v>617</v>
      </c>
      <c r="D245" s="16" t="s">
        <v>146</v>
      </c>
      <c r="E245" s="16" t="n">
        <v>2</v>
      </c>
      <c r="F245" s="16" t="n">
        <v>439</v>
      </c>
      <c r="G245" s="16" t="n">
        <v>0.15</v>
      </c>
      <c r="H245" s="16" t="s">
        <v>67</v>
      </c>
      <c r="I245" s="16"/>
      <c r="J245" s="16" t="n">
        <v>6</v>
      </c>
      <c r="K245" s="16" t="n">
        <v>3</v>
      </c>
      <c r="L245" s="16" t="s">
        <v>41</v>
      </c>
      <c r="M245" s="16" t="str">
        <f aca="false">IF(COUNTIF($A$2:A245,A245)&gt;1,"DUPLICATE","")</f>
        <v/>
      </c>
    </row>
    <row r="246" customFormat="false" ht="15" hidden="false" customHeight="false" outlineLevel="0" collapsed="false">
      <c r="A246" s="16" t="s">
        <v>618</v>
      </c>
      <c r="B246" s="16" t="s">
        <v>609</v>
      </c>
      <c r="C246" s="16" t="s">
        <v>619</v>
      </c>
      <c r="D246" s="16" t="s">
        <v>225</v>
      </c>
      <c r="E246" s="16" t="n">
        <v>1</v>
      </c>
      <c r="F246" s="16" t="s">
        <v>620</v>
      </c>
      <c r="G246" s="16" t="n">
        <v>0</v>
      </c>
      <c r="H246" s="16" t="s">
        <v>39</v>
      </c>
      <c r="I246" s="16" t="s">
        <v>40</v>
      </c>
      <c r="J246" s="16" t="n">
        <v>3</v>
      </c>
      <c r="K246" s="16" t="n">
        <v>3</v>
      </c>
      <c r="L246" s="16" t="s">
        <v>41</v>
      </c>
      <c r="M246" s="16" t="str">
        <f aca="false">IF(COUNTIF($A$2:A246,A246)&gt;1,"DUPLICATE","")</f>
        <v/>
      </c>
    </row>
    <row r="247" customFormat="false" ht="15" hidden="false" customHeight="false" outlineLevel="0" collapsed="false">
      <c r="A247" s="16" t="s">
        <v>621</v>
      </c>
      <c r="B247" s="16" t="s">
        <v>609</v>
      </c>
      <c r="C247" s="16" t="s">
        <v>572</v>
      </c>
      <c r="D247" s="16" t="s">
        <v>165</v>
      </c>
      <c r="E247" s="16" t="n">
        <v>1</v>
      </c>
      <c r="F247" s="16" t="n">
        <v>888</v>
      </c>
      <c r="G247" s="16" t="n">
        <v>0.2</v>
      </c>
      <c r="H247" s="16" t="s">
        <v>46</v>
      </c>
      <c r="I247" s="16" t="s">
        <v>40</v>
      </c>
      <c r="J247" s="16" t="n">
        <v>4</v>
      </c>
      <c r="K247" s="16" t="n">
        <v>4</v>
      </c>
      <c r="L247" s="16" t="s">
        <v>41</v>
      </c>
      <c r="M247" s="16" t="str">
        <f aca="false">IF(COUNTIF($A$2:A247,A247)&gt;1,"DUPLICATE","")</f>
        <v/>
      </c>
    </row>
    <row r="248" customFormat="false" ht="15" hidden="false" customHeight="false" outlineLevel="0" collapsed="false">
      <c r="A248" s="16" t="s">
        <v>622</v>
      </c>
      <c r="B248" s="16" t="s">
        <v>609</v>
      </c>
      <c r="C248" s="16" t="s">
        <v>299</v>
      </c>
      <c r="D248" s="16" t="s">
        <v>300</v>
      </c>
      <c r="E248" s="16" t="n">
        <v>1</v>
      </c>
      <c r="F248" s="16" t="n">
        <v>2452</v>
      </c>
      <c r="G248" s="16" t="n">
        <v>0</v>
      </c>
      <c r="H248" s="16" t="s">
        <v>39</v>
      </c>
      <c r="I248" s="16" t="s">
        <v>60</v>
      </c>
      <c r="J248" s="16" t="n">
        <v>4</v>
      </c>
      <c r="K248" s="16" t="n">
        <v>4</v>
      </c>
      <c r="L248" s="16" t="s">
        <v>41</v>
      </c>
      <c r="M248" s="16" t="str">
        <f aca="false">IF(COUNTIF($A$2:A248,A248)&gt;1,"DUPLICATE","")</f>
        <v/>
      </c>
    </row>
    <row r="249" customFormat="false" ht="15" hidden="false" customHeight="false" outlineLevel="0" collapsed="false">
      <c r="A249" s="16" t="s">
        <v>623</v>
      </c>
      <c r="B249" s="16" t="s">
        <v>609</v>
      </c>
      <c r="C249" s="16" t="s">
        <v>624</v>
      </c>
      <c r="D249" s="16" t="s">
        <v>393</v>
      </c>
      <c r="E249" s="16" t="n">
        <v>2</v>
      </c>
      <c r="F249" s="16" t="n">
        <v>480</v>
      </c>
      <c r="G249" s="16" t="n">
        <v>0.15</v>
      </c>
      <c r="H249" s="16" t="s">
        <v>130</v>
      </c>
      <c r="I249" s="16" t="s">
        <v>60</v>
      </c>
      <c r="J249" s="16" t="n">
        <v>2</v>
      </c>
      <c r="K249" s="16" t="n">
        <v>4</v>
      </c>
      <c r="L249" s="16" t="s">
        <v>41</v>
      </c>
      <c r="M249" s="16" t="str">
        <f aca="false">IF(COUNTIF($A$2:A249,A249)&gt;1,"DUPLICATE","")</f>
        <v/>
      </c>
    </row>
    <row r="250" customFormat="false" ht="15" hidden="false" customHeight="false" outlineLevel="0" collapsed="false">
      <c r="A250" s="16" t="s">
        <v>625</v>
      </c>
      <c r="B250" s="16" t="s">
        <v>609</v>
      </c>
      <c r="C250" s="16" t="s">
        <v>338</v>
      </c>
      <c r="D250" s="16" t="s">
        <v>184</v>
      </c>
      <c r="E250" s="16" t="n">
        <v>1</v>
      </c>
      <c r="F250" s="16" t="n">
        <v>1287</v>
      </c>
      <c r="G250" s="16" t="n">
        <v>0.1</v>
      </c>
      <c r="H250" s="16" t="s">
        <v>477</v>
      </c>
      <c r="I250" s="16" t="s">
        <v>47</v>
      </c>
      <c r="J250" s="16" t="n">
        <v>4</v>
      </c>
      <c r="K250" s="16" t="n">
        <v>4</v>
      </c>
      <c r="L250" s="16" t="s">
        <v>41</v>
      </c>
      <c r="M250" s="16" t="str">
        <f aca="false">IF(COUNTIF($A$2:A250,A250)&gt;1,"DUPLICATE","")</f>
        <v/>
      </c>
    </row>
    <row r="251" customFormat="false" ht="15" hidden="false" customHeight="false" outlineLevel="0" collapsed="false">
      <c r="A251" s="16" t="s">
        <v>626</v>
      </c>
      <c r="B251" s="16" t="s">
        <v>609</v>
      </c>
      <c r="C251" s="16" t="s">
        <v>627</v>
      </c>
      <c r="D251" s="16" t="s">
        <v>219</v>
      </c>
      <c r="E251" s="16" t="n">
        <v>2</v>
      </c>
      <c r="F251" s="16" t="n">
        <v>1239</v>
      </c>
      <c r="G251" s="16" t="n">
        <v>0.1</v>
      </c>
      <c r="H251" s="16" t="s">
        <v>46</v>
      </c>
      <c r="I251" s="16" t="s">
        <v>71</v>
      </c>
      <c r="J251" s="16" t="n">
        <v>3</v>
      </c>
      <c r="K251" s="16" t="n">
        <v>5</v>
      </c>
      <c r="L251" s="16" t="s">
        <v>41</v>
      </c>
      <c r="M251" s="16" t="str">
        <f aca="false">IF(COUNTIF($A$2:A251,A251)&gt;1,"DUPLICATE","")</f>
        <v/>
      </c>
    </row>
    <row r="252" customFormat="false" ht="15" hidden="false" customHeight="false" outlineLevel="0" collapsed="false">
      <c r="A252" s="16" t="s">
        <v>628</v>
      </c>
      <c r="B252" s="16" t="s">
        <v>609</v>
      </c>
      <c r="C252" s="16" t="s">
        <v>228</v>
      </c>
      <c r="D252" s="16" t="s">
        <v>111</v>
      </c>
      <c r="E252" s="16" t="n">
        <v>2</v>
      </c>
      <c r="F252" s="16" t="n">
        <v>964</v>
      </c>
      <c r="G252" s="16" t="n">
        <v>0.1</v>
      </c>
      <c r="H252" s="16" t="s">
        <v>46</v>
      </c>
      <c r="I252" s="16" t="s">
        <v>47</v>
      </c>
      <c r="J252" s="16" t="n">
        <v>4</v>
      </c>
      <c r="K252" s="16" t="n">
        <v>4</v>
      </c>
      <c r="L252" s="16" t="s">
        <v>41</v>
      </c>
      <c r="M252" s="16" t="str">
        <f aca="false">IF(COUNTIF($A$2:A252,A252)&gt;1,"DUPLICATE","")</f>
        <v/>
      </c>
    </row>
    <row r="253" customFormat="false" ht="15" hidden="false" customHeight="false" outlineLevel="0" collapsed="false">
      <c r="A253" s="16" t="s">
        <v>629</v>
      </c>
      <c r="B253" s="16" t="s">
        <v>609</v>
      </c>
      <c r="C253" s="16" t="s">
        <v>630</v>
      </c>
      <c r="D253" s="16" t="s">
        <v>108</v>
      </c>
      <c r="E253" s="16" t="n">
        <v>1</v>
      </c>
      <c r="F253" s="16" t="n">
        <v>3570</v>
      </c>
      <c r="G253" s="16" t="n">
        <v>0.1</v>
      </c>
      <c r="H253" s="16" t="s">
        <v>112</v>
      </c>
      <c r="I253" s="16" t="s">
        <v>60</v>
      </c>
      <c r="J253" s="16" t="n">
        <v>4</v>
      </c>
      <c r="K253" s="16"/>
      <c r="L253" s="16" t="s">
        <v>41</v>
      </c>
      <c r="M253" s="16" t="str">
        <f aca="false">IF(COUNTIF($A$2:A253,A253)&gt;1,"DUPLICATE","")</f>
        <v/>
      </c>
    </row>
    <row r="254" customFormat="false" ht="15" hidden="false" customHeight="false" outlineLevel="0" collapsed="false">
      <c r="A254" s="16" t="s">
        <v>631</v>
      </c>
      <c r="B254" s="16" t="s">
        <v>632</v>
      </c>
      <c r="C254" s="16" t="s">
        <v>633</v>
      </c>
      <c r="D254" s="16" t="s">
        <v>129</v>
      </c>
      <c r="E254" s="16" t="n">
        <v>2</v>
      </c>
      <c r="F254" s="16" t="n">
        <v>606</v>
      </c>
      <c r="G254" s="16" t="n">
        <v>0.15</v>
      </c>
      <c r="H254" s="16" t="s">
        <v>241</v>
      </c>
      <c r="I254" s="16" t="s">
        <v>60</v>
      </c>
      <c r="J254" s="16" t="n">
        <v>3</v>
      </c>
      <c r="K254" s="16" t="n">
        <v>5</v>
      </c>
      <c r="L254" s="16" t="s">
        <v>41</v>
      </c>
      <c r="M254" s="16" t="str">
        <f aca="false">IF(COUNTIF($A$2:A254,A254)&gt;1,"DUPLICATE","")</f>
        <v/>
      </c>
    </row>
    <row r="255" customFormat="false" ht="15" hidden="false" customHeight="false" outlineLevel="0" collapsed="false">
      <c r="A255" s="16" t="s">
        <v>634</v>
      </c>
      <c r="B255" s="16" t="s">
        <v>632</v>
      </c>
      <c r="C255" s="16" t="s">
        <v>635</v>
      </c>
      <c r="D255" s="16" t="s">
        <v>451</v>
      </c>
      <c r="E255" s="16" t="n">
        <v>1</v>
      </c>
      <c r="F255" s="16" t="n">
        <v>1271</v>
      </c>
      <c r="G255" s="16" t="n">
        <v>0.2</v>
      </c>
      <c r="H255" s="16" t="s">
        <v>208</v>
      </c>
      <c r="I255" s="16" t="s">
        <v>60</v>
      </c>
      <c r="J255" s="16" t="n">
        <v>7</v>
      </c>
      <c r="K255" s="16" t="n">
        <v>4</v>
      </c>
      <c r="L255" s="16" t="s">
        <v>41</v>
      </c>
      <c r="M255" s="16" t="str">
        <f aca="false">IF(COUNTIF($A$2:A255,A255)&gt;1,"DUPLICATE","")</f>
        <v/>
      </c>
    </row>
    <row r="256" customFormat="false" ht="15" hidden="false" customHeight="false" outlineLevel="0" collapsed="false">
      <c r="A256" s="16" t="s">
        <v>636</v>
      </c>
      <c r="B256" s="16" t="s">
        <v>632</v>
      </c>
      <c r="C256" s="16" t="s">
        <v>188</v>
      </c>
      <c r="D256" s="16" t="s">
        <v>203</v>
      </c>
      <c r="E256" s="16" t="n">
        <v>1</v>
      </c>
      <c r="F256" s="16" t="n">
        <v>2502</v>
      </c>
      <c r="G256" s="16" t="n">
        <v>0</v>
      </c>
      <c r="H256" s="16" t="s">
        <v>81</v>
      </c>
      <c r="I256" s="16" t="s">
        <v>47</v>
      </c>
      <c r="J256" s="16" t="n">
        <v>2</v>
      </c>
      <c r="K256" s="16" t="n">
        <v>5</v>
      </c>
      <c r="L256" s="16" t="s">
        <v>41</v>
      </c>
      <c r="M256" s="16" t="str">
        <f aca="false">IF(COUNTIF($A$2:A256,A256)&gt;1,"DUPLICATE","")</f>
        <v/>
      </c>
    </row>
    <row r="257" customFormat="false" ht="15" hidden="false" customHeight="false" outlineLevel="0" collapsed="false">
      <c r="A257" s="16" t="s">
        <v>637</v>
      </c>
      <c r="B257" s="16" t="s">
        <v>632</v>
      </c>
      <c r="C257" s="16" t="s">
        <v>402</v>
      </c>
      <c r="D257" s="16" t="s">
        <v>396</v>
      </c>
      <c r="E257" s="16" t="n">
        <v>1</v>
      </c>
      <c r="F257" s="16" t="n">
        <v>5436</v>
      </c>
      <c r="G257" s="16" t="n">
        <v>0</v>
      </c>
      <c r="H257" s="16" t="s">
        <v>46</v>
      </c>
      <c r="I257" s="16" t="s">
        <v>47</v>
      </c>
      <c r="J257" s="16" t="n">
        <v>4</v>
      </c>
      <c r="K257" s="16" t="n">
        <v>4</v>
      </c>
      <c r="L257" s="16" t="s">
        <v>41</v>
      </c>
      <c r="M257" s="16" t="str">
        <f aca="false">IF(COUNTIF($A$2:A257,A257)&gt;1,"DUPLICATE","")</f>
        <v/>
      </c>
    </row>
    <row r="258" customFormat="false" ht="15" hidden="false" customHeight="false" outlineLevel="0" collapsed="false">
      <c r="A258" s="16" t="s">
        <v>638</v>
      </c>
      <c r="B258" s="16" t="s">
        <v>632</v>
      </c>
      <c r="C258" s="16" t="s">
        <v>178</v>
      </c>
      <c r="D258" s="16" t="s">
        <v>639</v>
      </c>
      <c r="E258" s="16" t="n">
        <v>1</v>
      </c>
      <c r="F258" s="16" t="n">
        <v>801</v>
      </c>
      <c r="G258" s="16" t="n">
        <v>0</v>
      </c>
      <c r="H258" s="16" t="s">
        <v>46</v>
      </c>
      <c r="I258" s="16" t="s">
        <v>60</v>
      </c>
      <c r="J258" s="16" t="n">
        <v>3</v>
      </c>
      <c r="K258" s="16" t="n">
        <v>4</v>
      </c>
      <c r="L258" s="16" t="s">
        <v>41</v>
      </c>
      <c r="M258" s="16" t="str">
        <f aca="false">IF(COUNTIF($A$2:A258,A258)&gt;1,"DUPLICATE","")</f>
        <v/>
      </c>
    </row>
    <row r="259" customFormat="false" ht="15" hidden="false" customHeight="false" outlineLevel="0" collapsed="false">
      <c r="A259" s="16" t="s">
        <v>640</v>
      </c>
      <c r="B259" s="16" t="s">
        <v>632</v>
      </c>
      <c r="C259" s="16" t="s">
        <v>316</v>
      </c>
      <c r="D259" s="16" t="s">
        <v>393</v>
      </c>
      <c r="E259" s="16" t="n">
        <v>1</v>
      </c>
      <c r="F259" s="16" t="n">
        <v>497</v>
      </c>
      <c r="G259" s="16" t="n">
        <v>0</v>
      </c>
      <c r="H259" s="16" t="s">
        <v>56</v>
      </c>
      <c r="I259" s="16" t="s">
        <v>60</v>
      </c>
      <c r="J259" s="16" t="n">
        <v>5</v>
      </c>
      <c r="K259" s="16" t="n">
        <v>5</v>
      </c>
      <c r="L259" s="16" t="s">
        <v>41</v>
      </c>
      <c r="M259" s="16" t="str">
        <f aca="false">IF(COUNTIF($A$2:A259,A259)&gt;1,"DUPLICATE","")</f>
        <v/>
      </c>
    </row>
    <row r="260" customFormat="false" ht="15" hidden="false" customHeight="false" outlineLevel="0" collapsed="false">
      <c r="A260" s="16" t="s">
        <v>641</v>
      </c>
      <c r="B260" s="16" t="s">
        <v>632</v>
      </c>
      <c r="C260" s="16" t="s">
        <v>332</v>
      </c>
      <c r="D260" s="16" t="s">
        <v>385</v>
      </c>
      <c r="E260" s="16" t="n">
        <v>2</v>
      </c>
      <c r="F260" s="16" t="n">
        <v>285</v>
      </c>
      <c r="G260" s="16" t="n">
        <v>0</v>
      </c>
      <c r="H260" s="16" t="s">
        <v>56</v>
      </c>
      <c r="I260" s="16" t="s">
        <v>60</v>
      </c>
      <c r="J260" s="16" t="n">
        <v>10</v>
      </c>
      <c r="K260" s="16" t="n">
        <v>3</v>
      </c>
      <c r="L260" s="16" t="s">
        <v>41</v>
      </c>
      <c r="M260" s="16" t="str">
        <f aca="false">IF(COUNTIF($A$2:A260,A260)&gt;1,"DUPLICATE","")</f>
        <v/>
      </c>
    </row>
    <row r="261" customFormat="false" ht="15" hidden="false" customHeight="false" outlineLevel="0" collapsed="false">
      <c r="A261" s="16" t="s">
        <v>642</v>
      </c>
      <c r="B261" s="16" t="s">
        <v>632</v>
      </c>
      <c r="C261" s="16" t="s">
        <v>138</v>
      </c>
      <c r="D261" s="16" t="s">
        <v>184</v>
      </c>
      <c r="E261" s="16" t="n">
        <v>2</v>
      </c>
      <c r="F261" s="16" t="n">
        <v>1278</v>
      </c>
      <c r="G261" s="16" t="n">
        <v>0.1</v>
      </c>
      <c r="H261" s="16" t="s">
        <v>130</v>
      </c>
      <c r="I261" s="16" t="s">
        <v>71</v>
      </c>
      <c r="J261" s="16" t="n">
        <v>4</v>
      </c>
      <c r="K261" s="16" t="n">
        <v>4</v>
      </c>
      <c r="L261" s="16" t="s">
        <v>41</v>
      </c>
      <c r="M261" s="16" t="str">
        <f aca="false">IF(COUNTIF($A$2:A261,A261)&gt;1,"DUPLICATE","")</f>
        <v/>
      </c>
    </row>
    <row r="262" customFormat="false" ht="15" hidden="false" customHeight="false" outlineLevel="0" collapsed="false">
      <c r="A262" s="16" t="s">
        <v>643</v>
      </c>
      <c r="B262" s="16" t="s">
        <v>632</v>
      </c>
      <c r="C262" s="16" t="s">
        <v>644</v>
      </c>
      <c r="D262" s="16" t="s">
        <v>136</v>
      </c>
      <c r="E262" s="16" t="n">
        <v>3</v>
      </c>
      <c r="F262" s="16" t="n">
        <v>2269</v>
      </c>
      <c r="G262" s="16" t="n">
        <v>0.1</v>
      </c>
      <c r="H262" s="16" t="s">
        <v>56</v>
      </c>
      <c r="I262" s="16" t="s">
        <v>123</v>
      </c>
      <c r="J262" s="16" t="n">
        <v>6</v>
      </c>
      <c r="K262" s="16" t="n">
        <v>4</v>
      </c>
      <c r="L262" s="16" t="s">
        <v>41</v>
      </c>
      <c r="M262" s="16" t="str">
        <f aca="false">IF(COUNTIF($A$2:A262,A262)&gt;1,"DUPLICATE","")</f>
        <v/>
      </c>
    </row>
    <row r="263" customFormat="false" ht="15" hidden="false" customHeight="false" outlineLevel="0" collapsed="false">
      <c r="A263" s="16" t="s">
        <v>645</v>
      </c>
      <c r="B263" s="16" t="s">
        <v>632</v>
      </c>
      <c r="C263" s="16" t="s">
        <v>200</v>
      </c>
      <c r="D263" s="16" t="s">
        <v>179</v>
      </c>
      <c r="E263" s="16" t="n">
        <v>1</v>
      </c>
      <c r="F263" s="16" t="n">
        <v>2469</v>
      </c>
      <c r="G263" s="16" t="n">
        <v>0.05</v>
      </c>
      <c r="H263" s="16" t="s">
        <v>39</v>
      </c>
      <c r="I263" s="16" t="s">
        <v>40</v>
      </c>
      <c r="J263" s="16" t="n">
        <v>4</v>
      </c>
      <c r="K263" s="16" t="n">
        <v>4</v>
      </c>
      <c r="L263" s="16" t="s">
        <v>41</v>
      </c>
      <c r="M263" s="16" t="str">
        <f aca="false">IF(COUNTIF($A$2:A263,A263)&gt;1,"DUPLICATE","")</f>
        <v/>
      </c>
    </row>
    <row r="264" customFormat="false" ht="15" hidden="false" customHeight="false" outlineLevel="0" collapsed="false">
      <c r="A264" s="16" t="s">
        <v>646</v>
      </c>
      <c r="B264" s="16" t="s">
        <v>632</v>
      </c>
      <c r="C264" s="16" t="s">
        <v>647</v>
      </c>
      <c r="D264" s="16" t="s">
        <v>170</v>
      </c>
      <c r="E264" s="16" t="n">
        <v>1</v>
      </c>
      <c r="F264" s="16" t="s">
        <v>648</v>
      </c>
      <c r="G264" s="16" t="n">
        <v>0.05</v>
      </c>
      <c r="H264" s="16" t="s">
        <v>81</v>
      </c>
      <c r="I264" s="16" t="s">
        <v>60</v>
      </c>
      <c r="J264" s="16" t="n">
        <v>2</v>
      </c>
      <c r="K264" s="16" t="n">
        <v>4</v>
      </c>
      <c r="L264" s="16" t="s">
        <v>41</v>
      </c>
      <c r="M264" s="16" t="str">
        <f aca="false">IF(COUNTIF($A$2:A264,A264)&gt;1,"DUPLICATE","")</f>
        <v/>
      </c>
    </row>
    <row r="265" customFormat="false" ht="15" hidden="false" customHeight="false" outlineLevel="0" collapsed="false">
      <c r="A265" s="16" t="s">
        <v>649</v>
      </c>
      <c r="B265" s="16" t="s">
        <v>650</v>
      </c>
      <c r="C265" s="16" t="s">
        <v>651</v>
      </c>
      <c r="D265" s="16" t="s">
        <v>191</v>
      </c>
      <c r="E265" s="16" t="n">
        <v>3</v>
      </c>
      <c r="F265" s="16" t="n">
        <v>380</v>
      </c>
      <c r="G265" s="16" t="n">
        <v>0.15</v>
      </c>
      <c r="H265" s="16" t="s">
        <v>56</v>
      </c>
      <c r="I265" s="16" t="s">
        <v>40</v>
      </c>
      <c r="J265" s="16" t="n">
        <v>6</v>
      </c>
      <c r="K265" s="16" t="n">
        <v>3</v>
      </c>
      <c r="L265" s="16" t="s">
        <v>41</v>
      </c>
      <c r="M265" s="16" t="str">
        <f aca="false">IF(COUNTIF($A$2:A265,A265)&gt;1,"DUPLICATE","")</f>
        <v/>
      </c>
    </row>
    <row r="266" customFormat="false" ht="15" hidden="false" customHeight="false" outlineLevel="0" collapsed="false">
      <c r="A266" s="16" t="s">
        <v>652</v>
      </c>
      <c r="B266" s="16" t="s">
        <v>650</v>
      </c>
      <c r="C266" s="16" t="s">
        <v>653</v>
      </c>
      <c r="D266" s="16" t="s">
        <v>136</v>
      </c>
      <c r="E266" s="16" t="n">
        <v>1</v>
      </c>
      <c r="F266" s="16" t="n">
        <v>2162</v>
      </c>
      <c r="G266" s="16" t="n">
        <v>0.1</v>
      </c>
      <c r="H266" s="16" t="s">
        <v>81</v>
      </c>
      <c r="I266" s="16" t="s">
        <v>71</v>
      </c>
      <c r="J266" s="16" t="n">
        <v>2</v>
      </c>
      <c r="K266" s="16" t="n">
        <v>4</v>
      </c>
      <c r="L266" s="16" t="s">
        <v>41</v>
      </c>
      <c r="M266" s="16" t="str">
        <f aca="false">IF(COUNTIF($A$2:A266,A266)&gt;1,"DUPLICATE","")</f>
        <v/>
      </c>
    </row>
    <row r="267" customFormat="false" ht="15" hidden="false" customHeight="false" outlineLevel="0" collapsed="false">
      <c r="A267" s="16" t="s">
        <v>654</v>
      </c>
      <c r="B267" s="16" t="s">
        <v>650</v>
      </c>
      <c r="C267" s="16" t="s">
        <v>343</v>
      </c>
      <c r="D267" s="16" t="s">
        <v>191</v>
      </c>
      <c r="E267" s="16" t="n">
        <v>1</v>
      </c>
      <c r="F267" s="16" t="n">
        <v>402</v>
      </c>
      <c r="G267" s="16" t="n">
        <v>0.05</v>
      </c>
      <c r="H267" s="16" t="s">
        <v>655</v>
      </c>
      <c r="I267" s="16" t="s">
        <v>71</v>
      </c>
      <c r="J267" s="16" t="n">
        <v>3</v>
      </c>
      <c r="K267" s="16" t="n">
        <v>5</v>
      </c>
      <c r="L267" s="16" t="s">
        <v>41</v>
      </c>
      <c r="M267" s="16" t="str">
        <f aca="false">IF(COUNTIF($A$2:A267,A267)&gt;1,"DUPLICATE","")</f>
        <v/>
      </c>
    </row>
    <row r="268" customFormat="false" ht="15" hidden="false" customHeight="false" outlineLevel="0" collapsed="false">
      <c r="A268" s="16" t="s">
        <v>656</v>
      </c>
      <c r="B268" s="16" t="s">
        <v>650</v>
      </c>
      <c r="C268" s="16" t="s">
        <v>657</v>
      </c>
      <c r="D268" s="16" t="s">
        <v>66</v>
      </c>
      <c r="E268" s="16" t="n">
        <v>2</v>
      </c>
      <c r="F268" s="16" t="n">
        <v>14469</v>
      </c>
      <c r="G268" s="16" t="n">
        <v>0</v>
      </c>
      <c r="H268" s="16" t="s">
        <v>39</v>
      </c>
      <c r="I268" s="16" t="s">
        <v>40</v>
      </c>
      <c r="J268" s="16" t="n">
        <v>2</v>
      </c>
      <c r="K268" s="16" t="n">
        <v>5</v>
      </c>
      <c r="L268" s="16" t="s">
        <v>41</v>
      </c>
      <c r="M268" s="16" t="str">
        <f aca="false">IF(COUNTIF($A$2:A268,A268)&gt;1,"DUPLICATE","")</f>
        <v/>
      </c>
    </row>
    <row r="269" customFormat="false" ht="15" hidden="false" customHeight="false" outlineLevel="0" collapsed="false">
      <c r="A269" s="16" t="s">
        <v>658</v>
      </c>
      <c r="B269" s="16" t="s">
        <v>650</v>
      </c>
      <c r="C269" s="16" t="s">
        <v>659</v>
      </c>
      <c r="D269" s="16" t="s">
        <v>660</v>
      </c>
      <c r="E269" s="16" t="n">
        <v>1</v>
      </c>
      <c r="F269" s="16" t="n">
        <v>1822</v>
      </c>
      <c r="G269" s="16" t="n">
        <v>0</v>
      </c>
      <c r="H269" s="16" t="s">
        <v>112</v>
      </c>
      <c r="I269" s="16" t="s">
        <v>47</v>
      </c>
      <c r="J269" s="16" t="n">
        <v>2</v>
      </c>
      <c r="K269" s="16" t="n">
        <v>4</v>
      </c>
      <c r="L269" s="16" t="s">
        <v>41</v>
      </c>
      <c r="M269" s="16" t="str">
        <f aca="false">IF(COUNTIF($A$2:A269,A269)&gt;1,"DUPLICATE","")</f>
        <v/>
      </c>
    </row>
    <row r="270" customFormat="false" ht="15" hidden="false" customHeight="false" outlineLevel="0" collapsed="false">
      <c r="A270" s="16" t="s">
        <v>661</v>
      </c>
      <c r="B270" s="16" t="s">
        <v>650</v>
      </c>
      <c r="C270" s="16" t="s">
        <v>662</v>
      </c>
      <c r="D270" s="16" t="s">
        <v>291</v>
      </c>
      <c r="E270" s="16" t="n">
        <v>1</v>
      </c>
      <c r="F270" s="16" t="n">
        <v>1146</v>
      </c>
      <c r="G270" s="16" t="n">
        <v>0.2</v>
      </c>
      <c r="H270" s="16" t="s">
        <v>81</v>
      </c>
      <c r="I270" s="16" t="s">
        <v>100</v>
      </c>
      <c r="J270" s="16" t="n">
        <v>4</v>
      </c>
      <c r="K270" s="16" t="n">
        <v>3</v>
      </c>
      <c r="L270" s="16" t="s">
        <v>41</v>
      </c>
      <c r="M270" s="16" t="str">
        <f aca="false">IF(COUNTIF($A$2:A270,A270)&gt;1,"DUPLICATE","")</f>
        <v/>
      </c>
    </row>
    <row r="271" customFormat="false" ht="15" hidden="false" customHeight="false" outlineLevel="0" collapsed="false">
      <c r="A271" s="16" t="s">
        <v>663</v>
      </c>
      <c r="B271" s="16" t="s">
        <v>650</v>
      </c>
      <c r="C271" s="16" t="s">
        <v>491</v>
      </c>
      <c r="D271" s="16" t="s">
        <v>115</v>
      </c>
      <c r="E271" s="16" t="n">
        <v>1</v>
      </c>
      <c r="F271" s="16" t="s">
        <v>664</v>
      </c>
      <c r="G271" s="16" t="n">
        <v>0.1</v>
      </c>
      <c r="H271" s="16" t="s">
        <v>208</v>
      </c>
      <c r="I271" s="16" t="s">
        <v>40</v>
      </c>
      <c r="J271" s="16" t="n">
        <v>6</v>
      </c>
      <c r="K271" s="16" t="n">
        <v>4</v>
      </c>
      <c r="L271" s="16" t="s">
        <v>57</v>
      </c>
      <c r="M271" s="16" t="str">
        <f aca="false">IF(COUNTIF($A$2:A271,A271)&gt;1,"DUPLICATE","")</f>
        <v/>
      </c>
    </row>
    <row r="272" customFormat="false" ht="15" hidden="false" customHeight="false" outlineLevel="0" collapsed="false">
      <c r="A272" s="16" t="s">
        <v>665</v>
      </c>
      <c r="B272" s="16" t="s">
        <v>650</v>
      </c>
      <c r="C272" s="16" t="s">
        <v>666</v>
      </c>
      <c r="D272" s="16" t="s">
        <v>184</v>
      </c>
      <c r="E272" s="16" t="n">
        <v>2</v>
      </c>
      <c r="F272" s="16" t="n">
        <v>1322</v>
      </c>
      <c r="G272" s="16" t="n">
        <v>0</v>
      </c>
      <c r="H272" s="16" t="s">
        <v>112</v>
      </c>
      <c r="I272" s="16" t="s">
        <v>60</v>
      </c>
      <c r="J272" s="16" t="n">
        <v>3</v>
      </c>
      <c r="K272" s="16" t="n">
        <v>4</v>
      </c>
      <c r="L272" s="16" t="s">
        <v>41</v>
      </c>
      <c r="M272" s="16" t="str">
        <f aca="false">IF(COUNTIF($A$2:A272,A272)&gt;1,"DUPLICATE","")</f>
        <v/>
      </c>
    </row>
    <row r="273" customFormat="false" ht="15" hidden="false" customHeight="false" outlineLevel="0" collapsed="false">
      <c r="A273" s="16" t="s">
        <v>667</v>
      </c>
      <c r="B273" s="16" t="s">
        <v>668</v>
      </c>
      <c r="C273" s="16" t="s">
        <v>576</v>
      </c>
      <c r="D273" s="16" t="s">
        <v>139</v>
      </c>
      <c r="E273" s="16" t="n">
        <v>2</v>
      </c>
      <c r="F273" s="16" t="n">
        <v>333</v>
      </c>
      <c r="G273" s="16" t="n">
        <v>0.1</v>
      </c>
      <c r="H273" s="16" t="s">
        <v>70</v>
      </c>
      <c r="I273" s="16" t="s">
        <v>60</v>
      </c>
      <c r="J273" s="16" t="n">
        <v>7</v>
      </c>
      <c r="K273" s="16" t="n">
        <v>4</v>
      </c>
      <c r="L273" s="16" t="s">
        <v>41</v>
      </c>
      <c r="M273" s="16" t="str">
        <f aca="false">IF(COUNTIF($A$2:A273,A273)&gt;1,"DUPLICATE","")</f>
        <v/>
      </c>
    </row>
    <row r="274" customFormat="false" ht="15" hidden="false" customHeight="false" outlineLevel="0" collapsed="false">
      <c r="A274" s="16" t="s">
        <v>669</v>
      </c>
      <c r="B274" s="16" t="s">
        <v>650</v>
      </c>
      <c r="C274" s="16" t="s">
        <v>303</v>
      </c>
      <c r="D274" s="16" t="s">
        <v>393</v>
      </c>
      <c r="E274" s="16" t="n">
        <v>2</v>
      </c>
      <c r="F274" s="16" t="n">
        <v>512</v>
      </c>
      <c r="G274" s="16"/>
      <c r="H274" s="16" t="s">
        <v>81</v>
      </c>
      <c r="I274" s="16" t="s">
        <v>47</v>
      </c>
      <c r="J274" s="16" t="n">
        <v>6</v>
      </c>
      <c r="K274" s="16" t="n">
        <v>3</v>
      </c>
      <c r="L274" s="16" t="s">
        <v>41</v>
      </c>
      <c r="M274" s="16" t="str">
        <f aca="false">IF(COUNTIF($A$2:A274,A274)&gt;1,"DUPLICATE","")</f>
        <v/>
      </c>
    </row>
    <row r="275" customFormat="false" ht="15" hidden="false" customHeight="false" outlineLevel="0" collapsed="false">
      <c r="A275" s="16" t="s">
        <v>670</v>
      </c>
      <c r="B275" s="16" t="s">
        <v>671</v>
      </c>
      <c r="C275" s="16" t="s">
        <v>435</v>
      </c>
      <c r="D275" s="16" t="s">
        <v>55</v>
      </c>
      <c r="E275" s="16" t="n">
        <v>2</v>
      </c>
      <c r="F275" s="16" t="n">
        <v>1971</v>
      </c>
      <c r="G275" s="16" t="n">
        <v>0.15</v>
      </c>
      <c r="H275" s="16" t="s">
        <v>89</v>
      </c>
      <c r="I275" s="16" t="s">
        <v>47</v>
      </c>
      <c r="J275" s="16" t="n">
        <v>2</v>
      </c>
      <c r="K275" s="16" t="n">
        <v>5</v>
      </c>
      <c r="L275" s="16" t="s">
        <v>41</v>
      </c>
      <c r="M275" s="16" t="str">
        <f aca="false">IF(COUNTIF($A$2:A275,A275)&gt;1,"DUPLICATE","")</f>
        <v/>
      </c>
    </row>
    <row r="276" customFormat="false" ht="15" hidden="false" customHeight="false" outlineLevel="0" collapsed="false">
      <c r="A276" s="16" t="s">
        <v>672</v>
      </c>
      <c r="B276" s="16" t="s">
        <v>671</v>
      </c>
      <c r="C276" s="16" t="s">
        <v>159</v>
      </c>
      <c r="D276" s="16" t="s">
        <v>440</v>
      </c>
      <c r="E276" s="16" t="n">
        <v>1</v>
      </c>
      <c r="F276" s="16" t="n">
        <v>1356</v>
      </c>
      <c r="G276" s="16" t="n">
        <v>0.1</v>
      </c>
      <c r="H276" s="16" t="s">
        <v>81</v>
      </c>
      <c r="I276" s="16" t="s">
        <v>100</v>
      </c>
      <c r="J276" s="16" t="n">
        <v>3</v>
      </c>
      <c r="K276" s="16" t="n">
        <v>5</v>
      </c>
      <c r="L276" s="16" t="s">
        <v>41</v>
      </c>
      <c r="M276" s="16" t="str">
        <f aca="false">IF(COUNTIF($A$2:A276,A276)&gt;1,"DUPLICATE","")</f>
        <v/>
      </c>
    </row>
    <row r="277" customFormat="false" ht="15" hidden="false" customHeight="false" outlineLevel="0" collapsed="false">
      <c r="A277" s="16" t="s">
        <v>673</v>
      </c>
      <c r="B277" s="16" t="s">
        <v>671</v>
      </c>
      <c r="C277" s="16" t="s">
        <v>410</v>
      </c>
      <c r="D277" s="16" t="s">
        <v>142</v>
      </c>
      <c r="E277" s="16" t="n">
        <v>1</v>
      </c>
      <c r="F277" s="16" t="n">
        <v>589</v>
      </c>
      <c r="G277" s="16" t="n">
        <v>0.1</v>
      </c>
      <c r="H277" s="16" t="s">
        <v>89</v>
      </c>
      <c r="I277" s="16" t="s">
        <v>60</v>
      </c>
      <c r="J277" s="16" t="n">
        <v>5</v>
      </c>
      <c r="K277" s="16" t="n">
        <v>4</v>
      </c>
      <c r="L277" s="16" t="s">
        <v>41</v>
      </c>
      <c r="M277" s="16" t="str">
        <f aca="false">IF(COUNTIF($A$2:A277,A277)&gt;1,"DUPLICATE","")</f>
        <v/>
      </c>
    </row>
    <row r="278" customFormat="false" ht="15" hidden="false" customHeight="false" outlineLevel="0" collapsed="false">
      <c r="A278" s="16" t="s">
        <v>674</v>
      </c>
      <c r="B278" s="16" t="s">
        <v>671</v>
      </c>
      <c r="C278" s="16" t="s">
        <v>164</v>
      </c>
      <c r="D278" s="16" t="s">
        <v>133</v>
      </c>
      <c r="E278" s="16" t="n">
        <v>2</v>
      </c>
      <c r="F278" s="16" t="n">
        <v>616</v>
      </c>
      <c r="G278" s="16" t="n">
        <v>0.15</v>
      </c>
      <c r="H278" s="16" t="s">
        <v>70</v>
      </c>
      <c r="I278" s="16" t="s">
        <v>47</v>
      </c>
      <c r="J278" s="16" t="n">
        <v>6</v>
      </c>
      <c r="K278" s="16" t="n">
        <v>3</v>
      </c>
      <c r="L278" s="16" t="s">
        <v>57</v>
      </c>
      <c r="M278" s="16" t="str">
        <f aca="false">IF(COUNTIF($A$2:A278,A278)&gt;1,"DUPLICATE","")</f>
        <v/>
      </c>
    </row>
    <row r="279" customFormat="false" ht="15" hidden="false" customHeight="false" outlineLevel="0" collapsed="false">
      <c r="A279" s="16" t="s">
        <v>674</v>
      </c>
      <c r="B279" s="16" t="s">
        <v>671</v>
      </c>
      <c r="C279" s="16" t="s">
        <v>164</v>
      </c>
      <c r="D279" s="16" t="s">
        <v>133</v>
      </c>
      <c r="E279" s="16" t="n">
        <v>2</v>
      </c>
      <c r="F279" s="16" t="n">
        <v>616</v>
      </c>
      <c r="G279" s="16" t="n">
        <v>0.15</v>
      </c>
      <c r="H279" s="16" t="s">
        <v>70</v>
      </c>
      <c r="I279" s="16" t="s">
        <v>47</v>
      </c>
      <c r="J279" s="16" t="n">
        <v>6</v>
      </c>
      <c r="K279" s="16" t="n">
        <v>3</v>
      </c>
      <c r="L279" s="16" t="s">
        <v>57</v>
      </c>
      <c r="M279" s="16" t="str">
        <f aca="false">IF(COUNTIF($A$2:A279,A279)&gt;1,"DUPLICATE","")</f>
        <v>DUPLICATE</v>
      </c>
    </row>
    <row r="280" customFormat="false" ht="15" hidden="false" customHeight="false" outlineLevel="0" collapsed="false">
      <c r="A280" s="16" t="s">
        <v>675</v>
      </c>
      <c r="B280" s="16" t="s">
        <v>671</v>
      </c>
      <c r="C280" s="16" t="s">
        <v>676</v>
      </c>
      <c r="D280" s="16" t="s">
        <v>111</v>
      </c>
      <c r="E280" s="16" t="n">
        <v>3</v>
      </c>
      <c r="F280" s="16" t="n">
        <v>988</v>
      </c>
      <c r="G280" s="16" t="n">
        <v>0.05</v>
      </c>
      <c r="H280" s="16" t="s">
        <v>56</v>
      </c>
      <c r="I280" s="16" t="s">
        <v>60</v>
      </c>
      <c r="J280" s="16" t="n">
        <v>6</v>
      </c>
      <c r="K280" s="16" t="n">
        <v>4</v>
      </c>
      <c r="L280" s="16" t="s">
        <v>41</v>
      </c>
      <c r="M280" s="16" t="str">
        <f aca="false">IF(COUNTIF($A$2:A280,A280)&gt;1,"DUPLICATE","")</f>
        <v/>
      </c>
    </row>
    <row r="281" customFormat="false" ht="15" hidden="false" customHeight="false" outlineLevel="0" collapsed="false">
      <c r="A281" s="16" t="s">
        <v>677</v>
      </c>
      <c r="B281" s="16" t="s">
        <v>671</v>
      </c>
      <c r="C281" s="16" t="s">
        <v>678</v>
      </c>
      <c r="D281" s="16" t="s">
        <v>440</v>
      </c>
      <c r="E281" s="16" t="n">
        <v>2</v>
      </c>
      <c r="F281" s="16" t="n">
        <v>1399</v>
      </c>
      <c r="G281" s="16" t="n">
        <v>0.05</v>
      </c>
      <c r="H281" s="16" t="s">
        <v>81</v>
      </c>
      <c r="I281" s="16" t="s">
        <v>60</v>
      </c>
      <c r="J281" s="16" t="n">
        <v>7</v>
      </c>
      <c r="K281" s="16" t="n">
        <v>4</v>
      </c>
      <c r="L281" s="16" t="s">
        <v>41</v>
      </c>
      <c r="M281" s="16" t="str">
        <f aca="false">IF(COUNTIF($A$2:A281,A281)&gt;1,"DUPLICATE","")</f>
        <v/>
      </c>
    </row>
    <row r="282" customFormat="false" ht="15" hidden="false" customHeight="false" outlineLevel="0" collapsed="false">
      <c r="A282" s="16" t="s">
        <v>679</v>
      </c>
      <c r="B282" s="16" t="s">
        <v>671</v>
      </c>
      <c r="C282" s="16" t="s">
        <v>680</v>
      </c>
      <c r="D282" s="16" t="s">
        <v>84</v>
      </c>
      <c r="E282" s="16" t="n">
        <v>1</v>
      </c>
      <c r="F282" s="16" t="n">
        <v>257</v>
      </c>
      <c r="G282" s="16" t="n">
        <v>0.05</v>
      </c>
      <c r="H282" s="16" t="s">
        <v>70</v>
      </c>
      <c r="I282" s="16" t="s">
        <v>60</v>
      </c>
      <c r="J282" s="16" t="n">
        <v>6</v>
      </c>
      <c r="K282" s="16" t="n">
        <v>3</v>
      </c>
      <c r="L282" s="16" t="s">
        <v>57</v>
      </c>
      <c r="M282" s="16" t="str">
        <f aca="false">IF(COUNTIF($A$2:A282,A282)&gt;1,"DUPLICATE","")</f>
        <v/>
      </c>
    </row>
    <row r="283" customFormat="false" ht="15" hidden="false" customHeight="false" outlineLevel="0" collapsed="false">
      <c r="A283" s="16" t="s">
        <v>681</v>
      </c>
      <c r="B283" s="16" t="s">
        <v>671</v>
      </c>
      <c r="C283" s="16" t="s">
        <v>682</v>
      </c>
      <c r="D283" s="16" t="s">
        <v>191</v>
      </c>
      <c r="E283" s="16" t="n">
        <v>2</v>
      </c>
      <c r="F283" s="16" t="n">
        <v>410</v>
      </c>
      <c r="G283" s="16"/>
      <c r="H283" s="16" t="s">
        <v>39</v>
      </c>
      <c r="I283" s="16" t="s">
        <v>60</v>
      </c>
      <c r="J283" s="16" t="n">
        <v>3</v>
      </c>
      <c r="K283" s="16" t="n">
        <v>4</v>
      </c>
      <c r="L283" s="16" t="s">
        <v>41</v>
      </c>
      <c r="M283" s="16" t="str">
        <f aca="false">IF(COUNTIF($A$2:A283,A283)&gt;1,"DUPLICATE","")</f>
        <v/>
      </c>
    </row>
    <row r="284" customFormat="false" ht="15" hidden="false" customHeight="false" outlineLevel="0" collapsed="false">
      <c r="A284" s="16" t="s">
        <v>683</v>
      </c>
      <c r="B284" s="16" t="s">
        <v>671</v>
      </c>
      <c r="C284" s="16" t="s">
        <v>448</v>
      </c>
      <c r="D284" s="16" t="s">
        <v>51</v>
      </c>
      <c r="E284" s="16" t="n">
        <v>2</v>
      </c>
      <c r="F284" s="16" t="n">
        <v>2226</v>
      </c>
      <c r="G284" s="16" t="n">
        <v>0.15</v>
      </c>
      <c r="H284" s="16" t="s">
        <v>89</v>
      </c>
      <c r="I284" s="16" t="s">
        <v>60</v>
      </c>
      <c r="J284" s="16" t="n">
        <v>2</v>
      </c>
      <c r="K284" s="16" t="n">
        <v>4</v>
      </c>
      <c r="L284" s="16" t="s">
        <v>41</v>
      </c>
      <c r="M284" s="16" t="str">
        <f aca="false">IF(COUNTIF($A$2:A284,A284)&gt;1,"DUPLICATE","")</f>
        <v/>
      </c>
    </row>
    <row r="285" customFormat="false" ht="15" hidden="false" customHeight="false" outlineLevel="0" collapsed="false">
      <c r="A285" s="16" t="s">
        <v>684</v>
      </c>
      <c r="B285" s="16" t="s">
        <v>671</v>
      </c>
      <c r="C285" s="16" t="s">
        <v>685</v>
      </c>
      <c r="D285" s="16" t="s">
        <v>203</v>
      </c>
      <c r="E285" s="16" t="n">
        <v>3</v>
      </c>
      <c r="F285" s="16" t="n">
        <v>2485</v>
      </c>
      <c r="G285" s="16" t="n">
        <v>0.05</v>
      </c>
      <c r="H285" s="16" t="s">
        <v>161</v>
      </c>
      <c r="I285" s="16" t="s">
        <v>60</v>
      </c>
      <c r="J285" s="16" t="n">
        <v>5</v>
      </c>
      <c r="K285" s="16"/>
      <c r="L285" s="16" t="s">
        <v>41</v>
      </c>
      <c r="M285" s="16" t="str">
        <f aca="false">IF(COUNTIF($A$2:A285,A285)&gt;1,"DUPLICATE","")</f>
        <v/>
      </c>
    </row>
    <row r="286" customFormat="false" ht="15" hidden="false" customHeight="false" outlineLevel="0" collapsed="false">
      <c r="A286" s="16" t="s">
        <v>686</v>
      </c>
      <c r="B286" s="16" t="s">
        <v>671</v>
      </c>
      <c r="C286" s="16" t="s">
        <v>687</v>
      </c>
      <c r="D286" s="16" t="s">
        <v>142</v>
      </c>
      <c r="E286" s="16" t="n">
        <v>2</v>
      </c>
      <c r="F286" s="16" t="n">
        <v>586</v>
      </c>
      <c r="G286" s="16" t="n">
        <v>0.15</v>
      </c>
      <c r="H286" s="16" t="s">
        <v>39</v>
      </c>
      <c r="I286" s="16" t="s">
        <v>60</v>
      </c>
      <c r="J286" s="16" t="n">
        <v>2</v>
      </c>
      <c r="K286" s="16" t="n">
        <v>3</v>
      </c>
      <c r="L286" s="16" t="s">
        <v>57</v>
      </c>
      <c r="M286" s="16" t="str">
        <f aca="false">IF(COUNTIF($A$2:A286,A286)&gt;1,"DUPLICATE","")</f>
        <v/>
      </c>
    </row>
    <row r="287" customFormat="false" ht="15" hidden="false" customHeight="false" outlineLevel="0" collapsed="false">
      <c r="A287" s="16" t="s">
        <v>688</v>
      </c>
      <c r="B287" s="16" t="s">
        <v>671</v>
      </c>
      <c r="C287" s="16" t="s">
        <v>615</v>
      </c>
      <c r="D287" s="16" t="s">
        <v>111</v>
      </c>
      <c r="E287" s="16" t="n">
        <v>2</v>
      </c>
      <c r="F287" s="16" t="n">
        <v>954</v>
      </c>
      <c r="G287" s="16" t="n">
        <v>0.15</v>
      </c>
      <c r="H287" s="16" t="s">
        <v>56</v>
      </c>
      <c r="I287" s="16" t="s">
        <v>71</v>
      </c>
      <c r="J287" s="16" t="n">
        <v>4</v>
      </c>
      <c r="K287" s="16" t="n">
        <v>4</v>
      </c>
      <c r="L287" s="16" t="s">
        <v>41</v>
      </c>
      <c r="M287" s="16" t="str">
        <f aca="false">IF(COUNTIF($A$2:A287,A287)&gt;1,"DUPLICATE","")</f>
        <v/>
      </c>
    </row>
    <row r="288" customFormat="false" ht="15" hidden="false" customHeight="false" outlineLevel="0" collapsed="false">
      <c r="A288" s="16" t="s">
        <v>689</v>
      </c>
      <c r="B288" s="16" t="s">
        <v>690</v>
      </c>
      <c r="C288" s="16" t="s">
        <v>83</v>
      </c>
      <c r="D288" s="16" t="s">
        <v>146</v>
      </c>
      <c r="E288" s="16" t="n">
        <v>2</v>
      </c>
      <c r="F288" s="16" t="n">
        <v>444</v>
      </c>
      <c r="G288" s="16" t="n">
        <v>0.2</v>
      </c>
      <c r="H288" s="16" t="s">
        <v>39</v>
      </c>
      <c r="I288" s="16" t="s">
        <v>40</v>
      </c>
      <c r="J288" s="16" t="n">
        <v>3</v>
      </c>
      <c r="K288" s="16" t="n">
        <v>4</v>
      </c>
      <c r="L288" s="16" t="s">
        <v>41</v>
      </c>
      <c r="M288" s="16" t="str">
        <f aca="false">IF(COUNTIF($A$2:A288,A288)&gt;1,"DUPLICATE","")</f>
        <v/>
      </c>
    </row>
    <row r="289" customFormat="false" ht="15" hidden="false" customHeight="false" outlineLevel="0" collapsed="false">
      <c r="A289" s="16" t="s">
        <v>691</v>
      </c>
      <c r="B289" s="16" t="s">
        <v>690</v>
      </c>
      <c r="C289" s="16" t="s">
        <v>692</v>
      </c>
      <c r="D289" s="16" t="s">
        <v>250</v>
      </c>
      <c r="E289" s="16" t="n">
        <v>1</v>
      </c>
      <c r="F289" s="16" t="n">
        <v>732</v>
      </c>
      <c r="G289" s="16" t="n">
        <v>0</v>
      </c>
      <c r="H289" s="16" t="s">
        <v>67</v>
      </c>
      <c r="I289" s="16" t="s">
        <v>40</v>
      </c>
      <c r="J289" s="16" t="n">
        <v>3</v>
      </c>
      <c r="K289" s="16" t="n">
        <v>5</v>
      </c>
      <c r="L289" s="16" t="s">
        <v>174</v>
      </c>
      <c r="M289" s="16" t="str">
        <f aca="false">IF(COUNTIF($A$2:A289,A289)&gt;1,"DUPLICATE","")</f>
        <v/>
      </c>
    </row>
    <row r="290" customFormat="false" ht="15" hidden="false" customHeight="false" outlineLevel="0" collapsed="false">
      <c r="A290" s="16" t="s">
        <v>693</v>
      </c>
      <c r="B290" s="16" t="s">
        <v>690</v>
      </c>
      <c r="C290" s="16" t="s">
        <v>368</v>
      </c>
      <c r="D290" s="16" t="s">
        <v>254</v>
      </c>
      <c r="E290" s="16" t="n">
        <v>1</v>
      </c>
      <c r="F290" s="16" t="n">
        <v>1025</v>
      </c>
      <c r="G290" s="16" t="n">
        <v>0</v>
      </c>
      <c r="H290" s="16" t="s">
        <v>112</v>
      </c>
      <c r="I290" s="16" t="s">
        <v>100</v>
      </c>
      <c r="J290" s="16" t="n">
        <v>3</v>
      </c>
      <c r="K290" s="16" t="n">
        <v>4</v>
      </c>
      <c r="L290" s="16" t="s">
        <v>41</v>
      </c>
      <c r="M290" s="16" t="str">
        <f aca="false">IF(COUNTIF($A$2:A290,A290)&gt;1,"DUPLICATE","")</f>
        <v/>
      </c>
    </row>
    <row r="291" customFormat="false" ht="15" hidden="false" customHeight="false" outlineLevel="0" collapsed="false">
      <c r="A291" s="16" t="s">
        <v>694</v>
      </c>
      <c r="B291" s="16" t="s">
        <v>690</v>
      </c>
      <c r="C291" s="16" t="s">
        <v>359</v>
      </c>
      <c r="D291" s="16" t="s">
        <v>440</v>
      </c>
      <c r="E291" s="16" t="n">
        <v>2</v>
      </c>
      <c r="F291" s="16" t="n">
        <v>1405</v>
      </c>
      <c r="G291" s="16" t="n">
        <v>0.2</v>
      </c>
      <c r="H291" s="16" t="s">
        <v>89</v>
      </c>
      <c r="I291" s="16" t="s">
        <v>60</v>
      </c>
      <c r="J291" s="16" t="n">
        <v>3</v>
      </c>
      <c r="K291" s="16" t="n">
        <v>4</v>
      </c>
      <c r="L291" s="16" t="s">
        <v>41</v>
      </c>
      <c r="M291" s="16" t="str">
        <f aca="false">IF(COUNTIF($A$2:A291,A291)&gt;1,"DUPLICATE","")</f>
        <v/>
      </c>
    </row>
    <row r="292" customFormat="false" ht="15" hidden="false" customHeight="false" outlineLevel="0" collapsed="false">
      <c r="A292" s="16" t="s">
        <v>695</v>
      </c>
      <c r="B292" s="16" t="s">
        <v>690</v>
      </c>
      <c r="C292" s="16" t="s">
        <v>576</v>
      </c>
      <c r="D292" s="16" t="s">
        <v>142</v>
      </c>
      <c r="E292" s="16" t="n">
        <v>2</v>
      </c>
      <c r="F292" s="16" t="n">
        <v>611</v>
      </c>
      <c r="G292" s="16" t="n">
        <v>0.3</v>
      </c>
      <c r="H292" s="16" t="s">
        <v>70</v>
      </c>
      <c r="I292" s="16" t="s">
        <v>60</v>
      </c>
      <c r="J292" s="16" t="n">
        <v>5</v>
      </c>
      <c r="K292" s="16" t="n">
        <v>4</v>
      </c>
      <c r="L292" s="16" t="s">
        <v>41</v>
      </c>
      <c r="M292" s="16" t="str">
        <f aca="false">IF(COUNTIF($A$2:A292,A292)&gt;1,"DUPLICATE","")</f>
        <v/>
      </c>
    </row>
    <row r="293" customFormat="false" ht="15" hidden="false" customHeight="false" outlineLevel="0" collapsed="false">
      <c r="A293" s="16" t="s">
        <v>696</v>
      </c>
      <c r="B293" s="16" t="s">
        <v>690</v>
      </c>
      <c r="C293" s="16" t="s">
        <v>370</v>
      </c>
      <c r="D293" s="16" t="s">
        <v>38</v>
      </c>
      <c r="E293" s="16" t="n">
        <v>2</v>
      </c>
      <c r="F293" s="16" t="n">
        <v>344</v>
      </c>
      <c r="G293" s="16" t="n">
        <v>0.1</v>
      </c>
      <c r="H293" s="16" t="s">
        <v>130</v>
      </c>
      <c r="I293" s="16" t="s">
        <v>71</v>
      </c>
      <c r="J293" s="16" t="n">
        <v>5</v>
      </c>
      <c r="K293" s="16" t="n">
        <v>3</v>
      </c>
      <c r="L293" s="16" t="s">
        <v>41</v>
      </c>
      <c r="M293" s="16" t="str">
        <f aca="false">IF(COUNTIF($A$2:A293,A293)&gt;1,"DUPLICATE","")</f>
        <v/>
      </c>
    </row>
    <row r="294" customFormat="false" ht="15" hidden="false" customHeight="false" outlineLevel="0" collapsed="false">
      <c r="A294" s="16" t="s">
        <v>697</v>
      </c>
      <c r="B294" s="16" t="s">
        <v>690</v>
      </c>
      <c r="C294" s="16" t="s">
        <v>172</v>
      </c>
      <c r="D294" s="16" t="s">
        <v>51</v>
      </c>
      <c r="E294" s="16" t="n">
        <v>2</v>
      </c>
      <c r="F294" s="16" t="n">
        <v>2211</v>
      </c>
      <c r="G294" s="16" t="n">
        <v>0</v>
      </c>
      <c r="H294" s="16" t="s">
        <v>112</v>
      </c>
      <c r="I294" s="16" t="s">
        <v>71</v>
      </c>
      <c r="J294" s="16" t="n">
        <v>5</v>
      </c>
      <c r="K294" s="16" t="n">
        <v>2</v>
      </c>
      <c r="L294" s="16" t="s">
        <v>57</v>
      </c>
      <c r="M294" s="16" t="str">
        <f aca="false">IF(COUNTIF($A$2:A294,A294)&gt;1,"DUPLICATE","")</f>
        <v/>
      </c>
    </row>
    <row r="295" customFormat="false" ht="15" hidden="false" customHeight="false" outlineLevel="0" collapsed="false">
      <c r="A295" s="16" t="s">
        <v>698</v>
      </c>
      <c r="B295" s="16" t="s">
        <v>690</v>
      </c>
      <c r="C295" s="16" t="s">
        <v>699</v>
      </c>
      <c r="D295" s="16" t="s">
        <v>222</v>
      </c>
      <c r="E295" s="16" t="n">
        <v>1</v>
      </c>
      <c r="F295" s="16" t="n">
        <v>1849</v>
      </c>
      <c r="G295" s="16" t="n">
        <v>0.3</v>
      </c>
      <c r="H295" s="16" t="s">
        <v>39</v>
      </c>
      <c r="I295" s="16" t="s">
        <v>71</v>
      </c>
      <c r="J295" s="16" t="n">
        <v>4</v>
      </c>
      <c r="K295" s="16" t="n">
        <v>5</v>
      </c>
      <c r="L295" s="16" t="s">
        <v>41</v>
      </c>
      <c r="M295" s="16" t="str">
        <f aca="false">IF(COUNTIF($A$2:A295,A295)&gt;1,"DUPLICATE","")</f>
        <v/>
      </c>
    </row>
    <row r="296" customFormat="false" ht="15" hidden="false" customHeight="false" outlineLevel="0" collapsed="false">
      <c r="A296" s="16" t="s">
        <v>700</v>
      </c>
      <c r="B296" s="16" t="s">
        <v>701</v>
      </c>
      <c r="C296" s="16" t="s">
        <v>702</v>
      </c>
      <c r="D296" s="16" t="s">
        <v>179</v>
      </c>
      <c r="E296" s="16" t="n">
        <v>1</v>
      </c>
      <c r="F296" s="16" t="n">
        <v>2492</v>
      </c>
      <c r="G296" s="16" t="n">
        <v>0.1</v>
      </c>
      <c r="H296" s="16" t="s">
        <v>130</v>
      </c>
      <c r="I296" s="16" t="s">
        <v>71</v>
      </c>
      <c r="J296" s="16" t="n">
        <v>3</v>
      </c>
      <c r="K296" s="16" t="n">
        <v>5</v>
      </c>
      <c r="L296" s="16" t="s">
        <v>41</v>
      </c>
      <c r="M296" s="16" t="str">
        <f aca="false">IF(COUNTIF($A$2:A296,A296)&gt;1,"DUPLICATE","")</f>
        <v/>
      </c>
    </row>
    <row r="297" customFormat="false" ht="15" hidden="false" customHeight="false" outlineLevel="0" collapsed="false">
      <c r="A297" s="16" t="s">
        <v>703</v>
      </c>
      <c r="B297" s="16" t="s">
        <v>701</v>
      </c>
      <c r="C297" s="16" t="s">
        <v>704</v>
      </c>
      <c r="D297" s="16" t="s">
        <v>440</v>
      </c>
      <c r="E297" s="16" t="n">
        <v>2</v>
      </c>
      <c r="F297" s="16" t="n">
        <v>1341</v>
      </c>
      <c r="G297" s="16" t="n">
        <v>0</v>
      </c>
      <c r="H297" s="16" t="s">
        <v>56</v>
      </c>
      <c r="I297" s="16" t="s">
        <v>60</v>
      </c>
      <c r="J297" s="16" t="n">
        <v>8</v>
      </c>
      <c r="K297" s="16" t="n">
        <v>3</v>
      </c>
      <c r="L297" s="16" t="s">
        <v>41</v>
      </c>
      <c r="M297" s="16" t="str">
        <f aca="false">IF(COUNTIF($A$2:A297,A297)&gt;1,"DUPLICATE","")</f>
        <v/>
      </c>
    </row>
    <row r="298" customFormat="false" ht="15" hidden="false" customHeight="false" outlineLevel="0" collapsed="false">
      <c r="A298" s="16" t="s">
        <v>705</v>
      </c>
      <c r="B298" s="16" t="s">
        <v>701</v>
      </c>
      <c r="C298" s="16" t="s">
        <v>706</v>
      </c>
      <c r="D298" s="16" t="s">
        <v>211</v>
      </c>
      <c r="E298" s="16" t="n">
        <v>1</v>
      </c>
      <c r="F298" s="16" t="n">
        <v>1317</v>
      </c>
      <c r="G298" s="16" t="n">
        <v>0</v>
      </c>
      <c r="H298" s="16" t="s">
        <v>39</v>
      </c>
      <c r="I298" s="16" t="s">
        <v>71</v>
      </c>
      <c r="J298" s="16" t="n">
        <v>6</v>
      </c>
      <c r="K298" s="16" t="n">
        <v>4</v>
      </c>
      <c r="L298" s="16" t="s">
        <v>41</v>
      </c>
      <c r="M298" s="16" t="str">
        <f aca="false">IF(COUNTIF($A$2:A298,A298)&gt;1,"DUPLICATE","")</f>
        <v/>
      </c>
    </row>
    <row r="299" customFormat="false" ht="15" hidden="false" customHeight="false" outlineLevel="0" collapsed="false">
      <c r="A299" s="16" t="s">
        <v>707</v>
      </c>
      <c r="B299" s="16" t="s">
        <v>701</v>
      </c>
      <c r="C299" s="16" t="s">
        <v>186</v>
      </c>
      <c r="D299" s="16" t="s">
        <v>396</v>
      </c>
      <c r="E299" s="16" t="n">
        <v>3</v>
      </c>
      <c r="F299" s="16" t="n">
        <v>5673</v>
      </c>
      <c r="G299" s="16" t="n">
        <v>0.3</v>
      </c>
      <c r="H299" s="16" t="s">
        <v>46</v>
      </c>
      <c r="I299" s="16" t="s">
        <v>40</v>
      </c>
      <c r="J299" s="16" t="n">
        <v>7</v>
      </c>
      <c r="K299" s="16" t="n">
        <v>4</v>
      </c>
      <c r="L299" s="16" t="s">
        <v>41</v>
      </c>
      <c r="M299" s="16" t="str">
        <f aca="false">IF(COUNTIF($A$2:A299,A299)&gt;1,"DUPLICATE","")</f>
        <v/>
      </c>
    </row>
    <row r="300" customFormat="false" ht="15" hidden="false" customHeight="false" outlineLevel="0" collapsed="false">
      <c r="A300" s="16" t="s">
        <v>708</v>
      </c>
      <c r="B300" s="16" t="s">
        <v>701</v>
      </c>
      <c r="C300" s="16" t="s">
        <v>709</v>
      </c>
      <c r="D300" s="16" t="s">
        <v>99</v>
      </c>
      <c r="E300" s="16" t="n">
        <v>2</v>
      </c>
      <c r="F300" s="16" t="n">
        <v>724</v>
      </c>
      <c r="G300" s="16" t="n">
        <v>0.15</v>
      </c>
      <c r="H300" s="16" t="s">
        <v>112</v>
      </c>
      <c r="I300" s="16" t="s">
        <v>71</v>
      </c>
      <c r="J300" s="16" t="n">
        <v>6</v>
      </c>
      <c r="K300" s="16" t="n">
        <v>4</v>
      </c>
      <c r="L300" s="16" t="s">
        <v>41</v>
      </c>
      <c r="M300" s="16" t="str">
        <f aca="false">IF(COUNTIF($A$2:A300,A300)&gt;1,"DUPLICATE","")</f>
        <v/>
      </c>
    </row>
    <row r="301" customFormat="false" ht="15" hidden="false" customHeight="false" outlineLevel="0" collapsed="false">
      <c r="A301" s="16" t="s">
        <v>710</v>
      </c>
      <c r="B301" s="16" t="s">
        <v>701</v>
      </c>
      <c r="C301" s="16" t="s">
        <v>384</v>
      </c>
      <c r="D301" s="16" t="s">
        <v>254</v>
      </c>
      <c r="E301" s="16" t="n">
        <v>1</v>
      </c>
      <c r="F301" s="16" t="n">
        <v>1029</v>
      </c>
      <c r="G301" s="16" t="n">
        <v>0</v>
      </c>
      <c r="H301" s="16" t="s">
        <v>46</v>
      </c>
      <c r="I301" s="16"/>
      <c r="J301" s="16" t="n">
        <v>3</v>
      </c>
      <c r="K301" s="16" t="n">
        <v>2</v>
      </c>
      <c r="L301" s="16" t="s">
        <v>57</v>
      </c>
      <c r="M301" s="16" t="str">
        <f aca="false">IF(COUNTIF($A$2:A301,A301)&gt;1,"DUPLICATE","")</f>
        <v/>
      </c>
    </row>
    <row r="302" customFormat="false" ht="15" hidden="false" customHeight="false" outlineLevel="0" collapsed="false">
      <c r="A302" s="16" t="s">
        <v>711</v>
      </c>
      <c r="B302" s="16" t="s">
        <v>701</v>
      </c>
      <c r="C302" s="16" t="s">
        <v>453</v>
      </c>
      <c r="D302" s="16" t="s">
        <v>184</v>
      </c>
      <c r="E302" s="16" t="n">
        <v>1</v>
      </c>
      <c r="F302" s="16" t="n">
        <v>1346</v>
      </c>
      <c r="G302" s="16" t="n">
        <v>0.1</v>
      </c>
      <c r="H302" s="16" t="s">
        <v>56</v>
      </c>
      <c r="I302" s="16" t="s">
        <v>123</v>
      </c>
      <c r="J302" s="16" t="n">
        <v>7</v>
      </c>
      <c r="K302" s="16" t="n">
        <v>3</v>
      </c>
      <c r="L302" s="16" t="s">
        <v>57</v>
      </c>
      <c r="M302" s="16" t="str">
        <f aca="false">IF(COUNTIF($A$2:A302,A302)&gt;1,"DUPLICATE","")</f>
        <v/>
      </c>
    </row>
    <row r="303" customFormat="false" ht="15" hidden="false" customHeight="false" outlineLevel="0" collapsed="false">
      <c r="A303" s="16" t="s">
        <v>712</v>
      </c>
      <c r="B303" s="16" t="s">
        <v>701</v>
      </c>
      <c r="C303" s="16" t="s">
        <v>65</v>
      </c>
      <c r="D303" s="16" t="s">
        <v>66</v>
      </c>
      <c r="E303" s="16" t="n">
        <v>4</v>
      </c>
      <c r="F303" s="16" t="n">
        <v>15668</v>
      </c>
      <c r="G303" s="16" t="n">
        <v>0.15</v>
      </c>
      <c r="H303" s="16" t="s">
        <v>67</v>
      </c>
      <c r="I303" s="16" t="s">
        <v>60</v>
      </c>
      <c r="J303" s="16" t="n">
        <v>2</v>
      </c>
      <c r="K303" s="16" t="n">
        <v>5</v>
      </c>
      <c r="L303" s="16" t="s">
        <v>41</v>
      </c>
      <c r="M303" s="16" t="str">
        <f aca="false">IF(COUNTIF($A$2:A303,A303)&gt;1,"DUPLICATE","")</f>
        <v/>
      </c>
    </row>
    <row r="304" customFormat="false" ht="15" hidden="false" customHeight="false" outlineLevel="0" collapsed="false">
      <c r="A304" s="16" t="s">
        <v>713</v>
      </c>
      <c r="B304" s="16" t="s">
        <v>701</v>
      </c>
      <c r="C304" s="16" t="s">
        <v>404</v>
      </c>
      <c r="D304" s="16" t="s">
        <v>250</v>
      </c>
      <c r="E304" s="16" t="n">
        <v>2</v>
      </c>
      <c r="F304" s="16" t="n">
        <v>687</v>
      </c>
      <c r="G304" s="16" t="n">
        <v>0.05</v>
      </c>
      <c r="H304" s="16" t="s">
        <v>67</v>
      </c>
      <c r="I304" s="16" t="s">
        <v>60</v>
      </c>
      <c r="J304" s="16" t="n">
        <v>3</v>
      </c>
      <c r="K304" s="16" t="n">
        <v>4</v>
      </c>
      <c r="L304" s="16" t="s">
        <v>41</v>
      </c>
      <c r="M304" s="16" t="str">
        <f aca="false">IF(COUNTIF($A$2:A304,A304)&gt;1,"DUPLICATE","")</f>
        <v/>
      </c>
    </row>
    <row r="305" customFormat="false" ht="15" hidden="false" customHeight="false" outlineLevel="0" collapsed="false">
      <c r="A305" s="16" t="s">
        <v>714</v>
      </c>
      <c r="B305" s="16" t="s">
        <v>715</v>
      </c>
      <c r="C305" s="16" t="s">
        <v>79</v>
      </c>
      <c r="D305" s="16" t="s">
        <v>146</v>
      </c>
      <c r="E305" s="16" t="n">
        <v>3</v>
      </c>
      <c r="F305" s="16" t="n">
        <v>439</v>
      </c>
      <c r="G305" s="16" t="n">
        <v>0.15</v>
      </c>
      <c r="H305" s="16" t="s">
        <v>81</v>
      </c>
      <c r="I305" s="16" t="s">
        <v>71</v>
      </c>
      <c r="J305" s="16" t="n">
        <v>4</v>
      </c>
      <c r="K305" s="16" t="n">
        <v>5</v>
      </c>
      <c r="L305" s="16" t="s">
        <v>41</v>
      </c>
      <c r="M305" s="16" t="str">
        <f aca="false">IF(COUNTIF($A$2:A305,A305)&gt;1,"DUPLICATE","")</f>
        <v/>
      </c>
    </row>
    <row r="306" customFormat="false" ht="15" hidden="false" customHeight="false" outlineLevel="0" collapsed="false">
      <c r="A306" s="16" t="s">
        <v>716</v>
      </c>
      <c r="B306" s="16" t="s">
        <v>715</v>
      </c>
      <c r="C306" s="16" t="s">
        <v>231</v>
      </c>
      <c r="D306" s="16" t="s">
        <v>146</v>
      </c>
      <c r="E306" s="16" t="n">
        <v>2</v>
      </c>
      <c r="F306" s="16" t="n">
        <v>450</v>
      </c>
      <c r="G306" s="16" t="n">
        <v>0</v>
      </c>
      <c r="H306" s="16" t="s">
        <v>112</v>
      </c>
      <c r="I306" s="16" t="s">
        <v>71</v>
      </c>
      <c r="J306" s="16" t="n">
        <v>3</v>
      </c>
      <c r="K306" s="16" t="n">
        <v>3</v>
      </c>
      <c r="L306" s="16" t="s">
        <v>41</v>
      </c>
      <c r="M306" s="16" t="str">
        <f aca="false">IF(COUNTIF($A$2:A306,A306)&gt;1,"DUPLICATE","")</f>
        <v/>
      </c>
    </row>
    <row r="307" customFormat="false" ht="15" hidden="false" customHeight="false" outlineLevel="0" collapsed="false">
      <c r="A307" s="16" t="s">
        <v>717</v>
      </c>
      <c r="B307" s="16" t="s">
        <v>715</v>
      </c>
      <c r="C307" s="16" t="s">
        <v>718</v>
      </c>
      <c r="D307" s="16" t="s">
        <v>38</v>
      </c>
      <c r="E307" s="16" t="n">
        <v>2</v>
      </c>
      <c r="F307" s="16" t="n">
        <v>360</v>
      </c>
      <c r="G307" s="16" t="n">
        <v>0.1</v>
      </c>
      <c r="H307" s="16" t="s">
        <v>39</v>
      </c>
      <c r="I307" s="16" t="s">
        <v>60</v>
      </c>
      <c r="J307" s="16" t="n">
        <v>3</v>
      </c>
      <c r="K307" s="16" t="n">
        <v>5</v>
      </c>
      <c r="L307" s="16" t="s">
        <v>41</v>
      </c>
      <c r="M307" s="16" t="str">
        <f aca="false">IF(COUNTIF($A$2:A307,A307)&gt;1,"DUPLICATE","")</f>
        <v/>
      </c>
    </row>
    <row r="308" customFormat="false" ht="15" hidden="false" customHeight="false" outlineLevel="0" collapsed="false">
      <c r="A308" s="16" t="s">
        <v>719</v>
      </c>
      <c r="B308" s="16" t="s">
        <v>715</v>
      </c>
      <c r="C308" s="16" t="s">
        <v>720</v>
      </c>
      <c r="D308" s="16" t="s">
        <v>721</v>
      </c>
      <c r="E308" s="16" t="n">
        <v>1</v>
      </c>
      <c r="F308" s="16" t="n">
        <v>491</v>
      </c>
      <c r="G308" s="16" t="n">
        <v>0.15</v>
      </c>
      <c r="H308" s="16" t="s">
        <v>655</v>
      </c>
      <c r="I308" s="16" t="s">
        <v>60</v>
      </c>
      <c r="J308" s="16" t="n">
        <v>3</v>
      </c>
      <c r="K308" s="16" t="n">
        <v>5</v>
      </c>
      <c r="L308" s="16" t="s">
        <v>41</v>
      </c>
      <c r="M308" s="16" t="str">
        <f aca="false">IF(COUNTIF($A$2:A308,A308)&gt;1,"DUPLICATE","")</f>
        <v/>
      </c>
    </row>
    <row r="309" customFormat="false" ht="15" hidden="false" customHeight="false" outlineLevel="0" collapsed="false">
      <c r="A309" s="16" t="s">
        <v>722</v>
      </c>
      <c r="B309" s="16" t="s">
        <v>715</v>
      </c>
      <c r="C309" s="16" t="s">
        <v>723</v>
      </c>
      <c r="D309" s="16" t="s">
        <v>721</v>
      </c>
      <c r="E309" s="16" t="n">
        <v>1</v>
      </c>
      <c r="F309" s="16" t="n">
        <v>516</v>
      </c>
      <c r="G309" s="16" t="n">
        <v>0.1</v>
      </c>
      <c r="H309" s="16" t="s">
        <v>527</v>
      </c>
      <c r="I309" s="16"/>
      <c r="J309" s="16" t="n">
        <v>4</v>
      </c>
      <c r="K309" s="16" t="n">
        <v>3</v>
      </c>
      <c r="L309" s="16" t="s">
        <v>41</v>
      </c>
      <c r="M309" s="16" t="str">
        <f aca="false">IF(COUNTIF($A$2:A309,A309)&gt;1,"DUPLICATE","")</f>
        <v/>
      </c>
    </row>
    <row r="310" customFormat="false" ht="15" hidden="false" customHeight="false" outlineLevel="0" collapsed="false">
      <c r="A310" s="16" t="s">
        <v>724</v>
      </c>
      <c r="B310" s="16" t="s">
        <v>715</v>
      </c>
      <c r="C310" s="16" t="s">
        <v>213</v>
      </c>
      <c r="D310" s="16" t="s">
        <v>721</v>
      </c>
      <c r="E310" s="16" t="n">
        <v>1</v>
      </c>
      <c r="F310" s="16" t="n">
        <v>511</v>
      </c>
      <c r="G310" s="16" t="n">
        <v>0.15</v>
      </c>
      <c r="H310" s="16" t="s">
        <v>46</v>
      </c>
      <c r="I310" s="16" t="s">
        <v>60</v>
      </c>
      <c r="J310" s="16" t="n">
        <v>3</v>
      </c>
      <c r="K310" s="16" t="n">
        <v>4</v>
      </c>
      <c r="L310" s="16" t="s">
        <v>41</v>
      </c>
      <c r="M310" s="16" t="str">
        <f aca="false">IF(COUNTIF($A$2:A310,A310)&gt;1,"DUPLICATE","")</f>
        <v/>
      </c>
    </row>
    <row r="311" customFormat="false" ht="15" hidden="false" customHeight="false" outlineLevel="0" collapsed="false">
      <c r="A311" s="16" t="s">
        <v>725</v>
      </c>
      <c r="B311" s="16" t="s">
        <v>715</v>
      </c>
      <c r="C311" s="16" t="s">
        <v>726</v>
      </c>
      <c r="D311" s="16" t="s">
        <v>88</v>
      </c>
      <c r="E311" s="16" t="n">
        <v>1</v>
      </c>
      <c r="F311" s="16" t="n">
        <v>3080</v>
      </c>
      <c r="G311" s="16" t="n">
        <v>0.05</v>
      </c>
      <c r="H311" s="16" t="s">
        <v>112</v>
      </c>
      <c r="I311" s="16" t="s">
        <v>60</v>
      </c>
      <c r="J311" s="16" t="n">
        <v>4</v>
      </c>
      <c r="K311" s="16" t="n">
        <v>3</v>
      </c>
      <c r="L311" s="16" t="s">
        <v>57</v>
      </c>
      <c r="M311" s="16" t="str">
        <f aca="false">IF(COUNTIF($A$2:A311,A311)&gt;1,"DUPLICATE","")</f>
        <v/>
      </c>
    </row>
    <row r="312" customFormat="false" ht="15" hidden="false" customHeight="false" outlineLevel="0" collapsed="false">
      <c r="A312" s="16" t="s">
        <v>727</v>
      </c>
      <c r="B312" s="16" t="s">
        <v>715</v>
      </c>
      <c r="C312" s="16" t="s">
        <v>728</v>
      </c>
      <c r="D312" s="16" t="s">
        <v>99</v>
      </c>
      <c r="E312" s="16" t="n">
        <v>1</v>
      </c>
      <c r="F312" s="16" t="n">
        <v>680</v>
      </c>
      <c r="G312" s="16" t="n">
        <v>0.05</v>
      </c>
      <c r="H312" s="16" t="s">
        <v>46</v>
      </c>
      <c r="I312" s="16" t="s">
        <v>40</v>
      </c>
      <c r="J312" s="16" t="n">
        <v>2</v>
      </c>
      <c r="K312" s="16" t="n">
        <v>3</v>
      </c>
      <c r="L312" s="16" t="s">
        <v>57</v>
      </c>
      <c r="M312" s="16" t="str">
        <f aca="false">IF(COUNTIF($A$2:A312,A312)&gt;1,"DUPLICATE","")</f>
        <v/>
      </c>
    </row>
    <row r="313" customFormat="false" ht="15" hidden="false" customHeight="false" outlineLevel="0" collapsed="false">
      <c r="A313" s="16" t="s">
        <v>729</v>
      </c>
      <c r="B313" s="16" t="s">
        <v>715</v>
      </c>
      <c r="C313" s="16" t="s">
        <v>730</v>
      </c>
      <c r="D313" s="16" t="s">
        <v>63</v>
      </c>
      <c r="E313" s="16" t="n">
        <v>1</v>
      </c>
      <c r="F313" s="16" t="n">
        <v>1548</v>
      </c>
      <c r="G313" s="16" t="n">
        <v>0</v>
      </c>
      <c r="H313" s="16" t="s">
        <v>89</v>
      </c>
      <c r="I313" s="16" t="s">
        <v>60</v>
      </c>
      <c r="J313" s="16" t="n">
        <v>3</v>
      </c>
      <c r="K313" s="16" t="n">
        <v>3</v>
      </c>
      <c r="L313" s="16" t="s">
        <v>41</v>
      </c>
      <c r="M313" s="16" t="str">
        <f aca="false">IF(COUNTIF($A$2:A313,A313)&gt;1,"DUPLICATE","")</f>
        <v/>
      </c>
    </row>
    <row r="314" customFormat="false" ht="15" hidden="false" customHeight="false" outlineLevel="0" collapsed="false">
      <c r="A314" s="16" t="s">
        <v>731</v>
      </c>
      <c r="B314" s="16" t="s">
        <v>715</v>
      </c>
      <c r="C314" s="16" t="s">
        <v>732</v>
      </c>
      <c r="D314" s="16" t="s">
        <v>232</v>
      </c>
      <c r="E314" s="16" t="n">
        <v>2</v>
      </c>
      <c r="F314" s="16" t="n">
        <v>2053</v>
      </c>
      <c r="G314" s="16" t="n">
        <v>0.1</v>
      </c>
      <c r="H314" s="16" t="s">
        <v>39</v>
      </c>
      <c r="I314" s="16" t="s">
        <v>60</v>
      </c>
      <c r="J314" s="16" t="n">
        <v>3</v>
      </c>
      <c r="K314" s="16" t="n">
        <v>5</v>
      </c>
      <c r="L314" s="16" t="s">
        <v>41</v>
      </c>
      <c r="M314" s="16" t="str">
        <f aca="false">IF(COUNTIF($A$2:A314,A314)&gt;1,"DUPLICATE","")</f>
        <v/>
      </c>
    </row>
    <row r="315" customFormat="false" ht="15" hidden="false" customHeight="false" outlineLevel="0" collapsed="false">
      <c r="A315" s="16" t="s">
        <v>733</v>
      </c>
      <c r="B315" s="16" t="s">
        <v>715</v>
      </c>
      <c r="C315" s="16" t="s">
        <v>699</v>
      </c>
      <c r="D315" s="16" t="s">
        <v>300</v>
      </c>
      <c r="E315" s="16" t="n">
        <v>2</v>
      </c>
      <c r="F315" s="16" t="n">
        <v>2481</v>
      </c>
      <c r="G315" s="16" t="n">
        <v>0.3</v>
      </c>
      <c r="H315" s="16" t="s">
        <v>56</v>
      </c>
      <c r="I315" s="16" t="s">
        <v>71</v>
      </c>
      <c r="J315" s="16" t="n">
        <v>4</v>
      </c>
      <c r="K315" s="16" t="n">
        <v>4</v>
      </c>
      <c r="L315" s="16" t="s">
        <v>41</v>
      </c>
      <c r="M315" s="16" t="str">
        <f aca="false">IF(COUNTIF($A$2:A315,A315)&gt;1,"DUPLICATE","")</f>
        <v/>
      </c>
    </row>
    <row r="316" customFormat="false" ht="15" hidden="false" customHeight="false" outlineLevel="0" collapsed="false">
      <c r="A316" s="16" t="s">
        <v>734</v>
      </c>
      <c r="B316" s="16" t="s">
        <v>715</v>
      </c>
      <c r="C316" s="16" t="s">
        <v>735</v>
      </c>
      <c r="D316" s="16" t="s">
        <v>341</v>
      </c>
      <c r="E316" s="16" t="n">
        <v>1</v>
      </c>
      <c r="F316" s="16" t="n">
        <v>1122</v>
      </c>
      <c r="G316" s="16" t="n">
        <v>0.05</v>
      </c>
      <c r="H316" s="16" t="s">
        <v>81</v>
      </c>
      <c r="I316" s="16" t="s">
        <v>47</v>
      </c>
      <c r="J316" s="16" t="n">
        <v>4</v>
      </c>
      <c r="K316" s="16" t="n">
        <v>4</v>
      </c>
      <c r="L316" s="16" t="s">
        <v>41</v>
      </c>
      <c r="M316" s="16" t="str">
        <f aca="false">IF(COUNTIF($A$2:A316,A316)&gt;1,"DUPLICATE","")</f>
        <v/>
      </c>
    </row>
    <row r="317" customFormat="false" ht="15" hidden="false" customHeight="false" outlineLevel="0" collapsed="false">
      <c r="A317" s="16" t="s">
        <v>736</v>
      </c>
      <c r="B317" s="16" t="s">
        <v>715</v>
      </c>
      <c r="C317" s="16" t="s">
        <v>325</v>
      </c>
      <c r="D317" s="16" t="s">
        <v>99</v>
      </c>
      <c r="E317" s="16" t="n">
        <v>1</v>
      </c>
      <c r="F317" s="16" t="n">
        <v>705</v>
      </c>
      <c r="G317" s="16" t="n">
        <v>0.05</v>
      </c>
      <c r="H317" s="16" t="s">
        <v>112</v>
      </c>
      <c r="I317" s="16" t="s">
        <v>60</v>
      </c>
      <c r="J317" s="16" t="n">
        <v>2</v>
      </c>
      <c r="K317" s="16" t="n">
        <v>5</v>
      </c>
      <c r="L317" s="16" t="s">
        <v>41</v>
      </c>
      <c r="M317" s="16" t="str">
        <f aca="false">IF(COUNTIF($A$2:A317,A317)&gt;1,"DUPLICATE","")</f>
        <v/>
      </c>
    </row>
    <row r="318" customFormat="false" ht="15" hidden="false" customHeight="false" outlineLevel="0" collapsed="false">
      <c r="A318" s="16" t="s">
        <v>737</v>
      </c>
      <c r="B318" s="16" t="s">
        <v>715</v>
      </c>
      <c r="C318" s="16" t="s">
        <v>738</v>
      </c>
      <c r="D318" s="16" t="s">
        <v>126</v>
      </c>
      <c r="E318" s="16" t="n">
        <v>1</v>
      </c>
      <c r="F318" s="16" t="n">
        <v>394</v>
      </c>
      <c r="G318" s="16" t="n">
        <v>0.1</v>
      </c>
      <c r="H318" s="16" t="s">
        <v>46</v>
      </c>
      <c r="I318" s="16" t="s">
        <v>60</v>
      </c>
      <c r="J318" s="16" t="n">
        <v>4</v>
      </c>
      <c r="K318" s="16" t="n">
        <v>4</v>
      </c>
      <c r="L318" s="16" t="s">
        <v>41</v>
      </c>
      <c r="M318" s="16" t="str">
        <f aca="false">IF(COUNTIF($A$2:A318,A318)&gt;1,"DUPLICATE","")</f>
        <v/>
      </c>
    </row>
    <row r="319" customFormat="false" ht="15" hidden="false" customHeight="false" outlineLevel="0" collapsed="false">
      <c r="A319" s="16" t="s">
        <v>739</v>
      </c>
      <c r="B319" s="16" t="s">
        <v>740</v>
      </c>
      <c r="C319" s="16" t="s">
        <v>118</v>
      </c>
      <c r="D319" s="16" t="s">
        <v>341</v>
      </c>
      <c r="E319" s="16" t="n">
        <v>3</v>
      </c>
      <c r="F319" s="16" t="n">
        <v>1051</v>
      </c>
      <c r="G319" s="16" t="n">
        <v>0.3</v>
      </c>
      <c r="H319" s="16" t="s">
        <v>67</v>
      </c>
      <c r="I319" s="16" t="s">
        <v>40</v>
      </c>
      <c r="J319" s="16" t="n">
        <v>3</v>
      </c>
      <c r="K319" s="16"/>
      <c r="L319" s="16" t="s">
        <v>41</v>
      </c>
      <c r="M319" s="16" t="str">
        <f aca="false">IF(COUNTIF($A$2:A319,A319)&gt;1,"DUPLICATE","")</f>
        <v/>
      </c>
    </row>
    <row r="320" customFormat="false" ht="15" hidden="false" customHeight="false" outlineLevel="0" collapsed="false">
      <c r="A320" s="16" t="s">
        <v>741</v>
      </c>
      <c r="B320" s="16" t="s">
        <v>740</v>
      </c>
      <c r="C320" s="16" t="s">
        <v>742</v>
      </c>
      <c r="D320" s="16" t="s">
        <v>250</v>
      </c>
      <c r="E320" s="16" t="n">
        <v>2</v>
      </c>
      <c r="F320" s="16" t="n">
        <v>712</v>
      </c>
      <c r="G320" s="16" t="n">
        <v>0</v>
      </c>
      <c r="H320" s="16" t="s">
        <v>56</v>
      </c>
      <c r="I320" s="16" t="s">
        <v>71</v>
      </c>
      <c r="J320" s="16" t="n">
        <v>5</v>
      </c>
      <c r="K320" s="16" t="n">
        <v>4</v>
      </c>
      <c r="L320" s="16" t="s">
        <v>41</v>
      </c>
      <c r="M320" s="16" t="str">
        <f aca="false">IF(COUNTIF($A$2:A320,A320)&gt;1,"DUPLICATE","")</f>
        <v/>
      </c>
    </row>
    <row r="321" customFormat="false" ht="15" hidden="false" customHeight="false" outlineLevel="0" collapsed="false">
      <c r="A321" s="16" t="s">
        <v>743</v>
      </c>
      <c r="B321" s="16" t="s">
        <v>740</v>
      </c>
      <c r="C321" s="16" t="s">
        <v>744</v>
      </c>
      <c r="D321" s="16" t="s">
        <v>341</v>
      </c>
      <c r="E321" s="16" t="n">
        <v>1</v>
      </c>
      <c r="F321" s="16" t="n">
        <v>1064</v>
      </c>
      <c r="G321" s="16" t="n">
        <v>0.05</v>
      </c>
      <c r="H321" s="16" t="s">
        <v>70</v>
      </c>
      <c r="I321" s="16" t="s">
        <v>60</v>
      </c>
      <c r="J321" s="16" t="n">
        <v>5</v>
      </c>
      <c r="K321" s="16" t="n">
        <v>4</v>
      </c>
      <c r="L321" s="16" t="s">
        <v>41</v>
      </c>
      <c r="M321" s="16" t="str">
        <f aca="false">IF(COUNTIF($A$2:A321,A321)&gt;1,"DUPLICATE","")</f>
        <v/>
      </c>
    </row>
    <row r="322" customFormat="false" ht="15" hidden="false" customHeight="false" outlineLevel="0" collapsed="false">
      <c r="A322" s="16" t="s">
        <v>745</v>
      </c>
      <c r="B322" s="16" t="s">
        <v>740</v>
      </c>
      <c r="C322" s="16" t="s">
        <v>485</v>
      </c>
      <c r="D322" s="16" t="s">
        <v>139</v>
      </c>
      <c r="E322" s="16" t="n">
        <v>1</v>
      </c>
      <c r="F322" s="16" t="n">
        <v>357</v>
      </c>
      <c r="G322" s="16" t="n">
        <v>0</v>
      </c>
      <c r="H322" s="16" t="s">
        <v>81</v>
      </c>
      <c r="I322" s="16" t="s">
        <v>100</v>
      </c>
      <c r="J322" s="16" t="n">
        <v>3</v>
      </c>
      <c r="K322" s="16" t="n">
        <v>4</v>
      </c>
      <c r="L322" s="16" t="s">
        <v>41</v>
      </c>
      <c r="M322" s="16" t="str">
        <f aca="false">IF(COUNTIF($A$2:A322,A322)&gt;1,"DUPLICATE","")</f>
        <v/>
      </c>
    </row>
    <row r="323" customFormat="false" ht="15" hidden="false" customHeight="false" outlineLevel="0" collapsed="false">
      <c r="A323" s="16" t="s">
        <v>746</v>
      </c>
      <c r="B323" s="16" t="s">
        <v>740</v>
      </c>
      <c r="C323" s="16" t="s">
        <v>603</v>
      </c>
      <c r="D323" s="16" t="s">
        <v>157</v>
      </c>
      <c r="E323" s="16" t="n">
        <v>4</v>
      </c>
      <c r="F323" s="16" t="n">
        <v>1097</v>
      </c>
      <c r="G323" s="16" t="n">
        <v>0.3</v>
      </c>
      <c r="H323" s="16" t="s">
        <v>560</v>
      </c>
      <c r="I323" s="16" t="s">
        <v>47</v>
      </c>
      <c r="J323" s="16" t="n">
        <v>4</v>
      </c>
      <c r="K323" s="16" t="n">
        <v>5</v>
      </c>
      <c r="L323" s="16" t="s">
        <v>41</v>
      </c>
      <c r="M323" s="16" t="str">
        <f aca="false">IF(COUNTIF($A$2:A323,A323)&gt;1,"DUPLICATE","")</f>
        <v/>
      </c>
    </row>
    <row r="324" customFormat="false" ht="15" hidden="false" customHeight="false" outlineLevel="0" collapsed="false">
      <c r="A324" s="16" t="s">
        <v>747</v>
      </c>
      <c r="B324" s="16" t="s">
        <v>748</v>
      </c>
      <c r="C324" s="16" t="s">
        <v>699</v>
      </c>
      <c r="D324" s="16" t="s">
        <v>412</v>
      </c>
      <c r="E324" s="16" t="n">
        <v>3</v>
      </c>
      <c r="F324" s="16" t="n">
        <v>1002</v>
      </c>
      <c r="G324" s="16" t="n">
        <v>0.3</v>
      </c>
      <c r="H324" s="16" t="s">
        <v>112</v>
      </c>
      <c r="I324" s="16" t="s">
        <v>60</v>
      </c>
      <c r="J324" s="16" t="n">
        <v>3</v>
      </c>
      <c r="K324" s="16" t="n">
        <v>4</v>
      </c>
      <c r="L324" s="16" t="s">
        <v>41</v>
      </c>
      <c r="M324" s="16" t="str">
        <f aca="false">IF(COUNTIF($A$2:A324,A324)&gt;1,"DUPLICATE","")</f>
        <v/>
      </c>
    </row>
    <row r="325" customFormat="false" ht="15" hidden="false" customHeight="false" outlineLevel="0" collapsed="false">
      <c r="A325" s="16" t="s">
        <v>749</v>
      </c>
      <c r="B325" s="16" t="s">
        <v>748</v>
      </c>
      <c r="C325" s="16" t="s">
        <v>750</v>
      </c>
      <c r="D325" s="16" t="s">
        <v>721</v>
      </c>
      <c r="E325" s="16" t="n">
        <v>1</v>
      </c>
      <c r="F325" s="16" t="n">
        <v>494</v>
      </c>
      <c r="G325" s="16" t="n">
        <v>0.05</v>
      </c>
      <c r="H325" s="16" t="s">
        <v>112</v>
      </c>
      <c r="I325" s="16" t="s">
        <v>47</v>
      </c>
      <c r="J325" s="16" t="n">
        <v>3</v>
      </c>
      <c r="K325" s="16" t="n">
        <v>5</v>
      </c>
      <c r="L325" s="16" t="s">
        <v>41</v>
      </c>
      <c r="M325" s="16" t="str">
        <f aca="false">IF(COUNTIF($A$2:A325,A325)&gt;1,"DUPLICATE","")</f>
        <v/>
      </c>
    </row>
    <row r="326" customFormat="false" ht="15" hidden="false" customHeight="false" outlineLevel="0" collapsed="false">
      <c r="A326" s="16" t="s">
        <v>751</v>
      </c>
      <c r="B326" s="16" t="s">
        <v>748</v>
      </c>
      <c r="C326" s="16" t="s">
        <v>619</v>
      </c>
      <c r="D326" s="16" t="s">
        <v>157</v>
      </c>
      <c r="E326" s="16" t="n">
        <v>2</v>
      </c>
      <c r="F326" s="16" t="n">
        <v>1094</v>
      </c>
      <c r="G326" s="16" t="n">
        <v>0.1</v>
      </c>
      <c r="H326" s="16" t="s">
        <v>39</v>
      </c>
      <c r="I326" s="16" t="s">
        <v>71</v>
      </c>
      <c r="J326" s="16" t="n">
        <v>3</v>
      </c>
      <c r="K326" s="16" t="n">
        <v>5</v>
      </c>
      <c r="L326" s="16" t="s">
        <v>41</v>
      </c>
      <c r="M326" s="16" t="str">
        <f aca="false">IF(COUNTIF($A$2:A326,A326)&gt;1,"DUPLICATE","")</f>
        <v/>
      </c>
    </row>
    <row r="327" customFormat="false" ht="15" hidden="false" customHeight="false" outlineLevel="0" collapsed="false">
      <c r="A327" s="16" t="s">
        <v>752</v>
      </c>
      <c r="B327" s="16" t="s">
        <v>748</v>
      </c>
      <c r="C327" s="16" t="s">
        <v>753</v>
      </c>
      <c r="D327" s="16" t="s">
        <v>184</v>
      </c>
      <c r="E327" s="16" t="n">
        <v>1</v>
      </c>
      <c r="F327" s="16" t="n">
        <v>1264</v>
      </c>
      <c r="G327" s="16" t="n">
        <v>0</v>
      </c>
      <c r="H327" s="16" t="s">
        <v>67</v>
      </c>
      <c r="I327" s="16" t="s">
        <v>71</v>
      </c>
      <c r="J327" s="16" t="n">
        <v>3</v>
      </c>
      <c r="K327" s="16" t="n">
        <v>4</v>
      </c>
      <c r="L327" s="16" t="s">
        <v>41</v>
      </c>
      <c r="M327" s="16" t="str">
        <f aca="false">IF(COUNTIF($A$2:A327,A327)&gt;1,"DUPLICATE","")</f>
        <v/>
      </c>
    </row>
    <row r="328" customFormat="false" ht="15" hidden="false" customHeight="false" outlineLevel="0" collapsed="false">
      <c r="A328" s="16" t="s">
        <v>754</v>
      </c>
      <c r="B328" s="16" t="s">
        <v>748</v>
      </c>
      <c r="C328" s="16" t="s">
        <v>135</v>
      </c>
      <c r="D328" s="16" t="s">
        <v>396</v>
      </c>
      <c r="E328" s="16" t="n">
        <v>1</v>
      </c>
      <c r="F328" s="16" t="n">
        <v>5516</v>
      </c>
      <c r="G328" s="16" t="n">
        <v>0</v>
      </c>
      <c r="H328" s="16" t="s">
        <v>39</v>
      </c>
      <c r="I328" s="16" t="s">
        <v>60</v>
      </c>
      <c r="J328" s="16" t="n">
        <v>2</v>
      </c>
      <c r="K328" s="16" t="n">
        <v>5</v>
      </c>
      <c r="L328" s="16" t="s">
        <v>41</v>
      </c>
      <c r="M328" s="16" t="str">
        <f aca="false">IF(COUNTIF($A$2:A328,A328)&gt;1,"DUPLICATE","")</f>
        <v/>
      </c>
    </row>
    <row r="329" customFormat="false" ht="15" hidden="false" customHeight="false" outlineLevel="0" collapsed="false">
      <c r="A329" s="16" t="s">
        <v>755</v>
      </c>
      <c r="B329" s="16" t="s">
        <v>748</v>
      </c>
      <c r="C329" s="16" t="s">
        <v>756</v>
      </c>
      <c r="D329" s="16" t="s">
        <v>51</v>
      </c>
      <c r="E329" s="16" t="n">
        <v>2</v>
      </c>
      <c r="F329" s="16" t="n">
        <v>2355</v>
      </c>
      <c r="G329" s="16" t="n">
        <v>0</v>
      </c>
      <c r="H329" s="16" t="s">
        <v>81</v>
      </c>
      <c r="I329" s="16" t="s">
        <v>40</v>
      </c>
      <c r="J329" s="16" t="n">
        <v>5</v>
      </c>
      <c r="K329" s="16" t="n">
        <v>4</v>
      </c>
      <c r="L329" s="16" t="s">
        <v>41</v>
      </c>
      <c r="M329" s="16" t="str">
        <f aca="false">IF(COUNTIF($A$2:A329,A329)&gt;1,"DUPLICATE","")</f>
        <v/>
      </c>
    </row>
    <row r="330" customFormat="false" ht="15" hidden="false" customHeight="false" outlineLevel="0" collapsed="false">
      <c r="A330" s="16" t="s">
        <v>757</v>
      </c>
      <c r="B330" s="16" t="s">
        <v>748</v>
      </c>
      <c r="C330" s="16" t="s">
        <v>676</v>
      </c>
      <c r="D330" s="16" t="s">
        <v>385</v>
      </c>
      <c r="E330" s="16" t="n">
        <v>2</v>
      </c>
      <c r="F330" s="16" t="n">
        <v>291</v>
      </c>
      <c r="G330" s="16" t="n">
        <v>0.2</v>
      </c>
      <c r="H330" s="16" t="s">
        <v>70</v>
      </c>
      <c r="I330" s="16" t="s">
        <v>40</v>
      </c>
      <c r="J330" s="16" t="n">
        <v>4</v>
      </c>
      <c r="K330" s="16" t="n">
        <v>4</v>
      </c>
      <c r="L330" s="16" t="s">
        <v>41</v>
      </c>
      <c r="M330" s="16" t="str">
        <f aca="false">IF(COUNTIF($A$2:A330,A330)&gt;1,"DUPLICATE","")</f>
        <v/>
      </c>
    </row>
    <row r="331" customFormat="false" ht="15" hidden="false" customHeight="false" outlineLevel="0" collapsed="false">
      <c r="A331" s="16" t="s">
        <v>758</v>
      </c>
      <c r="B331" s="16" t="s">
        <v>748</v>
      </c>
      <c r="C331" s="16" t="s">
        <v>54</v>
      </c>
      <c r="D331" s="16" t="s">
        <v>126</v>
      </c>
      <c r="E331" s="16" t="n">
        <v>2</v>
      </c>
      <c r="F331" s="16" t="n">
        <v>392</v>
      </c>
      <c r="G331" s="16" t="n">
        <v>0.2</v>
      </c>
      <c r="H331" s="16" t="s">
        <v>56</v>
      </c>
      <c r="I331" s="16" t="s">
        <v>60</v>
      </c>
      <c r="J331" s="16" t="n">
        <v>4</v>
      </c>
      <c r="K331" s="16" t="n">
        <v>5</v>
      </c>
      <c r="L331" s="16" t="s">
        <v>41</v>
      </c>
      <c r="M331" s="16" t="str">
        <f aca="false">IF(COUNTIF($A$2:A331,A331)&gt;1,"DUPLICATE","")</f>
        <v/>
      </c>
    </row>
    <row r="332" customFormat="false" ht="15" hidden="false" customHeight="false" outlineLevel="0" collapsed="false">
      <c r="A332" s="16" t="s">
        <v>759</v>
      </c>
      <c r="B332" s="16" t="s">
        <v>748</v>
      </c>
      <c r="C332" s="16" t="s">
        <v>760</v>
      </c>
      <c r="D332" s="16" t="s">
        <v>393</v>
      </c>
      <c r="E332" s="16" t="n">
        <v>2</v>
      </c>
      <c r="F332" s="16" t="n">
        <v>483</v>
      </c>
      <c r="G332" s="16" t="n">
        <v>0</v>
      </c>
      <c r="H332" s="16" t="s">
        <v>67</v>
      </c>
      <c r="I332" s="16" t="s">
        <v>71</v>
      </c>
      <c r="J332" s="16" t="n">
        <v>3</v>
      </c>
      <c r="K332" s="16" t="n">
        <v>3</v>
      </c>
      <c r="L332" s="16" t="s">
        <v>41</v>
      </c>
      <c r="M332" s="16" t="str">
        <f aca="false">IF(COUNTIF($A$2:A332,A332)&gt;1,"DUPLICATE","")</f>
        <v/>
      </c>
    </row>
    <row r="333" customFormat="false" ht="15" hidden="false" customHeight="false" outlineLevel="0" collapsed="false">
      <c r="A333" s="16" t="s">
        <v>761</v>
      </c>
      <c r="B333" s="16" t="s">
        <v>748</v>
      </c>
      <c r="C333" s="16" t="s">
        <v>762</v>
      </c>
      <c r="D333" s="16" t="s">
        <v>160</v>
      </c>
      <c r="E333" s="16" t="n">
        <v>2</v>
      </c>
      <c r="F333" s="16" t="n">
        <v>1758</v>
      </c>
      <c r="G333" s="16" t="n">
        <v>0.1</v>
      </c>
      <c r="H333" s="16" t="s">
        <v>130</v>
      </c>
      <c r="I333" s="16" t="s">
        <v>71</v>
      </c>
      <c r="J333" s="16" t="n">
        <v>4</v>
      </c>
      <c r="K333" s="16" t="n">
        <v>4</v>
      </c>
      <c r="L333" s="16" t="s">
        <v>41</v>
      </c>
      <c r="M333" s="16" t="str">
        <f aca="false">IF(COUNTIF($A$2:A333,A333)&gt;1,"DUPLICATE","")</f>
        <v/>
      </c>
    </row>
    <row r="334" customFormat="false" ht="15" hidden="false" customHeight="false" outlineLevel="0" collapsed="false">
      <c r="A334" s="16" t="s">
        <v>763</v>
      </c>
      <c r="B334" s="16" t="s">
        <v>748</v>
      </c>
      <c r="C334" s="16" t="s">
        <v>764</v>
      </c>
      <c r="D334" s="16" t="s">
        <v>219</v>
      </c>
      <c r="E334" s="16" t="n">
        <v>1</v>
      </c>
      <c r="F334" s="16" t="n">
        <v>1255</v>
      </c>
      <c r="G334" s="16" t="n">
        <v>0</v>
      </c>
      <c r="H334" s="16" t="s">
        <v>130</v>
      </c>
      <c r="I334" s="16" t="s">
        <v>60</v>
      </c>
      <c r="J334" s="16" t="n">
        <v>3</v>
      </c>
      <c r="K334" s="16" t="n">
        <v>4</v>
      </c>
      <c r="L334" s="16" t="s">
        <v>41</v>
      </c>
      <c r="M334" s="16" t="str">
        <f aca="false">IF(COUNTIF($A$2:A334,A334)&gt;1,"DUPLICATE","")</f>
        <v/>
      </c>
    </row>
    <row r="335" customFormat="false" ht="15" hidden="false" customHeight="false" outlineLevel="0" collapsed="false">
      <c r="A335" s="16" t="s">
        <v>765</v>
      </c>
      <c r="B335" s="16" t="s">
        <v>748</v>
      </c>
      <c r="C335" s="16" t="s">
        <v>766</v>
      </c>
      <c r="D335" s="16" t="s">
        <v>99</v>
      </c>
      <c r="E335" s="16" t="n">
        <v>4</v>
      </c>
      <c r="F335" s="16" t="n">
        <v>669</v>
      </c>
      <c r="G335" s="16" t="n">
        <v>0.15</v>
      </c>
      <c r="H335" s="16" t="s">
        <v>39</v>
      </c>
      <c r="I335" s="16" t="s">
        <v>60</v>
      </c>
      <c r="J335" s="16" t="n">
        <v>4</v>
      </c>
      <c r="K335" s="16" t="n">
        <v>4</v>
      </c>
      <c r="L335" s="16" t="s">
        <v>41</v>
      </c>
      <c r="M335" s="16" t="str">
        <f aca="false">IF(COUNTIF($A$2:A335,A335)&gt;1,"DUPLICATE","")</f>
        <v/>
      </c>
    </row>
    <row r="336" customFormat="false" ht="15" hidden="false" customHeight="false" outlineLevel="0" collapsed="false">
      <c r="A336" s="16" t="s">
        <v>767</v>
      </c>
      <c r="B336" s="16" t="s">
        <v>748</v>
      </c>
      <c r="C336" s="16" t="s">
        <v>145</v>
      </c>
      <c r="D336" s="16" t="s">
        <v>126</v>
      </c>
      <c r="E336" s="16" t="n">
        <v>1</v>
      </c>
      <c r="F336" s="16" t="n">
        <v>415</v>
      </c>
      <c r="G336" s="16" t="n">
        <v>0.2</v>
      </c>
      <c r="H336" s="16" t="s">
        <v>112</v>
      </c>
      <c r="I336" s="16" t="s">
        <v>47</v>
      </c>
      <c r="J336" s="16" t="n">
        <v>5</v>
      </c>
      <c r="K336" s="16" t="n">
        <v>3</v>
      </c>
      <c r="L336" s="16" t="s">
        <v>41</v>
      </c>
      <c r="M336" s="16" t="str">
        <f aca="false">IF(COUNTIF($A$2:A336,A336)&gt;1,"DUPLICATE","")</f>
        <v/>
      </c>
    </row>
    <row r="337" customFormat="false" ht="15" hidden="false" customHeight="false" outlineLevel="0" collapsed="false">
      <c r="A337" s="16" t="s">
        <v>768</v>
      </c>
      <c r="B337" s="16" t="s">
        <v>748</v>
      </c>
      <c r="C337" s="16" t="s">
        <v>657</v>
      </c>
      <c r="D337" s="16" t="s">
        <v>99</v>
      </c>
      <c r="E337" s="16" t="n">
        <v>1</v>
      </c>
      <c r="F337" s="16" t="n">
        <v>671</v>
      </c>
      <c r="G337" s="16" t="n">
        <v>0</v>
      </c>
      <c r="H337" s="16" t="s">
        <v>70</v>
      </c>
      <c r="I337" s="16" t="s">
        <v>47</v>
      </c>
      <c r="J337" s="16" t="n">
        <v>5</v>
      </c>
      <c r="K337" s="16" t="n">
        <v>3</v>
      </c>
      <c r="L337" s="16" t="s">
        <v>41</v>
      </c>
      <c r="M337" s="16" t="str">
        <f aca="false">IF(COUNTIF($A$2:A337,A337)&gt;1,"DUPLICATE","")</f>
        <v/>
      </c>
    </row>
    <row r="338" customFormat="false" ht="15" hidden="false" customHeight="false" outlineLevel="0" collapsed="false">
      <c r="A338" s="16" t="s">
        <v>769</v>
      </c>
      <c r="B338" s="16" t="s">
        <v>748</v>
      </c>
      <c r="C338" s="16" t="s">
        <v>630</v>
      </c>
      <c r="D338" s="16" t="s">
        <v>191</v>
      </c>
      <c r="E338" s="16" t="n">
        <v>1</v>
      </c>
      <c r="F338" s="16" t="n">
        <v>383</v>
      </c>
      <c r="G338" s="16" t="n">
        <v>0.1</v>
      </c>
      <c r="H338" s="16" t="s">
        <v>112</v>
      </c>
      <c r="I338" s="16" t="s">
        <v>60</v>
      </c>
      <c r="J338" s="16" t="n">
        <v>6</v>
      </c>
      <c r="K338" s="16" t="n">
        <v>5</v>
      </c>
      <c r="L338" s="16" t="s">
        <v>41</v>
      </c>
      <c r="M338" s="16" t="str">
        <f aca="false">IF(COUNTIF($A$2:A338,A338)&gt;1,"DUPLICATE","")</f>
        <v/>
      </c>
    </row>
    <row r="339" customFormat="false" ht="15" hidden="false" customHeight="false" outlineLevel="0" collapsed="false">
      <c r="A339" s="16" t="s">
        <v>770</v>
      </c>
      <c r="B339" s="16" t="s">
        <v>771</v>
      </c>
      <c r="C339" s="16" t="s">
        <v>772</v>
      </c>
      <c r="D339" s="16" t="s">
        <v>149</v>
      </c>
      <c r="E339" s="16" t="n">
        <v>1</v>
      </c>
      <c r="F339" s="16" t="n">
        <v>1633</v>
      </c>
      <c r="G339" s="16" t="n">
        <v>0.1</v>
      </c>
      <c r="H339" s="16" t="s">
        <v>67</v>
      </c>
      <c r="I339" s="16" t="s">
        <v>60</v>
      </c>
      <c r="J339" s="16" t="n">
        <v>5</v>
      </c>
      <c r="K339" s="16" t="n">
        <v>5</v>
      </c>
      <c r="L339" s="16" t="s">
        <v>41</v>
      </c>
      <c r="M339" s="16" t="str">
        <f aca="false">IF(COUNTIF($A$2:A339,A339)&gt;1,"DUPLICATE","")</f>
        <v/>
      </c>
    </row>
    <row r="340" customFormat="false" ht="15" hidden="false" customHeight="false" outlineLevel="0" collapsed="false">
      <c r="A340" s="16" t="s">
        <v>773</v>
      </c>
      <c r="B340" s="16" t="s">
        <v>771</v>
      </c>
      <c r="C340" s="16" t="s">
        <v>774</v>
      </c>
      <c r="D340" s="16" t="s">
        <v>170</v>
      </c>
      <c r="E340" s="16" t="n">
        <v>2</v>
      </c>
      <c r="F340" s="16" t="n">
        <v>3396</v>
      </c>
      <c r="G340" s="16" t="n">
        <v>0.3</v>
      </c>
      <c r="H340" s="16" t="s">
        <v>208</v>
      </c>
      <c r="I340" s="16" t="s">
        <v>71</v>
      </c>
      <c r="J340" s="16" t="n">
        <v>6</v>
      </c>
      <c r="K340" s="16" t="n">
        <v>4</v>
      </c>
      <c r="L340" s="16" t="s">
        <v>41</v>
      </c>
      <c r="M340" s="16" t="str">
        <f aca="false">IF(COUNTIF($A$2:A340,A340)&gt;1,"DUPLICATE","")</f>
        <v/>
      </c>
    </row>
    <row r="341" customFormat="false" ht="15" hidden="false" customHeight="false" outlineLevel="0" collapsed="false">
      <c r="A341" s="16" t="s">
        <v>775</v>
      </c>
      <c r="B341" s="16" t="s">
        <v>771</v>
      </c>
      <c r="C341" s="16" t="s">
        <v>776</v>
      </c>
      <c r="D341" s="16" t="s">
        <v>291</v>
      </c>
      <c r="E341" s="16" t="n">
        <v>1</v>
      </c>
      <c r="F341" s="16" t="n">
        <v>1157</v>
      </c>
      <c r="G341" s="16" t="n">
        <v>0</v>
      </c>
      <c r="H341" s="16" t="s">
        <v>233</v>
      </c>
      <c r="I341" s="16" t="s">
        <v>60</v>
      </c>
      <c r="J341" s="16" t="n">
        <v>2</v>
      </c>
      <c r="K341" s="16" t="n">
        <v>5</v>
      </c>
      <c r="L341" s="16" t="s">
        <v>41</v>
      </c>
      <c r="M341" s="16" t="str">
        <f aca="false">IF(COUNTIF($A$2:A341,A341)&gt;1,"DUPLICATE","")</f>
        <v/>
      </c>
    </row>
    <row r="342" customFormat="false" ht="15" hidden="false" customHeight="false" outlineLevel="0" collapsed="false">
      <c r="A342" s="16" t="s">
        <v>777</v>
      </c>
      <c r="B342" s="16" t="s">
        <v>771</v>
      </c>
      <c r="C342" s="16" t="s">
        <v>778</v>
      </c>
      <c r="D342" s="16" t="s">
        <v>129</v>
      </c>
      <c r="E342" s="16" t="n">
        <v>3</v>
      </c>
      <c r="F342" s="16" t="n">
        <v>615</v>
      </c>
      <c r="G342" s="16" t="n">
        <v>0.15</v>
      </c>
      <c r="H342" s="16" t="s">
        <v>208</v>
      </c>
      <c r="I342" s="16" t="s">
        <v>60</v>
      </c>
      <c r="J342" s="16" t="n">
        <v>7</v>
      </c>
      <c r="K342" s="16" t="n">
        <v>4</v>
      </c>
      <c r="L342" s="16" t="s">
        <v>41</v>
      </c>
      <c r="M342" s="16" t="str">
        <f aca="false">IF(COUNTIF($A$2:A342,A342)&gt;1,"DUPLICATE","")</f>
        <v/>
      </c>
    </row>
    <row r="343" customFormat="false" ht="15" hidden="false" customHeight="false" outlineLevel="0" collapsed="false">
      <c r="A343" s="16" t="s">
        <v>779</v>
      </c>
      <c r="B343" s="16" t="s">
        <v>771</v>
      </c>
      <c r="C343" s="16" t="s">
        <v>780</v>
      </c>
      <c r="D343" s="16" t="s">
        <v>80</v>
      </c>
      <c r="E343" s="16" t="n">
        <v>2</v>
      </c>
      <c r="F343" s="16" t="n">
        <v>1537</v>
      </c>
      <c r="G343" s="16" t="n">
        <v>0</v>
      </c>
      <c r="H343" s="16" t="s">
        <v>39</v>
      </c>
      <c r="I343" s="16" t="s">
        <v>60</v>
      </c>
      <c r="J343" s="16" t="n">
        <v>2</v>
      </c>
      <c r="K343" s="16" t="n">
        <v>4</v>
      </c>
      <c r="L343" s="16" t="s">
        <v>41</v>
      </c>
      <c r="M343" s="16" t="str">
        <f aca="false">IF(COUNTIF($A$2:A343,A343)&gt;1,"DUPLICATE","")</f>
        <v/>
      </c>
    </row>
    <row r="344" customFormat="false" ht="15" hidden="false" customHeight="false" outlineLevel="0" collapsed="false">
      <c r="A344" s="16" t="s">
        <v>781</v>
      </c>
      <c r="B344" s="16" t="s">
        <v>771</v>
      </c>
      <c r="C344" s="16" t="s">
        <v>382</v>
      </c>
      <c r="D344" s="16" t="s">
        <v>219</v>
      </c>
      <c r="E344" s="16" t="n">
        <v>2</v>
      </c>
      <c r="F344" s="16" t="n">
        <v>1271</v>
      </c>
      <c r="G344" s="16" t="n">
        <v>0.1</v>
      </c>
      <c r="H344" s="16" t="s">
        <v>89</v>
      </c>
      <c r="I344" s="16" t="s">
        <v>40</v>
      </c>
      <c r="J344" s="16" t="n">
        <v>3</v>
      </c>
      <c r="K344" s="16" t="n">
        <v>2</v>
      </c>
      <c r="L344" s="16" t="s">
        <v>57</v>
      </c>
      <c r="M344" s="16" t="str">
        <f aca="false">IF(COUNTIF($A$2:A344,A344)&gt;1,"DUPLICATE","")</f>
        <v/>
      </c>
    </row>
    <row r="345" customFormat="false" ht="15" hidden="false" customHeight="false" outlineLevel="0" collapsed="false">
      <c r="A345" s="16" t="s">
        <v>782</v>
      </c>
      <c r="B345" s="16" t="s">
        <v>771</v>
      </c>
      <c r="C345" s="16" t="s">
        <v>783</v>
      </c>
      <c r="D345" s="16" t="s">
        <v>259</v>
      </c>
      <c r="E345" s="16" t="n">
        <v>2</v>
      </c>
      <c r="F345" s="16" t="n">
        <v>480</v>
      </c>
      <c r="G345" s="16" t="n">
        <v>0</v>
      </c>
      <c r="H345" s="16" t="s">
        <v>56</v>
      </c>
      <c r="I345" s="16" t="s">
        <v>47</v>
      </c>
      <c r="J345" s="16" t="n">
        <v>6</v>
      </c>
      <c r="K345" s="16" t="n">
        <v>4</v>
      </c>
      <c r="L345" s="16" t="s">
        <v>41</v>
      </c>
      <c r="M345" s="16" t="str">
        <f aca="false">IF(COUNTIF($A$2:A345,A345)&gt;1,"DUPLICATE","")</f>
        <v/>
      </c>
    </row>
    <row r="346" customFormat="false" ht="15" hidden="false" customHeight="false" outlineLevel="0" collapsed="false">
      <c r="A346" s="16" t="s">
        <v>784</v>
      </c>
      <c r="B346" s="16" t="s">
        <v>771</v>
      </c>
      <c r="C346" s="16" t="s">
        <v>785</v>
      </c>
      <c r="D346" s="16" t="s">
        <v>254</v>
      </c>
      <c r="E346" s="16" t="n">
        <v>1</v>
      </c>
      <c r="F346" s="16" t="n">
        <v>1041</v>
      </c>
      <c r="G346" s="16" t="n">
        <v>0.15</v>
      </c>
      <c r="H346" s="16" t="s">
        <v>89</v>
      </c>
      <c r="I346" s="16" t="s">
        <v>60</v>
      </c>
      <c r="J346" s="16" t="n">
        <v>2</v>
      </c>
      <c r="K346" s="16" t="n">
        <v>2</v>
      </c>
      <c r="L346" s="16" t="s">
        <v>57</v>
      </c>
      <c r="M346" s="16" t="str">
        <f aca="false">IF(COUNTIF($A$2:A346,A346)&gt;1,"DUPLICATE","")</f>
        <v/>
      </c>
    </row>
    <row r="347" customFormat="false" ht="15" hidden="false" customHeight="false" outlineLevel="0" collapsed="false">
      <c r="A347" s="16" t="s">
        <v>786</v>
      </c>
      <c r="B347" s="16" t="s">
        <v>771</v>
      </c>
      <c r="C347" s="16" t="s">
        <v>270</v>
      </c>
      <c r="D347" s="16" t="s">
        <v>66</v>
      </c>
      <c r="E347" s="16" t="n">
        <v>2</v>
      </c>
      <c r="F347" s="16" t="n">
        <v>15620</v>
      </c>
      <c r="G347" s="16" t="n">
        <v>0.05</v>
      </c>
      <c r="H347" s="16" t="s">
        <v>46</v>
      </c>
      <c r="I347" s="16" t="s">
        <v>40</v>
      </c>
      <c r="J347" s="16" t="n">
        <v>2</v>
      </c>
      <c r="K347" s="16" t="n">
        <v>5</v>
      </c>
      <c r="L347" s="16" t="s">
        <v>41</v>
      </c>
      <c r="M347" s="16" t="str">
        <f aca="false">IF(COUNTIF($A$2:A347,A347)&gt;1,"DUPLICATE","")</f>
        <v/>
      </c>
    </row>
    <row r="348" customFormat="false" ht="15" hidden="false" customHeight="false" outlineLevel="0" collapsed="false">
      <c r="A348" s="16" t="s">
        <v>787</v>
      </c>
      <c r="B348" s="16" t="s">
        <v>771</v>
      </c>
      <c r="C348" s="16" t="s">
        <v>788</v>
      </c>
      <c r="D348" s="16" t="s">
        <v>99</v>
      </c>
      <c r="E348" s="16" t="n">
        <v>2</v>
      </c>
      <c r="F348" s="16" t="n">
        <v>733</v>
      </c>
      <c r="G348" s="16" t="n">
        <v>0.1</v>
      </c>
      <c r="H348" s="16" t="s">
        <v>46</v>
      </c>
      <c r="I348" s="16" t="s">
        <v>60</v>
      </c>
      <c r="J348" s="16" t="n">
        <v>3</v>
      </c>
      <c r="K348" s="16" t="n">
        <v>4</v>
      </c>
      <c r="L348" s="16" t="s">
        <v>41</v>
      </c>
      <c r="M348" s="16" t="str">
        <f aca="false">IF(COUNTIF($A$2:A348,A348)&gt;1,"DUPLICATE","")</f>
        <v/>
      </c>
    </row>
    <row r="349" customFormat="false" ht="15" hidden="false" customHeight="false" outlineLevel="0" collapsed="false">
      <c r="A349" s="16" t="s">
        <v>789</v>
      </c>
      <c r="B349" s="16" t="s">
        <v>771</v>
      </c>
      <c r="C349" s="16" t="s">
        <v>790</v>
      </c>
      <c r="D349" s="16" t="s">
        <v>115</v>
      </c>
      <c r="E349" s="16" t="n">
        <v>3</v>
      </c>
      <c r="F349" s="16" t="n">
        <v>314</v>
      </c>
      <c r="G349" s="16" t="n">
        <v>0.15</v>
      </c>
      <c r="H349" s="16" t="s">
        <v>112</v>
      </c>
      <c r="I349" s="16" t="s">
        <v>60</v>
      </c>
      <c r="J349" s="16" t="n">
        <v>4</v>
      </c>
      <c r="K349" s="16" t="n">
        <v>4</v>
      </c>
      <c r="L349" s="16" t="s">
        <v>41</v>
      </c>
      <c r="M349" s="16" t="str">
        <f aca="false">IF(COUNTIF($A$2:A349,A349)&gt;1,"DUPLICATE","")</f>
        <v/>
      </c>
    </row>
    <row r="350" customFormat="false" ht="15" hidden="false" customHeight="false" outlineLevel="0" collapsed="false">
      <c r="A350" s="16" t="s">
        <v>791</v>
      </c>
      <c r="B350" s="16" t="s">
        <v>792</v>
      </c>
      <c r="C350" s="16" t="s">
        <v>793</v>
      </c>
      <c r="D350" s="16" t="s">
        <v>77</v>
      </c>
      <c r="E350" s="16" t="n">
        <v>2</v>
      </c>
      <c r="F350" s="16" t="n">
        <v>337</v>
      </c>
      <c r="G350" s="16" t="n">
        <v>0.2</v>
      </c>
      <c r="H350" s="16" t="s">
        <v>39</v>
      </c>
      <c r="I350" s="16" t="s">
        <v>40</v>
      </c>
      <c r="J350" s="16" t="n">
        <v>4</v>
      </c>
      <c r="K350" s="16" t="n">
        <v>5</v>
      </c>
      <c r="L350" s="16" t="s">
        <v>41</v>
      </c>
      <c r="M350" s="16" t="str">
        <f aca="false">IF(COUNTIF($A$2:A350,A350)&gt;1,"DUPLICATE","")</f>
        <v/>
      </c>
    </row>
    <row r="351" customFormat="false" ht="15" hidden="false" customHeight="false" outlineLevel="0" collapsed="false">
      <c r="A351" s="16" t="s">
        <v>794</v>
      </c>
      <c r="B351" s="16" t="s">
        <v>792</v>
      </c>
      <c r="C351" s="16" t="s">
        <v>363</v>
      </c>
      <c r="D351" s="16" t="s">
        <v>232</v>
      </c>
      <c r="E351" s="16" t="n">
        <v>1</v>
      </c>
      <c r="F351" s="16" t="s">
        <v>795</v>
      </c>
      <c r="G351" s="16" t="n">
        <v>0.15</v>
      </c>
      <c r="H351" s="16" t="s">
        <v>70</v>
      </c>
      <c r="I351" s="16" t="s">
        <v>60</v>
      </c>
      <c r="J351" s="16" t="n">
        <v>5</v>
      </c>
      <c r="K351" s="16" t="n">
        <v>5</v>
      </c>
      <c r="L351" s="16" t="s">
        <v>41</v>
      </c>
      <c r="M351" s="16" t="str">
        <f aca="false">IF(COUNTIF($A$2:A351,A351)&gt;1,"DUPLICATE","")</f>
        <v/>
      </c>
    </row>
    <row r="352" customFormat="false" ht="15" hidden="false" customHeight="false" outlineLevel="0" collapsed="false">
      <c r="A352" s="16" t="s">
        <v>796</v>
      </c>
      <c r="B352" s="16" t="s">
        <v>792</v>
      </c>
      <c r="C352" s="16" t="s">
        <v>732</v>
      </c>
      <c r="D352" s="16" t="s">
        <v>99</v>
      </c>
      <c r="E352" s="16" t="n">
        <v>2</v>
      </c>
      <c r="F352" s="16" t="n">
        <v>677</v>
      </c>
      <c r="G352" s="16" t="n">
        <v>0</v>
      </c>
      <c r="H352" s="16" t="s">
        <v>797</v>
      </c>
      <c r="I352" s="16" t="s">
        <v>47</v>
      </c>
      <c r="J352" s="16" t="n">
        <v>4</v>
      </c>
      <c r="K352" s="16" t="n">
        <v>5</v>
      </c>
      <c r="L352" s="16" t="s">
        <v>41</v>
      </c>
      <c r="M352" s="16" t="str">
        <f aca="false">IF(COUNTIF($A$2:A352,A352)&gt;1,"DUPLICATE","")</f>
        <v/>
      </c>
    </row>
    <row r="353" customFormat="false" ht="15" hidden="false" customHeight="false" outlineLevel="0" collapsed="false">
      <c r="A353" s="16" t="s">
        <v>798</v>
      </c>
      <c r="B353" s="16" t="s">
        <v>792</v>
      </c>
      <c r="C353" s="16" t="s">
        <v>699</v>
      </c>
      <c r="D353" s="16" t="s">
        <v>300</v>
      </c>
      <c r="E353" s="16" t="n">
        <v>1</v>
      </c>
      <c r="F353" s="16" t="n">
        <v>2430</v>
      </c>
      <c r="G353" s="16" t="n">
        <v>0</v>
      </c>
      <c r="H353" s="16" t="s">
        <v>39</v>
      </c>
      <c r="I353" s="16" t="s">
        <v>60</v>
      </c>
      <c r="J353" s="16" t="n">
        <v>3</v>
      </c>
      <c r="K353" s="16"/>
      <c r="L353" s="16" t="s">
        <v>41</v>
      </c>
      <c r="M353" s="16" t="str">
        <f aca="false">IF(COUNTIF($A$2:A353,A353)&gt;1,"DUPLICATE","")</f>
        <v/>
      </c>
    </row>
    <row r="354" customFormat="false" ht="15" hidden="false" customHeight="false" outlineLevel="0" collapsed="false">
      <c r="A354" s="16" t="s">
        <v>799</v>
      </c>
      <c r="B354" s="16" t="s">
        <v>792</v>
      </c>
      <c r="C354" s="16" t="s">
        <v>800</v>
      </c>
      <c r="D354" s="16" t="s">
        <v>259</v>
      </c>
      <c r="E354" s="16" t="n">
        <v>3</v>
      </c>
      <c r="F354" s="16" t="n">
        <v>502</v>
      </c>
      <c r="G354" s="16" t="n">
        <v>0.2</v>
      </c>
      <c r="H354" s="16" t="s">
        <v>67</v>
      </c>
      <c r="I354" s="16" t="s">
        <v>60</v>
      </c>
      <c r="J354" s="16" t="n">
        <v>5</v>
      </c>
      <c r="K354" s="16" t="n">
        <v>3</v>
      </c>
      <c r="L354" s="16" t="s">
        <v>41</v>
      </c>
      <c r="M354" s="16" t="str">
        <f aca="false">IF(COUNTIF($A$2:A354,A354)&gt;1,"DUPLICATE","")</f>
        <v/>
      </c>
    </row>
    <row r="355" customFormat="false" ht="15" hidden="false" customHeight="false" outlineLevel="0" collapsed="false">
      <c r="A355" s="16" t="s">
        <v>801</v>
      </c>
      <c r="B355" s="16" t="s">
        <v>792</v>
      </c>
      <c r="C355" s="16" t="s">
        <v>266</v>
      </c>
      <c r="D355" s="16" t="s">
        <v>88</v>
      </c>
      <c r="E355" s="16" t="n">
        <v>2</v>
      </c>
      <c r="F355" s="16" t="n">
        <v>3098</v>
      </c>
      <c r="G355" s="16" t="n">
        <v>0.05</v>
      </c>
      <c r="H355" s="16" t="s">
        <v>130</v>
      </c>
      <c r="I355" s="16" t="s">
        <v>60</v>
      </c>
      <c r="J355" s="16" t="n">
        <v>3</v>
      </c>
      <c r="K355" s="16" t="n">
        <v>3</v>
      </c>
      <c r="L355" s="16" t="s">
        <v>57</v>
      </c>
      <c r="M355" s="16" t="str">
        <f aca="false">IF(COUNTIF($A$2:A355,A355)&gt;1,"DUPLICATE","")</f>
        <v/>
      </c>
    </row>
    <row r="356" customFormat="false" ht="15" hidden="false" customHeight="false" outlineLevel="0" collapsed="false">
      <c r="A356" s="16" t="s">
        <v>802</v>
      </c>
      <c r="B356" s="16" t="s">
        <v>803</v>
      </c>
      <c r="C356" s="16" t="s">
        <v>732</v>
      </c>
      <c r="D356" s="16" t="s">
        <v>440</v>
      </c>
      <c r="E356" s="16" t="n">
        <v>2</v>
      </c>
      <c r="F356" s="16" t="n">
        <v>1392</v>
      </c>
      <c r="G356" s="16" t="n">
        <v>0.3</v>
      </c>
      <c r="H356" s="16" t="s">
        <v>39</v>
      </c>
      <c r="I356" s="16" t="s">
        <v>100</v>
      </c>
      <c r="J356" s="16" t="n">
        <v>5</v>
      </c>
      <c r="K356" s="16" t="n">
        <v>4</v>
      </c>
      <c r="L356" s="16" t="s">
        <v>41</v>
      </c>
      <c r="M356" s="16" t="str">
        <f aca="false">IF(COUNTIF($A$2:A356,A356)&gt;1,"DUPLICATE","")</f>
        <v/>
      </c>
    </row>
    <row r="357" customFormat="false" ht="15" hidden="false" customHeight="false" outlineLevel="0" collapsed="false">
      <c r="A357" s="16" t="s">
        <v>804</v>
      </c>
      <c r="B357" s="16" t="s">
        <v>803</v>
      </c>
      <c r="C357" s="16" t="s">
        <v>603</v>
      </c>
      <c r="D357" s="16" t="s">
        <v>173</v>
      </c>
      <c r="E357" s="16" t="n">
        <v>1</v>
      </c>
      <c r="F357" s="16" t="n">
        <v>1190</v>
      </c>
      <c r="G357" s="16" t="n">
        <v>0.1</v>
      </c>
      <c r="H357" s="16" t="s">
        <v>46</v>
      </c>
      <c r="I357" s="16" t="s">
        <v>60</v>
      </c>
      <c r="J357" s="16" t="n">
        <v>5</v>
      </c>
      <c r="K357" s="16" t="n">
        <v>4</v>
      </c>
      <c r="L357" s="16" t="s">
        <v>41</v>
      </c>
      <c r="M357" s="16" t="str">
        <f aca="false">IF(COUNTIF($A$2:A357,A357)&gt;1,"DUPLICATE","")</f>
        <v/>
      </c>
    </row>
    <row r="358" customFormat="false" ht="15" hidden="false" customHeight="false" outlineLevel="0" collapsed="false">
      <c r="A358" s="16" t="s">
        <v>805</v>
      </c>
      <c r="B358" s="16" t="s">
        <v>803</v>
      </c>
      <c r="C358" s="16" t="s">
        <v>624</v>
      </c>
      <c r="D358" s="16" t="s">
        <v>149</v>
      </c>
      <c r="E358" s="16" t="n">
        <v>1</v>
      </c>
      <c r="F358" s="16" t="n">
        <v>1557</v>
      </c>
      <c r="G358" s="16" t="n">
        <v>0.1</v>
      </c>
      <c r="H358" s="16" t="s">
        <v>130</v>
      </c>
      <c r="I358" s="16" t="s">
        <v>100</v>
      </c>
      <c r="J358" s="16" t="n">
        <v>3</v>
      </c>
      <c r="K358" s="16" t="n">
        <v>5</v>
      </c>
      <c r="L358" s="16" t="s">
        <v>41</v>
      </c>
      <c r="M358" s="16" t="str">
        <f aca="false">IF(COUNTIF($A$2:A358,A358)&gt;1,"DUPLICATE","")</f>
        <v/>
      </c>
    </row>
    <row r="359" customFormat="false" ht="15" hidden="false" customHeight="false" outlineLevel="0" collapsed="false">
      <c r="A359" s="16" t="s">
        <v>806</v>
      </c>
      <c r="B359" s="16" t="s">
        <v>803</v>
      </c>
      <c r="C359" s="16" t="s">
        <v>807</v>
      </c>
      <c r="D359" s="16" t="s">
        <v>639</v>
      </c>
      <c r="E359" s="16" t="n">
        <v>2</v>
      </c>
      <c r="F359" s="16" t="n">
        <v>833</v>
      </c>
      <c r="G359" s="16" t="n">
        <v>0.1</v>
      </c>
      <c r="H359" s="16" t="s">
        <v>39</v>
      </c>
      <c r="I359" s="16" t="s">
        <v>60</v>
      </c>
      <c r="J359" s="16" t="n">
        <v>2</v>
      </c>
      <c r="K359" s="16" t="n">
        <v>5</v>
      </c>
      <c r="L359" s="16" t="s">
        <v>41</v>
      </c>
      <c r="M359" s="16" t="str">
        <f aca="false">IF(COUNTIF($A$2:A359,A359)&gt;1,"DUPLICATE","")</f>
        <v/>
      </c>
    </row>
    <row r="360" customFormat="false" ht="15" hidden="false" customHeight="false" outlineLevel="0" collapsed="false">
      <c r="A360" s="16" t="s">
        <v>808</v>
      </c>
      <c r="B360" s="16" t="s">
        <v>803</v>
      </c>
      <c r="C360" s="16" t="s">
        <v>809</v>
      </c>
      <c r="D360" s="16" t="s">
        <v>232</v>
      </c>
      <c r="E360" s="16" t="n">
        <v>2</v>
      </c>
      <c r="F360" s="16" t="n">
        <v>1973</v>
      </c>
      <c r="G360" s="16" t="n">
        <v>0.3</v>
      </c>
      <c r="H360" s="16" t="s">
        <v>67</v>
      </c>
      <c r="I360" s="16" t="s">
        <v>60</v>
      </c>
      <c r="J360" s="16" t="n">
        <v>4</v>
      </c>
      <c r="K360" s="16" t="n">
        <v>5</v>
      </c>
      <c r="L360" s="16" t="s">
        <v>41</v>
      </c>
      <c r="M360" s="16" t="str">
        <f aca="false">IF(COUNTIF($A$2:A360,A360)&gt;1,"DUPLICATE","")</f>
        <v/>
      </c>
    </row>
    <row r="361" customFormat="false" ht="15" hidden="false" customHeight="false" outlineLevel="0" collapsed="false">
      <c r="A361" s="16" t="s">
        <v>810</v>
      </c>
      <c r="B361" s="16" t="s">
        <v>803</v>
      </c>
      <c r="C361" s="16" t="s">
        <v>811</v>
      </c>
      <c r="D361" s="16" t="s">
        <v>341</v>
      </c>
      <c r="E361" s="16" t="n">
        <v>1</v>
      </c>
      <c r="F361" s="16" t="n">
        <v>1147</v>
      </c>
      <c r="G361" s="16" t="n">
        <v>0</v>
      </c>
      <c r="H361" s="16" t="s">
        <v>208</v>
      </c>
      <c r="I361" s="16" t="s">
        <v>60</v>
      </c>
      <c r="J361" s="16" t="n">
        <v>4</v>
      </c>
      <c r="K361" s="16" t="n">
        <v>4</v>
      </c>
      <c r="L361" s="16" t="s">
        <v>41</v>
      </c>
      <c r="M361" s="16" t="str">
        <f aca="false">IF(COUNTIF($A$2:A361,A361)&gt;1,"DUPLICATE","")</f>
        <v/>
      </c>
    </row>
    <row r="362" customFormat="false" ht="15" hidden="false" customHeight="false" outlineLevel="0" collapsed="false">
      <c r="A362" s="16" t="s">
        <v>812</v>
      </c>
      <c r="B362" s="16" t="s">
        <v>803</v>
      </c>
      <c r="C362" s="16" t="s">
        <v>813</v>
      </c>
      <c r="D362" s="16" t="s">
        <v>95</v>
      </c>
      <c r="E362" s="16" t="n">
        <v>2</v>
      </c>
      <c r="F362" s="16" t="n">
        <v>1502</v>
      </c>
      <c r="G362" s="16" t="n">
        <v>0.15</v>
      </c>
      <c r="H362" s="16" t="s">
        <v>208</v>
      </c>
      <c r="I362" s="16" t="s">
        <v>71</v>
      </c>
      <c r="J362" s="16" t="n">
        <v>5</v>
      </c>
      <c r="K362" s="16" t="n">
        <v>4</v>
      </c>
      <c r="L362" s="16" t="s">
        <v>41</v>
      </c>
      <c r="M362" s="16" t="str">
        <f aca="false">IF(COUNTIF($A$2:A362,A362)&gt;1,"DUPLICATE","")</f>
        <v/>
      </c>
    </row>
    <row r="363" customFormat="false" ht="15" hidden="false" customHeight="false" outlineLevel="0" collapsed="false">
      <c r="A363" s="16" t="s">
        <v>814</v>
      </c>
      <c r="B363" s="16" t="s">
        <v>803</v>
      </c>
      <c r="C363" s="16" t="s">
        <v>815</v>
      </c>
      <c r="D363" s="16" t="s">
        <v>51</v>
      </c>
      <c r="E363" s="16" t="n">
        <v>2</v>
      </c>
      <c r="F363" s="16" t="n">
        <v>2264</v>
      </c>
      <c r="G363" s="16" t="n">
        <v>0</v>
      </c>
      <c r="H363" s="16" t="s">
        <v>208</v>
      </c>
      <c r="I363" s="16" t="s">
        <v>47</v>
      </c>
      <c r="J363" s="16" t="n">
        <v>4</v>
      </c>
      <c r="K363" s="16" t="n">
        <v>4</v>
      </c>
      <c r="L363" s="16" t="s">
        <v>41</v>
      </c>
      <c r="M363" s="16" t="str">
        <f aca="false">IF(COUNTIF($A$2:A363,A363)&gt;1,"DUPLICATE","")</f>
        <v/>
      </c>
    </row>
    <row r="364" customFormat="false" ht="15" hidden="false" customHeight="false" outlineLevel="0" collapsed="false">
      <c r="A364" s="16" t="s">
        <v>816</v>
      </c>
      <c r="B364" s="16" t="s">
        <v>803</v>
      </c>
      <c r="C364" s="16" t="s">
        <v>817</v>
      </c>
      <c r="D364" s="16" t="s">
        <v>660</v>
      </c>
      <c r="E364" s="16" t="n">
        <v>2</v>
      </c>
      <c r="F364" s="16" t="n">
        <v>1818</v>
      </c>
      <c r="G364" s="16" t="n">
        <v>0</v>
      </c>
      <c r="H364" s="16" t="s">
        <v>67</v>
      </c>
      <c r="I364" s="16" t="s">
        <v>40</v>
      </c>
      <c r="J364" s="16" t="n">
        <v>2</v>
      </c>
      <c r="K364" s="16" t="n">
        <v>5</v>
      </c>
      <c r="L364" s="16" t="s">
        <v>41</v>
      </c>
      <c r="M364" s="16" t="str">
        <f aca="false">IF(COUNTIF($A$2:A364,A364)&gt;1,"DUPLICATE","")</f>
        <v/>
      </c>
    </row>
    <row r="365" customFormat="false" ht="15" hidden="false" customHeight="false" outlineLevel="0" collapsed="false">
      <c r="A365" s="16" t="s">
        <v>818</v>
      </c>
      <c r="B365" s="16" t="s">
        <v>803</v>
      </c>
      <c r="C365" s="16" t="s">
        <v>819</v>
      </c>
      <c r="D365" s="16" t="s">
        <v>259</v>
      </c>
      <c r="E365" s="16" t="n">
        <v>1</v>
      </c>
      <c r="F365" s="16" t="n">
        <v>501</v>
      </c>
      <c r="G365" s="16" t="n">
        <v>0.05</v>
      </c>
      <c r="H365" s="16" t="s">
        <v>39</v>
      </c>
      <c r="I365" s="16" t="s">
        <v>40</v>
      </c>
      <c r="J365" s="16" t="n">
        <v>2</v>
      </c>
      <c r="K365" s="16" t="n">
        <v>4</v>
      </c>
      <c r="L365" s="16" t="s">
        <v>41</v>
      </c>
      <c r="M365" s="16" t="str">
        <f aca="false">IF(COUNTIF($A$2:A365,A365)&gt;1,"DUPLICATE","")</f>
        <v/>
      </c>
    </row>
    <row r="366" customFormat="false" ht="15" hidden="false" customHeight="false" outlineLevel="0" collapsed="false">
      <c r="A366" s="16" t="s">
        <v>820</v>
      </c>
      <c r="B366" s="16" t="s">
        <v>803</v>
      </c>
      <c r="C366" s="16" t="s">
        <v>821</v>
      </c>
      <c r="D366" s="16" t="s">
        <v>74</v>
      </c>
      <c r="E366" s="16" t="n">
        <v>3</v>
      </c>
      <c r="F366" s="16" t="n">
        <v>19841</v>
      </c>
      <c r="G366" s="16" t="n">
        <v>0.2</v>
      </c>
      <c r="H366" s="16" t="s">
        <v>130</v>
      </c>
      <c r="I366" s="16" t="s">
        <v>71</v>
      </c>
      <c r="J366" s="16" t="n">
        <v>2</v>
      </c>
      <c r="K366" s="16" t="n">
        <v>3</v>
      </c>
      <c r="L366" s="16" t="s">
        <v>57</v>
      </c>
      <c r="M366" s="16" t="str">
        <f aca="false">IF(COUNTIF($A$2:A366,A366)&gt;1,"DUPLICATE","")</f>
        <v/>
      </c>
    </row>
    <row r="367" customFormat="false" ht="15" hidden="false" customHeight="false" outlineLevel="0" collapsed="false">
      <c r="A367" s="16" t="s">
        <v>822</v>
      </c>
      <c r="B367" s="16" t="s">
        <v>803</v>
      </c>
      <c r="C367" s="16" t="s">
        <v>823</v>
      </c>
      <c r="D367" s="16" t="s">
        <v>440</v>
      </c>
      <c r="E367" s="16" t="n">
        <v>4</v>
      </c>
      <c r="F367" s="16" t="n">
        <v>1390</v>
      </c>
      <c r="G367" s="16" t="n">
        <v>0.3</v>
      </c>
      <c r="H367" s="16" t="s">
        <v>112</v>
      </c>
      <c r="I367" s="16" t="s">
        <v>71</v>
      </c>
      <c r="J367" s="16" t="n">
        <v>5</v>
      </c>
      <c r="K367" s="16" t="n">
        <v>4</v>
      </c>
      <c r="L367" s="16" t="s">
        <v>41</v>
      </c>
      <c r="M367" s="16" t="str">
        <f aca="false">IF(COUNTIF($A$2:A367,A367)&gt;1,"DUPLICATE","")</f>
        <v/>
      </c>
    </row>
    <row r="368" customFormat="false" ht="15" hidden="false" customHeight="false" outlineLevel="0" collapsed="false">
      <c r="A368" s="16" t="s">
        <v>824</v>
      </c>
      <c r="B368" s="16" t="s">
        <v>825</v>
      </c>
      <c r="C368" s="16" t="s">
        <v>380</v>
      </c>
      <c r="D368" s="16" t="s">
        <v>262</v>
      </c>
      <c r="E368" s="16" t="n">
        <v>1</v>
      </c>
      <c r="F368" s="16" t="n">
        <v>837</v>
      </c>
      <c r="G368" s="16" t="n">
        <v>0</v>
      </c>
      <c r="H368" s="16" t="s">
        <v>39</v>
      </c>
      <c r="I368" s="16" t="s">
        <v>71</v>
      </c>
      <c r="J368" s="16" t="n">
        <v>5</v>
      </c>
      <c r="K368" s="16" t="n">
        <v>4</v>
      </c>
      <c r="L368" s="16" t="s">
        <v>41</v>
      </c>
      <c r="M368" s="16" t="str">
        <f aca="false">IF(COUNTIF($A$2:A368,A368)&gt;1,"DUPLICATE","")</f>
        <v/>
      </c>
    </row>
    <row r="369" customFormat="false" ht="15" hidden="false" customHeight="false" outlineLevel="0" collapsed="false">
      <c r="A369" s="16" t="s">
        <v>826</v>
      </c>
      <c r="B369" s="16" t="s">
        <v>825</v>
      </c>
      <c r="C369" s="16" t="s">
        <v>827</v>
      </c>
      <c r="D369" s="16" t="s">
        <v>291</v>
      </c>
      <c r="E369" s="16" t="n">
        <v>2</v>
      </c>
      <c r="F369" s="16" t="n">
        <v>1198</v>
      </c>
      <c r="G369" s="16" t="n">
        <v>0.1</v>
      </c>
      <c r="H369" s="16" t="s">
        <v>130</v>
      </c>
      <c r="I369" s="16" t="s">
        <v>47</v>
      </c>
      <c r="J369" s="16" t="n">
        <v>2</v>
      </c>
      <c r="K369" s="16" t="n">
        <v>5</v>
      </c>
      <c r="L369" s="16" t="s">
        <v>41</v>
      </c>
      <c r="M369" s="16" t="str">
        <f aca="false">IF(COUNTIF($A$2:A369,A369)&gt;1,"DUPLICATE","")</f>
        <v/>
      </c>
    </row>
    <row r="370" customFormat="false" ht="15" hidden="false" customHeight="false" outlineLevel="0" collapsed="false">
      <c r="A370" s="16" t="s">
        <v>828</v>
      </c>
      <c r="B370" s="16" t="s">
        <v>825</v>
      </c>
      <c r="C370" s="16" t="s">
        <v>829</v>
      </c>
      <c r="D370" s="16" t="s">
        <v>63</v>
      </c>
      <c r="E370" s="16" t="n">
        <v>1</v>
      </c>
      <c r="F370" s="16" t="n">
        <v>1472</v>
      </c>
      <c r="G370" s="16" t="n">
        <v>0.15</v>
      </c>
      <c r="H370" s="16" t="s">
        <v>130</v>
      </c>
      <c r="I370" s="16" t="s">
        <v>60</v>
      </c>
      <c r="J370" s="16" t="n">
        <v>4</v>
      </c>
      <c r="K370" s="16" t="n">
        <v>5</v>
      </c>
      <c r="L370" s="16" t="s">
        <v>41</v>
      </c>
      <c r="M370" s="16" t="str">
        <f aca="false">IF(COUNTIF($A$2:A370,A370)&gt;1,"DUPLICATE","")</f>
        <v/>
      </c>
    </row>
    <row r="371" customFormat="false" ht="15" hidden="false" customHeight="false" outlineLevel="0" collapsed="false">
      <c r="A371" s="16" t="s">
        <v>830</v>
      </c>
      <c r="B371" s="16" t="s">
        <v>825</v>
      </c>
      <c r="C371" s="16" t="s">
        <v>831</v>
      </c>
      <c r="D371" s="16" t="s">
        <v>160</v>
      </c>
      <c r="E371" s="16" t="n">
        <v>2</v>
      </c>
      <c r="F371" s="16" t="n">
        <v>1852</v>
      </c>
      <c r="G371" s="16" t="n">
        <v>0.1</v>
      </c>
      <c r="H371" s="16" t="s">
        <v>46</v>
      </c>
      <c r="I371" s="16" t="s">
        <v>60</v>
      </c>
      <c r="J371" s="16" t="n">
        <v>4</v>
      </c>
      <c r="K371" s="16" t="n">
        <v>5</v>
      </c>
      <c r="L371" s="16" t="s">
        <v>41</v>
      </c>
      <c r="M371" s="16" t="str">
        <f aca="false">IF(COUNTIF($A$2:A371,A371)&gt;1,"DUPLICATE","")</f>
        <v/>
      </c>
    </row>
    <row r="372" customFormat="false" ht="15" hidden="false" customHeight="false" outlineLevel="0" collapsed="false">
      <c r="A372" s="16" t="s">
        <v>832</v>
      </c>
      <c r="B372" s="16" t="s">
        <v>825</v>
      </c>
      <c r="C372" s="16" t="s">
        <v>87</v>
      </c>
      <c r="D372" s="16" t="s">
        <v>139</v>
      </c>
      <c r="E372" s="16" t="n">
        <v>1</v>
      </c>
      <c r="F372" s="16" t="n">
        <v>350</v>
      </c>
      <c r="G372" s="16" t="n">
        <v>0.2</v>
      </c>
      <c r="H372" s="16" t="s">
        <v>89</v>
      </c>
      <c r="I372" s="16" t="s">
        <v>40</v>
      </c>
      <c r="J372" s="16" t="n">
        <v>3</v>
      </c>
      <c r="K372" s="16" t="n">
        <v>5</v>
      </c>
      <c r="L372" s="16" t="s">
        <v>41</v>
      </c>
      <c r="M372" s="16" t="str">
        <f aca="false">IF(COUNTIF($A$2:A372,A372)&gt;1,"DUPLICATE","")</f>
        <v/>
      </c>
    </row>
    <row r="373" customFormat="false" ht="15" hidden="false" customHeight="false" outlineLevel="0" collapsed="false">
      <c r="A373" s="16" t="s">
        <v>833</v>
      </c>
      <c r="B373" s="16" t="s">
        <v>825</v>
      </c>
      <c r="C373" s="16" t="s">
        <v>692</v>
      </c>
      <c r="D373" s="16" t="s">
        <v>84</v>
      </c>
      <c r="E373" s="16" t="n">
        <v>2</v>
      </c>
      <c r="F373" s="16" t="n">
        <v>255</v>
      </c>
      <c r="G373" s="16" t="n">
        <v>0.1</v>
      </c>
      <c r="H373" s="16" t="s">
        <v>89</v>
      </c>
      <c r="I373" s="16" t="s">
        <v>60</v>
      </c>
      <c r="J373" s="16" t="n">
        <v>3</v>
      </c>
      <c r="K373" s="16"/>
      <c r="L373" s="16" t="s">
        <v>41</v>
      </c>
      <c r="M373" s="16" t="str">
        <f aca="false">IF(COUNTIF($A$2:A373,A373)&gt;1,"DUPLICATE","")</f>
        <v/>
      </c>
    </row>
    <row r="374" customFormat="false" ht="15" hidden="false" customHeight="false" outlineLevel="0" collapsed="false">
      <c r="A374" s="16" t="s">
        <v>834</v>
      </c>
      <c r="B374" s="16" t="s">
        <v>825</v>
      </c>
      <c r="C374" s="16" t="s">
        <v>835</v>
      </c>
      <c r="D374" s="16" t="s">
        <v>126</v>
      </c>
      <c r="E374" s="16" t="n">
        <v>1</v>
      </c>
      <c r="F374" s="16" t="n">
        <v>401</v>
      </c>
      <c r="G374" s="16" t="n">
        <v>0.1</v>
      </c>
      <c r="H374" s="16" t="s">
        <v>39</v>
      </c>
      <c r="I374" s="16" t="s">
        <v>60</v>
      </c>
      <c r="J374" s="16" t="n">
        <v>4</v>
      </c>
      <c r="K374" s="16"/>
      <c r="L374" s="16" t="s">
        <v>41</v>
      </c>
      <c r="M374" s="16" t="str">
        <f aca="false">IF(COUNTIF($A$2:A374,A374)&gt;1,"DUPLICATE","")</f>
        <v/>
      </c>
    </row>
    <row r="375" customFormat="false" ht="15" hidden="false" customHeight="false" outlineLevel="0" collapsed="false">
      <c r="A375" s="16" t="s">
        <v>834</v>
      </c>
      <c r="B375" s="16" t="s">
        <v>825</v>
      </c>
      <c r="C375" s="16" t="s">
        <v>835</v>
      </c>
      <c r="D375" s="16" t="s">
        <v>126</v>
      </c>
      <c r="E375" s="16" t="n">
        <v>1</v>
      </c>
      <c r="F375" s="16" t="n">
        <v>401</v>
      </c>
      <c r="G375" s="16" t="n">
        <v>0.1</v>
      </c>
      <c r="H375" s="16" t="s">
        <v>39</v>
      </c>
      <c r="I375" s="16" t="s">
        <v>60</v>
      </c>
      <c r="J375" s="16" t="n">
        <v>4</v>
      </c>
      <c r="K375" s="16"/>
      <c r="L375" s="16" t="s">
        <v>41</v>
      </c>
      <c r="M375" s="16" t="str">
        <f aca="false">IF(COUNTIF($A$2:A375,A375)&gt;1,"DUPLICATE","")</f>
        <v>DUPLICATE</v>
      </c>
    </row>
    <row r="376" customFormat="false" ht="15" hidden="false" customHeight="false" outlineLevel="0" collapsed="false">
      <c r="A376" s="16" t="s">
        <v>836</v>
      </c>
      <c r="B376" s="16" t="s">
        <v>825</v>
      </c>
      <c r="C376" s="16" t="s">
        <v>837</v>
      </c>
      <c r="D376" s="16" t="s">
        <v>126</v>
      </c>
      <c r="E376" s="16" t="n">
        <v>3</v>
      </c>
      <c r="F376" s="16" t="n">
        <v>415</v>
      </c>
      <c r="G376" s="16" t="n">
        <v>0.15</v>
      </c>
      <c r="H376" s="16" t="s">
        <v>46</v>
      </c>
      <c r="I376" s="16" t="s">
        <v>71</v>
      </c>
      <c r="J376" s="16" t="n">
        <v>3</v>
      </c>
      <c r="K376" s="16" t="n">
        <v>4</v>
      </c>
      <c r="L376" s="16" t="s">
        <v>41</v>
      </c>
      <c r="M376" s="16" t="str">
        <f aca="false">IF(COUNTIF($A$2:A376,A376)&gt;1,"DUPLICATE","")</f>
        <v/>
      </c>
    </row>
    <row r="377" customFormat="false" ht="15" hidden="false" customHeight="false" outlineLevel="0" collapsed="false">
      <c r="A377" s="16" t="s">
        <v>838</v>
      </c>
      <c r="B377" s="16" t="s">
        <v>825</v>
      </c>
      <c r="C377" s="16" t="s">
        <v>839</v>
      </c>
      <c r="D377" s="16" t="s">
        <v>170</v>
      </c>
      <c r="E377" s="16" t="n">
        <v>1</v>
      </c>
      <c r="F377" s="16" t="n">
        <v>3193</v>
      </c>
      <c r="G377" s="16" t="n">
        <v>0</v>
      </c>
      <c r="H377" s="16" t="s">
        <v>112</v>
      </c>
      <c r="I377" s="16" t="s">
        <v>60</v>
      </c>
      <c r="J377" s="16" t="n">
        <v>3</v>
      </c>
      <c r="K377" s="16" t="n">
        <v>5</v>
      </c>
      <c r="L377" s="16" t="s">
        <v>41</v>
      </c>
      <c r="M377" s="16" t="str">
        <f aca="false">IF(COUNTIF($A$2:A377,A377)&gt;1,"DUPLICATE","")</f>
        <v/>
      </c>
    </row>
    <row r="378" customFormat="false" ht="15" hidden="false" customHeight="false" outlineLevel="0" collapsed="false">
      <c r="A378" s="16" t="s">
        <v>840</v>
      </c>
      <c r="B378" s="16" t="s">
        <v>825</v>
      </c>
      <c r="C378" s="16" t="s">
        <v>841</v>
      </c>
      <c r="D378" s="16" t="s">
        <v>341</v>
      </c>
      <c r="E378" s="16" t="n">
        <v>1</v>
      </c>
      <c r="F378" s="16" t="n">
        <v>1119</v>
      </c>
      <c r="G378" s="16" t="n">
        <v>0</v>
      </c>
      <c r="H378" s="16" t="s">
        <v>46</v>
      </c>
      <c r="I378" s="16" t="s">
        <v>60</v>
      </c>
      <c r="J378" s="16" t="n">
        <v>3</v>
      </c>
      <c r="K378" s="16" t="n">
        <v>4</v>
      </c>
      <c r="L378" s="16" t="s">
        <v>41</v>
      </c>
      <c r="M378" s="16" t="str">
        <f aca="false">IF(COUNTIF($A$2:A378,A378)&gt;1,"DUPLICATE","")</f>
        <v/>
      </c>
    </row>
    <row r="379" customFormat="false" ht="15" hidden="false" customHeight="false" outlineLevel="0" collapsed="false">
      <c r="A379" s="16" t="s">
        <v>842</v>
      </c>
      <c r="B379" s="16" t="s">
        <v>843</v>
      </c>
      <c r="C379" s="16" t="s">
        <v>493</v>
      </c>
      <c r="D379" s="16" t="s">
        <v>160</v>
      </c>
      <c r="E379" s="16" t="n">
        <v>1</v>
      </c>
      <c r="F379" s="16" t="n">
        <v>1812</v>
      </c>
      <c r="G379" s="16" t="n">
        <v>0.1</v>
      </c>
      <c r="H379" s="16" t="s">
        <v>56</v>
      </c>
      <c r="I379" s="16" t="s">
        <v>100</v>
      </c>
      <c r="J379" s="16" t="n">
        <v>4</v>
      </c>
      <c r="K379" s="16" t="n">
        <v>2</v>
      </c>
      <c r="L379" s="16" t="s">
        <v>196</v>
      </c>
      <c r="M379" s="16" t="str">
        <f aca="false">IF(COUNTIF($A$2:A379,A379)&gt;1,"DUPLICATE","")</f>
        <v/>
      </c>
    </row>
    <row r="380" customFormat="false" ht="15" hidden="false" customHeight="false" outlineLevel="0" collapsed="false">
      <c r="A380" s="16" t="s">
        <v>844</v>
      </c>
      <c r="B380" s="16" t="s">
        <v>843</v>
      </c>
      <c r="C380" s="16" t="s">
        <v>685</v>
      </c>
      <c r="D380" s="16" t="s">
        <v>149</v>
      </c>
      <c r="E380" s="16" t="n">
        <v>4</v>
      </c>
      <c r="F380" s="16" t="n">
        <v>1540</v>
      </c>
      <c r="G380" s="16" t="n">
        <v>0.15</v>
      </c>
      <c r="H380" s="16" t="s">
        <v>46</v>
      </c>
      <c r="I380" s="16" t="s">
        <v>60</v>
      </c>
      <c r="J380" s="16" t="n">
        <v>4</v>
      </c>
      <c r="K380" s="16"/>
      <c r="L380" s="16" t="s">
        <v>41</v>
      </c>
      <c r="M380" s="16" t="str">
        <f aca="false">IF(COUNTIF($A$2:A380,A380)&gt;1,"DUPLICATE","")</f>
        <v/>
      </c>
    </row>
    <row r="381" customFormat="false" ht="15" hidden="false" customHeight="false" outlineLevel="0" collapsed="false">
      <c r="A381" s="16" t="s">
        <v>845</v>
      </c>
      <c r="B381" s="16" t="s">
        <v>843</v>
      </c>
      <c r="C381" s="16" t="s">
        <v>846</v>
      </c>
      <c r="D381" s="16" t="s">
        <v>99</v>
      </c>
      <c r="E381" s="16" t="n">
        <v>1</v>
      </c>
      <c r="F381" s="16" t="n">
        <v>670</v>
      </c>
      <c r="G381" s="16" t="n">
        <v>0</v>
      </c>
      <c r="H381" s="16" t="s">
        <v>89</v>
      </c>
      <c r="I381" s="16" t="s">
        <v>40</v>
      </c>
      <c r="J381" s="16" t="n">
        <v>2</v>
      </c>
      <c r="K381" s="16" t="n">
        <v>5</v>
      </c>
      <c r="L381" s="16" t="s">
        <v>41</v>
      </c>
      <c r="M381" s="16" t="str">
        <f aca="false">IF(COUNTIF($A$2:A381,A381)&gt;1,"DUPLICATE","")</f>
        <v/>
      </c>
    </row>
    <row r="382" customFormat="false" ht="15" hidden="false" customHeight="false" outlineLevel="0" collapsed="false">
      <c r="A382" s="16" t="s">
        <v>847</v>
      </c>
      <c r="B382" s="16" t="s">
        <v>843</v>
      </c>
      <c r="C382" s="16" t="s">
        <v>848</v>
      </c>
      <c r="D382" s="16" t="s">
        <v>216</v>
      </c>
      <c r="E382" s="16" t="n">
        <v>2</v>
      </c>
      <c r="F382" s="16" t="n">
        <v>943</v>
      </c>
      <c r="G382" s="16" t="n">
        <v>0.15</v>
      </c>
      <c r="H382" s="16" t="s">
        <v>67</v>
      </c>
      <c r="I382" s="16" t="s">
        <v>60</v>
      </c>
      <c r="J382" s="16" t="n">
        <v>3</v>
      </c>
      <c r="K382" s="16" t="n">
        <v>5</v>
      </c>
      <c r="L382" s="16" t="s">
        <v>41</v>
      </c>
      <c r="M382" s="16" t="str">
        <f aca="false">IF(COUNTIF($A$2:A382,A382)&gt;1,"DUPLICATE","")</f>
        <v/>
      </c>
    </row>
    <row r="383" customFormat="false" ht="15" hidden="false" customHeight="false" outlineLevel="0" collapsed="false">
      <c r="A383" s="16" t="s">
        <v>849</v>
      </c>
      <c r="B383" s="16" t="s">
        <v>843</v>
      </c>
      <c r="C383" s="16" t="s">
        <v>850</v>
      </c>
      <c r="D383" s="16" t="s">
        <v>139</v>
      </c>
      <c r="E383" s="16" t="n">
        <v>3</v>
      </c>
      <c r="F383" s="16" t="n">
        <v>347</v>
      </c>
      <c r="G383" s="16" t="n">
        <v>0.15</v>
      </c>
      <c r="H383" s="16" t="s">
        <v>39</v>
      </c>
      <c r="I383" s="16" t="s">
        <v>47</v>
      </c>
      <c r="J383" s="16" t="n">
        <v>2</v>
      </c>
      <c r="K383" s="16" t="n">
        <v>4</v>
      </c>
      <c r="L383" s="16" t="s">
        <v>41</v>
      </c>
      <c r="M383" s="16" t="str">
        <f aca="false">IF(COUNTIF($A$2:A383,A383)&gt;1,"DUPLICATE","")</f>
        <v/>
      </c>
    </row>
    <row r="384" customFormat="false" ht="15" hidden="false" customHeight="false" outlineLevel="0" collapsed="false">
      <c r="A384" s="16" t="s">
        <v>851</v>
      </c>
      <c r="B384" s="16" t="s">
        <v>852</v>
      </c>
      <c r="C384" s="16" t="s">
        <v>853</v>
      </c>
      <c r="D384" s="16" t="s">
        <v>639</v>
      </c>
      <c r="E384" s="16" t="n">
        <v>3</v>
      </c>
      <c r="F384" s="16" t="n">
        <v>797</v>
      </c>
      <c r="G384" s="16" t="n">
        <v>0.1</v>
      </c>
      <c r="H384" s="16" t="s">
        <v>46</v>
      </c>
      <c r="I384" s="16" t="s">
        <v>40</v>
      </c>
      <c r="J384" s="16" t="n">
        <v>4</v>
      </c>
      <c r="K384" s="16" t="n">
        <v>3</v>
      </c>
      <c r="L384" s="16" t="s">
        <v>41</v>
      </c>
      <c r="M384" s="16" t="str">
        <f aca="false">IF(COUNTIF($A$2:A384,A384)&gt;1,"DUPLICATE","")</f>
        <v/>
      </c>
    </row>
    <row r="385" customFormat="false" ht="15" hidden="false" customHeight="false" outlineLevel="0" collapsed="false">
      <c r="A385" s="16" t="s">
        <v>854</v>
      </c>
      <c r="B385" s="16" t="s">
        <v>843</v>
      </c>
      <c r="C385" s="16" t="s">
        <v>666</v>
      </c>
      <c r="D385" s="16" t="s">
        <v>191</v>
      </c>
      <c r="E385" s="16" t="n">
        <v>2</v>
      </c>
      <c r="F385" s="16" t="n">
        <v>400</v>
      </c>
      <c r="G385" s="16"/>
      <c r="H385" s="16" t="s">
        <v>112</v>
      </c>
      <c r="I385" s="16" t="s">
        <v>40</v>
      </c>
      <c r="J385" s="16" t="n">
        <v>4</v>
      </c>
      <c r="K385" s="16" t="n">
        <v>5</v>
      </c>
      <c r="L385" s="16" t="s">
        <v>41</v>
      </c>
      <c r="M385" s="16" t="str">
        <f aca="false">IF(COUNTIF($A$2:A385,A385)&gt;1,"DUPLICATE","")</f>
        <v/>
      </c>
    </row>
    <row r="386" customFormat="false" ht="15" hidden="false" customHeight="false" outlineLevel="0" collapsed="false">
      <c r="A386" s="16" t="s">
        <v>855</v>
      </c>
      <c r="B386" s="16" t="s">
        <v>843</v>
      </c>
      <c r="C386" s="16" t="s">
        <v>856</v>
      </c>
      <c r="D386" s="16" t="s">
        <v>341</v>
      </c>
      <c r="E386" s="16" t="n">
        <v>2</v>
      </c>
      <c r="F386" s="16" t="n">
        <v>1119</v>
      </c>
      <c r="G386" s="16" t="n">
        <v>0.05</v>
      </c>
      <c r="H386" s="16" t="s">
        <v>56</v>
      </c>
      <c r="I386" s="16" t="s">
        <v>60</v>
      </c>
      <c r="J386" s="16" t="n">
        <v>4</v>
      </c>
      <c r="K386" s="16" t="n">
        <v>4</v>
      </c>
      <c r="L386" s="16" t="s">
        <v>41</v>
      </c>
      <c r="M386" s="16" t="str">
        <f aca="false">IF(COUNTIF($A$2:A386,A386)&gt;1,"DUPLICATE","")</f>
        <v/>
      </c>
    </row>
    <row r="387" customFormat="false" ht="15" hidden="false" customHeight="false" outlineLevel="0" collapsed="false">
      <c r="A387" s="16" t="s">
        <v>857</v>
      </c>
      <c r="B387" s="16" t="s">
        <v>843</v>
      </c>
      <c r="C387" s="16" t="s">
        <v>858</v>
      </c>
      <c r="D387" s="16" t="s">
        <v>146</v>
      </c>
      <c r="E387" s="16" t="n">
        <v>2</v>
      </c>
      <c r="F387" s="16" t="n">
        <v>438</v>
      </c>
      <c r="G387" s="16" t="n">
        <v>0.15</v>
      </c>
      <c r="H387" s="16" t="s">
        <v>67</v>
      </c>
      <c r="I387" s="16" t="s">
        <v>47</v>
      </c>
      <c r="J387" s="16" t="n">
        <v>4</v>
      </c>
      <c r="K387" s="16" t="n">
        <v>3</v>
      </c>
      <c r="L387" s="16" t="s">
        <v>57</v>
      </c>
      <c r="M387" s="16" t="str">
        <f aca="false">IF(COUNTIF($A$2:A387,A387)&gt;1,"DUPLICATE","")</f>
        <v/>
      </c>
    </row>
    <row r="388" customFormat="false" ht="15" hidden="false" customHeight="false" outlineLevel="0" collapsed="false">
      <c r="A388" s="16" t="s">
        <v>859</v>
      </c>
      <c r="B388" s="16" t="s">
        <v>843</v>
      </c>
      <c r="C388" s="16" t="s">
        <v>860</v>
      </c>
      <c r="D388" s="16" t="s">
        <v>165</v>
      </c>
      <c r="E388" s="16" t="n">
        <v>1</v>
      </c>
      <c r="F388" s="16" t="n">
        <v>902</v>
      </c>
      <c r="G388" s="16"/>
      <c r="H388" s="16" t="s">
        <v>112</v>
      </c>
      <c r="I388" s="16" t="s">
        <v>71</v>
      </c>
      <c r="J388" s="16" t="n">
        <v>2</v>
      </c>
      <c r="K388" s="16" t="n">
        <v>5</v>
      </c>
      <c r="L388" s="16" t="s">
        <v>41</v>
      </c>
      <c r="M388" s="16" t="str">
        <f aca="false">IF(COUNTIF($A$2:A388,A388)&gt;1,"DUPLICATE","")</f>
        <v/>
      </c>
    </row>
    <row r="389" customFormat="false" ht="15" hidden="false" customHeight="false" outlineLevel="0" collapsed="false">
      <c r="A389" s="16" t="s">
        <v>861</v>
      </c>
      <c r="B389" s="16" t="s">
        <v>843</v>
      </c>
      <c r="C389" s="16" t="s">
        <v>862</v>
      </c>
      <c r="D389" s="16" t="s">
        <v>88</v>
      </c>
      <c r="E389" s="16" t="n">
        <v>1</v>
      </c>
      <c r="F389" s="16" t="n">
        <v>2893</v>
      </c>
      <c r="G389" s="16" t="n">
        <v>0.05</v>
      </c>
      <c r="H389" s="16" t="s">
        <v>208</v>
      </c>
      <c r="I389" s="16" t="s">
        <v>71</v>
      </c>
      <c r="J389" s="16" t="n">
        <v>6</v>
      </c>
      <c r="K389" s="16" t="n">
        <v>4</v>
      </c>
      <c r="L389" s="16" t="s">
        <v>41</v>
      </c>
      <c r="M389" s="16" t="str">
        <f aca="false">IF(COUNTIF($A$2:A389,A389)&gt;1,"DUPLICATE","")</f>
        <v/>
      </c>
    </row>
    <row r="390" customFormat="false" ht="15" hidden="false" customHeight="false" outlineLevel="0" collapsed="false">
      <c r="A390" s="16" t="s">
        <v>863</v>
      </c>
      <c r="B390" s="16" t="s">
        <v>843</v>
      </c>
      <c r="C390" s="16" t="s">
        <v>435</v>
      </c>
      <c r="D390" s="16" t="s">
        <v>126</v>
      </c>
      <c r="E390" s="16" t="n">
        <v>2</v>
      </c>
      <c r="F390" s="16" t="n">
        <v>413</v>
      </c>
      <c r="G390" s="16" t="n">
        <v>0.1</v>
      </c>
      <c r="H390" s="16" t="s">
        <v>208</v>
      </c>
      <c r="I390" s="16" t="s">
        <v>60</v>
      </c>
      <c r="J390" s="16" t="n">
        <v>4</v>
      </c>
      <c r="K390" s="16" t="n">
        <v>4</v>
      </c>
      <c r="L390" s="16" t="s">
        <v>41</v>
      </c>
      <c r="M390" s="16" t="str">
        <f aca="false">IF(COUNTIF($A$2:A390,A390)&gt;1,"DUPLICATE","")</f>
        <v/>
      </c>
    </row>
    <row r="391" customFormat="false" ht="15" hidden="false" customHeight="false" outlineLevel="0" collapsed="false">
      <c r="A391" s="16" t="s">
        <v>864</v>
      </c>
      <c r="B391" s="16" t="s">
        <v>843</v>
      </c>
      <c r="C391" s="16" t="s">
        <v>865</v>
      </c>
      <c r="D391" s="16" t="s">
        <v>80</v>
      </c>
      <c r="E391" s="16" t="n">
        <v>2</v>
      </c>
      <c r="F391" s="16" t="n">
        <v>1541</v>
      </c>
      <c r="G391" s="16" t="n">
        <v>0</v>
      </c>
      <c r="H391" s="16" t="s">
        <v>477</v>
      </c>
      <c r="I391" s="16" t="s">
        <v>60</v>
      </c>
      <c r="J391" s="16" t="n">
        <v>3</v>
      </c>
      <c r="K391" s="16" t="n">
        <v>5</v>
      </c>
      <c r="L391" s="16" t="s">
        <v>41</v>
      </c>
      <c r="M391" s="16" t="str">
        <f aca="false">IF(COUNTIF($A$2:A391,A391)&gt;1,"DUPLICATE","")</f>
        <v/>
      </c>
    </row>
    <row r="392" customFormat="false" ht="15" hidden="false" customHeight="false" outlineLevel="0" collapsed="false">
      <c r="A392" s="16" t="s">
        <v>866</v>
      </c>
      <c r="B392" s="16" t="s">
        <v>867</v>
      </c>
      <c r="C392" s="16" t="s">
        <v>764</v>
      </c>
      <c r="D392" s="16" t="s">
        <v>111</v>
      </c>
      <c r="E392" s="16" t="n">
        <v>2</v>
      </c>
      <c r="F392" s="16" t="n">
        <v>1010</v>
      </c>
      <c r="G392" s="16" t="n">
        <v>0.3</v>
      </c>
      <c r="H392" s="16" t="s">
        <v>130</v>
      </c>
      <c r="I392" s="16" t="s">
        <v>47</v>
      </c>
      <c r="J392" s="16" t="n">
        <v>2</v>
      </c>
      <c r="K392" s="16" t="n">
        <v>4</v>
      </c>
      <c r="L392" s="16" t="s">
        <v>41</v>
      </c>
      <c r="M392" s="16" t="str">
        <f aca="false">IF(COUNTIF($A$2:A392,A392)&gt;1,"DUPLICATE","")</f>
        <v/>
      </c>
    </row>
    <row r="393" customFormat="false" ht="15" hidden="false" customHeight="false" outlineLevel="0" collapsed="false">
      <c r="A393" s="16" t="s">
        <v>868</v>
      </c>
      <c r="B393" s="16" t="s">
        <v>867</v>
      </c>
      <c r="C393" s="16" t="s">
        <v>869</v>
      </c>
      <c r="D393" s="16" t="s">
        <v>165</v>
      </c>
      <c r="E393" s="16" t="n">
        <v>3</v>
      </c>
      <c r="F393" s="16" t="n">
        <v>932</v>
      </c>
      <c r="G393" s="16" t="n">
        <v>0</v>
      </c>
      <c r="H393" s="16" t="s">
        <v>39</v>
      </c>
      <c r="I393" s="16" t="s">
        <v>123</v>
      </c>
      <c r="J393" s="16" t="n">
        <v>4</v>
      </c>
      <c r="K393" s="16" t="n">
        <v>4</v>
      </c>
      <c r="L393" s="16" t="s">
        <v>41</v>
      </c>
      <c r="M393" s="16" t="str">
        <f aca="false">IF(COUNTIF($A$2:A393,A393)&gt;1,"DUPLICATE","")</f>
        <v/>
      </c>
    </row>
    <row r="394" customFormat="false" ht="15" hidden="false" customHeight="false" outlineLevel="0" collapsed="false">
      <c r="A394" s="16" t="s">
        <v>870</v>
      </c>
      <c r="B394" s="16" t="s">
        <v>867</v>
      </c>
      <c r="C394" s="16" t="s">
        <v>871</v>
      </c>
      <c r="D394" s="16" t="s">
        <v>119</v>
      </c>
      <c r="E394" s="16" t="n">
        <v>1</v>
      </c>
      <c r="F394" s="16" t="n">
        <v>249</v>
      </c>
      <c r="G394" s="16" t="n">
        <v>0.1</v>
      </c>
      <c r="H394" s="16" t="s">
        <v>130</v>
      </c>
      <c r="I394" s="16" t="s">
        <v>40</v>
      </c>
      <c r="J394" s="16" t="n">
        <v>3</v>
      </c>
      <c r="K394" s="16"/>
      <c r="L394" s="16" t="s">
        <v>41</v>
      </c>
      <c r="M394" s="16" t="str">
        <f aca="false">IF(COUNTIF($A$2:A394,A394)&gt;1,"DUPLICATE","")</f>
        <v/>
      </c>
    </row>
    <row r="395" customFormat="false" ht="15" hidden="false" customHeight="false" outlineLevel="0" collapsed="false">
      <c r="A395" s="16" t="s">
        <v>872</v>
      </c>
      <c r="B395" s="16" t="s">
        <v>867</v>
      </c>
      <c r="C395" s="16" t="s">
        <v>347</v>
      </c>
      <c r="D395" s="16" t="s">
        <v>222</v>
      </c>
      <c r="E395" s="16" t="n">
        <v>1</v>
      </c>
      <c r="F395" s="16" t="n">
        <v>1982</v>
      </c>
      <c r="G395" s="16" t="n">
        <v>0.15</v>
      </c>
      <c r="H395" s="16" t="s">
        <v>112</v>
      </c>
      <c r="I395" s="16"/>
      <c r="J395" s="16" t="n">
        <v>2</v>
      </c>
      <c r="K395" s="16" t="n">
        <v>3</v>
      </c>
      <c r="L395" s="16" t="s">
        <v>57</v>
      </c>
      <c r="M395" s="16" t="str">
        <f aca="false">IF(COUNTIF($A$2:A395,A395)&gt;1,"DUPLICATE","")</f>
        <v/>
      </c>
    </row>
    <row r="396" customFormat="false" ht="15" hidden="false" customHeight="false" outlineLevel="0" collapsed="false">
      <c r="A396" s="16" t="s">
        <v>873</v>
      </c>
      <c r="B396" s="16" t="s">
        <v>867</v>
      </c>
      <c r="C396" s="16" t="s">
        <v>312</v>
      </c>
      <c r="D396" s="16" t="s">
        <v>262</v>
      </c>
      <c r="E396" s="16" t="n">
        <v>1</v>
      </c>
      <c r="F396" s="16" t="n">
        <v>793</v>
      </c>
      <c r="G396" s="16" t="n">
        <v>0.05</v>
      </c>
      <c r="H396" s="16" t="s">
        <v>130</v>
      </c>
      <c r="I396" s="16" t="s">
        <v>71</v>
      </c>
      <c r="J396" s="16" t="n">
        <v>3</v>
      </c>
      <c r="K396" s="16" t="n">
        <v>4</v>
      </c>
      <c r="L396" s="16" t="s">
        <v>41</v>
      </c>
      <c r="M396" s="16" t="str">
        <f aca="false">IF(COUNTIF($A$2:A396,A396)&gt;1,"DUPLICATE","")</f>
        <v/>
      </c>
    </row>
    <row r="397" customFormat="false" ht="15" hidden="false" customHeight="false" outlineLevel="0" collapsed="false">
      <c r="A397" s="16" t="s">
        <v>874</v>
      </c>
      <c r="B397" s="16" t="s">
        <v>867</v>
      </c>
      <c r="C397" s="16" t="s">
        <v>875</v>
      </c>
      <c r="D397" s="16" t="s">
        <v>211</v>
      </c>
      <c r="E397" s="16" t="n">
        <v>2</v>
      </c>
      <c r="F397" s="16" t="n">
        <v>1282</v>
      </c>
      <c r="G397" s="16" t="n">
        <v>0</v>
      </c>
      <c r="H397" s="16" t="s">
        <v>89</v>
      </c>
      <c r="I397" s="16" t="s">
        <v>47</v>
      </c>
      <c r="J397" s="16" t="n">
        <v>2</v>
      </c>
      <c r="K397" s="16" t="n">
        <v>4</v>
      </c>
      <c r="L397" s="16" t="s">
        <v>57</v>
      </c>
      <c r="M397" s="16" t="str">
        <f aca="false">IF(COUNTIF($A$2:A397,A397)&gt;1,"DUPLICATE","")</f>
        <v/>
      </c>
    </row>
    <row r="398" customFormat="false" ht="15" hidden="false" customHeight="false" outlineLevel="0" collapsed="false">
      <c r="A398" s="16" t="s">
        <v>876</v>
      </c>
      <c r="B398" s="16" t="s">
        <v>867</v>
      </c>
      <c r="C398" s="16" t="s">
        <v>877</v>
      </c>
      <c r="D398" s="16" t="s">
        <v>232</v>
      </c>
      <c r="E398" s="16" t="n">
        <v>1</v>
      </c>
      <c r="F398" s="16" t="n">
        <v>1947</v>
      </c>
      <c r="G398" s="16" t="n">
        <v>0.1</v>
      </c>
      <c r="H398" s="16" t="s">
        <v>39</v>
      </c>
      <c r="I398" s="16" t="s">
        <v>40</v>
      </c>
      <c r="J398" s="16" t="n">
        <v>4</v>
      </c>
      <c r="K398" s="16" t="n">
        <v>5</v>
      </c>
      <c r="L398" s="16" t="s">
        <v>41</v>
      </c>
      <c r="M398" s="16" t="str">
        <f aca="false">IF(COUNTIF($A$2:A398,A398)&gt;1,"DUPLICATE","")</f>
        <v/>
      </c>
    </row>
    <row r="399" customFormat="false" ht="15" hidden="false" customHeight="false" outlineLevel="0" collapsed="false">
      <c r="A399" s="16" t="s">
        <v>878</v>
      </c>
      <c r="B399" s="16" t="s">
        <v>867</v>
      </c>
      <c r="C399" s="16" t="s">
        <v>879</v>
      </c>
      <c r="D399" s="16" t="s">
        <v>165</v>
      </c>
      <c r="E399" s="16" t="n">
        <v>2</v>
      </c>
      <c r="F399" s="16" t="n">
        <v>870</v>
      </c>
      <c r="G399" s="16" t="n">
        <v>0.1</v>
      </c>
      <c r="H399" s="16" t="s">
        <v>130</v>
      </c>
      <c r="I399" s="16" t="s">
        <v>60</v>
      </c>
      <c r="J399" s="16" t="n">
        <v>4</v>
      </c>
      <c r="K399" s="16" t="n">
        <v>3</v>
      </c>
      <c r="L399" s="16" t="s">
        <v>57</v>
      </c>
      <c r="M399" s="16" t="str">
        <f aca="false">IF(COUNTIF($A$2:A399,A399)&gt;1,"DUPLICATE","")</f>
        <v/>
      </c>
    </row>
    <row r="400" customFormat="false" ht="15" hidden="false" customHeight="false" outlineLevel="0" collapsed="false">
      <c r="A400" s="16" t="s">
        <v>880</v>
      </c>
      <c r="B400" s="16" t="s">
        <v>867</v>
      </c>
      <c r="C400" s="16" t="s">
        <v>881</v>
      </c>
      <c r="D400" s="16" t="s">
        <v>126</v>
      </c>
      <c r="E400" s="16" t="n">
        <v>1</v>
      </c>
      <c r="F400" s="16" t="n">
        <v>416</v>
      </c>
      <c r="G400" s="16" t="n">
        <v>0.1</v>
      </c>
      <c r="H400" s="16" t="s">
        <v>241</v>
      </c>
      <c r="I400" s="16" t="s">
        <v>60</v>
      </c>
      <c r="J400" s="16" t="n">
        <v>3</v>
      </c>
      <c r="K400" s="16" t="n">
        <v>4</v>
      </c>
      <c r="L400" s="16" t="s">
        <v>41</v>
      </c>
      <c r="M400" s="16" t="str">
        <f aca="false">IF(COUNTIF($A$2:A400,A400)&gt;1,"DUPLICATE","")</f>
        <v/>
      </c>
    </row>
    <row r="401" customFormat="false" ht="15" hidden="false" customHeight="false" outlineLevel="0" collapsed="false">
      <c r="A401" s="16" t="s">
        <v>882</v>
      </c>
      <c r="B401" s="16" t="s">
        <v>867</v>
      </c>
      <c r="C401" s="16" t="s">
        <v>224</v>
      </c>
      <c r="D401" s="16" t="s">
        <v>396</v>
      </c>
      <c r="E401" s="16" t="n">
        <v>1</v>
      </c>
      <c r="F401" s="16" t="n">
        <v>5445</v>
      </c>
      <c r="G401" s="16" t="n">
        <v>0.15</v>
      </c>
      <c r="H401" s="16" t="s">
        <v>89</v>
      </c>
      <c r="I401" s="16" t="s">
        <v>71</v>
      </c>
      <c r="J401" s="16" t="n">
        <v>2</v>
      </c>
      <c r="K401" s="16" t="n">
        <v>4</v>
      </c>
      <c r="L401" s="16" t="s">
        <v>41</v>
      </c>
      <c r="M401" s="16" t="str">
        <f aca="false">IF(COUNTIF($A$2:A401,A401)&gt;1,"DUPLICATE","")</f>
        <v/>
      </c>
    </row>
    <row r="402" customFormat="false" ht="15" hidden="false" customHeight="false" outlineLevel="0" collapsed="false">
      <c r="A402" s="16" t="s">
        <v>883</v>
      </c>
      <c r="B402" s="16" t="s">
        <v>884</v>
      </c>
      <c r="C402" s="16" t="s">
        <v>485</v>
      </c>
      <c r="D402" s="16" t="s">
        <v>191</v>
      </c>
      <c r="E402" s="16" t="n">
        <v>2</v>
      </c>
      <c r="F402" s="16" t="n">
        <v>392</v>
      </c>
      <c r="G402" s="16" t="n">
        <v>0.15</v>
      </c>
      <c r="H402" s="16" t="s">
        <v>81</v>
      </c>
      <c r="I402" s="16" t="s">
        <v>60</v>
      </c>
      <c r="J402" s="16" t="n">
        <v>3</v>
      </c>
      <c r="K402" s="16" t="n">
        <v>5</v>
      </c>
      <c r="L402" s="16" t="s">
        <v>41</v>
      </c>
      <c r="M402" s="16" t="str">
        <f aca="false">IF(COUNTIF($A$2:A402,A402)&gt;1,"DUPLICATE","")</f>
        <v/>
      </c>
    </row>
    <row r="403" customFormat="false" ht="15" hidden="false" customHeight="false" outlineLevel="0" collapsed="false">
      <c r="A403" s="16" t="s">
        <v>885</v>
      </c>
      <c r="B403" s="16" t="s">
        <v>884</v>
      </c>
      <c r="C403" s="16" t="s">
        <v>886</v>
      </c>
      <c r="D403" s="16" t="s">
        <v>451</v>
      </c>
      <c r="E403" s="16" t="n">
        <v>2</v>
      </c>
      <c r="F403" s="16" t="n">
        <v>1276</v>
      </c>
      <c r="G403" s="16" t="n">
        <v>0.05</v>
      </c>
      <c r="H403" s="16" t="s">
        <v>67</v>
      </c>
      <c r="I403" s="16" t="s">
        <v>60</v>
      </c>
      <c r="J403" s="16" t="n">
        <v>3</v>
      </c>
      <c r="K403" s="16" t="n">
        <v>4</v>
      </c>
      <c r="L403" s="16" t="s">
        <v>41</v>
      </c>
      <c r="M403" s="16" t="str">
        <f aca="false">IF(COUNTIF($A$2:A403,A403)&gt;1,"DUPLICATE","")</f>
        <v/>
      </c>
    </row>
    <row r="404" customFormat="false" ht="15" hidden="false" customHeight="false" outlineLevel="0" collapsed="false">
      <c r="A404" s="16" t="s">
        <v>887</v>
      </c>
      <c r="B404" s="16" t="s">
        <v>884</v>
      </c>
      <c r="C404" s="16" t="s">
        <v>888</v>
      </c>
      <c r="D404" s="16" t="s">
        <v>88</v>
      </c>
      <c r="E404" s="16" t="n">
        <v>1</v>
      </c>
      <c r="F404" s="16" t="n">
        <v>2876</v>
      </c>
      <c r="G404" s="16" t="n">
        <v>0.05</v>
      </c>
      <c r="H404" s="16" t="s">
        <v>130</v>
      </c>
      <c r="I404" s="16" t="s">
        <v>60</v>
      </c>
      <c r="J404" s="16" t="n">
        <v>7</v>
      </c>
      <c r="K404" s="16"/>
      <c r="L404" s="16" t="s">
        <v>41</v>
      </c>
      <c r="M404" s="16" t="str">
        <f aca="false">IF(COUNTIF($A$2:A404,A404)&gt;1,"DUPLICATE","")</f>
        <v/>
      </c>
    </row>
    <row r="405" customFormat="false" ht="15" hidden="false" customHeight="false" outlineLevel="0" collapsed="false">
      <c r="A405" s="16" t="s">
        <v>889</v>
      </c>
      <c r="B405" s="16" t="s">
        <v>884</v>
      </c>
      <c r="C405" s="16" t="s">
        <v>395</v>
      </c>
      <c r="D405" s="16" t="s">
        <v>385</v>
      </c>
      <c r="E405" s="16" t="n">
        <v>1</v>
      </c>
      <c r="F405" s="16" t="n">
        <v>313</v>
      </c>
      <c r="G405" s="16" t="n">
        <v>0.1</v>
      </c>
      <c r="H405" s="16" t="s">
        <v>81</v>
      </c>
      <c r="I405" s="16" t="s">
        <v>40</v>
      </c>
      <c r="J405" s="16" t="n">
        <v>2</v>
      </c>
      <c r="K405" s="16" t="n">
        <v>4</v>
      </c>
      <c r="L405" s="16" t="s">
        <v>41</v>
      </c>
      <c r="M405" s="16" t="str">
        <f aca="false">IF(COUNTIF($A$2:A405,A405)&gt;1,"DUPLICATE","")</f>
        <v/>
      </c>
    </row>
    <row r="406" customFormat="false" ht="15" hidden="false" customHeight="false" outlineLevel="0" collapsed="false">
      <c r="A406" s="16" t="s">
        <v>890</v>
      </c>
      <c r="B406" s="16" t="s">
        <v>884</v>
      </c>
      <c r="C406" s="16" t="s">
        <v>891</v>
      </c>
      <c r="D406" s="16" t="s">
        <v>146</v>
      </c>
      <c r="E406" s="16" t="n">
        <v>3</v>
      </c>
      <c r="F406" s="16" t="n">
        <v>449</v>
      </c>
      <c r="G406" s="16" t="n">
        <v>0</v>
      </c>
      <c r="H406" s="16" t="s">
        <v>39</v>
      </c>
      <c r="I406" s="16" t="s">
        <v>40</v>
      </c>
      <c r="J406" s="16" t="n">
        <v>6</v>
      </c>
      <c r="K406" s="16" t="n">
        <v>4</v>
      </c>
      <c r="L406" s="16" t="s">
        <v>41</v>
      </c>
      <c r="M406" s="16" t="str">
        <f aca="false">IF(COUNTIF($A$2:A406,A406)&gt;1,"DUPLICATE","")</f>
        <v/>
      </c>
    </row>
    <row r="407" customFormat="false" ht="15" hidden="false" customHeight="false" outlineLevel="0" collapsed="false">
      <c r="A407" s="16" t="s">
        <v>892</v>
      </c>
      <c r="B407" s="16" t="s">
        <v>893</v>
      </c>
      <c r="C407" s="16" t="s">
        <v>894</v>
      </c>
      <c r="D407" s="16" t="s">
        <v>74</v>
      </c>
      <c r="E407" s="16" t="n">
        <v>3</v>
      </c>
      <c r="F407" s="16" t="n">
        <v>19423</v>
      </c>
      <c r="G407" s="16" t="n">
        <v>0.15</v>
      </c>
      <c r="H407" s="16" t="s">
        <v>236</v>
      </c>
      <c r="I407" s="16" t="s">
        <v>71</v>
      </c>
      <c r="J407" s="16" t="n">
        <v>5</v>
      </c>
      <c r="K407" s="16" t="n">
        <v>3</v>
      </c>
      <c r="L407" s="16" t="s">
        <v>41</v>
      </c>
      <c r="M407" s="16" t="str">
        <f aca="false">IF(COUNTIF($A$2:A407,A407)&gt;1,"DUPLICATE","")</f>
        <v/>
      </c>
    </row>
    <row r="408" customFormat="false" ht="15" hidden="false" customHeight="false" outlineLevel="0" collapsed="false">
      <c r="A408" s="16" t="s">
        <v>895</v>
      </c>
      <c r="B408" s="16" t="s">
        <v>893</v>
      </c>
      <c r="C408" s="16" t="s">
        <v>896</v>
      </c>
      <c r="D408" s="16" t="s">
        <v>341</v>
      </c>
      <c r="E408" s="16" t="n">
        <v>1</v>
      </c>
      <c r="F408" s="16" t="n">
        <v>1052</v>
      </c>
      <c r="G408" s="16" t="n">
        <v>0.1</v>
      </c>
      <c r="H408" s="16" t="s">
        <v>208</v>
      </c>
      <c r="I408" s="16" t="s">
        <v>60</v>
      </c>
      <c r="J408" s="16" t="n">
        <v>6</v>
      </c>
      <c r="K408" s="16" t="n">
        <v>5</v>
      </c>
      <c r="L408" s="16" t="s">
        <v>41</v>
      </c>
      <c r="M408" s="16" t="str">
        <f aca="false">IF(COUNTIF($A$2:A408,A408)&gt;1,"DUPLICATE","")</f>
        <v/>
      </c>
    </row>
    <row r="409" customFormat="false" ht="15" hidden="false" customHeight="false" outlineLevel="0" collapsed="false">
      <c r="A409" s="16" t="s">
        <v>897</v>
      </c>
      <c r="B409" s="16" t="s">
        <v>893</v>
      </c>
      <c r="C409" s="16" t="s">
        <v>898</v>
      </c>
      <c r="D409" s="16" t="s">
        <v>173</v>
      </c>
      <c r="E409" s="16" t="n">
        <v>1</v>
      </c>
      <c r="F409" s="16" t="n">
        <v>1211</v>
      </c>
      <c r="G409" s="16" t="n">
        <v>0.05</v>
      </c>
      <c r="H409" s="16" t="s">
        <v>89</v>
      </c>
      <c r="I409" s="16" t="s">
        <v>40</v>
      </c>
      <c r="J409" s="16" t="n">
        <v>4</v>
      </c>
      <c r="K409" s="16" t="n">
        <v>4</v>
      </c>
      <c r="L409" s="16" t="s">
        <v>41</v>
      </c>
      <c r="M409" s="16" t="str">
        <f aca="false">IF(COUNTIF($A$2:A409,A409)&gt;1,"DUPLICATE","")</f>
        <v/>
      </c>
    </row>
    <row r="410" customFormat="false" ht="15" hidden="false" customHeight="false" outlineLevel="0" collapsed="false">
      <c r="A410" s="16" t="s">
        <v>899</v>
      </c>
      <c r="B410" s="16" t="s">
        <v>893</v>
      </c>
      <c r="C410" s="16" t="s">
        <v>635</v>
      </c>
      <c r="D410" s="16" t="s">
        <v>232</v>
      </c>
      <c r="E410" s="16" t="n">
        <v>2</v>
      </c>
      <c r="F410" s="16" t="n">
        <v>2037</v>
      </c>
      <c r="G410" s="16" t="n">
        <v>0.05</v>
      </c>
      <c r="H410" s="16" t="s">
        <v>208</v>
      </c>
      <c r="I410" s="16" t="s">
        <v>40</v>
      </c>
      <c r="J410" s="16" t="n">
        <v>4</v>
      </c>
      <c r="K410" s="16" t="n">
        <v>4</v>
      </c>
      <c r="L410" s="16" t="s">
        <v>41</v>
      </c>
      <c r="M410" s="16" t="str">
        <f aca="false">IF(COUNTIF($A$2:A410,A410)&gt;1,"DUPLICATE","")</f>
        <v/>
      </c>
    </row>
    <row r="411" customFormat="false" ht="15" hidden="false" customHeight="false" outlineLevel="0" collapsed="false">
      <c r="A411" s="16" t="s">
        <v>900</v>
      </c>
      <c r="B411" s="16" t="s">
        <v>901</v>
      </c>
      <c r="C411" s="16" t="s">
        <v>902</v>
      </c>
      <c r="D411" s="16" t="s">
        <v>219</v>
      </c>
      <c r="E411" s="16" t="n">
        <v>1</v>
      </c>
      <c r="F411" s="16" t="n">
        <v>1281</v>
      </c>
      <c r="G411" s="16" t="n">
        <v>0.05</v>
      </c>
      <c r="H411" s="16" t="s">
        <v>81</v>
      </c>
      <c r="I411" s="16" t="s">
        <v>71</v>
      </c>
      <c r="J411" s="16" t="n">
        <v>2</v>
      </c>
      <c r="K411" s="16" t="n">
        <v>5</v>
      </c>
      <c r="L411" s="16" t="s">
        <v>41</v>
      </c>
      <c r="M411" s="16" t="str">
        <f aca="false">IF(COUNTIF($A$2:A411,A411)&gt;1,"DUPLICATE","")</f>
        <v/>
      </c>
    </row>
    <row r="412" customFormat="false" ht="15" hidden="false" customHeight="false" outlineLevel="0" collapsed="false">
      <c r="A412" s="16" t="s">
        <v>903</v>
      </c>
      <c r="B412" s="16" t="s">
        <v>893</v>
      </c>
      <c r="C412" s="16" t="s">
        <v>404</v>
      </c>
      <c r="D412" s="16" t="s">
        <v>105</v>
      </c>
      <c r="E412" s="16" t="n">
        <v>1</v>
      </c>
      <c r="F412" s="16" t="n">
        <v>415</v>
      </c>
      <c r="G412" s="16" t="n">
        <v>0.1</v>
      </c>
      <c r="H412" s="16" t="s">
        <v>120</v>
      </c>
      <c r="I412" s="16" t="s">
        <v>71</v>
      </c>
      <c r="J412" s="16" t="n">
        <v>3</v>
      </c>
      <c r="K412" s="16" t="n">
        <v>5</v>
      </c>
      <c r="L412" s="16" t="s">
        <v>41</v>
      </c>
      <c r="M412" s="16" t="str">
        <f aca="false">IF(COUNTIF($A$2:A412,A412)&gt;1,"DUPLICATE","")</f>
        <v/>
      </c>
    </row>
    <row r="413" customFormat="false" ht="15" hidden="false" customHeight="false" outlineLevel="0" collapsed="false">
      <c r="A413" s="16" t="s">
        <v>904</v>
      </c>
      <c r="B413" s="16" t="s">
        <v>893</v>
      </c>
      <c r="C413" s="16" t="s">
        <v>905</v>
      </c>
      <c r="D413" s="16" t="s">
        <v>721</v>
      </c>
      <c r="E413" s="16" t="n">
        <v>3</v>
      </c>
      <c r="F413" s="16" t="n">
        <v>523</v>
      </c>
      <c r="G413" s="16" t="n">
        <v>0.05</v>
      </c>
      <c r="H413" s="16" t="s">
        <v>208</v>
      </c>
      <c r="I413" s="16" t="s">
        <v>71</v>
      </c>
      <c r="J413" s="16" t="n">
        <v>7</v>
      </c>
      <c r="K413" s="16" t="n">
        <v>3</v>
      </c>
      <c r="L413" s="16" t="s">
        <v>41</v>
      </c>
      <c r="M413" s="16" t="str">
        <f aca="false">IF(COUNTIF($A$2:A413,A413)&gt;1,"DUPLICATE","")</f>
        <v/>
      </c>
    </row>
    <row r="414" customFormat="false" ht="15" hidden="false" customHeight="false" outlineLevel="0" collapsed="false">
      <c r="A414" s="16" t="s">
        <v>906</v>
      </c>
      <c r="B414" s="16" t="s">
        <v>893</v>
      </c>
      <c r="C414" s="16" t="s">
        <v>907</v>
      </c>
      <c r="D414" s="16" t="s">
        <v>165</v>
      </c>
      <c r="E414" s="16" t="n">
        <v>3</v>
      </c>
      <c r="F414" s="16" t="n">
        <v>886</v>
      </c>
      <c r="G414" s="16" t="n">
        <v>0.3</v>
      </c>
      <c r="H414" s="16" t="s">
        <v>39</v>
      </c>
      <c r="I414" s="16" t="s">
        <v>60</v>
      </c>
      <c r="J414" s="16" t="n">
        <v>3</v>
      </c>
      <c r="K414" s="16" t="n">
        <v>2</v>
      </c>
      <c r="L414" s="16" t="s">
        <v>57</v>
      </c>
      <c r="M414" s="16" t="str">
        <f aca="false">IF(COUNTIF($A$2:A414,A414)&gt;1,"DUPLICATE","")</f>
        <v/>
      </c>
    </row>
    <row r="415" customFormat="false" ht="15" hidden="false" customHeight="false" outlineLevel="0" collapsed="false">
      <c r="A415" s="16" t="s">
        <v>908</v>
      </c>
      <c r="B415" s="16" t="s">
        <v>909</v>
      </c>
      <c r="C415" s="16" t="s">
        <v>898</v>
      </c>
      <c r="D415" s="16" t="s">
        <v>111</v>
      </c>
      <c r="E415" s="16" t="n">
        <v>2</v>
      </c>
      <c r="F415" s="16" t="n">
        <v>990</v>
      </c>
      <c r="G415" s="16" t="n">
        <v>0.05</v>
      </c>
      <c r="H415" s="16" t="s">
        <v>70</v>
      </c>
      <c r="I415" s="16" t="s">
        <v>47</v>
      </c>
      <c r="J415" s="16" t="n">
        <v>7</v>
      </c>
      <c r="K415" s="16" t="n">
        <v>4</v>
      </c>
      <c r="L415" s="16" t="s">
        <v>41</v>
      </c>
      <c r="M415" s="16" t="str">
        <f aca="false">IF(COUNTIF($A$2:A415,A415)&gt;1,"DUPLICATE","")</f>
        <v/>
      </c>
    </row>
    <row r="416" customFormat="false" ht="15" hidden="false" customHeight="false" outlineLevel="0" collapsed="false">
      <c r="A416" s="16" t="s">
        <v>910</v>
      </c>
      <c r="B416" s="16" t="s">
        <v>909</v>
      </c>
      <c r="C416" s="16" t="s">
        <v>79</v>
      </c>
      <c r="D416" s="16" t="s">
        <v>179</v>
      </c>
      <c r="E416" s="16" t="n">
        <v>2</v>
      </c>
      <c r="F416" s="16" t="n">
        <v>2555</v>
      </c>
      <c r="G416" s="16" t="n">
        <v>0.15</v>
      </c>
      <c r="H416" s="16" t="s">
        <v>81</v>
      </c>
      <c r="I416" s="16"/>
      <c r="J416" s="16" t="n">
        <v>4</v>
      </c>
      <c r="K416" s="16" t="n">
        <v>5</v>
      </c>
      <c r="L416" s="16" t="s">
        <v>41</v>
      </c>
      <c r="M416" s="16" t="str">
        <f aca="false">IF(COUNTIF($A$2:A416,A416)&gt;1,"DUPLICATE","")</f>
        <v/>
      </c>
    </row>
    <row r="417" customFormat="false" ht="15" hidden="false" customHeight="false" outlineLevel="0" collapsed="false">
      <c r="A417" s="16" t="s">
        <v>911</v>
      </c>
      <c r="B417" s="16" t="s">
        <v>909</v>
      </c>
      <c r="C417" s="16" t="s">
        <v>912</v>
      </c>
      <c r="D417" s="16" t="s">
        <v>149</v>
      </c>
      <c r="E417" s="16" t="n">
        <v>1</v>
      </c>
      <c r="F417" s="16" t="n">
        <v>1575</v>
      </c>
      <c r="G417" s="16" t="n">
        <v>0.15</v>
      </c>
      <c r="H417" s="16" t="s">
        <v>527</v>
      </c>
      <c r="I417" s="16" t="s">
        <v>100</v>
      </c>
      <c r="J417" s="16" t="n">
        <v>3</v>
      </c>
      <c r="K417" s="16" t="n">
        <v>4</v>
      </c>
      <c r="L417" s="16" t="s">
        <v>41</v>
      </c>
      <c r="M417" s="16" t="str">
        <f aca="false">IF(COUNTIF($A$2:A417,A417)&gt;1,"DUPLICATE","")</f>
        <v/>
      </c>
    </row>
    <row r="418" customFormat="false" ht="15" hidden="false" customHeight="false" outlineLevel="0" collapsed="false">
      <c r="A418" s="16" t="s">
        <v>913</v>
      </c>
      <c r="B418" s="16" t="s">
        <v>909</v>
      </c>
      <c r="C418" s="16" t="s">
        <v>83</v>
      </c>
      <c r="D418" s="16" t="s">
        <v>211</v>
      </c>
      <c r="E418" s="16" t="n">
        <v>1</v>
      </c>
      <c r="F418" s="16" t="n">
        <v>1252</v>
      </c>
      <c r="G418" s="16" t="n">
        <v>0</v>
      </c>
      <c r="H418" s="16" t="s">
        <v>39</v>
      </c>
      <c r="I418" s="16" t="s">
        <v>60</v>
      </c>
      <c r="J418" s="16" t="n">
        <v>2</v>
      </c>
      <c r="K418" s="16" t="n">
        <v>5</v>
      </c>
      <c r="L418" s="16" t="s">
        <v>41</v>
      </c>
      <c r="M418" s="16" t="str">
        <f aca="false">IF(COUNTIF($A$2:A418,A418)&gt;1,"DUPLICATE","")</f>
        <v/>
      </c>
    </row>
    <row r="419" customFormat="false" ht="15" hidden="false" customHeight="false" outlineLevel="0" collapsed="false">
      <c r="A419" s="16" t="s">
        <v>914</v>
      </c>
      <c r="B419" s="16" t="s">
        <v>909</v>
      </c>
      <c r="C419" s="16" t="s">
        <v>915</v>
      </c>
      <c r="D419" s="16" t="s">
        <v>259</v>
      </c>
      <c r="E419" s="16" t="n">
        <v>1</v>
      </c>
      <c r="F419" s="16" t="n">
        <v>512</v>
      </c>
      <c r="G419" s="16" t="n">
        <v>0.05</v>
      </c>
      <c r="H419" s="16" t="s">
        <v>81</v>
      </c>
      <c r="I419" s="16" t="s">
        <v>40</v>
      </c>
      <c r="J419" s="16" t="n">
        <v>6</v>
      </c>
      <c r="K419" s="16" t="n">
        <v>3</v>
      </c>
      <c r="L419" s="16" t="s">
        <v>41</v>
      </c>
      <c r="M419" s="16" t="str">
        <f aca="false">IF(COUNTIF($A$2:A419,A419)&gt;1,"DUPLICATE","")</f>
        <v/>
      </c>
    </row>
    <row r="420" customFormat="false" ht="15" hidden="false" customHeight="false" outlineLevel="0" collapsed="false">
      <c r="A420" s="16" t="s">
        <v>916</v>
      </c>
      <c r="B420" s="16" t="s">
        <v>909</v>
      </c>
      <c r="C420" s="16" t="s">
        <v>917</v>
      </c>
      <c r="D420" s="16" t="s">
        <v>229</v>
      </c>
      <c r="E420" s="16" t="n">
        <v>2</v>
      </c>
      <c r="F420" s="16" t="n">
        <v>461</v>
      </c>
      <c r="G420" s="16" t="n">
        <v>0</v>
      </c>
      <c r="H420" s="16" t="s">
        <v>130</v>
      </c>
      <c r="I420" s="16" t="s">
        <v>60</v>
      </c>
      <c r="J420" s="16" t="n">
        <v>3</v>
      </c>
      <c r="K420" s="16" t="n">
        <v>4</v>
      </c>
      <c r="L420" s="16" t="s">
        <v>41</v>
      </c>
      <c r="M420" s="16" t="str">
        <f aca="false">IF(COUNTIF($A$2:A420,A420)&gt;1,"DUPLICATE","")</f>
        <v/>
      </c>
    </row>
    <row r="421" customFormat="false" ht="15" hidden="false" customHeight="false" outlineLevel="0" collapsed="false">
      <c r="A421" s="16" t="s">
        <v>918</v>
      </c>
      <c r="B421" s="16" t="s">
        <v>909</v>
      </c>
      <c r="C421" s="16" t="s">
        <v>592</v>
      </c>
      <c r="D421" s="16" t="s">
        <v>639</v>
      </c>
      <c r="E421" s="16" t="n">
        <v>2</v>
      </c>
      <c r="F421" s="16" t="n">
        <v>833</v>
      </c>
      <c r="G421" s="16" t="n">
        <v>0</v>
      </c>
      <c r="H421" s="16" t="s">
        <v>89</v>
      </c>
      <c r="I421" s="16" t="s">
        <v>60</v>
      </c>
      <c r="J421" s="16" t="n">
        <v>2</v>
      </c>
      <c r="K421" s="16" t="n">
        <v>4</v>
      </c>
      <c r="L421" s="16" t="s">
        <v>41</v>
      </c>
      <c r="M421" s="16" t="str">
        <f aca="false">IF(COUNTIF($A$2:A421,A421)&gt;1,"DUPLICATE","")</f>
        <v/>
      </c>
    </row>
    <row r="422" customFormat="false" ht="15" hidden="false" customHeight="false" outlineLevel="0" collapsed="false">
      <c r="A422" s="16" t="s">
        <v>919</v>
      </c>
      <c r="B422" s="16" t="s">
        <v>909</v>
      </c>
      <c r="C422" s="16" t="s">
        <v>920</v>
      </c>
      <c r="D422" s="16" t="s">
        <v>66</v>
      </c>
      <c r="E422" s="16" t="n">
        <v>2</v>
      </c>
      <c r="F422" s="16" t="n">
        <v>14699</v>
      </c>
      <c r="G422" s="16" t="n">
        <v>0.15</v>
      </c>
      <c r="H422" s="16" t="s">
        <v>81</v>
      </c>
      <c r="I422" s="16" t="s">
        <v>40</v>
      </c>
      <c r="J422" s="16" t="n">
        <v>3</v>
      </c>
      <c r="K422" s="16" t="n">
        <v>5</v>
      </c>
      <c r="L422" s="16" t="s">
        <v>41</v>
      </c>
      <c r="M422" s="16" t="str">
        <f aca="false">IF(COUNTIF($A$2:A422,A422)&gt;1,"DUPLICATE","")</f>
        <v/>
      </c>
    </row>
    <row r="423" customFormat="false" ht="15" hidden="false" customHeight="false" outlineLevel="0" collapsed="false">
      <c r="A423" s="16" t="s">
        <v>921</v>
      </c>
      <c r="B423" s="16" t="s">
        <v>909</v>
      </c>
      <c r="C423" s="16" t="s">
        <v>421</v>
      </c>
      <c r="D423" s="16" t="s">
        <v>396</v>
      </c>
      <c r="E423" s="16" t="n">
        <v>1</v>
      </c>
      <c r="F423" s="16" t="n">
        <v>5416</v>
      </c>
      <c r="G423" s="16" t="n">
        <v>0.2</v>
      </c>
      <c r="H423" s="16" t="s">
        <v>39</v>
      </c>
      <c r="I423" s="16" t="s">
        <v>71</v>
      </c>
      <c r="J423" s="16" t="n">
        <v>4</v>
      </c>
      <c r="K423" s="16" t="n">
        <v>4</v>
      </c>
      <c r="L423" s="16" t="s">
        <v>41</v>
      </c>
      <c r="M423" s="16" t="str">
        <f aca="false">IF(COUNTIF($A$2:A423,A423)&gt;1,"DUPLICATE","")</f>
        <v/>
      </c>
    </row>
    <row r="424" customFormat="false" ht="15" hidden="false" customHeight="false" outlineLevel="0" collapsed="false">
      <c r="A424" s="16" t="s">
        <v>922</v>
      </c>
      <c r="B424" s="16" t="s">
        <v>909</v>
      </c>
      <c r="C424" s="16" t="s">
        <v>923</v>
      </c>
      <c r="D424" s="16" t="s">
        <v>133</v>
      </c>
      <c r="E424" s="16" t="n">
        <v>3</v>
      </c>
      <c r="F424" s="16" t="n">
        <v>624</v>
      </c>
      <c r="G424" s="16"/>
      <c r="H424" s="16" t="s">
        <v>130</v>
      </c>
      <c r="I424" s="16" t="s">
        <v>47</v>
      </c>
      <c r="J424" s="16" t="n">
        <v>4</v>
      </c>
      <c r="K424" s="16" t="n">
        <v>5</v>
      </c>
      <c r="L424" s="16" t="s">
        <v>41</v>
      </c>
      <c r="M424" s="16" t="str">
        <f aca="false">IF(COUNTIF($A$2:A424,A424)&gt;1,"DUPLICATE","")</f>
        <v/>
      </c>
    </row>
    <row r="425" customFormat="false" ht="15" hidden="false" customHeight="false" outlineLevel="0" collapsed="false">
      <c r="A425" s="16" t="s">
        <v>924</v>
      </c>
      <c r="B425" s="16" t="s">
        <v>909</v>
      </c>
      <c r="C425" s="16" t="s">
        <v>925</v>
      </c>
      <c r="D425" s="16" t="s">
        <v>88</v>
      </c>
      <c r="E425" s="16" t="n">
        <v>2</v>
      </c>
      <c r="F425" s="16" t="n">
        <v>3020</v>
      </c>
      <c r="G425" s="16" t="n">
        <v>0.05</v>
      </c>
      <c r="H425" s="16" t="s">
        <v>70</v>
      </c>
      <c r="I425" s="16" t="s">
        <v>60</v>
      </c>
      <c r="J425" s="16" t="n">
        <v>5</v>
      </c>
      <c r="K425" s="16" t="n">
        <v>3</v>
      </c>
      <c r="L425" s="16" t="s">
        <v>41</v>
      </c>
      <c r="M425" s="16" t="str">
        <f aca="false">IF(COUNTIF($A$2:A425,A425)&gt;1,"DUPLICATE","")</f>
        <v/>
      </c>
    </row>
    <row r="426" customFormat="false" ht="15" hidden="false" customHeight="false" outlineLevel="0" collapsed="false">
      <c r="A426" s="16" t="s">
        <v>926</v>
      </c>
      <c r="B426" s="16" t="s">
        <v>909</v>
      </c>
      <c r="C426" s="16" t="s">
        <v>361</v>
      </c>
      <c r="D426" s="16" t="s">
        <v>51</v>
      </c>
      <c r="E426" s="16" t="n">
        <v>1</v>
      </c>
      <c r="F426" s="16" t="s">
        <v>927</v>
      </c>
      <c r="G426" s="16" t="n">
        <v>0.05</v>
      </c>
      <c r="H426" s="16" t="s">
        <v>130</v>
      </c>
      <c r="I426" s="16" t="s">
        <v>60</v>
      </c>
      <c r="J426" s="16" t="n">
        <v>3</v>
      </c>
      <c r="K426" s="16" t="n">
        <v>1</v>
      </c>
      <c r="L426" s="16" t="s">
        <v>57</v>
      </c>
      <c r="M426" s="16" t="str">
        <f aca="false">IF(COUNTIF($A$2:A426,A426)&gt;1,"DUPLICATE","")</f>
        <v/>
      </c>
    </row>
    <row r="427" customFormat="false" ht="15" hidden="false" customHeight="false" outlineLevel="0" collapsed="false">
      <c r="A427" s="16" t="s">
        <v>928</v>
      </c>
      <c r="B427" s="16" t="s">
        <v>909</v>
      </c>
      <c r="C427" s="16" t="s">
        <v>264</v>
      </c>
      <c r="D427" s="16" t="s">
        <v>222</v>
      </c>
      <c r="E427" s="16" t="n">
        <v>1</v>
      </c>
      <c r="F427" s="16" t="n">
        <v>1894</v>
      </c>
      <c r="G427" s="16" t="n">
        <v>0.1</v>
      </c>
      <c r="H427" s="16" t="s">
        <v>89</v>
      </c>
      <c r="I427" s="16" t="s">
        <v>60</v>
      </c>
      <c r="J427" s="16" t="n">
        <v>5</v>
      </c>
      <c r="K427" s="16" t="n">
        <v>4</v>
      </c>
      <c r="L427" s="16" t="s">
        <v>41</v>
      </c>
      <c r="M427" s="16" t="str">
        <f aca="false">IF(COUNTIF($A$2:A427,A427)&gt;1,"DUPLICATE","")</f>
        <v/>
      </c>
    </row>
    <row r="428" customFormat="false" ht="15" hidden="false" customHeight="false" outlineLevel="0" collapsed="false">
      <c r="A428" s="16" t="s">
        <v>929</v>
      </c>
      <c r="B428" s="16" t="s">
        <v>909</v>
      </c>
      <c r="C428" s="16" t="s">
        <v>73</v>
      </c>
      <c r="D428" s="16" t="s">
        <v>179</v>
      </c>
      <c r="E428" s="16" t="n">
        <v>3</v>
      </c>
      <c r="F428" s="16" t="n">
        <v>2390</v>
      </c>
      <c r="G428" s="16" t="n">
        <v>0.15</v>
      </c>
      <c r="H428" s="16" t="s">
        <v>46</v>
      </c>
      <c r="I428" s="16" t="s">
        <v>71</v>
      </c>
      <c r="J428" s="16" t="n">
        <v>4</v>
      </c>
      <c r="K428" s="16" t="n">
        <v>4</v>
      </c>
      <c r="L428" s="16" t="s">
        <v>41</v>
      </c>
      <c r="M428" s="16" t="str">
        <f aca="false">IF(COUNTIF($A$2:A428,A428)&gt;1,"DUPLICATE","")</f>
        <v/>
      </c>
    </row>
    <row r="429" customFormat="false" ht="15" hidden="false" customHeight="false" outlineLevel="0" collapsed="false">
      <c r="A429" s="16" t="s">
        <v>930</v>
      </c>
      <c r="B429" s="16" t="s">
        <v>909</v>
      </c>
      <c r="C429" s="16" t="s">
        <v>931</v>
      </c>
      <c r="D429" s="16" t="s">
        <v>184</v>
      </c>
      <c r="E429" s="16" t="n">
        <v>1</v>
      </c>
      <c r="F429" s="16" t="n">
        <v>1347</v>
      </c>
      <c r="G429" s="16" t="n">
        <v>0</v>
      </c>
      <c r="H429" s="16" t="s">
        <v>81</v>
      </c>
      <c r="I429" s="16" t="s">
        <v>71</v>
      </c>
      <c r="J429" s="16" t="n">
        <v>2</v>
      </c>
      <c r="K429" s="16" t="n">
        <v>4</v>
      </c>
      <c r="L429" s="16" t="s">
        <v>41</v>
      </c>
      <c r="M429" s="16" t="str">
        <f aca="false">IF(COUNTIF($A$2:A429,A429)&gt;1,"DUPLICATE","")</f>
        <v/>
      </c>
    </row>
    <row r="430" customFormat="false" ht="15" hidden="false" customHeight="false" outlineLevel="0" collapsed="false">
      <c r="A430" s="16" t="s">
        <v>932</v>
      </c>
      <c r="B430" s="16" t="s">
        <v>909</v>
      </c>
      <c r="C430" s="16" t="s">
        <v>735</v>
      </c>
      <c r="D430" s="16" t="s">
        <v>146</v>
      </c>
      <c r="E430" s="16" t="n">
        <v>2</v>
      </c>
      <c r="F430" s="16" t="n">
        <v>451</v>
      </c>
      <c r="G430" s="16" t="n">
        <v>0.05</v>
      </c>
      <c r="H430" s="16" t="s">
        <v>81</v>
      </c>
      <c r="I430" s="16" t="s">
        <v>47</v>
      </c>
      <c r="J430" s="16" t="n">
        <v>2</v>
      </c>
      <c r="K430" s="16" t="n">
        <v>4</v>
      </c>
      <c r="L430" s="16" t="s">
        <v>41</v>
      </c>
      <c r="M430" s="16" t="str">
        <f aca="false">IF(COUNTIF($A$2:A430,A430)&gt;1,"DUPLICATE","")</f>
        <v/>
      </c>
    </row>
    <row r="431" customFormat="false" ht="15" hidden="false" customHeight="false" outlineLevel="0" collapsed="false">
      <c r="A431" s="16" t="s">
        <v>933</v>
      </c>
      <c r="B431" s="16" t="s">
        <v>934</v>
      </c>
      <c r="C431" s="16" t="s">
        <v>334</v>
      </c>
      <c r="D431" s="16" t="s">
        <v>396</v>
      </c>
      <c r="E431" s="16" t="n">
        <v>1</v>
      </c>
      <c r="F431" s="16" t="n">
        <v>5278</v>
      </c>
      <c r="G431" s="16" t="n">
        <v>0</v>
      </c>
      <c r="H431" s="16" t="s">
        <v>39</v>
      </c>
      <c r="I431" s="16" t="s">
        <v>47</v>
      </c>
      <c r="J431" s="16" t="n">
        <v>4</v>
      </c>
      <c r="K431" s="16" t="n">
        <v>4</v>
      </c>
      <c r="L431" s="16" t="s">
        <v>41</v>
      </c>
      <c r="M431" s="16" t="str">
        <f aca="false">IF(COUNTIF($A$2:A431,A431)&gt;1,"DUPLICATE","")</f>
        <v/>
      </c>
    </row>
    <row r="432" customFormat="false" ht="15" hidden="false" customHeight="false" outlineLevel="0" collapsed="false">
      <c r="A432" s="16" t="s">
        <v>935</v>
      </c>
      <c r="B432" s="16" t="s">
        <v>934</v>
      </c>
      <c r="C432" s="16" t="s">
        <v>936</v>
      </c>
      <c r="D432" s="16" t="s">
        <v>136</v>
      </c>
      <c r="E432" s="16" t="n">
        <v>1</v>
      </c>
      <c r="F432" s="16" t="n">
        <v>2105</v>
      </c>
      <c r="G432" s="16" t="n">
        <v>0.2</v>
      </c>
      <c r="H432" s="16" t="s">
        <v>130</v>
      </c>
      <c r="I432" s="16" t="s">
        <v>40</v>
      </c>
      <c r="J432" s="16" t="n">
        <v>2</v>
      </c>
      <c r="K432" s="16" t="n">
        <v>4</v>
      </c>
      <c r="L432" s="16" t="s">
        <v>41</v>
      </c>
      <c r="M432" s="16" t="str">
        <f aca="false">IF(COUNTIF($A$2:A432,A432)&gt;1,"DUPLICATE","")</f>
        <v/>
      </c>
    </row>
    <row r="433" customFormat="false" ht="15" hidden="false" customHeight="false" outlineLevel="0" collapsed="false">
      <c r="A433" s="16" t="s">
        <v>937</v>
      </c>
      <c r="B433" s="16" t="s">
        <v>934</v>
      </c>
      <c r="C433" s="16" t="s">
        <v>431</v>
      </c>
      <c r="D433" s="16" t="s">
        <v>385</v>
      </c>
      <c r="E433" s="16" t="n">
        <v>1</v>
      </c>
      <c r="F433" s="16" t="n">
        <v>284</v>
      </c>
      <c r="G433" s="16" t="n">
        <v>0.2</v>
      </c>
      <c r="H433" s="16" t="s">
        <v>81</v>
      </c>
      <c r="I433" s="16" t="s">
        <v>71</v>
      </c>
      <c r="J433" s="16" t="n">
        <v>2</v>
      </c>
      <c r="K433" s="16" t="n">
        <v>5</v>
      </c>
      <c r="L433" s="16" t="s">
        <v>41</v>
      </c>
      <c r="M433" s="16" t="str">
        <f aca="false">IF(COUNTIF($A$2:A433,A433)&gt;1,"DUPLICATE","")</f>
        <v/>
      </c>
    </row>
    <row r="434" customFormat="false" ht="15" hidden="false" customHeight="false" outlineLevel="0" collapsed="false">
      <c r="A434" s="16" t="s">
        <v>938</v>
      </c>
      <c r="B434" s="16" t="s">
        <v>934</v>
      </c>
      <c r="C434" s="16" t="s">
        <v>939</v>
      </c>
      <c r="D434" s="16" t="s">
        <v>108</v>
      </c>
      <c r="E434" s="16" t="n">
        <v>2</v>
      </c>
      <c r="F434" s="16" t="n">
        <v>3474</v>
      </c>
      <c r="G434" s="16" t="n">
        <v>0.15</v>
      </c>
      <c r="H434" s="16" t="s">
        <v>112</v>
      </c>
      <c r="I434" s="16" t="s">
        <v>60</v>
      </c>
      <c r="J434" s="16" t="n">
        <v>3</v>
      </c>
      <c r="K434" s="16" t="n">
        <v>4</v>
      </c>
      <c r="L434" s="16" t="s">
        <v>41</v>
      </c>
      <c r="M434" s="16" t="str">
        <f aca="false">IF(COUNTIF($A$2:A434,A434)&gt;1,"DUPLICATE","")</f>
        <v/>
      </c>
    </row>
    <row r="435" customFormat="false" ht="15" hidden="false" customHeight="false" outlineLevel="0" collapsed="false">
      <c r="A435" s="16" t="s">
        <v>940</v>
      </c>
      <c r="B435" s="16" t="s">
        <v>934</v>
      </c>
      <c r="C435" s="16" t="s">
        <v>941</v>
      </c>
      <c r="D435" s="16" t="s">
        <v>216</v>
      </c>
      <c r="E435" s="16" t="n">
        <v>2</v>
      </c>
      <c r="F435" s="16" t="n">
        <v>891</v>
      </c>
      <c r="G435" s="16" t="n">
        <v>0.3</v>
      </c>
      <c r="H435" s="16" t="s">
        <v>130</v>
      </c>
      <c r="I435" s="16" t="s">
        <v>47</v>
      </c>
      <c r="J435" s="16" t="n">
        <v>3</v>
      </c>
      <c r="K435" s="16" t="n">
        <v>4</v>
      </c>
      <c r="L435" s="16" t="s">
        <v>41</v>
      </c>
      <c r="M435" s="16" t="str">
        <f aca="false">IF(COUNTIF($A$2:A435,A435)&gt;1,"DUPLICATE","")</f>
        <v/>
      </c>
    </row>
    <row r="436" customFormat="false" ht="15" hidden="false" customHeight="false" outlineLevel="0" collapsed="false">
      <c r="A436" s="16" t="s">
        <v>942</v>
      </c>
      <c r="B436" s="16" t="s">
        <v>934</v>
      </c>
      <c r="C436" s="16" t="s">
        <v>943</v>
      </c>
      <c r="D436" s="16" t="s">
        <v>440</v>
      </c>
      <c r="E436" s="16" t="n">
        <v>1</v>
      </c>
      <c r="F436" s="16" t="n">
        <v>1467</v>
      </c>
      <c r="G436" s="16" t="n">
        <v>0.15</v>
      </c>
      <c r="H436" s="16" t="s">
        <v>130</v>
      </c>
      <c r="I436" s="16" t="s">
        <v>100</v>
      </c>
      <c r="J436" s="16" t="n">
        <v>2</v>
      </c>
      <c r="K436" s="16" t="n">
        <v>5</v>
      </c>
      <c r="L436" s="16" t="s">
        <v>41</v>
      </c>
      <c r="M436" s="16" t="str">
        <f aca="false">IF(COUNTIF($A$2:A436,A436)&gt;1,"DUPLICATE","")</f>
        <v/>
      </c>
    </row>
    <row r="437" customFormat="false" ht="15" hidden="false" customHeight="false" outlineLevel="0" collapsed="false">
      <c r="A437" s="16" t="s">
        <v>944</v>
      </c>
      <c r="B437" s="16" t="s">
        <v>934</v>
      </c>
      <c r="C437" s="16" t="s">
        <v>535</v>
      </c>
      <c r="D437" s="16" t="s">
        <v>95</v>
      </c>
      <c r="E437" s="16" t="n">
        <v>1</v>
      </c>
      <c r="F437" s="16" t="n">
        <v>1509</v>
      </c>
      <c r="G437" s="16" t="n">
        <v>0</v>
      </c>
      <c r="H437" s="16" t="s">
        <v>39</v>
      </c>
      <c r="I437" s="16" t="s">
        <v>60</v>
      </c>
      <c r="J437" s="16" t="n">
        <v>4</v>
      </c>
      <c r="K437" s="16" t="n">
        <v>4</v>
      </c>
      <c r="L437" s="16" t="s">
        <v>41</v>
      </c>
      <c r="M437" s="16" t="str">
        <f aca="false">IF(COUNTIF($A$2:A437,A437)&gt;1,"DUPLICATE","")</f>
        <v/>
      </c>
    </row>
    <row r="438" customFormat="false" ht="15" hidden="false" customHeight="false" outlineLevel="0" collapsed="false">
      <c r="A438" s="16" t="s">
        <v>945</v>
      </c>
      <c r="B438" s="16" t="s">
        <v>934</v>
      </c>
      <c r="C438" s="16" t="s">
        <v>946</v>
      </c>
      <c r="D438" s="16" t="s">
        <v>99</v>
      </c>
      <c r="E438" s="16" t="n">
        <v>1</v>
      </c>
      <c r="F438" s="16" t="n">
        <v>708</v>
      </c>
      <c r="G438" s="16" t="n">
        <v>0.15</v>
      </c>
      <c r="H438" s="16" t="s">
        <v>208</v>
      </c>
      <c r="I438" s="16" t="s">
        <v>100</v>
      </c>
      <c r="J438" s="16" t="n">
        <v>4</v>
      </c>
      <c r="K438" s="16" t="n">
        <v>3</v>
      </c>
      <c r="L438" s="16" t="s">
        <v>41</v>
      </c>
      <c r="M438" s="16" t="str">
        <f aca="false">IF(COUNTIF($A$2:A438,A438)&gt;1,"DUPLICATE","")</f>
        <v/>
      </c>
    </row>
    <row r="439" customFormat="false" ht="15" hidden="false" customHeight="false" outlineLevel="0" collapsed="false">
      <c r="A439" s="16" t="s">
        <v>947</v>
      </c>
      <c r="B439" s="16" t="s">
        <v>934</v>
      </c>
      <c r="C439" s="16" t="s">
        <v>589</v>
      </c>
      <c r="D439" s="16" t="s">
        <v>108</v>
      </c>
      <c r="E439" s="16" t="n">
        <v>3</v>
      </c>
      <c r="F439" s="16" t="n">
        <v>3455</v>
      </c>
      <c r="G439" s="16" t="n">
        <v>0.05</v>
      </c>
      <c r="H439" s="16" t="s">
        <v>281</v>
      </c>
      <c r="I439" s="16" t="s">
        <v>60</v>
      </c>
      <c r="J439" s="16" t="n">
        <v>4</v>
      </c>
      <c r="K439" s="16" t="n">
        <v>4</v>
      </c>
      <c r="L439" s="16" t="s">
        <v>41</v>
      </c>
      <c r="M439" s="16" t="str">
        <f aca="false">IF(COUNTIF($A$2:A439,A439)&gt;1,"DUPLICATE","")</f>
        <v/>
      </c>
    </row>
    <row r="440" customFormat="false" ht="15" hidden="false" customHeight="false" outlineLevel="0" collapsed="false">
      <c r="A440" s="16" t="s">
        <v>948</v>
      </c>
      <c r="B440" s="16" t="s">
        <v>949</v>
      </c>
      <c r="C440" s="16" t="s">
        <v>829</v>
      </c>
      <c r="D440" s="16" t="s">
        <v>115</v>
      </c>
      <c r="E440" s="16" t="n">
        <v>1</v>
      </c>
      <c r="F440" s="16" t="n">
        <v>294</v>
      </c>
      <c r="G440" s="16" t="n">
        <v>0</v>
      </c>
      <c r="H440" s="16" t="s">
        <v>130</v>
      </c>
      <c r="I440" s="16" t="s">
        <v>60</v>
      </c>
      <c r="J440" s="16" t="n">
        <v>3</v>
      </c>
      <c r="K440" s="16" t="n">
        <v>4</v>
      </c>
      <c r="L440" s="16" t="s">
        <v>174</v>
      </c>
      <c r="M440" s="16" t="str">
        <f aca="false">IF(COUNTIF($A$2:A440,A440)&gt;1,"DUPLICATE","")</f>
        <v/>
      </c>
    </row>
    <row r="441" customFormat="false" ht="15" hidden="false" customHeight="false" outlineLevel="0" collapsed="false">
      <c r="A441" s="16" t="s">
        <v>950</v>
      </c>
      <c r="B441" s="16" t="s">
        <v>951</v>
      </c>
      <c r="C441" s="16" t="s">
        <v>952</v>
      </c>
      <c r="D441" s="16" t="s">
        <v>219</v>
      </c>
      <c r="E441" s="16" t="n">
        <v>3</v>
      </c>
      <c r="F441" s="16" t="n">
        <v>1264</v>
      </c>
      <c r="G441" s="16" t="n">
        <v>0</v>
      </c>
      <c r="H441" s="16" t="s">
        <v>46</v>
      </c>
      <c r="I441" s="16" t="s">
        <v>60</v>
      </c>
      <c r="J441" s="16" t="n">
        <v>4</v>
      </c>
      <c r="K441" s="16" t="n">
        <v>4</v>
      </c>
      <c r="L441" s="16" t="s">
        <v>41</v>
      </c>
      <c r="M441" s="16" t="str">
        <f aca="false">IF(COUNTIF($A$2:A441,A441)&gt;1,"DUPLICATE","")</f>
        <v/>
      </c>
    </row>
    <row r="442" customFormat="false" ht="15" hidden="false" customHeight="false" outlineLevel="0" collapsed="false">
      <c r="A442" s="16" t="s">
        <v>953</v>
      </c>
      <c r="B442" s="16" t="s">
        <v>949</v>
      </c>
      <c r="C442" s="16" t="s">
        <v>954</v>
      </c>
      <c r="D442" s="16" t="s">
        <v>341</v>
      </c>
      <c r="E442" s="16" t="n">
        <v>1</v>
      </c>
      <c r="F442" s="16" t="n">
        <v>1114</v>
      </c>
      <c r="G442" s="16" t="n">
        <v>0.1</v>
      </c>
      <c r="H442" s="16" t="s">
        <v>208</v>
      </c>
      <c r="I442" s="16" t="s">
        <v>71</v>
      </c>
      <c r="J442" s="16" t="n">
        <v>4</v>
      </c>
      <c r="K442" s="16" t="n">
        <v>5</v>
      </c>
      <c r="L442" s="16" t="s">
        <v>41</v>
      </c>
      <c r="M442" s="16" t="str">
        <f aca="false">IF(COUNTIF($A$2:A442,A442)&gt;1,"DUPLICATE","")</f>
        <v/>
      </c>
    </row>
    <row r="443" customFormat="false" ht="15" hidden="false" customHeight="false" outlineLevel="0" collapsed="false">
      <c r="A443" s="16" t="s">
        <v>955</v>
      </c>
      <c r="B443" s="16" t="s">
        <v>949</v>
      </c>
      <c r="C443" s="16" t="s">
        <v>500</v>
      </c>
      <c r="D443" s="16" t="s">
        <v>38</v>
      </c>
      <c r="E443" s="16" t="n">
        <v>1</v>
      </c>
      <c r="F443" s="16" t="s">
        <v>956</v>
      </c>
      <c r="G443" s="16" t="n">
        <v>0</v>
      </c>
      <c r="H443" s="16" t="s">
        <v>130</v>
      </c>
      <c r="I443" s="16" t="s">
        <v>60</v>
      </c>
      <c r="J443" s="16" t="n">
        <v>3</v>
      </c>
      <c r="K443" s="16" t="n">
        <v>3</v>
      </c>
      <c r="L443" s="16" t="s">
        <v>41</v>
      </c>
      <c r="M443" s="16" t="str">
        <f aca="false">IF(COUNTIF($A$2:A443,A443)&gt;1,"DUPLICATE","")</f>
        <v/>
      </c>
    </row>
    <row r="444" customFormat="false" ht="15" hidden="false" customHeight="false" outlineLevel="0" collapsed="false">
      <c r="A444" s="16" t="s">
        <v>957</v>
      </c>
      <c r="B444" s="16" t="s">
        <v>949</v>
      </c>
      <c r="C444" s="16" t="s">
        <v>135</v>
      </c>
      <c r="D444" s="16" t="s">
        <v>105</v>
      </c>
      <c r="E444" s="16" t="n">
        <v>1</v>
      </c>
      <c r="F444" s="16" t="n">
        <v>409</v>
      </c>
      <c r="G444" s="16" t="n">
        <v>0</v>
      </c>
      <c r="H444" s="16" t="s">
        <v>130</v>
      </c>
      <c r="I444" s="16" t="s">
        <v>60</v>
      </c>
      <c r="J444" s="16" t="n">
        <v>4</v>
      </c>
      <c r="K444" s="16" t="n">
        <v>4</v>
      </c>
      <c r="L444" s="16" t="s">
        <v>41</v>
      </c>
      <c r="M444" s="16" t="str">
        <f aca="false">IF(COUNTIF($A$2:A444,A444)&gt;1,"DUPLICATE","")</f>
        <v/>
      </c>
    </row>
    <row r="445" customFormat="false" ht="15" hidden="false" customHeight="false" outlineLevel="0" collapsed="false">
      <c r="A445" s="16" t="s">
        <v>958</v>
      </c>
      <c r="B445" s="16" t="s">
        <v>949</v>
      </c>
      <c r="C445" s="16" t="s">
        <v>959</v>
      </c>
      <c r="D445" s="16" t="s">
        <v>440</v>
      </c>
      <c r="E445" s="16" t="n">
        <v>1</v>
      </c>
      <c r="F445" s="16" t="n">
        <v>1355</v>
      </c>
      <c r="G445" s="16" t="n">
        <v>0.05</v>
      </c>
      <c r="H445" s="16" t="s">
        <v>67</v>
      </c>
      <c r="I445" s="16" t="s">
        <v>60</v>
      </c>
      <c r="J445" s="16" t="n">
        <v>3</v>
      </c>
      <c r="K445" s="16" t="n">
        <v>4</v>
      </c>
      <c r="L445" s="16" t="s">
        <v>41</v>
      </c>
      <c r="M445" s="16" t="str">
        <f aca="false">IF(COUNTIF($A$2:A445,A445)&gt;1,"DUPLICATE","")</f>
        <v/>
      </c>
    </row>
    <row r="446" customFormat="false" ht="15" hidden="false" customHeight="false" outlineLevel="0" collapsed="false">
      <c r="A446" s="16" t="s">
        <v>960</v>
      </c>
      <c r="B446" s="16" t="s">
        <v>949</v>
      </c>
      <c r="C446" s="16" t="s">
        <v>961</v>
      </c>
      <c r="D446" s="16" t="s">
        <v>99</v>
      </c>
      <c r="E446" s="16" t="n">
        <v>1</v>
      </c>
      <c r="F446" s="16" t="s">
        <v>962</v>
      </c>
      <c r="G446" s="16" t="n">
        <v>0.1</v>
      </c>
      <c r="H446" s="16" t="s">
        <v>281</v>
      </c>
      <c r="I446" s="16" t="s">
        <v>60</v>
      </c>
      <c r="J446" s="16" t="n">
        <v>2</v>
      </c>
      <c r="K446" s="16" t="n">
        <v>4</v>
      </c>
      <c r="L446" s="16" t="s">
        <v>41</v>
      </c>
      <c r="M446" s="16" t="str">
        <f aca="false">IF(COUNTIF($A$2:A446,A446)&gt;1,"DUPLICATE","")</f>
        <v/>
      </c>
    </row>
    <row r="447" customFormat="false" ht="15" hidden="false" customHeight="false" outlineLevel="0" collapsed="false">
      <c r="A447" s="16" t="s">
        <v>963</v>
      </c>
      <c r="B447" s="16" t="s">
        <v>949</v>
      </c>
      <c r="C447" s="16" t="s">
        <v>310</v>
      </c>
      <c r="D447" s="16" t="s">
        <v>99</v>
      </c>
      <c r="E447" s="16" t="n">
        <v>1</v>
      </c>
      <c r="F447" s="16" t="n">
        <v>700</v>
      </c>
      <c r="G447" s="16" t="n">
        <v>0</v>
      </c>
      <c r="H447" s="16" t="s">
        <v>112</v>
      </c>
      <c r="I447" s="16" t="s">
        <v>60</v>
      </c>
      <c r="J447" s="16" t="n">
        <v>5</v>
      </c>
      <c r="K447" s="16" t="n">
        <v>4</v>
      </c>
      <c r="L447" s="16" t="s">
        <v>41</v>
      </c>
      <c r="M447" s="16" t="str">
        <f aca="false">IF(COUNTIF($A$2:A447,A447)&gt;1,"DUPLICATE","")</f>
        <v/>
      </c>
    </row>
    <row r="448" customFormat="false" ht="15" hidden="false" customHeight="false" outlineLevel="0" collapsed="false">
      <c r="A448" s="16" t="s">
        <v>964</v>
      </c>
      <c r="B448" s="16" t="s">
        <v>965</v>
      </c>
      <c r="C448" s="16" t="s">
        <v>195</v>
      </c>
      <c r="D448" s="16" t="s">
        <v>385</v>
      </c>
      <c r="E448" s="16" t="n">
        <v>2</v>
      </c>
      <c r="F448" s="16" t="n">
        <v>308</v>
      </c>
      <c r="G448" s="16" t="n">
        <v>0.05</v>
      </c>
      <c r="H448" s="16" t="s">
        <v>56</v>
      </c>
      <c r="I448" s="16" t="s">
        <v>40</v>
      </c>
      <c r="J448" s="16" t="n">
        <v>6</v>
      </c>
      <c r="K448" s="16" t="n">
        <v>3</v>
      </c>
      <c r="L448" s="16" t="s">
        <v>41</v>
      </c>
      <c r="M448" s="16" t="str">
        <f aca="false">IF(COUNTIF($A$2:A448,A448)&gt;1,"DUPLICATE","")</f>
        <v/>
      </c>
    </row>
    <row r="449" customFormat="false" ht="15" hidden="false" customHeight="false" outlineLevel="0" collapsed="false">
      <c r="A449" s="16" t="s">
        <v>966</v>
      </c>
      <c r="B449" s="16" t="s">
        <v>965</v>
      </c>
      <c r="C449" s="16" t="s">
        <v>790</v>
      </c>
      <c r="D449" s="16" t="s">
        <v>639</v>
      </c>
      <c r="E449" s="16" t="n">
        <v>1</v>
      </c>
      <c r="F449" s="16" t="n">
        <v>822</v>
      </c>
      <c r="G449" s="16" t="n">
        <v>0.1</v>
      </c>
      <c r="H449" s="16" t="s">
        <v>112</v>
      </c>
      <c r="I449" s="16" t="s">
        <v>71</v>
      </c>
      <c r="J449" s="16" t="n">
        <v>4</v>
      </c>
      <c r="K449" s="16" t="n">
        <v>4</v>
      </c>
      <c r="L449" s="16" t="s">
        <v>41</v>
      </c>
      <c r="M449" s="16" t="str">
        <f aca="false">IF(COUNTIF($A$2:A449,A449)&gt;1,"DUPLICATE","")</f>
        <v/>
      </c>
    </row>
    <row r="450" customFormat="false" ht="15" hidden="false" customHeight="false" outlineLevel="0" collapsed="false">
      <c r="A450" s="16" t="s">
        <v>967</v>
      </c>
      <c r="B450" s="16" t="s">
        <v>968</v>
      </c>
      <c r="C450" s="16" t="s">
        <v>969</v>
      </c>
      <c r="D450" s="16" t="s">
        <v>259</v>
      </c>
      <c r="E450" s="16" t="n">
        <v>1</v>
      </c>
      <c r="F450" s="16" t="n">
        <v>505</v>
      </c>
      <c r="G450" s="16" t="n">
        <v>0</v>
      </c>
      <c r="H450" s="16" t="s">
        <v>89</v>
      </c>
      <c r="I450" s="16" t="s">
        <v>60</v>
      </c>
      <c r="J450" s="16" t="n">
        <v>3</v>
      </c>
      <c r="K450" s="16" t="n">
        <v>4</v>
      </c>
      <c r="L450" s="16" t="s">
        <v>41</v>
      </c>
      <c r="M450" s="16" t="str">
        <f aca="false">IF(COUNTIF($A$2:A450,A450)&gt;1,"DUPLICATE","")</f>
        <v/>
      </c>
    </row>
    <row r="451" customFormat="false" ht="15" hidden="false" customHeight="false" outlineLevel="0" collapsed="false">
      <c r="A451" s="16" t="s">
        <v>970</v>
      </c>
      <c r="B451" s="16" t="s">
        <v>965</v>
      </c>
      <c r="C451" s="16" t="s">
        <v>971</v>
      </c>
      <c r="D451" s="16" t="s">
        <v>55</v>
      </c>
      <c r="E451" s="16" t="n">
        <v>4</v>
      </c>
      <c r="F451" s="16" t="n">
        <v>2029</v>
      </c>
      <c r="G451" s="16" t="n">
        <v>0.15</v>
      </c>
      <c r="H451" s="16" t="s">
        <v>81</v>
      </c>
      <c r="I451" s="16" t="s">
        <v>60</v>
      </c>
      <c r="J451" s="16" t="n">
        <v>3</v>
      </c>
      <c r="K451" s="16" t="n">
        <v>4</v>
      </c>
      <c r="L451" s="16" t="s">
        <v>41</v>
      </c>
      <c r="M451" s="16" t="str">
        <f aca="false">IF(COUNTIF($A$2:A451,A451)&gt;1,"DUPLICATE","")</f>
        <v/>
      </c>
    </row>
    <row r="452" customFormat="false" ht="15" hidden="false" customHeight="false" outlineLevel="0" collapsed="false">
      <c r="A452" s="16" t="s">
        <v>972</v>
      </c>
      <c r="B452" s="16" t="s">
        <v>965</v>
      </c>
      <c r="C452" s="16" t="s">
        <v>973</v>
      </c>
      <c r="D452" s="16" t="s">
        <v>203</v>
      </c>
      <c r="E452" s="16" t="n">
        <v>1</v>
      </c>
      <c r="F452" s="16" t="n">
        <v>2458</v>
      </c>
      <c r="G452" s="16" t="n">
        <v>0.15</v>
      </c>
      <c r="H452" s="16" t="s">
        <v>130</v>
      </c>
      <c r="I452" s="16" t="s">
        <v>71</v>
      </c>
      <c r="J452" s="16" t="n">
        <v>5</v>
      </c>
      <c r="K452" s="16" t="n">
        <v>3</v>
      </c>
      <c r="L452" s="16" t="s">
        <v>57</v>
      </c>
      <c r="M452" s="16" t="str">
        <f aca="false">IF(COUNTIF($A$2:A452,A452)&gt;1,"DUPLICATE","")</f>
        <v/>
      </c>
    </row>
    <row r="453" customFormat="false" ht="15" hidden="false" customHeight="false" outlineLevel="0" collapsed="false">
      <c r="A453" s="16" t="s">
        <v>974</v>
      </c>
      <c r="B453" s="16" t="s">
        <v>968</v>
      </c>
      <c r="C453" s="16" t="s">
        <v>756</v>
      </c>
      <c r="D453" s="16" t="s">
        <v>222</v>
      </c>
      <c r="E453" s="16" t="n">
        <v>2</v>
      </c>
      <c r="F453" s="16" t="n">
        <v>1865</v>
      </c>
      <c r="G453" s="16" t="n">
        <v>0.1</v>
      </c>
      <c r="H453" s="16" t="s">
        <v>39</v>
      </c>
      <c r="I453" s="16" t="s">
        <v>71</v>
      </c>
      <c r="J453" s="16" t="n">
        <v>4</v>
      </c>
      <c r="K453" s="16"/>
      <c r="L453" s="16" t="s">
        <v>41</v>
      </c>
      <c r="M453" s="16" t="str">
        <f aca="false">IF(COUNTIF($A$2:A453,A453)&gt;1,"DUPLICATE","")</f>
        <v/>
      </c>
    </row>
    <row r="454" customFormat="false" ht="15" hidden="false" customHeight="false" outlineLevel="0" collapsed="false">
      <c r="A454" s="16" t="s">
        <v>975</v>
      </c>
      <c r="B454" s="16" t="s">
        <v>965</v>
      </c>
      <c r="C454" s="16" t="s">
        <v>853</v>
      </c>
      <c r="D454" s="16" t="s">
        <v>393</v>
      </c>
      <c r="E454" s="16" t="n">
        <v>1</v>
      </c>
      <c r="F454" s="16" t="n">
        <v>482</v>
      </c>
      <c r="G454" s="16" t="n">
        <v>0.15</v>
      </c>
      <c r="H454" s="16" t="s">
        <v>46</v>
      </c>
      <c r="I454" s="16" t="s">
        <v>60</v>
      </c>
      <c r="J454" s="16" t="n">
        <v>3</v>
      </c>
      <c r="K454" s="16" t="n">
        <v>2</v>
      </c>
      <c r="L454" s="16" t="s">
        <v>57</v>
      </c>
      <c r="M454" s="16" t="str">
        <f aca="false">IF(COUNTIF($A$2:A454,A454)&gt;1,"DUPLICATE","")</f>
        <v/>
      </c>
    </row>
    <row r="455" customFormat="false" ht="15" hidden="false" customHeight="false" outlineLevel="0" collapsed="false">
      <c r="A455" s="16" t="s">
        <v>976</v>
      </c>
      <c r="B455" s="16" t="s">
        <v>965</v>
      </c>
      <c r="C455" s="16" t="s">
        <v>977</v>
      </c>
      <c r="D455" s="16" t="s">
        <v>203</v>
      </c>
      <c r="E455" s="16" t="n">
        <v>1</v>
      </c>
      <c r="F455" s="16" t="n">
        <v>2568</v>
      </c>
      <c r="G455" s="16" t="n">
        <v>0.1</v>
      </c>
      <c r="H455" s="16" t="s">
        <v>130</v>
      </c>
      <c r="I455" s="16" t="s">
        <v>40</v>
      </c>
      <c r="J455" s="16" t="n">
        <v>2</v>
      </c>
      <c r="K455" s="16" t="n">
        <v>3</v>
      </c>
      <c r="L455" s="16" t="s">
        <v>57</v>
      </c>
      <c r="M455" s="16" t="str">
        <f aca="false">IF(COUNTIF($A$2:A455,A455)&gt;1,"DUPLICATE","")</f>
        <v/>
      </c>
    </row>
    <row r="456" customFormat="false" ht="15" hidden="false" customHeight="false" outlineLevel="0" collapsed="false">
      <c r="A456" s="16" t="s">
        <v>978</v>
      </c>
      <c r="B456" s="16" t="s">
        <v>965</v>
      </c>
      <c r="C456" s="16" t="s">
        <v>198</v>
      </c>
      <c r="D456" s="16" t="s">
        <v>262</v>
      </c>
      <c r="E456" s="16" t="n">
        <v>3</v>
      </c>
      <c r="F456" s="16" t="n">
        <v>834</v>
      </c>
      <c r="G456" s="16" t="n">
        <v>0.15</v>
      </c>
      <c r="H456" s="16" t="s">
        <v>130</v>
      </c>
      <c r="I456" s="16" t="s">
        <v>40</v>
      </c>
      <c r="J456" s="16" t="n">
        <v>3</v>
      </c>
      <c r="K456" s="16" t="n">
        <v>4</v>
      </c>
      <c r="L456" s="16" t="s">
        <v>41</v>
      </c>
      <c r="M456" s="16" t="str">
        <f aca="false">IF(COUNTIF($A$2:A456,A456)&gt;1,"DUPLICATE","")</f>
        <v/>
      </c>
    </row>
    <row r="457" customFormat="false" ht="15" hidden="false" customHeight="false" outlineLevel="0" collapsed="false">
      <c r="A457" s="16" t="s">
        <v>979</v>
      </c>
      <c r="B457" s="16" t="s">
        <v>980</v>
      </c>
      <c r="C457" s="16" t="s">
        <v>529</v>
      </c>
      <c r="D457" s="16" t="s">
        <v>396</v>
      </c>
      <c r="E457" s="16" t="n">
        <v>1</v>
      </c>
      <c r="F457" s="16" t="n">
        <v>5613</v>
      </c>
      <c r="G457" s="16" t="n">
        <v>0.05</v>
      </c>
      <c r="H457" s="16" t="s">
        <v>81</v>
      </c>
      <c r="I457" s="16" t="s">
        <v>60</v>
      </c>
      <c r="J457" s="16" t="n">
        <v>2</v>
      </c>
      <c r="K457" s="16" t="n">
        <v>5</v>
      </c>
      <c r="L457" s="16" t="s">
        <v>41</v>
      </c>
      <c r="M457" s="16" t="str">
        <f aca="false">IF(COUNTIF($A$2:A457,A457)&gt;1,"DUPLICATE","")</f>
        <v/>
      </c>
    </row>
    <row r="458" customFormat="false" ht="15" hidden="false" customHeight="false" outlineLevel="0" collapsed="false">
      <c r="A458" s="16" t="s">
        <v>981</v>
      </c>
      <c r="B458" s="16" t="s">
        <v>980</v>
      </c>
      <c r="C458" s="16" t="s">
        <v>982</v>
      </c>
      <c r="D458" s="16" t="s">
        <v>157</v>
      </c>
      <c r="E458" s="16" t="n">
        <v>4</v>
      </c>
      <c r="F458" s="16" t="n">
        <v>1073</v>
      </c>
      <c r="G458" s="16" t="n">
        <v>0.3</v>
      </c>
      <c r="H458" s="16" t="s">
        <v>233</v>
      </c>
      <c r="I458" s="16" t="s">
        <v>60</v>
      </c>
      <c r="J458" s="16" t="n">
        <v>2</v>
      </c>
      <c r="K458" s="16" t="n">
        <v>5</v>
      </c>
      <c r="L458" s="16" t="s">
        <v>41</v>
      </c>
      <c r="M458" s="16" t="str">
        <f aca="false">IF(COUNTIF($A$2:A458,A458)&gt;1,"DUPLICATE","")</f>
        <v/>
      </c>
    </row>
    <row r="459" customFormat="false" ht="15" hidden="false" customHeight="false" outlineLevel="0" collapsed="false">
      <c r="A459" s="16" t="s">
        <v>983</v>
      </c>
      <c r="B459" s="16" t="s">
        <v>980</v>
      </c>
      <c r="C459" s="16" t="s">
        <v>973</v>
      </c>
      <c r="D459" s="16" t="s">
        <v>84</v>
      </c>
      <c r="E459" s="16" t="n">
        <v>2</v>
      </c>
      <c r="F459" s="16" t="n">
        <v>237</v>
      </c>
      <c r="G459" s="16" t="n">
        <v>0.05</v>
      </c>
      <c r="H459" s="16" t="s">
        <v>130</v>
      </c>
      <c r="I459" s="16" t="s">
        <v>60</v>
      </c>
      <c r="J459" s="16" t="n">
        <v>2</v>
      </c>
      <c r="K459" s="16" t="n">
        <v>4</v>
      </c>
      <c r="L459" s="16" t="s">
        <v>41</v>
      </c>
      <c r="M459" s="16" t="str">
        <f aca="false">IF(COUNTIF($A$2:A459,A459)&gt;1,"DUPLICATE","")</f>
        <v/>
      </c>
    </row>
    <row r="460" customFormat="false" ht="15" hidden="false" customHeight="false" outlineLevel="0" collapsed="false">
      <c r="A460" s="16" t="s">
        <v>984</v>
      </c>
      <c r="B460" s="16" t="s">
        <v>980</v>
      </c>
      <c r="C460" s="16" t="s">
        <v>858</v>
      </c>
      <c r="D460" s="16" t="s">
        <v>385</v>
      </c>
      <c r="E460" s="16" t="n">
        <v>2</v>
      </c>
      <c r="F460" s="16" t="n">
        <v>313</v>
      </c>
      <c r="G460" s="16" t="n">
        <v>0.2</v>
      </c>
      <c r="H460" s="16" t="s">
        <v>67</v>
      </c>
      <c r="I460" s="16" t="s">
        <v>60</v>
      </c>
      <c r="J460" s="16" t="n">
        <v>7</v>
      </c>
      <c r="K460" s="16"/>
      <c r="L460" s="16" t="s">
        <v>41</v>
      </c>
      <c r="M460" s="16" t="str">
        <f aca="false">IF(COUNTIF($A$2:A460,A460)&gt;1,"DUPLICATE","")</f>
        <v/>
      </c>
    </row>
    <row r="461" customFormat="false" ht="15" hidden="false" customHeight="false" outlineLevel="0" collapsed="false">
      <c r="A461" s="16" t="s">
        <v>985</v>
      </c>
      <c r="B461" s="16" t="s">
        <v>980</v>
      </c>
      <c r="C461" s="16" t="s">
        <v>986</v>
      </c>
      <c r="D461" s="16" t="s">
        <v>254</v>
      </c>
      <c r="E461" s="16" t="n">
        <v>4</v>
      </c>
      <c r="F461" s="16" t="n">
        <v>1034</v>
      </c>
      <c r="G461" s="16" t="n">
        <v>0.2</v>
      </c>
      <c r="H461" s="16" t="s">
        <v>241</v>
      </c>
      <c r="I461" s="16" t="s">
        <v>47</v>
      </c>
      <c r="J461" s="16" t="n">
        <v>6</v>
      </c>
      <c r="K461" s="16" t="n">
        <v>4</v>
      </c>
      <c r="L461" s="16" t="s">
        <v>41</v>
      </c>
      <c r="M461" s="16" t="str">
        <f aca="false">IF(COUNTIF($A$2:A461,A461)&gt;1,"DUPLICATE","")</f>
        <v/>
      </c>
    </row>
    <row r="462" customFormat="false" ht="15" hidden="false" customHeight="false" outlineLevel="0" collapsed="false">
      <c r="A462" s="16" t="s">
        <v>987</v>
      </c>
      <c r="B462" s="16" t="s">
        <v>980</v>
      </c>
      <c r="C462" s="16" t="s">
        <v>988</v>
      </c>
      <c r="D462" s="16" t="s">
        <v>139</v>
      </c>
      <c r="E462" s="16" t="n">
        <v>1</v>
      </c>
      <c r="F462" s="16" t="n">
        <v>345</v>
      </c>
      <c r="G462" s="16" t="n">
        <v>0</v>
      </c>
      <c r="H462" s="16" t="s">
        <v>46</v>
      </c>
      <c r="I462" s="16" t="s">
        <v>71</v>
      </c>
      <c r="J462" s="16" t="n">
        <v>2</v>
      </c>
      <c r="K462" s="16" t="n">
        <v>5</v>
      </c>
      <c r="L462" s="16" t="s">
        <v>41</v>
      </c>
      <c r="M462" s="16" t="str">
        <f aca="false">IF(COUNTIF($A$2:A462,A462)&gt;1,"DUPLICATE","")</f>
        <v/>
      </c>
    </row>
    <row r="463" customFormat="false" ht="15" hidden="false" customHeight="false" outlineLevel="0" collapsed="false">
      <c r="A463" s="16" t="s">
        <v>989</v>
      </c>
      <c r="B463" s="16" t="s">
        <v>980</v>
      </c>
      <c r="C463" s="16" t="s">
        <v>178</v>
      </c>
      <c r="D463" s="16" t="s">
        <v>291</v>
      </c>
      <c r="E463" s="16" t="n">
        <v>3</v>
      </c>
      <c r="F463" s="16" t="n">
        <v>1226</v>
      </c>
      <c r="G463" s="16" t="n">
        <v>0.2</v>
      </c>
      <c r="H463" s="16" t="s">
        <v>560</v>
      </c>
      <c r="I463" s="16" t="s">
        <v>47</v>
      </c>
      <c r="J463" s="16" t="n">
        <v>7</v>
      </c>
      <c r="K463" s="16" t="n">
        <v>4</v>
      </c>
      <c r="L463" s="16" t="s">
        <v>41</v>
      </c>
      <c r="M463" s="16" t="str">
        <f aca="false">IF(COUNTIF($A$2:A463,A463)&gt;1,"DUPLICATE","")</f>
        <v/>
      </c>
    </row>
    <row r="464" customFormat="false" ht="15" hidden="false" customHeight="false" outlineLevel="0" collapsed="false">
      <c r="A464" s="16" t="s">
        <v>990</v>
      </c>
      <c r="B464" s="16" t="s">
        <v>980</v>
      </c>
      <c r="C464" s="16" t="s">
        <v>572</v>
      </c>
      <c r="D464" s="16" t="s">
        <v>92</v>
      </c>
      <c r="E464" s="16" t="n">
        <v>3</v>
      </c>
      <c r="F464" s="16" t="n">
        <v>4151</v>
      </c>
      <c r="G464" s="16" t="n">
        <v>0.15</v>
      </c>
      <c r="H464" s="16" t="s">
        <v>46</v>
      </c>
      <c r="I464" s="16" t="s">
        <v>71</v>
      </c>
      <c r="J464" s="16" t="n">
        <v>5</v>
      </c>
      <c r="K464" s="16" t="n">
        <v>4</v>
      </c>
      <c r="L464" s="16" t="s">
        <v>41</v>
      </c>
      <c r="M464" s="16" t="str">
        <f aca="false">IF(COUNTIF($A$2:A464,A464)&gt;1,"DUPLICATE","")</f>
        <v/>
      </c>
    </row>
    <row r="465" customFormat="false" ht="15" hidden="false" customHeight="false" outlineLevel="0" collapsed="false">
      <c r="A465" s="16" t="s">
        <v>991</v>
      </c>
      <c r="B465" s="16" t="s">
        <v>980</v>
      </c>
      <c r="C465" s="16" t="s">
        <v>555</v>
      </c>
      <c r="D465" s="16" t="s">
        <v>170</v>
      </c>
      <c r="E465" s="16" t="n">
        <v>1</v>
      </c>
      <c r="F465" s="16" t="n">
        <v>3201</v>
      </c>
      <c r="G465" s="16" t="n">
        <v>0</v>
      </c>
      <c r="H465" s="16" t="s">
        <v>112</v>
      </c>
      <c r="I465" s="16"/>
      <c r="J465" s="16" t="n">
        <v>3</v>
      </c>
      <c r="K465" s="16" t="n">
        <v>4</v>
      </c>
      <c r="L465" s="16" t="s">
        <v>41</v>
      </c>
      <c r="M465" s="16" t="str">
        <f aca="false">IF(COUNTIF($A$2:A465,A465)&gt;1,"DUPLICATE","")</f>
        <v/>
      </c>
    </row>
    <row r="466" customFormat="false" ht="15" hidden="false" customHeight="false" outlineLevel="0" collapsed="false">
      <c r="A466" s="16" t="s">
        <v>992</v>
      </c>
      <c r="B466" s="16" t="s">
        <v>980</v>
      </c>
      <c r="C466" s="16" t="s">
        <v>993</v>
      </c>
      <c r="D466" s="16" t="s">
        <v>254</v>
      </c>
      <c r="E466" s="16" t="n">
        <v>1</v>
      </c>
      <c r="F466" s="16" t="n">
        <v>1042</v>
      </c>
      <c r="G466" s="16" t="n">
        <v>0</v>
      </c>
      <c r="H466" s="16" t="s">
        <v>39</v>
      </c>
      <c r="I466" s="16" t="s">
        <v>123</v>
      </c>
      <c r="J466" s="16" t="n">
        <v>4</v>
      </c>
      <c r="K466" s="16" t="n">
        <v>4</v>
      </c>
      <c r="L466" s="16" t="s">
        <v>41</v>
      </c>
      <c r="M466" s="16" t="str">
        <f aca="false">IF(COUNTIF($A$2:A466,A466)&gt;1,"DUPLICATE","")</f>
        <v/>
      </c>
    </row>
    <row r="467" customFormat="false" ht="15" hidden="false" customHeight="false" outlineLevel="0" collapsed="false">
      <c r="A467" s="16" t="s">
        <v>994</v>
      </c>
      <c r="B467" s="16" t="s">
        <v>980</v>
      </c>
      <c r="C467" s="16" t="s">
        <v>995</v>
      </c>
      <c r="D467" s="16" t="s">
        <v>165</v>
      </c>
      <c r="E467" s="16" t="n">
        <v>1</v>
      </c>
      <c r="F467" s="16" t="n">
        <v>889</v>
      </c>
      <c r="G467" s="16" t="n">
        <v>0</v>
      </c>
      <c r="H467" s="16" t="s">
        <v>112</v>
      </c>
      <c r="I467" s="16" t="s">
        <v>40</v>
      </c>
      <c r="J467" s="16" t="n">
        <v>2</v>
      </c>
      <c r="K467" s="16" t="n">
        <v>4</v>
      </c>
      <c r="L467" s="16" t="s">
        <v>41</v>
      </c>
      <c r="M467" s="16" t="str">
        <f aca="false">IF(COUNTIF($A$2:A467,A467)&gt;1,"DUPLICATE","")</f>
        <v/>
      </c>
    </row>
    <row r="468" customFormat="false" ht="15" hidden="false" customHeight="false" outlineLevel="0" collapsed="false">
      <c r="A468" s="16" t="s">
        <v>996</v>
      </c>
      <c r="B468" s="16" t="s">
        <v>980</v>
      </c>
      <c r="C468" s="16" t="s">
        <v>997</v>
      </c>
      <c r="D468" s="16" t="s">
        <v>393</v>
      </c>
      <c r="E468" s="16" t="n">
        <v>1</v>
      </c>
      <c r="F468" s="16" t="n">
        <v>499</v>
      </c>
      <c r="G468" s="16" t="n">
        <v>0</v>
      </c>
      <c r="H468" s="16" t="s">
        <v>130</v>
      </c>
      <c r="I468" s="16" t="s">
        <v>100</v>
      </c>
      <c r="J468" s="16" t="n">
        <v>4</v>
      </c>
      <c r="K468" s="16" t="n">
        <v>5</v>
      </c>
      <c r="L468" s="16" t="s">
        <v>41</v>
      </c>
      <c r="M468" s="16" t="str">
        <f aca="false">IF(COUNTIF($A$2:A468,A468)&gt;1,"DUPLICATE","")</f>
        <v/>
      </c>
    </row>
    <row r="469" customFormat="false" ht="15" hidden="false" customHeight="false" outlineLevel="0" collapsed="false">
      <c r="A469" s="16" t="s">
        <v>998</v>
      </c>
      <c r="B469" s="16" t="s">
        <v>980</v>
      </c>
      <c r="C469" s="16" t="s">
        <v>790</v>
      </c>
      <c r="D469" s="16" t="s">
        <v>119</v>
      </c>
      <c r="E469" s="16" t="n">
        <v>2</v>
      </c>
      <c r="F469" s="16" t="n">
        <v>258</v>
      </c>
      <c r="G469" s="16" t="n">
        <v>0.1</v>
      </c>
      <c r="H469" s="16" t="s">
        <v>112</v>
      </c>
      <c r="I469" s="16" t="s">
        <v>40</v>
      </c>
      <c r="J469" s="16" t="n">
        <v>7</v>
      </c>
      <c r="K469" s="16" t="n">
        <v>4</v>
      </c>
      <c r="L469" s="16" t="s">
        <v>41</v>
      </c>
      <c r="M469" s="16" t="str">
        <f aca="false">IF(COUNTIF($A$2:A469,A469)&gt;1,"DUPLICATE","")</f>
        <v/>
      </c>
    </row>
    <row r="470" customFormat="false" ht="15" hidden="false" customHeight="false" outlineLevel="0" collapsed="false">
      <c r="A470" s="16" t="s">
        <v>999</v>
      </c>
      <c r="B470" s="16" t="s">
        <v>980</v>
      </c>
      <c r="C470" s="16" t="s">
        <v>562</v>
      </c>
      <c r="D470" s="16" t="s">
        <v>211</v>
      </c>
      <c r="E470" s="16" t="n">
        <v>4</v>
      </c>
      <c r="F470" s="16" t="n">
        <v>1323</v>
      </c>
      <c r="G470" s="16" t="n">
        <v>0.1</v>
      </c>
      <c r="H470" s="16" t="s">
        <v>56</v>
      </c>
      <c r="I470" s="16" t="s">
        <v>40</v>
      </c>
      <c r="J470" s="16" t="n">
        <v>5</v>
      </c>
      <c r="K470" s="16" t="n">
        <v>4</v>
      </c>
      <c r="L470" s="16" t="s">
        <v>41</v>
      </c>
      <c r="M470" s="16" t="str">
        <f aca="false">IF(COUNTIF($A$2:A470,A470)&gt;1,"DUPLICATE","")</f>
        <v/>
      </c>
    </row>
    <row r="471" customFormat="false" ht="15" hidden="false" customHeight="false" outlineLevel="0" collapsed="false">
      <c r="A471" s="16" t="s">
        <v>1000</v>
      </c>
      <c r="B471" s="16" t="s">
        <v>1001</v>
      </c>
      <c r="C471" s="16" t="s">
        <v>1002</v>
      </c>
      <c r="D471" s="16" t="s">
        <v>142</v>
      </c>
      <c r="E471" s="16" t="n">
        <v>1</v>
      </c>
      <c r="F471" s="16" t="n">
        <v>607</v>
      </c>
      <c r="G471" s="16" t="n">
        <v>0</v>
      </c>
      <c r="H471" s="16" t="s">
        <v>208</v>
      </c>
      <c r="I471" s="16" t="s">
        <v>100</v>
      </c>
      <c r="J471" s="16" t="n">
        <v>7</v>
      </c>
      <c r="K471" s="16" t="n">
        <v>3</v>
      </c>
      <c r="L471" s="16" t="s">
        <v>41</v>
      </c>
      <c r="M471" s="16" t="str">
        <f aca="false">IF(COUNTIF($A$2:A471,A471)&gt;1,"DUPLICATE","")</f>
        <v/>
      </c>
    </row>
    <row r="472" customFormat="false" ht="15" hidden="false" customHeight="false" outlineLevel="0" collapsed="false">
      <c r="A472" s="16" t="s">
        <v>1003</v>
      </c>
      <c r="B472" s="16" t="s">
        <v>1001</v>
      </c>
      <c r="C472" s="16" t="s">
        <v>1004</v>
      </c>
      <c r="D472" s="16" t="s">
        <v>222</v>
      </c>
      <c r="E472" s="16" t="n">
        <v>1</v>
      </c>
      <c r="F472" s="16" t="n">
        <v>1844</v>
      </c>
      <c r="G472" s="16" t="n">
        <v>0.2</v>
      </c>
      <c r="H472" s="16" t="s">
        <v>130</v>
      </c>
      <c r="I472" s="16" t="s">
        <v>60</v>
      </c>
      <c r="J472" s="16" t="n">
        <v>3</v>
      </c>
      <c r="K472" s="16" t="n">
        <v>4</v>
      </c>
      <c r="L472" s="16" t="s">
        <v>41</v>
      </c>
      <c r="M472" s="16" t="str">
        <f aca="false">IF(COUNTIF($A$2:A472,A472)&gt;1,"DUPLICATE","")</f>
        <v/>
      </c>
    </row>
    <row r="473" customFormat="false" ht="15" hidden="false" customHeight="false" outlineLevel="0" collapsed="false">
      <c r="A473" s="16" t="s">
        <v>1005</v>
      </c>
      <c r="B473" s="16" t="s">
        <v>1001</v>
      </c>
      <c r="C473" s="16" t="s">
        <v>925</v>
      </c>
      <c r="D473" s="16" t="s">
        <v>38</v>
      </c>
      <c r="E473" s="16" t="n">
        <v>3</v>
      </c>
      <c r="F473" s="16" t="n">
        <v>336</v>
      </c>
      <c r="G473" s="16" t="n">
        <v>0.3</v>
      </c>
      <c r="H473" s="16" t="s">
        <v>70</v>
      </c>
      <c r="I473" s="16" t="s">
        <v>40</v>
      </c>
      <c r="J473" s="16" t="n">
        <v>5</v>
      </c>
      <c r="K473" s="16"/>
      <c r="L473" s="16" t="s">
        <v>41</v>
      </c>
      <c r="M473" s="16" t="str">
        <f aca="false">IF(COUNTIF($A$2:A473,A473)&gt;1,"DUPLICATE","")</f>
        <v/>
      </c>
    </row>
    <row r="474" customFormat="false" ht="15" hidden="false" customHeight="false" outlineLevel="0" collapsed="false">
      <c r="A474" s="16" t="s">
        <v>1006</v>
      </c>
      <c r="B474" s="16" t="s">
        <v>1001</v>
      </c>
      <c r="C474" s="16" t="s">
        <v>959</v>
      </c>
      <c r="D474" s="16" t="s">
        <v>160</v>
      </c>
      <c r="E474" s="16" t="n">
        <v>3</v>
      </c>
      <c r="F474" s="16" t="n">
        <v>1870</v>
      </c>
      <c r="G474" s="16" t="n">
        <v>0.3</v>
      </c>
      <c r="H474" s="16" t="s">
        <v>130</v>
      </c>
      <c r="I474" s="16" t="s">
        <v>60</v>
      </c>
      <c r="J474" s="16" t="n">
        <v>2</v>
      </c>
      <c r="K474" s="16" t="n">
        <v>4</v>
      </c>
      <c r="L474" s="16" t="s">
        <v>41</v>
      </c>
      <c r="M474" s="16" t="str">
        <f aca="false">IF(COUNTIF($A$2:A474,A474)&gt;1,"DUPLICATE","")</f>
        <v/>
      </c>
    </row>
    <row r="475" customFormat="false" ht="15" hidden="false" customHeight="false" outlineLevel="0" collapsed="false">
      <c r="A475" s="16" t="s">
        <v>1007</v>
      </c>
      <c r="B475" s="16" t="s">
        <v>1001</v>
      </c>
      <c r="C475" s="16" t="s">
        <v>1008</v>
      </c>
      <c r="D475" s="16" t="s">
        <v>203</v>
      </c>
      <c r="E475" s="16" t="n">
        <v>1</v>
      </c>
      <c r="F475" s="16" t="n">
        <v>2471</v>
      </c>
      <c r="G475" s="16" t="n">
        <v>0.15</v>
      </c>
      <c r="H475" s="16" t="s">
        <v>208</v>
      </c>
      <c r="I475" s="16" t="s">
        <v>60</v>
      </c>
      <c r="J475" s="16" t="n">
        <v>8</v>
      </c>
      <c r="K475" s="16" t="n">
        <v>3</v>
      </c>
      <c r="L475" s="16" t="s">
        <v>41</v>
      </c>
      <c r="M475" s="16" t="str">
        <f aca="false">IF(COUNTIF($A$2:A475,A475)&gt;1,"DUPLICATE","")</f>
        <v/>
      </c>
    </row>
    <row r="476" customFormat="false" ht="15" hidden="false" customHeight="false" outlineLevel="0" collapsed="false">
      <c r="A476" s="16" t="s">
        <v>1007</v>
      </c>
      <c r="B476" s="16" t="s">
        <v>1001</v>
      </c>
      <c r="C476" s="16" t="s">
        <v>1008</v>
      </c>
      <c r="D476" s="16" t="s">
        <v>203</v>
      </c>
      <c r="E476" s="16" t="n">
        <v>1</v>
      </c>
      <c r="F476" s="16" t="n">
        <v>2471</v>
      </c>
      <c r="G476" s="16" t="n">
        <v>0.15</v>
      </c>
      <c r="H476" s="16" t="s">
        <v>208</v>
      </c>
      <c r="I476" s="16" t="s">
        <v>60</v>
      </c>
      <c r="J476" s="16" t="n">
        <v>8</v>
      </c>
      <c r="K476" s="16" t="n">
        <v>3</v>
      </c>
      <c r="L476" s="16" t="s">
        <v>41</v>
      </c>
      <c r="M476" s="16" t="str">
        <f aca="false">IF(COUNTIF($A$2:A476,A476)&gt;1,"DUPLICATE","")</f>
        <v>DUPLICATE</v>
      </c>
    </row>
    <row r="477" customFormat="false" ht="15" hidden="false" customHeight="false" outlineLevel="0" collapsed="false">
      <c r="A477" s="16" t="s">
        <v>1009</v>
      </c>
      <c r="B477" s="16" t="s">
        <v>1001</v>
      </c>
      <c r="C477" s="16" t="s">
        <v>1010</v>
      </c>
      <c r="D477" s="16" t="s">
        <v>63</v>
      </c>
      <c r="E477" s="16" t="n">
        <v>2</v>
      </c>
      <c r="F477" s="16" t="n">
        <v>1491</v>
      </c>
      <c r="G477" s="16" t="n">
        <v>0.15</v>
      </c>
      <c r="H477" s="16" t="s">
        <v>130</v>
      </c>
      <c r="I477" s="16" t="s">
        <v>47</v>
      </c>
      <c r="J477" s="16" t="n">
        <v>3</v>
      </c>
      <c r="K477" s="16" t="n">
        <v>5</v>
      </c>
      <c r="L477" s="16" t="s">
        <v>41</v>
      </c>
      <c r="M477" s="16" t="str">
        <f aca="false">IF(COUNTIF($A$2:A477,A477)&gt;1,"DUPLICATE","")</f>
        <v/>
      </c>
    </row>
    <row r="478" customFormat="false" ht="15" hidden="false" customHeight="false" outlineLevel="0" collapsed="false">
      <c r="A478" s="16" t="s">
        <v>1011</v>
      </c>
      <c r="B478" s="16" t="s">
        <v>1001</v>
      </c>
      <c r="C478" s="16" t="s">
        <v>243</v>
      </c>
      <c r="D478" s="16" t="s">
        <v>254</v>
      </c>
      <c r="E478" s="16" t="n">
        <v>1</v>
      </c>
      <c r="F478" s="16" t="n">
        <v>1023</v>
      </c>
      <c r="G478" s="16" t="n">
        <v>0</v>
      </c>
      <c r="H478" s="16" t="s">
        <v>67</v>
      </c>
      <c r="I478" s="16" t="s">
        <v>60</v>
      </c>
      <c r="J478" s="16" t="n">
        <v>3</v>
      </c>
      <c r="K478" s="16" t="n">
        <v>4</v>
      </c>
      <c r="L478" s="16" t="s">
        <v>41</v>
      </c>
      <c r="M478" s="16" t="str">
        <f aca="false">IF(COUNTIF($A$2:A478,A478)&gt;1,"DUPLICATE","")</f>
        <v/>
      </c>
    </row>
    <row r="479" customFormat="false" ht="15" hidden="false" customHeight="false" outlineLevel="0" collapsed="false">
      <c r="A479" s="16" t="s">
        <v>1012</v>
      </c>
      <c r="B479" s="16" t="s">
        <v>1013</v>
      </c>
      <c r="C479" s="16" t="s">
        <v>1014</v>
      </c>
      <c r="D479" s="16" t="s">
        <v>45</v>
      </c>
      <c r="E479" s="16" t="n">
        <v>3</v>
      </c>
      <c r="F479" s="16" t="n">
        <v>288</v>
      </c>
      <c r="G479" s="16" t="n">
        <v>0.1</v>
      </c>
      <c r="H479" s="16" t="s">
        <v>39</v>
      </c>
      <c r="I479" s="16" t="s">
        <v>40</v>
      </c>
      <c r="J479" s="16" t="n">
        <v>2</v>
      </c>
      <c r="K479" s="16" t="n">
        <v>5</v>
      </c>
      <c r="L479" s="16" t="s">
        <v>41</v>
      </c>
      <c r="M479" s="16" t="str">
        <f aca="false">IF(COUNTIF($A$2:A479,A479)&gt;1,"DUPLICATE","")</f>
        <v/>
      </c>
    </row>
    <row r="480" customFormat="false" ht="15" hidden="false" customHeight="false" outlineLevel="0" collapsed="false">
      <c r="A480" s="16" t="s">
        <v>1015</v>
      </c>
      <c r="B480" s="16" t="s">
        <v>1013</v>
      </c>
      <c r="C480" s="16" t="s">
        <v>780</v>
      </c>
      <c r="D480" s="16" t="s">
        <v>639</v>
      </c>
      <c r="E480" s="16" t="n">
        <v>1</v>
      </c>
      <c r="F480" s="16" t="n">
        <v>778</v>
      </c>
      <c r="G480" s="16" t="n">
        <v>0.05</v>
      </c>
      <c r="H480" s="16" t="s">
        <v>52</v>
      </c>
      <c r="I480" s="16" t="s">
        <v>60</v>
      </c>
      <c r="J480" s="16" t="n">
        <v>4</v>
      </c>
      <c r="K480" s="16" t="n">
        <v>3</v>
      </c>
      <c r="L480" s="16" t="s">
        <v>57</v>
      </c>
      <c r="M480" s="16" t="str">
        <f aca="false">IF(COUNTIF($A$2:A480,A480)&gt;1,"DUPLICATE","")</f>
        <v/>
      </c>
    </row>
    <row r="481" customFormat="false" ht="15" hidden="false" customHeight="false" outlineLevel="0" collapsed="false">
      <c r="A481" s="16" t="s">
        <v>1016</v>
      </c>
      <c r="B481" s="16" t="s">
        <v>1013</v>
      </c>
      <c r="C481" s="16" t="s">
        <v>307</v>
      </c>
      <c r="D481" s="16" t="s">
        <v>45</v>
      </c>
      <c r="E481" s="16" t="n">
        <v>2</v>
      </c>
      <c r="F481" s="16" t="n">
        <v>308</v>
      </c>
      <c r="G481" s="16" t="n">
        <v>0.1</v>
      </c>
      <c r="H481" s="16" t="s">
        <v>112</v>
      </c>
      <c r="I481" s="16" t="s">
        <v>100</v>
      </c>
      <c r="J481" s="16" t="n">
        <v>3</v>
      </c>
      <c r="K481" s="16" t="n">
        <v>4</v>
      </c>
      <c r="L481" s="16" t="s">
        <v>41</v>
      </c>
      <c r="M481" s="16" t="str">
        <f aca="false">IF(COUNTIF($A$2:A481,A481)&gt;1,"DUPLICATE","")</f>
        <v/>
      </c>
    </row>
    <row r="482" customFormat="false" ht="15" hidden="false" customHeight="false" outlineLevel="0" collapsed="false">
      <c r="A482" s="16" t="s">
        <v>1017</v>
      </c>
      <c r="B482" s="16" t="s">
        <v>1013</v>
      </c>
      <c r="C482" s="16" t="s">
        <v>231</v>
      </c>
      <c r="D482" s="16" t="s">
        <v>250</v>
      </c>
      <c r="E482" s="16" t="n">
        <v>2</v>
      </c>
      <c r="F482" s="16" t="n">
        <v>710</v>
      </c>
      <c r="G482" s="16" t="n">
        <v>0.1</v>
      </c>
      <c r="H482" s="16" t="s">
        <v>112</v>
      </c>
      <c r="I482" s="16" t="s">
        <v>60</v>
      </c>
      <c r="J482" s="16" t="n">
        <v>4</v>
      </c>
      <c r="K482" s="16" t="n">
        <v>3</v>
      </c>
      <c r="L482" s="16" t="s">
        <v>41</v>
      </c>
      <c r="M482" s="16" t="str">
        <f aca="false">IF(COUNTIF($A$2:A482,A482)&gt;1,"DUPLICATE","")</f>
        <v/>
      </c>
    </row>
    <row r="483" customFormat="false" ht="15" hidden="false" customHeight="false" outlineLevel="0" collapsed="false">
      <c r="A483" s="16" t="s">
        <v>1018</v>
      </c>
      <c r="B483" s="16" t="s">
        <v>1013</v>
      </c>
      <c r="C483" s="16" t="s">
        <v>1019</v>
      </c>
      <c r="D483" s="16" t="s">
        <v>139</v>
      </c>
      <c r="E483" s="16" t="n">
        <v>2</v>
      </c>
      <c r="F483" s="16" t="n">
        <v>357</v>
      </c>
      <c r="G483" s="16" t="n">
        <v>0</v>
      </c>
      <c r="H483" s="16" t="s">
        <v>67</v>
      </c>
      <c r="I483" s="16" t="s">
        <v>71</v>
      </c>
      <c r="J483" s="16" t="n">
        <v>3</v>
      </c>
      <c r="K483" s="16" t="n">
        <v>4</v>
      </c>
      <c r="L483" s="16" t="s">
        <v>41</v>
      </c>
      <c r="M483" s="16" t="str">
        <f aca="false">IF(COUNTIF($A$2:A483,A483)&gt;1,"DUPLICATE","")</f>
        <v/>
      </c>
    </row>
    <row r="484" customFormat="false" ht="15" hidden="false" customHeight="false" outlineLevel="0" collapsed="false">
      <c r="A484" s="16" t="s">
        <v>1020</v>
      </c>
      <c r="B484" s="16" t="s">
        <v>1013</v>
      </c>
      <c r="C484" s="16" t="s">
        <v>764</v>
      </c>
      <c r="D484" s="16" t="s">
        <v>149</v>
      </c>
      <c r="E484" s="16" t="n">
        <v>1</v>
      </c>
      <c r="F484" s="16" t="n">
        <v>1579</v>
      </c>
      <c r="G484" s="16" t="n">
        <v>0.2</v>
      </c>
      <c r="H484" s="16" t="s">
        <v>130</v>
      </c>
      <c r="I484" s="16" t="s">
        <v>71</v>
      </c>
      <c r="J484" s="16" t="n">
        <v>2</v>
      </c>
      <c r="K484" s="16" t="n">
        <v>5</v>
      </c>
      <c r="L484" s="16" t="s">
        <v>41</v>
      </c>
      <c r="M484" s="16" t="str">
        <f aca="false">IF(COUNTIF($A$2:A484,A484)&gt;1,"DUPLICATE","")</f>
        <v/>
      </c>
    </row>
    <row r="485" customFormat="false" ht="15" hidden="false" customHeight="false" outlineLevel="0" collapsed="false">
      <c r="A485" s="16" t="s">
        <v>1021</v>
      </c>
      <c r="B485" s="16" t="s">
        <v>1013</v>
      </c>
      <c r="C485" s="16" t="s">
        <v>495</v>
      </c>
      <c r="D485" s="16" t="s">
        <v>136</v>
      </c>
      <c r="E485" s="16" t="n">
        <v>2</v>
      </c>
      <c r="F485" s="16" t="n">
        <v>2104</v>
      </c>
      <c r="G485" s="16" t="n">
        <v>0.3</v>
      </c>
      <c r="H485" s="16" t="s">
        <v>70</v>
      </c>
      <c r="I485" s="16" t="s">
        <v>100</v>
      </c>
      <c r="J485" s="16" t="n">
        <v>6</v>
      </c>
      <c r="K485" s="16" t="n">
        <v>2</v>
      </c>
      <c r="L485" s="16" t="s">
        <v>57</v>
      </c>
      <c r="M485" s="16" t="str">
        <f aca="false">IF(COUNTIF($A$2:A485,A485)&gt;1,"DUPLICATE","")</f>
        <v/>
      </c>
    </row>
    <row r="486" customFormat="false" ht="15" hidden="false" customHeight="false" outlineLevel="0" collapsed="false">
      <c r="A486" s="16" t="s">
        <v>1022</v>
      </c>
      <c r="B486" s="16" t="s">
        <v>1013</v>
      </c>
      <c r="C486" s="16" t="s">
        <v>1023</v>
      </c>
      <c r="D486" s="16" t="s">
        <v>262</v>
      </c>
      <c r="E486" s="16" t="n">
        <v>1</v>
      </c>
      <c r="F486" s="16" t="n">
        <v>797</v>
      </c>
      <c r="G486" s="16" t="n">
        <v>0.1</v>
      </c>
      <c r="H486" s="16" t="s">
        <v>130</v>
      </c>
      <c r="I486" s="16" t="s">
        <v>60</v>
      </c>
      <c r="J486" s="16" t="n">
        <v>4</v>
      </c>
      <c r="K486" s="16" t="n">
        <v>5</v>
      </c>
      <c r="L486" s="16" t="s">
        <v>41</v>
      </c>
      <c r="M486" s="16" t="str">
        <f aca="false">IF(COUNTIF($A$2:A486,A486)&gt;1,"DUPLICATE","")</f>
        <v/>
      </c>
    </row>
    <row r="487" customFormat="false" ht="15" hidden="false" customHeight="false" outlineLevel="0" collapsed="false">
      <c r="A487" s="16" t="s">
        <v>1024</v>
      </c>
      <c r="B487" s="16" t="s">
        <v>1013</v>
      </c>
      <c r="C487" s="16" t="s">
        <v>336</v>
      </c>
      <c r="D487" s="16" t="s">
        <v>721</v>
      </c>
      <c r="E487" s="16" t="n">
        <v>1</v>
      </c>
      <c r="F487" s="16" t="s">
        <v>1025</v>
      </c>
      <c r="G487" s="16" t="n">
        <v>0.15</v>
      </c>
      <c r="H487" s="16" t="s">
        <v>161</v>
      </c>
      <c r="I487" s="16" t="s">
        <v>40</v>
      </c>
      <c r="J487" s="16" t="n">
        <v>2</v>
      </c>
      <c r="K487" s="16" t="n">
        <v>5</v>
      </c>
      <c r="L487" s="16" t="s">
        <v>41</v>
      </c>
      <c r="M487" s="16" t="str">
        <f aca="false">IF(COUNTIF($A$2:A487,A487)&gt;1,"DUPLICATE","")</f>
        <v/>
      </c>
    </row>
    <row r="488" customFormat="false" ht="15" hidden="false" customHeight="false" outlineLevel="0" collapsed="false">
      <c r="A488" s="16" t="s">
        <v>1026</v>
      </c>
      <c r="B488" s="16" t="s">
        <v>1013</v>
      </c>
      <c r="C488" s="16" t="s">
        <v>235</v>
      </c>
      <c r="D488" s="16" t="s">
        <v>74</v>
      </c>
      <c r="E488" s="16" t="n">
        <v>1</v>
      </c>
      <c r="F488" s="16" t="n">
        <v>18322</v>
      </c>
      <c r="G488" s="16" t="n">
        <v>0.3</v>
      </c>
      <c r="H488" s="16" t="s">
        <v>70</v>
      </c>
      <c r="I488" s="16" t="s">
        <v>71</v>
      </c>
      <c r="J488" s="16" t="n">
        <v>4</v>
      </c>
      <c r="K488" s="16" t="n">
        <v>3</v>
      </c>
      <c r="L488" s="16" t="s">
        <v>57</v>
      </c>
      <c r="M488" s="16" t="str">
        <f aca="false">IF(COUNTIF($A$2:A488,A488)&gt;1,"DUPLICATE","")</f>
        <v/>
      </c>
    </row>
    <row r="489" customFormat="false" ht="15" hidden="false" customHeight="false" outlineLevel="0" collapsed="false">
      <c r="A489" s="16" t="s">
        <v>1027</v>
      </c>
      <c r="B489" s="16" t="s">
        <v>1013</v>
      </c>
      <c r="C489" s="16" t="s">
        <v>865</v>
      </c>
      <c r="D489" s="16" t="s">
        <v>95</v>
      </c>
      <c r="E489" s="16" t="n">
        <v>5</v>
      </c>
      <c r="F489" s="16" t="n">
        <v>1507</v>
      </c>
      <c r="G489" s="16" t="n">
        <v>0.05</v>
      </c>
      <c r="H489" s="16" t="s">
        <v>39</v>
      </c>
      <c r="I489" s="16" t="s">
        <v>60</v>
      </c>
      <c r="J489" s="16" t="n">
        <v>3</v>
      </c>
      <c r="K489" s="16" t="n">
        <v>4</v>
      </c>
      <c r="L489" s="16" t="s">
        <v>41</v>
      </c>
      <c r="M489" s="16" t="str">
        <f aca="false">IF(COUNTIF($A$2:A489,A489)&gt;1,"DUPLICATE","")</f>
        <v/>
      </c>
    </row>
    <row r="490" customFormat="false" ht="15" hidden="false" customHeight="false" outlineLevel="0" collapsed="false">
      <c r="A490" s="16" t="s">
        <v>1028</v>
      </c>
      <c r="B490" s="16" t="s">
        <v>1029</v>
      </c>
      <c r="C490" s="16" t="s">
        <v>1030</v>
      </c>
      <c r="D490" s="16" t="s">
        <v>105</v>
      </c>
      <c r="E490" s="16" t="n">
        <v>2</v>
      </c>
      <c r="F490" s="16" t="n">
        <v>402</v>
      </c>
      <c r="G490" s="16" t="n">
        <v>0</v>
      </c>
      <c r="H490" s="16" t="s">
        <v>112</v>
      </c>
      <c r="I490" s="16" t="s">
        <v>60</v>
      </c>
      <c r="J490" s="16" t="n">
        <v>4</v>
      </c>
      <c r="K490" s="16" t="n">
        <v>4</v>
      </c>
      <c r="L490" s="16" t="s">
        <v>41</v>
      </c>
      <c r="M490" s="16" t="str">
        <f aca="false">IF(COUNTIF($A$2:A490,A490)&gt;1,"DUPLICATE","")</f>
        <v/>
      </c>
    </row>
    <row r="491" customFormat="false" ht="15" hidden="false" customHeight="false" outlineLevel="0" collapsed="false">
      <c r="A491" s="16" t="s">
        <v>1031</v>
      </c>
      <c r="B491" s="16" t="s">
        <v>1029</v>
      </c>
      <c r="C491" s="16" t="s">
        <v>1032</v>
      </c>
      <c r="D491" s="16" t="s">
        <v>115</v>
      </c>
      <c r="E491" s="16" t="n">
        <v>2</v>
      </c>
      <c r="F491" s="16" t="n">
        <v>291</v>
      </c>
      <c r="G491" s="16" t="n">
        <v>0.1</v>
      </c>
      <c r="H491" s="16" t="s">
        <v>39</v>
      </c>
      <c r="I491" s="16" t="s">
        <v>71</v>
      </c>
      <c r="J491" s="16" t="n">
        <v>4</v>
      </c>
      <c r="K491" s="16" t="n">
        <v>3</v>
      </c>
      <c r="L491" s="16" t="s">
        <v>41</v>
      </c>
      <c r="M491" s="16" t="str">
        <f aca="false">IF(COUNTIF($A$2:A491,A491)&gt;1,"DUPLICATE","")</f>
        <v/>
      </c>
    </row>
    <row r="492" customFormat="false" ht="15" hidden="false" customHeight="false" outlineLevel="0" collapsed="false">
      <c r="A492" s="16" t="s">
        <v>1033</v>
      </c>
      <c r="B492" s="16" t="s">
        <v>1029</v>
      </c>
      <c r="C492" s="16" t="s">
        <v>1034</v>
      </c>
      <c r="D492" s="16" t="s">
        <v>300</v>
      </c>
      <c r="E492" s="16" t="n">
        <v>1</v>
      </c>
      <c r="F492" s="16" t="n">
        <v>2606</v>
      </c>
      <c r="G492" s="16" t="n">
        <v>0.1</v>
      </c>
      <c r="H492" s="16" t="s">
        <v>112</v>
      </c>
      <c r="I492" s="16" t="s">
        <v>40</v>
      </c>
      <c r="J492" s="16" t="n">
        <v>4</v>
      </c>
      <c r="K492" s="16" t="n">
        <v>5</v>
      </c>
      <c r="L492" s="16" t="s">
        <v>41</v>
      </c>
      <c r="M492" s="16" t="str">
        <f aca="false">IF(COUNTIF($A$2:A492,A492)&gt;1,"DUPLICATE","")</f>
        <v/>
      </c>
    </row>
    <row r="493" customFormat="false" ht="15" hidden="false" customHeight="false" outlineLevel="0" collapsed="false">
      <c r="A493" s="16" t="s">
        <v>1035</v>
      </c>
      <c r="B493" s="16" t="s">
        <v>1029</v>
      </c>
      <c r="C493" s="16" t="s">
        <v>1036</v>
      </c>
      <c r="D493" s="16" t="s">
        <v>259</v>
      </c>
      <c r="E493" s="16" t="n">
        <v>1</v>
      </c>
      <c r="F493" s="16" t="n">
        <v>489</v>
      </c>
      <c r="G493" s="16" t="n">
        <v>0.2</v>
      </c>
      <c r="H493" s="16" t="s">
        <v>81</v>
      </c>
      <c r="I493" s="16" t="s">
        <v>47</v>
      </c>
      <c r="J493" s="16" t="n">
        <v>3</v>
      </c>
      <c r="K493" s="16" t="n">
        <v>5</v>
      </c>
      <c r="L493" s="16" t="s">
        <v>41</v>
      </c>
      <c r="M493" s="16" t="str">
        <f aca="false">IF(COUNTIF($A$2:A493,A493)&gt;1,"DUPLICATE","")</f>
        <v/>
      </c>
    </row>
    <row r="494" customFormat="false" ht="15" hidden="false" customHeight="false" outlineLevel="0" collapsed="false">
      <c r="A494" s="16" t="s">
        <v>1037</v>
      </c>
      <c r="B494" s="16" t="s">
        <v>1029</v>
      </c>
      <c r="C494" s="16" t="s">
        <v>1038</v>
      </c>
      <c r="D494" s="16" t="s">
        <v>191</v>
      </c>
      <c r="E494" s="16" t="n">
        <v>1</v>
      </c>
      <c r="F494" s="16" t="n">
        <v>404</v>
      </c>
      <c r="G494" s="16" t="n">
        <v>0</v>
      </c>
      <c r="H494" s="16" t="s">
        <v>112</v>
      </c>
      <c r="I494" s="16" t="s">
        <v>60</v>
      </c>
      <c r="J494" s="16" t="n">
        <v>2</v>
      </c>
      <c r="K494" s="16" t="n">
        <v>5</v>
      </c>
      <c r="L494" s="16" t="s">
        <v>41</v>
      </c>
      <c r="M494" s="16" t="str">
        <f aca="false">IF(COUNTIF($A$2:A494,A494)&gt;1,"DUPLICATE","")</f>
        <v/>
      </c>
    </row>
    <row r="495" customFormat="false" ht="15" hidden="false" customHeight="false" outlineLevel="0" collapsed="false">
      <c r="A495" s="16" t="s">
        <v>1039</v>
      </c>
      <c r="B495" s="16" t="s">
        <v>1029</v>
      </c>
      <c r="C495" s="16" t="s">
        <v>954</v>
      </c>
      <c r="D495" s="16" t="s">
        <v>84</v>
      </c>
      <c r="E495" s="16" t="n">
        <v>3</v>
      </c>
      <c r="F495" s="16" t="n">
        <v>239</v>
      </c>
      <c r="G495" s="16" t="n">
        <v>0.1</v>
      </c>
      <c r="H495" s="16" t="s">
        <v>208</v>
      </c>
      <c r="I495" s="16" t="s">
        <v>71</v>
      </c>
      <c r="J495" s="16" t="n">
        <v>6</v>
      </c>
      <c r="K495" s="16" t="n">
        <v>4</v>
      </c>
      <c r="L495" s="16" t="s">
        <v>41</v>
      </c>
      <c r="M495" s="16" t="str">
        <f aca="false">IF(COUNTIF($A$2:A495,A495)&gt;1,"DUPLICATE","")</f>
        <v/>
      </c>
    </row>
    <row r="496" customFormat="false" ht="15" hidden="false" customHeight="false" outlineLevel="0" collapsed="false">
      <c r="A496" s="16" t="s">
        <v>1040</v>
      </c>
      <c r="B496" s="16" t="s">
        <v>1029</v>
      </c>
      <c r="C496" s="16" t="s">
        <v>896</v>
      </c>
      <c r="D496" s="16" t="s">
        <v>225</v>
      </c>
      <c r="E496" s="16" t="n">
        <v>2</v>
      </c>
      <c r="F496" s="16" t="n">
        <v>407</v>
      </c>
      <c r="G496" s="16" t="n">
        <v>0.1</v>
      </c>
      <c r="H496" s="16" t="s">
        <v>208</v>
      </c>
      <c r="I496" s="16" t="s">
        <v>47</v>
      </c>
      <c r="J496" s="16" t="n">
        <v>8</v>
      </c>
      <c r="K496" s="16" t="n">
        <v>3</v>
      </c>
      <c r="L496" s="16" t="s">
        <v>41</v>
      </c>
      <c r="M496" s="16" t="str">
        <f aca="false">IF(COUNTIF($A$2:A496,A496)&gt;1,"DUPLICATE","")</f>
        <v/>
      </c>
    </row>
    <row r="497" customFormat="false" ht="15" hidden="false" customHeight="false" outlineLevel="0" collapsed="false">
      <c r="A497" s="16" t="s">
        <v>1041</v>
      </c>
      <c r="B497" s="16" t="s">
        <v>1029</v>
      </c>
      <c r="C497" s="16" t="s">
        <v>370</v>
      </c>
      <c r="D497" s="16" t="s">
        <v>393</v>
      </c>
      <c r="E497" s="16" t="n">
        <v>3</v>
      </c>
      <c r="F497" s="16" t="n">
        <v>502</v>
      </c>
      <c r="G497" s="16" t="n">
        <v>0.1</v>
      </c>
      <c r="H497" s="16" t="s">
        <v>130</v>
      </c>
      <c r="I497" s="16" t="s">
        <v>60</v>
      </c>
      <c r="J497" s="16" t="n">
        <v>5</v>
      </c>
      <c r="K497" s="16" t="n">
        <v>4</v>
      </c>
      <c r="L497" s="16" t="s">
        <v>41</v>
      </c>
      <c r="M497" s="16" t="str">
        <f aca="false">IF(COUNTIF($A$2:A497,A497)&gt;1,"DUPLICATE","")</f>
        <v/>
      </c>
    </row>
    <row r="498" customFormat="false" ht="15" hidden="false" customHeight="false" outlineLevel="0" collapsed="false">
      <c r="A498" s="16" t="s">
        <v>1042</v>
      </c>
      <c r="B498" s="16" t="s">
        <v>1029</v>
      </c>
      <c r="C498" s="16" t="s">
        <v>322</v>
      </c>
      <c r="D498" s="16" t="s">
        <v>225</v>
      </c>
      <c r="E498" s="16" t="n">
        <v>1</v>
      </c>
      <c r="F498" s="16" t="n">
        <v>407</v>
      </c>
      <c r="G498" s="16" t="n">
        <v>0.2</v>
      </c>
      <c r="H498" s="16" t="s">
        <v>112</v>
      </c>
      <c r="I498" s="16" t="s">
        <v>47</v>
      </c>
      <c r="J498" s="16" t="n">
        <v>4</v>
      </c>
      <c r="K498" s="16" t="n">
        <v>4</v>
      </c>
      <c r="L498" s="16" t="s">
        <v>41</v>
      </c>
      <c r="M498" s="16" t="str">
        <f aca="false">IF(COUNTIF($A$2:A498,A498)&gt;1,"DUPLICATE","")</f>
        <v/>
      </c>
    </row>
    <row r="499" customFormat="false" ht="15" hidden="false" customHeight="false" outlineLevel="0" collapsed="false">
      <c r="A499" s="16" t="s">
        <v>1043</v>
      </c>
      <c r="B499" s="16" t="s">
        <v>1029</v>
      </c>
      <c r="C499" s="16" t="s">
        <v>1044</v>
      </c>
      <c r="D499" s="16" t="s">
        <v>99</v>
      </c>
      <c r="E499" s="16" t="n">
        <v>1</v>
      </c>
      <c r="F499" s="16" t="n">
        <v>708</v>
      </c>
      <c r="G499" s="16" t="n">
        <v>0.05</v>
      </c>
      <c r="H499" s="16" t="s">
        <v>120</v>
      </c>
      <c r="I499" s="16" t="s">
        <v>60</v>
      </c>
      <c r="J499" s="16" t="n">
        <v>5</v>
      </c>
      <c r="K499" s="16" t="n">
        <v>3</v>
      </c>
      <c r="L499" s="16" t="s">
        <v>57</v>
      </c>
      <c r="M499" s="16" t="str">
        <f aca="false">IF(COUNTIF($A$2:A499,A499)&gt;1,"DUPLICATE","")</f>
        <v/>
      </c>
    </row>
    <row r="500" customFormat="false" ht="15" hidden="false" customHeight="false" outlineLevel="0" collapsed="false">
      <c r="A500" s="16" t="s">
        <v>1045</v>
      </c>
      <c r="B500" s="16" t="s">
        <v>1029</v>
      </c>
      <c r="C500" s="16" t="s">
        <v>1046</v>
      </c>
      <c r="D500" s="16" t="s">
        <v>291</v>
      </c>
      <c r="E500" s="16" t="n">
        <v>1</v>
      </c>
      <c r="F500" s="16" t="n">
        <v>1160</v>
      </c>
      <c r="G500" s="16" t="n">
        <v>0</v>
      </c>
      <c r="H500" s="16" t="s">
        <v>112</v>
      </c>
      <c r="I500" s="16" t="s">
        <v>47</v>
      </c>
      <c r="J500" s="16" t="n">
        <v>6</v>
      </c>
      <c r="K500" s="16" t="n">
        <v>4</v>
      </c>
      <c r="L500" s="16" t="s">
        <v>41</v>
      </c>
      <c r="M500" s="16" t="str">
        <f aca="false">IF(COUNTIF($A$2:A500,A500)&gt;1,"DUPLICATE","")</f>
        <v/>
      </c>
    </row>
    <row r="501" customFormat="false" ht="15" hidden="false" customHeight="false" outlineLevel="0" collapsed="false">
      <c r="A501" s="16" t="s">
        <v>1047</v>
      </c>
      <c r="B501" s="16" t="s">
        <v>1029</v>
      </c>
      <c r="C501" s="16" t="s">
        <v>1048</v>
      </c>
      <c r="D501" s="16" t="s">
        <v>126</v>
      </c>
      <c r="E501" s="16" t="n">
        <v>2</v>
      </c>
      <c r="F501" s="16" t="n">
        <v>411</v>
      </c>
      <c r="G501" s="16" t="n">
        <v>0.2</v>
      </c>
      <c r="H501" s="16" t="s">
        <v>130</v>
      </c>
      <c r="I501" s="16" t="s">
        <v>60</v>
      </c>
      <c r="J501" s="16" t="n">
        <v>2</v>
      </c>
      <c r="K501" s="16" t="n">
        <v>4</v>
      </c>
      <c r="L501" s="16" t="s">
        <v>41</v>
      </c>
      <c r="M501" s="16" t="str">
        <f aca="false">IF(COUNTIF($A$2:A501,A501)&gt;1,"DUPLICATE","")</f>
        <v/>
      </c>
    </row>
    <row r="502" customFormat="false" ht="15" hidden="false" customHeight="false" outlineLevel="0" collapsed="false">
      <c r="A502" s="16" t="s">
        <v>1049</v>
      </c>
      <c r="B502" s="16" t="s">
        <v>1050</v>
      </c>
      <c r="C502" s="16" t="s">
        <v>961</v>
      </c>
      <c r="D502" s="16" t="s">
        <v>74</v>
      </c>
      <c r="E502" s="16" t="n">
        <v>2</v>
      </c>
      <c r="F502" s="16" t="n">
        <v>19861</v>
      </c>
      <c r="G502" s="16" t="n">
        <v>0.2</v>
      </c>
      <c r="H502" s="16" t="s">
        <v>130</v>
      </c>
      <c r="I502" s="16" t="s">
        <v>60</v>
      </c>
      <c r="J502" s="16" t="n">
        <v>5</v>
      </c>
      <c r="K502" s="16" t="n">
        <v>4</v>
      </c>
      <c r="L502" s="16" t="s">
        <v>41</v>
      </c>
      <c r="M502" s="16" t="str">
        <f aca="false">IF(COUNTIF($A$2:A502,A502)&gt;1,"DUPLICATE","")</f>
        <v/>
      </c>
    </row>
    <row r="503" customFormat="false" ht="15" hidden="false" customHeight="false" outlineLevel="0" collapsed="false">
      <c r="A503" s="16" t="s">
        <v>1051</v>
      </c>
      <c r="B503" s="16" t="s">
        <v>1052</v>
      </c>
      <c r="C503" s="16" t="s">
        <v>1053</v>
      </c>
      <c r="D503" s="16" t="s">
        <v>219</v>
      </c>
      <c r="E503" s="16" t="n">
        <v>1</v>
      </c>
      <c r="F503" s="16" t="n">
        <v>1340</v>
      </c>
      <c r="G503" s="16" t="n">
        <v>0.1</v>
      </c>
      <c r="H503" s="16" t="s">
        <v>46</v>
      </c>
      <c r="I503" s="16" t="s">
        <v>40</v>
      </c>
      <c r="J503" s="16" t="n">
        <v>3</v>
      </c>
      <c r="K503" s="16" t="n">
        <v>5</v>
      </c>
      <c r="L503" s="16" t="s">
        <v>41</v>
      </c>
      <c r="M503" s="16" t="str">
        <f aca="false">IF(COUNTIF($A$2:A503,A503)&gt;1,"DUPLICATE","")</f>
        <v/>
      </c>
    </row>
    <row r="504" customFormat="false" ht="15" hidden="false" customHeight="false" outlineLevel="0" collapsed="false">
      <c r="A504" s="16" t="s">
        <v>1054</v>
      </c>
      <c r="B504" s="16" t="s">
        <v>1052</v>
      </c>
      <c r="C504" s="16" t="s">
        <v>1055</v>
      </c>
      <c r="D504" s="16" t="s">
        <v>225</v>
      </c>
      <c r="E504" s="16" t="n">
        <v>3</v>
      </c>
      <c r="F504" s="16" t="n">
        <v>382</v>
      </c>
      <c r="G504" s="16" t="n">
        <v>0.05</v>
      </c>
      <c r="H504" s="16" t="s">
        <v>112</v>
      </c>
      <c r="I504" s="16" t="s">
        <v>60</v>
      </c>
      <c r="J504" s="16" t="n">
        <v>2</v>
      </c>
      <c r="K504" s="16" t="n">
        <v>5</v>
      </c>
      <c r="L504" s="16" t="s">
        <v>41</v>
      </c>
      <c r="M504" s="16" t="str">
        <f aca="false">IF(COUNTIF($A$2:A504,A504)&gt;1,"DUPLICATE","")</f>
        <v/>
      </c>
    </row>
    <row r="505" customFormat="false" ht="15" hidden="false" customHeight="false" outlineLevel="0" collapsed="false">
      <c r="A505" s="16" t="s">
        <v>1056</v>
      </c>
      <c r="B505" s="16" t="s">
        <v>1052</v>
      </c>
      <c r="C505" s="16" t="s">
        <v>1034</v>
      </c>
      <c r="D505" s="16" t="s">
        <v>216</v>
      </c>
      <c r="E505" s="16" t="n">
        <v>1</v>
      </c>
      <c r="F505" s="16" t="n">
        <v>877</v>
      </c>
      <c r="G505" s="16" t="n">
        <v>0</v>
      </c>
      <c r="H505" s="16" t="s">
        <v>130</v>
      </c>
      <c r="I505" s="16" t="s">
        <v>47</v>
      </c>
      <c r="J505" s="16" t="n">
        <v>5</v>
      </c>
      <c r="K505" s="16" t="n">
        <v>4</v>
      </c>
      <c r="L505" s="16" t="s">
        <v>41</v>
      </c>
      <c r="M505" s="16" t="str">
        <f aca="false">IF(COUNTIF($A$2:A505,A505)&gt;1,"DUPLICATE","")</f>
        <v/>
      </c>
    </row>
    <row r="506" customFormat="false" ht="15" hidden="false" customHeight="false" outlineLevel="0" collapsed="false">
      <c r="A506" s="16" t="s">
        <v>1057</v>
      </c>
      <c r="B506" s="16" t="s">
        <v>1052</v>
      </c>
      <c r="C506" s="16" t="s">
        <v>619</v>
      </c>
      <c r="D506" s="16" t="s">
        <v>639</v>
      </c>
      <c r="E506" s="16" t="n">
        <v>2</v>
      </c>
      <c r="F506" s="16" t="n">
        <v>770</v>
      </c>
      <c r="G506" s="16" t="n">
        <v>0.1</v>
      </c>
      <c r="H506" s="16" t="s">
        <v>39</v>
      </c>
      <c r="I506" s="16" t="s">
        <v>47</v>
      </c>
      <c r="J506" s="16" t="n">
        <v>4</v>
      </c>
      <c r="K506" s="16" t="n">
        <v>3</v>
      </c>
      <c r="L506" s="16" t="s">
        <v>41</v>
      </c>
      <c r="M506" s="16" t="str">
        <f aca="false">IF(COUNTIF($A$2:A506,A506)&gt;1,"DUPLICATE","")</f>
        <v/>
      </c>
    </row>
    <row r="507" customFormat="false" ht="15" hidden="false" customHeight="false" outlineLevel="0" collapsed="false">
      <c r="A507" s="16" t="s">
        <v>1058</v>
      </c>
      <c r="B507" s="16" t="s">
        <v>1052</v>
      </c>
      <c r="C507" s="16" t="s">
        <v>1059</v>
      </c>
      <c r="D507" s="16" t="s">
        <v>170</v>
      </c>
      <c r="E507" s="16" t="n">
        <v>2</v>
      </c>
      <c r="F507" s="16" t="n">
        <v>3325</v>
      </c>
      <c r="G507" s="16" t="n">
        <v>0.05</v>
      </c>
      <c r="H507" s="16" t="s">
        <v>56</v>
      </c>
      <c r="I507" s="16" t="s">
        <v>71</v>
      </c>
      <c r="J507" s="16" t="n">
        <v>5</v>
      </c>
      <c r="K507" s="16" t="n">
        <v>3</v>
      </c>
      <c r="L507" s="16" t="s">
        <v>41</v>
      </c>
      <c r="M507" s="16" t="str">
        <f aca="false">IF(COUNTIF($A$2:A507,A507)&gt;1,"DUPLICATE","")</f>
        <v/>
      </c>
    </row>
    <row r="508" customFormat="false" ht="15" hidden="false" customHeight="false" outlineLevel="0" collapsed="false">
      <c r="A508" s="16" t="s">
        <v>1060</v>
      </c>
      <c r="B508" s="16" t="s">
        <v>1052</v>
      </c>
      <c r="C508" s="16" t="s">
        <v>585</v>
      </c>
      <c r="D508" s="16" t="s">
        <v>105</v>
      </c>
      <c r="E508" s="16" t="n">
        <v>1</v>
      </c>
      <c r="F508" s="16" t="n">
        <v>404</v>
      </c>
      <c r="G508" s="16" t="n">
        <v>0</v>
      </c>
      <c r="H508" s="16" t="s">
        <v>130</v>
      </c>
      <c r="I508" s="16" t="s">
        <v>40</v>
      </c>
      <c r="J508" s="16" t="n">
        <v>4</v>
      </c>
      <c r="K508" s="16" t="n">
        <v>3</v>
      </c>
      <c r="L508" s="16" t="s">
        <v>41</v>
      </c>
      <c r="M508" s="16" t="str">
        <f aca="false">IF(COUNTIF($A$2:A508,A508)&gt;1,"DUPLICATE","")</f>
        <v/>
      </c>
    </row>
    <row r="509" customFormat="false" ht="15" hidden="false" customHeight="false" outlineLevel="0" collapsed="false">
      <c r="A509" s="16" t="s">
        <v>1061</v>
      </c>
      <c r="B509" s="16" t="s">
        <v>1062</v>
      </c>
      <c r="C509" s="16" t="s">
        <v>1063</v>
      </c>
      <c r="D509" s="16" t="s">
        <v>229</v>
      </c>
      <c r="E509" s="16" t="n">
        <v>3</v>
      </c>
      <c r="F509" s="16" t="n">
        <v>457</v>
      </c>
      <c r="G509" s="16" t="n">
        <v>0.2</v>
      </c>
      <c r="H509" s="16" t="s">
        <v>161</v>
      </c>
      <c r="I509" s="16" t="s">
        <v>47</v>
      </c>
      <c r="J509" s="16" t="n">
        <v>4</v>
      </c>
      <c r="K509" s="16" t="n">
        <v>4</v>
      </c>
      <c r="L509" s="16" t="s">
        <v>41</v>
      </c>
      <c r="M509" s="16" t="str">
        <f aca="false">IF(COUNTIF($A$2:A509,A509)&gt;1,"DUPLICATE","")</f>
        <v/>
      </c>
    </row>
    <row r="510" customFormat="false" ht="15" hidden="false" customHeight="false" outlineLevel="0" collapsed="false">
      <c r="A510" s="16" t="s">
        <v>1064</v>
      </c>
      <c r="B510" s="16" t="s">
        <v>1062</v>
      </c>
      <c r="C510" s="16" t="s">
        <v>819</v>
      </c>
      <c r="D510" s="16" t="s">
        <v>77</v>
      </c>
      <c r="E510" s="16" t="n">
        <v>1</v>
      </c>
      <c r="F510" s="16" t="n">
        <v>342</v>
      </c>
      <c r="G510" s="16" t="n">
        <v>0.2</v>
      </c>
      <c r="H510" s="16" t="s">
        <v>39</v>
      </c>
      <c r="I510" s="16" t="s">
        <v>60</v>
      </c>
      <c r="J510" s="16" t="n">
        <v>2</v>
      </c>
      <c r="K510" s="16" t="n">
        <v>4</v>
      </c>
      <c r="L510" s="16" t="s">
        <v>41</v>
      </c>
      <c r="M510" s="16" t="str">
        <f aca="false">IF(COUNTIF($A$2:A510,A510)&gt;1,"DUPLICATE","")</f>
        <v/>
      </c>
    </row>
    <row r="511" customFormat="false" ht="15" hidden="false" customHeight="false" outlineLevel="0" collapsed="false">
      <c r="A511" s="16" t="s">
        <v>1065</v>
      </c>
      <c r="B511" s="16" t="s">
        <v>1062</v>
      </c>
      <c r="C511" s="16" t="s">
        <v>1066</v>
      </c>
      <c r="D511" s="16" t="s">
        <v>211</v>
      </c>
      <c r="E511" s="16" t="n">
        <v>2</v>
      </c>
      <c r="F511" s="16" t="n">
        <v>1256</v>
      </c>
      <c r="G511" s="16" t="n">
        <v>0</v>
      </c>
      <c r="H511" s="16" t="s">
        <v>39</v>
      </c>
      <c r="I511" s="16" t="s">
        <v>71</v>
      </c>
      <c r="J511" s="16" t="n">
        <v>3</v>
      </c>
      <c r="K511" s="16" t="n">
        <v>3</v>
      </c>
      <c r="L511" s="16" t="s">
        <v>57</v>
      </c>
      <c r="M511" s="16" t="str">
        <f aca="false">IF(COUNTIF($A$2:A511,A511)&gt;1,"DUPLICATE","")</f>
        <v/>
      </c>
    </row>
    <row r="512" customFormat="false" ht="15" hidden="false" customHeight="false" outlineLevel="0" collapsed="false">
      <c r="A512" s="16" t="s">
        <v>1067</v>
      </c>
      <c r="B512" s="16" t="s">
        <v>1062</v>
      </c>
      <c r="C512" s="16" t="s">
        <v>1068</v>
      </c>
      <c r="D512" s="16" t="s">
        <v>179</v>
      </c>
      <c r="E512" s="16" t="n">
        <v>2</v>
      </c>
      <c r="F512" s="16" t="n">
        <v>2503</v>
      </c>
      <c r="G512" s="16" t="n">
        <v>0.1</v>
      </c>
      <c r="H512" s="16" t="s">
        <v>39</v>
      </c>
      <c r="I512" s="16" t="s">
        <v>60</v>
      </c>
      <c r="J512" s="16" t="n">
        <v>4</v>
      </c>
      <c r="K512" s="16"/>
      <c r="L512" s="16" t="s">
        <v>41</v>
      </c>
      <c r="M512" s="16" t="str">
        <f aca="false">IF(COUNTIF($A$2:A512,A512)&gt;1,"DUPLICATE","")</f>
        <v/>
      </c>
    </row>
    <row r="513" customFormat="false" ht="15" hidden="false" customHeight="false" outlineLevel="0" collapsed="false">
      <c r="A513" s="16" t="s">
        <v>1069</v>
      </c>
      <c r="B513" s="16" t="s">
        <v>1062</v>
      </c>
      <c r="C513" s="16" t="s">
        <v>1070</v>
      </c>
      <c r="D513" s="16" t="s">
        <v>440</v>
      </c>
      <c r="E513" s="16" t="n">
        <v>1</v>
      </c>
      <c r="F513" s="16" t="n">
        <v>1365</v>
      </c>
      <c r="G513" s="16" t="n">
        <v>0.05</v>
      </c>
      <c r="H513" s="16" t="s">
        <v>208</v>
      </c>
      <c r="I513" s="16" t="s">
        <v>47</v>
      </c>
      <c r="J513" s="16" t="n">
        <v>9</v>
      </c>
      <c r="K513" s="16" t="n">
        <v>4</v>
      </c>
      <c r="L513" s="16" t="s">
        <v>41</v>
      </c>
      <c r="M513" s="16" t="str">
        <f aca="false">IF(COUNTIF($A$2:A513,A513)&gt;1,"DUPLICATE","")</f>
        <v/>
      </c>
    </row>
    <row r="514" customFormat="false" ht="15" hidden="false" customHeight="false" outlineLevel="0" collapsed="false">
      <c r="A514" s="16" t="s">
        <v>1071</v>
      </c>
      <c r="B514" s="16" t="s">
        <v>1062</v>
      </c>
      <c r="C514" s="16" t="s">
        <v>728</v>
      </c>
      <c r="D514" s="16" t="s">
        <v>105</v>
      </c>
      <c r="E514" s="16" t="n">
        <v>1</v>
      </c>
      <c r="F514" s="16" t="n">
        <v>404</v>
      </c>
      <c r="G514" s="16" t="n">
        <v>0.1</v>
      </c>
      <c r="H514" s="16" t="s">
        <v>46</v>
      </c>
      <c r="I514" s="16" t="s">
        <v>47</v>
      </c>
      <c r="J514" s="16" t="n">
        <v>3</v>
      </c>
      <c r="K514" s="16" t="n">
        <v>5</v>
      </c>
      <c r="L514" s="16" t="s">
        <v>41</v>
      </c>
      <c r="M514" s="16" t="str">
        <f aca="false">IF(COUNTIF($A$2:A514,A514)&gt;1,"DUPLICATE","")</f>
        <v/>
      </c>
    </row>
    <row r="515" customFormat="false" ht="15" hidden="false" customHeight="false" outlineLevel="0" collapsed="false">
      <c r="A515" s="16" t="s">
        <v>1072</v>
      </c>
      <c r="B515" s="16" t="s">
        <v>1062</v>
      </c>
      <c r="C515" s="16" t="s">
        <v>172</v>
      </c>
      <c r="D515" s="16" t="s">
        <v>133</v>
      </c>
      <c r="E515" s="16" t="n">
        <v>2</v>
      </c>
      <c r="F515" s="16" t="n">
        <v>571</v>
      </c>
      <c r="G515" s="16" t="n">
        <v>0.05</v>
      </c>
      <c r="H515" s="16" t="s">
        <v>89</v>
      </c>
      <c r="I515" s="16" t="s">
        <v>60</v>
      </c>
      <c r="J515" s="16" t="n">
        <v>2</v>
      </c>
      <c r="K515" s="16" t="n">
        <v>5</v>
      </c>
      <c r="L515" s="16" t="s">
        <v>41</v>
      </c>
      <c r="M515" s="16" t="str">
        <f aca="false">IF(COUNTIF($A$2:A515,A515)&gt;1,"DUPLICATE","")</f>
        <v/>
      </c>
    </row>
    <row r="516" customFormat="false" ht="15" hidden="false" customHeight="false" outlineLevel="0" collapsed="false">
      <c r="A516" s="16" t="s">
        <v>1073</v>
      </c>
      <c r="B516" s="16" t="s">
        <v>1062</v>
      </c>
      <c r="C516" s="16" t="s">
        <v>1074</v>
      </c>
      <c r="D516" s="16" t="s">
        <v>254</v>
      </c>
      <c r="E516" s="16" t="n">
        <v>2</v>
      </c>
      <c r="F516" s="16" t="n">
        <v>987</v>
      </c>
      <c r="G516" s="16" t="n">
        <v>0.1</v>
      </c>
      <c r="H516" s="16" t="s">
        <v>281</v>
      </c>
      <c r="I516" s="16" t="s">
        <v>40</v>
      </c>
      <c r="J516" s="16" t="n">
        <v>3</v>
      </c>
      <c r="K516" s="16" t="n">
        <v>4</v>
      </c>
      <c r="L516" s="16" t="s">
        <v>41</v>
      </c>
      <c r="M516" s="16" t="str">
        <f aca="false">IF(COUNTIF($A$2:A516,A516)&gt;1,"DUPLICATE","")</f>
        <v/>
      </c>
    </row>
    <row r="517" customFormat="false" ht="15" hidden="false" customHeight="false" outlineLevel="0" collapsed="false">
      <c r="A517" s="16" t="s">
        <v>1075</v>
      </c>
      <c r="B517" s="16" t="s">
        <v>1062</v>
      </c>
      <c r="C517" s="16" t="s">
        <v>296</v>
      </c>
      <c r="D517" s="16" t="s">
        <v>66</v>
      </c>
      <c r="E517" s="16" t="n">
        <v>2</v>
      </c>
      <c r="F517" s="16" t="n">
        <v>15487</v>
      </c>
      <c r="G517" s="16" t="n">
        <v>0.15</v>
      </c>
      <c r="H517" s="16" t="s">
        <v>70</v>
      </c>
      <c r="I517" s="16" t="s">
        <v>47</v>
      </c>
      <c r="J517" s="16" t="n">
        <v>7</v>
      </c>
      <c r="K517" s="16" t="n">
        <v>2</v>
      </c>
      <c r="L517" s="16" t="s">
        <v>57</v>
      </c>
      <c r="M517" s="16" t="str">
        <f aca="false">IF(COUNTIF($A$2:A517,A517)&gt;1,"DUPLICATE","")</f>
        <v/>
      </c>
    </row>
    <row r="518" customFormat="false" ht="15" hidden="false" customHeight="false" outlineLevel="0" collapsed="false">
      <c r="A518" s="16" t="s">
        <v>1076</v>
      </c>
      <c r="B518" s="16" t="s">
        <v>1077</v>
      </c>
      <c r="C518" s="16" t="s">
        <v>860</v>
      </c>
      <c r="D518" s="16" t="s">
        <v>262</v>
      </c>
      <c r="E518" s="16" t="n">
        <v>2</v>
      </c>
      <c r="F518" s="16" t="n">
        <v>803</v>
      </c>
      <c r="G518" s="16" t="n">
        <v>0.05</v>
      </c>
      <c r="H518" s="16" t="s">
        <v>112</v>
      </c>
      <c r="I518" s="16" t="s">
        <v>40</v>
      </c>
      <c r="J518" s="16" t="n">
        <v>2</v>
      </c>
      <c r="K518" s="16" t="n">
        <v>4</v>
      </c>
      <c r="L518" s="16" t="s">
        <v>41</v>
      </c>
      <c r="M518" s="16" t="str">
        <f aca="false">IF(COUNTIF($A$2:A518,A518)&gt;1,"DUPLICATE","")</f>
        <v/>
      </c>
    </row>
    <row r="519" customFormat="false" ht="15" hidden="false" customHeight="false" outlineLevel="0" collapsed="false">
      <c r="A519" s="16" t="s">
        <v>1078</v>
      </c>
      <c r="B519" s="16" t="s">
        <v>1077</v>
      </c>
      <c r="C519" s="16" t="s">
        <v>827</v>
      </c>
      <c r="D519" s="16" t="s">
        <v>88</v>
      </c>
      <c r="E519" s="16" t="n">
        <v>2</v>
      </c>
      <c r="F519" s="16" t="n">
        <v>2929</v>
      </c>
      <c r="G519" s="16" t="n">
        <v>0</v>
      </c>
      <c r="H519" s="16" t="s">
        <v>39</v>
      </c>
      <c r="I519" s="16" t="s">
        <v>60</v>
      </c>
      <c r="J519" s="16" t="n">
        <v>2</v>
      </c>
      <c r="K519" s="16" t="n">
        <v>4</v>
      </c>
      <c r="L519" s="16" t="s">
        <v>41</v>
      </c>
      <c r="M519" s="16" t="str">
        <f aca="false">IF(COUNTIF($A$2:A519,A519)&gt;1,"DUPLICATE","")</f>
        <v/>
      </c>
    </row>
    <row r="520" customFormat="false" ht="15" hidden="false" customHeight="false" outlineLevel="0" collapsed="false">
      <c r="A520" s="16" t="s">
        <v>1079</v>
      </c>
      <c r="B520" s="16" t="s">
        <v>1077</v>
      </c>
      <c r="C520" s="16" t="s">
        <v>368</v>
      </c>
      <c r="D520" s="16" t="s">
        <v>80</v>
      </c>
      <c r="E520" s="16" t="n">
        <v>1</v>
      </c>
      <c r="F520" s="16" t="n">
        <v>1529</v>
      </c>
      <c r="G520" s="16" t="n">
        <v>0.05</v>
      </c>
      <c r="H520" s="16" t="s">
        <v>112</v>
      </c>
      <c r="I520" s="16" t="s">
        <v>60</v>
      </c>
      <c r="J520" s="16" t="n">
        <v>2</v>
      </c>
      <c r="K520" s="16" t="n">
        <v>5</v>
      </c>
      <c r="L520" s="16" t="s">
        <v>41</v>
      </c>
      <c r="M520" s="16" t="str">
        <f aca="false">IF(COUNTIF($A$2:A520,A520)&gt;1,"DUPLICATE","")</f>
        <v/>
      </c>
    </row>
    <row r="521" customFormat="false" ht="15" hidden="false" customHeight="false" outlineLevel="0" collapsed="false">
      <c r="A521" s="16" t="s">
        <v>1080</v>
      </c>
      <c r="B521" s="16" t="s">
        <v>1077</v>
      </c>
      <c r="C521" s="16" t="s">
        <v>1081</v>
      </c>
      <c r="D521" s="16" t="s">
        <v>92</v>
      </c>
      <c r="E521" s="16" t="n">
        <v>1</v>
      </c>
      <c r="F521" s="16" t="n">
        <v>4112</v>
      </c>
      <c r="G521" s="16" t="n">
        <v>0</v>
      </c>
      <c r="H521" s="16" t="s">
        <v>81</v>
      </c>
      <c r="I521" s="16" t="s">
        <v>60</v>
      </c>
      <c r="J521" s="16" t="n">
        <v>6</v>
      </c>
      <c r="K521" s="16" t="n">
        <v>3</v>
      </c>
      <c r="L521" s="16" t="s">
        <v>57</v>
      </c>
      <c r="M521" s="16" t="str">
        <f aca="false">IF(COUNTIF($A$2:A521,A521)&gt;1,"DUPLICATE","")</f>
        <v/>
      </c>
    </row>
    <row r="522" customFormat="false" ht="15" hidden="false" customHeight="false" outlineLevel="0" collapsed="false">
      <c r="A522" s="16" t="s">
        <v>1082</v>
      </c>
      <c r="B522" s="16" t="s">
        <v>1077</v>
      </c>
      <c r="C522" s="16" t="s">
        <v>353</v>
      </c>
      <c r="D522" s="16" t="s">
        <v>51</v>
      </c>
      <c r="E522" s="16" t="n">
        <v>1</v>
      </c>
      <c r="F522" s="16" t="n">
        <v>2284</v>
      </c>
      <c r="G522" s="16" t="n">
        <v>0.3</v>
      </c>
      <c r="H522" s="16" t="s">
        <v>52</v>
      </c>
      <c r="I522" s="16" t="s">
        <v>47</v>
      </c>
      <c r="J522" s="16" t="n">
        <v>3</v>
      </c>
      <c r="K522" s="16" t="n">
        <v>4</v>
      </c>
      <c r="L522" s="16" t="s">
        <v>41</v>
      </c>
      <c r="M522" s="16" t="str">
        <f aca="false">IF(COUNTIF($A$2:A522,A522)&gt;1,"DUPLICATE","")</f>
        <v/>
      </c>
    </row>
    <row r="523" customFormat="false" ht="15" hidden="false" customHeight="false" outlineLevel="0" collapsed="false">
      <c r="A523" s="16" t="s">
        <v>1083</v>
      </c>
      <c r="B523" s="16" t="s">
        <v>1077</v>
      </c>
      <c r="C523" s="16" t="s">
        <v>977</v>
      </c>
      <c r="D523" s="16" t="s">
        <v>126</v>
      </c>
      <c r="E523" s="16" t="n">
        <v>1</v>
      </c>
      <c r="F523" s="16" t="n">
        <v>403</v>
      </c>
      <c r="G523" s="16" t="n">
        <v>0.05</v>
      </c>
      <c r="H523" s="16" t="s">
        <v>130</v>
      </c>
      <c r="I523" s="16" t="s">
        <v>60</v>
      </c>
      <c r="J523" s="16" t="n">
        <v>4</v>
      </c>
      <c r="K523" s="16" t="n">
        <v>5</v>
      </c>
      <c r="L523" s="16" t="s">
        <v>41</v>
      </c>
      <c r="M523" s="16" t="str">
        <f aca="false">IF(COUNTIF($A$2:A523,A523)&gt;1,"DUPLICATE","")</f>
        <v/>
      </c>
    </row>
    <row r="524" customFormat="false" ht="15" hidden="false" customHeight="false" outlineLevel="0" collapsed="false">
      <c r="A524" s="16" t="s">
        <v>1084</v>
      </c>
      <c r="B524" s="16" t="s">
        <v>1077</v>
      </c>
      <c r="C524" s="16" t="s">
        <v>1085</v>
      </c>
      <c r="D524" s="16" t="s">
        <v>45</v>
      </c>
      <c r="E524" s="16" t="n">
        <v>1</v>
      </c>
      <c r="F524" s="16" t="n">
        <v>295</v>
      </c>
      <c r="G524" s="16" t="n">
        <v>0.15</v>
      </c>
      <c r="H524" s="16" t="s">
        <v>81</v>
      </c>
      <c r="I524" s="16" t="s">
        <v>123</v>
      </c>
      <c r="J524" s="16" t="n">
        <v>2</v>
      </c>
      <c r="K524" s="16" t="n">
        <v>5</v>
      </c>
      <c r="L524" s="16" t="s">
        <v>41</v>
      </c>
      <c r="M524" s="16" t="str">
        <f aca="false">IF(COUNTIF($A$2:A524,A524)&gt;1,"DUPLICATE","")</f>
        <v/>
      </c>
    </row>
    <row r="525" customFormat="false" ht="15" hidden="false" customHeight="false" outlineLevel="0" collapsed="false">
      <c r="A525" s="16" t="s">
        <v>1086</v>
      </c>
      <c r="B525" s="16" t="s">
        <v>1077</v>
      </c>
      <c r="C525" s="16" t="s">
        <v>1087</v>
      </c>
      <c r="D525" s="16" t="s">
        <v>74</v>
      </c>
      <c r="E525" s="16" t="n">
        <v>2</v>
      </c>
      <c r="F525" s="16" t="n">
        <v>19792</v>
      </c>
      <c r="G525" s="16" t="n">
        <v>0.1</v>
      </c>
      <c r="H525" s="16" t="s">
        <v>39</v>
      </c>
      <c r="I525" s="16" t="s">
        <v>71</v>
      </c>
      <c r="J525" s="16" t="n">
        <v>5</v>
      </c>
      <c r="K525" s="16" t="n">
        <v>4</v>
      </c>
      <c r="L525" s="16" t="s">
        <v>41</v>
      </c>
      <c r="M525" s="16" t="str">
        <f aca="false">IF(COUNTIF($A$2:A525,A525)&gt;1,"DUPLICATE","")</f>
        <v/>
      </c>
    </row>
    <row r="526" customFormat="false" ht="15" hidden="false" customHeight="false" outlineLevel="0" collapsed="false">
      <c r="A526" s="16" t="s">
        <v>1088</v>
      </c>
      <c r="B526" s="16" t="s">
        <v>1077</v>
      </c>
      <c r="C526" s="16" t="s">
        <v>790</v>
      </c>
      <c r="D526" s="16" t="s">
        <v>308</v>
      </c>
      <c r="E526" s="16" t="n">
        <v>2</v>
      </c>
      <c r="F526" s="16" t="s">
        <v>1089</v>
      </c>
      <c r="G526" s="16" t="n">
        <v>0.1</v>
      </c>
      <c r="H526" s="16" t="s">
        <v>112</v>
      </c>
      <c r="I526" s="16" t="s">
        <v>47</v>
      </c>
      <c r="J526" s="16" t="n">
        <v>2</v>
      </c>
      <c r="K526" s="16" t="n">
        <v>4</v>
      </c>
      <c r="L526" s="16" t="s">
        <v>41</v>
      </c>
      <c r="M526" s="16" t="str">
        <f aca="false">IF(COUNTIF($A$2:A526,A526)&gt;1,"DUPLICATE","")</f>
        <v/>
      </c>
    </row>
    <row r="527" customFormat="false" ht="15" hidden="false" customHeight="false" outlineLevel="0" collapsed="false">
      <c r="A527" s="16" t="s">
        <v>1090</v>
      </c>
      <c r="B527" s="16" t="s">
        <v>1077</v>
      </c>
      <c r="C527" s="16" t="s">
        <v>1091</v>
      </c>
      <c r="D527" s="16" t="s">
        <v>129</v>
      </c>
      <c r="E527" s="16" t="n">
        <v>3</v>
      </c>
      <c r="F527" s="16" t="n">
        <v>600</v>
      </c>
      <c r="G527" s="16" t="n">
        <v>0.1</v>
      </c>
      <c r="H527" s="16" t="s">
        <v>39</v>
      </c>
      <c r="I527" s="16" t="s">
        <v>47</v>
      </c>
      <c r="J527" s="16" t="n">
        <v>2</v>
      </c>
      <c r="K527" s="16" t="n">
        <v>5</v>
      </c>
      <c r="L527" s="16" t="s">
        <v>41</v>
      </c>
      <c r="M527" s="16" t="str">
        <f aca="false">IF(COUNTIF($A$2:A527,A527)&gt;1,"DUPLICATE","")</f>
        <v/>
      </c>
    </row>
    <row r="528" customFormat="false" ht="15" hidden="false" customHeight="false" outlineLevel="0" collapsed="false">
      <c r="A528" s="16" t="s">
        <v>1092</v>
      </c>
      <c r="B528" s="16" t="s">
        <v>1077</v>
      </c>
      <c r="C528" s="16" t="s">
        <v>515</v>
      </c>
      <c r="D528" s="16" t="s">
        <v>149</v>
      </c>
      <c r="E528" s="16" t="n">
        <v>2</v>
      </c>
      <c r="F528" s="16" t="n">
        <v>1554</v>
      </c>
      <c r="G528" s="16" t="n">
        <v>0.1</v>
      </c>
      <c r="H528" s="16" t="s">
        <v>477</v>
      </c>
      <c r="I528" s="16" t="s">
        <v>40</v>
      </c>
      <c r="J528" s="16" t="n">
        <v>3</v>
      </c>
      <c r="K528" s="16"/>
      <c r="L528" s="16" t="s">
        <v>57</v>
      </c>
      <c r="M528" s="16" t="str">
        <f aca="false">IF(COUNTIF($A$2:A528,A528)&gt;1,"DUPLICATE","")</f>
        <v/>
      </c>
    </row>
    <row r="529" customFormat="false" ht="15" hidden="false" customHeight="false" outlineLevel="0" collapsed="false">
      <c r="A529" s="16" t="s">
        <v>1093</v>
      </c>
      <c r="B529" s="16" t="s">
        <v>1077</v>
      </c>
      <c r="C529" s="16" t="s">
        <v>610</v>
      </c>
      <c r="D529" s="16" t="s">
        <v>111</v>
      </c>
      <c r="E529" s="16" t="n">
        <v>2</v>
      </c>
      <c r="F529" s="16" t="n">
        <v>1002</v>
      </c>
      <c r="G529" s="16" t="n">
        <v>0.1</v>
      </c>
      <c r="H529" s="16" t="s">
        <v>130</v>
      </c>
      <c r="I529" s="16" t="s">
        <v>60</v>
      </c>
      <c r="J529" s="16" t="n">
        <v>3</v>
      </c>
      <c r="K529" s="16" t="n">
        <v>5</v>
      </c>
      <c r="L529" s="16" t="s">
        <v>41</v>
      </c>
      <c r="M529" s="16" t="str">
        <f aca="false">IF(COUNTIF($A$2:A529,A529)&gt;1,"DUPLICATE","")</f>
        <v/>
      </c>
    </row>
    <row r="530" customFormat="false" ht="15" hidden="false" customHeight="false" outlineLevel="0" collapsed="false">
      <c r="A530" s="16" t="s">
        <v>1094</v>
      </c>
      <c r="B530" s="16" t="s">
        <v>1077</v>
      </c>
      <c r="C530" s="16" t="s">
        <v>218</v>
      </c>
      <c r="D530" s="16" t="s">
        <v>63</v>
      </c>
      <c r="E530" s="16" t="n">
        <v>1</v>
      </c>
      <c r="F530" s="16" t="n">
        <v>1493</v>
      </c>
      <c r="G530" s="16" t="n">
        <v>0.2</v>
      </c>
      <c r="H530" s="16" t="s">
        <v>81</v>
      </c>
      <c r="I530" s="16" t="s">
        <v>40</v>
      </c>
      <c r="J530" s="16" t="n">
        <v>5</v>
      </c>
      <c r="K530" s="16" t="n">
        <v>4</v>
      </c>
      <c r="L530" s="16" t="s">
        <v>41</v>
      </c>
      <c r="M530" s="16" t="str">
        <f aca="false">IF(COUNTIF($A$2:A530,A530)&gt;1,"DUPLICATE","")</f>
        <v/>
      </c>
    </row>
    <row r="531" customFormat="false" ht="15" hidden="false" customHeight="false" outlineLevel="0" collapsed="false">
      <c r="A531" s="16" t="s">
        <v>1095</v>
      </c>
      <c r="B531" s="16" t="s">
        <v>1077</v>
      </c>
      <c r="C531" s="16" t="s">
        <v>98</v>
      </c>
      <c r="D531" s="16" t="s">
        <v>66</v>
      </c>
      <c r="E531" s="16" t="n">
        <v>1</v>
      </c>
      <c r="F531" s="16" t="n">
        <v>14794</v>
      </c>
      <c r="G531" s="16" t="n">
        <v>0.1</v>
      </c>
      <c r="H531" s="16" t="s">
        <v>56</v>
      </c>
      <c r="I531" s="16" t="s">
        <v>40</v>
      </c>
      <c r="J531" s="16" t="n">
        <v>4</v>
      </c>
      <c r="K531" s="16" t="n">
        <v>4</v>
      </c>
      <c r="L531" s="16" t="s">
        <v>41</v>
      </c>
      <c r="M531" s="16" t="str">
        <f aca="false">IF(COUNTIF($A$2:A531,A531)&gt;1,"DUPLICATE","")</f>
        <v/>
      </c>
    </row>
    <row r="532" customFormat="false" ht="15" hidden="false" customHeight="false" outlineLevel="0" collapsed="false">
      <c r="A532" s="16" t="s">
        <v>1096</v>
      </c>
      <c r="B532" s="16" t="s">
        <v>1077</v>
      </c>
      <c r="C532" s="16" t="s">
        <v>390</v>
      </c>
      <c r="D532" s="16" t="s">
        <v>639</v>
      </c>
      <c r="E532" s="16" t="n">
        <v>2</v>
      </c>
      <c r="F532" s="16" t="n">
        <v>806</v>
      </c>
      <c r="G532" s="16" t="n">
        <v>0.1</v>
      </c>
      <c r="H532" s="16" t="s">
        <v>130</v>
      </c>
      <c r="I532" s="16" t="s">
        <v>47</v>
      </c>
      <c r="J532" s="16" t="n">
        <v>2</v>
      </c>
      <c r="K532" s="16" t="n">
        <v>5</v>
      </c>
      <c r="L532" s="16" t="s">
        <v>41</v>
      </c>
      <c r="M532" s="16" t="str">
        <f aca="false">IF(COUNTIF($A$2:A532,A532)&gt;1,"DUPLICATE","")</f>
        <v/>
      </c>
    </row>
    <row r="533" customFormat="false" ht="15" hidden="false" customHeight="false" outlineLevel="0" collapsed="false">
      <c r="A533" s="16" t="s">
        <v>1097</v>
      </c>
      <c r="B533" s="16" t="s">
        <v>1098</v>
      </c>
      <c r="C533" s="16" t="s">
        <v>1099</v>
      </c>
      <c r="D533" s="16" t="s">
        <v>149</v>
      </c>
      <c r="E533" s="16" t="n">
        <v>2</v>
      </c>
      <c r="F533" s="16" t="n">
        <v>1521</v>
      </c>
      <c r="G533" s="16" t="n">
        <v>0.1</v>
      </c>
      <c r="H533" s="16" t="s">
        <v>112</v>
      </c>
      <c r="I533" s="16" t="s">
        <v>47</v>
      </c>
      <c r="J533" s="16" t="n">
        <v>2</v>
      </c>
      <c r="K533" s="16" t="n">
        <v>5</v>
      </c>
      <c r="L533" s="16" t="s">
        <v>41</v>
      </c>
      <c r="M533" s="16" t="str">
        <f aca="false">IF(COUNTIF($A$2:A533,A533)&gt;1,"DUPLICATE","")</f>
        <v/>
      </c>
    </row>
    <row r="534" customFormat="false" ht="15" hidden="false" customHeight="false" outlineLevel="0" collapsed="false">
      <c r="A534" s="16" t="s">
        <v>1100</v>
      </c>
      <c r="B534" s="16" t="s">
        <v>1098</v>
      </c>
      <c r="C534" s="16" t="s">
        <v>73</v>
      </c>
      <c r="D534" s="16" t="s">
        <v>440</v>
      </c>
      <c r="E534" s="16" t="n">
        <v>1</v>
      </c>
      <c r="F534" s="16" t="n">
        <v>1408</v>
      </c>
      <c r="G534" s="16" t="n">
        <v>0.05</v>
      </c>
      <c r="H534" s="16" t="s">
        <v>46</v>
      </c>
      <c r="I534" s="16" t="s">
        <v>60</v>
      </c>
      <c r="J534" s="16" t="n">
        <v>2</v>
      </c>
      <c r="K534" s="16" t="n">
        <v>4</v>
      </c>
      <c r="L534" s="16" t="s">
        <v>41</v>
      </c>
      <c r="M534" s="16" t="str">
        <f aca="false">IF(COUNTIF($A$2:A534,A534)&gt;1,"DUPLICATE","")</f>
        <v/>
      </c>
    </row>
    <row r="535" customFormat="false" ht="15" hidden="false" customHeight="false" outlineLevel="0" collapsed="false">
      <c r="A535" s="16" t="s">
        <v>1101</v>
      </c>
      <c r="B535" s="16" t="s">
        <v>1098</v>
      </c>
      <c r="C535" s="16" t="s">
        <v>1102</v>
      </c>
      <c r="D535" s="16" t="s">
        <v>80</v>
      </c>
      <c r="E535" s="16" t="n">
        <v>2</v>
      </c>
      <c r="F535" s="16" t="n">
        <v>1514</v>
      </c>
      <c r="G535" s="16" t="n">
        <v>0.1</v>
      </c>
      <c r="H535" s="16" t="s">
        <v>39</v>
      </c>
      <c r="I535" s="16" t="s">
        <v>60</v>
      </c>
      <c r="J535" s="16" t="n">
        <v>2</v>
      </c>
      <c r="K535" s="16" t="n">
        <v>5</v>
      </c>
      <c r="L535" s="16" t="s">
        <v>41</v>
      </c>
      <c r="M535" s="16" t="str">
        <f aca="false">IF(COUNTIF($A$2:A535,A535)&gt;1,"DUPLICATE","")</f>
        <v/>
      </c>
    </row>
    <row r="536" customFormat="false" ht="15" hidden="false" customHeight="false" outlineLevel="0" collapsed="false">
      <c r="A536" s="16" t="s">
        <v>1103</v>
      </c>
      <c r="B536" s="16" t="s">
        <v>1098</v>
      </c>
      <c r="C536" s="16" t="s">
        <v>1104</v>
      </c>
      <c r="D536" s="16" t="s">
        <v>84</v>
      </c>
      <c r="E536" s="16" t="n">
        <v>1</v>
      </c>
      <c r="F536" s="16" t="n">
        <v>239</v>
      </c>
      <c r="G536" s="16" t="n">
        <v>0.2</v>
      </c>
      <c r="H536" s="16" t="s">
        <v>112</v>
      </c>
      <c r="I536" s="16" t="s">
        <v>60</v>
      </c>
      <c r="J536" s="16" t="n">
        <v>5</v>
      </c>
      <c r="K536" s="16" t="n">
        <v>4</v>
      </c>
      <c r="L536" s="16" t="s">
        <v>41</v>
      </c>
      <c r="M536" s="16" t="str">
        <f aca="false">IF(COUNTIF($A$2:A536,A536)&gt;1,"DUPLICATE","")</f>
        <v/>
      </c>
    </row>
    <row r="537" customFormat="false" ht="15" hidden="false" customHeight="false" outlineLevel="0" collapsed="false">
      <c r="A537" s="16" t="s">
        <v>1105</v>
      </c>
      <c r="B537" s="16" t="s">
        <v>1098</v>
      </c>
      <c r="C537" s="16" t="s">
        <v>1106</v>
      </c>
      <c r="D537" s="16" t="s">
        <v>232</v>
      </c>
      <c r="E537" s="16" t="n">
        <v>1</v>
      </c>
      <c r="F537" s="16" t="n">
        <v>2065</v>
      </c>
      <c r="G537" s="16" t="n">
        <v>0</v>
      </c>
      <c r="H537" s="16" t="s">
        <v>70</v>
      </c>
      <c r="I537" s="16" t="s">
        <v>71</v>
      </c>
      <c r="J537" s="16" t="n">
        <v>4</v>
      </c>
      <c r="K537" s="16" t="n">
        <v>3</v>
      </c>
      <c r="L537" s="16" t="s">
        <v>41</v>
      </c>
      <c r="M537" s="16" t="str">
        <f aca="false">IF(COUNTIF($A$2:A537,A537)&gt;1,"DUPLICATE","")</f>
        <v/>
      </c>
    </row>
    <row r="538" customFormat="false" ht="15" hidden="false" customHeight="false" outlineLevel="0" collapsed="false">
      <c r="A538" s="16" t="s">
        <v>1107</v>
      </c>
      <c r="B538" s="16" t="s">
        <v>1098</v>
      </c>
      <c r="C538" s="16" t="s">
        <v>1108</v>
      </c>
      <c r="D538" s="16" t="s">
        <v>254</v>
      </c>
      <c r="E538" s="16" t="n">
        <v>3</v>
      </c>
      <c r="F538" s="16" t="n">
        <v>956</v>
      </c>
      <c r="G538" s="16" t="n">
        <v>0.2</v>
      </c>
      <c r="H538" s="16" t="s">
        <v>70</v>
      </c>
      <c r="I538" s="16" t="s">
        <v>100</v>
      </c>
      <c r="J538" s="16" t="n">
        <v>6</v>
      </c>
      <c r="K538" s="16" t="n">
        <v>4</v>
      </c>
      <c r="L538" s="16" t="s">
        <v>41</v>
      </c>
      <c r="M538" s="16" t="str">
        <f aca="false">IF(COUNTIF($A$2:A538,A538)&gt;1,"DUPLICATE","")</f>
        <v/>
      </c>
    </row>
    <row r="539" customFormat="false" ht="15" hidden="false" customHeight="false" outlineLevel="0" collapsed="false">
      <c r="A539" s="16" t="s">
        <v>1109</v>
      </c>
      <c r="B539" s="16" t="s">
        <v>1098</v>
      </c>
      <c r="C539" s="16" t="s">
        <v>1110</v>
      </c>
      <c r="D539" s="16" t="s">
        <v>229</v>
      </c>
      <c r="E539" s="16" t="n">
        <v>1</v>
      </c>
      <c r="F539" s="16" t="n">
        <v>429</v>
      </c>
      <c r="G539" s="16" t="n">
        <v>0.05</v>
      </c>
      <c r="H539" s="16" t="s">
        <v>208</v>
      </c>
      <c r="I539" s="16" t="s">
        <v>60</v>
      </c>
      <c r="J539" s="16" t="n">
        <v>7</v>
      </c>
      <c r="K539" s="16" t="n">
        <v>3</v>
      </c>
      <c r="L539" s="16" t="s">
        <v>41</v>
      </c>
      <c r="M539" s="16" t="str">
        <f aca="false">IF(COUNTIF($A$2:A539,A539)&gt;1,"DUPLICATE","")</f>
        <v/>
      </c>
    </row>
    <row r="540" customFormat="false" ht="15" hidden="false" customHeight="false" outlineLevel="0" collapsed="false">
      <c r="A540" s="16" t="s">
        <v>1111</v>
      </c>
      <c r="B540" s="16" t="s">
        <v>1098</v>
      </c>
      <c r="C540" s="16" t="s">
        <v>627</v>
      </c>
      <c r="D540" s="16" t="s">
        <v>88</v>
      </c>
      <c r="E540" s="16" t="n">
        <v>2</v>
      </c>
      <c r="F540" s="16" t="n">
        <v>3085</v>
      </c>
      <c r="G540" s="16" t="n">
        <v>0.05</v>
      </c>
      <c r="H540" s="16" t="s">
        <v>46</v>
      </c>
      <c r="I540" s="16" t="s">
        <v>40</v>
      </c>
      <c r="J540" s="16" t="n">
        <v>6</v>
      </c>
      <c r="K540" s="16" t="n">
        <v>5</v>
      </c>
      <c r="L540" s="16" t="s">
        <v>41</v>
      </c>
      <c r="M540" s="16" t="str">
        <f aca="false">IF(COUNTIF($A$2:A540,A540)&gt;1,"DUPLICATE","")</f>
        <v/>
      </c>
    </row>
    <row r="541" customFormat="false" ht="15" hidden="false" customHeight="false" outlineLevel="0" collapsed="false">
      <c r="A541" s="16" t="s">
        <v>1112</v>
      </c>
      <c r="B541" s="16" t="s">
        <v>1098</v>
      </c>
      <c r="C541" s="16" t="s">
        <v>1055</v>
      </c>
      <c r="D541" s="16" t="s">
        <v>133</v>
      </c>
      <c r="E541" s="16" t="n">
        <v>2</v>
      </c>
      <c r="F541" s="16" t="n">
        <v>579</v>
      </c>
      <c r="G541" s="16" t="n">
        <v>0.15</v>
      </c>
      <c r="H541" s="16" t="s">
        <v>112</v>
      </c>
      <c r="I541" s="16" t="s">
        <v>60</v>
      </c>
      <c r="J541" s="16" t="n">
        <v>3</v>
      </c>
      <c r="K541" s="16" t="n">
        <v>5</v>
      </c>
      <c r="L541" s="16" t="s">
        <v>41</v>
      </c>
      <c r="M541" s="16" t="str">
        <f aca="false">IF(COUNTIF($A$2:A541,A541)&gt;1,"DUPLICATE","")</f>
        <v/>
      </c>
    </row>
    <row r="542" customFormat="false" ht="15" hidden="false" customHeight="false" outlineLevel="0" collapsed="false">
      <c r="A542" s="16" t="s">
        <v>1113</v>
      </c>
      <c r="B542" s="16" t="s">
        <v>1098</v>
      </c>
      <c r="C542" s="16" t="s">
        <v>193</v>
      </c>
      <c r="D542" s="16" t="s">
        <v>77</v>
      </c>
      <c r="E542" s="16" t="n">
        <v>2</v>
      </c>
      <c r="F542" s="16" t="n">
        <v>337</v>
      </c>
      <c r="G542" s="16" t="n">
        <v>0</v>
      </c>
      <c r="H542" s="16" t="s">
        <v>39</v>
      </c>
      <c r="I542" s="16" t="s">
        <v>60</v>
      </c>
      <c r="J542" s="16" t="n">
        <v>4</v>
      </c>
      <c r="K542" s="16" t="n">
        <v>4</v>
      </c>
      <c r="L542" s="16" t="s">
        <v>41</v>
      </c>
      <c r="M542" s="16" t="str">
        <f aca="false">IF(COUNTIF($A$2:A542,A542)&gt;1,"DUPLICATE","")</f>
        <v/>
      </c>
    </row>
    <row r="543" customFormat="false" ht="15" hidden="false" customHeight="false" outlineLevel="0" collapsed="false">
      <c r="A543" s="16" t="s">
        <v>1114</v>
      </c>
      <c r="B543" s="16" t="s">
        <v>1115</v>
      </c>
      <c r="C543" s="16" t="s">
        <v>193</v>
      </c>
      <c r="D543" s="16" t="s">
        <v>184</v>
      </c>
      <c r="E543" s="16" t="n">
        <v>1</v>
      </c>
      <c r="F543" s="16" t="n">
        <v>1323</v>
      </c>
      <c r="G543" s="16" t="n">
        <v>0.1</v>
      </c>
      <c r="H543" s="16" t="s">
        <v>39</v>
      </c>
      <c r="I543" s="16" t="s">
        <v>40</v>
      </c>
      <c r="J543" s="16" t="n">
        <v>7</v>
      </c>
      <c r="K543" s="16" t="n">
        <v>3</v>
      </c>
      <c r="L543" s="16" t="s">
        <v>41</v>
      </c>
      <c r="M543" s="16" t="str">
        <f aca="false">IF(COUNTIF($A$2:A543,A543)&gt;1,"DUPLICATE","")</f>
        <v/>
      </c>
    </row>
    <row r="544" customFormat="false" ht="15" hidden="false" customHeight="false" outlineLevel="0" collapsed="false">
      <c r="A544" s="16" t="s">
        <v>1116</v>
      </c>
      <c r="B544" s="16" t="s">
        <v>1115</v>
      </c>
      <c r="C544" s="16" t="s">
        <v>943</v>
      </c>
      <c r="D544" s="16" t="s">
        <v>136</v>
      </c>
      <c r="E544" s="16" t="n">
        <v>2</v>
      </c>
      <c r="F544" s="16" t="n">
        <v>2109</v>
      </c>
      <c r="G544" s="16" t="n">
        <v>0</v>
      </c>
      <c r="H544" s="16" t="s">
        <v>130</v>
      </c>
      <c r="I544" s="16" t="s">
        <v>60</v>
      </c>
      <c r="J544" s="16" t="n">
        <v>3</v>
      </c>
      <c r="K544" s="16" t="n">
        <v>4</v>
      </c>
      <c r="L544" s="16" t="s">
        <v>41</v>
      </c>
      <c r="M544" s="16" t="str">
        <f aca="false">IF(COUNTIF($A$2:A544,A544)&gt;1,"DUPLICATE","")</f>
        <v/>
      </c>
    </row>
    <row r="545" customFormat="false" ht="15" hidden="false" customHeight="false" outlineLevel="0" collapsed="false">
      <c r="A545" s="16" t="s">
        <v>1117</v>
      </c>
      <c r="B545" s="16" t="s">
        <v>1115</v>
      </c>
      <c r="C545" s="16" t="s">
        <v>865</v>
      </c>
      <c r="D545" s="16" t="s">
        <v>308</v>
      </c>
      <c r="E545" s="16" t="n">
        <v>1</v>
      </c>
      <c r="F545" s="16" t="n">
        <v>197</v>
      </c>
      <c r="G545" s="16" t="n">
        <v>0.1</v>
      </c>
      <c r="H545" s="16" t="s">
        <v>39</v>
      </c>
      <c r="I545" s="16" t="s">
        <v>60</v>
      </c>
      <c r="J545" s="16" t="n">
        <v>4</v>
      </c>
      <c r="K545" s="16" t="n">
        <v>4</v>
      </c>
      <c r="L545" s="16" t="s">
        <v>41</v>
      </c>
      <c r="M545" s="16" t="str">
        <f aca="false">IF(COUNTIF($A$2:A545,A545)&gt;1,"DUPLICATE","")</f>
        <v/>
      </c>
    </row>
    <row r="546" customFormat="false" ht="15" hidden="false" customHeight="false" outlineLevel="0" collapsed="false">
      <c r="A546" s="16" t="s">
        <v>1118</v>
      </c>
      <c r="B546" s="16" t="s">
        <v>1115</v>
      </c>
      <c r="C546" s="16" t="s">
        <v>1119</v>
      </c>
      <c r="D546" s="16" t="s">
        <v>146</v>
      </c>
      <c r="E546" s="16" t="n">
        <v>4</v>
      </c>
      <c r="F546" s="16" t="n">
        <v>438</v>
      </c>
      <c r="G546" s="16" t="n">
        <v>0.2</v>
      </c>
      <c r="H546" s="16" t="s">
        <v>112</v>
      </c>
      <c r="I546" s="16" t="s">
        <v>47</v>
      </c>
      <c r="J546" s="16" t="n">
        <v>4</v>
      </c>
      <c r="K546" s="16" t="n">
        <v>4</v>
      </c>
      <c r="L546" s="16" t="s">
        <v>41</v>
      </c>
      <c r="M546" s="16" t="str">
        <f aca="false">IF(COUNTIF($A$2:A546,A546)&gt;1,"DUPLICATE","")</f>
        <v/>
      </c>
    </row>
    <row r="547" customFormat="false" ht="15" hidden="false" customHeight="false" outlineLevel="0" collapsed="false">
      <c r="A547" s="16" t="s">
        <v>1120</v>
      </c>
      <c r="B547" s="16" t="s">
        <v>1121</v>
      </c>
      <c r="C547" s="16" t="s">
        <v>507</v>
      </c>
      <c r="D547" s="16" t="s">
        <v>225</v>
      </c>
      <c r="E547" s="16" t="n">
        <v>1</v>
      </c>
      <c r="F547" s="16" t="n">
        <v>408</v>
      </c>
      <c r="G547" s="16" t="n">
        <v>0.05</v>
      </c>
      <c r="H547" s="16" t="s">
        <v>56</v>
      </c>
      <c r="I547" s="16" t="s">
        <v>40</v>
      </c>
      <c r="J547" s="16" t="n">
        <v>6</v>
      </c>
      <c r="K547" s="16" t="n">
        <v>3</v>
      </c>
      <c r="L547" s="16" t="s">
        <v>41</v>
      </c>
      <c r="M547" s="16" t="str">
        <f aca="false">IF(COUNTIF($A$2:A547,A547)&gt;1,"DUPLICATE","")</f>
        <v/>
      </c>
    </row>
    <row r="548" customFormat="false" ht="15" hidden="false" customHeight="false" outlineLevel="0" collapsed="false">
      <c r="A548" s="16" t="s">
        <v>1122</v>
      </c>
      <c r="B548" s="16" t="s">
        <v>1123</v>
      </c>
      <c r="C548" s="16" t="s">
        <v>856</v>
      </c>
      <c r="D548" s="16" t="s">
        <v>111</v>
      </c>
      <c r="E548" s="16" t="n">
        <v>2</v>
      </c>
      <c r="F548" s="16" t="n">
        <v>953</v>
      </c>
      <c r="G548" s="16" t="n">
        <v>0.1</v>
      </c>
      <c r="H548" s="16" t="s">
        <v>39</v>
      </c>
      <c r="I548" s="16" t="s">
        <v>40</v>
      </c>
      <c r="J548" s="16" t="n">
        <v>2</v>
      </c>
      <c r="K548" s="16" t="n">
        <v>4</v>
      </c>
      <c r="L548" s="16" t="s">
        <v>41</v>
      </c>
      <c r="M548" s="16" t="str">
        <f aca="false">IF(COUNTIF($A$2:A548,A548)&gt;1,"DUPLICATE","")</f>
        <v/>
      </c>
    </row>
    <row r="549" customFormat="false" ht="15" hidden="false" customHeight="false" outlineLevel="0" collapsed="false">
      <c r="A549" s="16" t="s">
        <v>1124</v>
      </c>
      <c r="B549" s="16" t="s">
        <v>1123</v>
      </c>
      <c r="C549" s="16" t="s">
        <v>266</v>
      </c>
      <c r="D549" s="16" t="s">
        <v>254</v>
      </c>
      <c r="E549" s="16" t="n">
        <v>1</v>
      </c>
      <c r="F549" s="16" t="n">
        <v>1014</v>
      </c>
      <c r="G549" s="16" t="n">
        <v>0.1</v>
      </c>
      <c r="H549" s="16" t="s">
        <v>130</v>
      </c>
      <c r="I549" s="16" t="s">
        <v>60</v>
      </c>
      <c r="J549" s="16" t="n">
        <v>2</v>
      </c>
      <c r="K549" s="16" t="n">
        <v>4</v>
      </c>
      <c r="L549" s="16" t="s">
        <v>41</v>
      </c>
      <c r="M549" s="16" t="str">
        <f aca="false">IF(COUNTIF($A$2:A549,A549)&gt;1,"DUPLICATE","")</f>
        <v/>
      </c>
    </row>
    <row r="550" customFormat="false" ht="15" hidden="false" customHeight="false" outlineLevel="0" collapsed="false">
      <c r="A550" s="16" t="s">
        <v>1125</v>
      </c>
      <c r="B550" s="16" t="s">
        <v>1123</v>
      </c>
      <c r="C550" s="16" t="s">
        <v>437</v>
      </c>
      <c r="D550" s="16" t="s">
        <v>74</v>
      </c>
      <c r="E550" s="16" t="n">
        <v>1</v>
      </c>
      <c r="F550" s="16" t="n">
        <v>19487</v>
      </c>
      <c r="G550" s="16" t="n">
        <v>0.15</v>
      </c>
      <c r="H550" s="16" t="s">
        <v>56</v>
      </c>
      <c r="I550" s="16" t="s">
        <v>100</v>
      </c>
      <c r="J550" s="16" t="n">
        <v>6</v>
      </c>
      <c r="K550" s="16" t="n">
        <v>3</v>
      </c>
      <c r="L550" s="16" t="s">
        <v>41</v>
      </c>
      <c r="M550" s="16" t="str">
        <f aca="false">IF(COUNTIF($A$2:A550,A550)&gt;1,"DUPLICATE","")</f>
        <v/>
      </c>
    </row>
    <row r="551" customFormat="false" ht="15" hidden="false" customHeight="false" outlineLevel="0" collapsed="false">
      <c r="A551" s="16" t="s">
        <v>1126</v>
      </c>
      <c r="B551" s="16" t="s">
        <v>1123</v>
      </c>
      <c r="C551" s="16" t="s">
        <v>83</v>
      </c>
      <c r="D551" s="16" t="s">
        <v>219</v>
      </c>
      <c r="E551" s="16" t="n">
        <v>2</v>
      </c>
      <c r="F551" s="16" t="n">
        <v>1260</v>
      </c>
      <c r="G551" s="16" t="n">
        <v>0</v>
      </c>
      <c r="H551" s="16" t="s">
        <v>39</v>
      </c>
      <c r="I551" s="16" t="s">
        <v>40</v>
      </c>
      <c r="J551" s="16" t="n">
        <v>2</v>
      </c>
      <c r="K551" s="16" t="n">
        <v>4</v>
      </c>
      <c r="L551" s="16" t="s">
        <v>41</v>
      </c>
      <c r="M551" s="16" t="str">
        <f aca="false">IF(COUNTIF($A$2:A551,A551)&gt;1,"DUPLICATE","")</f>
        <v/>
      </c>
    </row>
    <row r="552" customFormat="false" ht="15" hidden="false" customHeight="false" outlineLevel="0" collapsed="false">
      <c r="A552" s="16" t="s">
        <v>1127</v>
      </c>
      <c r="B552" s="16" t="s">
        <v>1123</v>
      </c>
      <c r="C552" s="16" t="s">
        <v>431</v>
      </c>
      <c r="D552" s="16" t="s">
        <v>396</v>
      </c>
      <c r="E552" s="16" t="n">
        <v>1</v>
      </c>
      <c r="F552" s="16" t="n">
        <v>5718</v>
      </c>
      <c r="G552" s="16" t="n">
        <v>0.2</v>
      </c>
      <c r="H552" s="16" t="s">
        <v>161</v>
      </c>
      <c r="I552" s="16" t="s">
        <v>100</v>
      </c>
      <c r="J552" s="16" t="n">
        <v>4</v>
      </c>
      <c r="K552" s="16" t="n">
        <v>3</v>
      </c>
      <c r="L552" s="16" t="s">
        <v>57</v>
      </c>
      <c r="M552" s="16" t="str">
        <f aca="false">IF(COUNTIF($A$2:A552,A552)&gt;1,"DUPLICATE","")</f>
        <v/>
      </c>
    </row>
    <row r="553" customFormat="false" ht="15" hidden="false" customHeight="false" outlineLevel="0" collapsed="false">
      <c r="A553" s="16" t="s">
        <v>1128</v>
      </c>
      <c r="B553" s="16" t="s">
        <v>1123</v>
      </c>
      <c r="C553" s="16" t="s">
        <v>562</v>
      </c>
      <c r="D553" s="16" t="s">
        <v>51</v>
      </c>
      <c r="E553" s="16" t="n">
        <v>4</v>
      </c>
      <c r="F553" s="16" t="n">
        <v>2361</v>
      </c>
      <c r="G553" s="16" t="n">
        <v>0.2</v>
      </c>
      <c r="H553" s="16" t="s">
        <v>56</v>
      </c>
      <c r="I553" s="16" t="s">
        <v>40</v>
      </c>
      <c r="J553" s="16" t="n">
        <v>8</v>
      </c>
      <c r="K553" s="16" t="n">
        <v>4</v>
      </c>
      <c r="L553" s="16" t="s">
        <v>41</v>
      </c>
      <c r="M553" s="16" t="str">
        <f aca="false">IF(COUNTIF($A$2:A553,A553)&gt;1,"DUPLICATE","")</f>
        <v/>
      </c>
    </row>
    <row r="554" customFormat="false" ht="15" hidden="false" customHeight="false" outlineLevel="0" collapsed="false">
      <c r="A554" s="16" t="s">
        <v>1129</v>
      </c>
      <c r="B554" s="16" t="s">
        <v>1123</v>
      </c>
      <c r="C554" s="16" t="s">
        <v>491</v>
      </c>
      <c r="D554" s="16" t="s">
        <v>88</v>
      </c>
      <c r="E554" s="16" t="n">
        <v>2</v>
      </c>
      <c r="F554" s="16" t="n">
        <v>3022</v>
      </c>
      <c r="G554" s="16" t="n">
        <v>0.2</v>
      </c>
      <c r="H554" s="16" t="s">
        <v>208</v>
      </c>
      <c r="I554" s="16" t="s">
        <v>40</v>
      </c>
      <c r="J554" s="16" t="n">
        <v>4</v>
      </c>
      <c r="K554" s="16" t="n">
        <v>5</v>
      </c>
      <c r="L554" s="16" t="s">
        <v>41</v>
      </c>
      <c r="M554" s="16" t="str">
        <f aca="false">IF(COUNTIF($A$2:A554,A554)&gt;1,"DUPLICATE","")</f>
        <v/>
      </c>
    </row>
    <row r="555" customFormat="false" ht="15" hidden="false" customHeight="false" outlineLevel="0" collapsed="false">
      <c r="A555" s="16" t="s">
        <v>1130</v>
      </c>
      <c r="B555" s="16" t="s">
        <v>1123</v>
      </c>
      <c r="C555" s="16" t="s">
        <v>1131</v>
      </c>
      <c r="D555" s="16" t="s">
        <v>84</v>
      </c>
      <c r="E555" s="16" t="n">
        <v>1</v>
      </c>
      <c r="F555" s="16" t="n">
        <v>257</v>
      </c>
      <c r="G555" s="16" t="n">
        <v>0.2</v>
      </c>
      <c r="H555" s="16" t="s">
        <v>67</v>
      </c>
      <c r="I555" s="16" t="s">
        <v>60</v>
      </c>
      <c r="J555" s="16" t="n">
        <v>3</v>
      </c>
      <c r="K555" s="16" t="n">
        <v>4</v>
      </c>
      <c r="L555" s="16" t="s">
        <v>41</v>
      </c>
      <c r="M555" s="16" t="str">
        <f aca="false">IF(COUNTIF($A$2:A555,A555)&gt;1,"DUPLICATE","")</f>
        <v/>
      </c>
    </row>
    <row r="556" customFormat="false" ht="15" hidden="false" customHeight="false" outlineLevel="0" collapsed="false">
      <c r="A556" s="16" t="s">
        <v>1132</v>
      </c>
      <c r="B556" s="16" t="s">
        <v>1123</v>
      </c>
      <c r="C556" s="16" t="s">
        <v>1133</v>
      </c>
      <c r="D556" s="16" t="s">
        <v>55</v>
      </c>
      <c r="E556" s="16" t="n">
        <v>2</v>
      </c>
      <c r="F556" s="16" t="n">
        <v>2075</v>
      </c>
      <c r="G556" s="16" t="n">
        <v>0.15</v>
      </c>
      <c r="H556" s="16" t="s">
        <v>70</v>
      </c>
      <c r="I556" s="16" t="s">
        <v>47</v>
      </c>
      <c r="J556" s="16" t="n">
        <v>5</v>
      </c>
      <c r="K556" s="16" t="n">
        <v>5</v>
      </c>
      <c r="L556" s="16" t="s">
        <v>41</v>
      </c>
      <c r="M556" s="16" t="str">
        <f aca="false">IF(COUNTIF($A$2:A556,A556)&gt;1,"DUPLICATE","")</f>
        <v/>
      </c>
    </row>
    <row r="557" customFormat="false" ht="15" hidden="false" customHeight="false" outlineLevel="0" collapsed="false">
      <c r="A557" s="16" t="s">
        <v>1134</v>
      </c>
      <c r="B557" s="16" t="s">
        <v>1123</v>
      </c>
      <c r="C557" s="16" t="s">
        <v>1135</v>
      </c>
      <c r="D557" s="16" t="s">
        <v>99</v>
      </c>
      <c r="E557" s="16" t="n">
        <v>1</v>
      </c>
      <c r="F557" s="16" t="n">
        <v>711</v>
      </c>
      <c r="G557" s="16" t="n">
        <v>0</v>
      </c>
      <c r="H557" s="16" t="s">
        <v>81</v>
      </c>
      <c r="I557" s="16" t="s">
        <v>71</v>
      </c>
      <c r="J557" s="16" t="n">
        <v>3</v>
      </c>
      <c r="K557" s="16" t="n">
        <v>5</v>
      </c>
      <c r="L557" s="16" t="s">
        <v>41</v>
      </c>
      <c r="M557" s="16" t="str">
        <f aca="false">IF(COUNTIF($A$2:A557,A557)&gt;1,"DUPLICATE","")</f>
        <v/>
      </c>
    </row>
    <row r="558" customFormat="false" ht="15" hidden="false" customHeight="false" outlineLevel="0" collapsed="false">
      <c r="A558" s="16" t="s">
        <v>1136</v>
      </c>
      <c r="B558" s="16" t="s">
        <v>1123</v>
      </c>
      <c r="C558" s="16" t="s">
        <v>1137</v>
      </c>
      <c r="D558" s="16" t="s">
        <v>721</v>
      </c>
      <c r="E558" s="16" t="n">
        <v>1</v>
      </c>
      <c r="F558" s="16" t="n">
        <v>481</v>
      </c>
      <c r="G558" s="16" t="n">
        <v>0</v>
      </c>
      <c r="H558" s="16" t="s">
        <v>112</v>
      </c>
      <c r="I558" s="16" t="s">
        <v>47</v>
      </c>
      <c r="J558" s="16" t="n">
        <v>8</v>
      </c>
      <c r="K558" s="16" t="n">
        <v>3</v>
      </c>
      <c r="L558" s="16" t="s">
        <v>41</v>
      </c>
      <c r="M558" s="16" t="str">
        <f aca="false">IF(COUNTIF($A$2:A558,A558)&gt;1,"DUPLICATE","")</f>
        <v/>
      </c>
    </row>
    <row r="559" customFormat="false" ht="15" hidden="false" customHeight="false" outlineLevel="0" collapsed="false">
      <c r="A559" s="16" t="s">
        <v>1138</v>
      </c>
      <c r="B559" s="16" t="s">
        <v>1123</v>
      </c>
      <c r="C559" s="16" t="s">
        <v>1139</v>
      </c>
      <c r="D559" s="16" t="s">
        <v>157</v>
      </c>
      <c r="E559" s="16" t="n">
        <v>1</v>
      </c>
      <c r="F559" s="16" t="n">
        <v>1104</v>
      </c>
      <c r="G559" s="16" t="n">
        <v>0</v>
      </c>
      <c r="H559" s="16" t="s">
        <v>89</v>
      </c>
      <c r="I559" s="16" t="s">
        <v>71</v>
      </c>
      <c r="J559" s="16" t="n">
        <v>5</v>
      </c>
      <c r="K559" s="16" t="n">
        <v>4</v>
      </c>
      <c r="L559" s="16" t="s">
        <v>41</v>
      </c>
      <c r="M559" s="16" t="str">
        <f aca="false">IF(COUNTIF($A$2:A559,A559)&gt;1,"DUPLICATE","")</f>
        <v/>
      </c>
    </row>
    <row r="560" customFormat="false" ht="15" hidden="false" customHeight="false" outlineLevel="0" collapsed="false">
      <c r="A560" s="16" t="s">
        <v>1140</v>
      </c>
      <c r="B560" s="16" t="s">
        <v>1123</v>
      </c>
      <c r="C560" s="16" t="s">
        <v>415</v>
      </c>
      <c r="D560" s="16" t="s">
        <v>92</v>
      </c>
      <c r="E560" s="16" t="n">
        <v>4</v>
      </c>
      <c r="F560" s="16" t="n">
        <v>4028</v>
      </c>
      <c r="G560" s="16" t="n">
        <v>0.3</v>
      </c>
      <c r="H560" s="16" t="s">
        <v>67</v>
      </c>
      <c r="I560" s="16" t="s">
        <v>47</v>
      </c>
      <c r="J560" s="16" t="n">
        <v>4</v>
      </c>
      <c r="K560" s="16" t="n">
        <v>4</v>
      </c>
      <c r="L560" s="16" t="s">
        <v>41</v>
      </c>
      <c r="M560" s="16" t="str">
        <f aca="false">IF(COUNTIF($A$2:A560,A560)&gt;1,"DUPLICATE","")</f>
        <v/>
      </c>
    </row>
    <row r="561" customFormat="false" ht="15" hidden="false" customHeight="false" outlineLevel="0" collapsed="false">
      <c r="A561" s="16" t="s">
        <v>1141</v>
      </c>
      <c r="B561" s="16" t="s">
        <v>1123</v>
      </c>
      <c r="C561" s="16" t="s">
        <v>1142</v>
      </c>
      <c r="D561" s="16" t="s">
        <v>126</v>
      </c>
      <c r="E561" s="16" t="n">
        <v>1</v>
      </c>
      <c r="F561" s="16" t="n">
        <v>383</v>
      </c>
      <c r="G561" s="16" t="n">
        <v>0.15</v>
      </c>
      <c r="H561" s="16" t="s">
        <v>130</v>
      </c>
      <c r="I561" s="16" t="s">
        <v>40</v>
      </c>
      <c r="J561" s="16" t="n">
        <v>3</v>
      </c>
      <c r="K561" s="16" t="n">
        <v>4</v>
      </c>
      <c r="L561" s="16" t="s">
        <v>41</v>
      </c>
      <c r="M561" s="16" t="str">
        <f aca="false">IF(COUNTIF($A$2:A561,A561)&gt;1,"DUPLICATE","")</f>
        <v/>
      </c>
    </row>
    <row r="562" customFormat="false" ht="15" hidden="false" customHeight="false" outlineLevel="0" collapsed="false">
      <c r="A562" s="16" t="s">
        <v>1143</v>
      </c>
      <c r="B562" s="16" t="s">
        <v>1123</v>
      </c>
      <c r="C562" s="16" t="s">
        <v>62</v>
      </c>
      <c r="D562" s="16" t="s">
        <v>173</v>
      </c>
      <c r="E562" s="16" t="n">
        <v>1</v>
      </c>
      <c r="F562" s="16" t="n">
        <v>1174</v>
      </c>
      <c r="G562" s="16" t="n">
        <v>0.15</v>
      </c>
      <c r="H562" s="16" t="s">
        <v>39</v>
      </c>
      <c r="I562" s="16" t="s">
        <v>60</v>
      </c>
      <c r="J562" s="16" t="n">
        <v>3</v>
      </c>
      <c r="K562" s="16" t="n">
        <v>4</v>
      </c>
      <c r="L562" s="16" t="s">
        <v>41</v>
      </c>
      <c r="M562" s="16" t="str">
        <f aca="false">IF(COUNTIF($A$2:A562,A562)&gt;1,"DUPLICATE","")</f>
        <v/>
      </c>
    </row>
    <row r="563" customFormat="false" ht="15" hidden="false" customHeight="false" outlineLevel="0" collapsed="false">
      <c r="A563" s="16" t="s">
        <v>1144</v>
      </c>
      <c r="B563" s="16" t="s">
        <v>1123</v>
      </c>
      <c r="C563" s="16" t="s">
        <v>1145</v>
      </c>
      <c r="D563" s="16" t="s">
        <v>51</v>
      </c>
      <c r="E563" s="16" t="n">
        <v>1</v>
      </c>
      <c r="F563" s="16" t="n">
        <v>2187</v>
      </c>
      <c r="G563" s="16" t="n">
        <v>0.1</v>
      </c>
      <c r="H563" s="16" t="s">
        <v>67</v>
      </c>
      <c r="I563" s="16" t="s">
        <v>71</v>
      </c>
      <c r="J563" s="16" t="n">
        <v>3</v>
      </c>
      <c r="K563" s="16" t="n">
        <v>4</v>
      </c>
      <c r="L563" s="16" t="s">
        <v>41</v>
      </c>
      <c r="M563" s="16" t="str">
        <f aca="false">IF(COUNTIF($A$2:A563,A563)&gt;1,"DUPLICATE","")</f>
        <v/>
      </c>
    </row>
    <row r="564" customFormat="false" ht="15" hidden="false" customHeight="false" outlineLevel="0" collapsed="false">
      <c r="A564" s="16" t="s">
        <v>1146</v>
      </c>
      <c r="B564" s="16" t="s">
        <v>1123</v>
      </c>
      <c r="C564" s="16" t="s">
        <v>153</v>
      </c>
      <c r="D564" s="16" t="s">
        <v>165</v>
      </c>
      <c r="E564" s="16" t="n">
        <v>2</v>
      </c>
      <c r="F564" s="16" t="n">
        <v>896</v>
      </c>
      <c r="G564" s="16" t="n">
        <v>0.1</v>
      </c>
      <c r="H564" s="16" t="s">
        <v>655</v>
      </c>
      <c r="I564" s="16" t="s">
        <v>60</v>
      </c>
      <c r="J564" s="16" t="n">
        <v>3</v>
      </c>
      <c r="K564" s="16" t="n">
        <v>4</v>
      </c>
      <c r="L564" s="16" t="s">
        <v>41</v>
      </c>
      <c r="M564" s="16" t="str">
        <f aca="false">IF(COUNTIF($A$2:A564,A564)&gt;1,"DUPLICATE","")</f>
        <v/>
      </c>
    </row>
    <row r="565" customFormat="false" ht="15" hidden="false" customHeight="false" outlineLevel="0" collapsed="false">
      <c r="A565" s="16" t="s">
        <v>1147</v>
      </c>
      <c r="B565" s="16" t="s">
        <v>1148</v>
      </c>
      <c r="C565" s="16" t="s">
        <v>1108</v>
      </c>
      <c r="D565" s="16" t="s">
        <v>126</v>
      </c>
      <c r="E565" s="16" t="n">
        <v>2</v>
      </c>
      <c r="F565" s="16" t="n">
        <v>418</v>
      </c>
      <c r="G565" s="16" t="n">
        <v>0.2</v>
      </c>
      <c r="H565" s="16" t="s">
        <v>70</v>
      </c>
      <c r="I565" s="16" t="s">
        <v>40</v>
      </c>
      <c r="J565" s="16" t="n">
        <v>6</v>
      </c>
      <c r="K565" s="16" t="n">
        <v>4</v>
      </c>
      <c r="L565" s="16" t="s">
        <v>57</v>
      </c>
      <c r="M565" s="16" t="str">
        <f aca="false">IF(COUNTIF($A$2:A565,A565)&gt;1,"DUPLICATE","")</f>
        <v/>
      </c>
    </row>
    <row r="566" customFormat="false" ht="15" hidden="false" customHeight="false" outlineLevel="0" collapsed="false">
      <c r="A566" s="16" t="s">
        <v>1149</v>
      </c>
      <c r="B566" s="16" t="s">
        <v>1148</v>
      </c>
      <c r="C566" s="16" t="s">
        <v>1150</v>
      </c>
      <c r="D566" s="16" t="s">
        <v>191</v>
      </c>
      <c r="E566" s="16" t="n">
        <v>1</v>
      </c>
      <c r="F566" s="16" t="n">
        <v>415</v>
      </c>
      <c r="G566" s="16" t="n">
        <v>0</v>
      </c>
      <c r="H566" s="16" t="s">
        <v>112</v>
      </c>
      <c r="I566" s="16" t="s">
        <v>47</v>
      </c>
      <c r="J566" s="16" t="n">
        <v>3</v>
      </c>
      <c r="K566" s="16" t="n">
        <v>5</v>
      </c>
      <c r="L566" s="16" t="s">
        <v>41</v>
      </c>
      <c r="M566" s="16" t="str">
        <f aca="false">IF(COUNTIF($A$2:A566,A566)&gt;1,"DUPLICATE","")</f>
        <v/>
      </c>
    </row>
    <row r="567" customFormat="false" ht="15" hidden="false" customHeight="false" outlineLevel="0" collapsed="false">
      <c r="A567" s="16" t="s">
        <v>1151</v>
      </c>
      <c r="B567" s="16" t="s">
        <v>1148</v>
      </c>
      <c r="C567" s="16" t="s">
        <v>249</v>
      </c>
      <c r="D567" s="16" t="s">
        <v>84</v>
      </c>
      <c r="E567" s="16" t="n">
        <v>2</v>
      </c>
      <c r="F567" s="16" t="n">
        <v>241</v>
      </c>
      <c r="G567" s="16" t="n">
        <v>0.05</v>
      </c>
      <c r="H567" s="16" t="s">
        <v>46</v>
      </c>
      <c r="I567" s="16" t="s">
        <v>40</v>
      </c>
      <c r="J567" s="16" t="n">
        <v>2</v>
      </c>
      <c r="K567" s="16" t="n">
        <v>3</v>
      </c>
      <c r="L567" s="16" t="s">
        <v>57</v>
      </c>
      <c r="M567" s="16" t="str">
        <f aca="false">IF(COUNTIF($A$2:A567,A567)&gt;1,"DUPLICATE","")</f>
        <v/>
      </c>
    </row>
    <row r="568" customFormat="false" ht="15" hidden="false" customHeight="false" outlineLevel="0" collapsed="false">
      <c r="A568" s="16" t="s">
        <v>1152</v>
      </c>
      <c r="B568" s="16" t="s">
        <v>1148</v>
      </c>
      <c r="C568" s="16" t="s">
        <v>1153</v>
      </c>
      <c r="D568" s="16" t="s">
        <v>105</v>
      </c>
      <c r="E568" s="16" t="n">
        <v>2</v>
      </c>
      <c r="F568" s="16" t="n">
        <v>389</v>
      </c>
      <c r="G568" s="16" t="n">
        <v>0</v>
      </c>
      <c r="H568" s="16" t="s">
        <v>56</v>
      </c>
      <c r="I568" s="16" t="s">
        <v>40</v>
      </c>
      <c r="J568" s="16" t="n">
        <v>5</v>
      </c>
      <c r="K568" s="16" t="n">
        <v>4</v>
      </c>
      <c r="L568" s="16" t="s">
        <v>41</v>
      </c>
      <c r="M568" s="16" t="str">
        <f aca="false">IF(COUNTIF($A$2:A568,A568)&gt;1,"DUPLICATE","")</f>
        <v/>
      </c>
    </row>
    <row r="569" customFormat="false" ht="15" hidden="false" customHeight="false" outlineLevel="0" collapsed="false">
      <c r="A569" s="16" t="s">
        <v>1154</v>
      </c>
      <c r="B569" s="16" t="s">
        <v>1148</v>
      </c>
      <c r="C569" s="16" t="s">
        <v>997</v>
      </c>
      <c r="D569" s="16" t="s">
        <v>393</v>
      </c>
      <c r="E569" s="16" t="n">
        <v>1</v>
      </c>
      <c r="F569" s="16" t="n">
        <v>497</v>
      </c>
      <c r="G569" s="16" t="n">
        <v>0.2</v>
      </c>
      <c r="H569" s="16" t="s">
        <v>130</v>
      </c>
      <c r="I569" s="16" t="s">
        <v>40</v>
      </c>
      <c r="J569" s="16" t="n">
        <v>5</v>
      </c>
      <c r="K569" s="16" t="n">
        <v>4</v>
      </c>
      <c r="L569" s="16" t="s">
        <v>41</v>
      </c>
      <c r="M569" s="16" t="str">
        <f aca="false">IF(COUNTIF($A$2:A569,A569)&gt;1,"DUPLICATE","")</f>
        <v/>
      </c>
    </row>
    <row r="570" customFormat="false" ht="15" hidden="false" customHeight="false" outlineLevel="0" collapsed="false">
      <c r="A570" s="16" t="s">
        <v>1155</v>
      </c>
      <c r="B570" s="16" t="s">
        <v>1156</v>
      </c>
      <c r="C570" s="16" t="s">
        <v>1157</v>
      </c>
      <c r="D570" s="16" t="s">
        <v>211</v>
      </c>
      <c r="E570" s="16" t="n">
        <v>2</v>
      </c>
      <c r="F570" s="16" t="s">
        <v>1158</v>
      </c>
      <c r="G570" s="16" t="n">
        <v>0.1</v>
      </c>
      <c r="H570" s="16" t="s">
        <v>130</v>
      </c>
      <c r="I570" s="16" t="s">
        <v>60</v>
      </c>
      <c r="J570" s="16" t="n">
        <v>3</v>
      </c>
      <c r="K570" s="16" t="n">
        <v>5</v>
      </c>
      <c r="L570" s="16" t="s">
        <v>41</v>
      </c>
      <c r="M570" s="16" t="str">
        <f aca="false">IF(COUNTIF($A$2:A570,A570)&gt;1,"DUPLICATE","")</f>
        <v/>
      </c>
    </row>
    <row r="571" customFormat="false" ht="15" hidden="false" customHeight="false" outlineLevel="0" collapsed="false">
      <c r="A571" s="16" t="s">
        <v>1159</v>
      </c>
      <c r="B571" s="16" t="s">
        <v>1156</v>
      </c>
      <c r="C571" s="16" t="s">
        <v>811</v>
      </c>
      <c r="D571" s="16" t="s">
        <v>129</v>
      </c>
      <c r="E571" s="16" t="n">
        <v>2</v>
      </c>
      <c r="F571" s="16" t="n">
        <v>602</v>
      </c>
      <c r="G571" s="16" t="n">
        <v>0</v>
      </c>
      <c r="H571" s="16" t="s">
        <v>208</v>
      </c>
      <c r="I571" s="16" t="s">
        <v>71</v>
      </c>
      <c r="J571" s="16" t="n">
        <v>5</v>
      </c>
      <c r="K571" s="16" t="n">
        <v>4</v>
      </c>
      <c r="L571" s="16" t="s">
        <v>41</v>
      </c>
      <c r="M571" s="16" t="str">
        <f aca="false">IF(COUNTIF($A$2:A571,A571)&gt;1,"DUPLICATE","")</f>
        <v/>
      </c>
    </row>
    <row r="572" customFormat="false" ht="15" hidden="false" customHeight="false" outlineLevel="0" collapsed="false">
      <c r="A572" s="16" t="s">
        <v>1160</v>
      </c>
      <c r="B572" s="16" t="s">
        <v>1156</v>
      </c>
      <c r="C572" s="16" t="s">
        <v>585</v>
      </c>
      <c r="D572" s="16" t="s">
        <v>219</v>
      </c>
      <c r="E572" s="16" t="n">
        <v>1</v>
      </c>
      <c r="F572" s="16" t="n">
        <v>1339</v>
      </c>
      <c r="G572" s="16" t="n">
        <v>0.05</v>
      </c>
      <c r="H572" s="16" t="s">
        <v>130</v>
      </c>
      <c r="I572" s="16" t="s">
        <v>60</v>
      </c>
      <c r="J572" s="16" t="n">
        <v>4</v>
      </c>
      <c r="K572" s="16" t="n">
        <v>4</v>
      </c>
      <c r="L572" s="16" t="s">
        <v>41</v>
      </c>
      <c r="M572" s="16" t="str">
        <f aca="false">IF(COUNTIF($A$2:A572,A572)&gt;1,"DUPLICATE","")</f>
        <v/>
      </c>
    </row>
    <row r="573" customFormat="false" ht="15" hidden="false" customHeight="false" outlineLevel="0" collapsed="false">
      <c r="A573" s="16" t="s">
        <v>1161</v>
      </c>
      <c r="B573" s="16" t="s">
        <v>1156</v>
      </c>
      <c r="C573" s="16" t="s">
        <v>1135</v>
      </c>
      <c r="D573" s="16" t="s">
        <v>146</v>
      </c>
      <c r="E573" s="16" t="n">
        <v>3</v>
      </c>
      <c r="F573" s="16" t="n">
        <v>450</v>
      </c>
      <c r="G573" s="16" t="n">
        <v>0</v>
      </c>
      <c r="H573" s="16" t="s">
        <v>81</v>
      </c>
      <c r="I573" s="16" t="s">
        <v>40</v>
      </c>
      <c r="J573" s="16" t="n">
        <v>4</v>
      </c>
      <c r="K573" s="16" t="n">
        <v>4</v>
      </c>
      <c r="L573" s="16" t="s">
        <v>41</v>
      </c>
      <c r="M573" s="16" t="str">
        <f aca="false">IF(COUNTIF($A$2:A573,A573)&gt;1,"DUPLICATE","")</f>
        <v/>
      </c>
    </row>
    <row r="574" customFormat="false" ht="15" hidden="false" customHeight="false" outlineLevel="0" collapsed="false">
      <c r="A574" s="16" t="s">
        <v>1162</v>
      </c>
      <c r="B574" s="16" t="s">
        <v>1156</v>
      </c>
      <c r="C574" s="16" t="s">
        <v>760</v>
      </c>
      <c r="D574" s="16" t="s">
        <v>721</v>
      </c>
      <c r="E574" s="16" t="n">
        <v>2</v>
      </c>
      <c r="F574" s="16" t="n">
        <v>478</v>
      </c>
      <c r="G574" s="16" t="n">
        <v>0.05</v>
      </c>
      <c r="H574" s="16" t="s">
        <v>67</v>
      </c>
      <c r="I574" s="16" t="s">
        <v>40</v>
      </c>
      <c r="J574" s="16" t="n">
        <v>2</v>
      </c>
      <c r="K574" s="16" t="n">
        <v>4</v>
      </c>
      <c r="L574" s="16" t="s">
        <v>41</v>
      </c>
      <c r="M574" s="16" t="str">
        <f aca="false">IF(COUNTIF($A$2:A574,A574)&gt;1,"DUPLICATE","")</f>
        <v/>
      </c>
    </row>
    <row r="575" customFormat="false" ht="15" hidden="false" customHeight="false" outlineLevel="0" collapsed="false">
      <c r="A575" s="16" t="s">
        <v>1163</v>
      </c>
      <c r="B575" s="16" t="s">
        <v>1156</v>
      </c>
      <c r="C575" s="16" t="s">
        <v>1164</v>
      </c>
      <c r="D575" s="16" t="s">
        <v>99</v>
      </c>
      <c r="E575" s="16" t="n">
        <v>1</v>
      </c>
      <c r="F575" s="16" t="n">
        <v>710</v>
      </c>
      <c r="G575" s="16" t="n">
        <v>0</v>
      </c>
      <c r="H575" s="16" t="s">
        <v>89</v>
      </c>
      <c r="I575" s="16" t="s">
        <v>60</v>
      </c>
      <c r="J575" s="16" t="n">
        <v>5</v>
      </c>
      <c r="K575" s="16" t="n">
        <v>5</v>
      </c>
      <c r="L575" s="16" t="s">
        <v>41</v>
      </c>
      <c r="M575" s="16" t="str">
        <f aca="false">IF(COUNTIF($A$2:A575,A575)&gt;1,"DUPLICATE","")</f>
        <v/>
      </c>
    </row>
    <row r="576" customFormat="false" ht="15" hidden="false" customHeight="false" outlineLevel="0" collapsed="false">
      <c r="A576" s="16" t="s">
        <v>1165</v>
      </c>
      <c r="B576" s="16" t="s">
        <v>1156</v>
      </c>
      <c r="C576" s="16" t="s">
        <v>1166</v>
      </c>
      <c r="D576" s="16" t="s">
        <v>51</v>
      </c>
      <c r="E576" s="16" t="n">
        <v>4</v>
      </c>
      <c r="F576" s="16" t="n">
        <v>2369</v>
      </c>
      <c r="G576" s="16" t="n">
        <v>0.3</v>
      </c>
      <c r="H576" s="16" t="s">
        <v>46</v>
      </c>
      <c r="I576" s="16" t="s">
        <v>40</v>
      </c>
      <c r="J576" s="16" t="n">
        <v>3</v>
      </c>
      <c r="K576" s="16" t="n">
        <v>4</v>
      </c>
      <c r="L576" s="16" t="s">
        <v>41</v>
      </c>
      <c r="M576" s="16" t="str">
        <f aca="false">IF(COUNTIF($A$2:A576,A576)&gt;1,"DUPLICATE","")</f>
        <v/>
      </c>
    </row>
    <row r="577" customFormat="false" ht="15" hidden="false" customHeight="false" outlineLevel="0" collapsed="false">
      <c r="A577" s="16" t="s">
        <v>1167</v>
      </c>
      <c r="B577" s="16" t="s">
        <v>1156</v>
      </c>
      <c r="C577" s="16" t="s">
        <v>1168</v>
      </c>
      <c r="D577" s="16" t="s">
        <v>84</v>
      </c>
      <c r="E577" s="16" t="n">
        <v>2</v>
      </c>
      <c r="F577" s="16" t="n">
        <v>260</v>
      </c>
      <c r="G577" s="16" t="n">
        <v>0</v>
      </c>
      <c r="H577" s="16" t="s">
        <v>46</v>
      </c>
      <c r="I577" s="16" t="s">
        <v>47</v>
      </c>
      <c r="J577" s="16" t="n">
        <v>4</v>
      </c>
      <c r="K577" s="16" t="n">
        <v>5</v>
      </c>
      <c r="L577" s="16" t="s">
        <v>41</v>
      </c>
      <c r="M577" s="16" t="str">
        <f aca="false">IF(COUNTIF($A$2:A577,A577)&gt;1,"DUPLICATE","")</f>
        <v/>
      </c>
    </row>
    <row r="578" customFormat="false" ht="15" hidden="false" customHeight="false" outlineLevel="0" collapsed="false">
      <c r="A578" s="16" t="s">
        <v>1169</v>
      </c>
      <c r="B578" s="16" t="s">
        <v>1156</v>
      </c>
      <c r="C578" s="16" t="s">
        <v>1170</v>
      </c>
      <c r="D578" s="16" t="s">
        <v>126</v>
      </c>
      <c r="E578" s="16" t="n">
        <v>1</v>
      </c>
      <c r="F578" s="16" t="n">
        <v>416</v>
      </c>
      <c r="G578" s="16" t="n">
        <v>0</v>
      </c>
      <c r="H578" s="16" t="s">
        <v>130</v>
      </c>
      <c r="I578" s="16" t="s">
        <v>100</v>
      </c>
      <c r="J578" s="16" t="n">
        <v>5</v>
      </c>
      <c r="K578" s="16" t="n">
        <v>4</v>
      </c>
      <c r="L578" s="16" t="s">
        <v>41</v>
      </c>
      <c r="M578" s="16" t="str">
        <f aca="false">IF(COUNTIF($A$2:A578,A578)&gt;1,"DUPLICATE","")</f>
        <v/>
      </c>
    </row>
    <row r="579" customFormat="false" ht="15" hidden="false" customHeight="false" outlineLevel="0" collapsed="false">
      <c r="A579" s="16" t="s">
        <v>1171</v>
      </c>
      <c r="B579" s="16" t="s">
        <v>1156</v>
      </c>
      <c r="C579" s="16" t="s">
        <v>1172</v>
      </c>
      <c r="D579" s="16" t="s">
        <v>412</v>
      </c>
      <c r="E579" s="16" t="n">
        <v>2</v>
      </c>
      <c r="F579" s="16" t="n">
        <v>976</v>
      </c>
      <c r="G579" s="16" t="n">
        <v>0.05</v>
      </c>
      <c r="H579" s="16" t="s">
        <v>208</v>
      </c>
      <c r="I579" s="16" t="s">
        <v>40</v>
      </c>
      <c r="J579" s="16" t="n">
        <v>7</v>
      </c>
      <c r="K579" s="16" t="n">
        <v>4</v>
      </c>
      <c r="L579" s="16" t="s">
        <v>41</v>
      </c>
      <c r="M579" s="16" t="str">
        <f aca="false">IF(COUNTIF($A$2:A579,A579)&gt;1,"DUPLICATE","")</f>
        <v/>
      </c>
    </row>
    <row r="580" customFormat="false" ht="15" hidden="false" customHeight="false" outlineLevel="0" collapsed="false">
      <c r="A580" s="16" t="s">
        <v>1173</v>
      </c>
      <c r="B580" s="16" t="s">
        <v>1174</v>
      </c>
      <c r="C580" s="16" t="s">
        <v>482</v>
      </c>
      <c r="D580" s="16" t="s">
        <v>232</v>
      </c>
      <c r="E580" s="16" t="n">
        <v>1</v>
      </c>
      <c r="F580" s="16" t="n">
        <v>2099</v>
      </c>
      <c r="G580" s="16" t="n">
        <v>0.05</v>
      </c>
      <c r="H580" s="16" t="s">
        <v>112</v>
      </c>
      <c r="I580" s="16" t="s">
        <v>40</v>
      </c>
      <c r="J580" s="16" t="n">
        <v>2</v>
      </c>
      <c r="K580" s="16" t="n">
        <v>5</v>
      </c>
      <c r="L580" s="16" t="s">
        <v>41</v>
      </c>
      <c r="M580" s="16" t="str">
        <f aca="false">IF(COUNTIF($A$2:A580,A580)&gt;1,"DUPLICATE","")</f>
        <v/>
      </c>
    </row>
    <row r="581" customFormat="false" ht="15" hidden="false" customHeight="false" outlineLevel="0" collapsed="false">
      <c r="A581" s="16" t="s">
        <v>1175</v>
      </c>
      <c r="B581" s="16" t="s">
        <v>1174</v>
      </c>
      <c r="C581" s="16" t="s">
        <v>1176</v>
      </c>
      <c r="D581" s="16" t="s">
        <v>66</v>
      </c>
      <c r="E581" s="16" t="n">
        <v>1</v>
      </c>
      <c r="F581" s="16" t="n">
        <v>15529</v>
      </c>
      <c r="G581" s="16" t="n">
        <v>0.2</v>
      </c>
      <c r="H581" s="16" t="s">
        <v>208</v>
      </c>
      <c r="I581" s="16" t="s">
        <v>47</v>
      </c>
      <c r="J581" s="16" t="n">
        <v>5</v>
      </c>
      <c r="K581" s="16" t="n">
        <v>4</v>
      </c>
      <c r="L581" s="16" t="s">
        <v>41</v>
      </c>
      <c r="M581" s="16" t="str">
        <f aca="false">IF(COUNTIF($A$2:A581,A581)&gt;1,"DUPLICATE","")</f>
        <v/>
      </c>
    </row>
    <row r="582" customFormat="false" ht="15" hidden="false" customHeight="false" outlineLevel="0" collapsed="false">
      <c r="A582" s="16" t="s">
        <v>1177</v>
      </c>
      <c r="B582" s="16" t="s">
        <v>1174</v>
      </c>
      <c r="C582" s="16" t="s">
        <v>1178</v>
      </c>
      <c r="D582" s="16" t="s">
        <v>63</v>
      </c>
      <c r="E582" s="16" t="n">
        <v>1</v>
      </c>
      <c r="F582" s="16" t="n">
        <v>1442</v>
      </c>
      <c r="G582" s="16" t="n">
        <v>0.05</v>
      </c>
      <c r="H582" s="16" t="s">
        <v>70</v>
      </c>
      <c r="I582" s="16" t="s">
        <v>47</v>
      </c>
      <c r="J582" s="16" t="n">
        <v>6</v>
      </c>
      <c r="K582" s="16" t="n">
        <v>2</v>
      </c>
      <c r="L582" s="16" t="s">
        <v>57</v>
      </c>
      <c r="M582" s="16" t="str">
        <f aca="false">IF(COUNTIF($A$2:A582,A582)&gt;1,"DUPLICATE","")</f>
        <v/>
      </c>
    </row>
    <row r="583" customFormat="false" ht="15" hidden="false" customHeight="false" outlineLevel="0" collapsed="false">
      <c r="A583" s="16" t="s">
        <v>1179</v>
      </c>
      <c r="B583" s="16" t="s">
        <v>1174</v>
      </c>
      <c r="C583" s="16" t="s">
        <v>1150</v>
      </c>
      <c r="D583" s="16" t="s">
        <v>99</v>
      </c>
      <c r="E583" s="16" t="n">
        <v>1</v>
      </c>
      <c r="F583" s="16" t="n">
        <v>720</v>
      </c>
      <c r="G583" s="16" t="n">
        <v>0</v>
      </c>
      <c r="H583" s="16" t="s">
        <v>112</v>
      </c>
      <c r="I583" s="16" t="s">
        <v>71</v>
      </c>
      <c r="J583" s="16" t="n">
        <v>3</v>
      </c>
      <c r="K583" s="16" t="n">
        <v>3</v>
      </c>
      <c r="L583" s="16" t="s">
        <v>41</v>
      </c>
      <c r="M583" s="16" t="str">
        <f aca="false">IF(COUNTIF($A$2:A583,A583)&gt;1,"DUPLICATE","")</f>
        <v/>
      </c>
    </row>
    <row r="584" customFormat="false" ht="15" hidden="false" customHeight="false" outlineLevel="0" collapsed="false">
      <c r="A584" s="16" t="s">
        <v>1180</v>
      </c>
      <c r="B584" s="16" t="s">
        <v>1174</v>
      </c>
      <c r="C584" s="16" t="s">
        <v>280</v>
      </c>
      <c r="D584" s="16" t="s">
        <v>232</v>
      </c>
      <c r="E584" s="16" t="n">
        <v>1</v>
      </c>
      <c r="F584" s="16" t="n">
        <v>2045</v>
      </c>
      <c r="G584" s="16" t="n">
        <v>0.3</v>
      </c>
      <c r="H584" s="16" t="s">
        <v>208</v>
      </c>
      <c r="I584" s="16" t="s">
        <v>60</v>
      </c>
      <c r="J584" s="16" t="n">
        <v>4</v>
      </c>
      <c r="K584" s="16" t="n">
        <v>3</v>
      </c>
      <c r="L584" s="16" t="s">
        <v>57</v>
      </c>
      <c r="M584" s="16" t="str">
        <f aca="false">IF(COUNTIF($A$2:A584,A584)&gt;1,"DUPLICATE","")</f>
        <v/>
      </c>
    </row>
    <row r="585" customFormat="false" ht="15" hidden="false" customHeight="false" outlineLevel="0" collapsed="false">
      <c r="A585" s="16" t="s">
        <v>1181</v>
      </c>
      <c r="B585" s="16" t="s">
        <v>1174</v>
      </c>
      <c r="C585" s="16" t="s">
        <v>482</v>
      </c>
      <c r="D585" s="16" t="s">
        <v>232</v>
      </c>
      <c r="E585" s="16" t="n">
        <v>1</v>
      </c>
      <c r="F585" s="16" t="n">
        <v>1952</v>
      </c>
      <c r="G585" s="16" t="n">
        <v>0.3</v>
      </c>
      <c r="H585" s="16" t="s">
        <v>112</v>
      </c>
      <c r="I585" s="16" t="s">
        <v>71</v>
      </c>
      <c r="J585" s="16" t="n">
        <v>3</v>
      </c>
      <c r="K585" s="16" t="n">
        <v>4</v>
      </c>
      <c r="L585" s="16" t="s">
        <v>41</v>
      </c>
      <c r="M585" s="16" t="str">
        <f aca="false">IF(COUNTIF($A$2:A585,A585)&gt;1,"DUPLICATE","")</f>
        <v/>
      </c>
    </row>
    <row r="586" customFormat="false" ht="15" hidden="false" customHeight="false" outlineLevel="0" collapsed="false">
      <c r="A586" s="16" t="s">
        <v>1182</v>
      </c>
      <c r="B586" s="16" t="s">
        <v>1174</v>
      </c>
      <c r="C586" s="16" t="s">
        <v>1183</v>
      </c>
      <c r="D586" s="16" t="s">
        <v>396</v>
      </c>
      <c r="E586" s="16" t="n">
        <v>3</v>
      </c>
      <c r="F586" s="16" t="n">
        <v>5254</v>
      </c>
      <c r="G586" s="16" t="n">
        <v>0.3</v>
      </c>
      <c r="H586" s="16" t="s">
        <v>208</v>
      </c>
      <c r="I586" s="16" t="s">
        <v>47</v>
      </c>
      <c r="J586" s="16" t="n">
        <v>7</v>
      </c>
      <c r="K586" s="16" t="n">
        <v>4</v>
      </c>
      <c r="L586" s="16" t="s">
        <v>41</v>
      </c>
      <c r="M586" s="16" t="str">
        <f aca="false">IF(COUNTIF($A$2:A586,A586)&gt;1,"DUPLICATE","")</f>
        <v/>
      </c>
    </row>
    <row r="587" customFormat="false" ht="15" hidden="false" customHeight="false" outlineLevel="0" collapsed="false">
      <c r="A587" s="16" t="s">
        <v>1184</v>
      </c>
      <c r="B587" s="16" t="s">
        <v>1174</v>
      </c>
      <c r="C587" s="16" t="s">
        <v>1185</v>
      </c>
      <c r="D587" s="16" t="s">
        <v>216</v>
      </c>
      <c r="E587" s="16" t="n">
        <v>1</v>
      </c>
      <c r="F587" s="16" t="n">
        <v>920</v>
      </c>
      <c r="G587" s="16" t="n">
        <v>0</v>
      </c>
      <c r="H587" s="16" t="s">
        <v>81</v>
      </c>
      <c r="I587" s="16" t="s">
        <v>60</v>
      </c>
      <c r="J587" s="16" t="n">
        <v>5</v>
      </c>
      <c r="K587" s="16" t="n">
        <v>4</v>
      </c>
      <c r="L587" s="16" t="s">
        <v>41</v>
      </c>
      <c r="M587" s="16" t="str">
        <f aca="false">IF(COUNTIF($A$2:A587,A587)&gt;1,"DUPLICATE","")</f>
        <v/>
      </c>
    </row>
    <row r="588" customFormat="false" ht="15" hidden="false" customHeight="false" outlineLevel="0" collapsed="false">
      <c r="A588" s="16" t="s">
        <v>1186</v>
      </c>
      <c r="B588" s="16" t="s">
        <v>1174</v>
      </c>
      <c r="C588" s="16" t="s">
        <v>1187</v>
      </c>
      <c r="D588" s="16" t="s">
        <v>139</v>
      </c>
      <c r="E588" s="16" t="n">
        <v>2</v>
      </c>
      <c r="F588" s="16" t="n">
        <v>357</v>
      </c>
      <c r="G588" s="16" t="n">
        <v>0.1</v>
      </c>
      <c r="H588" s="16" t="s">
        <v>89</v>
      </c>
      <c r="I588" s="16" t="s">
        <v>47</v>
      </c>
      <c r="J588" s="16" t="n">
        <v>3</v>
      </c>
      <c r="K588" s="16" t="n">
        <v>5</v>
      </c>
      <c r="L588" s="16" t="s">
        <v>41</v>
      </c>
      <c r="M588" s="16" t="str">
        <f aca="false">IF(COUNTIF($A$2:A588,A588)&gt;1,"DUPLICATE","")</f>
        <v/>
      </c>
    </row>
    <row r="589" customFormat="false" ht="15" hidden="false" customHeight="false" outlineLevel="0" collapsed="false">
      <c r="A589" s="16" t="s">
        <v>1188</v>
      </c>
      <c r="B589" s="16" t="s">
        <v>1174</v>
      </c>
      <c r="C589" s="16" t="s">
        <v>284</v>
      </c>
      <c r="D589" s="16" t="s">
        <v>129</v>
      </c>
      <c r="E589" s="16" t="n">
        <v>3</v>
      </c>
      <c r="F589" s="16" t="n">
        <v>581</v>
      </c>
      <c r="G589" s="16" t="n">
        <v>0</v>
      </c>
      <c r="H589" s="16" t="s">
        <v>112</v>
      </c>
      <c r="I589" s="16" t="s">
        <v>71</v>
      </c>
      <c r="J589" s="16" t="n">
        <v>3</v>
      </c>
      <c r="K589" s="16" t="n">
        <v>5</v>
      </c>
      <c r="L589" s="16" t="s">
        <v>41</v>
      </c>
      <c r="M589" s="16" t="str">
        <f aca="false">IF(COUNTIF($A$2:A589,A589)&gt;1,"DUPLICATE","")</f>
        <v/>
      </c>
    </row>
    <row r="590" customFormat="false" ht="15" hidden="false" customHeight="false" outlineLevel="0" collapsed="false">
      <c r="A590" s="16" t="s">
        <v>1189</v>
      </c>
      <c r="B590" s="16" t="s">
        <v>1174</v>
      </c>
      <c r="C590" s="16" t="s">
        <v>1190</v>
      </c>
      <c r="D590" s="16" t="s">
        <v>393</v>
      </c>
      <c r="E590" s="16" t="n">
        <v>1</v>
      </c>
      <c r="F590" s="16" t="n">
        <v>501</v>
      </c>
      <c r="G590" s="16" t="n">
        <v>0</v>
      </c>
      <c r="H590" s="16" t="s">
        <v>483</v>
      </c>
      <c r="I590" s="16" t="s">
        <v>47</v>
      </c>
      <c r="J590" s="16" t="n">
        <v>3</v>
      </c>
      <c r="K590" s="16" t="n">
        <v>4</v>
      </c>
      <c r="L590" s="16" t="s">
        <v>41</v>
      </c>
      <c r="M590" s="16" t="str">
        <f aca="false">IF(COUNTIF($A$2:A590,A590)&gt;1,"DUPLICATE","")</f>
        <v/>
      </c>
    </row>
    <row r="591" customFormat="false" ht="15" hidden="false" customHeight="false" outlineLevel="0" collapsed="false">
      <c r="A591" s="16" t="s">
        <v>1191</v>
      </c>
      <c r="B591" s="16" t="s">
        <v>1174</v>
      </c>
      <c r="C591" s="16" t="s">
        <v>312</v>
      </c>
      <c r="D591" s="16" t="s">
        <v>133</v>
      </c>
      <c r="E591" s="16" t="n">
        <v>2</v>
      </c>
      <c r="F591" s="16" t="n">
        <v>583</v>
      </c>
      <c r="G591" s="16" t="n">
        <v>0.05</v>
      </c>
      <c r="H591" s="16" t="s">
        <v>130</v>
      </c>
      <c r="I591" s="16" t="s">
        <v>40</v>
      </c>
      <c r="J591" s="16" t="n">
        <v>4</v>
      </c>
      <c r="K591" s="16" t="n">
        <v>4</v>
      </c>
      <c r="L591" s="16" t="s">
        <v>41</v>
      </c>
      <c r="M591" s="16" t="str">
        <f aca="false">IF(COUNTIF($A$2:A591,A591)&gt;1,"DUPLICATE","")</f>
        <v/>
      </c>
    </row>
    <row r="592" customFormat="false" ht="15" hidden="false" customHeight="false" outlineLevel="0" collapsed="false">
      <c r="A592" s="16" t="s">
        <v>1192</v>
      </c>
      <c r="B592" s="16" t="s">
        <v>1174</v>
      </c>
      <c r="C592" s="16" t="s">
        <v>732</v>
      </c>
      <c r="D592" s="16" t="s">
        <v>108</v>
      </c>
      <c r="E592" s="16" t="n">
        <v>1</v>
      </c>
      <c r="F592" s="16" t="n">
        <v>3497</v>
      </c>
      <c r="G592" s="16" t="n">
        <v>0.3</v>
      </c>
      <c r="H592" s="16" t="s">
        <v>39</v>
      </c>
      <c r="I592" s="16" t="s">
        <v>60</v>
      </c>
      <c r="J592" s="16" t="n">
        <v>3</v>
      </c>
      <c r="K592" s="16" t="n">
        <v>3</v>
      </c>
      <c r="L592" s="16" t="s">
        <v>57</v>
      </c>
      <c r="M592" s="16" t="str">
        <f aca="false">IF(COUNTIF($A$2:A592,A592)&gt;1,"DUPLICATE","")</f>
        <v/>
      </c>
    </row>
    <row r="593" customFormat="false" ht="15" hidden="false" customHeight="false" outlineLevel="0" collapsed="false">
      <c r="A593" s="16" t="s">
        <v>1193</v>
      </c>
      <c r="B593" s="16" t="s">
        <v>1174</v>
      </c>
      <c r="C593" s="16" t="s">
        <v>1194</v>
      </c>
      <c r="D593" s="16" t="s">
        <v>157</v>
      </c>
      <c r="E593" s="16" t="n">
        <v>3</v>
      </c>
      <c r="F593" s="16" t="n">
        <v>1151</v>
      </c>
      <c r="G593" s="16" t="n">
        <v>0</v>
      </c>
      <c r="H593" s="16" t="s">
        <v>39</v>
      </c>
      <c r="I593" s="16" t="s">
        <v>40</v>
      </c>
      <c r="J593" s="16" t="n">
        <v>2</v>
      </c>
      <c r="K593" s="16" t="n">
        <v>4</v>
      </c>
      <c r="L593" s="16" t="s">
        <v>41</v>
      </c>
      <c r="M593" s="16" t="str">
        <f aca="false">IF(COUNTIF($A$2:A593,A593)&gt;1,"DUPLICATE","")</f>
        <v/>
      </c>
    </row>
    <row r="594" customFormat="false" ht="15" hidden="false" customHeight="false" outlineLevel="0" collapsed="false">
      <c r="A594" s="16" t="s">
        <v>1195</v>
      </c>
      <c r="B594" s="16" t="s">
        <v>1196</v>
      </c>
      <c r="C594" s="16" t="s">
        <v>145</v>
      </c>
      <c r="D594" s="16" t="s">
        <v>440</v>
      </c>
      <c r="E594" s="16" t="n">
        <v>1</v>
      </c>
      <c r="F594" s="16" t="n">
        <v>1466</v>
      </c>
      <c r="G594" s="16" t="n">
        <v>0.05</v>
      </c>
      <c r="H594" s="16" t="s">
        <v>112</v>
      </c>
      <c r="I594" s="16" t="s">
        <v>40</v>
      </c>
      <c r="J594" s="16" t="n">
        <v>2</v>
      </c>
      <c r="K594" s="16" t="n">
        <v>4</v>
      </c>
      <c r="L594" s="16" t="s">
        <v>41</v>
      </c>
      <c r="M594" s="16" t="str">
        <f aca="false">IF(COUNTIF($A$2:A594,A594)&gt;1,"DUPLICATE","")</f>
        <v/>
      </c>
    </row>
    <row r="595" customFormat="false" ht="15" hidden="false" customHeight="false" outlineLevel="0" collapsed="false">
      <c r="A595" s="16" t="s">
        <v>1197</v>
      </c>
      <c r="B595" s="16" t="s">
        <v>1196</v>
      </c>
      <c r="C595" s="16" t="s">
        <v>1198</v>
      </c>
      <c r="D595" s="16" t="s">
        <v>222</v>
      </c>
      <c r="E595" s="16" t="n">
        <v>1</v>
      </c>
      <c r="F595" s="16" t="n">
        <v>1885</v>
      </c>
      <c r="G595" s="16" t="n">
        <v>0.1</v>
      </c>
      <c r="H595" s="16" t="s">
        <v>241</v>
      </c>
      <c r="I595" s="16" t="s">
        <v>60</v>
      </c>
      <c r="J595" s="16" t="n">
        <v>4</v>
      </c>
      <c r="K595" s="16"/>
      <c r="L595" s="16" t="s">
        <v>41</v>
      </c>
      <c r="M595" s="16" t="str">
        <f aca="false">IF(COUNTIF($A$2:A595,A595)&gt;1,"DUPLICATE","")</f>
        <v/>
      </c>
    </row>
    <row r="596" customFormat="false" ht="15" hidden="false" customHeight="false" outlineLevel="0" collapsed="false">
      <c r="A596" s="16" t="s">
        <v>1199</v>
      </c>
      <c r="B596" s="16" t="s">
        <v>1196</v>
      </c>
      <c r="C596" s="16" t="s">
        <v>762</v>
      </c>
      <c r="D596" s="16" t="s">
        <v>211</v>
      </c>
      <c r="E596" s="16" t="n">
        <v>2</v>
      </c>
      <c r="F596" s="16" t="n">
        <v>1293</v>
      </c>
      <c r="G596" s="16" t="n">
        <v>0</v>
      </c>
      <c r="H596" s="16" t="s">
        <v>208</v>
      </c>
      <c r="I596" s="16" t="s">
        <v>60</v>
      </c>
      <c r="J596" s="16" t="n">
        <v>7</v>
      </c>
      <c r="K596" s="16" t="n">
        <v>2</v>
      </c>
      <c r="L596" s="16" t="s">
        <v>57</v>
      </c>
      <c r="M596" s="16" t="str">
        <f aca="false">IF(COUNTIF($A$2:A596,A596)&gt;1,"DUPLICATE","")</f>
        <v/>
      </c>
    </row>
    <row r="597" customFormat="false" ht="15" hidden="false" customHeight="false" outlineLevel="0" collapsed="false">
      <c r="A597" s="16" t="s">
        <v>1200</v>
      </c>
      <c r="B597" s="16" t="s">
        <v>1196</v>
      </c>
      <c r="C597" s="16" t="s">
        <v>559</v>
      </c>
      <c r="D597" s="16" t="s">
        <v>191</v>
      </c>
      <c r="E597" s="16" t="n">
        <v>3</v>
      </c>
      <c r="F597" s="16" t="n">
        <v>404</v>
      </c>
      <c r="G597" s="16" t="n">
        <v>0.2</v>
      </c>
      <c r="H597" s="16" t="s">
        <v>46</v>
      </c>
      <c r="I597" s="16" t="s">
        <v>47</v>
      </c>
      <c r="J597" s="16" t="n">
        <v>6</v>
      </c>
      <c r="K597" s="16" t="n">
        <v>3</v>
      </c>
      <c r="L597" s="16" t="s">
        <v>57</v>
      </c>
      <c r="M597" s="16" t="str">
        <f aca="false">IF(COUNTIF($A$2:A597,A597)&gt;1,"DUPLICATE","")</f>
        <v/>
      </c>
    </row>
    <row r="598" customFormat="false" ht="15" hidden="false" customHeight="false" outlineLevel="0" collapsed="false">
      <c r="A598" s="16" t="s">
        <v>1201</v>
      </c>
      <c r="B598" s="16" t="s">
        <v>1196</v>
      </c>
      <c r="C598" s="16" t="s">
        <v>871</v>
      </c>
      <c r="D598" s="16" t="s">
        <v>92</v>
      </c>
      <c r="E598" s="16" t="n">
        <v>2</v>
      </c>
      <c r="F598" s="16" t="n">
        <v>4010</v>
      </c>
      <c r="G598" s="16" t="n">
        <v>0.2</v>
      </c>
      <c r="H598" s="16" t="s">
        <v>130</v>
      </c>
      <c r="I598" s="16" t="s">
        <v>47</v>
      </c>
      <c r="J598" s="16" t="n">
        <v>2</v>
      </c>
      <c r="K598" s="16" t="n">
        <v>5</v>
      </c>
      <c r="L598" s="16" t="s">
        <v>41</v>
      </c>
      <c r="M598" s="16" t="str">
        <f aca="false">IF(COUNTIF($A$2:A598,A598)&gt;1,"DUPLICATE","")</f>
        <v/>
      </c>
    </row>
    <row r="599" customFormat="false" ht="15" hidden="false" customHeight="false" outlineLevel="0" collapsed="false">
      <c r="A599" s="16" t="s">
        <v>1202</v>
      </c>
      <c r="B599" s="16" t="s">
        <v>1196</v>
      </c>
      <c r="C599" s="16" t="s">
        <v>1203</v>
      </c>
      <c r="D599" s="16" t="s">
        <v>412</v>
      </c>
      <c r="E599" s="16" t="n">
        <v>1</v>
      </c>
      <c r="F599" s="16" t="n">
        <v>1012</v>
      </c>
      <c r="G599" s="16" t="n">
        <v>0.1</v>
      </c>
      <c r="H599" s="16" t="s">
        <v>56</v>
      </c>
      <c r="I599" s="16" t="s">
        <v>60</v>
      </c>
      <c r="J599" s="16" t="n">
        <v>5</v>
      </c>
      <c r="K599" s="16" t="n">
        <v>4</v>
      </c>
      <c r="L599" s="16" t="s">
        <v>41</v>
      </c>
      <c r="M599" s="16" t="str">
        <f aca="false">IF(COUNTIF($A$2:A599,A599)&gt;1,"DUPLICATE","")</f>
        <v/>
      </c>
    </row>
    <row r="600" customFormat="false" ht="15" hidden="false" customHeight="false" outlineLevel="0" collapsed="false">
      <c r="A600" s="16" t="s">
        <v>1204</v>
      </c>
      <c r="B600" s="16" t="s">
        <v>1196</v>
      </c>
      <c r="C600" s="16" t="s">
        <v>1205</v>
      </c>
      <c r="D600" s="16" t="s">
        <v>262</v>
      </c>
      <c r="E600" s="16" t="n">
        <v>2</v>
      </c>
      <c r="F600" s="16" t="n">
        <v>798</v>
      </c>
      <c r="G600" s="16" t="n">
        <v>0.1</v>
      </c>
      <c r="H600" s="16" t="s">
        <v>527</v>
      </c>
      <c r="I600" s="16" t="s">
        <v>60</v>
      </c>
      <c r="J600" s="16" t="n">
        <v>4</v>
      </c>
      <c r="K600" s="16" t="n">
        <v>5</v>
      </c>
      <c r="L600" s="16" t="s">
        <v>41</v>
      </c>
      <c r="M600" s="16" t="str">
        <f aca="false">IF(COUNTIF($A$2:A600,A600)&gt;1,"DUPLICATE","")</f>
        <v/>
      </c>
    </row>
    <row r="601" customFormat="false" ht="15" hidden="false" customHeight="false" outlineLevel="0" collapsed="false">
      <c r="A601" s="16" t="s">
        <v>1206</v>
      </c>
      <c r="B601" s="16" t="s">
        <v>1196</v>
      </c>
      <c r="C601" s="16" t="s">
        <v>151</v>
      </c>
      <c r="D601" s="16" t="s">
        <v>262</v>
      </c>
      <c r="E601" s="16" t="n">
        <v>3</v>
      </c>
      <c r="F601" s="16" t="n">
        <v>808</v>
      </c>
      <c r="G601" s="16" t="n">
        <v>0.1</v>
      </c>
      <c r="H601" s="16" t="s">
        <v>527</v>
      </c>
      <c r="I601" s="16" t="s">
        <v>60</v>
      </c>
      <c r="J601" s="16" t="n">
        <v>5</v>
      </c>
      <c r="K601" s="16" t="n">
        <v>3</v>
      </c>
      <c r="L601" s="16" t="s">
        <v>41</v>
      </c>
      <c r="M601" s="16" t="str">
        <f aca="false">IF(COUNTIF($A$2:A601,A601)&gt;1,"DUPLICATE","")</f>
        <v/>
      </c>
    </row>
    <row r="602" customFormat="false" ht="15" hidden="false" customHeight="false" outlineLevel="0" collapsed="false">
      <c r="A602" s="16" t="s">
        <v>1207</v>
      </c>
      <c r="B602" s="16" t="s">
        <v>1196</v>
      </c>
      <c r="C602" s="16" t="s">
        <v>264</v>
      </c>
      <c r="D602" s="16" t="s">
        <v>63</v>
      </c>
      <c r="E602" s="16" t="n">
        <v>1</v>
      </c>
      <c r="F602" s="16" t="n">
        <v>1536</v>
      </c>
      <c r="G602" s="16" t="n">
        <v>0.15</v>
      </c>
      <c r="H602" s="16" t="s">
        <v>89</v>
      </c>
      <c r="I602" s="16" t="s">
        <v>60</v>
      </c>
      <c r="J602" s="16" t="n">
        <v>4</v>
      </c>
      <c r="K602" s="16" t="n">
        <v>3</v>
      </c>
      <c r="L602" s="16" t="s">
        <v>41</v>
      </c>
      <c r="M602" s="16" t="str">
        <f aca="false">IF(COUNTIF($A$2:A602,A602)&gt;1,"DUPLICATE","")</f>
        <v/>
      </c>
    </row>
    <row r="603" customFormat="false" ht="15" hidden="false" customHeight="false" outlineLevel="0" collapsed="false">
      <c r="A603" s="16" t="s">
        <v>1208</v>
      </c>
      <c r="B603" s="16" t="s">
        <v>1196</v>
      </c>
      <c r="C603" s="16" t="s">
        <v>1209</v>
      </c>
      <c r="D603" s="16" t="s">
        <v>99</v>
      </c>
      <c r="E603" s="16" t="n">
        <v>2</v>
      </c>
      <c r="F603" s="16" t="s">
        <v>1210</v>
      </c>
      <c r="G603" s="16" t="n">
        <v>0.2</v>
      </c>
      <c r="H603" s="16" t="s">
        <v>39</v>
      </c>
      <c r="I603" s="16" t="s">
        <v>60</v>
      </c>
      <c r="J603" s="16" t="n">
        <v>2</v>
      </c>
      <c r="K603" s="16" t="n">
        <v>4</v>
      </c>
      <c r="L603" s="16" t="s">
        <v>41</v>
      </c>
      <c r="M603" s="16" t="str">
        <f aca="false">IF(COUNTIF($A$2:A603,A603)&gt;1,"DUPLICATE","")</f>
        <v/>
      </c>
    </row>
    <row r="604" customFormat="false" ht="15" hidden="false" customHeight="false" outlineLevel="0" collapsed="false">
      <c r="A604" s="16" t="s">
        <v>1211</v>
      </c>
      <c r="B604" s="16" t="s">
        <v>1196</v>
      </c>
      <c r="C604" s="16" t="s">
        <v>415</v>
      </c>
      <c r="D604" s="16" t="s">
        <v>396</v>
      </c>
      <c r="E604" s="16" t="n">
        <v>1</v>
      </c>
      <c r="F604" s="16" t="n">
        <v>5598</v>
      </c>
      <c r="G604" s="16" t="n">
        <v>0</v>
      </c>
      <c r="H604" s="16" t="s">
        <v>120</v>
      </c>
      <c r="I604" s="16" t="s">
        <v>60</v>
      </c>
      <c r="J604" s="16" t="n">
        <v>3</v>
      </c>
      <c r="K604" s="16" t="n">
        <v>4</v>
      </c>
      <c r="L604" s="16" t="s">
        <v>41</v>
      </c>
      <c r="M604" s="16" t="str">
        <f aca="false">IF(COUNTIF($A$2:A604,A604)&gt;1,"DUPLICATE","")</f>
        <v/>
      </c>
    </row>
    <row r="605" customFormat="false" ht="15" hidden="false" customHeight="false" outlineLevel="0" collapsed="false">
      <c r="A605" s="16" t="s">
        <v>1212</v>
      </c>
      <c r="B605" s="16" t="s">
        <v>1213</v>
      </c>
      <c r="C605" s="16" t="s">
        <v>359</v>
      </c>
      <c r="D605" s="16" t="s">
        <v>74</v>
      </c>
      <c r="E605" s="16" t="n">
        <v>1</v>
      </c>
      <c r="F605" s="16" t="n">
        <v>18394</v>
      </c>
      <c r="G605" s="16" t="n">
        <v>0</v>
      </c>
      <c r="H605" s="16" t="s">
        <v>89</v>
      </c>
      <c r="I605" s="16" t="s">
        <v>100</v>
      </c>
      <c r="J605" s="16" t="n">
        <v>6</v>
      </c>
      <c r="K605" s="16" t="n">
        <v>4</v>
      </c>
      <c r="L605" s="16" t="s">
        <v>41</v>
      </c>
      <c r="M605" s="16" t="str">
        <f aca="false">IF(COUNTIF($A$2:A605,A605)&gt;1,"DUPLICATE","")</f>
        <v/>
      </c>
    </row>
    <row r="606" customFormat="false" ht="15" hidden="false" customHeight="false" outlineLevel="0" collapsed="false">
      <c r="A606" s="16" t="s">
        <v>1214</v>
      </c>
      <c r="B606" s="16" t="s">
        <v>1213</v>
      </c>
      <c r="C606" s="16" t="s">
        <v>1215</v>
      </c>
      <c r="D606" s="16" t="s">
        <v>229</v>
      </c>
      <c r="E606" s="16" t="n">
        <v>2</v>
      </c>
      <c r="F606" s="16" t="n">
        <v>449</v>
      </c>
      <c r="G606" s="16" t="n">
        <v>0</v>
      </c>
      <c r="H606" s="16" t="s">
        <v>130</v>
      </c>
      <c r="I606" s="16" t="s">
        <v>60</v>
      </c>
      <c r="J606" s="16" t="n">
        <v>3</v>
      </c>
      <c r="K606" s="16" t="n">
        <v>3</v>
      </c>
      <c r="L606" s="16" t="s">
        <v>41</v>
      </c>
      <c r="M606" s="16" t="str">
        <f aca="false">IF(COUNTIF($A$2:A606,A606)&gt;1,"DUPLICATE","")</f>
        <v/>
      </c>
    </row>
    <row r="607" customFormat="false" ht="15" hidden="false" customHeight="false" outlineLevel="0" collapsed="false">
      <c r="A607" s="16" t="s">
        <v>1216</v>
      </c>
      <c r="B607" s="16" t="s">
        <v>1213</v>
      </c>
      <c r="C607" s="16" t="s">
        <v>1217</v>
      </c>
      <c r="D607" s="16" t="s">
        <v>184</v>
      </c>
      <c r="E607" s="16" t="n">
        <v>4</v>
      </c>
      <c r="F607" s="16" t="n">
        <v>1277</v>
      </c>
      <c r="G607" s="16" t="n">
        <v>0.3</v>
      </c>
      <c r="H607" s="16" t="s">
        <v>89</v>
      </c>
      <c r="I607" s="16" t="s">
        <v>40</v>
      </c>
      <c r="J607" s="16" t="n">
        <v>5</v>
      </c>
      <c r="K607" s="16" t="n">
        <v>4</v>
      </c>
      <c r="L607" s="16" t="s">
        <v>41</v>
      </c>
      <c r="M607" s="16" t="str">
        <f aca="false">IF(COUNTIF($A$2:A607,A607)&gt;1,"DUPLICATE","")</f>
        <v/>
      </c>
    </row>
    <row r="608" customFormat="false" ht="15" hidden="false" customHeight="false" outlineLevel="0" collapsed="false">
      <c r="A608" s="16" t="s">
        <v>1218</v>
      </c>
      <c r="B608" s="16" t="s">
        <v>1213</v>
      </c>
      <c r="C608" s="16" t="s">
        <v>742</v>
      </c>
      <c r="D608" s="16" t="s">
        <v>146</v>
      </c>
      <c r="E608" s="16" t="n">
        <v>2</v>
      </c>
      <c r="F608" s="16" t="n">
        <v>445</v>
      </c>
      <c r="G608" s="16" t="n">
        <v>0</v>
      </c>
      <c r="H608" s="16" t="s">
        <v>56</v>
      </c>
      <c r="I608" s="16" t="s">
        <v>40</v>
      </c>
      <c r="J608" s="16" t="n">
        <v>4</v>
      </c>
      <c r="K608" s="16" t="n">
        <v>4</v>
      </c>
      <c r="L608" s="16" t="s">
        <v>41</v>
      </c>
      <c r="M608" s="16" t="str">
        <f aca="false">IF(COUNTIF($A$2:A608,A608)&gt;1,"DUPLICATE","")</f>
        <v/>
      </c>
    </row>
    <row r="609" customFormat="false" ht="15" hidden="false" customHeight="false" outlineLevel="0" collapsed="false">
      <c r="A609" s="16" t="s">
        <v>1219</v>
      </c>
      <c r="B609" s="16" t="s">
        <v>1213</v>
      </c>
      <c r="C609" s="16" t="s">
        <v>299</v>
      </c>
      <c r="D609" s="16" t="s">
        <v>115</v>
      </c>
      <c r="E609" s="16" t="n">
        <v>1</v>
      </c>
      <c r="F609" s="16" t="n">
        <v>299</v>
      </c>
      <c r="G609" s="16" t="n">
        <v>0.15</v>
      </c>
      <c r="H609" s="16" t="s">
        <v>70</v>
      </c>
      <c r="I609" s="16" t="s">
        <v>60</v>
      </c>
      <c r="J609" s="16" t="n">
        <v>5</v>
      </c>
      <c r="K609" s="16" t="n">
        <v>3</v>
      </c>
      <c r="L609" s="16" t="s">
        <v>41</v>
      </c>
      <c r="M609" s="16" t="str">
        <f aca="false">IF(COUNTIF($A$2:A609,A609)&gt;1,"DUPLICATE","")</f>
        <v/>
      </c>
    </row>
    <row r="610" customFormat="false" ht="15" hidden="false" customHeight="false" outlineLevel="0" collapsed="false">
      <c r="A610" s="16" t="s">
        <v>1220</v>
      </c>
      <c r="B610" s="16" t="s">
        <v>1213</v>
      </c>
      <c r="C610" s="16" t="s">
        <v>776</v>
      </c>
      <c r="D610" s="16" t="s">
        <v>165</v>
      </c>
      <c r="E610" s="16" t="n">
        <v>1</v>
      </c>
      <c r="F610" s="16" t="n">
        <v>855</v>
      </c>
      <c r="G610" s="16" t="n">
        <v>0.1</v>
      </c>
      <c r="H610" s="16" t="s">
        <v>241</v>
      </c>
      <c r="I610" s="16" t="s">
        <v>100</v>
      </c>
      <c r="J610" s="16" t="n">
        <v>3</v>
      </c>
      <c r="K610" s="16" t="n">
        <v>4</v>
      </c>
      <c r="L610" s="16" t="s">
        <v>174</v>
      </c>
      <c r="M610" s="16" t="str">
        <f aca="false">IF(COUNTIF($A$2:A610,A610)&gt;1,"DUPLICATE","")</f>
        <v/>
      </c>
    </row>
    <row r="611" customFormat="false" ht="15" hidden="false" customHeight="false" outlineLevel="0" collapsed="false">
      <c r="A611" s="16" t="s">
        <v>1221</v>
      </c>
      <c r="B611" s="16" t="s">
        <v>1213</v>
      </c>
      <c r="C611" s="16" t="s">
        <v>1222</v>
      </c>
      <c r="D611" s="16" t="s">
        <v>146</v>
      </c>
      <c r="E611" s="16" t="n">
        <v>2</v>
      </c>
      <c r="F611" s="16" t="n">
        <v>440</v>
      </c>
      <c r="G611" s="16" t="n">
        <v>0.05</v>
      </c>
      <c r="H611" s="16" t="s">
        <v>46</v>
      </c>
      <c r="I611" s="16" t="s">
        <v>100</v>
      </c>
      <c r="J611" s="16" t="n">
        <v>3</v>
      </c>
      <c r="K611" s="16" t="n">
        <v>5</v>
      </c>
      <c r="L611" s="16" t="s">
        <v>41</v>
      </c>
      <c r="M611" s="16" t="str">
        <f aca="false">IF(COUNTIF($A$2:A611,A611)&gt;1,"DUPLICATE","")</f>
        <v/>
      </c>
    </row>
    <row r="612" customFormat="false" ht="15" hidden="false" customHeight="false" outlineLevel="0" collapsed="false">
      <c r="A612" s="16" t="s">
        <v>1223</v>
      </c>
      <c r="B612" s="16" t="s">
        <v>1213</v>
      </c>
      <c r="C612" s="16" t="s">
        <v>334</v>
      </c>
      <c r="D612" s="16" t="s">
        <v>74</v>
      </c>
      <c r="E612" s="16" t="n">
        <v>1</v>
      </c>
      <c r="F612" s="16" t="n">
        <v>19033</v>
      </c>
      <c r="G612" s="16" t="n">
        <v>0.05</v>
      </c>
      <c r="H612" s="16" t="s">
        <v>39</v>
      </c>
      <c r="I612" s="16" t="s">
        <v>40</v>
      </c>
      <c r="J612" s="16" t="n">
        <v>4</v>
      </c>
      <c r="K612" s="16" t="n">
        <v>3</v>
      </c>
      <c r="L612" s="16" t="s">
        <v>41</v>
      </c>
      <c r="M612" s="16" t="str">
        <f aca="false">IF(COUNTIF($A$2:A612,A612)&gt;1,"DUPLICATE","")</f>
        <v/>
      </c>
    </row>
    <row r="613" customFormat="false" ht="15" hidden="false" customHeight="false" outlineLevel="0" collapsed="false">
      <c r="A613" s="16" t="s">
        <v>1224</v>
      </c>
      <c r="B613" s="16" t="s">
        <v>1213</v>
      </c>
      <c r="C613" s="16" t="s">
        <v>1225</v>
      </c>
      <c r="D613" s="16" t="s">
        <v>262</v>
      </c>
      <c r="E613" s="16" t="n">
        <v>2</v>
      </c>
      <c r="F613" s="16" t="n">
        <v>814</v>
      </c>
      <c r="G613" s="16" t="n">
        <v>0.3</v>
      </c>
      <c r="H613" s="16" t="s">
        <v>130</v>
      </c>
      <c r="I613" s="16" t="s">
        <v>71</v>
      </c>
      <c r="J613" s="16" t="n">
        <v>6</v>
      </c>
      <c r="K613" s="16" t="n">
        <v>3</v>
      </c>
      <c r="L613" s="16" t="s">
        <v>57</v>
      </c>
      <c r="M613" s="16" t="str">
        <f aca="false">IF(COUNTIF($A$2:A613,A613)&gt;1,"DUPLICATE","")</f>
        <v/>
      </c>
    </row>
    <row r="614" customFormat="false" ht="15" hidden="false" customHeight="false" outlineLevel="0" collapsed="false">
      <c r="A614" s="16" t="s">
        <v>1226</v>
      </c>
      <c r="B614" s="16" t="s">
        <v>1213</v>
      </c>
      <c r="C614" s="16" t="s">
        <v>193</v>
      </c>
      <c r="D614" s="16" t="s">
        <v>262</v>
      </c>
      <c r="E614" s="16" t="n">
        <v>1</v>
      </c>
      <c r="F614" s="16" t="n">
        <v>807</v>
      </c>
      <c r="G614" s="16" t="n">
        <v>0.1</v>
      </c>
      <c r="H614" s="16" t="s">
        <v>39</v>
      </c>
      <c r="I614" s="16" t="s">
        <v>100</v>
      </c>
      <c r="J614" s="16" t="n">
        <v>3</v>
      </c>
      <c r="K614" s="16" t="n">
        <v>4</v>
      </c>
      <c r="L614" s="16" t="s">
        <v>41</v>
      </c>
      <c r="M614" s="16" t="str">
        <f aca="false">IF(COUNTIF($A$2:A614,A614)&gt;1,"DUPLICATE","")</f>
        <v/>
      </c>
    </row>
    <row r="615" customFormat="false" ht="15" hidden="false" customHeight="false" outlineLevel="0" collapsed="false">
      <c r="A615" s="16" t="s">
        <v>1227</v>
      </c>
      <c r="B615" s="16" t="s">
        <v>1228</v>
      </c>
      <c r="C615" s="16" t="s">
        <v>1229</v>
      </c>
      <c r="D615" s="16" t="s">
        <v>38</v>
      </c>
      <c r="E615" s="16" t="n">
        <v>4</v>
      </c>
      <c r="F615" s="16" t="n">
        <v>338</v>
      </c>
      <c r="G615" s="16" t="n">
        <v>0.05</v>
      </c>
      <c r="H615" s="16" t="s">
        <v>70</v>
      </c>
      <c r="I615" s="16" t="s">
        <v>47</v>
      </c>
      <c r="J615" s="16" t="n">
        <v>6</v>
      </c>
      <c r="K615" s="16" t="n">
        <v>4</v>
      </c>
      <c r="L615" s="16" t="s">
        <v>41</v>
      </c>
      <c r="M615" s="16" t="str">
        <f aca="false">IF(COUNTIF($A$2:A615,A615)&gt;1,"DUPLICATE","")</f>
        <v/>
      </c>
    </row>
    <row r="616" customFormat="false" ht="15" hidden="false" customHeight="false" outlineLevel="0" collapsed="false">
      <c r="A616" s="16" t="s">
        <v>1230</v>
      </c>
      <c r="B616" s="16" t="s">
        <v>1228</v>
      </c>
      <c r="C616" s="16" t="s">
        <v>1231</v>
      </c>
      <c r="D616" s="16" t="s">
        <v>92</v>
      </c>
      <c r="E616" s="16" t="n">
        <v>2</v>
      </c>
      <c r="F616" s="16" t="n">
        <v>4048</v>
      </c>
      <c r="G616" s="16" t="n">
        <v>0.1</v>
      </c>
      <c r="H616" s="16" t="s">
        <v>81</v>
      </c>
      <c r="I616" s="16" t="s">
        <v>123</v>
      </c>
      <c r="J616" s="16" t="n">
        <v>3</v>
      </c>
      <c r="K616" s="16" t="n">
        <v>4</v>
      </c>
      <c r="L616" s="16" t="s">
        <v>57</v>
      </c>
      <c r="M616" s="16" t="str">
        <f aca="false">IF(COUNTIF($A$2:A616,A616)&gt;1,"DUPLICATE","")</f>
        <v/>
      </c>
    </row>
    <row r="617" customFormat="false" ht="15" hidden="false" customHeight="false" outlineLevel="0" collapsed="false">
      <c r="A617" s="16" t="s">
        <v>1232</v>
      </c>
      <c r="B617" s="16" t="s">
        <v>1228</v>
      </c>
      <c r="C617" s="16" t="s">
        <v>1036</v>
      </c>
      <c r="D617" s="16" t="s">
        <v>203</v>
      </c>
      <c r="E617" s="16" t="n">
        <v>1</v>
      </c>
      <c r="F617" s="16" t="n">
        <v>2513</v>
      </c>
      <c r="G617" s="16" t="n">
        <v>0</v>
      </c>
      <c r="H617" s="16" t="s">
        <v>81</v>
      </c>
      <c r="I617" s="16" t="s">
        <v>60</v>
      </c>
      <c r="J617" s="16" t="n">
        <v>6</v>
      </c>
      <c r="K617" s="16" t="n">
        <v>4</v>
      </c>
      <c r="L617" s="16" t="s">
        <v>41</v>
      </c>
      <c r="M617" s="16" t="str">
        <f aca="false">IF(COUNTIF($A$2:A617,A617)&gt;1,"DUPLICATE","")</f>
        <v/>
      </c>
    </row>
    <row r="618" customFormat="false" ht="15" hidden="false" customHeight="false" outlineLevel="0" collapsed="false">
      <c r="A618" s="16" t="s">
        <v>1233</v>
      </c>
      <c r="B618" s="16" t="s">
        <v>1228</v>
      </c>
      <c r="C618" s="16" t="s">
        <v>1234</v>
      </c>
      <c r="D618" s="16" t="s">
        <v>191</v>
      </c>
      <c r="E618" s="16" t="n">
        <v>1</v>
      </c>
      <c r="F618" s="16" t="n">
        <v>414</v>
      </c>
      <c r="G618" s="16" t="n">
        <v>0.05</v>
      </c>
      <c r="H618" s="16" t="s">
        <v>545</v>
      </c>
      <c r="I618" s="16" t="s">
        <v>60</v>
      </c>
      <c r="J618" s="16" t="n">
        <v>3</v>
      </c>
      <c r="K618" s="16"/>
      <c r="L618" s="16" t="s">
        <v>41</v>
      </c>
      <c r="M618" s="16" t="str">
        <f aca="false">IF(COUNTIF($A$2:A618,A618)&gt;1,"DUPLICATE","")</f>
        <v/>
      </c>
    </row>
    <row r="619" customFormat="false" ht="15" hidden="false" customHeight="false" outlineLevel="0" collapsed="false">
      <c r="A619" s="16" t="s">
        <v>1235</v>
      </c>
      <c r="B619" s="16" t="s">
        <v>1228</v>
      </c>
      <c r="C619" s="16" t="s">
        <v>1236</v>
      </c>
      <c r="D619" s="16" t="s">
        <v>219</v>
      </c>
      <c r="E619" s="16" t="n">
        <v>1</v>
      </c>
      <c r="F619" s="16" t="n">
        <v>1240</v>
      </c>
      <c r="G619" s="16" t="n">
        <v>0</v>
      </c>
      <c r="H619" s="16" t="s">
        <v>67</v>
      </c>
      <c r="I619" s="16" t="s">
        <v>40</v>
      </c>
      <c r="J619" s="16" t="n">
        <v>5</v>
      </c>
      <c r="K619" s="16" t="n">
        <v>5</v>
      </c>
      <c r="L619" s="16" t="s">
        <v>41</v>
      </c>
      <c r="M619" s="16" t="str">
        <f aca="false">IF(COUNTIF($A$2:A619,A619)&gt;1,"DUPLICATE","")</f>
        <v/>
      </c>
    </row>
    <row r="620" customFormat="false" ht="15" hidden="false" customHeight="false" outlineLevel="0" collapsed="false">
      <c r="A620" s="16" t="s">
        <v>1237</v>
      </c>
      <c r="B620" s="16" t="s">
        <v>1228</v>
      </c>
      <c r="C620" s="16" t="s">
        <v>293</v>
      </c>
      <c r="D620" s="16" t="s">
        <v>111</v>
      </c>
      <c r="E620" s="16" t="n">
        <v>1</v>
      </c>
      <c r="F620" s="16" t="n">
        <v>953</v>
      </c>
      <c r="G620" s="16" t="n">
        <v>0</v>
      </c>
      <c r="H620" s="16" t="s">
        <v>67</v>
      </c>
      <c r="I620" s="16" t="s">
        <v>60</v>
      </c>
      <c r="J620" s="16" t="n">
        <v>2</v>
      </c>
      <c r="K620" s="16" t="n">
        <v>4</v>
      </c>
      <c r="L620" s="16" t="s">
        <v>41</v>
      </c>
      <c r="M620" s="16" t="str">
        <f aca="false">IF(COUNTIF($A$2:A620,A620)&gt;1,"DUPLICATE","")</f>
        <v/>
      </c>
    </row>
    <row r="621" customFormat="false" ht="15" hidden="false" customHeight="false" outlineLevel="0" collapsed="false">
      <c r="A621" s="16" t="s">
        <v>1238</v>
      </c>
      <c r="B621" s="16" t="s">
        <v>1228</v>
      </c>
      <c r="C621" s="16" t="s">
        <v>474</v>
      </c>
      <c r="D621" s="16" t="s">
        <v>219</v>
      </c>
      <c r="E621" s="16" t="n">
        <v>1</v>
      </c>
      <c r="F621" s="16" t="n">
        <v>1281</v>
      </c>
      <c r="G621" s="16" t="n">
        <v>0</v>
      </c>
      <c r="H621" s="16" t="s">
        <v>39</v>
      </c>
      <c r="I621" s="16" t="s">
        <v>60</v>
      </c>
      <c r="J621" s="16" t="n">
        <v>5</v>
      </c>
      <c r="K621" s="16" t="n">
        <v>3</v>
      </c>
      <c r="L621" s="16" t="s">
        <v>41</v>
      </c>
      <c r="M621" s="16" t="str">
        <f aca="false">IF(COUNTIF($A$2:A621,A621)&gt;1,"DUPLICATE","")</f>
        <v/>
      </c>
    </row>
    <row r="622" customFormat="false" ht="15" hidden="false" customHeight="false" outlineLevel="0" collapsed="false">
      <c r="A622" s="16" t="s">
        <v>1238</v>
      </c>
      <c r="B622" s="16" t="s">
        <v>1228</v>
      </c>
      <c r="C622" s="16" t="s">
        <v>474</v>
      </c>
      <c r="D622" s="16" t="s">
        <v>219</v>
      </c>
      <c r="E622" s="16" t="n">
        <v>1</v>
      </c>
      <c r="F622" s="16" t="n">
        <v>1281</v>
      </c>
      <c r="G622" s="16" t="n">
        <v>0</v>
      </c>
      <c r="H622" s="16" t="s">
        <v>39</v>
      </c>
      <c r="I622" s="16" t="s">
        <v>60</v>
      </c>
      <c r="J622" s="16" t="n">
        <v>5</v>
      </c>
      <c r="K622" s="16" t="n">
        <v>3</v>
      </c>
      <c r="L622" s="16" t="s">
        <v>41</v>
      </c>
      <c r="M622" s="16" t="str">
        <f aca="false">IF(COUNTIF($A$2:A622,A622)&gt;1,"DUPLICATE","")</f>
        <v>DUPLICATE</v>
      </c>
    </row>
    <row r="623" customFormat="false" ht="15" hidden="false" customHeight="false" outlineLevel="0" collapsed="false">
      <c r="A623" s="16" t="s">
        <v>1239</v>
      </c>
      <c r="B623" s="16" t="s">
        <v>1240</v>
      </c>
      <c r="C623" s="16" t="s">
        <v>1241</v>
      </c>
      <c r="D623" s="16" t="s">
        <v>396</v>
      </c>
      <c r="E623" s="16" t="n">
        <v>3</v>
      </c>
      <c r="F623" s="16" t="n">
        <v>5240</v>
      </c>
      <c r="G623" s="16" t="n">
        <v>0.15</v>
      </c>
      <c r="H623" s="16" t="s">
        <v>208</v>
      </c>
      <c r="I623" s="16" t="s">
        <v>60</v>
      </c>
      <c r="J623" s="16" t="n">
        <v>4</v>
      </c>
      <c r="K623" s="16" t="n">
        <v>4</v>
      </c>
      <c r="L623" s="16" t="s">
        <v>41</v>
      </c>
      <c r="M623" s="16" t="str">
        <f aca="false">IF(COUNTIF($A$2:A623,A623)&gt;1,"DUPLICATE","")</f>
        <v/>
      </c>
    </row>
    <row r="624" customFormat="false" ht="15" hidden="false" customHeight="false" outlineLevel="0" collapsed="false">
      <c r="A624" s="16" t="s">
        <v>1242</v>
      </c>
      <c r="B624" s="16" t="s">
        <v>1240</v>
      </c>
      <c r="C624" s="16" t="s">
        <v>491</v>
      </c>
      <c r="D624" s="16" t="s">
        <v>92</v>
      </c>
      <c r="E624" s="16" t="n">
        <v>2</v>
      </c>
      <c r="F624" s="16" t="n">
        <v>4069</v>
      </c>
      <c r="G624" s="16" t="n">
        <v>0.05</v>
      </c>
      <c r="H624" s="16" t="s">
        <v>208</v>
      </c>
      <c r="I624" s="16" t="s">
        <v>47</v>
      </c>
      <c r="J624" s="16" t="n">
        <v>4</v>
      </c>
      <c r="K624" s="16" t="n">
        <v>4</v>
      </c>
      <c r="L624" s="16" t="s">
        <v>41</v>
      </c>
      <c r="M624" s="16" t="str">
        <f aca="false">IF(COUNTIF($A$2:A624,A624)&gt;1,"DUPLICATE","")</f>
        <v/>
      </c>
    </row>
    <row r="625" customFormat="false" ht="15" hidden="false" customHeight="false" outlineLevel="0" collapsed="false">
      <c r="A625" s="16" t="s">
        <v>1243</v>
      </c>
      <c r="B625" s="16" t="s">
        <v>1240</v>
      </c>
      <c r="C625" s="16" t="s">
        <v>1244</v>
      </c>
      <c r="D625" s="16" t="s">
        <v>74</v>
      </c>
      <c r="E625" s="16" t="n">
        <v>3</v>
      </c>
      <c r="F625" s="16" t="n">
        <v>18358</v>
      </c>
      <c r="G625" s="16" t="n">
        <v>0.1</v>
      </c>
      <c r="H625" s="16" t="s">
        <v>46</v>
      </c>
      <c r="I625" s="16" t="s">
        <v>71</v>
      </c>
      <c r="J625" s="16" t="n">
        <v>2</v>
      </c>
      <c r="K625" s="16" t="n">
        <v>4</v>
      </c>
      <c r="L625" s="16" t="s">
        <v>41</v>
      </c>
      <c r="M625" s="16" t="str">
        <f aca="false">IF(COUNTIF($A$2:A625,A625)&gt;1,"DUPLICATE","")</f>
        <v/>
      </c>
    </row>
    <row r="626" customFormat="false" ht="15" hidden="false" customHeight="false" outlineLevel="0" collapsed="false">
      <c r="A626" s="16" t="s">
        <v>1245</v>
      </c>
      <c r="B626" s="16" t="s">
        <v>1240</v>
      </c>
      <c r="C626" s="16" t="s">
        <v>1246</v>
      </c>
      <c r="D626" s="16" t="s">
        <v>254</v>
      </c>
      <c r="E626" s="16" t="n">
        <v>2</v>
      </c>
      <c r="F626" s="16" t="n">
        <v>960</v>
      </c>
      <c r="G626" s="16" t="n">
        <v>0</v>
      </c>
      <c r="H626" s="16" t="s">
        <v>89</v>
      </c>
      <c r="I626" s="16" t="s">
        <v>40</v>
      </c>
      <c r="J626" s="16" t="n">
        <v>5</v>
      </c>
      <c r="K626" s="16" t="n">
        <v>4</v>
      </c>
      <c r="L626" s="16" t="s">
        <v>41</v>
      </c>
      <c r="M626" s="16" t="str">
        <f aca="false">IF(COUNTIF($A$2:A626,A626)&gt;1,"DUPLICATE","")</f>
        <v/>
      </c>
    </row>
    <row r="627" customFormat="false" ht="15" hidden="false" customHeight="false" outlineLevel="0" collapsed="false">
      <c r="A627" s="16" t="s">
        <v>1247</v>
      </c>
      <c r="B627" s="16" t="s">
        <v>1240</v>
      </c>
      <c r="C627" s="16" t="s">
        <v>73</v>
      </c>
      <c r="D627" s="16" t="s">
        <v>88</v>
      </c>
      <c r="E627" s="16" t="n">
        <v>1</v>
      </c>
      <c r="F627" s="16" t="n">
        <v>2851</v>
      </c>
      <c r="G627" s="16" t="n">
        <v>0.15</v>
      </c>
      <c r="H627" s="16" t="s">
        <v>565</v>
      </c>
      <c r="I627" s="16" t="s">
        <v>47</v>
      </c>
      <c r="J627" s="16" t="n">
        <v>3</v>
      </c>
      <c r="K627" s="16" t="n">
        <v>5</v>
      </c>
      <c r="L627" s="16" t="s">
        <v>41</v>
      </c>
      <c r="M627" s="16" t="str">
        <f aca="false">IF(COUNTIF($A$2:A627,A627)&gt;1,"DUPLICATE","")</f>
        <v/>
      </c>
    </row>
    <row r="628" customFormat="false" ht="15" hidden="false" customHeight="false" outlineLevel="0" collapsed="false">
      <c r="A628" s="16" t="s">
        <v>1248</v>
      </c>
      <c r="B628" s="16" t="s">
        <v>1240</v>
      </c>
      <c r="C628" s="16" t="s">
        <v>1249</v>
      </c>
      <c r="D628" s="16" t="s">
        <v>108</v>
      </c>
      <c r="E628" s="16" t="n">
        <v>1</v>
      </c>
      <c r="F628" s="16" t="n">
        <v>3604</v>
      </c>
      <c r="G628" s="16" t="n">
        <v>0.1</v>
      </c>
      <c r="H628" s="16" t="s">
        <v>39</v>
      </c>
      <c r="I628" s="16" t="s">
        <v>60</v>
      </c>
      <c r="J628" s="16" t="n">
        <v>3</v>
      </c>
      <c r="K628" s="16" t="n">
        <v>4</v>
      </c>
      <c r="L628" s="16" t="s">
        <v>57</v>
      </c>
      <c r="M628" s="16" t="str">
        <f aca="false">IF(COUNTIF($A$2:A628,A628)&gt;1,"DUPLICATE","")</f>
        <v/>
      </c>
    </row>
    <row r="629" customFormat="false" ht="15" hidden="false" customHeight="false" outlineLevel="0" collapsed="false">
      <c r="A629" s="16" t="s">
        <v>1250</v>
      </c>
      <c r="B629" s="16" t="s">
        <v>1240</v>
      </c>
      <c r="C629" s="16" t="s">
        <v>1251</v>
      </c>
      <c r="D629" s="16" t="s">
        <v>222</v>
      </c>
      <c r="E629" s="16" t="n">
        <v>1</v>
      </c>
      <c r="F629" s="16" t="n">
        <v>1834</v>
      </c>
      <c r="G629" s="16" t="n">
        <v>0.1</v>
      </c>
      <c r="H629" s="16" t="s">
        <v>560</v>
      </c>
      <c r="I629" s="16" t="s">
        <v>60</v>
      </c>
      <c r="J629" s="16" t="n">
        <v>2</v>
      </c>
      <c r="K629" s="16" t="n">
        <v>4</v>
      </c>
      <c r="L629" s="16" t="s">
        <v>41</v>
      </c>
      <c r="M629" s="16" t="str">
        <f aca="false">IF(COUNTIF($A$2:A629,A629)&gt;1,"DUPLICATE","")</f>
        <v/>
      </c>
    </row>
    <row r="630" customFormat="false" ht="15" hidden="false" customHeight="false" outlineLevel="0" collapsed="false">
      <c r="A630" s="16" t="s">
        <v>1252</v>
      </c>
      <c r="B630" s="16" t="s">
        <v>1240</v>
      </c>
      <c r="C630" s="16" t="s">
        <v>91</v>
      </c>
      <c r="D630" s="16" t="s">
        <v>440</v>
      </c>
      <c r="E630" s="16" t="n">
        <v>2</v>
      </c>
      <c r="F630" s="16" t="n">
        <v>1447</v>
      </c>
      <c r="G630" s="16" t="n">
        <v>0</v>
      </c>
      <c r="H630" s="16" t="s">
        <v>89</v>
      </c>
      <c r="I630" s="16" t="s">
        <v>60</v>
      </c>
      <c r="J630" s="16" t="n">
        <v>2</v>
      </c>
      <c r="K630" s="16" t="n">
        <v>4</v>
      </c>
      <c r="L630" s="16" t="s">
        <v>41</v>
      </c>
      <c r="M630" s="16" t="str">
        <f aca="false">IF(COUNTIF($A$2:A630,A630)&gt;1,"DUPLICATE","")</f>
        <v/>
      </c>
    </row>
    <row r="631" customFormat="false" ht="15" hidden="false" customHeight="false" outlineLevel="0" collapsed="false">
      <c r="A631" s="16" t="s">
        <v>1253</v>
      </c>
      <c r="B631" s="16" t="s">
        <v>1240</v>
      </c>
      <c r="C631" s="16" t="s">
        <v>176</v>
      </c>
      <c r="D631" s="16" t="s">
        <v>393</v>
      </c>
      <c r="E631" s="16" t="n">
        <v>3</v>
      </c>
      <c r="F631" s="16" t="n">
        <v>479</v>
      </c>
      <c r="G631" s="16" t="n">
        <v>0.2</v>
      </c>
      <c r="H631" s="16" t="s">
        <v>130</v>
      </c>
      <c r="I631" s="16" t="s">
        <v>47</v>
      </c>
      <c r="J631" s="16" t="n">
        <v>4</v>
      </c>
      <c r="K631" s="16" t="n">
        <v>4</v>
      </c>
      <c r="L631" s="16" t="s">
        <v>41</v>
      </c>
      <c r="M631" s="16" t="str">
        <f aca="false">IF(COUNTIF($A$2:A631,A631)&gt;1,"DUPLICATE","")</f>
        <v/>
      </c>
    </row>
    <row r="632" customFormat="false" ht="15" hidden="false" customHeight="false" outlineLevel="0" collapsed="false">
      <c r="A632" s="16" t="s">
        <v>1254</v>
      </c>
      <c r="B632" s="16" t="s">
        <v>1240</v>
      </c>
      <c r="C632" s="16" t="s">
        <v>1255</v>
      </c>
      <c r="D632" s="16" t="s">
        <v>51</v>
      </c>
      <c r="E632" s="16" t="n">
        <v>1</v>
      </c>
      <c r="F632" s="16" t="n">
        <v>2401</v>
      </c>
      <c r="G632" s="16" t="n">
        <v>0</v>
      </c>
      <c r="H632" s="16" t="s">
        <v>112</v>
      </c>
      <c r="I632" s="16" t="s">
        <v>60</v>
      </c>
      <c r="J632" s="16" t="n">
        <v>2</v>
      </c>
      <c r="K632" s="16" t="n">
        <v>4</v>
      </c>
      <c r="L632" s="16" t="s">
        <v>41</v>
      </c>
      <c r="M632" s="16" t="str">
        <f aca="false">IF(COUNTIF($A$2:A632,A632)&gt;1,"DUPLICATE","")</f>
        <v/>
      </c>
    </row>
    <row r="633" customFormat="false" ht="15" hidden="false" customHeight="false" outlineLevel="0" collapsed="false">
      <c r="A633" s="16" t="s">
        <v>1254</v>
      </c>
      <c r="B633" s="16" t="s">
        <v>1240</v>
      </c>
      <c r="C633" s="16" t="s">
        <v>1255</v>
      </c>
      <c r="D633" s="16" t="s">
        <v>51</v>
      </c>
      <c r="E633" s="16" t="n">
        <v>1</v>
      </c>
      <c r="F633" s="16" t="n">
        <v>2401</v>
      </c>
      <c r="G633" s="16" t="n">
        <v>0</v>
      </c>
      <c r="H633" s="16" t="s">
        <v>112</v>
      </c>
      <c r="I633" s="16" t="s">
        <v>60</v>
      </c>
      <c r="J633" s="16" t="n">
        <v>2</v>
      </c>
      <c r="K633" s="16" t="n">
        <v>4</v>
      </c>
      <c r="L633" s="16" t="s">
        <v>41</v>
      </c>
      <c r="M633" s="16" t="str">
        <f aca="false">IF(COUNTIF($A$2:A633,A633)&gt;1,"DUPLICATE","")</f>
        <v>DUPLICATE</v>
      </c>
    </row>
    <row r="634" customFormat="false" ht="15" hidden="false" customHeight="false" outlineLevel="0" collapsed="false">
      <c r="A634" s="16" t="s">
        <v>1256</v>
      </c>
      <c r="B634" s="16" t="s">
        <v>1240</v>
      </c>
      <c r="C634" s="16" t="s">
        <v>37</v>
      </c>
      <c r="D634" s="16" t="s">
        <v>74</v>
      </c>
      <c r="E634" s="16" t="n">
        <v>2</v>
      </c>
      <c r="F634" s="16" t="n">
        <v>19424</v>
      </c>
      <c r="G634" s="16" t="n">
        <v>0</v>
      </c>
      <c r="H634" s="16" t="s">
        <v>39</v>
      </c>
      <c r="I634" s="16" t="s">
        <v>60</v>
      </c>
      <c r="J634" s="16" t="n">
        <v>2</v>
      </c>
      <c r="K634" s="16" t="n">
        <v>4</v>
      </c>
      <c r="L634" s="16" t="s">
        <v>41</v>
      </c>
      <c r="M634" s="16" t="str">
        <f aca="false">IF(COUNTIF($A$2:A634,A634)&gt;1,"DUPLICATE","")</f>
        <v/>
      </c>
    </row>
    <row r="635" customFormat="false" ht="15" hidden="false" customHeight="false" outlineLevel="0" collapsed="false">
      <c r="A635" s="16" t="s">
        <v>1257</v>
      </c>
      <c r="B635" s="16" t="s">
        <v>1240</v>
      </c>
      <c r="C635" s="16" t="s">
        <v>1251</v>
      </c>
      <c r="D635" s="16" t="s">
        <v>66</v>
      </c>
      <c r="E635" s="16" t="n">
        <v>1</v>
      </c>
      <c r="F635" s="16" t="n">
        <v>15743</v>
      </c>
      <c r="G635" s="16" t="n">
        <v>0</v>
      </c>
      <c r="H635" s="16" t="s">
        <v>46</v>
      </c>
      <c r="I635" s="16" t="s">
        <v>40</v>
      </c>
      <c r="J635" s="16" t="n">
        <v>5</v>
      </c>
      <c r="K635" s="16" t="n">
        <v>5</v>
      </c>
      <c r="L635" s="16" t="s">
        <v>41</v>
      </c>
      <c r="M635" s="16" t="str">
        <f aca="false">IF(COUNTIF($A$2:A635,A635)&gt;1,"DUPLICATE","")</f>
        <v/>
      </c>
    </row>
    <row r="636" customFormat="false" ht="15" hidden="false" customHeight="false" outlineLevel="0" collapsed="false">
      <c r="A636" s="16" t="s">
        <v>1258</v>
      </c>
      <c r="B636" s="16" t="s">
        <v>1240</v>
      </c>
      <c r="C636" s="16" t="s">
        <v>1259</v>
      </c>
      <c r="D636" s="16" t="s">
        <v>115</v>
      </c>
      <c r="E636" s="16" t="n">
        <v>3</v>
      </c>
      <c r="F636" s="16" t="n">
        <v>303</v>
      </c>
      <c r="G636" s="16" t="n">
        <v>0.3</v>
      </c>
      <c r="H636" s="16" t="s">
        <v>46</v>
      </c>
      <c r="I636" s="16" t="s">
        <v>71</v>
      </c>
      <c r="J636" s="16" t="n">
        <v>4</v>
      </c>
      <c r="K636" s="16" t="n">
        <v>4</v>
      </c>
      <c r="L636" s="16" t="s">
        <v>41</v>
      </c>
      <c r="M636" s="16" t="str">
        <f aca="false">IF(COUNTIF($A$2:A636,A636)&gt;1,"DUPLICATE","")</f>
        <v/>
      </c>
    </row>
    <row r="637" customFormat="false" ht="15" hidden="false" customHeight="false" outlineLevel="0" collapsed="false">
      <c r="A637" s="16" t="s">
        <v>1260</v>
      </c>
      <c r="B637" s="16" t="s">
        <v>1240</v>
      </c>
      <c r="C637" s="16" t="s">
        <v>1091</v>
      </c>
      <c r="D637" s="16" t="s">
        <v>396</v>
      </c>
      <c r="E637" s="16" t="n">
        <v>1</v>
      </c>
      <c r="F637" s="16" t="n">
        <v>5668</v>
      </c>
      <c r="G637" s="16" t="n">
        <v>0.05</v>
      </c>
      <c r="H637" s="16" t="s">
        <v>39</v>
      </c>
      <c r="I637" s="16" t="s">
        <v>60</v>
      </c>
      <c r="J637" s="16" t="n">
        <v>2</v>
      </c>
      <c r="K637" s="16" t="n">
        <v>5</v>
      </c>
      <c r="L637" s="16" t="s">
        <v>41</v>
      </c>
      <c r="M637" s="16" t="str">
        <f aca="false">IF(COUNTIF($A$2:A637,A637)&gt;1,"DUPLICATE","")</f>
        <v/>
      </c>
    </row>
    <row r="638" customFormat="false" ht="15" hidden="false" customHeight="false" outlineLevel="0" collapsed="false">
      <c r="A638" s="16" t="s">
        <v>1261</v>
      </c>
      <c r="B638" s="16" t="s">
        <v>1240</v>
      </c>
      <c r="C638" s="16" t="s">
        <v>415</v>
      </c>
      <c r="D638" s="16" t="s">
        <v>211</v>
      </c>
      <c r="E638" s="16" t="n">
        <v>1</v>
      </c>
      <c r="F638" s="16" t="n">
        <v>1287</v>
      </c>
      <c r="G638" s="16" t="n">
        <v>0.05</v>
      </c>
      <c r="H638" s="16" t="s">
        <v>120</v>
      </c>
      <c r="I638" s="16" t="s">
        <v>60</v>
      </c>
      <c r="J638" s="16" t="n">
        <v>6</v>
      </c>
      <c r="K638" s="16" t="n">
        <v>3</v>
      </c>
      <c r="L638" s="16" t="s">
        <v>41</v>
      </c>
      <c r="M638" s="16" t="str">
        <f aca="false">IF(COUNTIF($A$2:A638,A638)&gt;1,"DUPLICATE","")</f>
        <v/>
      </c>
    </row>
    <row r="639" customFormat="false" ht="15" hidden="false" customHeight="false" outlineLevel="0" collapsed="false">
      <c r="A639" s="16" t="s">
        <v>1262</v>
      </c>
      <c r="B639" s="16" t="s">
        <v>1240</v>
      </c>
      <c r="C639" s="16" t="s">
        <v>807</v>
      </c>
      <c r="D639" s="16" t="s">
        <v>393</v>
      </c>
      <c r="E639" s="16" t="n">
        <v>1</v>
      </c>
      <c r="F639" s="16" t="n">
        <v>513</v>
      </c>
      <c r="G639" s="16" t="n">
        <v>0</v>
      </c>
      <c r="H639" s="16" t="s">
        <v>67</v>
      </c>
      <c r="I639" s="16" t="s">
        <v>71</v>
      </c>
      <c r="J639" s="16" t="n">
        <v>4</v>
      </c>
      <c r="K639" s="16" t="n">
        <v>3</v>
      </c>
      <c r="L639" s="16" t="s">
        <v>41</v>
      </c>
      <c r="M639" s="16" t="str">
        <f aca="false">IF(COUNTIF($A$2:A639,A639)&gt;1,"DUPLICATE","")</f>
        <v/>
      </c>
    </row>
    <row r="640" customFormat="false" ht="15" hidden="false" customHeight="false" outlineLevel="0" collapsed="false">
      <c r="A640" s="16" t="s">
        <v>1263</v>
      </c>
      <c r="B640" s="16" t="s">
        <v>1240</v>
      </c>
      <c r="C640" s="16" t="s">
        <v>535</v>
      </c>
      <c r="D640" s="16" t="s">
        <v>38</v>
      </c>
      <c r="E640" s="16" t="n">
        <v>2</v>
      </c>
      <c r="F640" s="16" t="n">
        <v>361</v>
      </c>
      <c r="G640" s="16" t="n">
        <v>0.15</v>
      </c>
      <c r="H640" s="16" t="s">
        <v>39</v>
      </c>
      <c r="I640" s="16" t="s">
        <v>60</v>
      </c>
      <c r="J640" s="16" t="n">
        <v>5</v>
      </c>
      <c r="K640" s="16" t="n">
        <v>5</v>
      </c>
      <c r="L640" s="16" t="s">
        <v>41</v>
      </c>
      <c r="M640" s="16" t="str">
        <f aca="false">IF(COUNTIF($A$2:A640,A640)&gt;1,"DUPLICATE","")</f>
        <v/>
      </c>
    </row>
    <row r="641" customFormat="false" ht="15" hidden="false" customHeight="false" outlineLevel="0" collapsed="false">
      <c r="A641" s="16" t="s">
        <v>1264</v>
      </c>
      <c r="B641" s="16" t="s">
        <v>1240</v>
      </c>
      <c r="C641" s="16" t="s">
        <v>1265</v>
      </c>
      <c r="D641" s="16" t="s">
        <v>203</v>
      </c>
      <c r="E641" s="16" t="n">
        <v>1</v>
      </c>
      <c r="F641" s="16" t="n">
        <v>2460</v>
      </c>
      <c r="G641" s="16" t="n">
        <v>0</v>
      </c>
      <c r="H641" s="16" t="s">
        <v>89</v>
      </c>
      <c r="I641" s="16" t="s">
        <v>71</v>
      </c>
      <c r="J641" s="16" t="n">
        <v>4</v>
      </c>
      <c r="K641" s="16" t="n">
        <v>4</v>
      </c>
      <c r="L641" s="16" t="s">
        <v>41</v>
      </c>
      <c r="M641" s="16" t="str">
        <f aca="false">IF(COUNTIF($A$2:A641,A641)&gt;1,"DUPLICATE","")</f>
        <v/>
      </c>
    </row>
    <row r="642" customFormat="false" ht="15" hidden="false" customHeight="false" outlineLevel="0" collapsed="false">
      <c r="A642" s="16" t="s">
        <v>1266</v>
      </c>
      <c r="B642" s="16" t="s">
        <v>1240</v>
      </c>
      <c r="C642" s="16" t="s">
        <v>1267</v>
      </c>
      <c r="D642" s="16" t="s">
        <v>63</v>
      </c>
      <c r="E642" s="16" t="n">
        <v>2</v>
      </c>
      <c r="F642" s="16" t="n">
        <v>1563</v>
      </c>
      <c r="G642" s="16" t="n">
        <v>0.05</v>
      </c>
      <c r="H642" s="16" t="s">
        <v>67</v>
      </c>
      <c r="I642" s="16" t="s">
        <v>60</v>
      </c>
      <c r="J642" s="16" t="n">
        <v>4</v>
      </c>
      <c r="K642" s="16" t="n">
        <v>4</v>
      </c>
      <c r="L642" s="16" t="s">
        <v>41</v>
      </c>
      <c r="M642" s="16" t="str">
        <f aca="false">IF(COUNTIF($A$2:A642,A642)&gt;1,"DUPLICATE","")</f>
        <v/>
      </c>
    </row>
    <row r="643" customFormat="false" ht="15" hidden="false" customHeight="false" outlineLevel="0" collapsed="false">
      <c r="A643" s="16" t="s">
        <v>1268</v>
      </c>
      <c r="B643" s="16" t="s">
        <v>1269</v>
      </c>
      <c r="C643" s="16" t="s">
        <v>559</v>
      </c>
      <c r="D643" s="16" t="s">
        <v>203</v>
      </c>
      <c r="E643" s="16" t="n">
        <v>1</v>
      </c>
      <c r="F643" s="16" t="n">
        <v>2540</v>
      </c>
      <c r="G643" s="16" t="n">
        <v>0.2</v>
      </c>
      <c r="H643" s="16" t="s">
        <v>565</v>
      </c>
      <c r="I643" s="16" t="s">
        <v>60</v>
      </c>
      <c r="J643" s="16" t="n">
        <v>3</v>
      </c>
      <c r="K643" s="16" t="n">
        <v>3</v>
      </c>
      <c r="L643" s="16" t="s">
        <v>57</v>
      </c>
      <c r="M643" s="16" t="str">
        <f aca="false">IF(COUNTIF($A$2:A643,A643)&gt;1,"DUPLICATE","")</f>
        <v/>
      </c>
    </row>
    <row r="644" customFormat="false" ht="15" hidden="false" customHeight="false" outlineLevel="0" collapsed="false">
      <c r="A644" s="16" t="s">
        <v>1270</v>
      </c>
      <c r="B644" s="16" t="s">
        <v>1269</v>
      </c>
      <c r="C644" s="16" t="s">
        <v>1271</v>
      </c>
      <c r="D644" s="16" t="s">
        <v>88</v>
      </c>
      <c r="E644" s="16" t="n">
        <v>2</v>
      </c>
      <c r="F644" s="16" t="n">
        <v>2996</v>
      </c>
      <c r="G644" s="16" t="n">
        <v>0</v>
      </c>
      <c r="H644" s="16" t="s">
        <v>130</v>
      </c>
      <c r="I644" s="16" t="s">
        <v>60</v>
      </c>
      <c r="J644" s="16" t="n">
        <v>2</v>
      </c>
      <c r="K644" s="16" t="n">
        <v>5</v>
      </c>
      <c r="L644" s="16" t="s">
        <v>41</v>
      </c>
      <c r="M644" s="16" t="str">
        <f aca="false">IF(COUNTIF($A$2:A644,A644)&gt;1,"DUPLICATE","")</f>
        <v/>
      </c>
    </row>
    <row r="645" customFormat="false" ht="15" hidden="false" customHeight="false" outlineLevel="0" collapsed="false">
      <c r="A645" s="16" t="s">
        <v>1272</v>
      </c>
      <c r="B645" s="16" t="s">
        <v>1269</v>
      </c>
      <c r="C645" s="16" t="s">
        <v>1273</v>
      </c>
      <c r="D645" s="16" t="s">
        <v>412</v>
      </c>
      <c r="E645" s="16" t="n">
        <v>1</v>
      </c>
      <c r="F645" s="16" t="n">
        <v>1016</v>
      </c>
      <c r="G645" s="16" t="n">
        <v>0.05</v>
      </c>
      <c r="H645" s="16" t="s">
        <v>70</v>
      </c>
      <c r="I645" s="16" t="s">
        <v>47</v>
      </c>
      <c r="J645" s="16" t="n">
        <v>4</v>
      </c>
      <c r="K645" s="16"/>
      <c r="L645" s="16" t="s">
        <v>57</v>
      </c>
      <c r="M645" s="16" t="str">
        <f aca="false">IF(COUNTIF($A$2:A645,A645)&gt;1,"DUPLICATE","")</f>
        <v/>
      </c>
    </row>
    <row r="646" customFormat="false" ht="15" hidden="false" customHeight="false" outlineLevel="0" collapsed="false">
      <c r="A646" s="16" t="s">
        <v>1274</v>
      </c>
      <c r="B646" s="16" t="s">
        <v>1269</v>
      </c>
      <c r="C646" s="16" t="s">
        <v>307</v>
      </c>
      <c r="D646" s="16" t="s">
        <v>95</v>
      </c>
      <c r="E646" s="16" t="n">
        <v>1</v>
      </c>
      <c r="F646" s="16" t="n">
        <v>1568</v>
      </c>
      <c r="G646" s="16" t="n">
        <v>0</v>
      </c>
      <c r="H646" s="16" t="s">
        <v>112</v>
      </c>
      <c r="I646" s="16" t="s">
        <v>47</v>
      </c>
      <c r="J646" s="16" t="n">
        <v>5</v>
      </c>
      <c r="K646" s="16" t="n">
        <v>4</v>
      </c>
      <c r="L646" s="16" t="s">
        <v>41</v>
      </c>
      <c r="M646" s="16" t="str">
        <f aca="false">IF(COUNTIF($A$2:A646,A646)&gt;1,"DUPLICATE","")</f>
        <v/>
      </c>
    </row>
    <row r="647" customFormat="false" ht="15" hidden="false" customHeight="false" outlineLevel="0" collapsed="false">
      <c r="A647" s="16" t="s">
        <v>1275</v>
      </c>
      <c r="B647" s="16" t="s">
        <v>1269</v>
      </c>
      <c r="C647" s="16" t="s">
        <v>1276</v>
      </c>
      <c r="D647" s="16" t="s">
        <v>142</v>
      </c>
      <c r="E647" s="16" t="n">
        <v>1</v>
      </c>
      <c r="F647" s="16" t="n">
        <v>617</v>
      </c>
      <c r="G647" s="16" t="n">
        <v>0.15</v>
      </c>
      <c r="H647" s="16" t="s">
        <v>56</v>
      </c>
      <c r="I647" s="16" t="s">
        <v>60</v>
      </c>
      <c r="J647" s="16" t="n">
        <v>5</v>
      </c>
      <c r="K647" s="16" t="n">
        <v>4</v>
      </c>
      <c r="L647" s="16" t="s">
        <v>41</v>
      </c>
      <c r="M647" s="16" t="str">
        <f aca="false">IF(COUNTIF($A$2:A647,A647)&gt;1,"DUPLICATE","")</f>
        <v/>
      </c>
    </row>
    <row r="648" customFormat="false" ht="15" hidden="false" customHeight="false" outlineLevel="0" collapsed="false">
      <c r="A648" s="16" t="s">
        <v>1277</v>
      </c>
      <c r="B648" s="16" t="s">
        <v>1269</v>
      </c>
      <c r="C648" s="16" t="s">
        <v>1278</v>
      </c>
      <c r="D648" s="16" t="s">
        <v>412</v>
      </c>
      <c r="E648" s="16" t="n">
        <v>1</v>
      </c>
      <c r="F648" s="16" t="n">
        <v>998</v>
      </c>
      <c r="G648" s="16" t="n">
        <v>0.1</v>
      </c>
      <c r="H648" s="16" t="s">
        <v>70</v>
      </c>
      <c r="I648" s="16" t="s">
        <v>60</v>
      </c>
      <c r="J648" s="16" t="n">
        <v>6</v>
      </c>
      <c r="K648" s="16"/>
      <c r="L648" s="16" t="s">
        <v>41</v>
      </c>
      <c r="M648" s="16" t="str">
        <f aca="false">IF(COUNTIF($A$2:A648,A648)&gt;1,"DUPLICATE","")</f>
        <v/>
      </c>
    </row>
    <row r="649" customFormat="false" ht="15" hidden="false" customHeight="false" outlineLevel="0" collapsed="false">
      <c r="A649" s="16" t="s">
        <v>1277</v>
      </c>
      <c r="B649" s="16" t="s">
        <v>1269</v>
      </c>
      <c r="C649" s="16" t="s">
        <v>1278</v>
      </c>
      <c r="D649" s="16" t="s">
        <v>412</v>
      </c>
      <c r="E649" s="16" t="n">
        <v>1</v>
      </c>
      <c r="F649" s="16" t="n">
        <v>998</v>
      </c>
      <c r="G649" s="16" t="n">
        <v>0.1</v>
      </c>
      <c r="H649" s="16" t="s">
        <v>70</v>
      </c>
      <c r="I649" s="16" t="s">
        <v>60</v>
      </c>
      <c r="J649" s="16" t="n">
        <v>6</v>
      </c>
      <c r="K649" s="16"/>
      <c r="L649" s="16" t="s">
        <v>41</v>
      </c>
      <c r="M649" s="16" t="str">
        <f aca="false">IF(COUNTIF($A$2:A649,A649)&gt;1,"DUPLICATE","")</f>
        <v>DUPLICATE</v>
      </c>
    </row>
    <row r="650" customFormat="false" ht="15" hidden="false" customHeight="false" outlineLevel="0" collapsed="false">
      <c r="A650" s="16" t="s">
        <v>1279</v>
      </c>
      <c r="B650" s="16" t="s">
        <v>1280</v>
      </c>
      <c r="C650" s="16" t="s">
        <v>570</v>
      </c>
      <c r="D650" s="16" t="s">
        <v>229</v>
      </c>
      <c r="E650" s="16" t="n">
        <v>1</v>
      </c>
      <c r="F650" s="16" t="s">
        <v>1281</v>
      </c>
      <c r="G650" s="16" t="n">
        <v>0</v>
      </c>
      <c r="H650" s="16" t="s">
        <v>46</v>
      </c>
      <c r="I650" s="16" t="s">
        <v>60</v>
      </c>
      <c r="J650" s="16" t="n">
        <v>2</v>
      </c>
      <c r="K650" s="16" t="n">
        <v>4</v>
      </c>
      <c r="L650" s="16" t="s">
        <v>41</v>
      </c>
      <c r="M650" s="16" t="str">
        <f aca="false">IF(COUNTIF($A$2:A650,A650)&gt;1,"DUPLICATE","")</f>
        <v/>
      </c>
    </row>
    <row r="651" customFormat="false" ht="15" hidden="false" customHeight="false" outlineLevel="0" collapsed="false">
      <c r="A651" s="16" t="s">
        <v>1282</v>
      </c>
      <c r="B651" s="16" t="s">
        <v>1269</v>
      </c>
      <c r="C651" s="16" t="s">
        <v>1283</v>
      </c>
      <c r="D651" s="16" t="s">
        <v>250</v>
      </c>
      <c r="E651" s="16" t="n">
        <v>2</v>
      </c>
      <c r="F651" s="16" t="n">
        <v>698</v>
      </c>
      <c r="G651" s="16" t="n">
        <v>0</v>
      </c>
      <c r="H651" s="16" t="s">
        <v>81</v>
      </c>
      <c r="I651" s="16"/>
      <c r="J651" s="16" t="n">
        <v>3</v>
      </c>
      <c r="K651" s="16" t="n">
        <v>3</v>
      </c>
      <c r="L651" s="16" t="s">
        <v>57</v>
      </c>
      <c r="M651" s="16" t="str">
        <f aca="false">IF(COUNTIF($A$2:A651,A651)&gt;1,"DUPLICATE","")</f>
        <v/>
      </c>
    </row>
    <row r="652" customFormat="false" ht="15" hidden="false" customHeight="false" outlineLevel="0" collapsed="false">
      <c r="A652" s="16" t="s">
        <v>1284</v>
      </c>
      <c r="B652" s="16" t="s">
        <v>1269</v>
      </c>
      <c r="C652" s="16" t="s">
        <v>1285</v>
      </c>
      <c r="D652" s="16" t="s">
        <v>170</v>
      </c>
      <c r="E652" s="16" t="n">
        <v>1</v>
      </c>
      <c r="F652" s="16" t="n">
        <v>3210</v>
      </c>
      <c r="G652" s="16" t="n">
        <v>0.15</v>
      </c>
      <c r="H652" s="16" t="s">
        <v>39</v>
      </c>
      <c r="I652" s="16" t="s">
        <v>100</v>
      </c>
      <c r="J652" s="16" t="n">
        <v>3</v>
      </c>
      <c r="K652" s="16" t="n">
        <v>5</v>
      </c>
      <c r="L652" s="16" t="s">
        <v>41</v>
      </c>
      <c r="M652" s="16" t="str">
        <f aca="false">IF(COUNTIF($A$2:A652,A652)&gt;1,"DUPLICATE","")</f>
        <v/>
      </c>
    </row>
    <row r="653" customFormat="false" ht="15" hidden="false" customHeight="false" outlineLevel="0" collapsed="false">
      <c r="A653" s="16" t="s">
        <v>1286</v>
      </c>
      <c r="B653" s="16" t="s">
        <v>1269</v>
      </c>
      <c r="C653" s="16" t="s">
        <v>1287</v>
      </c>
      <c r="D653" s="16" t="s">
        <v>721</v>
      </c>
      <c r="E653" s="16" t="n">
        <v>1</v>
      </c>
      <c r="F653" s="16" t="n">
        <v>508</v>
      </c>
      <c r="G653" s="16" t="n">
        <v>0.1</v>
      </c>
      <c r="H653" s="16" t="s">
        <v>208</v>
      </c>
      <c r="I653" s="16" t="s">
        <v>60</v>
      </c>
      <c r="J653" s="16" t="n">
        <v>7</v>
      </c>
      <c r="K653" s="16"/>
      <c r="L653" s="16" t="s">
        <v>41</v>
      </c>
      <c r="M653" s="16" t="str">
        <f aca="false">IF(COUNTIF($A$2:A653,A653)&gt;1,"DUPLICATE","")</f>
        <v/>
      </c>
    </row>
    <row r="654" customFormat="false" ht="15" hidden="false" customHeight="false" outlineLevel="0" collapsed="false">
      <c r="A654" s="16" t="s">
        <v>1288</v>
      </c>
      <c r="B654" s="16" t="s">
        <v>1269</v>
      </c>
      <c r="C654" s="16" t="s">
        <v>613</v>
      </c>
      <c r="D654" s="16" t="s">
        <v>393</v>
      </c>
      <c r="E654" s="16" t="n">
        <v>2</v>
      </c>
      <c r="F654" s="16" t="n">
        <v>509</v>
      </c>
      <c r="G654" s="16" t="n">
        <v>0.2</v>
      </c>
      <c r="H654" s="16" t="s">
        <v>70</v>
      </c>
      <c r="I654" s="16" t="s">
        <v>47</v>
      </c>
      <c r="J654" s="16" t="n">
        <v>8</v>
      </c>
      <c r="K654" s="16" t="n">
        <v>4</v>
      </c>
      <c r="L654" s="16" t="s">
        <v>41</v>
      </c>
      <c r="M654" s="16" t="str">
        <f aca="false">IF(COUNTIF($A$2:A654,A654)&gt;1,"DUPLICATE","")</f>
        <v/>
      </c>
    </row>
    <row r="655" customFormat="false" ht="15" hidden="false" customHeight="false" outlineLevel="0" collapsed="false">
      <c r="A655" s="16" t="s">
        <v>1289</v>
      </c>
      <c r="B655" s="16" t="s">
        <v>1290</v>
      </c>
      <c r="C655" s="16" t="s">
        <v>585</v>
      </c>
      <c r="D655" s="16" t="s">
        <v>259</v>
      </c>
      <c r="E655" s="16" t="n">
        <v>3</v>
      </c>
      <c r="F655" s="16" t="n">
        <v>503</v>
      </c>
      <c r="G655" s="16" t="n">
        <v>0.05</v>
      </c>
      <c r="H655" s="16" t="s">
        <v>130</v>
      </c>
      <c r="I655" s="16" t="s">
        <v>60</v>
      </c>
      <c r="J655" s="16" t="n">
        <v>4</v>
      </c>
      <c r="K655" s="16" t="n">
        <v>4</v>
      </c>
      <c r="L655" s="16" t="s">
        <v>41</v>
      </c>
      <c r="M655" s="16" t="str">
        <f aca="false">IF(COUNTIF($A$2:A655,A655)&gt;1,"DUPLICATE","")</f>
        <v/>
      </c>
    </row>
    <row r="656" customFormat="false" ht="15" hidden="false" customHeight="false" outlineLevel="0" collapsed="false">
      <c r="A656" s="16" t="s">
        <v>1291</v>
      </c>
      <c r="B656" s="16" t="s">
        <v>1290</v>
      </c>
      <c r="C656" s="16" t="s">
        <v>1292</v>
      </c>
      <c r="D656" s="16" t="s">
        <v>160</v>
      </c>
      <c r="E656" s="16" t="n">
        <v>3</v>
      </c>
      <c r="F656" s="16" t="n">
        <v>1844</v>
      </c>
      <c r="G656" s="16" t="n">
        <v>0</v>
      </c>
      <c r="H656" s="16" t="s">
        <v>39</v>
      </c>
      <c r="I656" s="16" t="s">
        <v>60</v>
      </c>
      <c r="J656" s="16" t="n">
        <v>4</v>
      </c>
      <c r="K656" s="16" t="n">
        <v>3</v>
      </c>
      <c r="L656" s="16" t="s">
        <v>57</v>
      </c>
      <c r="M656" s="16" t="str">
        <f aca="false">IF(COUNTIF($A$2:A656,A656)&gt;1,"DUPLICATE","")</f>
        <v/>
      </c>
    </row>
    <row r="657" customFormat="false" ht="15" hidden="false" customHeight="false" outlineLevel="0" collapsed="false">
      <c r="A657" s="16" t="s">
        <v>1293</v>
      </c>
      <c r="B657" s="16" t="s">
        <v>1290</v>
      </c>
      <c r="C657" s="16" t="s">
        <v>1294</v>
      </c>
      <c r="D657" s="16" t="s">
        <v>105</v>
      </c>
      <c r="E657" s="16" t="n">
        <v>1</v>
      </c>
      <c r="F657" s="16" t="n">
        <v>390</v>
      </c>
      <c r="G657" s="16" t="n">
        <v>0.05</v>
      </c>
      <c r="H657" s="16" t="s">
        <v>67</v>
      </c>
      <c r="I657" s="16" t="s">
        <v>47</v>
      </c>
      <c r="J657" s="16" t="n">
        <v>4</v>
      </c>
      <c r="K657" s="16" t="n">
        <v>4</v>
      </c>
      <c r="L657" s="16" t="s">
        <v>41</v>
      </c>
      <c r="M657" s="16" t="str">
        <f aca="false">IF(COUNTIF($A$2:A657,A657)&gt;1,"DUPLICATE","")</f>
        <v/>
      </c>
    </row>
    <row r="658" customFormat="false" ht="15" hidden="false" customHeight="false" outlineLevel="0" collapsed="false">
      <c r="A658" s="16" t="s">
        <v>1295</v>
      </c>
      <c r="B658" s="16" t="s">
        <v>1290</v>
      </c>
      <c r="C658" s="16" t="s">
        <v>952</v>
      </c>
      <c r="D658" s="16" t="s">
        <v>451</v>
      </c>
      <c r="E658" s="16" t="n">
        <v>3</v>
      </c>
      <c r="F658" s="16" t="n">
        <v>1330</v>
      </c>
      <c r="G658" s="16" t="n">
        <v>0.15</v>
      </c>
      <c r="H658" s="16" t="s">
        <v>565</v>
      </c>
      <c r="I658" s="16" t="s">
        <v>71</v>
      </c>
      <c r="J658" s="16" t="n">
        <v>2</v>
      </c>
      <c r="K658" s="16" t="n">
        <v>4</v>
      </c>
      <c r="L658" s="16" t="s">
        <v>41</v>
      </c>
      <c r="M658" s="16" t="str">
        <f aca="false">IF(COUNTIF($A$2:A658,A658)&gt;1,"DUPLICATE","")</f>
        <v/>
      </c>
    </row>
    <row r="659" customFormat="false" ht="15" hidden="false" customHeight="false" outlineLevel="0" collapsed="false">
      <c r="A659" s="16" t="s">
        <v>1296</v>
      </c>
      <c r="B659" s="16" t="s">
        <v>1290</v>
      </c>
      <c r="C659" s="16" t="s">
        <v>1297</v>
      </c>
      <c r="D659" s="16" t="s">
        <v>51</v>
      </c>
      <c r="E659" s="16" t="n">
        <v>3</v>
      </c>
      <c r="F659" s="16" t="n">
        <v>2200</v>
      </c>
      <c r="G659" s="16" t="n">
        <v>0.15</v>
      </c>
      <c r="H659" s="16" t="s">
        <v>130</v>
      </c>
      <c r="I659" s="16" t="s">
        <v>60</v>
      </c>
      <c r="J659" s="16" t="n">
        <v>3</v>
      </c>
      <c r="K659" s="16" t="n">
        <v>5</v>
      </c>
      <c r="L659" s="16" t="s">
        <v>41</v>
      </c>
      <c r="M659" s="16" t="str">
        <f aca="false">IF(COUNTIF($A$2:A659,A659)&gt;1,"DUPLICATE","")</f>
        <v/>
      </c>
    </row>
    <row r="660" customFormat="false" ht="15" hidden="false" customHeight="false" outlineLevel="0" collapsed="false">
      <c r="A660" s="16" t="s">
        <v>1298</v>
      </c>
      <c r="B660" s="16" t="s">
        <v>1290</v>
      </c>
      <c r="C660" s="16" t="s">
        <v>603</v>
      </c>
      <c r="D660" s="16" t="s">
        <v>660</v>
      </c>
      <c r="E660" s="16" t="n">
        <v>1</v>
      </c>
      <c r="F660" s="16" t="n">
        <v>1874</v>
      </c>
      <c r="G660" s="16" t="n">
        <v>0.2</v>
      </c>
      <c r="H660" s="16" t="s">
        <v>46</v>
      </c>
      <c r="I660" s="16" t="s">
        <v>47</v>
      </c>
      <c r="J660" s="16" t="n">
        <v>3</v>
      </c>
      <c r="K660" s="16" t="n">
        <v>5</v>
      </c>
      <c r="L660" s="16" t="s">
        <v>41</v>
      </c>
      <c r="M660" s="16" t="str">
        <f aca="false">IF(COUNTIF($A$2:A660,A660)&gt;1,"DUPLICATE","")</f>
        <v/>
      </c>
    </row>
    <row r="661" customFormat="false" ht="15" hidden="false" customHeight="false" outlineLevel="0" collapsed="false">
      <c r="A661" s="16" t="s">
        <v>1299</v>
      </c>
      <c r="B661" s="16" t="s">
        <v>1290</v>
      </c>
      <c r="C661" s="16" t="s">
        <v>50</v>
      </c>
      <c r="D661" s="16" t="s">
        <v>184</v>
      </c>
      <c r="E661" s="16" t="n">
        <v>2</v>
      </c>
      <c r="F661" s="16" t="n">
        <v>1351</v>
      </c>
      <c r="G661" s="16" t="n">
        <v>0.2</v>
      </c>
      <c r="H661" s="16" t="s">
        <v>39</v>
      </c>
      <c r="I661" s="16" t="s">
        <v>47</v>
      </c>
      <c r="J661" s="16" t="n">
        <v>4</v>
      </c>
      <c r="K661" s="16" t="n">
        <v>4</v>
      </c>
      <c r="L661" s="16" t="s">
        <v>41</v>
      </c>
      <c r="M661" s="16" t="str">
        <f aca="false">IF(COUNTIF($A$2:A661,A661)&gt;1,"DUPLICATE","")</f>
        <v/>
      </c>
    </row>
    <row r="662" customFormat="false" ht="15" hidden="false" customHeight="false" outlineLevel="0" collapsed="false">
      <c r="A662" s="16" t="s">
        <v>1300</v>
      </c>
      <c r="B662" s="16" t="s">
        <v>1290</v>
      </c>
      <c r="C662" s="16" t="s">
        <v>406</v>
      </c>
      <c r="D662" s="16" t="s">
        <v>229</v>
      </c>
      <c r="E662" s="16" t="n">
        <v>1</v>
      </c>
      <c r="F662" s="16" t="n">
        <v>471</v>
      </c>
      <c r="G662" s="16" t="n">
        <v>0.05</v>
      </c>
      <c r="H662" s="16" t="s">
        <v>46</v>
      </c>
      <c r="I662" s="16" t="s">
        <v>71</v>
      </c>
      <c r="J662" s="16" t="n">
        <v>4</v>
      </c>
      <c r="K662" s="16" t="n">
        <v>5</v>
      </c>
      <c r="L662" s="16" t="s">
        <v>41</v>
      </c>
      <c r="M662" s="16" t="str">
        <f aca="false">IF(COUNTIF($A$2:A662,A662)&gt;1,"DUPLICATE","")</f>
        <v/>
      </c>
    </row>
    <row r="663" customFormat="false" ht="15" hidden="false" customHeight="false" outlineLevel="0" collapsed="false">
      <c r="A663" s="16" t="s">
        <v>1301</v>
      </c>
      <c r="B663" s="16" t="s">
        <v>1290</v>
      </c>
      <c r="C663" s="16" t="s">
        <v>605</v>
      </c>
      <c r="D663" s="16" t="s">
        <v>393</v>
      </c>
      <c r="E663" s="16" t="n">
        <v>3</v>
      </c>
      <c r="F663" s="16" t="s">
        <v>1302</v>
      </c>
      <c r="G663" s="16" t="n">
        <v>0.15</v>
      </c>
      <c r="H663" s="16" t="s">
        <v>81</v>
      </c>
      <c r="I663" s="16" t="s">
        <v>71</v>
      </c>
      <c r="J663" s="16" t="n">
        <v>4</v>
      </c>
      <c r="K663" s="16" t="n">
        <v>5</v>
      </c>
      <c r="L663" s="16" t="s">
        <v>41</v>
      </c>
      <c r="M663" s="16" t="str">
        <f aca="false">IF(COUNTIF($A$2:A663,A663)&gt;1,"DUPLICATE","")</f>
        <v/>
      </c>
    </row>
    <row r="664" customFormat="false" ht="15" hidden="false" customHeight="false" outlineLevel="0" collapsed="false">
      <c r="A664" s="16" t="s">
        <v>1303</v>
      </c>
      <c r="B664" s="16" t="s">
        <v>1290</v>
      </c>
      <c r="C664" s="16" t="s">
        <v>231</v>
      </c>
      <c r="D664" s="16" t="s">
        <v>211</v>
      </c>
      <c r="E664" s="16" t="n">
        <v>1</v>
      </c>
      <c r="F664" s="16" t="n">
        <v>1353</v>
      </c>
      <c r="G664" s="16" t="n">
        <v>0.1</v>
      </c>
      <c r="H664" s="16" t="s">
        <v>112</v>
      </c>
      <c r="I664" s="16" t="s">
        <v>71</v>
      </c>
      <c r="J664" s="16" t="n">
        <v>6</v>
      </c>
      <c r="K664" s="16" t="n">
        <v>2</v>
      </c>
      <c r="L664" s="16" t="s">
        <v>41</v>
      </c>
      <c r="M664" s="16" t="str">
        <f aca="false">IF(COUNTIF($A$2:A664,A664)&gt;1,"DUPLICATE","")</f>
        <v/>
      </c>
    </row>
    <row r="665" customFormat="false" ht="15" hidden="false" customHeight="false" outlineLevel="0" collapsed="false">
      <c r="A665" s="16" t="s">
        <v>1304</v>
      </c>
      <c r="B665" s="16" t="s">
        <v>1290</v>
      </c>
      <c r="C665" s="16" t="s">
        <v>1217</v>
      </c>
      <c r="D665" s="16" t="s">
        <v>308</v>
      </c>
      <c r="E665" s="16" t="n">
        <v>3</v>
      </c>
      <c r="F665" s="16" t="n">
        <v>208</v>
      </c>
      <c r="G665" s="16" t="n">
        <v>0.05</v>
      </c>
      <c r="H665" s="16" t="s">
        <v>89</v>
      </c>
      <c r="I665" s="16" t="s">
        <v>40</v>
      </c>
      <c r="J665" s="16" t="n">
        <v>3</v>
      </c>
      <c r="K665" s="16" t="n">
        <v>2</v>
      </c>
      <c r="L665" s="16" t="s">
        <v>57</v>
      </c>
      <c r="M665" s="16" t="str">
        <f aca="false">IF(COUNTIF($A$2:A665,A665)&gt;1,"DUPLICATE","")</f>
        <v/>
      </c>
    </row>
    <row r="666" customFormat="false" ht="15" hidden="false" customHeight="false" outlineLevel="0" collapsed="false">
      <c r="A666" s="16" t="s">
        <v>1305</v>
      </c>
      <c r="B666" s="16" t="s">
        <v>1290</v>
      </c>
      <c r="C666" s="16" t="s">
        <v>153</v>
      </c>
      <c r="D666" s="16" t="s">
        <v>55</v>
      </c>
      <c r="E666" s="16" t="n">
        <v>3</v>
      </c>
      <c r="F666" s="16" t="n">
        <v>1905</v>
      </c>
      <c r="G666" s="16" t="n">
        <v>0.05</v>
      </c>
      <c r="H666" s="16" t="s">
        <v>112</v>
      </c>
      <c r="I666" s="16" t="s">
        <v>40</v>
      </c>
      <c r="J666" s="16" t="n">
        <v>8</v>
      </c>
      <c r="K666" s="16" t="n">
        <v>2</v>
      </c>
      <c r="L666" s="16" t="s">
        <v>57</v>
      </c>
      <c r="M666" s="16" t="str">
        <f aca="false">IF(COUNTIF($A$2:A666,A666)&gt;1,"DUPLICATE","")</f>
        <v/>
      </c>
    </row>
    <row r="667" customFormat="false" ht="15" hidden="false" customHeight="false" outlineLevel="0" collapsed="false">
      <c r="A667" s="16" t="s">
        <v>1306</v>
      </c>
      <c r="B667" s="16" t="s">
        <v>1290</v>
      </c>
      <c r="C667" s="16" t="s">
        <v>865</v>
      </c>
      <c r="D667" s="16" t="s">
        <v>173</v>
      </c>
      <c r="E667" s="16" t="n">
        <v>1</v>
      </c>
      <c r="F667" s="16" t="n">
        <v>1228</v>
      </c>
      <c r="G667" s="16" t="n">
        <v>0.1</v>
      </c>
      <c r="H667" s="16" t="s">
        <v>39</v>
      </c>
      <c r="I667" s="16" t="s">
        <v>47</v>
      </c>
      <c r="J667" s="16" t="n">
        <v>2</v>
      </c>
      <c r="K667" s="16" t="n">
        <v>5</v>
      </c>
      <c r="L667" s="16" t="s">
        <v>41</v>
      </c>
      <c r="M667" s="16" t="str">
        <f aca="false">IF(COUNTIF($A$2:A667,A667)&gt;1,"DUPLICATE","")</f>
        <v/>
      </c>
    </row>
    <row r="668" customFormat="false" ht="15" hidden="false" customHeight="false" outlineLevel="0" collapsed="false">
      <c r="A668" s="16" t="s">
        <v>1307</v>
      </c>
      <c r="B668" s="16" t="s">
        <v>1308</v>
      </c>
      <c r="C668" s="16" t="s">
        <v>1131</v>
      </c>
      <c r="D668" s="16" t="s">
        <v>55</v>
      </c>
      <c r="E668" s="16" t="n">
        <v>1</v>
      </c>
      <c r="F668" s="16" t="n">
        <v>1993</v>
      </c>
      <c r="G668" s="16" t="n">
        <v>0.1</v>
      </c>
      <c r="H668" s="16" t="s">
        <v>112</v>
      </c>
      <c r="I668" s="16" t="s">
        <v>60</v>
      </c>
      <c r="J668" s="16" t="n">
        <v>5</v>
      </c>
      <c r="K668" s="16" t="n">
        <v>5</v>
      </c>
      <c r="L668" s="16" t="s">
        <v>41</v>
      </c>
      <c r="M668" s="16" t="str">
        <f aca="false">IF(COUNTIF($A$2:A668,A668)&gt;1,"DUPLICATE","")</f>
        <v/>
      </c>
    </row>
    <row r="669" customFormat="false" ht="15" hidden="false" customHeight="false" outlineLevel="0" collapsed="false">
      <c r="A669" s="16" t="s">
        <v>1309</v>
      </c>
      <c r="B669" s="16" t="s">
        <v>1308</v>
      </c>
      <c r="C669" s="16" t="s">
        <v>1310</v>
      </c>
      <c r="D669" s="16" t="s">
        <v>38</v>
      </c>
      <c r="E669" s="16" t="n">
        <v>3</v>
      </c>
      <c r="F669" s="16" t="n">
        <v>339</v>
      </c>
      <c r="G669" s="16" t="n">
        <v>0.15</v>
      </c>
      <c r="H669" s="16" t="s">
        <v>46</v>
      </c>
      <c r="I669" s="16" t="s">
        <v>71</v>
      </c>
      <c r="J669" s="16" t="n">
        <v>3</v>
      </c>
      <c r="K669" s="16" t="n">
        <v>4</v>
      </c>
      <c r="L669" s="16" t="s">
        <v>41</v>
      </c>
      <c r="M669" s="16" t="str">
        <f aca="false">IF(COUNTIF($A$2:A669,A669)&gt;1,"DUPLICATE","")</f>
        <v/>
      </c>
    </row>
    <row r="670" customFormat="false" ht="15" hidden="false" customHeight="false" outlineLevel="0" collapsed="false">
      <c r="A670" s="16" t="s">
        <v>1311</v>
      </c>
      <c r="B670" s="16" t="s">
        <v>1308</v>
      </c>
      <c r="C670" s="16" t="s">
        <v>513</v>
      </c>
      <c r="D670" s="16" t="s">
        <v>126</v>
      </c>
      <c r="E670" s="16" t="n">
        <v>2</v>
      </c>
      <c r="F670" s="16" t="n">
        <v>414</v>
      </c>
      <c r="G670" s="16" t="n">
        <v>0.05</v>
      </c>
      <c r="H670" s="16" t="s">
        <v>81</v>
      </c>
      <c r="I670" s="16" t="s">
        <v>40</v>
      </c>
      <c r="J670" s="16" t="n">
        <v>4</v>
      </c>
      <c r="K670" s="16" t="n">
        <v>3</v>
      </c>
      <c r="L670" s="16" t="s">
        <v>57</v>
      </c>
      <c r="M670" s="16" t="str">
        <f aca="false">IF(COUNTIF($A$2:A670,A670)&gt;1,"DUPLICATE","")</f>
        <v/>
      </c>
    </row>
    <row r="671" customFormat="false" ht="15" hidden="false" customHeight="false" outlineLevel="0" collapsed="false">
      <c r="A671" s="16" t="s">
        <v>1312</v>
      </c>
      <c r="B671" s="16" t="s">
        <v>1308</v>
      </c>
      <c r="C671" s="16" t="s">
        <v>1222</v>
      </c>
      <c r="D671" s="16" t="s">
        <v>385</v>
      </c>
      <c r="E671" s="16" t="n">
        <v>1</v>
      </c>
      <c r="F671" s="16" t="n">
        <v>291</v>
      </c>
      <c r="G671" s="16" t="n">
        <v>0</v>
      </c>
      <c r="H671" s="16" t="s">
        <v>46</v>
      </c>
      <c r="I671" s="16" t="s">
        <v>60</v>
      </c>
      <c r="J671" s="16" t="n">
        <v>4</v>
      </c>
      <c r="K671" s="16" t="n">
        <v>4</v>
      </c>
      <c r="L671" s="16" t="s">
        <v>41</v>
      </c>
      <c r="M671" s="16" t="str">
        <f aca="false">IF(COUNTIF($A$2:A671,A671)&gt;1,"DUPLICATE","")</f>
        <v/>
      </c>
    </row>
    <row r="672" customFormat="false" ht="15" hidden="false" customHeight="false" outlineLevel="0" collapsed="false">
      <c r="A672" s="16" t="s">
        <v>1313</v>
      </c>
      <c r="B672" s="16" t="s">
        <v>1308</v>
      </c>
      <c r="C672" s="16" t="s">
        <v>1314</v>
      </c>
      <c r="D672" s="16" t="s">
        <v>146</v>
      </c>
      <c r="E672" s="16" t="n">
        <v>1</v>
      </c>
      <c r="F672" s="16" t="s">
        <v>1315</v>
      </c>
      <c r="G672" s="16" t="n">
        <v>0</v>
      </c>
      <c r="H672" s="16" t="s">
        <v>130</v>
      </c>
      <c r="I672" s="16" t="s">
        <v>71</v>
      </c>
      <c r="J672" s="16" t="n">
        <v>4</v>
      </c>
      <c r="K672" s="16" t="n">
        <v>5</v>
      </c>
      <c r="L672" s="16" t="s">
        <v>174</v>
      </c>
      <c r="M672" s="16" t="str">
        <f aca="false">IF(COUNTIF($A$2:A672,A672)&gt;1,"DUPLICATE","")</f>
        <v/>
      </c>
    </row>
    <row r="673" customFormat="false" ht="15" hidden="false" customHeight="false" outlineLevel="0" collapsed="false">
      <c r="A673" s="16" t="s">
        <v>1316</v>
      </c>
      <c r="B673" s="16" t="s">
        <v>1308</v>
      </c>
      <c r="C673" s="16" t="s">
        <v>183</v>
      </c>
      <c r="D673" s="16" t="s">
        <v>129</v>
      </c>
      <c r="E673" s="16" t="n">
        <v>1</v>
      </c>
      <c r="F673" s="16" t="n">
        <v>574</v>
      </c>
      <c r="G673" s="16" t="n">
        <v>0.05</v>
      </c>
      <c r="H673" s="16" t="s">
        <v>797</v>
      </c>
      <c r="I673" s="16" t="s">
        <v>40</v>
      </c>
      <c r="J673" s="16" t="n">
        <v>3</v>
      </c>
      <c r="K673" s="16" t="n">
        <v>5</v>
      </c>
      <c r="L673" s="16" t="s">
        <v>174</v>
      </c>
      <c r="M673" s="16" t="str">
        <f aca="false">IF(COUNTIF($A$2:A673,A673)&gt;1,"DUPLICATE","")</f>
        <v/>
      </c>
    </row>
    <row r="674" customFormat="false" ht="15" hidden="false" customHeight="false" outlineLevel="0" collapsed="false">
      <c r="A674" s="16" t="s">
        <v>1317</v>
      </c>
      <c r="B674" s="16" t="s">
        <v>1308</v>
      </c>
      <c r="C674" s="16" t="s">
        <v>1318</v>
      </c>
      <c r="D674" s="16" t="s">
        <v>291</v>
      </c>
      <c r="E674" s="16" t="n">
        <v>1</v>
      </c>
      <c r="F674" s="16" t="n">
        <v>1144</v>
      </c>
      <c r="G674" s="16" t="n">
        <v>0</v>
      </c>
      <c r="H674" s="16" t="s">
        <v>70</v>
      </c>
      <c r="I674" s="16" t="s">
        <v>60</v>
      </c>
      <c r="J674" s="16" t="n">
        <v>4</v>
      </c>
      <c r="K674" s="16" t="n">
        <v>3</v>
      </c>
      <c r="L674" s="16" t="s">
        <v>57</v>
      </c>
      <c r="M674" s="16" t="str">
        <f aca="false">IF(COUNTIF($A$2:A674,A674)&gt;1,"DUPLICATE","")</f>
        <v/>
      </c>
    </row>
    <row r="675" customFormat="false" ht="15" hidden="false" customHeight="false" outlineLevel="0" collapsed="false">
      <c r="A675" s="16" t="s">
        <v>1319</v>
      </c>
      <c r="B675" s="16" t="s">
        <v>1308</v>
      </c>
      <c r="C675" s="16" t="s">
        <v>65</v>
      </c>
      <c r="D675" s="16" t="s">
        <v>219</v>
      </c>
      <c r="E675" s="16" t="n">
        <v>2</v>
      </c>
      <c r="F675" s="16" t="n">
        <v>1360</v>
      </c>
      <c r="G675" s="16" t="n">
        <v>0.1</v>
      </c>
      <c r="H675" s="16" t="s">
        <v>120</v>
      </c>
      <c r="I675" s="16" t="s">
        <v>100</v>
      </c>
      <c r="J675" s="16" t="n">
        <v>3</v>
      </c>
      <c r="K675" s="16" t="n">
        <v>3</v>
      </c>
      <c r="L675" s="16" t="s">
        <v>57</v>
      </c>
      <c r="M675" s="16" t="str">
        <f aca="false">IF(COUNTIF($A$2:A675,A675)&gt;1,"DUPLICATE","")</f>
        <v/>
      </c>
    </row>
    <row r="676" customFormat="false" ht="15" hidden="false" customHeight="false" outlineLevel="0" collapsed="false">
      <c r="A676" s="16" t="s">
        <v>1320</v>
      </c>
      <c r="B676" s="16" t="s">
        <v>1308</v>
      </c>
      <c r="C676" s="16" t="s">
        <v>1321</v>
      </c>
      <c r="D676" s="16" t="s">
        <v>51</v>
      </c>
      <c r="E676" s="16" t="n">
        <v>2</v>
      </c>
      <c r="F676" s="16" t="n">
        <v>2218</v>
      </c>
      <c r="G676" s="16" t="n">
        <v>0</v>
      </c>
      <c r="H676" s="16" t="s">
        <v>560</v>
      </c>
      <c r="I676" s="16" t="s">
        <v>47</v>
      </c>
      <c r="J676" s="16" t="n">
        <v>4</v>
      </c>
      <c r="K676" s="16" t="n">
        <v>4</v>
      </c>
      <c r="L676" s="16" t="s">
        <v>41</v>
      </c>
      <c r="M676" s="16" t="str">
        <f aca="false">IF(COUNTIF($A$2:A676,A676)&gt;1,"DUPLICATE","")</f>
        <v/>
      </c>
    </row>
    <row r="677" customFormat="false" ht="15" hidden="false" customHeight="false" outlineLevel="0" collapsed="false">
      <c r="A677" s="16" t="s">
        <v>1322</v>
      </c>
      <c r="B677" s="16" t="s">
        <v>1308</v>
      </c>
      <c r="C677" s="16" t="s">
        <v>1323</v>
      </c>
      <c r="D677" s="16" t="s">
        <v>84</v>
      </c>
      <c r="E677" s="16" t="n">
        <v>3</v>
      </c>
      <c r="F677" s="16" t="n">
        <v>247</v>
      </c>
      <c r="G677" s="16" t="n">
        <v>0</v>
      </c>
      <c r="H677" s="16" t="s">
        <v>39</v>
      </c>
      <c r="I677" s="16" t="s">
        <v>100</v>
      </c>
      <c r="J677" s="16" t="n">
        <v>5</v>
      </c>
      <c r="K677" s="16" t="n">
        <v>3</v>
      </c>
      <c r="L677" s="16" t="s">
        <v>57</v>
      </c>
      <c r="M677" s="16" t="str">
        <f aca="false">IF(COUNTIF($A$2:A677,A677)&gt;1,"DUPLICATE","")</f>
        <v/>
      </c>
    </row>
    <row r="678" customFormat="false" ht="15" hidden="false" customHeight="false" outlineLevel="0" collapsed="false">
      <c r="A678" s="16" t="s">
        <v>1324</v>
      </c>
      <c r="B678" s="16" t="s">
        <v>1308</v>
      </c>
      <c r="C678" s="16" t="s">
        <v>1325</v>
      </c>
      <c r="D678" s="16" t="s">
        <v>88</v>
      </c>
      <c r="E678" s="16" t="n">
        <v>1</v>
      </c>
      <c r="F678" s="16" t="n">
        <v>2958</v>
      </c>
      <c r="G678" s="16" t="n">
        <v>0.3</v>
      </c>
      <c r="H678" s="16" t="s">
        <v>112</v>
      </c>
      <c r="I678" s="16" t="s">
        <v>60</v>
      </c>
      <c r="J678" s="16" t="n">
        <v>3</v>
      </c>
      <c r="K678" s="16" t="n">
        <v>4</v>
      </c>
      <c r="L678" s="16" t="s">
        <v>41</v>
      </c>
      <c r="M678" s="16" t="str">
        <f aca="false">IF(COUNTIF($A$2:A678,A678)&gt;1,"DUPLICATE","")</f>
        <v/>
      </c>
    </row>
    <row r="679" customFormat="false" ht="15" hidden="false" customHeight="false" outlineLevel="0" collapsed="false">
      <c r="A679" s="16" t="s">
        <v>1326</v>
      </c>
      <c r="B679" s="16" t="s">
        <v>1308</v>
      </c>
      <c r="C679" s="16" t="s">
        <v>79</v>
      </c>
      <c r="D679" s="16" t="s">
        <v>179</v>
      </c>
      <c r="E679" s="16" t="n">
        <v>1</v>
      </c>
      <c r="F679" s="16" t="n">
        <v>2542</v>
      </c>
      <c r="G679" s="16" t="n">
        <v>0.1</v>
      </c>
      <c r="H679" s="16" t="s">
        <v>81</v>
      </c>
      <c r="I679" s="16" t="s">
        <v>47</v>
      </c>
      <c r="J679" s="16" t="n">
        <v>3</v>
      </c>
      <c r="K679" s="16" t="n">
        <v>4</v>
      </c>
      <c r="L679" s="16" t="s">
        <v>41</v>
      </c>
      <c r="M679" s="16" t="str">
        <f aca="false">IF(COUNTIF($A$2:A679,A679)&gt;1,"DUPLICATE","")</f>
        <v/>
      </c>
    </row>
    <row r="680" customFormat="false" ht="15" hidden="false" customHeight="false" outlineLevel="0" collapsed="false">
      <c r="A680" s="16" t="s">
        <v>1327</v>
      </c>
      <c r="B680" s="16" t="s">
        <v>1308</v>
      </c>
      <c r="C680" s="16" t="s">
        <v>1321</v>
      </c>
      <c r="D680" s="16" t="s">
        <v>254</v>
      </c>
      <c r="E680" s="16" t="n">
        <v>1</v>
      </c>
      <c r="F680" s="16" t="n">
        <v>951</v>
      </c>
      <c r="G680" s="16" t="n">
        <v>0.3</v>
      </c>
      <c r="H680" s="16" t="s">
        <v>46</v>
      </c>
      <c r="I680" s="16" t="s">
        <v>60</v>
      </c>
      <c r="J680" s="16" t="n">
        <v>2</v>
      </c>
      <c r="K680" s="16" t="n">
        <v>4</v>
      </c>
      <c r="L680" s="16" t="s">
        <v>41</v>
      </c>
      <c r="M680" s="16" t="str">
        <f aca="false">IF(COUNTIF($A$2:A680,A680)&gt;1,"DUPLICATE","")</f>
        <v/>
      </c>
    </row>
    <row r="681" customFormat="false" ht="15" hidden="false" customHeight="false" outlineLevel="0" collapsed="false">
      <c r="A681" s="16" t="s">
        <v>1328</v>
      </c>
      <c r="B681" s="16" t="s">
        <v>1329</v>
      </c>
      <c r="C681" s="16" t="s">
        <v>1330</v>
      </c>
      <c r="D681" s="16" t="s">
        <v>184</v>
      </c>
      <c r="E681" s="16" t="n">
        <v>3</v>
      </c>
      <c r="F681" s="16" t="n">
        <v>1238</v>
      </c>
      <c r="G681" s="16" t="n">
        <v>0.3</v>
      </c>
      <c r="H681" s="16" t="s">
        <v>112</v>
      </c>
      <c r="I681" s="16" t="s">
        <v>71</v>
      </c>
      <c r="J681" s="16" t="n">
        <v>2</v>
      </c>
      <c r="K681" s="16" t="n">
        <v>3</v>
      </c>
      <c r="L681" s="16" t="s">
        <v>41</v>
      </c>
      <c r="M681" s="16" t="str">
        <f aca="false">IF(COUNTIF($A$2:A681,A681)&gt;1,"DUPLICATE","")</f>
        <v/>
      </c>
    </row>
    <row r="682" customFormat="false" ht="15" hidden="false" customHeight="false" outlineLevel="0" collapsed="false">
      <c r="A682" s="16" t="s">
        <v>1331</v>
      </c>
      <c r="B682" s="16" t="s">
        <v>1329</v>
      </c>
      <c r="C682" s="16" t="s">
        <v>1332</v>
      </c>
      <c r="D682" s="16" t="s">
        <v>139</v>
      </c>
      <c r="E682" s="16" t="n">
        <v>1</v>
      </c>
      <c r="F682" s="16" t="n">
        <v>361</v>
      </c>
      <c r="G682" s="16" t="n">
        <v>0.1</v>
      </c>
      <c r="H682" s="16" t="s">
        <v>81</v>
      </c>
      <c r="I682" s="16" t="s">
        <v>100</v>
      </c>
      <c r="J682" s="16" t="n">
        <v>4</v>
      </c>
      <c r="K682" s="16" t="n">
        <v>4</v>
      </c>
      <c r="L682" s="16" t="s">
        <v>41</v>
      </c>
      <c r="M682" s="16" t="str">
        <f aca="false">IF(COUNTIF($A$2:A682,A682)&gt;1,"DUPLICATE","")</f>
        <v/>
      </c>
    </row>
    <row r="683" customFormat="false" ht="15" hidden="false" customHeight="false" outlineLevel="0" collapsed="false">
      <c r="A683" s="16" t="s">
        <v>1333</v>
      </c>
      <c r="B683" s="16" t="s">
        <v>1329</v>
      </c>
      <c r="C683" s="16" t="s">
        <v>1334</v>
      </c>
      <c r="D683" s="16" t="s">
        <v>229</v>
      </c>
      <c r="E683" s="16" t="n">
        <v>1</v>
      </c>
      <c r="F683" s="16" t="n">
        <v>435</v>
      </c>
      <c r="G683" s="16" t="n">
        <v>0</v>
      </c>
      <c r="H683" s="16" t="s">
        <v>112</v>
      </c>
      <c r="I683" s="16" t="s">
        <v>40</v>
      </c>
      <c r="J683" s="16" t="n">
        <v>3</v>
      </c>
      <c r="K683" s="16" t="n">
        <v>4</v>
      </c>
      <c r="L683" s="16" t="s">
        <v>41</v>
      </c>
      <c r="M683" s="16" t="str">
        <f aca="false">IF(COUNTIF($A$2:A683,A683)&gt;1,"DUPLICATE","")</f>
        <v/>
      </c>
    </row>
    <row r="684" customFormat="false" ht="15" hidden="false" customHeight="false" outlineLevel="0" collapsed="false">
      <c r="A684" s="16" t="s">
        <v>1335</v>
      </c>
      <c r="B684" s="16" t="s">
        <v>1329</v>
      </c>
      <c r="C684" s="16" t="s">
        <v>218</v>
      </c>
      <c r="D684" s="16" t="s">
        <v>139</v>
      </c>
      <c r="E684" s="16" t="n">
        <v>1</v>
      </c>
      <c r="F684" s="16" t="n">
        <v>354</v>
      </c>
      <c r="G684" s="16" t="n">
        <v>0</v>
      </c>
      <c r="H684" s="16" t="s">
        <v>130</v>
      </c>
      <c r="I684" s="16" t="s">
        <v>60</v>
      </c>
      <c r="J684" s="16" t="n">
        <v>2</v>
      </c>
      <c r="K684" s="16"/>
      <c r="L684" s="16" t="s">
        <v>41</v>
      </c>
      <c r="M684" s="16" t="str">
        <f aca="false">IF(COUNTIF($A$2:A684,A684)&gt;1,"DUPLICATE","")</f>
        <v/>
      </c>
    </row>
    <row r="685" customFormat="false" ht="15" hidden="false" customHeight="false" outlineLevel="0" collapsed="false">
      <c r="A685" s="16" t="s">
        <v>1336</v>
      </c>
      <c r="B685" s="16" t="s">
        <v>1329</v>
      </c>
      <c r="C685" s="16" t="s">
        <v>1337</v>
      </c>
      <c r="D685" s="16" t="s">
        <v>291</v>
      </c>
      <c r="E685" s="16" t="n">
        <v>1</v>
      </c>
      <c r="F685" s="16" t="n">
        <v>1218</v>
      </c>
      <c r="G685" s="16" t="n">
        <v>0</v>
      </c>
      <c r="H685" s="16" t="s">
        <v>67</v>
      </c>
      <c r="I685" s="16" t="s">
        <v>40</v>
      </c>
      <c r="J685" s="16" t="n">
        <v>3</v>
      </c>
      <c r="K685" s="16" t="n">
        <v>5</v>
      </c>
      <c r="L685" s="16" t="s">
        <v>41</v>
      </c>
      <c r="M685" s="16" t="str">
        <f aca="false">IF(COUNTIF($A$2:A685,A685)&gt;1,"DUPLICATE","")</f>
        <v/>
      </c>
    </row>
    <row r="686" customFormat="false" ht="15" hidden="false" customHeight="false" outlineLevel="0" collapsed="false">
      <c r="A686" s="16" t="s">
        <v>1336</v>
      </c>
      <c r="B686" s="16" t="s">
        <v>1329</v>
      </c>
      <c r="C686" s="16" t="s">
        <v>1337</v>
      </c>
      <c r="D686" s="16" t="s">
        <v>291</v>
      </c>
      <c r="E686" s="16" t="n">
        <v>1</v>
      </c>
      <c r="F686" s="16" t="n">
        <v>1218</v>
      </c>
      <c r="G686" s="16" t="n">
        <v>0</v>
      </c>
      <c r="H686" s="16" t="s">
        <v>67</v>
      </c>
      <c r="I686" s="16" t="s">
        <v>40</v>
      </c>
      <c r="J686" s="16" t="n">
        <v>3</v>
      </c>
      <c r="K686" s="16" t="n">
        <v>5</v>
      </c>
      <c r="L686" s="16" t="s">
        <v>41</v>
      </c>
      <c r="M686" s="16" t="str">
        <f aca="false">IF(COUNTIF($A$2:A686,A686)&gt;1,"DUPLICATE","")</f>
        <v>DUPLICATE</v>
      </c>
    </row>
    <row r="687" customFormat="false" ht="15" hidden="false" customHeight="false" outlineLevel="0" collapsed="false">
      <c r="A687" s="16" t="s">
        <v>1338</v>
      </c>
      <c r="B687" s="16" t="s">
        <v>1329</v>
      </c>
      <c r="C687" s="16" t="s">
        <v>368</v>
      </c>
      <c r="D687" s="16" t="s">
        <v>92</v>
      </c>
      <c r="E687" s="16" t="n">
        <v>2</v>
      </c>
      <c r="F687" s="16" t="n">
        <v>3929</v>
      </c>
      <c r="G687" s="16" t="n">
        <v>0.15</v>
      </c>
      <c r="H687" s="16" t="s">
        <v>112</v>
      </c>
      <c r="I687" s="16" t="s">
        <v>60</v>
      </c>
      <c r="J687" s="16" t="n">
        <v>3</v>
      </c>
      <c r="K687" s="16" t="n">
        <v>4</v>
      </c>
      <c r="L687" s="16" t="s">
        <v>41</v>
      </c>
      <c r="M687" s="16" t="str">
        <f aca="false">IF(COUNTIF($A$2:A687,A687)&gt;1,"DUPLICATE","")</f>
        <v/>
      </c>
    </row>
    <row r="688" customFormat="false" ht="15" hidden="false" customHeight="false" outlineLevel="0" collapsed="false">
      <c r="A688" s="16" t="s">
        <v>1339</v>
      </c>
      <c r="B688" s="16" t="s">
        <v>1329</v>
      </c>
      <c r="C688" s="16" t="s">
        <v>1340</v>
      </c>
      <c r="D688" s="16" t="s">
        <v>451</v>
      </c>
      <c r="E688" s="16" t="n">
        <v>2</v>
      </c>
      <c r="F688" s="16" t="n">
        <v>1255</v>
      </c>
      <c r="G688" s="16" t="n">
        <v>0.1</v>
      </c>
      <c r="H688" s="16" t="s">
        <v>208</v>
      </c>
      <c r="I688" s="16" t="s">
        <v>47</v>
      </c>
      <c r="J688" s="16" t="n">
        <v>5</v>
      </c>
      <c r="K688" s="16" t="n">
        <v>2</v>
      </c>
      <c r="L688" s="16" t="s">
        <v>57</v>
      </c>
      <c r="M688" s="16" t="str">
        <f aca="false">IF(COUNTIF($A$2:A688,A688)&gt;1,"DUPLICATE","")</f>
        <v/>
      </c>
    </row>
    <row r="689" customFormat="false" ht="15" hidden="false" customHeight="false" outlineLevel="0" collapsed="false">
      <c r="A689" s="16" t="s">
        <v>1341</v>
      </c>
      <c r="B689" s="16" t="s">
        <v>1329</v>
      </c>
      <c r="C689" s="16" t="s">
        <v>1342</v>
      </c>
      <c r="D689" s="16" t="s">
        <v>126</v>
      </c>
      <c r="E689" s="16" t="n">
        <v>1</v>
      </c>
      <c r="F689" s="16" t="n">
        <v>388</v>
      </c>
      <c r="G689" s="16" t="n">
        <v>0.05</v>
      </c>
      <c r="H689" s="16" t="s">
        <v>39</v>
      </c>
      <c r="I689" s="16" t="s">
        <v>71</v>
      </c>
      <c r="J689" s="16" t="n">
        <v>3</v>
      </c>
      <c r="K689" s="16" t="n">
        <v>2</v>
      </c>
      <c r="L689" s="16" t="s">
        <v>57</v>
      </c>
      <c r="M689" s="16" t="str">
        <f aca="false">IF(COUNTIF($A$2:A689,A689)&gt;1,"DUPLICATE","")</f>
        <v/>
      </c>
    </row>
    <row r="690" customFormat="false" ht="15" hidden="false" customHeight="false" outlineLevel="0" collapsed="false">
      <c r="A690" s="16" t="s">
        <v>1343</v>
      </c>
      <c r="B690" s="16" t="s">
        <v>1329</v>
      </c>
      <c r="C690" s="16" t="s">
        <v>1340</v>
      </c>
      <c r="D690" s="16" t="s">
        <v>179</v>
      </c>
      <c r="E690" s="16" t="n">
        <v>1</v>
      </c>
      <c r="F690" s="16" t="n">
        <v>2441</v>
      </c>
      <c r="G690" s="16" t="n">
        <v>0</v>
      </c>
      <c r="H690" s="16" t="s">
        <v>208</v>
      </c>
      <c r="I690" s="16" t="s">
        <v>47</v>
      </c>
      <c r="J690" s="16" t="n">
        <v>4</v>
      </c>
      <c r="K690" s="16" t="n">
        <v>2</v>
      </c>
      <c r="L690" s="16" t="s">
        <v>57</v>
      </c>
      <c r="M690" s="16" t="str">
        <f aca="false">IF(COUNTIF($A$2:A690,A690)&gt;1,"DUPLICATE","")</f>
        <v/>
      </c>
    </row>
    <row r="691" customFormat="false" ht="15" hidden="false" customHeight="false" outlineLevel="0" collapsed="false">
      <c r="A691" s="16" t="s">
        <v>1344</v>
      </c>
      <c r="B691" s="16" t="s">
        <v>1329</v>
      </c>
      <c r="C691" s="16" t="s">
        <v>894</v>
      </c>
      <c r="D691" s="16" t="s">
        <v>115</v>
      </c>
      <c r="E691" s="16" t="n">
        <v>1</v>
      </c>
      <c r="F691" s="16" t="n">
        <v>294</v>
      </c>
      <c r="G691" s="16" t="n">
        <v>0.2</v>
      </c>
      <c r="H691" s="16" t="s">
        <v>70</v>
      </c>
      <c r="I691" s="16" t="s">
        <v>60</v>
      </c>
      <c r="J691" s="16" t="n">
        <v>7</v>
      </c>
      <c r="K691" s="16" t="n">
        <v>4</v>
      </c>
      <c r="L691" s="16" t="s">
        <v>41</v>
      </c>
      <c r="M691" s="16" t="str">
        <f aca="false">IF(COUNTIF($A$2:A691,A691)&gt;1,"DUPLICATE","")</f>
        <v/>
      </c>
    </row>
    <row r="692" customFormat="false" ht="15" hidden="false" customHeight="false" outlineLevel="0" collapsed="false">
      <c r="A692" s="16" t="s">
        <v>1345</v>
      </c>
      <c r="B692" s="16" t="s">
        <v>1329</v>
      </c>
      <c r="C692" s="16" t="s">
        <v>1087</v>
      </c>
      <c r="D692" s="16" t="s">
        <v>396</v>
      </c>
      <c r="E692" s="16" t="n">
        <v>2</v>
      </c>
      <c r="F692" s="16" t="n">
        <v>5637</v>
      </c>
      <c r="G692" s="16" t="n">
        <v>0.15</v>
      </c>
      <c r="H692" s="16" t="s">
        <v>39</v>
      </c>
      <c r="I692" s="16" t="s">
        <v>60</v>
      </c>
      <c r="J692" s="16" t="n">
        <v>4</v>
      </c>
      <c r="K692" s="16" t="n">
        <v>4</v>
      </c>
      <c r="L692" s="16" t="s">
        <v>41</v>
      </c>
      <c r="M692" s="16" t="str">
        <f aca="false">IF(COUNTIF($A$2:A692,A692)&gt;1,"DUPLICATE","")</f>
        <v/>
      </c>
    </row>
    <row r="693" customFormat="false" ht="15" hidden="false" customHeight="false" outlineLevel="0" collapsed="false">
      <c r="A693" s="16" t="s">
        <v>1346</v>
      </c>
      <c r="B693" s="16" t="s">
        <v>1329</v>
      </c>
      <c r="C693" s="16" t="s">
        <v>1347</v>
      </c>
      <c r="D693" s="16" t="s">
        <v>108</v>
      </c>
      <c r="E693" s="16" t="n">
        <v>2</v>
      </c>
      <c r="F693" s="16" t="n">
        <v>3453</v>
      </c>
      <c r="G693" s="16" t="n">
        <v>0.15</v>
      </c>
      <c r="H693" s="16" t="s">
        <v>46</v>
      </c>
      <c r="I693" s="16" t="s">
        <v>60</v>
      </c>
      <c r="J693" s="16" t="n">
        <v>4</v>
      </c>
      <c r="K693" s="16" t="n">
        <v>4</v>
      </c>
      <c r="L693" s="16" t="s">
        <v>41</v>
      </c>
      <c r="M693" s="16" t="str">
        <f aca="false">IF(COUNTIF($A$2:A693,A693)&gt;1,"DUPLICATE","")</f>
        <v/>
      </c>
    </row>
    <row r="694" customFormat="false" ht="15" hidden="false" customHeight="false" outlineLevel="0" collapsed="false">
      <c r="A694" s="16" t="s">
        <v>1348</v>
      </c>
      <c r="B694" s="16" t="s">
        <v>1329</v>
      </c>
      <c r="C694" s="16" t="s">
        <v>482</v>
      </c>
      <c r="D694" s="16" t="s">
        <v>160</v>
      </c>
      <c r="E694" s="16" t="n">
        <v>1</v>
      </c>
      <c r="F694" s="16" t="n">
        <v>1802</v>
      </c>
      <c r="G694" s="16" t="n">
        <v>0.1</v>
      </c>
      <c r="H694" s="16" t="s">
        <v>655</v>
      </c>
      <c r="I694" s="16" t="s">
        <v>71</v>
      </c>
      <c r="J694" s="16" t="n">
        <v>3</v>
      </c>
      <c r="K694" s="16" t="n">
        <v>4</v>
      </c>
      <c r="L694" s="16" t="s">
        <v>41</v>
      </c>
      <c r="M694" s="16" t="str">
        <f aca="false">IF(COUNTIF($A$2:A694,A694)&gt;1,"DUPLICATE","")</f>
        <v/>
      </c>
    </row>
    <row r="695" customFormat="false" ht="15" hidden="false" customHeight="false" outlineLevel="0" collapsed="false">
      <c r="A695" s="16" t="s">
        <v>1349</v>
      </c>
      <c r="B695" s="16" t="s">
        <v>1329</v>
      </c>
      <c r="C695" s="16" t="s">
        <v>1350</v>
      </c>
      <c r="D695" s="16" t="s">
        <v>99</v>
      </c>
      <c r="E695" s="16" t="n">
        <v>1</v>
      </c>
      <c r="F695" s="16" t="n">
        <v>734</v>
      </c>
      <c r="G695" s="16" t="n">
        <v>0</v>
      </c>
      <c r="H695" s="16" t="s">
        <v>56</v>
      </c>
      <c r="I695" s="16" t="s">
        <v>40</v>
      </c>
      <c r="J695" s="16" t="n">
        <v>4</v>
      </c>
      <c r="K695" s="16" t="n">
        <v>4</v>
      </c>
      <c r="L695" s="16" t="s">
        <v>41</v>
      </c>
      <c r="M695" s="16" t="str">
        <f aca="false">IF(COUNTIF($A$2:A695,A695)&gt;1,"DUPLICATE","")</f>
        <v/>
      </c>
    </row>
    <row r="696" customFormat="false" ht="15" hidden="false" customHeight="false" outlineLevel="0" collapsed="false">
      <c r="A696" s="16" t="s">
        <v>1351</v>
      </c>
      <c r="B696" s="16" t="s">
        <v>1329</v>
      </c>
      <c r="C696" s="16" t="s">
        <v>1352</v>
      </c>
      <c r="D696" s="16" t="s">
        <v>77</v>
      </c>
      <c r="E696" s="16" t="n">
        <v>2</v>
      </c>
      <c r="F696" s="16" t="n">
        <v>364</v>
      </c>
      <c r="G696" s="16" t="n">
        <v>0</v>
      </c>
      <c r="H696" s="16" t="s">
        <v>130</v>
      </c>
      <c r="I696" s="16" t="s">
        <v>40</v>
      </c>
      <c r="J696" s="16" t="n">
        <v>4</v>
      </c>
      <c r="K696" s="16" t="n">
        <v>3</v>
      </c>
      <c r="L696" s="16" t="s">
        <v>41</v>
      </c>
      <c r="M696" s="16" t="str">
        <f aca="false">IF(COUNTIF($A$2:A696,A696)&gt;1,"DUPLICATE","")</f>
        <v/>
      </c>
    </row>
    <row r="697" customFormat="false" ht="15" hidden="false" customHeight="false" outlineLevel="0" collapsed="false">
      <c r="A697" s="16" t="s">
        <v>1353</v>
      </c>
      <c r="B697" s="16" t="s">
        <v>1329</v>
      </c>
      <c r="C697" s="16" t="s">
        <v>1354</v>
      </c>
      <c r="D697" s="16" t="s">
        <v>412</v>
      </c>
      <c r="E697" s="16" t="n">
        <v>3</v>
      </c>
      <c r="F697" s="16" t="n">
        <v>1026</v>
      </c>
      <c r="G697" s="16" t="n">
        <v>0.15</v>
      </c>
      <c r="H697" s="16" t="s">
        <v>81</v>
      </c>
      <c r="I697" s="16" t="s">
        <v>71</v>
      </c>
      <c r="J697" s="16" t="n">
        <v>3</v>
      </c>
      <c r="K697" s="16" t="n">
        <v>4</v>
      </c>
      <c r="L697" s="16" t="s">
        <v>41</v>
      </c>
      <c r="M697" s="16" t="str">
        <f aca="false">IF(COUNTIF($A$2:A697,A697)&gt;1,"DUPLICATE","")</f>
        <v/>
      </c>
    </row>
    <row r="698" customFormat="false" ht="15" hidden="false" customHeight="false" outlineLevel="0" collapsed="false">
      <c r="A698" s="16" t="s">
        <v>1355</v>
      </c>
      <c r="B698" s="16" t="s">
        <v>1356</v>
      </c>
      <c r="C698" s="16" t="s">
        <v>429</v>
      </c>
      <c r="D698" s="16" t="s">
        <v>111</v>
      </c>
      <c r="E698" s="16" t="n">
        <v>3</v>
      </c>
      <c r="F698" s="16" t="n">
        <v>1008</v>
      </c>
      <c r="G698" s="16" t="n">
        <v>0.1</v>
      </c>
      <c r="H698" s="16" t="s">
        <v>70</v>
      </c>
      <c r="I698" s="16" t="s">
        <v>71</v>
      </c>
      <c r="J698" s="16" t="n">
        <v>5</v>
      </c>
      <c r="K698" s="16" t="n">
        <v>4</v>
      </c>
      <c r="L698" s="16" t="s">
        <v>41</v>
      </c>
      <c r="M698" s="16" t="str">
        <f aca="false">IF(COUNTIF($A$2:A698,A698)&gt;1,"DUPLICATE","")</f>
        <v/>
      </c>
    </row>
    <row r="699" customFormat="false" ht="15" hidden="false" customHeight="false" outlineLevel="0" collapsed="false">
      <c r="A699" s="16" t="s">
        <v>1357</v>
      </c>
      <c r="B699" s="16" t="s">
        <v>1356</v>
      </c>
      <c r="C699" s="16" t="s">
        <v>539</v>
      </c>
      <c r="D699" s="16" t="s">
        <v>108</v>
      </c>
      <c r="E699" s="16" t="n">
        <v>2</v>
      </c>
      <c r="F699" s="16" t="n">
        <v>3458</v>
      </c>
      <c r="G699" s="16" t="n">
        <v>0</v>
      </c>
      <c r="H699" s="16" t="s">
        <v>130</v>
      </c>
      <c r="I699" s="16" t="s">
        <v>40</v>
      </c>
      <c r="J699" s="16" t="n">
        <v>5</v>
      </c>
      <c r="K699" s="16" t="n">
        <v>4</v>
      </c>
      <c r="L699" s="16" t="s">
        <v>41</v>
      </c>
      <c r="M699" s="16" t="str">
        <f aca="false">IF(COUNTIF($A$2:A699,A699)&gt;1,"DUPLICATE","")</f>
        <v/>
      </c>
    </row>
    <row r="700" customFormat="false" ht="15" hidden="false" customHeight="false" outlineLevel="0" collapsed="false">
      <c r="A700" s="16" t="s">
        <v>1358</v>
      </c>
      <c r="B700" s="16" t="s">
        <v>1356</v>
      </c>
      <c r="C700" s="16" t="s">
        <v>1359</v>
      </c>
      <c r="D700" s="16" t="s">
        <v>412</v>
      </c>
      <c r="E700" s="16" t="n">
        <v>2</v>
      </c>
      <c r="F700" s="16" t="n">
        <v>1027</v>
      </c>
      <c r="G700" s="16" t="n">
        <v>0.1</v>
      </c>
      <c r="H700" s="16" t="s">
        <v>67</v>
      </c>
      <c r="I700" s="16" t="s">
        <v>40</v>
      </c>
      <c r="J700" s="16" t="n">
        <v>4</v>
      </c>
      <c r="K700" s="16" t="n">
        <v>4</v>
      </c>
      <c r="L700" s="16" t="s">
        <v>41</v>
      </c>
      <c r="M700" s="16" t="str">
        <f aca="false">IF(COUNTIF($A$2:A700,A700)&gt;1,"DUPLICATE","")</f>
        <v/>
      </c>
    </row>
    <row r="701" customFormat="false" ht="15" hidden="false" customHeight="false" outlineLevel="0" collapsed="false">
      <c r="A701" s="16" t="s">
        <v>1360</v>
      </c>
      <c r="B701" s="16" t="s">
        <v>1356</v>
      </c>
      <c r="C701" s="16" t="s">
        <v>482</v>
      </c>
      <c r="D701" s="16" t="s">
        <v>133</v>
      </c>
      <c r="E701" s="16" t="n">
        <v>1</v>
      </c>
      <c r="F701" s="16" t="n">
        <v>576</v>
      </c>
      <c r="G701" s="16" t="n">
        <v>0.2</v>
      </c>
      <c r="H701" s="16" t="s">
        <v>112</v>
      </c>
      <c r="I701" s="16" t="s">
        <v>47</v>
      </c>
      <c r="J701" s="16" t="n">
        <v>4</v>
      </c>
      <c r="K701" s="16" t="n">
        <v>4</v>
      </c>
      <c r="L701" s="16" t="s">
        <v>41</v>
      </c>
      <c r="M701" s="16" t="str">
        <f aca="false">IF(COUNTIF($A$2:A701,A701)&gt;1,"DUPLICATE","")</f>
        <v/>
      </c>
    </row>
    <row r="702" customFormat="false" ht="15" hidden="false" customHeight="false" outlineLevel="0" collapsed="false">
      <c r="A702" s="16" t="s">
        <v>1361</v>
      </c>
      <c r="B702" s="16" t="s">
        <v>1356</v>
      </c>
      <c r="C702" s="16" t="s">
        <v>709</v>
      </c>
      <c r="D702" s="16" t="s">
        <v>157</v>
      </c>
      <c r="E702" s="16" t="n">
        <v>1</v>
      </c>
      <c r="F702" s="16" t="n">
        <v>1102</v>
      </c>
      <c r="G702" s="16" t="n">
        <v>0</v>
      </c>
      <c r="H702" s="16" t="s">
        <v>112</v>
      </c>
      <c r="I702" s="16" t="s">
        <v>47</v>
      </c>
      <c r="J702" s="16" t="n">
        <v>5</v>
      </c>
      <c r="K702" s="16" t="n">
        <v>3</v>
      </c>
      <c r="L702" s="16" t="s">
        <v>41</v>
      </c>
      <c r="M702" s="16" t="str">
        <f aca="false">IF(COUNTIF($A$2:A702,A702)&gt;1,"DUPLICATE","")</f>
        <v/>
      </c>
    </row>
    <row r="703" customFormat="false" ht="15" hidden="false" customHeight="false" outlineLevel="0" collapsed="false">
      <c r="A703" s="16" t="s">
        <v>1362</v>
      </c>
      <c r="B703" s="16" t="s">
        <v>1356</v>
      </c>
      <c r="C703" s="16" t="s">
        <v>1363</v>
      </c>
      <c r="D703" s="16" t="s">
        <v>139</v>
      </c>
      <c r="E703" s="16" t="n">
        <v>1</v>
      </c>
      <c r="F703" s="16" t="n">
        <v>349</v>
      </c>
      <c r="G703" s="16" t="n">
        <v>0.15</v>
      </c>
      <c r="H703" s="16" t="s">
        <v>81</v>
      </c>
      <c r="I703" s="16" t="s">
        <v>47</v>
      </c>
      <c r="J703" s="16" t="n">
        <v>3</v>
      </c>
      <c r="K703" s="16" t="n">
        <v>4</v>
      </c>
      <c r="L703" s="16" t="s">
        <v>41</v>
      </c>
      <c r="M703" s="16" t="str">
        <f aca="false">IF(COUNTIF($A$2:A703,A703)&gt;1,"DUPLICATE","")</f>
        <v/>
      </c>
    </row>
    <row r="704" customFormat="false" ht="15" hidden="false" customHeight="false" outlineLevel="0" collapsed="false">
      <c r="A704" s="16" t="s">
        <v>1364</v>
      </c>
      <c r="B704" s="16" t="s">
        <v>1356</v>
      </c>
      <c r="C704" s="16" t="s">
        <v>167</v>
      </c>
      <c r="D704" s="16" t="s">
        <v>211</v>
      </c>
      <c r="E704" s="16" t="n">
        <v>1</v>
      </c>
      <c r="F704" s="16" t="n">
        <v>1320</v>
      </c>
      <c r="G704" s="16" t="n">
        <v>0.1</v>
      </c>
      <c r="H704" s="16" t="s">
        <v>81</v>
      </c>
      <c r="I704" s="16" t="s">
        <v>60</v>
      </c>
      <c r="J704" s="16" t="n">
        <v>3</v>
      </c>
      <c r="K704" s="16" t="n">
        <v>5</v>
      </c>
      <c r="L704" s="16" t="s">
        <v>41</v>
      </c>
      <c r="M704" s="16" t="str">
        <f aca="false">IF(COUNTIF($A$2:A704,A704)&gt;1,"DUPLICATE","")</f>
        <v/>
      </c>
    </row>
    <row r="705" customFormat="false" ht="15" hidden="false" customHeight="false" outlineLevel="0" collapsed="false">
      <c r="A705" s="16" t="s">
        <v>1365</v>
      </c>
      <c r="B705" s="16" t="s">
        <v>1356</v>
      </c>
      <c r="C705" s="16" t="s">
        <v>1366</v>
      </c>
      <c r="D705" s="16" t="s">
        <v>254</v>
      </c>
      <c r="E705" s="16" t="n">
        <v>2</v>
      </c>
      <c r="F705" s="16" t="n">
        <v>953</v>
      </c>
      <c r="G705" s="16" t="n">
        <v>0.2</v>
      </c>
      <c r="H705" s="16" t="s">
        <v>112</v>
      </c>
      <c r="I705" s="16" t="s">
        <v>60</v>
      </c>
      <c r="J705" s="16" t="n">
        <v>2</v>
      </c>
      <c r="K705" s="16" t="n">
        <v>5</v>
      </c>
      <c r="L705" s="16" t="s">
        <v>41</v>
      </c>
      <c r="M705" s="16" t="str">
        <f aca="false">IF(COUNTIF($A$2:A705,A705)&gt;1,"DUPLICATE","")</f>
        <v/>
      </c>
    </row>
    <row r="706" customFormat="false" ht="15" hidden="false" customHeight="false" outlineLevel="0" collapsed="false">
      <c r="A706" s="16" t="s">
        <v>1367</v>
      </c>
      <c r="B706" s="16" t="s">
        <v>1368</v>
      </c>
      <c r="C706" s="16" t="s">
        <v>513</v>
      </c>
      <c r="D706" s="16" t="s">
        <v>300</v>
      </c>
      <c r="E706" s="16" t="n">
        <v>1</v>
      </c>
      <c r="F706" s="16" t="n">
        <v>2473</v>
      </c>
      <c r="G706" s="16" t="n">
        <v>0.1</v>
      </c>
      <c r="H706" s="16" t="s">
        <v>81</v>
      </c>
      <c r="I706" s="16" t="s">
        <v>60</v>
      </c>
      <c r="J706" s="16" t="n">
        <v>8</v>
      </c>
      <c r="K706" s="16"/>
      <c r="L706" s="16" t="s">
        <v>41</v>
      </c>
      <c r="M706" s="16" t="str">
        <f aca="false">IF(COUNTIF($A$2:A706,A706)&gt;1,"DUPLICATE","")</f>
        <v/>
      </c>
    </row>
    <row r="707" customFormat="false" ht="15" hidden="false" customHeight="false" outlineLevel="0" collapsed="false">
      <c r="A707" s="16" t="s">
        <v>1369</v>
      </c>
      <c r="B707" s="16" t="s">
        <v>1368</v>
      </c>
      <c r="C707" s="16" t="s">
        <v>1038</v>
      </c>
      <c r="D707" s="16" t="s">
        <v>259</v>
      </c>
      <c r="E707" s="16" t="n">
        <v>2</v>
      </c>
      <c r="F707" s="16" t="n">
        <v>512</v>
      </c>
      <c r="G707" s="16" t="n">
        <v>0</v>
      </c>
      <c r="H707" s="16" t="s">
        <v>89</v>
      </c>
      <c r="I707" s="16" t="s">
        <v>60</v>
      </c>
      <c r="J707" s="16" t="n">
        <v>2</v>
      </c>
      <c r="K707" s="16" t="n">
        <v>5</v>
      </c>
      <c r="L707" s="16" t="s">
        <v>41</v>
      </c>
      <c r="M707" s="16" t="str">
        <f aca="false">IF(COUNTIF($A$2:A707,A707)&gt;1,"DUPLICATE","")</f>
        <v/>
      </c>
    </row>
    <row r="708" customFormat="false" ht="15" hidden="false" customHeight="false" outlineLevel="0" collapsed="false">
      <c r="A708" s="16" t="s">
        <v>1370</v>
      </c>
      <c r="B708" s="16" t="s">
        <v>1368</v>
      </c>
      <c r="C708" s="16" t="s">
        <v>1371</v>
      </c>
      <c r="D708" s="16" t="s">
        <v>95</v>
      </c>
      <c r="E708" s="16" t="n">
        <v>1</v>
      </c>
      <c r="F708" s="16" t="n">
        <v>1550</v>
      </c>
      <c r="G708" s="16" t="n">
        <v>0.2</v>
      </c>
      <c r="H708" s="16" t="s">
        <v>208</v>
      </c>
      <c r="I708" s="16" t="s">
        <v>71</v>
      </c>
      <c r="J708" s="16" t="n">
        <v>4</v>
      </c>
      <c r="K708" s="16" t="n">
        <v>5</v>
      </c>
      <c r="L708" s="16" t="s">
        <v>41</v>
      </c>
      <c r="M708" s="16" t="str">
        <f aca="false">IF(COUNTIF($A$2:A708,A708)&gt;1,"DUPLICATE","")</f>
        <v/>
      </c>
    </row>
    <row r="709" customFormat="false" ht="15" hidden="false" customHeight="false" outlineLevel="0" collapsed="false">
      <c r="A709" s="16" t="s">
        <v>1372</v>
      </c>
      <c r="B709" s="16" t="s">
        <v>1368</v>
      </c>
      <c r="C709" s="16" t="s">
        <v>988</v>
      </c>
      <c r="D709" s="16" t="s">
        <v>95</v>
      </c>
      <c r="E709" s="16" t="n">
        <v>1</v>
      </c>
      <c r="F709" s="16" t="n">
        <v>1553</v>
      </c>
      <c r="G709" s="16" t="n">
        <v>0.05</v>
      </c>
      <c r="H709" s="16" t="s">
        <v>39</v>
      </c>
      <c r="I709" s="16" t="s">
        <v>60</v>
      </c>
      <c r="J709" s="16" t="n">
        <v>2</v>
      </c>
      <c r="K709" s="16" t="n">
        <v>5</v>
      </c>
      <c r="L709" s="16" t="s">
        <v>41</v>
      </c>
      <c r="M709" s="16" t="str">
        <f aca="false">IF(COUNTIF($A$2:A709,A709)&gt;1,"DUPLICATE","")</f>
        <v/>
      </c>
    </row>
    <row r="710" customFormat="false" ht="15" hidden="false" customHeight="false" outlineLevel="0" collapsed="false">
      <c r="A710" s="16" t="s">
        <v>1373</v>
      </c>
      <c r="B710" s="16" t="s">
        <v>1368</v>
      </c>
      <c r="C710" s="16" t="s">
        <v>1374</v>
      </c>
      <c r="D710" s="16" t="s">
        <v>229</v>
      </c>
      <c r="E710" s="16" t="n">
        <v>1</v>
      </c>
      <c r="F710" s="16" t="n">
        <v>443</v>
      </c>
      <c r="G710" s="16" t="n">
        <v>0.05</v>
      </c>
      <c r="H710" s="16" t="s">
        <v>208</v>
      </c>
      <c r="I710" s="16" t="s">
        <v>47</v>
      </c>
      <c r="J710" s="16" t="n">
        <v>4</v>
      </c>
      <c r="K710" s="16"/>
      <c r="L710" s="16" t="s">
        <v>41</v>
      </c>
      <c r="M710" s="16" t="str">
        <f aca="false">IF(COUNTIF($A$2:A710,A710)&gt;1,"DUPLICATE","")</f>
        <v/>
      </c>
    </row>
    <row r="711" customFormat="false" ht="15" hidden="false" customHeight="false" outlineLevel="0" collapsed="false">
      <c r="A711" s="16" t="s">
        <v>1375</v>
      </c>
      <c r="B711" s="16" t="s">
        <v>1368</v>
      </c>
      <c r="C711" s="16" t="s">
        <v>1376</v>
      </c>
      <c r="D711" s="16" t="s">
        <v>262</v>
      </c>
      <c r="E711" s="16" t="n">
        <v>1</v>
      </c>
      <c r="F711" s="16" t="n">
        <v>826</v>
      </c>
      <c r="G711" s="16" t="n">
        <v>0.05</v>
      </c>
      <c r="H711" s="16" t="s">
        <v>130</v>
      </c>
      <c r="I711" s="16" t="s">
        <v>100</v>
      </c>
      <c r="J711" s="16" t="n">
        <v>3</v>
      </c>
      <c r="K711" s="16" t="n">
        <v>4</v>
      </c>
      <c r="L711" s="16" t="s">
        <v>41</v>
      </c>
      <c r="M711" s="16" t="str">
        <f aca="false">IF(COUNTIF($A$2:A711,A711)&gt;1,"DUPLICATE","")</f>
        <v/>
      </c>
    </row>
    <row r="712" customFormat="false" ht="15" hidden="false" customHeight="false" outlineLevel="0" collapsed="false">
      <c r="A712" s="16" t="s">
        <v>1377</v>
      </c>
      <c r="B712" s="16" t="s">
        <v>1368</v>
      </c>
      <c r="C712" s="16" t="s">
        <v>376</v>
      </c>
      <c r="D712" s="16" t="s">
        <v>396</v>
      </c>
      <c r="E712" s="16" t="n">
        <v>2</v>
      </c>
      <c r="F712" s="16" t="n">
        <v>5571</v>
      </c>
      <c r="G712" s="16" t="n">
        <v>0.1</v>
      </c>
      <c r="H712" s="16" t="s">
        <v>67</v>
      </c>
      <c r="I712" s="16" t="s">
        <v>40</v>
      </c>
      <c r="J712" s="16" t="n">
        <v>5</v>
      </c>
      <c r="K712" s="16" t="n">
        <v>2</v>
      </c>
      <c r="L712" s="16" t="s">
        <v>57</v>
      </c>
      <c r="M712" s="16" t="str">
        <f aca="false">IF(COUNTIF($A$2:A712,A712)&gt;1,"DUPLICATE","")</f>
        <v/>
      </c>
    </row>
    <row r="713" customFormat="false" ht="15" hidden="false" customHeight="false" outlineLevel="0" collapsed="false">
      <c r="A713" s="16" t="s">
        <v>1378</v>
      </c>
      <c r="B713" s="16" t="s">
        <v>1368</v>
      </c>
      <c r="C713" s="16" t="s">
        <v>1379</v>
      </c>
      <c r="D713" s="16" t="s">
        <v>108</v>
      </c>
      <c r="E713" s="16" t="n">
        <v>1</v>
      </c>
      <c r="F713" s="16" t="n">
        <v>3427</v>
      </c>
      <c r="G713" s="16" t="n">
        <v>0.2</v>
      </c>
      <c r="H713" s="16" t="s">
        <v>112</v>
      </c>
      <c r="I713" s="16" t="s">
        <v>60</v>
      </c>
      <c r="J713" s="16" t="n">
        <v>2</v>
      </c>
      <c r="K713" s="16" t="n">
        <v>4</v>
      </c>
      <c r="L713" s="16" t="s">
        <v>41</v>
      </c>
      <c r="M713" s="16" t="str">
        <f aca="false">IF(COUNTIF($A$2:A713,A713)&gt;1,"DUPLICATE","")</f>
        <v/>
      </c>
    </row>
    <row r="714" customFormat="false" ht="15" hidden="false" customHeight="false" outlineLevel="0" collapsed="false">
      <c r="A714" s="16" t="s">
        <v>1380</v>
      </c>
      <c r="B714" s="16" t="s">
        <v>1368</v>
      </c>
      <c r="C714" s="16" t="s">
        <v>83</v>
      </c>
      <c r="D714" s="16" t="s">
        <v>149</v>
      </c>
      <c r="E714" s="16" t="n">
        <v>3</v>
      </c>
      <c r="F714" s="16" t="n">
        <v>1666</v>
      </c>
      <c r="G714" s="16" t="n">
        <v>0.15</v>
      </c>
      <c r="H714" s="16" t="s">
        <v>39</v>
      </c>
      <c r="I714" s="16" t="s">
        <v>71</v>
      </c>
      <c r="J714" s="16" t="n">
        <v>3</v>
      </c>
      <c r="K714" s="16" t="n">
        <v>5</v>
      </c>
      <c r="L714" s="16" t="s">
        <v>41</v>
      </c>
      <c r="M714" s="16" t="str">
        <f aca="false">IF(COUNTIF($A$2:A714,A714)&gt;1,"DUPLICATE","")</f>
        <v/>
      </c>
    </row>
    <row r="715" customFormat="false" ht="15" hidden="false" customHeight="false" outlineLevel="0" collapsed="false">
      <c r="A715" s="16" t="s">
        <v>1381</v>
      </c>
      <c r="B715" s="16" t="s">
        <v>1368</v>
      </c>
      <c r="C715" s="16" t="s">
        <v>1382</v>
      </c>
      <c r="D715" s="16" t="s">
        <v>222</v>
      </c>
      <c r="E715" s="16" t="n">
        <v>2</v>
      </c>
      <c r="F715" s="16" t="n">
        <v>1913</v>
      </c>
      <c r="G715" s="16" t="n">
        <v>0.05</v>
      </c>
      <c r="H715" s="16" t="s">
        <v>39</v>
      </c>
      <c r="I715" s="16" t="s">
        <v>71</v>
      </c>
      <c r="J715" s="16" t="n">
        <v>2</v>
      </c>
      <c r="K715" s="16" t="n">
        <v>5</v>
      </c>
      <c r="L715" s="16" t="s">
        <v>41</v>
      </c>
      <c r="M715" s="16" t="str">
        <f aca="false">IF(COUNTIF($A$2:A715,A715)&gt;1,"DUPLICATE","")</f>
        <v/>
      </c>
    </row>
    <row r="716" customFormat="false" ht="15" hidden="false" customHeight="false" outlineLevel="0" collapsed="false">
      <c r="A716" s="16" t="s">
        <v>1383</v>
      </c>
      <c r="B716" s="16" t="s">
        <v>1368</v>
      </c>
      <c r="C716" s="16" t="s">
        <v>1384</v>
      </c>
      <c r="D716" s="16" t="s">
        <v>232</v>
      </c>
      <c r="E716" s="16" t="n">
        <v>1</v>
      </c>
      <c r="F716" s="16" t="n">
        <v>1904</v>
      </c>
      <c r="G716" s="16" t="n">
        <v>0.05</v>
      </c>
      <c r="H716" s="16" t="s">
        <v>130</v>
      </c>
      <c r="I716" s="16" t="s">
        <v>60</v>
      </c>
      <c r="J716" s="16" t="n">
        <v>2</v>
      </c>
      <c r="K716" s="16" t="n">
        <v>4</v>
      </c>
      <c r="L716" s="16" t="s">
        <v>57</v>
      </c>
      <c r="M716" s="16" t="str">
        <f aca="false">IF(COUNTIF($A$2:A716,A716)&gt;1,"DUPLICATE","")</f>
        <v/>
      </c>
    </row>
    <row r="717" customFormat="false" ht="15" hidden="false" customHeight="false" outlineLevel="0" collapsed="false">
      <c r="A717" s="16" t="s">
        <v>1385</v>
      </c>
      <c r="B717" s="16" t="s">
        <v>1368</v>
      </c>
      <c r="C717" s="16" t="s">
        <v>243</v>
      </c>
      <c r="D717" s="16" t="s">
        <v>95</v>
      </c>
      <c r="E717" s="16" t="n">
        <v>2</v>
      </c>
      <c r="F717" s="16" t="n">
        <v>1565</v>
      </c>
      <c r="G717" s="16" t="n">
        <v>0.2</v>
      </c>
      <c r="H717" s="16" t="s">
        <v>67</v>
      </c>
      <c r="I717" s="16" t="s">
        <v>60</v>
      </c>
      <c r="J717" s="16" t="n">
        <v>2</v>
      </c>
      <c r="K717" s="16" t="n">
        <v>4</v>
      </c>
      <c r="L717" s="16" t="s">
        <v>41</v>
      </c>
      <c r="M717" s="16" t="str">
        <f aca="false">IF(COUNTIF($A$2:A717,A717)&gt;1,"DUPLICATE","")</f>
        <v/>
      </c>
    </row>
    <row r="718" customFormat="false" ht="15" hidden="false" customHeight="false" outlineLevel="0" collapsed="false">
      <c r="A718" s="16" t="s">
        <v>1386</v>
      </c>
      <c r="B718" s="16" t="s">
        <v>1387</v>
      </c>
      <c r="C718" s="16" t="s">
        <v>439</v>
      </c>
      <c r="D718" s="16" t="s">
        <v>66</v>
      </c>
      <c r="E718" s="16" t="n">
        <v>1</v>
      </c>
      <c r="F718" s="16" t="n">
        <v>14327</v>
      </c>
      <c r="G718" s="16" t="n">
        <v>0</v>
      </c>
      <c r="H718" s="16" t="s">
        <v>39</v>
      </c>
      <c r="I718" s="16" t="s">
        <v>40</v>
      </c>
      <c r="J718" s="16" t="n">
        <v>2</v>
      </c>
      <c r="K718" s="16" t="n">
        <v>4</v>
      </c>
      <c r="L718" s="16" t="s">
        <v>41</v>
      </c>
      <c r="M718" s="16" t="str">
        <f aca="false">IF(COUNTIF($A$2:A718,A718)&gt;1,"DUPLICATE","")</f>
        <v/>
      </c>
    </row>
    <row r="719" customFormat="false" ht="15" hidden="false" customHeight="false" outlineLevel="0" collapsed="false">
      <c r="A719" s="16" t="s">
        <v>1388</v>
      </c>
      <c r="B719" s="16" t="s">
        <v>1387</v>
      </c>
      <c r="C719" s="16" t="s">
        <v>1389</v>
      </c>
      <c r="D719" s="16" t="s">
        <v>149</v>
      </c>
      <c r="E719" s="16" t="n">
        <v>1</v>
      </c>
      <c r="F719" s="16" t="n">
        <v>1565</v>
      </c>
      <c r="G719" s="16" t="n">
        <v>0.1</v>
      </c>
      <c r="H719" s="16" t="s">
        <v>112</v>
      </c>
      <c r="I719" s="16" t="s">
        <v>60</v>
      </c>
      <c r="J719" s="16" t="n">
        <v>2</v>
      </c>
      <c r="K719" s="16" t="n">
        <v>4</v>
      </c>
      <c r="L719" s="16" t="s">
        <v>41</v>
      </c>
      <c r="M719" s="16" t="str">
        <f aca="false">IF(COUNTIF($A$2:A719,A719)&gt;1,"DUPLICATE","")</f>
        <v/>
      </c>
    </row>
    <row r="720" customFormat="false" ht="15" hidden="false" customHeight="false" outlineLevel="0" collapsed="false">
      <c r="A720" s="16" t="s">
        <v>1390</v>
      </c>
      <c r="B720" s="16" t="s">
        <v>1387</v>
      </c>
      <c r="C720" s="16" t="s">
        <v>1391</v>
      </c>
      <c r="D720" s="16" t="s">
        <v>396</v>
      </c>
      <c r="E720" s="16" t="n">
        <v>1</v>
      </c>
      <c r="F720" s="16" t="n">
        <v>5338</v>
      </c>
      <c r="G720" s="16" t="n">
        <v>0.3</v>
      </c>
      <c r="H720" s="16" t="s">
        <v>67</v>
      </c>
      <c r="I720" s="16" t="s">
        <v>60</v>
      </c>
      <c r="J720" s="16" t="n">
        <v>4</v>
      </c>
      <c r="K720" s="16" t="n">
        <v>4</v>
      </c>
      <c r="L720" s="16" t="s">
        <v>41</v>
      </c>
      <c r="M720" s="16" t="str">
        <f aca="false">IF(COUNTIF($A$2:A720,A720)&gt;1,"DUPLICATE","")</f>
        <v/>
      </c>
    </row>
    <row r="721" customFormat="false" ht="15" hidden="false" customHeight="false" outlineLevel="0" collapsed="false">
      <c r="A721" s="16" t="s">
        <v>1392</v>
      </c>
      <c r="B721" s="16" t="s">
        <v>1387</v>
      </c>
      <c r="C721" s="16" t="s">
        <v>753</v>
      </c>
      <c r="D721" s="16" t="s">
        <v>88</v>
      </c>
      <c r="E721" s="16" t="n">
        <v>3</v>
      </c>
      <c r="F721" s="16" t="n">
        <v>2926</v>
      </c>
      <c r="G721" s="16" t="n">
        <v>0.1</v>
      </c>
      <c r="H721" s="16" t="s">
        <v>67</v>
      </c>
      <c r="I721" s="16" t="s">
        <v>40</v>
      </c>
      <c r="J721" s="16" t="n">
        <v>3</v>
      </c>
      <c r="K721" s="16" t="n">
        <v>3</v>
      </c>
      <c r="L721" s="16" t="s">
        <v>57</v>
      </c>
      <c r="M721" s="16" t="str">
        <f aca="false">IF(COUNTIF($A$2:A721,A721)&gt;1,"DUPLICATE","")</f>
        <v/>
      </c>
    </row>
    <row r="722" customFormat="false" ht="15" hidden="false" customHeight="false" outlineLevel="0" collapsed="false">
      <c r="A722" s="16" t="s">
        <v>1393</v>
      </c>
      <c r="B722" s="16" t="s">
        <v>1387</v>
      </c>
      <c r="C722" s="16" t="s">
        <v>176</v>
      </c>
      <c r="D722" s="16" t="s">
        <v>412</v>
      </c>
      <c r="E722" s="16" t="n">
        <v>1</v>
      </c>
      <c r="F722" s="16" t="n">
        <v>993</v>
      </c>
      <c r="G722" s="16" t="n">
        <v>0</v>
      </c>
      <c r="H722" s="16" t="s">
        <v>130</v>
      </c>
      <c r="I722" s="16" t="s">
        <v>60</v>
      </c>
      <c r="J722" s="16" t="n">
        <v>3</v>
      </c>
      <c r="K722" s="16" t="n">
        <v>5</v>
      </c>
      <c r="L722" s="16" t="s">
        <v>41</v>
      </c>
      <c r="M722" s="16" t="str">
        <f aca="false">IF(COUNTIF($A$2:A722,A722)&gt;1,"DUPLICATE","")</f>
        <v/>
      </c>
    </row>
    <row r="723" customFormat="false" ht="15" hidden="false" customHeight="false" outlineLevel="0" collapsed="false">
      <c r="A723" s="16" t="s">
        <v>1394</v>
      </c>
      <c r="B723" s="16" t="s">
        <v>1387</v>
      </c>
      <c r="C723" s="16" t="s">
        <v>1395</v>
      </c>
      <c r="D723" s="16" t="s">
        <v>142</v>
      </c>
      <c r="E723" s="16" t="n">
        <v>2</v>
      </c>
      <c r="F723" s="16" t="n">
        <v>601</v>
      </c>
      <c r="G723" s="16" t="n">
        <v>0</v>
      </c>
      <c r="H723" s="16" t="s">
        <v>112</v>
      </c>
      <c r="I723" s="16" t="s">
        <v>40</v>
      </c>
      <c r="J723" s="16" t="n">
        <v>4</v>
      </c>
      <c r="K723" s="16" t="n">
        <v>5</v>
      </c>
      <c r="L723" s="16" t="s">
        <v>41</v>
      </c>
      <c r="M723" s="16" t="str">
        <f aca="false">IF(COUNTIF($A$2:A723,A723)&gt;1,"DUPLICATE","")</f>
        <v/>
      </c>
    </row>
    <row r="724" customFormat="false" ht="15" hidden="false" customHeight="false" outlineLevel="0" collapsed="false">
      <c r="A724" s="16" t="s">
        <v>1396</v>
      </c>
      <c r="B724" s="16" t="s">
        <v>1387</v>
      </c>
      <c r="C724" s="16" t="s">
        <v>470</v>
      </c>
      <c r="D724" s="16" t="s">
        <v>146</v>
      </c>
      <c r="E724" s="16" t="n">
        <v>1</v>
      </c>
      <c r="F724" s="16" t="n">
        <v>451</v>
      </c>
      <c r="G724" s="16" t="n">
        <v>0.1</v>
      </c>
      <c r="H724" s="16" t="s">
        <v>112</v>
      </c>
      <c r="I724" s="16" t="s">
        <v>60</v>
      </c>
      <c r="J724" s="16" t="n">
        <v>4</v>
      </c>
      <c r="K724" s="16" t="n">
        <v>4</v>
      </c>
      <c r="L724" s="16" t="s">
        <v>174</v>
      </c>
      <c r="M724" s="16" t="str">
        <f aca="false">IF(COUNTIF($A$2:A724,A724)&gt;1,"DUPLICATE","")</f>
        <v/>
      </c>
    </row>
    <row r="725" customFormat="false" ht="15" hidden="false" customHeight="false" outlineLevel="0" collapsed="false">
      <c r="A725" s="16" t="s">
        <v>1397</v>
      </c>
      <c r="B725" s="16" t="s">
        <v>1387</v>
      </c>
      <c r="C725" s="16" t="s">
        <v>1347</v>
      </c>
      <c r="D725" s="16" t="s">
        <v>63</v>
      </c>
      <c r="E725" s="16" t="n">
        <v>2</v>
      </c>
      <c r="F725" s="16" t="n">
        <v>1570</v>
      </c>
      <c r="G725" s="16" t="n">
        <v>0.15</v>
      </c>
      <c r="H725" s="16" t="s">
        <v>46</v>
      </c>
      <c r="I725" s="16" t="s">
        <v>60</v>
      </c>
      <c r="J725" s="16" t="n">
        <v>4</v>
      </c>
      <c r="K725" s="16" t="n">
        <v>4</v>
      </c>
      <c r="L725" s="16" t="s">
        <v>41</v>
      </c>
      <c r="M725" s="16" t="str">
        <f aca="false">IF(COUNTIF($A$2:A725,A725)&gt;1,"DUPLICATE","")</f>
        <v/>
      </c>
    </row>
    <row r="726" customFormat="false" ht="15" hidden="false" customHeight="false" outlineLevel="0" collapsed="false">
      <c r="A726" s="16" t="s">
        <v>1398</v>
      </c>
      <c r="B726" s="16" t="s">
        <v>1387</v>
      </c>
      <c r="C726" s="16" t="s">
        <v>1399</v>
      </c>
      <c r="D726" s="16" t="s">
        <v>88</v>
      </c>
      <c r="E726" s="16" t="n">
        <v>1</v>
      </c>
      <c r="F726" s="16" t="n">
        <v>3106</v>
      </c>
      <c r="G726" s="16" t="n">
        <v>0.1</v>
      </c>
      <c r="H726" s="16" t="s">
        <v>130</v>
      </c>
      <c r="I726" s="16" t="s">
        <v>71</v>
      </c>
      <c r="J726" s="16" t="n">
        <v>3</v>
      </c>
      <c r="K726" s="16" t="n">
        <v>3</v>
      </c>
      <c r="L726" s="16" t="s">
        <v>41</v>
      </c>
      <c r="M726" s="16" t="str">
        <f aca="false">IF(COUNTIF($A$2:A726,A726)&gt;1,"DUPLICATE","")</f>
        <v/>
      </c>
    </row>
    <row r="727" customFormat="false" ht="15" hidden="false" customHeight="false" outlineLevel="0" collapsed="false">
      <c r="A727" s="16" t="s">
        <v>1400</v>
      </c>
      <c r="B727" s="16" t="s">
        <v>1387</v>
      </c>
      <c r="C727" s="16" t="s">
        <v>793</v>
      </c>
      <c r="D727" s="16" t="s">
        <v>99</v>
      </c>
      <c r="E727" s="16" t="n">
        <v>1</v>
      </c>
      <c r="F727" s="16" t="n">
        <v>723</v>
      </c>
      <c r="G727" s="16" t="n">
        <v>0</v>
      </c>
      <c r="H727" s="16" t="s">
        <v>81</v>
      </c>
      <c r="I727" s="16" t="s">
        <v>47</v>
      </c>
      <c r="J727" s="16" t="n">
        <v>3</v>
      </c>
      <c r="K727" s="16" t="n">
        <v>3</v>
      </c>
      <c r="L727" s="16" t="s">
        <v>57</v>
      </c>
      <c r="M727" s="16" t="str">
        <f aca="false">IF(COUNTIF($A$2:A727,A727)&gt;1,"DUPLICATE","")</f>
        <v/>
      </c>
    </row>
    <row r="728" customFormat="false" ht="15" hidden="false" customHeight="false" outlineLevel="0" collapsed="false">
      <c r="A728" s="16" t="s">
        <v>1401</v>
      </c>
      <c r="B728" s="16" t="s">
        <v>1402</v>
      </c>
      <c r="C728" s="16" t="s">
        <v>384</v>
      </c>
      <c r="D728" s="16" t="s">
        <v>157</v>
      </c>
      <c r="E728" s="16" t="n">
        <v>1</v>
      </c>
      <c r="F728" s="16" t="n">
        <v>1081</v>
      </c>
      <c r="G728" s="16" t="n">
        <v>0.1</v>
      </c>
      <c r="H728" s="16" t="s">
        <v>112</v>
      </c>
      <c r="I728" s="16" t="s">
        <v>71</v>
      </c>
      <c r="J728" s="16" t="n">
        <v>2</v>
      </c>
      <c r="K728" s="16" t="n">
        <v>4</v>
      </c>
      <c r="L728" s="16" t="s">
        <v>41</v>
      </c>
      <c r="M728" s="16" t="str">
        <f aca="false">IF(COUNTIF($A$2:A728,A728)&gt;1,"DUPLICATE","")</f>
        <v/>
      </c>
    </row>
    <row r="729" customFormat="false" ht="15" hidden="false" customHeight="false" outlineLevel="0" collapsed="false">
      <c r="A729" s="16" t="s">
        <v>1403</v>
      </c>
      <c r="B729" s="16" t="s">
        <v>1402</v>
      </c>
      <c r="C729" s="16" t="s">
        <v>699</v>
      </c>
      <c r="D729" s="16" t="s">
        <v>92</v>
      </c>
      <c r="E729" s="16" t="n">
        <v>2</v>
      </c>
      <c r="F729" s="16" t="n">
        <v>3824</v>
      </c>
      <c r="G729" s="16" t="n">
        <v>0.05</v>
      </c>
      <c r="H729" s="16" t="s">
        <v>39</v>
      </c>
      <c r="I729" s="16" t="s">
        <v>60</v>
      </c>
      <c r="J729" s="16" t="n">
        <v>2</v>
      </c>
      <c r="K729" s="16"/>
      <c r="L729" s="16" t="s">
        <v>41</v>
      </c>
      <c r="M729" s="16" t="str">
        <f aca="false">IF(COUNTIF($A$2:A729,A729)&gt;1,"DUPLICATE","")</f>
        <v/>
      </c>
    </row>
    <row r="730" customFormat="false" ht="15" hidden="false" customHeight="false" outlineLevel="0" collapsed="false">
      <c r="A730" s="16" t="s">
        <v>1404</v>
      </c>
      <c r="B730" s="16" t="s">
        <v>1402</v>
      </c>
      <c r="C730" s="16" t="s">
        <v>615</v>
      </c>
      <c r="D730" s="16" t="s">
        <v>179</v>
      </c>
      <c r="E730" s="16" t="n">
        <v>2</v>
      </c>
      <c r="F730" s="16" t="n">
        <v>2454</v>
      </c>
      <c r="G730" s="16" t="n">
        <v>0.05</v>
      </c>
      <c r="H730" s="16" t="s">
        <v>56</v>
      </c>
      <c r="I730" s="16" t="s">
        <v>60</v>
      </c>
      <c r="J730" s="16" t="n">
        <v>9</v>
      </c>
      <c r="K730" s="16" t="n">
        <v>4</v>
      </c>
      <c r="L730" s="16" t="s">
        <v>41</v>
      </c>
      <c r="M730" s="16" t="str">
        <f aca="false">IF(COUNTIF($A$2:A730,A730)&gt;1,"DUPLICATE","")</f>
        <v/>
      </c>
    </row>
    <row r="731" customFormat="false" ht="15" hidden="false" customHeight="false" outlineLevel="0" collapsed="false">
      <c r="A731" s="16" t="s">
        <v>1405</v>
      </c>
      <c r="B731" s="16" t="s">
        <v>1402</v>
      </c>
      <c r="C731" s="16" t="s">
        <v>726</v>
      </c>
      <c r="D731" s="16" t="s">
        <v>108</v>
      </c>
      <c r="E731" s="16" t="n">
        <v>1</v>
      </c>
      <c r="F731" s="16" t="n">
        <v>3429</v>
      </c>
      <c r="G731" s="16" t="n">
        <v>0.3</v>
      </c>
      <c r="H731" s="16" t="s">
        <v>112</v>
      </c>
      <c r="I731" s="16" t="s">
        <v>40</v>
      </c>
      <c r="J731" s="16" t="n">
        <v>3</v>
      </c>
      <c r="K731" s="16" t="n">
        <v>4</v>
      </c>
      <c r="L731" s="16" t="s">
        <v>41</v>
      </c>
      <c r="M731" s="16" t="str">
        <f aca="false">IF(COUNTIF($A$2:A731,A731)&gt;1,"DUPLICATE","")</f>
        <v/>
      </c>
    </row>
    <row r="732" customFormat="false" ht="15" hidden="false" customHeight="false" outlineLevel="0" collapsed="false">
      <c r="A732" s="16" t="s">
        <v>1406</v>
      </c>
      <c r="B732" s="16" t="s">
        <v>1402</v>
      </c>
      <c r="C732" s="16" t="s">
        <v>1407</v>
      </c>
      <c r="D732" s="16" t="s">
        <v>254</v>
      </c>
      <c r="E732" s="16" t="n">
        <v>1</v>
      </c>
      <c r="F732" s="16" t="n">
        <v>1029</v>
      </c>
      <c r="G732" s="16" t="n">
        <v>0</v>
      </c>
      <c r="H732" s="16" t="s">
        <v>39</v>
      </c>
      <c r="I732" s="16" t="s">
        <v>60</v>
      </c>
      <c r="J732" s="16" t="n">
        <v>3</v>
      </c>
      <c r="K732" s="16" t="n">
        <v>4</v>
      </c>
      <c r="L732" s="16" t="s">
        <v>41</v>
      </c>
      <c r="M732" s="16" t="str">
        <f aca="false">IF(COUNTIF($A$2:A732,A732)&gt;1,"DUPLICATE","")</f>
        <v/>
      </c>
    </row>
    <row r="733" customFormat="false" ht="15" hidden="false" customHeight="false" outlineLevel="0" collapsed="false">
      <c r="A733" s="16" t="s">
        <v>1408</v>
      </c>
      <c r="B733" s="16" t="s">
        <v>1402</v>
      </c>
      <c r="C733" s="16" t="s">
        <v>1409</v>
      </c>
      <c r="D733" s="16" t="s">
        <v>95</v>
      </c>
      <c r="E733" s="16" t="n">
        <v>1</v>
      </c>
      <c r="F733" s="16" t="n">
        <v>1433</v>
      </c>
      <c r="G733" s="16" t="n">
        <v>0.05</v>
      </c>
      <c r="H733" s="16" t="s">
        <v>67</v>
      </c>
      <c r="I733" s="16" t="s">
        <v>40</v>
      </c>
      <c r="J733" s="16" t="n">
        <v>2</v>
      </c>
      <c r="K733" s="16" t="n">
        <v>3</v>
      </c>
      <c r="L733" s="16" t="s">
        <v>41</v>
      </c>
      <c r="M733" s="16" t="str">
        <f aca="false">IF(COUNTIF($A$2:A733,A733)&gt;1,"DUPLICATE","")</f>
        <v/>
      </c>
    </row>
    <row r="734" customFormat="false" ht="15" hidden="false" customHeight="false" outlineLevel="0" collapsed="false">
      <c r="A734" s="16" t="s">
        <v>1410</v>
      </c>
      <c r="B734" s="16" t="s">
        <v>1402</v>
      </c>
      <c r="C734" s="16" t="s">
        <v>141</v>
      </c>
      <c r="D734" s="16" t="s">
        <v>63</v>
      </c>
      <c r="E734" s="16" t="n">
        <v>1</v>
      </c>
      <c r="F734" s="16" t="n">
        <v>1544</v>
      </c>
      <c r="G734" s="16" t="n">
        <v>0.1</v>
      </c>
      <c r="H734" s="16" t="s">
        <v>46</v>
      </c>
      <c r="I734" s="16" t="s">
        <v>71</v>
      </c>
      <c r="J734" s="16" t="n">
        <v>4</v>
      </c>
      <c r="K734" s="16" t="n">
        <v>4</v>
      </c>
      <c r="L734" s="16" t="s">
        <v>41</v>
      </c>
      <c r="M734" s="16" t="str">
        <f aca="false">IF(COUNTIF($A$2:A734,A734)&gt;1,"DUPLICATE","")</f>
        <v/>
      </c>
    </row>
    <row r="735" customFormat="false" ht="15" hidden="false" customHeight="false" outlineLevel="0" collapsed="false">
      <c r="A735" s="16" t="s">
        <v>1411</v>
      </c>
      <c r="B735" s="16" t="s">
        <v>1402</v>
      </c>
      <c r="C735" s="16" t="s">
        <v>1412</v>
      </c>
      <c r="D735" s="16" t="s">
        <v>74</v>
      </c>
      <c r="E735" s="16" t="n">
        <v>1</v>
      </c>
      <c r="F735" s="16" t="n">
        <v>18810</v>
      </c>
      <c r="G735" s="16" t="n">
        <v>0</v>
      </c>
      <c r="H735" s="16" t="s">
        <v>89</v>
      </c>
      <c r="I735" s="16" t="s">
        <v>100</v>
      </c>
      <c r="J735" s="16" t="n">
        <v>2</v>
      </c>
      <c r="K735" s="16" t="n">
        <v>5</v>
      </c>
      <c r="L735" s="16" t="s">
        <v>41</v>
      </c>
      <c r="M735" s="16" t="str">
        <f aca="false">IF(COUNTIF($A$2:A735,A735)&gt;1,"DUPLICATE","")</f>
        <v/>
      </c>
    </row>
    <row r="736" customFormat="false" ht="15" hidden="false" customHeight="false" outlineLevel="0" collapsed="false">
      <c r="A736" s="16" t="s">
        <v>1413</v>
      </c>
      <c r="B736" s="16" t="s">
        <v>1402</v>
      </c>
      <c r="C736" s="16" t="s">
        <v>1414</v>
      </c>
      <c r="D736" s="16" t="s">
        <v>262</v>
      </c>
      <c r="E736" s="16" t="n">
        <v>3</v>
      </c>
      <c r="F736" s="16" t="n">
        <v>777</v>
      </c>
      <c r="G736" s="16" t="n">
        <v>0.1</v>
      </c>
      <c r="H736" s="16" t="s">
        <v>161</v>
      </c>
      <c r="I736" s="16" t="s">
        <v>60</v>
      </c>
      <c r="J736" s="16" t="n">
        <v>4</v>
      </c>
      <c r="K736" s="16" t="n">
        <v>4</v>
      </c>
      <c r="L736" s="16" t="s">
        <v>57</v>
      </c>
      <c r="M736" s="16" t="str">
        <f aca="false">IF(COUNTIF($A$2:A736,A736)&gt;1,"DUPLICATE","")</f>
        <v/>
      </c>
    </row>
    <row r="737" customFormat="false" ht="15" hidden="false" customHeight="false" outlineLevel="0" collapsed="false">
      <c r="A737" s="16" t="s">
        <v>1415</v>
      </c>
      <c r="B737" s="16" t="s">
        <v>1402</v>
      </c>
      <c r="C737" s="16" t="s">
        <v>1416</v>
      </c>
      <c r="D737" s="16" t="s">
        <v>225</v>
      </c>
      <c r="E737" s="16" t="n">
        <v>2</v>
      </c>
      <c r="F737" s="16" t="n">
        <v>405</v>
      </c>
      <c r="G737" s="16" t="n">
        <v>0.1</v>
      </c>
      <c r="H737" s="16" t="s">
        <v>503</v>
      </c>
      <c r="I737" s="16" t="s">
        <v>71</v>
      </c>
      <c r="J737" s="16" t="n">
        <v>6</v>
      </c>
      <c r="K737" s="16" t="n">
        <v>4</v>
      </c>
      <c r="L737" s="16" t="s">
        <v>41</v>
      </c>
      <c r="M737" s="16" t="str">
        <f aca="false">IF(COUNTIF($A$2:A737,A737)&gt;1,"DUPLICATE","")</f>
        <v/>
      </c>
    </row>
    <row r="738" customFormat="false" ht="15" hidden="false" customHeight="false" outlineLevel="0" collapsed="false">
      <c r="A738" s="16" t="s">
        <v>1417</v>
      </c>
      <c r="B738" s="16" t="s">
        <v>1402</v>
      </c>
      <c r="C738" s="16" t="s">
        <v>1418</v>
      </c>
      <c r="D738" s="16" t="s">
        <v>232</v>
      </c>
      <c r="E738" s="16" t="n">
        <v>3</v>
      </c>
      <c r="F738" s="16" t="n">
        <v>1920</v>
      </c>
      <c r="G738" s="16" t="n">
        <v>0.1</v>
      </c>
      <c r="H738" s="16" t="s">
        <v>130</v>
      </c>
      <c r="I738" s="16" t="s">
        <v>71</v>
      </c>
      <c r="J738" s="16" t="n">
        <v>2</v>
      </c>
      <c r="K738" s="16" t="n">
        <v>5</v>
      </c>
      <c r="L738" s="16" t="s">
        <v>41</v>
      </c>
      <c r="M738" s="16" t="str">
        <f aca="false">IF(COUNTIF($A$2:A738,A738)&gt;1,"DUPLICATE","")</f>
        <v/>
      </c>
    </row>
    <row r="739" customFormat="false" ht="15" hidden="false" customHeight="false" outlineLevel="0" collapsed="false">
      <c r="A739" s="16" t="s">
        <v>1419</v>
      </c>
      <c r="B739" s="16" t="s">
        <v>1402</v>
      </c>
      <c r="C739" s="16" t="s">
        <v>1420</v>
      </c>
      <c r="D739" s="16" t="s">
        <v>173</v>
      </c>
      <c r="E739" s="16" t="n">
        <v>1</v>
      </c>
      <c r="F739" s="16" t="n">
        <v>1182</v>
      </c>
      <c r="G739" s="16" t="n">
        <v>0.05</v>
      </c>
      <c r="H739" s="16" t="s">
        <v>112</v>
      </c>
      <c r="I739" s="16" t="s">
        <v>60</v>
      </c>
      <c r="J739" s="16" t="n">
        <v>2</v>
      </c>
      <c r="K739" s="16" t="n">
        <v>4</v>
      </c>
      <c r="L739" s="16" t="s">
        <v>41</v>
      </c>
      <c r="M739" s="16" t="str">
        <f aca="false">IF(COUNTIF($A$2:A739,A739)&gt;1,"DUPLICATE","")</f>
        <v/>
      </c>
    </row>
    <row r="740" customFormat="false" ht="15" hidden="false" customHeight="false" outlineLevel="0" collapsed="false">
      <c r="A740" s="16" t="s">
        <v>1421</v>
      </c>
      <c r="B740" s="16" t="s">
        <v>1402</v>
      </c>
      <c r="C740" s="16" t="s">
        <v>1066</v>
      </c>
      <c r="D740" s="16" t="s">
        <v>300</v>
      </c>
      <c r="E740" s="16" t="n">
        <v>1</v>
      </c>
      <c r="F740" s="16" t="n">
        <v>2443</v>
      </c>
      <c r="G740" s="16" t="n">
        <v>0.1</v>
      </c>
      <c r="H740" s="16" t="s">
        <v>39</v>
      </c>
      <c r="I740" s="16" t="s">
        <v>71</v>
      </c>
      <c r="J740" s="16" t="n">
        <v>4</v>
      </c>
      <c r="K740" s="16" t="n">
        <v>3</v>
      </c>
      <c r="L740" s="16" t="s">
        <v>41</v>
      </c>
      <c r="M740" s="16" t="str">
        <f aca="false">IF(COUNTIF($A$2:A740,A740)&gt;1,"DUPLICATE","")</f>
        <v/>
      </c>
    </row>
    <row r="741" customFormat="false" ht="15" hidden="false" customHeight="false" outlineLevel="0" collapsed="false">
      <c r="A741" s="16" t="s">
        <v>1422</v>
      </c>
      <c r="B741" s="16" t="s">
        <v>1402</v>
      </c>
      <c r="C741" s="16" t="s">
        <v>1423</v>
      </c>
      <c r="D741" s="16" t="s">
        <v>149</v>
      </c>
      <c r="E741" s="16" t="n">
        <v>1</v>
      </c>
      <c r="F741" s="16" t="n">
        <v>1624</v>
      </c>
      <c r="G741" s="16" t="n">
        <v>0.05</v>
      </c>
      <c r="H741" s="16" t="s">
        <v>130</v>
      </c>
      <c r="I741" s="16" t="s">
        <v>60</v>
      </c>
      <c r="J741" s="16" t="n">
        <v>3</v>
      </c>
      <c r="K741" s="16" t="n">
        <v>4</v>
      </c>
      <c r="L741" s="16" t="s">
        <v>41</v>
      </c>
      <c r="M741" s="16" t="str">
        <f aca="false">IF(COUNTIF($A$2:A741,A741)&gt;1,"DUPLICATE","")</f>
        <v/>
      </c>
    </row>
    <row r="742" customFormat="false" ht="15" hidden="false" customHeight="false" outlineLevel="0" collapsed="false">
      <c r="A742" s="16" t="s">
        <v>1424</v>
      </c>
      <c r="B742" s="16" t="s">
        <v>1402</v>
      </c>
      <c r="C742" s="16" t="s">
        <v>240</v>
      </c>
      <c r="D742" s="16" t="s">
        <v>95</v>
      </c>
      <c r="E742" s="16" t="n">
        <v>1</v>
      </c>
      <c r="F742" s="16" t="n">
        <v>1461</v>
      </c>
      <c r="G742" s="16" t="n">
        <v>0</v>
      </c>
      <c r="H742" s="16" t="s">
        <v>67</v>
      </c>
      <c r="I742" s="16" t="s">
        <v>60</v>
      </c>
      <c r="J742" s="16" t="n">
        <v>2</v>
      </c>
      <c r="K742" s="16" t="n">
        <v>5</v>
      </c>
      <c r="L742" s="16" t="s">
        <v>41</v>
      </c>
      <c r="M742" s="16" t="str">
        <f aca="false">IF(COUNTIF($A$2:A742,A742)&gt;1,"DUPLICATE","")</f>
        <v/>
      </c>
    </row>
    <row r="743" customFormat="false" ht="15" hidden="false" customHeight="false" outlineLevel="0" collapsed="false">
      <c r="A743" s="16" t="s">
        <v>1425</v>
      </c>
      <c r="B743" s="16" t="s">
        <v>1426</v>
      </c>
      <c r="C743" s="16" t="s">
        <v>1395</v>
      </c>
      <c r="D743" s="16" t="s">
        <v>225</v>
      </c>
      <c r="E743" s="16" t="n">
        <v>1</v>
      </c>
      <c r="F743" s="16" t="n">
        <v>395</v>
      </c>
      <c r="G743" s="16"/>
      <c r="H743" s="16" t="s">
        <v>112</v>
      </c>
      <c r="I743" s="16" t="s">
        <v>60</v>
      </c>
      <c r="J743" s="16" t="n">
        <v>5</v>
      </c>
      <c r="K743" s="16" t="n">
        <v>3</v>
      </c>
      <c r="L743" s="16" t="s">
        <v>41</v>
      </c>
      <c r="M743" s="16" t="str">
        <f aca="false">IF(COUNTIF($A$2:A743,A743)&gt;1,"DUPLICATE","")</f>
        <v/>
      </c>
    </row>
    <row r="744" customFormat="false" ht="15" hidden="false" customHeight="false" outlineLevel="0" collapsed="false">
      <c r="A744" s="16" t="s">
        <v>1427</v>
      </c>
      <c r="B744" s="16" t="s">
        <v>1426</v>
      </c>
      <c r="C744" s="16" t="s">
        <v>1310</v>
      </c>
      <c r="D744" s="16" t="s">
        <v>396</v>
      </c>
      <c r="E744" s="16" t="n">
        <v>1</v>
      </c>
      <c r="F744" s="16" t="n">
        <v>5587</v>
      </c>
      <c r="G744" s="16" t="n">
        <v>0</v>
      </c>
      <c r="H744" s="16" t="s">
        <v>560</v>
      </c>
      <c r="I744" s="16" t="s">
        <v>47</v>
      </c>
      <c r="J744" s="16" t="n">
        <v>3</v>
      </c>
      <c r="K744" s="16" t="n">
        <v>4</v>
      </c>
      <c r="L744" s="16" t="s">
        <v>41</v>
      </c>
      <c r="M744" s="16" t="str">
        <f aca="false">IF(COUNTIF($A$2:A744,A744)&gt;1,"DUPLICATE","")</f>
        <v/>
      </c>
    </row>
    <row r="745" customFormat="false" ht="15" hidden="false" customHeight="false" outlineLevel="0" collapsed="false">
      <c r="A745" s="16" t="s">
        <v>1428</v>
      </c>
      <c r="B745" s="16" t="s">
        <v>1426</v>
      </c>
      <c r="C745" s="16" t="s">
        <v>1429</v>
      </c>
      <c r="D745" s="16" t="s">
        <v>291</v>
      </c>
      <c r="E745" s="16" t="n">
        <v>1</v>
      </c>
      <c r="F745" s="16" t="n">
        <v>1152</v>
      </c>
      <c r="G745" s="16" t="n">
        <v>0.05</v>
      </c>
      <c r="H745" s="16" t="s">
        <v>81</v>
      </c>
      <c r="I745" s="16" t="s">
        <v>60</v>
      </c>
      <c r="J745" s="16" t="n">
        <v>3</v>
      </c>
      <c r="K745" s="16" t="n">
        <v>4</v>
      </c>
      <c r="L745" s="16" t="s">
        <v>41</v>
      </c>
      <c r="M745" s="16" t="str">
        <f aca="false">IF(COUNTIF($A$2:A745,A745)&gt;1,"DUPLICATE","")</f>
        <v/>
      </c>
    </row>
    <row r="746" customFormat="false" ht="15" hidden="false" customHeight="false" outlineLevel="0" collapsed="false">
      <c r="A746" s="16" t="s">
        <v>1430</v>
      </c>
      <c r="B746" s="16" t="s">
        <v>1426</v>
      </c>
      <c r="C746" s="16" t="s">
        <v>1431</v>
      </c>
      <c r="D746" s="16" t="s">
        <v>142</v>
      </c>
      <c r="E746" s="16" t="n">
        <v>1</v>
      </c>
      <c r="F746" s="16" t="n">
        <v>613</v>
      </c>
      <c r="G746" s="16" t="n">
        <v>0.05</v>
      </c>
      <c r="H746" s="16" t="s">
        <v>56</v>
      </c>
      <c r="I746" s="16" t="s">
        <v>60</v>
      </c>
      <c r="J746" s="16" t="n">
        <v>5</v>
      </c>
      <c r="K746" s="16" t="n">
        <v>4</v>
      </c>
      <c r="L746" s="16" t="s">
        <v>41</v>
      </c>
      <c r="M746" s="16" t="str">
        <f aca="false">IF(COUNTIF($A$2:A746,A746)&gt;1,"DUPLICATE","")</f>
        <v/>
      </c>
    </row>
    <row r="747" customFormat="false" ht="15" hidden="false" customHeight="false" outlineLevel="0" collapsed="false">
      <c r="A747" s="16" t="s">
        <v>1432</v>
      </c>
      <c r="B747" s="16" t="s">
        <v>1426</v>
      </c>
      <c r="C747" s="16" t="s">
        <v>122</v>
      </c>
      <c r="D747" s="16" t="s">
        <v>412</v>
      </c>
      <c r="E747" s="16" t="n">
        <v>1</v>
      </c>
      <c r="F747" s="16" t="n">
        <v>1007</v>
      </c>
      <c r="G747" s="16" t="n">
        <v>0.15</v>
      </c>
      <c r="H747" s="16" t="s">
        <v>655</v>
      </c>
      <c r="I747" s="16" t="s">
        <v>40</v>
      </c>
      <c r="J747" s="16" t="n">
        <v>4</v>
      </c>
      <c r="K747" s="16"/>
      <c r="L747" s="16" t="s">
        <v>41</v>
      </c>
      <c r="M747" s="16" t="str">
        <f aca="false">IF(COUNTIF($A$2:A747,A747)&gt;1,"DUPLICATE","")</f>
        <v/>
      </c>
    </row>
    <row r="748" customFormat="false" ht="15" hidden="false" customHeight="false" outlineLevel="0" collapsed="false">
      <c r="A748" s="16" t="s">
        <v>1433</v>
      </c>
      <c r="B748" s="16" t="s">
        <v>1426</v>
      </c>
      <c r="C748" s="16" t="s">
        <v>1434</v>
      </c>
      <c r="D748" s="16" t="s">
        <v>99</v>
      </c>
      <c r="E748" s="16" t="n">
        <v>2</v>
      </c>
      <c r="F748" s="16" t="n">
        <v>684</v>
      </c>
      <c r="G748" s="16" t="n">
        <v>0.3</v>
      </c>
      <c r="H748" s="16" t="s">
        <v>161</v>
      </c>
      <c r="I748" s="16" t="s">
        <v>40</v>
      </c>
      <c r="J748" s="16" t="n">
        <v>4</v>
      </c>
      <c r="K748" s="16" t="n">
        <v>3</v>
      </c>
      <c r="L748" s="16" t="s">
        <v>57</v>
      </c>
      <c r="M748" s="16" t="str">
        <f aca="false">IF(COUNTIF($A$2:A748,A748)&gt;1,"DUPLICATE","")</f>
        <v/>
      </c>
    </row>
    <row r="749" customFormat="false" ht="15" hidden="false" customHeight="false" outlineLevel="0" collapsed="false">
      <c r="A749" s="16" t="s">
        <v>1435</v>
      </c>
      <c r="B749" s="16" t="s">
        <v>1426</v>
      </c>
      <c r="C749" s="16" t="s">
        <v>1436</v>
      </c>
      <c r="D749" s="16" t="s">
        <v>232</v>
      </c>
      <c r="E749" s="16" t="n">
        <v>3</v>
      </c>
      <c r="F749" s="16" t="n">
        <v>1954</v>
      </c>
      <c r="G749" s="16" t="n">
        <v>0.05</v>
      </c>
      <c r="H749" s="16" t="s">
        <v>67</v>
      </c>
      <c r="I749" s="16" t="s">
        <v>71</v>
      </c>
      <c r="J749" s="16" t="n">
        <v>5</v>
      </c>
      <c r="K749" s="16" t="n">
        <v>4</v>
      </c>
      <c r="L749" s="16" t="s">
        <v>41</v>
      </c>
      <c r="M749" s="16" t="str">
        <f aca="false">IF(COUNTIF($A$2:A749,A749)&gt;1,"DUPLICATE","")</f>
        <v/>
      </c>
    </row>
    <row r="750" customFormat="false" ht="15" hidden="false" customHeight="false" outlineLevel="0" collapsed="false">
      <c r="A750" s="16" t="s">
        <v>1437</v>
      </c>
      <c r="B750" s="16" t="s">
        <v>1426</v>
      </c>
      <c r="C750" s="16" t="s">
        <v>1438</v>
      </c>
      <c r="D750" s="16" t="s">
        <v>38</v>
      </c>
      <c r="E750" s="16" t="n">
        <v>3</v>
      </c>
      <c r="F750" s="16" t="n">
        <v>349</v>
      </c>
      <c r="G750" s="16"/>
      <c r="H750" s="16" t="s">
        <v>67</v>
      </c>
      <c r="I750" s="16" t="s">
        <v>60</v>
      </c>
      <c r="J750" s="16" t="n">
        <v>4</v>
      </c>
      <c r="K750" s="16" t="n">
        <v>4</v>
      </c>
      <c r="L750" s="16" t="s">
        <v>41</v>
      </c>
      <c r="M750" s="16" t="str">
        <f aca="false">IF(COUNTIF($A$2:A750,A750)&gt;1,"DUPLICATE","")</f>
        <v/>
      </c>
    </row>
    <row r="751" customFormat="false" ht="15" hidden="false" customHeight="false" outlineLevel="0" collapsed="false">
      <c r="A751" s="16" t="s">
        <v>1439</v>
      </c>
      <c r="B751" s="16" t="s">
        <v>1426</v>
      </c>
      <c r="C751" s="16" t="s">
        <v>846</v>
      </c>
      <c r="D751" s="16" t="s">
        <v>149</v>
      </c>
      <c r="E751" s="16" t="n">
        <v>2</v>
      </c>
      <c r="F751" s="16" t="n">
        <v>1563</v>
      </c>
      <c r="G751" s="16" t="n">
        <v>0.3</v>
      </c>
      <c r="H751" s="16" t="s">
        <v>89</v>
      </c>
      <c r="I751" s="16" t="s">
        <v>60</v>
      </c>
      <c r="J751" s="16" t="n">
        <v>4</v>
      </c>
      <c r="K751" s="16" t="n">
        <v>4</v>
      </c>
      <c r="L751" s="16" t="s">
        <v>57</v>
      </c>
      <c r="M751" s="16" t="str">
        <f aca="false">IF(COUNTIF($A$2:A751,A751)&gt;1,"DUPLICATE","")</f>
        <v/>
      </c>
    </row>
    <row r="752" customFormat="false" ht="15" hidden="false" customHeight="false" outlineLevel="0" collapsed="false">
      <c r="A752" s="16" t="s">
        <v>1440</v>
      </c>
      <c r="B752" s="16" t="s">
        <v>1426</v>
      </c>
      <c r="C752" s="16" t="s">
        <v>1441</v>
      </c>
      <c r="D752" s="16" t="s">
        <v>300</v>
      </c>
      <c r="E752" s="16" t="n">
        <v>1</v>
      </c>
      <c r="F752" s="16" t="n">
        <v>2416</v>
      </c>
      <c r="G752" s="16" t="n">
        <v>0.2</v>
      </c>
      <c r="H752" s="16" t="s">
        <v>46</v>
      </c>
      <c r="I752" s="16" t="s">
        <v>60</v>
      </c>
      <c r="J752" s="16" t="n">
        <v>2</v>
      </c>
      <c r="K752" s="16" t="n">
        <v>4</v>
      </c>
      <c r="L752" s="16" t="s">
        <v>41</v>
      </c>
      <c r="M752" s="16" t="str">
        <f aca="false">IF(COUNTIF($A$2:A752,A752)&gt;1,"DUPLICATE","")</f>
        <v/>
      </c>
    </row>
    <row r="753" customFormat="false" ht="15" hidden="false" customHeight="false" outlineLevel="0" collapsed="false">
      <c r="A753" s="16" t="s">
        <v>1442</v>
      </c>
      <c r="B753" s="16" t="s">
        <v>1426</v>
      </c>
      <c r="C753" s="16" t="s">
        <v>1443</v>
      </c>
      <c r="D753" s="16" t="s">
        <v>385</v>
      </c>
      <c r="E753" s="16" t="n">
        <v>2</v>
      </c>
      <c r="F753" s="16" t="n">
        <v>303</v>
      </c>
      <c r="G753" s="16" t="n">
        <v>0</v>
      </c>
      <c r="H753" s="16" t="s">
        <v>39</v>
      </c>
      <c r="I753" s="16" t="s">
        <v>60</v>
      </c>
      <c r="J753" s="16" t="n">
        <v>5</v>
      </c>
      <c r="K753" s="16" t="n">
        <v>4</v>
      </c>
      <c r="L753" s="16" t="s">
        <v>41</v>
      </c>
      <c r="M753" s="16" t="str">
        <f aca="false">IF(COUNTIF($A$2:A753,A753)&gt;1,"DUPLICATE","")</f>
        <v/>
      </c>
    </row>
    <row r="754" customFormat="false" ht="15" hidden="false" customHeight="false" outlineLevel="0" collapsed="false">
      <c r="A754" s="16" t="s">
        <v>1444</v>
      </c>
      <c r="B754" s="16" t="s">
        <v>1426</v>
      </c>
      <c r="C754" s="16" t="s">
        <v>1066</v>
      </c>
      <c r="D754" s="16" t="s">
        <v>191</v>
      </c>
      <c r="E754" s="16" t="n">
        <v>3</v>
      </c>
      <c r="F754" s="16" t="n">
        <v>390</v>
      </c>
      <c r="G754" s="16" t="n">
        <v>0.3</v>
      </c>
      <c r="H754" s="16" t="s">
        <v>39</v>
      </c>
      <c r="I754" s="16" t="s">
        <v>71</v>
      </c>
      <c r="J754" s="16" t="n">
        <v>4</v>
      </c>
      <c r="K754" s="16" t="n">
        <v>4</v>
      </c>
      <c r="L754" s="16" t="s">
        <v>41</v>
      </c>
      <c r="M754" s="16" t="str">
        <f aca="false">IF(COUNTIF($A$2:A754,A754)&gt;1,"DUPLICATE","")</f>
        <v/>
      </c>
    </row>
    <row r="755" customFormat="false" ht="15" hidden="false" customHeight="false" outlineLevel="0" collapsed="false">
      <c r="A755" s="16" t="s">
        <v>1445</v>
      </c>
      <c r="B755" s="16" t="s">
        <v>1446</v>
      </c>
      <c r="C755" s="16" t="s">
        <v>764</v>
      </c>
      <c r="D755" s="16" t="s">
        <v>262</v>
      </c>
      <c r="E755" s="16" t="n">
        <v>1</v>
      </c>
      <c r="F755" s="16" t="n">
        <v>764</v>
      </c>
      <c r="G755" s="16" t="n">
        <v>0</v>
      </c>
      <c r="H755" s="16" t="s">
        <v>130</v>
      </c>
      <c r="I755" s="16" t="s">
        <v>60</v>
      </c>
      <c r="J755" s="16" t="n">
        <v>5</v>
      </c>
      <c r="K755" s="16" t="n">
        <v>4</v>
      </c>
      <c r="L755" s="16" t="s">
        <v>41</v>
      </c>
      <c r="M755" s="16" t="str">
        <f aca="false">IF(COUNTIF($A$2:A755,A755)&gt;1,"DUPLICATE","")</f>
        <v/>
      </c>
    </row>
    <row r="756" customFormat="false" ht="15" hidden="false" customHeight="false" outlineLevel="0" collapsed="false">
      <c r="A756" s="16" t="s">
        <v>1447</v>
      </c>
      <c r="B756" s="16" t="s">
        <v>1446</v>
      </c>
      <c r="C756" s="16" t="s">
        <v>969</v>
      </c>
      <c r="D756" s="16" t="s">
        <v>55</v>
      </c>
      <c r="E756" s="16" t="n">
        <v>1</v>
      </c>
      <c r="F756" s="16" t="n">
        <v>2055</v>
      </c>
      <c r="G756" s="16" t="n">
        <v>0</v>
      </c>
      <c r="H756" s="16" t="s">
        <v>89</v>
      </c>
      <c r="I756" s="16" t="s">
        <v>71</v>
      </c>
      <c r="J756" s="16" t="n">
        <v>5</v>
      </c>
      <c r="K756" s="16" t="n">
        <v>4</v>
      </c>
      <c r="L756" s="16" t="s">
        <v>41</v>
      </c>
      <c r="M756" s="16" t="str">
        <f aca="false">IF(COUNTIF($A$2:A756,A756)&gt;1,"DUPLICATE","")</f>
        <v/>
      </c>
    </row>
    <row r="757" customFormat="false" ht="15" hidden="false" customHeight="false" outlineLevel="0" collapsed="false">
      <c r="A757" s="16" t="s">
        <v>1448</v>
      </c>
      <c r="B757" s="16" t="s">
        <v>1449</v>
      </c>
      <c r="C757" s="16" t="s">
        <v>753</v>
      </c>
      <c r="D757" s="16" t="s">
        <v>165</v>
      </c>
      <c r="E757" s="16" t="n">
        <v>1</v>
      </c>
      <c r="F757" s="16" t="n">
        <v>864</v>
      </c>
      <c r="G757" s="16" t="n">
        <v>0</v>
      </c>
      <c r="H757" s="16" t="s">
        <v>67</v>
      </c>
      <c r="I757" s="16" t="s">
        <v>47</v>
      </c>
      <c r="J757" s="16" t="n">
        <v>2</v>
      </c>
      <c r="K757" s="16" t="n">
        <v>4</v>
      </c>
      <c r="L757" s="16" t="s">
        <v>41</v>
      </c>
      <c r="M757" s="16" t="str">
        <f aca="false">IF(COUNTIF($A$2:A757,A757)&gt;1,"DUPLICATE","")</f>
        <v/>
      </c>
    </row>
    <row r="758" customFormat="false" ht="15" hidden="false" customHeight="false" outlineLevel="0" collapsed="false">
      <c r="A758" s="16" t="s">
        <v>1450</v>
      </c>
      <c r="B758" s="16" t="s">
        <v>1446</v>
      </c>
      <c r="C758" s="16" t="s">
        <v>605</v>
      </c>
      <c r="D758" s="16" t="s">
        <v>300</v>
      </c>
      <c r="E758" s="16" t="n">
        <v>1</v>
      </c>
      <c r="F758" s="16" t="n">
        <v>2467</v>
      </c>
      <c r="G758" s="16" t="n">
        <v>0</v>
      </c>
      <c r="H758" s="16" t="s">
        <v>81</v>
      </c>
      <c r="I758" s="16" t="s">
        <v>40</v>
      </c>
      <c r="J758" s="16" t="n">
        <v>4</v>
      </c>
      <c r="K758" s="16" t="n">
        <v>4</v>
      </c>
      <c r="L758" s="16" t="s">
        <v>41</v>
      </c>
      <c r="M758" s="16" t="str">
        <f aca="false">IF(COUNTIF($A$2:A758,A758)&gt;1,"DUPLICATE","")</f>
        <v/>
      </c>
    </row>
    <row r="759" customFormat="false" ht="15" hidden="false" customHeight="false" outlineLevel="0" collapsed="false">
      <c r="A759" s="16" t="s">
        <v>1451</v>
      </c>
      <c r="B759" s="16" t="s">
        <v>1446</v>
      </c>
      <c r="C759" s="16" t="s">
        <v>231</v>
      </c>
      <c r="D759" s="16" t="s">
        <v>222</v>
      </c>
      <c r="E759" s="16" t="n">
        <v>3</v>
      </c>
      <c r="F759" s="16" t="n">
        <v>1916</v>
      </c>
      <c r="G759" s="16" t="n">
        <v>0</v>
      </c>
      <c r="H759" s="16" t="s">
        <v>112</v>
      </c>
      <c r="I759" s="16" t="s">
        <v>47</v>
      </c>
      <c r="J759" s="16" t="n">
        <v>4</v>
      </c>
      <c r="K759" s="16" t="n">
        <v>4</v>
      </c>
      <c r="L759" s="16" t="s">
        <v>41</v>
      </c>
      <c r="M759" s="16" t="str">
        <f aca="false">IF(COUNTIF($A$2:A759,A759)&gt;1,"DUPLICATE","")</f>
        <v/>
      </c>
    </row>
    <row r="760" customFormat="false" ht="15" hidden="false" customHeight="false" outlineLevel="0" collapsed="false">
      <c r="A760" s="16" t="s">
        <v>1452</v>
      </c>
      <c r="B760" s="16" t="s">
        <v>1446</v>
      </c>
      <c r="C760" s="16" t="s">
        <v>1453</v>
      </c>
      <c r="D760" s="16" t="s">
        <v>84</v>
      </c>
      <c r="E760" s="16" t="n">
        <v>2</v>
      </c>
      <c r="F760" s="16" t="n">
        <v>253</v>
      </c>
      <c r="G760" s="16" t="n">
        <v>0.1</v>
      </c>
      <c r="H760" s="16" t="s">
        <v>236</v>
      </c>
      <c r="I760" s="16" t="s">
        <v>60</v>
      </c>
      <c r="J760" s="16" t="n">
        <v>6</v>
      </c>
      <c r="K760" s="16" t="n">
        <v>3</v>
      </c>
      <c r="L760" s="16" t="s">
        <v>41</v>
      </c>
      <c r="M760" s="16" t="str">
        <f aca="false">IF(COUNTIF($A$2:A760,A760)&gt;1,"DUPLICATE","")</f>
        <v/>
      </c>
    </row>
    <row r="761" customFormat="false" ht="15" hidden="false" customHeight="false" outlineLevel="0" collapsed="false">
      <c r="A761" s="16" t="s">
        <v>1454</v>
      </c>
      <c r="B761" s="16" t="s">
        <v>1446</v>
      </c>
      <c r="C761" s="16" t="s">
        <v>102</v>
      </c>
      <c r="D761" s="16" t="s">
        <v>149</v>
      </c>
      <c r="E761" s="16" t="n">
        <v>2</v>
      </c>
      <c r="F761" s="16" t="n">
        <v>1624</v>
      </c>
      <c r="G761" s="16" t="n">
        <v>0.1</v>
      </c>
      <c r="H761" s="16" t="s">
        <v>67</v>
      </c>
      <c r="I761" s="16" t="s">
        <v>40</v>
      </c>
      <c r="J761" s="16" t="n">
        <v>3</v>
      </c>
      <c r="K761" s="16" t="n">
        <v>3</v>
      </c>
      <c r="L761" s="16" t="s">
        <v>41</v>
      </c>
      <c r="M761" s="16" t="str">
        <f aca="false">IF(COUNTIF($A$2:A761,A761)&gt;1,"DUPLICATE","")</f>
        <v/>
      </c>
    </row>
    <row r="762" customFormat="false" ht="15" hidden="false" customHeight="false" outlineLevel="0" collapsed="false">
      <c r="A762" s="16" t="s">
        <v>1455</v>
      </c>
      <c r="B762" s="16" t="s">
        <v>1446</v>
      </c>
      <c r="C762" s="16" t="s">
        <v>1170</v>
      </c>
      <c r="D762" s="16" t="s">
        <v>451</v>
      </c>
      <c r="E762" s="16" t="n">
        <v>2</v>
      </c>
      <c r="F762" s="16" t="n">
        <v>1291</v>
      </c>
      <c r="G762" s="16" t="n">
        <v>0.05</v>
      </c>
      <c r="H762" s="16" t="s">
        <v>39</v>
      </c>
      <c r="I762" s="16"/>
      <c r="J762" s="16" t="n">
        <v>4</v>
      </c>
      <c r="K762" s="16" t="n">
        <v>5</v>
      </c>
      <c r="L762" s="16" t="s">
        <v>41</v>
      </c>
      <c r="M762" s="16" t="str">
        <f aca="false">IF(COUNTIF($A$2:A762,A762)&gt;1,"DUPLICATE","")</f>
        <v/>
      </c>
    </row>
    <row r="763" customFormat="false" ht="15" hidden="false" customHeight="false" outlineLevel="0" collapsed="false">
      <c r="A763" s="16" t="s">
        <v>1456</v>
      </c>
      <c r="B763" s="16" t="s">
        <v>1446</v>
      </c>
      <c r="C763" s="16" t="s">
        <v>1457</v>
      </c>
      <c r="D763" s="16" t="s">
        <v>146</v>
      </c>
      <c r="E763" s="16" t="n">
        <v>1</v>
      </c>
      <c r="F763" s="16" t="n">
        <v>468</v>
      </c>
      <c r="G763" s="16" t="n">
        <v>0</v>
      </c>
      <c r="H763" s="16" t="s">
        <v>39</v>
      </c>
      <c r="I763" s="16" t="s">
        <v>60</v>
      </c>
      <c r="J763" s="16" t="n">
        <v>4</v>
      </c>
      <c r="K763" s="16" t="n">
        <v>5</v>
      </c>
      <c r="L763" s="16" t="s">
        <v>41</v>
      </c>
      <c r="M763" s="16" t="str">
        <f aca="false">IF(COUNTIF($A$2:A763,A763)&gt;1,"DUPLICATE","")</f>
        <v/>
      </c>
    </row>
    <row r="764" customFormat="false" ht="15" hidden="false" customHeight="false" outlineLevel="0" collapsed="false">
      <c r="A764" s="16" t="s">
        <v>1458</v>
      </c>
      <c r="B764" s="16" t="s">
        <v>1446</v>
      </c>
      <c r="C764" s="16" t="s">
        <v>1053</v>
      </c>
      <c r="D764" s="16" t="s">
        <v>149</v>
      </c>
      <c r="E764" s="16" t="n">
        <v>2</v>
      </c>
      <c r="F764" s="16" t="n">
        <v>1672</v>
      </c>
      <c r="G764" s="16" t="n">
        <v>0.05</v>
      </c>
      <c r="H764" s="16" t="s">
        <v>46</v>
      </c>
      <c r="I764" s="16" t="s">
        <v>40</v>
      </c>
      <c r="J764" s="16" t="n">
        <v>3</v>
      </c>
      <c r="K764" s="16" t="n">
        <v>4</v>
      </c>
      <c r="L764" s="16" t="s">
        <v>41</v>
      </c>
      <c r="M764" s="16" t="str">
        <f aca="false">IF(COUNTIF($A$2:A764,A764)&gt;1,"DUPLICATE","")</f>
        <v/>
      </c>
    </row>
    <row r="765" customFormat="false" ht="15" hidden="false" customHeight="false" outlineLevel="0" collapsed="false">
      <c r="A765" s="16" t="s">
        <v>1459</v>
      </c>
      <c r="B765" s="16" t="s">
        <v>1446</v>
      </c>
      <c r="C765" s="16" t="s">
        <v>542</v>
      </c>
      <c r="D765" s="16" t="s">
        <v>393</v>
      </c>
      <c r="E765" s="16" t="n">
        <v>2</v>
      </c>
      <c r="F765" s="16" t="n">
        <v>478</v>
      </c>
      <c r="G765" s="16" t="n">
        <v>0</v>
      </c>
      <c r="H765" s="16" t="s">
        <v>130</v>
      </c>
      <c r="I765" s="16" t="s">
        <v>60</v>
      </c>
      <c r="J765" s="16" t="n">
        <v>3</v>
      </c>
      <c r="K765" s="16" t="n">
        <v>3</v>
      </c>
      <c r="L765" s="16" t="s">
        <v>41</v>
      </c>
      <c r="M765" s="16" t="str">
        <f aca="false">IF(COUNTIF($A$2:A765,A765)&gt;1,"DUPLICATE","")</f>
        <v/>
      </c>
    </row>
    <row r="766" customFormat="false" ht="15" hidden="false" customHeight="false" outlineLevel="0" collapsed="false">
      <c r="A766" s="16" t="s">
        <v>1460</v>
      </c>
      <c r="B766" s="16" t="s">
        <v>1446</v>
      </c>
      <c r="C766" s="16" t="s">
        <v>1187</v>
      </c>
      <c r="D766" s="16" t="s">
        <v>721</v>
      </c>
      <c r="E766" s="16" t="n">
        <v>2</v>
      </c>
      <c r="F766" s="16" t="n">
        <v>488</v>
      </c>
      <c r="G766" s="16" t="n">
        <v>0.15</v>
      </c>
      <c r="H766" s="16" t="s">
        <v>89</v>
      </c>
      <c r="I766" s="16" t="s">
        <v>47</v>
      </c>
      <c r="J766" s="16" t="n">
        <v>2</v>
      </c>
      <c r="K766" s="16" t="n">
        <v>5</v>
      </c>
      <c r="L766" s="16" t="s">
        <v>41</v>
      </c>
      <c r="M766" s="16" t="str">
        <f aca="false">IF(COUNTIF($A$2:A766,A766)&gt;1,"DUPLICATE","")</f>
        <v/>
      </c>
    </row>
    <row r="767" customFormat="false" ht="15" hidden="false" customHeight="false" outlineLevel="0" collapsed="false">
      <c r="A767" s="16" t="s">
        <v>1461</v>
      </c>
      <c r="B767" s="16" t="s">
        <v>1446</v>
      </c>
      <c r="C767" s="16" t="s">
        <v>1462</v>
      </c>
      <c r="D767" s="16" t="s">
        <v>211</v>
      </c>
      <c r="E767" s="16" t="n">
        <v>4</v>
      </c>
      <c r="F767" s="16" t="n">
        <v>1314</v>
      </c>
      <c r="G767" s="16" t="n">
        <v>0.3</v>
      </c>
      <c r="H767" s="16" t="s">
        <v>208</v>
      </c>
      <c r="I767" s="16" t="s">
        <v>60</v>
      </c>
      <c r="J767" s="16" t="n">
        <v>5</v>
      </c>
      <c r="K767" s="16" t="n">
        <v>3</v>
      </c>
      <c r="L767" s="16" t="s">
        <v>41</v>
      </c>
      <c r="M767" s="16" t="str">
        <f aca="false">IF(COUNTIF($A$2:A767,A767)&gt;1,"DUPLICATE","")</f>
        <v/>
      </c>
    </row>
    <row r="768" customFormat="false" ht="15" hidden="false" customHeight="false" outlineLevel="0" collapsed="false">
      <c r="A768" s="16" t="s">
        <v>1461</v>
      </c>
      <c r="B768" s="16" t="s">
        <v>1446</v>
      </c>
      <c r="C768" s="16" t="s">
        <v>1462</v>
      </c>
      <c r="D768" s="16" t="s">
        <v>211</v>
      </c>
      <c r="E768" s="16" t="n">
        <v>4</v>
      </c>
      <c r="F768" s="16" t="n">
        <v>1314</v>
      </c>
      <c r="G768" s="16" t="n">
        <v>0.3</v>
      </c>
      <c r="H768" s="16" t="s">
        <v>208</v>
      </c>
      <c r="I768" s="16" t="s">
        <v>60</v>
      </c>
      <c r="J768" s="16" t="n">
        <v>5</v>
      </c>
      <c r="K768" s="16" t="n">
        <v>3</v>
      </c>
      <c r="L768" s="16" t="s">
        <v>41</v>
      </c>
      <c r="M768" s="16" t="str">
        <f aca="false">IF(COUNTIF($A$2:A768,A768)&gt;1,"DUPLICATE","")</f>
        <v>DUPLICATE</v>
      </c>
    </row>
    <row r="769" customFormat="false" ht="15" hidden="false" customHeight="false" outlineLevel="0" collapsed="false">
      <c r="A769" s="16" t="s">
        <v>1463</v>
      </c>
      <c r="B769" s="16" t="s">
        <v>1464</v>
      </c>
      <c r="C769" s="16" t="s">
        <v>1465</v>
      </c>
      <c r="D769" s="16" t="s">
        <v>95</v>
      </c>
      <c r="E769" s="16" t="n">
        <v>2</v>
      </c>
      <c r="F769" s="16" t="n">
        <v>1478</v>
      </c>
      <c r="G769" s="16" t="n">
        <v>0.2</v>
      </c>
      <c r="H769" s="16" t="s">
        <v>39</v>
      </c>
      <c r="I769" s="16" t="s">
        <v>60</v>
      </c>
      <c r="J769" s="16" t="n">
        <v>4</v>
      </c>
      <c r="K769" s="16" t="n">
        <v>4</v>
      </c>
      <c r="L769" s="16" t="s">
        <v>41</v>
      </c>
      <c r="M769" s="16" t="str">
        <f aca="false">IF(COUNTIF($A$2:A769,A769)&gt;1,"DUPLICATE","")</f>
        <v/>
      </c>
    </row>
    <row r="770" customFormat="false" ht="15" hidden="false" customHeight="false" outlineLevel="0" collapsed="false">
      <c r="A770" s="16" t="s">
        <v>1466</v>
      </c>
      <c r="B770" s="16" t="s">
        <v>1467</v>
      </c>
      <c r="C770" s="16" t="s">
        <v>969</v>
      </c>
      <c r="D770" s="16" t="s">
        <v>222</v>
      </c>
      <c r="E770" s="16" t="n">
        <v>4</v>
      </c>
      <c r="F770" s="16" t="n">
        <v>1846</v>
      </c>
      <c r="G770" s="16" t="n">
        <v>0</v>
      </c>
      <c r="H770" s="16" t="s">
        <v>89</v>
      </c>
      <c r="I770" s="16" t="s">
        <v>71</v>
      </c>
      <c r="J770" s="16" t="n">
        <v>2</v>
      </c>
      <c r="K770" s="16" t="n">
        <v>4</v>
      </c>
      <c r="L770" s="16" t="s">
        <v>41</v>
      </c>
      <c r="M770" s="16" t="str">
        <f aca="false">IF(COUNTIF($A$2:A770,A770)&gt;1,"DUPLICATE","")</f>
        <v/>
      </c>
    </row>
    <row r="771" customFormat="false" ht="15" hidden="false" customHeight="false" outlineLevel="0" collapsed="false">
      <c r="A771" s="16" t="s">
        <v>1468</v>
      </c>
      <c r="B771" s="16" t="s">
        <v>1467</v>
      </c>
      <c r="C771" s="16" t="s">
        <v>122</v>
      </c>
      <c r="D771" s="16" t="s">
        <v>108</v>
      </c>
      <c r="E771" s="16" t="n">
        <v>2</v>
      </c>
      <c r="F771" s="16" t="n">
        <v>3618</v>
      </c>
      <c r="G771" s="16" t="n">
        <v>0.05</v>
      </c>
      <c r="H771" s="16" t="s">
        <v>112</v>
      </c>
      <c r="I771" s="16" t="s">
        <v>60</v>
      </c>
      <c r="J771" s="16" t="n">
        <v>5</v>
      </c>
      <c r="K771" s="16" t="n">
        <v>3</v>
      </c>
      <c r="L771" s="16" t="s">
        <v>41</v>
      </c>
      <c r="M771" s="16" t="str">
        <f aca="false">IF(COUNTIF($A$2:A771,A771)&gt;1,"DUPLICATE","")</f>
        <v/>
      </c>
    </row>
    <row r="772" customFormat="false" ht="15" hidden="false" customHeight="false" outlineLevel="0" collapsed="false">
      <c r="A772" s="16" t="s">
        <v>1469</v>
      </c>
      <c r="B772" s="16" t="s">
        <v>1467</v>
      </c>
      <c r="C772" s="16" t="s">
        <v>476</v>
      </c>
      <c r="D772" s="16" t="s">
        <v>440</v>
      </c>
      <c r="E772" s="16" t="n">
        <v>2</v>
      </c>
      <c r="F772" s="16" t="n">
        <v>1445</v>
      </c>
      <c r="G772" s="16" t="n">
        <v>0.05</v>
      </c>
      <c r="H772" s="16" t="s">
        <v>39</v>
      </c>
      <c r="I772" s="16" t="s">
        <v>71</v>
      </c>
      <c r="J772" s="16" t="n">
        <v>2</v>
      </c>
      <c r="K772" s="16" t="n">
        <v>3</v>
      </c>
      <c r="L772" s="16" t="s">
        <v>41</v>
      </c>
      <c r="M772" s="16" t="str">
        <f aca="false">IF(COUNTIF($A$2:A772,A772)&gt;1,"DUPLICATE","")</f>
        <v/>
      </c>
    </row>
    <row r="773" customFormat="false" ht="15" hidden="false" customHeight="false" outlineLevel="0" collapsed="false">
      <c r="A773" s="16" t="s">
        <v>1470</v>
      </c>
      <c r="B773" s="16" t="s">
        <v>1467</v>
      </c>
      <c r="C773" s="16" t="s">
        <v>800</v>
      </c>
      <c r="D773" s="16" t="s">
        <v>412</v>
      </c>
      <c r="E773" s="16" t="n">
        <v>1</v>
      </c>
      <c r="F773" s="16" t="n">
        <v>1043</v>
      </c>
      <c r="G773" s="16" t="n">
        <v>0.2</v>
      </c>
      <c r="H773" s="16" t="s">
        <v>67</v>
      </c>
      <c r="I773" s="16" t="s">
        <v>100</v>
      </c>
      <c r="J773" s="16" t="n">
        <v>3</v>
      </c>
      <c r="K773" s="16" t="n">
        <v>5</v>
      </c>
      <c r="L773" s="16" t="s">
        <v>41</v>
      </c>
      <c r="M773" s="16" t="str">
        <f aca="false">IF(COUNTIF($A$2:A773,A773)&gt;1,"DUPLICATE","")</f>
        <v/>
      </c>
    </row>
    <row r="774" customFormat="false" ht="15" hidden="false" customHeight="false" outlineLevel="0" collapsed="false">
      <c r="A774" s="16" t="s">
        <v>1471</v>
      </c>
      <c r="B774" s="16" t="s">
        <v>1467</v>
      </c>
      <c r="C774" s="16" t="s">
        <v>1209</v>
      </c>
      <c r="D774" s="16" t="s">
        <v>232</v>
      </c>
      <c r="E774" s="16" t="n">
        <v>1</v>
      </c>
      <c r="F774" s="16" t="n">
        <v>1982</v>
      </c>
      <c r="G774" s="16" t="n">
        <v>0.1</v>
      </c>
      <c r="H774" s="16" t="s">
        <v>39</v>
      </c>
      <c r="I774" s="16" t="s">
        <v>60</v>
      </c>
      <c r="J774" s="16" t="n">
        <v>4</v>
      </c>
      <c r="K774" s="16" t="n">
        <v>5</v>
      </c>
      <c r="L774" s="16" t="s">
        <v>174</v>
      </c>
      <c r="M774" s="16" t="str">
        <f aca="false">IF(COUNTIF($A$2:A774,A774)&gt;1,"DUPLICATE","")</f>
        <v/>
      </c>
    </row>
    <row r="775" customFormat="false" ht="15" hidden="false" customHeight="false" outlineLevel="0" collapsed="false">
      <c r="A775" s="16" t="s">
        <v>1472</v>
      </c>
      <c r="B775" s="16" t="s">
        <v>1467</v>
      </c>
      <c r="C775" s="16" t="s">
        <v>1473</v>
      </c>
      <c r="D775" s="16" t="s">
        <v>216</v>
      </c>
      <c r="E775" s="16" t="n">
        <v>1</v>
      </c>
      <c r="F775" s="16" t="n">
        <v>942</v>
      </c>
      <c r="G775" s="16" t="n">
        <v>0</v>
      </c>
      <c r="H775" s="16" t="s">
        <v>112</v>
      </c>
      <c r="I775" s="16" t="s">
        <v>47</v>
      </c>
      <c r="J775" s="16" t="n">
        <v>6</v>
      </c>
      <c r="K775" s="16" t="n">
        <v>4</v>
      </c>
      <c r="L775" s="16" t="s">
        <v>41</v>
      </c>
      <c r="M775" s="16" t="str">
        <f aca="false">IF(COUNTIF($A$2:A775,A775)&gt;1,"DUPLICATE","")</f>
        <v/>
      </c>
    </row>
    <row r="776" customFormat="false" ht="15" hidden="false" customHeight="false" outlineLevel="0" collapsed="false">
      <c r="A776" s="16" t="s">
        <v>1474</v>
      </c>
      <c r="B776" s="16" t="s">
        <v>1467</v>
      </c>
      <c r="C776" s="16" t="s">
        <v>615</v>
      </c>
      <c r="D776" s="16" t="s">
        <v>184</v>
      </c>
      <c r="E776" s="16" t="n">
        <v>1</v>
      </c>
      <c r="F776" s="16" t="n">
        <v>1244</v>
      </c>
      <c r="G776" s="16" t="n">
        <v>0</v>
      </c>
      <c r="H776" s="16" t="s">
        <v>56</v>
      </c>
      <c r="I776" s="16" t="s">
        <v>40</v>
      </c>
      <c r="J776" s="16" t="n">
        <v>6</v>
      </c>
      <c r="K776" s="16" t="n">
        <v>4</v>
      </c>
      <c r="L776" s="16" t="s">
        <v>41</v>
      </c>
      <c r="M776" s="16" t="str">
        <f aca="false">IF(COUNTIF($A$2:A776,A776)&gt;1,"DUPLICATE","")</f>
        <v/>
      </c>
    </row>
    <row r="777" customFormat="false" ht="15" hidden="false" customHeight="false" outlineLevel="0" collapsed="false">
      <c r="A777" s="16" t="s">
        <v>1475</v>
      </c>
      <c r="B777" s="16" t="s">
        <v>1467</v>
      </c>
      <c r="C777" s="16" t="s">
        <v>624</v>
      </c>
      <c r="D777" s="16" t="s">
        <v>393</v>
      </c>
      <c r="E777" s="16" t="n">
        <v>3</v>
      </c>
      <c r="F777" s="16" t="n">
        <v>503</v>
      </c>
      <c r="G777" s="16" t="n">
        <v>0</v>
      </c>
      <c r="H777" s="16" t="s">
        <v>130</v>
      </c>
      <c r="I777" s="16" t="s">
        <v>60</v>
      </c>
      <c r="J777" s="16" t="n">
        <v>5</v>
      </c>
      <c r="K777" s="16" t="n">
        <v>2</v>
      </c>
      <c r="L777" s="16" t="s">
        <v>57</v>
      </c>
      <c r="M777" s="16" t="str">
        <f aca="false">IF(COUNTIF($A$2:A777,A777)&gt;1,"DUPLICATE","")</f>
        <v/>
      </c>
    </row>
    <row r="778" customFormat="false" ht="15" hidden="false" customHeight="false" outlineLevel="0" collapsed="false">
      <c r="A778" s="16" t="s">
        <v>1476</v>
      </c>
      <c r="B778" s="16" t="s">
        <v>1467</v>
      </c>
      <c r="C778" s="16" t="s">
        <v>1477</v>
      </c>
      <c r="D778" s="16" t="s">
        <v>92</v>
      </c>
      <c r="E778" s="16" t="n">
        <v>3</v>
      </c>
      <c r="F778" s="16" t="n">
        <v>4168</v>
      </c>
      <c r="G778" s="16" t="n">
        <v>0.15</v>
      </c>
      <c r="H778" s="16" t="s">
        <v>81</v>
      </c>
      <c r="I778" s="16" t="s">
        <v>100</v>
      </c>
      <c r="J778" s="16" t="n">
        <v>2</v>
      </c>
      <c r="K778" s="16" t="n">
        <v>4</v>
      </c>
      <c r="L778" s="16" t="s">
        <v>57</v>
      </c>
      <c r="M778" s="16" t="str">
        <f aca="false">IF(COUNTIF($A$2:A778,A778)&gt;1,"DUPLICATE","")</f>
        <v/>
      </c>
    </row>
    <row r="779" customFormat="false" ht="15" hidden="false" customHeight="false" outlineLevel="0" collapsed="false">
      <c r="A779" s="16" t="s">
        <v>1478</v>
      </c>
      <c r="B779" s="16" t="s">
        <v>1467</v>
      </c>
      <c r="C779" s="16" t="s">
        <v>831</v>
      </c>
      <c r="D779" s="16" t="s">
        <v>139</v>
      </c>
      <c r="E779" s="16" t="n">
        <v>2</v>
      </c>
      <c r="F779" s="16" t="n">
        <v>342</v>
      </c>
      <c r="G779" s="16" t="n">
        <v>0</v>
      </c>
      <c r="H779" s="16" t="s">
        <v>112</v>
      </c>
      <c r="I779" s="16" t="s">
        <v>60</v>
      </c>
      <c r="J779" s="16" t="n">
        <v>5</v>
      </c>
      <c r="K779" s="16" t="n">
        <v>4</v>
      </c>
      <c r="L779" s="16" t="s">
        <v>41</v>
      </c>
      <c r="M779" s="16" t="str">
        <f aca="false">IF(COUNTIF($A$2:A779,A779)&gt;1,"DUPLICATE","")</f>
        <v/>
      </c>
    </row>
    <row r="780" customFormat="false" ht="15" hidden="false" customHeight="false" outlineLevel="0" collapsed="false">
      <c r="A780" s="16" t="s">
        <v>1479</v>
      </c>
      <c r="B780" s="16" t="s">
        <v>1480</v>
      </c>
      <c r="C780" s="16" t="s">
        <v>1036</v>
      </c>
      <c r="D780" s="16" t="s">
        <v>105</v>
      </c>
      <c r="E780" s="16" t="n">
        <v>3</v>
      </c>
      <c r="F780" s="16" t="n">
        <v>408</v>
      </c>
      <c r="G780" s="16" t="n">
        <v>0.05</v>
      </c>
      <c r="H780" s="16" t="s">
        <v>81</v>
      </c>
      <c r="I780" s="16" t="s">
        <v>60</v>
      </c>
      <c r="J780" s="16" t="n">
        <v>4</v>
      </c>
      <c r="K780" s="16" t="n">
        <v>4</v>
      </c>
      <c r="L780" s="16" t="s">
        <v>41</v>
      </c>
      <c r="M780" s="16" t="str">
        <f aca="false">IF(COUNTIF($A$2:A780,A780)&gt;1,"DUPLICATE","")</f>
        <v/>
      </c>
    </row>
    <row r="781" customFormat="false" ht="15" hidden="false" customHeight="false" outlineLevel="0" collapsed="false">
      <c r="A781" s="16" t="s">
        <v>1481</v>
      </c>
      <c r="B781" s="16" t="s">
        <v>1480</v>
      </c>
      <c r="C781" s="16" t="s">
        <v>1482</v>
      </c>
      <c r="D781" s="16" t="s">
        <v>639</v>
      </c>
      <c r="E781" s="16" t="n">
        <v>3</v>
      </c>
      <c r="F781" s="16" t="n">
        <v>825</v>
      </c>
      <c r="G781" s="16" t="n">
        <v>0.15</v>
      </c>
      <c r="H781" s="16" t="s">
        <v>56</v>
      </c>
      <c r="I781" s="16" t="s">
        <v>71</v>
      </c>
      <c r="J781" s="16" t="n">
        <v>4</v>
      </c>
      <c r="K781" s="16" t="n">
        <v>5</v>
      </c>
      <c r="L781" s="16" t="s">
        <v>41</v>
      </c>
      <c r="M781" s="16" t="str">
        <f aca="false">IF(COUNTIF($A$2:A781,A781)&gt;1,"DUPLICATE","")</f>
        <v/>
      </c>
    </row>
    <row r="782" customFormat="false" ht="15" hidden="false" customHeight="false" outlineLevel="0" collapsed="false">
      <c r="A782" s="16" t="s">
        <v>1483</v>
      </c>
      <c r="B782" s="16" t="s">
        <v>1480</v>
      </c>
      <c r="C782" s="16" t="s">
        <v>778</v>
      </c>
      <c r="D782" s="16" t="s">
        <v>95</v>
      </c>
      <c r="E782" s="16" t="n">
        <v>2</v>
      </c>
      <c r="F782" s="16" t="s">
        <v>1484</v>
      </c>
      <c r="G782" s="16" t="n">
        <v>0.15</v>
      </c>
      <c r="H782" s="16" t="s">
        <v>130</v>
      </c>
      <c r="I782" s="16" t="s">
        <v>40</v>
      </c>
      <c r="J782" s="16" t="n">
        <v>4</v>
      </c>
      <c r="K782" s="16" t="n">
        <v>5</v>
      </c>
      <c r="L782" s="16" t="s">
        <v>41</v>
      </c>
      <c r="M782" s="16" t="str">
        <f aca="false">IF(COUNTIF($A$2:A782,A782)&gt;1,"DUPLICATE","")</f>
        <v/>
      </c>
    </row>
    <row r="783" customFormat="false" ht="15" hidden="false" customHeight="false" outlineLevel="0" collapsed="false">
      <c r="A783" s="16" t="s">
        <v>1485</v>
      </c>
      <c r="B783" s="16" t="s">
        <v>1480</v>
      </c>
      <c r="C783" s="16" t="s">
        <v>1486</v>
      </c>
      <c r="D783" s="16" t="s">
        <v>254</v>
      </c>
      <c r="E783" s="16" t="n">
        <v>2</v>
      </c>
      <c r="F783" s="16" t="n">
        <v>1047</v>
      </c>
      <c r="G783" s="16" t="n">
        <v>0.1</v>
      </c>
      <c r="H783" s="16" t="s">
        <v>112</v>
      </c>
      <c r="I783" s="16" t="s">
        <v>60</v>
      </c>
      <c r="J783" s="16" t="n">
        <v>6</v>
      </c>
      <c r="K783" s="16" t="n">
        <v>4</v>
      </c>
      <c r="L783" s="16" t="s">
        <v>41</v>
      </c>
      <c r="M783" s="16" t="str">
        <f aca="false">IF(COUNTIF($A$2:A783,A783)&gt;1,"DUPLICATE","")</f>
        <v/>
      </c>
    </row>
    <row r="784" customFormat="false" ht="15" hidden="false" customHeight="false" outlineLevel="0" collapsed="false">
      <c r="A784" s="16" t="s">
        <v>1487</v>
      </c>
      <c r="B784" s="16" t="s">
        <v>1480</v>
      </c>
      <c r="C784" s="16" t="s">
        <v>1036</v>
      </c>
      <c r="D784" s="16" t="s">
        <v>222</v>
      </c>
      <c r="E784" s="16" t="n">
        <v>1</v>
      </c>
      <c r="F784" s="16" t="n">
        <v>1870</v>
      </c>
      <c r="G784" s="16" t="n">
        <v>0</v>
      </c>
      <c r="H784" s="16" t="s">
        <v>161</v>
      </c>
      <c r="I784" s="16" t="s">
        <v>40</v>
      </c>
      <c r="J784" s="16" t="n">
        <v>2</v>
      </c>
      <c r="K784" s="16" t="n">
        <v>4</v>
      </c>
      <c r="L784" s="16" t="s">
        <v>57</v>
      </c>
      <c r="M784" s="16" t="str">
        <f aca="false">IF(COUNTIF($A$2:A784,A784)&gt;1,"DUPLICATE","")</f>
        <v/>
      </c>
    </row>
    <row r="785" customFormat="false" ht="15" hidden="false" customHeight="false" outlineLevel="0" collapsed="false">
      <c r="A785" s="16" t="s">
        <v>1488</v>
      </c>
      <c r="B785" s="16" t="s">
        <v>1480</v>
      </c>
      <c r="C785" s="16" t="s">
        <v>1131</v>
      </c>
      <c r="D785" s="16" t="s">
        <v>142</v>
      </c>
      <c r="E785" s="16" t="n">
        <v>2</v>
      </c>
      <c r="F785" s="16" t="n">
        <v>611</v>
      </c>
      <c r="G785" s="16" t="n">
        <v>0.3</v>
      </c>
      <c r="H785" s="16" t="s">
        <v>67</v>
      </c>
      <c r="I785" s="16" t="s">
        <v>123</v>
      </c>
      <c r="J785" s="16" t="n">
        <v>3</v>
      </c>
      <c r="K785" s="16" t="n">
        <v>5</v>
      </c>
      <c r="L785" s="16" t="s">
        <v>41</v>
      </c>
      <c r="M785" s="16" t="str">
        <f aca="false">IF(COUNTIF($A$2:A785,A785)&gt;1,"DUPLICATE","")</f>
        <v/>
      </c>
    </row>
    <row r="786" customFormat="false" ht="15" hidden="false" customHeight="false" outlineLevel="0" collapsed="false">
      <c r="A786" s="16" t="s">
        <v>1489</v>
      </c>
      <c r="B786" s="16" t="s">
        <v>1480</v>
      </c>
      <c r="C786" s="16" t="s">
        <v>141</v>
      </c>
      <c r="D786" s="16" t="s">
        <v>440</v>
      </c>
      <c r="E786" s="16" t="n">
        <v>1</v>
      </c>
      <c r="F786" s="16" t="n">
        <v>1378</v>
      </c>
      <c r="G786" s="16" t="n">
        <v>0</v>
      </c>
      <c r="H786" s="16" t="s">
        <v>46</v>
      </c>
      <c r="I786" s="16" t="s">
        <v>60</v>
      </c>
      <c r="J786" s="16" t="n">
        <v>4</v>
      </c>
      <c r="K786" s="16" t="n">
        <v>4</v>
      </c>
      <c r="L786" s="16" t="s">
        <v>41</v>
      </c>
      <c r="M786" s="16" t="str">
        <f aca="false">IF(COUNTIF($A$2:A786,A786)&gt;1,"DUPLICATE","")</f>
        <v/>
      </c>
    </row>
    <row r="787" customFormat="false" ht="15" hidden="false" customHeight="false" outlineLevel="0" collapsed="false">
      <c r="A787" s="16" t="s">
        <v>1490</v>
      </c>
      <c r="B787" s="16" t="s">
        <v>1480</v>
      </c>
      <c r="C787" s="16" t="s">
        <v>402</v>
      </c>
      <c r="D787" s="16" t="s">
        <v>308</v>
      </c>
      <c r="E787" s="16" t="n">
        <v>3</v>
      </c>
      <c r="F787" s="16" t="n">
        <v>204</v>
      </c>
      <c r="G787" s="16" t="n">
        <v>0.1</v>
      </c>
      <c r="H787" s="16" t="s">
        <v>112</v>
      </c>
      <c r="I787" s="16" t="s">
        <v>60</v>
      </c>
      <c r="J787" s="16" t="n">
        <v>5</v>
      </c>
      <c r="K787" s="16" t="n">
        <v>4</v>
      </c>
      <c r="L787" s="16" t="s">
        <v>41</v>
      </c>
      <c r="M787" s="16" t="str">
        <f aca="false">IF(COUNTIF($A$2:A787,A787)&gt;1,"DUPLICATE","")</f>
        <v/>
      </c>
    </row>
    <row r="788" customFormat="false" ht="15" hidden="false" customHeight="false" outlineLevel="0" collapsed="false">
      <c r="A788" s="16" t="s">
        <v>1491</v>
      </c>
      <c r="B788" s="16" t="s">
        <v>1480</v>
      </c>
      <c r="C788" s="16" t="s">
        <v>776</v>
      </c>
      <c r="D788" s="16" t="s">
        <v>55</v>
      </c>
      <c r="E788" s="16" t="n">
        <v>1</v>
      </c>
      <c r="F788" s="16" t="n">
        <v>1968</v>
      </c>
      <c r="G788" s="16" t="n">
        <v>0.15</v>
      </c>
      <c r="H788" s="16" t="s">
        <v>67</v>
      </c>
      <c r="I788" s="16" t="s">
        <v>71</v>
      </c>
      <c r="J788" s="16" t="n">
        <v>6</v>
      </c>
      <c r="K788" s="16" t="n">
        <v>4</v>
      </c>
      <c r="L788" s="16" t="s">
        <v>41</v>
      </c>
      <c r="M788" s="16" t="str">
        <f aca="false">IF(COUNTIF($A$2:A788,A788)&gt;1,"DUPLICATE","")</f>
        <v/>
      </c>
    </row>
    <row r="789" customFormat="false" ht="15" hidden="false" customHeight="false" outlineLevel="0" collapsed="false">
      <c r="A789" s="16" t="s">
        <v>1492</v>
      </c>
      <c r="B789" s="16" t="s">
        <v>1480</v>
      </c>
      <c r="C789" s="16" t="s">
        <v>1493</v>
      </c>
      <c r="D789" s="16" t="s">
        <v>222</v>
      </c>
      <c r="E789" s="16" t="n">
        <v>2</v>
      </c>
      <c r="F789" s="16" t="n">
        <v>1919</v>
      </c>
      <c r="G789" s="16" t="n">
        <v>0</v>
      </c>
      <c r="H789" s="16" t="s">
        <v>89</v>
      </c>
      <c r="I789" s="16" t="s">
        <v>60</v>
      </c>
      <c r="J789" s="16" t="n">
        <v>3</v>
      </c>
      <c r="K789" s="16" t="n">
        <v>5</v>
      </c>
      <c r="L789" s="16" t="s">
        <v>41</v>
      </c>
      <c r="M789" s="16" t="str">
        <f aca="false">IF(COUNTIF($A$2:A789,A789)&gt;1,"DUPLICATE","")</f>
        <v/>
      </c>
    </row>
    <row r="790" customFormat="false" ht="15" hidden="false" customHeight="false" outlineLevel="0" collapsed="false">
      <c r="A790" s="16" t="s">
        <v>1494</v>
      </c>
      <c r="B790" s="16" t="s">
        <v>1480</v>
      </c>
      <c r="C790" s="16" t="s">
        <v>657</v>
      </c>
      <c r="D790" s="16" t="s">
        <v>179</v>
      </c>
      <c r="E790" s="16" t="n">
        <v>2</v>
      </c>
      <c r="F790" s="16" t="n">
        <v>2401</v>
      </c>
      <c r="G790" s="16" t="n">
        <v>0.15</v>
      </c>
      <c r="H790" s="16" t="s">
        <v>70</v>
      </c>
      <c r="I790" s="16" t="s">
        <v>60</v>
      </c>
      <c r="J790" s="16" t="n">
        <v>5</v>
      </c>
      <c r="K790" s="16"/>
      <c r="L790" s="16" t="s">
        <v>57</v>
      </c>
      <c r="M790" s="16" t="str">
        <f aca="false">IF(COUNTIF($A$2:A790,A790)&gt;1,"DUPLICATE","")</f>
        <v/>
      </c>
    </row>
    <row r="791" customFormat="false" ht="15" hidden="false" customHeight="false" outlineLevel="0" collapsed="false">
      <c r="A791" s="16" t="s">
        <v>1495</v>
      </c>
      <c r="B791" s="16" t="s">
        <v>1480</v>
      </c>
      <c r="C791" s="16" t="s">
        <v>245</v>
      </c>
      <c r="D791" s="16" t="s">
        <v>291</v>
      </c>
      <c r="E791" s="16" t="n">
        <v>2</v>
      </c>
      <c r="F791" s="16" t="n">
        <v>1143</v>
      </c>
      <c r="G791" s="16" t="n">
        <v>0.05</v>
      </c>
      <c r="H791" s="16" t="s">
        <v>39</v>
      </c>
      <c r="I791" s="16" t="s">
        <v>60</v>
      </c>
      <c r="J791" s="16" t="n">
        <v>2</v>
      </c>
      <c r="K791" s="16" t="n">
        <v>5</v>
      </c>
      <c r="L791" s="16" t="s">
        <v>41</v>
      </c>
      <c r="M791" s="16" t="str">
        <f aca="false">IF(COUNTIF($A$2:A791,A791)&gt;1,"DUPLICATE","")</f>
        <v/>
      </c>
    </row>
    <row r="792" customFormat="false" ht="15" hidden="false" customHeight="false" outlineLevel="0" collapsed="false">
      <c r="A792" s="16" t="s">
        <v>1496</v>
      </c>
      <c r="B792" s="16" t="s">
        <v>1480</v>
      </c>
      <c r="C792" s="16" t="s">
        <v>718</v>
      </c>
      <c r="D792" s="16" t="s">
        <v>396</v>
      </c>
      <c r="E792" s="16" t="n">
        <v>1</v>
      </c>
      <c r="F792" s="16" t="n">
        <v>5348</v>
      </c>
      <c r="G792" s="16" t="n">
        <v>0</v>
      </c>
      <c r="H792" s="16" t="s">
        <v>39</v>
      </c>
      <c r="I792" s="16" t="s">
        <v>60</v>
      </c>
      <c r="J792" s="16" t="n">
        <v>3</v>
      </c>
      <c r="K792" s="16" t="n">
        <v>4</v>
      </c>
      <c r="L792" s="16" t="s">
        <v>41</v>
      </c>
      <c r="M792" s="16" t="str">
        <f aca="false">IF(COUNTIF($A$2:A792,A792)&gt;1,"DUPLICATE","")</f>
        <v/>
      </c>
    </row>
    <row r="793" customFormat="false" ht="15" hidden="false" customHeight="false" outlineLevel="0" collapsed="false">
      <c r="A793" s="16" t="s">
        <v>1497</v>
      </c>
      <c r="B793" s="16" t="s">
        <v>1480</v>
      </c>
      <c r="C793" s="16" t="s">
        <v>169</v>
      </c>
      <c r="D793" s="16" t="s">
        <v>63</v>
      </c>
      <c r="E793" s="16" t="n">
        <v>5</v>
      </c>
      <c r="F793" s="16" t="n">
        <v>1554</v>
      </c>
      <c r="G793" s="16" t="n">
        <v>0.2</v>
      </c>
      <c r="H793" s="16" t="s">
        <v>112</v>
      </c>
      <c r="I793" s="16" t="s">
        <v>40</v>
      </c>
      <c r="J793" s="16" t="n">
        <v>2</v>
      </c>
      <c r="K793" s="16" t="n">
        <v>4</v>
      </c>
      <c r="L793" s="16" t="s">
        <v>41</v>
      </c>
      <c r="M793" s="16" t="str">
        <f aca="false">IF(COUNTIF($A$2:A793,A793)&gt;1,"DUPLICATE","")</f>
        <v/>
      </c>
    </row>
    <row r="794" customFormat="false" ht="15" hidden="false" customHeight="false" outlineLevel="0" collapsed="false">
      <c r="A794" s="16" t="s">
        <v>1498</v>
      </c>
      <c r="B794" s="16" t="s">
        <v>1480</v>
      </c>
      <c r="C794" s="16" t="s">
        <v>1499</v>
      </c>
      <c r="D794" s="16" t="s">
        <v>170</v>
      </c>
      <c r="E794" s="16" t="n">
        <v>3</v>
      </c>
      <c r="F794" s="16" t="n">
        <v>3195</v>
      </c>
      <c r="G794" s="16" t="n">
        <v>0.2</v>
      </c>
      <c r="H794" s="16" t="s">
        <v>208</v>
      </c>
      <c r="I794" s="16" t="s">
        <v>40</v>
      </c>
      <c r="J794" s="16" t="n">
        <v>4</v>
      </c>
      <c r="K794" s="16" t="n">
        <v>4</v>
      </c>
      <c r="L794" s="16" t="s">
        <v>41</v>
      </c>
      <c r="M794" s="16" t="str">
        <f aca="false">IF(COUNTIF($A$2:A794,A794)&gt;1,"DUPLICATE","")</f>
        <v/>
      </c>
    </row>
    <row r="795" customFormat="false" ht="15" hidden="false" customHeight="false" outlineLevel="0" collapsed="false">
      <c r="A795" s="16" t="s">
        <v>1500</v>
      </c>
      <c r="B795" s="16" t="s">
        <v>1480</v>
      </c>
      <c r="C795" s="16" t="s">
        <v>720</v>
      </c>
      <c r="D795" s="16" t="s">
        <v>126</v>
      </c>
      <c r="E795" s="16" t="n">
        <v>2</v>
      </c>
      <c r="F795" s="16" t="n">
        <v>399</v>
      </c>
      <c r="G795" s="16" t="n">
        <v>0.1</v>
      </c>
      <c r="H795" s="16" t="s">
        <v>130</v>
      </c>
      <c r="I795" s="16" t="s">
        <v>60</v>
      </c>
      <c r="J795" s="16" t="n">
        <v>5</v>
      </c>
      <c r="K795" s="16" t="n">
        <v>3</v>
      </c>
      <c r="L795" s="16" t="s">
        <v>41</v>
      </c>
      <c r="M795" s="16" t="str">
        <f aca="false">IF(COUNTIF($A$2:A795,A795)&gt;1,"DUPLICATE","")</f>
        <v/>
      </c>
    </row>
    <row r="796" customFormat="false" ht="15" hidden="false" customHeight="false" outlineLevel="0" collapsed="false">
      <c r="A796" s="16" t="s">
        <v>1501</v>
      </c>
      <c r="B796" s="16" t="s">
        <v>1480</v>
      </c>
      <c r="C796" s="16" t="s">
        <v>1330</v>
      </c>
      <c r="D796" s="16" t="s">
        <v>38</v>
      </c>
      <c r="E796" s="16" t="n">
        <v>1</v>
      </c>
      <c r="F796" s="16" t="n">
        <v>364</v>
      </c>
      <c r="G796" s="16" t="n">
        <v>0.2</v>
      </c>
      <c r="H796" s="16" t="s">
        <v>112</v>
      </c>
      <c r="I796" s="16" t="s">
        <v>40</v>
      </c>
      <c r="J796" s="16" t="n">
        <v>4</v>
      </c>
      <c r="K796" s="16" t="n">
        <v>4</v>
      </c>
      <c r="L796" s="16" t="s">
        <v>41</v>
      </c>
      <c r="M796" s="16" t="str">
        <f aca="false">IF(COUNTIF($A$2:A796,A796)&gt;1,"DUPLICATE","")</f>
        <v/>
      </c>
    </row>
    <row r="797" customFormat="false" ht="15" hidden="false" customHeight="false" outlineLevel="0" collapsed="false">
      <c r="A797" s="16" t="s">
        <v>1502</v>
      </c>
      <c r="B797" s="16" t="s">
        <v>1503</v>
      </c>
      <c r="C797" s="16" t="s">
        <v>896</v>
      </c>
      <c r="D797" s="16" t="s">
        <v>88</v>
      </c>
      <c r="E797" s="16" t="n">
        <v>1</v>
      </c>
      <c r="F797" s="16" t="n">
        <v>2958</v>
      </c>
      <c r="G797" s="16" t="n">
        <v>0</v>
      </c>
      <c r="H797" s="16" t="s">
        <v>208</v>
      </c>
      <c r="I797" s="16" t="s">
        <v>47</v>
      </c>
      <c r="J797" s="16" t="n">
        <v>4</v>
      </c>
      <c r="K797" s="16" t="n">
        <v>4</v>
      </c>
      <c r="L797" s="16" t="s">
        <v>41</v>
      </c>
      <c r="M797" s="16" t="str">
        <f aca="false">IF(COUNTIF($A$2:A797,A797)&gt;1,"DUPLICATE","")</f>
        <v/>
      </c>
    </row>
    <row r="798" customFormat="false" ht="15" hidden="false" customHeight="false" outlineLevel="0" collapsed="false">
      <c r="A798" s="16" t="s">
        <v>1504</v>
      </c>
      <c r="B798" s="16" t="s">
        <v>1503</v>
      </c>
      <c r="C798" s="16" t="s">
        <v>522</v>
      </c>
      <c r="D798" s="16" t="s">
        <v>157</v>
      </c>
      <c r="E798" s="16" t="n">
        <v>3</v>
      </c>
      <c r="F798" s="16" t="n">
        <v>1136</v>
      </c>
      <c r="G798" s="16" t="n">
        <v>0.2</v>
      </c>
      <c r="H798" s="16" t="s">
        <v>208</v>
      </c>
      <c r="I798" s="16" t="s">
        <v>60</v>
      </c>
      <c r="J798" s="16" t="n">
        <v>7</v>
      </c>
      <c r="K798" s="16" t="n">
        <v>4</v>
      </c>
      <c r="L798" s="16" t="s">
        <v>41</v>
      </c>
      <c r="M798" s="16" t="str">
        <f aca="false">IF(COUNTIF($A$2:A798,A798)&gt;1,"DUPLICATE","")</f>
        <v/>
      </c>
    </row>
    <row r="799" customFormat="false" ht="15" hidden="false" customHeight="false" outlineLevel="0" collapsed="false">
      <c r="A799" s="16" t="s">
        <v>1505</v>
      </c>
      <c r="B799" s="16" t="s">
        <v>1503</v>
      </c>
      <c r="C799" s="16" t="s">
        <v>1267</v>
      </c>
      <c r="D799" s="16" t="s">
        <v>95</v>
      </c>
      <c r="E799" s="16" t="n">
        <v>2</v>
      </c>
      <c r="F799" s="16" t="n">
        <v>1438</v>
      </c>
      <c r="G799" s="16" t="n">
        <v>0</v>
      </c>
      <c r="H799" s="16" t="s">
        <v>67</v>
      </c>
      <c r="I799" s="16" t="s">
        <v>40</v>
      </c>
      <c r="J799" s="16" t="n">
        <v>3</v>
      </c>
      <c r="K799" s="16"/>
      <c r="L799" s="16" t="s">
        <v>57</v>
      </c>
      <c r="M799" s="16" t="str">
        <f aca="false">IF(COUNTIF($A$2:A799,A799)&gt;1,"DUPLICATE","")</f>
        <v/>
      </c>
    </row>
    <row r="800" customFormat="false" ht="15" hidden="false" customHeight="false" outlineLevel="0" collapsed="false">
      <c r="A800" s="16" t="s">
        <v>1506</v>
      </c>
      <c r="B800" s="16" t="s">
        <v>1503</v>
      </c>
      <c r="C800" s="16" t="s">
        <v>860</v>
      </c>
      <c r="D800" s="16" t="s">
        <v>216</v>
      </c>
      <c r="E800" s="16" t="n">
        <v>2</v>
      </c>
      <c r="F800" s="16" t="n">
        <v>866</v>
      </c>
      <c r="G800" s="16" t="n">
        <v>0.2</v>
      </c>
      <c r="H800" s="16" t="s">
        <v>112</v>
      </c>
      <c r="I800" s="16" t="s">
        <v>40</v>
      </c>
      <c r="J800" s="16" t="n">
        <v>2</v>
      </c>
      <c r="K800" s="16" t="n">
        <v>4</v>
      </c>
      <c r="L800" s="16" t="s">
        <v>41</v>
      </c>
      <c r="M800" s="16" t="str">
        <f aca="false">IF(COUNTIF($A$2:A800,A800)&gt;1,"DUPLICATE","")</f>
        <v/>
      </c>
    </row>
    <row r="801" customFormat="false" ht="15" hidden="false" customHeight="false" outlineLevel="0" collapsed="false">
      <c r="A801" s="16" t="s">
        <v>1507</v>
      </c>
      <c r="B801" s="16" t="s">
        <v>1503</v>
      </c>
      <c r="C801" s="16" t="s">
        <v>912</v>
      </c>
      <c r="D801" s="16" t="s">
        <v>440</v>
      </c>
      <c r="E801" s="16" t="n">
        <v>99</v>
      </c>
      <c r="F801" s="16" t="n">
        <v>1341</v>
      </c>
      <c r="G801" s="16" t="n">
        <v>0.05</v>
      </c>
      <c r="H801" s="16" t="s">
        <v>130</v>
      </c>
      <c r="I801" s="16" t="s">
        <v>60</v>
      </c>
      <c r="J801" s="16" t="n">
        <v>2</v>
      </c>
      <c r="K801" s="16" t="n">
        <v>4</v>
      </c>
      <c r="L801" s="16" t="s">
        <v>41</v>
      </c>
      <c r="M801" s="16" t="str">
        <f aca="false">IF(COUNTIF($A$2:A801,A801)&gt;1,"DUPLICATE","")</f>
        <v/>
      </c>
    </row>
    <row r="802" customFormat="false" ht="15" hidden="false" customHeight="false" outlineLevel="0" collapsed="false">
      <c r="A802" s="16" t="s">
        <v>1508</v>
      </c>
      <c r="B802" s="16" t="s">
        <v>1503</v>
      </c>
      <c r="C802" s="16" t="s">
        <v>592</v>
      </c>
      <c r="D802" s="16" t="s">
        <v>341</v>
      </c>
      <c r="E802" s="16" t="n">
        <v>1</v>
      </c>
      <c r="F802" s="16" t="n">
        <v>1073</v>
      </c>
      <c r="G802" s="16" t="n">
        <v>0.1</v>
      </c>
      <c r="H802" s="16" t="s">
        <v>89</v>
      </c>
      <c r="I802" s="16" t="s">
        <v>60</v>
      </c>
      <c r="J802" s="16" t="n">
        <v>2</v>
      </c>
      <c r="K802" s="16" t="n">
        <v>4</v>
      </c>
      <c r="L802" s="16" t="s">
        <v>41</v>
      </c>
      <c r="M802" s="16" t="str">
        <f aca="false">IF(COUNTIF($A$2:A802,A802)&gt;1,"DUPLICATE","")</f>
        <v/>
      </c>
    </row>
    <row r="803" customFormat="false" ht="15" hidden="false" customHeight="false" outlineLevel="0" collapsed="false">
      <c r="A803" s="16" t="s">
        <v>1509</v>
      </c>
      <c r="B803" s="16" t="s">
        <v>1503</v>
      </c>
      <c r="C803" s="16" t="s">
        <v>1510</v>
      </c>
      <c r="D803" s="16" t="s">
        <v>211</v>
      </c>
      <c r="E803" s="16" t="n">
        <v>5</v>
      </c>
      <c r="F803" s="16" t="n">
        <v>1358</v>
      </c>
      <c r="G803" s="16" t="n">
        <v>0.1</v>
      </c>
      <c r="H803" s="16" t="s">
        <v>130</v>
      </c>
      <c r="I803" s="16" t="s">
        <v>40</v>
      </c>
      <c r="J803" s="16" t="n">
        <v>3</v>
      </c>
      <c r="K803" s="16"/>
      <c r="L803" s="16" t="s">
        <v>57</v>
      </c>
      <c r="M803" s="16" t="str">
        <f aca="false">IF(COUNTIF($A$2:A803,A803)&gt;1,"DUPLICATE","")</f>
        <v/>
      </c>
    </row>
    <row r="804" customFormat="false" ht="15" hidden="false" customHeight="false" outlineLevel="0" collapsed="false">
      <c r="A804" s="16" t="s">
        <v>1511</v>
      </c>
      <c r="B804" s="16" t="s">
        <v>1503</v>
      </c>
      <c r="C804" s="16" t="s">
        <v>1512</v>
      </c>
      <c r="D804" s="16" t="s">
        <v>108</v>
      </c>
      <c r="E804" s="16" t="n">
        <v>2</v>
      </c>
      <c r="F804" s="16" t="n">
        <v>3638</v>
      </c>
      <c r="G804" s="16" t="n">
        <v>0</v>
      </c>
      <c r="H804" s="16" t="s">
        <v>56</v>
      </c>
      <c r="I804" s="16" t="s">
        <v>100</v>
      </c>
      <c r="J804" s="16" t="n">
        <v>5</v>
      </c>
      <c r="K804" s="16" t="n">
        <v>3</v>
      </c>
      <c r="L804" s="16" t="s">
        <v>41</v>
      </c>
      <c r="M804" s="16" t="str">
        <f aca="false">IF(COUNTIF($A$2:A804,A804)&gt;1,"DUPLICATE","")</f>
        <v/>
      </c>
    </row>
    <row r="805" customFormat="false" ht="15" hidden="false" customHeight="false" outlineLevel="0" collapsed="false">
      <c r="A805" s="16" t="s">
        <v>1513</v>
      </c>
      <c r="B805" s="16" t="s">
        <v>1503</v>
      </c>
      <c r="C805" s="16" t="s">
        <v>1514</v>
      </c>
      <c r="D805" s="16" t="s">
        <v>232</v>
      </c>
      <c r="E805" s="16" t="n">
        <v>1</v>
      </c>
      <c r="F805" s="16" t="n">
        <v>1926</v>
      </c>
      <c r="G805" s="16" t="n">
        <v>0</v>
      </c>
      <c r="H805" s="16" t="s">
        <v>797</v>
      </c>
      <c r="I805" s="16" t="s">
        <v>71</v>
      </c>
      <c r="J805" s="16" t="n">
        <v>2</v>
      </c>
      <c r="K805" s="16" t="n">
        <v>4</v>
      </c>
      <c r="L805" s="16" t="s">
        <v>41</v>
      </c>
      <c r="M805" s="16" t="str">
        <f aca="false">IF(COUNTIF($A$2:A805,A805)&gt;1,"DUPLICATE","")</f>
        <v/>
      </c>
    </row>
    <row r="806" customFormat="false" ht="15" hidden="false" customHeight="false" outlineLevel="0" collapsed="false">
      <c r="A806" s="16" t="s">
        <v>1515</v>
      </c>
      <c r="B806" s="16" t="s">
        <v>1503</v>
      </c>
      <c r="C806" s="16" t="s">
        <v>1516</v>
      </c>
      <c r="D806" s="16" t="s">
        <v>262</v>
      </c>
      <c r="E806" s="16" t="n">
        <v>2</v>
      </c>
      <c r="F806" s="16" t="n">
        <v>820</v>
      </c>
      <c r="G806" s="16" t="n">
        <v>0.15</v>
      </c>
      <c r="H806" s="16" t="s">
        <v>70</v>
      </c>
      <c r="I806" s="16" t="s">
        <v>60</v>
      </c>
      <c r="J806" s="16" t="n">
        <v>4</v>
      </c>
      <c r="K806" s="16" t="n">
        <v>4</v>
      </c>
      <c r="L806" s="16" t="s">
        <v>41</v>
      </c>
      <c r="M806" s="16" t="str">
        <f aca="false">IF(COUNTIF($A$2:A806,A806)&gt;1,"DUPLICATE","")</f>
        <v/>
      </c>
    </row>
    <row r="807" customFormat="false" ht="15" hidden="false" customHeight="false" outlineLevel="0" collapsed="false">
      <c r="A807" s="16" t="s">
        <v>1517</v>
      </c>
      <c r="B807" s="16" t="s">
        <v>1503</v>
      </c>
      <c r="C807" s="16" t="s">
        <v>1276</v>
      </c>
      <c r="D807" s="16" t="s">
        <v>211</v>
      </c>
      <c r="E807" s="16" t="n">
        <v>3</v>
      </c>
      <c r="F807" s="16" t="n">
        <v>1251</v>
      </c>
      <c r="G807" s="16" t="n">
        <v>0.05</v>
      </c>
      <c r="H807" s="16" t="s">
        <v>56</v>
      </c>
      <c r="I807" s="16" t="s">
        <v>60</v>
      </c>
      <c r="J807" s="16" t="n">
        <v>5</v>
      </c>
      <c r="K807" s="16" t="n">
        <v>3</v>
      </c>
      <c r="L807" s="16" t="s">
        <v>57</v>
      </c>
      <c r="M807" s="16" t="str">
        <f aca="false">IF(COUNTIF($A$2:A807,A807)&gt;1,"DUPLICATE","")</f>
        <v/>
      </c>
    </row>
    <row r="808" customFormat="false" ht="15" hidden="false" customHeight="false" outlineLevel="0" collapsed="false">
      <c r="A808" s="16" t="s">
        <v>1518</v>
      </c>
      <c r="B808" s="16" t="s">
        <v>1503</v>
      </c>
      <c r="C808" s="16" t="s">
        <v>1519</v>
      </c>
      <c r="D808" s="16" t="s">
        <v>225</v>
      </c>
      <c r="E808" s="16" t="n">
        <v>1</v>
      </c>
      <c r="F808" s="16" t="n">
        <v>410</v>
      </c>
      <c r="G808" s="16" t="n">
        <v>0.2</v>
      </c>
      <c r="H808" s="16" t="s">
        <v>70</v>
      </c>
      <c r="I808" s="16" t="s">
        <v>71</v>
      </c>
      <c r="J808" s="16" t="n">
        <v>5</v>
      </c>
      <c r="K808" s="16" t="n">
        <v>3</v>
      </c>
      <c r="L808" s="16" t="s">
        <v>41</v>
      </c>
      <c r="M808" s="16" t="str">
        <f aca="false">IF(COUNTIF($A$2:A808,A808)&gt;1,"DUPLICATE","")</f>
        <v/>
      </c>
    </row>
    <row r="809" customFormat="false" ht="15" hidden="false" customHeight="false" outlineLevel="0" collapsed="false">
      <c r="A809" s="16" t="s">
        <v>1520</v>
      </c>
      <c r="B809" s="16" t="s">
        <v>1521</v>
      </c>
      <c r="C809" s="16" t="s">
        <v>314</v>
      </c>
      <c r="D809" s="16" t="s">
        <v>440</v>
      </c>
      <c r="E809" s="16" t="n">
        <v>1</v>
      </c>
      <c r="F809" s="16" t="n">
        <v>1371</v>
      </c>
      <c r="G809" s="16" t="n">
        <v>0.05</v>
      </c>
      <c r="H809" s="16" t="s">
        <v>112</v>
      </c>
      <c r="I809" s="16" t="s">
        <v>60</v>
      </c>
      <c r="J809" s="16" t="n">
        <v>3</v>
      </c>
      <c r="K809" s="16" t="n">
        <v>5</v>
      </c>
      <c r="L809" s="16" t="s">
        <v>41</v>
      </c>
      <c r="M809" s="16" t="str">
        <f aca="false">IF(COUNTIF($A$2:A809,A809)&gt;1,"DUPLICATE","")</f>
        <v/>
      </c>
    </row>
    <row r="810" customFormat="false" ht="15" hidden="false" customHeight="false" outlineLevel="0" collapsed="false">
      <c r="A810" s="16" t="s">
        <v>1522</v>
      </c>
      <c r="B810" s="16" t="s">
        <v>1503</v>
      </c>
      <c r="C810" s="16" t="s">
        <v>1241</v>
      </c>
      <c r="D810" s="16" t="s">
        <v>440</v>
      </c>
      <c r="E810" s="16" t="n">
        <v>2</v>
      </c>
      <c r="F810" s="16" t="n">
        <v>1384</v>
      </c>
      <c r="G810" s="16" t="n">
        <v>0.05</v>
      </c>
      <c r="H810" s="16" t="s">
        <v>208</v>
      </c>
      <c r="I810" s="16" t="s">
        <v>71</v>
      </c>
      <c r="J810" s="16" t="n">
        <v>4</v>
      </c>
      <c r="K810" s="16" t="n">
        <v>4</v>
      </c>
      <c r="L810" s="16" t="s">
        <v>41</v>
      </c>
      <c r="M810" s="16" t="str">
        <f aca="false">IF(COUNTIF($A$2:A810,A810)&gt;1,"DUPLICATE","")</f>
        <v/>
      </c>
    </row>
    <row r="811" customFormat="false" ht="15" hidden="false" customHeight="false" outlineLevel="0" collapsed="false">
      <c r="A811" s="16" t="s">
        <v>1523</v>
      </c>
      <c r="B811" s="16" t="s">
        <v>1503</v>
      </c>
      <c r="C811" s="16" t="s">
        <v>366</v>
      </c>
      <c r="D811" s="16" t="s">
        <v>385</v>
      </c>
      <c r="E811" s="16" t="n">
        <v>1</v>
      </c>
      <c r="F811" s="16" t="n">
        <v>294</v>
      </c>
      <c r="G811" s="16" t="n">
        <v>0</v>
      </c>
      <c r="H811" s="16" t="s">
        <v>208</v>
      </c>
      <c r="I811" s="16" t="s">
        <v>40</v>
      </c>
      <c r="J811" s="16" t="n">
        <v>5</v>
      </c>
      <c r="K811" s="16" t="n">
        <v>4</v>
      </c>
      <c r="L811" s="16" t="s">
        <v>41</v>
      </c>
      <c r="M811" s="16" t="str">
        <f aca="false">IF(COUNTIF($A$2:A811,A811)&gt;1,"DUPLICATE","")</f>
        <v/>
      </c>
    </row>
    <row r="812" customFormat="false" ht="15" hidden="false" customHeight="false" outlineLevel="0" collapsed="false">
      <c r="A812" s="16" t="s">
        <v>1524</v>
      </c>
      <c r="B812" s="16" t="s">
        <v>1503</v>
      </c>
      <c r="C812" s="16" t="s">
        <v>138</v>
      </c>
      <c r="D812" s="16" t="s">
        <v>184</v>
      </c>
      <c r="E812" s="16" t="n">
        <v>1</v>
      </c>
      <c r="F812" s="16" t="n">
        <v>1352</v>
      </c>
      <c r="G812" s="16" t="n">
        <v>0.1</v>
      </c>
      <c r="H812" s="16" t="s">
        <v>130</v>
      </c>
      <c r="I812" s="16" t="s">
        <v>71</v>
      </c>
      <c r="J812" s="16" t="n">
        <v>5</v>
      </c>
      <c r="K812" s="16" t="n">
        <v>3</v>
      </c>
      <c r="L812" s="16" t="s">
        <v>41</v>
      </c>
      <c r="M812" s="16" t="str">
        <f aca="false">IF(COUNTIF($A$2:A812,A812)&gt;1,"DUPLICATE","")</f>
        <v/>
      </c>
    </row>
    <row r="813" customFormat="false" ht="15" hidden="false" customHeight="false" outlineLevel="0" collapsed="false">
      <c r="A813" s="16" t="s">
        <v>1525</v>
      </c>
      <c r="B813" s="16" t="s">
        <v>1503</v>
      </c>
      <c r="C813" s="16" t="s">
        <v>79</v>
      </c>
      <c r="D813" s="16" t="s">
        <v>129</v>
      </c>
      <c r="E813" s="16" t="n">
        <v>1</v>
      </c>
      <c r="F813" s="16" t="n">
        <v>587</v>
      </c>
      <c r="G813" s="16" t="n">
        <v>0</v>
      </c>
      <c r="H813" s="16" t="s">
        <v>161</v>
      </c>
      <c r="I813" s="16" t="s">
        <v>60</v>
      </c>
      <c r="J813" s="16" t="n">
        <v>5</v>
      </c>
      <c r="K813" s="16" t="n">
        <v>4</v>
      </c>
      <c r="L813" s="16" t="s">
        <v>41</v>
      </c>
      <c r="M813" s="16" t="str">
        <f aca="false">IF(COUNTIF($A$2:A813,A813)&gt;1,"DUPLICATE","")</f>
        <v/>
      </c>
    </row>
    <row r="814" customFormat="false" ht="15" hidden="false" customHeight="false" outlineLevel="0" collapsed="false">
      <c r="A814" s="16" t="s">
        <v>1526</v>
      </c>
      <c r="B814" s="16" t="s">
        <v>1527</v>
      </c>
      <c r="C814" s="16" t="s">
        <v>1528</v>
      </c>
      <c r="D814" s="16" t="s">
        <v>222</v>
      </c>
      <c r="E814" s="16" t="n">
        <v>1</v>
      </c>
      <c r="F814" s="16" t="n">
        <v>1941</v>
      </c>
      <c r="G814" s="16" t="n">
        <v>0</v>
      </c>
      <c r="H814" s="16" t="s">
        <v>112</v>
      </c>
      <c r="I814" s="16" t="s">
        <v>60</v>
      </c>
      <c r="J814" s="16" t="n">
        <v>3</v>
      </c>
      <c r="K814" s="16" t="n">
        <v>2</v>
      </c>
      <c r="L814" s="16" t="s">
        <v>57</v>
      </c>
      <c r="M814" s="16" t="str">
        <f aca="false">IF(COUNTIF($A$2:A814,A814)&gt;1,"DUPLICATE","")</f>
        <v/>
      </c>
    </row>
    <row r="815" customFormat="false" ht="15" hidden="false" customHeight="false" outlineLevel="0" collapsed="false">
      <c r="A815" s="16" t="s">
        <v>1529</v>
      </c>
      <c r="B815" s="16" t="s">
        <v>1527</v>
      </c>
      <c r="C815" s="16" t="s">
        <v>1530</v>
      </c>
      <c r="D815" s="16" t="s">
        <v>229</v>
      </c>
      <c r="E815" s="16" t="n">
        <v>2</v>
      </c>
      <c r="F815" s="16" t="n">
        <v>466</v>
      </c>
      <c r="G815" s="16" t="n">
        <v>0.15</v>
      </c>
      <c r="H815" s="16" t="s">
        <v>81</v>
      </c>
      <c r="I815" s="16" t="s">
        <v>47</v>
      </c>
      <c r="J815" s="16" t="n">
        <v>4</v>
      </c>
      <c r="K815" s="16" t="n">
        <v>4</v>
      </c>
      <c r="L815" s="16" t="s">
        <v>41</v>
      </c>
      <c r="M815" s="16" t="str">
        <f aca="false">IF(COUNTIF($A$2:A815,A815)&gt;1,"DUPLICATE","")</f>
        <v/>
      </c>
    </row>
    <row r="816" customFormat="false" ht="15" hidden="false" customHeight="false" outlineLevel="0" collapsed="false">
      <c r="A816" s="16" t="s">
        <v>1531</v>
      </c>
      <c r="B816" s="16" t="s">
        <v>1527</v>
      </c>
      <c r="C816" s="16" t="s">
        <v>1034</v>
      </c>
      <c r="D816" s="16" t="s">
        <v>308</v>
      </c>
      <c r="E816" s="16" t="n">
        <v>2</v>
      </c>
      <c r="F816" s="16" t="n">
        <v>203</v>
      </c>
      <c r="G816" s="16" t="n">
        <v>0.05</v>
      </c>
      <c r="H816" s="16" t="s">
        <v>130</v>
      </c>
      <c r="I816" s="16" t="s">
        <v>60</v>
      </c>
      <c r="J816" s="16" t="n">
        <v>5</v>
      </c>
      <c r="K816" s="16" t="n">
        <v>4</v>
      </c>
      <c r="L816" s="16" t="s">
        <v>41</v>
      </c>
      <c r="M816" s="16" t="str">
        <f aca="false">IF(COUNTIF($A$2:A816,A816)&gt;1,"DUPLICATE","")</f>
        <v/>
      </c>
    </row>
    <row r="817" customFormat="false" ht="15" hidden="false" customHeight="false" outlineLevel="0" collapsed="false">
      <c r="A817" s="16" t="s">
        <v>1532</v>
      </c>
      <c r="B817" s="16" t="s">
        <v>1527</v>
      </c>
      <c r="C817" s="16" t="s">
        <v>450</v>
      </c>
      <c r="D817" s="16" t="s">
        <v>308</v>
      </c>
      <c r="E817" s="16" t="n">
        <v>2</v>
      </c>
      <c r="F817" s="16" t="n">
        <v>190</v>
      </c>
      <c r="G817" s="16" t="n">
        <v>0.15</v>
      </c>
      <c r="H817" s="16" t="s">
        <v>89</v>
      </c>
      <c r="I817" s="16" t="s">
        <v>71</v>
      </c>
      <c r="J817" s="16" t="n">
        <v>2</v>
      </c>
      <c r="K817" s="16" t="n">
        <v>5</v>
      </c>
      <c r="L817" s="16" t="s">
        <v>41</v>
      </c>
      <c r="M817" s="16" t="str">
        <f aca="false">IF(COUNTIF($A$2:A817,A817)&gt;1,"DUPLICATE","")</f>
        <v/>
      </c>
    </row>
    <row r="818" customFormat="false" ht="15" hidden="false" customHeight="false" outlineLevel="0" collapsed="false">
      <c r="A818" s="16" t="s">
        <v>1533</v>
      </c>
      <c r="B818" s="16" t="s">
        <v>1527</v>
      </c>
      <c r="C818" s="16" t="s">
        <v>1534</v>
      </c>
      <c r="D818" s="16" t="s">
        <v>222</v>
      </c>
      <c r="E818" s="16" t="n">
        <v>1</v>
      </c>
      <c r="F818" s="16" t="n">
        <v>1962</v>
      </c>
      <c r="G818" s="16" t="n">
        <v>0.05</v>
      </c>
      <c r="H818" s="16" t="s">
        <v>81</v>
      </c>
      <c r="I818" s="16" t="s">
        <v>60</v>
      </c>
      <c r="J818" s="16" t="n">
        <v>4</v>
      </c>
      <c r="K818" s="16" t="n">
        <v>2</v>
      </c>
      <c r="L818" s="16" t="s">
        <v>57</v>
      </c>
      <c r="M818" s="16" t="str">
        <f aca="false">IF(COUNTIF($A$2:A818,A818)&gt;1,"DUPLICATE","")</f>
        <v/>
      </c>
    </row>
    <row r="819" customFormat="false" ht="15" hidden="false" customHeight="false" outlineLevel="0" collapsed="false">
      <c r="A819" s="16" t="s">
        <v>1535</v>
      </c>
      <c r="B819" s="16" t="s">
        <v>1527</v>
      </c>
      <c r="C819" s="16" t="s">
        <v>1271</v>
      </c>
      <c r="D819" s="16" t="s">
        <v>74</v>
      </c>
      <c r="E819" s="16" t="n">
        <v>1</v>
      </c>
      <c r="F819" s="16" t="n">
        <v>18773</v>
      </c>
      <c r="G819" s="16" t="n">
        <v>0</v>
      </c>
      <c r="H819" s="16" t="s">
        <v>39</v>
      </c>
      <c r="I819" s="16" t="s">
        <v>60</v>
      </c>
      <c r="J819" s="16" t="n">
        <v>7</v>
      </c>
      <c r="K819" s="16" t="n">
        <v>3</v>
      </c>
      <c r="L819" s="16" t="s">
        <v>41</v>
      </c>
      <c r="M819" s="16" t="str">
        <f aca="false">IF(COUNTIF($A$2:A819,A819)&gt;1,"DUPLICATE","")</f>
        <v/>
      </c>
    </row>
    <row r="820" customFormat="false" ht="15" hidden="false" customHeight="false" outlineLevel="0" collapsed="false">
      <c r="A820" s="16" t="s">
        <v>1536</v>
      </c>
      <c r="B820" s="16" t="s">
        <v>1527</v>
      </c>
      <c r="C820" s="16" t="s">
        <v>183</v>
      </c>
      <c r="D820" s="16" t="s">
        <v>219</v>
      </c>
      <c r="E820" s="16" t="n">
        <v>1</v>
      </c>
      <c r="F820" s="16" t="n">
        <v>1293</v>
      </c>
      <c r="G820" s="16" t="n">
        <v>0.2</v>
      </c>
      <c r="H820" s="16" t="s">
        <v>545</v>
      </c>
      <c r="I820" s="16" t="s">
        <v>47</v>
      </c>
      <c r="J820" s="16" t="n">
        <v>2</v>
      </c>
      <c r="K820" s="16" t="n">
        <v>5</v>
      </c>
      <c r="L820" s="16" t="s">
        <v>41</v>
      </c>
      <c r="M820" s="16" t="str">
        <f aca="false">IF(COUNTIF($A$2:A820,A820)&gt;1,"DUPLICATE","")</f>
        <v/>
      </c>
    </row>
    <row r="821" customFormat="false" ht="15" hidden="false" customHeight="false" outlineLevel="0" collapsed="false">
      <c r="A821" s="16" t="s">
        <v>1537</v>
      </c>
      <c r="B821" s="16" t="s">
        <v>1527</v>
      </c>
      <c r="C821" s="16" t="s">
        <v>1363</v>
      </c>
      <c r="D821" s="16" t="s">
        <v>170</v>
      </c>
      <c r="E821" s="16" t="n">
        <v>3</v>
      </c>
      <c r="F821" s="16" t="n">
        <v>3174</v>
      </c>
      <c r="G821" s="16" t="n">
        <v>0.2</v>
      </c>
      <c r="H821" s="16" t="s">
        <v>81</v>
      </c>
      <c r="I821" s="16" t="s">
        <v>71</v>
      </c>
      <c r="J821" s="16" t="n">
        <v>4</v>
      </c>
      <c r="K821" s="16" t="n">
        <v>4</v>
      </c>
      <c r="L821" s="16" t="s">
        <v>41</v>
      </c>
      <c r="M821" s="16" t="str">
        <f aca="false">IF(COUNTIF($A$2:A821,A821)&gt;1,"DUPLICATE","")</f>
        <v/>
      </c>
    </row>
    <row r="822" customFormat="false" ht="15" hidden="false" customHeight="false" outlineLevel="0" collapsed="false">
      <c r="A822" s="16" t="s">
        <v>1538</v>
      </c>
      <c r="B822" s="16" t="s">
        <v>1539</v>
      </c>
      <c r="C822" s="16" t="s">
        <v>444</v>
      </c>
      <c r="D822" s="16" t="s">
        <v>440</v>
      </c>
      <c r="E822" s="16" t="n">
        <v>2</v>
      </c>
      <c r="F822" s="16" t="n">
        <v>1356</v>
      </c>
      <c r="G822" s="16" t="n">
        <v>0</v>
      </c>
      <c r="H822" s="16" t="s">
        <v>39</v>
      </c>
      <c r="I822" s="16" t="s">
        <v>40</v>
      </c>
      <c r="J822" s="16" t="n">
        <v>3</v>
      </c>
      <c r="K822" s="16" t="n">
        <v>3</v>
      </c>
      <c r="L822" s="16" t="s">
        <v>57</v>
      </c>
      <c r="M822" s="16" t="str">
        <f aca="false">IF(COUNTIF($A$2:A822,A822)&gt;1,"DUPLICATE","")</f>
        <v/>
      </c>
    </row>
    <row r="823" customFormat="false" ht="15" hidden="false" customHeight="false" outlineLevel="0" collapsed="false">
      <c r="A823" s="16" t="s">
        <v>1540</v>
      </c>
      <c r="B823" s="16" t="s">
        <v>1539</v>
      </c>
      <c r="C823" s="16" t="s">
        <v>959</v>
      </c>
      <c r="D823" s="16" t="s">
        <v>115</v>
      </c>
      <c r="E823" s="16" t="n">
        <v>2</v>
      </c>
      <c r="F823" s="16" t="n">
        <v>293</v>
      </c>
      <c r="G823" s="16" t="n">
        <v>0.15</v>
      </c>
      <c r="H823" s="16" t="s">
        <v>67</v>
      </c>
      <c r="I823" s="16" t="s">
        <v>60</v>
      </c>
      <c r="J823" s="16" t="n">
        <v>2</v>
      </c>
      <c r="K823" s="16" t="n">
        <v>4</v>
      </c>
      <c r="L823" s="16" t="s">
        <v>41</v>
      </c>
      <c r="M823" s="16" t="str">
        <f aca="false">IF(COUNTIF($A$2:A823,A823)&gt;1,"DUPLICATE","")</f>
        <v/>
      </c>
    </row>
    <row r="824" customFormat="false" ht="15" hidden="false" customHeight="false" outlineLevel="0" collapsed="false">
      <c r="A824" s="16" t="s">
        <v>1541</v>
      </c>
      <c r="B824" s="16" t="s">
        <v>1539</v>
      </c>
      <c r="C824" s="16" t="s">
        <v>666</v>
      </c>
      <c r="D824" s="16" t="s">
        <v>184</v>
      </c>
      <c r="E824" s="16" t="n">
        <v>1</v>
      </c>
      <c r="F824" s="16" t="n">
        <v>1350</v>
      </c>
      <c r="G824" s="16" t="n">
        <v>0.3</v>
      </c>
      <c r="H824" s="16" t="s">
        <v>112</v>
      </c>
      <c r="I824" s="16" t="s">
        <v>71</v>
      </c>
      <c r="J824" s="16" t="n">
        <v>2</v>
      </c>
      <c r="K824" s="16" t="n">
        <v>4</v>
      </c>
      <c r="L824" s="16" t="s">
        <v>41</v>
      </c>
      <c r="M824" s="16" t="str">
        <f aca="false">IF(COUNTIF($A$2:A824,A824)&gt;1,"DUPLICATE","")</f>
        <v/>
      </c>
    </row>
    <row r="825" customFormat="false" ht="15" hidden="false" customHeight="false" outlineLevel="0" collapsed="false">
      <c r="A825" s="16" t="s">
        <v>1542</v>
      </c>
      <c r="B825" s="16" t="s">
        <v>1539</v>
      </c>
      <c r="C825" s="16" t="s">
        <v>1271</v>
      </c>
      <c r="D825" s="16" t="s">
        <v>66</v>
      </c>
      <c r="E825" s="16" t="n">
        <v>1</v>
      </c>
      <c r="F825" s="16" t="n">
        <v>14339</v>
      </c>
      <c r="G825" s="16" t="n">
        <v>0.15</v>
      </c>
      <c r="H825" s="16" t="s">
        <v>130</v>
      </c>
      <c r="I825" s="16" t="s">
        <v>60</v>
      </c>
      <c r="J825" s="16" t="n">
        <v>5</v>
      </c>
      <c r="K825" s="16" t="n">
        <v>2</v>
      </c>
      <c r="L825" s="16" t="s">
        <v>57</v>
      </c>
      <c r="M825" s="16" t="str">
        <f aca="false">IF(COUNTIF($A$2:A825,A825)&gt;1,"DUPLICATE","")</f>
        <v/>
      </c>
    </row>
    <row r="826" customFormat="false" ht="15" hidden="false" customHeight="false" outlineLevel="0" collapsed="false">
      <c r="A826" s="16" t="s">
        <v>1543</v>
      </c>
      <c r="B826" s="16" t="s">
        <v>1539</v>
      </c>
      <c r="C826" s="16" t="s">
        <v>1544</v>
      </c>
      <c r="D826" s="16" t="s">
        <v>160</v>
      </c>
      <c r="E826" s="16" t="n">
        <v>1</v>
      </c>
      <c r="F826" s="16" t="n">
        <v>1885</v>
      </c>
      <c r="G826" s="16" t="n">
        <v>0</v>
      </c>
      <c r="H826" s="16" t="s">
        <v>46</v>
      </c>
      <c r="I826" s="16" t="s">
        <v>47</v>
      </c>
      <c r="J826" s="16" t="n">
        <v>4</v>
      </c>
      <c r="K826" s="16" t="n">
        <v>5</v>
      </c>
      <c r="L826" s="16" t="s">
        <v>41</v>
      </c>
      <c r="M826" s="16" t="str">
        <f aca="false">IF(COUNTIF($A$2:A826,A826)&gt;1,"DUPLICATE","")</f>
        <v/>
      </c>
    </row>
    <row r="827" customFormat="false" ht="15" hidden="false" customHeight="false" outlineLevel="0" collapsed="false">
      <c r="A827" s="16" t="s">
        <v>1545</v>
      </c>
      <c r="B827" s="16" t="s">
        <v>1539</v>
      </c>
      <c r="C827" s="16" t="s">
        <v>1546</v>
      </c>
      <c r="D827" s="16" t="s">
        <v>149</v>
      </c>
      <c r="E827" s="16" t="n">
        <v>1</v>
      </c>
      <c r="F827" s="16" t="n">
        <v>1620</v>
      </c>
      <c r="G827" s="16" t="n">
        <v>0.15</v>
      </c>
      <c r="H827" s="16" t="s">
        <v>39</v>
      </c>
      <c r="I827" s="16" t="s">
        <v>60</v>
      </c>
      <c r="J827" s="16" t="n">
        <v>6</v>
      </c>
      <c r="K827" s="16" t="n">
        <v>3</v>
      </c>
      <c r="L827" s="16" t="s">
        <v>57</v>
      </c>
      <c r="M827" s="16" t="str">
        <f aca="false">IF(COUNTIF($A$2:A827,A827)&gt;1,"DUPLICATE","")</f>
        <v/>
      </c>
    </row>
    <row r="828" customFormat="false" ht="15" hidden="false" customHeight="false" outlineLevel="0" collapsed="false">
      <c r="A828" s="16" t="s">
        <v>1547</v>
      </c>
      <c r="B828" s="16" t="s">
        <v>1539</v>
      </c>
      <c r="C828" s="16" t="s">
        <v>1135</v>
      </c>
      <c r="D828" s="16" t="s">
        <v>126</v>
      </c>
      <c r="E828" s="16" t="n">
        <v>2</v>
      </c>
      <c r="F828" s="16" t="n">
        <v>387</v>
      </c>
      <c r="G828" s="16" t="n">
        <v>0.1</v>
      </c>
      <c r="H828" s="16" t="s">
        <v>161</v>
      </c>
      <c r="I828" s="16" t="s">
        <v>60</v>
      </c>
      <c r="J828" s="16" t="n">
        <v>6</v>
      </c>
      <c r="K828" s="16" t="n">
        <v>5</v>
      </c>
      <c r="L828" s="16" t="s">
        <v>41</v>
      </c>
      <c r="M828" s="16" t="str">
        <f aca="false">IF(COUNTIF($A$2:A828,A828)&gt;1,"DUPLICATE","")</f>
        <v/>
      </c>
    </row>
    <row r="829" customFormat="false" ht="15" hidden="false" customHeight="false" outlineLevel="0" collapsed="false">
      <c r="A829" s="16" t="s">
        <v>1548</v>
      </c>
      <c r="B829" s="16" t="s">
        <v>1539</v>
      </c>
      <c r="C829" s="16" t="s">
        <v>644</v>
      </c>
      <c r="D829" s="16" t="s">
        <v>119</v>
      </c>
      <c r="E829" s="16" t="n">
        <v>2</v>
      </c>
      <c r="F829" s="16" t="n">
        <v>256</v>
      </c>
      <c r="G829" s="16" t="n">
        <v>0.05</v>
      </c>
      <c r="H829" s="16" t="s">
        <v>56</v>
      </c>
      <c r="I829" s="16" t="s">
        <v>71</v>
      </c>
      <c r="J829" s="16" t="n">
        <v>6</v>
      </c>
      <c r="K829" s="16" t="n">
        <v>4</v>
      </c>
      <c r="L829" s="16" t="s">
        <v>41</v>
      </c>
      <c r="M829" s="16" t="str">
        <f aca="false">IF(COUNTIF($A$2:A829,A829)&gt;1,"DUPLICATE","")</f>
        <v/>
      </c>
    </row>
    <row r="830" customFormat="false" ht="15" hidden="false" customHeight="false" outlineLevel="0" collapsed="false">
      <c r="A830" s="16" t="s">
        <v>1549</v>
      </c>
      <c r="B830" s="16" t="s">
        <v>1539</v>
      </c>
      <c r="C830" s="16" t="s">
        <v>1142</v>
      </c>
      <c r="D830" s="16" t="s">
        <v>308</v>
      </c>
      <c r="E830" s="16" t="n">
        <v>2</v>
      </c>
      <c r="F830" s="16" t="n">
        <v>192</v>
      </c>
      <c r="G830" s="16" t="n">
        <v>0.05</v>
      </c>
      <c r="H830" s="16" t="s">
        <v>130</v>
      </c>
      <c r="I830" s="16" t="s">
        <v>71</v>
      </c>
      <c r="J830" s="16" t="n">
        <v>6</v>
      </c>
      <c r="K830" s="16" t="n">
        <v>3</v>
      </c>
      <c r="L830" s="16" t="s">
        <v>41</v>
      </c>
      <c r="M830" s="16" t="str">
        <f aca="false">IF(COUNTIF($A$2:A830,A830)&gt;1,"DUPLICATE","")</f>
        <v/>
      </c>
    </row>
    <row r="831" customFormat="false" ht="15" hidden="false" customHeight="false" outlineLevel="0" collapsed="false">
      <c r="A831" s="16" t="s">
        <v>1550</v>
      </c>
      <c r="B831" s="16" t="s">
        <v>1539</v>
      </c>
      <c r="C831" s="16" t="s">
        <v>936</v>
      </c>
      <c r="D831" s="16" t="s">
        <v>142</v>
      </c>
      <c r="E831" s="16" t="n">
        <v>3</v>
      </c>
      <c r="F831" s="16" t="n">
        <v>623</v>
      </c>
      <c r="G831" s="16" t="n">
        <v>0</v>
      </c>
      <c r="H831" s="16" t="s">
        <v>130</v>
      </c>
      <c r="I831" s="16" t="s">
        <v>60</v>
      </c>
      <c r="J831" s="16" t="n">
        <v>4</v>
      </c>
      <c r="K831" s="16" t="n">
        <v>3</v>
      </c>
      <c r="L831" s="16" t="s">
        <v>41</v>
      </c>
      <c r="M831" s="16" t="str">
        <f aca="false">IF(COUNTIF($A$2:A831,A831)&gt;1,"DUPLICATE","")</f>
        <v/>
      </c>
    </row>
    <row r="832" customFormat="false" ht="15" hidden="false" customHeight="false" outlineLevel="0" collapsed="false">
      <c r="A832" s="16" t="s">
        <v>1551</v>
      </c>
      <c r="B832" s="16" t="s">
        <v>1539</v>
      </c>
      <c r="C832" s="16" t="s">
        <v>1552</v>
      </c>
      <c r="D832" s="16" t="s">
        <v>66</v>
      </c>
      <c r="E832" s="16" t="n">
        <v>1</v>
      </c>
      <c r="F832" s="16" t="n">
        <v>14649</v>
      </c>
      <c r="G832" s="16" t="n">
        <v>0</v>
      </c>
      <c r="H832" s="16" t="s">
        <v>70</v>
      </c>
      <c r="I832" s="16" t="s">
        <v>47</v>
      </c>
      <c r="J832" s="16" t="n">
        <v>8</v>
      </c>
      <c r="K832" s="16" t="n">
        <v>2</v>
      </c>
      <c r="L832" s="16" t="s">
        <v>57</v>
      </c>
      <c r="M832" s="16" t="str">
        <f aca="false">IF(COUNTIF($A$2:A832,A832)&gt;1,"DUPLICATE","")</f>
        <v/>
      </c>
    </row>
    <row r="833" customFormat="false" ht="15" hidden="false" customHeight="false" outlineLevel="0" collapsed="false">
      <c r="A833" s="16" t="s">
        <v>1553</v>
      </c>
      <c r="B833" s="16" t="s">
        <v>1539</v>
      </c>
      <c r="C833" s="16" t="s">
        <v>831</v>
      </c>
      <c r="D833" s="16" t="s">
        <v>262</v>
      </c>
      <c r="E833" s="16" t="n">
        <v>1</v>
      </c>
      <c r="F833" s="16" t="s">
        <v>1554</v>
      </c>
      <c r="G833" s="16" t="n">
        <v>0</v>
      </c>
      <c r="H833" s="16" t="s">
        <v>46</v>
      </c>
      <c r="I833" s="16" t="s">
        <v>100</v>
      </c>
      <c r="J833" s="16" t="n">
        <v>2</v>
      </c>
      <c r="K833" s="16" t="n">
        <v>4</v>
      </c>
      <c r="L833" s="16" t="s">
        <v>41</v>
      </c>
      <c r="M833" s="16" t="str">
        <f aca="false">IF(COUNTIF($A$2:A833,A833)&gt;1,"DUPLICATE","")</f>
        <v/>
      </c>
    </row>
    <row r="834" customFormat="false" ht="15" hidden="false" customHeight="false" outlineLevel="0" collapsed="false">
      <c r="A834" s="16" t="s">
        <v>1555</v>
      </c>
      <c r="B834" s="16" t="s">
        <v>1539</v>
      </c>
      <c r="C834" s="16" t="s">
        <v>1382</v>
      </c>
      <c r="D834" s="16" t="s">
        <v>254</v>
      </c>
      <c r="E834" s="16" t="n">
        <v>1</v>
      </c>
      <c r="F834" s="16" t="n">
        <v>982</v>
      </c>
      <c r="G834" s="16" t="n">
        <v>0.2</v>
      </c>
      <c r="H834" s="16" t="s">
        <v>52</v>
      </c>
      <c r="I834" s="16" t="s">
        <v>47</v>
      </c>
      <c r="J834" s="16" t="n">
        <v>3</v>
      </c>
      <c r="K834" s="16" t="n">
        <v>5</v>
      </c>
      <c r="L834" s="16" t="s">
        <v>41</v>
      </c>
      <c r="M834" s="16" t="str">
        <f aca="false">IF(COUNTIF($A$2:A834,A834)&gt;1,"DUPLICATE","")</f>
        <v/>
      </c>
    </row>
    <row r="835" customFormat="false" ht="15" hidden="false" customHeight="false" outlineLevel="0" collapsed="false">
      <c r="A835" s="16" t="s">
        <v>1556</v>
      </c>
      <c r="B835" s="16" t="s">
        <v>1539</v>
      </c>
      <c r="C835" s="16" t="s">
        <v>1557</v>
      </c>
      <c r="D835" s="16" t="s">
        <v>99</v>
      </c>
      <c r="E835" s="16" t="n">
        <v>1</v>
      </c>
      <c r="F835" s="16" t="n">
        <v>694</v>
      </c>
      <c r="G835" s="16" t="n">
        <v>0.15</v>
      </c>
      <c r="H835" s="16" t="s">
        <v>70</v>
      </c>
      <c r="I835" s="16" t="s">
        <v>40</v>
      </c>
      <c r="J835" s="16" t="n">
        <v>4</v>
      </c>
      <c r="K835" s="16" t="n">
        <v>5</v>
      </c>
      <c r="L835" s="16" t="s">
        <v>41</v>
      </c>
      <c r="M835" s="16" t="str">
        <f aca="false">IF(COUNTIF($A$2:A835,A835)&gt;1,"DUPLICATE","")</f>
        <v/>
      </c>
    </row>
    <row r="836" customFormat="false" ht="15" hidden="false" customHeight="false" outlineLevel="0" collapsed="false">
      <c r="A836" s="16" t="s">
        <v>1558</v>
      </c>
      <c r="B836" s="16" t="s">
        <v>1539</v>
      </c>
      <c r="C836" s="16" t="s">
        <v>128</v>
      </c>
      <c r="D836" s="16" t="s">
        <v>92</v>
      </c>
      <c r="E836" s="16" t="n">
        <v>3</v>
      </c>
      <c r="F836" s="16" t="n">
        <v>4148</v>
      </c>
      <c r="G836" s="16" t="n">
        <v>0</v>
      </c>
      <c r="H836" s="16" t="s">
        <v>130</v>
      </c>
      <c r="I836" s="16" t="s">
        <v>47</v>
      </c>
      <c r="J836" s="16" t="n">
        <v>4</v>
      </c>
      <c r="K836" s="16" t="n">
        <v>4</v>
      </c>
      <c r="L836" s="16" t="s">
        <v>41</v>
      </c>
      <c r="M836" s="16" t="str">
        <f aca="false">IF(COUNTIF($A$2:A836,A836)&gt;1,"DUPLICATE","")</f>
        <v/>
      </c>
    </row>
    <row r="837" customFormat="false" ht="15" hidden="false" customHeight="false" outlineLevel="0" collapsed="false">
      <c r="A837" s="16" t="s">
        <v>1559</v>
      </c>
      <c r="B837" s="16" t="s">
        <v>1539</v>
      </c>
      <c r="C837" s="16" t="s">
        <v>1560</v>
      </c>
      <c r="D837" s="16" t="s">
        <v>308</v>
      </c>
      <c r="E837" s="16" t="n">
        <v>2</v>
      </c>
      <c r="F837" s="16" t="n">
        <v>200</v>
      </c>
      <c r="G837" s="16" t="n">
        <v>0.2</v>
      </c>
      <c r="H837" s="16" t="s">
        <v>112</v>
      </c>
      <c r="I837" s="16" t="s">
        <v>60</v>
      </c>
      <c r="J837" s="16" t="n">
        <v>3</v>
      </c>
      <c r="K837" s="16" t="n">
        <v>4</v>
      </c>
      <c r="L837" s="16" t="s">
        <v>41</v>
      </c>
      <c r="M837" s="16" t="str">
        <f aca="false">IF(COUNTIF($A$2:A837,A837)&gt;1,"DUPLICATE","")</f>
        <v/>
      </c>
    </row>
    <row r="838" customFormat="false" ht="15" hidden="false" customHeight="false" outlineLevel="0" collapsed="false">
      <c r="A838" s="16" t="s">
        <v>1561</v>
      </c>
      <c r="B838" s="16" t="s">
        <v>1562</v>
      </c>
      <c r="C838" s="16" t="s">
        <v>378</v>
      </c>
      <c r="D838" s="16" t="s">
        <v>80</v>
      </c>
      <c r="E838" s="16" t="n">
        <v>1</v>
      </c>
      <c r="F838" s="16" t="n">
        <v>1470</v>
      </c>
      <c r="G838" s="16" t="n">
        <v>0.1</v>
      </c>
      <c r="H838" s="16" t="s">
        <v>70</v>
      </c>
      <c r="I838" s="16" t="s">
        <v>60</v>
      </c>
      <c r="J838" s="16" t="n">
        <v>5</v>
      </c>
      <c r="K838" s="16" t="n">
        <v>4</v>
      </c>
      <c r="L838" s="16" t="s">
        <v>41</v>
      </c>
      <c r="M838" s="16" t="str">
        <f aca="false">IF(COUNTIF($A$2:A838,A838)&gt;1,"DUPLICATE","")</f>
        <v/>
      </c>
    </row>
    <row r="839" customFormat="false" ht="15" hidden="false" customHeight="false" outlineLevel="0" collapsed="false">
      <c r="A839" s="16" t="s">
        <v>1563</v>
      </c>
      <c r="B839" s="16" t="s">
        <v>1564</v>
      </c>
      <c r="C839" s="16" t="s">
        <v>410</v>
      </c>
      <c r="D839" s="16" t="s">
        <v>203</v>
      </c>
      <c r="E839" s="16" t="n">
        <v>1</v>
      </c>
      <c r="F839" s="16" t="n">
        <v>2416</v>
      </c>
      <c r="G839" s="16" t="n">
        <v>0.05</v>
      </c>
      <c r="H839" s="16" t="s">
        <v>89</v>
      </c>
      <c r="I839" s="16" t="s">
        <v>60</v>
      </c>
      <c r="J839" s="16" t="n">
        <v>4</v>
      </c>
      <c r="K839" s="16" t="n">
        <v>5</v>
      </c>
      <c r="L839" s="16" t="s">
        <v>41</v>
      </c>
      <c r="M839" s="16" t="str">
        <f aca="false">IF(COUNTIF($A$2:A839,A839)&gt;1,"DUPLICATE","")</f>
        <v/>
      </c>
    </row>
    <row r="840" customFormat="false" ht="15" hidden="false" customHeight="false" outlineLevel="0" collapsed="false">
      <c r="A840" s="16" t="s">
        <v>1565</v>
      </c>
      <c r="B840" s="16" t="s">
        <v>1564</v>
      </c>
      <c r="C840" s="16" t="s">
        <v>879</v>
      </c>
      <c r="D840" s="16" t="s">
        <v>660</v>
      </c>
      <c r="E840" s="16" t="n">
        <v>2</v>
      </c>
      <c r="F840" s="16" t="n">
        <v>1869</v>
      </c>
      <c r="G840" s="16" t="n">
        <v>0.2</v>
      </c>
      <c r="H840" s="16" t="s">
        <v>130</v>
      </c>
      <c r="I840" s="16" t="s">
        <v>40</v>
      </c>
      <c r="J840" s="16" t="n">
        <v>2</v>
      </c>
      <c r="K840" s="16"/>
      <c r="L840" s="16" t="s">
        <v>41</v>
      </c>
      <c r="M840" s="16" t="str">
        <f aca="false">IF(COUNTIF($A$2:A840,A840)&gt;1,"DUPLICATE","")</f>
        <v/>
      </c>
    </row>
    <row r="841" customFormat="false" ht="15" hidden="false" customHeight="false" outlineLevel="0" collapsed="false">
      <c r="A841" s="16" t="s">
        <v>1566</v>
      </c>
      <c r="B841" s="16" t="s">
        <v>1564</v>
      </c>
      <c r="C841" s="16" t="s">
        <v>325</v>
      </c>
      <c r="D841" s="16" t="s">
        <v>393</v>
      </c>
      <c r="E841" s="16" t="n">
        <v>3</v>
      </c>
      <c r="F841" s="16" t="n">
        <v>506</v>
      </c>
      <c r="G841" s="16" t="n">
        <v>0.15</v>
      </c>
      <c r="H841" s="16" t="s">
        <v>112</v>
      </c>
      <c r="I841" s="16" t="s">
        <v>71</v>
      </c>
      <c r="J841" s="16" t="n">
        <v>2</v>
      </c>
      <c r="K841" s="16" t="n">
        <v>5</v>
      </c>
      <c r="L841" s="16" t="s">
        <v>41</v>
      </c>
      <c r="M841" s="16" t="str">
        <f aca="false">IF(COUNTIF($A$2:A841,A841)&gt;1,"DUPLICATE","")</f>
        <v/>
      </c>
    </row>
    <row r="842" customFormat="false" ht="15" hidden="false" customHeight="false" outlineLevel="0" collapsed="false">
      <c r="A842" s="16" t="s">
        <v>1567</v>
      </c>
      <c r="B842" s="16" t="s">
        <v>1564</v>
      </c>
      <c r="C842" s="16" t="s">
        <v>858</v>
      </c>
      <c r="D842" s="16" t="s">
        <v>51</v>
      </c>
      <c r="E842" s="16" t="n">
        <v>1</v>
      </c>
      <c r="F842" s="16" t="n">
        <v>2249</v>
      </c>
      <c r="G842" s="16" t="n">
        <v>0</v>
      </c>
      <c r="H842" s="16" t="s">
        <v>67</v>
      </c>
      <c r="I842" s="16" t="s">
        <v>100</v>
      </c>
      <c r="J842" s="16" t="n">
        <v>4</v>
      </c>
      <c r="K842" s="16" t="n">
        <v>4</v>
      </c>
      <c r="L842" s="16" t="s">
        <v>41</v>
      </c>
      <c r="M842" s="16" t="str">
        <f aca="false">IF(COUNTIF($A$2:A842,A842)&gt;1,"DUPLICATE","")</f>
        <v/>
      </c>
    </row>
    <row r="843" customFormat="false" ht="15" hidden="false" customHeight="false" outlineLevel="0" collapsed="false">
      <c r="A843" s="16" t="s">
        <v>1568</v>
      </c>
      <c r="B843" s="16" t="s">
        <v>1564</v>
      </c>
      <c r="C843" s="16" t="s">
        <v>368</v>
      </c>
      <c r="D843" s="16" t="s">
        <v>149</v>
      </c>
      <c r="E843" s="16" t="n">
        <v>4</v>
      </c>
      <c r="F843" s="16" t="n">
        <v>1599</v>
      </c>
      <c r="G843" s="16" t="n">
        <v>0.2</v>
      </c>
      <c r="H843" s="16" t="s">
        <v>112</v>
      </c>
      <c r="I843" s="16" t="s">
        <v>60</v>
      </c>
      <c r="J843" s="16" t="n">
        <v>3</v>
      </c>
      <c r="K843" s="16" t="n">
        <v>4</v>
      </c>
      <c r="L843" s="16" t="s">
        <v>41</v>
      </c>
      <c r="M843" s="16" t="str">
        <f aca="false">IF(COUNTIF($A$2:A843,A843)&gt;1,"DUPLICATE","")</f>
        <v/>
      </c>
    </row>
    <row r="844" customFormat="false" ht="15" hidden="false" customHeight="false" outlineLevel="0" collapsed="false">
      <c r="A844" s="16" t="s">
        <v>1569</v>
      </c>
      <c r="B844" s="16" t="s">
        <v>1564</v>
      </c>
      <c r="C844" s="16" t="s">
        <v>1570</v>
      </c>
      <c r="D844" s="16" t="s">
        <v>385</v>
      </c>
      <c r="E844" s="16" t="n">
        <v>2</v>
      </c>
      <c r="F844" s="16" t="n">
        <v>292</v>
      </c>
      <c r="G844" s="16" t="n">
        <v>0</v>
      </c>
      <c r="H844" s="16" t="s">
        <v>130</v>
      </c>
      <c r="I844" s="16" t="s">
        <v>60</v>
      </c>
      <c r="J844" s="16" t="n">
        <v>4</v>
      </c>
      <c r="K844" s="16" t="n">
        <v>5</v>
      </c>
      <c r="L844" s="16" t="s">
        <v>41</v>
      </c>
      <c r="M844" s="16" t="str">
        <f aca="false">IF(COUNTIF($A$2:A844,A844)&gt;1,"DUPLICATE","")</f>
        <v/>
      </c>
    </row>
    <row r="845" customFormat="false" ht="15" hidden="false" customHeight="false" outlineLevel="0" collapsed="false">
      <c r="A845" s="16" t="s">
        <v>1571</v>
      </c>
      <c r="B845" s="16" t="s">
        <v>1564</v>
      </c>
      <c r="C845" s="16" t="s">
        <v>1187</v>
      </c>
      <c r="D845" s="16" t="s">
        <v>66</v>
      </c>
      <c r="E845" s="16" t="n">
        <v>1</v>
      </c>
      <c r="F845" s="16" t="n">
        <v>15404</v>
      </c>
      <c r="G845" s="16" t="n">
        <v>0</v>
      </c>
      <c r="H845" s="16" t="s">
        <v>89</v>
      </c>
      <c r="I845" s="16" t="s">
        <v>60</v>
      </c>
      <c r="J845" s="16" t="n">
        <v>2</v>
      </c>
      <c r="K845" s="16" t="n">
        <v>4</v>
      </c>
      <c r="L845" s="16" t="s">
        <v>41</v>
      </c>
      <c r="M845" s="16" t="str">
        <f aca="false">IF(COUNTIF($A$2:A845,A845)&gt;1,"DUPLICATE","")</f>
        <v/>
      </c>
    </row>
    <row r="846" customFormat="false" ht="15" hidden="false" customHeight="false" outlineLevel="0" collapsed="false">
      <c r="A846" s="16" t="s">
        <v>1572</v>
      </c>
      <c r="B846" s="16" t="s">
        <v>1564</v>
      </c>
      <c r="C846" s="16" t="s">
        <v>299</v>
      </c>
      <c r="D846" s="16" t="s">
        <v>216</v>
      </c>
      <c r="E846" s="16" t="n">
        <v>2</v>
      </c>
      <c r="F846" s="16" t="n">
        <v>892</v>
      </c>
      <c r="G846" s="16" t="n">
        <v>0.3</v>
      </c>
      <c r="H846" s="16" t="s">
        <v>39</v>
      </c>
      <c r="I846" s="16" t="s">
        <v>60</v>
      </c>
      <c r="J846" s="16" t="n">
        <v>5</v>
      </c>
      <c r="K846" s="16" t="n">
        <v>5</v>
      </c>
      <c r="L846" s="16" t="s">
        <v>41</v>
      </c>
      <c r="M846" s="16" t="str">
        <f aca="false">IF(COUNTIF($A$2:A846,A846)&gt;1,"DUPLICATE","")</f>
        <v/>
      </c>
    </row>
    <row r="847" customFormat="false" ht="15" hidden="false" customHeight="false" outlineLevel="0" collapsed="false">
      <c r="A847" s="16" t="s">
        <v>1573</v>
      </c>
      <c r="B847" s="16" t="s">
        <v>1564</v>
      </c>
      <c r="C847" s="16" t="s">
        <v>417</v>
      </c>
      <c r="D847" s="16" t="s">
        <v>38</v>
      </c>
      <c r="E847" s="16" t="n">
        <v>2</v>
      </c>
      <c r="F847" s="16" t="n">
        <v>365</v>
      </c>
      <c r="G847" s="16"/>
      <c r="H847" s="16" t="s">
        <v>208</v>
      </c>
      <c r="I847" s="16" t="s">
        <v>40</v>
      </c>
      <c r="J847" s="16" t="n">
        <v>5</v>
      </c>
      <c r="K847" s="16" t="n">
        <v>5</v>
      </c>
      <c r="L847" s="16" t="s">
        <v>41</v>
      </c>
      <c r="M847" s="16" t="str">
        <f aca="false">IF(COUNTIF($A$2:A847,A847)&gt;1,"DUPLICATE","")</f>
        <v/>
      </c>
    </row>
    <row r="848" customFormat="false" ht="15" hidden="false" customHeight="false" outlineLevel="0" collapsed="false">
      <c r="A848" s="16" t="s">
        <v>1574</v>
      </c>
      <c r="B848" s="16" t="s">
        <v>1564</v>
      </c>
      <c r="C848" s="16" t="s">
        <v>941</v>
      </c>
      <c r="D848" s="16" t="s">
        <v>191</v>
      </c>
      <c r="E848" s="16" t="n">
        <v>1</v>
      </c>
      <c r="F848" s="16" t="n">
        <v>384</v>
      </c>
      <c r="G848" s="16" t="n">
        <v>0.05</v>
      </c>
      <c r="H848" s="16" t="s">
        <v>130</v>
      </c>
      <c r="I848" s="16" t="s">
        <v>123</v>
      </c>
      <c r="J848" s="16" t="n">
        <v>2</v>
      </c>
      <c r="K848" s="16" t="n">
        <v>3</v>
      </c>
      <c r="L848" s="16" t="s">
        <v>41</v>
      </c>
      <c r="M848" s="16" t="str">
        <f aca="false">IF(COUNTIF($A$2:A848,A848)&gt;1,"DUPLICATE","")</f>
        <v/>
      </c>
    </row>
    <row r="849" customFormat="false" ht="15" hidden="false" customHeight="false" outlineLevel="0" collapsed="false">
      <c r="A849" s="16" t="s">
        <v>1575</v>
      </c>
      <c r="B849" s="16" t="s">
        <v>1564</v>
      </c>
      <c r="C849" s="16" t="s">
        <v>404</v>
      </c>
      <c r="D849" s="16" t="s">
        <v>115</v>
      </c>
      <c r="E849" s="16" t="n">
        <v>2</v>
      </c>
      <c r="F849" s="16" t="n">
        <v>296</v>
      </c>
      <c r="G849" s="16" t="n">
        <v>0</v>
      </c>
      <c r="H849" s="16" t="s">
        <v>67</v>
      </c>
      <c r="I849" s="16" t="s">
        <v>60</v>
      </c>
      <c r="J849" s="16" t="n">
        <v>2</v>
      </c>
      <c r="K849" s="16" t="n">
        <v>4</v>
      </c>
      <c r="L849" s="16" t="s">
        <v>41</v>
      </c>
      <c r="M849" s="16" t="str">
        <f aca="false">IF(COUNTIF($A$2:A849,A849)&gt;1,"DUPLICATE","")</f>
        <v/>
      </c>
    </row>
    <row r="850" customFormat="false" ht="15" hidden="false" customHeight="false" outlineLevel="0" collapsed="false">
      <c r="A850" s="16" t="s">
        <v>1576</v>
      </c>
      <c r="B850" s="16" t="s">
        <v>1577</v>
      </c>
      <c r="C850" s="16" t="s">
        <v>524</v>
      </c>
      <c r="D850" s="16" t="s">
        <v>160</v>
      </c>
      <c r="E850" s="16" t="n">
        <v>1</v>
      </c>
      <c r="F850" s="16" t="n">
        <v>1788</v>
      </c>
      <c r="G850" s="16" t="n">
        <v>0.1</v>
      </c>
      <c r="H850" s="16" t="s">
        <v>112</v>
      </c>
      <c r="I850" s="16" t="s">
        <v>71</v>
      </c>
      <c r="J850" s="16" t="n">
        <v>3</v>
      </c>
      <c r="K850" s="16" t="n">
        <v>3</v>
      </c>
      <c r="L850" s="16" t="s">
        <v>41</v>
      </c>
      <c r="M850" s="16" t="str">
        <f aca="false">IF(COUNTIF($A$2:A850,A850)&gt;1,"DUPLICATE","")</f>
        <v/>
      </c>
    </row>
    <row r="851" customFormat="false" ht="15" hidden="false" customHeight="false" outlineLevel="0" collapsed="false">
      <c r="A851" s="16" t="s">
        <v>1578</v>
      </c>
      <c r="B851" s="16" t="s">
        <v>1577</v>
      </c>
      <c r="C851" s="16" t="s">
        <v>888</v>
      </c>
      <c r="D851" s="16" t="s">
        <v>84</v>
      </c>
      <c r="E851" s="16" t="n">
        <v>3</v>
      </c>
      <c r="F851" s="16" t="n">
        <v>256</v>
      </c>
      <c r="G851" s="16" t="n">
        <v>0.15</v>
      </c>
      <c r="H851" s="16" t="s">
        <v>130</v>
      </c>
      <c r="I851" s="16" t="s">
        <v>60</v>
      </c>
      <c r="J851" s="16" t="n">
        <v>3</v>
      </c>
      <c r="K851" s="16" t="n">
        <v>4</v>
      </c>
      <c r="L851" s="16" t="s">
        <v>41</v>
      </c>
      <c r="M851" s="16" t="str">
        <f aca="false">IF(COUNTIF($A$2:A851,A851)&gt;1,"DUPLICATE","")</f>
        <v/>
      </c>
    </row>
    <row r="852" customFormat="false" ht="15" hidden="false" customHeight="false" outlineLevel="0" collapsed="false">
      <c r="A852" s="16" t="s">
        <v>1579</v>
      </c>
      <c r="B852" s="16" t="s">
        <v>1577</v>
      </c>
      <c r="C852" s="16" t="s">
        <v>1431</v>
      </c>
      <c r="D852" s="16" t="s">
        <v>173</v>
      </c>
      <c r="E852" s="16" t="n">
        <v>1</v>
      </c>
      <c r="F852" s="16" t="n">
        <v>1220</v>
      </c>
      <c r="G852" s="16" t="n">
        <v>0.05</v>
      </c>
      <c r="H852" s="16" t="s">
        <v>56</v>
      </c>
      <c r="I852" s="16" t="s">
        <v>60</v>
      </c>
      <c r="J852" s="16" t="n">
        <v>5</v>
      </c>
      <c r="K852" s="16" t="n">
        <v>5</v>
      </c>
      <c r="L852" s="16" t="s">
        <v>41</v>
      </c>
      <c r="M852" s="16" t="str">
        <f aca="false">IF(COUNTIF($A$2:A852,A852)&gt;1,"DUPLICATE","")</f>
        <v/>
      </c>
    </row>
    <row r="853" customFormat="false" ht="15" hidden="false" customHeight="false" outlineLevel="0" collapsed="false">
      <c r="A853" s="16" t="s">
        <v>1580</v>
      </c>
      <c r="B853" s="16" t="s">
        <v>1577</v>
      </c>
      <c r="C853" s="16" t="s">
        <v>723</v>
      </c>
      <c r="D853" s="16" t="s">
        <v>229</v>
      </c>
      <c r="E853" s="16" t="n">
        <v>3</v>
      </c>
      <c r="F853" s="16" t="n">
        <v>453</v>
      </c>
      <c r="G853" s="16" t="n">
        <v>0.05</v>
      </c>
      <c r="H853" s="16" t="s">
        <v>112</v>
      </c>
      <c r="I853" s="16" t="s">
        <v>60</v>
      </c>
      <c r="J853" s="16" t="n">
        <v>3</v>
      </c>
      <c r="K853" s="16" t="n">
        <v>5</v>
      </c>
      <c r="L853" s="16" t="s">
        <v>41</v>
      </c>
      <c r="M853" s="16" t="str">
        <f aca="false">IF(COUNTIF($A$2:A853,A853)&gt;1,"DUPLICATE","")</f>
        <v/>
      </c>
    </row>
    <row r="854" customFormat="false" ht="15" hidden="false" customHeight="false" outlineLevel="0" collapsed="false">
      <c r="A854" s="16" t="s">
        <v>1581</v>
      </c>
      <c r="B854" s="16" t="s">
        <v>1577</v>
      </c>
      <c r="C854" s="16" t="s">
        <v>1582</v>
      </c>
      <c r="D854" s="16" t="s">
        <v>160</v>
      </c>
      <c r="E854" s="16" t="n">
        <v>3</v>
      </c>
      <c r="F854" s="16" t="n">
        <v>1887</v>
      </c>
      <c r="G854" s="16" t="n">
        <v>0.1</v>
      </c>
      <c r="H854" s="16" t="s">
        <v>112</v>
      </c>
      <c r="I854" s="16" t="s">
        <v>100</v>
      </c>
      <c r="J854" s="16" t="n">
        <v>2</v>
      </c>
      <c r="K854" s="16" t="n">
        <v>5</v>
      </c>
      <c r="L854" s="16" t="s">
        <v>41</v>
      </c>
      <c r="M854" s="16" t="str">
        <f aca="false">IF(COUNTIF($A$2:A854,A854)&gt;1,"DUPLICATE","")</f>
        <v/>
      </c>
    </row>
    <row r="855" customFormat="false" ht="15" hidden="false" customHeight="false" outlineLevel="0" collapsed="false">
      <c r="A855" s="16" t="s">
        <v>1583</v>
      </c>
      <c r="B855" s="16" t="s">
        <v>1577</v>
      </c>
      <c r="C855" s="16" t="s">
        <v>1584</v>
      </c>
      <c r="D855" s="16" t="s">
        <v>157</v>
      </c>
      <c r="E855" s="16" t="n">
        <v>4</v>
      </c>
      <c r="F855" s="16" t="n">
        <v>1114</v>
      </c>
      <c r="G855" s="16" t="n">
        <v>0.2</v>
      </c>
      <c r="H855" s="16" t="s">
        <v>39</v>
      </c>
      <c r="I855" s="16" t="s">
        <v>60</v>
      </c>
      <c r="J855" s="16" t="n">
        <v>3</v>
      </c>
      <c r="K855" s="16" t="n">
        <v>5</v>
      </c>
      <c r="L855" s="16" t="s">
        <v>41</v>
      </c>
      <c r="M855" s="16" t="str">
        <f aca="false">IF(COUNTIF($A$2:A855,A855)&gt;1,"DUPLICATE","")</f>
        <v/>
      </c>
    </row>
    <row r="856" customFormat="false" ht="15" hidden="false" customHeight="false" outlineLevel="0" collapsed="false">
      <c r="A856" s="16" t="s">
        <v>1585</v>
      </c>
      <c r="B856" s="16" t="s">
        <v>1577</v>
      </c>
      <c r="C856" s="16" t="s">
        <v>1586</v>
      </c>
      <c r="D856" s="16" t="s">
        <v>191</v>
      </c>
      <c r="E856" s="16" t="n">
        <v>1</v>
      </c>
      <c r="F856" s="16" t="n">
        <v>393</v>
      </c>
      <c r="G856" s="16"/>
      <c r="H856" s="16" t="s">
        <v>233</v>
      </c>
      <c r="I856" s="16" t="s">
        <v>47</v>
      </c>
      <c r="J856" s="16" t="n">
        <v>2</v>
      </c>
      <c r="K856" s="16" t="n">
        <v>4</v>
      </c>
      <c r="L856" s="16" t="s">
        <v>41</v>
      </c>
      <c r="M856" s="16" t="str">
        <f aca="false">IF(COUNTIF($A$2:A856,A856)&gt;1,"DUPLICATE","")</f>
        <v/>
      </c>
    </row>
    <row r="857" customFormat="false" ht="15" hidden="false" customHeight="false" outlineLevel="0" collapsed="false">
      <c r="A857" s="16" t="s">
        <v>1587</v>
      </c>
      <c r="B857" s="16" t="s">
        <v>1577</v>
      </c>
      <c r="C857" s="16" t="s">
        <v>368</v>
      </c>
      <c r="D857" s="16" t="s">
        <v>38</v>
      </c>
      <c r="E857" s="16" t="n">
        <v>1</v>
      </c>
      <c r="F857" s="16" t="n">
        <v>351</v>
      </c>
      <c r="G857" s="16" t="n">
        <v>0</v>
      </c>
      <c r="H857" s="16" t="s">
        <v>112</v>
      </c>
      <c r="I857" s="16" t="s">
        <v>40</v>
      </c>
      <c r="J857" s="16" t="n">
        <v>3</v>
      </c>
      <c r="K857" s="16" t="n">
        <v>5</v>
      </c>
      <c r="L857" s="16" t="s">
        <v>41</v>
      </c>
      <c r="M857" s="16" t="str">
        <f aca="false">IF(COUNTIF($A$2:A857,A857)&gt;1,"DUPLICATE","")</f>
        <v/>
      </c>
    </row>
    <row r="858" customFormat="false" ht="15" hidden="false" customHeight="false" outlineLevel="0" collapsed="false">
      <c r="A858" s="16" t="s">
        <v>1588</v>
      </c>
      <c r="B858" s="16" t="s">
        <v>1577</v>
      </c>
      <c r="C858" s="16" t="s">
        <v>1589</v>
      </c>
      <c r="D858" s="16" t="s">
        <v>184</v>
      </c>
      <c r="E858" s="16" t="n">
        <v>3</v>
      </c>
      <c r="F858" s="16" t="n">
        <v>1267</v>
      </c>
      <c r="G858" s="16" t="n">
        <v>0</v>
      </c>
      <c r="H858" s="16" t="s">
        <v>89</v>
      </c>
      <c r="I858" s="16" t="s">
        <v>60</v>
      </c>
      <c r="J858" s="16" t="n">
        <v>2</v>
      </c>
      <c r="K858" s="16" t="n">
        <v>4</v>
      </c>
      <c r="L858" s="16" t="s">
        <v>174</v>
      </c>
      <c r="M858" s="16" t="str">
        <f aca="false">IF(COUNTIF($A$2:A858,A858)&gt;1,"DUPLICATE","")</f>
        <v/>
      </c>
    </row>
    <row r="859" customFormat="false" ht="15" hidden="false" customHeight="false" outlineLevel="0" collapsed="false">
      <c r="A859" s="16" t="s">
        <v>1590</v>
      </c>
      <c r="B859" s="16" t="s">
        <v>1577</v>
      </c>
      <c r="C859" s="16" t="s">
        <v>1591</v>
      </c>
      <c r="D859" s="16" t="s">
        <v>108</v>
      </c>
      <c r="E859" s="16" t="n">
        <v>2</v>
      </c>
      <c r="F859" s="16" t="n">
        <v>3585</v>
      </c>
      <c r="G859" s="16" t="n">
        <v>0.15</v>
      </c>
      <c r="H859" s="16" t="s">
        <v>67</v>
      </c>
      <c r="I859" s="16" t="s">
        <v>60</v>
      </c>
      <c r="J859" s="16" t="n">
        <v>2</v>
      </c>
      <c r="K859" s="16" t="n">
        <v>4</v>
      </c>
      <c r="L859" s="16" t="s">
        <v>41</v>
      </c>
      <c r="M859" s="16" t="str">
        <f aca="false">IF(COUNTIF($A$2:A859,A859)&gt;1,"DUPLICATE","")</f>
        <v/>
      </c>
    </row>
    <row r="860" customFormat="false" ht="15" hidden="false" customHeight="false" outlineLevel="0" collapsed="false">
      <c r="A860" s="16" t="s">
        <v>1592</v>
      </c>
      <c r="B860" s="16" t="s">
        <v>1577</v>
      </c>
      <c r="C860" s="16" t="s">
        <v>374</v>
      </c>
      <c r="D860" s="16" t="s">
        <v>80</v>
      </c>
      <c r="E860" s="16" t="n">
        <v>2</v>
      </c>
      <c r="F860" s="16" t="n">
        <v>1532</v>
      </c>
      <c r="G860" s="16" t="n">
        <v>0</v>
      </c>
      <c r="H860" s="16" t="s">
        <v>112</v>
      </c>
      <c r="I860" s="16" t="s">
        <v>60</v>
      </c>
      <c r="J860" s="16" t="n">
        <v>2</v>
      </c>
      <c r="K860" s="16" t="n">
        <v>4</v>
      </c>
      <c r="L860" s="16" t="s">
        <v>41</v>
      </c>
      <c r="M860" s="16" t="str">
        <f aca="false">IF(COUNTIF($A$2:A860,A860)&gt;1,"DUPLICATE","")</f>
        <v/>
      </c>
    </row>
    <row r="861" customFormat="false" ht="15" hidden="false" customHeight="false" outlineLevel="0" collapsed="false">
      <c r="A861" s="16" t="s">
        <v>1593</v>
      </c>
      <c r="B861" s="16" t="s">
        <v>1577</v>
      </c>
      <c r="C861" s="16" t="s">
        <v>1352</v>
      </c>
      <c r="D861" s="16" t="s">
        <v>45</v>
      </c>
      <c r="E861" s="16" t="n">
        <v>2</v>
      </c>
      <c r="F861" s="16" t="n">
        <v>299</v>
      </c>
      <c r="G861" s="16" t="n">
        <v>0.05</v>
      </c>
      <c r="H861" s="16" t="s">
        <v>130</v>
      </c>
      <c r="I861" s="16" t="s">
        <v>60</v>
      </c>
      <c r="J861" s="16" t="n">
        <v>5</v>
      </c>
      <c r="K861" s="16"/>
      <c r="L861" s="16" t="s">
        <v>41</v>
      </c>
      <c r="M861" s="16" t="str">
        <f aca="false">IF(COUNTIF($A$2:A861,A861)&gt;1,"DUPLICATE","")</f>
        <v/>
      </c>
    </row>
    <row r="862" customFormat="false" ht="15" hidden="false" customHeight="false" outlineLevel="0" collapsed="false">
      <c r="A862" s="16" t="s">
        <v>1594</v>
      </c>
      <c r="B862" s="16" t="s">
        <v>1577</v>
      </c>
      <c r="C862" s="16" t="s">
        <v>44</v>
      </c>
      <c r="D862" s="16" t="s">
        <v>66</v>
      </c>
      <c r="E862" s="16" t="n">
        <v>2</v>
      </c>
      <c r="F862" s="16" t="n">
        <v>14666</v>
      </c>
      <c r="G862" s="16" t="n">
        <v>0.1</v>
      </c>
      <c r="H862" s="16" t="s">
        <v>46</v>
      </c>
      <c r="I862" s="16" t="s">
        <v>60</v>
      </c>
      <c r="J862" s="16" t="n">
        <v>5</v>
      </c>
      <c r="K862" s="16" t="n">
        <v>4</v>
      </c>
      <c r="L862" s="16" t="s">
        <v>41</v>
      </c>
      <c r="M862" s="16" t="str">
        <f aca="false">IF(COUNTIF($A$2:A862,A862)&gt;1,"DUPLICATE","")</f>
        <v/>
      </c>
    </row>
    <row r="863" customFormat="false" ht="15" hidden="false" customHeight="false" outlineLevel="0" collapsed="false">
      <c r="A863" s="16" t="s">
        <v>1595</v>
      </c>
      <c r="B863" s="16" t="s">
        <v>1577</v>
      </c>
      <c r="C863" s="16" t="s">
        <v>1596</v>
      </c>
      <c r="D863" s="16" t="s">
        <v>160</v>
      </c>
      <c r="E863" s="16" t="n">
        <v>1</v>
      </c>
      <c r="F863" s="16" t="n">
        <v>1881</v>
      </c>
      <c r="G863" s="16" t="n">
        <v>0.2</v>
      </c>
      <c r="H863" s="16" t="s">
        <v>81</v>
      </c>
      <c r="I863" s="16" t="s">
        <v>47</v>
      </c>
      <c r="J863" s="16" t="n">
        <v>3</v>
      </c>
      <c r="K863" s="16" t="n">
        <v>3</v>
      </c>
      <c r="L863" s="16" t="s">
        <v>41</v>
      </c>
      <c r="M863" s="16" t="str">
        <f aca="false">IF(COUNTIF($A$2:A863,A863)&gt;1,"DUPLICATE","")</f>
        <v/>
      </c>
    </row>
    <row r="864" customFormat="false" ht="15" hidden="false" customHeight="false" outlineLevel="0" collapsed="false">
      <c r="A864" s="16" t="s">
        <v>1597</v>
      </c>
      <c r="B864" s="16" t="s">
        <v>1577</v>
      </c>
      <c r="C864" s="16" t="s">
        <v>1598</v>
      </c>
      <c r="D864" s="16" t="s">
        <v>229</v>
      </c>
      <c r="E864" s="16" t="n">
        <v>1</v>
      </c>
      <c r="F864" s="16" t="n">
        <v>437</v>
      </c>
      <c r="G864" s="16" t="n">
        <v>0.05</v>
      </c>
      <c r="H864" s="16" t="s">
        <v>527</v>
      </c>
      <c r="I864" s="16" t="s">
        <v>60</v>
      </c>
      <c r="J864" s="16" t="n">
        <v>3</v>
      </c>
      <c r="K864" s="16" t="n">
        <v>4</v>
      </c>
      <c r="L864" s="16" t="s">
        <v>41</v>
      </c>
      <c r="M864" s="16" t="str">
        <f aca="false">IF(COUNTIF($A$2:A864,A864)&gt;1,"DUPLICATE","")</f>
        <v/>
      </c>
    </row>
    <row r="865" customFormat="false" ht="15" hidden="false" customHeight="false" outlineLevel="0" collapsed="false">
      <c r="A865" s="16" t="s">
        <v>1599</v>
      </c>
      <c r="B865" s="16" t="s">
        <v>1577</v>
      </c>
      <c r="C865" s="16" t="s">
        <v>1600</v>
      </c>
      <c r="D865" s="16" t="s">
        <v>119</v>
      </c>
      <c r="E865" s="16" t="n">
        <v>2</v>
      </c>
      <c r="F865" s="16" t="n">
        <v>237</v>
      </c>
      <c r="G865" s="16" t="n">
        <v>0</v>
      </c>
      <c r="H865" s="16" t="s">
        <v>81</v>
      </c>
      <c r="I865" s="16" t="s">
        <v>71</v>
      </c>
      <c r="J865" s="16" t="n">
        <v>3</v>
      </c>
      <c r="K865" s="16" t="n">
        <v>3</v>
      </c>
      <c r="L865" s="16" t="s">
        <v>41</v>
      </c>
      <c r="M865" s="16" t="str">
        <f aca="false">IF(COUNTIF($A$2:A865,A865)&gt;1,"DUPLICATE","")</f>
        <v/>
      </c>
    </row>
    <row r="866" customFormat="false" ht="15" hidden="false" customHeight="false" outlineLevel="0" collapsed="false">
      <c r="A866" s="16" t="s">
        <v>1601</v>
      </c>
      <c r="B866" s="16" t="s">
        <v>1577</v>
      </c>
      <c r="C866" s="16" t="s">
        <v>1602</v>
      </c>
      <c r="D866" s="16" t="s">
        <v>216</v>
      </c>
      <c r="E866" s="16" t="n">
        <v>1</v>
      </c>
      <c r="F866" s="16" t="n">
        <v>877</v>
      </c>
      <c r="G866" s="16" t="n">
        <v>0</v>
      </c>
      <c r="H866" s="16" t="s">
        <v>89</v>
      </c>
      <c r="I866" s="16" t="s">
        <v>60</v>
      </c>
      <c r="J866" s="16" t="n">
        <v>9</v>
      </c>
      <c r="K866" s="16" t="n">
        <v>2</v>
      </c>
      <c r="L866" s="16" t="s">
        <v>57</v>
      </c>
      <c r="M866" s="16" t="str">
        <f aca="false">IF(COUNTIF($A$2:A866,A866)&gt;1,"DUPLICATE","")</f>
        <v/>
      </c>
    </row>
    <row r="867" customFormat="false" ht="15" hidden="false" customHeight="false" outlineLevel="0" collapsed="false">
      <c r="A867" s="16" t="s">
        <v>1603</v>
      </c>
      <c r="B867" s="16" t="s">
        <v>1604</v>
      </c>
      <c r="C867" s="16" t="s">
        <v>334</v>
      </c>
      <c r="D867" s="16" t="s">
        <v>66</v>
      </c>
      <c r="E867" s="16" t="n">
        <v>1</v>
      </c>
      <c r="F867" s="16" t="n">
        <v>15689</v>
      </c>
      <c r="G867" s="16" t="n">
        <v>0.1</v>
      </c>
      <c r="H867" s="16" t="s">
        <v>39</v>
      </c>
      <c r="I867" s="16" t="s">
        <v>60</v>
      </c>
      <c r="J867" s="16" t="n">
        <v>4</v>
      </c>
      <c r="K867" s="16" t="n">
        <v>4</v>
      </c>
      <c r="L867" s="16" t="s">
        <v>174</v>
      </c>
      <c r="M867" s="16" t="str">
        <f aca="false">IF(COUNTIF($A$2:A867,A867)&gt;1,"DUPLICATE","")</f>
        <v/>
      </c>
    </row>
    <row r="868" customFormat="false" ht="15" hidden="false" customHeight="false" outlineLevel="0" collapsed="false">
      <c r="A868" s="16" t="s">
        <v>1605</v>
      </c>
      <c r="B868" s="16" t="s">
        <v>1604</v>
      </c>
      <c r="C868" s="16" t="s">
        <v>1606</v>
      </c>
      <c r="D868" s="16" t="s">
        <v>139</v>
      </c>
      <c r="E868" s="16" t="n">
        <v>1</v>
      </c>
      <c r="F868" s="16" t="n">
        <v>351</v>
      </c>
      <c r="G868" s="16" t="n">
        <v>0.05</v>
      </c>
      <c r="H868" s="16" t="s">
        <v>130</v>
      </c>
      <c r="I868" s="16" t="s">
        <v>40</v>
      </c>
      <c r="J868" s="16" t="n">
        <v>4</v>
      </c>
      <c r="K868" s="16" t="n">
        <v>5</v>
      </c>
      <c r="L868" s="16" t="s">
        <v>41</v>
      </c>
      <c r="M868" s="16" t="str">
        <f aca="false">IF(COUNTIF($A$2:A868,A868)&gt;1,"DUPLICATE","")</f>
        <v/>
      </c>
    </row>
    <row r="869" customFormat="false" ht="15" hidden="false" customHeight="false" outlineLevel="0" collapsed="false">
      <c r="A869" s="16" t="s">
        <v>1607</v>
      </c>
      <c r="B869" s="16" t="s">
        <v>1604</v>
      </c>
      <c r="C869" s="16" t="s">
        <v>94</v>
      </c>
      <c r="D869" s="16" t="s">
        <v>229</v>
      </c>
      <c r="E869" s="16" t="n">
        <v>1</v>
      </c>
      <c r="F869" s="16" t="n">
        <v>468</v>
      </c>
      <c r="G869" s="16" t="n">
        <v>0.05</v>
      </c>
      <c r="H869" s="16" t="s">
        <v>70</v>
      </c>
      <c r="I869" s="16" t="s">
        <v>100</v>
      </c>
      <c r="J869" s="16" t="n">
        <v>4</v>
      </c>
      <c r="K869" s="16" t="n">
        <v>5</v>
      </c>
      <c r="L869" s="16" t="s">
        <v>41</v>
      </c>
      <c r="M869" s="16" t="str">
        <f aca="false">IF(COUNTIF($A$2:A869,A869)&gt;1,"DUPLICATE","")</f>
        <v/>
      </c>
    </row>
    <row r="870" customFormat="false" ht="15" hidden="false" customHeight="false" outlineLevel="0" collapsed="false">
      <c r="A870" s="16" t="s">
        <v>1608</v>
      </c>
      <c r="B870" s="16" t="s">
        <v>1604</v>
      </c>
      <c r="C870" s="16" t="s">
        <v>682</v>
      </c>
      <c r="D870" s="16" t="s">
        <v>254</v>
      </c>
      <c r="E870" s="16" t="n">
        <v>2</v>
      </c>
      <c r="F870" s="16" t="n">
        <v>986</v>
      </c>
      <c r="G870" s="16" t="n">
        <v>0.2</v>
      </c>
      <c r="H870" s="16" t="s">
        <v>39</v>
      </c>
      <c r="I870" s="16" t="s">
        <v>60</v>
      </c>
      <c r="J870" s="16" t="n">
        <v>2</v>
      </c>
      <c r="K870" s="16" t="n">
        <v>5</v>
      </c>
      <c r="L870" s="16" t="s">
        <v>41</v>
      </c>
      <c r="M870" s="16" t="str">
        <f aca="false">IF(COUNTIF($A$2:A870,A870)&gt;1,"DUPLICATE","")</f>
        <v/>
      </c>
    </row>
    <row r="871" customFormat="false" ht="15" hidden="false" customHeight="false" outlineLevel="0" collapsed="false">
      <c r="A871" s="16" t="s">
        <v>1609</v>
      </c>
      <c r="B871" s="16" t="s">
        <v>1604</v>
      </c>
      <c r="C871" s="16" t="s">
        <v>572</v>
      </c>
      <c r="D871" s="16" t="s">
        <v>126</v>
      </c>
      <c r="E871" s="16" t="n">
        <v>2</v>
      </c>
      <c r="F871" s="16" t="n">
        <v>403</v>
      </c>
      <c r="G871" s="16" t="n">
        <v>0.3</v>
      </c>
      <c r="H871" s="16" t="s">
        <v>46</v>
      </c>
      <c r="I871" s="16" t="s">
        <v>60</v>
      </c>
      <c r="J871" s="16" t="n">
        <v>3</v>
      </c>
      <c r="K871" s="16" t="n">
        <v>5</v>
      </c>
      <c r="L871" s="16" t="s">
        <v>41</v>
      </c>
      <c r="M871" s="16" t="str">
        <f aca="false">IF(COUNTIF($A$2:A871,A871)&gt;1,"DUPLICATE","")</f>
        <v/>
      </c>
    </row>
    <row r="872" customFormat="false" ht="15" hidden="false" customHeight="false" outlineLevel="0" collapsed="false">
      <c r="A872" s="16" t="s">
        <v>1610</v>
      </c>
      <c r="B872" s="16" t="s">
        <v>1604</v>
      </c>
      <c r="C872" s="16" t="s">
        <v>65</v>
      </c>
      <c r="D872" s="16" t="s">
        <v>126</v>
      </c>
      <c r="E872" s="16" t="n">
        <v>1</v>
      </c>
      <c r="F872" s="16" t="n">
        <v>418</v>
      </c>
      <c r="G872" s="16" t="n">
        <v>0.1</v>
      </c>
      <c r="H872" s="16" t="s">
        <v>39</v>
      </c>
      <c r="I872" s="16" t="s">
        <v>60</v>
      </c>
      <c r="J872" s="16" t="n">
        <v>2</v>
      </c>
      <c r="K872" s="16" t="n">
        <v>5</v>
      </c>
      <c r="L872" s="16" t="s">
        <v>41</v>
      </c>
      <c r="M872" s="16" t="str">
        <f aca="false">IF(COUNTIF($A$2:A872,A872)&gt;1,"DUPLICATE","")</f>
        <v/>
      </c>
    </row>
    <row r="873" customFormat="false" ht="15" hidden="false" customHeight="false" outlineLevel="0" collapsed="false">
      <c r="A873" s="16" t="s">
        <v>1611</v>
      </c>
      <c r="B873" s="16" t="s">
        <v>1604</v>
      </c>
      <c r="C873" s="16" t="s">
        <v>145</v>
      </c>
      <c r="D873" s="16" t="s">
        <v>412</v>
      </c>
      <c r="E873" s="16" t="n">
        <v>1</v>
      </c>
      <c r="F873" s="16" t="n">
        <v>1036</v>
      </c>
      <c r="G873" s="16" t="n">
        <v>0</v>
      </c>
      <c r="H873" s="16" t="s">
        <v>208</v>
      </c>
      <c r="I873" s="16" t="s">
        <v>47</v>
      </c>
      <c r="J873" s="16" t="n">
        <v>4</v>
      </c>
      <c r="K873" s="16" t="n">
        <v>5</v>
      </c>
      <c r="L873" s="16" t="s">
        <v>41</v>
      </c>
      <c r="M873" s="16" t="str">
        <f aca="false">IF(COUNTIF($A$2:A873,A873)&gt;1,"DUPLICATE","")</f>
        <v/>
      </c>
    </row>
    <row r="874" customFormat="false" ht="15" hidden="false" customHeight="false" outlineLevel="0" collapsed="false">
      <c r="A874" s="16" t="s">
        <v>1612</v>
      </c>
      <c r="B874" s="16" t="s">
        <v>1604</v>
      </c>
      <c r="C874" s="16" t="s">
        <v>522</v>
      </c>
      <c r="D874" s="16" t="s">
        <v>160</v>
      </c>
      <c r="E874" s="16" t="n">
        <v>1</v>
      </c>
      <c r="F874" s="16" t="n">
        <v>1714</v>
      </c>
      <c r="G874" s="16" t="n">
        <v>0</v>
      </c>
      <c r="H874" s="16" t="s">
        <v>208</v>
      </c>
      <c r="I874" s="16" t="s">
        <v>71</v>
      </c>
      <c r="J874" s="16" t="n">
        <v>9</v>
      </c>
      <c r="K874" s="16"/>
      <c r="L874" s="16" t="s">
        <v>57</v>
      </c>
      <c r="M874" s="16" t="str">
        <f aca="false">IF(COUNTIF($A$2:A874,A874)&gt;1,"DUPLICATE","")</f>
        <v/>
      </c>
    </row>
    <row r="875" customFormat="false" ht="15" hidden="false" customHeight="false" outlineLevel="0" collapsed="false">
      <c r="A875" s="16" t="s">
        <v>1613</v>
      </c>
      <c r="B875" s="16" t="s">
        <v>1604</v>
      </c>
      <c r="C875" s="16" t="s">
        <v>1287</v>
      </c>
      <c r="D875" s="16" t="s">
        <v>149</v>
      </c>
      <c r="E875" s="16" t="n">
        <v>2</v>
      </c>
      <c r="F875" s="16" t="n">
        <v>1548</v>
      </c>
      <c r="G875" s="16" t="n">
        <v>0.1</v>
      </c>
      <c r="H875" s="16" t="s">
        <v>70</v>
      </c>
      <c r="I875" s="16" t="s">
        <v>71</v>
      </c>
      <c r="J875" s="16" t="n">
        <v>5</v>
      </c>
      <c r="K875" s="16" t="n">
        <v>2</v>
      </c>
      <c r="L875" s="16" t="s">
        <v>57</v>
      </c>
      <c r="M875" s="16" t="str">
        <f aca="false">IF(COUNTIF($A$2:A875,A875)&gt;1,"DUPLICATE","")</f>
        <v/>
      </c>
    </row>
    <row r="876" customFormat="false" ht="15" hidden="false" customHeight="false" outlineLevel="0" collapsed="false">
      <c r="A876" s="16" t="s">
        <v>1614</v>
      </c>
      <c r="B876" s="16" t="s">
        <v>1604</v>
      </c>
      <c r="C876" s="16" t="s">
        <v>345</v>
      </c>
      <c r="D876" s="16" t="s">
        <v>55</v>
      </c>
      <c r="E876" s="16" t="n">
        <v>1</v>
      </c>
      <c r="F876" s="16" t="n">
        <v>1931</v>
      </c>
      <c r="G876" s="16" t="n">
        <v>0.1</v>
      </c>
      <c r="H876" s="16" t="s">
        <v>130</v>
      </c>
      <c r="I876" s="16" t="s">
        <v>60</v>
      </c>
      <c r="J876" s="16" t="n">
        <v>3</v>
      </c>
      <c r="K876" s="16"/>
      <c r="L876" s="16" t="s">
        <v>41</v>
      </c>
      <c r="M876" s="16" t="str">
        <f aca="false">IF(COUNTIF($A$2:A876,A876)&gt;1,"DUPLICATE","")</f>
        <v/>
      </c>
    </row>
    <row r="877" customFormat="false" ht="15" hidden="false" customHeight="false" outlineLevel="0" collapsed="false">
      <c r="A877" s="16" t="s">
        <v>1615</v>
      </c>
      <c r="B877" s="16" t="s">
        <v>1604</v>
      </c>
      <c r="C877" s="16" t="s">
        <v>1246</v>
      </c>
      <c r="D877" s="16" t="s">
        <v>55</v>
      </c>
      <c r="E877" s="16" t="n">
        <v>2</v>
      </c>
      <c r="F877" s="16" t="n">
        <v>2044</v>
      </c>
      <c r="G877" s="16" t="n">
        <v>0.1</v>
      </c>
      <c r="H877" s="16" t="s">
        <v>89</v>
      </c>
      <c r="I877" s="16" t="s">
        <v>71</v>
      </c>
      <c r="J877" s="16" t="n">
        <v>2</v>
      </c>
      <c r="K877" s="16" t="n">
        <v>5</v>
      </c>
      <c r="L877" s="16" t="s">
        <v>41</v>
      </c>
      <c r="M877" s="16" t="str">
        <f aca="false">IF(COUNTIF($A$2:A877,A877)&gt;1,"DUPLICATE","")</f>
        <v/>
      </c>
    </row>
    <row r="878" customFormat="false" ht="15" hidden="false" customHeight="false" outlineLevel="0" collapsed="false">
      <c r="A878" s="16" t="s">
        <v>1616</v>
      </c>
      <c r="B878" s="16" t="s">
        <v>1617</v>
      </c>
      <c r="C878" s="16" t="s">
        <v>1618</v>
      </c>
      <c r="D878" s="16" t="s">
        <v>216</v>
      </c>
      <c r="E878" s="16" t="n">
        <v>2</v>
      </c>
      <c r="F878" s="16" t="n">
        <v>897</v>
      </c>
      <c r="G878" s="16" t="n">
        <v>0.1</v>
      </c>
      <c r="H878" s="16" t="s">
        <v>89</v>
      </c>
      <c r="I878" s="16" t="s">
        <v>71</v>
      </c>
      <c r="J878" s="16" t="n">
        <v>3</v>
      </c>
      <c r="K878" s="16" t="n">
        <v>4</v>
      </c>
      <c r="L878" s="16" t="s">
        <v>41</v>
      </c>
      <c r="M878" s="16" t="str">
        <f aca="false">IF(COUNTIF($A$2:A878,A878)&gt;1,"DUPLICATE","")</f>
        <v/>
      </c>
    </row>
    <row r="879" customFormat="false" ht="15" hidden="false" customHeight="false" outlineLevel="0" collapsed="false">
      <c r="A879" s="16" t="s">
        <v>1619</v>
      </c>
      <c r="B879" s="16" t="s">
        <v>1617</v>
      </c>
      <c r="C879" s="16" t="s">
        <v>1620</v>
      </c>
      <c r="D879" s="16" t="s">
        <v>99</v>
      </c>
      <c r="E879" s="16" t="n">
        <v>2</v>
      </c>
      <c r="F879" s="16" t="n">
        <v>700</v>
      </c>
      <c r="G879" s="16" t="n">
        <v>0.05</v>
      </c>
      <c r="H879" s="16" t="s">
        <v>70</v>
      </c>
      <c r="I879" s="16" t="s">
        <v>100</v>
      </c>
      <c r="J879" s="16" t="n">
        <v>4</v>
      </c>
      <c r="K879" s="16" t="n">
        <v>5</v>
      </c>
      <c r="L879" s="16" t="s">
        <v>41</v>
      </c>
      <c r="M879" s="16" t="str">
        <f aca="false">IF(COUNTIF($A$2:A879,A879)&gt;1,"DUPLICATE","")</f>
        <v/>
      </c>
    </row>
    <row r="880" customFormat="false" ht="15" hidden="false" customHeight="false" outlineLevel="0" collapsed="false">
      <c r="A880" s="16" t="s">
        <v>1621</v>
      </c>
      <c r="B880" s="16" t="s">
        <v>1617</v>
      </c>
      <c r="C880" s="16" t="s">
        <v>270</v>
      </c>
      <c r="D880" s="16" t="s">
        <v>393</v>
      </c>
      <c r="E880" s="16" t="n">
        <v>2</v>
      </c>
      <c r="F880" s="16" t="n">
        <v>499</v>
      </c>
      <c r="G880" s="16" t="n">
        <v>0</v>
      </c>
      <c r="H880" s="16" t="s">
        <v>46</v>
      </c>
      <c r="I880" s="16" t="s">
        <v>60</v>
      </c>
      <c r="J880" s="16" t="n">
        <v>5</v>
      </c>
      <c r="K880" s="16" t="n">
        <v>5</v>
      </c>
      <c r="L880" s="16" t="s">
        <v>41</v>
      </c>
      <c r="M880" s="16" t="str">
        <f aca="false">IF(COUNTIF($A$2:A880,A880)&gt;1,"DUPLICATE","")</f>
        <v/>
      </c>
    </row>
    <row r="881" customFormat="false" ht="15" hidden="false" customHeight="false" outlineLevel="0" collapsed="false">
      <c r="A881" s="16" t="s">
        <v>1622</v>
      </c>
      <c r="B881" s="16" t="s">
        <v>1617</v>
      </c>
      <c r="C881" s="16" t="s">
        <v>817</v>
      </c>
      <c r="D881" s="16" t="s">
        <v>119</v>
      </c>
      <c r="E881" s="16" t="n">
        <v>3</v>
      </c>
      <c r="F881" s="16" t="n">
        <v>249</v>
      </c>
      <c r="G881" s="16" t="n">
        <v>0.05</v>
      </c>
      <c r="H881" s="16" t="s">
        <v>67</v>
      </c>
      <c r="I881" s="16" t="s">
        <v>40</v>
      </c>
      <c r="J881" s="16" t="n">
        <v>5</v>
      </c>
      <c r="K881" s="16" t="n">
        <v>4</v>
      </c>
      <c r="L881" s="16" t="s">
        <v>41</v>
      </c>
      <c r="M881" s="16" t="str">
        <f aca="false">IF(COUNTIF($A$2:A881,A881)&gt;1,"DUPLICATE","")</f>
        <v/>
      </c>
    </row>
    <row r="882" customFormat="false" ht="15" hidden="false" customHeight="false" outlineLevel="0" collapsed="false">
      <c r="A882" s="16" t="s">
        <v>1623</v>
      </c>
      <c r="B882" s="16" t="s">
        <v>1617</v>
      </c>
      <c r="C882" s="16" t="s">
        <v>145</v>
      </c>
      <c r="D882" s="16" t="s">
        <v>229</v>
      </c>
      <c r="E882" s="16" t="n">
        <v>1</v>
      </c>
      <c r="F882" s="16" t="n">
        <v>434</v>
      </c>
      <c r="G882" s="16" t="n">
        <v>0.15</v>
      </c>
      <c r="H882" s="16" t="s">
        <v>112</v>
      </c>
      <c r="I882" s="16" t="s">
        <v>40</v>
      </c>
      <c r="J882" s="16" t="n">
        <v>5</v>
      </c>
      <c r="K882" s="16" t="n">
        <v>4</v>
      </c>
      <c r="L882" s="16" t="s">
        <v>41</v>
      </c>
      <c r="M882" s="16" t="str">
        <f aca="false">IF(COUNTIF($A$2:A882,A882)&gt;1,"DUPLICATE","")</f>
        <v/>
      </c>
    </row>
    <row r="883" customFormat="false" ht="15" hidden="false" customHeight="false" outlineLevel="0" collapsed="false">
      <c r="A883" s="16" t="s">
        <v>1624</v>
      </c>
      <c r="B883" s="16" t="s">
        <v>1617</v>
      </c>
      <c r="C883" s="16" t="s">
        <v>1625</v>
      </c>
      <c r="D883" s="16" t="s">
        <v>136</v>
      </c>
      <c r="E883" s="16" t="n">
        <v>1</v>
      </c>
      <c r="F883" s="16" t="n">
        <v>2104</v>
      </c>
      <c r="G883" s="16" t="n">
        <v>0.1</v>
      </c>
      <c r="H883" s="16" t="s">
        <v>112</v>
      </c>
      <c r="I883" s="16" t="s">
        <v>71</v>
      </c>
      <c r="J883" s="16" t="n">
        <v>4</v>
      </c>
      <c r="K883" s="16" t="n">
        <v>4</v>
      </c>
      <c r="L883" s="16" t="s">
        <v>41</v>
      </c>
      <c r="M883" s="16" t="str">
        <f aca="false">IF(COUNTIF($A$2:A883,A883)&gt;1,"DUPLICATE","")</f>
        <v/>
      </c>
    </row>
    <row r="884" customFormat="false" ht="15" hidden="false" customHeight="false" outlineLevel="0" collapsed="false">
      <c r="A884" s="16" t="s">
        <v>1626</v>
      </c>
      <c r="B884" s="16" t="s">
        <v>1617</v>
      </c>
      <c r="C884" s="16" t="s">
        <v>1627</v>
      </c>
      <c r="D884" s="16" t="s">
        <v>184</v>
      </c>
      <c r="E884" s="16" t="n">
        <v>2</v>
      </c>
      <c r="F884" s="16" t="n">
        <v>1291</v>
      </c>
      <c r="G884" s="16" t="n">
        <v>0.05</v>
      </c>
      <c r="H884" s="16" t="s">
        <v>39</v>
      </c>
      <c r="I884" s="16" t="s">
        <v>60</v>
      </c>
      <c r="J884" s="16" t="n">
        <v>4</v>
      </c>
      <c r="K884" s="16" t="n">
        <v>4</v>
      </c>
      <c r="L884" s="16" t="s">
        <v>41</v>
      </c>
      <c r="M884" s="16" t="str">
        <f aca="false">IF(COUNTIF($A$2:A884,A884)&gt;1,"DUPLICATE","")</f>
        <v/>
      </c>
    </row>
    <row r="885" customFormat="false" ht="15" hidden="false" customHeight="false" outlineLevel="0" collapsed="false">
      <c r="A885" s="16" t="s">
        <v>1628</v>
      </c>
      <c r="B885" s="16" t="s">
        <v>1617</v>
      </c>
      <c r="C885" s="16" t="s">
        <v>1629</v>
      </c>
      <c r="D885" s="16" t="s">
        <v>191</v>
      </c>
      <c r="E885" s="16" t="n">
        <v>2</v>
      </c>
      <c r="F885" s="16" t="n">
        <v>382</v>
      </c>
      <c r="G885" s="16" t="n">
        <v>0.2</v>
      </c>
      <c r="H885" s="16" t="s">
        <v>67</v>
      </c>
      <c r="I885" s="16" t="s">
        <v>60</v>
      </c>
      <c r="J885" s="16" t="n">
        <v>3</v>
      </c>
      <c r="K885" s="16" t="n">
        <v>4</v>
      </c>
      <c r="L885" s="16" t="s">
        <v>41</v>
      </c>
      <c r="M885" s="16" t="str">
        <f aca="false">IF(COUNTIF($A$2:A885,A885)&gt;1,"DUPLICATE","")</f>
        <v/>
      </c>
    </row>
    <row r="886" customFormat="false" ht="15" hidden="false" customHeight="false" outlineLevel="0" collapsed="false">
      <c r="A886" s="16" t="s">
        <v>1630</v>
      </c>
      <c r="B886" s="16" t="s">
        <v>1617</v>
      </c>
      <c r="C886" s="16" t="s">
        <v>1631</v>
      </c>
      <c r="D886" s="16" t="s">
        <v>63</v>
      </c>
      <c r="E886" s="16" t="n">
        <v>1</v>
      </c>
      <c r="F886" s="16" t="n">
        <v>1496</v>
      </c>
      <c r="G886" s="16" t="n">
        <v>0.2</v>
      </c>
      <c r="H886" s="16" t="s">
        <v>70</v>
      </c>
      <c r="I886" s="16" t="s">
        <v>60</v>
      </c>
      <c r="J886" s="16" t="n">
        <v>6</v>
      </c>
      <c r="K886" s="16" t="n">
        <v>3</v>
      </c>
      <c r="L886" s="16" t="s">
        <v>41</v>
      </c>
      <c r="M886" s="16" t="str">
        <f aca="false">IF(COUNTIF($A$2:A886,A886)&gt;1,"DUPLICATE","")</f>
        <v/>
      </c>
    </row>
    <row r="887" customFormat="false" ht="15" hidden="false" customHeight="false" outlineLevel="0" collapsed="false">
      <c r="A887" s="16" t="s">
        <v>1632</v>
      </c>
      <c r="B887" s="16" t="s">
        <v>1617</v>
      </c>
      <c r="C887" s="16" t="s">
        <v>1046</v>
      </c>
      <c r="D887" s="16" t="s">
        <v>385</v>
      </c>
      <c r="E887" s="16" t="n">
        <v>3</v>
      </c>
      <c r="F887" s="16" t="n">
        <v>301</v>
      </c>
      <c r="G887" s="16" t="n">
        <v>0.2</v>
      </c>
      <c r="H887" s="16" t="s">
        <v>233</v>
      </c>
      <c r="I887" s="16" t="s">
        <v>47</v>
      </c>
      <c r="J887" s="16" t="n">
        <v>3</v>
      </c>
      <c r="K887" s="16" t="n">
        <v>5</v>
      </c>
      <c r="L887" s="16" t="s">
        <v>41</v>
      </c>
      <c r="M887" s="16" t="str">
        <f aca="false">IF(COUNTIF($A$2:A887,A887)&gt;1,"DUPLICATE","")</f>
        <v/>
      </c>
    </row>
    <row r="888" customFormat="false" ht="15" hidden="false" customHeight="false" outlineLevel="0" collapsed="false">
      <c r="A888" s="16" t="s">
        <v>1633</v>
      </c>
      <c r="B888" s="16" t="s">
        <v>1617</v>
      </c>
      <c r="C888" s="16" t="s">
        <v>1634</v>
      </c>
      <c r="D888" s="16" t="s">
        <v>396</v>
      </c>
      <c r="E888" s="16" t="n">
        <v>2</v>
      </c>
      <c r="F888" s="16" t="n">
        <v>5284</v>
      </c>
      <c r="G888" s="16" t="n">
        <v>0.2</v>
      </c>
      <c r="H888" s="16" t="s">
        <v>130</v>
      </c>
      <c r="I888" s="16" t="s">
        <v>47</v>
      </c>
      <c r="J888" s="16" t="n">
        <v>3</v>
      </c>
      <c r="K888" s="16" t="n">
        <v>3</v>
      </c>
      <c r="L888" s="16" t="s">
        <v>41</v>
      </c>
      <c r="M888" s="16" t="str">
        <f aca="false">IF(COUNTIF($A$2:A888,A888)&gt;1,"DUPLICATE","")</f>
        <v/>
      </c>
    </row>
    <row r="889" customFormat="false" ht="15" hidden="false" customHeight="false" outlineLevel="0" collapsed="false">
      <c r="A889" s="16" t="s">
        <v>1635</v>
      </c>
      <c r="B889" s="16" t="s">
        <v>1617</v>
      </c>
      <c r="C889" s="16" t="s">
        <v>128</v>
      </c>
      <c r="D889" s="16" t="s">
        <v>119</v>
      </c>
      <c r="E889" s="16" t="n">
        <v>5</v>
      </c>
      <c r="F889" s="16" t="n">
        <v>241</v>
      </c>
      <c r="G889" s="16" t="n">
        <v>0.15</v>
      </c>
      <c r="H889" s="16" t="s">
        <v>70</v>
      </c>
      <c r="I889" s="16" t="s">
        <v>47</v>
      </c>
      <c r="J889" s="16" t="n">
        <v>4</v>
      </c>
      <c r="K889" s="16"/>
      <c r="L889" s="16" t="s">
        <v>41</v>
      </c>
      <c r="M889" s="16" t="str">
        <f aca="false">IF(COUNTIF($A$2:A889,A889)&gt;1,"DUPLICATE","")</f>
        <v/>
      </c>
    </row>
    <row r="890" customFormat="false" ht="15" hidden="false" customHeight="false" outlineLevel="0" collapsed="false">
      <c r="A890" s="16" t="s">
        <v>1636</v>
      </c>
      <c r="B890" s="16" t="s">
        <v>1617</v>
      </c>
      <c r="C890" s="16" t="s">
        <v>1637</v>
      </c>
      <c r="D890" s="16" t="s">
        <v>99</v>
      </c>
      <c r="E890" s="16" t="n">
        <v>2</v>
      </c>
      <c r="F890" s="16" t="n">
        <v>733</v>
      </c>
      <c r="G890" s="16" t="n">
        <v>0.2</v>
      </c>
      <c r="H890" s="16" t="s">
        <v>56</v>
      </c>
      <c r="I890" s="16" t="s">
        <v>47</v>
      </c>
      <c r="J890" s="16" t="n">
        <v>5</v>
      </c>
      <c r="K890" s="16" t="n">
        <v>4</v>
      </c>
      <c r="L890" s="16" t="s">
        <v>41</v>
      </c>
      <c r="M890" s="16" t="str">
        <f aca="false">IF(COUNTIF($A$2:A890,A890)&gt;1,"DUPLICATE","")</f>
        <v/>
      </c>
    </row>
    <row r="891" customFormat="false" ht="15" hidden="false" customHeight="false" outlineLevel="0" collapsed="false">
      <c r="A891" s="16" t="s">
        <v>1638</v>
      </c>
      <c r="B891" s="16" t="s">
        <v>1617</v>
      </c>
      <c r="C891" s="16" t="s">
        <v>1639</v>
      </c>
      <c r="D891" s="16" t="s">
        <v>721</v>
      </c>
      <c r="E891" s="16" t="n">
        <v>3</v>
      </c>
      <c r="F891" s="16" t="n">
        <v>486</v>
      </c>
      <c r="G891" s="16" t="n">
        <v>0</v>
      </c>
      <c r="H891" s="16" t="s">
        <v>233</v>
      </c>
      <c r="I891" s="16" t="s">
        <v>60</v>
      </c>
      <c r="J891" s="16" t="n">
        <v>6</v>
      </c>
      <c r="K891" s="16" t="n">
        <v>4</v>
      </c>
      <c r="L891" s="16" t="s">
        <v>41</v>
      </c>
      <c r="M891" s="16" t="str">
        <f aca="false">IF(COUNTIF($A$2:A891,A891)&gt;1,"DUPLICATE","")</f>
        <v/>
      </c>
    </row>
    <row r="892" customFormat="false" ht="15" hidden="false" customHeight="false" outlineLevel="0" collapsed="false">
      <c r="A892" s="16" t="s">
        <v>1640</v>
      </c>
      <c r="B892" s="16" t="s">
        <v>1617</v>
      </c>
      <c r="C892" s="16" t="s">
        <v>1265</v>
      </c>
      <c r="D892" s="16" t="s">
        <v>173</v>
      </c>
      <c r="E892" s="16" t="n">
        <v>1</v>
      </c>
      <c r="F892" s="16" t="n">
        <v>1239</v>
      </c>
      <c r="G892" s="16" t="n">
        <v>0.15</v>
      </c>
      <c r="H892" s="16" t="s">
        <v>208</v>
      </c>
      <c r="I892" s="16" t="s">
        <v>47</v>
      </c>
      <c r="J892" s="16" t="n">
        <v>5</v>
      </c>
      <c r="K892" s="16" t="n">
        <v>4</v>
      </c>
      <c r="L892" s="16" t="s">
        <v>41</v>
      </c>
      <c r="M892" s="16" t="str">
        <f aca="false">IF(COUNTIF($A$2:A892,A892)&gt;1,"DUPLICATE","")</f>
        <v/>
      </c>
    </row>
    <row r="893" customFormat="false" ht="15" hidden="false" customHeight="false" outlineLevel="0" collapsed="false">
      <c r="A893" s="16" t="s">
        <v>1641</v>
      </c>
      <c r="B893" s="16" t="s">
        <v>1642</v>
      </c>
      <c r="C893" s="16" t="s">
        <v>491</v>
      </c>
      <c r="D893" s="16" t="s">
        <v>254</v>
      </c>
      <c r="E893" s="16" t="n">
        <v>1</v>
      </c>
      <c r="F893" s="16" t="n">
        <v>980</v>
      </c>
      <c r="G893" s="16" t="n">
        <v>0</v>
      </c>
      <c r="H893" s="16" t="s">
        <v>208</v>
      </c>
      <c r="I893" s="16" t="s">
        <v>60</v>
      </c>
      <c r="J893" s="16" t="n">
        <v>5</v>
      </c>
      <c r="K893" s="16" t="n">
        <v>4</v>
      </c>
      <c r="L893" s="16" t="s">
        <v>41</v>
      </c>
      <c r="M893" s="16" t="str">
        <f aca="false">IF(COUNTIF($A$2:A893,A893)&gt;1,"DUPLICATE","")</f>
        <v/>
      </c>
    </row>
    <row r="894" customFormat="false" ht="15" hidden="false" customHeight="false" outlineLevel="0" collapsed="false">
      <c r="A894" s="16" t="s">
        <v>1643</v>
      </c>
      <c r="B894" s="16" t="s">
        <v>1642</v>
      </c>
      <c r="C894" s="16" t="s">
        <v>1314</v>
      </c>
      <c r="D894" s="16" t="s">
        <v>99</v>
      </c>
      <c r="E894" s="16" t="n">
        <v>3</v>
      </c>
      <c r="F894" s="16" t="s">
        <v>1644</v>
      </c>
      <c r="G894" s="16" t="n">
        <v>0</v>
      </c>
      <c r="H894" s="16" t="s">
        <v>130</v>
      </c>
      <c r="I894" s="16" t="s">
        <v>40</v>
      </c>
      <c r="J894" s="16" t="n">
        <v>2</v>
      </c>
      <c r="K894" s="16"/>
      <c r="L894" s="16" t="s">
        <v>57</v>
      </c>
      <c r="M894" s="16" t="str">
        <f aca="false">IF(COUNTIF($A$2:A894,A894)&gt;1,"DUPLICATE","")</f>
        <v/>
      </c>
    </row>
    <row r="895" customFormat="false" ht="15" hidden="false" customHeight="false" outlineLevel="0" collapsed="false">
      <c r="A895" s="16" t="s">
        <v>1645</v>
      </c>
      <c r="B895" s="16" t="s">
        <v>1642</v>
      </c>
      <c r="C895" s="16" t="s">
        <v>875</v>
      </c>
      <c r="D895" s="16" t="s">
        <v>291</v>
      </c>
      <c r="E895" s="16" t="n">
        <v>1</v>
      </c>
      <c r="F895" s="16" t="n">
        <v>1189</v>
      </c>
      <c r="G895" s="16" t="n">
        <v>0</v>
      </c>
      <c r="H895" s="16" t="s">
        <v>89</v>
      </c>
      <c r="I895" s="16" t="s">
        <v>71</v>
      </c>
      <c r="J895" s="16" t="n">
        <v>2</v>
      </c>
      <c r="K895" s="16"/>
      <c r="L895" s="16" t="s">
        <v>41</v>
      </c>
      <c r="M895" s="16" t="str">
        <f aca="false">IF(COUNTIF($A$2:A895,A895)&gt;1,"DUPLICATE","")</f>
        <v/>
      </c>
    </row>
    <row r="896" customFormat="false" ht="15" hidden="false" customHeight="false" outlineLevel="0" collapsed="false">
      <c r="A896" s="16" t="s">
        <v>1646</v>
      </c>
      <c r="B896" s="16" t="s">
        <v>1642</v>
      </c>
      <c r="C896" s="16" t="s">
        <v>1647</v>
      </c>
      <c r="D896" s="16" t="s">
        <v>108</v>
      </c>
      <c r="E896" s="16" t="n">
        <v>3</v>
      </c>
      <c r="F896" s="16" t="n">
        <v>3519</v>
      </c>
      <c r="G896" s="16" t="n">
        <v>0.3</v>
      </c>
      <c r="H896" s="16" t="s">
        <v>112</v>
      </c>
      <c r="I896" s="16" t="s">
        <v>47</v>
      </c>
      <c r="J896" s="16" t="n">
        <v>2</v>
      </c>
      <c r="K896" s="16" t="n">
        <v>4</v>
      </c>
      <c r="L896" s="16" t="s">
        <v>41</v>
      </c>
      <c r="M896" s="16" t="str">
        <f aca="false">IF(COUNTIF($A$2:A896,A896)&gt;1,"DUPLICATE","")</f>
        <v/>
      </c>
    </row>
    <row r="897" customFormat="false" ht="15" hidden="false" customHeight="false" outlineLevel="0" collapsed="false">
      <c r="A897" s="16" t="s">
        <v>1648</v>
      </c>
      <c r="B897" s="16" t="s">
        <v>1642</v>
      </c>
      <c r="C897" s="16" t="s">
        <v>213</v>
      </c>
      <c r="D897" s="16" t="s">
        <v>157</v>
      </c>
      <c r="E897" s="16" t="n">
        <v>1</v>
      </c>
      <c r="F897" s="16" t="n">
        <v>1138</v>
      </c>
      <c r="G897" s="16" t="n">
        <v>0</v>
      </c>
      <c r="H897" s="16" t="s">
        <v>46</v>
      </c>
      <c r="I897" s="16" t="s">
        <v>71</v>
      </c>
      <c r="J897" s="16" t="n">
        <v>3</v>
      </c>
      <c r="K897" s="16" t="n">
        <v>4</v>
      </c>
      <c r="L897" s="16" t="s">
        <v>41</v>
      </c>
      <c r="M897" s="16" t="str">
        <f aca="false">IF(COUNTIF($A$2:A897,A897)&gt;1,"DUPLICATE","")</f>
        <v/>
      </c>
    </row>
    <row r="898" customFormat="false" ht="15" hidden="false" customHeight="false" outlineLevel="0" collapsed="false">
      <c r="A898" s="16" t="s">
        <v>1649</v>
      </c>
      <c r="B898" s="16" t="s">
        <v>1642</v>
      </c>
      <c r="C898" s="16" t="s">
        <v>328</v>
      </c>
      <c r="D898" s="16" t="s">
        <v>142</v>
      </c>
      <c r="E898" s="16" t="n">
        <v>1</v>
      </c>
      <c r="F898" s="16" t="n">
        <v>603</v>
      </c>
      <c r="G898" s="16" t="n">
        <v>0.05</v>
      </c>
      <c r="H898" s="16" t="s">
        <v>208</v>
      </c>
      <c r="I898" s="16" t="s">
        <v>71</v>
      </c>
      <c r="J898" s="16" t="n">
        <v>4</v>
      </c>
      <c r="K898" s="16" t="n">
        <v>5</v>
      </c>
      <c r="L898" s="16" t="s">
        <v>41</v>
      </c>
      <c r="M898" s="16" t="str">
        <f aca="false">IF(COUNTIF($A$2:A898,A898)&gt;1,"DUPLICATE","")</f>
        <v/>
      </c>
    </row>
    <row r="899" customFormat="false" ht="15" hidden="false" customHeight="false" outlineLevel="0" collapsed="false">
      <c r="A899" s="16" t="s">
        <v>1650</v>
      </c>
      <c r="B899" s="16" t="s">
        <v>1642</v>
      </c>
      <c r="C899" s="16" t="s">
        <v>1651</v>
      </c>
      <c r="D899" s="16" t="s">
        <v>105</v>
      </c>
      <c r="E899" s="16" t="n">
        <v>3</v>
      </c>
      <c r="F899" s="16" t="n">
        <v>397</v>
      </c>
      <c r="G899" s="16" t="n">
        <v>0.15</v>
      </c>
      <c r="H899" s="16" t="s">
        <v>39</v>
      </c>
      <c r="I899" s="16" t="s">
        <v>123</v>
      </c>
      <c r="J899" s="16" t="n">
        <v>4</v>
      </c>
      <c r="K899" s="16" t="n">
        <v>4</v>
      </c>
      <c r="L899" s="16" t="s">
        <v>41</v>
      </c>
      <c r="M899" s="16" t="str">
        <f aca="false">IF(COUNTIF($A$2:A899,A899)&gt;1,"DUPLICATE","")</f>
        <v/>
      </c>
    </row>
    <row r="900" customFormat="false" ht="15" hidden="false" customHeight="false" outlineLevel="0" collapsed="false">
      <c r="A900" s="16" t="s">
        <v>1652</v>
      </c>
      <c r="B900" s="16" t="s">
        <v>1642</v>
      </c>
      <c r="C900" s="16" t="s">
        <v>296</v>
      </c>
      <c r="D900" s="16" t="s">
        <v>136</v>
      </c>
      <c r="E900" s="16" t="n">
        <v>1</v>
      </c>
      <c r="F900" s="16" t="n">
        <v>2174</v>
      </c>
      <c r="G900" s="16" t="n">
        <v>0</v>
      </c>
      <c r="H900" s="16" t="s">
        <v>70</v>
      </c>
      <c r="I900" s="16" t="s">
        <v>71</v>
      </c>
      <c r="J900" s="16" t="n">
        <v>6</v>
      </c>
      <c r="K900" s="16" t="n">
        <v>4</v>
      </c>
      <c r="L900" s="16" t="s">
        <v>41</v>
      </c>
      <c r="M900" s="16" t="str">
        <f aca="false">IF(COUNTIF($A$2:A900,A900)&gt;1,"DUPLICATE","")</f>
        <v/>
      </c>
    </row>
    <row r="901" customFormat="false" ht="15" hidden="false" customHeight="false" outlineLevel="0" collapsed="false">
      <c r="A901" s="16" t="s">
        <v>1653</v>
      </c>
      <c r="B901" s="16" t="s">
        <v>1642</v>
      </c>
      <c r="C901" s="16" t="s">
        <v>1231</v>
      </c>
      <c r="D901" s="16" t="s">
        <v>341</v>
      </c>
      <c r="E901" s="16" t="n">
        <v>2</v>
      </c>
      <c r="F901" s="16" t="n">
        <v>1084</v>
      </c>
      <c r="G901" s="16" t="n">
        <v>0.1</v>
      </c>
      <c r="H901" s="16" t="s">
        <v>46</v>
      </c>
      <c r="I901" s="16" t="s">
        <v>47</v>
      </c>
      <c r="J901" s="16" t="n">
        <v>2</v>
      </c>
      <c r="K901" s="16" t="n">
        <v>5</v>
      </c>
      <c r="L901" s="16" t="s">
        <v>41</v>
      </c>
      <c r="M901" s="16" t="str">
        <f aca="false">IF(COUNTIF($A$2:A901,A901)&gt;1,"DUPLICATE","")</f>
        <v/>
      </c>
    </row>
    <row r="902" customFormat="false" ht="15" hidden="false" customHeight="false" outlineLevel="0" collapsed="false">
      <c r="A902" s="16" t="s">
        <v>1654</v>
      </c>
      <c r="B902" s="16" t="s">
        <v>1642</v>
      </c>
      <c r="C902" s="16" t="s">
        <v>1546</v>
      </c>
      <c r="D902" s="16" t="s">
        <v>92</v>
      </c>
      <c r="E902" s="16" t="n">
        <v>1</v>
      </c>
      <c r="F902" s="16" t="n">
        <v>4064</v>
      </c>
      <c r="G902" s="16" t="n">
        <v>0.1</v>
      </c>
      <c r="H902" s="16" t="s">
        <v>39</v>
      </c>
      <c r="I902" s="16" t="s">
        <v>40</v>
      </c>
      <c r="J902" s="16" t="n">
        <v>5</v>
      </c>
      <c r="K902" s="16" t="n">
        <v>4</v>
      </c>
      <c r="L902" s="16" t="s">
        <v>41</v>
      </c>
      <c r="M902" s="16" t="str">
        <f aca="false">IF(COUNTIF($A$2:A902,A902)&gt;1,"DUPLICATE","")</f>
        <v/>
      </c>
    </row>
    <row r="903" customFormat="false" ht="15" hidden="false" customHeight="false" outlineLevel="0" collapsed="false">
      <c r="A903" s="16" t="s">
        <v>1655</v>
      </c>
      <c r="B903" s="16" t="s">
        <v>1642</v>
      </c>
      <c r="C903" s="16" t="s">
        <v>1656</v>
      </c>
      <c r="D903" s="16" t="s">
        <v>165</v>
      </c>
      <c r="E903" s="16" t="n">
        <v>2</v>
      </c>
      <c r="F903" s="16" t="n">
        <v>929</v>
      </c>
      <c r="G903" s="16" t="n">
        <v>0</v>
      </c>
      <c r="H903" s="16" t="s">
        <v>39</v>
      </c>
      <c r="I903" s="16" t="s">
        <v>60</v>
      </c>
      <c r="J903" s="16" t="n">
        <v>2</v>
      </c>
      <c r="K903" s="16" t="n">
        <v>4</v>
      </c>
      <c r="L903" s="16" t="s">
        <v>41</v>
      </c>
      <c r="M903" s="16" t="str">
        <f aca="false">IF(COUNTIF($A$2:A903,A903)&gt;1,"DUPLICATE","")</f>
        <v/>
      </c>
    </row>
    <row r="904" customFormat="false" ht="15" hidden="false" customHeight="false" outlineLevel="0" collapsed="false">
      <c r="A904" s="16" t="s">
        <v>1657</v>
      </c>
      <c r="B904" s="16" t="s">
        <v>1642</v>
      </c>
      <c r="C904" s="16" t="s">
        <v>156</v>
      </c>
      <c r="D904" s="16" t="s">
        <v>108</v>
      </c>
      <c r="E904" s="16" t="n">
        <v>2</v>
      </c>
      <c r="F904" s="16" t="n">
        <v>3600</v>
      </c>
      <c r="G904" s="16" t="n">
        <v>0.1</v>
      </c>
      <c r="H904" s="16" t="s">
        <v>81</v>
      </c>
      <c r="I904" s="16" t="s">
        <v>60</v>
      </c>
      <c r="J904" s="16" t="n">
        <v>3</v>
      </c>
      <c r="K904" s="16" t="n">
        <v>5</v>
      </c>
      <c r="L904" s="16" t="s">
        <v>41</v>
      </c>
      <c r="M904" s="16" t="str">
        <f aca="false">IF(COUNTIF($A$2:A904,A904)&gt;1,"DUPLICATE","")</f>
        <v/>
      </c>
    </row>
    <row r="905" customFormat="false" ht="15" hidden="false" customHeight="false" outlineLevel="0" collapsed="false">
      <c r="A905" s="16" t="s">
        <v>1658</v>
      </c>
      <c r="B905" s="16" t="s">
        <v>1659</v>
      </c>
      <c r="C905" s="16" t="s">
        <v>1038</v>
      </c>
      <c r="D905" s="16" t="s">
        <v>393</v>
      </c>
      <c r="E905" s="16" t="n">
        <v>2</v>
      </c>
      <c r="F905" s="16" t="n">
        <v>502</v>
      </c>
      <c r="G905" s="16" t="n">
        <v>0.1</v>
      </c>
      <c r="H905" s="16" t="s">
        <v>89</v>
      </c>
      <c r="I905" s="16" t="s">
        <v>71</v>
      </c>
      <c r="J905" s="16" t="n">
        <v>3</v>
      </c>
      <c r="K905" s="16" t="n">
        <v>4</v>
      </c>
      <c r="L905" s="16" t="s">
        <v>41</v>
      </c>
      <c r="M905" s="16" t="str">
        <f aca="false">IF(COUNTIF($A$2:A905,A905)&gt;1,"DUPLICATE","")</f>
        <v/>
      </c>
    </row>
    <row r="906" customFormat="false" ht="15" hidden="false" customHeight="false" outlineLevel="0" collapsed="false">
      <c r="A906" s="16" t="s">
        <v>1660</v>
      </c>
      <c r="B906" s="16" t="s">
        <v>1659</v>
      </c>
      <c r="C906" s="16" t="s">
        <v>159</v>
      </c>
      <c r="D906" s="16" t="s">
        <v>341</v>
      </c>
      <c r="E906" s="16" t="n">
        <v>2</v>
      </c>
      <c r="F906" s="16" t="n">
        <v>1096</v>
      </c>
      <c r="G906" s="16" t="n">
        <v>0</v>
      </c>
      <c r="H906" s="16" t="s">
        <v>81</v>
      </c>
      <c r="I906" s="16" t="s">
        <v>47</v>
      </c>
      <c r="J906" s="16" t="n">
        <v>2</v>
      </c>
      <c r="K906" s="16" t="n">
        <v>5</v>
      </c>
      <c r="L906" s="16" t="s">
        <v>41</v>
      </c>
      <c r="M906" s="16" t="str">
        <f aca="false">IF(COUNTIF($A$2:A906,A906)&gt;1,"DUPLICATE","")</f>
        <v/>
      </c>
    </row>
    <row r="907" customFormat="false" ht="15" hidden="false" customHeight="false" outlineLevel="0" collapsed="false">
      <c r="A907" s="16" t="s">
        <v>1661</v>
      </c>
      <c r="B907" s="16" t="s">
        <v>1659</v>
      </c>
      <c r="C907" s="16" t="s">
        <v>993</v>
      </c>
      <c r="D907" s="16" t="s">
        <v>77</v>
      </c>
      <c r="E907" s="16" t="n">
        <v>3</v>
      </c>
      <c r="F907" s="16" t="n">
        <v>333</v>
      </c>
      <c r="G907" s="16" t="n">
        <v>0.1</v>
      </c>
      <c r="H907" s="16" t="s">
        <v>39</v>
      </c>
      <c r="I907" s="16" t="s">
        <v>40</v>
      </c>
      <c r="J907" s="16" t="n">
        <v>4</v>
      </c>
      <c r="K907" s="16" t="n">
        <v>4</v>
      </c>
      <c r="L907" s="16" t="s">
        <v>41</v>
      </c>
      <c r="M907" s="16" t="str">
        <f aca="false">IF(COUNTIF($A$2:A907,A907)&gt;1,"DUPLICATE","")</f>
        <v/>
      </c>
    </row>
    <row r="908" customFormat="false" ht="15" hidden="false" customHeight="false" outlineLevel="0" collapsed="false">
      <c r="A908" s="16" t="s">
        <v>1662</v>
      </c>
      <c r="B908" s="16" t="s">
        <v>1659</v>
      </c>
      <c r="C908" s="16" t="s">
        <v>431</v>
      </c>
      <c r="D908" s="16" t="s">
        <v>216</v>
      </c>
      <c r="E908" s="16" t="n">
        <v>2</v>
      </c>
      <c r="F908" s="16" t="n">
        <v>866</v>
      </c>
      <c r="G908" s="16" t="n">
        <v>0.1</v>
      </c>
      <c r="H908" s="16" t="s">
        <v>81</v>
      </c>
      <c r="I908" s="16" t="s">
        <v>60</v>
      </c>
      <c r="J908" s="16" t="n">
        <v>5</v>
      </c>
      <c r="K908" s="16" t="n">
        <v>4</v>
      </c>
      <c r="L908" s="16" t="s">
        <v>41</v>
      </c>
      <c r="M908" s="16" t="str">
        <f aca="false">IF(COUNTIF($A$2:A908,A908)&gt;1,"DUPLICATE","")</f>
        <v/>
      </c>
    </row>
    <row r="909" customFormat="false" ht="15" hidden="false" customHeight="false" outlineLevel="0" collapsed="false">
      <c r="A909" s="16" t="s">
        <v>1663</v>
      </c>
      <c r="B909" s="16" t="s">
        <v>1659</v>
      </c>
      <c r="C909" s="16" t="s">
        <v>468</v>
      </c>
      <c r="D909" s="16" t="s">
        <v>108</v>
      </c>
      <c r="E909" s="16" t="n">
        <v>1</v>
      </c>
      <c r="F909" s="16" t="n">
        <v>3596</v>
      </c>
      <c r="G909" s="16" t="n">
        <v>0.15</v>
      </c>
      <c r="H909" s="16" t="s">
        <v>56</v>
      </c>
      <c r="I909" s="16" t="s">
        <v>60</v>
      </c>
      <c r="J909" s="16" t="n">
        <v>7</v>
      </c>
      <c r="K909" s="16" t="n">
        <v>4</v>
      </c>
      <c r="L909" s="16" t="s">
        <v>41</v>
      </c>
      <c r="M909" s="16" t="str">
        <f aca="false">IF(COUNTIF($A$2:A909,A909)&gt;1,"DUPLICATE","")</f>
        <v/>
      </c>
    </row>
    <row r="910" customFormat="false" ht="15" hidden="false" customHeight="false" outlineLevel="0" collapsed="false">
      <c r="A910" s="16" t="s">
        <v>1664</v>
      </c>
      <c r="B910" s="16" t="s">
        <v>1659</v>
      </c>
      <c r="C910" s="16" t="s">
        <v>1119</v>
      </c>
      <c r="D910" s="16" t="s">
        <v>211</v>
      </c>
      <c r="E910" s="16" t="n">
        <v>2</v>
      </c>
      <c r="F910" s="16" t="n">
        <v>1241</v>
      </c>
      <c r="G910" s="16" t="n">
        <v>0</v>
      </c>
      <c r="H910" s="16" t="s">
        <v>112</v>
      </c>
      <c r="I910" s="16" t="s">
        <v>60</v>
      </c>
      <c r="J910" s="16" t="n">
        <v>4</v>
      </c>
      <c r="K910" s="16" t="n">
        <v>4</v>
      </c>
      <c r="L910" s="16" t="s">
        <v>41</v>
      </c>
      <c r="M910" s="16" t="str">
        <f aca="false">IF(COUNTIF($A$2:A910,A910)&gt;1,"DUPLICATE","")</f>
        <v/>
      </c>
    </row>
    <row r="911" customFormat="false" ht="15" hidden="false" customHeight="false" outlineLevel="0" collapsed="false">
      <c r="A911" s="16" t="s">
        <v>1665</v>
      </c>
      <c r="B911" s="16" t="s">
        <v>1659</v>
      </c>
      <c r="C911" s="16" t="s">
        <v>1666</v>
      </c>
      <c r="D911" s="16" t="s">
        <v>146</v>
      </c>
      <c r="E911" s="16" t="n">
        <v>1</v>
      </c>
      <c r="F911" s="16" t="s">
        <v>1667</v>
      </c>
      <c r="G911" s="16" t="n">
        <v>0.1</v>
      </c>
      <c r="H911" s="16" t="s">
        <v>46</v>
      </c>
      <c r="I911" s="16" t="s">
        <v>60</v>
      </c>
      <c r="J911" s="16" t="n">
        <v>2</v>
      </c>
      <c r="K911" s="16" t="n">
        <v>4</v>
      </c>
      <c r="L911" s="16" t="s">
        <v>41</v>
      </c>
      <c r="M911" s="16" t="str">
        <f aca="false">IF(COUNTIF($A$2:A911,A911)&gt;1,"DUPLICATE","")</f>
        <v/>
      </c>
    </row>
    <row r="912" customFormat="false" ht="15" hidden="false" customHeight="false" outlineLevel="0" collapsed="false">
      <c r="A912" s="16" t="s">
        <v>1668</v>
      </c>
      <c r="B912" s="16" t="s">
        <v>1659</v>
      </c>
      <c r="C912" s="16" t="s">
        <v>1669</v>
      </c>
      <c r="D912" s="16" t="s">
        <v>165</v>
      </c>
      <c r="E912" s="16" t="n">
        <v>2</v>
      </c>
      <c r="F912" s="16" t="n">
        <v>859</v>
      </c>
      <c r="G912" s="16" t="n">
        <v>0.05</v>
      </c>
      <c r="H912" s="16" t="s">
        <v>130</v>
      </c>
      <c r="I912" s="16" t="s">
        <v>71</v>
      </c>
      <c r="J912" s="16" t="n">
        <v>4</v>
      </c>
      <c r="K912" s="16" t="n">
        <v>5</v>
      </c>
      <c r="L912" s="16" t="s">
        <v>41</v>
      </c>
      <c r="M912" s="16" t="str">
        <f aca="false">IF(COUNTIF($A$2:A912,A912)&gt;1,"DUPLICATE","")</f>
        <v/>
      </c>
    </row>
    <row r="913" customFormat="false" ht="15" hidden="false" customHeight="false" outlineLevel="0" collapsed="false">
      <c r="A913" s="16" t="s">
        <v>1670</v>
      </c>
      <c r="B913" s="16" t="s">
        <v>1659</v>
      </c>
      <c r="C913" s="16" t="s">
        <v>1438</v>
      </c>
      <c r="D913" s="16" t="s">
        <v>84</v>
      </c>
      <c r="E913" s="16" t="n">
        <v>3</v>
      </c>
      <c r="F913" s="16" t="n">
        <v>247</v>
      </c>
      <c r="G913" s="16" t="n">
        <v>0.1</v>
      </c>
      <c r="H913" s="16" t="s">
        <v>67</v>
      </c>
      <c r="I913" s="16" t="s">
        <v>71</v>
      </c>
      <c r="J913" s="16" t="n">
        <v>2</v>
      </c>
      <c r="K913" s="16" t="n">
        <v>4</v>
      </c>
      <c r="L913" s="16" t="s">
        <v>57</v>
      </c>
      <c r="M913" s="16" t="str">
        <f aca="false">IF(COUNTIF($A$2:A913,A913)&gt;1,"DUPLICATE","")</f>
        <v/>
      </c>
    </row>
    <row r="914" customFormat="false" ht="15" hidden="false" customHeight="false" outlineLevel="0" collapsed="false">
      <c r="A914" s="16" t="s">
        <v>1671</v>
      </c>
      <c r="B914" s="16" t="s">
        <v>1659</v>
      </c>
      <c r="C914" s="16" t="s">
        <v>1672</v>
      </c>
      <c r="D914" s="16" t="s">
        <v>165</v>
      </c>
      <c r="E914" s="16" t="n">
        <v>1</v>
      </c>
      <c r="F914" s="16" t="n">
        <v>868</v>
      </c>
      <c r="G914" s="16" t="n">
        <v>0.05</v>
      </c>
      <c r="H914" s="16" t="s">
        <v>130</v>
      </c>
      <c r="I914" s="16" t="s">
        <v>60</v>
      </c>
      <c r="J914" s="16" t="n">
        <v>2</v>
      </c>
      <c r="K914" s="16" t="n">
        <v>4</v>
      </c>
      <c r="L914" s="16" t="s">
        <v>41</v>
      </c>
      <c r="M914" s="16" t="str">
        <f aca="false">IF(COUNTIF($A$2:A914,A914)&gt;1,"DUPLICATE","")</f>
        <v/>
      </c>
    </row>
    <row r="915" customFormat="false" ht="15" hidden="false" customHeight="false" outlineLevel="0" collapsed="false">
      <c r="A915" s="16" t="s">
        <v>1673</v>
      </c>
      <c r="B915" s="16" t="s">
        <v>1659</v>
      </c>
      <c r="C915" s="16" t="s">
        <v>1135</v>
      </c>
      <c r="D915" s="16" t="s">
        <v>108</v>
      </c>
      <c r="E915" s="16" t="n">
        <v>1</v>
      </c>
      <c r="F915" s="16" t="n">
        <v>3668</v>
      </c>
      <c r="G915" s="16" t="n">
        <v>0.05</v>
      </c>
      <c r="H915" s="16" t="s">
        <v>81</v>
      </c>
      <c r="I915" s="16" t="s">
        <v>47</v>
      </c>
      <c r="J915" s="16" t="n">
        <v>3</v>
      </c>
      <c r="K915" s="16" t="n">
        <v>5</v>
      </c>
      <c r="L915" s="16" t="s">
        <v>41</v>
      </c>
      <c r="M915" s="16" t="str">
        <f aca="false">IF(COUNTIF($A$2:A915,A915)&gt;1,"DUPLICATE","")</f>
        <v/>
      </c>
    </row>
    <row r="916" customFormat="false" ht="15" hidden="false" customHeight="false" outlineLevel="0" collapsed="false">
      <c r="A916" s="16" t="s">
        <v>1674</v>
      </c>
      <c r="B916" s="16" t="s">
        <v>1659</v>
      </c>
      <c r="C916" s="16" t="s">
        <v>865</v>
      </c>
      <c r="D916" s="16" t="s">
        <v>393</v>
      </c>
      <c r="E916" s="16" t="n">
        <v>2</v>
      </c>
      <c r="F916" s="16" t="n">
        <v>482</v>
      </c>
      <c r="G916" s="16" t="n">
        <v>0.1</v>
      </c>
      <c r="H916" s="16" t="s">
        <v>39</v>
      </c>
      <c r="I916" s="16" t="s">
        <v>71</v>
      </c>
      <c r="J916" s="16" t="n">
        <v>4</v>
      </c>
      <c r="K916" s="16" t="n">
        <v>5</v>
      </c>
      <c r="L916" s="16" t="s">
        <v>41</v>
      </c>
      <c r="M916" s="16" t="str">
        <f aca="false">IF(COUNTIF($A$2:A916,A916)&gt;1,"DUPLICATE","")</f>
        <v/>
      </c>
    </row>
    <row r="917" customFormat="false" ht="15" hidden="false" customHeight="false" outlineLevel="0" collapsed="false">
      <c r="A917" s="16" t="s">
        <v>1675</v>
      </c>
      <c r="B917" s="16" t="s">
        <v>1659</v>
      </c>
      <c r="C917" s="16" t="s">
        <v>559</v>
      </c>
      <c r="D917" s="16" t="s">
        <v>157</v>
      </c>
      <c r="E917" s="16" t="n">
        <v>1</v>
      </c>
      <c r="F917" s="16" t="n">
        <v>1105</v>
      </c>
      <c r="G917" s="16" t="n">
        <v>0.2</v>
      </c>
      <c r="H917" s="16" t="s">
        <v>46</v>
      </c>
      <c r="I917" s="16" t="s">
        <v>47</v>
      </c>
      <c r="J917" s="16" t="n">
        <v>4</v>
      </c>
      <c r="K917" s="16" t="n">
        <v>3</v>
      </c>
      <c r="L917" s="16" t="s">
        <v>41</v>
      </c>
      <c r="M917" s="16" t="str">
        <f aca="false">IF(COUNTIF($A$2:A917,A917)&gt;1,"DUPLICATE","")</f>
        <v/>
      </c>
    </row>
    <row r="918" customFormat="false" ht="15" hidden="false" customHeight="false" outlineLevel="0" collapsed="false">
      <c r="A918" s="16" t="s">
        <v>1676</v>
      </c>
      <c r="B918" s="16" t="s">
        <v>1659</v>
      </c>
      <c r="C918" s="16" t="s">
        <v>1677</v>
      </c>
      <c r="D918" s="16" t="s">
        <v>63</v>
      </c>
      <c r="E918" s="16" t="n">
        <v>2</v>
      </c>
      <c r="F918" s="16" t="n">
        <v>1510</v>
      </c>
      <c r="G918" s="16" t="n">
        <v>0.15</v>
      </c>
      <c r="H918" s="16" t="s">
        <v>39</v>
      </c>
      <c r="I918" s="16" t="s">
        <v>60</v>
      </c>
      <c r="J918" s="16" t="n">
        <v>3</v>
      </c>
      <c r="K918" s="16" t="n">
        <v>4</v>
      </c>
      <c r="L918" s="16" t="s">
        <v>41</v>
      </c>
      <c r="M918" s="16" t="str">
        <f aca="false">IF(COUNTIF($A$2:A918,A918)&gt;1,"DUPLICATE","")</f>
        <v/>
      </c>
    </row>
    <row r="919" customFormat="false" ht="15" hidden="false" customHeight="false" outlineLevel="0" collapsed="false">
      <c r="A919" s="16" t="s">
        <v>1678</v>
      </c>
      <c r="B919" s="16" t="s">
        <v>1659</v>
      </c>
      <c r="C919" s="16" t="s">
        <v>178</v>
      </c>
      <c r="D919" s="16" t="s">
        <v>92</v>
      </c>
      <c r="E919" s="16" t="n">
        <v>2</v>
      </c>
      <c r="F919" s="16" t="n">
        <v>4132</v>
      </c>
      <c r="G919" s="16" t="n">
        <v>0.05</v>
      </c>
      <c r="H919" s="16" t="s">
        <v>46</v>
      </c>
      <c r="I919" s="16" t="s">
        <v>100</v>
      </c>
      <c r="J919" s="16" t="n">
        <v>5</v>
      </c>
      <c r="K919" s="16" t="n">
        <v>3</v>
      </c>
      <c r="L919" s="16" t="s">
        <v>41</v>
      </c>
      <c r="M919" s="16" t="str">
        <f aca="false">IF(COUNTIF($A$2:A919,A919)&gt;1,"DUPLICATE","")</f>
        <v/>
      </c>
    </row>
    <row r="920" customFormat="false" ht="15" hidden="false" customHeight="false" outlineLevel="0" collapsed="false">
      <c r="A920" s="16" t="s">
        <v>1679</v>
      </c>
      <c r="B920" s="16" t="s">
        <v>1659</v>
      </c>
      <c r="C920" s="16" t="s">
        <v>1666</v>
      </c>
      <c r="D920" s="16" t="s">
        <v>216</v>
      </c>
      <c r="E920" s="16" t="n">
        <v>1</v>
      </c>
      <c r="F920" s="16" t="n">
        <v>920</v>
      </c>
      <c r="G920" s="16" t="n">
        <v>0.3</v>
      </c>
      <c r="H920" s="16" t="s">
        <v>46</v>
      </c>
      <c r="I920" s="16" t="s">
        <v>71</v>
      </c>
      <c r="J920" s="16" t="n">
        <v>4</v>
      </c>
      <c r="K920" s="16" t="n">
        <v>3</v>
      </c>
      <c r="L920" s="16" t="s">
        <v>41</v>
      </c>
      <c r="M920" s="16" t="str">
        <f aca="false">IF(COUNTIF($A$2:A920,A920)&gt;1,"DUPLICATE","")</f>
        <v/>
      </c>
    </row>
    <row r="921" customFormat="false" ht="15" hidden="false" customHeight="false" outlineLevel="0" collapsed="false">
      <c r="A921" s="16" t="s">
        <v>1680</v>
      </c>
      <c r="B921" s="16" t="s">
        <v>1681</v>
      </c>
      <c r="C921" s="16" t="s">
        <v>982</v>
      </c>
      <c r="D921" s="16" t="s">
        <v>119</v>
      </c>
      <c r="E921" s="16" t="n">
        <v>1</v>
      </c>
      <c r="F921" s="16" t="n">
        <v>241</v>
      </c>
      <c r="G921" s="16" t="n">
        <v>0</v>
      </c>
      <c r="H921" s="16" t="s">
        <v>112</v>
      </c>
      <c r="I921" s="16" t="s">
        <v>71</v>
      </c>
      <c r="J921" s="16" t="n">
        <v>3</v>
      </c>
      <c r="K921" s="16" t="n">
        <v>4</v>
      </c>
      <c r="L921" s="16" t="s">
        <v>41</v>
      </c>
      <c r="M921" s="16" t="str">
        <f aca="false">IF(COUNTIF($A$2:A921,A921)&gt;1,"DUPLICATE","")</f>
        <v/>
      </c>
    </row>
    <row r="922" customFormat="false" ht="15" hidden="false" customHeight="false" outlineLevel="0" collapsed="false">
      <c r="A922" s="16" t="s">
        <v>1682</v>
      </c>
      <c r="B922" s="16" t="s">
        <v>1681</v>
      </c>
      <c r="C922" s="16" t="s">
        <v>730</v>
      </c>
      <c r="D922" s="16" t="s">
        <v>639</v>
      </c>
      <c r="E922" s="16" t="n">
        <v>2</v>
      </c>
      <c r="F922" s="16" t="n">
        <v>802</v>
      </c>
      <c r="G922" s="16" t="n">
        <v>0</v>
      </c>
      <c r="H922" s="16" t="s">
        <v>89</v>
      </c>
      <c r="I922" s="16" t="s">
        <v>123</v>
      </c>
      <c r="J922" s="16" t="n">
        <v>4</v>
      </c>
      <c r="K922" s="16" t="n">
        <v>4</v>
      </c>
      <c r="L922" s="16" t="s">
        <v>41</v>
      </c>
      <c r="M922" s="16" t="str">
        <f aca="false">IF(COUNTIF($A$2:A922,A922)&gt;1,"DUPLICATE","")</f>
        <v/>
      </c>
    </row>
    <row r="923" customFormat="false" ht="15" hidden="false" customHeight="false" outlineLevel="0" collapsed="false">
      <c r="A923" s="16" t="s">
        <v>1683</v>
      </c>
      <c r="B923" s="16" t="s">
        <v>1681</v>
      </c>
      <c r="C923" s="16" t="s">
        <v>69</v>
      </c>
      <c r="D923" s="16" t="s">
        <v>139</v>
      </c>
      <c r="E923" s="16" t="n">
        <v>1</v>
      </c>
      <c r="F923" s="16" t="n">
        <v>345</v>
      </c>
      <c r="G923" s="16" t="n">
        <v>0.2</v>
      </c>
      <c r="H923" s="16" t="s">
        <v>236</v>
      </c>
      <c r="I923" s="16" t="s">
        <v>47</v>
      </c>
      <c r="J923" s="16" t="n">
        <v>6</v>
      </c>
      <c r="K923" s="16" t="n">
        <v>3</v>
      </c>
      <c r="L923" s="16" t="s">
        <v>41</v>
      </c>
      <c r="M923" s="16" t="str">
        <f aca="false">IF(COUNTIF($A$2:A923,A923)&gt;1,"DUPLICATE","")</f>
        <v/>
      </c>
    </row>
    <row r="924" customFormat="false" ht="15" hidden="false" customHeight="false" outlineLevel="0" collapsed="false">
      <c r="A924" s="16" t="s">
        <v>1684</v>
      </c>
      <c r="B924" s="16" t="s">
        <v>1681</v>
      </c>
      <c r="C924" s="16" t="s">
        <v>1178</v>
      </c>
      <c r="D924" s="16" t="s">
        <v>149</v>
      </c>
      <c r="E924" s="16" t="n">
        <v>1</v>
      </c>
      <c r="F924" s="16" t="n">
        <v>1617</v>
      </c>
      <c r="G924" s="16" t="n">
        <v>0.1</v>
      </c>
      <c r="H924" s="16" t="s">
        <v>70</v>
      </c>
      <c r="I924" s="16" t="s">
        <v>60</v>
      </c>
      <c r="J924" s="16" t="n">
        <v>6</v>
      </c>
      <c r="K924" s="16" t="n">
        <v>4</v>
      </c>
      <c r="L924" s="16" t="s">
        <v>41</v>
      </c>
      <c r="M924" s="16" t="str">
        <f aca="false">IF(COUNTIF($A$2:A924,A924)&gt;1,"DUPLICATE","")</f>
        <v/>
      </c>
    </row>
    <row r="925" customFormat="false" ht="15" hidden="false" customHeight="false" outlineLevel="0" collapsed="false">
      <c r="A925" s="16" t="s">
        <v>1685</v>
      </c>
      <c r="B925" s="16" t="s">
        <v>1681</v>
      </c>
      <c r="C925" s="16" t="s">
        <v>425</v>
      </c>
      <c r="D925" s="16" t="s">
        <v>170</v>
      </c>
      <c r="E925" s="16" t="n">
        <v>1</v>
      </c>
      <c r="F925" s="16" t="n">
        <v>3429</v>
      </c>
      <c r="G925" s="16" t="n">
        <v>0.15</v>
      </c>
      <c r="H925" s="16" t="s">
        <v>112</v>
      </c>
      <c r="I925" s="16"/>
      <c r="J925" s="16" t="n">
        <v>2</v>
      </c>
      <c r="K925" s="16" t="n">
        <v>4</v>
      </c>
      <c r="L925" s="16" t="s">
        <v>41</v>
      </c>
      <c r="M925" s="16" t="str">
        <f aca="false">IF(COUNTIF($A$2:A925,A925)&gt;1,"DUPLICATE","")</f>
        <v/>
      </c>
    </row>
    <row r="926" customFormat="false" ht="15" hidden="false" customHeight="false" outlineLevel="0" collapsed="false">
      <c r="A926" s="16" t="s">
        <v>1686</v>
      </c>
      <c r="B926" s="16" t="s">
        <v>1681</v>
      </c>
      <c r="C926" s="16" t="s">
        <v>380</v>
      </c>
      <c r="D926" s="16" t="s">
        <v>129</v>
      </c>
      <c r="E926" s="16" t="n">
        <v>1</v>
      </c>
      <c r="F926" s="16" t="n">
        <v>592</v>
      </c>
      <c r="G926" s="16" t="n">
        <v>0</v>
      </c>
      <c r="H926" s="16" t="s">
        <v>39</v>
      </c>
      <c r="I926" s="16" t="s">
        <v>40</v>
      </c>
      <c r="J926" s="16" t="n">
        <v>3</v>
      </c>
      <c r="K926" s="16" t="n">
        <v>4</v>
      </c>
      <c r="L926" s="16" t="s">
        <v>41</v>
      </c>
      <c r="M926" s="16" t="str">
        <f aca="false">IF(COUNTIF($A$2:A926,A926)&gt;1,"DUPLICATE","")</f>
        <v/>
      </c>
    </row>
    <row r="927" customFormat="false" ht="15" hidden="false" customHeight="false" outlineLevel="0" collapsed="false">
      <c r="A927" s="16" t="s">
        <v>1687</v>
      </c>
      <c r="B927" s="16" t="s">
        <v>1688</v>
      </c>
      <c r="C927" s="16" t="s">
        <v>539</v>
      </c>
      <c r="D927" s="16" t="s">
        <v>55</v>
      </c>
      <c r="E927" s="16" t="n">
        <v>1</v>
      </c>
      <c r="F927" s="16" t="n">
        <v>1905</v>
      </c>
      <c r="G927" s="16" t="n">
        <v>0.05</v>
      </c>
      <c r="H927" s="16" t="s">
        <v>130</v>
      </c>
      <c r="I927" s="16" t="s">
        <v>100</v>
      </c>
      <c r="J927" s="16" t="n">
        <v>3</v>
      </c>
      <c r="K927" s="16" t="n">
        <v>4</v>
      </c>
      <c r="L927" s="16" t="s">
        <v>41</v>
      </c>
      <c r="M927" s="16" t="str">
        <f aca="false">IF(COUNTIF($A$2:A927,A927)&gt;1,"DUPLICATE","")</f>
        <v/>
      </c>
    </row>
    <row r="928" customFormat="false" ht="15" hidden="false" customHeight="false" outlineLevel="0" collapsed="false">
      <c r="A928" s="16" t="s">
        <v>1689</v>
      </c>
      <c r="B928" s="16" t="s">
        <v>1688</v>
      </c>
      <c r="C928" s="16" t="s">
        <v>1690</v>
      </c>
      <c r="D928" s="16" t="s">
        <v>250</v>
      </c>
      <c r="E928" s="16" t="n">
        <v>1</v>
      </c>
      <c r="F928" s="16" t="n">
        <v>672</v>
      </c>
      <c r="G928" s="16" t="n">
        <v>0.1</v>
      </c>
      <c r="H928" s="16" t="s">
        <v>56</v>
      </c>
      <c r="I928" s="16" t="s">
        <v>71</v>
      </c>
      <c r="J928" s="16" t="n">
        <v>7</v>
      </c>
      <c r="K928" s="16" t="n">
        <v>3</v>
      </c>
      <c r="L928" s="16" t="s">
        <v>41</v>
      </c>
      <c r="M928" s="16" t="str">
        <f aca="false">IF(COUNTIF($A$2:A928,A928)&gt;1,"DUPLICATE","")</f>
        <v/>
      </c>
    </row>
    <row r="929" customFormat="false" ht="15" hidden="false" customHeight="false" outlineLevel="0" collapsed="false">
      <c r="A929" s="16" t="s">
        <v>1691</v>
      </c>
      <c r="B929" s="16" t="s">
        <v>1688</v>
      </c>
      <c r="C929" s="16" t="s">
        <v>1692</v>
      </c>
      <c r="D929" s="16" t="s">
        <v>111</v>
      </c>
      <c r="E929" s="16" t="n">
        <v>1</v>
      </c>
      <c r="F929" s="16" t="n">
        <v>1038</v>
      </c>
      <c r="G929" s="16" t="n">
        <v>0.1</v>
      </c>
      <c r="H929" s="16" t="s">
        <v>56</v>
      </c>
      <c r="I929" s="16" t="s">
        <v>60</v>
      </c>
      <c r="J929" s="16" t="n">
        <v>5</v>
      </c>
      <c r="K929" s="16" t="n">
        <v>4</v>
      </c>
      <c r="L929" s="16" t="s">
        <v>41</v>
      </c>
      <c r="M929" s="16" t="str">
        <f aca="false">IF(COUNTIF($A$2:A929,A929)&gt;1,"DUPLICATE","")</f>
        <v/>
      </c>
    </row>
    <row r="930" customFormat="false" ht="15" hidden="false" customHeight="false" outlineLevel="0" collapsed="false">
      <c r="A930" s="16" t="s">
        <v>1693</v>
      </c>
      <c r="B930" s="16" t="s">
        <v>1688</v>
      </c>
      <c r="C930" s="16" t="s">
        <v>1321</v>
      </c>
      <c r="D930" s="16" t="s">
        <v>259</v>
      </c>
      <c r="E930" s="16" t="n">
        <v>2</v>
      </c>
      <c r="F930" s="16" t="n">
        <v>474</v>
      </c>
      <c r="G930" s="16" t="n">
        <v>0</v>
      </c>
      <c r="H930" s="16" t="s">
        <v>46</v>
      </c>
      <c r="I930" s="16" t="s">
        <v>71</v>
      </c>
      <c r="J930" s="16" t="n">
        <v>3</v>
      </c>
      <c r="K930" s="16" t="n">
        <v>4</v>
      </c>
      <c r="L930" s="16" t="s">
        <v>41</v>
      </c>
      <c r="M930" s="16" t="str">
        <f aca="false">IF(COUNTIF($A$2:A930,A930)&gt;1,"DUPLICATE","")</f>
        <v/>
      </c>
    </row>
    <row r="931" customFormat="false" ht="15" hidden="false" customHeight="false" outlineLevel="0" collapsed="false">
      <c r="A931" s="16" t="s">
        <v>1694</v>
      </c>
      <c r="B931" s="16" t="s">
        <v>1688</v>
      </c>
      <c r="C931" s="16" t="s">
        <v>662</v>
      </c>
      <c r="D931" s="16" t="s">
        <v>92</v>
      </c>
      <c r="E931" s="16" t="n">
        <v>1</v>
      </c>
      <c r="F931" s="16" t="n">
        <v>3948</v>
      </c>
      <c r="G931" s="16" t="n">
        <v>0</v>
      </c>
      <c r="H931" s="16" t="s">
        <v>81</v>
      </c>
      <c r="I931" s="16" t="s">
        <v>60</v>
      </c>
      <c r="J931" s="16" t="n">
        <v>3</v>
      </c>
      <c r="K931" s="16" t="n">
        <v>4</v>
      </c>
      <c r="L931" s="16" t="s">
        <v>41</v>
      </c>
      <c r="M931" s="16" t="str">
        <f aca="false">IF(COUNTIF($A$2:A931,A931)&gt;1,"DUPLICATE","")</f>
        <v/>
      </c>
    </row>
    <row r="932" customFormat="false" ht="15" hidden="false" customHeight="false" outlineLevel="0" collapsed="false">
      <c r="A932" s="16" t="s">
        <v>1695</v>
      </c>
      <c r="B932" s="16" t="s">
        <v>1688</v>
      </c>
      <c r="C932" s="16" t="s">
        <v>425</v>
      </c>
      <c r="D932" s="16" t="s">
        <v>412</v>
      </c>
      <c r="E932" s="16" t="n">
        <v>1</v>
      </c>
      <c r="F932" s="16" t="n">
        <v>983</v>
      </c>
      <c r="G932" s="16" t="n">
        <v>0.3</v>
      </c>
      <c r="H932" s="16" t="s">
        <v>112</v>
      </c>
      <c r="I932" s="16" t="s">
        <v>47</v>
      </c>
      <c r="J932" s="16" t="n">
        <v>4</v>
      </c>
      <c r="K932" s="16" t="n">
        <v>4</v>
      </c>
      <c r="L932" s="16" t="s">
        <v>41</v>
      </c>
      <c r="M932" s="16" t="str">
        <f aca="false">IF(COUNTIF($A$2:A932,A932)&gt;1,"DUPLICATE","")</f>
        <v/>
      </c>
    </row>
    <row r="933" customFormat="false" ht="15" hidden="false" customHeight="false" outlineLevel="0" collapsed="false">
      <c r="A933" s="16" t="s">
        <v>1696</v>
      </c>
      <c r="B933" s="16" t="s">
        <v>1688</v>
      </c>
      <c r="C933" s="16" t="s">
        <v>617</v>
      </c>
      <c r="D933" s="16" t="s">
        <v>51</v>
      </c>
      <c r="E933" s="16" t="n">
        <v>1</v>
      </c>
      <c r="F933" s="16" t="n">
        <v>2387</v>
      </c>
      <c r="G933" s="16" t="n">
        <v>0</v>
      </c>
      <c r="H933" s="16" t="s">
        <v>89</v>
      </c>
      <c r="I933" s="16" t="s">
        <v>60</v>
      </c>
      <c r="J933" s="16" t="n">
        <v>2</v>
      </c>
      <c r="K933" s="16" t="n">
        <v>5</v>
      </c>
      <c r="L933" s="16" t="s">
        <v>41</v>
      </c>
      <c r="M933" s="16" t="str">
        <f aca="false">IF(COUNTIF($A$2:A933,A933)&gt;1,"DUPLICATE","")</f>
        <v/>
      </c>
    </row>
    <row r="934" customFormat="false" ht="15" hidden="false" customHeight="false" outlineLevel="0" collapsed="false">
      <c r="A934" s="16" t="s">
        <v>1697</v>
      </c>
      <c r="B934" s="16" t="s">
        <v>1688</v>
      </c>
      <c r="C934" s="16" t="s">
        <v>1698</v>
      </c>
      <c r="D934" s="16" t="s">
        <v>92</v>
      </c>
      <c r="E934" s="16" t="n">
        <v>2</v>
      </c>
      <c r="F934" s="16" t="n">
        <v>4016</v>
      </c>
      <c r="G934" s="16" t="n">
        <v>0.2</v>
      </c>
      <c r="H934" s="16" t="s">
        <v>39</v>
      </c>
      <c r="I934" s="16" t="s">
        <v>100</v>
      </c>
      <c r="J934" s="16" t="n">
        <v>2</v>
      </c>
      <c r="K934" s="16" t="n">
        <v>4</v>
      </c>
      <c r="L934" s="16" t="s">
        <v>41</v>
      </c>
      <c r="M934" s="16" t="str">
        <f aca="false">IF(COUNTIF($A$2:A934,A934)&gt;1,"DUPLICATE","")</f>
        <v/>
      </c>
    </row>
    <row r="935" customFormat="false" ht="15" hidden="false" customHeight="false" outlineLevel="0" collapsed="false">
      <c r="A935" s="16" t="s">
        <v>1699</v>
      </c>
      <c r="B935" s="16" t="s">
        <v>1688</v>
      </c>
      <c r="C935" s="16" t="s">
        <v>1371</v>
      </c>
      <c r="D935" s="16" t="s">
        <v>219</v>
      </c>
      <c r="E935" s="16" t="n">
        <v>2</v>
      </c>
      <c r="F935" s="16" t="n">
        <v>1300</v>
      </c>
      <c r="G935" s="16" t="n">
        <v>0.1</v>
      </c>
      <c r="H935" s="16" t="s">
        <v>46</v>
      </c>
      <c r="I935" s="16" t="s">
        <v>60</v>
      </c>
      <c r="J935" s="16" t="n">
        <v>4</v>
      </c>
      <c r="K935" s="16" t="n">
        <v>4</v>
      </c>
      <c r="L935" s="16" t="s">
        <v>41</v>
      </c>
      <c r="M935" s="16" t="str">
        <f aca="false">IF(COUNTIF($A$2:A935,A935)&gt;1,"DUPLICATE","")</f>
        <v/>
      </c>
    </row>
    <row r="936" customFormat="false" ht="15" hidden="false" customHeight="false" outlineLevel="0" collapsed="false">
      <c r="A936" s="16" t="s">
        <v>1700</v>
      </c>
      <c r="B936" s="16" t="s">
        <v>1688</v>
      </c>
      <c r="C936" s="16" t="s">
        <v>877</v>
      </c>
      <c r="D936" s="16" t="s">
        <v>142</v>
      </c>
      <c r="E936" s="16" t="n">
        <v>1</v>
      </c>
      <c r="F936" s="16" t="n">
        <v>595</v>
      </c>
      <c r="G936" s="16" t="n">
        <v>0</v>
      </c>
      <c r="H936" s="16" t="s">
        <v>39</v>
      </c>
      <c r="I936" s="16" t="s">
        <v>47</v>
      </c>
      <c r="J936" s="16" t="n">
        <v>3</v>
      </c>
      <c r="K936" s="16" t="n">
        <v>4</v>
      </c>
      <c r="L936" s="16" t="s">
        <v>41</v>
      </c>
      <c r="M936" s="16" t="str">
        <f aca="false">IF(COUNTIF($A$2:A936,A936)&gt;1,"DUPLICATE","")</f>
        <v/>
      </c>
    </row>
    <row r="937" customFormat="false" ht="15" hidden="false" customHeight="false" outlineLevel="0" collapsed="false">
      <c r="A937" s="16" t="s">
        <v>1701</v>
      </c>
      <c r="B937" s="16" t="s">
        <v>1688</v>
      </c>
      <c r="C937" s="16" t="s">
        <v>1702</v>
      </c>
      <c r="D937" s="16" t="s">
        <v>108</v>
      </c>
      <c r="E937" s="16" t="n">
        <v>1</v>
      </c>
      <c r="F937" s="16" t="n">
        <v>3339</v>
      </c>
      <c r="G937" s="16" t="n">
        <v>0.05</v>
      </c>
      <c r="H937" s="16" t="s">
        <v>130</v>
      </c>
      <c r="I937" s="16" t="s">
        <v>40</v>
      </c>
      <c r="J937" s="16" t="n">
        <v>3</v>
      </c>
      <c r="K937" s="16" t="n">
        <v>4</v>
      </c>
      <c r="L937" s="16" t="s">
        <v>41</v>
      </c>
      <c r="M937" s="16" t="str">
        <f aca="false">IF(COUNTIF($A$2:A937,A937)&gt;1,"DUPLICATE","")</f>
        <v/>
      </c>
    </row>
    <row r="938" customFormat="false" ht="15" hidden="false" customHeight="false" outlineLevel="0" collapsed="false">
      <c r="A938" s="16" t="s">
        <v>1703</v>
      </c>
      <c r="B938" s="16" t="s">
        <v>1688</v>
      </c>
      <c r="C938" s="16" t="s">
        <v>470</v>
      </c>
      <c r="D938" s="16" t="s">
        <v>308</v>
      </c>
      <c r="E938" s="16" t="n">
        <v>3</v>
      </c>
      <c r="F938" s="16" t="n">
        <v>197</v>
      </c>
      <c r="G938" s="16" t="n">
        <v>0.2</v>
      </c>
      <c r="H938" s="16" t="s">
        <v>112</v>
      </c>
      <c r="I938" s="16" t="s">
        <v>100</v>
      </c>
      <c r="J938" s="16" t="n">
        <v>3</v>
      </c>
      <c r="K938" s="16" t="n">
        <v>4</v>
      </c>
      <c r="L938" s="16" t="s">
        <v>41</v>
      </c>
      <c r="M938" s="16" t="str">
        <f aca="false">IF(COUNTIF($A$2:A938,A938)&gt;1,"DUPLICATE","")</f>
        <v/>
      </c>
    </row>
    <row r="939" customFormat="false" ht="15" hidden="false" customHeight="false" outlineLevel="0" collapsed="false">
      <c r="A939" s="16" t="s">
        <v>1704</v>
      </c>
      <c r="B939" s="16" t="s">
        <v>1688</v>
      </c>
      <c r="C939" s="16" t="s">
        <v>1399</v>
      </c>
      <c r="D939" s="16" t="s">
        <v>74</v>
      </c>
      <c r="E939" s="16" t="n">
        <v>2</v>
      </c>
      <c r="F939" s="16" t="n">
        <v>18241</v>
      </c>
      <c r="G939" s="16" t="n">
        <v>0.3</v>
      </c>
      <c r="H939" s="16" t="s">
        <v>130</v>
      </c>
      <c r="I939" s="16" t="s">
        <v>60</v>
      </c>
      <c r="J939" s="16" t="n">
        <v>2</v>
      </c>
      <c r="K939" s="16" t="n">
        <v>4</v>
      </c>
      <c r="L939" s="16" t="s">
        <v>41</v>
      </c>
      <c r="M939" s="16" t="str">
        <f aca="false">IF(COUNTIF($A$2:A939,A939)&gt;1,"DUPLICATE","")</f>
        <v/>
      </c>
    </row>
    <row r="940" customFormat="false" ht="15" hidden="false" customHeight="false" outlineLevel="0" collapsed="false">
      <c r="A940" s="16" t="s">
        <v>1705</v>
      </c>
      <c r="B940" s="16" t="s">
        <v>1688</v>
      </c>
      <c r="C940" s="16" t="s">
        <v>1706</v>
      </c>
      <c r="D940" s="16" t="s">
        <v>219</v>
      </c>
      <c r="E940" s="16" t="n">
        <v>1</v>
      </c>
      <c r="F940" s="16" t="n">
        <v>1263</v>
      </c>
      <c r="G940" s="16" t="n">
        <v>0.05</v>
      </c>
      <c r="H940" s="16" t="s">
        <v>130</v>
      </c>
      <c r="I940" s="16" t="s">
        <v>47</v>
      </c>
      <c r="J940" s="16" t="n">
        <v>5</v>
      </c>
      <c r="K940" s="16" t="n">
        <v>5</v>
      </c>
      <c r="L940" s="16" t="s">
        <v>41</v>
      </c>
      <c r="M940" s="16" t="str">
        <f aca="false">IF(COUNTIF($A$2:A940,A940)&gt;1,"DUPLICATE","")</f>
        <v/>
      </c>
    </row>
    <row r="941" customFormat="false" ht="15" hidden="false" customHeight="false" outlineLevel="0" collapsed="false">
      <c r="A941" s="16" t="s">
        <v>1707</v>
      </c>
      <c r="B941" s="16" t="s">
        <v>1688</v>
      </c>
      <c r="C941" s="16" t="s">
        <v>1708</v>
      </c>
      <c r="D941" s="16" t="s">
        <v>80</v>
      </c>
      <c r="E941" s="16" t="n">
        <v>1</v>
      </c>
      <c r="F941" s="16" t="n">
        <v>1530</v>
      </c>
      <c r="G941" s="16" t="n">
        <v>0</v>
      </c>
      <c r="H941" s="16" t="s">
        <v>81</v>
      </c>
      <c r="I941" s="16" t="s">
        <v>60</v>
      </c>
      <c r="J941" s="16" t="n">
        <v>3</v>
      </c>
      <c r="K941" s="16" t="n">
        <v>5</v>
      </c>
      <c r="L941" s="16" t="s">
        <v>41</v>
      </c>
      <c r="M941" s="16" t="str">
        <f aca="false">IF(COUNTIF($A$2:A941,A941)&gt;1,"DUPLICATE","")</f>
        <v/>
      </c>
    </row>
    <row r="942" customFormat="false" ht="15" hidden="false" customHeight="false" outlineLevel="0" collapsed="false">
      <c r="A942" s="16" t="s">
        <v>1709</v>
      </c>
      <c r="B942" s="16" t="s">
        <v>1688</v>
      </c>
      <c r="C942" s="16" t="s">
        <v>702</v>
      </c>
      <c r="D942" s="16" t="s">
        <v>300</v>
      </c>
      <c r="E942" s="16" t="n">
        <v>1</v>
      </c>
      <c r="F942" s="16" t="s">
        <v>1710</v>
      </c>
      <c r="G942" s="16" t="n">
        <v>0.1</v>
      </c>
      <c r="H942" s="16" t="s">
        <v>130</v>
      </c>
      <c r="I942" s="16" t="s">
        <v>40</v>
      </c>
      <c r="J942" s="16" t="n">
        <v>2</v>
      </c>
      <c r="K942" s="16" t="n">
        <v>5</v>
      </c>
      <c r="L942" s="16" t="s">
        <v>41</v>
      </c>
      <c r="M942" s="16" t="str">
        <f aca="false">IF(COUNTIF($A$2:A942,A942)&gt;1,"DUPLICATE","")</f>
        <v/>
      </c>
    </row>
    <row r="943" customFormat="false" ht="15" hidden="false" customHeight="false" outlineLevel="0" collapsed="false">
      <c r="A943" s="16" t="s">
        <v>1711</v>
      </c>
      <c r="B943" s="16" t="s">
        <v>1688</v>
      </c>
      <c r="C943" s="16" t="s">
        <v>1085</v>
      </c>
      <c r="D943" s="16" t="s">
        <v>51</v>
      </c>
      <c r="E943" s="16" t="n">
        <v>1</v>
      </c>
      <c r="F943" s="16" t="n">
        <v>2315</v>
      </c>
      <c r="G943" s="16" t="n">
        <v>0.05</v>
      </c>
      <c r="H943" s="16" t="s">
        <v>81</v>
      </c>
      <c r="I943" s="16" t="s">
        <v>60</v>
      </c>
      <c r="J943" s="16" t="n">
        <v>4</v>
      </c>
      <c r="K943" s="16" t="n">
        <v>5</v>
      </c>
      <c r="L943" s="16" t="s">
        <v>41</v>
      </c>
      <c r="M943" s="16" t="str">
        <f aca="false">IF(COUNTIF($A$2:A943,A943)&gt;1,"DUPLICATE","")</f>
        <v/>
      </c>
    </row>
    <row r="944" customFormat="false" ht="15" hidden="false" customHeight="false" outlineLevel="0" collapsed="false">
      <c r="A944" s="16" t="s">
        <v>1712</v>
      </c>
      <c r="B944" s="16" t="s">
        <v>1713</v>
      </c>
      <c r="C944" s="16" t="s">
        <v>415</v>
      </c>
      <c r="D944" s="16" t="s">
        <v>136</v>
      </c>
      <c r="E944" s="16" t="n">
        <v>2</v>
      </c>
      <c r="F944" s="16" t="n">
        <v>2226</v>
      </c>
      <c r="G944" s="16" t="n">
        <v>0</v>
      </c>
      <c r="H944" s="16" t="s">
        <v>67</v>
      </c>
      <c r="I944" s="16" t="s">
        <v>60</v>
      </c>
      <c r="J944" s="16" t="n">
        <v>3</v>
      </c>
      <c r="K944" s="16" t="n">
        <v>4</v>
      </c>
      <c r="L944" s="16" t="s">
        <v>41</v>
      </c>
      <c r="M944" s="16" t="str">
        <f aca="false">IF(COUNTIF($A$2:A944,A944)&gt;1,"DUPLICATE","")</f>
        <v/>
      </c>
    </row>
    <row r="945" customFormat="false" ht="15" hidden="false" customHeight="false" outlineLevel="0" collapsed="false">
      <c r="A945" s="16" t="s">
        <v>1714</v>
      </c>
      <c r="B945" s="16" t="s">
        <v>1713</v>
      </c>
      <c r="C945" s="16" t="s">
        <v>1236</v>
      </c>
      <c r="D945" s="16" t="s">
        <v>108</v>
      </c>
      <c r="E945" s="16" t="n">
        <v>2</v>
      </c>
      <c r="F945" s="16" t="n">
        <v>3592</v>
      </c>
      <c r="G945" s="16" t="n">
        <v>0.2</v>
      </c>
      <c r="H945" s="16" t="s">
        <v>67</v>
      </c>
      <c r="I945" s="16" t="s">
        <v>40</v>
      </c>
      <c r="J945" s="16" t="n">
        <v>2</v>
      </c>
      <c r="K945" s="16" t="n">
        <v>5</v>
      </c>
      <c r="L945" s="16" t="s">
        <v>41</v>
      </c>
      <c r="M945" s="16" t="str">
        <f aca="false">IF(COUNTIF($A$2:A945,A945)&gt;1,"DUPLICATE","")</f>
        <v/>
      </c>
    </row>
    <row r="946" customFormat="false" ht="15" hidden="false" customHeight="false" outlineLevel="0" collapsed="false">
      <c r="A946" s="16" t="s">
        <v>1715</v>
      </c>
      <c r="B946" s="16" t="s">
        <v>1713</v>
      </c>
      <c r="C946" s="16" t="s">
        <v>392</v>
      </c>
      <c r="D946" s="16" t="s">
        <v>95</v>
      </c>
      <c r="E946" s="16" t="n">
        <v>3</v>
      </c>
      <c r="F946" s="16" t="n">
        <v>1535</v>
      </c>
      <c r="G946" s="16" t="n">
        <v>0.2</v>
      </c>
      <c r="H946" s="16" t="s">
        <v>112</v>
      </c>
      <c r="I946" s="16" t="s">
        <v>40</v>
      </c>
      <c r="J946" s="16" t="n">
        <v>5</v>
      </c>
      <c r="K946" s="16" t="n">
        <v>2</v>
      </c>
      <c r="L946" s="16" t="s">
        <v>57</v>
      </c>
      <c r="M946" s="16" t="str">
        <f aca="false">IF(COUNTIF($A$2:A946,A946)&gt;1,"DUPLICATE","")</f>
        <v/>
      </c>
    </row>
    <row r="947" customFormat="false" ht="15" hidden="false" customHeight="false" outlineLevel="0" collapsed="false">
      <c r="A947" s="16" t="s">
        <v>1716</v>
      </c>
      <c r="B947" s="16" t="s">
        <v>1713</v>
      </c>
      <c r="C947" s="16" t="s">
        <v>772</v>
      </c>
      <c r="D947" s="16" t="s">
        <v>126</v>
      </c>
      <c r="E947" s="16" t="n">
        <v>1</v>
      </c>
      <c r="F947" s="16" t="n">
        <v>400</v>
      </c>
      <c r="G947" s="16" t="n">
        <v>0.1</v>
      </c>
      <c r="H947" s="16" t="s">
        <v>67</v>
      </c>
      <c r="I947" s="16" t="s">
        <v>40</v>
      </c>
      <c r="J947" s="16" t="n">
        <v>4</v>
      </c>
      <c r="K947" s="16"/>
      <c r="L947" s="16" t="s">
        <v>41</v>
      </c>
      <c r="M947" s="16" t="str">
        <f aca="false">IF(COUNTIF($A$2:A947,A947)&gt;1,"DUPLICATE","")</f>
        <v/>
      </c>
    </row>
    <row r="948" customFormat="false" ht="15" hidden="false" customHeight="false" outlineLevel="0" collapsed="false">
      <c r="A948" s="16" t="s">
        <v>1717</v>
      </c>
      <c r="B948" s="16" t="s">
        <v>1713</v>
      </c>
      <c r="C948" s="16" t="s">
        <v>272</v>
      </c>
      <c r="D948" s="16" t="s">
        <v>63</v>
      </c>
      <c r="E948" s="16" t="n">
        <v>3</v>
      </c>
      <c r="F948" s="16" t="n">
        <v>1565</v>
      </c>
      <c r="G948" s="16" t="n">
        <v>0.15</v>
      </c>
      <c r="H948" s="16" t="s">
        <v>130</v>
      </c>
      <c r="I948" s="16" t="s">
        <v>47</v>
      </c>
      <c r="J948" s="16" t="n">
        <v>4</v>
      </c>
      <c r="K948" s="16" t="n">
        <v>4</v>
      </c>
      <c r="L948" s="16" t="s">
        <v>41</v>
      </c>
      <c r="M948" s="16" t="str">
        <f aca="false">IF(COUNTIF($A$2:A948,A948)&gt;1,"DUPLICATE","")</f>
        <v/>
      </c>
    </row>
    <row r="949" customFormat="false" ht="15" hidden="false" customHeight="false" outlineLevel="0" collapsed="false">
      <c r="A949" s="16" t="s">
        <v>1718</v>
      </c>
      <c r="B949" s="16" t="s">
        <v>1713</v>
      </c>
      <c r="C949" s="16" t="s">
        <v>1557</v>
      </c>
      <c r="D949" s="16" t="s">
        <v>222</v>
      </c>
      <c r="E949" s="16" t="n">
        <v>3</v>
      </c>
      <c r="F949" s="16" t="s">
        <v>1719</v>
      </c>
      <c r="G949" s="16" t="n">
        <v>0.2</v>
      </c>
      <c r="H949" s="16" t="s">
        <v>70</v>
      </c>
      <c r="I949" s="16" t="s">
        <v>60</v>
      </c>
      <c r="J949" s="16" t="n">
        <v>4</v>
      </c>
      <c r="K949" s="16" t="n">
        <v>3</v>
      </c>
      <c r="L949" s="16" t="s">
        <v>41</v>
      </c>
      <c r="M949" s="16" t="str">
        <f aca="false">IF(COUNTIF($A$2:A949,A949)&gt;1,"DUPLICATE","")</f>
        <v/>
      </c>
    </row>
    <row r="950" customFormat="false" ht="15" hidden="false" customHeight="false" outlineLevel="0" collapsed="false">
      <c r="A950" s="16" t="s">
        <v>1720</v>
      </c>
      <c r="B950" s="16" t="s">
        <v>1713</v>
      </c>
      <c r="C950" s="16" t="s">
        <v>732</v>
      </c>
      <c r="D950" s="16" t="s">
        <v>250</v>
      </c>
      <c r="E950" s="16" t="n">
        <v>2</v>
      </c>
      <c r="F950" s="16" t="n">
        <v>723</v>
      </c>
      <c r="G950" s="16" t="n">
        <v>0.15</v>
      </c>
      <c r="H950" s="16" t="s">
        <v>39</v>
      </c>
      <c r="I950" s="16" t="s">
        <v>60</v>
      </c>
      <c r="J950" s="16" t="n">
        <v>3</v>
      </c>
      <c r="K950" s="16" t="n">
        <v>4</v>
      </c>
      <c r="L950" s="16" t="s">
        <v>41</v>
      </c>
      <c r="M950" s="16" t="str">
        <f aca="false">IF(COUNTIF($A$2:A950,A950)&gt;1,"DUPLICATE","")</f>
        <v/>
      </c>
    </row>
    <row r="951" customFormat="false" ht="15" hidden="false" customHeight="false" outlineLevel="0" collapsed="false">
      <c r="A951" s="16" t="s">
        <v>1721</v>
      </c>
      <c r="B951" s="16" t="s">
        <v>1713</v>
      </c>
      <c r="C951" s="16" t="s">
        <v>1722</v>
      </c>
      <c r="D951" s="16" t="s">
        <v>95</v>
      </c>
      <c r="E951" s="16" t="n">
        <v>1</v>
      </c>
      <c r="F951" s="16" t="n">
        <v>1543</v>
      </c>
      <c r="G951" s="16" t="n">
        <v>0.15</v>
      </c>
      <c r="H951" s="16" t="s">
        <v>67</v>
      </c>
      <c r="I951" s="16" t="s">
        <v>60</v>
      </c>
      <c r="J951" s="16" t="n">
        <v>6</v>
      </c>
      <c r="K951" s="16" t="n">
        <v>4</v>
      </c>
      <c r="L951" s="16" t="s">
        <v>41</v>
      </c>
      <c r="M951" s="16" t="str">
        <f aca="false">IF(COUNTIF($A$2:A951,A951)&gt;1,"DUPLICATE","")</f>
        <v/>
      </c>
    </row>
    <row r="952" customFormat="false" ht="15" hidden="false" customHeight="false" outlineLevel="0" collapsed="false">
      <c r="A952" s="16" t="s">
        <v>1723</v>
      </c>
      <c r="B952" s="16" t="s">
        <v>1713</v>
      </c>
      <c r="C952" s="16" t="s">
        <v>1374</v>
      </c>
      <c r="D952" s="16" t="s">
        <v>80</v>
      </c>
      <c r="E952" s="16" t="n">
        <v>3</v>
      </c>
      <c r="F952" s="16" t="n">
        <v>1551</v>
      </c>
      <c r="G952" s="16" t="n">
        <v>0</v>
      </c>
      <c r="H952" s="16" t="s">
        <v>208</v>
      </c>
      <c r="I952" s="16" t="s">
        <v>47</v>
      </c>
      <c r="J952" s="16" t="n">
        <v>7</v>
      </c>
      <c r="K952" s="16" t="n">
        <v>3</v>
      </c>
      <c r="L952" s="16" t="s">
        <v>41</v>
      </c>
      <c r="M952" s="16" t="str">
        <f aca="false">IF(COUNTIF($A$2:A952,A952)&gt;1,"DUPLICATE","")</f>
        <v/>
      </c>
    </row>
    <row r="953" customFormat="false" ht="15" hidden="false" customHeight="false" outlineLevel="0" collapsed="false">
      <c r="A953" s="16" t="s">
        <v>1724</v>
      </c>
      <c r="B953" s="16" t="s">
        <v>1713</v>
      </c>
      <c r="C953" s="16" t="s">
        <v>1070</v>
      </c>
      <c r="D953" s="16" t="s">
        <v>219</v>
      </c>
      <c r="E953" s="16" t="n">
        <v>2</v>
      </c>
      <c r="F953" s="16" t="n">
        <v>1298</v>
      </c>
      <c r="G953" s="16" t="n">
        <v>0.1</v>
      </c>
      <c r="H953" s="16" t="s">
        <v>46</v>
      </c>
      <c r="I953" s="16" t="s">
        <v>60</v>
      </c>
      <c r="J953" s="16" t="n">
        <v>2</v>
      </c>
      <c r="K953" s="16" t="n">
        <v>5</v>
      </c>
      <c r="L953" s="16" t="s">
        <v>41</v>
      </c>
      <c r="M953" s="16" t="str">
        <f aca="false">IF(COUNTIF($A$2:A953,A953)&gt;1,"DUPLICATE","")</f>
        <v/>
      </c>
    </row>
    <row r="954" customFormat="false" ht="15" hidden="false" customHeight="false" outlineLevel="0" collapsed="false">
      <c r="A954" s="16" t="s">
        <v>1725</v>
      </c>
      <c r="B954" s="16" t="s">
        <v>1713</v>
      </c>
      <c r="C954" s="16" t="s">
        <v>1726</v>
      </c>
      <c r="D954" s="16" t="s">
        <v>396</v>
      </c>
      <c r="E954" s="16" t="n">
        <v>2</v>
      </c>
      <c r="F954" s="16" t="n">
        <v>5505</v>
      </c>
      <c r="G954" s="16" t="n">
        <v>0.1</v>
      </c>
      <c r="H954" s="16" t="s">
        <v>56</v>
      </c>
      <c r="I954" s="16" t="s">
        <v>71</v>
      </c>
      <c r="J954" s="16" t="n">
        <v>5</v>
      </c>
      <c r="K954" s="16" t="n">
        <v>4</v>
      </c>
      <c r="L954" s="16" t="s">
        <v>41</v>
      </c>
      <c r="M954" s="16" t="str">
        <f aca="false">IF(COUNTIF($A$2:A954,A954)&gt;1,"DUPLICATE","")</f>
        <v/>
      </c>
    </row>
    <row r="955" customFormat="false" ht="15" hidden="false" customHeight="false" outlineLevel="0" collapsed="false">
      <c r="A955" s="16" t="s">
        <v>1727</v>
      </c>
      <c r="B955" s="16" t="s">
        <v>1713</v>
      </c>
      <c r="C955" s="16" t="s">
        <v>1728</v>
      </c>
      <c r="D955" s="16" t="s">
        <v>63</v>
      </c>
      <c r="E955" s="16" t="n">
        <v>1</v>
      </c>
      <c r="F955" s="16" t="n">
        <v>1470</v>
      </c>
      <c r="G955" s="16" t="n">
        <v>0</v>
      </c>
      <c r="H955" s="16" t="s">
        <v>81</v>
      </c>
      <c r="I955" s="16" t="s">
        <v>71</v>
      </c>
      <c r="J955" s="16" t="n">
        <v>3</v>
      </c>
      <c r="K955" s="16" t="n">
        <v>4</v>
      </c>
      <c r="L955" s="16" t="s">
        <v>41</v>
      </c>
      <c r="M955" s="16" t="str">
        <f aca="false">IF(COUNTIF($A$2:A955,A955)&gt;1,"DUPLICATE","")</f>
        <v/>
      </c>
    </row>
    <row r="956" customFormat="false" ht="15" hidden="false" customHeight="false" outlineLevel="0" collapsed="false">
      <c r="A956" s="16" t="s">
        <v>1729</v>
      </c>
      <c r="B956" s="16" t="s">
        <v>1730</v>
      </c>
      <c r="C956" s="16" t="s">
        <v>1731</v>
      </c>
      <c r="D956" s="16" t="s">
        <v>126</v>
      </c>
      <c r="E956" s="16" t="n">
        <v>2</v>
      </c>
      <c r="F956" s="16" t="n">
        <v>404</v>
      </c>
      <c r="G956" s="16" t="n">
        <v>0.05</v>
      </c>
      <c r="H956" s="16" t="s">
        <v>112</v>
      </c>
      <c r="I956" s="16" t="s">
        <v>71</v>
      </c>
      <c r="J956" s="16" t="n">
        <v>4</v>
      </c>
      <c r="K956" s="16" t="n">
        <v>4</v>
      </c>
      <c r="L956" s="16" t="s">
        <v>41</v>
      </c>
      <c r="M956" s="16" t="str">
        <f aca="false">IF(COUNTIF($A$2:A956,A956)&gt;1,"DUPLICATE","")</f>
        <v/>
      </c>
    </row>
    <row r="957" customFormat="false" ht="15" hidden="false" customHeight="false" outlineLevel="0" collapsed="false">
      <c r="A957" s="16" t="s">
        <v>1732</v>
      </c>
      <c r="B957" s="16" t="s">
        <v>1730</v>
      </c>
      <c r="C957" s="16" t="s">
        <v>1170</v>
      </c>
      <c r="D957" s="16" t="s">
        <v>219</v>
      </c>
      <c r="E957" s="16" t="n">
        <v>1</v>
      </c>
      <c r="F957" s="16" t="n">
        <v>1302</v>
      </c>
      <c r="G957" s="16" t="n">
        <v>0.2</v>
      </c>
      <c r="H957" s="16" t="s">
        <v>39</v>
      </c>
      <c r="I957" s="16" t="s">
        <v>40</v>
      </c>
      <c r="J957" s="16" t="n">
        <v>3</v>
      </c>
      <c r="K957" s="16" t="n">
        <v>5</v>
      </c>
      <c r="L957" s="16" t="s">
        <v>41</v>
      </c>
      <c r="M957" s="16" t="str">
        <f aca="false">IF(COUNTIF($A$2:A957,A957)&gt;1,"DUPLICATE","")</f>
        <v/>
      </c>
    </row>
    <row r="958" customFormat="false" ht="15" hidden="false" customHeight="false" outlineLevel="0" collapsed="false">
      <c r="A958" s="16" t="s">
        <v>1733</v>
      </c>
      <c r="B958" s="16" t="s">
        <v>1730</v>
      </c>
      <c r="C958" s="16" t="s">
        <v>513</v>
      </c>
      <c r="D958" s="16" t="s">
        <v>66</v>
      </c>
      <c r="E958" s="16" t="n">
        <v>1</v>
      </c>
      <c r="F958" s="16" t="n">
        <v>15355</v>
      </c>
      <c r="G958" s="16" t="n">
        <v>0.1</v>
      </c>
      <c r="H958" s="16" t="s">
        <v>81</v>
      </c>
      <c r="I958" s="16" t="s">
        <v>40</v>
      </c>
      <c r="J958" s="16" t="n">
        <v>5</v>
      </c>
      <c r="K958" s="16" t="n">
        <v>4</v>
      </c>
      <c r="L958" s="16" t="s">
        <v>41</v>
      </c>
      <c r="M958" s="16" t="str">
        <f aca="false">IF(COUNTIF($A$2:A958,A958)&gt;1,"DUPLICATE","")</f>
        <v/>
      </c>
    </row>
    <row r="959" customFormat="false" ht="15" hidden="false" customHeight="false" outlineLevel="0" collapsed="false">
      <c r="A959" s="16" t="s">
        <v>1734</v>
      </c>
      <c r="B959" s="16" t="s">
        <v>1730</v>
      </c>
      <c r="C959" s="16" t="s">
        <v>1004</v>
      </c>
      <c r="D959" s="16" t="s">
        <v>173</v>
      </c>
      <c r="E959" s="16" t="n">
        <v>1</v>
      </c>
      <c r="F959" s="16" t="s">
        <v>1735</v>
      </c>
      <c r="G959" s="16" t="n">
        <v>0.05</v>
      </c>
      <c r="H959" s="16" t="s">
        <v>527</v>
      </c>
      <c r="I959" s="16" t="s">
        <v>40</v>
      </c>
      <c r="J959" s="16" t="n">
        <v>2</v>
      </c>
      <c r="K959" s="16" t="n">
        <v>3</v>
      </c>
      <c r="L959" s="16" t="s">
        <v>57</v>
      </c>
      <c r="M959" s="16" t="str">
        <f aca="false">IF(COUNTIF($A$2:A959,A959)&gt;1,"DUPLICATE","")</f>
        <v/>
      </c>
    </row>
    <row r="960" customFormat="false" ht="15" hidden="false" customHeight="false" outlineLevel="0" collapsed="false">
      <c r="A960" s="16" t="s">
        <v>1736</v>
      </c>
      <c r="B960" s="16" t="s">
        <v>1730</v>
      </c>
      <c r="C960" s="16" t="s">
        <v>1166</v>
      </c>
      <c r="D960" s="16" t="s">
        <v>225</v>
      </c>
      <c r="E960" s="16" t="n">
        <v>2</v>
      </c>
      <c r="F960" s="16" t="n">
        <v>405</v>
      </c>
      <c r="G960" s="16" t="n">
        <v>0.1</v>
      </c>
      <c r="H960" s="16" t="s">
        <v>46</v>
      </c>
      <c r="I960" s="16" t="s">
        <v>40</v>
      </c>
      <c r="J960" s="16" t="n">
        <v>4</v>
      </c>
      <c r="K960" s="16" t="n">
        <v>3</v>
      </c>
      <c r="L960" s="16" t="s">
        <v>57</v>
      </c>
      <c r="M960" s="16" t="str">
        <f aca="false">IF(COUNTIF($A$2:A960,A960)&gt;1,"DUPLICATE","")</f>
        <v/>
      </c>
    </row>
    <row r="961" customFormat="false" ht="15" hidden="false" customHeight="false" outlineLevel="0" collapsed="false">
      <c r="A961" s="16" t="s">
        <v>1737</v>
      </c>
      <c r="B961" s="16" t="s">
        <v>1730</v>
      </c>
      <c r="C961" s="16" t="s">
        <v>1738</v>
      </c>
      <c r="D961" s="16" t="s">
        <v>211</v>
      </c>
      <c r="E961" s="16" t="n">
        <v>1</v>
      </c>
      <c r="F961" s="16" t="n">
        <v>1234</v>
      </c>
      <c r="G961" s="16" t="n">
        <v>0.1</v>
      </c>
      <c r="H961" s="16" t="s">
        <v>233</v>
      </c>
      <c r="I961" s="16" t="s">
        <v>60</v>
      </c>
      <c r="J961" s="16" t="n">
        <v>2</v>
      </c>
      <c r="K961" s="16" t="n">
        <v>4</v>
      </c>
      <c r="L961" s="16" t="s">
        <v>41</v>
      </c>
      <c r="M961" s="16" t="str">
        <f aca="false">IF(COUNTIF($A$2:A961,A961)&gt;1,"DUPLICATE","")</f>
        <v/>
      </c>
    </row>
    <row r="962" customFormat="false" ht="15" hidden="false" customHeight="false" outlineLevel="0" collapsed="false">
      <c r="A962" s="16" t="s">
        <v>1739</v>
      </c>
      <c r="B962" s="16" t="s">
        <v>1730</v>
      </c>
      <c r="C962" s="16" t="s">
        <v>392</v>
      </c>
      <c r="D962" s="16" t="s">
        <v>74</v>
      </c>
      <c r="E962" s="16" t="n">
        <v>2</v>
      </c>
      <c r="F962" s="16" t="n">
        <v>19536</v>
      </c>
      <c r="G962" s="16" t="n">
        <v>0.15</v>
      </c>
      <c r="H962" s="16" t="s">
        <v>112</v>
      </c>
      <c r="I962" s="16"/>
      <c r="J962" s="16" t="n">
        <v>4</v>
      </c>
      <c r="K962" s="16" t="n">
        <v>4</v>
      </c>
      <c r="L962" s="16" t="s">
        <v>41</v>
      </c>
      <c r="M962" s="16" t="str">
        <f aca="false">IF(COUNTIF($A$2:A962,A962)&gt;1,"DUPLICATE","")</f>
        <v/>
      </c>
    </row>
    <row r="963" customFormat="false" ht="15" hidden="false" customHeight="false" outlineLevel="0" collapsed="false">
      <c r="A963" s="16" t="s">
        <v>1740</v>
      </c>
      <c r="B963" s="16" t="s">
        <v>1730</v>
      </c>
      <c r="C963" s="16" t="s">
        <v>380</v>
      </c>
      <c r="D963" s="16" t="s">
        <v>38</v>
      </c>
      <c r="E963" s="16" t="n">
        <v>2</v>
      </c>
      <c r="F963" s="16" t="n">
        <v>336</v>
      </c>
      <c r="G963" s="16" t="n">
        <v>0</v>
      </c>
      <c r="H963" s="16" t="s">
        <v>39</v>
      </c>
      <c r="I963" s="16" t="s">
        <v>60</v>
      </c>
      <c r="J963" s="16" t="n">
        <v>4</v>
      </c>
      <c r="K963" s="16" t="n">
        <v>4</v>
      </c>
      <c r="L963" s="16" t="s">
        <v>41</v>
      </c>
      <c r="M963" s="16" t="str">
        <f aca="false">IF(COUNTIF($A$2:A963,A963)&gt;1,"DUPLICATE","")</f>
        <v/>
      </c>
    </row>
    <row r="964" customFormat="false" ht="15" hidden="false" customHeight="false" outlineLevel="0" collapsed="false">
      <c r="A964" s="16" t="s">
        <v>1741</v>
      </c>
      <c r="B964" s="16" t="s">
        <v>1730</v>
      </c>
      <c r="C964" s="16" t="s">
        <v>1742</v>
      </c>
      <c r="D964" s="16" t="s">
        <v>84</v>
      </c>
      <c r="E964" s="16" t="n">
        <v>1</v>
      </c>
      <c r="F964" s="16" t="n">
        <v>248</v>
      </c>
      <c r="G964" s="16" t="n">
        <v>0</v>
      </c>
      <c r="H964" s="16" t="s">
        <v>70</v>
      </c>
      <c r="I964" s="16" t="s">
        <v>71</v>
      </c>
      <c r="J964" s="16" t="n">
        <v>5</v>
      </c>
      <c r="K964" s="16" t="n">
        <v>4</v>
      </c>
      <c r="L964" s="16" t="s">
        <v>41</v>
      </c>
      <c r="M964" s="16" t="str">
        <f aca="false">IF(COUNTIF($A$2:A964,A964)&gt;1,"DUPLICATE","")</f>
        <v/>
      </c>
    </row>
    <row r="965" customFormat="false" ht="15" hidden="false" customHeight="false" outlineLevel="0" collapsed="false">
      <c r="A965" s="16" t="s">
        <v>1743</v>
      </c>
      <c r="B965" s="16" t="s">
        <v>1730</v>
      </c>
      <c r="C965" s="16" t="s">
        <v>1744</v>
      </c>
      <c r="D965" s="16" t="s">
        <v>232</v>
      </c>
      <c r="E965" s="16" t="n">
        <v>1</v>
      </c>
      <c r="F965" s="16" t="n">
        <v>2003</v>
      </c>
      <c r="G965" s="16" t="n">
        <v>0.15</v>
      </c>
      <c r="H965" s="16" t="s">
        <v>67</v>
      </c>
      <c r="I965" s="16" t="s">
        <v>60</v>
      </c>
      <c r="J965" s="16" t="n">
        <v>3</v>
      </c>
      <c r="K965" s="16" t="n">
        <v>5</v>
      </c>
      <c r="L965" s="16" t="s">
        <v>41</v>
      </c>
      <c r="M965" s="16" t="str">
        <f aca="false">IF(COUNTIF($A$2:A965,A965)&gt;1,"DUPLICATE","")</f>
        <v/>
      </c>
    </row>
    <row r="966" customFormat="false" ht="15" hidden="false" customHeight="false" outlineLevel="0" collapsed="false">
      <c r="A966" s="16" t="s">
        <v>1745</v>
      </c>
      <c r="B966" s="16" t="s">
        <v>1730</v>
      </c>
      <c r="C966" s="16" t="s">
        <v>589</v>
      </c>
      <c r="D966" s="16" t="s">
        <v>165</v>
      </c>
      <c r="E966" s="16" t="n">
        <v>2</v>
      </c>
      <c r="F966" s="16" t="n">
        <v>904</v>
      </c>
      <c r="G966" s="16" t="n">
        <v>0.1</v>
      </c>
      <c r="H966" s="16" t="s">
        <v>527</v>
      </c>
      <c r="I966" s="16" t="s">
        <v>47</v>
      </c>
      <c r="J966" s="16" t="n">
        <v>3</v>
      </c>
      <c r="K966" s="16" t="n">
        <v>5</v>
      </c>
      <c r="L966" s="16" t="s">
        <v>41</v>
      </c>
      <c r="M966" s="16" t="str">
        <f aca="false">IF(COUNTIF($A$2:A966,A966)&gt;1,"DUPLICATE","")</f>
        <v/>
      </c>
    </row>
    <row r="967" customFormat="false" ht="15" hidden="false" customHeight="false" outlineLevel="0" collapsed="false">
      <c r="A967" s="16" t="s">
        <v>1746</v>
      </c>
      <c r="B967" s="16" t="s">
        <v>1730</v>
      </c>
      <c r="C967" s="16" t="s">
        <v>1747</v>
      </c>
      <c r="D967" s="16" t="s">
        <v>440</v>
      </c>
      <c r="E967" s="16" t="n">
        <v>2</v>
      </c>
      <c r="F967" s="16" t="n">
        <v>1452</v>
      </c>
      <c r="G967" s="16" t="n">
        <v>0.05</v>
      </c>
      <c r="H967" s="16" t="s">
        <v>112</v>
      </c>
      <c r="I967" s="16" t="s">
        <v>60</v>
      </c>
      <c r="J967" s="16" t="n">
        <v>4</v>
      </c>
      <c r="K967" s="16" t="n">
        <v>4</v>
      </c>
      <c r="L967" s="16" t="s">
        <v>41</v>
      </c>
      <c r="M967" s="16" t="str">
        <f aca="false">IF(COUNTIF($A$2:A967,A967)&gt;1,"DUPLICATE","")</f>
        <v/>
      </c>
    </row>
    <row r="968" customFormat="false" ht="15" hidden="false" customHeight="false" outlineLevel="0" collapsed="false">
      <c r="A968" s="16" t="s">
        <v>1748</v>
      </c>
      <c r="B968" s="16" t="s">
        <v>1749</v>
      </c>
      <c r="C968" s="16" t="s">
        <v>619</v>
      </c>
      <c r="D968" s="16" t="s">
        <v>133</v>
      </c>
      <c r="E968" s="16" t="n">
        <v>6</v>
      </c>
      <c r="F968" s="16" t="n">
        <v>599</v>
      </c>
      <c r="G968" s="16" t="n">
        <v>0.15</v>
      </c>
      <c r="H968" s="16" t="s">
        <v>39</v>
      </c>
      <c r="I968" s="16" t="s">
        <v>40</v>
      </c>
      <c r="J968" s="16" t="n">
        <v>2</v>
      </c>
      <c r="K968" s="16" t="n">
        <v>4</v>
      </c>
      <c r="L968" s="16" t="s">
        <v>41</v>
      </c>
      <c r="M968" s="16" t="str">
        <f aca="false">IF(COUNTIF($A$2:A968,A968)&gt;1,"DUPLICATE","")</f>
        <v/>
      </c>
    </row>
    <row r="969" customFormat="false" ht="15" hidden="false" customHeight="false" outlineLevel="0" collapsed="false">
      <c r="A969" s="16" t="s">
        <v>1750</v>
      </c>
      <c r="B969" s="16" t="s">
        <v>1749</v>
      </c>
      <c r="C969" s="16" t="s">
        <v>1751</v>
      </c>
      <c r="D969" s="16" t="s">
        <v>396</v>
      </c>
      <c r="E969" s="16" t="n">
        <v>2</v>
      </c>
      <c r="F969" s="16" t="n">
        <v>5740</v>
      </c>
      <c r="G969" s="16" t="n">
        <v>0.05</v>
      </c>
      <c r="H969" s="16" t="s">
        <v>81</v>
      </c>
      <c r="I969" s="16" t="s">
        <v>47</v>
      </c>
      <c r="J969" s="16" t="n">
        <v>6</v>
      </c>
      <c r="K969" s="16" t="n">
        <v>4</v>
      </c>
      <c r="L969" s="16" t="s">
        <v>41</v>
      </c>
      <c r="M969" s="16" t="str">
        <f aca="false">IF(COUNTIF($A$2:A969,A969)&gt;1,"DUPLICATE","")</f>
        <v/>
      </c>
    </row>
    <row r="970" customFormat="false" ht="15" hidden="false" customHeight="false" outlineLevel="0" collapsed="false">
      <c r="A970" s="16" t="s">
        <v>1752</v>
      </c>
      <c r="B970" s="16" t="s">
        <v>1749</v>
      </c>
      <c r="C970" s="16" t="s">
        <v>730</v>
      </c>
      <c r="D970" s="16" t="s">
        <v>165</v>
      </c>
      <c r="E970" s="16" t="n">
        <v>2</v>
      </c>
      <c r="F970" s="16" t="n">
        <v>901</v>
      </c>
      <c r="G970" s="16" t="n">
        <v>0</v>
      </c>
      <c r="H970" s="16" t="s">
        <v>89</v>
      </c>
      <c r="I970" s="16" t="s">
        <v>100</v>
      </c>
      <c r="J970" s="16" t="n">
        <v>4</v>
      </c>
      <c r="K970" s="16" t="n">
        <v>4</v>
      </c>
      <c r="L970" s="16" t="s">
        <v>41</v>
      </c>
      <c r="M970" s="16" t="str">
        <f aca="false">IF(COUNTIF($A$2:A970,A970)&gt;1,"DUPLICATE","")</f>
        <v/>
      </c>
    </row>
    <row r="971" customFormat="false" ht="15" hidden="false" customHeight="false" outlineLevel="0" collapsed="false">
      <c r="A971" s="16" t="s">
        <v>1753</v>
      </c>
      <c r="B971" s="16" t="s">
        <v>1749</v>
      </c>
      <c r="C971" s="16" t="s">
        <v>1754</v>
      </c>
      <c r="D971" s="16" t="s">
        <v>211</v>
      </c>
      <c r="E971" s="16" t="n">
        <v>2</v>
      </c>
      <c r="F971" s="16" t="n">
        <v>1288</v>
      </c>
      <c r="G971" s="16" t="n">
        <v>0.05</v>
      </c>
      <c r="H971" s="16" t="s">
        <v>39</v>
      </c>
      <c r="I971" s="16" t="s">
        <v>71</v>
      </c>
      <c r="J971" s="16" t="n">
        <v>4</v>
      </c>
      <c r="K971" s="16" t="n">
        <v>5</v>
      </c>
      <c r="L971" s="16" t="s">
        <v>41</v>
      </c>
      <c r="M971" s="16" t="str">
        <f aca="false">IF(COUNTIF($A$2:A971,A971)&gt;1,"DUPLICATE","")</f>
        <v/>
      </c>
    </row>
    <row r="972" customFormat="false" ht="15" hidden="false" customHeight="false" outlineLevel="0" collapsed="false">
      <c r="A972" s="16" t="s">
        <v>1755</v>
      </c>
      <c r="B972" s="16" t="s">
        <v>1749</v>
      </c>
      <c r="C972" s="16" t="s">
        <v>1209</v>
      </c>
      <c r="D972" s="16" t="s">
        <v>203</v>
      </c>
      <c r="E972" s="16" t="n">
        <v>1</v>
      </c>
      <c r="F972" s="16" t="n">
        <v>2565</v>
      </c>
      <c r="G972" s="16" t="n">
        <v>0.1</v>
      </c>
      <c r="H972" s="16" t="s">
        <v>39</v>
      </c>
      <c r="I972" s="16" t="s">
        <v>47</v>
      </c>
      <c r="J972" s="16" t="n">
        <v>3</v>
      </c>
      <c r="K972" s="16" t="n">
        <v>4</v>
      </c>
      <c r="L972" s="16" t="s">
        <v>41</v>
      </c>
      <c r="M972" s="16" t="str">
        <f aca="false">IF(COUNTIF($A$2:A972,A972)&gt;1,"DUPLICATE","")</f>
        <v/>
      </c>
    </row>
    <row r="973" customFormat="false" ht="15" hidden="false" customHeight="false" outlineLevel="0" collapsed="false">
      <c r="A973" s="16" t="s">
        <v>1756</v>
      </c>
      <c r="B973" s="16" t="s">
        <v>1749</v>
      </c>
      <c r="C973" s="16" t="s">
        <v>1757</v>
      </c>
      <c r="D973" s="16" t="s">
        <v>126</v>
      </c>
      <c r="E973" s="16" t="n">
        <v>4</v>
      </c>
      <c r="F973" s="16" t="n">
        <v>418</v>
      </c>
      <c r="G973" s="16" t="n">
        <v>0.1</v>
      </c>
      <c r="H973" s="16" t="s">
        <v>81</v>
      </c>
      <c r="I973" s="16" t="s">
        <v>100</v>
      </c>
      <c r="J973" s="16" t="n">
        <v>3</v>
      </c>
      <c r="K973" s="16" t="n">
        <v>5</v>
      </c>
      <c r="L973" s="16" t="s">
        <v>41</v>
      </c>
      <c r="M973" s="16" t="str">
        <f aca="false">IF(COUNTIF($A$2:A973,A973)&gt;1,"DUPLICATE","")</f>
        <v/>
      </c>
    </row>
    <row r="974" customFormat="false" ht="15" hidden="false" customHeight="false" outlineLevel="0" collapsed="false">
      <c r="A974" s="16" t="s">
        <v>1758</v>
      </c>
      <c r="B974" s="16" t="s">
        <v>1749</v>
      </c>
      <c r="C974" s="16" t="s">
        <v>1453</v>
      </c>
      <c r="D974" s="16" t="s">
        <v>95</v>
      </c>
      <c r="E974" s="16" t="n">
        <v>1</v>
      </c>
      <c r="F974" s="16" t="n">
        <v>1432</v>
      </c>
      <c r="G974" s="16" t="n">
        <v>0.1</v>
      </c>
      <c r="H974" s="16" t="s">
        <v>70</v>
      </c>
      <c r="I974" s="16" t="s">
        <v>71</v>
      </c>
      <c r="J974" s="16" t="n">
        <v>5</v>
      </c>
      <c r="K974" s="16" t="n">
        <v>3</v>
      </c>
      <c r="L974" s="16" t="s">
        <v>57</v>
      </c>
      <c r="M974" s="16" t="str">
        <f aca="false">IF(COUNTIF($A$2:A974,A974)&gt;1,"DUPLICATE","")</f>
        <v/>
      </c>
    </row>
    <row r="975" customFormat="false" ht="15" hidden="false" customHeight="false" outlineLevel="0" collapsed="false">
      <c r="A975" s="16" t="s">
        <v>1759</v>
      </c>
      <c r="B975" s="16" t="s">
        <v>1749</v>
      </c>
      <c r="C975" s="16" t="s">
        <v>1198</v>
      </c>
      <c r="D975" s="16" t="s">
        <v>92</v>
      </c>
      <c r="E975" s="16" t="n">
        <v>3</v>
      </c>
      <c r="F975" s="16" t="n">
        <v>4141</v>
      </c>
      <c r="G975" s="16" t="n">
        <v>0</v>
      </c>
      <c r="H975" s="16" t="s">
        <v>241</v>
      </c>
      <c r="I975" s="16" t="s">
        <v>40</v>
      </c>
      <c r="J975" s="16" t="n">
        <v>2</v>
      </c>
      <c r="K975" s="16" t="n">
        <v>3</v>
      </c>
      <c r="L975" s="16" t="s">
        <v>41</v>
      </c>
      <c r="M975" s="16" t="str">
        <f aca="false">IF(COUNTIF($A$2:A975,A975)&gt;1,"DUPLICATE","")</f>
        <v/>
      </c>
    </row>
    <row r="976" customFormat="false" ht="15" hidden="false" customHeight="false" outlineLevel="0" collapsed="false">
      <c r="A976" s="16" t="s">
        <v>1760</v>
      </c>
      <c r="B976" s="16" t="s">
        <v>1749</v>
      </c>
      <c r="C976" s="16" t="s">
        <v>1761</v>
      </c>
      <c r="D976" s="16" t="s">
        <v>222</v>
      </c>
      <c r="E976" s="16" t="n">
        <v>1</v>
      </c>
      <c r="F976" s="16" t="n">
        <v>1976</v>
      </c>
      <c r="G976" s="16" t="n">
        <v>0.05</v>
      </c>
      <c r="H976" s="16" t="s">
        <v>39</v>
      </c>
      <c r="I976" s="16" t="s">
        <v>60</v>
      </c>
      <c r="J976" s="16" t="n">
        <v>4</v>
      </c>
      <c r="K976" s="16" t="n">
        <v>5</v>
      </c>
      <c r="L976" s="16" t="s">
        <v>41</v>
      </c>
      <c r="M976" s="16" t="str">
        <f aca="false">IF(COUNTIF($A$2:A976,A976)&gt;1,"DUPLICATE","")</f>
        <v/>
      </c>
    </row>
    <row r="977" customFormat="false" ht="15" hidden="false" customHeight="false" outlineLevel="0" collapsed="false">
      <c r="A977" s="16" t="s">
        <v>1762</v>
      </c>
      <c r="B977" s="16" t="s">
        <v>1749</v>
      </c>
      <c r="C977" s="16" t="s">
        <v>1371</v>
      </c>
      <c r="D977" s="16" t="s">
        <v>77</v>
      </c>
      <c r="E977" s="16" t="n">
        <v>1</v>
      </c>
      <c r="F977" s="16" t="n">
        <v>361</v>
      </c>
      <c r="G977" s="16" t="n">
        <v>0.05</v>
      </c>
      <c r="H977" s="16" t="s">
        <v>130</v>
      </c>
      <c r="I977" s="16" t="s">
        <v>123</v>
      </c>
      <c r="J977" s="16" t="n">
        <v>2</v>
      </c>
      <c r="K977" s="16" t="n">
        <v>5</v>
      </c>
      <c r="L977" s="16" t="s">
        <v>41</v>
      </c>
      <c r="M977" s="16" t="str">
        <f aca="false">IF(COUNTIF($A$2:A977,A977)&gt;1,"DUPLICATE","")</f>
        <v/>
      </c>
    </row>
    <row r="978" customFormat="false" ht="15" hidden="false" customHeight="false" outlineLevel="0" collapsed="false">
      <c r="A978" s="16" t="s">
        <v>1763</v>
      </c>
      <c r="B978" s="16" t="s">
        <v>1749</v>
      </c>
      <c r="C978" s="16" t="s">
        <v>431</v>
      </c>
      <c r="D978" s="16" t="s">
        <v>262</v>
      </c>
      <c r="E978" s="16" t="n">
        <v>2</v>
      </c>
      <c r="F978" s="16" t="n">
        <v>819</v>
      </c>
      <c r="G978" s="16" t="n">
        <v>0</v>
      </c>
      <c r="H978" s="16" t="s">
        <v>46</v>
      </c>
      <c r="I978" s="16" t="s">
        <v>40</v>
      </c>
      <c r="J978" s="16" t="n">
        <v>6</v>
      </c>
      <c r="K978" s="16" t="n">
        <v>3</v>
      </c>
      <c r="L978" s="16" t="s">
        <v>41</v>
      </c>
      <c r="M978" s="16" t="str">
        <f aca="false">IF(COUNTIF($A$2:A978,A978)&gt;1,"DUPLICATE","")</f>
        <v/>
      </c>
    </row>
    <row r="979" customFormat="false" ht="15" hidden="false" customHeight="false" outlineLevel="0" collapsed="false">
      <c r="A979" s="16" t="s">
        <v>1764</v>
      </c>
      <c r="B979" s="16" t="s">
        <v>1749</v>
      </c>
      <c r="C979" s="16" t="s">
        <v>164</v>
      </c>
      <c r="D979" s="16" t="s">
        <v>211</v>
      </c>
      <c r="E979" s="16" t="n">
        <v>2</v>
      </c>
      <c r="F979" s="16" t="n">
        <v>1258</v>
      </c>
      <c r="G979" s="16" t="n">
        <v>0</v>
      </c>
      <c r="H979" s="16" t="s">
        <v>70</v>
      </c>
      <c r="I979" s="16" t="s">
        <v>60</v>
      </c>
      <c r="J979" s="16" t="n">
        <v>6</v>
      </c>
      <c r="K979" s="16" t="n">
        <v>2</v>
      </c>
      <c r="L979" s="16" t="s">
        <v>57</v>
      </c>
      <c r="M979" s="16" t="str">
        <f aca="false">IF(COUNTIF($A$2:A979,A979)&gt;1,"DUPLICATE","")</f>
        <v/>
      </c>
    </row>
    <row r="980" customFormat="false" ht="15" hidden="false" customHeight="false" outlineLevel="0" collapsed="false">
      <c r="A980" s="16" t="s">
        <v>1765</v>
      </c>
      <c r="B980" s="16" t="s">
        <v>1749</v>
      </c>
      <c r="C980" s="16" t="s">
        <v>954</v>
      </c>
      <c r="D980" s="16" t="s">
        <v>308</v>
      </c>
      <c r="E980" s="16" t="n">
        <v>3</v>
      </c>
      <c r="F980" s="16" t="n">
        <v>196</v>
      </c>
      <c r="G980" s="16" t="n">
        <v>0.1</v>
      </c>
      <c r="H980" s="16" t="s">
        <v>208</v>
      </c>
      <c r="I980" s="16" t="s">
        <v>60</v>
      </c>
      <c r="J980" s="16" t="n">
        <v>6</v>
      </c>
      <c r="K980" s="16"/>
      <c r="L980" s="16" t="s">
        <v>57</v>
      </c>
      <c r="M980" s="16" t="str">
        <f aca="false">IF(COUNTIF($A$2:A980,A980)&gt;1,"DUPLICATE","")</f>
        <v/>
      </c>
    </row>
    <row r="981" customFormat="false" ht="15" hidden="false" customHeight="false" outlineLevel="0" collapsed="false">
      <c r="A981" s="16" t="s">
        <v>1766</v>
      </c>
      <c r="B981" s="16" t="s">
        <v>1767</v>
      </c>
      <c r="C981" s="16" t="s">
        <v>879</v>
      </c>
      <c r="D981" s="16" t="s">
        <v>160</v>
      </c>
      <c r="E981" s="16" t="n">
        <v>1</v>
      </c>
      <c r="F981" s="16" t="n">
        <v>1860</v>
      </c>
      <c r="G981" s="16" t="n">
        <v>0</v>
      </c>
      <c r="H981" s="16" t="s">
        <v>130</v>
      </c>
      <c r="I981" s="16" t="s">
        <v>47</v>
      </c>
      <c r="J981" s="16" t="n">
        <v>4</v>
      </c>
      <c r="K981" s="16" t="n">
        <v>3</v>
      </c>
      <c r="L981" s="16" t="s">
        <v>41</v>
      </c>
      <c r="M981" s="16" t="str">
        <f aca="false">IF(COUNTIF($A$2:A981,A981)&gt;1,"DUPLICATE","")</f>
        <v/>
      </c>
    </row>
    <row r="982" customFormat="false" ht="15" hidden="false" customHeight="false" outlineLevel="0" collapsed="false">
      <c r="A982" s="16" t="s">
        <v>1768</v>
      </c>
      <c r="B982" s="16" t="s">
        <v>1767</v>
      </c>
      <c r="C982" s="16" t="s">
        <v>1769</v>
      </c>
      <c r="D982" s="16" t="s">
        <v>92</v>
      </c>
      <c r="E982" s="16" t="n">
        <v>1</v>
      </c>
      <c r="F982" s="16" t="n">
        <v>4129</v>
      </c>
      <c r="G982" s="16" t="n">
        <v>0</v>
      </c>
      <c r="H982" s="16" t="s">
        <v>208</v>
      </c>
      <c r="I982" s="16" t="s">
        <v>60</v>
      </c>
      <c r="J982" s="16" t="n">
        <v>7</v>
      </c>
      <c r="K982" s="16" t="n">
        <v>4</v>
      </c>
      <c r="L982" s="16" t="s">
        <v>41</v>
      </c>
      <c r="M982" s="16" t="str">
        <f aca="false">IF(COUNTIF($A$2:A982,A982)&gt;1,"DUPLICATE","")</f>
        <v/>
      </c>
    </row>
    <row r="983" customFormat="false" ht="15" hidden="false" customHeight="false" outlineLevel="0" collapsed="false">
      <c r="A983" s="16" t="s">
        <v>1770</v>
      </c>
      <c r="B983" s="16" t="s">
        <v>1767</v>
      </c>
      <c r="C983" s="16" t="s">
        <v>423</v>
      </c>
      <c r="D983" s="16" t="s">
        <v>660</v>
      </c>
      <c r="E983" s="16" t="n">
        <v>1</v>
      </c>
      <c r="F983" s="16" t="n">
        <v>1735</v>
      </c>
      <c r="G983" s="16" t="n">
        <v>0.1</v>
      </c>
      <c r="H983" s="16" t="s">
        <v>81</v>
      </c>
      <c r="I983" s="16" t="s">
        <v>123</v>
      </c>
      <c r="J983" s="16" t="n">
        <v>4</v>
      </c>
      <c r="K983" s="16" t="n">
        <v>4</v>
      </c>
      <c r="L983" s="16" t="s">
        <v>41</v>
      </c>
      <c r="M983" s="16" t="str">
        <f aca="false">IF(COUNTIF($A$2:A983,A983)&gt;1,"DUPLICATE","")</f>
        <v/>
      </c>
    </row>
    <row r="984" customFormat="false" ht="15" hidden="false" customHeight="false" outlineLevel="0" collapsed="false">
      <c r="A984" s="16" t="s">
        <v>1771</v>
      </c>
      <c r="B984" s="16" t="s">
        <v>1767</v>
      </c>
      <c r="C984" s="16" t="s">
        <v>37</v>
      </c>
      <c r="D984" s="16" t="s">
        <v>259</v>
      </c>
      <c r="E984" s="16" t="n">
        <v>2</v>
      </c>
      <c r="F984" s="16" t="n">
        <v>489</v>
      </c>
      <c r="G984" s="16" t="n">
        <v>0.05</v>
      </c>
      <c r="H984" s="16" t="s">
        <v>39</v>
      </c>
      <c r="I984" s="16" t="s">
        <v>71</v>
      </c>
      <c r="J984" s="16" t="n">
        <v>3</v>
      </c>
      <c r="K984" s="16" t="n">
        <v>5</v>
      </c>
      <c r="L984" s="16" t="s">
        <v>174</v>
      </c>
      <c r="M984" s="16" t="str">
        <f aca="false">IF(COUNTIF($A$2:A984,A984)&gt;1,"DUPLICATE","")</f>
        <v/>
      </c>
    </row>
    <row r="985" customFormat="false" ht="15" hidden="false" customHeight="false" outlineLevel="0" collapsed="false">
      <c r="A985" s="16" t="s">
        <v>1772</v>
      </c>
      <c r="B985" s="16" t="s">
        <v>1767</v>
      </c>
      <c r="C985" s="16" t="s">
        <v>871</v>
      </c>
      <c r="D985" s="16" t="s">
        <v>341</v>
      </c>
      <c r="E985" s="16" t="n">
        <v>1</v>
      </c>
      <c r="F985" s="16" t="n">
        <v>1052</v>
      </c>
      <c r="G985" s="16" t="n">
        <v>0</v>
      </c>
      <c r="H985" s="16" t="s">
        <v>130</v>
      </c>
      <c r="I985" s="16" t="s">
        <v>60</v>
      </c>
      <c r="J985" s="16" t="n">
        <v>4</v>
      </c>
      <c r="K985" s="16" t="n">
        <v>4</v>
      </c>
      <c r="L985" s="16" t="s">
        <v>41</v>
      </c>
      <c r="M985" s="16" t="str">
        <f aca="false">IF(COUNTIF($A$2:A985,A985)&gt;1,"DUPLICATE","")</f>
        <v/>
      </c>
    </row>
    <row r="986" customFormat="false" ht="15" hidden="false" customHeight="false" outlineLevel="0" collapsed="false">
      <c r="A986" s="16" t="s">
        <v>1773</v>
      </c>
      <c r="B986" s="16" t="s">
        <v>1767</v>
      </c>
      <c r="C986" s="16" t="s">
        <v>1004</v>
      </c>
      <c r="D986" s="16" t="s">
        <v>55</v>
      </c>
      <c r="E986" s="16" t="n">
        <v>1</v>
      </c>
      <c r="F986" s="16" t="n">
        <v>2013</v>
      </c>
      <c r="G986" s="16" t="n">
        <v>0.1</v>
      </c>
      <c r="H986" s="16" t="s">
        <v>130</v>
      </c>
      <c r="I986" s="16" t="s">
        <v>47</v>
      </c>
      <c r="J986" s="16" t="n">
        <v>4</v>
      </c>
      <c r="K986" s="16" t="n">
        <v>4</v>
      </c>
      <c r="L986" s="16" t="s">
        <v>41</v>
      </c>
      <c r="M986" s="16" t="str">
        <f aca="false">IF(COUNTIF($A$2:A986,A986)&gt;1,"DUPLICATE","")</f>
        <v/>
      </c>
    </row>
    <row r="987" customFormat="false" ht="15" hidden="false" customHeight="false" outlineLevel="0" collapsed="false">
      <c r="A987" s="16" t="s">
        <v>1774</v>
      </c>
      <c r="B987" s="16" t="s">
        <v>1767</v>
      </c>
      <c r="C987" s="16" t="s">
        <v>624</v>
      </c>
      <c r="D987" s="16" t="s">
        <v>259</v>
      </c>
      <c r="E987" s="16" t="n">
        <v>2</v>
      </c>
      <c r="F987" s="16" t="n">
        <v>487</v>
      </c>
      <c r="G987" s="16" t="n">
        <v>0</v>
      </c>
      <c r="H987" s="16" t="s">
        <v>130</v>
      </c>
      <c r="I987" s="16" t="s">
        <v>40</v>
      </c>
      <c r="J987" s="16" t="n">
        <v>4</v>
      </c>
      <c r="K987" s="16" t="n">
        <v>3</v>
      </c>
      <c r="L987" s="16" t="s">
        <v>57</v>
      </c>
      <c r="M987" s="16" t="str">
        <f aca="false">IF(COUNTIF($A$2:A987,A987)&gt;1,"DUPLICATE","")</f>
        <v/>
      </c>
    </row>
    <row r="988" customFormat="false" ht="15" hidden="false" customHeight="false" outlineLevel="0" collapsed="false">
      <c r="A988" s="16" t="s">
        <v>1775</v>
      </c>
      <c r="B988" s="16" t="s">
        <v>1767</v>
      </c>
      <c r="C988" s="16" t="s">
        <v>1776</v>
      </c>
      <c r="D988" s="16" t="s">
        <v>396</v>
      </c>
      <c r="E988" s="16" t="n">
        <v>2</v>
      </c>
      <c r="F988" s="16" t="n">
        <v>5708</v>
      </c>
      <c r="G988" s="16" t="n">
        <v>0.05</v>
      </c>
      <c r="H988" s="16" t="s">
        <v>39</v>
      </c>
      <c r="I988" s="16" t="s">
        <v>40</v>
      </c>
      <c r="J988" s="16" t="n">
        <v>3</v>
      </c>
      <c r="K988" s="16" t="n">
        <v>4</v>
      </c>
      <c r="L988" s="16" t="s">
        <v>41</v>
      </c>
      <c r="M988" s="16" t="str">
        <f aca="false">IF(COUNTIF($A$2:A988,A988)&gt;1,"DUPLICATE","")</f>
        <v/>
      </c>
    </row>
    <row r="989" customFormat="false" ht="15" hidden="false" customHeight="false" outlineLevel="0" collapsed="false">
      <c r="A989" s="16" t="s">
        <v>1777</v>
      </c>
      <c r="B989" s="16" t="s">
        <v>1767</v>
      </c>
      <c r="C989" s="16" t="s">
        <v>435</v>
      </c>
      <c r="D989" s="16" t="s">
        <v>160</v>
      </c>
      <c r="E989" s="16" t="n">
        <v>2</v>
      </c>
      <c r="F989" s="16" t="n">
        <v>1877</v>
      </c>
      <c r="G989" s="16" t="n">
        <v>0.2</v>
      </c>
      <c r="H989" s="16" t="s">
        <v>89</v>
      </c>
      <c r="I989" s="16" t="s">
        <v>40</v>
      </c>
      <c r="J989" s="16" t="n">
        <v>3</v>
      </c>
      <c r="K989" s="16" t="n">
        <v>4</v>
      </c>
      <c r="L989" s="16" t="s">
        <v>41</v>
      </c>
      <c r="M989" s="16" t="str">
        <f aca="false">IF(COUNTIF($A$2:A989,A989)&gt;1,"DUPLICATE","")</f>
        <v/>
      </c>
    </row>
    <row r="990" customFormat="false" ht="15" hidden="false" customHeight="false" outlineLevel="0" collapsed="false">
      <c r="A990" s="16" t="s">
        <v>1778</v>
      </c>
      <c r="B990" s="16" t="s">
        <v>1767</v>
      </c>
      <c r="C990" s="16" t="s">
        <v>1779</v>
      </c>
      <c r="D990" s="16" t="s">
        <v>160</v>
      </c>
      <c r="E990" s="16" t="n">
        <v>2</v>
      </c>
      <c r="F990" s="16" t="n">
        <v>1839</v>
      </c>
      <c r="G990" s="16" t="n">
        <v>0.2</v>
      </c>
      <c r="H990" s="16" t="s">
        <v>81</v>
      </c>
      <c r="I990" s="16" t="s">
        <v>100</v>
      </c>
      <c r="J990" s="16" t="n">
        <v>2</v>
      </c>
      <c r="K990" s="16" t="n">
        <v>3</v>
      </c>
      <c r="L990" s="16" t="s">
        <v>57</v>
      </c>
      <c r="M990" s="16" t="str">
        <f aca="false">IF(COUNTIF($A$2:A990,A990)&gt;1,"DUPLICATE","")</f>
        <v/>
      </c>
    </row>
    <row r="991" customFormat="false" ht="15" hidden="false" customHeight="false" outlineLevel="0" collapsed="false">
      <c r="A991" s="16" t="s">
        <v>1780</v>
      </c>
      <c r="B991" s="16" t="s">
        <v>1767</v>
      </c>
      <c r="C991" s="16" t="s">
        <v>310</v>
      </c>
      <c r="D991" s="16" t="s">
        <v>66</v>
      </c>
      <c r="E991" s="16" t="n">
        <v>2</v>
      </c>
      <c r="F991" s="16" t="n">
        <v>15272</v>
      </c>
      <c r="G991" s="16" t="n">
        <v>0.2</v>
      </c>
      <c r="H991" s="16" t="s">
        <v>112</v>
      </c>
      <c r="I991" s="16" t="s">
        <v>47</v>
      </c>
      <c r="J991" s="16" t="n">
        <v>3</v>
      </c>
      <c r="K991" s="16" t="n">
        <v>4</v>
      </c>
      <c r="L991" s="16" t="s">
        <v>41</v>
      </c>
      <c r="M991" s="16" t="str">
        <f aca="false">IF(COUNTIF($A$2:A991,A991)&gt;1,"DUPLICATE","")</f>
        <v/>
      </c>
    </row>
    <row r="992" customFormat="false" ht="15" hidden="false" customHeight="false" outlineLevel="0" collapsed="false">
      <c r="A992" s="16" t="s">
        <v>1781</v>
      </c>
      <c r="B992" s="16" t="s">
        <v>1782</v>
      </c>
      <c r="C992" s="16" t="s">
        <v>141</v>
      </c>
      <c r="D992" s="16" t="s">
        <v>51</v>
      </c>
      <c r="E992" s="16" t="n">
        <v>1</v>
      </c>
      <c r="F992" s="16" t="n">
        <v>2397</v>
      </c>
      <c r="G992" s="16" t="n">
        <v>0</v>
      </c>
      <c r="H992" s="16" t="s">
        <v>46</v>
      </c>
      <c r="I992" s="16" t="s">
        <v>60</v>
      </c>
      <c r="J992" s="16" t="n">
        <v>4</v>
      </c>
      <c r="K992" s="16" t="n">
        <v>3</v>
      </c>
      <c r="L992" s="16" t="s">
        <v>41</v>
      </c>
      <c r="M992" s="16" t="str">
        <f aca="false">IF(COUNTIF($A$2:A992,A992)&gt;1,"DUPLICATE","")</f>
        <v/>
      </c>
    </row>
    <row r="993" customFormat="false" ht="15" hidden="false" customHeight="false" outlineLevel="0" collapsed="false">
      <c r="A993" s="16" t="s">
        <v>1783</v>
      </c>
      <c r="B993" s="16" t="s">
        <v>1782</v>
      </c>
      <c r="C993" s="16" t="s">
        <v>1784</v>
      </c>
      <c r="D993" s="16" t="s">
        <v>232</v>
      </c>
      <c r="E993" s="16" t="n">
        <v>3</v>
      </c>
      <c r="F993" s="16" t="n">
        <v>1954</v>
      </c>
      <c r="G993" s="16" t="n">
        <v>0.1</v>
      </c>
      <c r="H993" s="16" t="s">
        <v>112</v>
      </c>
      <c r="I993" s="16" t="s">
        <v>60</v>
      </c>
      <c r="J993" s="16" t="n">
        <v>2</v>
      </c>
      <c r="K993" s="16" t="n">
        <v>5</v>
      </c>
      <c r="L993" s="16" t="s">
        <v>41</v>
      </c>
      <c r="M993" s="16" t="str">
        <f aca="false">IF(COUNTIF($A$2:A993,A993)&gt;1,"DUPLICATE","")</f>
        <v/>
      </c>
    </row>
    <row r="994" customFormat="false" ht="15" hidden="false" customHeight="false" outlineLevel="0" collapsed="false">
      <c r="A994" s="16" t="s">
        <v>1785</v>
      </c>
      <c r="B994" s="16" t="s">
        <v>1782</v>
      </c>
      <c r="C994" s="16" t="s">
        <v>1786</v>
      </c>
      <c r="D994" s="16" t="s">
        <v>179</v>
      </c>
      <c r="E994" s="16" t="n">
        <v>1</v>
      </c>
      <c r="F994" s="16" t="n">
        <v>2446</v>
      </c>
      <c r="G994" s="16" t="n">
        <v>0.1</v>
      </c>
      <c r="H994" s="16" t="s">
        <v>130</v>
      </c>
      <c r="I994" s="16" t="s">
        <v>60</v>
      </c>
      <c r="J994" s="16" t="n">
        <v>2</v>
      </c>
      <c r="K994" s="16" t="n">
        <v>4</v>
      </c>
      <c r="L994" s="16" t="s">
        <v>41</v>
      </c>
      <c r="M994" s="16" t="str">
        <f aca="false">IF(COUNTIF($A$2:A994,A994)&gt;1,"DUPLICATE","")</f>
        <v/>
      </c>
    </row>
    <row r="995" customFormat="false" ht="15" hidden="false" customHeight="false" outlineLevel="0" collapsed="false">
      <c r="A995" s="16" t="s">
        <v>1787</v>
      </c>
      <c r="B995" s="16" t="s">
        <v>1782</v>
      </c>
      <c r="C995" s="16" t="s">
        <v>977</v>
      </c>
      <c r="D995" s="16" t="s">
        <v>291</v>
      </c>
      <c r="E995" s="16" t="n">
        <v>1</v>
      </c>
      <c r="F995" s="16" t="n">
        <v>1197</v>
      </c>
      <c r="G995" s="16" t="n">
        <v>0</v>
      </c>
      <c r="H995" s="16" t="s">
        <v>130</v>
      </c>
      <c r="I995" s="16" t="s">
        <v>40</v>
      </c>
      <c r="J995" s="16" t="n">
        <v>2</v>
      </c>
      <c r="K995" s="16" t="n">
        <v>4</v>
      </c>
      <c r="L995" s="16" t="s">
        <v>57</v>
      </c>
      <c r="M995" s="16" t="str">
        <f aca="false">IF(COUNTIF($A$2:A995,A995)&gt;1,"DUPLICATE","")</f>
        <v/>
      </c>
    </row>
    <row r="996" customFormat="false" ht="15" hidden="false" customHeight="false" outlineLevel="0" collapsed="false">
      <c r="A996" s="16" t="s">
        <v>1788</v>
      </c>
      <c r="B996" s="16" t="s">
        <v>1782</v>
      </c>
      <c r="C996" s="16" t="s">
        <v>1789</v>
      </c>
      <c r="D996" s="16" t="s">
        <v>126</v>
      </c>
      <c r="E996" s="16" t="n">
        <v>1</v>
      </c>
      <c r="F996" s="16" t="n">
        <v>414</v>
      </c>
      <c r="G996" s="16" t="n">
        <v>0</v>
      </c>
      <c r="H996" s="16" t="s">
        <v>112</v>
      </c>
      <c r="I996" s="16" t="s">
        <v>40</v>
      </c>
      <c r="J996" s="16" t="n">
        <v>3</v>
      </c>
      <c r="K996" s="16"/>
      <c r="L996" s="16" t="s">
        <v>57</v>
      </c>
      <c r="M996" s="16" t="str">
        <f aca="false">IF(COUNTIF($A$2:A996,A996)&gt;1,"DUPLICATE","")</f>
        <v/>
      </c>
    </row>
    <row r="997" customFormat="false" ht="15" hidden="false" customHeight="false" outlineLevel="0" collapsed="false">
      <c r="A997" s="16" t="s">
        <v>1790</v>
      </c>
      <c r="B997" s="16" t="s">
        <v>1782</v>
      </c>
      <c r="C997" s="16" t="s">
        <v>912</v>
      </c>
      <c r="D997" s="16" t="s">
        <v>126</v>
      </c>
      <c r="E997" s="16" t="n">
        <v>1</v>
      </c>
      <c r="F997" s="16" t="n">
        <v>398</v>
      </c>
      <c r="G997" s="16" t="n">
        <v>0.1</v>
      </c>
      <c r="H997" s="16" t="s">
        <v>130</v>
      </c>
      <c r="I997" s="16" t="s">
        <v>40</v>
      </c>
      <c r="J997" s="16" t="n">
        <v>3</v>
      </c>
      <c r="K997" s="16" t="n">
        <v>5</v>
      </c>
      <c r="L997" s="16" t="s">
        <v>41</v>
      </c>
      <c r="M997" s="16" t="str">
        <f aca="false">IF(COUNTIF($A$2:A997,A997)&gt;1,"DUPLICATE","")</f>
        <v/>
      </c>
    </row>
    <row r="998" customFormat="false" ht="15" hidden="false" customHeight="false" outlineLevel="0" collapsed="false">
      <c r="A998" s="16" t="s">
        <v>1791</v>
      </c>
      <c r="B998" s="16" t="s">
        <v>1782</v>
      </c>
      <c r="C998" s="16" t="s">
        <v>1048</v>
      </c>
      <c r="D998" s="16" t="s">
        <v>250</v>
      </c>
      <c r="E998" s="16" t="n">
        <v>2</v>
      </c>
      <c r="F998" s="16" t="s">
        <v>1210</v>
      </c>
      <c r="G998" s="16" t="n">
        <v>0</v>
      </c>
      <c r="H998" s="16" t="s">
        <v>130</v>
      </c>
      <c r="I998" s="16" t="s">
        <v>40</v>
      </c>
      <c r="J998" s="16" t="n">
        <v>2</v>
      </c>
      <c r="K998" s="16" t="n">
        <v>4</v>
      </c>
      <c r="L998" s="16" t="s">
        <v>41</v>
      </c>
      <c r="M998" s="16" t="str">
        <f aca="false">IF(COUNTIF($A$2:A998,A998)&gt;1,"DUPLICATE","")</f>
        <v/>
      </c>
    </row>
    <row r="999" customFormat="false" ht="15" hidden="false" customHeight="false" outlineLevel="0" collapsed="false">
      <c r="A999" s="16" t="s">
        <v>1792</v>
      </c>
      <c r="B999" s="16" t="s">
        <v>1782</v>
      </c>
      <c r="C999" s="16" t="s">
        <v>1793</v>
      </c>
      <c r="D999" s="16" t="s">
        <v>51</v>
      </c>
      <c r="E999" s="16" t="n">
        <v>2</v>
      </c>
      <c r="F999" s="16" t="n">
        <v>2308</v>
      </c>
      <c r="G999" s="16" t="n">
        <v>0</v>
      </c>
      <c r="H999" s="16" t="s">
        <v>70</v>
      </c>
      <c r="I999" s="16" t="s">
        <v>60</v>
      </c>
      <c r="J999" s="16" t="n">
        <v>8</v>
      </c>
      <c r="K999" s="16" t="n">
        <v>2</v>
      </c>
      <c r="L999" s="16" t="s">
        <v>57</v>
      </c>
      <c r="M999" s="16" t="str">
        <f aca="false">IF(COUNTIF($A$2:A999,A999)&gt;1,"DUPLICATE","")</f>
        <v/>
      </c>
    </row>
    <row r="1000" customFormat="false" ht="15" hidden="false" customHeight="false" outlineLevel="0" collapsed="false">
      <c r="A1000" s="16" t="s">
        <v>1794</v>
      </c>
      <c r="B1000" s="16" t="s">
        <v>1782</v>
      </c>
      <c r="C1000" s="16" t="s">
        <v>290</v>
      </c>
      <c r="D1000" s="16" t="s">
        <v>232</v>
      </c>
      <c r="E1000" s="16" t="n">
        <v>1</v>
      </c>
      <c r="F1000" s="16" t="n">
        <v>2006</v>
      </c>
      <c r="G1000" s="16" t="n">
        <v>0.15</v>
      </c>
      <c r="H1000" s="16" t="s">
        <v>70</v>
      </c>
      <c r="I1000" s="16" t="s">
        <v>60</v>
      </c>
      <c r="J1000" s="16" t="n">
        <v>5</v>
      </c>
      <c r="K1000" s="16" t="n">
        <v>5</v>
      </c>
      <c r="L1000" s="16" t="s">
        <v>41</v>
      </c>
      <c r="M1000" s="16" t="str">
        <f aca="false">IF(COUNTIF($A$2:A1000,A1000)&gt;1,"DUPLICATE","")</f>
        <v/>
      </c>
    </row>
    <row r="1001" customFormat="false" ht="15" hidden="false" customHeight="false" outlineLevel="0" collapsed="false">
      <c r="A1001" s="16" t="s">
        <v>1795</v>
      </c>
      <c r="B1001" s="16" t="s">
        <v>1782</v>
      </c>
      <c r="C1001" s="16" t="s">
        <v>1796</v>
      </c>
      <c r="D1001" s="16" t="s">
        <v>184</v>
      </c>
      <c r="E1001" s="16" t="n">
        <v>1</v>
      </c>
      <c r="F1001" s="16" t="n">
        <v>1285</v>
      </c>
      <c r="G1001" s="16" t="n">
        <v>0.05</v>
      </c>
      <c r="H1001" s="16" t="s">
        <v>112</v>
      </c>
      <c r="I1001" s="16" t="s">
        <v>60</v>
      </c>
      <c r="J1001" s="16" t="n">
        <v>3</v>
      </c>
      <c r="K1001" s="16" t="n">
        <v>5</v>
      </c>
      <c r="L1001" s="16" t="s">
        <v>41</v>
      </c>
      <c r="M1001" s="16" t="str">
        <f aca="false">IF(COUNTIF($A$2:A1001,A1001)&gt;1,"DUPLICATE","")</f>
        <v/>
      </c>
    </row>
    <row r="1002" customFormat="false" ht="15" hidden="false" customHeight="false" outlineLevel="0" collapsed="false">
      <c r="A1002" s="16" t="s">
        <v>1797</v>
      </c>
      <c r="B1002" s="16" t="s">
        <v>1782</v>
      </c>
      <c r="C1002" s="16" t="s">
        <v>1798</v>
      </c>
      <c r="D1002" s="16" t="s">
        <v>721</v>
      </c>
      <c r="E1002" s="16" t="n">
        <v>1</v>
      </c>
      <c r="F1002" s="16" t="n">
        <v>505</v>
      </c>
      <c r="G1002" s="16" t="n">
        <v>0</v>
      </c>
      <c r="H1002" s="16" t="s">
        <v>81</v>
      </c>
      <c r="I1002" s="16" t="s">
        <v>60</v>
      </c>
      <c r="J1002" s="16" t="n">
        <v>4</v>
      </c>
      <c r="K1002" s="16" t="n">
        <v>3</v>
      </c>
      <c r="L1002" s="16" t="s">
        <v>41</v>
      </c>
      <c r="M1002" s="16" t="str">
        <f aca="false">IF(COUNTIF($A$2:A1002,A1002)&gt;1,"DUPLICATE","")</f>
        <v/>
      </c>
    </row>
    <row r="1003" customFormat="false" ht="15" hidden="false" customHeight="false" outlineLevel="0" collapsed="false">
      <c r="A1003" s="16" t="s">
        <v>1799</v>
      </c>
      <c r="B1003" s="16" t="s">
        <v>1782</v>
      </c>
      <c r="C1003" s="16" t="s">
        <v>1438</v>
      </c>
      <c r="D1003" s="16" t="s">
        <v>74</v>
      </c>
      <c r="E1003" s="16" t="n">
        <v>1</v>
      </c>
      <c r="F1003" s="16" t="n">
        <v>19083</v>
      </c>
      <c r="G1003" s="16" t="n">
        <v>0.05</v>
      </c>
      <c r="H1003" s="16" t="s">
        <v>67</v>
      </c>
      <c r="I1003" s="16" t="s">
        <v>47</v>
      </c>
      <c r="J1003" s="16" t="n">
        <v>4</v>
      </c>
      <c r="K1003" s="16" t="n">
        <v>2</v>
      </c>
      <c r="L1003" s="16" t="s">
        <v>57</v>
      </c>
      <c r="M1003" s="16" t="str">
        <f aca="false">IF(COUNTIF($A$2:A1003,A1003)&gt;1,"DUPLICATE","")</f>
        <v/>
      </c>
    </row>
    <row r="1004" customFormat="false" ht="15" hidden="false" customHeight="false" outlineLevel="0" collapsed="false">
      <c r="A1004" s="16" t="s">
        <v>1800</v>
      </c>
      <c r="B1004" s="16" t="s">
        <v>1782</v>
      </c>
      <c r="C1004" s="16" t="s">
        <v>597</v>
      </c>
      <c r="D1004" s="16" t="s">
        <v>721</v>
      </c>
      <c r="E1004" s="16" t="n">
        <v>2</v>
      </c>
      <c r="F1004" s="16" t="n">
        <v>479</v>
      </c>
      <c r="G1004" s="16" t="n">
        <v>0.05</v>
      </c>
      <c r="H1004" s="16" t="s">
        <v>67</v>
      </c>
      <c r="I1004" s="16" t="s">
        <v>60</v>
      </c>
      <c r="J1004" s="16" t="n">
        <v>2</v>
      </c>
      <c r="K1004" s="16" t="n">
        <v>4</v>
      </c>
      <c r="L1004" s="16" t="s">
        <v>41</v>
      </c>
      <c r="M1004" s="16" t="str">
        <f aca="false">IF(COUNTIF($A$2:A1004,A1004)&gt;1,"DUPLICATE","")</f>
        <v/>
      </c>
    </row>
    <row r="1005" customFormat="false" ht="15" hidden="false" customHeight="false" outlineLevel="0" collapsed="false">
      <c r="A1005" s="16" t="s">
        <v>1801</v>
      </c>
      <c r="B1005" s="16" t="s">
        <v>1782</v>
      </c>
      <c r="C1005" s="16" t="s">
        <v>268</v>
      </c>
      <c r="D1005" s="16" t="s">
        <v>170</v>
      </c>
      <c r="E1005" s="16" t="n">
        <v>1</v>
      </c>
      <c r="F1005" s="16" t="n">
        <v>3361</v>
      </c>
      <c r="G1005" s="16" t="n">
        <v>0.05</v>
      </c>
      <c r="H1005" s="16" t="s">
        <v>112</v>
      </c>
      <c r="I1005" s="16" t="s">
        <v>40</v>
      </c>
      <c r="J1005" s="16" t="n">
        <v>3</v>
      </c>
      <c r="K1005" s="16" t="n">
        <v>3</v>
      </c>
      <c r="L1005" s="16" t="s">
        <v>57</v>
      </c>
      <c r="M1005" s="16" t="str">
        <f aca="false">IF(COUNTIF($A$2:A1005,A1005)&gt;1,"DUPLICATE","")</f>
        <v/>
      </c>
    </row>
    <row r="1006" customFormat="false" ht="15" hidden="false" customHeight="false" outlineLevel="0" collapsed="false">
      <c r="A1006" s="16" t="s">
        <v>1802</v>
      </c>
      <c r="B1006" s="16" t="s">
        <v>1782</v>
      </c>
      <c r="C1006" s="16" t="s">
        <v>417</v>
      </c>
      <c r="D1006" s="16" t="s">
        <v>108</v>
      </c>
      <c r="E1006" s="16" t="n">
        <v>1</v>
      </c>
      <c r="F1006" s="16" t="n">
        <v>3624</v>
      </c>
      <c r="G1006" s="16" t="n">
        <v>0.1</v>
      </c>
      <c r="H1006" s="16" t="s">
        <v>81</v>
      </c>
      <c r="I1006" s="16" t="s">
        <v>60</v>
      </c>
      <c r="J1006" s="16" t="n">
        <v>5</v>
      </c>
      <c r="K1006" s="16" t="n">
        <v>4</v>
      </c>
      <c r="L1006" s="16" t="s">
        <v>41</v>
      </c>
      <c r="M1006" s="16" t="str">
        <f aca="false">IF(COUNTIF($A$2:A1006,A1006)&gt;1,"DUPLICATE","")</f>
        <v/>
      </c>
    </row>
    <row r="1007" customFormat="false" ht="15" hidden="false" customHeight="false" outlineLevel="0" collapsed="false">
      <c r="A1007" s="16" t="s">
        <v>1803</v>
      </c>
      <c r="B1007" s="16" t="s">
        <v>1782</v>
      </c>
      <c r="C1007" s="16" t="s">
        <v>1804</v>
      </c>
      <c r="D1007" s="16" t="s">
        <v>308</v>
      </c>
      <c r="E1007" s="16" t="n">
        <v>2</v>
      </c>
      <c r="F1007" s="16" t="n">
        <v>202</v>
      </c>
      <c r="G1007" s="16" t="n">
        <v>0.15</v>
      </c>
      <c r="H1007" s="16" t="s">
        <v>81</v>
      </c>
      <c r="I1007" s="16" t="s">
        <v>60</v>
      </c>
      <c r="J1007" s="16" t="n">
        <v>6</v>
      </c>
      <c r="K1007" s="16" t="n">
        <v>4</v>
      </c>
      <c r="L1007" s="16" t="s">
        <v>41</v>
      </c>
      <c r="M1007" s="16" t="str">
        <f aca="false">IF(COUNTIF($A$2:A1007,A1007)&gt;1,"DUPLICATE","")</f>
        <v/>
      </c>
    </row>
    <row r="1008" customFormat="false" ht="15" hidden="false" customHeight="false" outlineLevel="0" collapsed="false">
      <c r="A1008" s="16" t="s">
        <v>1805</v>
      </c>
      <c r="B1008" s="16" t="s">
        <v>1806</v>
      </c>
      <c r="C1008" s="16" t="s">
        <v>1807</v>
      </c>
      <c r="D1008" s="16" t="s">
        <v>108</v>
      </c>
      <c r="E1008" s="16" t="n">
        <v>2</v>
      </c>
      <c r="F1008" s="16" t="n">
        <v>3324</v>
      </c>
      <c r="G1008" s="16" t="n">
        <v>0.1</v>
      </c>
      <c r="H1008" s="16" t="s">
        <v>56</v>
      </c>
      <c r="I1008" s="16" t="s">
        <v>123</v>
      </c>
      <c r="J1008" s="16" t="n">
        <v>7</v>
      </c>
      <c r="K1008" s="16" t="n">
        <v>5</v>
      </c>
      <c r="L1008" s="16" t="s">
        <v>41</v>
      </c>
      <c r="M1008" s="16" t="str">
        <f aca="false">IF(COUNTIF($A$2:A1008,A1008)&gt;1,"DUPLICATE","")</f>
        <v/>
      </c>
    </row>
    <row r="1009" customFormat="false" ht="15" hidden="false" customHeight="false" outlineLevel="0" collapsed="false">
      <c r="A1009" s="16" t="s">
        <v>1808</v>
      </c>
      <c r="B1009" s="16" t="s">
        <v>1806</v>
      </c>
      <c r="C1009" s="16" t="s">
        <v>881</v>
      </c>
      <c r="D1009" s="16" t="s">
        <v>225</v>
      </c>
      <c r="E1009" s="16" t="n">
        <v>2</v>
      </c>
      <c r="F1009" s="16" t="n">
        <v>407</v>
      </c>
      <c r="G1009" s="16" t="n">
        <v>0.2</v>
      </c>
      <c r="H1009" s="16" t="s">
        <v>120</v>
      </c>
      <c r="I1009" s="16" t="s">
        <v>71</v>
      </c>
      <c r="J1009" s="16" t="n">
        <v>3</v>
      </c>
      <c r="K1009" s="16" t="n">
        <v>4</v>
      </c>
      <c r="L1009" s="16" t="s">
        <v>41</v>
      </c>
      <c r="M1009" s="16" t="str">
        <f aca="false">IF(COUNTIF($A$2:A1009,A1009)&gt;1,"DUPLICATE","")</f>
        <v/>
      </c>
    </row>
    <row r="1010" customFormat="false" ht="15" hidden="false" customHeight="false" outlineLevel="0" collapsed="false">
      <c r="A1010" s="16" t="s">
        <v>1809</v>
      </c>
      <c r="B1010" s="16" t="s">
        <v>1806</v>
      </c>
      <c r="C1010" s="16" t="s">
        <v>347</v>
      </c>
      <c r="D1010" s="16" t="s">
        <v>393</v>
      </c>
      <c r="E1010" s="16" t="n">
        <v>1</v>
      </c>
      <c r="F1010" s="16" t="n">
        <v>514</v>
      </c>
      <c r="G1010" s="16" t="n">
        <v>0.1</v>
      </c>
      <c r="H1010" s="16" t="s">
        <v>112</v>
      </c>
      <c r="I1010" s="16" t="s">
        <v>47</v>
      </c>
      <c r="J1010" s="16" t="n">
        <v>3</v>
      </c>
      <c r="K1010" s="16" t="n">
        <v>4</v>
      </c>
      <c r="L1010" s="16" t="s">
        <v>41</v>
      </c>
      <c r="M1010" s="16" t="str">
        <f aca="false">IF(COUNTIF($A$2:A1010,A1010)&gt;1,"DUPLICATE","")</f>
        <v/>
      </c>
    </row>
    <row r="1011" customFormat="false" ht="15" hidden="false" customHeight="false" outlineLevel="0" collapsed="false">
      <c r="A1011" s="16" t="s">
        <v>1810</v>
      </c>
      <c r="B1011" s="16" t="s">
        <v>1811</v>
      </c>
      <c r="C1011" s="16" t="s">
        <v>1081</v>
      </c>
      <c r="D1011" s="16" t="s">
        <v>95</v>
      </c>
      <c r="E1011" s="16" t="n">
        <v>3</v>
      </c>
      <c r="F1011" s="16" t="n">
        <v>1542</v>
      </c>
      <c r="G1011" s="16" t="n">
        <v>0.15</v>
      </c>
      <c r="H1011" s="16" t="s">
        <v>81</v>
      </c>
      <c r="I1011" s="16" t="s">
        <v>60</v>
      </c>
      <c r="J1011" s="16" t="n">
        <v>6</v>
      </c>
      <c r="K1011" s="16" t="n">
        <v>3</v>
      </c>
      <c r="L1011" s="16" t="s">
        <v>41</v>
      </c>
      <c r="M1011" s="16" t="str">
        <f aca="false">IF(COUNTIF($A$2:A1011,A1011)&gt;1,"DUPLICATE","")</f>
        <v/>
      </c>
    </row>
    <row r="1012" customFormat="false" ht="15" hidden="false" customHeight="false" outlineLevel="0" collapsed="false">
      <c r="A1012" s="16" t="s">
        <v>1812</v>
      </c>
      <c r="B1012" s="16" t="s">
        <v>1806</v>
      </c>
      <c r="C1012" s="16" t="s">
        <v>1359</v>
      </c>
      <c r="D1012" s="16" t="s">
        <v>222</v>
      </c>
      <c r="E1012" s="16" t="n">
        <v>1</v>
      </c>
      <c r="F1012" s="16" t="n">
        <v>1929</v>
      </c>
      <c r="G1012" s="16" t="n">
        <v>0.05</v>
      </c>
      <c r="H1012" s="16" t="s">
        <v>67</v>
      </c>
      <c r="I1012" s="16" t="s">
        <v>60</v>
      </c>
      <c r="J1012" s="16" t="n">
        <v>3</v>
      </c>
      <c r="K1012" s="16" t="n">
        <v>4</v>
      </c>
      <c r="L1012" s="16" t="s">
        <v>41</v>
      </c>
      <c r="M1012" s="16" t="str">
        <f aca="false">IF(COUNTIF($A$2:A1012,A1012)&gt;1,"DUPLICATE","")</f>
        <v/>
      </c>
    </row>
    <row r="1013" customFormat="false" ht="15" hidden="false" customHeight="false" outlineLevel="0" collapsed="false">
      <c r="A1013" s="16" t="s">
        <v>1813</v>
      </c>
      <c r="B1013" s="16" t="s">
        <v>1806</v>
      </c>
      <c r="C1013" s="16" t="s">
        <v>1119</v>
      </c>
      <c r="D1013" s="16" t="s">
        <v>191</v>
      </c>
      <c r="E1013" s="16" t="n">
        <v>1</v>
      </c>
      <c r="F1013" s="16" t="n">
        <v>384</v>
      </c>
      <c r="G1013" s="16" t="n">
        <v>0</v>
      </c>
      <c r="H1013" s="16" t="s">
        <v>112</v>
      </c>
      <c r="I1013" s="16" t="s">
        <v>40</v>
      </c>
      <c r="J1013" s="16" t="n">
        <v>3</v>
      </c>
      <c r="K1013" s="16" t="n">
        <v>4</v>
      </c>
      <c r="L1013" s="16" t="s">
        <v>57</v>
      </c>
      <c r="M1013" s="16" t="str">
        <f aca="false">IF(COUNTIF($A$2:A1013,A1013)&gt;1,"DUPLICATE","")</f>
        <v/>
      </c>
    </row>
    <row r="1014" customFormat="false" ht="15" hidden="false" customHeight="false" outlineLevel="0" collapsed="false">
      <c r="A1014" s="16" t="s">
        <v>1814</v>
      </c>
      <c r="B1014" s="16" t="s">
        <v>1806</v>
      </c>
      <c r="C1014" s="16" t="s">
        <v>1815</v>
      </c>
      <c r="D1014" s="16" t="s">
        <v>51</v>
      </c>
      <c r="E1014" s="16" t="n">
        <v>1</v>
      </c>
      <c r="F1014" s="16" t="n">
        <v>2336</v>
      </c>
      <c r="G1014" s="16" t="n">
        <v>0.15</v>
      </c>
      <c r="H1014" s="16" t="s">
        <v>161</v>
      </c>
      <c r="I1014" s="16" t="s">
        <v>60</v>
      </c>
      <c r="J1014" s="16" t="n">
        <v>3</v>
      </c>
      <c r="K1014" s="16" t="n">
        <v>4</v>
      </c>
      <c r="L1014" s="16" t="s">
        <v>41</v>
      </c>
      <c r="M1014" s="16" t="str">
        <f aca="false">IF(COUNTIF($A$2:A1014,A1014)&gt;1,"DUPLICATE","")</f>
        <v/>
      </c>
    </row>
    <row r="1015" customFormat="false" ht="15" hidden="false" customHeight="false" outlineLevel="0" collapsed="false">
      <c r="A1015" s="16" t="s">
        <v>1816</v>
      </c>
      <c r="B1015" s="16" t="s">
        <v>1806</v>
      </c>
      <c r="C1015" s="16" t="s">
        <v>176</v>
      </c>
      <c r="D1015" s="16" t="s">
        <v>133</v>
      </c>
      <c r="E1015" s="16" t="n">
        <v>2</v>
      </c>
      <c r="F1015" s="16" t="n">
        <v>614</v>
      </c>
      <c r="G1015" s="16"/>
      <c r="H1015" s="16" t="s">
        <v>281</v>
      </c>
      <c r="I1015" s="16" t="s">
        <v>40</v>
      </c>
      <c r="J1015" s="16" t="n">
        <v>4</v>
      </c>
      <c r="K1015" s="16" t="n">
        <v>5</v>
      </c>
      <c r="L1015" s="16" t="s">
        <v>41</v>
      </c>
      <c r="M1015" s="16" t="str">
        <f aca="false">IF(COUNTIF($A$2:A1015,A1015)&gt;1,"DUPLICATE","")</f>
        <v/>
      </c>
    </row>
    <row r="1016" customFormat="false" ht="15" hidden="false" customHeight="false" outlineLevel="0" collapsed="false">
      <c r="A1016" s="16" t="s">
        <v>1817</v>
      </c>
      <c r="B1016" s="16" t="s">
        <v>1806</v>
      </c>
      <c r="C1016" s="16" t="s">
        <v>1409</v>
      </c>
      <c r="D1016" s="16" t="s">
        <v>77</v>
      </c>
      <c r="E1016" s="16" t="n">
        <v>2</v>
      </c>
      <c r="F1016" s="16" t="n">
        <v>365</v>
      </c>
      <c r="G1016" s="16" t="n">
        <v>0</v>
      </c>
      <c r="H1016" s="16" t="s">
        <v>112</v>
      </c>
      <c r="I1016" s="16" t="s">
        <v>40</v>
      </c>
      <c r="J1016" s="16" t="n">
        <v>7</v>
      </c>
      <c r="K1016" s="16" t="n">
        <v>1</v>
      </c>
      <c r="L1016" s="16" t="s">
        <v>57</v>
      </c>
      <c r="M1016" s="16" t="str">
        <f aca="false">IF(COUNTIF($A$2:A1016,A1016)&gt;1,"DUPLICATE","")</f>
        <v/>
      </c>
    </row>
    <row r="1017" customFormat="false" ht="15" hidden="false" customHeight="false" outlineLevel="0" collapsed="false">
      <c r="A1017" s="16" t="s">
        <v>1818</v>
      </c>
      <c r="B1017" s="16" t="s">
        <v>1806</v>
      </c>
      <c r="C1017" s="16" t="s">
        <v>1389</v>
      </c>
      <c r="D1017" s="16" t="s">
        <v>173</v>
      </c>
      <c r="E1017" s="16" t="n">
        <v>3</v>
      </c>
      <c r="F1017" s="16" t="n">
        <v>1189</v>
      </c>
      <c r="G1017" s="16" t="n">
        <v>0.2</v>
      </c>
      <c r="H1017" s="16" t="s">
        <v>112</v>
      </c>
      <c r="I1017" s="16" t="s">
        <v>40</v>
      </c>
      <c r="J1017" s="16" t="n">
        <v>3</v>
      </c>
      <c r="K1017" s="16" t="n">
        <v>3</v>
      </c>
      <c r="L1017" s="16" t="s">
        <v>57</v>
      </c>
      <c r="M1017" s="16" t="str">
        <f aca="false">IF(COUNTIF($A$2:A1017,A1017)&gt;1,"DUPLICATE","")</f>
        <v/>
      </c>
    </row>
    <row r="1018" customFormat="false" ht="15" hidden="false" customHeight="false" outlineLevel="0" collapsed="false">
      <c r="A1018" s="16" t="s">
        <v>1819</v>
      </c>
      <c r="B1018" s="16" t="s">
        <v>1820</v>
      </c>
      <c r="C1018" s="16" t="s">
        <v>450</v>
      </c>
      <c r="D1018" s="16" t="s">
        <v>142</v>
      </c>
      <c r="E1018" s="16" t="n">
        <v>1</v>
      </c>
      <c r="F1018" s="16" t="n">
        <v>622</v>
      </c>
      <c r="G1018" s="16" t="n">
        <v>0.1</v>
      </c>
      <c r="H1018" s="16" t="s">
        <v>89</v>
      </c>
      <c r="I1018" s="16" t="s">
        <v>47</v>
      </c>
      <c r="J1018" s="16" t="n">
        <v>4</v>
      </c>
      <c r="K1018" s="16" t="n">
        <v>4</v>
      </c>
      <c r="L1018" s="16" t="s">
        <v>41</v>
      </c>
      <c r="M1018" s="16" t="str">
        <f aca="false">IF(COUNTIF($A$2:A1018,A1018)&gt;1,"DUPLICATE","")</f>
        <v/>
      </c>
    </row>
    <row r="1019" customFormat="false" ht="15" hidden="false" customHeight="false" outlineLevel="0" collapsed="false">
      <c r="A1019" s="16" t="s">
        <v>1821</v>
      </c>
      <c r="B1019" s="16" t="s">
        <v>1820</v>
      </c>
      <c r="C1019" s="16" t="s">
        <v>756</v>
      </c>
      <c r="D1019" s="16" t="s">
        <v>211</v>
      </c>
      <c r="E1019" s="16" t="n">
        <v>2</v>
      </c>
      <c r="F1019" s="16" t="n">
        <v>1262</v>
      </c>
      <c r="G1019" s="16" t="n">
        <v>0</v>
      </c>
      <c r="H1019" s="16" t="s">
        <v>161</v>
      </c>
      <c r="I1019" s="16" t="s">
        <v>60</v>
      </c>
      <c r="J1019" s="16" t="n">
        <v>6</v>
      </c>
      <c r="K1019" s="16" t="n">
        <v>4</v>
      </c>
      <c r="L1019" s="16" t="s">
        <v>41</v>
      </c>
      <c r="M1019" s="16" t="str">
        <f aca="false">IF(COUNTIF($A$2:A1019,A1019)&gt;1,"DUPLICATE","")</f>
        <v/>
      </c>
    </row>
    <row r="1020" customFormat="false" ht="15" hidden="false" customHeight="false" outlineLevel="0" collapsed="false">
      <c r="A1020" s="16" t="s">
        <v>1822</v>
      </c>
      <c r="B1020" s="16" t="s">
        <v>1820</v>
      </c>
      <c r="C1020" s="16" t="s">
        <v>1823</v>
      </c>
      <c r="D1020" s="16" t="s">
        <v>262</v>
      </c>
      <c r="E1020" s="16" t="n">
        <v>1</v>
      </c>
      <c r="F1020" s="16" t="n">
        <v>824</v>
      </c>
      <c r="G1020" s="16" t="n">
        <v>0.2</v>
      </c>
      <c r="H1020" s="16" t="s">
        <v>112</v>
      </c>
      <c r="I1020" s="16" t="s">
        <v>60</v>
      </c>
      <c r="J1020" s="16" t="n">
        <v>5</v>
      </c>
      <c r="K1020" s="16" t="n">
        <v>5</v>
      </c>
      <c r="L1020" s="16" t="s">
        <v>41</v>
      </c>
      <c r="M1020" s="16" t="str">
        <f aca="false">IF(COUNTIF($A$2:A1020,A1020)&gt;1,"DUPLICATE","")</f>
        <v/>
      </c>
    </row>
    <row r="1021" customFormat="false" ht="15" hidden="false" customHeight="false" outlineLevel="0" collapsed="false">
      <c r="A1021" s="16" t="s">
        <v>1824</v>
      </c>
      <c r="B1021" s="16" t="s">
        <v>1820</v>
      </c>
      <c r="C1021" s="16" t="s">
        <v>1825</v>
      </c>
      <c r="D1021" s="16" t="s">
        <v>396</v>
      </c>
      <c r="E1021" s="16" t="n">
        <v>1</v>
      </c>
      <c r="F1021" s="16" t="n">
        <v>5299</v>
      </c>
      <c r="G1021" s="16" t="n">
        <v>0</v>
      </c>
      <c r="H1021" s="16" t="s">
        <v>67</v>
      </c>
      <c r="I1021" s="16" t="s">
        <v>60</v>
      </c>
      <c r="J1021" s="16" t="n">
        <v>4</v>
      </c>
      <c r="K1021" s="16" t="n">
        <v>4</v>
      </c>
      <c r="L1021" s="16" t="s">
        <v>41</v>
      </c>
      <c r="M1021" s="16" t="str">
        <f aca="false">IF(COUNTIF($A$2:A1021,A1021)&gt;1,"DUPLICATE","")</f>
        <v/>
      </c>
    </row>
    <row r="1022" customFormat="false" ht="15" hidden="false" customHeight="false" outlineLevel="0" collapsed="false">
      <c r="A1022" s="16" t="s">
        <v>1826</v>
      </c>
      <c r="B1022" s="16" t="s">
        <v>1820</v>
      </c>
      <c r="C1022" s="16" t="s">
        <v>1423</v>
      </c>
      <c r="D1022" s="16" t="s">
        <v>51</v>
      </c>
      <c r="E1022" s="16" t="n">
        <v>2</v>
      </c>
      <c r="F1022" s="16" t="n">
        <v>2311</v>
      </c>
      <c r="G1022" s="16" t="n">
        <v>0</v>
      </c>
      <c r="H1022" s="16" t="s">
        <v>130</v>
      </c>
      <c r="I1022" s="16" t="s">
        <v>71</v>
      </c>
      <c r="J1022" s="16" t="n">
        <v>3</v>
      </c>
      <c r="K1022" s="16" t="n">
        <v>5</v>
      </c>
      <c r="L1022" s="16" t="s">
        <v>41</v>
      </c>
      <c r="M1022" s="16" t="str">
        <f aca="false">IF(COUNTIF($A$2:A1022,A1022)&gt;1,"DUPLICATE","")</f>
        <v/>
      </c>
    </row>
    <row r="1023" customFormat="false" ht="15" hidden="false" customHeight="false" outlineLevel="0" collapsed="false">
      <c r="A1023" s="16" t="s">
        <v>1827</v>
      </c>
      <c r="B1023" s="16" t="s">
        <v>1820</v>
      </c>
      <c r="C1023" s="16" t="s">
        <v>1731</v>
      </c>
      <c r="D1023" s="16" t="s">
        <v>139</v>
      </c>
      <c r="E1023" s="16" t="n">
        <v>1</v>
      </c>
      <c r="F1023" s="16" t="n">
        <v>342</v>
      </c>
      <c r="G1023" s="16" t="n">
        <v>0</v>
      </c>
      <c r="H1023" s="16" t="s">
        <v>56</v>
      </c>
      <c r="I1023" s="16" t="s">
        <v>40</v>
      </c>
      <c r="J1023" s="16" t="n">
        <v>7</v>
      </c>
      <c r="K1023" s="16" t="n">
        <v>4</v>
      </c>
      <c r="L1023" s="16" t="s">
        <v>41</v>
      </c>
      <c r="M1023" s="16" t="str">
        <f aca="false">IF(COUNTIF($A$2:A1023,A1023)&gt;1,"DUPLICATE","")</f>
        <v/>
      </c>
    </row>
    <row r="1024" customFormat="false" ht="15" hidden="false" customHeight="false" outlineLevel="0" collapsed="false">
      <c r="A1024" s="16" t="s">
        <v>1828</v>
      </c>
      <c r="B1024" s="16" t="s">
        <v>1820</v>
      </c>
      <c r="C1024" s="16" t="s">
        <v>303</v>
      </c>
      <c r="D1024" s="16" t="s">
        <v>45</v>
      </c>
      <c r="E1024" s="16" t="n">
        <v>4</v>
      </c>
      <c r="F1024" s="16" t="n">
        <v>298</v>
      </c>
      <c r="G1024" s="16" t="n">
        <v>0.15</v>
      </c>
      <c r="H1024" s="16" t="s">
        <v>81</v>
      </c>
      <c r="I1024" s="16" t="s">
        <v>60</v>
      </c>
      <c r="J1024" s="16" t="n">
        <v>3</v>
      </c>
      <c r="K1024" s="16" t="n">
        <v>5</v>
      </c>
      <c r="L1024" s="16" t="s">
        <v>41</v>
      </c>
      <c r="M1024" s="16" t="str">
        <f aca="false">IF(COUNTIF($A$2:A1024,A1024)&gt;1,"DUPLICATE","")</f>
        <v/>
      </c>
    </row>
    <row r="1025" customFormat="false" ht="15" hidden="false" customHeight="false" outlineLevel="0" collapsed="false">
      <c r="A1025" s="16" t="s">
        <v>1829</v>
      </c>
      <c r="B1025" s="16" t="s">
        <v>1820</v>
      </c>
      <c r="C1025" s="16" t="s">
        <v>1465</v>
      </c>
      <c r="D1025" s="16" t="s">
        <v>219</v>
      </c>
      <c r="E1025" s="16" t="n">
        <v>1</v>
      </c>
      <c r="F1025" s="16" t="n">
        <v>1310</v>
      </c>
      <c r="G1025" s="16" t="n">
        <v>0</v>
      </c>
      <c r="H1025" s="16" t="s">
        <v>39</v>
      </c>
      <c r="I1025" s="16" t="s">
        <v>71</v>
      </c>
      <c r="J1025" s="16" t="n">
        <v>5</v>
      </c>
      <c r="K1025" s="16" t="n">
        <v>4</v>
      </c>
      <c r="L1025" s="16" t="s">
        <v>41</v>
      </c>
      <c r="M1025" s="16" t="str">
        <f aca="false">IF(COUNTIF($A$2:A1025,A1025)&gt;1,"DUPLICATE","")</f>
        <v/>
      </c>
    </row>
    <row r="1026" customFormat="false" ht="15" hidden="false" customHeight="false" outlineLevel="0" collapsed="false">
      <c r="A1026" s="16" t="s">
        <v>1830</v>
      </c>
      <c r="B1026" s="16" t="s">
        <v>1820</v>
      </c>
      <c r="C1026" s="16" t="s">
        <v>1831</v>
      </c>
      <c r="D1026" s="16" t="s">
        <v>451</v>
      </c>
      <c r="E1026" s="16" t="n">
        <v>3</v>
      </c>
      <c r="F1026" s="16" t="n">
        <v>1284</v>
      </c>
      <c r="G1026" s="16" t="n">
        <v>0.3</v>
      </c>
      <c r="H1026" s="16" t="s">
        <v>112</v>
      </c>
      <c r="I1026" s="16" t="s">
        <v>47</v>
      </c>
      <c r="J1026" s="16" t="n">
        <v>5</v>
      </c>
      <c r="K1026" s="16" t="n">
        <v>4</v>
      </c>
      <c r="L1026" s="16" t="s">
        <v>41</v>
      </c>
      <c r="M1026" s="16" t="str">
        <f aca="false">IF(COUNTIF($A$2:A1026,A1026)&gt;1,"DUPLICATE","")</f>
        <v/>
      </c>
    </row>
    <row r="1027" customFormat="false" ht="15" hidden="false" customHeight="false" outlineLevel="0" collapsed="false">
      <c r="A1027" s="16" t="s">
        <v>1832</v>
      </c>
      <c r="B1027" s="16" t="s">
        <v>1820</v>
      </c>
      <c r="C1027" s="16" t="s">
        <v>1833</v>
      </c>
      <c r="D1027" s="16" t="s">
        <v>111</v>
      </c>
      <c r="E1027" s="16" t="n">
        <v>1</v>
      </c>
      <c r="F1027" s="16" t="n">
        <v>1009</v>
      </c>
      <c r="G1027" s="16" t="n">
        <v>0.1</v>
      </c>
      <c r="H1027" s="16" t="s">
        <v>208</v>
      </c>
      <c r="I1027" s="16" t="s">
        <v>40</v>
      </c>
      <c r="J1027" s="16" t="n">
        <v>4</v>
      </c>
      <c r="K1027" s="16" t="n">
        <v>5</v>
      </c>
      <c r="L1027" s="16" t="s">
        <v>41</v>
      </c>
      <c r="M1027" s="16" t="str">
        <f aca="false">IF(COUNTIF($A$2:A1027,A1027)&gt;1,"DUPLICATE","")</f>
        <v/>
      </c>
    </row>
    <row r="1028" customFormat="false" ht="15" hidden="false" customHeight="false" outlineLevel="0" collapsed="false">
      <c r="A1028" s="16" t="s">
        <v>1834</v>
      </c>
      <c r="B1028" s="16" t="s">
        <v>1820</v>
      </c>
      <c r="C1028" s="16" t="s">
        <v>340</v>
      </c>
      <c r="D1028" s="16" t="s">
        <v>173</v>
      </c>
      <c r="E1028" s="16" t="n">
        <v>1</v>
      </c>
      <c r="F1028" s="16" t="n">
        <v>1169</v>
      </c>
      <c r="G1028" s="16" t="n">
        <v>0.05</v>
      </c>
      <c r="H1028" s="16" t="s">
        <v>81</v>
      </c>
      <c r="I1028" s="16" t="s">
        <v>40</v>
      </c>
      <c r="J1028" s="16" t="n">
        <v>2</v>
      </c>
      <c r="K1028" s="16" t="n">
        <v>5</v>
      </c>
      <c r="L1028" s="16" t="s">
        <v>41</v>
      </c>
      <c r="M1028" s="16" t="str">
        <f aca="false">IF(COUNTIF($A$2:A1028,A1028)&gt;1,"DUPLICATE","")</f>
        <v/>
      </c>
    </row>
    <row r="1029" customFormat="false" ht="15" hidden="false" customHeight="false" outlineLevel="0" collapsed="false">
      <c r="A1029" s="16" t="s">
        <v>1835</v>
      </c>
      <c r="B1029" s="16" t="s">
        <v>1820</v>
      </c>
      <c r="C1029" s="16" t="s">
        <v>193</v>
      </c>
      <c r="D1029" s="16" t="s">
        <v>74</v>
      </c>
      <c r="E1029" s="16" t="n">
        <v>1</v>
      </c>
      <c r="F1029" s="16" t="n">
        <v>19226</v>
      </c>
      <c r="G1029" s="16" t="n">
        <v>0.05</v>
      </c>
      <c r="H1029" s="16" t="s">
        <v>39</v>
      </c>
      <c r="I1029" s="16" t="s">
        <v>47</v>
      </c>
      <c r="J1029" s="16" t="n">
        <v>3</v>
      </c>
      <c r="K1029" s="16" t="n">
        <v>4</v>
      </c>
      <c r="L1029" s="16" t="s">
        <v>41</v>
      </c>
      <c r="M1029" s="16" t="str">
        <f aca="false">IF(COUNTIF($A$2:A1029,A1029)&gt;1,"DUPLICATE","")</f>
        <v/>
      </c>
    </row>
    <row r="1030" customFormat="false" ht="15" hidden="false" customHeight="false" outlineLevel="0" collapsed="false">
      <c r="A1030" s="16" t="s">
        <v>1836</v>
      </c>
      <c r="B1030" s="16" t="s">
        <v>1837</v>
      </c>
      <c r="C1030" s="16" t="s">
        <v>1271</v>
      </c>
      <c r="D1030" s="16" t="s">
        <v>262</v>
      </c>
      <c r="E1030" s="16" t="n">
        <v>1</v>
      </c>
      <c r="F1030" s="16" t="n">
        <v>797</v>
      </c>
      <c r="G1030" s="16" t="n">
        <v>0</v>
      </c>
      <c r="H1030" s="16" t="s">
        <v>130</v>
      </c>
      <c r="I1030" s="16" t="s">
        <v>60</v>
      </c>
      <c r="J1030" s="16" t="n">
        <v>4</v>
      </c>
      <c r="K1030" s="16" t="n">
        <v>3</v>
      </c>
      <c r="L1030" s="16" t="s">
        <v>41</v>
      </c>
      <c r="M1030" s="16" t="str">
        <f aca="false">IF(COUNTIF($A$2:A1030,A1030)&gt;1,"DUPLICATE","")</f>
        <v/>
      </c>
    </row>
    <row r="1031" customFormat="false" ht="15" hidden="false" customHeight="false" outlineLevel="0" collapsed="false">
      <c r="A1031" s="16" t="s">
        <v>1838</v>
      </c>
      <c r="B1031" s="16" t="s">
        <v>1837</v>
      </c>
      <c r="C1031" s="16" t="s">
        <v>846</v>
      </c>
      <c r="D1031" s="16" t="s">
        <v>179</v>
      </c>
      <c r="E1031" s="16" t="n">
        <v>2</v>
      </c>
      <c r="F1031" s="16" t="n">
        <v>2582</v>
      </c>
      <c r="G1031" s="16" t="n">
        <v>0.15</v>
      </c>
      <c r="H1031" s="16" t="s">
        <v>89</v>
      </c>
      <c r="I1031" s="16" t="s">
        <v>60</v>
      </c>
      <c r="J1031" s="16" t="n">
        <v>2</v>
      </c>
      <c r="K1031" s="16" t="n">
        <v>4</v>
      </c>
      <c r="L1031" s="16" t="s">
        <v>41</v>
      </c>
      <c r="M1031" s="16" t="str">
        <f aca="false">IF(COUNTIF($A$2:A1031,A1031)&gt;1,"DUPLICATE","")</f>
        <v/>
      </c>
    </row>
    <row r="1032" customFormat="false" ht="15" hidden="false" customHeight="false" outlineLevel="0" collapsed="false">
      <c r="A1032" s="16" t="s">
        <v>1839</v>
      </c>
      <c r="B1032" s="16" t="s">
        <v>1837</v>
      </c>
      <c r="C1032" s="16" t="s">
        <v>1374</v>
      </c>
      <c r="D1032" s="16" t="s">
        <v>126</v>
      </c>
      <c r="E1032" s="16" t="n">
        <v>2</v>
      </c>
      <c r="F1032" s="16" t="n">
        <v>384</v>
      </c>
      <c r="G1032" s="16" t="n">
        <v>0.2</v>
      </c>
      <c r="H1032" s="16" t="s">
        <v>208</v>
      </c>
      <c r="I1032" s="16" t="s">
        <v>40</v>
      </c>
      <c r="J1032" s="16" t="n">
        <v>6</v>
      </c>
      <c r="K1032" s="16" t="n">
        <v>5</v>
      </c>
      <c r="L1032" s="16" t="s">
        <v>41</v>
      </c>
      <c r="M1032" s="16" t="str">
        <f aca="false">IF(COUNTIF($A$2:A1032,A1032)&gt;1,"DUPLICATE","")</f>
        <v/>
      </c>
    </row>
    <row r="1033" customFormat="false" ht="15" hidden="false" customHeight="false" outlineLevel="0" collapsed="false">
      <c r="A1033" s="16" t="s">
        <v>1840</v>
      </c>
      <c r="B1033" s="16" t="s">
        <v>1837</v>
      </c>
      <c r="C1033" s="16" t="s">
        <v>1841</v>
      </c>
      <c r="D1033" s="16" t="s">
        <v>660</v>
      </c>
      <c r="E1033" s="16" t="n">
        <v>3</v>
      </c>
      <c r="F1033" s="16" t="n">
        <v>1881</v>
      </c>
      <c r="G1033" s="16" t="n">
        <v>0.2</v>
      </c>
      <c r="H1033" s="16" t="s">
        <v>89</v>
      </c>
      <c r="I1033" s="16" t="s">
        <v>60</v>
      </c>
      <c r="J1033" s="16" t="n">
        <v>2</v>
      </c>
      <c r="K1033" s="16" t="n">
        <v>4</v>
      </c>
      <c r="L1033" s="16" t="s">
        <v>41</v>
      </c>
      <c r="M1033" s="16" t="str">
        <f aca="false">IF(COUNTIF($A$2:A1033,A1033)&gt;1,"DUPLICATE","")</f>
        <v/>
      </c>
    </row>
    <row r="1034" customFormat="false" ht="15" hidden="false" customHeight="false" outlineLevel="0" collapsed="false">
      <c r="A1034" s="16" t="s">
        <v>1842</v>
      </c>
      <c r="B1034" s="16" t="s">
        <v>1837</v>
      </c>
      <c r="C1034" s="16" t="s">
        <v>153</v>
      </c>
      <c r="D1034" s="16" t="s">
        <v>660</v>
      </c>
      <c r="E1034" s="16" t="n">
        <v>2</v>
      </c>
      <c r="F1034" s="16" t="n">
        <v>1830</v>
      </c>
      <c r="G1034" s="16" t="n">
        <v>0</v>
      </c>
      <c r="H1034" s="16" t="s">
        <v>112</v>
      </c>
      <c r="I1034" s="16" t="s">
        <v>40</v>
      </c>
      <c r="J1034" s="16" t="n">
        <v>2</v>
      </c>
      <c r="K1034" s="16" t="n">
        <v>2</v>
      </c>
      <c r="L1034" s="16" t="s">
        <v>57</v>
      </c>
      <c r="M1034" s="16" t="str">
        <f aca="false">IF(COUNTIF($A$2:A1034,A1034)&gt;1,"DUPLICATE","")</f>
        <v/>
      </c>
    </row>
    <row r="1035" customFormat="false" ht="15" hidden="false" customHeight="false" outlineLevel="0" collapsed="false">
      <c r="A1035" s="16" t="s">
        <v>1843</v>
      </c>
      <c r="B1035" s="16" t="s">
        <v>1837</v>
      </c>
      <c r="C1035" s="16" t="s">
        <v>1055</v>
      </c>
      <c r="D1035" s="16" t="s">
        <v>225</v>
      </c>
      <c r="E1035" s="16" t="n">
        <v>2</v>
      </c>
      <c r="F1035" s="16" t="n">
        <v>381</v>
      </c>
      <c r="G1035" s="16" t="n">
        <v>0.05</v>
      </c>
      <c r="H1035" s="16" t="s">
        <v>112</v>
      </c>
      <c r="I1035" s="16" t="s">
        <v>100</v>
      </c>
      <c r="J1035" s="16" t="n">
        <v>2</v>
      </c>
      <c r="K1035" s="16" t="n">
        <v>5</v>
      </c>
      <c r="L1035" s="16" t="s">
        <v>41</v>
      </c>
      <c r="M1035" s="16" t="str">
        <f aca="false">IF(COUNTIF($A$2:A1035,A1035)&gt;1,"DUPLICATE","")</f>
        <v/>
      </c>
    </row>
    <row r="1036" customFormat="false" ht="15" hidden="false" customHeight="false" outlineLevel="0" collapsed="false">
      <c r="A1036" s="16" t="s">
        <v>1844</v>
      </c>
      <c r="B1036" s="16" t="s">
        <v>1837</v>
      </c>
      <c r="C1036" s="16" t="s">
        <v>370</v>
      </c>
      <c r="D1036" s="16" t="s">
        <v>149</v>
      </c>
      <c r="E1036" s="16" t="n">
        <v>1</v>
      </c>
      <c r="F1036" s="16" t="n">
        <v>1622</v>
      </c>
      <c r="G1036" s="16" t="n">
        <v>0.15</v>
      </c>
      <c r="H1036" s="16" t="s">
        <v>130</v>
      </c>
      <c r="I1036" s="16" t="s">
        <v>60</v>
      </c>
      <c r="J1036" s="16" t="n">
        <v>4</v>
      </c>
      <c r="K1036" s="16" t="n">
        <v>4</v>
      </c>
      <c r="L1036" s="16" t="s">
        <v>57</v>
      </c>
      <c r="M1036" s="16" t="str">
        <f aca="false">IF(COUNTIF($A$2:A1036,A1036)&gt;1,"DUPLICATE","")</f>
        <v/>
      </c>
    </row>
    <row r="1037" customFormat="false" ht="15" hidden="false" customHeight="false" outlineLevel="0" collapsed="false">
      <c r="A1037" s="16" t="s">
        <v>1845</v>
      </c>
      <c r="B1037" s="16" t="s">
        <v>1837</v>
      </c>
      <c r="C1037" s="16" t="s">
        <v>215</v>
      </c>
      <c r="D1037" s="16" t="s">
        <v>146</v>
      </c>
      <c r="E1037" s="16" t="n">
        <v>1</v>
      </c>
      <c r="F1037" s="16" t="n">
        <v>457</v>
      </c>
      <c r="G1037" s="16" t="n">
        <v>0</v>
      </c>
      <c r="H1037" s="16" t="s">
        <v>527</v>
      </c>
      <c r="I1037" s="16" t="s">
        <v>60</v>
      </c>
      <c r="J1037" s="16" t="n">
        <v>2</v>
      </c>
      <c r="K1037" s="16" t="n">
        <v>5</v>
      </c>
      <c r="L1037" s="16" t="s">
        <v>41</v>
      </c>
      <c r="M1037" s="16" t="str">
        <f aca="false">IF(COUNTIF($A$2:A1037,A1037)&gt;1,"DUPLICATE","")</f>
        <v/>
      </c>
    </row>
    <row r="1038" customFormat="false" ht="15" hidden="false" customHeight="false" outlineLevel="0" collapsed="false">
      <c r="A1038" s="16" t="s">
        <v>1846</v>
      </c>
      <c r="B1038" s="16" t="s">
        <v>1837</v>
      </c>
      <c r="C1038" s="16" t="s">
        <v>651</v>
      </c>
      <c r="D1038" s="16" t="s">
        <v>126</v>
      </c>
      <c r="E1038" s="16" t="n">
        <v>3</v>
      </c>
      <c r="F1038" s="16" t="n">
        <v>390</v>
      </c>
      <c r="G1038" s="16" t="n">
        <v>0.2</v>
      </c>
      <c r="H1038" s="16" t="s">
        <v>130</v>
      </c>
      <c r="I1038" s="16" t="s">
        <v>60</v>
      </c>
      <c r="J1038" s="16" t="n">
        <v>4</v>
      </c>
      <c r="K1038" s="16" t="n">
        <v>2</v>
      </c>
      <c r="L1038" s="16" t="s">
        <v>41</v>
      </c>
      <c r="M1038" s="16" t="str">
        <f aca="false">IF(COUNTIF($A$2:A1038,A1038)&gt;1,"DUPLICATE","")</f>
        <v/>
      </c>
    </row>
    <row r="1039" customFormat="false" ht="15" hidden="false" customHeight="false" outlineLevel="0" collapsed="false">
      <c r="A1039" s="16" t="s">
        <v>1847</v>
      </c>
      <c r="B1039" s="16" t="s">
        <v>1837</v>
      </c>
      <c r="C1039" s="16" t="s">
        <v>1848</v>
      </c>
      <c r="D1039" s="16" t="s">
        <v>51</v>
      </c>
      <c r="E1039" s="16" t="n">
        <v>1</v>
      </c>
      <c r="F1039" s="16" t="n">
        <v>2366</v>
      </c>
      <c r="G1039" s="16" t="n">
        <v>0.1</v>
      </c>
      <c r="H1039" s="16" t="s">
        <v>112</v>
      </c>
      <c r="I1039" s="16" t="s">
        <v>60</v>
      </c>
      <c r="J1039" s="16" t="n">
        <v>3</v>
      </c>
      <c r="K1039" s="16" t="n">
        <v>5</v>
      </c>
      <c r="L1039" s="16" t="s">
        <v>41</v>
      </c>
      <c r="M1039" s="16" t="str">
        <f aca="false">IF(COUNTIF($A$2:A1039,A1039)&gt;1,"DUPLICATE","")</f>
        <v/>
      </c>
    </row>
    <row r="1040" customFormat="false" ht="15" hidden="false" customHeight="false" outlineLevel="0" collapsed="false">
      <c r="A1040" s="16" t="s">
        <v>1849</v>
      </c>
      <c r="B1040" s="16" t="s">
        <v>1837</v>
      </c>
      <c r="C1040" s="16" t="s">
        <v>1850</v>
      </c>
      <c r="D1040" s="16" t="s">
        <v>149</v>
      </c>
      <c r="E1040" s="16" t="n">
        <v>3</v>
      </c>
      <c r="F1040" s="16" t="s">
        <v>1851</v>
      </c>
      <c r="G1040" s="16" t="n">
        <v>0.1</v>
      </c>
      <c r="H1040" s="16" t="s">
        <v>130</v>
      </c>
      <c r="I1040" s="16" t="s">
        <v>47</v>
      </c>
      <c r="J1040" s="16" t="n">
        <v>3</v>
      </c>
      <c r="K1040" s="16" t="n">
        <v>5</v>
      </c>
      <c r="L1040" s="16" t="s">
        <v>41</v>
      </c>
      <c r="M1040" s="16" t="str">
        <f aca="false">IF(COUNTIF($A$2:A1040,A1040)&gt;1,"DUPLICATE","")</f>
        <v/>
      </c>
    </row>
    <row r="1041" customFormat="false" ht="15" hidden="false" customHeight="false" outlineLevel="0" collapsed="false">
      <c r="A1041" s="16" t="s">
        <v>1852</v>
      </c>
      <c r="B1041" s="16" t="s">
        <v>1837</v>
      </c>
      <c r="C1041" s="16" t="s">
        <v>1074</v>
      </c>
      <c r="D1041" s="16" t="s">
        <v>232</v>
      </c>
      <c r="E1041" s="16" t="n">
        <v>1</v>
      </c>
      <c r="F1041" s="16" t="n">
        <v>1944</v>
      </c>
      <c r="G1041" s="16" t="n">
        <v>0.05</v>
      </c>
      <c r="H1041" s="16" t="s">
        <v>70</v>
      </c>
      <c r="I1041" s="16" t="s">
        <v>60</v>
      </c>
      <c r="J1041" s="16" t="n">
        <v>6</v>
      </c>
      <c r="K1041" s="16" t="n">
        <v>5</v>
      </c>
      <c r="L1041" s="16" t="s">
        <v>41</v>
      </c>
      <c r="M1041" s="16" t="str">
        <f aca="false">IF(COUNTIF($A$2:A1041,A1041)&gt;1,"DUPLICATE","")</f>
        <v/>
      </c>
    </row>
    <row r="1042" customFormat="false" ht="15" hidden="false" customHeight="false" outlineLevel="0" collapsed="false">
      <c r="A1042" s="16" t="s">
        <v>1853</v>
      </c>
      <c r="B1042" s="16" t="s">
        <v>1837</v>
      </c>
      <c r="C1042" s="16" t="s">
        <v>941</v>
      </c>
      <c r="D1042" s="16" t="s">
        <v>216</v>
      </c>
      <c r="E1042" s="16" t="n">
        <v>2</v>
      </c>
      <c r="F1042" s="16" t="n">
        <v>914</v>
      </c>
      <c r="G1042" s="16" t="n">
        <v>0</v>
      </c>
      <c r="H1042" s="16" t="s">
        <v>130</v>
      </c>
      <c r="I1042" s="16" t="s">
        <v>60</v>
      </c>
      <c r="J1042" s="16" t="n">
        <v>4</v>
      </c>
      <c r="K1042" s="16" t="n">
        <v>4</v>
      </c>
      <c r="L1042" s="16" t="s">
        <v>41</v>
      </c>
      <c r="M1042" s="16" t="str">
        <f aca="false">IF(COUNTIF($A$2:A1042,A1042)&gt;1,"DUPLICATE","")</f>
        <v/>
      </c>
    </row>
    <row r="1043" customFormat="false" ht="15" hidden="false" customHeight="false" outlineLevel="0" collapsed="false">
      <c r="A1043" s="16" t="s">
        <v>1854</v>
      </c>
      <c r="B1043" s="16" t="s">
        <v>1837</v>
      </c>
      <c r="C1043" s="16" t="s">
        <v>961</v>
      </c>
      <c r="D1043" s="16" t="s">
        <v>219</v>
      </c>
      <c r="E1043" s="16" t="n">
        <v>1</v>
      </c>
      <c r="F1043" s="16" t="n">
        <v>1267</v>
      </c>
      <c r="G1043" s="16" t="n">
        <v>0</v>
      </c>
      <c r="H1043" s="16" t="s">
        <v>130</v>
      </c>
      <c r="I1043" s="16" t="s">
        <v>47</v>
      </c>
      <c r="J1043" s="16" t="n">
        <v>5</v>
      </c>
      <c r="K1043" s="16" t="n">
        <v>2</v>
      </c>
      <c r="L1043" s="16" t="s">
        <v>57</v>
      </c>
      <c r="M1043" s="16" t="str">
        <f aca="false">IF(COUNTIF($A$2:A1043,A1043)&gt;1,"DUPLICATE","")</f>
        <v/>
      </c>
    </row>
    <row r="1044" customFormat="false" ht="15" hidden="false" customHeight="false" outlineLevel="0" collapsed="false">
      <c r="A1044" s="16" t="s">
        <v>1855</v>
      </c>
      <c r="B1044" s="16" t="s">
        <v>1837</v>
      </c>
      <c r="C1044" s="16" t="s">
        <v>1119</v>
      </c>
      <c r="D1044" s="16" t="s">
        <v>77</v>
      </c>
      <c r="E1044" s="16" t="n">
        <v>1</v>
      </c>
      <c r="F1044" s="16" t="n">
        <v>353</v>
      </c>
      <c r="G1044" s="16" t="n">
        <v>0.05</v>
      </c>
      <c r="H1044" s="16" t="s">
        <v>112</v>
      </c>
      <c r="I1044" s="16" t="s">
        <v>47</v>
      </c>
      <c r="J1044" s="16" t="n">
        <v>2</v>
      </c>
      <c r="K1044" s="16" t="n">
        <v>4</v>
      </c>
      <c r="L1044" s="16" t="s">
        <v>41</v>
      </c>
      <c r="M1044" s="16" t="str">
        <f aca="false">IF(COUNTIF($A$2:A1044,A1044)&gt;1,"DUPLICATE","")</f>
        <v/>
      </c>
    </row>
    <row r="1045" customFormat="false" ht="15" hidden="false" customHeight="false" outlineLevel="0" collapsed="false">
      <c r="A1045" s="16" t="s">
        <v>1856</v>
      </c>
      <c r="B1045" s="16" t="s">
        <v>1837</v>
      </c>
      <c r="C1045" s="16" t="s">
        <v>1857</v>
      </c>
      <c r="D1045" s="16" t="s">
        <v>74</v>
      </c>
      <c r="E1045" s="16" t="n">
        <v>2</v>
      </c>
      <c r="F1045" s="16" t="n">
        <v>18056</v>
      </c>
      <c r="G1045" s="16" t="n">
        <v>0</v>
      </c>
      <c r="H1045" s="16" t="s">
        <v>39</v>
      </c>
      <c r="I1045" s="16" t="s">
        <v>60</v>
      </c>
      <c r="J1045" s="16" t="n">
        <v>5</v>
      </c>
      <c r="K1045" s="16" t="n">
        <v>4</v>
      </c>
      <c r="L1045" s="16" t="s">
        <v>41</v>
      </c>
      <c r="M1045" s="16" t="str">
        <f aca="false">IF(COUNTIF($A$2:A1045,A1045)&gt;1,"DUPLICATE","")</f>
        <v/>
      </c>
    </row>
    <row r="1046" customFormat="false" ht="15" hidden="false" customHeight="false" outlineLevel="0" collapsed="false">
      <c r="A1046" s="16" t="s">
        <v>1858</v>
      </c>
      <c r="B1046" s="16" t="s">
        <v>1859</v>
      </c>
      <c r="C1046" s="16" t="s">
        <v>1656</v>
      </c>
      <c r="D1046" s="16" t="s">
        <v>92</v>
      </c>
      <c r="E1046" s="16" t="n">
        <v>1</v>
      </c>
      <c r="F1046" s="16" t="n">
        <v>4063</v>
      </c>
      <c r="G1046" s="16"/>
      <c r="H1046" s="16" t="s">
        <v>39</v>
      </c>
      <c r="I1046" s="16" t="s">
        <v>60</v>
      </c>
      <c r="J1046" s="16" t="n">
        <v>3</v>
      </c>
      <c r="K1046" s="16" t="n">
        <v>5</v>
      </c>
      <c r="L1046" s="16" t="s">
        <v>41</v>
      </c>
      <c r="M1046" s="16" t="str">
        <f aca="false">IF(COUNTIF($A$2:A1046,A1046)&gt;1,"DUPLICATE","")</f>
        <v/>
      </c>
    </row>
    <row r="1047" customFormat="false" ht="15" hidden="false" customHeight="false" outlineLevel="0" collapsed="false">
      <c r="A1047" s="16" t="s">
        <v>1860</v>
      </c>
      <c r="B1047" s="16" t="s">
        <v>1859</v>
      </c>
      <c r="C1047" s="16" t="s">
        <v>480</v>
      </c>
      <c r="D1047" s="16" t="s">
        <v>639</v>
      </c>
      <c r="E1047" s="16" t="n">
        <v>3</v>
      </c>
      <c r="F1047" s="16" t="n">
        <v>800</v>
      </c>
      <c r="G1047" s="16" t="n">
        <v>0.1</v>
      </c>
      <c r="H1047" s="16" t="s">
        <v>81</v>
      </c>
      <c r="I1047" s="16" t="s">
        <v>60</v>
      </c>
      <c r="J1047" s="16" t="n">
        <v>2</v>
      </c>
      <c r="K1047" s="16" t="n">
        <v>2</v>
      </c>
      <c r="L1047" s="16" t="s">
        <v>57</v>
      </c>
      <c r="M1047" s="16" t="str">
        <f aca="false">IF(COUNTIF($A$2:A1047,A1047)&gt;1,"DUPLICATE","")</f>
        <v/>
      </c>
    </row>
    <row r="1048" customFormat="false" ht="15" hidden="false" customHeight="false" outlineLevel="0" collapsed="false">
      <c r="A1048" s="16" t="s">
        <v>1861</v>
      </c>
      <c r="B1048" s="16" t="s">
        <v>1859</v>
      </c>
      <c r="C1048" s="16" t="s">
        <v>1059</v>
      </c>
      <c r="D1048" s="16" t="s">
        <v>146</v>
      </c>
      <c r="E1048" s="16" t="n">
        <v>2</v>
      </c>
      <c r="F1048" s="16" t="n">
        <v>442</v>
      </c>
      <c r="G1048" s="16" t="n">
        <v>0.05</v>
      </c>
      <c r="H1048" s="16" t="s">
        <v>56</v>
      </c>
      <c r="I1048" s="16" t="s">
        <v>47</v>
      </c>
      <c r="J1048" s="16" t="n">
        <v>5</v>
      </c>
      <c r="K1048" s="16"/>
      <c r="L1048" s="16" t="s">
        <v>41</v>
      </c>
      <c r="M1048" s="16" t="str">
        <f aca="false">IF(COUNTIF($A$2:A1048,A1048)&gt;1,"DUPLICATE","")</f>
        <v/>
      </c>
    </row>
    <row r="1049" customFormat="false" ht="15" hidden="false" customHeight="false" outlineLevel="0" collapsed="false">
      <c r="A1049" s="16" t="s">
        <v>1862</v>
      </c>
      <c r="B1049" s="16" t="s">
        <v>1859</v>
      </c>
      <c r="C1049" s="16" t="s">
        <v>875</v>
      </c>
      <c r="D1049" s="16" t="s">
        <v>66</v>
      </c>
      <c r="E1049" s="16" t="n">
        <v>1</v>
      </c>
      <c r="F1049" s="16" t="n">
        <v>15329</v>
      </c>
      <c r="G1049" s="16" t="n">
        <v>0</v>
      </c>
      <c r="H1049" s="16" t="s">
        <v>89</v>
      </c>
      <c r="I1049" s="16" t="s">
        <v>60</v>
      </c>
      <c r="J1049" s="16" t="n">
        <v>3</v>
      </c>
      <c r="K1049" s="16" t="n">
        <v>3</v>
      </c>
      <c r="L1049" s="16" t="s">
        <v>41</v>
      </c>
      <c r="M1049" s="16" t="str">
        <f aca="false">IF(COUNTIF($A$2:A1049,A1049)&gt;1,"DUPLICATE","")</f>
        <v/>
      </c>
    </row>
    <row r="1050" customFormat="false" ht="15" hidden="false" customHeight="false" outlineLevel="0" collapsed="false">
      <c r="A1050" s="16" t="s">
        <v>1863</v>
      </c>
      <c r="B1050" s="16" t="s">
        <v>1859</v>
      </c>
      <c r="C1050" s="16" t="s">
        <v>1278</v>
      </c>
      <c r="D1050" s="16" t="s">
        <v>254</v>
      </c>
      <c r="E1050" s="16" t="n">
        <v>1</v>
      </c>
      <c r="F1050" s="16" t="n">
        <v>979</v>
      </c>
      <c r="G1050" s="16" t="n">
        <v>0</v>
      </c>
      <c r="H1050" s="16" t="s">
        <v>70</v>
      </c>
      <c r="I1050" s="16" t="s">
        <v>60</v>
      </c>
      <c r="J1050" s="16" t="n">
        <v>5</v>
      </c>
      <c r="K1050" s="16" t="n">
        <v>4</v>
      </c>
      <c r="L1050" s="16" t="s">
        <v>41</v>
      </c>
      <c r="M1050" s="16" t="str">
        <f aca="false">IF(COUNTIF($A$2:A1050,A1050)&gt;1,"DUPLICATE","")</f>
        <v/>
      </c>
    </row>
    <row r="1051" customFormat="false" ht="15" hidden="false" customHeight="false" outlineLevel="0" collapsed="false">
      <c r="A1051" s="16" t="s">
        <v>1864</v>
      </c>
      <c r="B1051" s="16" t="s">
        <v>1859</v>
      </c>
      <c r="C1051" s="16" t="s">
        <v>644</v>
      </c>
      <c r="D1051" s="16" t="s">
        <v>721</v>
      </c>
      <c r="E1051" s="16" t="n">
        <v>2</v>
      </c>
      <c r="F1051" s="16" t="n">
        <v>489</v>
      </c>
      <c r="G1051" s="16" t="n">
        <v>0.2</v>
      </c>
      <c r="H1051" s="16" t="s">
        <v>161</v>
      </c>
      <c r="I1051" s="16" t="s">
        <v>40</v>
      </c>
      <c r="J1051" s="16" t="n">
        <v>5</v>
      </c>
      <c r="K1051" s="16" t="n">
        <v>3</v>
      </c>
      <c r="L1051" s="16" t="s">
        <v>41</v>
      </c>
      <c r="M1051" s="16" t="str">
        <f aca="false">IF(COUNTIF($A$2:A1051,A1051)&gt;1,"DUPLICATE","")</f>
        <v/>
      </c>
    </row>
    <row r="1052" customFormat="false" ht="15" hidden="false" customHeight="false" outlineLevel="0" collapsed="false">
      <c r="A1052" s="16" t="s">
        <v>1865</v>
      </c>
      <c r="B1052" s="16" t="s">
        <v>1859</v>
      </c>
      <c r="C1052" s="16" t="s">
        <v>555</v>
      </c>
      <c r="D1052" s="16" t="s">
        <v>393</v>
      </c>
      <c r="E1052" s="16" t="n">
        <v>1</v>
      </c>
      <c r="F1052" s="16" t="n">
        <v>488</v>
      </c>
      <c r="G1052" s="16" t="n">
        <v>0</v>
      </c>
      <c r="H1052" s="16" t="s">
        <v>112</v>
      </c>
      <c r="I1052" s="16" t="s">
        <v>60</v>
      </c>
      <c r="J1052" s="16" t="n">
        <v>3</v>
      </c>
      <c r="K1052" s="16" t="n">
        <v>5</v>
      </c>
      <c r="L1052" s="16" t="s">
        <v>41</v>
      </c>
      <c r="M1052" s="16" t="str">
        <f aca="false">IF(COUNTIF($A$2:A1052,A1052)&gt;1,"DUPLICATE","")</f>
        <v/>
      </c>
    </row>
    <row r="1053" customFormat="false" ht="15" hidden="false" customHeight="false" outlineLevel="0" collapsed="false">
      <c r="A1053" s="16" t="s">
        <v>1866</v>
      </c>
      <c r="B1053" s="16" t="s">
        <v>1859</v>
      </c>
      <c r="C1053" s="16" t="s">
        <v>555</v>
      </c>
      <c r="D1053" s="16" t="s">
        <v>99</v>
      </c>
      <c r="E1053" s="16" t="n">
        <v>1</v>
      </c>
      <c r="F1053" s="16" t="n">
        <v>695</v>
      </c>
      <c r="G1053" s="16" t="n">
        <v>0.1</v>
      </c>
      <c r="H1053" s="16" t="s">
        <v>112</v>
      </c>
      <c r="I1053" s="16" t="s">
        <v>123</v>
      </c>
      <c r="J1053" s="16" t="n">
        <v>3</v>
      </c>
      <c r="K1053" s="16" t="n">
        <v>3</v>
      </c>
      <c r="L1053" s="16" t="s">
        <v>41</v>
      </c>
      <c r="M1053" s="16" t="str">
        <f aca="false">IF(COUNTIF($A$2:A1053,A1053)&gt;1,"DUPLICATE","")</f>
        <v/>
      </c>
    </row>
    <row r="1054" customFormat="false" ht="15" hidden="false" customHeight="false" outlineLevel="0" collapsed="false">
      <c r="A1054" s="16" t="s">
        <v>1867</v>
      </c>
      <c r="B1054" s="16" t="s">
        <v>1859</v>
      </c>
      <c r="C1054" s="16" t="s">
        <v>238</v>
      </c>
      <c r="D1054" s="16" t="s">
        <v>262</v>
      </c>
      <c r="E1054" s="16" t="n">
        <v>1</v>
      </c>
      <c r="F1054" s="16" t="n">
        <v>823</v>
      </c>
      <c r="G1054" s="16" t="n">
        <v>0.05</v>
      </c>
      <c r="H1054" s="16" t="s">
        <v>70</v>
      </c>
      <c r="I1054" s="16" t="s">
        <v>60</v>
      </c>
      <c r="J1054" s="16" t="n">
        <v>6</v>
      </c>
      <c r="K1054" s="16" t="n">
        <v>4</v>
      </c>
      <c r="L1054" s="16" t="s">
        <v>41</v>
      </c>
      <c r="M1054" s="16" t="str">
        <f aca="false">IF(COUNTIF($A$2:A1054,A1054)&gt;1,"DUPLICATE","")</f>
        <v/>
      </c>
    </row>
    <row r="1055" customFormat="false" ht="15" hidden="false" customHeight="false" outlineLevel="0" collapsed="false">
      <c r="A1055" s="16" t="s">
        <v>1868</v>
      </c>
      <c r="B1055" s="16" t="s">
        <v>1859</v>
      </c>
      <c r="C1055" s="16" t="s">
        <v>1332</v>
      </c>
      <c r="D1055" s="16" t="s">
        <v>84</v>
      </c>
      <c r="E1055" s="16" t="n">
        <v>2</v>
      </c>
      <c r="F1055" s="16" t="n">
        <v>255</v>
      </c>
      <c r="G1055" s="16"/>
      <c r="H1055" s="16" t="s">
        <v>81</v>
      </c>
      <c r="I1055" s="16" t="s">
        <v>40</v>
      </c>
      <c r="J1055" s="16" t="n">
        <v>3</v>
      </c>
      <c r="K1055" s="16" t="n">
        <v>4</v>
      </c>
      <c r="L1055" s="16" t="s">
        <v>41</v>
      </c>
      <c r="M1055" s="16" t="str">
        <f aca="false">IF(COUNTIF($A$2:A1055,A1055)&gt;1,"DUPLICATE","")</f>
        <v/>
      </c>
    </row>
    <row r="1056" customFormat="false" ht="15" hidden="false" customHeight="false" outlineLevel="0" collapsed="false">
      <c r="A1056" s="16" t="s">
        <v>1869</v>
      </c>
      <c r="B1056" s="16" t="s">
        <v>1859</v>
      </c>
      <c r="C1056" s="16" t="s">
        <v>427</v>
      </c>
      <c r="D1056" s="16" t="s">
        <v>440</v>
      </c>
      <c r="E1056" s="16" t="n">
        <v>2</v>
      </c>
      <c r="F1056" s="16" t="n">
        <v>1423</v>
      </c>
      <c r="G1056" s="16" t="n">
        <v>0</v>
      </c>
      <c r="H1056" s="16" t="s">
        <v>208</v>
      </c>
      <c r="I1056" s="16" t="s">
        <v>100</v>
      </c>
      <c r="J1056" s="16" t="n">
        <v>6</v>
      </c>
      <c r="K1056" s="16" t="n">
        <v>5</v>
      </c>
      <c r="L1056" s="16" t="s">
        <v>41</v>
      </c>
      <c r="M1056" s="16" t="str">
        <f aca="false">IF(COUNTIF($A$2:A1056,A1056)&gt;1,"DUPLICATE","")</f>
        <v/>
      </c>
    </row>
    <row r="1057" customFormat="false" ht="15" hidden="false" customHeight="false" outlineLevel="0" collapsed="false">
      <c r="A1057" s="16" t="s">
        <v>1870</v>
      </c>
      <c r="B1057" s="16" t="s">
        <v>1871</v>
      </c>
      <c r="C1057" s="16" t="s">
        <v>610</v>
      </c>
      <c r="D1057" s="16" t="s">
        <v>88</v>
      </c>
      <c r="E1057" s="16" t="n">
        <v>2</v>
      </c>
      <c r="F1057" s="16" t="n">
        <v>2882</v>
      </c>
      <c r="G1057" s="16" t="n">
        <v>0.3</v>
      </c>
      <c r="H1057" s="16" t="s">
        <v>130</v>
      </c>
      <c r="I1057" s="16" t="s">
        <v>60</v>
      </c>
      <c r="J1057" s="16" t="n">
        <v>5</v>
      </c>
      <c r="K1057" s="16" t="n">
        <v>3</v>
      </c>
      <c r="L1057" s="16" t="s">
        <v>41</v>
      </c>
      <c r="M1057" s="16" t="str">
        <f aca="false">IF(COUNTIF($A$2:A1057,A1057)&gt;1,"DUPLICATE","")</f>
        <v/>
      </c>
    </row>
    <row r="1058" customFormat="false" ht="15" hidden="false" customHeight="false" outlineLevel="0" collapsed="false">
      <c r="A1058" s="16" t="s">
        <v>1872</v>
      </c>
      <c r="B1058" s="16" t="s">
        <v>1871</v>
      </c>
      <c r="C1058" s="16" t="s">
        <v>186</v>
      </c>
      <c r="D1058" s="16" t="s">
        <v>412</v>
      </c>
      <c r="E1058" s="16" t="n">
        <v>1</v>
      </c>
      <c r="F1058" s="16" t="n">
        <v>1016</v>
      </c>
      <c r="G1058" s="16" t="n">
        <v>0.1</v>
      </c>
      <c r="H1058" s="16" t="s">
        <v>46</v>
      </c>
      <c r="I1058" s="16" t="s">
        <v>60</v>
      </c>
      <c r="J1058" s="16" t="n">
        <v>4</v>
      </c>
      <c r="K1058" s="16" t="n">
        <v>4</v>
      </c>
      <c r="L1058" s="16" t="s">
        <v>41</v>
      </c>
      <c r="M1058" s="16" t="str">
        <f aca="false">IF(COUNTIF($A$2:A1058,A1058)&gt;1,"DUPLICATE","")</f>
        <v/>
      </c>
    </row>
    <row r="1059" customFormat="false" ht="15" hidden="false" customHeight="false" outlineLevel="0" collapsed="false">
      <c r="A1059" s="16" t="s">
        <v>1873</v>
      </c>
      <c r="B1059" s="16" t="s">
        <v>1871</v>
      </c>
      <c r="C1059" s="16" t="s">
        <v>718</v>
      </c>
      <c r="D1059" s="16" t="s">
        <v>262</v>
      </c>
      <c r="E1059" s="16" t="n">
        <v>1</v>
      </c>
      <c r="F1059" s="16" t="n">
        <v>817</v>
      </c>
      <c r="G1059" s="16" t="n">
        <v>0.15</v>
      </c>
      <c r="H1059" s="16" t="s">
        <v>39</v>
      </c>
      <c r="I1059" s="16" t="s">
        <v>47</v>
      </c>
      <c r="J1059" s="16" t="n">
        <v>5</v>
      </c>
      <c r="K1059" s="16" t="n">
        <v>4</v>
      </c>
      <c r="L1059" s="16" t="s">
        <v>41</v>
      </c>
      <c r="M1059" s="16" t="str">
        <f aca="false">IF(COUNTIF($A$2:A1059,A1059)&gt;1,"DUPLICATE","")</f>
        <v/>
      </c>
    </row>
    <row r="1060" customFormat="false" ht="15" hidden="false" customHeight="false" outlineLevel="0" collapsed="false">
      <c r="A1060" s="16" t="s">
        <v>1874</v>
      </c>
      <c r="B1060" s="16" t="s">
        <v>1871</v>
      </c>
      <c r="C1060" s="16" t="s">
        <v>213</v>
      </c>
      <c r="D1060" s="16" t="s">
        <v>259</v>
      </c>
      <c r="E1060" s="16" t="n">
        <v>2</v>
      </c>
      <c r="F1060" s="16" t="n">
        <v>490</v>
      </c>
      <c r="G1060" s="16" t="n">
        <v>0.1</v>
      </c>
      <c r="H1060" s="16" t="s">
        <v>560</v>
      </c>
      <c r="I1060" s="16" t="s">
        <v>71</v>
      </c>
      <c r="J1060" s="16" t="n">
        <v>3</v>
      </c>
      <c r="K1060" s="16" t="n">
        <v>3</v>
      </c>
      <c r="L1060" s="16" t="s">
        <v>57</v>
      </c>
      <c r="M1060" s="16" t="str">
        <f aca="false">IF(COUNTIF($A$2:A1060,A1060)&gt;1,"DUPLICATE","")</f>
        <v/>
      </c>
    </row>
    <row r="1061" customFormat="false" ht="15" hidden="false" customHeight="false" outlineLevel="0" collapsed="false">
      <c r="A1061" s="16" t="s">
        <v>1875</v>
      </c>
      <c r="B1061" s="16" t="s">
        <v>1871</v>
      </c>
      <c r="C1061" s="16" t="s">
        <v>1074</v>
      </c>
      <c r="D1061" s="16" t="s">
        <v>92</v>
      </c>
      <c r="E1061" s="16" t="n">
        <v>3</v>
      </c>
      <c r="F1061" s="16" t="n">
        <v>3852</v>
      </c>
      <c r="G1061" s="16" t="n">
        <v>0.05</v>
      </c>
      <c r="H1061" s="16" t="s">
        <v>70</v>
      </c>
      <c r="I1061" s="16" t="s">
        <v>60</v>
      </c>
      <c r="J1061" s="16" t="n">
        <v>6</v>
      </c>
      <c r="K1061" s="16"/>
      <c r="L1061" s="16" t="s">
        <v>41</v>
      </c>
      <c r="M1061" s="16" t="str">
        <f aca="false">IF(COUNTIF($A$2:A1061,A1061)&gt;1,"DUPLICATE","")</f>
        <v/>
      </c>
    </row>
    <row r="1062" customFormat="false" ht="15" hidden="false" customHeight="false" outlineLevel="0" collapsed="false">
      <c r="A1062" s="16" t="s">
        <v>1876</v>
      </c>
      <c r="B1062" s="16" t="s">
        <v>1871</v>
      </c>
      <c r="C1062" s="16" t="s">
        <v>1877</v>
      </c>
      <c r="D1062" s="16" t="s">
        <v>660</v>
      </c>
      <c r="E1062" s="16" t="n">
        <v>1</v>
      </c>
      <c r="F1062" s="16" t="n">
        <v>1780</v>
      </c>
      <c r="G1062" s="16" t="n">
        <v>0</v>
      </c>
      <c r="H1062" s="16" t="s">
        <v>46</v>
      </c>
      <c r="I1062" s="16" t="s">
        <v>71</v>
      </c>
      <c r="J1062" s="16" t="n">
        <v>3</v>
      </c>
      <c r="K1062" s="16" t="n">
        <v>4</v>
      </c>
      <c r="L1062" s="16" t="s">
        <v>41</v>
      </c>
      <c r="M1062" s="16" t="str">
        <f aca="false">IF(COUNTIF($A$2:A1062,A1062)&gt;1,"DUPLICATE","")</f>
        <v/>
      </c>
    </row>
    <row r="1063" customFormat="false" ht="15" hidden="false" customHeight="false" outlineLevel="0" collapsed="false">
      <c r="A1063" s="16" t="s">
        <v>1878</v>
      </c>
      <c r="B1063" s="16" t="s">
        <v>1871</v>
      </c>
      <c r="C1063" s="16" t="s">
        <v>1055</v>
      </c>
      <c r="D1063" s="16" t="s">
        <v>184</v>
      </c>
      <c r="E1063" s="16" t="n">
        <v>2</v>
      </c>
      <c r="F1063" s="16" t="n">
        <v>1244</v>
      </c>
      <c r="G1063" s="16" t="n">
        <v>0.05</v>
      </c>
      <c r="H1063" s="16" t="s">
        <v>112</v>
      </c>
      <c r="I1063" s="16" t="s">
        <v>71</v>
      </c>
      <c r="J1063" s="16" t="n">
        <v>4</v>
      </c>
      <c r="K1063" s="16" t="n">
        <v>5</v>
      </c>
      <c r="L1063" s="16" t="s">
        <v>41</v>
      </c>
      <c r="M1063" s="16" t="str">
        <f aca="false">IF(COUNTIF($A$2:A1063,A1063)&gt;1,"DUPLICATE","")</f>
        <v/>
      </c>
    </row>
    <row r="1064" customFormat="false" ht="15" hidden="false" customHeight="false" outlineLevel="0" collapsed="false">
      <c r="A1064" s="16" t="s">
        <v>1879</v>
      </c>
      <c r="B1064" s="16" t="s">
        <v>1871</v>
      </c>
      <c r="C1064" s="16" t="s">
        <v>1880</v>
      </c>
      <c r="D1064" s="16" t="s">
        <v>232</v>
      </c>
      <c r="E1064" s="16" t="n">
        <v>2</v>
      </c>
      <c r="F1064" s="16" t="n">
        <v>2084</v>
      </c>
      <c r="G1064" s="16" t="n">
        <v>0.05</v>
      </c>
      <c r="H1064" s="16" t="s">
        <v>39</v>
      </c>
      <c r="I1064" s="16" t="s">
        <v>71</v>
      </c>
      <c r="J1064" s="16" t="n">
        <v>5</v>
      </c>
      <c r="K1064" s="16" t="n">
        <v>4</v>
      </c>
      <c r="L1064" s="16" t="s">
        <v>41</v>
      </c>
      <c r="M1064" s="16" t="str">
        <f aca="false">IF(COUNTIF($A$2:A1064,A1064)&gt;1,"DUPLICATE","")</f>
        <v/>
      </c>
    </row>
    <row r="1065" customFormat="false" ht="15" hidden="false" customHeight="false" outlineLevel="0" collapsed="false">
      <c r="A1065" s="16" t="s">
        <v>1881</v>
      </c>
      <c r="B1065" s="16" t="s">
        <v>1871</v>
      </c>
      <c r="C1065" s="16" t="s">
        <v>877</v>
      </c>
      <c r="D1065" s="16" t="s">
        <v>129</v>
      </c>
      <c r="E1065" s="16" t="n">
        <v>3</v>
      </c>
      <c r="F1065" s="16" t="n">
        <v>615</v>
      </c>
      <c r="G1065" s="16" t="n">
        <v>0.05</v>
      </c>
      <c r="H1065" s="16" t="s">
        <v>39</v>
      </c>
      <c r="I1065" s="16" t="s">
        <v>60</v>
      </c>
      <c r="J1065" s="16" t="n">
        <v>2</v>
      </c>
      <c r="K1065" s="16" t="n">
        <v>4</v>
      </c>
      <c r="L1065" s="16" t="s">
        <v>41</v>
      </c>
      <c r="M1065" s="16" t="str">
        <f aca="false">IF(COUNTIF($A$2:A1065,A1065)&gt;1,"DUPLICATE","")</f>
        <v/>
      </c>
    </row>
    <row r="1066" customFormat="false" ht="15" hidden="false" customHeight="false" outlineLevel="0" collapsed="false">
      <c r="A1066" s="16" t="s">
        <v>1882</v>
      </c>
      <c r="B1066" s="16" t="s">
        <v>1871</v>
      </c>
      <c r="C1066" s="16" t="s">
        <v>1229</v>
      </c>
      <c r="D1066" s="16" t="s">
        <v>95</v>
      </c>
      <c r="E1066" s="16" t="n">
        <v>1</v>
      </c>
      <c r="F1066" s="16" t="n">
        <v>1561</v>
      </c>
      <c r="G1066" s="16" t="n">
        <v>0.05</v>
      </c>
      <c r="H1066" s="16" t="s">
        <v>70</v>
      </c>
      <c r="I1066" s="16" t="s">
        <v>71</v>
      </c>
      <c r="J1066" s="16" t="n">
        <v>6</v>
      </c>
      <c r="K1066" s="16" t="n">
        <v>4</v>
      </c>
      <c r="L1066" s="16" t="s">
        <v>41</v>
      </c>
      <c r="M1066" s="16" t="str">
        <f aca="false">IF(COUNTIF($A$2:A1066,A1066)&gt;1,"DUPLICATE","")</f>
        <v/>
      </c>
    </row>
    <row r="1067" customFormat="false" ht="15" hidden="false" customHeight="false" outlineLevel="0" collapsed="false">
      <c r="A1067" s="16" t="s">
        <v>1883</v>
      </c>
      <c r="B1067" s="16" t="s">
        <v>1871</v>
      </c>
      <c r="C1067" s="16" t="s">
        <v>1066</v>
      </c>
      <c r="D1067" s="16" t="s">
        <v>108</v>
      </c>
      <c r="E1067" s="16" t="n">
        <v>2</v>
      </c>
      <c r="F1067" s="16" t="n">
        <v>3552</v>
      </c>
      <c r="G1067" s="16" t="n">
        <v>0.15</v>
      </c>
      <c r="H1067" s="16" t="s">
        <v>81</v>
      </c>
      <c r="I1067" s="16" t="s">
        <v>47</v>
      </c>
      <c r="J1067" s="16" t="n">
        <v>5</v>
      </c>
      <c r="K1067" s="16" t="n">
        <v>5</v>
      </c>
      <c r="L1067" s="16" t="s">
        <v>41</v>
      </c>
      <c r="M1067" s="16" t="str">
        <f aca="false">IF(COUNTIF($A$2:A1067,A1067)&gt;1,"DUPLICATE","")</f>
        <v/>
      </c>
    </row>
    <row r="1068" customFormat="false" ht="15" hidden="false" customHeight="false" outlineLevel="0" collapsed="false">
      <c r="A1068" s="16" t="s">
        <v>1884</v>
      </c>
      <c r="B1068" s="16" t="s">
        <v>1871</v>
      </c>
      <c r="C1068" s="16" t="s">
        <v>183</v>
      </c>
      <c r="D1068" s="16" t="s">
        <v>254</v>
      </c>
      <c r="E1068" s="16" t="n">
        <v>1</v>
      </c>
      <c r="F1068" s="16" t="n">
        <v>1016</v>
      </c>
      <c r="G1068" s="16" t="n">
        <v>0.05</v>
      </c>
      <c r="H1068" s="16" t="s">
        <v>39</v>
      </c>
      <c r="I1068" s="16" t="s">
        <v>40</v>
      </c>
      <c r="J1068" s="16" t="n">
        <v>5</v>
      </c>
      <c r="K1068" s="16" t="n">
        <v>4</v>
      </c>
      <c r="L1068" s="16" t="s">
        <v>41</v>
      </c>
      <c r="M1068" s="16" t="str">
        <f aca="false">IF(COUNTIF($A$2:A1068,A1068)&gt;1,"DUPLICATE","")</f>
        <v/>
      </c>
    </row>
    <row r="1069" customFormat="false" ht="15" hidden="false" customHeight="false" outlineLevel="0" collapsed="false">
      <c r="A1069" s="16" t="s">
        <v>1885</v>
      </c>
      <c r="B1069" s="16" t="s">
        <v>1871</v>
      </c>
      <c r="C1069" s="16" t="s">
        <v>491</v>
      </c>
      <c r="D1069" s="16" t="s">
        <v>639</v>
      </c>
      <c r="E1069" s="16" t="n">
        <v>1</v>
      </c>
      <c r="F1069" s="16" t="n">
        <v>772</v>
      </c>
      <c r="G1069" s="16" t="n">
        <v>0</v>
      </c>
      <c r="H1069" s="16" t="s">
        <v>208</v>
      </c>
      <c r="I1069" s="16" t="s">
        <v>60</v>
      </c>
      <c r="J1069" s="16" t="n">
        <v>6</v>
      </c>
      <c r="K1069" s="16"/>
      <c r="L1069" s="16" t="s">
        <v>41</v>
      </c>
      <c r="M1069" s="16" t="str">
        <f aca="false">IF(COUNTIF($A$2:A1069,A1069)&gt;1,"DUPLICATE","")</f>
        <v/>
      </c>
    </row>
    <row r="1070" customFormat="false" ht="15" hidden="false" customHeight="false" outlineLevel="0" collapsed="false">
      <c r="A1070" s="16" t="s">
        <v>1886</v>
      </c>
      <c r="B1070" s="16" t="s">
        <v>1871</v>
      </c>
      <c r="C1070" s="16" t="s">
        <v>788</v>
      </c>
      <c r="D1070" s="16" t="s">
        <v>160</v>
      </c>
      <c r="E1070" s="16" t="n">
        <v>1</v>
      </c>
      <c r="F1070" s="16" t="n">
        <v>1830</v>
      </c>
      <c r="G1070" s="16" t="n">
        <v>0.05</v>
      </c>
      <c r="H1070" s="16" t="s">
        <v>46</v>
      </c>
      <c r="I1070" s="16" t="s">
        <v>47</v>
      </c>
      <c r="J1070" s="16" t="n">
        <v>2</v>
      </c>
      <c r="K1070" s="16" t="n">
        <v>5</v>
      </c>
      <c r="L1070" s="16" t="s">
        <v>41</v>
      </c>
      <c r="M1070" s="16" t="str">
        <f aca="false">IF(COUNTIF($A$2:A1070,A1070)&gt;1,"DUPLICATE","")</f>
        <v/>
      </c>
    </row>
    <row r="1071" customFormat="false" ht="15" hidden="false" customHeight="false" outlineLevel="0" collapsed="false">
      <c r="A1071" s="16" t="s">
        <v>1887</v>
      </c>
      <c r="B1071" s="16" t="s">
        <v>1888</v>
      </c>
      <c r="C1071" s="16" t="s">
        <v>1889</v>
      </c>
      <c r="D1071" s="16" t="s">
        <v>88</v>
      </c>
      <c r="E1071" s="16" t="n">
        <v>1</v>
      </c>
      <c r="F1071" s="16" t="n">
        <v>3010</v>
      </c>
      <c r="G1071" s="16" t="n">
        <v>0</v>
      </c>
      <c r="H1071" s="16" t="s">
        <v>233</v>
      </c>
      <c r="I1071" s="16" t="s">
        <v>40</v>
      </c>
      <c r="J1071" s="16" t="n">
        <v>5</v>
      </c>
      <c r="K1071" s="16" t="n">
        <v>4</v>
      </c>
      <c r="L1071" s="16" t="s">
        <v>41</v>
      </c>
      <c r="M1071" s="16" t="str">
        <f aca="false">IF(COUNTIF($A$2:A1071,A1071)&gt;1,"DUPLICATE","")</f>
        <v/>
      </c>
    </row>
    <row r="1072" customFormat="false" ht="15" hidden="false" customHeight="false" outlineLevel="0" collapsed="false">
      <c r="A1072" s="16" t="s">
        <v>1890</v>
      </c>
      <c r="B1072" s="16" t="s">
        <v>1888</v>
      </c>
      <c r="C1072" s="16" t="s">
        <v>398</v>
      </c>
      <c r="D1072" s="16" t="s">
        <v>95</v>
      </c>
      <c r="E1072" s="16" t="n">
        <v>2</v>
      </c>
      <c r="F1072" s="16" t="n">
        <v>1509</v>
      </c>
      <c r="G1072" s="16" t="n">
        <v>0.15</v>
      </c>
      <c r="H1072" s="16" t="s">
        <v>39</v>
      </c>
      <c r="I1072" s="16" t="s">
        <v>60</v>
      </c>
      <c r="J1072" s="16" t="n">
        <v>5</v>
      </c>
      <c r="K1072" s="16" t="n">
        <v>3</v>
      </c>
      <c r="L1072" s="16" t="s">
        <v>57</v>
      </c>
      <c r="M1072" s="16" t="str">
        <f aca="false">IF(COUNTIF($A$2:A1072,A1072)&gt;1,"DUPLICATE","")</f>
        <v/>
      </c>
    </row>
    <row r="1073" customFormat="false" ht="15" hidden="false" customHeight="false" outlineLevel="0" collapsed="false">
      <c r="A1073" s="16" t="s">
        <v>1891</v>
      </c>
      <c r="B1073" s="16" t="s">
        <v>1888</v>
      </c>
      <c r="C1073" s="16" t="s">
        <v>468</v>
      </c>
      <c r="D1073" s="16" t="s">
        <v>99</v>
      </c>
      <c r="E1073" s="16" t="n">
        <v>1</v>
      </c>
      <c r="F1073" s="16" t="n">
        <v>675</v>
      </c>
      <c r="G1073" s="16" t="n">
        <v>0.15</v>
      </c>
      <c r="H1073" s="16" t="s">
        <v>56</v>
      </c>
      <c r="I1073" s="16" t="s">
        <v>40</v>
      </c>
      <c r="J1073" s="16" t="n">
        <v>4</v>
      </c>
      <c r="K1073" s="16" t="n">
        <v>4</v>
      </c>
      <c r="L1073" s="16" t="s">
        <v>41</v>
      </c>
      <c r="M1073" s="16" t="str">
        <f aca="false">IF(COUNTIF($A$2:A1073,A1073)&gt;1,"DUPLICATE","")</f>
        <v/>
      </c>
    </row>
    <row r="1074" customFormat="false" ht="15" hidden="false" customHeight="false" outlineLevel="0" collapsed="false">
      <c r="A1074" s="16" t="s">
        <v>1892</v>
      </c>
      <c r="B1074" s="16" t="s">
        <v>1888</v>
      </c>
      <c r="C1074" s="16" t="s">
        <v>1292</v>
      </c>
      <c r="D1074" s="16" t="s">
        <v>229</v>
      </c>
      <c r="E1074" s="16" t="n">
        <v>2</v>
      </c>
      <c r="F1074" s="16" t="n">
        <v>441</v>
      </c>
      <c r="G1074" s="16" t="n">
        <v>0.05</v>
      </c>
      <c r="H1074" s="16" t="s">
        <v>39</v>
      </c>
      <c r="I1074" s="16" t="s">
        <v>47</v>
      </c>
      <c r="J1074" s="16" t="n">
        <v>2</v>
      </c>
      <c r="K1074" s="16" t="n">
        <v>5</v>
      </c>
      <c r="L1074" s="16" t="s">
        <v>41</v>
      </c>
      <c r="M1074" s="16" t="str">
        <f aca="false">IF(COUNTIF($A$2:A1074,A1074)&gt;1,"DUPLICATE","")</f>
        <v/>
      </c>
    </row>
    <row r="1075" customFormat="false" ht="15" hidden="false" customHeight="false" outlineLevel="0" collapsed="false">
      <c r="A1075" s="16" t="s">
        <v>1893</v>
      </c>
      <c r="B1075" s="16" t="s">
        <v>1888</v>
      </c>
      <c r="C1075" s="16" t="s">
        <v>920</v>
      </c>
      <c r="D1075" s="16" t="s">
        <v>291</v>
      </c>
      <c r="E1075" s="16" t="n">
        <v>3</v>
      </c>
      <c r="F1075" s="16" t="n">
        <v>1166</v>
      </c>
      <c r="G1075" s="16" t="n">
        <v>0.2</v>
      </c>
      <c r="H1075" s="16" t="s">
        <v>161</v>
      </c>
      <c r="I1075" s="16" t="s">
        <v>123</v>
      </c>
      <c r="J1075" s="16" t="n">
        <v>2</v>
      </c>
      <c r="K1075" s="16" t="n">
        <v>4</v>
      </c>
      <c r="L1075" s="16" t="s">
        <v>41</v>
      </c>
      <c r="M1075" s="16" t="str">
        <f aca="false">IF(COUNTIF($A$2:A1075,A1075)&gt;1,"DUPLICATE","")</f>
        <v/>
      </c>
    </row>
    <row r="1076" customFormat="false" ht="15" hidden="false" customHeight="false" outlineLevel="0" collapsed="false">
      <c r="A1076" s="16" t="s">
        <v>1894</v>
      </c>
      <c r="B1076" s="16" t="s">
        <v>1888</v>
      </c>
      <c r="C1076" s="16" t="s">
        <v>1807</v>
      </c>
      <c r="D1076" s="16" t="s">
        <v>51</v>
      </c>
      <c r="E1076" s="16" t="n">
        <v>3</v>
      </c>
      <c r="F1076" s="16" t="n">
        <v>2271</v>
      </c>
      <c r="G1076" s="16" t="n">
        <v>0.1</v>
      </c>
      <c r="H1076" s="16" t="s">
        <v>56</v>
      </c>
      <c r="I1076" s="16" t="s">
        <v>60</v>
      </c>
      <c r="J1076" s="16" t="n">
        <v>5</v>
      </c>
      <c r="K1076" s="16"/>
      <c r="L1076" s="16" t="s">
        <v>57</v>
      </c>
      <c r="M1076" s="16" t="str">
        <f aca="false">IF(COUNTIF($A$2:A1076,A1076)&gt;1,"DUPLICATE","")</f>
        <v/>
      </c>
    </row>
    <row r="1077" customFormat="false" ht="15" hidden="false" customHeight="false" outlineLevel="0" collapsed="false">
      <c r="A1077" s="16" t="s">
        <v>1895</v>
      </c>
      <c r="B1077" s="16" t="s">
        <v>1888</v>
      </c>
      <c r="C1077" s="16" t="s">
        <v>1896</v>
      </c>
      <c r="D1077" s="16" t="s">
        <v>142</v>
      </c>
      <c r="E1077" s="16" t="n">
        <v>1</v>
      </c>
      <c r="F1077" s="16" t="n">
        <v>599</v>
      </c>
      <c r="G1077" s="16" t="n">
        <v>0.05</v>
      </c>
      <c r="H1077" s="16" t="s">
        <v>70</v>
      </c>
      <c r="I1077" s="16" t="s">
        <v>47</v>
      </c>
      <c r="J1077" s="16" t="n">
        <v>6</v>
      </c>
      <c r="K1077" s="16" t="n">
        <v>4</v>
      </c>
      <c r="L1077" s="16" t="s">
        <v>41</v>
      </c>
      <c r="M1077" s="16" t="str">
        <f aca="false">IF(COUNTIF($A$2:A1077,A1077)&gt;1,"DUPLICATE","")</f>
        <v/>
      </c>
    </row>
    <row r="1078" customFormat="false" ht="15" hidden="false" customHeight="false" outlineLevel="0" collapsed="false">
      <c r="A1078" s="16" t="s">
        <v>1897</v>
      </c>
      <c r="B1078" s="16" t="s">
        <v>1888</v>
      </c>
      <c r="C1078" s="16" t="s">
        <v>841</v>
      </c>
      <c r="D1078" s="16" t="s">
        <v>219</v>
      </c>
      <c r="E1078" s="16" t="n">
        <v>2</v>
      </c>
      <c r="F1078" s="16" t="n">
        <v>1306</v>
      </c>
      <c r="G1078" s="16" t="n">
        <v>0.1</v>
      </c>
      <c r="H1078" s="16" t="s">
        <v>46</v>
      </c>
      <c r="I1078" s="16" t="s">
        <v>71</v>
      </c>
      <c r="J1078" s="16" t="n">
        <v>4</v>
      </c>
      <c r="K1078" s="16" t="n">
        <v>4</v>
      </c>
      <c r="L1078" s="16" t="s">
        <v>41</v>
      </c>
      <c r="M1078" s="16" t="str">
        <f aca="false">IF(COUNTIF($A$2:A1078,A1078)&gt;1,"DUPLICATE","")</f>
        <v/>
      </c>
    </row>
    <row r="1079" customFormat="false" ht="15" hidden="false" customHeight="false" outlineLevel="0" collapsed="false">
      <c r="A1079" s="16" t="s">
        <v>1898</v>
      </c>
      <c r="B1079" s="16" t="s">
        <v>1888</v>
      </c>
      <c r="C1079" s="16" t="s">
        <v>841</v>
      </c>
      <c r="D1079" s="16" t="s">
        <v>170</v>
      </c>
      <c r="E1079" s="16" t="n">
        <v>1</v>
      </c>
      <c r="F1079" s="16" t="n">
        <v>3450</v>
      </c>
      <c r="G1079" s="16" t="n">
        <v>0</v>
      </c>
      <c r="H1079" s="16" t="s">
        <v>1899</v>
      </c>
      <c r="I1079" s="16" t="s">
        <v>40</v>
      </c>
      <c r="J1079" s="16" t="n">
        <v>4</v>
      </c>
      <c r="K1079" s="16" t="n">
        <v>5</v>
      </c>
      <c r="L1079" s="16" t="s">
        <v>41</v>
      </c>
      <c r="M1079" s="16" t="str">
        <f aca="false">IF(COUNTIF($A$2:A1079,A1079)&gt;1,"DUPLICATE","")</f>
        <v/>
      </c>
    </row>
    <row r="1080" customFormat="false" ht="15" hidden="false" customHeight="false" outlineLevel="0" collapsed="false">
      <c r="A1080" s="16" t="s">
        <v>1900</v>
      </c>
      <c r="B1080" s="16" t="s">
        <v>1888</v>
      </c>
      <c r="C1080" s="16" t="s">
        <v>603</v>
      </c>
      <c r="D1080" s="16" t="s">
        <v>142</v>
      </c>
      <c r="E1080" s="16" t="n">
        <v>3</v>
      </c>
      <c r="F1080" s="16" t="n">
        <v>570</v>
      </c>
      <c r="G1080" s="16" t="n">
        <v>0.3</v>
      </c>
      <c r="H1080" s="16" t="s">
        <v>46</v>
      </c>
      <c r="I1080" s="16" t="s">
        <v>40</v>
      </c>
      <c r="J1080" s="16" t="n">
        <v>2</v>
      </c>
      <c r="K1080" s="16" t="n">
        <v>3</v>
      </c>
      <c r="L1080" s="16" t="s">
        <v>41</v>
      </c>
      <c r="M1080" s="16" t="str">
        <f aca="false">IF(COUNTIF($A$2:A1080,A1080)&gt;1,"DUPLICATE","")</f>
        <v/>
      </c>
    </row>
    <row r="1081" customFormat="false" ht="15" hidden="false" customHeight="false" outlineLevel="0" collapsed="false">
      <c r="A1081" s="16" t="s">
        <v>1901</v>
      </c>
      <c r="B1081" s="16" t="s">
        <v>1888</v>
      </c>
      <c r="C1081" s="16" t="s">
        <v>1225</v>
      </c>
      <c r="D1081" s="16" t="s">
        <v>300</v>
      </c>
      <c r="E1081" s="16" t="n">
        <v>2</v>
      </c>
      <c r="F1081" s="16" t="n">
        <v>2424</v>
      </c>
      <c r="G1081" s="16" t="n">
        <v>0.1</v>
      </c>
      <c r="H1081" s="16" t="s">
        <v>112</v>
      </c>
      <c r="I1081" s="16" t="s">
        <v>100</v>
      </c>
      <c r="J1081" s="16" t="n">
        <v>3</v>
      </c>
      <c r="K1081" s="16" t="n">
        <v>5</v>
      </c>
      <c r="L1081" s="16" t="s">
        <v>41</v>
      </c>
      <c r="M1081" s="16" t="str">
        <f aca="false">IF(COUNTIF($A$2:A1081,A1081)&gt;1,"DUPLICATE","")</f>
        <v/>
      </c>
    </row>
    <row r="1082" customFormat="false" ht="15" hidden="false" customHeight="false" outlineLevel="0" collapsed="false">
      <c r="A1082" s="16" t="s">
        <v>1902</v>
      </c>
      <c r="B1082" s="16" t="s">
        <v>1903</v>
      </c>
      <c r="C1082" s="16" t="s">
        <v>195</v>
      </c>
      <c r="D1082" s="16" t="s">
        <v>721</v>
      </c>
      <c r="E1082" s="16" t="n">
        <v>2</v>
      </c>
      <c r="F1082" s="16" t="n">
        <v>514</v>
      </c>
      <c r="G1082" s="16" t="n">
        <v>0.1</v>
      </c>
      <c r="H1082" s="16" t="s">
        <v>56</v>
      </c>
      <c r="I1082" s="16" t="s">
        <v>60</v>
      </c>
      <c r="J1082" s="16" t="n">
        <v>5</v>
      </c>
      <c r="K1082" s="16" t="n">
        <v>5</v>
      </c>
      <c r="L1082" s="16" t="s">
        <v>41</v>
      </c>
      <c r="M1082" s="16" t="str">
        <f aca="false">IF(COUNTIF($A$2:A1082,A1082)&gt;1,"DUPLICATE","")</f>
        <v/>
      </c>
    </row>
    <row r="1083" customFormat="false" ht="15" hidden="false" customHeight="false" outlineLevel="0" collapsed="false">
      <c r="A1083" s="16" t="s">
        <v>1904</v>
      </c>
      <c r="B1083" s="16" t="s">
        <v>1903</v>
      </c>
      <c r="C1083" s="16" t="s">
        <v>1215</v>
      </c>
      <c r="D1083" s="16" t="s">
        <v>165</v>
      </c>
      <c r="E1083" s="16" t="n">
        <v>2</v>
      </c>
      <c r="F1083" s="16" t="n">
        <v>901</v>
      </c>
      <c r="G1083" s="16" t="n">
        <v>0.15</v>
      </c>
      <c r="H1083" s="16" t="s">
        <v>130</v>
      </c>
      <c r="I1083" s="16" t="s">
        <v>60</v>
      </c>
      <c r="J1083" s="16" t="n">
        <v>3</v>
      </c>
      <c r="K1083" s="16" t="n">
        <v>4</v>
      </c>
      <c r="L1083" s="16" t="s">
        <v>41</v>
      </c>
      <c r="M1083" s="16" t="str">
        <f aca="false">IF(COUNTIF($A$2:A1083,A1083)&gt;1,"DUPLICATE","")</f>
        <v/>
      </c>
    </row>
    <row r="1084" customFormat="false" ht="15" hidden="false" customHeight="false" outlineLevel="0" collapsed="false">
      <c r="A1084" s="16" t="s">
        <v>1905</v>
      </c>
      <c r="B1084" s="16" t="s">
        <v>1903</v>
      </c>
      <c r="C1084" s="16" t="s">
        <v>783</v>
      </c>
      <c r="D1084" s="16" t="s">
        <v>219</v>
      </c>
      <c r="E1084" s="16" t="n">
        <v>1</v>
      </c>
      <c r="F1084" s="16" t="s">
        <v>1906</v>
      </c>
      <c r="G1084" s="16" t="n">
        <v>0.1</v>
      </c>
      <c r="H1084" s="16" t="s">
        <v>56</v>
      </c>
      <c r="I1084" s="16" t="s">
        <v>71</v>
      </c>
      <c r="J1084" s="16" t="n">
        <v>6</v>
      </c>
      <c r="K1084" s="16" t="n">
        <v>4</v>
      </c>
      <c r="L1084" s="16" t="s">
        <v>41</v>
      </c>
      <c r="M1084" s="16" t="str">
        <f aca="false">IF(COUNTIF($A$2:A1084,A1084)&gt;1,"DUPLICATE","")</f>
        <v/>
      </c>
    </row>
    <row r="1085" customFormat="false" ht="15" hidden="false" customHeight="false" outlineLevel="0" collapsed="false">
      <c r="A1085" s="16" t="s">
        <v>1907</v>
      </c>
      <c r="B1085" s="16" t="s">
        <v>1903</v>
      </c>
      <c r="C1085" s="16" t="s">
        <v>1908</v>
      </c>
      <c r="D1085" s="16" t="s">
        <v>170</v>
      </c>
      <c r="E1085" s="16" t="n">
        <v>4</v>
      </c>
      <c r="F1085" s="16" t="n">
        <v>3147</v>
      </c>
      <c r="G1085" s="16" t="n">
        <v>0.15</v>
      </c>
      <c r="H1085" s="16" t="s">
        <v>120</v>
      </c>
      <c r="I1085" s="16" t="s">
        <v>40</v>
      </c>
      <c r="J1085" s="16" t="n">
        <v>2</v>
      </c>
      <c r="K1085" s="16" t="n">
        <v>3</v>
      </c>
      <c r="L1085" s="16" t="s">
        <v>57</v>
      </c>
      <c r="M1085" s="16" t="str">
        <f aca="false">IF(COUNTIF($A$2:A1085,A1085)&gt;1,"DUPLICATE","")</f>
        <v/>
      </c>
    </row>
    <row r="1086" customFormat="false" ht="15" hidden="false" customHeight="false" outlineLevel="0" collapsed="false">
      <c r="A1086" s="16" t="s">
        <v>1909</v>
      </c>
      <c r="B1086" s="16" t="s">
        <v>1903</v>
      </c>
      <c r="C1086" s="16" t="s">
        <v>1023</v>
      </c>
      <c r="D1086" s="16" t="s">
        <v>250</v>
      </c>
      <c r="E1086" s="16" t="n">
        <v>1</v>
      </c>
      <c r="F1086" s="16" t="n">
        <v>731</v>
      </c>
      <c r="G1086" s="16" t="n">
        <v>0.2</v>
      </c>
      <c r="H1086" s="16" t="s">
        <v>130</v>
      </c>
      <c r="I1086" s="16" t="s">
        <v>60</v>
      </c>
      <c r="J1086" s="16" t="n">
        <v>3</v>
      </c>
      <c r="K1086" s="16"/>
      <c r="L1086" s="16" t="s">
        <v>41</v>
      </c>
      <c r="M1086" s="16" t="str">
        <f aca="false">IF(COUNTIF($A$2:A1086,A1086)&gt;1,"DUPLICATE","")</f>
        <v/>
      </c>
    </row>
    <row r="1087" customFormat="false" ht="15" hidden="false" customHeight="false" outlineLevel="0" collapsed="false">
      <c r="A1087" s="16" t="s">
        <v>1910</v>
      </c>
      <c r="B1087" s="16" t="s">
        <v>1903</v>
      </c>
      <c r="C1087" s="16" t="s">
        <v>1591</v>
      </c>
      <c r="D1087" s="16" t="s">
        <v>262</v>
      </c>
      <c r="E1087" s="16" t="n">
        <v>3</v>
      </c>
      <c r="F1087" s="16" t="n">
        <v>813</v>
      </c>
      <c r="G1087" s="16" t="n">
        <v>0</v>
      </c>
      <c r="H1087" s="16" t="s">
        <v>112</v>
      </c>
      <c r="I1087" s="16" t="s">
        <v>47</v>
      </c>
      <c r="J1087" s="16" t="n">
        <v>2</v>
      </c>
      <c r="K1087" s="16" t="n">
        <v>5</v>
      </c>
      <c r="L1087" s="16" t="s">
        <v>41</v>
      </c>
      <c r="M1087" s="16" t="str">
        <f aca="false">IF(COUNTIF($A$2:A1087,A1087)&gt;1,"DUPLICATE","")</f>
        <v/>
      </c>
    </row>
    <row r="1088" customFormat="false" ht="15" hidden="false" customHeight="false" outlineLevel="0" collapsed="false">
      <c r="A1088" s="16" t="s">
        <v>1911</v>
      </c>
      <c r="B1088" s="16" t="s">
        <v>1903</v>
      </c>
      <c r="C1088" s="16" t="s">
        <v>1034</v>
      </c>
      <c r="D1088" s="16" t="s">
        <v>216</v>
      </c>
      <c r="E1088" s="16" t="n">
        <v>1</v>
      </c>
      <c r="F1088" s="16" t="n">
        <v>872</v>
      </c>
      <c r="G1088" s="16" t="n">
        <v>0</v>
      </c>
      <c r="H1088" s="16" t="s">
        <v>527</v>
      </c>
      <c r="I1088" s="16" t="s">
        <v>40</v>
      </c>
      <c r="J1088" s="16" t="n">
        <v>3</v>
      </c>
      <c r="K1088" s="16" t="n">
        <v>5</v>
      </c>
      <c r="L1088" s="16" t="s">
        <v>41</v>
      </c>
      <c r="M1088" s="16" t="str">
        <f aca="false">IF(COUNTIF($A$2:A1088,A1088)&gt;1,"DUPLICATE","")</f>
        <v/>
      </c>
    </row>
    <row r="1089" customFormat="false" ht="15" hidden="false" customHeight="false" outlineLevel="0" collapsed="false">
      <c r="A1089" s="16" t="s">
        <v>1912</v>
      </c>
      <c r="B1089" s="16" t="s">
        <v>1903</v>
      </c>
      <c r="C1089" s="16" t="s">
        <v>463</v>
      </c>
      <c r="D1089" s="16" t="s">
        <v>184</v>
      </c>
      <c r="E1089" s="16" t="n">
        <v>1</v>
      </c>
      <c r="F1089" s="16" t="n">
        <v>1244</v>
      </c>
      <c r="G1089" s="16" t="n">
        <v>0.2</v>
      </c>
      <c r="H1089" s="16" t="s">
        <v>236</v>
      </c>
      <c r="I1089" s="16" t="s">
        <v>47</v>
      </c>
      <c r="J1089" s="16" t="n">
        <v>4</v>
      </c>
      <c r="K1089" s="16" t="n">
        <v>3</v>
      </c>
      <c r="L1089" s="16" t="s">
        <v>57</v>
      </c>
      <c r="M1089" s="16" t="str">
        <f aca="false">IF(COUNTIF($A$2:A1089,A1089)&gt;1,"DUPLICATE","")</f>
        <v/>
      </c>
    </row>
    <row r="1090" customFormat="false" ht="15" hidden="false" customHeight="false" outlineLevel="0" collapsed="false">
      <c r="A1090" s="16" t="s">
        <v>1913</v>
      </c>
      <c r="B1090" s="16" t="s">
        <v>1903</v>
      </c>
      <c r="C1090" s="16" t="s">
        <v>164</v>
      </c>
      <c r="D1090" s="16" t="s">
        <v>80</v>
      </c>
      <c r="E1090" s="16" t="n">
        <v>2</v>
      </c>
      <c r="F1090" s="16" t="n">
        <v>1477</v>
      </c>
      <c r="G1090" s="16" t="n">
        <v>0.1</v>
      </c>
      <c r="H1090" s="16" t="s">
        <v>70</v>
      </c>
      <c r="I1090" s="16" t="s">
        <v>40</v>
      </c>
      <c r="J1090" s="16" t="n">
        <v>5</v>
      </c>
      <c r="K1090" s="16" t="n">
        <v>4</v>
      </c>
      <c r="L1090" s="16" t="s">
        <v>57</v>
      </c>
      <c r="M1090" s="16" t="str">
        <f aca="false">IF(COUNTIF($A$2:A1090,A1090)&gt;1,"DUPLICATE","")</f>
        <v/>
      </c>
    </row>
    <row r="1091" customFormat="false" ht="15" hidden="false" customHeight="false" outlineLevel="0" collapsed="false">
      <c r="A1091" s="16" t="s">
        <v>1914</v>
      </c>
      <c r="B1091" s="16" t="s">
        <v>1903</v>
      </c>
      <c r="C1091" s="16" t="s">
        <v>318</v>
      </c>
      <c r="D1091" s="16" t="s">
        <v>55</v>
      </c>
      <c r="E1091" s="16" t="n">
        <v>2</v>
      </c>
      <c r="F1091" s="16" t="s">
        <v>1915</v>
      </c>
      <c r="G1091" s="16" t="n">
        <v>0</v>
      </c>
      <c r="H1091" s="16" t="s">
        <v>39</v>
      </c>
      <c r="I1091" s="16" t="s">
        <v>60</v>
      </c>
      <c r="J1091" s="16" t="n">
        <v>3</v>
      </c>
      <c r="K1091" s="16" t="n">
        <v>5</v>
      </c>
      <c r="L1091" s="16" t="s">
        <v>41</v>
      </c>
      <c r="M1091" s="16" t="str">
        <f aca="false">IF(COUNTIF($A$2:A1091,A1091)&gt;1,"DUPLICATE","")</f>
        <v/>
      </c>
    </row>
    <row r="1092" customFormat="false" ht="15" hidden="false" customHeight="false" outlineLevel="0" collapsed="false">
      <c r="A1092" s="16" t="s">
        <v>1916</v>
      </c>
      <c r="B1092" s="16" t="s">
        <v>1903</v>
      </c>
      <c r="C1092" s="16" t="s">
        <v>1457</v>
      </c>
      <c r="D1092" s="16" t="s">
        <v>45</v>
      </c>
      <c r="E1092" s="16" t="n">
        <v>2</v>
      </c>
      <c r="F1092" s="16" t="n">
        <v>298</v>
      </c>
      <c r="G1092" s="16" t="n">
        <v>0.1</v>
      </c>
      <c r="H1092" s="16" t="s">
        <v>39</v>
      </c>
      <c r="I1092" s="16" t="s">
        <v>71</v>
      </c>
      <c r="J1092" s="16" t="n">
        <v>3</v>
      </c>
      <c r="K1092" s="16" t="n">
        <v>4</v>
      </c>
      <c r="L1092" s="16" t="s">
        <v>41</v>
      </c>
      <c r="M1092" s="16" t="str">
        <f aca="false">IF(COUNTIF($A$2:A1092,A1092)&gt;1,"DUPLICATE","")</f>
        <v/>
      </c>
    </row>
    <row r="1093" customFormat="false" ht="15" hidden="false" customHeight="false" outlineLevel="0" collapsed="false">
      <c r="A1093" s="16" t="s">
        <v>1917</v>
      </c>
      <c r="B1093" s="16" t="s">
        <v>1903</v>
      </c>
      <c r="C1093" s="16" t="s">
        <v>159</v>
      </c>
      <c r="D1093" s="16" t="s">
        <v>262</v>
      </c>
      <c r="E1093" s="16" t="n">
        <v>1</v>
      </c>
      <c r="F1093" s="16" t="n">
        <v>827</v>
      </c>
      <c r="G1093" s="16" t="n">
        <v>0.05</v>
      </c>
      <c r="H1093" s="16" t="s">
        <v>161</v>
      </c>
      <c r="I1093" s="16" t="s">
        <v>40</v>
      </c>
      <c r="J1093" s="16" t="n">
        <v>5</v>
      </c>
      <c r="K1093" s="16" t="n">
        <v>2</v>
      </c>
      <c r="L1093" s="16" t="s">
        <v>57</v>
      </c>
      <c r="M1093" s="16" t="str">
        <f aca="false">IF(COUNTIF($A$2:A1093,A1093)&gt;1,"DUPLICATE","")</f>
        <v/>
      </c>
    </row>
    <row r="1094" customFormat="false" ht="15" hidden="false" customHeight="false" outlineLevel="0" collapsed="false">
      <c r="A1094" s="16" t="s">
        <v>1918</v>
      </c>
      <c r="B1094" s="16" t="s">
        <v>1903</v>
      </c>
      <c r="C1094" s="16" t="s">
        <v>1919</v>
      </c>
      <c r="D1094" s="16" t="s">
        <v>291</v>
      </c>
      <c r="E1094" s="16" t="n">
        <v>1</v>
      </c>
      <c r="F1094" s="16" t="n">
        <v>1168</v>
      </c>
      <c r="G1094" s="16" t="n">
        <v>0.1</v>
      </c>
      <c r="H1094" s="16" t="s">
        <v>130</v>
      </c>
      <c r="I1094" s="16" t="s">
        <v>60</v>
      </c>
      <c r="J1094" s="16" t="n">
        <v>3</v>
      </c>
      <c r="K1094" s="16" t="n">
        <v>4</v>
      </c>
      <c r="L1094" s="16" t="s">
        <v>41</v>
      </c>
      <c r="M1094" s="16" t="str">
        <f aca="false">IF(COUNTIF($A$2:A1094,A1094)&gt;1,"DUPLICATE","")</f>
        <v/>
      </c>
    </row>
    <row r="1095" customFormat="false" ht="15" hidden="false" customHeight="false" outlineLevel="0" collapsed="false">
      <c r="A1095" s="16" t="s">
        <v>1920</v>
      </c>
      <c r="B1095" s="16" t="s">
        <v>1903</v>
      </c>
      <c r="C1095" s="16" t="s">
        <v>1921</v>
      </c>
      <c r="D1095" s="16" t="s">
        <v>259</v>
      </c>
      <c r="E1095" s="16" t="n">
        <v>1</v>
      </c>
      <c r="F1095" s="16" t="n">
        <v>499</v>
      </c>
      <c r="G1095" s="16" t="n">
        <v>0.1</v>
      </c>
      <c r="H1095" s="16" t="s">
        <v>39</v>
      </c>
      <c r="I1095" s="16" t="s">
        <v>47</v>
      </c>
      <c r="J1095" s="16" t="n">
        <v>2</v>
      </c>
      <c r="K1095" s="16" t="n">
        <v>3</v>
      </c>
      <c r="L1095" s="16" t="s">
        <v>41</v>
      </c>
      <c r="M1095" s="16" t="str">
        <f aca="false">IF(COUNTIF($A$2:A1095,A1095)&gt;1,"DUPLICATE","")</f>
        <v/>
      </c>
    </row>
    <row r="1096" customFormat="false" ht="15" hidden="false" customHeight="false" outlineLevel="0" collapsed="false">
      <c r="A1096" s="16" t="s">
        <v>1922</v>
      </c>
      <c r="B1096" s="16" t="s">
        <v>1923</v>
      </c>
      <c r="C1096" s="16" t="s">
        <v>296</v>
      </c>
      <c r="D1096" s="16" t="s">
        <v>165</v>
      </c>
      <c r="E1096" s="16" t="n">
        <v>2</v>
      </c>
      <c r="F1096" s="16" t="s">
        <v>1924</v>
      </c>
      <c r="G1096" s="16" t="n">
        <v>0.2</v>
      </c>
      <c r="H1096" s="16" t="s">
        <v>70</v>
      </c>
      <c r="I1096" s="16" t="s">
        <v>60</v>
      </c>
      <c r="J1096" s="16" t="n">
        <v>6</v>
      </c>
      <c r="K1096" s="16" t="n">
        <v>4</v>
      </c>
      <c r="L1096" s="16" t="s">
        <v>41</v>
      </c>
      <c r="M1096" s="16" t="str">
        <f aca="false">IF(COUNTIF($A$2:A1096,A1096)&gt;1,"DUPLICATE","")</f>
        <v/>
      </c>
    </row>
    <row r="1097" customFormat="false" ht="15" hidden="false" customHeight="false" outlineLevel="0" collapsed="false">
      <c r="A1097" s="16" t="s">
        <v>1925</v>
      </c>
      <c r="B1097" s="16" t="s">
        <v>1923</v>
      </c>
      <c r="C1097" s="16" t="s">
        <v>1926</v>
      </c>
      <c r="D1097" s="16" t="s">
        <v>129</v>
      </c>
      <c r="E1097" s="16" t="n">
        <v>1</v>
      </c>
      <c r="F1097" s="16" t="n">
        <v>593</v>
      </c>
      <c r="G1097" s="16" t="n">
        <v>0</v>
      </c>
      <c r="H1097" s="16" t="s">
        <v>130</v>
      </c>
      <c r="I1097" s="16" t="s">
        <v>60</v>
      </c>
      <c r="J1097" s="16" t="n">
        <v>3</v>
      </c>
      <c r="K1097" s="16" t="n">
        <v>5</v>
      </c>
      <c r="L1097" s="16" t="s">
        <v>41</v>
      </c>
      <c r="M1097" s="16" t="str">
        <f aca="false">IF(COUNTIF($A$2:A1097,A1097)&gt;1,"DUPLICATE","")</f>
        <v/>
      </c>
    </row>
    <row r="1098" customFormat="false" ht="15" hidden="false" customHeight="false" outlineLevel="0" collapsed="false">
      <c r="A1098" s="16" t="s">
        <v>1927</v>
      </c>
      <c r="B1098" s="16" t="s">
        <v>1923</v>
      </c>
      <c r="C1098" s="16" t="s">
        <v>435</v>
      </c>
      <c r="D1098" s="16" t="s">
        <v>45</v>
      </c>
      <c r="E1098" s="16" t="n">
        <v>2</v>
      </c>
      <c r="F1098" s="16" t="n">
        <v>286</v>
      </c>
      <c r="G1098" s="16" t="n">
        <v>0.05</v>
      </c>
      <c r="H1098" s="16" t="s">
        <v>89</v>
      </c>
      <c r="I1098" s="16" t="s">
        <v>60</v>
      </c>
      <c r="J1098" s="16" t="n">
        <v>3</v>
      </c>
      <c r="K1098" s="16" t="n">
        <v>4</v>
      </c>
      <c r="L1098" s="16" t="s">
        <v>41</v>
      </c>
      <c r="M1098" s="16" t="str">
        <f aca="false">IF(COUNTIF($A$2:A1098,A1098)&gt;1,"DUPLICATE","")</f>
        <v/>
      </c>
    </row>
    <row r="1099" customFormat="false" ht="15" hidden="false" customHeight="false" outlineLevel="0" collapsed="false">
      <c r="A1099" s="16" t="s">
        <v>1928</v>
      </c>
      <c r="B1099" s="16" t="s">
        <v>1923</v>
      </c>
      <c r="C1099" s="16" t="s">
        <v>585</v>
      </c>
      <c r="D1099" s="16" t="s">
        <v>211</v>
      </c>
      <c r="E1099" s="16" t="n">
        <v>3</v>
      </c>
      <c r="F1099" s="16" t="n">
        <v>1274</v>
      </c>
      <c r="G1099" s="16" t="n">
        <v>0.2</v>
      </c>
      <c r="H1099" s="16" t="s">
        <v>130</v>
      </c>
      <c r="I1099" s="16" t="s">
        <v>40</v>
      </c>
      <c r="J1099" s="16" t="n">
        <v>3</v>
      </c>
      <c r="K1099" s="16" t="n">
        <v>5</v>
      </c>
      <c r="L1099" s="16" t="s">
        <v>41</v>
      </c>
      <c r="M1099" s="16" t="str">
        <f aca="false">IF(COUNTIF($A$2:A1099,A1099)&gt;1,"DUPLICATE","")</f>
        <v/>
      </c>
    </row>
    <row r="1100" customFormat="false" ht="15" hidden="false" customHeight="false" outlineLevel="0" collapsed="false">
      <c r="A1100" s="16" t="s">
        <v>1929</v>
      </c>
      <c r="B1100" s="16" t="s">
        <v>1923</v>
      </c>
      <c r="C1100" s="16" t="s">
        <v>1930</v>
      </c>
      <c r="D1100" s="16" t="s">
        <v>341</v>
      </c>
      <c r="E1100" s="16" t="n">
        <v>2</v>
      </c>
      <c r="F1100" s="16" t="s">
        <v>1931</v>
      </c>
      <c r="G1100" s="16" t="n">
        <v>0.15</v>
      </c>
      <c r="H1100" s="16" t="s">
        <v>81</v>
      </c>
      <c r="I1100" s="16" t="s">
        <v>60</v>
      </c>
      <c r="J1100" s="16" t="n">
        <v>3</v>
      </c>
      <c r="K1100" s="16" t="n">
        <v>4</v>
      </c>
      <c r="L1100" s="16" t="s">
        <v>41</v>
      </c>
      <c r="M1100" s="16" t="str">
        <f aca="false">IF(COUNTIF($A$2:A1100,A1100)&gt;1,"DUPLICATE","")</f>
        <v/>
      </c>
    </row>
    <row r="1101" customFormat="false" ht="15" hidden="false" customHeight="false" outlineLevel="0" collapsed="false">
      <c r="A1101" s="16" t="s">
        <v>1932</v>
      </c>
      <c r="B1101" s="16" t="s">
        <v>1923</v>
      </c>
      <c r="C1101" s="16" t="s">
        <v>1166</v>
      </c>
      <c r="D1101" s="16" t="s">
        <v>191</v>
      </c>
      <c r="E1101" s="16" t="n">
        <v>1</v>
      </c>
      <c r="F1101" s="16" t="n">
        <v>409</v>
      </c>
      <c r="G1101" s="16" t="n">
        <v>0.05</v>
      </c>
      <c r="H1101" s="16" t="s">
        <v>46</v>
      </c>
      <c r="I1101" s="16" t="s">
        <v>60</v>
      </c>
      <c r="J1101" s="16" t="n">
        <v>3</v>
      </c>
      <c r="K1101" s="16" t="n">
        <v>4</v>
      </c>
      <c r="L1101" s="16" t="s">
        <v>41</v>
      </c>
      <c r="M1101" s="16" t="str">
        <f aca="false">IF(COUNTIF($A$2:A1101,A1101)&gt;1,"DUPLICATE","")</f>
        <v/>
      </c>
    </row>
    <row r="1102" customFormat="false" ht="15" hidden="false" customHeight="false" outlineLevel="0" collapsed="false">
      <c r="A1102" s="16" t="s">
        <v>1933</v>
      </c>
      <c r="B1102" s="16" t="s">
        <v>1923</v>
      </c>
      <c r="C1102" s="16" t="s">
        <v>1779</v>
      </c>
      <c r="D1102" s="16" t="s">
        <v>45</v>
      </c>
      <c r="E1102" s="16" t="n">
        <v>3</v>
      </c>
      <c r="F1102" s="16" t="n">
        <v>308</v>
      </c>
      <c r="G1102" s="16" t="n">
        <v>0.05</v>
      </c>
      <c r="H1102" s="16" t="s">
        <v>161</v>
      </c>
      <c r="I1102" s="16" t="s">
        <v>60</v>
      </c>
      <c r="J1102" s="16" t="n">
        <v>6</v>
      </c>
      <c r="K1102" s="16" t="n">
        <v>4</v>
      </c>
      <c r="L1102" s="16" t="s">
        <v>41</v>
      </c>
      <c r="M1102" s="16" t="str">
        <f aca="false">IF(COUNTIF($A$2:A1102,A1102)&gt;1,"DUPLICATE","")</f>
        <v/>
      </c>
    </row>
    <row r="1103" customFormat="false" ht="15" hidden="false" customHeight="false" outlineLevel="0" collapsed="false">
      <c r="A1103" s="16" t="s">
        <v>1934</v>
      </c>
      <c r="B1103" s="16" t="s">
        <v>1923</v>
      </c>
      <c r="C1103" s="16" t="s">
        <v>1702</v>
      </c>
      <c r="D1103" s="16" t="s">
        <v>77</v>
      </c>
      <c r="E1103" s="16" t="n">
        <v>1</v>
      </c>
      <c r="F1103" s="16" t="n">
        <v>361</v>
      </c>
      <c r="G1103" s="16" t="n">
        <v>0.1</v>
      </c>
      <c r="H1103" s="16" t="s">
        <v>130</v>
      </c>
      <c r="I1103" s="16" t="s">
        <v>71</v>
      </c>
      <c r="J1103" s="16" t="n">
        <v>3</v>
      </c>
      <c r="K1103" s="16" t="n">
        <v>5</v>
      </c>
      <c r="L1103" s="16" t="s">
        <v>41</v>
      </c>
      <c r="M1103" s="16" t="str">
        <f aca="false">IF(COUNTIF($A$2:A1103,A1103)&gt;1,"DUPLICATE","")</f>
        <v/>
      </c>
    </row>
    <row r="1104" customFormat="false" ht="15" hidden="false" customHeight="false" outlineLevel="0" collapsed="false">
      <c r="A1104" s="16" t="s">
        <v>1935</v>
      </c>
      <c r="B1104" s="16" t="s">
        <v>1923</v>
      </c>
      <c r="C1104" s="16" t="s">
        <v>1936</v>
      </c>
      <c r="D1104" s="16" t="s">
        <v>38</v>
      </c>
      <c r="E1104" s="16" t="n">
        <v>3</v>
      </c>
      <c r="F1104" s="16" t="n">
        <v>365</v>
      </c>
      <c r="G1104" s="16" t="n">
        <v>0.1</v>
      </c>
      <c r="H1104" s="16" t="s">
        <v>112</v>
      </c>
      <c r="I1104" s="16" t="s">
        <v>71</v>
      </c>
      <c r="J1104" s="16" t="n">
        <v>4</v>
      </c>
      <c r="K1104" s="16" t="n">
        <v>4</v>
      </c>
      <c r="L1104" s="16" t="s">
        <v>41</v>
      </c>
      <c r="M1104" s="16" t="str">
        <f aca="false">IF(COUNTIF($A$2:A1104,A1104)&gt;1,"DUPLICATE","")</f>
        <v/>
      </c>
    </row>
    <row r="1105" customFormat="false" ht="15" hidden="false" customHeight="false" outlineLevel="0" collapsed="false">
      <c r="A1105" s="16" t="s">
        <v>1937</v>
      </c>
      <c r="B1105" s="16" t="s">
        <v>1923</v>
      </c>
      <c r="C1105" s="16" t="s">
        <v>515</v>
      </c>
      <c r="D1105" s="16" t="s">
        <v>108</v>
      </c>
      <c r="E1105" s="16" t="n">
        <v>1</v>
      </c>
      <c r="F1105" s="16" t="n">
        <v>3613</v>
      </c>
      <c r="G1105" s="16" t="n">
        <v>0</v>
      </c>
      <c r="H1105" s="16" t="s">
        <v>39</v>
      </c>
      <c r="I1105" s="16" t="s">
        <v>60</v>
      </c>
      <c r="J1105" s="16" t="n">
        <v>2</v>
      </c>
      <c r="K1105" s="16" t="n">
        <v>4</v>
      </c>
      <c r="L1105" s="16" t="s">
        <v>57</v>
      </c>
      <c r="M1105" s="16" t="str">
        <f aca="false">IF(COUNTIF($A$2:A1105,A1105)&gt;1,"DUPLICATE","")</f>
        <v/>
      </c>
    </row>
    <row r="1106" customFormat="false" ht="15" hidden="false" customHeight="false" outlineLevel="0" collapsed="false">
      <c r="A1106" s="16" t="s">
        <v>1938</v>
      </c>
      <c r="B1106" s="16" t="s">
        <v>1923</v>
      </c>
      <c r="C1106" s="16" t="s">
        <v>776</v>
      </c>
      <c r="D1106" s="16" t="s">
        <v>146</v>
      </c>
      <c r="E1106" s="16" t="n">
        <v>2</v>
      </c>
      <c r="F1106" s="16" t="n">
        <v>457</v>
      </c>
      <c r="G1106" s="16" t="n">
        <v>0</v>
      </c>
      <c r="H1106" s="16" t="s">
        <v>67</v>
      </c>
      <c r="I1106" s="16" t="s">
        <v>40</v>
      </c>
      <c r="J1106" s="16" t="n">
        <v>3</v>
      </c>
      <c r="K1106" s="16" t="n">
        <v>4</v>
      </c>
      <c r="L1106" s="16" t="s">
        <v>57</v>
      </c>
      <c r="M1106" s="16" t="str">
        <f aca="false">IF(COUNTIF($A$2:A1106,A1106)&gt;1,"DUPLICATE","")</f>
        <v/>
      </c>
    </row>
    <row r="1107" customFormat="false" ht="15" hidden="false" customHeight="false" outlineLevel="0" collapsed="false">
      <c r="A1107" s="16" t="s">
        <v>1939</v>
      </c>
      <c r="B1107" s="16" t="s">
        <v>1923</v>
      </c>
      <c r="C1107" s="16" t="s">
        <v>359</v>
      </c>
      <c r="D1107" s="16" t="s">
        <v>393</v>
      </c>
      <c r="E1107" s="16" t="n">
        <v>1</v>
      </c>
      <c r="F1107" s="16" t="n">
        <v>516</v>
      </c>
      <c r="G1107" s="16" t="n">
        <v>0.1</v>
      </c>
      <c r="H1107" s="16" t="s">
        <v>89</v>
      </c>
      <c r="I1107" s="16" t="s">
        <v>60</v>
      </c>
      <c r="J1107" s="16" t="n">
        <v>2</v>
      </c>
      <c r="K1107" s="16" t="n">
        <v>4</v>
      </c>
      <c r="L1107" s="16" t="s">
        <v>41</v>
      </c>
      <c r="M1107" s="16" t="str">
        <f aca="false">IF(COUNTIF($A$2:A1107,A1107)&gt;1,"DUPLICATE","")</f>
        <v/>
      </c>
    </row>
    <row r="1108" customFormat="false" ht="15" hidden="false" customHeight="false" outlineLevel="0" collapsed="false">
      <c r="A1108" s="16" t="s">
        <v>1940</v>
      </c>
      <c r="B1108" s="16" t="s">
        <v>1923</v>
      </c>
      <c r="C1108" s="16" t="s">
        <v>1194</v>
      </c>
      <c r="D1108" s="16" t="s">
        <v>216</v>
      </c>
      <c r="E1108" s="16" t="n">
        <v>2</v>
      </c>
      <c r="F1108" s="16" t="n">
        <v>923</v>
      </c>
      <c r="G1108" s="16" t="n">
        <v>0.15</v>
      </c>
      <c r="H1108" s="16" t="s">
        <v>39</v>
      </c>
      <c r="I1108" s="16" t="s">
        <v>60</v>
      </c>
      <c r="J1108" s="16" t="n">
        <v>5</v>
      </c>
      <c r="K1108" s="16" t="n">
        <v>5</v>
      </c>
      <c r="L1108" s="16" t="s">
        <v>41</v>
      </c>
      <c r="M1108" s="16" t="str">
        <f aca="false">IF(COUNTIF($A$2:A1108,A1108)&gt;1,"DUPLICATE","")</f>
        <v/>
      </c>
    </row>
    <row r="1109" customFormat="false" ht="15" hidden="false" customHeight="false" outlineLevel="0" collapsed="false">
      <c r="A1109" s="16" t="s">
        <v>1941</v>
      </c>
      <c r="B1109" s="16" t="s">
        <v>1923</v>
      </c>
      <c r="C1109" s="16" t="s">
        <v>1919</v>
      </c>
      <c r="D1109" s="16" t="s">
        <v>149</v>
      </c>
      <c r="E1109" s="16" t="n">
        <v>3</v>
      </c>
      <c r="F1109" s="16" t="n">
        <v>1651</v>
      </c>
      <c r="G1109" s="16" t="n">
        <v>0.15</v>
      </c>
      <c r="H1109" s="16" t="s">
        <v>130</v>
      </c>
      <c r="I1109" s="16" t="s">
        <v>40</v>
      </c>
      <c r="J1109" s="16" t="n">
        <v>2</v>
      </c>
      <c r="K1109" s="16" t="n">
        <v>3</v>
      </c>
      <c r="L1109" s="16" t="s">
        <v>57</v>
      </c>
      <c r="M1109" s="16" t="str">
        <f aca="false">IF(COUNTIF($A$2:A1109,A1109)&gt;1,"DUPLICATE","")</f>
        <v/>
      </c>
    </row>
    <row r="1110" customFormat="false" ht="15" hidden="false" customHeight="false" outlineLevel="0" collapsed="false">
      <c r="A1110" s="16" t="s">
        <v>1942</v>
      </c>
      <c r="B1110" s="16" t="s">
        <v>1923</v>
      </c>
      <c r="C1110" s="16" t="s">
        <v>1465</v>
      </c>
      <c r="D1110" s="16" t="s">
        <v>173</v>
      </c>
      <c r="E1110" s="16" t="n">
        <v>3</v>
      </c>
      <c r="F1110" s="16" t="n">
        <v>1207</v>
      </c>
      <c r="G1110" s="16" t="n">
        <v>0.1</v>
      </c>
      <c r="H1110" s="16" t="s">
        <v>39</v>
      </c>
      <c r="I1110" s="16" t="s">
        <v>47</v>
      </c>
      <c r="J1110" s="16" t="n">
        <v>4</v>
      </c>
      <c r="K1110" s="16" t="n">
        <v>3</v>
      </c>
      <c r="L1110" s="16" t="s">
        <v>41</v>
      </c>
      <c r="M1110" s="16" t="str">
        <f aca="false">IF(COUNTIF($A$2:A1110,A1110)&gt;1,"DUPLICATE","")</f>
        <v/>
      </c>
    </row>
    <row r="1111" customFormat="false" ht="15" hidden="false" customHeight="false" outlineLevel="0" collapsed="false">
      <c r="A1111" s="16" t="s">
        <v>1943</v>
      </c>
      <c r="B1111" s="16" t="s">
        <v>1944</v>
      </c>
      <c r="C1111" s="16" t="s">
        <v>328</v>
      </c>
      <c r="D1111" s="16" t="s">
        <v>341</v>
      </c>
      <c r="E1111" s="16" t="n">
        <v>1</v>
      </c>
      <c r="F1111" s="16" t="n">
        <v>1048</v>
      </c>
      <c r="G1111" s="16" t="n">
        <v>0.05</v>
      </c>
      <c r="H1111" s="16" t="s">
        <v>208</v>
      </c>
      <c r="I1111" s="16" t="s">
        <v>71</v>
      </c>
      <c r="J1111" s="16" t="n">
        <v>4</v>
      </c>
      <c r="K1111" s="16" t="n">
        <v>5</v>
      </c>
      <c r="L1111" s="16" t="s">
        <v>41</v>
      </c>
      <c r="M1111" s="16" t="str">
        <f aca="false">IF(COUNTIF($A$2:A1111,A1111)&gt;1,"DUPLICATE","")</f>
        <v/>
      </c>
    </row>
    <row r="1112" customFormat="false" ht="15" hidden="false" customHeight="false" outlineLevel="0" collapsed="false">
      <c r="A1112" s="16" t="s">
        <v>1945</v>
      </c>
      <c r="B1112" s="16" t="s">
        <v>1923</v>
      </c>
      <c r="C1112" s="16" t="s">
        <v>1946</v>
      </c>
      <c r="D1112" s="16" t="s">
        <v>142</v>
      </c>
      <c r="E1112" s="16" t="n">
        <v>2</v>
      </c>
      <c r="F1112" s="16" t="n">
        <v>608</v>
      </c>
      <c r="G1112" s="16" t="n">
        <v>0.1</v>
      </c>
      <c r="H1112" s="16" t="s">
        <v>208</v>
      </c>
      <c r="I1112" s="16" t="s">
        <v>60</v>
      </c>
      <c r="J1112" s="16" t="n">
        <v>5</v>
      </c>
      <c r="K1112" s="16" t="n">
        <v>3</v>
      </c>
      <c r="L1112" s="16" t="s">
        <v>41</v>
      </c>
      <c r="M1112" s="16" t="str">
        <f aca="false">IF(COUNTIF($A$2:A1112,A1112)&gt;1,"DUPLICATE","")</f>
        <v/>
      </c>
    </row>
    <row r="1113" customFormat="false" ht="15" hidden="false" customHeight="false" outlineLevel="0" collapsed="false">
      <c r="A1113" s="16" t="s">
        <v>1947</v>
      </c>
      <c r="B1113" s="16" t="s">
        <v>1923</v>
      </c>
      <c r="C1113" s="16" t="s">
        <v>778</v>
      </c>
      <c r="D1113" s="16" t="s">
        <v>133</v>
      </c>
      <c r="E1113" s="16" t="n">
        <v>2</v>
      </c>
      <c r="F1113" s="16" t="n">
        <v>600</v>
      </c>
      <c r="G1113" s="16" t="n">
        <v>0.05</v>
      </c>
      <c r="H1113" s="16" t="s">
        <v>130</v>
      </c>
      <c r="I1113" s="16" t="s">
        <v>60</v>
      </c>
      <c r="J1113" s="16" t="n">
        <v>2</v>
      </c>
      <c r="K1113" s="16" t="n">
        <v>4</v>
      </c>
      <c r="L1113" s="16" t="s">
        <v>41</v>
      </c>
      <c r="M1113" s="16" t="str">
        <f aca="false">IF(COUNTIF($A$2:A1113,A1113)&gt;1,"DUPLICATE","")</f>
        <v/>
      </c>
    </row>
    <row r="1114" customFormat="false" ht="15" hidden="false" customHeight="false" outlineLevel="0" collapsed="false">
      <c r="A1114" s="16" t="s">
        <v>1948</v>
      </c>
      <c r="B1114" s="16" t="s">
        <v>1949</v>
      </c>
      <c r="C1114" s="16" t="s">
        <v>1557</v>
      </c>
      <c r="D1114" s="16" t="s">
        <v>191</v>
      </c>
      <c r="E1114" s="16" t="n">
        <v>3</v>
      </c>
      <c r="F1114" s="16" t="n">
        <v>415</v>
      </c>
      <c r="G1114" s="16" t="n">
        <v>0.1</v>
      </c>
      <c r="H1114" s="16" t="s">
        <v>70</v>
      </c>
      <c r="I1114" s="16" t="s">
        <v>100</v>
      </c>
      <c r="J1114" s="16" t="n">
        <v>6</v>
      </c>
      <c r="K1114" s="16" t="n">
        <v>5</v>
      </c>
      <c r="L1114" s="16" t="s">
        <v>41</v>
      </c>
      <c r="M1114" s="16" t="str">
        <f aca="false">IF(COUNTIF($A$2:A1114,A1114)&gt;1,"DUPLICATE","")</f>
        <v/>
      </c>
    </row>
    <row r="1115" customFormat="false" ht="15" hidden="false" customHeight="false" outlineLevel="0" collapsed="false">
      <c r="A1115" s="16" t="s">
        <v>1950</v>
      </c>
      <c r="B1115" s="16" t="s">
        <v>1949</v>
      </c>
      <c r="C1115" s="16" t="s">
        <v>1951</v>
      </c>
      <c r="D1115" s="16" t="s">
        <v>108</v>
      </c>
      <c r="E1115" s="16" t="n">
        <v>1</v>
      </c>
      <c r="F1115" s="16" t="n">
        <v>3575</v>
      </c>
      <c r="G1115" s="16" t="n">
        <v>0</v>
      </c>
      <c r="H1115" s="16" t="s">
        <v>112</v>
      </c>
      <c r="I1115" s="16" t="s">
        <v>60</v>
      </c>
      <c r="J1115" s="16" t="n">
        <v>2</v>
      </c>
      <c r="K1115" s="16" t="n">
        <v>4</v>
      </c>
      <c r="L1115" s="16" t="s">
        <v>41</v>
      </c>
      <c r="M1115" s="16" t="str">
        <f aca="false">IF(COUNTIF($A$2:A1115,A1115)&gt;1,"DUPLICATE","")</f>
        <v/>
      </c>
    </row>
    <row r="1116" customFormat="false" ht="15" hidden="false" customHeight="false" outlineLevel="0" collapsed="false">
      <c r="A1116" s="16" t="s">
        <v>1952</v>
      </c>
      <c r="B1116" s="16" t="s">
        <v>1949</v>
      </c>
      <c r="C1116" s="16" t="s">
        <v>1953</v>
      </c>
      <c r="D1116" s="16" t="s">
        <v>126</v>
      </c>
      <c r="E1116" s="16" t="n">
        <v>4</v>
      </c>
      <c r="F1116" s="16" t="n">
        <v>402</v>
      </c>
      <c r="G1116" s="16" t="n">
        <v>0.2</v>
      </c>
      <c r="H1116" s="16" t="s">
        <v>89</v>
      </c>
      <c r="I1116" s="16" t="s">
        <v>40</v>
      </c>
      <c r="J1116" s="16" t="n">
        <v>5</v>
      </c>
      <c r="K1116" s="16" t="n">
        <v>4</v>
      </c>
      <c r="L1116" s="16" t="s">
        <v>57</v>
      </c>
      <c r="M1116" s="16" t="str">
        <f aca="false">IF(COUNTIF($A$2:A1116,A1116)&gt;1,"DUPLICATE","")</f>
        <v/>
      </c>
    </row>
    <row r="1117" customFormat="false" ht="15" hidden="false" customHeight="false" outlineLevel="0" collapsed="false">
      <c r="A1117" s="16" t="s">
        <v>1954</v>
      </c>
      <c r="B1117" s="16" t="s">
        <v>1949</v>
      </c>
      <c r="C1117" s="16" t="s">
        <v>284</v>
      </c>
      <c r="D1117" s="16" t="s">
        <v>173</v>
      </c>
      <c r="E1117" s="16" t="n">
        <v>1</v>
      </c>
      <c r="F1117" s="16" t="n">
        <v>1171</v>
      </c>
      <c r="G1117" s="16" t="n">
        <v>0.15</v>
      </c>
      <c r="H1117" s="16" t="s">
        <v>112</v>
      </c>
      <c r="I1117" s="16" t="s">
        <v>40</v>
      </c>
      <c r="J1117" s="16" t="n">
        <v>3</v>
      </c>
      <c r="K1117" s="16" t="n">
        <v>4</v>
      </c>
      <c r="L1117" s="16" t="s">
        <v>41</v>
      </c>
      <c r="M1117" s="16" t="str">
        <f aca="false">IF(COUNTIF($A$2:A1117,A1117)&gt;1,"DUPLICATE","")</f>
        <v/>
      </c>
    </row>
    <row r="1118" customFormat="false" ht="15" hidden="false" customHeight="false" outlineLevel="0" collapsed="false">
      <c r="A1118" s="16" t="s">
        <v>1955</v>
      </c>
      <c r="B1118" s="16" t="s">
        <v>1949</v>
      </c>
      <c r="C1118" s="16" t="s">
        <v>395</v>
      </c>
      <c r="D1118" s="16" t="s">
        <v>341</v>
      </c>
      <c r="E1118" s="16" t="n">
        <v>2</v>
      </c>
      <c r="F1118" s="16" t="n">
        <v>1108</v>
      </c>
      <c r="G1118" s="16" t="n">
        <v>0</v>
      </c>
      <c r="H1118" s="16" t="s">
        <v>81</v>
      </c>
      <c r="I1118" s="16" t="s">
        <v>40</v>
      </c>
      <c r="J1118" s="16" t="n">
        <v>2</v>
      </c>
      <c r="K1118" s="16" t="n">
        <v>4</v>
      </c>
      <c r="L1118" s="16" t="s">
        <v>41</v>
      </c>
      <c r="M1118" s="16" t="str">
        <f aca="false">IF(COUNTIF($A$2:A1118,A1118)&gt;1,"DUPLICATE","")</f>
        <v/>
      </c>
    </row>
    <row r="1119" customFormat="false" ht="15" hidden="false" customHeight="false" outlineLevel="0" collapsed="false">
      <c r="A1119" s="16" t="s">
        <v>1956</v>
      </c>
      <c r="B1119" s="16" t="s">
        <v>1949</v>
      </c>
      <c r="C1119" s="16" t="s">
        <v>1379</v>
      </c>
      <c r="D1119" s="16" t="s">
        <v>160</v>
      </c>
      <c r="E1119" s="16" t="n">
        <v>3</v>
      </c>
      <c r="F1119" s="16" t="n">
        <v>1877</v>
      </c>
      <c r="G1119" s="16" t="n">
        <v>0.15</v>
      </c>
      <c r="H1119" s="16" t="s">
        <v>112</v>
      </c>
      <c r="I1119" s="16" t="s">
        <v>71</v>
      </c>
      <c r="J1119" s="16" t="n">
        <v>3</v>
      </c>
      <c r="K1119" s="16" t="n">
        <v>4</v>
      </c>
      <c r="L1119" s="16" t="s">
        <v>41</v>
      </c>
      <c r="M1119" s="16" t="str">
        <f aca="false">IF(COUNTIF($A$2:A1119,A1119)&gt;1,"DUPLICATE","")</f>
        <v/>
      </c>
    </row>
    <row r="1120" customFormat="false" ht="15" hidden="false" customHeight="false" outlineLevel="0" collapsed="false">
      <c r="A1120" s="16" t="s">
        <v>1957</v>
      </c>
      <c r="B1120" s="16" t="s">
        <v>1949</v>
      </c>
      <c r="C1120" s="16" t="s">
        <v>429</v>
      </c>
      <c r="D1120" s="16" t="s">
        <v>170</v>
      </c>
      <c r="E1120" s="16" t="n">
        <v>3</v>
      </c>
      <c r="F1120" s="16" t="n">
        <v>3171</v>
      </c>
      <c r="G1120" s="16" t="n">
        <v>0.2</v>
      </c>
      <c r="H1120" s="16" t="s">
        <v>503</v>
      </c>
      <c r="I1120" s="16" t="s">
        <v>71</v>
      </c>
      <c r="J1120" s="16" t="n">
        <v>4</v>
      </c>
      <c r="K1120" s="16" t="n">
        <v>2</v>
      </c>
      <c r="L1120" s="16" t="s">
        <v>57</v>
      </c>
      <c r="M1120" s="16" t="str">
        <f aca="false">IF(COUNTIF($A$2:A1120,A1120)&gt;1,"DUPLICATE","")</f>
        <v/>
      </c>
    </row>
    <row r="1121" customFormat="false" ht="15" hidden="false" customHeight="false" outlineLevel="0" collapsed="false">
      <c r="A1121" s="16" t="s">
        <v>1958</v>
      </c>
      <c r="B1121" s="16" t="s">
        <v>1949</v>
      </c>
      <c r="C1121" s="16" t="s">
        <v>1044</v>
      </c>
      <c r="D1121" s="16" t="s">
        <v>55</v>
      </c>
      <c r="E1121" s="16" t="n">
        <v>1</v>
      </c>
      <c r="F1121" s="16" t="n">
        <v>2042</v>
      </c>
      <c r="G1121" s="16" t="n">
        <v>0</v>
      </c>
      <c r="H1121" s="16" t="s">
        <v>39</v>
      </c>
      <c r="I1121" s="16" t="s">
        <v>60</v>
      </c>
      <c r="J1121" s="16" t="n">
        <v>4</v>
      </c>
      <c r="K1121" s="16" t="n">
        <v>4</v>
      </c>
      <c r="L1121" s="16" t="s">
        <v>41</v>
      </c>
      <c r="M1121" s="16" t="str">
        <f aca="false">IF(COUNTIF($A$2:A1121,A1121)&gt;1,"DUPLICATE","")</f>
        <v/>
      </c>
    </row>
    <row r="1122" customFormat="false" ht="15" hidden="false" customHeight="false" outlineLevel="0" collapsed="false">
      <c r="A1122" s="16" t="s">
        <v>1959</v>
      </c>
      <c r="B1122" s="16" t="s">
        <v>1960</v>
      </c>
      <c r="C1122" s="16" t="s">
        <v>1708</v>
      </c>
      <c r="D1122" s="16" t="s">
        <v>300</v>
      </c>
      <c r="E1122" s="16" t="n">
        <v>1</v>
      </c>
      <c r="F1122" s="16" t="n">
        <v>2550</v>
      </c>
      <c r="G1122" s="16" t="n">
        <v>0.05</v>
      </c>
      <c r="H1122" s="16" t="s">
        <v>81</v>
      </c>
      <c r="I1122" s="16" t="s">
        <v>47</v>
      </c>
      <c r="J1122" s="16" t="n">
        <v>4</v>
      </c>
      <c r="K1122" s="16" t="n">
        <v>4</v>
      </c>
      <c r="L1122" s="16" t="s">
        <v>41</v>
      </c>
      <c r="M1122" s="16" t="str">
        <f aca="false">IF(COUNTIF($A$2:A1122,A1122)&gt;1,"DUPLICATE","")</f>
        <v/>
      </c>
    </row>
    <row r="1123" customFormat="false" ht="15" hidden="false" customHeight="false" outlineLevel="0" collapsed="false">
      <c r="A1123" s="16" t="s">
        <v>1961</v>
      </c>
      <c r="B1123" s="16" t="s">
        <v>1949</v>
      </c>
      <c r="C1123" s="16" t="s">
        <v>330</v>
      </c>
      <c r="D1123" s="16" t="s">
        <v>133</v>
      </c>
      <c r="E1123" s="16" t="n">
        <v>1</v>
      </c>
      <c r="F1123" s="16" t="n">
        <v>588</v>
      </c>
      <c r="G1123" s="16" t="n">
        <v>0.15</v>
      </c>
      <c r="H1123" s="16" t="s">
        <v>67</v>
      </c>
      <c r="I1123" s="16" t="s">
        <v>47</v>
      </c>
      <c r="J1123" s="16" t="n">
        <v>2</v>
      </c>
      <c r="K1123" s="16" t="n">
        <v>4</v>
      </c>
      <c r="L1123" s="16" t="s">
        <v>41</v>
      </c>
      <c r="M1123" s="16" t="str">
        <f aca="false">IF(COUNTIF($A$2:A1123,A1123)&gt;1,"DUPLICATE","")</f>
        <v/>
      </c>
    </row>
    <row r="1124" customFormat="false" ht="15" hidden="false" customHeight="false" outlineLevel="0" collapsed="false">
      <c r="A1124" s="16" t="s">
        <v>1962</v>
      </c>
      <c r="B1124" s="16" t="s">
        <v>1963</v>
      </c>
      <c r="C1124" s="16" t="s">
        <v>943</v>
      </c>
      <c r="D1124" s="16" t="s">
        <v>146</v>
      </c>
      <c r="E1124" s="16" t="n">
        <v>1</v>
      </c>
      <c r="F1124" s="16" t="n">
        <v>459</v>
      </c>
      <c r="G1124" s="16" t="n">
        <v>0</v>
      </c>
      <c r="H1124" s="16" t="s">
        <v>130</v>
      </c>
      <c r="I1124" s="16" t="s">
        <v>60</v>
      </c>
      <c r="J1124" s="16" t="n">
        <v>3</v>
      </c>
      <c r="K1124" s="16" t="n">
        <v>4</v>
      </c>
      <c r="L1124" s="16" t="s">
        <v>41</v>
      </c>
      <c r="M1124" s="16" t="str">
        <f aca="false">IF(COUNTIF($A$2:A1124,A1124)&gt;1,"DUPLICATE","")</f>
        <v/>
      </c>
    </row>
    <row r="1125" customFormat="false" ht="15" hidden="false" customHeight="false" outlineLevel="0" collapsed="false">
      <c r="A1125" s="16" t="s">
        <v>1964</v>
      </c>
      <c r="B1125" s="16" t="s">
        <v>1963</v>
      </c>
      <c r="C1125" s="16" t="s">
        <v>330</v>
      </c>
      <c r="D1125" s="16" t="s">
        <v>222</v>
      </c>
      <c r="E1125" s="16" t="n">
        <v>2</v>
      </c>
      <c r="F1125" s="16" t="n">
        <v>1857</v>
      </c>
      <c r="G1125" s="16" t="n">
        <v>0</v>
      </c>
      <c r="H1125" s="16" t="s">
        <v>67</v>
      </c>
      <c r="I1125" s="16" t="s">
        <v>60</v>
      </c>
      <c r="J1125" s="16" t="n">
        <v>4</v>
      </c>
      <c r="K1125" s="16"/>
      <c r="L1125" s="16" t="s">
        <v>41</v>
      </c>
      <c r="M1125" s="16" t="str">
        <f aca="false">IF(COUNTIF($A$2:A1125,A1125)&gt;1,"DUPLICATE","")</f>
        <v/>
      </c>
    </row>
    <row r="1126" customFormat="false" ht="15" hidden="false" customHeight="false" outlineLevel="0" collapsed="false">
      <c r="A1126" s="16" t="s">
        <v>1965</v>
      </c>
      <c r="B1126" s="16" t="s">
        <v>1963</v>
      </c>
      <c r="C1126" s="16" t="s">
        <v>437</v>
      </c>
      <c r="D1126" s="16" t="s">
        <v>136</v>
      </c>
      <c r="E1126" s="16" t="n">
        <v>2</v>
      </c>
      <c r="F1126" s="16" t="n">
        <v>2273</v>
      </c>
      <c r="G1126" s="16" t="n">
        <v>0</v>
      </c>
      <c r="H1126" s="16" t="s">
        <v>56</v>
      </c>
      <c r="I1126" s="16" t="s">
        <v>60</v>
      </c>
      <c r="J1126" s="16" t="n">
        <v>6</v>
      </c>
      <c r="K1126" s="16" t="n">
        <v>4</v>
      </c>
      <c r="L1126" s="16" t="s">
        <v>41</v>
      </c>
      <c r="M1126" s="16" t="str">
        <f aca="false">IF(COUNTIF($A$2:A1126,A1126)&gt;1,"DUPLICATE","")</f>
        <v/>
      </c>
    </row>
    <row r="1127" customFormat="false" ht="15" hidden="false" customHeight="false" outlineLevel="0" collapsed="false">
      <c r="A1127" s="16" t="s">
        <v>1966</v>
      </c>
      <c r="B1127" s="16" t="s">
        <v>1963</v>
      </c>
      <c r="C1127" s="16" t="s">
        <v>404</v>
      </c>
      <c r="D1127" s="16" t="s">
        <v>308</v>
      </c>
      <c r="E1127" s="16" t="n">
        <v>2</v>
      </c>
      <c r="F1127" s="16" t="n">
        <v>194</v>
      </c>
      <c r="G1127" s="16" t="n">
        <v>0.3</v>
      </c>
      <c r="H1127" s="16" t="s">
        <v>241</v>
      </c>
      <c r="I1127" s="16" t="s">
        <v>47</v>
      </c>
      <c r="J1127" s="16" t="n">
        <v>5</v>
      </c>
      <c r="K1127" s="16" t="n">
        <v>3</v>
      </c>
      <c r="L1127" s="16" t="s">
        <v>57</v>
      </c>
      <c r="M1127" s="16" t="str">
        <f aca="false">IF(COUNTIF($A$2:A1127,A1127)&gt;1,"DUPLICATE","")</f>
        <v/>
      </c>
    </row>
    <row r="1128" customFormat="false" ht="15" hidden="false" customHeight="false" outlineLevel="0" collapsed="false">
      <c r="A1128" s="16" t="s">
        <v>1967</v>
      </c>
      <c r="B1128" s="16" t="s">
        <v>1963</v>
      </c>
      <c r="C1128" s="16" t="s">
        <v>1323</v>
      </c>
      <c r="D1128" s="16" t="s">
        <v>440</v>
      </c>
      <c r="E1128" s="16" t="n">
        <v>2</v>
      </c>
      <c r="F1128" s="16" t="n">
        <v>1363</v>
      </c>
      <c r="G1128" s="16" t="n">
        <v>0.1</v>
      </c>
      <c r="H1128" s="16" t="s">
        <v>39</v>
      </c>
      <c r="I1128" s="16" t="s">
        <v>71</v>
      </c>
      <c r="J1128" s="16" t="n">
        <v>2</v>
      </c>
      <c r="K1128" s="16" t="n">
        <v>5</v>
      </c>
      <c r="L1128" s="16" t="s">
        <v>41</v>
      </c>
      <c r="M1128" s="16" t="str">
        <f aca="false">IF(COUNTIF($A$2:A1128,A1128)&gt;1,"DUPLICATE","")</f>
        <v/>
      </c>
    </row>
    <row r="1129" customFormat="false" ht="15" hidden="false" customHeight="false" outlineLevel="0" collapsed="false">
      <c r="A1129" s="16" t="s">
        <v>1968</v>
      </c>
      <c r="B1129" s="16" t="s">
        <v>1963</v>
      </c>
      <c r="C1129" s="16" t="s">
        <v>811</v>
      </c>
      <c r="D1129" s="16" t="s">
        <v>119</v>
      </c>
      <c r="E1129" s="16" t="n">
        <v>1</v>
      </c>
      <c r="F1129" s="16" t="n">
        <v>247</v>
      </c>
      <c r="G1129" s="16" t="n">
        <v>0</v>
      </c>
      <c r="H1129" s="16" t="s">
        <v>208</v>
      </c>
      <c r="I1129" s="16"/>
      <c r="J1129" s="16" t="n">
        <v>4</v>
      </c>
      <c r="K1129" s="16" t="n">
        <v>4</v>
      </c>
      <c r="L1129" s="16" t="s">
        <v>41</v>
      </c>
      <c r="M1129" s="16" t="str">
        <f aca="false">IF(COUNTIF($A$2:A1129,A1129)&gt;1,"DUPLICATE","")</f>
        <v/>
      </c>
    </row>
    <row r="1130" customFormat="false" ht="15" hidden="false" customHeight="false" outlineLevel="0" collapsed="false">
      <c r="A1130" s="16" t="s">
        <v>1969</v>
      </c>
      <c r="B1130" s="16" t="s">
        <v>1963</v>
      </c>
      <c r="C1130" s="16" t="s">
        <v>1731</v>
      </c>
      <c r="D1130" s="16" t="s">
        <v>45</v>
      </c>
      <c r="E1130" s="16" t="n">
        <v>2</v>
      </c>
      <c r="F1130" s="16" t="n">
        <v>303</v>
      </c>
      <c r="G1130" s="16" t="n">
        <v>0.1</v>
      </c>
      <c r="H1130" s="16" t="s">
        <v>56</v>
      </c>
      <c r="I1130" s="16" t="s">
        <v>47</v>
      </c>
      <c r="J1130" s="16" t="n">
        <v>7</v>
      </c>
      <c r="K1130" s="16" t="n">
        <v>4</v>
      </c>
      <c r="L1130" s="16" t="s">
        <v>41</v>
      </c>
      <c r="M1130" s="16" t="str">
        <f aca="false">IF(COUNTIF($A$2:A1130,A1130)&gt;1,"DUPLICATE","")</f>
        <v/>
      </c>
    </row>
    <row r="1131" customFormat="false" ht="15" hidden="false" customHeight="false" outlineLevel="0" collapsed="false">
      <c r="A1131" s="16" t="s">
        <v>1970</v>
      </c>
      <c r="B1131" s="16" t="s">
        <v>1963</v>
      </c>
      <c r="C1131" s="16" t="s">
        <v>1971</v>
      </c>
      <c r="D1131" s="16" t="s">
        <v>88</v>
      </c>
      <c r="E1131" s="16" t="n">
        <v>2</v>
      </c>
      <c r="F1131" s="16" t="n">
        <v>3044</v>
      </c>
      <c r="G1131" s="16" t="n">
        <v>0</v>
      </c>
      <c r="H1131" s="16" t="s">
        <v>527</v>
      </c>
      <c r="I1131" s="16" t="s">
        <v>71</v>
      </c>
      <c r="J1131" s="16" t="n">
        <v>3</v>
      </c>
      <c r="K1131" s="16" t="n">
        <v>5</v>
      </c>
      <c r="L1131" s="16" t="s">
        <v>41</v>
      </c>
      <c r="M1131" s="16" t="str">
        <f aca="false">IF(COUNTIF($A$2:A1131,A1131)&gt;1,"DUPLICATE","")</f>
        <v/>
      </c>
    </row>
    <row r="1132" customFormat="false" ht="15" hidden="false" customHeight="false" outlineLevel="0" collapsed="false">
      <c r="A1132" s="16" t="s">
        <v>1972</v>
      </c>
      <c r="B1132" s="16" t="s">
        <v>1963</v>
      </c>
      <c r="C1132" s="16" t="s">
        <v>860</v>
      </c>
      <c r="D1132" s="16" t="s">
        <v>203</v>
      </c>
      <c r="E1132" s="16" t="n">
        <v>2</v>
      </c>
      <c r="F1132" s="16" t="n">
        <v>2495</v>
      </c>
      <c r="G1132" s="16" t="n">
        <v>0.2</v>
      </c>
      <c r="H1132" s="16" t="s">
        <v>112</v>
      </c>
      <c r="I1132" s="16" t="s">
        <v>71</v>
      </c>
      <c r="J1132" s="16" t="n">
        <v>4</v>
      </c>
      <c r="K1132" s="16" t="n">
        <v>5</v>
      </c>
      <c r="L1132" s="16" t="s">
        <v>41</v>
      </c>
      <c r="M1132" s="16" t="str">
        <f aca="false">IF(COUNTIF($A$2:A1132,A1132)&gt;1,"DUPLICATE","")</f>
        <v/>
      </c>
    </row>
    <row r="1133" customFormat="false" ht="15" hidden="false" customHeight="false" outlineLevel="0" collapsed="false">
      <c r="A1133" s="16" t="s">
        <v>1973</v>
      </c>
      <c r="B1133" s="16" t="s">
        <v>1963</v>
      </c>
      <c r="C1133" s="16" t="s">
        <v>1589</v>
      </c>
      <c r="D1133" s="16" t="s">
        <v>63</v>
      </c>
      <c r="E1133" s="16" t="n">
        <v>1</v>
      </c>
      <c r="F1133" s="16" t="n">
        <v>1481</v>
      </c>
      <c r="G1133" s="16" t="n">
        <v>0</v>
      </c>
      <c r="H1133" s="16" t="s">
        <v>89</v>
      </c>
      <c r="I1133" s="16" t="s">
        <v>47</v>
      </c>
      <c r="J1133" s="16" t="n">
        <v>2</v>
      </c>
      <c r="K1133" s="16" t="n">
        <v>2</v>
      </c>
      <c r="L1133" s="16" t="s">
        <v>57</v>
      </c>
      <c r="M1133" s="16" t="str">
        <f aca="false">IF(COUNTIF($A$2:A1133,A1133)&gt;1,"DUPLICATE","")</f>
        <v/>
      </c>
    </row>
    <row r="1134" customFormat="false" ht="15" hidden="false" customHeight="false" outlineLevel="0" collapsed="false">
      <c r="A1134" s="16" t="s">
        <v>1974</v>
      </c>
      <c r="B1134" s="16" t="s">
        <v>1963</v>
      </c>
      <c r="C1134" s="16" t="s">
        <v>1436</v>
      </c>
      <c r="D1134" s="16" t="s">
        <v>219</v>
      </c>
      <c r="E1134" s="16" t="n">
        <v>1</v>
      </c>
      <c r="F1134" s="16" t="n">
        <v>1338</v>
      </c>
      <c r="G1134" s="16" t="n">
        <v>0.1</v>
      </c>
      <c r="H1134" s="16" t="s">
        <v>208</v>
      </c>
      <c r="I1134" s="16" t="s">
        <v>47</v>
      </c>
      <c r="J1134" s="16" t="n">
        <v>8</v>
      </c>
      <c r="K1134" s="16" t="n">
        <v>3</v>
      </c>
      <c r="L1134" s="16" t="s">
        <v>41</v>
      </c>
      <c r="M1134" s="16" t="str">
        <f aca="false">IF(COUNTIF($A$2:A1134,A1134)&gt;1,"DUPLICATE","")</f>
        <v/>
      </c>
    </row>
    <row r="1135" customFormat="false" ht="15" hidden="false" customHeight="false" outlineLevel="0" collapsed="false">
      <c r="A1135" s="16" t="s">
        <v>1975</v>
      </c>
      <c r="B1135" s="16" t="s">
        <v>1963</v>
      </c>
      <c r="C1135" s="16" t="s">
        <v>718</v>
      </c>
      <c r="D1135" s="16" t="s">
        <v>300</v>
      </c>
      <c r="E1135" s="16" t="n">
        <v>3</v>
      </c>
      <c r="F1135" s="16" t="n">
        <v>2385</v>
      </c>
      <c r="G1135" s="16" t="n">
        <v>0.05</v>
      </c>
      <c r="H1135" s="16" t="s">
        <v>39</v>
      </c>
      <c r="I1135" s="16" t="s">
        <v>40</v>
      </c>
      <c r="J1135" s="16" t="n">
        <v>3</v>
      </c>
      <c r="K1135" s="16" t="n">
        <v>4</v>
      </c>
      <c r="L1135" s="16" t="s">
        <v>41</v>
      </c>
      <c r="M1135" s="16" t="str">
        <f aca="false">IF(COUNTIF($A$2:A1135,A1135)&gt;1,"DUPLICATE","")</f>
        <v/>
      </c>
    </row>
    <row r="1136" customFormat="false" ht="15" hidden="false" customHeight="false" outlineLevel="0" collapsed="false">
      <c r="A1136" s="16" t="s">
        <v>1976</v>
      </c>
      <c r="B1136" s="16" t="s">
        <v>1963</v>
      </c>
      <c r="C1136" s="16" t="s">
        <v>533</v>
      </c>
      <c r="D1136" s="16" t="s">
        <v>225</v>
      </c>
      <c r="E1136" s="16" t="n">
        <v>1</v>
      </c>
      <c r="F1136" s="16" t="n">
        <v>383</v>
      </c>
      <c r="G1136" s="16" t="n">
        <v>0</v>
      </c>
      <c r="H1136" s="16" t="s">
        <v>70</v>
      </c>
      <c r="I1136" s="16" t="s">
        <v>40</v>
      </c>
      <c r="J1136" s="16" t="n">
        <v>5</v>
      </c>
      <c r="K1136" s="16" t="n">
        <v>3</v>
      </c>
      <c r="L1136" s="16" t="s">
        <v>41</v>
      </c>
      <c r="M1136" s="16" t="str">
        <f aca="false">IF(COUNTIF($A$2:A1136,A1136)&gt;1,"DUPLICATE","")</f>
        <v/>
      </c>
    </row>
    <row r="1137" customFormat="false" ht="15" hidden="false" customHeight="false" outlineLevel="0" collapsed="false">
      <c r="A1137" s="16" t="s">
        <v>1976</v>
      </c>
      <c r="B1137" s="16" t="s">
        <v>1963</v>
      </c>
      <c r="C1137" s="16" t="s">
        <v>533</v>
      </c>
      <c r="D1137" s="16" t="s">
        <v>225</v>
      </c>
      <c r="E1137" s="16" t="n">
        <v>1</v>
      </c>
      <c r="F1137" s="16" t="n">
        <v>383</v>
      </c>
      <c r="G1137" s="16" t="n">
        <v>0</v>
      </c>
      <c r="H1137" s="16" t="s">
        <v>70</v>
      </c>
      <c r="I1137" s="16" t="s">
        <v>40</v>
      </c>
      <c r="J1137" s="16" t="n">
        <v>5</v>
      </c>
      <c r="K1137" s="16" t="n">
        <v>3</v>
      </c>
      <c r="L1137" s="16" t="s">
        <v>41</v>
      </c>
      <c r="M1137" s="16" t="str">
        <f aca="false">IF(COUNTIF($A$2:A1137,A1137)&gt;1,"DUPLICATE","")</f>
        <v>DUPLICATE</v>
      </c>
    </row>
    <row r="1138" customFormat="false" ht="15" hidden="false" customHeight="false" outlineLevel="0" collapsed="false">
      <c r="A1138" s="16" t="s">
        <v>1977</v>
      </c>
      <c r="B1138" s="16" t="s">
        <v>1978</v>
      </c>
      <c r="C1138" s="16" t="s">
        <v>1979</v>
      </c>
      <c r="D1138" s="16" t="s">
        <v>108</v>
      </c>
      <c r="E1138" s="16" t="n">
        <v>1</v>
      </c>
      <c r="F1138" s="16" t="n">
        <v>3360</v>
      </c>
      <c r="G1138" s="16" t="n">
        <v>0</v>
      </c>
      <c r="H1138" s="16" t="s">
        <v>112</v>
      </c>
      <c r="I1138" s="16" t="s">
        <v>47</v>
      </c>
      <c r="J1138" s="16" t="n">
        <v>4</v>
      </c>
      <c r="K1138" s="16" t="n">
        <v>3</v>
      </c>
      <c r="L1138" s="16" t="s">
        <v>57</v>
      </c>
      <c r="M1138" s="16" t="str">
        <f aca="false">IF(COUNTIF($A$2:A1138,A1138)&gt;1,"DUPLICATE","")</f>
        <v/>
      </c>
    </row>
    <row r="1139" customFormat="false" ht="15" hidden="false" customHeight="false" outlineLevel="0" collapsed="false">
      <c r="A1139" s="16" t="s">
        <v>1980</v>
      </c>
      <c r="B1139" s="16" t="s">
        <v>1978</v>
      </c>
      <c r="C1139" s="16" t="s">
        <v>772</v>
      </c>
      <c r="D1139" s="16" t="s">
        <v>660</v>
      </c>
      <c r="E1139" s="16" t="n">
        <v>1</v>
      </c>
      <c r="F1139" s="16" t="n">
        <v>1715</v>
      </c>
      <c r="G1139" s="16" t="n">
        <v>0.1</v>
      </c>
      <c r="H1139" s="16" t="s">
        <v>67</v>
      </c>
      <c r="I1139" s="16" t="s">
        <v>60</v>
      </c>
      <c r="J1139" s="16" t="n">
        <v>4</v>
      </c>
      <c r="K1139" s="16" t="n">
        <v>4</v>
      </c>
      <c r="L1139" s="16" t="s">
        <v>41</v>
      </c>
      <c r="M1139" s="16" t="str">
        <f aca="false">IF(COUNTIF($A$2:A1139,A1139)&gt;1,"DUPLICATE","")</f>
        <v/>
      </c>
    </row>
    <row r="1140" customFormat="false" ht="15" hidden="false" customHeight="false" outlineLevel="0" collapsed="false">
      <c r="A1140" s="16" t="s">
        <v>1981</v>
      </c>
      <c r="B1140" s="16" t="s">
        <v>1978</v>
      </c>
      <c r="C1140" s="16" t="s">
        <v>1544</v>
      </c>
      <c r="D1140" s="16" t="s">
        <v>721</v>
      </c>
      <c r="E1140" s="16" t="n">
        <v>1</v>
      </c>
      <c r="F1140" s="16" t="n">
        <v>498</v>
      </c>
      <c r="G1140" s="16" t="n">
        <v>0.3</v>
      </c>
      <c r="H1140" s="16" t="s">
        <v>560</v>
      </c>
      <c r="I1140" s="16" t="s">
        <v>40</v>
      </c>
      <c r="J1140" s="16" t="n">
        <v>2</v>
      </c>
      <c r="K1140" s="16" t="n">
        <v>3</v>
      </c>
      <c r="L1140" s="16" t="s">
        <v>41</v>
      </c>
      <c r="M1140" s="16" t="str">
        <f aca="false">IF(COUNTIF($A$2:A1140,A1140)&gt;1,"DUPLICATE","")</f>
        <v/>
      </c>
    </row>
    <row r="1141" customFormat="false" ht="15" hidden="false" customHeight="false" outlineLevel="0" collapsed="false">
      <c r="A1141" s="16" t="s">
        <v>1982</v>
      </c>
      <c r="B1141" s="16" t="s">
        <v>1978</v>
      </c>
      <c r="C1141" s="16" t="s">
        <v>1983</v>
      </c>
      <c r="D1141" s="16" t="s">
        <v>179</v>
      </c>
      <c r="E1141" s="16" t="n">
        <v>2</v>
      </c>
      <c r="F1141" s="16" t="n">
        <v>2411</v>
      </c>
      <c r="G1141" s="16" t="n">
        <v>0</v>
      </c>
      <c r="H1141" s="16" t="s">
        <v>112</v>
      </c>
      <c r="I1141" s="16" t="s">
        <v>71</v>
      </c>
      <c r="J1141" s="16" t="n">
        <v>3</v>
      </c>
      <c r="K1141" s="16" t="n">
        <v>4</v>
      </c>
      <c r="L1141" s="16" t="s">
        <v>41</v>
      </c>
      <c r="M1141" s="16" t="str">
        <f aca="false">IF(COUNTIF($A$2:A1141,A1141)&gt;1,"DUPLICATE","")</f>
        <v/>
      </c>
    </row>
    <row r="1142" customFormat="false" ht="15" hidden="false" customHeight="false" outlineLevel="0" collapsed="false">
      <c r="A1142" s="16" t="s">
        <v>1984</v>
      </c>
      <c r="B1142" s="16" t="s">
        <v>1978</v>
      </c>
      <c r="C1142" s="16" t="s">
        <v>1985</v>
      </c>
      <c r="D1142" s="16" t="s">
        <v>45</v>
      </c>
      <c r="E1142" s="16" t="n">
        <v>2</v>
      </c>
      <c r="F1142" s="16" t="n">
        <v>309</v>
      </c>
      <c r="G1142" s="16" t="n">
        <v>0.15</v>
      </c>
      <c r="H1142" s="16" t="s">
        <v>39</v>
      </c>
      <c r="I1142" s="16" t="s">
        <v>100</v>
      </c>
      <c r="J1142" s="16" t="n">
        <v>4</v>
      </c>
      <c r="K1142" s="16" t="n">
        <v>4</v>
      </c>
      <c r="L1142" s="16" t="s">
        <v>41</v>
      </c>
      <c r="M1142" s="16" t="str">
        <f aca="false">IF(COUNTIF($A$2:A1142,A1142)&gt;1,"DUPLICATE","")</f>
        <v/>
      </c>
    </row>
    <row r="1143" customFormat="false" ht="15" hidden="false" customHeight="false" outlineLevel="0" collapsed="false">
      <c r="A1143" s="16" t="s">
        <v>1986</v>
      </c>
      <c r="B1143" s="16" t="s">
        <v>1978</v>
      </c>
      <c r="C1143" s="16" t="s">
        <v>630</v>
      </c>
      <c r="D1143" s="16" t="s">
        <v>393</v>
      </c>
      <c r="E1143" s="16" t="n">
        <v>2</v>
      </c>
      <c r="F1143" s="16" t="n">
        <v>487</v>
      </c>
      <c r="G1143" s="16" t="n">
        <v>0.15</v>
      </c>
      <c r="H1143" s="16" t="s">
        <v>112</v>
      </c>
      <c r="I1143" s="16" t="s">
        <v>40</v>
      </c>
      <c r="J1143" s="16" t="n">
        <v>4</v>
      </c>
      <c r="K1143" s="16"/>
      <c r="L1143" s="16" t="s">
        <v>41</v>
      </c>
      <c r="M1143" s="16" t="str">
        <f aca="false">IF(COUNTIF($A$2:A1143,A1143)&gt;1,"DUPLICATE","")</f>
        <v/>
      </c>
    </row>
    <row r="1144" customFormat="false" ht="15" hidden="false" customHeight="false" outlineLevel="0" collapsed="false">
      <c r="A1144" s="16" t="s">
        <v>1987</v>
      </c>
      <c r="B1144" s="16" t="s">
        <v>1978</v>
      </c>
      <c r="C1144" s="16" t="s">
        <v>153</v>
      </c>
      <c r="D1144" s="16" t="s">
        <v>216</v>
      </c>
      <c r="E1144" s="16" t="n">
        <v>2</v>
      </c>
      <c r="F1144" s="16" t="s">
        <v>1988</v>
      </c>
      <c r="G1144" s="16" t="n">
        <v>0</v>
      </c>
      <c r="H1144" s="16" t="s">
        <v>112</v>
      </c>
      <c r="I1144" s="16" t="s">
        <v>71</v>
      </c>
      <c r="J1144" s="16" t="n">
        <v>3</v>
      </c>
      <c r="K1144" s="16" t="n">
        <v>4</v>
      </c>
      <c r="L1144" s="16" t="s">
        <v>41</v>
      </c>
      <c r="M1144" s="16" t="str">
        <f aca="false">IF(COUNTIF($A$2:A1144,A1144)&gt;1,"DUPLICATE","")</f>
        <v/>
      </c>
    </row>
    <row r="1145" customFormat="false" ht="15" hidden="false" customHeight="false" outlineLevel="0" collapsed="false">
      <c r="A1145" s="16" t="s">
        <v>1989</v>
      </c>
      <c r="B1145" s="16" t="s">
        <v>1978</v>
      </c>
      <c r="C1145" s="16" t="s">
        <v>1990</v>
      </c>
      <c r="D1145" s="16" t="s">
        <v>300</v>
      </c>
      <c r="E1145" s="16" t="n">
        <v>2</v>
      </c>
      <c r="F1145" s="16" t="n">
        <v>2578</v>
      </c>
      <c r="G1145" s="16" t="n">
        <v>0.1</v>
      </c>
      <c r="H1145" s="16" t="s">
        <v>281</v>
      </c>
      <c r="I1145" s="16" t="s">
        <v>71</v>
      </c>
      <c r="J1145" s="16" t="n">
        <v>2</v>
      </c>
      <c r="K1145" s="16" t="n">
        <v>5</v>
      </c>
      <c r="L1145" s="16" t="s">
        <v>41</v>
      </c>
      <c r="M1145" s="16" t="str">
        <f aca="false">IF(COUNTIF($A$2:A1145,A1145)&gt;1,"DUPLICATE","")</f>
        <v/>
      </c>
    </row>
    <row r="1146" customFormat="false" ht="15" hidden="false" customHeight="false" outlineLevel="0" collapsed="false">
      <c r="A1146" s="16" t="s">
        <v>1991</v>
      </c>
      <c r="B1146" s="16" t="s">
        <v>1978</v>
      </c>
      <c r="C1146" s="16" t="s">
        <v>366</v>
      </c>
      <c r="D1146" s="16" t="s">
        <v>88</v>
      </c>
      <c r="E1146" s="16" t="n">
        <v>1</v>
      </c>
      <c r="F1146" s="16" t="n">
        <v>2867</v>
      </c>
      <c r="G1146" s="16" t="n">
        <v>0.1</v>
      </c>
      <c r="H1146" s="16" t="s">
        <v>208</v>
      </c>
      <c r="I1146" s="16" t="s">
        <v>60</v>
      </c>
      <c r="J1146" s="16" t="n">
        <v>6</v>
      </c>
      <c r="K1146" s="16" t="n">
        <v>4</v>
      </c>
      <c r="L1146" s="16" t="s">
        <v>174</v>
      </c>
      <c r="M1146" s="16" t="str">
        <f aca="false">IF(COUNTIF($A$2:A1146,A1146)&gt;1,"DUPLICATE","")</f>
        <v/>
      </c>
    </row>
    <row r="1147" customFormat="false" ht="15" hidden="false" customHeight="false" outlineLevel="0" collapsed="false">
      <c r="A1147" s="16" t="s">
        <v>1992</v>
      </c>
      <c r="B1147" s="16" t="s">
        <v>1978</v>
      </c>
      <c r="C1147" s="16" t="s">
        <v>1993</v>
      </c>
      <c r="D1147" s="16" t="s">
        <v>95</v>
      </c>
      <c r="E1147" s="16" t="n">
        <v>1</v>
      </c>
      <c r="F1147" s="16" t="n">
        <v>1436</v>
      </c>
      <c r="G1147" s="16" t="n">
        <v>0.1</v>
      </c>
      <c r="H1147" s="16" t="s">
        <v>67</v>
      </c>
      <c r="I1147" s="16" t="s">
        <v>40</v>
      </c>
      <c r="J1147" s="16" t="n">
        <v>2</v>
      </c>
      <c r="K1147" s="16" t="n">
        <v>4</v>
      </c>
      <c r="L1147" s="16" t="s">
        <v>41</v>
      </c>
      <c r="M1147" s="16" t="str">
        <f aca="false">IF(COUNTIF($A$2:A1147,A1147)&gt;1,"DUPLICATE","")</f>
        <v/>
      </c>
    </row>
    <row r="1148" customFormat="false" ht="15" hidden="false" customHeight="false" outlineLevel="0" collapsed="false">
      <c r="A1148" s="16" t="s">
        <v>1994</v>
      </c>
      <c r="B1148" s="16" t="s">
        <v>1978</v>
      </c>
      <c r="C1148" s="16" t="s">
        <v>1995</v>
      </c>
      <c r="D1148" s="16" t="s">
        <v>157</v>
      </c>
      <c r="E1148" s="16" t="n">
        <v>1</v>
      </c>
      <c r="F1148" s="16" t="n">
        <v>1145</v>
      </c>
      <c r="G1148" s="16" t="n">
        <v>0</v>
      </c>
      <c r="H1148" s="16" t="s">
        <v>120</v>
      </c>
      <c r="I1148" s="16" t="s">
        <v>60</v>
      </c>
      <c r="J1148" s="16" t="n">
        <v>5</v>
      </c>
      <c r="K1148" s="16" t="n">
        <v>3</v>
      </c>
      <c r="L1148" s="16" t="s">
        <v>41</v>
      </c>
      <c r="M1148" s="16" t="str">
        <f aca="false">IF(COUNTIF($A$2:A1148,A1148)&gt;1,"DUPLICATE","")</f>
        <v/>
      </c>
    </row>
    <row r="1149" customFormat="false" ht="15" hidden="false" customHeight="false" outlineLevel="0" collapsed="false">
      <c r="A1149" s="16" t="s">
        <v>1996</v>
      </c>
      <c r="B1149" s="16" t="s">
        <v>1997</v>
      </c>
      <c r="C1149" s="16" t="s">
        <v>542</v>
      </c>
      <c r="D1149" s="16" t="s">
        <v>84</v>
      </c>
      <c r="E1149" s="16" t="n">
        <v>2</v>
      </c>
      <c r="F1149" s="16" t="n">
        <v>237</v>
      </c>
      <c r="G1149" s="16" t="n">
        <v>0.1</v>
      </c>
      <c r="H1149" s="16" t="s">
        <v>89</v>
      </c>
      <c r="I1149" s="16" t="s">
        <v>47</v>
      </c>
      <c r="J1149" s="16" t="n">
        <v>3</v>
      </c>
      <c r="K1149" s="16" t="n">
        <v>4</v>
      </c>
      <c r="L1149" s="16" t="s">
        <v>41</v>
      </c>
      <c r="M1149" s="16" t="str">
        <f aca="false">IF(COUNTIF($A$2:A1149,A1149)&gt;1,"DUPLICATE","")</f>
        <v/>
      </c>
    </row>
    <row r="1150" customFormat="false" ht="15" hidden="false" customHeight="false" outlineLevel="0" collapsed="false">
      <c r="A1150" s="16" t="s">
        <v>1998</v>
      </c>
      <c r="B1150" s="16" t="s">
        <v>1978</v>
      </c>
      <c r="C1150" s="16" t="s">
        <v>875</v>
      </c>
      <c r="D1150" s="16" t="s">
        <v>38</v>
      </c>
      <c r="E1150" s="16" t="n">
        <v>4</v>
      </c>
      <c r="F1150" s="16" t="n">
        <v>353</v>
      </c>
      <c r="G1150" s="16" t="n">
        <v>0</v>
      </c>
      <c r="H1150" s="16" t="s">
        <v>89</v>
      </c>
      <c r="I1150" s="16" t="s">
        <v>40</v>
      </c>
      <c r="J1150" s="16" t="n">
        <v>5</v>
      </c>
      <c r="K1150" s="16" t="n">
        <v>5</v>
      </c>
      <c r="L1150" s="16" t="s">
        <v>174</v>
      </c>
      <c r="M1150" s="16" t="str">
        <f aca="false">IF(COUNTIF($A$2:A1150,A1150)&gt;1,"DUPLICATE","")</f>
        <v/>
      </c>
    </row>
    <row r="1151" customFormat="false" ht="15" hidden="false" customHeight="false" outlineLevel="0" collapsed="false">
      <c r="A1151" s="16" t="s">
        <v>1999</v>
      </c>
      <c r="B1151" s="16" t="s">
        <v>1978</v>
      </c>
      <c r="C1151" s="16" t="s">
        <v>709</v>
      </c>
      <c r="D1151" s="16" t="s">
        <v>232</v>
      </c>
      <c r="E1151" s="16" t="n">
        <v>3</v>
      </c>
      <c r="F1151" s="16" t="n">
        <v>2056</v>
      </c>
      <c r="G1151" s="16" t="n">
        <v>0</v>
      </c>
      <c r="H1151" s="16" t="s">
        <v>483</v>
      </c>
      <c r="I1151" s="16" t="s">
        <v>60</v>
      </c>
      <c r="J1151" s="16" t="n">
        <v>3</v>
      </c>
      <c r="K1151" s="16" t="n">
        <v>4</v>
      </c>
      <c r="L1151" s="16" t="s">
        <v>41</v>
      </c>
      <c r="M1151" s="16" t="str">
        <f aca="false">IF(COUNTIF($A$2:A1151,A1151)&gt;1,"DUPLICATE","")</f>
        <v/>
      </c>
    </row>
    <row r="1152" customFormat="false" ht="15" hidden="false" customHeight="false" outlineLevel="0" collapsed="false">
      <c r="A1152" s="16" t="s">
        <v>2000</v>
      </c>
      <c r="B1152" s="16" t="s">
        <v>1978</v>
      </c>
      <c r="C1152" s="16" t="s">
        <v>328</v>
      </c>
      <c r="D1152" s="16" t="s">
        <v>191</v>
      </c>
      <c r="E1152" s="16" t="n">
        <v>1</v>
      </c>
      <c r="F1152" s="16" t="n">
        <v>398</v>
      </c>
      <c r="G1152" s="16" t="n">
        <v>0.05</v>
      </c>
      <c r="H1152" s="16" t="s">
        <v>208</v>
      </c>
      <c r="I1152" s="16" t="s">
        <v>60</v>
      </c>
      <c r="J1152" s="16" t="n">
        <v>5</v>
      </c>
      <c r="K1152" s="16" t="n">
        <v>4</v>
      </c>
      <c r="L1152" s="16" t="s">
        <v>41</v>
      </c>
      <c r="M1152" s="16" t="str">
        <f aca="false">IF(COUNTIF($A$2:A1152,A1152)&gt;1,"DUPLICATE","")</f>
        <v/>
      </c>
    </row>
    <row r="1153" customFormat="false" ht="15" hidden="false" customHeight="false" outlineLevel="0" collapsed="false">
      <c r="A1153" s="16" t="s">
        <v>2001</v>
      </c>
      <c r="B1153" s="16" t="s">
        <v>1997</v>
      </c>
      <c r="C1153" s="16" t="s">
        <v>470</v>
      </c>
      <c r="D1153" s="16" t="s">
        <v>300</v>
      </c>
      <c r="E1153" s="16" t="n">
        <v>2</v>
      </c>
      <c r="F1153" s="16" t="s">
        <v>349</v>
      </c>
      <c r="G1153" s="16" t="n">
        <v>0.1</v>
      </c>
      <c r="H1153" s="16" t="s">
        <v>112</v>
      </c>
      <c r="I1153" s="16" t="s">
        <v>71</v>
      </c>
      <c r="J1153" s="16" t="n">
        <v>5</v>
      </c>
      <c r="K1153" s="16" t="n">
        <v>4</v>
      </c>
      <c r="L1153" s="16" t="s">
        <v>41</v>
      </c>
      <c r="M1153" s="16" t="str">
        <f aca="false">IF(COUNTIF($A$2:A1153,A1153)&gt;1,"DUPLICATE","")</f>
        <v/>
      </c>
    </row>
    <row r="1154" customFormat="false" ht="15" hidden="false" customHeight="false" outlineLevel="0" collapsed="false">
      <c r="A1154" s="16" t="s">
        <v>2002</v>
      </c>
      <c r="B1154" s="16" t="s">
        <v>2003</v>
      </c>
      <c r="C1154" s="16" t="s">
        <v>2004</v>
      </c>
      <c r="D1154" s="16" t="s">
        <v>179</v>
      </c>
      <c r="E1154" s="16" t="n">
        <v>3</v>
      </c>
      <c r="F1154" s="16" t="n">
        <v>2605</v>
      </c>
      <c r="G1154" s="16" t="n">
        <v>0.1</v>
      </c>
      <c r="H1154" s="16" t="s">
        <v>39</v>
      </c>
      <c r="I1154" s="16" t="s">
        <v>60</v>
      </c>
      <c r="J1154" s="16" t="n">
        <v>5</v>
      </c>
      <c r="K1154" s="16" t="n">
        <v>4</v>
      </c>
      <c r="L1154" s="16" t="s">
        <v>174</v>
      </c>
      <c r="M1154" s="16" t="str">
        <f aca="false">IF(COUNTIF($A$2:A1154,A1154)&gt;1,"DUPLICATE","")</f>
        <v/>
      </c>
    </row>
    <row r="1155" customFormat="false" ht="15" hidden="false" customHeight="false" outlineLevel="0" collapsed="false">
      <c r="A1155" s="16" t="s">
        <v>2005</v>
      </c>
      <c r="B1155" s="16" t="s">
        <v>2003</v>
      </c>
      <c r="C1155" s="16" t="s">
        <v>2006</v>
      </c>
      <c r="D1155" s="16" t="s">
        <v>229</v>
      </c>
      <c r="E1155" s="16" t="n">
        <v>2</v>
      </c>
      <c r="F1155" s="16" t="n">
        <v>431</v>
      </c>
      <c r="G1155" s="16" t="n">
        <v>0.05</v>
      </c>
      <c r="H1155" s="16" t="s">
        <v>70</v>
      </c>
      <c r="I1155" s="16" t="s">
        <v>60</v>
      </c>
      <c r="J1155" s="16" t="n">
        <v>5</v>
      </c>
      <c r="K1155" s="16" t="n">
        <v>3</v>
      </c>
      <c r="L1155" s="16" t="s">
        <v>41</v>
      </c>
      <c r="M1155" s="16" t="str">
        <f aca="false">IF(COUNTIF($A$2:A1155,A1155)&gt;1,"DUPLICATE","")</f>
        <v/>
      </c>
    </row>
    <row r="1156" customFormat="false" ht="15" hidden="false" customHeight="false" outlineLevel="0" collapsed="false">
      <c r="A1156" s="16" t="s">
        <v>2007</v>
      </c>
      <c r="B1156" s="16" t="s">
        <v>2003</v>
      </c>
      <c r="C1156" s="16" t="s">
        <v>877</v>
      </c>
      <c r="D1156" s="16" t="s">
        <v>38</v>
      </c>
      <c r="E1156" s="16" t="n">
        <v>2</v>
      </c>
      <c r="F1156" s="16" t="n">
        <v>351</v>
      </c>
      <c r="G1156" s="16" t="n">
        <v>0.1</v>
      </c>
      <c r="H1156" s="16" t="s">
        <v>39</v>
      </c>
      <c r="I1156" s="16" t="s">
        <v>60</v>
      </c>
      <c r="J1156" s="16" t="n">
        <v>4</v>
      </c>
      <c r="K1156" s="16" t="n">
        <v>5</v>
      </c>
      <c r="L1156" s="16" t="s">
        <v>41</v>
      </c>
      <c r="M1156" s="16" t="str">
        <f aca="false">IF(COUNTIF($A$2:A1156,A1156)&gt;1,"DUPLICATE","")</f>
        <v/>
      </c>
    </row>
    <row r="1157" customFormat="false" ht="15" hidden="false" customHeight="false" outlineLevel="0" collapsed="false">
      <c r="A1157" s="16" t="s">
        <v>2008</v>
      </c>
      <c r="B1157" s="16" t="s">
        <v>2003</v>
      </c>
      <c r="C1157" s="16" t="s">
        <v>685</v>
      </c>
      <c r="D1157" s="16" t="s">
        <v>92</v>
      </c>
      <c r="E1157" s="16" t="n">
        <v>1</v>
      </c>
      <c r="F1157" s="16" t="n">
        <v>3873</v>
      </c>
      <c r="G1157" s="16" t="n">
        <v>0.15</v>
      </c>
      <c r="H1157" s="16" t="s">
        <v>46</v>
      </c>
      <c r="I1157" s="16" t="s">
        <v>60</v>
      </c>
      <c r="J1157" s="16" t="n">
        <v>3</v>
      </c>
      <c r="K1157" s="16" t="n">
        <v>4</v>
      </c>
      <c r="L1157" s="16" t="s">
        <v>41</v>
      </c>
      <c r="M1157" s="16" t="str">
        <f aca="false">IF(COUNTIF($A$2:A1157,A1157)&gt;1,"DUPLICATE","")</f>
        <v/>
      </c>
    </row>
    <row r="1158" customFormat="false" ht="15" hidden="false" customHeight="false" outlineLevel="0" collapsed="false">
      <c r="A1158" s="16" t="s">
        <v>2009</v>
      </c>
      <c r="B1158" s="16" t="s">
        <v>2003</v>
      </c>
      <c r="C1158" s="16" t="s">
        <v>228</v>
      </c>
      <c r="D1158" s="16" t="s">
        <v>232</v>
      </c>
      <c r="E1158" s="16" t="n">
        <v>2</v>
      </c>
      <c r="F1158" s="16" t="n">
        <v>2070</v>
      </c>
      <c r="G1158" s="16" t="n">
        <v>0.05</v>
      </c>
      <c r="H1158" s="16" t="s">
        <v>46</v>
      </c>
      <c r="I1158" s="16" t="s">
        <v>47</v>
      </c>
      <c r="J1158" s="16" t="n">
        <v>6</v>
      </c>
      <c r="K1158" s="16" t="n">
        <v>4</v>
      </c>
      <c r="L1158" s="16" t="s">
        <v>41</v>
      </c>
      <c r="M1158" s="16" t="str">
        <f aca="false">IF(COUNTIF($A$2:A1158,A1158)&gt;1,"DUPLICATE","")</f>
        <v/>
      </c>
    </row>
    <row r="1159" customFormat="false" ht="15" hidden="false" customHeight="false" outlineLevel="0" collapsed="false">
      <c r="A1159" s="16" t="s">
        <v>2010</v>
      </c>
      <c r="B1159" s="16" t="s">
        <v>2003</v>
      </c>
      <c r="C1159" s="16" t="s">
        <v>322</v>
      </c>
      <c r="D1159" s="16" t="s">
        <v>412</v>
      </c>
      <c r="E1159" s="16" t="n">
        <v>1</v>
      </c>
      <c r="F1159" s="16" t="n">
        <v>1033</v>
      </c>
      <c r="G1159" s="16" t="n">
        <v>0.2</v>
      </c>
      <c r="H1159" s="16" t="s">
        <v>112</v>
      </c>
      <c r="I1159" s="16" t="s">
        <v>47</v>
      </c>
      <c r="J1159" s="16" t="n">
        <v>3</v>
      </c>
      <c r="K1159" s="16" t="n">
        <v>4</v>
      </c>
      <c r="L1159" s="16" t="s">
        <v>41</v>
      </c>
      <c r="M1159" s="16" t="str">
        <f aca="false">IF(COUNTIF($A$2:A1159,A1159)&gt;1,"DUPLICATE","")</f>
        <v/>
      </c>
    </row>
    <row r="1160" customFormat="false" ht="15" hidden="false" customHeight="false" outlineLevel="0" collapsed="false">
      <c r="A1160" s="16" t="s">
        <v>2011</v>
      </c>
      <c r="B1160" s="16" t="s">
        <v>2003</v>
      </c>
      <c r="C1160" s="16" t="s">
        <v>2012</v>
      </c>
      <c r="D1160" s="16" t="s">
        <v>173</v>
      </c>
      <c r="E1160" s="16" t="n">
        <v>1</v>
      </c>
      <c r="F1160" s="16" t="n">
        <v>1157</v>
      </c>
      <c r="G1160" s="16" t="n">
        <v>0</v>
      </c>
      <c r="H1160" s="16" t="s">
        <v>70</v>
      </c>
      <c r="I1160" s="16" t="s">
        <v>60</v>
      </c>
      <c r="J1160" s="16" t="n">
        <v>5</v>
      </c>
      <c r="K1160" s="16" t="n">
        <v>5</v>
      </c>
      <c r="L1160" s="16" t="s">
        <v>41</v>
      </c>
      <c r="M1160" s="16" t="str">
        <f aca="false">IF(COUNTIF($A$2:A1160,A1160)&gt;1,"DUPLICATE","")</f>
        <v/>
      </c>
    </row>
    <row r="1161" customFormat="false" ht="15" hidden="false" customHeight="false" outlineLevel="0" collapsed="false">
      <c r="A1161" s="16" t="s">
        <v>2013</v>
      </c>
      <c r="B1161" s="16" t="s">
        <v>2003</v>
      </c>
      <c r="C1161" s="16" t="s">
        <v>1841</v>
      </c>
      <c r="D1161" s="16" t="s">
        <v>385</v>
      </c>
      <c r="E1161" s="16" t="n">
        <v>3</v>
      </c>
      <c r="F1161" s="16" t="n">
        <v>290</v>
      </c>
      <c r="G1161" s="16" t="n">
        <v>0.2</v>
      </c>
      <c r="H1161" s="16" t="s">
        <v>89</v>
      </c>
      <c r="I1161" s="16" t="s">
        <v>60</v>
      </c>
      <c r="J1161" s="16" t="n">
        <v>5</v>
      </c>
      <c r="K1161" s="16" t="n">
        <v>4</v>
      </c>
      <c r="L1161" s="16" t="s">
        <v>41</v>
      </c>
      <c r="M1161" s="16" t="str">
        <f aca="false">IF(COUNTIF($A$2:A1161,A1161)&gt;1,"DUPLICATE","")</f>
        <v/>
      </c>
    </row>
    <row r="1162" customFormat="false" ht="15" hidden="false" customHeight="false" outlineLevel="0" collapsed="false">
      <c r="A1162" s="16" t="s">
        <v>2014</v>
      </c>
      <c r="B1162" s="16" t="s">
        <v>2003</v>
      </c>
      <c r="C1162" s="16" t="s">
        <v>183</v>
      </c>
      <c r="D1162" s="16" t="s">
        <v>291</v>
      </c>
      <c r="E1162" s="16" t="n">
        <v>4</v>
      </c>
      <c r="F1162" s="16" t="n">
        <v>1219</v>
      </c>
      <c r="G1162" s="16" t="n">
        <v>0.1</v>
      </c>
      <c r="H1162" s="16" t="s">
        <v>39</v>
      </c>
      <c r="I1162" s="16" t="s">
        <v>40</v>
      </c>
      <c r="J1162" s="16" t="n">
        <v>4</v>
      </c>
      <c r="K1162" s="16" t="n">
        <v>2</v>
      </c>
      <c r="L1162" s="16" t="s">
        <v>57</v>
      </c>
      <c r="M1162" s="16" t="str">
        <f aca="false">IF(COUNTIF($A$2:A1162,A1162)&gt;1,"DUPLICATE","")</f>
        <v/>
      </c>
    </row>
    <row r="1163" customFormat="false" ht="15" hidden="false" customHeight="false" outlineLevel="0" collapsed="false">
      <c r="A1163" s="16" t="s">
        <v>2015</v>
      </c>
      <c r="B1163" s="16" t="s">
        <v>2003</v>
      </c>
      <c r="C1163" s="16" t="s">
        <v>2016</v>
      </c>
      <c r="D1163" s="16" t="s">
        <v>721</v>
      </c>
      <c r="E1163" s="16" t="n">
        <v>1</v>
      </c>
      <c r="F1163" s="16" t="n">
        <v>477</v>
      </c>
      <c r="G1163" s="16" t="n">
        <v>0.15</v>
      </c>
      <c r="H1163" s="16" t="s">
        <v>70</v>
      </c>
      <c r="I1163" s="16" t="s">
        <v>40</v>
      </c>
      <c r="J1163" s="16" t="n">
        <v>5</v>
      </c>
      <c r="K1163" s="16" t="n">
        <v>4</v>
      </c>
      <c r="L1163" s="16" t="s">
        <v>57</v>
      </c>
      <c r="M1163" s="16" t="str">
        <f aca="false">IF(COUNTIF($A$2:A1163,A1163)&gt;1,"DUPLICATE","")</f>
        <v/>
      </c>
    </row>
    <row r="1164" customFormat="false" ht="15" hidden="false" customHeight="false" outlineLevel="0" collapsed="false">
      <c r="A1164" s="16" t="s">
        <v>2017</v>
      </c>
      <c r="B1164" s="16" t="s">
        <v>2003</v>
      </c>
      <c r="C1164" s="16" t="s">
        <v>1038</v>
      </c>
      <c r="D1164" s="16" t="s">
        <v>291</v>
      </c>
      <c r="E1164" s="16" t="n">
        <v>2</v>
      </c>
      <c r="F1164" s="16" t="n">
        <v>1178</v>
      </c>
      <c r="G1164" s="16" t="n">
        <v>0.05</v>
      </c>
      <c r="H1164" s="16" t="s">
        <v>89</v>
      </c>
      <c r="I1164" s="16" t="s">
        <v>71</v>
      </c>
      <c r="J1164" s="16" t="n">
        <v>3</v>
      </c>
      <c r="K1164" s="16" t="n">
        <v>3</v>
      </c>
      <c r="L1164" s="16" t="s">
        <v>57</v>
      </c>
      <c r="M1164" s="16" t="str">
        <f aca="false">IF(COUNTIF($A$2:A1164,A1164)&gt;1,"DUPLICATE","")</f>
        <v/>
      </c>
    </row>
    <row r="1165" customFormat="false" ht="15" hidden="false" customHeight="false" outlineLevel="0" collapsed="false">
      <c r="A1165" s="16" t="s">
        <v>2018</v>
      </c>
      <c r="B1165" s="16" t="s">
        <v>2003</v>
      </c>
      <c r="C1165" s="16" t="s">
        <v>228</v>
      </c>
      <c r="D1165" s="16" t="s">
        <v>99</v>
      </c>
      <c r="E1165" s="16" t="n">
        <v>2</v>
      </c>
      <c r="F1165" s="16" t="n">
        <v>697</v>
      </c>
      <c r="G1165" s="16" t="n">
        <v>0</v>
      </c>
      <c r="H1165" s="16" t="s">
        <v>112</v>
      </c>
      <c r="I1165" s="16" t="s">
        <v>40</v>
      </c>
      <c r="J1165" s="16" t="n">
        <v>4</v>
      </c>
      <c r="K1165" s="16" t="n">
        <v>4</v>
      </c>
      <c r="L1165" s="16" t="s">
        <v>41</v>
      </c>
      <c r="M1165" s="16" t="str">
        <f aca="false">IF(COUNTIF($A$2:A1165,A1165)&gt;1,"DUPLICATE","")</f>
        <v/>
      </c>
    </row>
    <row r="1166" customFormat="false" ht="15" hidden="false" customHeight="false" outlineLevel="0" collapsed="false">
      <c r="A1166" s="16" t="s">
        <v>2019</v>
      </c>
      <c r="B1166" s="16" t="s">
        <v>2003</v>
      </c>
      <c r="C1166" s="16" t="s">
        <v>977</v>
      </c>
      <c r="D1166" s="16" t="s">
        <v>341</v>
      </c>
      <c r="E1166" s="16" t="n">
        <v>4</v>
      </c>
      <c r="F1166" s="16" t="n">
        <v>1088</v>
      </c>
      <c r="G1166" s="16" t="n">
        <v>0.15</v>
      </c>
      <c r="H1166" s="16" t="s">
        <v>130</v>
      </c>
      <c r="I1166" s="16" t="s">
        <v>60</v>
      </c>
      <c r="J1166" s="16" t="n">
        <v>3</v>
      </c>
      <c r="K1166" s="16" t="n">
        <v>5</v>
      </c>
      <c r="L1166" s="16" t="s">
        <v>41</v>
      </c>
      <c r="M1166" s="16" t="str">
        <f aca="false">IF(COUNTIF($A$2:A1166,A1166)&gt;1,"DUPLICATE","")</f>
        <v/>
      </c>
    </row>
    <row r="1167" customFormat="false" ht="15" hidden="false" customHeight="false" outlineLevel="0" collapsed="false">
      <c r="A1167" s="16" t="s">
        <v>2020</v>
      </c>
      <c r="B1167" s="16" t="s">
        <v>2021</v>
      </c>
      <c r="C1167" s="16" t="s">
        <v>359</v>
      </c>
      <c r="D1167" s="16" t="s">
        <v>92</v>
      </c>
      <c r="E1167" s="16" t="n">
        <v>2</v>
      </c>
      <c r="F1167" s="16" t="n">
        <v>3875</v>
      </c>
      <c r="G1167" s="16" t="n">
        <v>0</v>
      </c>
      <c r="H1167" s="16" t="s">
        <v>89</v>
      </c>
      <c r="I1167" s="16" t="s">
        <v>47</v>
      </c>
      <c r="J1167" s="16" t="n">
        <v>2</v>
      </c>
      <c r="K1167" s="16" t="n">
        <v>5</v>
      </c>
      <c r="L1167" s="16" t="s">
        <v>41</v>
      </c>
      <c r="M1167" s="16" t="str">
        <f aca="false">IF(COUNTIF($A$2:A1167,A1167)&gt;1,"DUPLICATE","")</f>
        <v/>
      </c>
    </row>
    <row r="1168" customFormat="false" ht="15" hidden="false" customHeight="false" outlineLevel="0" collapsed="false">
      <c r="A1168" s="16" t="s">
        <v>2022</v>
      </c>
      <c r="B1168" s="16" t="s">
        <v>2021</v>
      </c>
      <c r="C1168" s="16" t="s">
        <v>2023</v>
      </c>
      <c r="D1168" s="16" t="s">
        <v>219</v>
      </c>
      <c r="E1168" s="16" t="n">
        <v>4</v>
      </c>
      <c r="F1168" s="16" t="n">
        <v>1321</v>
      </c>
      <c r="G1168" s="16" t="n">
        <v>0.1</v>
      </c>
      <c r="H1168" s="16" t="s">
        <v>161</v>
      </c>
      <c r="I1168" s="16" t="s">
        <v>60</v>
      </c>
      <c r="J1168" s="16" t="n">
        <v>3</v>
      </c>
      <c r="K1168" s="16" t="n">
        <v>5</v>
      </c>
      <c r="L1168" s="16" t="s">
        <v>41</v>
      </c>
      <c r="M1168" s="16" t="str">
        <f aca="false">IF(COUNTIF($A$2:A1168,A1168)&gt;1,"DUPLICATE","")</f>
        <v/>
      </c>
    </row>
    <row r="1169" customFormat="false" ht="15" hidden="false" customHeight="false" outlineLevel="0" collapsed="false">
      <c r="A1169" s="16" t="s">
        <v>2024</v>
      </c>
      <c r="B1169" s="16" t="s">
        <v>2021</v>
      </c>
      <c r="C1169" s="16" t="s">
        <v>1342</v>
      </c>
      <c r="D1169" s="16" t="s">
        <v>222</v>
      </c>
      <c r="E1169" s="16" t="n">
        <v>4</v>
      </c>
      <c r="F1169" s="16" t="n">
        <v>1833</v>
      </c>
      <c r="G1169" s="16" t="n">
        <v>0.3</v>
      </c>
      <c r="H1169" s="16" t="s">
        <v>39</v>
      </c>
      <c r="I1169" s="16" t="s">
        <v>60</v>
      </c>
      <c r="J1169" s="16" t="n">
        <v>3</v>
      </c>
      <c r="K1169" s="16" t="n">
        <v>5</v>
      </c>
      <c r="L1169" s="16" t="s">
        <v>41</v>
      </c>
      <c r="M1169" s="16" t="str">
        <f aca="false">IF(COUNTIF($A$2:A1169,A1169)&gt;1,"DUPLICATE","")</f>
        <v/>
      </c>
    </row>
    <row r="1170" customFormat="false" ht="15" hidden="false" customHeight="false" outlineLevel="0" collapsed="false">
      <c r="A1170" s="16" t="s">
        <v>2025</v>
      </c>
      <c r="B1170" s="16" t="s">
        <v>2021</v>
      </c>
      <c r="C1170" s="16" t="s">
        <v>1637</v>
      </c>
      <c r="D1170" s="16" t="s">
        <v>108</v>
      </c>
      <c r="E1170" s="16" t="n">
        <v>1</v>
      </c>
      <c r="F1170" s="16" t="n">
        <v>3516</v>
      </c>
      <c r="G1170" s="16" t="n">
        <v>0</v>
      </c>
      <c r="H1170" s="16" t="s">
        <v>112</v>
      </c>
      <c r="I1170" s="16" t="s">
        <v>60</v>
      </c>
      <c r="J1170" s="16" t="n">
        <v>3</v>
      </c>
      <c r="K1170" s="16" t="n">
        <v>2</v>
      </c>
      <c r="L1170" s="16" t="s">
        <v>41</v>
      </c>
      <c r="M1170" s="16" t="str">
        <f aca="false">IF(COUNTIF($A$2:A1170,A1170)&gt;1,"DUPLICATE","")</f>
        <v/>
      </c>
    </row>
    <row r="1171" customFormat="false" ht="15" hidden="false" customHeight="false" outlineLevel="0" collapsed="false">
      <c r="A1171" s="16" t="s">
        <v>2026</v>
      </c>
      <c r="B1171" s="16" t="s">
        <v>2021</v>
      </c>
      <c r="C1171" s="16" t="s">
        <v>723</v>
      </c>
      <c r="D1171" s="16" t="s">
        <v>211</v>
      </c>
      <c r="E1171" s="16" t="n">
        <v>1</v>
      </c>
      <c r="F1171" s="16" t="n">
        <v>1287</v>
      </c>
      <c r="G1171" s="16" t="n">
        <v>0.05</v>
      </c>
      <c r="H1171" s="16" t="s">
        <v>81</v>
      </c>
      <c r="I1171" s="16"/>
      <c r="J1171" s="16" t="n">
        <v>2</v>
      </c>
      <c r="K1171" s="16" t="n">
        <v>4</v>
      </c>
      <c r="L1171" s="16" t="s">
        <v>41</v>
      </c>
      <c r="M1171" s="16" t="str">
        <f aca="false">IF(COUNTIF($A$2:A1171,A1171)&gt;1,"DUPLICATE","")</f>
        <v/>
      </c>
    </row>
    <row r="1172" customFormat="false" ht="15" hidden="false" customHeight="false" outlineLevel="0" collapsed="false">
      <c r="A1172" s="16" t="s">
        <v>2027</v>
      </c>
      <c r="B1172" s="16" t="s">
        <v>2021</v>
      </c>
      <c r="C1172" s="16" t="s">
        <v>726</v>
      </c>
      <c r="D1172" s="16" t="s">
        <v>136</v>
      </c>
      <c r="E1172" s="16" t="n">
        <v>2</v>
      </c>
      <c r="F1172" s="16" t="n">
        <v>2216</v>
      </c>
      <c r="G1172" s="16" t="n">
        <v>0</v>
      </c>
      <c r="H1172" s="16" t="s">
        <v>112</v>
      </c>
      <c r="I1172" s="16" t="s">
        <v>60</v>
      </c>
      <c r="J1172" s="16" t="n">
        <v>4</v>
      </c>
      <c r="K1172" s="16" t="n">
        <v>3</v>
      </c>
      <c r="L1172" s="16" t="s">
        <v>41</v>
      </c>
      <c r="M1172" s="16" t="str">
        <f aca="false">IF(COUNTIF($A$2:A1172,A1172)&gt;1,"DUPLICATE","")</f>
        <v/>
      </c>
    </row>
    <row r="1173" customFormat="false" ht="15" hidden="false" customHeight="false" outlineLevel="0" collapsed="false">
      <c r="A1173" s="16" t="s">
        <v>2028</v>
      </c>
      <c r="B1173" s="16" t="s">
        <v>2021</v>
      </c>
      <c r="C1173" s="16" t="s">
        <v>249</v>
      </c>
      <c r="D1173" s="16" t="s">
        <v>111</v>
      </c>
      <c r="E1173" s="16" t="n">
        <v>3</v>
      </c>
      <c r="F1173" s="16" t="n">
        <v>1035</v>
      </c>
      <c r="G1173" s="16" t="n">
        <v>0.15</v>
      </c>
      <c r="H1173" s="16" t="s">
        <v>46</v>
      </c>
      <c r="I1173" s="16" t="s">
        <v>60</v>
      </c>
      <c r="J1173" s="16" t="n">
        <v>4</v>
      </c>
      <c r="K1173" s="16" t="n">
        <v>4</v>
      </c>
      <c r="L1173" s="16" t="s">
        <v>41</v>
      </c>
      <c r="M1173" s="16" t="str">
        <f aca="false">IF(COUNTIF($A$2:A1173,A1173)&gt;1,"DUPLICATE","")</f>
        <v/>
      </c>
    </row>
    <row r="1174" customFormat="false" ht="15" hidden="false" customHeight="false" outlineLevel="0" collapsed="false">
      <c r="A1174" s="16" t="s">
        <v>2029</v>
      </c>
      <c r="B1174" s="16" t="s">
        <v>2021</v>
      </c>
      <c r="C1174" s="16" t="s">
        <v>1462</v>
      </c>
      <c r="D1174" s="16" t="s">
        <v>229</v>
      </c>
      <c r="E1174" s="16" t="n">
        <v>2</v>
      </c>
      <c r="F1174" s="16" t="n">
        <v>470</v>
      </c>
      <c r="G1174" s="16" t="n">
        <v>0.1</v>
      </c>
      <c r="H1174" s="16" t="s">
        <v>112</v>
      </c>
      <c r="I1174" s="16" t="s">
        <v>47</v>
      </c>
      <c r="J1174" s="16" t="n">
        <v>4</v>
      </c>
      <c r="K1174" s="16" t="n">
        <v>5</v>
      </c>
      <c r="L1174" s="16" t="s">
        <v>41</v>
      </c>
      <c r="M1174" s="16" t="str">
        <f aca="false">IF(COUNTIF($A$2:A1174,A1174)&gt;1,"DUPLICATE","")</f>
        <v/>
      </c>
    </row>
    <row r="1175" customFormat="false" ht="15" hidden="false" customHeight="false" outlineLevel="0" collapsed="false">
      <c r="A1175" s="16" t="s">
        <v>2030</v>
      </c>
      <c r="B1175" s="16" t="s">
        <v>2021</v>
      </c>
      <c r="C1175" s="16" t="s">
        <v>1420</v>
      </c>
      <c r="D1175" s="16" t="s">
        <v>412</v>
      </c>
      <c r="E1175" s="16" t="n">
        <v>2</v>
      </c>
      <c r="F1175" s="16" t="n">
        <v>1011</v>
      </c>
      <c r="G1175" s="16" t="n">
        <v>0</v>
      </c>
      <c r="H1175" s="16" t="s">
        <v>130</v>
      </c>
      <c r="I1175" s="16" t="s">
        <v>47</v>
      </c>
      <c r="J1175" s="16" t="n">
        <v>4</v>
      </c>
      <c r="K1175" s="16" t="n">
        <v>5</v>
      </c>
      <c r="L1175" s="16" t="s">
        <v>41</v>
      </c>
      <c r="M1175" s="16" t="str">
        <f aca="false">IF(COUNTIF($A$2:A1175,A1175)&gt;1,"DUPLICATE","")</f>
        <v/>
      </c>
    </row>
    <row r="1176" customFormat="false" ht="15" hidden="false" customHeight="false" outlineLevel="0" collapsed="false">
      <c r="A1176" s="16" t="s">
        <v>2031</v>
      </c>
      <c r="B1176" s="16" t="s">
        <v>2021</v>
      </c>
      <c r="C1176" s="16" t="s">
        <v>2032</v>
      </c>
      <c r="D1176" s="16" t="s">
        <v>639</v>
      </c>
      <c r="E1176" s="16" t="n">
        <v>1</v>
      </c>
      <c r="F1176" s="16" t="n">
        <v>814</v>
      </c>
      <c r="G1176" s="16" t="n">
        <v>0.15</v>
      </c>
      <c r="H1176" s="16" t="s">
        <v>112</v>
      </c>
      <c r="I1176" s="16" t="s">
        <v>40</v>
      </c>
      <c r="J1176" s="16" t="n">
        <v>3</v>
      </c>
      <c r="K1176" s="16" t="n">
        <v>4</v>
      </c>
      <c r="L1176" s="16" t="s">
        <v>41</v>
      </c>
      <c r="M1176" s="16" t="str">
        <f aca="false">IF(COUNTIF($A$2:A1176,A1176)&gt;1,"DUPLICATE","")</f>
        <v/>
      </c>
    </row>
    <row r="1177" customFormat="false" ht="15" hidden="false" customHeight="false" outlineLevel="0" collapsed="false">
      <c r="A1177" s="16" t="s">
        <v>2033</v>
      </c>
      <c r="B1177" s="16" t="s">
        <v>2021</v>
      </c>
      <c r="C1177" s="16" t="s">
        <v>2032</v>
      </c>
      <c r="D1177" s="16" t="s">
        <v>38</v>
      </c>
      <c r="E1177" s="16" t="n">
        <v>2</v>
      </c>
      <c r="F1177" s="16" t="n">
        <v>349</v>
      </c>
      <c r="G1177" s="16" t="n">
        <v>0.1</v>
      </c>
      <c r="H1177" s="16" t="s">
        <v>112</v>
      </c>
      <c r="I1177" s="16" t="s">
        <v>60</v>
      </c>
      <c r="J1177" s="16" t="n">
        <v>2</v>
      </c>
      <c r="K1177" s="16" t="n">
        <v>4</v>
      </c>
      <c r="L1177" s="16" t="s">
        <v>41</v>
      </c>
      <c r="M1177" s="16" t="str">
        <f aca="false">IF(COUNTIF($A$2:A1177,A1177)&gt;1,"DUPLICATE","")</f>
        <v/>
      </c>
    </row>
    <row r="1178" customFormat="false" ht="15" hidden="false" customHeight="false" outlineLevel="0" collapsed="false">
      <c r="A1178" s="16" t="s">
        <v>2034</v>
      </c>
      <c r="B1178" s="16" t="s">
        <v>2021</v>
      </c>
      <c r="C1178" s="16" t="s">
        <v>1194</v>
      </c>
      <c r="D1178" s="16" t="s">
        <v>165</v>
      </c>
      <c r="E1178" s="16" t="n">
        <v>1</v>
      </c>
      <c r="F1178" s="16" t="n">
        <v>872</v>
      </c>
      <c r="G1178" s="16" t="n">
        <v>0.1</v>
      </c>
      <c r="H1178" s="16" t="s">
        <v>130</v>
      </c>
      <c r="I1178" s="16" t="s">
        <v>40</v>
      </c>
      <c r="J1178" s="16" t="n">
        <v>5</v>
      </c>
      <c r="K1178" s="16" t="n">
        <v>4</v>
      </c>
      <c r="L1178" s="16" t="s">
        <v>41</v>
      </c>
      <c r="M1178" s="16" t="str">
        <f aca="false">IF(COUNTIF($A$2:A1178,A1178)&gt;1,"DUPLICATE","")</f>
        <v/>
      </c>
    </row>
    <row r="1179" customFormat="false" ht="15" hidden="false" customHeight="false" outlineLevel="0" collapsed="false">
      <c r="A1179" s="16" t="s">
        <v>2035</v>
      </c>
      <c r="B1179" s="16" t="s">
        <v>2036</v>
      </c>
      <c r="C1179" s="16" t="s">
        <v>764</v>
      </c>
      <c r="D1179" s="16" t="s">
        <v>184</v>
      </c>
      <c r="E1179" s="16" t="n">
        <v>4</v>
      </c>
      <c r="F1179" s="16" t="n">
        <v>1282</v>
      </c>
      <c r="G1179" s="16" t="n">
        <v>0.2</v>
      </c>
      <c r="H1179" s="16" t="s">
        <v>130</v>
      </c>
      <c r="I1179" s="16" t="s">
        <v>47</v>
      </c>
      <c r="J1179" s="16" t="n">
        <v>3</v>
      </c>
      <c r="K1179" s="16" t="n">
        <v>5</v>
      </c>
      <c r="L1179" s="16" t="s">
        <v>41</v>
      </c>
      <c r="M1179" s="16" t="str">
        <f aca="false">IF(COUNTIF($A$2:A1179,A1179)&gt;1,"DUPLICATE","")</f>
        <v/>
      </c>
    </row>
    <row r="1180" customFormat="false" ht="15" hidden="false" customHeight="false" outlineLevel="0" collapsed="false">
      <c r="A1180" s="16" t="s">
        <v>2037</v>
      </c>
      <c r="B1180" s="16" t="s">
        <v>2036</v>
      </c>
      <c r="C1180" s="16" t="s">
        <v>1055</v>
      </c>
      <c r="D1180" s="16" t="s">
        <v>170</v>
      </c>
      <c r="E1180" s="16" t="n">
        <v>1</v>
      </c>
      <c r="F1180" s="16" t="n">
        <v>3216</v>
      </c>
      <c r="G1180" s="16" t="n">
        <v>0</v>
      </c>
      <c r="H1180" s="16" t="s">
        <v>112</v>
      </c>
      <c r="I1180" s="16" t="s">
        <v>71</v>
      </c>
      <c r="J1180" s="16" t="n">
        <v>4</v>
      </c>
      <c r="K1180" s="16" t="n">
        <v>3</v>
      </c>
      <c r="L1180" s="16" t="s">
        <v>41</v>
      </c>
      <c r="M1180" s="16" t="str">
        <f aca="false">IF(COUNTIF($A$2:A1180,A1180)&gt;1,"DUPLICATE","")</f>
        <v/>
      </c>
    </row>
    <row r="1181" customFormat="false" ht="15" hidden="false" customHeight="false" outlineLevel="0" collapsed="false">
      <c r="A1181" s="16" t="s">
        <v>2038</v>
      </c>
      <c r="B1181" s="16" t="s">
        <v>2036</v>
      </c>
      <c r="C1181" s="16" t="s">
        <v>493</v>
      </c>
      <c r="D1181" s="16" t="s">
        <v>66</v>
      </c>
      <c r="E1181" s="16" t="n">
        <v>3</v>
      </c>
      <c r="F1181" s="16" t="n">
        <v>14837</v>
      </c>
      <c r="G1181" s="16" t="n">
        <v>0.2</v>
      </c>
      <c r="H1181" s="16" t="s">
        <v>56</v>
      </c>
      <c r="I1181" s="16" t="s">
        <v>60</v>
      </c>
      <c r="J1181" s="16" t="n">
        <v>6</v>
      </c>
      <c r="K1181" s="16" t="n">
        <v>4</v>
      </c>
      <c r="L1181" s="16" t="s">
        <v>41</v>
      </c>
      <c r="M1181" s="16" t="str">
        <f aca="false">IF(COUNTIF($A$2:A1181,A1181)&gt;1,"DUPLICATE","")</f>
        <v/>
      </c>
    </row>
    <row r="1182" customFormat="false" ht="15" hidden="false" customHeight="false" outlineLevel="0" collapsed="false">
      <c r="A1182" s="16" t="s">
        <v>2039</v>
      </c>
      <c r="B1182" s="16" t="s">
        <v>2036</v>
      </c>
      <c r="C1182" s="16" t="s">
        <v>415</v>
      </c>
      <c r="D1182" s="16" t="s">
        <v>660</v>
      </c>
      <c r="E1182" s="16" t="n">
        <v>3</v>
      </c>
      <c r="F1182" s="16" t="n">
        <v>1762</v>
      </c>
      <c r="G1182" s="16" t="n">
        <v>0.3</v>
      </c>
      <c r="H1182" s="16" t="s">
        <v>67</v>
      </c>
      <c r="I1182" s="16" t="s">
        <v>60</v>
      </c>
      <c r="J1182" s="16" t="n">
        <v>3</v>
      </c>
      <c r="K1182" s="16" t="n">
        <v>5</v>
      </c>
      <c r="L1182" s="16" t="s">
        <v>41</v>
      </c>
      <c r="M1182" s="16" t="str">
        <f aca="false">IF(COUNTIF($A$2:A1182,A1182)&gt;1,"DUPLICATE","")</f>
        <v/>
      </c>
    </row>
    <row r="1183" customFormat="false" ht="15" hidden="false" customHeight="false" outlineLevel="0" collapsed="false">
      <c r="A1183" s="16" t="s">
        <v>2040</v>
      </c>
      <c r="B1183" s="16" t="s">
        <v>2036</v>
      </c>
      <c r="C1183" s="16" t="s">
        <v>709</v>
      </c>
      <c r="D1183" s="16" t="s">
        <v>203</v>
      </c>
      <c r="E1183" s="16" t="n">
        <v>2</v>
      </c>
      <c r="F1183" s="16" t="n">
        <v>2545</v>
      </c>
      <c r="G1183" s="16" t="n">
        <v>0.05</v>
      </c>
      <c r="H1183" s="16" t="s">
        <v>655</v>
      </c>
      <c r="I1183" s="16" t="s">
        <v>47</v>
      </c>
      <c r="J1183" s="16" t="n">
        <v>3</v>
      </c>
      <c r="K1183" s="16" t="n">
        <v>4</v>
      </c>
      <c r="L1183" s="16" t="s">
        <v>41</v>
      </c>
      <c r="M1183" s="16" t="str">
        <f aca="false">IF(COUNTIF($A$2:A1183,A1183)&gt;1,"DUPLICATE","")</f>
        <v/>
      </c>
    </row>
    <row r="1184" customFormat="false" ht="15" hidden="false" customHeight="false" outlineLevel="0" collapsed="false">
      <c r="A1184" s="16" t="s">
        <v>2041</v>
      </c>
      <c r="B1184" s="16" t="s">
        <v>2036</v>
      </c>
      <c r="C1184" s="16" t="s">
        <v>1066</v>
      </c>
      <c r="D1184" s="16" t="s">
        <v>173</v>
      </c>
      <c r="E1184" s="16" t="n">
        <v>1</v>
      </c>
      <c r="F1184" s="16" t="n">
        <v>1144</v>
      </c>
      <c r="G1184" s="16" t="n">
        <v>0.05</v>
      </c>
      <c r="H1184" s="16" t="s">
        <v>39</v>
      </c>
      <c r="I1184" s="16" t="s">
        <v>40</v>
      </c>
      <c r="J1184" s="16" t="n">
        <v>3</v>
      </c>
      <c r="K1184" s="16" t="n">
        <v>5</v>
      </c>
      <c r="L1184" s="16" t="s">
        <v>41</v>
      </c>
      <c r="M1184" s="16" t="str">
        <f aca="false">IF(COUNTIF($A$2:A1184,A1184)&gt;1,"DUPLICATE","")</f>
        <v/>
      </c>
    </row>
    <row r="1185" customFormat="false" ht="15" hidden="false" customHeight="false" outlineLevel="0" collapsed="false">
      <c r="A1185" s="16" t="s">
        <v>2042</v>
      </c>
      <c r="B1185" s="16" t="s">
        <v>2036</v>
      </c>
      <c r="C1185" s="16" t="s">
        <v>1516</v>
      </c>
      <c r="D1185" s="16" t="s">
        <v>393</v>
      </c>
      <c r="E1185" s="16" t="n">
        <v>1</v>
      </c>
      <c r="F1185" s="16" t="n">
        <v>501</v>
      </c>
      <c r="G1185" s="16" t="n">
        <v>0.1</v>
      </c>
      <c r="H1185" s="16" t="s">
        <v>39</v>
      </c>
      <c r="I1185" s="16" t="s">
        <v>60</v>
      </c>
      <c r="J1185" s="16" t="n">
        <v>6</v>
      </c>
      <c r="K1185" s="16" t="n">
        <v>3</v>
      </c>
      <c r="L1185" s="16" t="s">
        <v>41</v>
      </c>
      <c r="M1185" s="16" t="str">
        <f aca="false">IF(COUNTIF($A$2:A1185,A1185)&gt;1,"DUPLICATE","")</f>
        <v/>
      </c>
    </row>
    <row r="1186" customFormat="false" ht="15" hidden="false" customHeight="false" outlineLevel="0" collapsed="false">
      <c r="A1186" s="16" t="s">
        <v>2043</v>
      </c>
      <c r="B1186" s="16" t="s">
        <v>2036</v>
      </c>
      <c r="C1186" s="16" t="s">
        <v>1119</v>
      </c>
      <c r="D1186" s="16" t="s">
        <v>80</v>
      </c>
      <c r="E1186" s="16" t="n">
        <v>1</v>
      </c>
      <c r="F1186" s="16" t="n">
        <v>1450</v>
      </c>
      <c r="G1186" s="16" t="n">
        <v>0.2</v>
      </c>
      <c r="H1186" s="16" t="s">
        <v>655</v>
      </c>
      <c r="I1186" s="16" t="s">
        <v>60</v>
      </c>
      <c r="J1186" s="16" t="n">
        <v>3</v>
      </c>
      <c r="K1186" s="16" t="n">
        <v>4</v>
      </c>
      <c r="L1186" s="16" t="s">
        <v>41</v>
      </c>
      <c r="M1186" s="16" t="str">
        <f aca="false">IF(COUNTIF($A$2:A1186,A1186)&gt;1,"DUPLICATE","")</f>
        <v/>
      </c>
    </row>
    <row r="1187" customFormat="false" ht="15" hidden="false" customHeight="false" outlineLevel="0" collapsed="false">
      <c r="A1187" s="16" t="s">
        <v>2044</v>
      </c>
      <c r="B1187" s="16" t="s">
        <v>2036</v>
      </c>
      <c r="C1187" s="16" t="s">
        <v>284</v>
      </c>
      <c r="D1187" s="16" t="s">
        <v>108</v>
      </c>
      <c r="E1187" s="16" t="n">
        <v>1</v>
      </c>
      <c r="F1187" s="16" t="n">
        <v>3515</v>
      </c>
      <c r="G1187" s="16" t="n">
        <v>0.1</v>
      </c>
      <c r="H1187" s="16" t="s">
        <v>112</v>
      </c>
      <c r="I1187" s="16" t="s">
        <v>71</v>
      </c>
      <c r="J1187" s="16" t="n">
        <v>5</v>
      </c>
      <c r="K1187" s="16" t="n">
        <v>3</v>
      </c>
      <c r="L1187" s="16" t="s">
        <v>41</v>
      </c>
      <c r="M1187" s="16" t="str">
        <f aca="false">IF(COUNTIF($A$2:A1187,A1187)&gt;1,"DUPLICATE","")</f>
        <v/>
      </c>
    </row>
    <row r="1188" customFormat="false" ht="15" hidden="false" customHeight="false" outlineLevel="0" collapsed="false">
      <c r="A1188" s="16" t="s">
        <v>2045</v>
      </c>
      <c r="B1188" s="16" t="s">
        <v>2036</v>
      </c>
      <c r="C1188" s="16" t="s">
        <v>666</v>
      </c>
      <c r="D1188" s="16" t="s">
        <v>55</v>
      </c>
      <c r="E1188" s="16" t="n">
        <v>1</v>
      </c>
      <c r="F1188" s="16" t="n">
        <v>1927</v>
      </c>
      <c r="G1188" s="16" t="n">
        <v>0</v>
      </c>
      <c r="H1188" s="16" t="s">
        <v>39</v>
      </c>
      <c r="I1188" s="16" t="s">
        <v>60</v>
      </c>
      <c r="J1188" s="16" t="n">
        <v>5</v>
      </c>
      <c r="K1188" s="16" t="n">
        <v>4</v>
      </c>
      <c r="L1188" s="16" t="s">
        <v>41</v>
      </c>
      <c r="M1188" s="16" t="str">
        <f aca="false">IF(COUNTIF($A$2:A1188,A1188)&gt;1,"DUPLICATE","")</f>
        <v/>
      </c>
    </row>
    <row r="1189" customFormat="false" ht="15" hidden="false" customHeight="false" outlineLevel="0" collapsed="false">
      <c r="A1189" s="16" t="s">
        <v>2046</v>
      </c>
      <c r="B1189" s="16" t="s">
        <v>2036</v>
      </c>
      <c r="C1189" s="16" t="s">
        <v>2047</v>
      </c>
      <c r="D1189" s="16" t="s">
        <v>262</v>
      </c>
      <c r="E1189" s="16" t="n">
        <v>1</v>
      </c>
      <c r="F1189" s="16" t="n">
        <v>796</v>
      </c>
      <c r="G1189" s="16" t="n">
        <v>0.15</v>
      </c>
      <c r="H1189" s="16" t="s">
        <v>67</v>
      </c>
      <c r="I1189" s="16" t="s">
        <v>60</v>
      </c>
      <c r="J1189" s="16" t="n">
        <v>2</v>
      </c>
      <c r="K1189" s="16" t="n">
        <v>4</v>
      </c>
      <c r="L1189" s="16" t="s">
        <v>41</v>
      </c>
      <c r="M1189" s="16" t="str">
        <f aca="false">IF(COUNTIF($A$2:A1189,A1189)&gt;1,"DUPLICATE","")</f>
        <v/>
      </c>
    </row>
    <row r="1190" customFormat="false" ht="15" hidden="false" customHeight="false" outlineLevel="0" collapsed="false">
      <c r="A1190" s="16" t="s">
        <v>2048</v>
      </c>
      <c r="B1190" s="16" t="s">
        <v>2049</v>
      </c>
      <c r="C1190" s="16" t="s">
        <v>1690</v>
      </c>
      <c r="D1190" s="16" t="s">
        <v>99</v>
      </c>
      <c r="E1190" s="16" t="n">
        <v>2</v>
      </c>
      <c r="F1190" s="16" t="s">
        <v>2050</v>
      </c>
      <c r="G1190" s="16" t="n">
        <v>0.3</v>
      </c>
      <c r="H1190" s="16" t="s">
        <v>56</v>
      </c>
      <c r="I1190" s="16" t="s">
        <v>123</v>
      </c>
      <c r="J1190" s="16" t="n">
        <v>7</v>
      </c>
      <c r="K1190" s="16" t="n">
        <v>4</v>
      </c>
      <c r="L1190" s="16" t="s">
        <v>41</v>
      </c>
      <c r="M1190" s="16" t="str">
        <f aca="false">IF(COUNTIF($A$2:A1190,A1190)&gt;1,"DUPLICATE","")</f>
        <v/>
      </c>
    </row>
    <row r="1191" customFormat="false" ht="15" hidden="false" customHeight="false" outlineLevel="0" collapsed="false">
      <c r="A1191" s="16" t="s">
        <v>2051</v>
      </c>
      <c r="B1191" s="16" t="s">
        <v>2049</v>
      </c>
      <c r="C1191" s="16" t="s">
        <v>210</v>
      </c>
      <c r="D1191" s="16" t="s">
        <v>108</v>
      </c>
      <c r="E1191" s="16" t="n">
        <v>2</v>
      </c>
      <c r="F1191" s="16" t="n">
        <v>3335</v>
      </c>
      <c r="G1191" s="16" t="n">
        <v>0.05</v>
      </c>
      <c r="H1191" s="16" t="s">
        <v>52</v>
      </c>
      <c r="I1191" s="16" t="s">
        <v>71</v>
      </c>
      <c r="J1191" s="16" t="n">
        <v>2</v>
      </c>
      <c r="K1191" s="16" t="n">
        <v>4</v>
      </c>
      <c r="L1191" s="16" t="s">
        <v>41</v>
      </c>
      <c r="M1191" s="16" t="str">
        <f aca="false">IF(COUNTIF($A$2:A1191,A1191)&gt;1,"DUPLICATE","")</f>
        <v/>
      </c>
    </row>
    <row r="1192" customFormat="false" ht="15" hidden="false" customHeight="false" outlineLevel="0" collapsed="false">
      <c r="A1192" s="16" t="s">
        <v>2052</v>
      </c>
      <c r="B1192" s="16" t="s">
        <v>2049</v>
      </c>
      <c r="C1192" s="16" t="s">
        <v>2053</v>
      </c>
      <c r="D1192" s="16" t="s">
        <v>170</v>
      </c>
      <c r="E1192" s="16" t="n">
        <v>2</v>
      </c>
      <c r="F1192" s="16" t="n">
        <v>3205</v>
      </c>
      <c r="G1192" s="16" t="n">
        <v>0.15</v>
      </c>
      <c r="H1192" s="16" t="s">
        <v>112</v>
      </c>
      <c r="I1192" s="16" t="s">
        <v>40</v>
      </c>
      <c r="J1192" s="16" t="n">
        <v>4</v>
      </c>
      <c r="K1192" s="16" t="n">
        <v>4</v>
      </c>
      <c r="L1192" s="16" t="s">
        <v>41</v>
      </c>
      <c r="M1192" s="16" t="str">
        <f aca="false">IF(COUNTIF($A$2:A1192,A1192)&gt;1,"DUPLICATE","")</f>
        <v/>
      </c>
    </row>
    <row r="1193" customFormat="false" ht="15" hidden="false" customHeight="false" outlineLevel="0" collapsed="false">
      <c r="A1193" s="16" t="s">
        <v>2054</v>
      </c>
      <c r="B1193" s="16" t="s">
        <v>2049</v>
      </c>
      <c r="C1193" s="16" t="s">
        <v>1153</v>
      </c>
      <c r="D1193" s="16" t="s">
        <v>639</v>
      </c>
      <c r="E1193" s="16" t="n">
        <v>2</v>
      </c>
      <c r="F1193" s="16" t="s">
        <v>2055</v>
      </c>
      <c r="G1193" s="16" t="n">
        <v>0.1</v>
      </c>
      <c r="H1193" s="16" t="s">
        <v>56</v>
      </c>
      <c r="I1193" s="16" t="s">
        <v>71</v>
      </c>
      <c r="J1193" s="16" t="n">
        <v>5</v>
      </c>
      <c r="K1193" s="16" t="n">
        <v>4</v>
      </c>
      <c r="L1193" s="16" t="s">
        <v>41</v>
      </c>
      <c r="M1193" s="16" t="str">
        <f aca="false">IF(COUNTIF($A$2:A1193,A1193)&gt;1,"DUPLICATE","")</f>
        <v/>
      </c>
    </row>
    <row r="1194" customFormat="false" ht="15" hidden="false" customHeight="false" outlineLevel="0" collapsed="false">
      <c r="A1194" s="16" t="s">
        <v>2056</v>
      </c>
      <c r="B1194" s="16" t="s">
        <v>2049</v>
      </c>
      <c r="C1194" s="16" t="s">
        <v>2057</v>
      </c>
      <c r="D1194" s="16" t="s">
        <v>95</v>
      </c>
      <c r="E1194" s="16" t="n">
        <v>3</v>
      </c>
      <c r="F1194" s="16" t="n">
        <v>1526</v>
      </c>
      <c r="G1194" s="16" t="n">
        <v>0.2</v>
      </c>
      <c r="H1194" s="16" t="s">
        <v>233</v>
      </c>
      <c r="I1194" s="16" t="s">
        <v>71</v>
      </c>
      <c r="J1194" s="16" t="n">
        <v>4</v>
      </c>
      <c r="K1194" s="16" t="n">
        <v>5</v>
      </c>
      <c r="L1194" s="16" t="s">
        <v>41</v>
      </c>
      <c r="M1194" s="16" t="str">
        <f aca="false">IF(COUNTIF($A$2:A1194,A1194)&gt;1,"DUPLICATE","")</f>
        <v/>
      </c>
    </row>
    <row r="1195" customFormat="false" ht="15" hidden="false" customHeight="false" outlineLevel="0" collapsed="false">
      <c r="A1195" s="16" t="s">
        <v>2058</v>
      </c>
      <c r="B1195" s="16" t="s">
        <v>2049</v>
      </c>
      <c r="C1195" s="16" t="s">
        <v>2059</v>
      </c>
      <c r="D1195" s="16" t="s">
        <v>232</v>
      </c>
      <c r="E1195" s="16" t="n">
        <v>5</v>
      </c>
      <c r="F1195" s="16" t="n">
        <v>2034</v>
      </c>
      <c r="G1195" s="16" t="n">
        <v>0.3</v>
      </c>
      <c r="H1195" s="16" t="s">
        <v>208</v>
      </c>
      <c r="I1195" s="16" t="s">
        <v>40</v>
      </c>
      <c r="J1195" s="16" t="n">
        <v>6</v>
      </c>
      <c r="K1195" s="16" t="n">
        <v>4</v>
      </c>
      <c r="L1195" s="16" t="s">
        <v>41</v>
      </c>
      <c r="M1195" s="16" t="str">
        <f aca="false">IF(COUNTIF($A$2:A1195,A1195)&gt;1,"DUPLICATE","")</f>
        <v/>
      </c>
    </row>
    <row r="1196" customFormat="false" ht="15" hidden="false" customHeight="false" outlineLevel="0" collapsed="false">
      <c r="A1196" s="16" t="s">
        <v>2060</v>
      </c>
      <c r="B1196" s="16" t="s">
        <v>2049</v>
      </c>
      <c r="C1196" s="16" t="s">
        <v>2061</v>
      </c>
      <c r="D1196" s="16" t="s">
        <v>219</v>
      </c>
      <c r="E1196" s="16" t="n">
        <v>1</v>
      </c>
      <c r="F1196" s="16" t="n">
        <v>1273</v>
      </c>
      <c r="G1196" s="16" t="n">
        <v>0.1</v>
      </c>
      <c r="H1196" s="16" t="s">
        <v>112</v>
      </c>
      <c r="I1196" s="16" t="s">
        <v>71</v>
      </c>
      <c r="J1196" s="16" t="n">
        <v>5</v>
      </c>
      <c r="K1196" s="16" t="n">
        <v>4</v>
      </c>
      <c r="L1196" s="16" t="s">
        <v>41</v>
      </c>
      <c r="M1196" s="16" t="str">
        <f aca="false">IF(COUNTIF($A$2:A1196,A1196)&gt;1,"DUPLICATE","")</f>
        <v/>
      </c>
    </row>
    <row r="1197" customFormat="false" ht="15" hidden="false" customHeight="false" outlineLevel="0" collapsed="false">
      <c r="A1197" s="16" t="s">
        <v>2062</v>
      </c>
      <c r="B1197" s="16" t="s">
        <v>2049</v>
      </c>
      <c r="C1197" s="16" t="s">
        <v>128</v>
      </c>
      <c r="D1197" s="16" t="s">
        <v>222</v>
      </c>
      <c r="E1197" s="16" t="n">
        <v>1</v>
      </c>
      <c r="F1197" s="16" t="n">
        <v>1815</v>
      </c>
      <c r="G1197" s="16" t="n">
        <v>0.2</v>
      </c>
      <c r="H1197" s="16" t="s">
        <v>130</v>
      </c>
      <c r="I1197" s="16" t="s">
        <v>71</v>
      </c>
      <c r="J1197" s="16" t="n">
        <v>4</v>
      </c>
      <c r="K1197" s="16" t="n">
        <v>5</v>
      </c>
      <c r="L1197" s="16" t="s">
        <v>41</v>
      </c>
      <c r="M1197" s="16" t="str">
        <f aca="false">IF(COUNTIF($A$2:A1197,A1197)&gt;1,"DUPLICATE","")</f>
        <v/>
      </c>
    </row>
    <row r="1198" customFormat="false" ht="15" hidden="false" customHeight="false" outlineLevel="0" collapsed="false">
      <c r="A1198" s="16" t="s">
        <v>2063</v>
      </c>
      <c r="B1198" s="16" t="s">
        <v>2049</v>
      </c>
      <c r="C1198" s="16" t="s">
        <v>2064</v>
      </c>
      <c r="D1198" s="16" t="s">
        <v>51</v>
      </c>
      <c r="E1198" s="16" t="n">
        <v>2</v>
      </c>
      <c r="F1198" s="16" t="n">
        <v>2227</v>
      </c>
      <c r="G1198" s="16" t="n">
        <v>0.2</v>
      </c>
      <c r="H1198" s="16" t="s">
        <v>112</v>
      </c>
      <c r="I1198" s="16" t="s">
        <v>71</v>
      </c>
      <c r="J1198" s="16" t="n">
        <v>2</v>
      </c>
      <c r="K1198" s="16" t="n">
        <v>5</v>
      </c>
      <c r="L1198" s="16" t="s">
        <v>41</v>
      </c>
      <c r="M1198" s="16" t="str">
        <f aca="false">IF(COUNTIF($A$2:A1198,A1198)&gt;1,"DUPLICATE","")</f>
        <v/>
      </c>
    </row>
    <row r="1199" customFormat="false" ht="15" hidden="false" customHeight="false" outlineLevel="0" collapsed="false">
      <c r="A1199" s="16" t="s">
        <v>2065</v>
      </c>
      <c r="B1199" s="16" t="s">
        <v>2049</v>
      </c>
      <c r="C1199" s="16" t="s">
        <v>2066</v>
      </c>
      <c r="D1199" s="16" t="s">
        <v>179</v>
      </c>
      <c r="E1199" s="16" t="n">
        <v>3</v>
      </c>
      <c r="F1199" s="16" t="n">
        <v>2440</v>
      </c>
      <c r="G1199" s="16" t="n">
        <v>0.2</v>
      </c>
      <c r="H1199" s="16" t="s">
        <v>67</v>
      </c>
      <c r="I1199" s="16" t="s">
        <v>60</v>
      </c>
      <c r="J1199" s="16" t="n">
        <v>2</v>
      </c>
      <c r="K1199" s="16" t="n">
        <v>4</v>
      </c>
      <c r="L1199" s="16" t="s">
        <v>41</v>
      </c>
      <c r="M1199" s="16" t="str">
        <f aca="false">IF(COUNTIF($A$2:A1199,A1199)&gt;1,"DUPLICATE","")</f>
        <v/>
      </c>
    </row>
    <row r="1200" customFormat="false" ht="15" hidden="false" customHeight="false" outlineLevel="0" collapsed="false">
      <c r="A1200" s="16" t="s">
        <v>2067</v>
      </c>
      <c r="B1200" s="16" t="s">
        <v>2049</v>
      </c>
      <c r="C1200" s="16" t="s">
        <v>986</v>
      </c>
      <c r="D1200" s="16" t="s">
        <v>216</v>
      </c>
      <c r="E1200" s="16" t="n">
        <v>2</v>
      </c>
      <c r="F1200" s="16" t="n">
        <v>908</v>
      </c>
      <c r="G1200" s="16" t="n">
        <v>0.05</v>
      </c>
      <c r="H1200" s="16" t="s">
        <v>67</v>
      </c>
      <c r="I1200" s="16" t="s">
        <v>71</v>
      </c>
      <c r="J1200" s="16" t="n">
        <v>5</v>
      </c>
      <c r="K1200" s="16" t="n">
        <v>3</v>
      </c>
      <c r="L1200" s="16" t="s">
        <v>57</v>
      </c>
      <c r="M1200" s="16" t="str">
        <f aca="false">IF(COUNTIF($A$2:A1200,A1200)&gt;1,"DUPLICATE","")</f>
        <v/>
      </c>
    </row>
    <row r="1201" customFormat="false" ht="15" hidden="false" customHeight="false" outlineLevel="0" collapsed="false">
      <c r="A1201" s="16" t="s">
        <v>2068</v>
      </c>
      <c r="B1201" s="16" t="s">
        <v>2049</v>
      </c>
      <c r="C1201" s="16" t="s">
        <v>1634</v>
      </c>
      <c r="D1201" s="16" t="s">
        <v>191</v>
      </c>
      <c r="E1201" s="16" t="n">
        <v>1</v>
      </c>
      <c r="F1201" s="16" t="n">
        <v>415</v>
      </c>
      <c r="G1201" s="16" t="n">
        <v>0.05</v>
      </c>
      <c r="H1201" s="16" t="s">
        <v>130</v>
      </c>
      <c r="I1201" s="16" t="s">
        <v>47</v>
      </c>
      <c r="J1201" s="16" t="n">
        <v>2</v>
      </c>
      <c r="K1201" s="16" t="n">
        <v>5</v>
      </c>
      <c r="L1201" s="16" t="s">
        <v>41</v>
      </c>
      <c r="M1201" s="16" t="str">
        <f aca="false">IF(COUNTIF($A$2:A1201,A1201)&gt;1,"DUPLICATE","")</f>
        <v/>
      </c>
    </row>
    <row r="1202" customFormat="false" ht="15" hidden="false" customHeight="false" outlineLevel="0" collapsed="false">
      <c r="A1202" s="16" t="s">
        <v>2069</v>
      </c>
      <c r="B1202" s="16" t="s">
        <v>2070</v>
      </c>
      <c r="C1202" s="16" t="s">
        <v>762</v>
      </c>
      <c r="D1202" s="16" t="s">
        <v>149</v>
      </c>
      <c r="E1202" s="16" t="n">
        <v>2</v>
      </c>
      <c r="F1202" s="16" t="n">
        <v>1528</v>
      </c>
      <c r="G1202" s="16" t="n">
        <v>0.3</v>
      </c>
      <c r="H1202" s="16" t="s">
        <v>89</v>
      </c>
      <c r="I1202" s="16" t="s">
        <v>47</v>
      </c>
      <c r="J1202" s="16" t="n">
        <v>5</v>
      </c>
      <c r="K1202" s="16" t="n">
        <v>4</v>
      </c>
      <c r="L1202" s="16" t="s">
        <v>41</v>
      </c>
      <c r="M1202" s="16" t="str">
        <f aca="false">IF(COUNTIF($A$2:A1202,A1202)&gt;1,"DUPLICATE","")</f>
        <v/>
      </c>
    </row>
    <row r="1203" customFormat="false" ht="15" hidden="false" customHeight="false" outlineLevel="0" collapsed="false">
      <c r="A1203" s="16" t="s">
        <v>2071</v>
      </c>
      <c r="B1203" s="16" t="s">
        <v>2070</v>
      </c>
      <c r="C1203" s="16" t="s">
        <v>891</v>
      </c>
      <c r="D1203" s="16" t="s">
        <v>45</v>
      </c>
      <c r="E1203" s="16" t="n">
        <v>1</v>
      </c>
      <c r="F1203" s="16" t="n">
        <v>287</v>
      </c>
      <c r="G1203" s="16" t="n">
        <v>0</v>
      </c>
      <c r="H1203" s="16" t="s">
        <v>39</v>
      </c>
      <c r="I1203" s="16" t="s">
        <v>71</v>
      </c>
      <c r="J1203" s="16" t="n">
        <v>3</v>
      </c>
      <c r="K1203" s="16" t="n">
        <v>5</v>
      </c>
      <c r="L1203" s="16" t="s">
        <v>41</v>
      </c>
      <c r="M1203" s="16" t="str">
        <f aca="false">IF(COUNTIF($A$2:A1203,A1203)&gt;1,"DUPLICATE","")</f>
        <v/>
      </c>
    </row>
    <row r="1204" customFormat="false" ht="15" hidden="false" customHeight="false" outlineLevel="0" collapsed="false">
      <c r="A1204" s="16" t="s">
        <v>2072</v>
      </c>
      <c r="B1204" s="16" t="s">
        <v>2070</v>
      </c>
      <c r="C1204" s="16" t="s">
        <v>583</v>
      </c>
      <c r="D1204" s="16" t="s">
        <v>149</v>
      </c>
      <c r="E1204" s="16" t="n">
        <v>1</v>
      </c>
      <c r="F1204" s="16" t="n">
        <v>1565</v>
      </c>
      <c r="G1204" s="16" t="n">
        <v>0</v>
      </c>
      <c r="H1204" s="16" t="s">
        <v>130</v>
      </c>
      <c r="I1204" s="16" t="s">
        <v>71</v>
      </c>
      <c r="J1204" s="16" t="n">
        <v>4</v>
      </c>
      <c r="K1204" s="16" t="n">
        <v>4</v>
      </c>
      <c r="L1204" s="16" t="s">
        <v>41</v>
      </c>
      <c r="M1204" s="16" t="str">
        <f aca="false">IF(COUNTIF($A$2:A1204,A1204)&gt;1,"DUPLICATE","")</f>
        <v/>
      </c>
    </row>
    <row r="1205" customFormat="false" ht="15" hidden="false" customHeight="false" outlineLevel="0" collapsed="false">
      <c r="A1205" s="16" t="s">
        <v>2073</v>
      </c>
      <c r="B1205" s="16" t="s">
        <v>2070</v>
      </c>
      <c r="C1205" s="16" t="s">
        <v>1985</v>
      </c>
      <c r="D1205" s="16" t="s">
        <v>111</v>
      </c>
      <c r="E1205" s="16" t="n">
        <v>3</v>
      </c>
      <c r="F1205" s="16" t="n">
        <v>991</v>
      </c>
      <c r="G1205" s="16" t="n">
        <v>0.15</v>
      </c>
      <c r="H1205" s="16" t="s">
        <v>39</v>
      </c>
      <c r="I1205" s="16" t="s">
        <v>123</v>
      </c>
      <c r="J1205" s="16" t="n">
        <v>3</v>
      </c>
      <c r="K1205" s="16" t="n">
        <v>5</v>
      </c>
      <c r="L1205" s="16" t="s">
        <v>41</v>
      </c>
      <c r="M1205" s="16" t="str">
        <f aca="false">IF(COUNTIF($A$2:A1205,A1205)&gt;1,"DUPLICATE","")</f>
        <v/>
      </c>
    </row>
    <row r="1206" customFormat="false" ht="15" hidden="false" customHeight="false" outlineLevel="0" collapsed="false">
      <c r="A1206" s="16" t="s">
        <v>2074</v>
      </c>
      <c r="B1206" s="16" t="s">
        <v>2070</v>
      </c>
      <c r="C1206" s="16" t="s">
        <v>1318</v>
      </c>
      <c r="D1206" s="16" t="s">
        <v>63</v>
      </c>
      <c r="E1206" s="16" t="n">
        <v>1</v>
      </c>
      <c r="F1206" s="16" t="n">
        <v>1490</v>
      </c>
      <c r="G1206" s="16" t="n">
        <v>0.15</v>
      </c>
      <c r="H1206" s="16" t="s">
        <v>70</v>
      </c>
      <c r="I1206" s="16" t="s">
        <v>60</v>
      </c>
      <c r="J1206" s="16" t="n">
        <v>5</v>
      </c>
      <c r="K1206" s="16" t="n">
        <v>4</v>
      </c>
      <c r="L1206" s="16" t="s">
        <v>41</v>
      </c>
      <c r="M1206" s="16" t="str">
        <f aca="false">IF(COUNTIF($A$2:A1206,A1206)&gt;1,"DUPLICATE","")</f>
        <v/>
      </c>
    </row>
    <row r="1207" customFormat="false" ht="15" hidden="false" customHeight="false" outlineLevel="0" collapsed="false">
      <c r="A1207" s="16" t="s">
        <v>2075</v>
      </c>
      <c r="B1207" s="16" t="s">
        <v>2070</v>
      </c>
      <c r="C1207" s="16" t="s">
        <v>2076</v>
      </c>
      <c r="D1207" s="16" t="s">
        <v>291</v>
      </c>
      <c r="E1207" s="16" t="n">
        <v>1</v>
      </c>
      <c r="F1207" s="16" t="n">
        <v>1163</v>
      </c>
      <c r="G1207" s="16" t="n">
        <v>0</v>
      </c>
      <c r="H1207" s="16" t="s">
        <v>208</v>
      </c>
      <c r="I1207" s="16" t="s">
        <v>71</v>
      </c>
      <c r="J1207" s="16" t="n">
        <v>5</v>
      </c>
      <c r="K1207" s="16" t="n">
        <v>3</v>
      </c>
      <c r="L1207" s="16" t="s">
        <v>41</v>
      </c>
      <c r="M1207" s="16" t="str">
        <f aca="false">IF(COUNTIF($A$2:A1207,A1207)&gt;1,"DUPLICATE","")</f>
        <v/>
      </c>
    </row>
    <row r="1208" customFormat="false" ht="15" hidden="false" customHeight="false" outlineLevel="0" collapsed="false">
      <c r="A1208" s="16" t="s">
        <v>2077</v>
      </c>
      <c r="B1208" s="16" t="s">
        <v>2070</v>
      </c>
      <c r="C1208" s="16" t="s">
        <v>368</v>
      </c>
      <c r="D1208" s="16" t="s">
        <v>250</v>
      </c>
      <c r="E1208" s="16" t="n">
        <v>1</v>
      </c>
      <c r="F1208" s="16" t="n">
        <v>721</v>
      </c>
      <c r="G1208" s="16" t="n">
        <v>0.05</v>
      </c>
      <c r="H1208" s="16" t="s">
        <v>112</v>
      </c>
      <c r="I1208" s="16" t="s">
        <v>47</v>
      </c>
      <c r="J1208" s="16" t="n">
        <v>3</v>
      </c>
      <c r="K1208" s="16" t="n">
        <v>4</v>
      </c>
      <c r="L1208" s="16" t="s">
        <v>41</v>
      </c>
      <c r="M1208" s="16" t="str">
        <f aca="false">IF(COUNTIF($A$2:A1208,A1208)&gt;1,"DUPLICATE","")</f>
        <v/>
      </c>
    </row>
    <row r="1209" customFormat="false" ht="15" hidden="false" customHeight="false" outlineLevel="0" collapsed="false">
      <c r="A1209" s="16" t="s">
        <v>2078</v>
      </c>
      <c r="B1209" s="16" t="s">
        <v>2070</v>
      </c>
      <c r="C1209" s="16" t="s">
        <v>1376</v>
      </c>
      <c r="D1209" s="16" t="s">
        <v>126</v>
      </c>
      <c r="E1209" s="16" t="n">
        <v>2</v>
      </c>
      <c r="F1209" s="16" t="n">
        <v>396</v>
      </c>
      <c r="G1209" s="16" t="n">
        <v>0</v>
      </c>
      <c r="H1209" s="16" t="s">
        <v>130</v>
      </c>
      <c r="I1209" s="16" t="s">
        <v>100</v>
      </c>
      <c r="J1209" s="16" t="n">
        <v>3</v>
      </c>
      <c r="K1209" s="16" t="n">
        <v>5</v>
      </c>
      <c r="L1209" s="16" t="s">
        <v>41</v>
      </c>
      <c r="M1209" s="16" t="str">
        <f aca="false">IF(COUNTIF($A$2:A1209,A1209)&gt;1,"DUPLICATE","")</f>
        <v/>
      </c>
    </row>
    <row r="1210" customFormat="false" ht="15" hidden="false" customHeight="false" outlineLevel="0" collapsed="false">
      <c r="A1210" s="16" t="s">
        <v>2079</v>
      </c>
      <c r="B1210" s="16" t="s">
        <v>2070</v>
      </c>
      <c r="C1210" s="16" t="s">
        <v>1119</v>
      </c>
      <c r="D1210" s="16" t="s">
        <v>108</v>
      </c>
      <c r="E1210" s="16" t="n">
        <v>2</v>
      </c>
      <c r="F1210" s="16" t="n">
        <v>3336</v>
      </c>
      <c r="G1210" s="16" t="n">
        <v>0</v>
      </c>
      <c r="H1210" s="16" t="s">
        <v>655</v>
      </c>
      <c r="I1210" s="16" t="s">
        <v>60</v>
      </c>
      <c r="J1210" s="16" t="n">
        <v>2</v>
      </c>
      <c r="K1210" s="16" t="n">
        <v>5</v>
      </c>
      <c r="L1210" s="16" t="s">
        <v>41</v>
      </c>
      <c r="M1210" s="16" t="str">
        <f aca="false">IF(COUNTIF($A$2:A1210,A1210)&gt;1,"DUPLICATE","")</f>
        <v/>
      </c>
    </row>
    <row r="1211" customFormat="false" ht="15" hidden="false" customHeight="false" outlineLevel="0" collapsed="false">
      <c r="A1211" s="16" t="s">
        <v>2080</v>
      </c>
      <c r="B1211" s="16" t="s">
        <v>2070</v>
      </c>
      <c r="C1211" s="16" t="s">
        <v>1570</v>
      </c>
      <c r="D1211" s="16" t="s">
        <v>63</v>
      </c>
      <c r="E1211" s="16" t="n">
        <v>1</v>
      </c>
      <c r="F1211" s="16" t="n">
        <v>1528</v>
      </c>
      <c r="G1211" s="16" t="n">
        <v>0.2</v>
      </c>
      <c r="H1211" s="16" t="s">
        <v>130</v>
      </c>
      <c r="I1211" s="16" t="s">
        <v>47</v>
      </c>
      <c r="J1211" s="16" t="n">
        <v>7</v>
      </c>
      <c r="K1211" s="16" t="n">
        <v>4</v>
      </c>
      <c r="L1211" s="16" t="s">
        <v>41</v>
      </c>
      <c r="M1211" s="16" t="str">
        <f aca="false">IF(COUNTIF($A$2:A1211,A1211)&gt;1,"DUPLICATE","")</f>
        <v/>
      </c>
    </row>
    <row r="1212" customFormat="false" ht="15" hidden="false" customHeight="false" outlineLevel="0" collapsed="false">
      <c r="A1212" s="16" t="s">
        <v>2081</v>
      </c>
      <c r="B1212" s="16" t="s">
        <v>2070</v>
      </c>
      <c r="C1212" s="16" t="s">
        <v>613</v>
      </c>
      <c r="D1212" s="16" t="s">
        <v>211</v>
      </c>
      <c r="E1212" s="16" t="n">
        <v>1</v>
      </c>
      <c r="F1212" s="16" t="n">
        <v>1270</v>
      </c>
      <c r="G1212" s="16" t="n">
        <v>0.15</v>
      </c>
      <c r="H1212" s="16" t="s">
        <v>70</v>
      </c>
      <c r="I1212" s="16" t="s">
        <v>47</v>
      </c>
      <c r="J1212" s="16" t="n">
        <v>4</v>
      </c>
      <c r="K1212" s="16" t="n">
        <v>1</v>
      </c>
      <c r="L1212" s="16" t="s">
        <v>57</v>
      </c>
      <c r="M1212" s="16" t="str">
        <f aca="false">IF(COUNTIF($A$2:A1212,A1212)&gt;1,"DUPLICATE","")</f>
        <v/>
      </c>
    </row>
    <row r="1213" customFormat="false" ht="15" hidden="false" customHeight="false" outlineLevel="0" collapsed="false">
      <c r="A1213" s="16" t="s">
        <v>2082</v>
      </c>
      <c r="B1213" s="16" t="s">
        <v>2070</v>
      </c>
      <c r="C1213" s="16" t="s">
        <v>539</v>
      </c>
      <c r="D1213" s="16" t="s">
        <v>211</v>
      </c>
      <c r="E1213" s="16" t="n">
        <v>1</v>
      </c>
      <c r="F1213" s="16" t="s">
        <v>2083</v>
      </c>
      <c r="G1213" s="16" t="n">
        <v>0</v>
      </c>
      <c r="H1213" s="16" t="s">
        <v>130</v>
      </c>
      <c r="I1213" s="16" t="s">
        <v>71</v>
      </c>
      <c r="J1213" s="16" t="n">
        <v>4</v>
      </c>
      <c r="K1213" s="16" t="n">
        <v>3</v>
      </c>
      <c r="L1213" s="16" t="s">
        <v>57</v>
      </c>
      <c r="M1213" s="16" t="str">
        <f aca="false">IF(COUNTIF($A$2:A1213,A1213)&gt;1,"DUPLICATE","")</f>
        <v/>
      </c>
    </row>
    <row r="1214" customFormat="false" ht="15" hidden="false" customHeight="false" outlineLevel="0" collapsed="false">
      <c r="A1214" s="16" t="s">
        <v>2084</v>
      </c>
      <c r="B1214" s="16" t="s">
        <v>2085</v>
      </c>
      <c r="C1214" s="16" t="s">
        <v>862</v>
      </c>
      <c r="D1214" s="16" t="s">
        <v>225</v>
      </c>
      <c r="E1214" s="16" t="n">
        <v>1</v>
      </c>
      <c r="F1214" s="16" t="n">
        <v>410</v>
      </c>
      <c r="G1214" s="16" t="n">
        <v>0.15</v>
      </c>
      <c r="H1214" s="16" t="s">
        <v>67</v>
      </c>
      <c r="I1214" s="16" t="s">
        <v>60</v>
      </c>
      <c r="J1214" s="16" t="n">
        <v>2</v>
      </c>
      <c r="K1214" s="16"/>
      <c r="L1214" s="16" t="s">
        <v>41</v>
      </c>
      <c r="M1214" s="16" t="str">
        <f aca="false">IF(COUNTIF($A$2:A1214,A1214)&gt;1,"DUPLICATE","")</f>
        <v/>
      </c>
    </row>
    <row r="1215" customFormat="false" ht="15" hidden="false" customHeight="false" outlineLevel="0" collapsed="false">
      <c r="A1215" s="16" t="s">
        <v>2086</v>
      </c>
      <c r="B1215" s="16" t="s">
        <v>2085</v>
      </c>
      <c r="C1215" s="16" t="s">
        <v>400</v>
      </c>
      <c r="D1215" s="16" t="s">
        <v>440</v>
      </c>
      <c r="E1215" s="16" t="n">
        <v>1</v>
      </c>
      <c r="F1215" s="16" t="n">
        <v>1445</v>
      </c>
      <c r="G1215" s="16"/>
      <c r="H1215" s="16" t="s">
        <v>81</v>
      </c>
      <c r="I1215" s="16" t="s">
        <v>60</v>
      </c>
      <c r="J1215" s="16" t="n">
        <v>3</v>
      </c>
      <c r="K1215" s="16" t="n">
        <v>5</v>
      </c>
      <c r="L1215" s="16" t="s">
        <v>41</v>
      </c>
      <c r="M1215" s="16" t="str">
        <f aca="false">IF(COUNTIF($A$2:A1215,A1215)&gt;1,"DUPLICATE","")</f>
        <v/>
      </c>
    </row>
    <row r="1216" customFormat="false" ht="15" hidden="false" customHeight="false" outlineLevel="0" collapsed="false">
      <c r="A1216" s="16" t="s">
        <v>2087</v>
      </c>
      <c r="B1216" s="16" t="s">
        <v>2088</v>
      </c>
      <c r="C1216" s="16" t="s">
        <v>894</v>
      </c>
      <c r="D1216" s="16" t="s">
        <v>139</v>
      </c>
      <c r="E1216" s="16" t="n">
        <v>2</v>
      </c>
      <c r="F1216" s="16" t="n">
        <v>364</v>
      </c>
      <c r="G1216" s="16" t="n">
        <v>0</v>
      </c>
      <c r="H1216" s="16" t="s">
        <v>70</v>
      </c>
      <c r="I1216" s="16" t="s">
        <v>60</v>
      </c>
      <c r="J1216" s="16" t="n">
        <v>8</v>
      </c>
      <c r="K1216" s="16" t="n">
        <v>4</v>
      </c>
      <c r="L1216" s="16" t="s">
        <v>41</v>
      </c>
      <c r="M1216" s="16" t="str">
        <f aca="false">IF(COUNTIF($A$2:A1216,A1216)&gt;1,"DUPLICATE","")</f>
        <v/>
      </c>
    </row>
    <row r="1217" customFormat="false" ht="15" hidden="false" customHeight="false" outlineLevel="0" collapsed="false">
      <c r="A1217" s="16" t="s">
        <v>2089</v>
      </c>
      <c r="B1217" s="16" t="s">
        <v>2085</v>
      </c>
      <c r="C1217" s="16" t="s">
        <v>961</v>
      </c>
      <c r="D1217" s="16" t="s">
        <v>80</v>
      </c>
      <c r="E1217" s="16" t="n">
        <v>2</v>
      </c>
      <c r="F1217" s="16" t="s">
        <v>2090</v>
      </c>
      <c r="G1217" s="16" t="n">
        <v>0</v>
      </c>
      <c r="H1217" s="16" t="s">
        <v>130</v>
      </c>
      <c r="I1217" s="16" t="s">
        <v>60</v>
      </c>
      <c r="J1217" s="16" t="n">
        <v>4</v>
      </c>
      <c r="K1217" s="16" t="n">
        <v>4</v>
      </c>
      <c r="L1217" s="16" t="s">
        <v>41</v>
      </c>
      <c r="M1217" s="16" t="str">
        <f aca="false">IF(COUNTIF($A$2:A1217,A1217)&gt;1,"DUPLICATE","")</f>
        <v/>
      </c>
    </row>
    <row r="1218" customFormat="false" ht="15" hidden="false" customHeight="false" outlineLevel="0" collapsed="false">
      <c r="A1218" s="16" t="s">
        <v>2091</v>
      </c>
      <c r="B1218" s="16" t="s">
        <v>2085</v>
      </c>
      <c r="C1218" s="16" t="s">
        <v>1757</v>
      </c>
      <c r="D1218" s="16" t="s">
        <v>291</v>
      </c>
      <c r="E1218" s="16" t="n">
        <v>1</v>
      </c>
      <c r="F1218" s="16" t="n">
        <v>1214</v>
      </c>
      <c r="G1218" s="16"/>
      <c r="H1218" s="16" t="s">
        <v>39</v>
      </c>
      <c r="I1218" s="16" t="s">
        <v>71</v>
      </c>
      <c r="J1218" s="16" t="n">
        <v>3</v>
      </c>
      <c r="K1218" s="16" t="n">
        <v>4</v>
      </c>
      <c r="L1218" s="16" t="s">
        <v>41</v>
      </c>
      <c r="M1218" s="16" t="str">
        <f aca="false">IF(COUNTIF($A$2:A1218,A1218)&gt;1,"DUPLICATE","")</f>
        <v/>
      </c>
    </row>
    <row r="1219" customFormat="false" ht="15" hidden="false" customHeight="false" outlineLevel="0" collapsed="false">
      <c r="A1219" s="16" t="s">
        <v>2092</v>
      </c>
      <c r="B1219" s="16" t="s">
        <v>2085</v>
      </c>
      <c r="C1219" s="16" t="s">
        <v>218</v>
      </c>
      <c r="D1219" s="16" t="s">
        <v>146</v>
      </c>
      <c r="E1219" s="16" t="n">
        <v>3</v>
      </c>
      <c r="F1219" s="16" t="n">
        <v>438</v>
      </c>
      <c r="G1219" s="16" t="n">
        <v>0.15</v>
      </c>
      <c r="H1219" s="16" t="s">
        <v>130</v>
      </c>
      <c r="I1219" s="16" t="s">
        <v>100</v>
      </c>
      <c r="J1219" s="16" t="n">
        <v>3</v>
      </c>
      <c r="K1219" s="16" t="n">
        <v>4</v>
      </c>
      <c r="L1219" s="16" t="s">
        <v>41</v>
      </c>
      <c r="M1219" s="16" t="str">
        <f aca="false">IF(COUNTIF($A$2:A1219,A1219)&gt;1,"DUPLICATE","")</f>
        <v/>
      </c>
    </row>
    <row r="1220" customFormat="false" ht="15" hidden="false" customHeight="false" outlineLevel="0" collapsed="false">
      <c r="A1220" s="16" t="s">
        <v>2093</v>
      </c>
      <c r="B1220" s="16" t="s">
        <v>2085</v>
      </c>
      <c r="C1220" s="16" t="s">
        <v>756</v>
      </c>
      <c r="D1220" s="16" t="s">
        <v>211</v>
      </c>
      <c r="E1220" s="16" t="n">
        <v>2</v>
      </c>
      <c r="F1220" s="16" t="n">
        <v>1359</v>
      </c>
      <c r="G1220" s="16" t="n">
        <v>0.2</v>
      </c>
      <c r="H1220" s="16" t="s">
        <v>81</v>
      </c>
      <c r="I1220" s="16" t="s">
        <v>60</v>
      </c>
      <c r="J1220" s="16" t="n">
        <v>4</v>
      </c>
      <c r="K1220" s="16" t="n">
        <v>3</v>
      </c>
      <c r="L1220" s="16" t="s">
        <v>57</v>
      </c>
      <c r="M1220" s="16" t="str">
        <f aca="false">IF(COUNTIF($A$2:A1220,A1220)&gt;1,"DUPLICATE","")</f>
        <v/>
      </c>
    </row>
    <row r="1221" customFormat="false" ht="15" hidden="false" customHeight="false" outlineLevel="0" collapsed="false">
      <c r="A1221" s="16" t="s">
        <v>2094</v>
      </c>
      <c r="B1221" s="16" t="s">
        <v>2085</v>
      </c>
      <c r="C1221" s="16" t="s">
        <v>613</v>
      </c>
      <c r="D1221" s="16" t="s">
        <v>133</v>
      </c>
      <c r="E1221" s="16" t="n">
        <v>2</v>
      </c>
      <c r="F1221" s="16" t="n">
        <v>616</v>
      </c>
      <c r="G1221" s="16" t="n">
        <v>0.1</v>
      </c>
      <c r="H1221" s="16" t="s">
        <v>281</v>
      </c>
      <c r="I1221" s="16" t="s">
        <v>40</v>
      </c>
      <c r="J1221" s="16" t="n">
        <v>5</v>
      </c>
      <c r="K1221" s="16" t="n">
        <v>3</v>
      </c>
      <c r="L1221" s="16" t="s">
        <v>57</v>
      </c>
      <c r="M1221" s="16" t="str">
        <f aca="false">IF(COUNTIF($A$2:A1221,A1221)&gt;1,"DUPLICATE","")</f>
        <v/>
      </c>
    </row>
    <row r="1222" customFormat="false" ht="15" hidden="false" customHeight="false" outlineLevel="0" collapsed="false">
      <c r="A1222" s="16" t="s">
        <v>2095</v>
      </c>
      <c r="B1222" s="16" t="s">
        <v>2085</v>
      </c>
      <c r="C1222" s="16" t="s">
        <v>247</v>
      </c>
      <c r="D1222" s="16" t="s">
        <v>126</v>
      </c>
      <c r="E1222" s="16" t="n">
        <v>3</v>
      </c>
      <c r="F1222" s="16" t="n">
        <v>406</v>
      </c>
      <c r="G1222" s="16" t="n">
        <v>0.3</v>
      </c>
      <c r="H1222" s="16" t="s">
        <v>70</v>
      </c>
      <c r="I1222" s="16"/>
      <c r="J1222" s="16" t="n">
        <v>7</v>
      </c>
      <c r="K1222" s="16" t="n">
        <v>3</v>
      </c>
      <c r="L1222" s="16" t="s">
        <v>57</v>
      </c>
      <c r="M1222" s="16" t="str">
        <f aca="false">IF(COUNTIF($A$2:A1222,A1222)&gt;1,"DUPLICATE","")</f>
        <v/>
      </c>
    </row>
    <row r="1223" customFormat="false" ht="15" hidden="false" customHeight="false" outlineLevel="0" collapsed="false">
      <c r="A1223" s="16" t="s">
        <v>2096</v>
      </c>
      <c r="B1223" s="16" t="s">
        <v>2085</v>
      </c>
      <c r="C1223" s="16" t="s">
        <v>392</v>
      </c>
      <c r="D1223" s="16" t="s">
        <v>639</v>
      </c>
      <c r="E1223" s="16" t="n">
        <v>1</v>
      </c>
      <c r="F1223" s="16" t="n">
        <v>767</v>
      </c>
      <c r="G1223" s="16" t="n">
        <v>0.05</v>
      </c>
      <c r="H1223" s="16" t="s">
        <v>112</v>
      </c>
      <c r="I1223" s="16" t="s">
        <v>60</v>
      </c>
      <c r="J1223" s="16" t="n">
        <v>3</v>
      </c>
      <c r="K1223" s="16" t="n">
        <v>4</v>
      </c>
      <c r="L1223" s="16" t="s">
        <v>41</v>
      </c>
      <c r="M1223" s="16" t="str">
        <f aca="false">IF(COUNTIF($A$2:A1223,A1223)&gt;1,"DUPLICATE","")</f>
        <v/>
      </c>
    </row>
    <row r="1224" customFormat="false" ht="15" hidden="false" customHeight="false" outlineLevel="0" collapsed="false">
      <c r="A1224" s="16" t="s">
        <v>2097</v>
      </c>
      <c r="B1224" s="16" t="s">
        <v>2085</v>
      </c>
      <c r="C1224" s="16" t="s">
        <v>2098</v>
      </c>
      <c r="D1224" s="16" t="s">
        <v>216</v>
      </c>
      <c r="E1224" s="16" t="n">
        <v>2</v>
      </c>
      <c r="F1224" s="16" t="n">
        <v>900</v>
      </c>
      <c r="G1224" s="16" t="n">
        <v>0.1</v>
      </c>
      <c r="H1224" s="16" t="s">
        <v>655</v>
      </c>
      <c r="I1224" s="16" t="s">
        <v>40</v>
      </c>
      <c r="J1224" s="16" t="n">
        <v>6</v>
      </c>
      <c r="K1224" s="16" t="n">
        <v>3</v>
      </c>
      <c r="L1224" s="16" t="s">
        <v>41</v>
      </c>
      <c r="M1224" s="16" t="str">
        <f aca="false">IF(COUNTIF($A$2:A1224,A1224)&gt;1,"DUPLICATE","")</f>
        <v/>
      </c>
    </row>
    <row r="1225" customFormat="false" ht="15" hidden="false" customHeight="false" outlineLevel="0" collapsed="false">
      <c r="A1225" s="16" t="s">
        <v>2099</v>
      </c>
      <c r="B1225" s="16" t="s">
        <v>2100</v>
      </c>
      <c r="C1225" s="16" t="s">
        <v>1363</v>
      </c>
      <c r="D1225" s="16" t="s">
        <v>119</v>
      </c>
      <c r="E1225" s="16" t="n">
        <v>1</v>
      </c>
      <c r="F1225" s="16" t="n">
        <v>255</v>
      </c>
      <c r="G1225" s="16" t="n">
        <v>0.15</v>
      </c>
      <c r="H1225" s="16" t="s">
        <v>81</v>
      </c>
      <c r="I1225" s="16" t="s">
        <v>71</v>
      </c>
      <c r="J1225" s="16" t="n">
        <v>2</v>
      </c>
      <c r="K1225" s="16" t="n">
        <v>4</v>
      </c>
      <c r="L1225" s="16" t="s">
        <v>41</v>
      </c>
      <c r="M1225" s="16" t="str">
        <f aca="false">IF(COUNTIF($A$2:A1225,A1225)&gt;1,"DUPLICATE","")</f>
        <v/>
      </c>
    </row>
    <row r="1226" customFormat="false" ht="15" hidden="false" customHeight="false" outlineLevel="0" collapsed="false">
      <c r="A1226" s="16" t="s">
        <v>2101</v>
      </c>
      <c r="B1226" s="16" t="s">
        <v>2100</v>
      </c>
      <c r="C1226" s="16" t="s">
        <v>1570</v>
      </c>
      <c r="D1226" s="16" t="s">
        <v>92</v>
      </c>
      <c r="E1226" s="16" t="n">
        <v>2</v>
      </c>
      <c r="F1226" s="16" t="n">
        <v>3988</v>
      </c>
      <c r="G1226" s="16" t="n">
        <v>0</v>
      </c>
      <c r="H1226" s="16" t="s">
        <v>130</v>
      </c>
      <c r="I1226" s="16" t="s">
        <v>40</v>
      </c>
      <c r="J1226" s="16" t="n">
        <v>3</v>
      </c>
      <c r="K1226" s="16" t="n">
        <v>4</v>
      </c>
      <c r="L1226" s="16" t="s">
        <v>41</v>
      </c>
      <c r="M1226" s="16" t="str">
        <f aca="false">IF(COUNTIF($A$2:A1226,A1226)&gt;1,"DUPLICATE","")</f>
        <v/>
      </c>
    </row>
    <row r="1227" customFormat="false" ht="15" hidden="false" customHeight="false" outlineLevel="0" collapsed="false">
      <c r="A1227" s="16" t="s">
        <v>2102</v>
      </c>
      <c r="B1227" s="16" t="s">
        <v>2100</v>
      </c>
      <c r="C1227" s="16" t="s">
        <v>343</v>
      </c>
      <c r="D1227" s="16" t="s">
        <v>136</v>
      </c>
      <c r="E1227" s="16" t="n">
        <v>1</v>
      </c>
      <c r="F1227" s="16" t="n">
        <v>2294</v>
      </c>
      <c r="G1227" s="16" t="n">
        <v>0.05</v>
      </c>
      <c r="H1227" s="16" t="s">
        <v>112</v>
      </c>
      <c r="I1227" s="16" t="s">
        <v>60</v>
      </c>
      <c r="J1227" s="16" t="n">
        <v>5</v>
      </c>
      <c r="K1227" s="16" t="n">
        <v>4</v>
      </c>
      <c r="L1227" s="16" t="s">
        <v>41</v>
      </c>
      <c r="M1227" s="16" t="str">
        <f aca="false">IF(COUNTIF($A$2:A1227,A1227)&gt;1,"DUPLICATE","")</f>
        <v/>
      </c>
    </row>
    <row r="1228" customFormat="false" ht="15" hidden="false" customHeight="false" outlineLevel="0" collapsed="false">
      <c r="A1228" s="16" t="s">
        <v>2103</v>
      </c>
      <c r="B1228" s="16" t="s">
        <v>2100</v>
      </c>
      <c r="C1228" s="16" t="s">
        <v>307</v>
      </c>
      <c r="D1228" s="16" t="s">
        <v>99</v>
      </c>
      <c r="E1228" s="16" t="n">
        <v>3</v>
      </c>
      <c r="F1228" s="16" t="n">
        <v>699</v>
      </c>
      <c r="G1228" s="16" t="n">
        <v>0.15</v>
      </c>
      <c r="H1228" s="16" t="s">
        <v>483</v>
      </c>
      <c r="I1228" s="16" t="s">
        <v>40</v>
      </c>
      <c r="J1228" s="16" t="n">
        <v>5</v>
      </c>
      <c r="K1228" s="16" t="n">
        <v>2</v>
      </c>
      <c r="L1228" s="16" t="s">
        <v>57</v>
      </c>
      <c r="M1228" s="16" t="str">
        <f aca="false">IF(COUNTIF($A$2:A1228,A1228)&gt;1,"DUPLICATE","")</f>
        <v/>
      </c>
    </row>
    <row r="1229" customFormat="false" ht="15" hidden="false" customHeight="false" outlineLevel="0" collapsed="false">
      <c r="A1229" s="16" t="s">
        <v>2104</v>
      </c>
      <c r="B1229" s="16" t="s">
        <v>2100</v>
      </c>
      <c r="C1229" s="16" t="s">
        <v>320</v>
      </c>
      <c r="D1229" s="16" t="s">
        <v>55</v>
      </c>
      <c r="E1229" s="16" t="n">
        <v>1</v>
      </c>
      <c r="F1229" s="16" t="n">
        <v>2047</v>
      </c>
      <c r="G1229" s="16" t="n">
        <v>0.1</v>
      </c>
      <c r="H1229" s="16" t="s">
        <v>208</v>
      </c>
      <c r="I1229" s="16"/>
      <c r="J1229" s="16" t="n">
        <v>4</v>
      </c>
      <c r="K1229" s="16" t="n">
        <v>4</v>
      </c>
      <c r="L1229" s="16" t="s">
        <v>41</v>
      </c>
      <c r="M1229" s="16" t="str">
        <f aca="false">IF(COUNTIF($A$2:A1229,A1229)&gt;1,"DUPLICATE","")</f>
        <v/>
      </c>
    </row>
    <row r="1230" customFormat="false" ht="15" hidden="false" customHeight="false" outlineLevel="0" collapsed="false">
      <c r="A1230" s="16" t="s">
        <v>2105</v>
      </c>
      <c r="B1230" s="16" t="s">
        <v>2100</v>
      </c>
      <c r="C1230" s="16" t="s">
        <v>1087</v>
      </c>
      <c r="D1230" s="16" t="s">
        <v>412</v>
      </c>
      <c r="E1230" s="16" t="n">
        <v>2</v>
      </c>
      <c r="F1230" s="16" t="n">
        <v>1009</v>
      </c>
      <c r="G1230" s="16" t="n">
        <v>0.05</v>
      </c>
      <c r="H1230" s="16" t="s">
        <v>39</v>
      </c>
      <c r="I1230" s="16" t="s">
        <v>40</v>
      </c>
      <c r="J1230" s="16" t="n">
        <v>3</v>
      </c>
      <c r="K1230" s="16" t="n">
        <v>5</v>
      </c>
      <c r="L1230" s="16" t="s">
        <v>41</v>
      </c>
      <c r="M1230" s="16" t="str">
        <f aca="false">IF(COUNTIF($A$2:A1230,A1230)&gt;1,"DUPLICATE","")</f>
        <v/>
      </c>
    </row>
    <row r="1231" customFormat="false" ht="15" hidden="false" customHeight="false" outlineLevel="0" collapsed="false">
      <c r="A1231" s="16" t="s">
        <v>2105</v>
      </c>
      <c r="B1231" s="16" t="s">
        <v>2100</v>
      </c>
      <c r="C1231" s="16" t="s">
        <v>1087</v>
      </c>
      <c r="D1231" s="16" t="s">
        <v>412</v>
      </c>
      <c r="E1231" s="16" t="n">
        <v>2</v>
      </c>
      <c r="F1231" s="16" t="n">
        <v>1009</v>
      </c>
      <c r="G1231" s="16" t="n">
        <v>0.05</v>
      </c>
      <c r="H1231" s="16" t="s">
        <v>39</v>
      </c>
      <c r="I1231" s="16" t="s">
        <v>40</v>
      </c>
      <c r="J1231" s="16" t="n">
        <v>3</v>
      </c>
      <c r="K1231" s="16" t="n">
        <v>5</v>
      </c>
      <c r="L1231" s="16" t="s">
        <v>41</v>
      </c>
      <c r="M1231" s="16" t="str">
        <f aca="false">IF(COUNTIF($A$2:A1231,A1231)&gt;1,"DUPLICATE","")</f>
        <v>DUPLICATE</v>
      </c>
    </row>
    <row r="1232" customFormat="false" ht="15" hidden="false" customHeight="false" outlineLevel="0" collapsed="false">
      <c r="A1232" s="16" t="s">
        <v>2106</v>
      </c>
      <c r="B1232" s="16" t="s">
        <v>2100</v>
      </c>
      <c r="C1232" s="16" t="s">
        <v>1499</v>
      </c>
      <c r="D1232" s="16" t="s">
        <v>232</v>
      </c>
      <c r="E1232" s="16" t="n">
        <v>2</v>
      </c>
      <c r="F1232" s="16" t="n">
        <v>1919</v>
      </c>
      <c r="G1232" s="16" t="n">
        <v>0.05</v>
      </c>
      <c r="H1232" s="16" t="s">
        <v>208</v>
      </c>
      <c r="I1232" s="16" t="s">
        <v>40</v>
      </c>
      <c r="J1232" s="16" t="n">
        <v>7</v>
      </c>
      <c r="K1232" s="16" t="n">
        <v>4</v>
      </c>
      <c r="L1232" s="16" t="s">
        <v>41</v>
      </c>
      <c r="M1232" s="16" t="str">
        <f aca="false">IF(COUNTIF($A$2:A1232,A1232)&gt;1,"DUPLICATE","")</f>
        <v/>
      </c>
    </row>
    <row r="1233" customFormat="false" ht="15" hidden="false" customHeight="false" outlineLevel="0" collapsed="false">
      <c r="A1233" s="16" t="s">
        <v>2107</v>
      </c>
      <c r="B1233" s="16" t="s">
        <v>2100</v>
      </c>
      <c r="C1233" s="16" t="s">
        <v>941</v>
      </c>
      <c r="D1233" s="16" t="s">
        <v>55</v>
      </c>
      <c r="E1233" s="16" t="n">
        <v>1</v>
      </c>
      <c r="F1233" s="16" t="n">
        <v>2022</v>
      </c>
      <c r="G1233" s="16" t="n">
        <v>0.2</v>
      </c>
      <c r="H1233" s="16" t="s">
        <v>130</v>
      </c>
      <c r="I1233" s="16" t="s">
        <v>40</v>
      </c>
      <c r="J1233" s="16" t="n">
        <v>3</v>
      </c>
      <c r="K1233" s="16" t="n">
        <v>4</v>
      </c>
      <c r="L1233" s="16" t="s">
        <v>57</v>
      </c>
      <c r="M1233" s="16" t="str">
        <f aca="false">IF(COUNTIF($A$2:A1233,A1233)&gt;1,"DUPLICATE","")</f>
        <v/>
      </c>
    </row>
    <row r="1234" customFormat="false" ht="15" hidden="false" customHeight="false" outlineLevel="0" collapsed="false">
      <c r="A1234" s="16" t="s">
        <v>2108</v>
      </c>
      <c r="B1234" s="16" t="s">
        <v>2109</v>
      </c>
      <c r="C1234" s="16" t="s">
        <v>114</v>
      </c>
      <c r="D1234" s="16" t="s">
        <v>250</v>
      </c>
      <c r="E1234" s="16" t="n">
        <v>2</v>
      </c>
      <c r="F1234" s="16" t="n">
        <v>685</v>
      </c>
      <c r="G1234" s="16" t="n">
        <v>0.2</v>
      </c>
      <c r="H1234" s="16" t="s">
        <v>46</v>
      </c>
      <c r="I1234" s="16" t="s">
        <v>100</v>
      </c>
      <c r="J1234" s="16" t="n">
        <v>3</v>
      </c>
      <c r="K1234" s="16" t="n">
        <v>4</v>
      </c>
      <c r="L1234" s="16" t="s">
        <v>41</v>
      </c>
      <c r="M1234" s="16" t="str">
        <f aca="false">IF(COUNTIF($A$2:A1234,A1234)&gt;1,"DUPLICATE","")</f>
        <v/>
      </c>
    </row>
    <row r="1235" customFormat="false" ht="15" hidden="false" customHeight="false" outlineLevel="0" collapsed="false">
      <c r="A1235" s="16" t="s">
        <v>2110</v>
      </c>
      <c r="B1235" s="16" t="s">
        <v>2109</v>
      </c>
      <c r="C1235" s="16" t="s">
        <v>495</v>
      </c>
      <c r="D1235" s="16" t="s">
        <v>142</v>
      </c>
      <c r="E1235" s="16" t="n">
        <v>1</v>
      </c>
      <c r="F1235" s="16" t="n">
        <v>580</v>
      </c>
      <c r="G1235" s="16" t="n">
        <v>0.05</v>
      </c>
      <c r="H1235" s="16" t="s">
        <v>503</v>
      </c>
      <c r="I1235" s="16" t="s">
        <v>40</v>
      </c>
      <c r="J1235" s="16" t="n">
        <v>7</v>
      </c>
      <c r="K1235" s="16" t="n">
        <v>3</v>
      </c>
      <c r="L1235" s="16" t="s">
        <v>41</v>
      </c>
      <c r="M1235" s="16" t="str">
        <f aca="false">IF(COUNTIF($A$2:A1235,A1235)&gt;1,"DUPLICATE","")</f>
        <v/>
      </c>
    </row>
    <row r="1236" customFormat="false" ht="15" hidden="false" customHeight="false" outlineLevel="0" collapsed="false">
      <c r="A1236" s="16" t="s">
        <v>2111</v>
      </c>
      <c r="B1236" s="16" t="s">
        <v>2109</v>
      </c>
      <c r="C1236" s="16" t="s">
        <v>2112</v>
      </c>
      <c r="D1236" s="16" t="s">
        <v>119</v>
      </c>
      <c r="E1236" s="16" t="n">
        <v>1</v>
      </c>
      <c r="F1236" s="16" t="n">
        <v>255</v>
      </c>
      <c r="G1236" s="16" t="n">
        <v>0.3</v>
      </c>
      <c r="H1236" s="16" t="s">
        <v>233</v>
      </c>
      <c r="I1236" s="16" t="s">
        <v>100</v>
      </c>
      <c r="J1236" s="16" t="n">
        <v>7</v>
      </c>
      <c r="K1236" s="16" t="n">
        <v>4</v>
      </c>
      <c r="L1236" s="16" t="s">
        <v>41</v>
      </c>
      <c r="M1236" s="16" t="str">
        <f aca="false">IF(COUNTIF($A$2:A1236,A1236)&gt;1,"DUPLICATE","")</f>
        <v/>
      </c>
    </row>
    <row r="1237" customFormat="false" ht="15" hidden="false" customHeight="false" outlineLevel="0" collapsed="false">
      <c r="A1237" s="16" t="s">
        <v>2113</v>
      </c>
      <c r="B1237" s="16" t="s">
        <v>2109</v>
      </c>
      <c r="C1237" s="16" t="s">
        <v>102</v>
      </c>
      <c r="D1237" s="16" t="s">
        <v>45</v>
      </c>
      <c r="E1237" s="16" t="n">
        <v>2</v>
      </c>
      <c r="F1237" s="16" t="n">
        <v>288</v>
      </c>
      <c r="G1237" s="16" t="n">
        <v>0</v>
      </c>
      <c r="H1237" s="16" t="s">
        <v>67</v>
      </c>
      <c r="I1237" s="16" t="s">
        <v>100</v>
      </c>
      <c r="J1237" s="16" t="n">
        <v>3</v>
      </c>
      <c r="K1237" s="16" t="n">
        <v>4</v>
      </c>
      <c r="L1237" s="16" t="s">
        <v>41</v>
      </c>
      <c r="M1237" s="16" t="str">
        <f aca="false">IF(COUNTIF($A$2:A1237,A1237)&gt;1,"DUPLICATE","")</f>
        <v/>
      </c>
    </row>
    <row r="1238" customFormat="false" ht="15" hidden="false" customHeight="false" outlineLevel="0" collapsed="false">
      <c r="A1238" s="16" t="s">
        <v>2114</v>
      </c>
      <c r="B1238" s="16" t="s">
        <v>2109</v>
      </c>
      <c r="C1238" s="16" t="s">
        <v>756</v>
      </c>
      <c r="D1238" s="16" t="s">
        <v>115</v>
      </c>
      <c r="E1238" s="16" t="n">
        <v>3</v>
      </c>
      <c r="F1238" s="16" t="n">
        <v>302</v>
      </c>
      <c r="G1238" s="16" t="n">
        <v>0</v>
      </c>
      <c r="H1238" s="16" t="s">
        <v>81</v>
      </c>
      <c r="I1238" s="16" t="s">
        <v>40</v>
      </c>
      <c r="J1238" s="16" t="n">
        <v>4</v>
      </c>
      <c r="K1238" s="16" t="n">
        <v>3</v>
      </c>
      <c r="L1238" s="16" t="s">
        <v>41</v>
      </c>
      <c r="M1238" s="16" t="str">
        <f aca="false">IF(COUNTIF($A$2:A1238,A1238)&gt;1,"DUPLICATE","")</f>
        <v/>
      </c>
    </row>
    <row r="1239" customFormat="false" ht="15" hidden="false" customHeight="false" outlineLevel="0" collapsed="false">
      <c r="A1239" s="16" t="s">
        <v>2115</v>
      </c>
      <c r="B1239" s="16" t="s">
        <v>2109</v>
      </c>
      <c r="C1239" s="16" t="s">
        <v>104</v>
      </c>
      <c r="D1239" s="16" t="s">
        <v>63</v>
      </c>
      <c r="E1239" s="16" t="n">
        <v>2</v>
      </c>
      <c r="F1239" s="16" t="n">
        <v>1541</v>
      </c>
      <c r="G1239" s="16" t="n">
        <v>0.2</v>
      </c>
      <c r="H1239" s="16" t="s">
        <v>161</v>
      </c>
      <c r="I1239" s="16" t="s">
        <v>47</v>
      </c>
      <c r="J1239" s="16" t="n">
        <v>3</v>
      </c>
      <c r="K1239" s="16" t="n">
        <v>5</v>
      </c>
      <c r="L1239" s="16" t="s">
        <v>41</v>
      </c>
      <c r="M1239" s="16" t="str">
        <f aca="false">IF(COUNTIF($A$2:A1239,A1239)&gt;1,"DUPLICATE","")</f>
        <v/>
      </c>
    </row>
    <row r="1240" customFormat="false" ht="15" hidden="false" customHeight="false" outlineLevel="0" collapsed="false">
      <c r="A1240" s="16" t="s">
        <v>2116</v>
      </c>
      <c r="B1240" s="16" t="s">
        <v>2109</v>
      </c>
      <c r="C1240" s="16" t="s">
        <v>879</v>
      </c>
      <c r="D1240" s="16" t="s">
        <v>222</v>
      </c>
      <c r="E1240" s="16" t="n">
        <v>3</v>
      </c>
      <c r="F1240" s="16" t="n">
        <v>1807</v>
      </c>
      <c r="G1240" s="16" t="n">
        <v>0.05</v>
      </c>
      <c r="H1240" s="16" t="s">
        <v>130</v>
      </c>
      <c r="I1240" s="16" t="s">
        <v>71</v>
      </c>
      <c r="J1240" s="16" t="n">
        <v>3</v>
      </c>
      <c r="K1240" s="16" t="n">
        <v>5</v>
      </c>
      <c r="L1240" s="16" t="s">
        <v>41</v>
      </c>
      <c r="M1240" s="16" t="str">
        <f aca="false">IF(COUNTIF($A$2:A1240,A1240)&gt;1,"DUPLICATE","")</f>
        <v/>
      </c>
    </row>
    <row r="1241" customFormat="false" ht="15" hidden="false" customHeight="false" outlineLevel="0" collapsed="false">
      <c r="A1241" s="16" t="s">
        <v>2117</v>
      </c>
      <c r="B1241" s="16" t="s">
        <v>2109</v>
      </c>
      <c r="C1241" s="16" t="s">
        <v>2118</v>
      </c>
      <c r="D1241" s="16" t="s">
        <v>660</v>
      </c>
      <c r="E1241" s="16" t="n">
        <v>2</v>
      </c>
      <c r="F1241" s="16" t="n">
        <v>1810</v>
      </c>
      <c r="G1241" s="16" t="n">
        <v>0.1</v>
      </c>
      <c r="H1241" s="16" t="s">
        <v>39</v>
      </c>
      <c r="I1241" s="16" t="s">
        <v>60</v>
      </c>
      <c r="J1241" s="16" t="n">
        <v>2</v>
      </c>
      <c r="K1241" s="16" t="n">
        <v>5</v>
      </c>
      <c r="L1241" s="16" t="s">
        <v>41</v>
      </c>
      <c r="M1241" s="16" t="str">
        <f aca="false">IF(COUNTIF($A$2:A1241,A1241)&gt;1,"DUPLICATE","")</f>
        <v/>
      </c>
    </row>
    <row r="1242" customFormat="false" ht="15" hidden="false" customHeight="false" outlineLevel="0" collapsed="false">
      <c r="A1242" s="16" t="s">
        <v>2119</v>
      </c>
      <c r="B1242" s="16" t="s">
        <v>2120</v>
      </c>
      <c r="C1242" s="16" t="s">
        <v>1255</v>
      </c>
      <c r="D1242" s="16" t="s">
        <v>160</v>
      </c>
      <c r="E1242" s="16" t="n">
        <v>2</v>
      </c>
      <c r="F1242" s="16" t="n">
        <v>1889</v>
      </c>
      <c r="G1242" s="16" t="n">
        <v>0.3</v>
      </c>
      <c r="H1242" s="16" t="s">
        <v>112</v>
      </c>
      <c r="I1242" s="16" t="s">
        <v>60</v>
      </c>
      <c r="J1242" s="16" t="n">
        <v>3</v>
      </c>
      <c r="K1242" s="16" t="n">
        <v>3</v>
      </c>
      <c r="L1242" s="16" t="s">
        <v>57</v>
      </c>
      <c r="M1242" s="16" t="str">
        <f aca="false">IF(COUNTIF($A$2:A1242,A1242)&gt;1,"DUPLICATE","")</f>
        <v/>
      </c>
    </row>
    <row r="1243" customFormat="false" ht="15" hidden="false" customHeight="false" outlineLevel="0" collapsed="false">
      <c r="A1243" s="16" t="s">
        <v>2121</v>
      </c>
      <c r="B1243" s="16" t="s">
        <v>2109</v>
      </c>
      <c r="C1243" s="16" t="s">
        <v>79</v>
      </c>
      <c r="D1243" s="16" t="s">
        <v>157</v>
      </c>
      <c r="E1243" s="16" t="n">
        <v>2</v>
      </c>
      <c r="F1243" s="16" t="n">
        <v>1095</v>
      </c>
      <c r="G1243" s="16" t="n">
        <v>0.05</v>
      </c>
      <c r="H1243" s="16" t="s">
        <v>161</v>
      </c>
      <c r="I1243" s="16" t="s">
        <v>60</v>
      </c>
      <c r="J1243" s="16" t="n">
        <v>3</v>
      </c>
      <c r="K1243" s="16" t="n">
        <v>5</v>
      </c>
      <c r="L1243" s="16" t="s">
        <v>41</v>
      </c>
      <c r="M1243" s="16" t="str">
        <f aca="false">IF(COUNTIF($A$2:A1243,A1243)&gt;1,"DUPLICATE","")</f>
        <v/>
      </c>
    </row>
    <row r="1244" customFormat="false" ht="15" hidden="false" customHeight="false" outlineLevel="0" collapsed="false">
      <c r="A1244" s="16" t="s">
        <v>2122</v>
      </c>
      <c r="B1244" s="16" t="s">
        <v>2109</v>
      </c>
      <c r="C1244" s="16" t="s">
        <v>1462</v>
      </c>
      <c r="D1244" s="16" t="s">
        <v>119</v>
      </c>
      <c r="E1244" s="16" t="n">
        <v>1</v>
      </c>
      <c r="F1244" s="16" t="n">
        <v>243</v>
      </c>
      <c r="G1244" s="16" t="n">
        <v>0.05</v>
      </c>
      <c r="H1244" s="16" t="s">
        <v>208</v>
      </c>
      <c r="I1244" s="16" t="s">
        <v>40</v>
      </c>
      <c r="J1244" s="16" t="n">
        <v>5</v>
      </c>
      <c r="K1244" s="16" t="n">
        <v>4</v>
      </c>
      <c r="L1244" s="16" t="s">
        <v>41</v>
      </c>
      <c r="M1244" s="16" t="str">
        <f aca="false">IF(COUNTIF($A$2:A1244,A1244)&gt;1,"DUPLICATE","")</f>
        <v/>
      </c>
    </row>
    <row r="1245" customFormat="false" ht="15" hidden="false" customHeight="false" outlineLevel="0" collapsed="false">
      <c r="A1245" s="16" t="s">
        <v>2123</v>
      </c>
      <c r="B1245" s="16" t="s">
        <v>2109</v>
      </c>
      <c r="C1245" s="16" t="s">
        <v>2124</v>
      </c>
      <c r="D1245" s="16" t="s">
        <v>259</v>
      </c>
      <c r="E1245" s="16" t="n">
        <v>2</v>
      </c>
      <c r="F1245" s="16" t="n">
        <v>518</v>
      </c>
      <c r="G1245" s="16" t="n">
        <v>0.05</v>
      </c>
      <c r="H1245" s="16" t="s">
        <v>39</v>
      </c>
      <c r="I1245" s="16" t="s">
        <v>60</v>
      </c>
      <c r="J1245" s="16" t="n">
        <v>3</v>
      </c>
      <c r="K1245" s="16" t="n">
        <v>5</v>
      </c>
      <c r="L1245" s="16" t="s">
        <v>41</v>
      </c>
      <c r="M1245" s="16" t="str">
        <f aca="false">IF(COUNTIF($A$2:A1245,A1245)&gt;1,"DUPLICATE","")</f>
        <v/>
      </c>
    </row>
    <row r="1246" customFormat="false" ht="15" hidden="false" customHeight="false" outlineLevel="0" collapsed="false">
      <c r="A1246" s="16" t="s">
        <v>2125</v>
      </c>
      <c r="B1246" s="16" t="s">
        <v>2109</v>
      </c>
      <c r="C1246" s="16" t="s">
        <v>450</v>
      </c>
      <c r="D1246" s="16" t="s">
        <v>142</v>
      </c>
      <c r="E1246" s="16" t="n">
        <v>1</v>
      </c>
      <c r="F1246" s="16" t="n">
        <v>623</v>
      </c>
      <c r="G1246" s="16" t="n">
        <v>0.05</v>
      </c>
      <c r="H1246" s="16" t="s">
        <v>89</v>
      </c>
      <c r="I1246" s="16" t="s">
        <v>60</v>
      </c>
      <c r="J1246" s="16" t="n">
        <v>2</v>
      </c>
      <c r="K1246" s="16" t="n">
        <v>5</v>
      </c>
      <c r="L1246" s="16" t="s">
        <v>41</v>
      </c>
      <c r="M1246" s="16" t="str">
        <f aca="false">IF(COUNTIF($A$2:A1246,A1246)&gt;1,"DUPLICATE","")</f>
        <v/>
      </c>
    </row>
    <row r="1247" customFormat="false" ht="15" hidden="false" customHeight="false" outlineLevel="0" collapsed="false">
      <c r="A1247" s="16" t="s">
        <v>2126</v>
      </c>
      <c r="B1247" s="16" t="s">
        <v>2109</v>
      </c>
      <c r="C1247" s="16" t="s">
        <v>898</v>
      </c>
      <c r="D1247" s="16" t="s">
        <v>184</v>
      </c>
      <c r="E1247" s="16" t="n">
        <v>1</v>
      </c>
      <c r="F1247" s="16" t="n">
        <v>1270</v>
      </c>
      <c r="G1247" s="16" t="n">
        <v>0.05</v>
      </c>
      <c r="H1247" s="16" t="s">
        <v>70</v>
      </c>
      <c r="I1247" s="16" t="s">
        <v>47</v>
      </c>
      <c r="J1247" s="16" t="n">
        <v>5</v>
      </c>
      <c r="K1247" s="16" t="n">
        <v>4</v>
      </c>
      <c r="L1247" s="16" t="s">
        <v>41</v>
      </c>
      <c r="M1247" s="16" t="str">
        <f aca="false">IF(COUNTIF($A$2:A1247,A1247)&gt;1,"DUPLICATE","")</f>
        <v/>
      </c>
    </row>
    <row r="1248" customFormat="false" ht="15" hidden="false" customHeight="false" outlineLevel="0" collapsed="false">
      <c r="A1248" s="16" t="s">
        <v>2127</v>
      </c>
      <c r="B1248" s="16" t="s">
        <v>2109</v>
      </c>
      <c r="C1248" s="16" t="s">
        <v>125</v>
      </c>
      <c r="D1248" s="16" t="s">
        <v>229</v>
      </c>
      <c r="E1248" s="16" t="n">
        <v>2</v>
      </c>
      <c r="F1248" s="16" t="n">
        <v>443</v>
      </c>
      <c r="G1248" s="16" t="n">
        <v>0</v>
      </c>
      <c r="H1248" s="16" t="s">
        <v>112</v>
      </c>
      <c r="I1248" s="16" t="s">
        <v>71</v>
      </c>
      <c r="J1248" s="16" t="n">
        <v>5</v>
      </c>
      <c r="K1248" s="16"/>
      <c r="L1248" s="16" t="s">
        <v>41</v>
      </c>
      <c r="M1248" s="16" t="str">
        <f aca="false">IF(COUNTIF($A$2:A1248,A1248)&gt;1,"DUPLICATE","")</f>
        <v/>
      </c>
    </row>
    <row r="1249" customFormat="false" ht="15" hidden="false" customHeight="false" outlineLevel="0" collapsed="false">
      <c r="A1249" s="16" t="s">
        <v>2128</v>
      </c>
      <c r="B1249" s="16" t="s">
        <v>2109</v>
      </c>
      <c r="C1249" s="16" t="s">
        <v>419</v>
      </c>
      <c r="D1249" s="16" t="s">
        <v>451</v>
      </c>
      <c r="E1249" s="16" t="n">
        <v>1</v>
      </c>
      <c r="F1249" s="16" t="n">
        <v>1308</v>
      </c>
      <c r="G1249" s="16" t="n">
        <v>0.05</v>
      </c>
      <c r="H1249" s="16" t="s">
        <v>39</v>
      </c>
      <c r="I1249" s="16" t="s">
        <v>47</v>
      </c>
      <c r="J1249" s="16" t="n">
        <v>2</v>
      </c>
      <c r="K1249" s="16" t="n">
        <v>4</v>
      </c>
      <c r="L1249" s="16" t="s">
        <v>41</v>
      </c>
      <c r="M1249" s="16" t="str">
        <f aca="false">IF(COUNTIF($A$2:A1249,A1249)&gt;1,"DUPLICATE","")</f>
        <v/>
      </c>
    </row>
    <row r="1250" customFormat="false" ht="15" hidden="false" customHeight="false" outlineLevel="0" collapsed="false">
      <c r="A1250" s="16" t="s">
        <v>2129</v>
      </c>
      <c r="B1250" s="16" t="s">
        <v>2109</v>
      </c>
      <c r="C1250" s="16" t="s">
        <v>597</v>
      </c>
      <c r="D1250" s="16" t="s">
        <v>219</v>
      </c>
      <c r="E1250" s="16" t="n">
        <v>2</v>
      </c>
      <c r="F1250" s="16" t="n">
        <v>1301</v>
      </c>
      <c r="G1250" s="16" t="n">
        <v>0.05</v>
      </c>
      <c r="H1250" s="16" t="s">
        <v>112</v>
      </c>
      <c r="I1250" s="16" t="s">
        <v>100</v>
      </c>
      <c r="J1250" s="16" t="n">
        <v>4</v>
      </c>
      <c r="K1250" s="16" t="n">
        <v>3</v>
      </c>
      <c r="L1250" s="16" t="s">
        <v>57</v>
      </c>
      <c r="M1250" s="16" t="str">
        <f aca="false">IF(COUNTIF($A$2:A1250,A1250)&gt;1,"DUPLICATE","")</f>
        <v/>
      </c>
    </row>
    <row r="1251" customFormat="false" ht="15" hidden="false" customHeight="false" outlineLevel="0" collapsed="false">
      <c r="A1251" s="16" t="s">
        <v>2130</v>
      </c>
      <c r="B1251" s="16" t="s">
        <v>2109</v>
      </c>
      <c r="C1251" s="16" t="s">
        <v>772</v>
      </c>
      <c r="D1251" s="16" t="s">
        <v>440</v>
      </c>
      <c r="E1251" s="16" t="n">
        <v>2</v>
      </c>
      <c r="F1251" s="16" t="n">
        <v>1426</v>
      </c>
      <c r="G1251" s="16" t="n">
        <v>0.05</v>
      </c>
      <c r="H1251" s="16" t="s">
        <v>67</v>
      </c>
      <c r="I1251" s="16" t="s">
        <v>40</v>
      </c>
      <c r="J1251" s="16" t="n">
        <v>5</v>
      </c>
      <c r="K1251" s="16" t="n">
        <v>4</v>
      </c>
      <c r="L1251" s="16" t="s">
        <v>41</v>
      </c>
      <c r="M1251" s="16" t="str">
        <f aca="false">IF(COUNTIF($A$2:A1251,A1251)&gt;1,"DUPLICATE","")</f>
        <v/>
      </c>
    </row>
    <row r="1252" customFormat="false" ht="15" hidden="false" customHeight="false" outlineLevel="0" collapsed="false">
      <c r="A1252" s="16" t="s">
        <v>2131</v>
      </c>
      <c r="B1252" s="16" t="s">
        <v>2132</v>
      </c>
      <c r="C1252" s="16" t="s">
        <v>2133</v>
      </c>
      <c r="D1252" s="16" t="s">
        <v>95</v>
      </c>
      <c r="E1252" s="16" t="n">
        <v>2</v>
      </c>
      <c r="F1252" s="16" t="n">
        <v>1437</v>
      </c>
      <c r="G1252" s="16" t="n">
        <v>0.15</v>
      </c>
      <c r="H1252" s="16" t="s">
        <v>46</v>
      </c>
      <c r="I1252" s="16" t="s">
        <v>100</v>
      </c>
      <c r="J1252" s="16" t="n">
        <v>3</v>
      </c>
      <c r="K1252" s="16" t="n">
        <v>4</v>
      </c>
      <c r="L1252" s="16" t="s">
        <v>41</v>
      </c>
      <c r="M1252" s="16" t="str">
        <f aca="false">IF(COUNTIF($A$2:A1252,A1252)&gt;1,"DUPLICATE","")</f>
        <v/>
      </c>
    </row>
    <row r="1253" customFormat="false" ht="15" hidden="false" customHeight="false" outlineLevel="0" collapsed="false">
      <c r="A1253" s="16" t="s">
        <v>2134</v>
      </c>
      <c r="B1253" s="16" t="s">
        <v>2132</v>
      </c>
      <c r="C1253" s="16" t="s">
        <v>1085</v>
      </c>
      <c r="D1253" s="16" t="s">
        <v>149</v>
      </c>
      <c r="E1253" s="16" t="n">
        <v>2</v>
      </c>
      <c r="F1253" s="16" t="n">
        <v>1557</v>
      </c>
      <c r="G1253" s="16" t="n">
        <v>0.3</v>
      </c>
      <c r="H1253" s="16" t="s">
        <v>81</v>
      </c>
      <c r="I1253" s="16" t="s">
        <v>60</v>
      </c>
      <c r="J1253" s="16" t="n">
        <v>3</v>
      </c>
      <c r="K1253" s="16" t="n">
        <v>4</v>
      </c>
      <c r="L1253" s="16" t="s">
        <v>41</v>
      </c>
      <c r="M1253" s="16" t="str">
        <f aca="false">IF(COUNTIF($A$2:A1253,A1253)&gt;1,"DUPLICATE","")</f>
        <v/>
      </c>
    </row>
    <row r="1254" customFormat="false" ht="15" hidden="false" customHeight="false" outlineLevel="0" collapsed="false">
      <c r="A1254" s="16" t="s">
        <v>2135</v>
      </c>
      <c r="B1254" s="16" t="s">
        <v>2132</v>
      </c>
      <c r="C1254" s="16" t="s">
        <v>79</v>
      </c>
      <c r="D1254" s="16" t="s">
        <v>146</v>
      </c>
      <c r="E1254" s="16" t="n">
        <v>2</v>
      </c>
      <c r="F1254" s="16" t="n">
        <v>441</v>
      </c>
      <c r="G1254" s="16" t="n">
        <v>0.15</v>
      </c>
      <c r="H1254" s="16" t="s">
        <v>81</v>
      </c>
      <c r="I1254" s="16" t="s">
        <v>71</v>
      </c>
      <c r="J1254" s="16" t="n">
        <v>2</v>
      </c>
      <c r="K1254" s="16" t="n">
        <v>4</v>
      </c>
      <c r="L1254" s="16" t="s">
        <v>41</v>
      </c>
      <c r="M1254" s="16" t="str">
        <f aca="false">IF(COUNTIF($A$2:A1254,A1254)&gt;1,"DUPLICATE","")</f>
        <v/>
      </c>
    </row>
    <row r="1255" customFormat="false" ht="15" hidden="false" customHeight="false" outlineLevel="0" collapsed="false">
      <c r="A1255" s="16" t="s">
        <v>2136</v>
      </c>
      <c r="B1255" s="16" t="s">
        <v>2132</v>
      </c>
      <c r="C1255" s="16" t="s">
        <v>2137</v>
      </c>
      <c r="D1255" s="16" t="s">
        <v>232</v>
      </c>
      <c r="E1255" s="16" t="n">
        <v>1</v>
      </c>
      <c r="F1255" s="16" t="n">
        <v>1971</v>
      </c>
      <c r="G1255" s="16" t="n">
        <v>0.15</v>
      </c>
      <c r="H1255" s="16" t="s">
        <v>56</v>
      </c>
      <c r="I1255" s="16" t="s">
        <v>71</v>
      </c>
      <c r="J1255" s="16" t="n">
        <v>6</v>
      </c>
      <c r="K1255" s="16" t="n">
        <v>3</v>
      </c>
      <c r="L1255" s="16" t="s">
        <v>41</v>
      </c>
      <c r="M1255" s="16" t="str">
        <f aca="false">IF(COUNTIF($A$2:A1255,A1255)&gt;1,"DUPLICATE","")</f>
        <v/>
      </c>
    </row>
    <row r="1256" customFormat="false" ht="15" hidden="false" customHeight="false" outlineLevel="0" collapsed="false">
      <c r="A1256" s="16" t="s">
        <v>2138</v>
      </c>
      <c r="B1256" s="16" t="s">
        <v>2132</v>
      </c>
      <c r="C1256" s="16" t="s">
        <v>1656</v>
      </c>
      <c r="D1256" s="16" t="s">
        <v>211</v>
      </c>
      <c r="E1256" s="16" t="n">
        <v>4</v>
      </c>
      <c r="F1256" s="16" t="n">
        <v>1330</v>
      </c>
      <c r="G1256" s="16" t="n">
        <v>0.3</v>
      </c>
      <c r="H1256" s="16" t="s">
        <v>39</v>
      </c>
      <c r="I1256" s="16" t="s">
        <v>60</v>
      </c>
      <c r="J1256" s="16" t="n">
        <v>4</v>
      </c>
      <c r="K1256" s="16" t="n">
        <v>5</v>
      </c>
      <c r="L1256" s="16" t="s">
        <v>41</v>
      </c>
      <c r="M1256" s="16" t="str">
        <f aca="false">IF(COUNTIF($A$2:A1256,A1256)&gt;1,"DUPLICATE","")</f>
        <v/>
      </c>
    </row>
    <row r="1257" customFormat="false" ht="15" hidden="false" customHeight="false" outlineLevel="0" collapsed="false">
      <c r="A1257" s="16" t="s">
        <v>2139</v>
      </c>
      <c r="B1257" s="16" t="s">
        <v>2132</v>
      </c>
      <c r="C1257" s="16" t="s">
        <v>539</v>
      </c>
      <c r="D1257" s="16" t="s">
        <v>262</v>
      </c>
      <c r="E1257" s="16" t="n">
        <v>1</v>
      </c>
      <c r="F1257" s="16" t="n">
        <v>792</v>
      </c>
      <c r="G1257" s="16" t="n">
        <v>0.05</v>
      </c>
      <c r="H1257" s="16" t="s">
        <v>130</v>
      </c>
      <c r="I1257" s="16" t="s">
        <v>40</v>
      </c>
      <c r="J1257" s="16" t="n">
        <v>5</v>
      </c>
      <c r="K1257" s="16" t="n">
        <v>2</v>
      </c>
      <c r="L1257" s="16" t="s">
        <v>57</v>
      </c>
      <c r="M1257" s="16" t="str">
        <f aca="false">IF(COUNTIF($A$2:A1257,A1257)&gt;1,"DUPLICATE","")</f>
        <v/>
      </c>
    </row>
    <row r="1258" customFormat="false" ht="15" hidden="false" customHeight="false" outlineLevel="0" collapsed="false">
      <c r="A1258" s="16" t="s">
        <v>2140</v>
      </c>
      <c r="B1258" s="16" t="s">
        <v>2132</v>
      </c>
      <c r="C1258" s="16" t="s">
        <v>702</v>
      </c>
      <c r="D1258" s="16" t="s">
        <v>179</v>
      </c>
      <c r="E1258" s="16" t="n">
        <v>2</v>
      </c>
      <c r="F1258" s="16" t="n">
        <v>2417</v>
      </c>
      <c r="G1258" s="16" t="n">
        <v>0</v>
      </c>
      <c r="H1258" s="16" t="s">
        <v>130</v>
      </c>
      <c r="I1258" s="16" t="s">
        <v>47</v>
      </c>
      <c r="J1258" s="16" t="n">
        <v>3</v>
      </c>
      <c r="K1258" s="16" t="n">
        <v>5</v>
      </c>
      <c r="L1258" s="16" t="s">
        <v>41</v>
      </c>
      <c r="M1258" s="16" t="str">
        <f aca="false">IF(COUNTIF($A$2:A1258,A1258)&gt;1,"DUPLICATE","")</f>
        <v/>
      </c>
    </row>
    <row r="1259" customFormat="false" ht="15" hidden="false" customHeight="false" outlineLevel="0" collapsed="false">
      <c r="A1259" s="16" t="s">
        <v>2141</v>
      </c>
      <c r="B1259" s="16" t="s">
        <v>2132</v>
      </c>
      <c r="C1259" s="16" t="s">
        <v>954</v>
      </c>
      <c r="D1259" s="16" t="s">
        <v>160</v>
      </c>
      <c r="E1259" s="16" t="n">
        <v>1</v>
      </c>
      <c r="F1259" s="16" t="n">
        <v>1731</v>
      </c>
      <c r="G1259" s="16" t="n">
        <v>0</v>
      </c>
      <c r="H1259" s="16" t="s">
        <v>208</v>
      </c>
      <c r="I1259" s="16" t="s">
        <v>60</v>
      </c>
      <c r="J1259" s="16" t="n">
        <v>6</v>
      </c>
      <c r="K1259" s="16" t="n">
        <v>3</v>
      </c>
      <c r="L1259" s="16" t="s">
        <v>41</v>
      </c>
      <c r="M1259" s="16" t="str">
        <f aca="false">IF(COUNTIF($A$2:A1259,A1259)&gt;1,"DUPLICATE","")</f>
        <v/>
      </c>
    </row>
    <row r="1260" customFormat="false" ht="15" hidden="false" customHeight="false" outlineLevel="0" collapsed="false">
      <c r="A1260" s="16" t="s">
        <v>2142</v>
      </c>
      <c r="B1260" s="16" t="s">
        <v>2132</v>
      </c>
      <c r="C1260" s="16" t="s">
        <v>1133</v>
      </c>
      <c r="D1260" s="16" t="s">
        <v>142</v>
      </c>
      <c r="E1260" s="16" t="n">
        <v>2</v>
      </c>
      <c r="F1260" s="16" t="n">
        <v>576</v>
      </c>
      <c r="G1260" s="16" t="n">
        <v>0.2</v>
      </c>
      <c r="H1260" s="16" t="s">
        <v>236</v>
      </c>
      <c r="I1260" s="16" t="s">
        <v>71</v>
      </c>
      <c r="J1260" s="16" t="n">
        <v>6</v>
      </c>
      <c r="K1260" s="16" t="n">
        <v>5</v>
      </c>
      <c r="L1260" s="16" t="s">
        <v>41</v>
      </c>
      <c r="M1260" s="16" t="str">
        <f aca="false">IF(COUNTIF($A$2:A1260,A1260)&gt;1,"DUPLICATE","")</f>
        <v/>
      </c>
    </row>
    <row r="1261" customFormat="false" ht="15" hidden="false" customHeight="false" outlineLevel="0" collapsed="false">
      <c r="A1261" s="16" t="s">
        <v>2143</v>
      </c>
      <c r="B1261" s="16" t="s">
        <v>2132</v>
      </c>
      <c r="C1261" s="16" t="s">
        <v>1164</v>
      </c>
      <c r="D1261" s="16" t="s">
        <v>160</v>
      </c>
      <c r="E1261" s="16" t="n">
        <v>1</v>
      </c>
      <c r="F1261" s="16" t="n">
        <v>1738</v>
      </c>
      <c r="G1261" s="16" t="n">
        <v>0.15</v>
      </c>
      <c r="H1261" s="16" t="s">
        <v>89</v>
      </c>
      <c r="I1261" s="16" t="s">
        <v>60</v>
      </c>
      <c r="J1261" s="16" t="n">
        <v>2</v>
      </c>
      <c r="K1261" s="16"/>
      <c r="L1261" s="16" t="s">
        <v>57</v>
      </c>
      <c r="M1261" s="16" t="str">
        <f aca="false">IF(COUNTIF($A$2:A1261,A1261)&gt;1,"DUPLICATE","")</f>
        <v/>
      </c>
    </row>
    <row r="1262" customFormat="false" ht="15" hidden="false" customHeight="false" outlineLevel="0" collapsed="false">
      <c r="A1262" s="16" t="s">
        <v>2144</v>
      </c>
      <c r="B1262" s="16" t="s">
        <v>2132</v>
      </c>
      <c r="C1262" s="16" t="s">
        <v>2145</v>
      </c>
      <c r="D1262" s="16" t="s">
        <v>149</v>
      </c>
      <c r="E1262" s="16" t="n">
        <v>2</v>
      </c>
      <c r="F1262" s="16" t="n">
        <v>1601</v>
      </c>
      <c r="G1262" s="16" t="n">
        <v>0.15</v>
      </c>
      <c r="H1262" s="16" t="s">
        <v>89</v>
      </c>
      <c r="I1262" s="16" t="s">
        <v>60</v>
      </c>
      <c r="J1262" s="16" t="n">
        <v>4</v>
      </c>
      <c r="K1262" s="16" t="n">
        <v>3</v>
      </c>
      <c r="L1262" s="16" t="s">
        <v>41</v>
      </c>
      <c r="M1262" s="16" t="str">
        <f aca="false">IF(COUNTIF($A$2:A1262,A1262)&gt;1,"DUPLICATE","")</f>
        <v/>
      </c>
    </row>
    <row r="1263" customFormat="false" ht="15" hidden="false" customHeight="false" outlineLevel="0" collapsed="false">
      <c r="A1263" s="16" t="s">
        <v>2146</v>
      </c>
      <c r="B1263" s="16" t="s">
        <v>2132</v>
      </c>
      <c r="C1263" s="16" t="s">
        <v>307</v>
      </c>
      <c r="D1263" s="16" t="s">
        <v>219</v>
      </c>
      <c r="E1263" s="16" t="n">
        <v>2</v>
      </c>
      <c r="F1263" s="16" t="n">
        <v>1265</v>
      </c>
      <c r="G1263" s="16" t="n">
        <v>0.2</v>
      </c>
      <c r="H1263" s="16" t="s">
        <v>112</v>
      </c>
      <c r="I1263" s="16" t="s">
        <v>100</v>
      </c>
      <c r="J1263" s="16" t="n">
        <v>3</v>
      </c>
      <c r="K1263" s="16" t="n">
        <v>4</v>
      </c>
      <c r="L1263" s="16" t="s">
        <v>41</v>
      </c>
      <c r="M1263" s="16" t="str">
        <f aca="false">IF(COUNTIF($A$2:A1263,A1263)&gt;1,"DUPLICATE","")</f>
        <v/>
      </c>
    </row>
    <row r="1264" customFormat="false" ht="15" hidden="false" customHeight="false" outlineLevel="0" collapsed="false">
      <c r="A1264" s="16" t="s">
        <v>2147</v>
      </c>
      <c r="B1264" s="16" t="s">
        <v>2132</v>
      </c>
      <c r="C1264" s="16" t="s">
        <v>1222</v>
      </c>
      <c r="D1264" s="16" t="s">
        <v>184</v>
      </c>
      <c r="E1264" s="16" t="n">
        <v>3</v>
      </c>
      <c r="F1264" s="16" t="n">
        <v>1356</v>
      </c>
      <c r="G1264" s="16" t="n">
        <v>0.1</v>
      </c>
      <c r="H1264" s="16" t="s">
        <v>46</v>
      </c>
      <c r="I1264" s="16" t="s">
        <v>40</v>
      </c>
      <c r="J1264" s="16" t="n">
        <v>3</v>
      </c>
      <c r="K1264" s="16" t="n">
        <v>4</v>
      </c>
      <c r="L1264" s="16" t="s">
        <v>41</v>
      </c>
      <c r="M1264" s="16" t="str">
        <f aca="false">IF(COUNTIF($A$2:A1264,A1264)&gt;1,"DUPLICATE","")</f>
        <v/>
      </c>
    </row>
    <row r="1265" customFormat="false" ht="15" hidden="false" customHeight="false" outlineLevel="0" collapsed="false">
      <c r="A1265" s="16" t="s">
        <v>2148</v>
      </c>
      <c r="B1265" s="16" t="s">
        <v>2132</v>
      </c>
      <c r="C1265" s="16" t="s">
        <v>1215</v>
      </c>
      <c r="D1265" s="16" t="s">
        <v>396</v>
      </c>
      <c r="E1265" s="16" t="n">
        <v>4</v>
      </c>
      <c r="F1265" s="16" t="n">
        <v>5292</v>
      </c>
      <c r="G1265" s="16" t="n">
        <v>0</v>
      </c>
      <c r="H1265" s="16" t="s">
        <v>130</v>
      </c>
      <c r="I1265" s="16" t="s">
        <v>60</v>
      </c>
      <c r="J1265" s="16" t="n">
        <v>4</v>
      </c>
      <c r="K1265" s="16" t="n">
        <v>5</v>
      </c>
      <c r="L1265" s="16" t="s">
        <v>41</v>
      </c>
      <c r="M1265" s="16" t="str">
        <f aca="false">IF(COUNTIF($A$2:A1265,A1265)&gt;1,"DUPLICATE","")</f>
        <v/>
      </c>
    </row>
    <row r="1266" customFormat="false" ht="15" hidden="false" customHeight="false" outlineLevel="0" collapsed="false">
      <c r="A1266" s="16" t="s">
        <v>2149</v>
      </c>
      <c r="B1266" s="16" t="s">
        <v>2132</v>
      </c>
      <c r="C1266" s="16" t="s">
        <v>936</v>
      </c>
      <c r="D1266" s="16" t="s">
        <v>80</v>
      </c>
      <c r="E1266" s="16" t="n">
        <v>3</v>
      </c>
      <c r="F1266" s="16" t="n">
        <v>1551</v>
      </c>
      <c r="G1266" s="16" t="n">
        <v>0.05</v>
      </c>
      <c r="H1266" s="16" t="s">
        <v>67</v>
      </c>
      <c r="I1266" s="16" t="s">
        <v>60</v>
      </c>
      <c r="J1266" s="16" t="n">
        <v>2</v>
      </c>
      <c r="K1266" s="16" t="n">
        <v>4</v>
      </c>
      <c r="L1266" s="16" t="s">
        <v>41</v>
      </c>
      <c r="M1266" s="16" t="str">
        <f aca="false">IF(COUNTIF($A$2:A1266,A1266)&gt;1,"DUPLICATE","")</f>
        <v/>
      </c>
    </row>
    <row r="1267" customFormat="false" ht="15" hidden="false" customHeight="false" outlineLevel="0" collapsed="false">
      <c r="A1267" s="16" t="s">
        <v>2150</v>
      </c>
      <c r="B1267" s="16" t="s">
        <v>2132</v>
      </c>
      <c r="C1267" s="16" t="s">
        <v>753</v>
      </c>
      <c r="D1267" s="16" t="s">
        <v>396</v>
      </c>
      <c r="E1267" s="16" t="n">
        <v>1</v>
      </c>
      <c r="F1267" s="16" t="n">
        <v>5224</v>
      </c>
      <c r="G1267" s="16" t="n">
        <v>0.15</v>
      </c>
      <c r="H1267" s="16" t="s">
        <v>67</v>
      </c>
      <c r="I1267" s="16" t="s">
        <v>47</v>
      </c>
      <c r="J1267" s="16" t="n">
        <v>2</v>
      </c>
      <c r="K1267" s="16" t="n">
        <v>4</v>
      </c>
      <c r="L1267" s="16" t="s">
        <v>57</v>
      </c>
      <c r="M1267" s="16" t="str">
        <f aca="false">IF(COUNTIF($A$2:A1267,A1267)&gt;1,"DUPLICATE","")</f>
        <v/>
      </c>
    </row>
    <row r="1268" customFormat="false" ht="15" hidden="false" customHeight="false" outlineLevel="0" collapsed="false">
      <c r="A1268" s="16" t="s">
        <v>2151</v>
      </c>
      <c r="B1268" s="16" t="s">
        <v>2132</v>
      </c>
      <c r="C1268" s="16" t="s">
        <v>2152</v>
      </c>
      <c r="D1268" s="16" t="s">
        <v>165</v>
      </c>
      <c r="E1268" s="16" t="n">
        <v>1</v>
      </c>
      <c r="F1268" s="16" t="n">
        <v>884</v>
      </c>
      <c r="G1268" s="16" t="n">
        <v>0.1</v>
      </c>
      <c r="H1268" s="16" t="s">
        <v>81</v>
      </c>
      <c r="I1268" s="16" t="s">
        <v>71</v>
      </c>
      <c r="J1268" s="16" t="n">
        <v>2</v>
      </c>
      <c r="K1268" s="16" t="n">
        <v>4</v>
      </c>
      <c r="L1268" s="16" t="s">
        <v>41</v>
      </c>
      <c r="M1268" s="16" t="str">
        <f aca="false">IF(COUNTIF($A$2:A1268,A1268)&gt;1,"DUPLICATE","")</f>
        <v/>
      </c>
    </row>
    <row r="1269" customFormat="false" ht="15" hidden="false" customHeight="false" outlineLevel="0" collapsed="false">
      <c r="A1269" s="16" t="s">
        <v>2153</v>
      </c>
      <c r="B1269" s="16" t="s">
        <v>2132</v>
      </c>
      <c r="C1269" s="16" t="s">
        <v>1589</v>
      </c>
      <c r="D1269" s="16" t="s">
        <v>133</v>
      </c>
      <c r="E1269" s="16" t="n">
        <v>2</v>
      </c>
      <c r="F1269" s="16" t="n">
        <v>575</v>
      </c>
      <c r="G1269" s="16" t="n">
        <v>0</v>
      </c>
      <c r="H1269" s="16" t="s">
        <v>89</v>
      </c>
      <c r="I1269" s="16" t="s">
        <v>71</v>
      </c>
      <c r="J1269" s="16" t="n">
        <v>3</v>
      </c>
      <c r="K1269" s="16" t="n">
        <v>5</v>
      </c>
      <c r="L1269" s="16" t="s">
        <v>41</v>
      </c>
      <c r="M1269" s="16" t="str">
        <f aca="false">IF(COUNTIF($A$2:A1269,A1269)&gt;1,"DUPLICATE","")</f>
        <v/>
      </c>
    </row>
    <row r="1270" customFormat="false" ht="15" hidden="false" customHeight="false" outlineLevel="0" collapsed="false">
      <c r="A1270" s="16" t="s">
        <v>2154</v>
      </c>
      <c r="B1270" s="16" t="s">
        <v>2132</v>
      </c>
      <c r="C1270" s="16" t="s">
        <v>1462</v>
      </c>
      <c r="D1270" s="16" t="s">
        <v>440</v>
      </c>
      <c r="E1270" s="16" t="n">
        <v>2</v>
      </c>
      <c r="F1270" s="16" t="n">
        <v>1394</v>
      </c>
      <c r="G1270" s="16" t="n">
        <v>0.15</v>
      </c>
      <c r="H1270" s="16" t="s">
        <v>208</v>
      </c>
      <c r="I1270" s="16" t="s">
        <v>60</v>
      </c>
      <c r="J1270" s="16" t="n">
        <v>6</v>
      </c>
      <c r="K1270" s="16" t="n">
        <v>3</v>
      </c>
      <c r="L1270" s="16" t="s">
        <v>57</v>
      </c>
      <c r="M1270" s="16" t="str">
        <f aca="false">IF(COUNTIF($A$2:A1270,A1270)&gt;1,"DUPLICATE","")</f>
        <v/>
      </c>
    </row>
    <row r="1271" customFormat="false" ht="15" hidden="false" customHeight="false" outlineLevel="0" collapsed="false">
      <c r="A1271" s="16" t="s">
        <v>2155</v>
      </c>
      <c r="B1271" s="16" t="s">
        <v>2156</v>
      </c>
      <c r="C1271" s="16" t="s">
        <v>888</v>
      </c>
      <c r="D1271" s="16" t="s">
        <v>45</v>
      </c>
      <c r="E1271" s="16" t="n">
        <v>2</v>
      </c>
      <c r="F1271" s="16" t="n">
        <v>297</v>
      </c>
      <c r="G1271" s="16" t="n">
        <v>0</v>
      </c>
      <c r="H1271" s="16" t="s">
        <v>130</v>
      </c>
      <c r="I1271" s="16" t="s">
        <v>71</v>
      </c>
      <c r="J1271" s="16" t="n">
        <v>4</v>
      </c>
      <c r="K1271" s="16" t="n">
        <v>3</v>
      </c>
      <c r="L1271" s="16" t="s">
        <v>41</v>
      </c>
      <c r="M1271" s="16" t="str">
        <f aca="false">IF(COUNTIF($A$2:A1271,A1271)&gt;1,"DUPLICATE","")</f>
        <v/>
      </c>
    </row>
    <row r="1272" customFormat="false" ht="15" hidden="false" customHeight="false" outlineLevel="0" collapsed="false">
      <c r="A1272" s="16" t="s">
        <v>2157</v>
      </c>
      <c r="B1272" s="16" t="s">
        <v>2156</v>
      </c>
      <c r="C1272" s="16" t="s">
        <v>293</v>
      </c>
      <c r="D1272" s="16" t="s">
        <v>146</v>
      </c>
      <c r="E1272" s="16" t="n">
        <v>3</v>
      </c>
      <c r="F1272" s="16" t="n">
        <v>467</v>
      </c>
      <c r="G1272" s="16" t="n">
        <v>0.1</v>
      </c>
      <c r="H1272" s="16" t="s">
        <v>67</v>
      </c>
      <c r="I1272" s="16" t="s">
        <v>60</v>
      </c>
      <c r="J1272" s="16" t="n">
        <v>4</v>
      </c>
      <c r="K1272" s="16" t="n">
        <v>5</v>
      </c>
      <c r="L1272" s="16" t="s">
        <v>41</v>
      </c>
      <c r="M1272" s="16" t="str">
        <f aca="false">IF(COUNTIF($A$2:A1272,A1272)&gt;1,"DUPLICATE","")</f>
        <v/>
      </c>
    </row>
    <row r="1273" customFormat="false" ht="15" hidden="false" customHeight="false" outlineLevel="0" collapsed="false">
      <c r="A1273" s="16" t="s">
        <v>2158</v>
      </c>
      <c r="B1273" s="16" t="s">
        <v>2156</v>
      </c>
      <c r="C1273" s="16" t="s">
        <v>378</v>
      </c>
      <c r="D1273" s="16" t="s">
        <v>99</v>
      </c>
      <c r="E1273" s="16" t="n">
        <v>1</v>
      </c>
      <c r="F1273" s="16" t="n">
        <v>732</v>
      </c>
      <c r="G1273" s="16" t="n">
        <v>0</v>
      </c>
      <c r="H1273" s="16" t="s">
        <v>70</v>
      </c>
      <c r="I1273" s="16" t="s">
        <v>60</v>
      </c>
      <c r="J1273" s="16" t="n">
        <v>7</v>
      </c>
      <c r="K1273" s="16" t="n">
        <v>3</v>
      </c>
      <c r="L1273" s="16" t="s">
        <v>41</v>
      </c>
      <c r="M1273" s="16" t="str">
        <f aca="false">IF(COUNTIF($A$2:A1273,A1273)&gt;1,"DUPLICATE","")</f>
        <v/>
      </c>
    </row>
    <row r="1274" customFormat="false" ht="15" hidden="false" customHeight="false" outlineLevel="0" collapsed="false">
      <c r="A1274" s="16" t="s">
        <v>2159</v>
      </c>
      <c r="B1274" s="16" t="s">
        <v>2156</v>
      </c>
      <c r="C1274" s="16" t="s">
        <v>423</v>
      </c>
      <c r="D1274" s="16" t="s">
        <v>111</v>
      </c>
      <c r="E1274" s="16" t="n">
        <v>3</v>
      </c>
      <c r="F1274" s="16" t="n">
        <v>966</v>
      </c>
      <c r="G1274" s="16" t="n">
        <v>0.1</v>
      </c>
      <c r="H1274" s="16" t="s">
        <v>161</v>
      </c>
      <c r="I1274" s="16"/>
      <c r="J1274" s="16" t="n">
        <v>5</v>
      </c>
      <c r="K1274" s="16" t="n">
        <v>3</v>
      </c>
      <c r="L1274" s="16" t="s">
        <v>41</v>
      </c>
      <c r="M1274" s="16" t="str">
        <f aca="false">IF(COUNTIF($A$2:A1274,A1274)&gt;1,"DUPLICATE","")</f>
        <v/>
      </c>
    </row>
    <row r="1275" customFormat="false" ht="15" hidden="false" customHeight="false" outlineLevel="0" collapsed="false">
      <c r="A1275" s="16" t="s">
        <v>2160</v>
      </c>
      <c r="B1275" s="16" t="s">
        <v>2156</v>
      </c>
      <c r="C1275" s="16" t="s">
        <v>2118</v>
      </c>
      <c r="D1275" s="16" t="s">
        <v>92</v>
      </c>
      <c r="E1275" s="16" t="n">
        <v>1</v>
      </c>
      <c r="F1275" s="16" t="n">
        <v>4173</v>
      </c>
      <c r="G1275" s="16" t="n">
        <v>0</v>
      </c>
      <c r="H1275" s="16" t="s">
        <v>39</v>
      </c>
      <c r="I1275" s="16" t="s">
        <v>47</v>
      </c>
      <c r="J1275" s="16" t="n">
        <v>7</v>
      </c>
      <c r="K1275" s="16" t="n">
        <v>4</v>
      </c>
      <c r="L1275" s="16" t="s">
        <v>41</v>
      </c>
      <c r="M1275" s="16" t="str">
        <f aca="false">IF(COUNTIF($A$2:A1275,A1275)&gt;1,"DUPLICATE","")</f>
        <v/>
      </c>
    </row>
    <row r="1276" customFormat="false" ht="15" hidden="false" customHeight="false" outlineLevel="0" collapsed="false">
      <c r="A1276" s="16" t="s">
        <v>2161</v>
      </c>
      <c r="B1276" s="16" t="s">
        <v>2156</v>
      </c>
      <c r="C1276" s="16" t="s">
        <v>1038</v>
      </c>
      <c r="D1276" s="16" t="s">
        <v>149</v>
      </c>
      <c r="E1276" s="16" t="n">
        <v>2</v>
      </c>
      <c r="F1276" s="16" t="n">
        <v>1654</v>
      </c>
      <c r="G1276" s="16" t="n">
        <v>0.2</v>
      </c>
      <c r="H1276" s="16" t="s">
        <v>89</v>
      </c>
      <c r="I1276" s="16" t="s">
        <v>40</v>
      </c>
      <c r="J1276" s="16" t="n">
        <v>3</v>
      </c>
      <c r="K1276" s="16" t="n">
        <v>4</v>
      </c>
      <c r="L1276" s="16" t="s">
        <v>41</v>
      </c>
      <c r="M1276" s="16" t="str">
        <f aca="false">IF(COUNTIF($A$2:A1276,A1276)&gt;1,"DUPLICATE","")</f>
        <v/>
      </c>
    </row>
    <row r="1277" customFormat="false" ht="15" hidden="false" customHeight="false" outlineLevel="0" collapsed="false">
      <c r="A1277" s="16" t="s">
        <v>2162</v>
      </c>
      <c r="B1277" s="16" t="s">
        <v>2156</v>
      </c>
      <c r="C1277" s="16" t="s">
        <v>325</v>
      </c>
      <c r="D1277" s="16" t="s">
        <v>222</v>
      </c>
      <c r="E1277" s="16" t="n">
        <v>2</v>
      </c>
      <c r="F1277" s="16" t="n">
        <v>1850</v>
      </c>
      <c r="G1277" s="16" t="n">
        <v>0.2</v>
      </c>
      <c r="H1277" s="16" t="s">
        <v>112</v>
      </c>
      <c r="I1277" s="16" t="s">
        <v>100</v>
      </c>
      <c r="J1277" s="16" t="n">
        <v>4</v>
      </c>
      <c r="K1277" s="16" t="n">
        <v>4</v>
      </c>
      <c r="L1277" s="16" t="s">
        <v>57</v>
      </c>
      <c r="M1277" s="16" t="str">
        <f aca="false">IF(COUNTIF($A$2:A1277,A1277)&gt;1,"DUPLICATE","")</f>
        <v/>
      </c>
    </row>
    <row r="1278" customFormat="false" ht="15" hidden="false" customHeight="false" outlineLevel="0" collapsed="false">
      <c r="A1278" s="16" t="s">
        <v>2163</v>
      </c>
      <c r="B1278" s="16" t="s">
        <v>2156</v>
      </c>
      <c r="C1278" s="16" t="s">
        <v>444</v>
      </c>
      <c r="D1278" s="16" t="s">
        <v>66</v>
      </c>
      <c r="E1278" s="16" t="n">
        <v>1</v>
      </c>
      <c r="F1278" s="16" t="n">
        <v>15247</v>
      </c>
      <c r="G1278" s="16" t="n">
        <v>0</v>
      </c>
      <c r="H1278" s="16" t="s">
        <v>39</v>
      </c>
      <c r="I1278" s="16" t="s">
        <v>60</v>
      </c>
      <c r="J1278" s="16" t="n">
        <v>3</v>
      </c>
      <c r="K1278" s="16" t="n">
        <v>5</v>
      </c>
      <c r="L1278" s="16" t="s">
        <v>41</v>
      </c>
      <c r="M1278" s="16" t="str">
        <f aca="false">IF(COUNTIF($A$2:A1278,A1278)&gt;1,"DUPLICATE","")</f>
        <v/>
      </c>
    </row>
    <row r="1279" customFormat="false" ht="15" hidden="false" customHeight="false" outlineLevel="0" collapsed="false">
      <c r="A1279" s="16" t="s">
        <v>2164</v>
      </c>
      <c r="B1279" s="16" t="s">
        <v>2156</v>
      </c>
      <c r="C1279" s="16" t="s">
        <v>720</v>
      </c>
      <c r="D1279" s="16" t="s">
        <v>639</v>
      </c>
      <c r="E1279" s="16" t="n">
        <v>1</v>
      </c>
      <c r="F1279" s="16" t="n">
        <v>825</v>
      </c>
      <c r="G1279" s="16" t="n">
        <v>0.2</v>
      </c>
      <c r="H1279" s="16" t="s">
        <v>112</v>
      </c>
      <c r="I1279" s="16" t="s">
        <v>47</v>
      </c>
      <c r="J1279" s="16" t="n">
        <v>4</v>
      </c>
      <c r="K1279" s="16" t="n">
        <v>4</v>
      </c>
      <c r="L1279" s="16" t="s">
        <v>41</v>
      </c>
      <c r="M1279" s="16" t="str">
        <f aca="false">IF(COUNTIF($A$2:A1279,A1279)&gt;1,"DUPLICATE","")</f>
        <v/>
      </c>
    </row>
    <row r="1280" customFormat="false" ht="15" hidden="false" customHeight="false" outlineLevel="0" collapsed="false">
      <c r="A1280" s="16" t="s">
        <v>2165</v>
      </c>
      <c r="B1280" s="16" t="s">
        <v>2156</v>
      </c>
      <c r="C1280" s="16" t="s">
        <v>2166</v>
      </c>
      <c r="D1280" s="16" t="s">
        <v>451</v>
      </c>
      <c r="E1280" s="16" t="n">
        <v>4</v>
      </c>
      <c r="F1280" s="16" t="n">
        <v>1316</v>
      </c>
      <c r="G1280" s="16" t="n">
        <v>0</v>
      </c>
      <c r="H1280" s="16" t="s">
        <v>70</v>
      </c>
      <c r="I1280" s="16" t="s">
        <v>60</v>
      </c>
      <c r="J1280" s="16" t="n">
        <v>5</v>
      </c>
      <c r="K1280" s="16" t="n">
        <v>4</v>
      </c>
      <c r="L1280" s="16" t="s">
        <v>41</v>
      </c>
      <c r="M1280" s="16" t="str">
        <f aca="false">IF(COUNTIF($A$2:A1280,A1280)&gt;1,"DUPLICATE","")</f>
        <v/>
      </c>
    </row>
    <row r="1281" customFormat="false" ht="15" hidden="false" customHeight="false" outlineLevel="0" collapsed="false">
      <c r="A1281" s="16" t="s">
        <v>2167</v>
      </c>
      <c r="B1281" s="16" t="s">
        <v>2156</v>
      </c>
      <c r="C1281" s="16" t="s">
        <v>1287</v>
      </c>
      <c r="D1281" s="16" t="s">
        <v>396</v>
      </c>
      <c r="E1281" s="16" t="n">
        <v>3</v>
      </c>
      <c r="F1281" s="16" t="n">
        <v>5556</v>
      </c>
      <c r="G1281" s="16" t="n">
        <v>0.2</v>
      </c>
      <c r="H1281" s="16" t="s">
        <v>70</v>
      </c>
      <c r="I1281" s="16" t="s">
        <v>60</v>
      </c>
      <c r="J1281" s="16" t="n">
        <v>5</v>
      </c>
      <c r="K1281" s="16" t="n">
        <v>4</v>
      </c>
      <c r="L1281" s="16" t="s">
        <v>41</v>
      </c>
      <c r="M1281" s="16" t="str">
        <f aca="false">IF(COUNTIF($A$2:A1281,A1281)&gt;1,"DUPLICATE","")</f>
        <v/>
      </c>
    </row>
    <row r="1282" customFormat="false" ht="15" hidden="false" customHeight="false" outlineLevel="0" collapsed="false">
      <c r="A1282" s="16" t="s">
        <v>2168</v>
      </c>
      <c r="B1282" s="16" t="s">
        <v>2156</v>
      </c>
      <c r="C1282" s="16" t="s">
        <v>898</v>
      </c>
      <c r="D1282" s="16" t="s">
        <v>385</v>
      </c>
      <c r="E1282" s="16" t="n">
        <v>1</v>
      </c>
      <c r="F1282" s="16" t="n">
        <v>285</v>
      </c>
      <c r="G1282" s="16" t="n">
        <v>0</v>
      </c>
      <c r="H1282" s="16" t="s">
        <v>70</v>
      </c>
      <c r="I1282" s="16" t="s">
        <v>71</v>
      </c>
      <c r="J1282" s="16" t="n">
        <v>5</v>
      </c>
      <c r="K1282" s="16" t="n">
        <v>3</v>
      </c>
      <c r="L1282" s="16" t="s">
        <v>41</v>
      </c>
      <c r="M1282" s="16" t="str">
        <f aca="false">IF(COUNTIF($A$2:A1282,A1282)&gt;1,"DUPLICATE","")</f>
        <v/>
      </c>
    </row>
    <row r="1283" customFormat="false" ht="15" hidden="false" customHeight="false" outlineLevel="0" collapsed="false">
      <c r="A1283" s="16" t="s">
        <v>2169</v>
      </c>
      <c r="B1283" s="16" t="s">
        <v>2156</v>
      </c>
      <c r="C1283" s="16" t="s">
        <v>619</v>
      </c>
      <c r="D1283" s="16" t="s">
        <v>229</v>
      </c>
      <c r="E1283" s="16" t="n">
        <v>5</v>
      </c>
      <c r="F1283" s="16" t="s">
        <v>2170</v>
      </c>
      <c r="G1283" s="16" t="n">
        <v>0.3</v>
      </c>
      <c r="H1283" s="16" t="s">
        <v>39</v>
      </c>
      <c r="I1283" s="16" t="s">
        <v>71</v>
      </c>
      <c r="J1283" s="16" t="n">
        <v>2</v>
      </c>
      <c r="K1283" s="16" t="n">
        <v>4</v>
      </c>
      <c r="L1283" s="16" t="s">
        <v>41</v>
      </c>
      <c r="M1283" s="16" t="str">
        <f aca="false">IF(COUNTIF($A$2:A1283,A1283)&gt;1,"DUPLICATE","")</f>
        <v/>
      </c>
    </row>
    <row r="1284" customFormat="false" ht="15" hidden="false" customHeight="false" outlineLevel="0" collapsed="false">
      <c r="A1284" s="16" t="s">
        <v>2171</v>
      </c>
      <c r="B1284" s="16" t="s">
        <v>2156</v>
      </c>
      <c r="C1284" s="16" t="s">
        <v>195</v>
      </c>
      <c r="D1284" s="16" t="s">
        <v>254</v>
      </c>
      <c r="E1284" s="16" t="n">
        <v>1</v>
      </c>
      <c r="F1284" s="16" t="n">
        <v>970</v>
      </c>
      <c r="G1284" s="16" t="n">
        <v>0.3</v>
      </c>
      <c r="H1284" s="16" t="s">
        <v>81</v>
      </c>
      <c r="I1284" s="16" t="s">
        <v>60</v>
      </c>
      <c r="J1284" s="16" t="n">
        <v>3</v>
      </c>
      <c r="K1284" s="16" t="n">
        <v>4</v>
      </c>
      <c r="L1284" s="16" t="s">
        <v>41</v>
      </c>
      <c r="M1284" s="16" t="str">
        <f aca="false">IF(COUNTIF($A$2:A1284,A1284)&gt;1,"DUPLICATE","")</f>
        <v/>
      </c>
    </row>
    <row r="1285" customFormat="false" ht="15" hidden="false" customHeight="false" outlineLevel="0" collapsed="false">
      <c r="A1285" s="16" t="s">
        <v>2172</v>
      </c>
      <c r="B1285" s="16" t="s">
        <v>2173</v>
      </c>
      <c r="C1285" s="16" t="s">
        <v>1170</v>
      </c>
      <c r="D1285" s="16" t="s">
        <v>396</v>
      </c>
      <c r="E1285" s="16" t="n">
        <v>1</v>
      </c>
      <c r="F1285" s="16" t="n">
        <v>5754</v>
      </c>
      <c r="G1285" s="16" t="n">
        <v>0.2</v>
      </c>
      <c r="H1285" s="16" t="s">
        <v>39</v>
      </c>
      <c r="I1285" s="16" t="s">
        <v>60</v>
      </c>
      <c r="J1285" s="16" t="n">
        <v>3</v>
      </c>
      <c r="K1285" s="16"/>
      <c r="L1285" s="16" t="s">
        <v>41</v>
      </c>
      <c r="M1285" s="16" t="str">
        <f aca="false">IF(COUNTIF($A$2:A1285,A1285)&gt;1,"DUPLICATE","")</f>
        <v/>
      </c>
    </row>
    <row r="1286" customFormat="false" ht="15" hidden="false" customHeight="false" outlineLevel="0" collapsed="false">
      <c r="A1286" s="16" t="s">
        <v>2174</v>
      </c>
      <c r="B1286" s="16" t="s">
        <v>2173</v>
      </c>
      <c r="C1286" s="16" t="s">
        <v>2175</v>
      </c>
      <c r="D1286" s="16" t="s">
        <v>157</v>
      </c>
      <c r="E1286" s="16" t="n">
        <v>1</v>
      </c>
      <c r="F1286" s="16" t="n">
        <v>1057</v>
      </c>
      <c r="G1286" s="16" t="n">
        <v>0.15</v>
      </c>
      <c r="H1286" s="16" t="s">
        <v>39</v>
      </c>
      <c r="I1286" s="16"/>
      <c r="J1286" s="16" t="n">
        <v>4</v>
      </c>
      <c r="K1286" s="16" t="n">
        <v>4</v>
      </c>
      <c r="L1286" s="16" t="s">
        <v>41</v>
      </c>
      <c r="M1286" s="16" t="str">
        <f aca="false">IF(COUNTIF($A$2:A1286,A1286)&gt;1,"DUPLICATE","")</f>
        <v/>
      </c>
    </row>
    <row r="1287" customFormat="false" ht="15" hidden="false" customHeight="false" outlineLevel="0" collapsed="false">
      <c r="A1287" s="16" t="s">
        <v>2176</v>
      </c>
      <c r="B1287" s="16" t="s">
        <v>2173</v>
      </c>
      <c r="C1287" s="16" t="s">
        <v>1176</v>
      </c>
      <c r="D1287" s="16" t="s">
        <v>211</v>
      </c>
      <c r="E1287" s="16" t="n">
        <v>3</v>
      </c>
      <c r="F1287" s="16" t="n">
        <v>1359</v>
      </c>
      <c r="G1287" s="16" t="n">
        <v>0.2</v>
      </c>
      <c r="H1287" s="16" t="s">
        <v>130</v>
      </c>
      <c r="I1287" s="16" t="s">
        <v>60</v>
      </c>
      <c r="J1287" s="16" t="n">
        <v>4</v>
      </c>
      <c r="K1287" s="16" t="n">
        <v>4</v>
      </c>
      <c r="L1287" s="16" t="s">
        <v>41</v>
      </c>
      <c r="M1287" s="16" t="str">
        <f aca="false">IF(COUNTIF($A$2:A1287,A1287)&gt;1,"DUPLICATE","")</f>
        <v/>
      </c>
    </row>
    <row r="1288" customFormat="false" ht="15" hidden="false" customHeight="false" outlineLevel="0" collapsed="false">
      <c r="A1288" s="16" t="s">
        <v>2177</v>
      </c>
      <c r="B1288" s="16" t="s">
        <v>2173</v>
      </c>
      <c r="C1288" s="16" t="s">
        <v>249</v>
      </c>
      <c r="D1288" s="16" t="s">
        <v>393</v>
      </c>
      <c r="E1288" s="16" t="n">
        <v>1</v>
      </c>
      <c r="F1288" s="16" t="n">
        <v>523</v>
      </c>
      <c r="G1288" s="16" t="n">
        <v>0</v>
      </c>
      <c r="H1288" s="16" t="s">
        <v>46</v>
      </c>
      <c r="I1288" s="16" t="s">
        <v>100</v>
      </c>
      <c r="J1288" s="16" t="n">
        <v>5</v>
      </c>
      <c r="K1288" s="16" t="n">
        <v>3</v>
      </c>
      <c r="L1288" s="16" t="s">
        <v>41</v>
      </c>
      <c r="M1288" s="16" t="str">
        <f aca="false">IF(COUNTIF($A$2:A1288,A1288)&gt;1,"DUPLICATE","")</f>
        <v/>
      </c>
    </row>
    <row r="1289" customFormat="false" ht="15" hidden="false" customHeight="false" outlineLevel="0" collapsed="false">
      <c r="A1289" s="16" t="s">
        <v>2178</v>
      </c>
      <c r="B1289" s="16" t="s">
        <v>2173</v>
      </c>
      <c r="C1289" s="16" t="s">
        <v>159</v>
      </c>
      <c r="D1289" s="16" t="s">
        <v>259</v>
      </c>
      <c r="E1289" s="16" t="n">
        <v>1</v>
      </c>
      <c r="F1289" s="16" t="n">
        <v>482</v>
      </c>
      <c r="G1289" s="16" t="n">
        <v>0</v>
      </c>
      <c r="H1289" s="16" t="s">
        <v>81</v>
      </c>
      <c r="I1289" s="16" t="s">
        <v>60</v>
      </c>
      <c r="J1289" s="16" t="n">
        <v>5</v>
      </c>
      <c r="K1289" s="16" t="n">
        <v>3</v>
      </c>
      <c r="L1289" s="16" t="s">
        <v>41</v>
      </c>
      <c r="M1289" s="16" t="str">
        <f aca="false">IF(COUNTIF($A$2:A1289,A1289)&gt;1,"DUPLICATE","")</f>
        <v/>
      </c>
    </row>
    <row r="1290" customFormat="false" ht="15" hidden="false" customHeight="false" outlineLevel="0" collapsed="false">
      <c r="A1290" s="16" t="s">
        <v>2179</v>
      </c>
      <c r="B1290" s="16" t="s">
        <v>2173</v>
      </c>
      <c r="C1290" s="16" t="s">
        <v>659</v>
      </c>
      <c r="D1290" s="16" t="s">
        <v>149</v>
      </c>
      <c r="E1290" s="16" t="n">
        <v>2</v>
      </c>
      <c r="F1290" s="16" t="n">
        <v>1557</v>
      </c>
      <c r="G1290" s="16" t="n">
        <v>0.05</v>
      </c>
      <c r="H1290" s="16" t="s">
        <v>112</v>
      </c>
      <c r="I1290" s="16" t="s">
        <v>60</v>
      </c>
      <c r="J1290" s="16" t="n">
        <v>2</v>
      </c>
      <c r="K1290" s="16" t="n">
        <v>5</v>
      </c>
      <c r="L1290" s="16" t="s">
        <v>41</v>
      </c>
      <c r="M1290" s="16" t="str">
        <f aca="false">IF(COUNTIF($A$2:A1290,A1290)&gt;1,"DUPLICATE","")</f>
        <v/>
      </c>
    </row>
    <row r="1291" customFormat="false" ht="15" hidden="false" customHeight="false" outlineLevel="0" collapsed="false">
      <c r="A1291" s="16" t="s">
        <v>2180</v>
      </c>
      <c r="B1291" s="16" t="s">
        <v>2173</v>
      </c>
      <c r="C1291" s="16" t="s">
        <v>1074</v>
      </c>
      <c r="D1291" s="16" t="s">
        <v>184</v>
      </c>
      <c r="E1291" s="16" t="n">
        <v>2</v>
      </c>
      <c r="F1291" s="16" t="n">
        <v>1295</v>
      </c>
      <c r="G1291" s="16" t="n">
        <v>0.2</v>
      </c>
      <c r="H1291" s="16" t="s">
        <v>39</v>
      </c>
      <c r="I1291" s="16" t="s">
        <v>60</v>
      </c>
      <c r="J1291" s="16" t="n">
        <v>4</v>
      </c>
      <c r="K1291" s="16"/>
      <c r="L1291" s="16" t="s">
        <v>41</v>
      </c>
      <c r="M1291" s="16" t="str">
        <f aca="false">IF(COUNTIF($A$2:A1291,A1291)&gt;1,"DUPLICATE","")</f>
        <v/>
      </c>
    </row>
    <row r="1292" customFormat="false" ht="15" hidden="false" customHeight="false" outlineLevel="0" collapsed="false">
      <c r="A1292" s="16" t="s">
        <v>2181</v>
      </c>
      <c r="B1292" s="16" t="s">
        <v>2173</v>
      </c>
      <c r="C1292" s="16" t="s">
        <v>601</v>
      </c>
      <c r="D1292" s="16" t="s">
        <v>262</v>
      </c>
      <c r="E1292" s="16" t="n">
        <v>1</v>
      </c>
      <c r="F1292" s="16" t="s">
        <v>2055</v>
      </c>
      <c r="G1292" s="16" t="n">
        <v>0.15</v>
      </c>
      <c r="H1292" s="16" t="s">
        <v>39</v>
      </c>
      <c r="I1292" s="16" t="s">
        <v>71</v>
      </c>
      <c r="J1292" s="16" t="n">
        <v>3</v>
      </c>
      <c r="K1292" s="16"/>
      <c r="L1292" s="16" t="s">
        <v>41</v>
      </c>
      <c r="M1292" s="16" t="str">
        <f aca="false">IF(COUNTIF($A$2:A1292,A1292)&gt;1,"DUPLICATE","")</f>
        <v/>
      </c>
    </row>
    <row r="1293" customFormat="false" ht="15" hidden="false" customHeight="false" outlineLevel="0" collapsed="false">
      <c r="A1293" s="16" t="s">
        <v>2182</v>
      </c>
      <c r="B1293" s="16" t="s">
        <v>2173</v>
      </c>
      <c r="C1293" s="16" t="s">
        <v>1708</v>
      </c>
      <c r="D1293" s="16" t="s">
        <v>92</v>
      </c>
      <c r="E1293" s="16" t="n">
        <v>3</v>
      </c>
      <c r="F1293" s="16" t="n">
        <v>4198</v>
      </c>
      <c r="G1293" s="16" t="n">
        <v>0.3</v>
      </c>
      <c r="H1293" s="16" t="s">
        <v>161</v>
      </c>
      <c r="I1293" s="16" t="s">
        <v>60</v>
      </c>
      <c r="J1293" s="16" t="n">
        <v>3</v>
      </c>
      <c r="K1293" s="16" t="n">
        <v>5</v>
      </c>
      <c r="L1293" s="16" t="s">
        <v>41</v>
      </c>
      <c r="M1293" s="16" t="str">
        <f aca="false">IF(COUNTIF($A$2:A1293,A1293)&gt;1,"DUPLICATE","")</f>
        <v/>
      </c>
    </row>
    <row r="1294" customFormat="false" ht="15" hidden="false" customHeight="false" outlineLevel="0" collapsed="false">
      <c r="A1294" s="16" t="s">
        <v>2183</v>
      </c>
      <c r="B1294" s="16" t="s">
        <v>2173</v>
      </c>
      <c r="C1294" s="16" t="s">
        <v>2133</v>
      </c>
      <c r="D1294" s="16" t="s">
        <v>451</v>
      </c>
      <c r="E1294" s="16" t="n">
        <v>2</v>
      </c>
      <c r="F1294" s="16" t="n">
        <v>1321</v>
      </c>
      <c r="G1294" s="16" t="n">
        <v>0.05</v>
      </c>
      <c r="H1294" s="16" t="s">
        <v>46</v>
      </c>
      <c r="I1294" s="16" t="s">
        <v>60</v>
      </c>
      <c r="J1294" s="16" t="n">
        <v>3</v>
      </c>
      <c r="K1294" s="16" t="n">
        <v>4</v>
      </c>
      <c r="L1294" s="16" t="s">
        <v>41</v>
      </c>
      <c r="M1294" s="16" t="str">
        <f aca="false">IF(COUNTIF($A$2:A1294,A1294)&gt;1,"DUPLICATE","")</f>
        <v/>
      </c>
    </row>
    <row r="1295" customFormat="false" ht="15" hidden="false" customHeight="false" outlineLevel="0" collapsed="false">
      <c r="A1295" s="16" t="s">
        <v>2184</v>
      </c>
      <c r="B1295" s="16" t="s">
        <v>2173</v>
      </c>
      <c r="C1295" s="16" t="s">
        <v>1880</v>
      </c>
      <c r="D1295" s="16" t="s">
        <v>250</v>
      </c>
      <c r="E1295" s="16" t="n">
        <v>2</v>
      </c>
      <c r="F1295" s="16" t="n">
        <v>680</v>
      </c>
      <c r="G1295" s="16" t="n">
        <v>0.1</v>
      </c>
      <c r="H1295" s="16" t="s">
        <v>39</v>
      </c>
      <c r="I1295" s="16" t="s">
        <v>60</v>
      </c>
      <c r="J1295" s="16" t="n">
        <v>2</v>
      </c>
      <c r="K1295" s="16"/>
      <c r="L1295" s="16" t="s">
        <v>41</v>
      </c>
      <c r="M1295" s="16" t="str">
        <f aca="false">IF(COUNTIF($A$2:A1295,A1295)&gt;1,"DUPLICATE","")</f>
        <v/>
      </c>
    </row>
    <row r="1296" customFormat="false" ht="15" hidden="false" customHeight="false" outlineLevel="0" collapsed="false">
      <c r="A1296" s="16" t="s">
        <v>2185</v>
      </c>
      <c r="B1296" s="16" t="s">
        <v>2173</v>
      </c>
      <c r="C1296" s="16" t="s">
        <v>2186</v>
      </c>
      <c r="D1296" s="16" t="s">
        <v>262</v>
      </c>
      <c r="E1296" s="16" t="n">
        <v>1</v>
      </c>
      <c r="F1296" s="16" t="n">
        <v>784</v>
      </c>
      <c r="G1296" s="16" t="n">
        <v>0.1</v>
      </c>
      <c r="H1296" s="16" t="s">
        <v>208</v>
      </c>
      <c r="I1296" s="16" t="s">
        <v>71</v>
      </c>
      <c r="J1296" s="16" t="n">
        <v>9</v>
      </c>
      <c r="K1296" s="16" t="n">
        <v>3</v>
      </c>
      <c r="L1296" s="16" t="s">
        <v>41</v>
      </c>
      <c r="M1296" s="16" t="str">
        <f aca="false">IF(COUNTIF($A$2:A1296,A1296)&gt;1,"DUPLICATE","")</f>
        <v/>
      </c>
    </row>
    <row r="1297" customFormat="false" ht="15" hidden="false" customHeight="false" outlineLevel="0" collapsed="false">
      <c r="A1297" s="16" t="s">
        <v>2187</v>
      </c>
      <c r="B1297" s="16" t="s">
        <v>2188</v>
      </c>
      <c r="C1297" s="16" t="s">
        <v>1234</v>
      </c>
      <c r="D1297" s="16" t="s">
        <v>639</v>
      </c>
      <c r="E1297" s="16" t="n">
        <v>2</v>
      </c>
      <c r="F1297" s="16" t="n">
        <v>800</v>
      </c>
      <c r="G1297" s="16" t="n">
        <v>0.15</v>
      </c>
      <c r="H1297" s="16" t="s">
        <v>797</v>
      </c>
      <c r="I1297" s="16" t="s">
        <v>40</v>
      </c>
      <c r="J1297" s="16" t="n">
        <v>3</v>
      </c>
      <c r="K1297" s="16" t="n">
        <v>5</v>
      </c>
      <c r="L1297" s="16" t="s">
        <v>41</v>
      </c>
      <c r="M1297" s="16" t="str">
        <f aca="false">IF(COUNTIF($A$2:A1297,A1297)&gt;1,"DUPLICATE","")</f>
        <v/>
      </c>
    </row>
    <row r="1298" customFormat="false" ht="15" hidden="false" customHeight="false" outlineLevel="0" collapsed="false">
      <c r="A1298" s="16" t="s">
        <v>2189</v>
      </c>
      <c r="B1298" s="16" t="s">
        <v>2188</v>
      </c>
      <c r="C1298" s="16" t="s">
        <v>837</v>
      </c>
      <c r="D1298" s="16" t="s">
        <v>291</v>
      </c>
      <c r="E1298" s="16" t="n">
        <v>1</v>
      </c>
      <c r="F1298" s="16" t="n">
        <v>1206</v>
      </c>
      <c r="G1298" s="16" t="n">
        <v>0.05</v>
      </c>
      <c r="H1298" s="16" t="s">
        <v>565</v>
      </c>
      <c r="I1298" s="16" t="s">
        <v>40</v>
      </c>
      <c r="J1298" s="16" t="n">
        <v>3</v>
      </c>
      <c r="K1298" s="16" t="n">
        <v>3</v>
      </c>
      <c r="L1298" s="16" t="s">
        <v>57</v>
      </c>
      <c r="M1298" s="16" t="str">
        <f aca="false">IF(COUNTIF($A$2:A1298,A1298)&gt;1,"DUPLICATE","")</f>
        <v/>
      </c>
    </row>
    <row r="1299" customFormat="false" ht="15" hidden="false" customHeight="false" outlineLevel="0" collapsed="false">
      <c r="A1299" s="16" t="s">
        <v>2190</v>
      </c>
      <c r="B1299" s="16" t="s">
        <v>2188</v>
      </c>
      <c r="C1299" s="16" t="s">
        <v>1971</v>
      </c>
      <c r="D1299" s="16" t="s">
        <v>254</v>
      </c>
      <c r="E1299" s="16" t="n">
        <v>1</v>
      </c>
      <c r="F1299" s="16" t="n">
        <v>986</v>
      </c>
      <c r="G1299" s="16" t="n">
        <v>0.2</v>
      </c>
      <c r="H1299" s="16" t="s">
        <v>52</v>
      </c>
      <c r="I1299" s="16" t="s">
        <v>100</v>
      </c>
      <c r="J1299" s="16" t="n">
        <v>3</v>
      </c>
      <c r="K1299" s="16" t="n">
        <v>4</v>
      </c>
      <c r="L1299" s="16" t="s">
        <v>41</v>
      </c>
      <c r="M1299" s="16" t="str">
        <f aca="false">IF(COUNTIF($A$2:A1299,A1299)&gt;1,"DUPLICATE","")</f>
        <v/>
      </c>
    </row>
    <row r="1300" customFormat="false" ht="15" hidden="false" customHeight="false" outlineLevel="0" collapsed="false">
      <c r="A1300" s="16" t="s">
        <v>2191</v>
      </c>
      <c r="B1300" s="16" t="s">
        <v>2188</v>
      </c>
      <c r="C1300" s="16" t="s">
        <v>2192</v>
      </c>
      <c r="D1300" s="16" t="s">
        <v>133</v>
      </c>
      <c r="E1300" s="16" t="n">
        <v>2</v>
      </c>
      <c r="F1300" s="16" t="n">
        <v>571</v>
      </c>
      <c r="G1300" s="16" t="n">
        <v>0.15</v>
      </c>
      <c r="H1300" s="16" t="s">
        <v>112</v>
      </c>
      <c r="I1300" s="16" t="s">
        <v>60</v>
      </c>
      <c r="J1300" s="16" t="n">
        <v>3</v>
      </c>
      <c r="K1300" s="16" t="n">
        <v>4</v>
      </c>
      <c r="L1300" s="16" t="s">
        <v>41</v>
      </c>
      <c r="M1300" s="16" t="str">
        <f aca="false">IF(COUNTIF($A$2:A1300,A1300)&gt;1,"DUPLICATE","")</f>
        <v/>
      </c>
    </row>
    <row r="1301" customFormat="false" ht="15" hidden="false" customHeight="false" outlineLevel="0" collapsed="false">
      <c r="A1301" s="16" t="s">
        <v>2193</v>
      </c>
      <c r="B1301" s="16" t="s">
        <v>2188</v>
      </c>
      <c r="C1301" s="16" t="s">
        <v>1477</v>
      </c>
      <c r="D1301" s="16" t="s">
        <v>157</v>
      </c>
      <c r="E1301" s="16" t="n">
        <v>1</v>
      </c>
      <c r="F1301" s="16" t="n">
        <v>1089</v>
      </c>
      <c r="G1301" s="16" t="n">
        <v>0.15</v>
      </c>
      <c r="H1301" s="16" t="s">
        <v>81</v>
      </c>
      <c r="I1301" s="16" t="s">
        <v>71</v>
      </c>
      <c r="J1301" s="16" t="n">
        <v>4</v>
      </c>
      <c r="K1301" s="16" t="n">
        <v>4</v>
      </c>
      <c r="L1301" s="16" t="s">
        <v>41</v>
      </c>
      <c r="M1301" s="16" t="str">
        <f aca="false">IF(COUNTIF($A$2:A1301,A1301)&gt;1,"DUPLICATE","")</f>
        <v/>
      </c>
    </row>
    <row r="1302" customFormat="false" ht="15" hidden="false" customHeight="false" outlineLevel="0" collapsed="false">
      <c r="A1302" s="16" t="s">
        <v>2194</v>
      </c>
      <c r="B1302" s="16" t="s">
        <v>2188</v>
      </c>
      <c r="C1302" s="16" t="s">
        <v>2195</v>
      </c>
      <c r="D1302" s="16" t="s">
        <v>412</v>
      </c>
      <c r="E1302" s="16" t="n">
        <v>1</v>
      </c>
      <c r="F1302" s="16" t="n">
        <v>1022</v>
      </c>
      <c r="G1302" s="16" t="n">
        <v>0</v>
      </c>
      <c r="H1302" s="16" t="s">
        <v>565</v>
      </c>
      <c r="I1302" s="16" t="s">
        <v>40</v>
      </c>
      <c r="J1302" s="16" t="n">
        <v>4</v>
      </c>
      <c r="K1302" s="16" t="n">
        <v>4</v>
      </c>
      <c r="L1302" s="16" t="s">
        <v>41</v>
      </c>
      <c r="M1302" s="16" t="str">
        <f aca="false">IF(COUNTIF($A$2:A1302,A1302)&gt;1,"DUPLICATE","")</f>
        <v/>
      </c>
    </row>
    <row r="1303" customFormat="false" ht="15" hidden="false" customHeight="false" outlineLevel="0" collapsed="false">
      <c r="A1303" s="16" t="s">
        <v>2196</v>
      </c>
      <c r="B1303" s="16" t="s">
        <v>2188</v>
      </c>
      <c r="C1303" s="16" t="s">
        <v>1249</v>
      </c>
      <c r="D1303" s="16" t="s">
        <v>184</v>
      </c>
      <c r="E1303" s="16" t="n">
        <v>1</v>
      </c>
      <c r="F1303" s="16" t="n">
        <v>1280</v>
      </c>
      <c r="G1303" s="16" t="n">
        <v>0.15</v>
      </c>
      <c r="H1303" s="16" t="s">
        <v>39</v>
      </c>
      <c r="I1303" s="16" t="s">
        <v>47</v>
      </c>
      <c r="J1303" s="16" t="n">
        <v>5</v>
      </c>
      <c r="K1303" s="16" t="n">
        <v>4</v>
      </c>
      <c r="L1303" s="16" t="s">
        <v>41</v>
      </c>
      <c r="M1303" s="16" t="str">
        <f aca="false">IF(COUNTIF($A$2:A1303,A1303)&gt;1,"DUPLICATE","")</f>
        <v/>
      </c>
    </row>
    <row r="1304" customFormat="false" ht="15" hidden="false" customHeight="false" outlineLevel="0" collapsed="false">
      <c r="A1304" s="16" t="s">
        <v>2197</v>
      </c>
      <c r="B1304" s="16" t="s">
        <v>2188</v>
      </c>
      <c r="C1304" s="16" t="s">
        <v>2133</v>
      </c>
      <c r="D1304" s="16" t="s">
        <v>88</v>
      </c>
      <c r="E1304" s="16" t="n">
        <v>2</v>
      </c>
      <c r="F1304" s="16" t="n">
        <v>3016</v>
      </c>
      <c r="G1304" s="16" t="n">
        <v>0.1</v>
      </c>
      <c r="H1304" s="16" t="s">
        <v>112</v>
      </c>
      <c r="I1304" s="16" t="s">
        <v>100</v>
      </c>
      <c r="J1304" s="16" t="n">
        <v>3</v>
      </c>
      <c r="K1304" s="16" t="n">
        <v>4</v>
      </c>
      <c r="L1304" s="16" t="s">
        <v>41</v>
      </c>
      <c r="M1304" s="16" t="str">
        <f aca="false">IF(COUNTIF($A$2:A1304,A1304)&gt;1,"DUPLICATE","")</f>
        <v/>
      </c>
    </row>
    <row r="1305" customFormat="false" ht="15" hidden="false" customHeight="false" outlineLevel="0" collapsed="false">
      <c r="A1305" s="16" t="s">
        <v>2198</v>
      </c>
      <c r="B1305" s="16" t="s">
        <v>2188</v>
      </c>
      <c r="C1305" s="16" t="s">
        <v>507</v>
      </c>
      <c r="D1305" s="16" t="s">
        <v>136</v>
      </c>
      <c r="E1305" s="16" t="n">
        <v>1</v>
      </c>
      <c r="F1305" s="16" t="n">
        <v>2180</v>
      </c>
      <c r="G1305" s="16" t="n">
        <v>0.2</v>
      </c>
      <c r="H1305" s="16" t="s">
        <v>56</v>
      </c>
      <c r="I1305" s="16" t="s">
        <v>71</v>
      </c>
      <c r="J1305" s="16" t="n">
        <v>6</v>
      </c>
      <c r="K1305" s="16" t="n">
        <v>4</v>
      </c>
      <c r="L1305" s="16" t="s">
        <v>41</v>
      </c>
      <c r="M1305" s="16" t="str">
        <f aca="false">IF(COUNTIF($A$2:A1305,A1305)&gt;1,"DUPLICATE","")</f>
        <v/>
      </c>
    </row>
    <row r="1306" customFormat="false" ht="15" hidden="false" customHeight="false" outlineLevel="0" collapsed="false">
      <c r="A1306" s="16" t="s">
        <v>2199</v>
      </c>
      <c r="B1306" s="16" t="s">
        <v>2188</v>
      </c>
      <c r="C1306" s="16" t="s">
        <v>305</v>
      </c>
      <c r="D1306" s="16" t="s">
        <v>139</v>
      </c>
      <c r="E1306" s="16" t="n">
        <v>1</v>
      </c>
      <c r="F1306" s="16" t="n">
        <v>332</v>
      </c>
      <c r="G1306" s="16" t="n">
        <v>0.15</v>
      </c>
      <c r="H1306" s="16" t="s">
        <v>112</v>
      </c>
      <c r="I1306" s="16" t="s">
        <v>40</v>
      </c>
      <c r="J1306" s="16" t="n">
        <v>4</v>
      </c>
      <c r="K1306" s="16" t="n">
        <v>5</v>
      </c>
      <c r="L1306" s="16" t="s">
        <v>41</v>
      </c>
      <c r="M1306" s="16" t="str">
        <f aca="false">IF(COUNTIF($A$2:A1306,A1306)&gt;1,"DUPLICATE","")</f>
        <v/>
      </c>
    </row>
    <row r="1307" customFormat="false" ht="15" hidden="false" customHeight="false" outlineLevel="0" collapsed="false">
      <c r="A1307" s="16" t="s">
        <v>2200</v>
      </c>
      <c r="B1307" s="16" t="s">
        <v>2188</v>
      </c>
      <c r="C1307" s="16" t="s">
        <v>249</v>
      </c>
      <c r="D1307" s="16" t="s">
        <v>99</v>
      </c>
      <c r="E1307" s="16" t="n">
        <v>3</v>
      </c>
      <c r="F1307" s="16" t="n">
        <v>680</v>
      </c>
      <c r="G1307" s="16" t="n">
        <v>0.05</v>
      </c>
      <c r="H1307" s="16" t="s">
        <v>46</v>
      </c>
      <c r="I1307" s="16" t="s">
        <v>60</v>
      </c>
      <c r="J1307" s="16" t="n">
        <v>5</v>
      </c>
      <c r="K1307" s="16" t="n">
        <v>3</v>
      </c>
      <c r="L1307" s="16" t="s">
        <v>41</v>
      </c>
      <c r="M1307" s="16" t="str">
        <f aca="false">IF(COUNTIF($A$2:A1307,A1307)&gt;1,"DUPLICATE","")</f>
        <v/>
      </c>
    </row>
    <row r="1308" customFormat="false" ht="15" hidden="false" customHeight="false" outlineLevel="0" collapsed="false">
      <c r="A1308" s="16" t="s">
        <v>2201</v>
      </c>
      <c r="B1308" s="16" t="s">
        <v>2188</v>
      </c>
      <c r="C1308" s="16" t="s">
        <v>2202</v>
      </c>
      <c r="D1308" s="16" t="s">
        <v>191</v>
      </c>
      <c r="E1308" s="16" t="n">
        <v>4</v>
      </c>
      <c r="F1308" s="16" t="n">
        <v>403</v>
      </c>
      <c r="G1308" s="16" t="n">
        <v>0.2</v>
      </c>
      <c r="H1308" s="16" t="s">
        <v>130</v>
      </c>
      <c r="I1308" s="16" t="s">
        <v>40</v>
      </c>
      <c r="J1308" s="16" t="n">
        <v>3</v>
      </c>
      <c r="K1308" s="16" t="n">
        <v>5</v>
      </c>
      <c r="L1308" s="16" t="s">
        <v>41</v>
      </c>
      <c r="M1308" s="16" t="str">
        <f aca="false">IF(COUNTIF($A$2:A1308,A1308)&gt;1,"DUPLICATE","")</f>
        <v/>
      </c>
    </row>
    <row r="1309" customFormat="false" ht="15" hidden="false" customHeight="false" outlineLevel="0" collapsed="false">
      <c r="A1309" s="16" t="s">
        <v>2203</v>
      </c>
      <c r="B1309" s="16" t="s">
        <v>2204</v>
      </c>
      <c r="C1309" s="16" t="s">
        <v>1135</v>
      </c>
      <c r="D1309" s="16" t="s">
        <v>179</v>
      </c>
      <c r="E1309" s="16" t="n">
        <v>1</v>
      </c>
      <c r="F1309" s="16" t="n">
        <v>2559</v>
      </c>
      <c r="G1309" s="16" t="n">
        <v>0</v>
      </c>
      <c r="H1309" s="16" t="s">
        <v>81</v>
      </c>
      <c r="I1309" s="16" t="s">
        <v>40</v>
      </c>
      <c r="J1309" s="16" t="n">
        <v>3</v>
      </c>
      <c r="K1309" s="16" t="n">
        <v>4</v>
      </c>
      <c r="L1309" s="16" t="s">
        <v>41</v>
      </c>
      <c r="M1309" s="16" t="str">
        <f aca="false">IF(COUNTIF($A$2:A1309,A1309)&gt;1,"DUPLICATE","")</f>
        <v/>
      </c>
    </row>
    <row r="1310" customFormat="false" ht="15" hidden="false" customHeight="false" outlineLevel="0" collapsed="false">
      <c r="A1310" s="16" t="s">
        <v>2205</v>
      </c>
      <c r="B1310" s="16" t="s">
        <v>2204</v>
      </c>
      <c r="C1310" s="16" t="s">
        <v>384</v>
      </c>
      <c r="D1310" s="16" t="s">
        <v>721</v>
      </c>
      <c r="E1310" s="16" t="n">
        <v>3</v>
      </c>
      <c r="F1310" s="16" t="n">
        <v>497</v>
      </c>
      <c r="G1310" s="16" t="n">
        <v>0.15</v>
      </c>
      <c r="H1310" s="16" t="s">
        <v>112</v>
      </c>
      <c r="I1310" s="16" t="s">
        <v>60</v>
      </c>
      <c r="J1310" s="16" t="n">
        <v>4</v>
      </c>
      <c r="K1310" s="16" t="n">
        <v>5</v>
      </c>
      <c r="L1310" s="16" t="s">
        <v>41</v>
      </c>
      <c r="M1310" s="16" t="str">
        <f aca="false">IF(COUNTIF($A$2:A1310,A1310)&gt;1,"DUPLICATE","")</f>
        <v/>
      </c>
    </row>
    <row r="1311" customFormat="false" ht="15" hidden="false" customHeight="false" outlineLevel="0" collapsed="false">
      <c r="A1311" s="16" t="s">
        <v>2206</v>
      </c>
      <c r="B1311" s="16" t="s">
        <v>2204</v>
      </c>
      <c r="C1311" s="16" t="s">
        <v>132</v>
      </c>
      <c r="D1311" s="16" t="s">
        <v>133</v>
      </c>
      <c r="E1311" s="16" t="n">
        <v>3</v>
      </c>
      <c r="F1311" s="16" t="n">
        <v>589</v>
      </c>
      <c r="G1311" s="16" t="n">
        <v>0.3</v>
      </c>
      <c r="H1311" s="16" t="s">
        <v>130</v>
      </c>
      <c r="I1311" s="16" t="s">
        <v>60</v>
      </c>
      <c r="J1311" s="16" t="n">
        <v>2</v>
      </c>
      <c r="K1311" s="16" t="n">
        <v>5</v>
      </c>
      <c r="L1311" s="16" t="s">
        <v>41</v>
      </c>
      <c r="M1311" s="16" t="str">
        <f aca="false">IF(COUNTIF($A$2:A1311,A1311)&gt;1,"DUPLICATE","")</f>
        <v/>
      </c>
    </row>
    <row r="1312" customFormat="false" ht="15" hidden="false" customHeight="false" outlineLevel="0" collapsed="false">
      <c r="A1312" s="16" t="s">
        <v>2207</v>
      </c>
      <c r="B1312" s="16" t="s">
        <v>2204</v>
      </c>
      <c r="C1312" s="16" t="s">
        <v>1283</v>
      </c>
      <c r="D1312" s="16" t="s">
        <v>115</v>
      </c>
      <c r="E1312" s="16" t="n">
        <v>3</v>
      </c>
      <c r="F1312" s="16" t="n">
        <v>306</v>
      </c>
      <c r="G1312" s="16" t="n">
        <v>0.2</v>
      </c>
      <c r="H1312" s="16" t="s">
        <v>161</v>
      </c>
      <c r="I1312" s="16" t="s">
        <v>60</v>
      </c>
      <c r="J1312" s="16" t="n">
        <v>3</v>
      </c>
      <c r="K1312" s="16" t="n">
        <v>4</v>
      </c>
      <c r="L1312" s="16" t="s">
        <v>41</v>
      </c>
      <c r="M1312" s="16" t="str">
        <f aca="false">IF(COUNTIF($A$2:A1312,A1312)&gt;1,"DUPLICATE","")</f>
        <v/>
      </c>
    </row>
    <row r="1313" customFormat="false" ht="15" hidden="false" customHeight="false" outlineLevel="0" collapsed="false">
      <c r="A1313" s="16" t="s">
        <v>2208</v>
      </c>
      <c r="B1313" s="16" t="s">
        <v>2204</v>
      </c>
      <c r="C1313" s="16" t="s">
        <v>1634</v>
      </c>
      <c r="D1313" s="16" t="s">
        <v>77</v>
      </c>
      <c r="E1313" s="16" t="n">
        <v>1</v>
      </c>
      <c r="F1313" s="16" t="n">
        <v>356</v>
      </c>
      <c r="G1313" s="16" t="n">
        <v>0</v>
      </c>
      <c r="H1313" s="16" t="s">
        <v>130</v>
      </c>
      <c r="I1313" s="16" t="s">
        <v>60</v>
      </c>
      <c r="J1313" s="16" t="n">
        <v>6</v>
      </c>
      <c r="K1313" s="16" t="n">
        <v>4</v>
      </c>
      <c r="L1313" s="16" t="s">
        <v>41</v>
      </c>
      <c r="M1313" s="16" t="str">
        <f aca="false">IF(COUNTIF($A$2:A1313,A1313)&gt;1,"DUPLICATE","")</f>
        <v/>
      </c>
    </row>
    <row r="1314" customFormat="false" ht="15" hidden="false" customHeight="false" outlineLevel="0" collapsed="false">
      <c r="A1314" s="16" t="s">
        <v>2209</v>
      </c>
      <c r="B1314" s="16" t="s">
        <v>2204</v>
      </c>
      <c r="C1314" s="16" t="s">
        <v>1690</v>
      </c>
      <c r="D1314" s="16" t="s">
        <v>84</v>
      </c>
      <c r="E1314" s="16" t="n">
        <v>2</v>
      </c>
      <c r="F1314" s="16" t="n">
        <v>253</v>
      </c>
      <c r="G1314" s="16" t="n">
        <v>0.1</v>
      </c>
      <c r="H1314" s="16" t="s">
        <v>56</v>
      </c>
      <c r="I1314" s="16" t="s">
        <v>60</v>
      </c>
      <c r="J1314" s="16" t="n">
        <v>5</v>
      </c>
      <c r="K1314" s="16" t="n">
        <v>5</v>
      </c>
      <c r="L1314" s="16" t="s">
        <v>41</v>
      </c>
      <c r="M1314" s="16" t="str">
        <f aca="false">IF(COUNTIF($A$2:A1314,A1314)&gt;1,"DUPLICATE","")</f>
        <v/>
      </c>
    </row>
    <row r="1315" customFormat="false" ht="15" hidden="false" customHeight="false" outlineLevel="0" collapsed="false">
      <c r="A1315" s="16" t="s">
        <v>2210</v>
      </c>
      <c r="B1315" s="16" t="s">
        <v>2204</v>
      </c>
      <c r="C1315" s="16" t="s">
        <v>272</v>
      </c>
      <c r="D1315" s="16" t="s">
        <v>66</v>
      </c>
      <c r="E1315" s="16" t="n">
        <v>3</v>
      </c>
      <c r="F1315" s="16" t="n">
        <v>15501</v>
      </c>
      <c r="G1315" s="16" t="n">
        <v>0.3</v>
      </c>
      <c r="H1315" s="16" t="s">
        <v>70</v>
      </c>
      <c r="I1315" s="16" t="s">
        <v>47</v>
      </c>
      <c r="J1315" s="16" t="n">
        <v>5</v>
      </c>
      <c r="K1315" s="16" t="n">
        <v>2</v>
      </c>
      <c r="L1315" s="16" t="s">
        <v>57</v>
      </c>
      <c r="M1315" s="16" t="str">
        <f aca="false">IF(COUNTIF($A$2:A1315,A1315)&gt;1,"DUPLICATE","")</f>
        <v/>
      </c>
    </row>
    <row r="1316" customFormat="false" ht="15" hidden="false" customHeight="false" outlineLevel="0" collapsed="false">
      <c r="A1316" s="16" t="s">
        <v>2211</v>
      </c>
      <c r="B1316" s="16" t="s">
        <v>2204</v>
      </c>
      <c r="C1316" s="16" t="s">
        <v>357</v>
      </c>
      <c r="D1316" s="16" t="s">
        <v>300</v>
      </c>
      <c r="E1316" s="16" t="n">
        <v>2</v>
      </c>
      <c r="F1316" s="16" t="n">
        <v>2378</v>
      </c>
      <c r="G1316" s="16" t="n">
        <v>0.15</v>
      </c>
      <c r="H1316" s="16" t="s">
        <v>81</v>
      </c>
      <c r="I1316" s="16" t="s">
        <v>60</v>
      </c>
      <c r="J1316" s="16" t="n">
        <v>5</v>
      </c>
      <c r="K1316" s="16" t="n">
        <v>4</v>
      </c>
      <c r="L1316" s="16" t="s">
        <v>41</v>
      </c>
      <c r="M1316" s="16" t="str">
        <f aca="false">IF(COUNTIF($A$2:A1316,A1316)&gt;1,"DUPLICATE","")</f>
        <v/>
      </c>
    </row>
    <row r="1317" customFormat="false" ht="15" hidden="false" customHeight="false" outlineLevel="0" collapsed="false">
      <c r="A1317" s="16" t="s">
        <v>2212</v>
      </c>
      <c r="B1317" s="16" t="s">
        <v>2204</v>
      </c>
      <c r="C1317" s="16" t="s">
        <v>1429</v>
      </c>
      <c r="D1317" s="16" t="s">
        <v>95</v>
      </c>
      <c r="E1317" s="16" t="n">
        <v>1</v>
      </c>
      <c r="F1317" s="16" t="n">
        <v>1472</v>
      </c>
      <c r="G1317" s="16" t="n">
        <v>0</v>
      </c>
      <c r="H1317" s="16" t="s">
        <v>112</v>
      </c>
      <c r="I1317" s="16" t="s">
        <v>60</v>
      </c>
      <c r="J1317" s="16" t="n">
        <v>4</v>
      </c>
      <c r="K1317" s="16" t="n">
        <v>4</v>
      </c>
      <c r="L1317" s="16" t="s">
        <v>41</v>
      </c>
      <c r="M1317" s="16" t="str">
        <f aca="false">IF(COUNTIF($A$2:A1317,A1317)&gt;1,"DUPLICATE","")</f>
        <v/>
      </c>
    </row>
    <row r="1318" customFormat="false" ht="15" hidden="false" customHeight="false" outlineLevel="0" collapsed="false">
      <c r="A1318" s="16" t="s">
        <v>2213</v>
      </c>
      <c r="B1318" s="16" t="s">
        <v>2204</v>
      </c>
      <c r="C1318" s="16" t="s">
        <v>153</v>
      </c>
      <c r="D1318" s="16" t="s">
        <v>412</v>
      </c>
      <c r="E1318" s="16" t="n">
        <v>1</v>
      </c>
      <c r="F1318" s="16" t="n">
        <v>996</v>
      </c>
      <c r="G1318" s="16" t="n">
        <v>0.1</v>
      </c>
      <c r="H1318" s="16" t="s">
        <v>112</v>
      </c>
      <c r="I1318" s="16" t="s">
        <v>60</v>
      </c>
      <c r="J1318" s="16" t="n">
        <v>2</v>
      </c>
      <c r="K1318" s="16" t="n">
        <v>5</v>
      </c>
      <c r="L1318" s="16" t="s">
        <v>174</v>
      </c>
      <c r="M1318" s="16" t="str">
        <f aca="false">IF(COUNTIF($A$2:A1318,A1318)&gt;1,"DUPLICATE","")</f>
        <v/>
      </c>
    </row>
    <row r="1319" customFormat="false" ht="15" hidden="false" customHeight="false" outlineLevel="0" collapsed="false">
      <c r="A1319" s="16" t="s">
        <v>2214</v>
      </c>
      <c r="B1319" s="16" t="s">
        <v>2215</v>
      </c>
      <c r="C1319" s="16" t="s">
        <v>706</v>
      </c>
      <c r="D1319" s="16" t="s">
        <v>80</v>
      </c>
      <c r="E1319" s="16" t="n">
        <v>2</v>
      </c>
      <c r="F1319" s="16" t="n">
        <v>1448</v>
      </c>
      <c r="G1319" s="16" t="n">
        <v>0.15</v>
      </c>
      <c r="H1319" s="16" t="s">
        <v>39</v>
      </c>
      <c r="I1319" s="16" t="s">
        <v>100</v>
      </c>
      <c r="J1319" s="16" t="n">
        <v>3</v>
      </c>
      <c r="K1319" s="16" t="n">
        <v>5</v>
      </c>
      <c r="L1319" s="16" t="s">
        <v>41</v>
      </c>
      <c r="M1319" s="16" t="str">
        <f aca="false">IF(COUNTIF($A$2:A1319,A1319)&gt;1,"DUPLICATE","")</f>
        <v/>
      </c>
    </row>
    <row r="1320" customFormat="false" ht="15" hidden="false" customHeight="false" outlineLevel="0" collapsed="false">
      <c r="A1320" s="16" t="s">
        <v>2216</v>
      </c>
      <c r="B1320" s="16" t="s">
        <v>2215</v>
      </c>
      <c r="C1320" s="16" t="s">
        <v>1620</v>
      </c>
      <c r="D1320" s="16" t="s">
        <v>142</v>
      </c>
      <c r="E1320" s="16" t="n">
        <v>1</v>
      </c>
      <c r="F1320" s="16" t="n">
        <v>613</v>
      </c>
      <c r="G1320" s="16"/>
      <c r="H1320" s="16" t="s">
        <v>89</v>
      </c>
      <c r="I1320" s="16" t="s">
        <v>60</v>
      </c>
      <c r="J1320" s="16" t="n">
        <v>4</v>
      </c>
      <c r="K1320" s="16" t="n">
        <v>4</v>
      </c>
      <c r="L1320" s="16" t="s">
        <v>41</v>
      </c>
      <c r="M1320" s="16" t="str">
        <f aca="false">IF(COUNTIF($A$2:A1320,A1320)&gt;1,"DUPLICATE","")</f>
        <v/>
      </c>
    </row>
    <row r="1321" customFormat="false" ht="15" hidden="false" customHeight="false" outlineLevel="0" collapsed="false">
      <c r="A1321" s="16" t="s">
        <v>2217</v>
      </c>
      <c r="B1321" s="16" t="s">
        <v>2215</v>
      </c>
      <c r="C1321" s="16" t="s">
        <v>2218</v>
      </c>
      <c r="D1321" s="16" t="s">
        <v>92</v>
      </c>
      <c r="E1321" s="16" t="n">
        <v>2</v>
      </c>
      <c r="F1321" s="16" t="n">
        <v>4058</v>
      </c>
      <c r="G1321" s="16" t="n">
        <v>0</v>
      </c>
      <c r="H1321" s="16" t="s">
        <v>527</v>
      </c>
      <c r="I1321" s="16" t="s">
        <v>60</v>
      </c>
      <c r="J1321" s="16" t="n">
        <v>3</v>
      </c>
      <c r="K1321" s="16" t="n">
        <v>4</v>
      </c>
      <c r="L1321" s="16" t="s">
        <v>41</v>
      </c>
      <c r="M1321" s="16" t="str">
        <f aca="false">IF(COUNTIF($A$2:A1321,A1321)&gt;1,"DUPLICATE","")</f>
        <v/>
      </c>
    </row>
    <row r="1322" customFormat="false" ht="15" hidden="false" customHeight="false" outlineLevel="0" collapsed="false">
      <c r="A1322" s="16" t="s">
        <v>2219</v>
      </c>
      <c r="B1322" s="16" t="s">
        <v>2215</v>
      </c>
      <c r="C1322" s="16" t="s">
        <v>390</v>
      </c>
      <c r="D1322" s="16" t="s">
        <v>412</v>
      </c>
      <c r="E1322" s="16" t="n">
        <v>2</v>
      </c>
      <c r="F1322" s="16" t="n">
        <v>969</v>
      </c>
      <c r="G1322" s="16" t="n">
        <v>0.05</v>
      </c>
      <c r="H1322" s="16" t="s">
        <v>130</v>
      </c>
      <c r="I1322" s="16" t="s">
        <v>40</v>
      </c>
      <c r="J1322" s="16" t="n">
        <v>3</v>
      </c>
      <c r="K1322" s="16" t="n">
        <v>5</v>
      </c>
      <c r="L1322" s="16" t="s">
        <v>41</v>
      </c>
      <c r="M1322" s="16" t="str">
        <f aca="false">IF(COUNTIF($A$2:A1322,A1322)&gt;1,"DUPLICATE","")</f>
        <v/>
      </c>
    </row>
    <row r="1323" customFormat="false" ht="15" hidden="false" customHeight="false" outlineLevel="0" collapsed="false">
      <c r="A1323" s="16" t="s">
        <v>2220</v>
      </c>
      <c r="B1323" s="16" t="s">
        <v>2215</v>
      </c>
      <c r="C1323" s="16" t="s">
        <v>392</v>
      </c>
      <c r="D1323" s="16" t="s">
        <v>55</v>
      </c>
      <c r="E1323" s="16" t="n">
        <v>1</v>
      </c>
      <c r="F1323" s="16" t="n">
        <v>2073</v>
      </c>
      <c r="G1323" s="16" t="n">
        <v>0.1</v>
      </c>
      <c r="H1323" s="16" t="s">
        <v>112</v>
      </c>
      <c r="I1323" s="16" t="s">
        <v>60</v>
      </c>
      <c r="J1323" s="16" t="n">
        <v>3</v>
      </c>
      <c r="K1323" s="16" t="n">
        <v>4</v>
      </c>
      <c r="L1323" s="16" t="s">
        <v>174</v>
      </c>
      <c r="M1323" s="16" t="str">
        <f aca="false">IF(COUNTIF($A$2:A1323,A1323)&gt;1,"DUPLICATE","")</f>
        <v/>
      </c>
    </row>
    <row r="1324" customFormat="false" ht="15" hidden="false" customHeight="false" outlineLevel="0" collapsed="false">
      <c r="A1324" s="16" t="s">
        <v>2221</v>
      </c>
      <c r="B1324" s="16" t="s">
        <v>2222</v>
      </c>
      <c r="C1324" s="16" t="s">
        <v>1841</v>
      </c>
      <c r="D1324" s="16" t="s">
        <v>55</v>
      </c>
      <c r="E1324" s="16" t="n">
        <v>2</v>
      </c>
      <c r="F1324" s="16" t="n">
        <v>2043</v>
      </c>
      <c r="G1324" s="16" t="n">
        <v>0.1</v>
      </c>
      <c r="H1324" s="16" t="s">
        <v>89</v>
      </c>
      <c r="I1324" s="16" t="s">
        <v>60</v>
      </c>
      <c r="J1324" s="16" t="n">
        <v>7</v>
      </c>
      <c r="K1324" s="16" t="n">
        <v>4</v>
      </c>
      <c r="L1324" s="16" t="s">
        <v>41</v>
      </c>
      <c r="M1324" s="16" t="str">
        <f aca="false">IF(COUNTIF($A$2:A1324,A1324)&gt;1,"DUPLICATE","")</f>
        <v/>
      </c>
    </row>
    <row r="1325" customFormat="false" ht="15" hidden="false" customHeight="false" outlineLevel="0" collapsed="false">
      <c r="A1325" s="16" t="s">
        <v>2223</v>
      </c>
      <c r="B1325" s="16" t="s">
        <v>2215</v>
      </c>
      <c r="C1325" s="16" t="s">
        <v>1823</v>
      </c>
      <c r="D1325" s="16" t="s">
        <v>385</v>
      </c>
      <c r="E1325" s="16" t="n">
        <v>2</v>
      </c>
      <c r="F1325" s="16" t="n">
        <v>291</v>
      </c>
      <c r="G1325" s="16" t="n">
        <v>0</v>
      </c>
      <c r="H1325" s="16" t="s">
        <v>56</v>
      </c>
      <c r="I1325" s="16" t="s">
        <v>71</v>
      </c>
      <c r="J1325" s="16" t="n">
        <v>5</v>
      </c>
      <c r="K1325" s="16" t="n">
        <v>4</v>
      </c>
      <c r="L1325" s="16" t="s">
        <v>41</v>
      </c>
      <c r="M1325" s="16" t="str">
        <f aca="false">IF(COUNTIF($A$2:A1325,A1325)&gt;1,"DUPLICATE","")</f>
        <v/>
      </c>
    </row>
    <row r="1326" customFormat="false" ht="15" hidden="false" customHeight="false" outlineLevel="0" collapsed="false">
      <c r="A1326" s="16" t="s">
        <v>2224</v>
      </c>
      <c r="B1326" s="16" t="s">
        <v>2215</v>
      </c>
      <c r="C1326" s="16" t="s">
        <v>1038</v>
      </c>
      <c r="D1326" s="16" t="s">
        <v>191</v>
      </c>
      <c r="E1326" s="16" t="n">
        <v>2</v>
      </c>
      <c r="F1326" s="16" t="n">
        <v>392</v>
      </c>
      <c r="G1326" s="16" t="n">
        <v>0.05</v>
      </c>
      <c r="H1326" s="16" t="s">
        <v>89</v>
      </c>
      <c r="I1326" s="16" t="s">
        <v>60</v>
      </c>
      <c r="J1326" s="16" t="n">
        <v>3</v>
      </c>
      <c r="K1326" s="16" t="n">
        <v>5</v>
      </c>
      <c r="L1326" s="16" t="s">
        <v>41</v>
      </c>
      <c r="M1326" s="16" t="str">
        <f aca="false">IF(COUNTIF($A$2:A1326,A1326)&gt;1,"DUPLICATE","")</f>
        <v/>
      </c>
    </row>
    <row r="1327" customFormat="false" ht="15" hidden="false" customHeight="false" outlineLevel="0" collapsed="false">
      <c r="A1327" s="16" t="s">
        <v>2225</v>
      </c>
      <c r="B1327" s="16" t="s">
        <v>2215</v>
      </c>
      <c r="C1327" s="16" t="s">
        <v>1389</v>
      </c>
      <c r="D1327" s="16" t="s">
        <v>451</v>
      </c>
      <c r="E1327" s="16" t="n">
        <v>2</v>
      </c>
      <c r="F1327" s="16" t="n">
        <v>1311</v>
      </c>
      <c r="G1327" s="16" t="n">
        <v>0.15</v>
      </c>
      <c r="H1327" s="16" t="s">
        <v>89</v>
      </c>
      <c r="I1327" s="16" t="s">
        <v>71</v>
      </c>
      <c r="J1327" s="16" t="n">
        <v>6</v>
      </c>
      <c r="K1327" s="16" t="n">
        <v>5</v>
      </c>
      <c r="L1327" s="16" t="s">
        <v>41</v>
      </c>
      <c r="M1327" s="16" t="str">
        <f aca="false">IF(COUNTIF($A$2:A1327,A1327)&gt;1,"DUPLICATE","")</f>
        <v/>
      </c>
    </row>
    <row r="1328" customFormat="false" ht="15" hidden="false" customHeight="false" outlineLevel="0" collapsed="false">
      <c r="A1328" s="16" t="s">
        <v>2226</v>
      </c>
      <c r="B1328" s="16" t="s">
        <v>2215</v>
      </c>
      <c r="C1328" s="16" t="s">
        <v>750</v>
      </c>
      <c r="D1328" s="16" t="s">
        <v>203</v>
      </c>
      <c r="E1328" s="16" t="n">
        <v>1</v>
      </c>
      <c r="F1328" s="16" t="n">
        <v>2385</v>
      </c>
      <c r="G1328" s="16" t="n">
        <v>0.15</v>
      </c>
      <c r="H1328" s="16" t="s">
        <v>112</v>
      </c>
      <c r="I1328" s="16" t="s">
        <v>47</v>
      </c>
      <c r="J1328" s="16" t="n">
        <v>3</v>
      </c>
      <c r="K1328" s="16" t="n">
        <v>5</v>
      </c>
      <c r="L1328" s="16" t="s">
        <v>41</v>
      </c>
      <c r="M1328" s="16" t="str">
        <f aca="false">IF(COUNTIF($A$2:A1328,A1328)&gt;1,"DUPLICATE","")</f>
        <v/>
      </c>
    </row>
    <row r="1329" customFormat="false" ht="15" hidden="false" customHeight="false" outlineLevel="0" collapsed="false">
      <c r="A1329" s="16" t="s">
        <v>2227</v>
      </c>
      <c r="B1329" s="16" t="s">
        <v>2215</v>
      </c>
      <c r="C1329" s="16" t="s">
        <v>1066</v>
      </c>
      <c r="D1329" s="16" t="s">
        <v>99</v>
      </c>
      <c r="E1329" s="16" t="n">
        <v>1</v>
      </c>
      <c r="F1329" s="16" t="n">
        <v>730</v>
      </c>
      <c r="G1329" s="16" t="n">
        <v>0.1</v>
      </c>
      <c r="H1329" s="16" t="s">
        <v>39</v>
      </c>
      <c r="I1329" s="16" t="s">
        <v>47</v>
      </c>
      <c r="J1329" s="16" t="n">
        <v>4</v>
      </c>
      <c r="K1329" s="16" t="n">
        <v>5</v>
      </c>
      <c r="L1329" s="16" t="s">
        <v>41</v>
      </c>
      <c r="M1329" s="16" t="str">
        <f aca="false">IF(COUNTIF($A$2:A1329,A1329)&gt;1,"DUPLICATE","")</f>
        <v/>
      </c>
    </row>
    <row r="1330" customFormat="false" ht="15" hidden="false" customHeight="false" outlineLevel="0" collapsed="false">
      <c r="A1330" s="16" t="s">
        <v>2228</v>
      </c>
      <c r="B1330" s="16" t="s">
        <v>2215</v>
      </c>
      <c r="C1330" s="16" t="s">
        <v>1620</v>
      </c>
      <c r="D1330" s="16" t="s">
        <v>250</v>
      </c>
      <c r="E1330" s="16" t="n">
        <v>1</v>
      </c>
      <c r="F1330" s="16" t="n">
        <v>714</v>
      </c>
      <c r="G1330" s="16" t="n">
        <v>0</v>
      </c>
      <c r="H1330" s="16" t="s">
        <v>89</v>
      </c>
      <c r="I1330" s="16" t="s">
        <v>71</v>
      </c>
      <c r="J1330" s="16" t="n">
        <v>5</v>
      </c>
      <c r="K1330" s="16" t="n">
        <v>4</v>
      </c>
      <c r="L1330" s="16" t="s">
        <v>41</v>
      </c>
      <c r="M1330" s="16" t="str">
        <f aca="false">IF(COUNTIF($A$2:A1330,A1330)&gt;1,"DUPLICATE","")</f>
        <v/>
      </c>
    </row>
    <row r="1331" customFormat="false" ht="15" hidden="false" customHeight="false" outlineLevel="0" collapsed="false">
      <c r="A1331" s="16" t="s">
        <v>2229</v>
      </c>
      <c r="B1331" s="16" t="s">
        <v>2230</v>
      </c>
      <c r="C1331" s="16" t="s">
        <v>2231</v>
      </c>
      <c r="D1331" s="16" t="s">
        <v>108</v>
      </c>
      <c r="E1331" s="16" t="n">
        <v>1</v>
      </c>
      <c r="F1331" s="16" t="n">
        <v>3418</v>
      </c>
      <c r="G1331" s="16" t="n">
        <v>0.05</v>
      </c>
      <c r="H1331" s="16" t="s">
        <v>39</v>
      </c>
      <c r="I1331" s="16" t="s">
        <v>71</v>
      </c>
      <c r="J1331" s="16" t="n">
        <v>4</v>
      </c>
      <c r="K1331" s="16" t="n">
        <v>5</v>
      </c>
      <c r="L1331" s="16" t="s">
        <v>41</v>
      </c>
      <c r="M1331" s="16" t="str">
        <f aca="false">IF(COUNTIF($A$2:A1331,A1331)&gt;1,"DUPLICATE","")</f>
        <v/>
      </c>
    </row>
    <row r="1332" customFormat="false" ht="15" hidden="false" customHeight="false" outlineLevel="0" collapsed="false">
      <c r="A1332" s="16" t="s">
        <v>2232</v>
      </c>
      <c r="B1332" s="16" t="s">
        <v>2230</v>
      </c>
      <c r="C1332" s="16" t="s">
        <v>680</v>
      </c>
      <c r="D1332" s="16" t="s">
        <v>341</v>
      </c>
      <c r="E1332" s="16" t="n">
        <v>3</v>
      </c>
      <c r="F1332" s="16" t="n">
        <v>1103</v>
      </c>
      <c r="G1332" s="16" t="n">
        <v>0.05</v>
      </c>
      <c r="H1332" s="16" t="s">
        <v>70</v>
      </c>
      <c r="I1332" s="16" t="s">
        <v>60</v>
      </c>
      <c r="J1332" s="16" t="n">
        <v>6</v>
      </c>
      <c r="K1332" s="16" t="n">
        <v>4</v>
      </c>
      <c r="L1332" s="16" t="s">
        <v>41</v>
      </c>
      <c r="M1332" s="16" t="str">
        <f aca="false">IF(COUNTIF($A$2:A1332,A1332)&gt;1,"DUPLICATE","")</f>
        <v/>
      </c>
    </row>
    <row r="1333" customFormat="false" ht="15" hidden="false" customHeight="false" outlineLevel="0" collapsed="false">
      <c r="A1333" s="16" t="s">
        <v>2233</v>
      </c>
      <c r="B1333" s="16" t="s">
        <v>2230</v>
      </c>
      <c r="C1333" s="16" t="s">
        <v>69</v>
      </c>
      <c r="D1333" s="16" t="s">
        <v>149</v>
      </c>
      <c r="E1333" s="16" t="n">
        <v>2</v>
      </c>
      <c r="F1333" s="16" t="n">
        <v>1519</v>
      </c>
      <c r="G1333" s="16" t="n">
        <v>0.1</v>
      </c>
      <c r="H1333" s="16" t="s">
        <v>503</v>
      </c>
      <c r="I1333" s="16" t="s">
        <v>40</v>
      </c>
      <c r="J1333" s="16" t="n">
        <v>6</v>
      </c>
      <c r="K1333" s="16" t="n">
        <v>3</v>
      </c>
      <c r="L1333" s="16" t="s">
        <v>41</v>
      </c>
      <c r="M1333" s="16" t="str">
        <f aca="false">IF(COUNTIF($A$2:A1333,A1333)&gt;1,"DUPLICATE","")</f>
        <v/>
      </c>
    </row>
    <row r="1334" customFormat="false" ht="15" hidden="false" customHeight="false" outlineLevel="0" collapsed="false">
      <c r="A1334" s="16" t="s">
        <v>2234</v>
      </c>
      <c r="B1334" s="16" t="s">
        <v>2230</v>
      </c>
      <c r="C1334" s="16" t="s">
        <v>1087</v>
      </c>
      <c r="D1334" s="16" t="s">
        <v>149</v>
      </c>
      <c r="E1334" s="16" t="n">
        <v>1</v>
      </c>
      <c r="F1334" s="16" t="n">
        <v>1638</v>
      </c>
      <c r="G1334" s="16" t="n">
        <v>0.1</v>
      </c>
      <c r="H1334" s="16" t="s">
        <v>39</v>
      </c>
      <c r="I1334" s="16" t="s">
        <v>40</v>
      </c>
      <c r="J1334" s="16" t="n">
        <v>2</v>
      </c>
      <c r="K1334" s="16" t="n">
        <v>4</v>
      </c>
      <c r="L1334" s="16" t="s">
        <v>41</v>
      </c>
      <c r="M1334" s="16" t="str">
        <f aca="false">IF(COUNTIF($A$2:A1334,A1334)&gt;1,"DUPLICATE","")</f>
        <v/>
      </c>
    </row>
    <row r="1335" customFormat="false" ht="15" hidden="false" customHeight="false" outlineLevel="0" collapsed="false">
      <c r="A1335" s="16" t="s">
        <v>2235</v>
      </c>
      <c r="B1335" s="16" t="s">
        <v>2230</v>
      </c>
      <c r="C1335" s="16" t="s">
        <v>1330</v>
      </c>
      <c r="D1335" s="16" t="s">
        <v>341</v>
      </c>
      <c r="E1335" s="16" t="n">
        <v>1</v>
      </c>
      <c r="F1335" s="16" t="n">
        <v>1107</v>
      </c>
      <c r="G1335" s="16" t="n">
        <v>0.15</v>
      </c>
      <c r="H1335" s="16" t="s">
        <v>112</v>
      </c>
      <c r="I1335" s="16" t="s">
        <v>123</v>
      </c>
      <c r="J1335" s="16" t="n">
        <v>3</v>
      </c>
      <c r="K1335" s="16" t="n">
        <v>5</v>
      </c>
      <c r="L1335" s="16" t="s">
        <v>41</v>
      </c>
      <c r="M1335" s="16" t="str">
        <f aca="false">IF(COUNTIF($A$2:A1335,A1335)&gt;1,"DUPLICATE","")</f>
        <v/>
      </c>
    </row>
    <row r="1336" customFormat="false" ht="15" hidden="false" customHeight="false" outlineLevel="0" collapsed="false">
      <c r="A1336" s="16" t="s">
        <v>2236</v>
      </c>
      <c r="B1336" s="16" t="s">
        <v>2230</v>
      </c>
      <c r="C1336" s="16" t="s">
        <v>1690</v>
      </c>
      <c r="D1336" s="16" t="s">
        <v>99</v>
      </c>
      <c r="E1336" s="16" t="n">
        <v>1</v>
      </c>
      <c r="F1336" s="16" t="n">
        <v>731</v>
      </c>
      <c r="G1336" s="16" t="n">
        <v>0.05</v>
      </c>
      <c r="H1336" s="16" t="s">
        <v>56</v>
      </c>
      <c r="I1336" s="16" t="s">
        <v>71</v>
      </c>
      <c r="J1336" s="16" t="n">
        <v>4</v>
      </c>
      <c r="K1336" s="16" t="n">
        <v>3</v>
      </c>
      <c r="L1336" s="16" t="s">
        <v>41</v>
      </c>
      <c r="M1336" s="16" t="str">
        <f aca="false">IF(COUNTIF($A$2:A1336,A1336)&gt;1,"DUPLICATE","")</f>
        <v/>
      </c>
    </row>
    <row r="1337" customFormat="false" ht="15" hidden="false" customHeight="false" outlineLevel="0" collapsed="false">
      <c r="A1337" s="16" t="s">
        <v>2237</v>
      </c>
      <c r="B1337" s="16" t="s">
        <v>2230</v>
      </c>
      <c r="C1337" s="16" t="s">
        <v>827</v>
      </c>
      <c r="D1337" s="16" t="s">
        <v>225</v>
      </c>
      <c r="E1337" s="16" t="n">
        <v>2</v>
      </c>
      <c r="F1337" s="16" t="n">
        <v>403</v>
      </c>
      <c r="G1337" s="16" t="n">
        <v>0.1</v>
      </c>
      <c r="H1337" s="16" t="s">
        <v>130</v>
      </c>
      <c r="I1337" s="16" t="s">
        <v>100</v>
      </c>
      <c r="J1337" s="16" t="n">
        <v>6</v>
      </c>
      <c r="K1337" s="16" t="n">
        <v>3</v>
      </c>
      <c r="L1337" s="16" t="s">
        <v>41</v>
      </c>
      <c r="M1337" s="16" t="str">
        <f aca="false">IF(COUNTIF($A$2:A1337,A1337)&gt;1,"DUPLICATE","")</f>
        <v/>
      </c>
    </row>
    <row r="1338" customFormat="false" ht="15" hidden="false" customHeight="false" outlineLevel="0" collapsed="false">
      <c r="A1338" s="16" t="s">
        <v>2238</v>
      </c>
      <c r="B1338" s="16" t="s">
        <v>2230</v>
      </c>
      <c r="C1338" s="16" t="s">
        <v>2239</v>
      </c>
      <c r="D1338" s="16" t="s">
        <v>136</v>
      </c>
      <c r="E1338" s="16" t="n">
        <v>1</v>
      </c>
      <c r="F1338" s="16" t="n">
        <v>2145</v>
      </c>
      <c r="G1338" s="16" t="n">
        <v>0.15</v>
      </c>
      <c r="H1338" s="16" t="s">
        <v>130</v>
      </c>
      <c r="I1338" s="16" t="s">
        <v>60</v>
      </c>
      <c r="J1338" s="16" t="n">
        <v>4</v>
      </c>
      <c r="K1338" s="16" t="n">
        <v>4</v>
      </c>
      <c r="L1338" s="16" t="s">
        <v>41</v>
      </c>
      <c r="M1338" s="16" t="str">
        <f aca="false">IF(COUNTIF($A$2:A1338,A1338)&gt;1,"DUPLICATE","")</f>
        <v/>
      </c>
    </row>
    <row r="1339" customFormat="false" ht="15" hidden="false" customHeight="false" outlineLevel="0" collapsed="false">
      <c r="A1339" s="16" t="s">
        <v>2240</v>
      </c>
      <c r="B1339" s="16" t="s">
        <v>2230</v>
      </c>
      <c r="C1339" s="16" t="s">
        <v>338</v>
      </c>
      <c r="D1339" s="16" t="s">
        <v>203</v>
      </c>
      <c r="E1339" s="16" t="n">
        <v>1</v>
      </c>
      <c r="F1339" s="16" t="n">
        <v>2463</v>
      </c>
      <c r="G1339" s="16" t="n">
        <v>0.05</v>
      </c>
      <c r="H1339" s="16" t="s">
        <v>39</v>
      </c>
      <c r="I1339" s="16" t="s">
        <v>47</v>
      </c>
      <c r="J1339" s="16" t="n">
        <v>2</v>
      </c>
      <c r="K1339" s="16" t="n">
        <v>3</v>
      </c>
      <c r="L1339" s="16" t="s">
        <v>57</v>
      </c>
      <c r="M1339" s="16" t="str">
        <f aca="false">IF(COUNTIF($A$2:A1339,A1339)&gt;1,"DUPLICATE","")</f>
        <v/>
      </c>
    </row>
    <row r="1340" customFormat="false" ht="15" hidden="false" customHeight="false" outlineLevel="0" collapsed="false">
      <c r="A1340" s="16" t="s">
        <v>2241</v>
      </c>
      <c r="B1340" s="16" t="s">
        <v>2230</v>
      </c>
      <c r="C1340" s="16" t="s">
        <v>559</v>
      </c>
      <c r="D1340" s="16" t="s">
        <v>63</v>
      </c>
      <c r="E1340" s="16" t="n">
        <v>1</v>
      </c>
      <c r="F1340" s="16" t="n">
        <v>1515</v>
      </c>
      <c r="G1340" s="16" t="n">
        <v>0</v>
      </c>
      <c r="H1340" s="16" t="s">
        <v>46</v>
      </c>
      <c r="I1340" s="16" t="s">
        <v>60</v>
      </c>
      <c r="J1340" s="16" t="n">
        <v>3</v>
      </c>
      <c r="K1340" s="16" t="n">
        <v>4</v>
      </c>
      <c r="L1340" s="16" t="s">
        <v>41</v>
      </c>
      <c r="M1340" s="16" t="str">
        <f aca="false">IF(COUNTIF($A$2:A1340,A1340)&gt;1,"DUPLICATE","")</f>
        <v/>
      </c>
    </row>
    <row r="1341" customFormat="false" ht="15" hidden="false" customHeight="false" outlineLevel="0" collapsed="false">
      <c r="A1341" s="16" t="s">
        <v>2242</v>
      </c>
      <c r="B1341" s="16" t="s">
        <v>2230</v>
      </c>
      <c r="C1341" s="16" t="s">
        <v>138</v>
      </c>
      <c r="D1341" s="16" t="s">
        <v>229</v>
      </c>
      <c r="E1341" s="16" t="n">
        <v>2</v>
      </c>
      <c r="F1341" s="16" t="n">
        <v>444</v>
      </c>
      <c r="G1341" s="16" t="n">
        <v>0.15</v>
      </c>
      <c r="H1341" s="16" t="s">
        <v>130</v>
      </c>
      <c r="I1341" s="16" t="s">
        <v>60</v>
      </c>
      <c r="J1341" s="16" t="n">
        <v>4</v>
      </c>
      <c r="K1341" s="16" t="n">
        <v>4</v>
      </c>
      <c r="L1341" s="16" t="s">
        <v>41</v>
      </c>
      <c r="M1341" s="16" t="str">
        <f aca="false">IF(COUNTIF($A$2:A1341,A1341)&gt;1,"DUPLICATE","")</f>
        <v/>
      </c>
    </row>
    <row r="1342" customFormat="false" ht="15" hidden="false" customHeight="false" outlineLevel="0" collapsed="false">
      <c r="A1342" s="16" t="s">
        <v>2243</v>
      </c>
      <c r="B1342" s="16" t="s">
        <v>2230</v>
      </c>
      <c r="C1342" s="16" t="s">
        <v>2244</v>
      </c>
      <c r="D1342" s="16" t="s">
        <v>95</v>
      </c>
      <c r="E1342" s="16" t="n">
        <v>1</v>
      </c>
      <c r="F1342" s="16" t="n">
        <v>1467</v>
      </c>
      <c r="G1342" s="16" t="n">
        <v>0.05</v>
      </c>
      <c r="H1342" s="16" t="s">
        <v>89</v>
      </c>
      <c r="I1342" s="16" t="s">
        <v>123</v>
      </c>
      <c r="J1342" s="16" t="n">
        <v>5</v>
      </c>
      <c r="K1342" s="16" t="n">
        <v>4</v>
      </c>
      <c r="L1342" s="16" t="s">
        <v>41</v>
      </c>
      <c r="M1342" s="16" t="str">
        <f aca="false">IF(COUNTIF($A$2:A1342,A1342)&gt;1,"DUPLICATE","")</f>
        <v/>
      </c>
    </row>
    <row r="1343" customFormat="false" ht="15" hidden="false" customHeight="false" outlineLevel="0" collapsed="false">
      <c r="A1343" s="16" t="s">
        <v>2245</v>
      </c>
      <c r="B1343" s="16" t="s">
        <v>2230</v>
      </c>
      <c r="C1343" s="16" t="s">
        <v>98</v>
      </c>
      <c r="D1343" s="16" t="s">
        <v>77</v>
      </c>
      <c r="E1343" s="16" t="n">
        <v>1</v>
      </c>
      <c r="F1343" s="16" t="n">
        <v>333</v>
      </c>
      <c r="G1343" s="16" t="n">
        <v>0</v>
      </c>
      <c r="H1343" s="16" t="s">
        <v>56</v>
      </c>
      <c r="I1343" s="16" t="s">
        <v>60</v>
      </c>
      <c r="J1343" s="16" t="n">
        <v>5</v>
      </c>
      <c r="K1343" s="16" t="n">
        <v>4</v>
      </c>
      <c r="L1343" s="16" t="s">
        <v>41</v>
      </c>
      <c r="M1343" s="16" t="str">
        <f aca="false">IF(COUNTIF($A$2:A1343,A1343)&gt;1,"DUPLICATE","")</f>
        <v/>
      </c>
    </row>
    <row r="1344" customFormat="false" ht="15" hidden="false" customHeight="false" outlineLevel="0" collapsed="false">
      <c r="A1344" s="16" t="s">
        <v>2246</v>
      </c>
      <c r="B1344" s="16" t="s">
        <v>2230</v>
      </c>
      <c r="C1344" s="16" t="s">
        <v>366</v>
      </c>
      <c r="D1344" s="16" t="s">
        <v>108</v>
      </c>
      <c r="E1344" s="16" t="n">
        <v>2</v>
      </c>
      <c r="F1344" s="16" t="n">
        <v>3336</v>
      </c>
      <c r="G1344" s="16" t="n">
        <v>0</v>
      </c>
      <c r="H1344" s="16" t="s">
        <v>208</v>
      </c>
      <c r="I1344" s="16" t="s">
        <v>71</v>
      </c>
      <c r="J1344" s="16" t="n">
        <v>7</v>
      </c>
      <c r="K1344" s="16" t="n">
        <v>4</v>
      </c>
      <c r="L1344" s="16" t="s">
        <v>41</v>
      </c>
      <c r="M1344" s="16" t="str">
        <f aca="false">IF(COUNTIF($A$2:A1344,A1344)&gt;1,"DUPLICATE","")</f>
        <v/>
      </c>
    </row>
    <row r="1345" customFormat="false" ht="15" hidden="false" customHeight="false" outlineLevel="0" collapsed="false">
      <c r="A1345" s="16" t="s">
        <v>2247</v>
      </c>
      <c r="B1345" s="16" t="s">
        <v>2230</v>
      </c>
      <c r="C1345" s="16" t="s">
        <v>305</v>
      </c>
      <c r="D1345" s="16" t="s">
        <v>216</v>
      </c>
      <c r="E1345" s="16" t="n">
        <v>1</v>
      </c>
      <c r="F1345" s="16" t="n">
        <v>878</v>
      </c>
      <c r="G1345" s="16" t="n">
        <v>0.1</v>
      </c>
      <c r="H1345" s="16" t="s">
        <v>112</v>
      </c>
      <c r="I1345" s="16" t="s">
        <v>60</v>
      </c>
      <c r="J1345" s="16" t="n">
        <v>4</v>
      </c>
      <c r="K1345" s="16"/>
      <c r="L1345" s="16" t="s">
        <v>41</v>
      </c>
      <c r="M1345" s="16" t="str">
        <f aca="false">IF(COUNTIF($A$2:A1345,A1345)&gt;1,"DUPLICATE","")</f>
        <v/>
      </c>
    </row>
    <row r="1346" customFormat="false" ht="15" hidden="false" customHeight="false" outlineLevel="0" collapsed="false">
      <c r="A1346" s="16" t="s">
        <v>2248</v>
      </c>
      <c r="B1346" s="16" t="s">
        <v>2230</v>
      </c>
      <c r="C1346" s="16" t="s">
        <v>1342</v>
      </c>
      <c r="D1346" s="16" t="s">
        <v>105</v>
      </c>
      <c r="E1346" s="16" t="n">
        <v>1</v>
      </c>
      <c r="F1346" s="16" t="n">
        <v>383</v>
      </c>
      <c r="G1346" s="16" t="n">
        <v>0.1</v>
      </c>
      <c r="H1346" s="16" t="s">
        <v>39</v>
      </c>
      <c r="I1346" s="16" t="s">
        <v>60</v>
      </c>
      <c r="J1346" s="16" t="n">
        <v>6</v>
      </c>
      <c r="K1346" s="16" t="n">
        <v>1</v>
      </c>
      <c r="L1346" s="16" t="s">
        <v>57</v>
      </c>
      <c r="M1346" s="16" t="str">
        <f aca="false">IF(COUNTIF($A$2:A1346,A1346)&gt;1,"DUPLICATE","")</f>
        <v/>
      </c>
    </row>
    <row r="1347" customFormat="false" ht="15" hidden="false" customHeight="false" outlineLevel="0" collapsed="false">
      <c r="A1347" s="16" t="s">
        <v>2249</v>
      </c>
      <c r="B1347" s="16" t="s">
        <v>2230</v>
      </c>
      <c r="C1347" s="16" t="s">
        <v>2250</v>
      </c>
      <c r="D1347" s="16" t="s">
        <v>99</v>
      </c>
      <c r="E1347" s="16" t="n">
        <v>1</v>
      </c>
      <c r="F1347" s="16" t="n">
        <v>732</v>
      </c>
      <c r="G1347" s="16" t="n">
        <v>0.1</v>
      </c>
      <c r="H1347" s="16" t="s">
        <v>70</v>
      </c>
      <c r="I1347" s="16" t="s">
        <v>60</v>
      </c>
      <c r="J1347" s="16" t="n">
        <v>4</v>
      </c>
      <c r="K1347" s="16" t="n">
        <v>2</v>
      </c>
      <c r="L1347" s="16" t="s">
        <v>57</v>
      </c>
      <c r="M1347" s="16" t="str">
        <f aca="false">IF(COUNTIF($A$2:A1347,A1347)&gt;1,"DUPLICATE","")</f>
        <v/>
      </c>
    </row>
    <row r="1348" customFormat="false" ht="15" hidden="false" customHeight="false" outlineLevel="0" collapsed="false">
      <c r="A1348" s="16" t="s">
        <v>2251</v>
      </c>
      <c r="B1348" s="16" t="s">
        <v>2252</v>
      </c>
      <c r="C1348" s="16" t="s">
        <v>613</v>
      </c>
      <c r="D1348" s="16" t="s">
        <v>222</v>
      </c>
      <c r="E1348" s="16" t="n">
        <v>3</v>
      </c>
      <c r="F1348" s="16" t="n">
        <v>1966</v>
      </c>
      <c r="G1348" s="16" t="n">
        <v>0.15</v>
      </c>
      <c r="H1348" s="16" t="s">
        <v>70</v>
      </c>
      <c r="I1348" s="16" t="s">
        <v>40</v>
      </c>
      <c r="J1348" s="16" t="n">
        <v>5</v>
      </c>
      <c r="K1348" s="16" t="n">
        <v>4</v>
      </c>
      <c r="L1348" s="16" t="s">
        <v>41</v>
      </c>
      <c r="M1348" s="16" t="str">
        <f aca="false">IF(COUNTIF($A$2:A1348,A1348)&gt;1,"DUPLICATE","")</f>
        <v/>
      </c>
    </row>
    <row r="1349" customFormat="false" ht="15" hidden="false" customHeight="false" outlineLevel="0" collapsed="false">
      <c r="A1349" s="16" t="s">
        <v>2253</v>
      </c>
      <c r="B1349" s="16" t="s">
        <v>2252</v>
      </c>
      <c r="C1349" s="16" t="s">
        <v>1728</v>
      </c>
      <c r="D1349" s="16" t="s">
        <v>341</v>
      </c>
      <c r="E1349" s="16" t="n">
        <v>1</v>
      </c>
      <c r="F1349" s="16" t="n">
        <v>1153</v>
      </c>
      <c r="G1349" s="16" t="n">
        <v>0</v>
      </c>
      <c r="H1349" s="16" t="s">
        <v>81</v>
      </c>
      <c r="I1349" s="16" t="s">
        <v>60</v>
      </c>
      <c r="J1349" s="16" t="n">
        <v>7</v>
      </c>
      <c r="K1349" s="16" t="n">
        <v>4</v>
      </c>
      <c r="L1349" s="16" t="s">
        <v>41</v>
      </c>
      <c r="M1349" s="16" t="str">
        <f aca="false">IF(COUNTIF($A$2:A1349,A1349)&gt;1,"DUPLICATE","")</f>
        <v/>
      </c>
    </row>
    <row r="1350" customFormat="false" ht="15" hidden="false" customHeight="false" outlineLevel="0" collapsed="false">
      <c r="A1350" s="16" t="s">
        <v>2254</v>
      </c>
      <c r="B1350" s="16" t="s">
        <v>2252</v>
      </c>
      <c r="C1350" s="16" t="s">
        <v>1325</v>
      </c>
      <c r="D1350" s="16" t="s">
        <v>133</v>
      </c>
      <c r="E1350" s="16" t="n">
        <v>2</v>
      </c>
      <c r="F1350" s="16" t="n">
        <v>589</v>
      </c>
      <c r="G1350" s="16" t="n">
        <v>0.05</v>
      </c>
      <c r="H1350" s="16" t="s">
        <v>112</v>
      </c>
      <c r="I1350" s="16" t="s">
        <v>40</v>
      </c>
      <c r="J1350" s="16" t="n">
        <v>4</v>
      </c>
      <c r="K1350" s="16" t="n">
        <v>4</v>
      </c>
      <c r="L1350" s="16" t="s">
        <v>41</v>
      </c>
      <c r="M1350" s="16" t="str">
        <f aca="false">IF(COUNTIF($A$2:A1350,A1350)&gt;1,"DUPLICATE","")</f>
        <v/>
      </c>
    </row>
    <row r="1351" customFormat="false" ht="15" hidden="false" customHeight="false" outlineLevel="0" collapsed="false">
      <c r="A1351" s="16" t="s">
        <v>2255</v>
      </c>
      <c r="B1351" s="16" t="s">
        <v>2252</v>
      </c>
      <c r="C1351" s="16" t="s">
        <v>783</v>
      </c>
      <c r="D1351" s="16" t="s">
        <v>165</v>
      </c>
      <c r="E1351" s="16" t="n">
        <v>2</v>
      </c>
      <c r="F1351" s="16" t="n">
        <v>909</v>
      </c>
      <c r="G1351" s="16" t="n">
        <v>0.1</v>
      </c>
      <c r="H1351" s="16" t="s">
        <v>56</v>
      </c>
      <c r="I1351" s="16" t="s">
        <v>100</v>
      </c>
      <c r="J1351" s="16" t="n">
        <v>8</v>
      </c>
      <c r="K1351" s="16" t="n">
        <v>3</v>
      </c>
      <c r="L1351" s="16" t="s">
        <v>41</v>
      </c>
      <c r="M1351" s="16" t="str">
        <f aca="false">IF(COUNTIF($A$2:A1351,A1351)&gt;1,"DUPLICATE","")</f>
        <v/>
      </c>
    </row>
    <row r="1352" customFormat="false" ht="15" hidden="false" customHeight="false" outlineLevel="0" collapsed="false">
      <c r="A1352" s="16" t="s">
        <v>2256</v>
      </c>
      <c r="B1352" s="16" t="s">
        <v>2252</v>
      </c>
      <c r="C1352" s="16" t="s">
        <v>2257</v>
      </c>
      <c r="D1352" s="16" t="s">
        <v>222</v>
      </c>
      <c r="E1352" s="16" t="n">
        <v>2</v>
      </c>
      <c r="F1352" s="16" t="n">
        <v>1815</v>
      </c>
      <c r="G1352" s="16" t="n">
        <v>0.1</v>
      </c>
      <c r="H1352" s="16" t="s">
        <v>112</v>
      </c>
      <c r="I1352" s="16" t="s">
        <v>60</v>
      </c>
      <c r="J1352" s="16" t="n">
        <v>3</v>
      </c>
      <c r="K1352" s="16" t="n">
        <v>5</v>
      </c>
      <c r="L1352" s="16" t="s">
        <v>41</v>
      </c>
      <c r="M1352" s="16" t="str">
        <f aca="false">IF(COUNTIF($A$2:A1352,A1352)&gt;1,"DUPLICATE","")</f>
        <v/>
      </c>
    </row>
    <row r="1353" customFormat="false" ht="15" hidden="false" customHeight="false" outlineLevel="0" collapsed="false">
      <c r="A1353" s="16" t="s">
        <v>2258</v>
      </c>
      <c r="B1353" s="16" t="s">
        <v>2252</v>
      </c>
      <c r="C1353" s="16" t="s">
        <v>2259</v>
      </c>
      <c r="D1353" s="16" t="s">
        <v>77</v>
      </c>
      <c r="E1353" s="16" t="n">
        <v>3</v>
      </c>
      <c r="F1353" s="16" t="n">
        <v>358</v>
      </c>
      <c r="G1353" s="16" t="n">
        <v>0.1</v>
      </c>
      <c r="H1353" s="16" t="s">
        <v>81</v>
      </c>
      <c r="I1353" s="16" t="s">
        <v>71</v>
      </c>
      <c r="J1353" s="16" t="n">
        <v>2</v>
      </c>
      <c r="K1353" s="16"/>
      <c r="L1353" s="16" t="s">
        <v>41</v>
      </c>
      <c r="M1353" s="16" t="str">
        <f aca="false">IF(COUNTIF($A$2:A1353,A1353)&gt;1,"DUPLICATE","")</f>
        <v/>
      </c>
    </row>
    <row r="1354" customFormat="false" ht="15" hidden="false" customHeight="false" outlineLevel="0" collapsed="false">
      <c r="A1354" s="16" t="s">
        <v>2260</v>
      </c>
      <c r="B1354" s="16" t="s">
        <v>2252</v>
      </c>
      <c r="C1354" s="16" t="s">
        <v>2261</v>
      </c>
      <c r="D1354" s="16" t="s">
        <v>55</v>
      </c>
      <c r="E1354" s="16" t="n">
        <v>1</v>
      </c>
      <c r="F1354" s="16" t="n">
        <v>2031</v>
      </c>
      <c r="G1354" s="16" t="n">
        <v>0.15</v>
      </c>
      <c r="H1354" s="16" t="s">
        <v>70</v>
      </c>
      <c r="I1354" s="16"/>
      <c r="J1354" s="16" t="n">
        <v>5</v>
      </c>
      <c r="K1354" s="16" t="n">
        <v>4</v>
      </c>
      <c r="L1354" s="16" t="s">
        <v>41</v>
      </c>
      <c r="M1354" s="16" t="str">
        <f aca="false">IF(COUNTIF($A$2:A1354,A1354)&gt;1,"DUPLICATE","")</f>
        <v/>
      </c>
    </row>
    <row r="1355" customFormat="false" ht="15" hidden="false" customHeight="false" outlineLevel="0" collapsed="false">
      <c r="A1355" s="16" t="s">
        <v>2262</v>
      </c>
      <c r="B1355" s="16" t="s">
        <v>2252</v>
      </c>
      <c r="C1355" s="16" t="s">
        <v>1908</v>
      </c>
      <c r="D1355" s="16" t="s">
        <v>80</v>
      </c>
      <c r="E1355" s="16" t="n">
        <v>4</v>
      </c>
      <c r="F1355" s="16" t="n">
        <v>1467</v>
      </c>
      <c r="G1355" s="16" t="n">
        <v>0.3</v>
      </c>
      <c r="H1355" s="16" t="s">
        <v>67</v>
      </c>
      <c r="I1355" s="16" t="s">
        <v>40</v>
      </c>
      <c r="J1355" s="16" t="n">
        <v>3</v>
      </c>
      <c r="K1355" s="16" t="n">
        <v>5</v>
      </c>
      <c r="L1355" s="16" t="s">
        <v>41</v>
      </c>
      <c r="M1355" s="16" t="str">
        <f aca="false">IF(COUNTIF($A$2:A1355,A1355)&gt;1,"DUPLICATE","")</f>
        <v/>
      </c>
    </row>
    <row r="1356" customFormat="false" ht="15" hidden="false" customHeight="false" outlineLevel="0" collapsed="false">
      <c r="A1356" s="16" t="s">
        <v>2263</v>
      </c>
      <c r="B1356" s="16" t="s">
        <v>2252</v>
      </c>
      <c r="C1356" s="16" t="s">
        <v>505</v>
      </c>
      <c r="D1356" s="16" t="s">
        <v>308</v>
      </c>
      <c r="E1356" s="16" t="n">
        <v>1</v>
      </c>
      <c r="F1356" s="16" t="n">
        <v>199</v>
      </c>
      <c r="G1356" s="16" t="n">
        <v>0.05</v>
      </c>
      <c r="H1356" s="16" t="s">
        <v>130</v>
      </c>
      <c r="I1356" s="16" t="s">
        <v>60</v>
      </c>
      <c r="J1356" s="16" t="n">
        <v>3</v>
      </c>
      <c r="K1356" s="16" t="n">
        <v>4</v>
      </c>
      <c r="L1356" s="16" t="s">
        <v>41</v>
      </c>
      <c r="M1356" s="16" t="str">
        <f aca="false">IF(COUNTIF($A$2:A1356,A1356)&gt;1,"DUPLICATE","")</f>
        <v/>
      </c>
    </row>
    <row r="1357" customFormat="false" ht="15" hidden="false" customHeight="false" outlineLevel="0" collapsed="false">
      <c r="A1357" s="16" t="s">
        <v>2264</v>
      </c>
      <c r="B1357" s="16" t="s">
        <v>2252</v>
      </c>
      <c r="C1357" s="16" t="s">
        <v>1519</v>
      </c>
      <c r="D1357" s="16" t="s">
        <v>291</v>
      </c>
      <c r="E1357" s="16" t="n">
        <v>2</v>
      </c>
      <c r="F1357" s="16" t="n">
        <v>1216</v>
      </c>
      <c r="G1357" s="16" t="n">
        <v>0.3</v>
      </c>
      <c r="H1357" s="16" t="s">
        <v>70</v>
      </c>
      <c r="I1357" s="16" t="s">
        <v>40</v>
      </c>
      <c r="J1357" s="16" t="n">
        <v>7</v>
      </c>
      <c r="K1357" s="16" t="n">
        <v>2</v>
      </c>
      <c r="L1357" s="16" t="s">
        <v>57</v>
      </c>
      <c r="M1357" s="16" t="str">
        <f aca="false">IF(COUNTIF($A$2:A1357,A1357)&gt;1,"DUPLICATE","")</f>
        <v/>
      </c>
    </row>
    <row r="1358" customFormat="false" ht="15" hidden="false" customHeight="false" outlineLevel="0" collapsed="false">
      <c r="A1358" s="16" t="s">
        <v>2265</v>
      </c>
      <c r="B1358" s="16" t="s">
        <v>2252</v>
      </c>
      <c r="C1358" s="16" t="s">
        <v>1318</v>
      </c>
      <c r="D1358" s="16" t="s">
        <v>393</v>
      </c>
      <c r="E1358" s="16" t="n">
        <v>2</v>
      </c>
      <c r="F1358" s="16" t="s">
        <v>2266</v>
      </c>
      <c r="G1358" s="16" t="n">
        <v>0</v>
      </c>
      <c r="H1358" s="16" t="s">
        <v>70</v>
      </c>
      <c r="I1358" s="16" t="s">
        <v>47</v>
      </c>
      <c r="J1358" s="16" t="n">
        <v>11</v>
      </c>
      <c r="K1358" s="16" t="n">
        <v>2</v>
      </c>
      <c r="L1358" s="16" t="s">
        <v>57</v>
      </c>
      <c r="M1358" s="16" t="str">
        <f aca="false">IF(COUNTIF($A$2:A1358,A1358)&gt;1,"DUPLICATE","")</f>
        <v/>
      </c>
    </row>
    <row r="1359" customFormat="false" ht="15" hidden="false" customHeight="false" outlineLevel="0" collapsed="false">
      <c r="A1359" s="16" t="s">
        <v>2267</v>
      </c>
      <c r="B1359" s="16" t="s">
        <v>2252</v>
      </c>
      <c r="C1359" s="16" t="s">
        <v>2268</v>
      </c>
      <c r="D1359" s="16" t="s">
        <v>396</v>
      </c>
      <c r="E1359" s="16" t="n">
        <v>1</v>
      </c>
      <c r="F1359" s="16" t="n">
        <v>5250</v>
      </c>
      <c r="G1359" s="16" t="n">
        <v>0.05</v>
      </c>
      <c r="H1359" s="16" t="s">
        <v>46</v>
      </c>
      <c r="I1359" s="16" t="s">
        <v>40</v>
      </c>
      <c r="J1359" s="16" t="n">
        <v>4</v>
      </c>
      <c r="K1359" s="16" t="n">
        <v>4</v>
      </c>
      <c r="L1359" s="16" t="s">
        <v>57</v>
      </c>
      <c r="M1359" s="16" t="str">
        <f aca="false">IF(COUNTIF($A$2:A1359,A1359)&gt;1,"DUPLICATE","")</f>
        <v/>
      </c>
    </row>
    <row r="1360" customFormat="false" ht="15" hidden="false" customHeight="false" outlineLevel="0" collapsed="false">
      <c r="A1360" s="16" t="s">
        <v>2269</v>
      </c>
      <c r="B1360" s="16" t="s">
        <v>2252</v>
      </c>
      <c r="C1360" s="16" t="s">
        <v>380</v>
      </c>
      <c r="D1360" s="16" t="s">
        <v>92</v>
      </c>
      <c r="E1360" s="16" t="n">
        <v>1</v>
      </c>
      <c r="F1360" s="16" t="n">
        <v>3846</v>
      </c>
      <c r="G1360" s="16" t="n">
        <v>0.1</v>
      </c>
      <c r="H1360" s="16" t="s">
        <v>39</v>
      </c>
      <c r="I1360" s="16" t="s">
        <v>71</v>
      </c>
      <c r="J1360" s="16" t="n">
        <v>5</v>
      </c>
      <c r="K1360" s="16" t="n">
        <v>4</v>
      </c>
      <c r="L1360" s="16" t="s">
        <v>41</v>
      </c>
      <c r="M1360" s="16" t="str">
        <f aca="false">IF(COUNTIF($A$2:A1360,A1360)&gt;1,"DUPLICATE","")</f>
        <v/>
      </c>
    </row>
    <row r="1361" customFormat="false" ht="15" hidden="false" customHeight="false" outlineLevel="0" collapsed="false">
      <c r="A1361" s="16" t="s">
        <v>2270</v>
      </c>
      <c r="B1361" s="16" t="s">
        <v>2252</v>
      </c>
      <c r="C1361" s="16" t="s">
        <v>382</v>
      </c>
      <c r="D1361" s="16" t="s">
        <v>136</v>
      </c>
      <c r="E1361" s="16" t="n">
        <v>2</v>
      </c>
      <c r="F1361" s="16" t="n">
        <v>2160</v>
      </c>
      <c r="G1361" s="16" t="n">
        <v>0.05</v>
      </c>
      <c r="H1361" s="16" t="s">
        <v>89</v>
      </c>
      <c r="I1361" s="16" t="s">
        <v>47</v>
      </c>
      <c r="J1361" s="16" t="n">
        <v>7</v>
      </c>
      <c r="K1361" s="16" t="n">
        <v>3</v>
      </c>
      <c r="L1361" s="16" t="s">
        <v>57</v>
      </c>
      <c r="M1361" s="16" t="str">
        <f aca="false">IF(COUNTIF($A$2:A1361,A1361)&gt;1,"DUPLICATE","")</f>
        <v/>
      </c>
    </row>
    <row r="1362" customFormat="false" ht="15" hidden="false" customHeight="false" outlineLevel="0" collapsed="false">
      <c r="A1362" s="16" t="s">
        <v>2271</v>
      </c>
      <c r="B1362" s="16" t="s">
        <v>2252</v>
      </c>
      <c r="C1362" s="16" t="s">
        <v>865</v>
      </c>
      <c r="D1362" s="16" t="s">
        <v>179</v>
      </c>
      <c r="E1362" s="16" t="n">
        <v>1</v>
      </c>
      <c r="F1362" s="16" t="n">
        <v>2436</v>
      </c>
      <c r="G1362" s="16" t="n">
        <v>0.1</v>
      </c>
      <c r="H1362" s="16" t="s">
        <v>89</v>
      </c>
      <c r="I1362" s="16" t="s">
        <v>60</v>
      </c>
      <c r="J1362" s="16" t="n">
        <v>3</v>
      </c>
      <c r="K1362" s="16" t="n">
        <v>4</v>
      </c>
      <c r="L1362" s="16" t="s">
        <v>41</v>
      </c>
      <c r="M1362" s="16" t="str">
        <f aca="false">IF(COUNTIF($A$2:A1362,A1362)&gt;1,"DUPLICATE","")</f>
        <v/>
      </c>
    </row>
    <row r="1363" customFormat="false" ht="15" hidden="false" customHeight="false" outlineLevel="0" collapsed="false">
      <c r="A1363" s="16" t="s">
        <v>2272</v>
      </c>
      <c r="B1363" s="16" t="s">
        <v>2273</v>
      </c>
      <c r="C1363" s="16" t="s">
        <v>730</v>
      </c>
      <c r="D1363" s="16" t="s">
        <v>115</v>
      </c>
      <c r="E1363" s="16" t="n">
        <v>2</v>
      </c>
      <c r="F1363" s="16" t="n">
        <v>304</v>
      </c>
      <c r="G1363" s="16" t="n">
        <v>0</v>
      </c>
      <c r="H1363" s="16" t="s">
        <v>89</v>
      </c>
      <c r="I1363" s="16" t="s">
        <v>60</v>
      </c>
      <c r="J1363" s="16" t="n">
        <v>3</v>
      </c>
      <c r="K1363" s="16" t="n">
        <v>4</v>
      </c>
      <c r="L1363" s="16" t="s">
        <v>41</v>
      </c>
      <c r="M1363" s="16" t="str">
        <f aca="false">IF(COUNTIF($A$2:A1363,A1363)&gt;1,"DUPLICATE","")</f>
        <v/>
      </c>
    </row>
    <row r="1364" customFormat="false" ht="15" hidden="false" customHeight="false" outlineLevel="0" collapsed="false">
      <c r="A1364" s="16" t="s">
        <v>2274</v>
      </c>
      <c r="B1364" s="16" t="s">
        <v>2273</v>
      </c>
      <c r="C1364" s="16" t="s">
        <v>343</v>
      </c>
      <c r="D1364" s="16" t="s">
        <v>111</v>
      </c>
      <c r="E1364" s="16" t="n">
        <v>1</v>
      </c>
      <c r="F1364" s="16" t="n">
        <v>1023</v>
      </c>
      <c r="G1364" s="16" t="n">
        <v>0.2</v>
      </c>
      <c r="H1364" s="16" t="s">
        <v>112</v>
      </c>
      <c r="I1364" s="16" t="s">
        <v>100</v>
      </c>
      <c r="J1364" s="16" t="n">
        <v>5</v>
      </c>
      <c r="K1364" s="16" t="n">
        <v>4</v>
      </c>
      <c r="L1364" s="16" t="s">
        <v>41</v>
      </c>
      <c r="M1364" s="16" t="str">
        <f aca="false">IF(COUNTIF($A$2:A1364,A1364)&gt;1,"DUPLICATE","")</f>
        <v/>
      </c>
    </row>
    <row r="1365" customFormat="false" ht="15" hidden="false" customHeight="false" outlineLevel="0" collapsed="false">
      <c r="A1365" s="16" t="s">
        <v>2275</v>
      </c>
      <c r="B1365" s="16" t="s">
        <v>2273</v>
      </c>
      <c r="C1365" s="16" t="s">
        <v>858</v>
      </c>
      <c r="D1365" s="16" t="s">
        <v>139</v>
      </c>
      <c r="E1365" s="16" t="n">
        <v>2</v>
      </c>
      <c r="F1365" s="16" t="n">
        <v>362</v>
      </c>
      <c r="G1365" s="16" t="n">
        <v>0</v>
      </c>
      <c r="H1365" s="16" t="s">
        <v>67</v>
      </c>
      <c r="I1365" s="16" t="s">
        <v>71</v>
      </c>
      <c r="J1365" s="16" t="n">
        <v>3</v>
      </c>
      <c r="K1365" s="16" t="n">
        <v>4</v>
      </c>
      <c r="L1365" s="16" t="s">
        <v>41</v>
      </c>
      <c r="M1365" s="16" t="str">
        <f aca="false">IF(COUNTIF($A$2:A1365,A1365)&gt;1,"DUPLICATE","")</f>
        <v/>
      </c>
    </row>
    <row r="1366" customFormat="false" ht="15" hidden="false" customHeight="false" outlineLevel="0" collapsed="false">
      <c r="A1366" s="16" t="s">
        <v>2276</v>
      </c>
      <c r="B1366" s="16" t="s">
        <v>2277</v>
      </c>
      <c r="C1366" s="16" t="s">
        <v>599</v>
      </c>
      <c r="D1366" s="16" t="s">
        <v>173</v>
      </c>
      <c r="E1366" s="16" t="n">
        <v>1</v>
      </c>
      <c r="F1366" s="16" t="n">
        <v>1229</v>
      </c>
      <c r="G1366" s="16" t="n">
        <v>0.1</v>
      </c>
      <c r="H1366" s="16" t="s">
        <v>46</v>
      </c>
      <c r="I1366" s="16" t="s">
        <v>60</v>
      </c>
      <c r="J1366" s="16" t="n">
        <v>6</v>
      </c>
      <c r="K1366" s="16" t="n">
        <v>4</v>
      </c>
      <c r="L1366" s="16" t="s">
        <v>41</v>
      </c>
      <c r="M1366" s="16" t="str">
        <f aca="false">IF(COUNTIF($A$2:A1366,A1366)&gt;1,"DUPLICATE","")</f>
        <v/>
      </c>
    </row>
    <row r="1367" customFormat="false" ht="15" hidden="false" customHeight="false" outlineLevel="0" collapsed="false">
      <c r="A1367" s="16" t="s">
        <v>2278</v>
      </c>
      <c r="B1367" s="16" t="s">
        <v>2273</v>
      </c>
      <c r="C1367" s="16" t="s">
        <v>969</v>
      </c>
      <c r="D1367" s="16" t="s">
        <v>51</v>
      </c>
      <c r="E1367" s="16" t="n">
        <v>2</v>
      </c>
      <c r="F1367" s="16" t="n">
        <v>2350</v>
      </c>
      <c r="G1367" s="16" t="n">
        <v>0.3</v>
      </c>
      <c r="H1367" s="16" t="s">
        <v>89</v>
      </c>
      <c r="I1367" s="16" t="s">
        <v>71</v>
      </c>
      <c r="J1367" s="16" t="n">
        <v>3</v>
      </c>
      <c r="K1367" s="16" t="n">
        <v>5</v>
      </c>
      <c r="L1367" s="16" t="s">
        <v>41</v>
      </c>
      <c r="M1367" s="16" t="str">
        <f aca="false">IF(COUNTIF($A$2:A1367,A1367)&gt;1,"DUPLICATE","")</f>
        <v/>
      </c>
    </row>
    <row r="1368" customFormat="false" ht="15" hidden="false" customHeight="false" outlineLevel="0" collapsed="false">
      <c r="A1368" s="16" t="s">
        <v>2279</v>
      </c>
      <c r="B1368" s="16" t="s">
        <v>2273</v>
      </c>
      <c r="C1368" s="16" t="s">
        <v>437</v>
      </c>
      <c r="D1368" s="16" t="s">
        <v>232</v>
      </c>
      <c r="E1368" s="16" t="n">
        <v>1</v>
      </c>
      <c r="F1368" s="16" t="n">
        <v>1929</v>
      </c>
      <c r="G1368" s="16" t="n">
        <v>0</v>
      </c>
      <c r="H1368" s="16" t="s">
        <v>56</v>
      </c>
      <c r="I1368" s="16" t="s">
        <v>60</v>
      </c>
      <c r="J1368" s="16" t="n">
        <v>6</v>
      </c>
      <c r="K1368" s="16" t="n">
        <v>4</v>
      </c>
      <c r="L1368" s="16" t="s">
        <v>41</v>
      </c>
      <c r="M1368" s="16" t="str">
        <f aca="false">IF(COUNTIF($A$2:A1368,A1368)&gt;1,"DUPLICATE","")</f>
        <v/>
      </c>
    </row>
    <row r="1369" customFormat="false" ht="15" hidden="false" customHeight="false" outlineLevel="0" collapsed="false">
      <c r="A1369" s="16" t="s">
        <v>2280</v>
      </c>
      <c r="B1369" s="16" t="s">
        <v>2273</v>
      </c>
      <c r="C1369" s="16" t="s">
        <v>303</v>
      </c>
      <c r="D1369" s="16" t="s">
        <v>211</v>
      </c>
      <c r="E1369" s="16" t="n">
        <v>1</v>
      </c>
      <c r="F1369" s="16" t="n">
        <v>1359</v>
      </c>
      <c r="G1369" s="16" t="n">
        <v>0.1</v>
      </c>
      <c r="H1369" s="16" t="s">
        <v>81</v>
      </c>
      <c r="I1369" s="16" t="s">
        <v>100</v>
      </c>
      <c r="J1369" s="16" t="n">
        <v>4</v>
      </c>
      <c r="K1369" s="16" t="n">
        <v>3</v>
      </c>
      <c r="L1369" s="16" t="s">
        <v>41</v>
      </c>
      <c r="M1369" s="16" t="str">
        <f aca="false">IF(COUNTIF($A$2:A1369,A1369)&gt;1,"DUPLICATE","")</f>
        <v/>
      </c>
    </row>
    <row r="1370" customFormat="false" ht="15" hidden="false" customHeight="false" outlineLevel="0" collapsed="false">
      <c r="A1370" s="16" t="s">
        <v>2281</v>
      </c>
      <c r="B1370" s="16" t="s">
        <v>2273</v>
      </c>
      <c r="C1370" s="16" t="s">
        <v>110</v>
      </c>
      <c r="D1370" s="16" t="s">
        <v>179</v>
      </c>
      <c r="E1370" s="16" t="n">
        <v>1</v>
      </c>
      <c r="F1370" s="16" t="n">
        <v>2410</v>
      </c>
      <c r="G1370" s="16" t="n">
        <v>0.05</v>
      </c>
      <c r="H1370" s="16" t="s">
        <v>112</v>
      </c>
      <c r="I1370" s="16" t="s">
        <v>71</v>
      </c>
      <c r="J1370" s="16" t="n">
        <v>3</v>
      </c>
      <c r="K1370" s="16"/>
      <c r="L1370" s="16" t="s">
        <v>41</v>
      </c>
      <c r="M1370" s="16" t="str">
        <f aca="false">IF(COUNTIF($A$2:A1370,A1370)&gt;1,"DUPLICATE","")</f>
        <v/>
      </c>
    </row>
    <row r="1371" customFormat="false" ht="15" hidden="false" customHeight="false" outlineLevel="0" collapsed="false">
      <c r="A1371" s="16" t="s">
        <v>2282</v>
      </c>
      <c r="B1371" s="16" t="s">
        <v>2273</v>
      </c>
      <c r="C1371" s="16" t="s">
        <v>132</v>
      </c>
      <c r="D1371" s="16" t="s">
        <v>126</v>
      </c>
      <c r="E1371" s="16" t="n">
        <v>2</v>
      </c>
      <c r="F1371" s="16" t="n">
        <v>406</v>
      </c>
      <c r="G1371" s="16" t="n">
        <v>0</v>
      </c>
      <c r="H1371" s="16" t="s">
        <v>130</v>
      </c>
      <c r="I1371" s="16" t="s">
        <v>47</v>
      </c>
      <c r="J1371" s="16" t="n">
        <v>6</v>
      </c>
      <c r="K1371" s="16" t="n">
        <v>3</v>
      </c>
      <c r="L1371" s="16" t="s">
        <v>41</v>
      </c>
      <c r="M1371" s="16" t="str">
        <f aca="false">IF(COUNTIF($A$2:A1371,A1371)&gt;1,"DUPLICATE","")</f>
        <v/>
      </c>
    </row>
    <row r="1372" customFormat="false" ht="15" hidden="false" customHeight="false" outlineLevel="0" collapsed="false">
      <c r="A1372" s="16" t="s">
        <v>2283</v>
      </c>
      <c r="B1372" s="16" t="s">
        <v>2273</v>
      </c>
      <c r="C1372" s="16" t="s">
        <v>2284</v>
      </c>
      <c r="D1372" s="16" t="s">
        <v>440</v>
      </c>
      <c r="E1372" s="16" t="n">
        <v>3</v>
      </c>
      <c r="F1372" s="16" t="n">
        <v>1371</v>
      </c>
      <c r="G1372" s="16" t="n">
        <v>0.2</v>
      </c>
      <c r="H1372" s="16" t="s">
        <v>70</v>
      </c>
      <c r="I1372" s="16" t="s">
        <v>60</v>
      </c>
      <c r="J1372" s="16" t="n">
        <v>4</v>
      </c>
      <c r="K1372" s="16" t="n">
        <v>5</v>
      </c>
      <c r="L1372" s="16" t="s">
        <v>41</v>
      </c>
      <c r="M1372" s="16" t="str">
        <f aca="false">IF(COUNTIF($A$2:A1372,A1372)&gt;1,"DUPLICATE","")</f>
        <v/>
      </c>
    </row>
    <row r="1373" customFormat="false" ht="15" hidden="false" customHeight="false" outlineLevel="0" collapsed="false">
      <c r="A1373" s="16" t="s">
        <v>2285</v>
      </c>
      <c r="B1373" s="16" t="s">
        <v>2273</v>
      </c>
      <c r="C1373" s="16" t="s">
        <v>1596</v>
      </c>
      <c r="D1373" s="16" t="s">
        <v>308</v>
      </c>
      <c r="E1373" s="16" t="n">
        <v>1</v>
      </c>
      <c r="F1373" s="16" t="n">
        <v>205</v>
      </c>
      <c r="G1373" s="16" t="n">
        <v>0</v>
      </c>
      <c r="H1373" s="16" t="s">
        <v>81</v>
      </c>
      <c r="I1373" s="16" t="s">
        <v>71</v>
      </c>
      <c r="J1373" s="16" t="n">
        <v>5</v>
      </c>
      <c r="K1373" s="16" t="n">
        <v>4</v>
      </c>
      <c r="L1373" s="16" t="s">
        <v>41</v>
      </c>
      <c r="M1373" s="16" t="str">
        <f aca="false">IF(COUNTIF($A$2:A1373,A1373)&gt;1,"DUPLICATE","")</f>
        <v/>
      </c>
    </row>
    <row r="1374" customFormat="false" ht="15" hidden="false" customHeight="false" outlineLevel="0" collapsed="false">
      <c r="A1374" s="16" t="s">
        <v>2286</v>
      </c>
      <c r="B1374" s="16" t="s">
        <v>2273</v>
      </c>
      <c r="C1374" s="16" t="s">
        <v>2287</v>
      </c>
      <c r="D1374" s="16" t="s">
        <v>165</v>
      </c>
      <c r="E1374" s="16" t="n">
        <v>1</v>
      </c>
      <c r="F1374" s="16" t="n">
        <v>874</v>
      </c>
      <c r="G1374" s="16" t="n">
        <v>0.2</v>
      </c>
      <c r="H1374" s="16" t="s">
        <v>130</v>
      </c>
      <c r="I1374" s="16" t="s">
        <v>40</v>
      </c>
      <c r="J1374" s="16" t="n">
        <v>2</v>
      </c>
      <c r="K1374" s="16" t="n">
        <v>4</v>
      </c>
      <c r="L1374" s="16" t="s">
        <v>41</v>
      </c>
      <c r="M1374" s="16" t="str">
        <f aca="false">IF(COUNTIF($A$2:A1374,A1374)&gt;1,"DUPLICATE","")</f>
        <v/>
      </c>
    </row>
    <row r="1375" customFormat="false" ht="15" hidden="false" customHeight="false" outlineLevel="0" collapsed="false">
      <c r="A1375" s="16" t="s">
        <v>2288</v>
      </c>
      <c r="B1375" s="16" t="s">
        <v>2273</v>
      </c>
      <c r="C1375" s="16" t="s">
        <v>1287</v>
      </c>
      <c r="D1375" s="16" t="s">
        <v>129</v>
      </c>
      <c r="E1375" s="16" t="n">
        <v>1</v>
      </c>
      <c r="F1375" s="16" t="n">
        <v>574</v>
      </c>
      <c r="G1375" s="16" t="n">
        <v>0.2</v>
      </c>
      <c r="H1375" s="16" t="s">
        <v>70</v>
      </c>
      <c r="I1375" s="16" t="s">
        <v>60</v>
      </c>
      <c r="J1375" s="16" t="n">
        <v>6</v>
      </c>
      <c r="K1375" s="16"/>
      <c r="L1375" s="16" t="s">
        <v>41</v>
      </c>
      <c r="M1375" s="16" t="str">
        <f aca="false">IF(COUNTIF($A$2:A1375,A1375)&gt;1,"DUPLICATE","")</f>
        <v/>
      </c>
    </row>
    <row r="1376" customFormat="false" ht="15" hidden="false" customHeight="false" outlineLevel="0" collapsed="false">
      <c r="A1376" s="16" t="s">
        <v>2289</v>
      </c>
      <c r="B1376" s="16" t="s">
        <v>2273</v>
      </c>
      <c r="C1376" s="16" t="s">
        <v>193</v>
      </c>
      <c r="D1376" s="16" t="s">
        <v>142</v>
      </c>
      <c r="E1376" s="16" t="n">
        <v>2</v>
      </c>
      <c r="F1376" s="16" t="n">
        <v>582</v>
      </c>
      <c r="G1376" s="16" t="n">
        <v>0</v>
      </c>
      <c r="H1376" s="16" t="s">
        <v>39</v>
      </c>
      <c r="I1376" s="16" t="s">
        <v>40</v>
      </c>
      <c r="J1376" s="16" t="n">
        <v>4</v>
      </c>
      <c r="K1376" s="16" t="n">
        <v>4</v>
      </c>
      <c r="L1376" s="16" t="s">
        <v>41</v>
      </c>
      <c r="M1376" s="16" t="str">
        <f aca="false">IF(COUNTIF($A$2:A1376,A1376)&gt;1,"DUPLICATE","")</f>
        <v/>
      </c>
    </row>
    <row r="1377" customFormat="false" ht="15" hidden="false" customHeight="false" outlineLevel="0" collapsed="false">
      <c r="A1377" s="16" t="s">
        <v>2290</v>
      </c>
      <c r="B1377" s="16" t="s">
        <v>2291</v>
      </c>
      <c r="C1377" s="16" t="s">
        <v>1407</v>
      </c>
      <c r="D1377" s="16" t="s">
        <v>203</v>
      </c>
      <c r="E1377" s="16" t="n">
        <v>1</v>
      </c>
      <c r="F1377" s="16" t="n">
        <v>2623</v>
      </c>
      <c r="G1377" s="16" t="n">
        <v>0.1</v>
      </c>
      <c r="H1377" s="16" t="s">
        <v>39</v>
      </c>
      <c r="I1377" s="16" t="s">
        <v>40</v>
      </c>
      <c r="J1377" s="16" t="n">
        <v>5</v>
      </c>
      <c r="K1377" s="16" t="n">
        <v>2</v>
      </c>
      <c r="L1377" s="16" t="s">
        <v>57</v>
      </c>
      <c r="M1377" s="16" t="str">
        <f aca="false">IF(COUNTIF($A$2:A1377,A1377)&gt;1,"DUPLICATE","")</f>
        <v/>
      </c>
    </row>
    <row r="1378" customFormat="false" ht="15" hidden="false" customHeight="false" outlineLevel="0" collapsed="false">
      <c r="A1378" s="16" t="s">
        <v>2292</v>
      </c>
      <c r="B1378" s="16" t="s">
        <v>2291</v>
      </c>
      <c r="C1378" s="16" t="s">
        <v>709</v>
      </c>
      <c r="D1378" s="16" t="s">
        <v>308</v>
      </c>
      <c r="E1378" s="16" t="n">
        <v>3</v>
      </c>
      <c r="F1378" s="16" t="n">
        <v>197</v>
      </c>
      <c r="G1378" s="16" t="n">
        <v>0.2</v>
      </c>
      <c r="H1378" s="16" t="s">
        <v>112</v>
      </c>
      <c r="I1378" s="16" t="s">
        <v>71</v>
      </c>
      <c r="J1378" s="16" t="n">
        <v>3</v>
      </c>
      <c r="K1378" s="16" t="n">
        <v>5</v>
      </c>
      <c r="L1378" s="16" t="s">
        <v>41</v>
      </c>
      <c r="M1378" s="16" t="str">
        <f aca="false">IF(COUNTIF($A$2:A1378,A1378)&gt;1,"DUPLICATE","")</f>
        <v/>
      </c>
    </row>
    <row r="1379" customFormat="false" ht="15" hidden="false" customHeight="false" outlineLevel="0" collapsed="false">
      <c r="A1379" s="16" t="s">
        <v>2293</v>
      </c>
      <c r="B1379" s="16" t="s">
        <v>2291</v>
      </c>
      <c r="C1379" s="16" t="s">
        <v>1672</v>
      </c>
      <c r="D1379" s="16" t="s">
        <v>92</v>
      </c>
      <c r="E1379" s="16" t="n">
        <v>1</v>
      </c>
      <c r="F1379" s="16" t="n">
        <v>3987</v>
      </c>
      <c r="G1379" s="16" t="n">
        <v>0.15</v>
      </c>
      <c r="H1379" s="16" t="s">
        <v>130</v>
      </c>
      <c r="I1379" s="16" t="s">
        <v>71</v>
      </c>
      <c r="J1379" s="16" t="n">
        <v>2</v>
      </c>
      <c r="K1379" s="16" t="n">
        <v>4</v>
      </c>
      <c r="L1379" s="16" t="s">
        <v>41</v>
      </c>
      <c r="M1379" s="16" t="str">
        <f aca="false">IF(COUNTIF($A$2:A1379,A1379)&gt;1,"DUPLICATE","")</f>
        <v/>
      </c>
    </row>
    <row r="1380" customFormat="false" ht="15" hidden="false" customHeight="false" outlineLevel="0" collapsed="false">
      <c r="A1380" s="16" t="s">
        <v>2294</v>
      </c>
      <c r="B1380" s="16" t="s">
        <v>2291</v>
      </c>
      <c r="C1380" s="16" t="s">
        <v>807</v>
      </c>
      <c r="D1380" s="16" t="s">
        <v>160</v>
      </c>
      <c r="E1380" s="16" t="n">
        <v>2</v>
      </c>
      <c r="F1380" s="16" t="n">
        <v>1725</v>
      </c>
      <c r="G1380" s="16" t="n">
        <v>0.15</v>
      </c>
      <c r="H1380" s="16" t="s">
        <v>67</v>
      </c>
      <c r="I1380" s="16" t="s">
        <v>40</v>
      </c>
      <c r="J1380" s="16" t="n">
        <v>5</v>
      </c>
      <c r="K1380" s="16" t="n">
        <v>5</v>
      </c>
      <c r="L1380" s="16" t="s">
        <v>41</v>
      </c>
      <c r="M1380" s="16" t="str">
        <f aca="false">IF(COUNTIF($A$2:A1380,A1380)&gt;1,"DUPLICATE","")</f>
        <v/>
      </c>
    </row>
    <row r="1381" customFormat="false" ht="15" hidden="false" customHeight="false" outlineLevel="0" collapsed="false">
      <c r="A1381" s="16" t="s">
        <v>2295</v>
      </c>
      <c r="B1381" s="16" t="s">
        <v>2291</v>
      </c>
      <c r="C1381" s="16" t="s">
        <v>1416</v>
      </c>
      <c r="D1381" s="16" t="s">
        <v>291</v>
      </c>
      <c r="E1381" s="16" t="n">
        <v>1</v>
      </c>
      <c r="F1381" s="16" t="n">
        <v>1194</v>
      </c>
      <c r="G1381" s="16" t="n">
        <v>0.15</v>
      </c>
      <c r="H1381" s="16" t="s">
        <v>236</v>
      </c>
      <c r="I1381" s="16" t="s">
        <v>47</v>
      </c>
      <c r="J1381" s="16" t="n">
        <v>7</v>
      </c>
      <c r="K1381" s="16" t="n">
        <v>4</v>
      </c>
      <c r="L1381" s="16" t="s">
        <v>41</v>
      </c>
      <c r="M1381" s="16" t="str">
        <f aca="false">IF(COUNTIF($A$2:A1381,A1381)&gt;1,"DUPLICATE","")</f>
        <v/>
      </c>
    </row>
    <row r="1382" customFormat="false" ht="15" hidden="false" customHeight="false" outlineLevel="0" collapsed="false">
      <c r="A1382" s="16" t="s">
        <v>2296</v>
      </c>
      <c r="B1382" s="16" t="s">
        <v>2291</v>
      </c>
      <c r="C1382" s="16" t="s">
        <v>1431</v>
      </c>
      <c r="D1382" s="16" t="s">
        <v>108</v>
      </c>
      <c r="E1382" s="16" t="n">
        <v>2</v>
      </c>
      <c r="F1382" s="16" t="n">
        <v>3586</v>
      </c>
      <c r="G1382" s="16" t="n">
        <v>0.1</v>
      </c>
      <c r="H1382" s="16" t="s">
        <v>56</v>
      </c>
      <c r="I1382" s="16" t="s">
        <v>71</v>
      </c>
      <c r="J1382" s="16" t="n">
        <v>5</v>
      </c>
      <c r="K1382" s="16" t="n">
        <v>4</v>
      </c>
      <c r="L1382" s="16" t="s">
        <v>41</v>
      </c>
      <c r="M1382" s="16" t="str">
        <f aca="false">IF(COUNTIF($A$2:A1382,A1382)&gt;1,"DUPLICATE","")</f>
        <v/>
      </c>
    </row>
    <row r="1383" customFormat="false" ht="15" hidden="false" customHeight="false" outlineLevel="0" collapsed="false">
      <c r="A1383" s="16" t="s">
        <v>2297</v>
      </c>
      <c r="B1383" s="16" t="s">
        <v>2291</v>
      </c>
      <c r="C1383" s="16" t="s">
        <v>846</v>
      </c>
      <c r="D1383" s="16" t="s">
        <v>157</v>
      </c>
      <c r="E1383" s="16" t="n">
        <v>1</v>
      </c>
      <c r="F1383" s="16" t="n">
        <v>1118</v>
      </c>
      <c r="G1383" s="16" t="n">
        <v>0.1</v>
      </c>
      <c r="H1383" s="16" t="s">
        <v>89</v>
      </c>
      <c r="I1383" s="16" t="s">
        <v>60</v>
      </c>
      <c r="J1383" s="16" t="n">
        <v>4</v>
      </c>
      <c r="K1383" s="16" t="n">
        <v>4</v>
      </c>
      <c r="L1383" s="16" t="s">
        <v>41</v>
      </c>
      <c r="M1383" s="16" t="str">
        <f aca="false">IF(COUNTIF($A$2:A1383,A1383)&gt;1,"DUPLICATE","")</f>
        <v/>
      </c>
    </row>
    <row r="1384" customFormat="false" ht="15" hidden="false" customHeight="false" outlineLevel="0" collapsed="false">
      <c r="A1384" s="16" t="s">
        <v>2298</v>
      </c>
      <c r="B1384" s="16" t="s">
        <v>2291</v>
      </c>
      <c r="C1384" s="16" t="s">
        <v>997</v>
      </c>
      <c r="D1384" s="16" t="s">
        <v>225</v>
      </c>
      <c r="E1384" s="16" t="n">
        <v>1</v>
      </c>
      <c r="F1384" s="16" t="n">
        <v>401</v>
      </c>
      <c r="G1384" s="16" t="n">
        <v>0.2</v>
      </c>
      <c r="H1384" s="16" t="s">
        <v>130</v>
      </c>
      <c r="I1384" s="16" t="s">
        <v>100</v>
      </c>
      <c r="J1384" s="16" t="n">
        <v>2</v>
      </c>
      <c r="K1384" s="16" t="n">
        <v>5</v>
      </c>
      <c r="L1384" s="16" t="s">
        <v>41</v>
      </c>
      <c r="M1384" s="16" t="str">
        <f aca="false">IF(COUNTIF($A$2:A1384,A1384)&gt;1,"DUPLICATE","")</f>
        <v/>
      </c>
    </row>
    <row r="1385" customFormat="false" ht="15" hidden="false" customHeight="false" outlineLevel="0" collapsed="false">
      <c r="A1385" s="16" t="s">
        <v>2299</v>
      </c>
      <c r="B1385" s="16" t="s">
        <v>2291</v>
      </c>
      <c r="C1385" s="16" t="s">
        <v>507</v>
      </c>
      <c r="D1385" s="16" t="s">
        <v>451</v>
      </c>
      <c r="E1385" s="16" t="n">
        <v>1</v>
      </c>
      <c r="F1385" s="16" t="n">
        <v>1302</v>
      </c>
      <c r="G1385" s="16" t="n">
        <v>0.1</v>
      </c>
      <c r="H1385" s="16" t="s">
        <v>56</v>
      </c>
      <c r="I1385" s="16" t="s">
        <v>40</v>
      </c>
      <c r="J1385" s="16" t="n">
        <v>6</v>
      </c>
      <c r="K1385" s="16" t="n">
        <v>4</v>
      </c>
      <c r="L1385" s="16" t="s">
        <v>41</v>
      </c>
      <c r="M1385" s="16" t="str">
        <f aca="false">IF(COUNTIF($A$2:A1385,A1385)&gt;1,"DUPLICATE","")</f>
        <v/>
      </c>
    </row>
    <row r="1386" customFormat="false" ht="15" hidden="false" customHeight="false" outlineLevel="0" collapsed="false">
      <c r="A1386" s="16" t="s">
        <v>2300</v>
      </c>
      <c r="B1386" s="16" t="s">
        <v>2301</v>
      </c>
      <c r="C1386" s="16" t="s">
        <v>495</v>
      </c>
      <c r="D1386" s="16" t="s">
        <v>38</v>
      </c>
      <c r="E1386" s="16" t="n">
        <v>1</v>
      </c>
      <c r="F1386" s="16" t="n">
        <v>346</v>
      </c>
      <c r="G1386" s="16" t="n">
        <v>0.15</v>
      </c>
      <c r="H1386" s="16" t="s">
        <v>503</v>
      </c>
      <c r="I1386" s="16" t="s">
        <v>60</v>
      </c>
      <c r="J1386" s="16" t="n">
        <v>5</v>
      </c>
      <c r="K1386" s="16" t="n">
        <v>3</v>
      </c>
      <c r="L1386" s="16" t="s">
        <v>41</v>
      </c>
      <c r="M1386" s="16" t="str">
        <f aca="false">IF(COUNTIF($A$2:A1386,A1386)&gt;1,"DUPLICATE","")</f>
        <v/>
      </c>
    </row>
    <row r="1387" customFormat="false" ht="15" hidden="false" customHeight="false" outlineLevel="0" collapsed="false">
      <c r="A1387" s="16" t="s">
        <v>2302</v>
      </c>
      <c r="B1387" s="16" t="s">
        <v>2291</v>
      </c>
      <c r="C1387" s="16" t="s">
        <v>2303</v>
      </c>
      <c r="D1387" s="16" t="s">
        <v>115</v>
      </c>
      <c r="E1387" s="16" t="n">
        <v>1</v>
      </c>
      <c r="F1387" s="16" t="n">
        <v>301</v>
      </c>
      <c r="G1387" s="16" t="n">
        <v>0</v>
      </c>
      <c r="H1387" s="16" t="s">
        <v>81</v>
      </c>
      <c r="I1387" s="16" t="s">
        <v>40</v>
      </c>
      <c r="J1387" s="16" t="n">
        <v>4</v>
      </c>
      <c r="K1387" s="16" t="n">
        <v>5</v>
      </c>
      <c r="L1387" s="16" t="s">
        <v>41</v>
      </c>
      <c r="M1387" s="16" t="str">
        <f aca="false">IF(COUNTIF($A$2:A1387,A1387)&gt;1,"DUPLICATE","")</f>
        <v/>
      </c>
    </row>
    <row r="1388" customFormat="false" ht="15" hidden="false" customHeight="false" outlineLevel="0" collapsed="false">
      <c r="A1388" s="16" t="s">
        <v>2304</v>
      </c>
      <c r="B1388" s="16" t="s">
        <v>2291</v>
      </c>
      <c r="C1388" s="16" t="s">
        <v>1896</v>
      </c>
      <c r="D1388" s="16" t="s">
        <v>440</v>
      </c>
      <c r="E1388" s="16" t="n">
        <v>1</v>
      </c>
      <c r="F1388" s="16" t="n">
        <v>1455</v>
      </c>
      <c r="G1388" s="16" t="n">
        <v>0.05</v>
      </c>
      <c r="H1388" s="16" t="s">
        <v>112</v>
      </c>
      <c r="I1388" s="16" t="s">
        <v>60</v>
      </c>
      <c r="J1388" s="16" t="n">
        <v>2</v>
      </c>
      <c r="K1388" s="16" t="n">
        <v>5</v>
      </c>
      <c r="L1388" s="16" t="s">
        <v>41</v>
      </c>
      <c r="M1388" s="16" t="str">
        <f aca="false">IF(COUNTIF($A$2:A1388,A1388)&gt;1,"DUPLICATE","")</f>
        <v/>
      </c>
    </row>
    <row r="1389" customFormat="false" ht="15" hidden="false" customHeight="false" outlineLevel="0" collapsed="false">
      <c r="A1389" s="16" t="s">
        <v>2305</v>
      </c>
      <c r="B1389" s="16" t="s">
        <v>2291</v>
      </c>
      <c r="C1389" s="16" t="s">
        <v>2306</v>
      </c>
      <c r="D1389" s="16" t="s">
        <v>225</v>
      </c>
      <c r="E1389" s="16" t="n">
        <v>2</v>
      </c>
      <c r="F1389" s="16" t="n">
        <v>406</v>
      </c>
      <c r="G1389" s="16" t="n">
        <v>0.05</v>
      </c>
      <c r="H1389" s="16" t="s">
        <v>81</v>
      </c>
      <c r="I1389" s="16" t="s">
        <v>71</v>
      </c>
      <c r="J1389" s="16" t="n">
        <v>4</v>
      </c>
      <c r="K1389" s="16" t="n">
        <v>4</v>
      </c>
      <c r="L1389" s="16" t="s">
        <v>41</v>
      </c>
      <c r="M1389" s="16" t="str">
        <f aca="false">IF(COUNTIF($A$2:A1389,A1389)&gt;1,"DUPLICATE","")</f>
        <v/>
      </c>
    </row>
    <row r="1390" customFormat="false" ht="15" hidden="false" customHeight="false" outlineLevel="0" collapsed="false">
      <c r="A1390" s="16" t="s">
        <v>2307</v>
      </c>
      <c r="B1390" s="16" t="s">
        <v>2291</v>
      </c>
      <c r="C1390" s="16" t="s">
        <v>753</v>
      </c>
      <c r="D1390" s="16" t="s">
        <v>232</v>
      </c>
      <c r="E1390" s="16" t="n">
        <v>1</v>
      </c>
      <c r="F1390" s="16" t="n">
        <v>1938</v>
      </c>
      <c r="G1390" s="16" t="n">
        <v>0.1</v>
      </c>
      <c r="H1390" s="16" t="s">
        <v>67</v>
      </c>
      <c r="I1390" s="16" t="s">
        <v>100</v>
      </c>
      <c r="J1390" s="16" t="n">
        <v>3</v>
      </c>
      <c r="K1390" s="16" t="n">
        <v>5</v>
      </c>
      <c r="L1390" s="16" t="s">
        <v>41</v>
      </c>
      <c r="M1390" s="16" t="str">
        <f aca="false">IF(COUNTIF($A$2:A1390,A1390)&gt;1,"DUPLICATE","")</f>
        <v/>
      </c>
    </row>
    <row r="1391" customFormat="false" ht="15" hidden="false" customHeight="false" outlineLevel="0" collapsed="false">
      <c r="A1391" s="16" t="s">
        <v>2308</v>
      </c>
      <c r="B1391" s="16" t="s">
        <v>2291</v>
      </c>
      <c r="C1391" s="16" t="s">
        <v>891</v>
      </c>
      <c r="D1391" s="16" t="s">
        <v>291</v>
      </c>
      <c r="E1391" s="16" t="n">
        <v>2</v>
      </c>
      <c r="F1391" s="16" t="n">
        <v>1143</v>
      </c>
      <c r="G1391" s="16" t="n">
        <v>0.05</v>
      </c>
      <c r="H1391" s="16" t="s">
        <v>52</v>
      </c>
      <c r="I1391" s="16" t="s">
        <v>60</v>
      </c>
      <c r="J1391" s="16" t="n">
        <v>2</v>
      </c>
      <c r="K1391" s="16" t="n">
        <v>4</v>
      </c>
      <c r="L1391" s="16" t="s">
        <v>41</v>
      </c>
      <c r="M1391" s="16" t="str">
        <f aca="false">IF(COUNTIF($A$2:A1391,A1391)&gt;1,"DUPLICATE","")</f>
        <v/>
      </c>
    </row>
    <row r="1392" customFormat="false" ht="15" hidden="false" customHeight="false" outlineLevel="0" collapsed="false">
      <c r="A1392" s="16" t="s">
        <v>2309</v>
      </c>
      <c r="B1392" s="16" t="s">
        <v>2310</v>
      </c>
      <c r="C1392" s="16" t="s">
        <v>624</v>
      </c>
      <c r="D1392" s="16" t="s">
        <v>639</v>
      </c>
      <c r="E1392" s="16" t="n">
        <v>2</v>
      </c>
      <c r="F1392" s="16" t="n">
        <v>827</v>
      </c>
      <c r="G1392" s="16" t="n">
        <v>0.05</v>
      </c>
      <c r="H1392" s="16" t="s">
        <v>130</v>
      </c>
      <c r="I1392" s="16" t="s">
        <v>40</v>
      </c>
      <c r="J1392" s="16" t="n">
        <v>4</v>
      </c>
      <c r="K1392" s="16" t="n">
        <v>3</v>
      </c>
      <c r="L1392" s="16" t="s">
        <v>57</v>
      </c>
      <c r="M1392" s="16" t="str">
        <f aca="false">IF(COUNTIF($A$2:A1392,A1392)&gt;1,"DUPLICATE","")</f>
        <v/>
      </c>
    </row>
    <row r="1393" customFormat="false" ht="15" hidden="false" customHeight="false" outlineLevel="0" collapsed="false">
      <c r="A1393" s="16" t="s">
        <v>2311</v>
      </c>
      <c r="B1393" s="16" t="s">
        <v>2310</v>
      </c>
      <c r="C1393" s="16" t="s">
        <v>210</v>
      </c>
      <c r="D1393" s="16" t="s">
        <v>219</v>
      </c>
      <c r="E1393" s="16" t="n">
        <v>1</v>
      </c>
      <c r="F1393" s="16" t="n">
        <v>1319</v>
      </c>
      <c r="G1393" s="16" t="n">
        <v>0</v>
      </c>
      <c r="H1393" s="16" t="s">
        <v>39</v>
      </c>
      <c r="I1393" s="16" t="s">
        <v>71</v>
      </c>
      <c r="J1393" s="16" t="n">
        <v>2</v>
      </c>
      <c r="K1393" s="16" t="n">
        <v>5</v>
      </c>
      <c r="L1393" s="16" t="s">
        <v>41</v>
      </c>
      <c r="M1393" s="16" t="str">
        <f aca="false">IF(COUNTIF($A$2:A1393,A1393)&gt;1,"DUPLICATE","")</f>
        <v/>
      </c>
    </row>
    <row r="1394" customFormat="false" ht="15" hidden="false" customHeight="false" outlineLevel="0" collapsed="false">
      <c r="A1394" s="16" t="s">
        <v>2312</v>
      </c>
      <c r="B1394" s="16" t="s">
        <v>2310</v>
      </c>
      <c r="C1394" s="16" t="s">
        <v>338</v>
      </c>
      <c r="D1394" s="16" t="s">
        <v>291</v>
      </c>
      <c r="E1394" s="16" t="n">
        <v>2</v>
      </c>
      <c r="F1394" s="16" t="n">
        <v>1212</v>
      </c>
      <c r="G1394" s="16" t="n">
        <v>0</v>
      </c>
      <c r="H1394" s="16" t="s">
        <v>39</v>
      </c>
      <c r="I1394" s="16" t="s">
        <v>100</v>
      </c>
      <c r="J1394" s="16" t="n">
        <v>4</v>
      </c>
      <c r="K1394" s="16"/>
      <c r="L1394" s="16" t="s">
        <v>41</v>
      </c>
      <c r="M1394" s="16" t="str">
        <f aca="false">IF(COUNTIF($A$2:A1394,A1394)&gt;1,"DUPLICATE","")</f>
        <v/>
      </c>
    </row>
    <row r="1395" customFormat="false" ht="15" hidden="false" customHeight="false" outlineLevel="0" collapsed="false">
      <c r="A1395" s="16" t="s">
        <v>2313</v>
      </c>
      <c r="B1395" s="16" t="s">
        <v>2310</v>
      </c>
      <c r="C1395" s="16" t="s">
        <v>1620</v>
      </c>
      <c r="D1395" s="16" t="s">
        <v>451</v>
      </c>
      <c r="E1395" s="16" t="n">
        <v>2</v>
      </c>
      <c r="F1395" s="16" t="n">
        <v>1294</v>
      </c>
      <c r="G1395" s="16" t="n">
        <v>0</v>
      </c>
      <c r="H1395" s="16" t="s">
        <v>89</v>
      </c>
      <c r="I1395" s="16" t="s">
        <v>71</v>
      </c>
      <c r="J1395" s="16" t="n">
        <v>3</v>
      </c>
      <c r="K1395" s="16" t="n">
        <v>4</v>
      </c>
      <c r="L1395" s="16" t="s">
        <v>41</v>
      </c>
      <c r="M1395" s="16" t="str">
        <f aca="false">IF(COUNTIF($A$2:A1395,A1395)&gt;1,"DUPLICATE","")</f>
        <v/>
      </c>
    </row>
    <row r="1396" customFormat="false" ht="15" hidden="false" customHeight="false" outlineLevel="0" collapsed="false">
      <c r="A1396" s="16" t="s">
        <v>2314</v>
      </c>
      <c r="B1396" s="16" t="s">
        <v>2310</v>
      </c>
      <c r="C1396" s="16" t="s">
        <v>2315</v>
      </c>
      <c r="D1396" s="16" t="s">
        <v>308</v>
      </c>
      <c r="E1396" s="16" t="n">
        <v>2</v>
      </c>
      <c r="F1396" s="16" t="n">
        <v>201</v>
      </c>
      <c r="G1396" s="16" t="n">
        <v>0.2</v>
      </c>
      <c r="H1396" s="16" t="s">
        <v>67</v>
      </c>
      <c r="I1396" s="16" t="s">
        <v>60</v>
      </c>
      <c r="J1396" s="16" t="n">
        <v>3</v>
      </c>
      <c r="K1396" s="16"/>
      <c r="L1396" s="16" t="s">
        <v>41</v>
      </c>
      <c r="M1396" s="16" t="str">
        <f aca="false">IF(COUNTIF($A$2:A1396,A1396)&gt;1,"DUPLICATE","")</f>
        <v/>
      </c>
    </row>
    <row r="1397" customFormat="false" ht="15" hidden="false" customHeight="false" outlineLevel="0" collapsed="false">
      <c r="A1397" s="16" t="s">
        <v>2316</v>
      </c>
      <c r="B1397" s="16" t="s">
        <v>2310</v>
      </c>
      <c r="C1397" s="16" t="s">
        <v>54</v>
      </c>
      <c r="D1397" s="16" t="s">
        <v>115</v>
      </c>
      <c r="E1397" s="16" t="n">
        <v>1</v>
      </c>
      <c r="F1397" s="16" t="n">
        <v>313</v>
      </c>
      <c r="G1397" s="16" t="n">
        <v>0.1</v>
      </c>
      <c r="H1397" s="16" t="s">
        <v>56</v>
      </c>
      <c r="I1397" s="16" t="s">
        <v>100</v>
      </c>
      <c r="J1397" s="16" t="n">
        <v>5</v>
      </c>
      <c r="K1397" s="16" t="n">
        <v>4</v>
      </c>
      <c r="L1397" s="16" t="s">
        <v>41</v>
      </c>
      <c r="M1397" s="16" t="str">
        <f aca="false">IF(COUNTIF($A$2:A1397,A1397)&gt;1,"DUPLICATE","")</f>
        <v/>
      </c>
    </row>
    <row r="1398" customFormat="false" ht="15" hidden="false" customHeight="false" outlineLevel="0" collapsed="false">
      <c r="A1398" s="16" t="s">
        <v>2317</v>
      </c>
      <c r="B1398" s="16" t="s">
        <v>2310</v>
      </c>
      <c r="C1398" s="16" t="s">
        <v>1600</v>
      </c>
      <c r="D1398" s="16" t="s">
        <v>254</v>
      </c>
      <c r="E1398" s="16" t="n">
        <v>1</v>
      </c>
      <c r="F1398" s="16" t="n">
        <v>1032</v>
      </c>
      <c r="G1398" s="16" t="n">
        <v>0.1</v>
      </c>
      <c r="H1398" s="16" t="s">
        <v>81</v>
      </c>
      <c r="I1398" s="16" t="s">
        <v>47</v>
      </c>
      <c r="J1398" s="16" t="n">
        <v>5</v>
      </c>
      <c r="K1398" s="16" t="n">
        <v>4</v>
      </c>
      <c r="L1398" s="16" t="s">
        <v>41</v>
      </c>
      <c r="M1398" s="16" t="str">
        <f aca="false">IF(COUNTIF($A$2:A1398,A1398)&gt;1,"DUPLICATE","")</f>
        <v/>
      </c>
    </row>
    <row r="1399" customFormat="false" ht="15" hidden="false" customHeight="false" outlineLevel="0" collapsed="false">
      <c r="A1399" s="16" t="s">
        <v>2318</v>
      </c>
      <c r="B1399" s="16" t="s">
        <v>2310</v>
      </c>
      <c r="C1399" s="16" t="s">
        <v>1423</v>
      </c>
      <c r="D1399" s="16" t="s">
        <v>136</v>
      </c>
      <c r="E1399" s="16" t="n">
        <v>1</v>
      </c>
      <c r="F1399" s="16" t="n">
        <v>2150</v>
      </c>
      <c r="G1399" s="16" t="n">
        <v>0</v>
      </c>
      <c r="H1399" s="16" t="s">
        <v>130</v>
      </c>
      <c r="I1399" s="16" t="s">
        <v>100</v>
      </c>
      <c r="J1399" s="16" t="n">
        <v>2</v>
      </c>
      <c r="K1399" s="16"/>
      <c r="L1399" s="16" t="s">
        <v>41</v>
      </c>
      <c r="M1399" s="16" t="str">
        <f aca="false">IF(COUNTIF($A$2:A1399,A1399)&gt;1,"DUPLICATE","")</f>
        <v/>
      </c>
    </row>
    <row r="1400" customFormat="false" ht="15" hidden="false" customHeight="false" outlineLevel="0" collapsed="false">
      <c r="A1400" s="16" t="s">
        <v>2319</v>
      </c>
      <c r="B1400" s="16" t="s">
        <v>2310</v>
      </c>
      <c r="C1400" s="16" t="s">
        <v>169</v>
      </c>
      <c r="D1400" s="16" t="s">
        <v>77</v>
      </c>
      <c r="E1400" s="16" t="n">
        <v>5</v>
      </c>
      <c r="F1400" s="16" t="n">
        <v>347</v>
      </c>
      <c r="G1400" s="16" t="n">
        <v>0.2</v>
      </c>
      <c r="H1400" s="16" t="s">
        <v>112</v>
      </c>
      <c r="I1400" s="16" t="s">
        <v>40</v>
      </c>
      <c r="J1400" s="16" t="n">
        <v>4</v>
      </c>
      <c r="K1400" s="16" t="n">
        <v>3</v>
      </c>
      <c r="L1400" s="16" t="s">
        <v>41</v>
      </c>
      <c r="M1400" s="16" t="str">
        <f aca="false">IF(COUNTIF($A$2:A1400,A1400)&gt;1,"DUPLICATE","")</f>
        <v/>
      </c>
    </row>
    <row r="1401" customFormat="false" ht="15" hidden="false" customHeight="false" outlineLevel="0" collapsed="false">
      <c r="A1401" s="16" t="s">
        <v>2320</v>
      </c>
      <c r="B1401" s="16" t="s">
        <v>2310</v>
      </c>
      <c r="C1401" s="16" t="s">
        <v>1176</v>
      </c>
      <c r="D1401" s="16" t="s">
        <v>219</v>
      </c>
      <c r="E1401" s="16" t="n">
        <v>2</v>
      </c>
      <c r="F1401" s="16" t="n">
        <v>1245</v>
      </c>
      <c r="G1401" s="16" t="n">
        <v>0.2</v>
      </c>
      <c r="H1401" s="16" t="s">
        <v>281</v>
      </c>
      <c r="I1401" s="16" t="s">
        <v>71</v>
      </c>
      <c r="J1401" s="16" t="n">
        <v>5</v>
      </c>
      <c r="K1401" s="16" t="n">
        <v>4</v>
      </c>
      <c r="L1401" s="16" t="s">
        <v>41</v>
      </c>
      <c r="M1401" s="16" t="str">
        <f aca="false">IF(COUNTIF($A$2:A1401,A1401)&gt;1,"DUPLICATE","")</f>
        <v/>
      </c>
    </row>
    <row r="1402" customFormat="false" ht="15" hidden="false" customHeight="false" outlineLevel="0" collapsed="false">
      <c r="A1402" s="16" t="s">
        <v>2321</v>
      </c>
      <c r="B1402" s="16" t="s">
        <v>2310</v>
      </c>
      <c r="C1402" s="16" t="s">
        <v>1334</v>
      </c>
      <c r="D1402" s="16" t="s">
        <v>108</v>
      </c>
      <c r="E1402" s="16" t="n">
        <v>1</v>
      </c>
      <c r="F1402" s="16" t="n">
        <v>3670</v>
      </c>
      <c r="G1402" s="16" t="n">
        <v>0</v>
      </c>
      <c r="H1402" s="16" t="s">
        <v>112</v>
      </c>
      <c r="I1402" s="16" t="s">
        <v>71</v>
      </c>
      <c r="J1402" s="16" t="n">
        <v>3</v>
      </c>
      <c r="K1402" s="16"/>
      <c r="L1402" s="16" t="s">
        <v>41</v>
      </c>
      <c r="M1402" s="16" t="str">
        <f aca="false">IF(COUNTIF($A$2:A1402,A1402)&gt;1,"DUPLICATE","")</f>
        <v/>
      </c>
    </row>
    <row r="1403" customFormat="false" ht="15" hidden="false" customHeight="false" outlineLevel="0" collapsed="false">
      <c r="A1403" s="16" t="s">
        <v>2322</v>
      </c>
      <c r="B1403" s="16" t="s">
        <v>2310</v>
      </c>
      <c r="C1403" s="16" t="s">
        <v>417</v>
      </c>
      <c r="D1403" s="16" t="s">
        <v>88</v>
      </c>
      <c r="E1403" s="16" t="n">
        <v>2</v>
      </c>
      <c r="F1403" s="16" t="n">
        <v>3022</v>
      </c>
      <c r="G1403" s="16" t="n">
        <v>0.15</v>
      </c>
      <c r="H1403" s="16" t="s">
        <v>208</v>
      </c>
      <c r="I1403" s="16" t="s">
        <v>71</v>
      </c>
      <c r="J1403" s="16" t="n">
        <v>6</v>
      </c>
      <c r="K1403" s="16" t="n">
        <v>4</v>
      </c>
      <c r="L1403" s="16" t="s">
        <v>41</v>
      </c>
      <c r="M1403" s="16" t="str">
        <f aca="false">IF(COUNTIF($A$2:A1403,A1403)&gt;1,"DUPLICATE","")</f>
        <v/>
      </c>
    </row>
    <row r="1404" customFormat="false" ht="15" hidden="false" customHeight="false" outlineLevel="0" collapsed="false">
      <c r="A1404" s="16" t="s">
        <v>2323</v>
      </c>
      <c r="B1404" s="16" t="s">
        <v>2310</v>
      </c>
      <c r="C1404" s="16" t="s">
        <v>2324</v>
      </c>
      <c r="D1404" s="16" t="s">
        <v>203</v>
      </c>
      <c r="E1404" s="16" t="n">
        <v>1</v>
      </c>
      <c r="F1404" s="16" t="n">
        <v>2533</v>
      </c>
      <c r="G1404" s="16" t="n">
        <v>0.05</v>
      </c>
      <c r="H1404" s="16" t="s">
        <v>70</v>
      </c>
      <c r="I1404" s="16" t="s">
        <v>47</v>
      </c>
      <c r="J1404" s="16" t="n">
        <v>4</v>
      </c>
      <c r="K1404" s="16" t="n">
        <v>2</v>
      </c>
      <c r="L1404" s="16" t="s">
        <v>57</v>
      </c>
      <c r="M1404" s="16" t="str">
        <f aca="false">IF(COUNTIF($A$2:A1404,A1404)&gt;1,"DUPLICATE","")</f>
        <v/>
      </c>
    </row>
    <row r="1405" customFormat="false" ht="15" hidden="false" customHeight="false" outlineLevel="0" collapsed="false">
      <c r="A1405" s="16" t="s">
        <v>2325</v>
      </c>
      <c r="B1405" s="16" t="s">
        <v>2310</v>
      </c>
      <c r="C1405" s="16" t="s">
        <v>498</v>
      </c>
      <c r="D1405" s="16" t="s">
        <v>165</v>
      </c>
      <c r="E1405" s="16" t="n">
        <v>2</v>
      </c>
      <c r="F1405" s="16" t="n">
        <v>908</v>
      </c>
      <c r="G1405" s="16" t="n">
        <v>0.2</v>
      </c>
      <c r="H1405" s="16" t="s">
        <v>130</v>
      </c>
      <c r="I1405" s="16" t="s">
        <v>100</v>
      </c>
      <c r="J1405" s="16" t="n">
        <v>2</v>
      </c>
      <c r="K1405" s="16" t="n">
        <v>5</v>
      </c>
      <c r="L1405" s="16" t="s">
        <v>41</v>
      </c>
      <c r="M1405" s="16" t="str">
        <f aca="false">IF(COUNTIF($A$2:A1405,A1405)&gt;1,"DUPLICATE","")</f>
        <v/>
      </c>
    </row>
    <row r="1406" customFormat="false" ht="15" hidden="false" customHeight="false" outlineLevel="0" collapsed="false">
      <c r="A1406" s="16" t="s">
        <v>2326</v>
      </c>
      <c r="B1406" s="16" t="s">
        <v>2310</v>
      </c>
      <c r="C1406" s="16" t="s">
        <v>1807</v>
      </c>
      <c r="D1406" s="16" t="s">
        <v>129</v>
      </c>
      <c r="E1406" s="16" t="n">
        <v>1</v>
      </c>
      <c r="F1406" s="16" t="n">
        <v>612</v>
      </c>
      <c r="G1406" s="16" t="n">
        <v>0.2</v>
      </c>
      <c r="H1406" s="16" t="s">
        <v>56</v>
      </c>
      <c r="I1406" s="16" t="s">
        <v>40</v>
      </c>
      <c r="J1406" s="16" t="n">
        <v>4</v>
      </c>
      <c r="K1406" s="16" t="n">
        <v>5</v>
      </c>
      <c r="L1406" s="16" t="s">
        <v>41</v>
      </c>
      <c r="M1406" s="16" t="str">
        <f aca="false">IF(COUNTIF($A$2:A1406,A1406)&gt;1,"DUPLICATE","")</f>
        <v/>
      </c>
    </row>
    <row r="1407" customFormat="false" ht="15" hidden="false" customHeight="false" outlineLevel="0" collapsed="false">
      <c r="A1407" s="16" t="s">
        <v>2327</v>
      </c>
      <c r="B1407" s="16" t="s">
        <v>2310</v>
      </c>
      <c r="C1407" s="16" t="s">
        <v>178</v>
      </c>
      <c r="D1407" s="16" t="s">
        <v>173</v>
      </c>
      <c r="E1407" s="16" t="n">
        <v>2</v>
      </c>
      <c r="F1407" s="16" t="n">
        <v>1150</v>
      </c>
      <c r="G1407" s="16" t="n">
        <v>0.1</v>
      </c>
      <c r="H1407" s="16" t="s">
        <v>46</v>
      </c>
      <c r="I1407" s="16" t="s">
        <v>40</v>
      </c>
      <c r="J1407" s="16" t="n">
        <v>3</v>
      </c>
      <c r="K1407" s="16" t="n">
        <v>4</v>
      </c>
      <c r="L1407" s="16" t="s">
        <v>41</v>
      </c>
      <c r="M1407" s="16" t="str">
        <f aca="false">IF(COUNTIF($A$2:A1407,A1407)&gt;1,"DUPLICATE","")</f>
        <v/>
      </c>
    </row>
    <row r="1408" customFormat="false" ht="15" hidden="false" customHeight="false" outlineLevel="0" collapsed="false">
      <c r="A1408" s="16" t="s">
        <v>2328</v>
      </c>
      <c r="B1408" s="16" t="s">
        <v>2310</v>
      </c>
      <c r="C1408" s="16" t="s">
        <v>977</v>
      </c>
      <c r="D1408" s="16" t="s">
        <v>385</v>
      </c>
      <c r="E1408" s="16" t="n">
        <v>2</v>
      </c>
      <c r="F1408" s="16" t="n">
        <v>299</v>
      </c>
      <c r="G1408" s="16" t="n">
        <v>0</v>
      </c>
      <c r="H1408" s="16" t="s">
        <v>130</v>
      </c>
      <c r="I1408" s="16" t="s">
        <v>71</v>
      </c>
      <c r="J1408" s="16" t="n">
        <v>5</v>
      </c>
      <c r="K1408" s="16" t="n">
        <v>4</v>
      </c>
      <c r="L1408" s="16" t="s">
        <v>41</v>
      </c>
      <c r="M1408" s="16" t="str">
        <f aca="false">IF(COUNTIF($A$2:A1408,A1408)&gt;1,"DUPLICATE","")</f>
        <v/>
      </c>
    </row>
    <row r="1409" customFormat="false" ht="15" hidden="false" customHeight="false" outlineLevel="0" collapsed="false">
      <c r="A1409" s="16" t="s">
        <v>2329</v>
      </c>
      <c r="B1409" s="16" t="s">
        <v>2310</v>
      </c>
      <c r="C1409" s="16" t="s">
        <v>1530</v>
      </c>
      <c r="D1409" s="16" t="s">
        <v>179</v>
      </c>
      <c r="E1409" s="16" t="n">
        <v>1</v>
      </c>
      <c r="F1409" s="16" t="n">
        <v>2448</v>
      </c>
      <c r="G1409" s="16" t="n">
        <v>0</v>
      </c>
      <c r="H1409" s="16" t="s">
        <v>39</v>
      </c>
      <c r="I1409" s="16" t="s">
        <v>47</v>
      </c>
      <c r="J1409" s="16" t="n">
        <v>3</v>
      </c>
      <c r="K1409" s="16" t="n">
        <v>4</v>
      </c>
      <c r="L1409" s="16" t="s">
        <v>41</v>
      </c>
      <c r="M1409" s="16" t="str">
        <f aca="false">IF(COUNTIF($A$2:A1409,A1409)&gt;1,"DUPLICATE","")</f>
        <v/>
      </c>
    </row>
    <row r="1410" customFormat="false" ht="15" hidden="false" customHeight="false" outlineLevel="0" collapsed="false">
      <c r="A1410" s="16" t="s">
        <v>2330</v>
      </c>
      <c r="B1410" s="16" t="s">
        <v>2310</v>
      </c>
      <c r="C1410" s="16" t="s">
        <v>969</v>
      </c>
      <c r="D1410" s="16" t="s">
        <v>179</v>
      </c>
      <c r="E1410" s="16" t="n">
        <v>2</v>
      </c>
      <c r="F1410" s="16" t="n">
        <v>2606</v>
      </c>
      <c r="G1410" s="16" t="n">
        <v>0</v>
      </c>
      <c r="H1410" s="16" t="s">
        <v>89</v>
      </c>
      <c r="I1410" s="16" t="s">
        <v>60</v>
      </c>
      <c r="J1410" s="16" t="n">
        <v>5</v>
      </c>
      <c r="K1410" s="16" t="n">
        <v>4</v>
      </c>
      <c r="L1410" s="16" t="s">
        <v>41</v>
      </c>
      <c r="M1410" s="16" t="str">
        <f aca="false">IF(COUNTIF($A$2:A1410,A1410)&gt;1,"DUPLICATE","")</f>
        <v/>
      </c>
    </row>
    <row r="1411" customFormat="false" ht="15" hidden="false" customHeight="false" outlineLevel="0" collapsed="false">
      <c r="A1411" s="16" t="s">
        <v>2331</v>
      </c>
      <c r="B1411" s="16" t="s">
        <v>2310</v>
      </c>
      <c r="C1411" s="16" t="s">
        <v>728</v>
      </c>
      <c r="D1411" s="16" t="s">
        <v>385</v>
      </c>
      <c r="E1411" s="16" t="n">
        <v>2</v>
      </c>
      <c r="F1411" s="16" t="n">
        <v>288</v>
      </c>
      <c r="G1411" s="16" t="n">
        <v>0.1</v>
      </c>
      <c r="H1411" s="16" t="s">
        <v>46</v>
      </c>
      <c r="I1411" s="16" t="s">
        <v>40</v>
      </c>
      <c r="J1411" s="16" t="n">
        <v>2</v>
      </c>
      <c r="K1411" s="16" t="n">
        <v>4</v>
      </c>
      <c r="L1411" s="16" t="s">
        <v>41</v>
      </c>
      <c r="M1411" s="16" t="str">
        <f aca="false">IF(COUNTIF($A$2:A1411,A1411)&gt;1,"DUPLICATE","")</f>
        <v/>
      </c>
    </row>
    <row r="1412" customFormat="false" ht="15" hidden="false" customHeight="false" outlineLevel="0" collapsed="false">
      <c r="A1412" s="16" t="s">
        <v>2332</v>
      </c>
      <c r="B1412" s="16" t="s">
        <v>2333</v>
      </c>
      <c r="C1412" s="16" t="s">
        <v>76</v>
      </c>
      <c r="D1412" s="16" t="s">
        <v>99</v>
      </c>
      <c r="E1412" s="16" t="n">
        <v>2</v>
      </c>
      <c r="F1412" s="16" t="n">
        <v>679</v>
      </c>
      <c r="G1412" s="16" t="n">
        <v>0.2</v>
      </c>
      <c r="H1412" s="16" t="s">
        <v>46</v>
      </c>
      <c r="I1412" s="16" t="s">
        <v>71</v>
      </c>
      <c r="J1412" s="16" t="n">
        <v>3</v>
      </c>
      <c r="K1412" s="16" t="n">
        <v>4</v>
      </c>
      <c r="L1412" s="16" t="s">
        <v>41</v>
      </c>
      <c r="M1412" s="16" t="str">
        <f aca="false">IF(COUNTIF($A$2:A1412,A1412)&gt;1,"DUPLICATE","")</f>
        <v/>
      </c>
    </row>
    <row r="1413" customFormat="false" ht="15" hidden="false" customHeight="false" outlineLevel="0" collapsed="false">
      <c r="A1413" s="16" t="s">
        <v>2334</v>
      </c>
      <c r="B1413" s="16" t="s">
        <v>2333</v>
      </c>
      <c r="C1413" s="16" t="s">
        <v>2259</v>
      </c>
      <c r="D1413" s="16" t="s">
        <v>74</v>
      </c>
      <c r="E1413" s="16" t="n">
        <v>2</v>
      </c>
      <c r="F1413" s="16" t="n">
        <v>18984</v>
      </c>
      <c r="G1413" s="16" t="n">
        <v>0</v>
      </c>
      <c r="H1413" s="16" t="s">
        <v>81</v>
      </c>
      <c r="I1413" s="16" t="s">
        <v>60</v>
      </c>
      <c r="J1413" s="16" t="n">
        <v>3</v>
      </c>
      <c r="K1413" s="16" t="n">
        <v>5</v>
      </c>
      <c r="L1413" s="16" t="s">
        <v>41</v>
      </c>
      <c r="M1413" s="16" t="str">
        <f aca="false">IF(COUNTIF($A$2:A1413,A1413)&gt;1,"DUPLICATE","")</f>
        <v/>
      </c>
    </row>
    <row r="1414" customFormat="false" ht="15" hidden="false" customHeight="false" outlineLevel="0" collapsed="false">
      <c r="A1414" s="16" t="s">
        <v>2335</v>
      </c>
      <c r="B1414" s="16" t="s">
        <v>2333</v>
      </c>
      <c r="C1414" s="16" t="s">
        <v>585</v>
      </c>
      <c r="D1414" s="16" t="s">
        <v>219</v>
      </c>
      <c r="E1414" s="16" t="n">
        <v>3</v>
      </c>
      <c r="F1414" s="16" t="n">
        <v>1272</v>
      </c>
      <c r="G1414" s="16" t="n">
        <v>0.15</v>
      </c>
      <c r="H1414" s="16" t="s">
        <v>130</v>
      </c>
      <c r="I1414" s="16" t="s">
        <v>100</v>
      </c>
      <c r="J1414" s="16" t="n">
        <v>5</v>
      </c>
      <c r="K1414" s="16" t="n">
        <v>3</v>
      </c>
      <c r="L1414" s="16" t="s">
        <v>41</v>
      </c>
      <c r="M1414" s="16" t="str">
        <f aca="false">IF(COUNTIF($A$2:A1414,A1414)&gt;1,"DUPLICATE","")</f>
        <v/>
      </c>
    </row>
    <row r="1415" customFormat="false" ht="15" hidden="false" customHeight="false" outlineLevel="0" collapsed="false">
      <c r="A1415" s="16" t="s">
        <v>2336</v>
      </c>
      <c r="B1415" s="16" t="s">
        <v>2333</v>
      </c>
      <c r="C1415" s="16" t="s">
        <v>1342</v>
      </c>
      <c r="D1415" s="16" t="s">
        <v>216</v>
      </c>
      <c r="E1415" s="16" t="n">
        <v>5</v>
      </c>
      <c r="F1415" s="16" t="n">
        <v>909</v>
      </c>
      <c r="G1415" s="16" t="n">
        <v>0.3</v>
      </c>
      <c r="H1415" s="16" t="s">
        <v>39</v>
      </c>
      <c r="I1415" s="16" t="s">
        <v>60</v>
      </c>
      <c r="J1415" s="16" t="n">
        <v>2</v>
      </c>
      <c r="K1415" s="16" t="n">
        <v>4</v>
      </c>
      <c r="L1415" s="16" t="s">
        <v>41</v>
      </c>
      <c r="M1415" s="16" t="str">
        <f aca="false">IF(COUNTIF($A$2:A1415,A1415)&gt;1,"DUPLICATE","")</f>
        <v/>
      </c>
    </row>
    <row r="1416" customFormat="false" ht="15" hidden="false" customHeight="false" outlineLevel="0" collapsed="false">
      <c r="A1416" s="16" t="s">
        <v>2337</v>
      </c>
      <c r="B1416" s="16" t="s">
        <v>2333</v>
      </c>
      <c r="C1416" s="16" t="s">
        <v>280</v>
      </c>
      <c r="D1416" s="16" t="s">
        <v>84</v>
      </c>
      <c r="E1416" s="16" t="n">
        <v>2</v>
      </c>
      <c r="F1416" s="16" t="n">
        <v>250</v>
      </c>
      <c r="G1416" s="16" t="n">
        <v>0.1</v>
      </c>
      <c r="H1416" s="16" t="s">
        <v>161</v>
      </c>
      <c r="I1416" s="16" t="s">
        <v>40</v>
      </c>
      <c r="J1416" s="16" t="n">
        <v>2</v>
      </c>
      <c r="K1416" s="16" t="n">
        <v>5</v>
      </c>
      <c r="L1416" s="16" t="s">
        <v>41</v>
      </c>
      <c r="M1416" s="16" t="str">
        <f aca="false">IF(COUNTIF($A$2:A1416,A1416)&gt;1,"DUPLICATE","")</f>
        <v/>
      </c>
    </row>
    <row r="1417" customFormat="false" ht="15" hidden="false" customHeight="false" outlineLevel="0" collapsed="false">
      <c r="A1417" s="16" t="s">
        <v>2338</v>
      </c>
      <c r="B1417" s="16" t="s">
        <v>2339</v>
      </c>
      <c r="C1417" s="16" t="s">
        <v>299</v>
      </c>
      <c r="D1417" s="16" t="s">
        <v>393</v>
      </c>
      <c r="E1417" s="16" t="n">
        <v>1</v>
      </c>
      <c r="F1417" s="16" t="s">
        <v>2340</v>
      </c>
      <c r="G1417" s="16" t="n">
        <v>0.05</v>
      </c>
      <c r="H1417" s="16" t="s">
        <v>545</v>
      </c>
      <c r="I1417" s="16" t="s">
        <v>40</v>
      </c>
      <c r="J1417" s="16" t="n">
        <v>3</v>
      </c>
      <c r="K1417" s="16" t="n">
        <v>4</v>
      </c>
      <c r="L1417" s="16" t="s">
        <v>41</v>
      </c>
      <c r="M1417" s="16" t="str">
        <f aca="false">IF(COUNTIF($A$2:A1417,A1417)&gt;1,"DUPLICATE","")</f>
        <v/>
      </c>
    </row>
    <row r="1418" customFormat="false" ht="15" hidden="false" customHeight="false" outlineLevel="0" collapsed="false">
      <c r="A1418" s="16" t="s">
        <v>2341</v>
      </c>
      <c r="B1418" s="16" t="s">
        <v>2339</v>
      </c>
      <c r="C1418" s="16" t="s">
        <v>946</v>
      </c>
      <c r="D1418" s="16" t="s">
        <v>95</v>
      </c>
      <c r="E1418" s="16" t="n">
        <v>1</v>
      </c>
      <c r="F1418" s="16" t="n">
        <v>1565</v>
      </c>
      <c r="G1418" s="16" t="n">
        <v>0</v>
      </c>
      <c r="H1418" s="16" t="s">
        <v>112</v>
      </c>
      <c r="I1418" s="16" t="s">
        <v>47</v>
      </c>
      <c r="J1418" s="16" t="n">
        <v>4</v>
      </c>
      <c r="K1418" s="16" t="n">
        <v>4</v>
      </c>
      <c r="L1418" s="16" t="s">
        <v>41</v>
      </c>
      <c r="M1418" s="16" t="str">
        <f aca="false">IF(COUNTIF($A$2:A1418,A1418)&gt;1,"DUPLICATE","")</f>
        <v/>
      </c>
    </row>
    <row r="1419" customFormat="false" ht="15" hidden="false" customHeight="false" outlineLevel="0" collapsed="false">
      <c r="A1419" s="16" t="s">
        <v>2342</v>
      </c>
      <c r="B1419" s="16" t="s">
        <v>2339</v>
      </c>
      <c r="C1419" s="16" t="s">
        <v>453</v>
      </c>
      <c r="D1419" s="16" t="s">
        <v>393</v>
      </c>
      <c r="E1419" s="16" t="n">
        <v>2</v>
      </c>
      <c r="F1419" s="16" t="n">
        <v>489</v>
      </c>
      <c r="G1419" s="16" t="n">
        <v>0</v>
      </c>
      <c r="H1419" s="16" t="s">
        <v>39</v>
      </c>
      <c r="I1419" s="16" t="s">
        <v>40</v>
      </c>
      <c r="J1419" s="16" t="n">
        <v>3</v>
      </c>
      <c r="K1419" s="16" t="n">
        <v>4</v>
      </c>
      <c r="L1419" s="16" t="s">
        <v>41</v>
      </c>
      <c r="M1419" s="16" t="str">
        <f aca="false">IF(COUNTIF($A$2:A1419,A1419)&gt;1,"DUPLICATE","")</f>
        <v/>
      </c>
    </row>
    <row r="1420" customFormat="false" ht="15" hidden="false" customHeight="false" outlineLevel="0" collapsed="false">
      <c r="A1420" s="16" t="s">
        <v>2343</v>
      </c>
      <c r="B1420" s="16" t="s">
        <v>2339</v>
      </c>
      <c r="C1420" s="16" t="s">
        <v>902</v>
      </c>
      <c r="D1420" s="16" t="s">
        <v>108</v>
      </c>
      <c r="E1420" s="16" t="n">
        <v>1</v>
      </c>
      <c r="F1420" s="16" t="n">
        <v>3546</v>
      </c>
      <c r="G1420" s="16" t="n">
        <v>0.05</v>
      </c>
      <c r="H1420" s="16" t="s">
        <v>39</v>
      </c>
      <c r="I1420" s="16" t="s">
        <v>71</v>
      </c>
      <c r="J1420" s="16" t="n">
        <v>3</v>
      </c>
      <c r="K1420" s="16" t="n">
        <v>4</v>
      </c>
      <c r="L1420" s="16" t="s">
        <v>41</v>
      </c>
      <c r="M1420" s="16" t="str">
        <f aca="false">IF(COUNTIF($A$2:A1420,A1420)&gt;1,"DUPLICATE","")</f>
        <v/>
      </c>
    </row>
    <row r="1421" customFormat="false" ht="15" hidden="false" customHeight="false" outlineLevel="0" collapsed="false">
      <c r="A1421" s="16" t="s">
        <v>2344</v>
      </c>
      <c r="B1421" s="16" t="s">
        <v>2339</v>
      </c>
      <c r="C1421" s="16" t="s">
        <v>138</v>
      </c>
      <c r="D1421" s="16" t="s">
        <v>99</v>
      </c>
      <c r="E1421" s="16" t="n">
        <v>3</v>
      </c>
      <c r="F1421" s="16" t="n">
        <v>689</v>
      </c>
      <c r="G1421" s="16" t="n">
        <v>0.15</v>
      </c>
      <c r="H1421" s="16" t="s">
        <v>130</v>
      </c>
      <c r="I1421" s="16" t="s">
        <v>60</v>
      </c>
      <c r="J1421" s="16" t="n">
        <v>2</v>
      </c>
      <c r="K1421" s="16" t="n">
        <v>4</v>
      </c>
      <c r="L1421" s="16" t="s">
        <v>174</v>
      </c>
      <c r="M1421" s="16" t="str">
        <f aca="false">IF(COUNTIF($A$2:A1421,A1421)&gt;1,"DUPLICATE","")</f>
        <v/>
      </c>
    </row>
    <row r="1422" customFormat="false" ht="15" hidden="false" customHeight="false" outlineLevel="0" collapsed="false">
      <c r="A1422" s="16" t="s">
        <v>2345</v>
      </c>
      <c r="B1422" s="16" t="s">
        <v>2339</v>
      </c>
      <c r="C1422" s="16" t="s">
        <v>2346</v>
      </c>
      <c r="D1422" s="16" t="s">
        <v>262</v>
      </c>
      <c r="E1422" s="16" t="n">
        <v>1</v>
      </c>
      <c r="F1422" s="16" t="n">
        <v>766</v>
      </c>
      <c r="G1422" s="16" t="n">
        <v>0.05</v>
      </c>
      <c r="H1422" s="16" t="s">
        <v>39</v>
      </c>
      <c r="I1422" s="16" t="s">
        <v>60</v>
      </c>
      <c r="J1422" s="16" t="n">
        <v>4</v>
      </c>
      <c r="K1422" s="16" t="n">
        <v>4</v>
      </c>
      <c r="L1422" s="16" t="s">
        <v>41</v>
      </c>
      <c r="M1422" s="16" t="str">
        <f aca="false">IF(COUNTIF($A$2:A1422,A1422)&gt;1,"DUPLICATE","")</f>
        <v/>
      </c>
    </row>
    <row r="1423" customFormat="false" ht="15" hidden="false" customHeight="false" outlineLevel="0" collapsed="false">
      <c r="A1423" s="16" t="s">
        <v>2347</v>
      </c>
      <c r="B1423" s="16" t="s">
        <v>2339</v>
      </c>
      <c r="C1423" s="16" t="s">
        <v>2098</v>
      </c>
      <c r="D1423" s="16" t="s">
        <v>149</v>
      </c>
      <c r="E1423" s="16" t="n">
        <v>2</v>
      </c>
      <c r="F1423" s="16" t="s">
        <v>2348</v>
      </c>
      <c r="G1423" s="16" t="n">
        <v>0.1</v>
      </c>
      <c r="H1423" s="16" t="s">
        <v>112</v>
      </c>
      <c r="I1423" s="16" t="s">
        <v>60</v>
      </c>
      <c r="J1423" s="16" t="n">
        <v>3</v>
      </c>
      <c r="K1423" s="16" t="n">
        <v>5</v>
      </c>
      <c r="L1423" s="16" t="s">
        <v>41</v>
      </c>
      <c r="M1423" s="16" t="str">
        <f aca="false">IF(COUNTIF($A$2:A1423,A1423)&gt;1,"DUPLICATE","")</f>
        <v/>
      </c>
    </row>
    <row r="1424" customFormat="false" ht="15" hidden="false" customHeight="false" outlineLevel="0" collapsed="false">
      <c r="A1424" s="16" t="s">
        <v>2349</v>
      </c>
      <c r="B1424" s="16" t="s">
        <v>2339</v>
      </c>
      <c r="C1424" s="16" t="s">
        <v>65</v>
      </c>
      <c r="D1424" s="16" t="s">
        <v>308</v>
      </c>
      <c r="E1424" s="16" t="n">
        <v>1</v>
      </c>
      <c r="F1424" s="16" t="n">
        <v>205</v>
      </c>
      <c r="G1424" s="16" t="n">
        <v>0</v>
      </c>
      <c r="H1424" s="16" t="s">
        <v>67</v>
      </c>
      <c r="I1424" s="16" t="s">
        <v>47</v>
      </c>
      <c r="J1424" s="16" t="n">
        <v>3</v>
      </c>
      <c r="K1424" s="16" t="n">
        <v>3</v>
      </c>
      <c r="L1424" s="16" t="s">
        <v>41</v>
      </c>
      <c r="M1424" s="16" t="str">
        <f aca="false">IF(COUNTIF($A$2:A1424,A1424)&gt;1,"DUPLICATE","")</f>
        <v/>
      </c>
    </row>
    <row r="1425" customFormat="false" ht="15" hidden="false" customHeight="false" outlineLevel="0" collapsed="false">
      <c r="A1425" s="16" t="s">
        <v>2350</v>
      </c>
      <c r="B1425" s="16" t="s">
        <v>2339</v>
      </c>
      <c r="C1425" s="16" t="s">
        <v>2351</v>
      </c>
      <c r="D1425" s="16" t="s">
        <v>184</v>
      </c>
      <c r="E1425" s="16" t="n">
        <v>2</v>
      </c>
      <c r="F1425" s="16" t="n">
        <v>1252</v>
      </c>
      <c r="G1425" s="16" t="n">
        <v>0.2</v>
      </c>
      <c r="H1425" s="16" t="s">
        <v>39</v>
      </c>
      <c r="I1425" s="16" t="s">
        <v>47</v>
      </c>
      <c r="J1425" s="16" t="n">
        <v>2</v>
      </c>
      <c r="K1425" s="16" t="n">
        <v>4</v>
      </c>
      <c r="L1425" s="16" t="s">
        <v>41</v>
      </c>
      <c r="M1425" s="16" t="str">
        <f aca="false">IF(COUNTIF($A$2:A1425,A1425)&gt;1,"DUPLICATE","")</f>
        <v/>
      </c>
    </row>
    <row r="1426" customFormat="false" ht="15" hidden="false" customHeight="false" outlineLevel="0" collapsed="false">
      <c r="A1426" s="16" t="s">
        <v>2352</v>
      </c>
      <c r="B1426" s="16" t="s">
        <v>2353</v>
      </c>
      <c r="C1426" s="16" t="s">
        <v>1482</v>
      </c>
      <c r="D1426" s="16" t="s">
        <v>225</v>
      </c>
      <c r="E1426" s="16" t="n">
        <v>2</v>
      </c>
      <c r="F1426" s="16" t="n">
        <v>398</v>
      </c>
      <c r="G1426" s="16" t="n">
        <v>0.1</v>
      </c>
      <c r="H1426" s="16" t="s">
        <v>56</v>
      </c>
      <c r="I1426" s="16" t="s">
        <v>60</v>
      </c>
      <c r="J1426" s="16" t="n">
        <v>4</v>
      </c>
      <c r="K1426" s="16" t="n">
        <v>4</v>
      </c>
      <c r="L1426" s="16" t="s">
        <v>41</v>
      </c>
      <c r="M1426" s="16" t="str">
        <f aca="false">IF(COUNTIF($A$2:A1426,A1426)&gt;1,"DUPLICATE","")</f>
        <v/>
      </c>
    </row>
    <row r="1427" customFormat="false" ht="15" hidden="false" customHeight="false" outlineLevel="0" collapsed="false">
      <c r="A1427" s="16" t="s">
        <v>2354</v>
      </c>
      <c r="B1427" s="16" t="s">
        <v>2353</v>
      </c>
      <c r="C1427" s="16" t="s">
        <v>896</v>
      </c>
      <c r="D1427" s="16" t="s">
        <v>300</v>
      </c>
      <c r="E1427" s="16" t="n">
        <v>1</v>
      </c>
      <c r="F1427" s="16" t="n">
        <v>2581</v>
      </c>
      <c r="G1427" s="16" t="n">
        <v>0.1</v>
      </c>
      <c r="H1427" s="16" t="s">
        <v>208</v>
      </c>
      <c r="I1427" s="16" t="s">
        <v>40</v>
      </c>
      <c r="J1427" s="16" t="n">
        <v>5</v>
      </c>
      <c r="K1427" s="16"/>
      <c r="L1427" s="16" t="s">
        <v>57</v>
      </c>
      <c r="M1427" s="16" t="str">
        <f aca="false">IF(COUNTIF($A$2:A1427,A1427)&gt;1,"DUPLICATE","")</f>
        <v/>
      </c>
    </row>
    <row r="1428" customFormat="false" ht="15" hidden="false" customHeight="false" outlineLevel="0" collapsed="false">
      <c r="A1428" s="16" t="s">
        <v>2355</v>
      </c>
      <c r="B1428" s="16" t="s">
        <v>2353</v>
      </c>
      <c r="C1428" s="16" t="s">
        <v>2356</v>
      </c>
      <c r="D1428" s="16" t="s">
        <v>51</v>
      </c>
      <c r="E1428" s="16" t="n">
        <v>3</v>
      </c>
      <c r="F1428" s="16" t="n">
        <v>2215</v>
      </c>
      <c r="G1428" s="16" t="n">
        <v>0.2</v>
      </c>
      <c r="H1428" s="16" t="s">
        <v>797</v>
      </c>
      <c r="I1428" s="16" t="s">
        <v>71</v>
      </c>
      <c r="J1428" s="16" t="n">
        <v>3</v>
      </c>
      <c r="K1428" s="16" t="n">
        <v>3</v>
      </c>
      <c r="L1428" s="16" t="s">
        <v>57</v>
      </c>
      <c r="M1428" s="16" t="str">
        <f aca="false">IF(COUNTIF($A$2:A1428,A1428)&gt;1,"DUPLICATE","")</f>
        <v/>
      </c>
    </row>
    <row r="1429" customFormat="false" ht="15" hidden="false" customHeight="false" outlineLevel="0" collapsed="false">
      <c r="A1429" s="16" t="s">
        <v>2357</v>
      </c>
      <c r="B1429" s="16" t="s">
        <v>2353</v>
      </c>
      <c r="C1429" s="16" t="s">
        <v>702</v>
      </c>
      <c r="D1429" s="16" t="s">
        <v>385</v>
      </c>
      <c r="E1429" s="16" t="n">
        <v>2</v>
      </c>
      <c r="F1429" s="16" t="n">
        <v>303</v>
      </c>
      <c r="G1429" s="16" t="n">
        <v>0.2</v>
      </c>
      <c r="H1429" s="16" t="s">
        <v>527</v>
      </c>
      <c r="I1429" s="16" t="s">
        <v>60</v>
      </c>
      <c r="J1429" s="16" t="n">
        <v>5</v>
      </c>
      <c r="K1429" s="16" t="n">
        <v>4</v>
      </c>
      <c r="L1429" s="16" t="s">
        <v>41</v>
      </c>
      <c r="M1429" s="16" t="str">
        <f aca="false">IF(COUNTIF($A$2:A1429,A1429)&gt;1,"DUPLICATE","")</f>
        <v/>
      </c>
    </row>
    <row r="1430" customFormat="false" ht="15" hidden="false" customHeight="false" outlineLevel="0" collapsed="false">
      <c r="A1430" s="16" t="s">
        <v>2358</v>
      </c>
      <c r="B1430" s="16" t="s">
        <v>2353</v>
      </c>
      <c r="C1430" s="16" t="s">
        <v>249</v>
      </c>
      <c r="D1430" s="16" t="s">
        <v>136</v>
      </c>
      <c r="E1430" s="16" t="n">
        <v>2</v>
      </c>
      <c r="F1430" s="16" t="n">
        <v>2159</v>
      </c>
      <c r="G1430" s="16" t="n">
        <v>0</v>
      </c>
      <c r="H1430" s="16" t="s">
        <v>46</v>
      </c>
      <c r="I1430" s="16" t="s">
        <v>71</v>
      </c>
      <c r="J1430" s="16" t="n">
        <v>2</v>
      </c>
      <c r="K1430" s="16" t="n">
        <v>4</v>
      </c>
      <c r="L1430" s="16" t="s">
        <v>41</v>
      </c>
      <c r="M1430" s="16" t="str">
        <f aca="false">IF(COUNTIF($A$2:A1430,A1430)&gt;1,"DUPLICATE","")</f>
        <v/>
      </c>
    </row>
    <row r="1431" customFormat="false" ht="15" hidden="false" customHeight="false" outlineLevel="0" collapsed="false">
      <c r="A1431" s="16" t="s">
        <v>2359</v>
      </c>
      <c r="B1431" s="16" t="s">
        <v>2353</v>
      </c>
      <c r="C1431" s="16" t="s">
        <v>1757</v>
      </c>
      <c r="D1431" s="16" t="s">
        <v>95</v>
      </c>
      <c r="E1431" s="16" t="n">
        <v>1</v>
      </c>
      <c r="F1431" s="16" t="n">
        <v>1529</v>
      </c>
      <c r="G1431" s="16" t="n">
        <v>0</v>
      </c>
      <c r="H1431" s="16" t="s">
        <v>39</v>
      </c>
      <c r="I1431" s="16" t="s">
        <v>60</v>
      </c>
      <c r="J1431" s="16" t="n">
        <v>5</v>
      </c>
      <c r="K1431" s="16" t="n">
        <v>4</v>
      </c>
      <c r="L1431" s="16" t="s">
        <v>41</v>
      </c>
      <c r="M1431" s="16" t="str">
        <f aca="false">IF(COUNTIF($A$2:A1431,A1431)&gt;1,"DUPLICATE","")</f>
        <v/>
      </c>
    </row>
    <row r="1432" customFormat="false" ht="15" hidden="false" customHeight="false" outlineLevel="0" collapsed="false">
      <c r="A1432" s="16" t="s">
        <v>2360</v>
      </c>
      <c r="B1432" s="16" t="s">
        <v>2353</v>
      </c>
      <c r="C1432" s="16" t="s">
        <v>704</v>
      </c>
      <c r="D1432" s="16" t="s">
        <v>393</v>
      </c>
      <c r="E1432" s="16" t="n">
        <v>2</v>
      </c>
      <c r="F1432" s="16" t="n">
        <v>501</v>
      </c>
      <c r="G1432" s="16" t="n">
        <v>0.2</v>
      </c>
      <c r="H1432" s="16" t="s">
        <v>56</v>
      </c>
      <c r="I1432" s="16" t="s">
        <v>60</v>
      </c>
      <c r="J1432" s="16" t="n">
        <v>5</v>
      </c>
      <c r="K1432" s="16" t="n">
        <v>3</v>
      </c>
      <c r="L1432" s="16" t="s">
        <v>57</v>
      </c>
      <c r="M1432" s="16" t="str">
        <f aca="false">IF(COUNTIF($A$2:A1432,A1432)&gt;1,"DUPLICATE","")</f>
        <v/>
      </c>
    </row>
    <row r="1433" customFormat="false" ht="15" hidden="false" customHeight="false" outlineLevel="0" collapsed="false">
      <c r="A1433" s="16" t="s">
        <v>2361</v>
      </c>
      <c r="B1433" s="16" t="s">
        <v>2353</v>
      </c>
      <c r="C1433" s="16" t="s">
        <v>476</v>
      </c>
      <c r="D1433" s="16" t="s">
        <v>184</v>
      </c>
      <c r="E1433" s="16" t="n">
        <v>1</v>
      </c>
      <c r="F1433" s="16" t="n">
        <v>1246</v>
      </c>
      <c r="G1433" s="16" t="n">
        <v>0.2</v>
      </c>
      <c r="H1433" s="16" t="s">
        <v>39</v>
      </c>
      <c r="I1433" s="16" t="s">
        <v>40</v>
      </c>
      <c r="J1433" s="16" t="n">
        <v>3</v>
      </c>
      <c r="K1433" s="16" t="n">
        <v>4</v>
      </c>
      <c r="L1433" s="16" t="s">
        <v>41</v>
      </c>
      <c r="M1433" s="16" t="str">
        <f aca="false">IF(COUNTIF($A$2:A1433,A1433)&gt;1,"DUPLICATE","")</f>
        <v/>
      </c>
    </row>
    <row r="1434" customFormat="false" ht="15" hidden="false" customHeight="false" outlineLevel="0" collapsed="false">
      <c r="A1434" s="16" t="s">
        <v>2362</v>
      </c>
      <c r="B1434" s="16" t="s">
        <v>2353</v>
      </c>
      <c r="C1434" s="16" t="s">
        <v>332</v>
      </c>
      <c r="D1434" s="16" t="s">
        <v>254</v>
      </c>
      <c r="E1434" s="16" t="n">
        <v>3</v>
      </c>
      <c r="F1434" s="16" t="n">
        <v>995</v>
      </c>
      <c r="G1434" s="16" t="n">
        <v>0.15</v>
      </c>
      <c r="H1434" s="16" t="s">
        <v>56</v>
      </c>
      <c r="I1434" s="16" t="s">
        <v>71</v>
      </c>
      <c r="J1434" s="16" t="n">
        <v>7</v>
      </c>
      <c r="K1434" s="16" t="n">
        <v>3</v>
      </c>
      <c r="L1434" s="16" t="s">
        <v>41</v>
      </c>
      <c r="M1434" s="16" t="str">
        <f aca="false">IF(COUNTIF($A$2:A1434,A1434)&gt;1,"DUPLICATE","")</f>
        <v/>
      </c>
    </row>
    <row r="1435" customFormat="false" ht="15" hidden="false" customHeight="false" outlineLevel="0" collapsed="false">
      <c r="A1435" s="16" t="s">
        <v>2363</v>
      </c>
      <c r="B1435" s="16" t="s">
        <v>2353</v>
      </c>
      <c r="C1435" s="16" t="s">
        <v>1436</v>
      </c>
      <c r="D1435" s="16" t="s">
        <v>393</v>
      </c>
      <c r="E1435" s="16" t="n">
        <v>2</v>
      </c>
      <c r="F1435" s="16" t="n">
        <v>517</v>
      </c>
      <c r="G1435" s="16" t="n">
        <v>0.1</v>
      </c>
      <c r="H1435" s="16" t="s">
        <v>208</v>
      </c>
      <c r="I1435" s="16" t="s">
        <v>60</v>
      </c>
      <c r="J1435" s="16" t="n">
        <v>6</v>
      </c>
      <c r="K1435" s="16"/>
      <c r="L1435" s="16" t="s">
        <v>41</v>
      </c>
      <c r="M1435" s="16" t="str">
        <f aca="false">IF(COUNTIF($A$2:A1435,A1435)&gt;1,"DUPLICATE","")</f>
        <v/>
      </c>
    </row>
    <row r="1436" customFormat="false" ht="15" hidden="false" customHeight="false" outlineLevel="0" collapsed="false">
      <c r="A1436" s="16" t="s">
        <v>2364</v>
      </c>
      <c r="B1436" s="16" t="s">
        <v>2365</v>
      </c>
      <c r="C1436" s="16" t="s">
        <v>1591</v>
      </c>
      <c r="D1436" s="16" t="s">
        <v>222</v>
      </c>
      <c r="E1436" s="16" t="n">
        <v>2</v>
      </c>
      <c r="F1436" s="16" t="n">
        <v>1984</v>
      </c>
      <c r="G1436" s="16" t="n">
        <v>0.2</v>
      </c>
      <c r="H1436" s="16" t="s">
        <v>39</v>
      </c>
      <c r="I1436" s="16" t="s">
        <v>47</v>
      </c>
      <c r="J1436" s="16" t="n">
        <v>2</v>
      </c>
      <c r="K1436" s="16" t="n">
        <v>2</v>
      </c>
      <c r="L1436" s="16" t="s">
        <v>57</v>
      </c>
      <c r="M1436" s="16" t="str">
        <f aca="false">IF(COUNTIF($A$2:A1436,A1436)&gt;1,"DUPLICATE","")</f>
        <v/>
      </c>
    </row>
    <row r="1437" customFormat="false" ht="15" hidden="false" customHeight="false" outlineLevel="0" collapsed="false">
      <c r="A1437" s="16" t="s">
        <v>2366</v>
      </c>
      <c r="B1437" s="16" t="s">
        <v>2365</v>
      </c>
      <c r="C1437" s="16" t="s">
        <v>2367</v>
      </c>
      <c r="D1437" s="16" t="s">
        <v>259</v>
      </c>
      <c r="E1437" s="16" t="n">
        <v>2</v>
      </c>
      <c r="F1437" s="16" t="n">
        <v>508</v>
      </c>
      <c r="G1437" s="16" t="n">
        <v>0</v>
      </c>
      <c r="H1437" s="16" t="s">
        <v>130</v>
      </c>
      <c r="I1437" s="16" t="s">
        <v>71</v>
      </c>
      <c r="J1437" s="16" t="n">
        <v>3</v>
      </c>
      <c r="K1437" s="16"/>
      <c r="L1437" s="16" t="s">
        <v>41</v>
      </c>
      <c r="M1437" s="16" t="str">
        <f aca="false">IF(COUNTIF($A$2:A1437,A1437)&gt;1,"DUPLICATE","")</f>
        <v/>
      </c>
    </row>
    <row r="1438" customFormat="false" ht="15" hidden="false" customHeight="false" outlineLevel="0" collapsed="false">
      <c r="A1438" s="16" t="s">
        <v>2368</v>
      </c>
      <c r="B1438" s="16" t="s">
        <v>2365</v>
      </c>
      <c r="C1438" s="16" t="s">
        <v>2369</v>
      </c>
      <c r="D1438" s="16" t="s">
        <v>184</v>
      </c>
      <c r="E1438" s="16" t="n">
        <v>1</v>
      </c>
      <c r="F1438" s="16" t="n">
        <v>1354</v>
      </c>
      <c r="G1438" s="16" t="n">
        <v>0.05</v>
      </c>
      <c r="H1438" s="16" t="s">
        <v>81</v>
      </c>
      <c r="I1438" s="16" t="s">
        <v>60</v>
      </c>
      <c r="J1438" s="16" t="n">
        <v>4</v>
      </c>
      <c r="K1438" s="16" t="n">
        <v>4</v>
      </c>
      <c r="L1438" s="16" t="s">
        <v>41</v>
      </c>
      <c r="M1438" s="16" t="str">
        <f aca="false">IF(COUNTIF($A$2:A1438,A1438)&gt;1,"DUPLICATE","")</f>
        <v/>
      </c>
    </row>
    <row r="1439" customFormat="false" ht="15" hidden="false" customHeight="false" outlineLevel="0" collapsed="false">
      <c r="A1439" s="16" t="s">
        <v>2370</v>
      </c>
      <c r="B1439" s="16" t="s">
        <v>2365</v>
      </c>
      <c r="C1439" s="16" t="s">
        <v>788</v>
      </c>
      <c r="D1439" s="16" t="s">
        <v>191</v>
      </c>
      <c r="E1439" s="16" t="n">
        <v>2</v>
      </c>
      <c r="F1439" s="16" t="n">
        <v>392</v>
      </c>
      <c r="G1439" s="16" t="n">
        <v>0.05</v>
      </c>
      <c r="H1439" s="16" t="s">
        <v>565</v>
      </c>
      <c r="I1439" s="16" t="s">
        <v>60</v>
      </c>
      <c r="J1439" s="16" t="n">
        <v>2</v>
      </c>
      <c r="K1439" s="16" t="n">
        <v>4</v>
      </c>
      <c r="L1439" s="16" t="s">
        <v>41</v>
      </c>
      <c r="M1439" s="16" t="str">
        <f aca="false">IF(COUNTIF($A$2:A1439,A1439)&gt;1,"DUPLICATE","")</f>
        <v/>
      </c>
    </row>
    <row r="1440" customFormat="false" ht="15" hidden="false" customHeight="false" outlineLevel="0" collapsed="false">
      <c r="A1440" s="16" t="s">
        <v>2371</v>
      </c>
      <c r="B1440" s="16" t="s">
        <v>2365</v>
      </c>
      <c r="C1440" s="16" t="s">
        <v>2372</v>
      </c>
      <c r="D1440" s="16" t="s">
        <v>232</v>
      </c>
      <c r="E1440" s="16" t="n">
        <v>2</v>
      </c>
      <c r="F1440" s="16" t="n">
        <v>1921</v>
      </c>
      <c r="G1440" s="16" t="n">
        <v>0</v>
      </c>
      <c r="H1440" s="16" t="s">
        <v>56</v>
      </c>
      <c r="I1440" s="16" t="s">
        <v>60</v>
      </c>
      <c r="J1440" s="16" t="n">
        <v>5</v>
      </c>
      <c r="K1440" s="16" t="n">
        <v>4</v>
      </c>
      <c r="L1440" s="16" t="s">
        <v>41</v>
      </c>
      <c r="M1440" s="16" t="str">
        <f aca="false">IF(COUNTIF($A$2:A1440,A1440)&gt;1,"DUPLICATE","")</f>
        <v/>
      </c>
    </row>
    <row r="1441" customFormat="false" ht="15" hidden="false" customHeight="false" outlineLevel="0" collapsed="false">
      <c r="A1441" s="16" t="s">
        <v>2373</v>
      </c>
      <c r="B1441" s="16" t="s">
        <v>2365</v>
      </c>
      <c r="C1441" s="16" t="s">
        <v>615</v>
      </c>
      <c r="D1441" s="16" t="s">
        <v>721</v>
      </c>
      <c r="E1441" s="16" t="n">
        <v>2</v>
      </c>
      <c r="F1441" s="16" t="n">
        <v>508</v>
      </c>
      <c r="G1441" s="16" t="n">
        <v>0.15</v>
      </c>
      <c r="H1441" s="16" t="s">
        <v>56</v>
      </c>
      <c r="I1441" s="16" t="s">
        <v>71</v>
      </c>
      <c r="J1441" s="16" t="n">
        <v>6</v>
      </c>
      <c r="K1441" s="16" t="n">
        <v>3</v>
      </c>
      <c r="L1441" s="16" t="s">
        <v>57</v>
      </c>
      <c r="M1441" s="16" t="str">
        <f aca="false">IF(COUNTIF($A$2:A1441,A1441)&gt;1,"DUPLICATE","")</f>
        <v/>
      </c>
    </row>
    <row r="1442" customFormat="false" ht="15" hidden="false" customHeight="false" outlineLevel="0" collapsed="false">
      <c r="A1442" s="16" t="s">
        <v>2374</v>
      </c>
      <c r="B1442" s="16" t="s">
        <v>2365</v>
      </c>
      <c r="C1442" s="16" t="s">
        <v>2375</v>
      </c>
      <c r="D1442" s="16" t="s">
        <v>721</v>
      </c>
      <c r="E1442" s="16" t="n">
        <v>2</v>
      </c>
      <c r="F1442" s="16" t="n">
        <v>492</v>
      </c>
      <c r="G1442" s="16" t="n">
        <v>0.15</v>
      </c>
      <c r="H1442" s="16" t="s">
        <v>39</v>
      </c>
      <c r="I1442" s="16" t="s">
        <v>71</v>
      </c>
      <c r="J1442" s="16" t="n">
        <v>6</v>
      </c>
      <c r="K1442" s="16" t="n">
        <v>3</v>
      </c>
      <c r="L1442" s="16" t="s">
        <v>41</v>
      </c>
      <c r="M1442" s="16" t="str">
        <f aca="false">IF(COUNTIF($A$2:A1442,A1442)&gt;1,"DUPLICATE","")</f>
        <v/>
      </c>
    </row>
    <row r="1443" customFormat="false" ht="15" hidden="false" customHeight="false" outlineLevel="0" collapsed="false">
      <c r="A1443" s="16" t="s">
        <v>2376</v>
      </c>
      <c r="B1443" s="16" t="s">
        <v>2365</v>
      </c>
      <c r="C1443" s="16" t="s">
        <v>692</v>
      </c>
      <c r="D1443" s="16" t="s">
        <v>262</v>
      </c>
      <c r="E1443" s="16" t="n">
        <v>2</v>
      </c>
      <c r="F1443" s="16" t="n">
        <v>793</v>
      </c>
      <c r="G1443" s="16" t="n">
        <v>0</v>
      </c>
      <c r="H1443" s="16" t="s">
        <v>89</v>
      </c>
      <c r="I1443" s="16" t="s">
        <v>71</v>
      </c>
      <c r="J1443" s="16" t="n">
        <v>4</v>
      </c>
      <c r="K1443" s="16" t="n">
        <v>5</v>
      </c>
      <c r="L1443" s="16" t="s">
        <v>41</v>
      </c>
      <c r="M1443" s="16" t="str">
        <f aca="false">IF(COUNTIF($A$2:A1443,A1443)&gt;1,"DUPLICATE","")</f>
        <v/>
      </c>
    </row>
    <row r="1444" customFormat="false" ht="15" hidden="false" customHeight="false" outlineLevel="0" collapsed="false">
      <c r="A1444" s="16" t="s">
        <v>2377</v>
      </c>
      <c r="B1444" s="16" t="s">
        <v>2365</v>
      </c>
      <c r="C1444" s="16" t="s">
        <v>1833</v>
      </c>
      <c r="D1444" s="16" t="s">
        <v>385</v>
      </c>
      <c r="E1444" s="16" t="n">
        <v>2</v>
      </c>
      <c r="F1444" s="16" t="n">
        <v>313</v>
      </c>
      <c r="G1444" s="16" t="n">
        <v>0.2</v>
      </c>
      <c r="H1444" s="16" t="s">
        <v>208</v>
      </c>
      <c r="I1444" s="16" t="s">
        <v>71</v>
      </c>
      <c r="J1444" s="16" t="n">
        <v>5</v>
      </c>
      <c r="K1444" s="16"/>
      <c r="L1444" s="16" t="s">
        <v>41</v>
      </c>
      <c r="M1444" s="16" t="str">
        <f aca="false">IF(COUNTIF($A$2:A1444,A1444)&gt;1,"DUPLICATE","")</f>
        <v/>
      </c>
    </row>
    <row r="1445" customFormat="false" ht="15" hidden="false" customHeight="false" outlineLevel="0" collapsed="false">
      <c r="A1445" s="16" t="s">
        <v>2378</v>
      </c>
      <c r="B1445" s="16" t="s">
        <v>2365</v>
      </c>
      <c r="C1445" s="16" t="s">
        <v>879</v>
      </c>
      <c r="D1445" s="16" t="s">
        <v>80</v>
      </c>
      <c r="E1445" s="16" t="n">
        <v>3</v>
      </c>
      <c r="F1445" s="16" t="n">
        <v>1460</v>
      </c>
      <c r="G1445" s="16" t="n">
        <v>0.1</v>
      </c>
      <c r="H1445" s="16" t="s">
        <v>130</v>
      </c>
      <c r="I1445" s="16" t="s">
        <v>47</v>
      </c>
      <c r="J1445" s="16" t="n">
        <v>3</v>
      </c>
      <c r="K1445" s="16" t="n">
        <v>5</v>
      </c>
      <c r="L1445" s="16" t="s">
        <v>41</v>
      </c>
      <c r="M1445" s="16" t="str">
        <f aca="false">IF(COUNTIF($A$2:A1445,A1445)&gt;1,"DUPLICATE","")</f>
        <v/>
      </c>
    </row>
    <row r="1446" customFormat="false" ht="15" hidden="false" customHeight="false" outlineLevel="0" collapsed="false">
      <c r="A1446" s="16" t="s">
        <v>2379</v>
      </c>
      <c r="B1446" s="16" t="s">
        <v>2365</v>
      </c>
      <c r="C1446" s="16" t="s">
        <v>1793</v>
      </c>
      <c r="D1446" s="16" t="s">
        <v>203</v>
      </c>
      <c r="E1446" s="16" t="n">
        <v>1</v>
      </c>
      <c r="F1446" s="16" t="n">
        <v>2421</v>
      </c>
      <c r="G1446" s="16" t="n">
        <v>0.05</v>
      </c>
      <c r="H1446" s="16" t="s">
        <v>70</v>
      </c>
      <c r="I1446" s="16" t="s">
        <v>60</v>
      </c>
      <c r="J1446" s="16" t="n">
        <v>7</v>
      </c>
      <c r="K1446" s="16" t="n">
        <v>3</v>
      </c>
      <c r="L1446" s="16" t="s">
        <v>57</v>
      </c>
      <c r="M1446" s="16" t="str">
        <f aca="false">IF(COUNTIF($A$2:A1446,A1446)&gt;1,"DUPLICATE","")</f>
        <v/>
      </c>
    </row>
    <row r="1447" customFormat="false" ht="15" hidden="false" customHeight="false" outlineLevel="0" collapsed="false">
      <c r="A1447" s="16" t="s">
        <v>2380</v>
      </c>
      <c r="B1447" s="16" t="s">
        <v>2381</v>
      </c>
      <c r="C1447" s="16" t="s">
        <v>276</v>
      </c>
      <c r="D1447" s="16" t="s">
        <v>51</v>
      </c>
      <c r="E1447" s="16" t="n">
        <v>1</v>
      </c>
      <c r="F1447" s="16" t="n">
        <v>2341</v>
      </c>
      <c r="G1447" s="16" t="n">
        <v>0.1</v>
      </c>
      <c r="H1447" s="16" t="s">
        <v>130</v>
      </c>
      <c r="I1447" s="16" t="s">
        <v>60</v>
      </c>
      <c r="J1447" s="16" t="n">
        <v>2</v>
      </c>
      <c r="K1447" s="16" t="n">
        <v>5</v>
      </c>
      <c r="L1447" s="16" t="s">
        <v>41</v>
      </c>
      <c r="M1447" s="16" t="str">
        <f aca="false">IF(COUNTIF($A$2:A1447,A1447)&gt;1,"DUPLICATE","")</f>
        <v/>
      </c>
    </row>
    <row r="1448" customFormat="false" ht="15" hidden="false" customHeight="false" outlineLevel="0" collapsed="false">
      <c r="A1448" s="16" t="s">
        <v>2382</v>
      </c>
      <c r="B1448" s="16" t="s">
        <v>2381</v>
      </c>
      <c r="C1448" s="16" t="s">
        <v>2383</v>
      </c>
      <c r="D1448" s="16" t="s">
        <v>250</v>
      </c>
      <c r="E1448" s="16" t="n">
        <v>2</v>
      </c>
      <c r="F1448" s="16" t="n">
        <v>730</v>
      </c>
      <c r="G1448" s="16" t="n">
        <v>0.3</v>
      </c>
      <c r="H1448" s="16" t="s">
        <v>70</v>
      </c>
      <c r="I1448" s="16" t="s">
        <v>71</v>
      </c>
      <c r="J1448" s="16" t="n">
        <v>6</v>
      </c>
      <c r="K1448" s="16" t="n">
        <v>3</v>
      </c>
      <c r="L1448" s="16" t="s">
        <v>41</v>
      </c>
      <c r="M1448" s="16" t="str">
        <f aca="false">IF(COUNTIF($A$2:A1448,A1448)&gt;1,"DUPLICATE","")</f>
        <v/>
      </c>
    </row>
    <row r="1449" customFormat="false" ht="15" hidden="false" customHeight="false" outlineLevel="0" collapsed="false">
      <c r="A1449" s="16" t="s">
        <v>2384</v>
      </c>
      <c r="B1449" s="16" t="s">
        <v>2381</v>
      </c>
      <c r="C1449" s="16" t="s">
        <v>102</v>
      </c>
      <c r="D1449" s="16" t="s">
        <v>126</v>
      </c>
      <c r="E1449" s="16" t="n">
        <v>1</v>
      </c>
      <c r="F1449" s="16" t="n">
        <v>408</v>
      </c>
      <c r="G1449" s="16" t="n">
        <v>0.2</v>
      </c>
      <c r="H1449" s="16" t="s">
        <v>67</v>
      </c>
      <c r="I1449" s="16" t="s">
        <v>60</v>
      </c>
      <c r="J1449" s="16" t="n">
        <v>3</v>
      </c>
      <c r="K1449" s="16" t="n">
        <v>4</v>
      </c>
      <c r="L1449" s="16" t="s">
        <v>41</v>
      </c>
      <c r="M1449" s="16" t="str">
        <f aca="false">IF(COUNTIF($A$2:A1449,A1449)&gt;1,"DUPLICATE","")</f>
        <v/>
      </c>
    </row>
    <row r="1450" customFormat="false" ht="15" hidden="false" customHeight="false" outlineLevel="0" collapsed="false">
      <c r="A1450" s="16" t="s">
        <v>2385</v>
      </c>
      <c r="B1450" s="16" t="s">
        <v>2381</v>
      </c>
      <c r="C1450" s="16" t="s">
        <v>2386</v>
      </c>
      <c r="D1450" s="16" t="s">
        <v>142</v>
      </c>
      <c r="E1450" s="16" t="n">
        <v>1</v>
      </c>
      <c r="F1450" s="16" t="n">
        <v>586</v>
      </c>
      <c r="G1450" s="16" t="n">
        <v>0.2</v>
      </c>
      <c r="H1450" s="16" t="s">
        <v>56</v>
      </c>
      <c r="I1450" s="16" t="s">
        <v>60</v>
      </c>
      <c r="J1450" s="16" t="n">
        <v>6</v>
      </c>
      <c r="K1450" s="16" t="n">
        <v>2</v>
      </c>
      <c r="L1450" s="16" t="s">
        <v>57</v>
      </c>
      <c r="M1450" s="16" t="str">
        <f aca="false">IF(COUNTIF($A$2:A1450,A1450)&gt;1,"DUPLICATE","")</f>
        <v/>
      </c>
    </row>
    <row r="1451" customFormat="false" ht="15" hidden="false" customHeight="false" outlineLevel="0" collapsed="false">
      <c r="A1451" s="16" t="s">
        <v>2387</v>
      </c>
      <c r="B1451" s="16" t="s">
        <v>2381</v>
      </c>
      <c r="C1451" s="16" t="s">
        <v>198</v>
      </c>
      <c r="D1451" s="16" t="s">
        <v>149</v>
      </c>
      <c r="E1451" s="16" t="n">
        <v>2</v>
      </c>
      <c r="F1451" s="16" t="n">
        <v>1526</v>
      </c>
      <c r="G1451" s="16" t="n">
        <v>0</v>
      </c>
      <c r="H1451" s="16" t="s">
        <v>130</v>
      </c>
      <c r="I1451" s="16" t="s">
        <v>60</v>
      </c>
      <c r="J1451" s="16" t="n">
        <v>3</v>
      </c>
      <c r="K1451" s="16" t="n">
        <v>4</v>
      </c>
      <c r="L1451" s="16" t="s">
        <v>41</v>
      </c>
      <c r="M1451" s="16" t="str">
        <f aca="false">IF(COUNTIF($A$2:A1451,A1451)&gt;1,"DUPLICATE","")</f>
        <v/>
      </c>
    </row>
    <row r="1452" customFormat="false" ht="15" hidden="false" customHeight="false" outlineLevel="0" collapsed="false">
      <c r="A1452" s="16" t="s">
        <v>2388</v>
      </c>
      <c r="B1452" s="16" t="s">
        <v>2381</v>
      </c>
      <c r="C1452" s="16" t="s">
        <v>993</v>
      </c>
      <c r="D1452" s="16" t="s">
        <v>160</v>
      </c>
      <c r="E1452" s="16" t="n">
        <v>1</v>
      </c>
      <c r="F1452" s="16" t="n">
        <v>1791</v>
      </c>
      <c r="G1452" s="16" t="n">
        <v>0</v>
      </c>
      <c r="H1452" s="16" t="s">
        <v>39</v>
      </c>
      <c r="I1452" s="16" t="s">
        <v>60</v>
      </c>
      <c r="J1452" s="16" t="n">
        <v>3</v>
      </c>
      <c r="K1452" s="16" t="n">
        <v>5</v>
      </c>
      <c r="L1452" s="16" t="s">
        <v>41</v>
      </c>
      <c r="M1452" s="16" t="str">
        <f aca="false">IF(COUNTIF($A$2:A1452,A1452)&gt;1,"DUPLICATE","")</f>
        <v/>
      </c>
    </row>
    <row r="1453" customFormat="false" ht="15" hidden="false" customHeight="false" outlineLevel="0" collapsed="false">
      <c r="A1453" s="16" t="s">
        <v>2389</v>
      </c>
      <c r="B1453" s="16" t="s">
        <v>2381</v>
      </c>
      <c r="C1453" s="16" t="s">
        <v>592</v>
      </c>
      <c r="D1453" s="16" t="s">
        <v>146</v>
      </c>
      <c r="E1453" s="16" t="n">
        <v>1</v>
      </c>
      <c r="F1453" s="16" t="n">
        <v>449</v>
      </c>
      <c r="G1453" s="16" t="n">
        <v>0.05</v>
      </c>
      <c r="H1453" s="16" t="s">
        <v>89</v>
      </c>
      <c r="I1453" s="16" t="s">
        <v>40</v>
      </c>
      <c r="J1453" s="16" t="n">
        <v>3</v>
      </c>
      <c r="K1453" s="16" t="n">
        <v>4</v>
      </c>
      <c r="L1453" s="16" t="s">
        <v>41</v>
      </c>
      <c r="M1453" s="16" t="str">
        <f aca="false">IF(COUNTIF($A$2:A1453,A1453)&gt;1,"DUPLICATE","")</f>
        <v/>
      </c>
    </row>
    <row r="1454" customFormat="false" ht="15" hidden="false" customHeight="false" outlineLevel="0" collapsed="false">
      <c r="A1454" s="16" t="s">
        <v>2389</v>
      </c>
      <c r="B1454" s="16" t="s">
        <v>2381</v>
      </c>
      <c r="C1454" s="16" t="s">
        <v>592</v>
      </c>
      <c r="D1454" s="16" t="s">
        <v>146</v>
      </c>
      <c r="E1454" s="16" t="n">
        <v>1</v>
      </c>
      <c r="F1454" s="16" t="n">
        <v>449</v>
      </c>
      <c r="G1454" s="16" t="n">
        <v>0.05</v>
      </c>
      <c r="H1454" s="16" t="s">
        <v>89</v>
      </c>
      <c r="I1454" s="16" t="s">
        <v>40</v>
      </c>
      <c r="J1454" s="16" t="n">
        <v>3</v>
      </c>
      <c r="K1454" s="16" t="n">
        <v>4</v>
      </c>
      <c r="L1454" s="16" t="s">
        <v>41</v>
      </c>
      <c r="M1454" s="16" t="str">
        <f aca="false">IF(COUNTIF($A$2:A1454,A1454)&gt;1,"DUPLICATE","")</f>
        <v>DUPLICATE</v>
      </c>
    </row>
    <row r="1455" customFormat="false" ht="15" hidden="false" customHeight="false" outlineLevel="0" collapsed="false">
      <c r="A1455" s="16" t="s">
        <v>2390</v>
      </c>
      <c r="B1455" s="16" t="s">
        <v>2381</v>
      </c>
      <c r="C1455" s="16" t="s">
        <v>1267</v>
      </c>
      <c r="D1455" s="16" t="s">
        <v>88</v>
      </c>
      <c r="E1455" s="16" t="n">
        <v>1</v>
      </c>
      <c r="F1455" s="16" t="n">
        <v>2900</v>
      </c>
      <c r="G1455" s="16" t="n">
        <v>0</v>
      </c>
      <c r="H1455" s="16" t="s">
        <v>67</v>
      </c>
      <c r="I1455" s="16" t="s">
        <v>47</v>
      </c>
      <c r="J1455" s="16" t="n">
        <v>3</v>
      </c>
      <c r="K1455" s="16" t="n">
        <v>5</v>
      </c>
      <c r="L1455" s="16" t="s">
        <v>41</v>
      </c>
      <c r="M1455" s="16" t="str">
        <f aca="false">IF(COUNTIF($A$2:A1455,A1455)&gt;1,"DUPLICATE","")</f>
        <v/>
      </c>
    </row>
    <row r="1456" customFormat="false" ht="15" hidden="false" customHeight="false" outlineLevel="0" collapsed="false">
      <c r="A1456" s="16" t="s">
        <v>2391</v>
      </c>
      <c r="B1456" s="16" t="s">
        <v>2381</v>
      </c>
      <c r="C1456" s="16" t="s">
        <v>706</v>
      </c>
      <c r="D1456" s="16" t="s">
        <v>139</v>
      </c>
      <c r="E1456" s="16" t="n">
        <v>2</v>
      </c>
      <c r="F1456" s="16" t="n">
        <v>359</v>
      </c>
      <c r="G1456" s="16" t="n">
        <v>0</v>
      </c>
      <c r="H1456" s="16" t="s">
        <v>39</v>
      </c>
      <c r="I1456" s="16" t="s">
        <v>60</v>
      </c>
      <c r="J1456" s="16" t="n">
        <v>2</v>
      </c>
      <c r="K1456" s="16" t="n">
        <v>5</v>
      </c>
      <c r="L1456" s="16" t="s">
        <v>41</v>
      </c>
      <c r="M1456" s="16" t="str">
        <f aca="false">IF(COUNTIF($A$2:A1456,A1456)&gt;1,"DUPLICATE","")</f>
        <v/>
      </c>
    </row>
    <row r="1457" customFormat="false" ht="15" hidden="false" customHeight="false" outlineLevel="0" collapsed="false">
      <c r="A1457" s="16" t="s">
        <v>2392</v>
      </c>
      <c r="B1457" s="16" t="s">
        <v>2381</v>
      </c>
      <c r="C1457" s="16" t="s">
        <v>439</v>
      </c>
      <c r="D1457" s="16" t="s">
        <v>451</v>
      </c>
      <c r="E1457" s="16" t="n">
        <v>1</v>
      </c>
      <c r="F1457" s="16" t="n">
        <v>1249</v>
      </c>
      <c r="G1457" s="16" t="n">
        <v>0</v>
      </c>
      <c r="H1457" s="16" t="s">
        <v>39</v>
      </c>
      <c r="I1457" s="16" t="s">
        <v>60</v>
      </c>
      <c r="J1457" s="16" t="n">
        <v>4</v>
      </c>
      <c r="K1457" s="16" t="n">
        <v>3</v>
      </c>
      <c r="L1457" s="16" t="s">
        <v>41</v>
      </c>
      <c r="M1457" s="16" t="str">
        <f aca="false">IF(COUNTIF($A$2:A1457,A1457)&gt;1,"DUPLICATE","")</f>
        <v/>
      </c>
    </row>
    <row r="1458" customFormat="false" ht="15" hidden="false" customHeight="false" outlineLevel="0" collapsed="false">
      <c r="A1458" s="16" t="s">
        <v>2393</v>
      </c>
      <c r="B1458" s="16" t="s">
        <v>2381</v>
      </c>
      <c r="C1458" s="16" t="s">
        <v>2372</v>
      </c>
      <c r="D1458" s="16" t="s">
        <v>300</v>
      </c>
      <c r="E1458" s="16" t="n">
        <v>1</v>
      </c>
      <c r="F1458" s="16" t="n">
        <v>2600</v>
      </c>
      <c r="G1458" s="16" t="n">
        <v>0.1</v>
      </c>
      <c r="H1458" s="16" t="s">
        <v>56</v>
      </c>
      <c r="I1458" s="16" t="s">
        <v>123</v>
      </c>
      <c r="J1458" s="16" t="n">
        <v>8</v>
      </c>
      <c r="K1458" s="16" t="n">
        <v>3</v>
      </c>
      <c r="L1458" s="16" t="s">
        <v>41</v>
      </c>
      <c r="M1458" s="16" t="str">
        <f aca="false">IF(COUNTIF($A$2:A1458,A1458)&gt;1,"DUPLICATE","")</f>
        <v/>
      </c>
    </row>
    <row r="1459" customFormat="false" ht="15" hidden="false" customHeight="false" outlineLevel="0" collapsed="false">
      <c r="A1459" s="16" t="s">
        <v>2394</v>
      </c>
      <c r="B1459" s="16" t="s">
        <v>2381</v>
      </c>
      <c r="C1459" s="16" t="s">
        <v>572</v>
      </c>
      <c r="D1459" s="16" t="s">
        <v>225</v>
      </c>
      <c r="E1459" s="16" t="n">
        <v>3</v>
      </c>
      <c r="F1459" s="16" t="n">
        <v>401</v>
      </c>
      <c r="G1459" s="16" t="n">
        <v>0</v>
      </c>
      <c r="H1459" s="16" t="s">
        <v>46</v>
      </c>
      <c r="I1459" s="16" t="s">
        <v>60</v>
      </c>
      <c r="J1459" s="16" t="n">
        <v>4</v>
      </c>
      <c r="K1459" s="16"/>
      <c r="L1459" s="16" t="s">
        <v>41</v>
      </c>
      <c r="M1459" s="16" t="str">
        <f aca="false">IF(COUNTIF($A$2:A1459,A1459)&gt;1,"DUPLICATE","")</f>
        <v/>
      </c>
    </row>
    <row r="1460" customFormat="false" ht="15" hidden="false" customHeight="false" outlineLevel="0" collapsed="false">
      <c r="A1460" s="16" t="s">
        <v>2395</v>
      </c>
      <c r="B1460" s="16" t="s">
        <v>2381</v>
      </c>
      <c r="C1460" s="16" t="s">
        <v>303</v>
      </c>
      <c r="D1460" s="16" t="s">
        <v>232</v>
      </c>
      <c r="E1460" s="16" t="n">
        <v>1</v>
      </c>
      <c r="F1460" s="16" t="n">
        <v>1938</v>
      </c>
      <c r="G1460" s="16" t="n">
        <v>0.15</v>
      </c>
      <c r="H1460" s="16" t="s">
        <v>81</v>
      </c>
      <c r="I1460" s="16" t="s">
        <v>60</v>
      </c>
      <c r="J1460" s="16" t="n">
        <v>3</v>
      </c>
      <c r="K1460" s="16" t="n">
        <v>5</v>
      </c>
      <c r="L1460" s="16" t="s">
        <v>41</v>
      </c>
      <c r="M1460" s="16" t="str">
        <f aca="false">IF(COUNTIF($A$2:A1460,A1460)&gt;1,"DUPLICATE","")</f>
        <v/>
      </c>
    </row>
    <row r="1461" customFormat="false" ht="15" hidden="false" customHeight="false" outlineLevel="0" collapsed="false">
      <c r="A1461" s="16" t="s">
        <v>2396</v>
      </c>
      <c r="B1461" s="16" t="s">
        <v>2381</v>
      </c>
      <c r="C1461" s="16" t="s">
        <v>753</v>
      </c>
      <c r="D1461" s="16" t="s">
        <v>146</v>
      </c>
      <c r="E1461" s="16" t="n">
        <v>3</v>
      </c>
      <c r="F1461" s="16" t="n">
        <v>464</v>
      </c>
      <c r="G1461" s="16" t="n">
        <v>0.1</v>
      </c>
      <c r="H1461" s="16" t="s">
        <v>67</v>
      </c>
      <c r="I1461" s="16" t="s">
        <v>60</v>
      </c>
      <c r="J1461" s="16" t="n">
        <v>4</v>
      </c>
      <c r="K1461" s="16" t="n">
        <v>5</v>
      </c>
      <c r="L1461" s="16" t="s">
        <v>41</v>
      </c>
      <c r="M1461" s="16" t="str">
        <f aca="false">IF(COUNTIF($A$2:A1461,A1461)&gt;1,"DUPLICATE","")</f>
        <v/>
      </c>
    </row>
    <row r="1462" customFormat="false" ht="15" hidden="false" customHeight="false" outlineLevel="0" collapsed="false">
      <c r="A1462" s="16" t="s">
        <v>2397</v>
      </c>
      <c r="B1462" s="16" t="s">
        <v>2381</v>
      </c>
      <c r="C1462" s="16" t="s">
        <v>79</v>
      </c>
      <c r="D1462" s="16" t="s">
        <v>300</v>
      </c>
      <c r="E1462" s="16" t="n">
        <v>1</v>
      </c>
      <c r="F1462" s="16" t="n">
        <v>2602</v>
      </c>
      <c r="G1462" s="16" t="n">
        <v>0</v>
      </c>
      <c r="H1462" s="16" t="s">
        <v>81</v>
      </c>
      <c r="I1462" s="16" t="s">
        <v>40</v>
      </c>
      <c r="J1462" s="16" t="n">
        <v>4</v>
      </c>
      <c r="K1462" s="16" t="n">
        <v>4</v>
      </c>
      <c r="L1462" s="16" t="s">
        <v>41</v>
      </c>
      <c r="M1462" s="16" t="str">
        <f aca="false">IF(COUNTIF($A$2:A1462,A1462)&gt;1,"DUPLICATE","")</f>
        <v/>
      </c>
    </row>
    <row r="1463" customFormat="false" ht="15" hidden="false" customHeight="false" outlineLevel="0" collapsed="false">
      <c r="A1463" s="16" t="s">
        <v>2398</v>
      </c>
      <c r="B1463" s="16" t="s">
        <v>2399</v>
      </c>
      <c r="C1463" s="16" t="s">
        <v>997</v>
      </c>
      <c r="D1463" s="16" t="s">
        <v>259</v>
      </c>
      <c r="E1463" s="16" t="n">
        <v>1</v>
      </c>
      <c r="F1463" s="16" t="n">
        <v>491</v>
      </c>
      <c r="G1463" s="16" t="n">
        <v>0</v>
      </c>
      <c r="H1463" s="16" t="s">
        <v>281</v>
      </c>
      <c r="I1463" s="16" t="s">
        <v>47</v>
      </c>
      <c r="J1463" s="16" t="n">
        <v>3</v>
      </c>
      <c r="K1463" s="16" t="n">
        <v>3</v>
      </c>
      <c r="L1463" s="16" t="s">
        <v>41</v>
      </c>
      <c r="M1463" s="16" t="str">
        <f aca="false">IF(COUNTIF($A$2:A1463,A1463)&gt;1,"DUPLICATE","")</f>
        <v/>
      </c>
    </row>
    <row r="1464" customFormat="false" ht="15" hidden="false" customHeight="false" outlineLevel="0" collapsed="false">
      <c r="A1464" s="16" t="s">
        <v>2400</v>
      </c>
      <c r="B1464" s="16" t="s">
        <v>2399</v>
      </c>
      <c r="C1464" s="16" t="s">
        <v>482</v>
      </c>
      <c r="D1464" s="16" t="s">
        <v>74</v>
      </c>
      <c r="E1464" s="16" t="n">
        <v>1</v>
      </c>
      <c r="F1464" s="16" t="n">
        <v>19457</v>
      </c>
      <c r="G1464" s="16" t="n">
        <v>0.05</v>
      </c>
      <c r="H1464" s="16" t="s">
        <v>112</v>
      </c>
      <c r="I1464" s="16"/>
      <c r="J1464" s="16" t="n">
        <v>4</v>
      </c>
      <c r="K1464" s="16" t="n">
        <v>4</v>
      </c>
      <c r="L1464" s="16" t="s">
        <v>41</v>
      </c>
      <c r="M1464" s="16" t="str">
        <f aca="false">IF(COUNTIF($A$2:A1464,A1464)&gt;1,"DUPLICATE","")</f>
        <v/>
      </c>
    </row>
    <row r="1465" customFormat="false" ht="15" hidden="false" customHeight="false" outlineLevel="0" collapsed="false">
      <c r="A1465" s="16" t="s">
        <v>2401</v>
      </c>
      <c r="B1465" s="16" t="s">
        <v>2399</v>
      </c>
      <c r="C1465" s="16" t="s">
        <v>2402</v>
      </c>
      <c r="D1465" s="16" t="s">
        <v>63</v>
      </c>
      <c r="E1465" s="16" t="n">
        <v>1</v>
      </c>
      <c r="F1465" s="16" t="n">
        <v>1430</v>
      </c>
      <c r="G1465" s="16" t="n">
        <v>0.1</v>
      </c>
      <c r="H1465" s="16" t="s">
        <v>208</v>
      </c>
      <c r="I1465" s="16" t="s">
        <v>60</v>
      </c>
      <c r="J1465" s="16" t="n">
        <v>4</v>
      </c>
      <c r="K1465" s="16" t="n">
        <v>4</v>
      </c>
      <c r="L1465" s="16" t="s">
        <v>41</v>
      </c>
      <c r="M1465" s="16" t="str">
        <f aca="false">IF(COUNTIF($A$2:A1465,A1465)&gt;1,"DUPLICATE","")</f>
        <v/>
      </c>
    </row>
    <row r="1466" customFormat="false" ht="15" hidden="false" customHeight="false" outlineLevel="0" collapsed="false">
      <c r="A1466" s="16" t="s">
        <v>2403</v>
      </c>
      <c r="B1466" s="16" t="s">
        <v>2399</v>
      </c>
      <c r="C1466" s="16" t="s">
        <v>1131</v>
      </c>
      <c r="D1466" s="16" t="s">
        <v>99</v>
      </c>
      <c r="E1466" s="16" t="n">
        <v>2</v>
      </c>
      <c r="F1466" s="16" t="n">
        <v>723</v>
      </c>
      <c r="G1466" s="16" t="n">
        <v>0</v>
      </c>
      <c r="H1466" s="16" t="s">
        <v>67</v>
      </c>
      <c r="I1466" s="16" t="s">
        <v>100</v>
      </c>
      <c r="J1466" s="16" t="n">
        <v>5</v>
      </c>
      <c r="K1466" s="16" t="n">
        <v>4</v>
      </c>
      <c r="L1466" s="16" t="s">
        <v>57</v>
      </c>
      <c r="M1466" s="16" t="str">
        <f aca="false">IF(COUNTIF($A$2:A1466,A1466)&gt;1,"DUPLICATE","")</f>
        <v/>
      </c>
    </row>
    <row r="1467" customFormat="false" ht="15" hidden="false" customHeight="false" outlineLevel="0" collapsed="false">
      <c r="A1467" s="16" t="s">
        <v>2404</v>
      </c>
      <c r="B1467" s="16" t="s">
        <v>2399</v>
      </c>
      <c r="C1467" s="16" t="s">
        <v>680</v>
      </c>
      <c r="D1467" s="16" t="s">
        <v>99</v>
      </c>
      <c r="E1467" s="16" t="n">
        <v>2</v>
      </c>
      <c r="F1467" s="16" t="n">
        <v>684</v>
      </c>
      <c r="G1467" s="16" t="n">
        <v>0.15</v>
      </c>
      <c r="H1467" s="16" t="s">
        <v>655</v>
      </c>
      <c r="I1467" s="16" t="s">
        <v>40</v>
      </c>
      <c r="J1467" s="16" t="n">
        <v>4</v>
      </c>
      <c r="K1467" s="16" t="n">
        <v>3</v>
      </c>
      <c r="L1467" s="16" t="s">
        <v>174</v>
      </c>
      <c r="M1467" s="16" t="str">
        <f aca="false">IF(COUNTIF($A$2:A1467,A1467)&gt;1,"DUPLICATE","")</f>
        <v/>
      </c>
    </row>
    <row r="1468" customFormat="false" ht="15" hidden="false" customHeight="false" outlineLevel="0" collapsed="false">
      <c r="A1468" s="16" t="s">
        <v>2405</v>
      </c>
      <c r="B1468" s="16" t="s">
        <v>2399</v>
      </c>
      <c r="C1468" s="16" t="s">
        <v>2257</v>
      </c>
      <c r="D1468" s="16" t="s">
        <v>184</v>
      </c>
      <c r="E1468" s="16" t="n">
        <v>2</v>
      </c>
      <c r="F1468" s="16" t="n">
        <v>1261</v>
      </c>
      <c r="G1468" s="16" t="n">
        <v>0.15</v>
      </c>
      <c r="H1468" s="16" t="s">
        <v>112</v>
      </c>
      <c r="I1468" s="16" t="s">
        <v>60</v>
      </c>
      <c r="J1468" s="16" t="n">
        <v>6</v>
      </c>
      <c r="K1468" s="16" t="n">
        <v>3</v>
      </c>
      <c r="L1468" s="16" t="s">
        <v>41</v>
      </c>
      <c r="M1468" s="16" t="str">
        <f aca="false">IF(COUNTIF($A$2:A1468,A1468)&gt;1,"DUPLICATE","")</f>
        <v/>
      </c>
    </row>
    <row r="1469" customFormat="false" ht="15" hidden="false" customHeight="false" outlineLevel="0" collapsed="false">
      <c r="A1469" s="16" t="s">
        <v>2406</v>
      </c>
      <c r="B1469" s="16" t="s">
        <v>2399</v>
      </c>
      <c r="C1469" s="16" t="s">
        <v>110</v>
      </c>
      <c r="D1469" s="16" t="s">
        <v>639</v>
      </c>
      <c r="E1469" s="16" t="n">
        <v>3</v>
      </c>
      <c r="F1469" s="16" t="n">
        <v>803</v>
      </c>
      <c r="G1469" s="16" t="n">
        <v>0</v>
      </c>
      <c r="H1469" s="16" t="s">
        <v>81</v>
      </c>
      <c r="I1469" s="16" t="s">
        <v>71</v>
      </c>
      <c r="J1469" s="16" t="n">
        <v>3</v>
      </c>
      <c r="K1469" s="16" t="n">
        <v>4</v>
      </c>
      <c r="L1469" s="16" t="s">
        <v>41</v>
      </c>
      <c r="M1469" s="16" t="str">
        <f aca="false">IF(COUNTIF($A$2:A1469,A1469)&gt;1,"DUPLICATE","")</f>
        <v/>
      </c>
    </row>
    <row r="1470" customFormat="false" ht="15" hidden="false" customHeight="false" outlineLevel="0" collapsed="false">
      <c r="A1470" s="16" t="s">
        <v>2407</v>
      </c>
      <c r="B1470" s="16" t="s">
        <v>2408</v>
      </c>
      <c r="C1470" s="16" t="s">
        <v>366</v>
      </c>
      <c r="D1470" s="16" t="s">
        <v>66</v>
      </c>
      <c r="E1470" s="16" t="n">
        <v>2</v>
      </c>
      <c r="F1470" s="16" t="n">
        <v>15296</v>
      </c>
      <c r="G1470" s="16" t="n">
        <v>0.05</v>
      </c>
      <c r="H1470" s="16" t="s">
        <v>208</v>
      </c>
      <c r="I1470" s="16" t="s">
        <v>60</v>
      </c>
      <c r="J1470" s="16" t="n">
        <v>5</v>
      </c>
      <c r="K1470" s="16" t="n">
        <v>3</v>
      </c>
      <c r="L1470" s="16" t="s">
        <v>41</v>
      </c>
      <c r="M1470" s="16" t="str">
        <f aca="false">IF(COUNTIF($A$2:A1470,A1470)&gt;1,"DUPLICATE","")</f>
        <v/>
      </c>
    </row>
    <row r="1471" customFormat="false" ht="15" hidden="false" customHeight="false" outlineLevel="0" collapsed="false">
      <c r="A1471" s="16" t="s">
        <v>2409</v>
      </c>
      <c r="B1471" s="16" t="s">
        <v>2408</v>
      </c>
      <c r="C1471" s="16" t="s">
        <v>151</v>
      </c>
      <c r="D1471" s="16" t="s">
        <v>99</v>
      </c>
      <c r="E1471" s="16" t="n">
        <v>3</v>
      </c>
      <c r="F1471" s="16" t="n">
        <v>714</v>
      </c>
      <c r="G1471" s="16" t="n">
        <v>0</v>
      </c>
      <c r="H1471" s="16" t="s">
        <v>130</v>
      </c>
      <c r="I1471" s="16" t="s">
        <v>60</v>
      </c>
      <c r="J1471" s="16" t="n">
        <v>3</v>
      </c>
      <c r="K1471" s="16" t="n">
        <v>4</v>
      </c>
      <c r="L1471" s="16" t="s">
        <v>41</v>
      </c>
      <c r="M1471" s="16" t="str">
        <f aca="false">IF(COUNTIF($A$2:A1471,A1471)&gt;1,"DUPLICATE","")</f>
        <v/>
      </c>
    </row>
    <row r="1472" customFormat="false" ht="15" hidden="false" customHeight="false" outlineLevel="0" collapsed="false">
      <c r="A1472" s="16" t="s">
        <v>2410</v>
      </c>
      <c r="B1472" s="16" t="s">
        <v>2408</v>
      </c>
      <c r="C1472" s="16" t="s">
        <v>788</v>
      </c>
      <c r="D1472" s="16" t="s">
        <v>291</v>
      </c>
      <c r="E1472" s="16" t="n">
        <v>1</v>
      </c>
      <c r="F1472" s="16" t="n">
        <v>1149</v>
      </c>
      <c r="G1472" s="16" t="n">
        <v>0.2</v>
      </c>
      <c r="H1472" s="16" t="s">
        <v>46</v>
      </c>
      <c r="I1472" s="16" t="s">
        <v>60</v>
      </c>
      <c r="J1472" s="16" t="n">
        <v>2</v>
      </c>
      <c r="K1472" s="16" t="n">
        <v>4</v>
      </c>
      <c r="L1472" s="16" t="s">
        <v>41</v>
      </c>
      <c r="M1472" s="16" t="str">
        <f aca="false">IF(COUNTIF($A$2:A1472,A1472)&gt;1,"DUPLICATE","")</f>
        <v/>
      </c>
    </row>
    <row r="1473" customFormat="false" ht="15" hidden="false" customHeight="false" outlineLevel="0" collapsed="false">
      <c r="A1473" s="16" t="s">
        <v>2411</v>
      </c>
      <c r="B1473" s="16" t="s">
        <v>2408</v>
      </c>
      <c r="C1473" s="16" t="s">
        <v>633</v>
      </c>
      <c r="D1473" s="16" t="s">
        <v>129</v>
      </c>
      <c r="E1473" s="16" t="n">
        <v>3</v>
      </c>
      <c r="F1473" s="16" t="n">
        <v>612</v>
      </c>
      <c r="G1473" s="16" t="n">
        <v>0.05</v>
      </c>
      <c r="H1473" s="16" t="s">
        <v>67</v>
      </c>
      <c r="I1473" s="16" t="s">
        <v>47</v>
      </c>
      <c r="J1473" s="16" t="n">
        <v>7</v>
      </c>
      <c r="K1473" s="16" t="n">
        <v>4</v>
      </c>
      <c r="L1473" s="16" t="s">
        <v>41</v>
      </c>
      <c r="M1473" s="16" t="str">
        <f aca="false">IF(COUNTIF($A$2:A1473,A1473)&gt;1,"DUPLICATE","")</f>
        <v/>
      </c>
    </row>
    <row r="1474" customFormat="false" ht="15" hidden="false" customHeight="false" outlineLevel="0" collapsed="false">
      <c r="A1474" s="16" t="s">
        <v>2412</v>
      </c>
      <c r="B1474" s="16" t="s">
        <v>2408</v>
      </c>
      <c r="C1474" s="16" t="s">
        <v>1176</v>
      </c>
      <c r="D1474" s="16" t="s">
        <v>136</v>
      </c>
      <c r="E1474" s="16" t="n">
        <v>2</v>
      </c>
      <c r="F1474" s="16" t="n">
        <v>2113</v>
      </c>
      <c r="G1474" s="16" t="n">
        <v>0.05</v>
      </c>
      <c r="H1474" s="16" t="s">
        <v>130</v>
      </c>
      <c r="I1474" s="16" t="s">
        <v>60</v>
      </c>
      <c r="J1474" s="16" t="n">
        <v>4</v>
      </c>
      <c r="K1474" s="16" t="n">
        <v>4</v>
      </c>
      <c r="L1474" s="16" t="s">
        <v>41</v>
      </c>
      <c r="M1474" s="16" t="str">
        <f aca="false">IF(COUNTIF($A$2:A1474,A1474)&gt;1,"DUPLICATE","")</f>
        <v/>
      </c>
    </row>
    <row r="1475" customFormat="false" ht="15" hidden="false" customHeight="false" outlineLevel="0" collapsed="false">
      <c r="A1475" s="16" t="s">
        <v>2413</v>
      </c>
      <c r="B1475" s="16" t="s">
        <v>2414</v>
      </c>
      <c r="C1475" s="16" t="s">
        <v>587</v>
      </c>
      <c r="D1475" s="16" t="s">
        <v>157</v>
      </c>
      <c r="E1475" s="16" t="n">
        <v>1</v>
      </c>
      <c r="F1475" s="16" t="n">
        <v>1150</v>
      </c>
      <c r="G1475" s="16" t="n">
        <v>0</v>
      </c>
      <c r="H1475" s="16" t="s">
        <v>655</v>
      </c>
      <c r="I1475" s="16" t="s">
        <v>47</v>
      </c>
      <c r="J1475" s="16" t="n">
        <v>3</v>
      </c>
      <c r="K1475" s="16" t="n">
        <v>4</v>
      </c>
      <c r="L1475" s="16" t="s">
        <v>41</v>
      </c>
      <c r="M1475" s="16" t="str">
        <f aca="false">IF(COUNTIF($A$2:A1475,A1475)&gt;1,"DUPLICATE","")</f>
        <v/>
      </c>
    </row>
    <row r="1476" customFormat="false" ht="15" hidden="false" customHeight="false" outlineLevel="0" collapsed="false">
      <c r="A1476" s="16" t="s">
        <v>2415</v>
      </c>
      <c r="B1476" s="16" t="s">
        <v>2414</v>
      </c>
      <c r="C1476" s="16" t="s">
        <v>1217</v>
      </c>
      <c r="D1476" s="16" t="s">
        <v>203</v>
      </c>
      <c r="E1476" s="16" t="n">
        <v>1</v>
      </c>
      <c r="F1476" s="16" t="n">
        <v>2532</v>
      </c>
      <c r="G1476" s="16" t="n">
        <v>0.05</v>
      </c>
      <c r="H1476" s="16" t="s">
        <v>89</v>
      </c>
      <c r="I1476" s="16" t="s">
        <v>100</v>
      </c>
      <c r="J1476" s="16" t="n">
        <v>3</v>
      </c>
      <c r="K1476" s="16" t="n">
        <v>4</v>
      </c>
      <c r="L1476" s="16" t="s">
        <v>41</v>
      </c>
      <c r="M1476" s="16" t="str">
        <f aca="false">IF(COUNTIF($A$2:A1476,A1476)&gt;1,"DUPLICATE","")</f>
        <v/>
      </c>
    </row>
    <row r="1477" customFormat="false" ht="15" hidden="false" customHeight="false" outlineLevel="0" collapsed="false">
      <c r="A1477" s="16" t="s">
        <v>2416</v>
      </c>
      <c r="B1477" s="16" t="s">
        <v>2414</v>
      </c>
      <c r="C1477" s="16" t="s">
        <v>1552</v>
      </c>
      <c r="D1477" s="16" t="s">
        <v>341</v>
      </c>
      <c r="E1477" s="16" t="n">
        <v>2</v>
      </c>
      <c r="F1477" s="16" t="n">
        <v>1098</v>
      </c>
      <c r="G1477" s="16" t="n">
        <v>0.2</v>
      </c>
      <c r="H1477" s="16" t="s">
        <v>70</v>
      </c>
      <c r="I1477" s="16" t="s">
        <v>40</v>
      </c>
      <c r="J1477" s="16" t="n">
        <v>4</v>
      </c>
      <c r="K1477" s="16" t="n">
        <v>2</v>
      </c>
      <c r="L1477" s="16" t="s">
        <v>57</v>
      </c>
      <c r="M1477" s="16" t="str">
        <f aca="false">IF(COUNTIF($A$2:A1477,A1477)&gt;1,"DUPLICATE","")</f>
        <v/>
      </c>
    </row>
    <row r="1478" customFormat="false" ht="15" hidden="false" customHeight="false" outlineLevel="0" collapsed="false">
      <c r="A1478" s="16" t="s">
        <v>2417</v>
      </c>
      <c r="B1478" s="16" t="s">
        <v>2414</v>
      </c>
      <c r="C1478" s="16" t="s">
        <v>2418</v>
      </c>
      <c r="D1478" s="16" t="s">
        <v>262</v>
      </c>
      <c r="E1478" s="16" t="n">
        <v>1</v>
      </c>
      <c r="F1478" s="16" t="n">
        <v>783</v>
      </c>
      <c r="G1478" s="16" t="n">
        <v>0.3</v>
      </c>
      <c r="H1478" s="16" t="s">
        <v>70</v>
      </c>
      <c r="I1478" s="16" t="s">
        <v>40</v>
      </c>
      <c r="J1478" s="16" t="n">
        <v>6</v>
      </c>
      <c r="K1478" s="16" t="n">
        <v>3</v>
      </c>
      <c r="L1478" s="16" t="s">
        <v>41</v>
      </c>
      <c r="M1478" s="16" t="str">
        <f aca="false">IF(COUNTIF($A$2:A1478,A1478)&gt;1,"DUPLICATE","")</f>
        <v/>
      </c>
    </row>
    <row r="1479" customFormat="false" ht="15" hidden="false" customHeight="false" outlineLevel="0" collapsed="false">
      <c r="A1479" s="16" t="s">
        <v>2419</v>
      </c>
      <c r="B1479" s="16" t="s">
        <v>2414</v>
      </c>
      <c r="C1479" s="16" t="s">
        <v>2420</v>
      </c>
      <c r="D1479" s="16" t="s">
        <v>254</v>
      </c>
      <c r="E1479" s="16" t="n">
        <v>1</v>
      </c>
      <c r="F1479" s="16" t="n">
        <v>1049</v>
      </c>
      <c r="G1479" s="16" t="n">
        <v>0.2</v>
      </c>
      <c r="H1479" s="16" t="s">
        <v>70</v>
      </c>
      <c r="I1479" s="16" t="s">
        <v>60</v>
      </c>
      <c r="J1479" s="16" t="n">
        <v>5</v>
      </c>
      <c r="K1479" s="16" t="n">
        <v>4</v>
      </c>
      <c r="L1479" s="16" t="s">
        <v>41</v>
      </c>
      <c r="M1479" s="16" t="str">
        <f aca="false">IF(COUNTIF($A$2:A1479,A1479)&gt;1,"DUPLICATE","")</f>
        <v/>
      </c>
    </row>
    <row r="1480" customFormat="false" ht="15" hidden="false" customHeight="false" outlineLevel="0" collapsed="false">
      <c r="A1480" s="16" t="s">
        <v>2421</v>
      </c>
      <c r="B1480" s="16" t="s">
        <v>2414</v>
      </c>
      <c r="C1480" s="16" t="s">
        <v>1194</v>
      </c>
      <c r="D1480" s="16" t="s">
        <v>341</v>
      </c>
      <c r="E1480" s="16" t="n">
        <v>2</v>
      </c>
      <c r="F1480" s="16" t="n">
        <v>1065</v>
      </c>
      <c r="G1480" s="16" t="n">
        <v>0.2</v>
      </c>
      <c r="H1480" s="16" t="s">
        <v>52</v>
      </c>
      <c r="I1480" s="16" t="s">
        <v>40</v>
      </c>
      <c r="J1480" s="16" t="n">
        <v>4</v>
      </c>
      <c r="K1480" s="16" t="n">
        <v>1</v>
      </c>
      <c r="L1480" s="16" t="s">
        <v>57</v>
      </c>
      <c r="M1480" s="16" t="str">
        <f aca="false">IF(COUNTIF($A$2:A1480,A1480)&gt;1,"DUPLICATE","")</f>
        <v/>
      </c>
    </row>
    <row r="1481" customFormat="false" ht="15" hidden="false" customHeight="false" outlineLevel="0" collapsed="false">
      <c r="A1481" s="16" t="s">
        <v>2422</v>
      </c>
      <c r="B1481" s="16" t="s">
        <v>2414</v>
      </c>
      <c r="C1481" s="16" t="s">
        <v>498</v>
      </c>
      <c r="D1481" s="16" t="s">
        <v>660</v>
      </c>
      <c r="E1481" s="16" t="n">
        <v>1</v>
      </c>
      <c r="F1481" s="16" t="n">
        <v>1823</v>
      </c>
      <c r="G1481" s="16" t="n">
        <v>0</v>
      </c>
      <c r="H1481" s="16" t="s">
        <v>130</v>
      </c>
      <c r="I1481" s="16" t="s">
        <v>60</v>
      </c>
      <c r="J1481" s="16" t="n">
        <v>4</v>
      </c>
      <c r="K1481" s="16" t="n">
        <v>4</v>
      </c>
      <c r="L1481" s="16" t="s">
        <v>41</v>
      </c>
      <c r="M1481" s="16" t="str">
        <f aca="false">IF(COUNTIF($A$2:A1481,A1481)&gt;1,"DUPLICATE","")</f>
        <v/>
      </c>
    </row>
    <row r="1482" customFormat="false" ht="15" hidden="false" customHeight="false" outlineLevel="0" collapsed="false">
      <c r="A1482" s="16" t="s">
        <v>2423</v>
      </c>
      <c r="B1482" s="16" t="s">
        <v>2424</v>
      </c>
      <c r="C1482" s="16" t="s">
        <v>2425</v>
      </c>
      <c r="D1482" s="16" t="s">
        <v>291</v>
      </c>
      <c r="E1482" s="16" t="n">
        <v>2</v>
      </c>
      <c r="F1482" s="16" t="n">
        <v>1212</v>
      </c>
      <c r="G1482" s="16" t="n">
        <v>0.1</v>
      </c>
      <c r="H1482" s="16" t="s">
        <v>70</v>
      </c>
      <c r="I1482" s="16" t="s">
        <v>47</v>
      </c>
      <c r="J1482" s="16" t="n">
        <v>4</v>
      </c>
      <c r="K1482" s="16" t="n">
        <v>5</v>
      </c>
      <c r="L1482" s="16" t="s">
        <v>41</v>
      </c>
      <c r="M1482" s="16" t="str">
        <f aca="false">IF(COUNTIF($A$2:A1482,A1482)&gt;1,"DUPLICATE","")</f>
        <v/>
      </c>
    </row>
    <row r="1483" customFormat="false" ht="15" hidden="false" customHeight="false" outlineLevel="0" collapsed="false">
      <c r="A1483" s="16" t="s">
        <v>2426</v>
      </c>
      <c r="B1483" s="16" t="s">
        <v>2424</v>
      </c>
      <c r="C1483" s="16" t="s">
        <v>2427</v>
      </c>
      <c r="D1483" s="16" t="s">
        <v>440</v>
      </c>
      <c r="E1483" s="16" t="n">
        <v>2</v>
      </c>
      <c r="F1483" s="16" t="n">
        <v>1410</v>
      </c>
      <c r="G1483" s="16" t="n">
        <v>0.15</v>
      </c>
      <c r="H1483" s="16" t="s">
        <v>112</v>
      </c>
      <c r="I1483" s="16" t="s">
        <v>71</v>
      </c>
      <c r="J1483" s="16" t="n">
        <v>3</v>
      </c>
      <c r="K1483" s="16" t="n">
        <v>5</v>
      </c>
      <c r="L1483" s="16" t="s">
        <v>41</v>
      </c>
      <c r="M1483" s="16" t="str">
        <f aca="false">IF(COUNTIF($A$2:A1483,A1483)&gt;1,"DUPLICATE","")</f>
        <v/>
      </c>
    </row>
    <row r="1484" customFormat="false" ht="15" hidden="false" customHeight="false" outlineLevel="0" collapsed="false">
      <c r="A1484" s="16" t="s">
        <v>2428</v>
      </c>
      <c r="B1484" s="16" t="s">
        <v>2424</v>
      </c>
      <c r="C1484" s="16" t="s">
        <v>580</v>
      </c>
      <c r="D1484" s="16" t="s">
        <v>45</v>
      </c>
      <c r="E1484" s="16" t="n">
        <v>1</v>
      </c>
      <c r="F1484" s="16" t="n">
        <v>308</v>
      </c>
      <c r="G1484" s="16" t="n">
        <v>0.15</v>
      </c>
      <c r="H1484" s="16" t="s">
        <v>39</v>
      </c>
      <c r="I1484" s="16" t="s">
        <v>71</v>
      </c>
      <c r="J1484" s="16" t="n">
        <v>4</v>
      </c>
      <c r="K1484" s="16" t="n">
        <v>4</v>
      </c>
      <c r="L1484" s="16" t="s">
        <v>41</v>
      </c>
      <c r="M1484" s="16" t="str">
        <f aca="false">IF(COUNTIF($A$2:A1484,A1484)&gt;1,"DUPLICATE","")</f>
        <v/>
      </c>
    </row>
    <row r="1485" customFormat="false" ht="15" hidden="false" customHeight="false" outlineLevel="0" collapsed="false">
      <c r="A1485" s="16" t="s">
        <v>2429</v>
      </c>
      <c r="B1485" s="16" t="s">
        <v>2424</v>
      </c>
      <c r="C1485" s="16" t="s">
        <v>1249</v>
      </c>
      <c r="D1485" s="16" t="s">
        <v>165</v>
      </c>
      <c r="E1485" s="16" t="n">
        <v>1</v>
      </c>
      <c r="F1485" s="16" t="n">
        <v>892</v>
      </c>
      <c r="G1485" s="16" t="n">
        <v>0.2</v>
      </c>
      <c r="H1485" s="16" t="s">
        <v>39</v>
      </c>
      <c r="I1485" s="16" t="s">
        <v>60</v>
      </c>
      <c r="J1485" s="16" t="n">
        <v>4</v>
      </c>
      <c r="K1485" s="16" t="n">
        <v>4</v>
      </c>
      <c r="L1485" s="16" t="s">
        <v>41</v>
      </c>
      <c r="M1485" s="16" t="str">
        <f aca="false">IF(COUNTIF($A$2:A1485,A1485)&gt;1,"DUPLICATE","")</f>
        <v/>
      </c>
    </row>
    <row r="1486" customFormat="false" ht="15" hidden="false" customHeight="false" outlineLevel="0" collapsed="false">
      <c r="A1486" s="16" t="s">
        <v>2430</v>
      </c>
      <c r="B1486" s="16" t="s">
        <v>2424</v>
      </c>
      <c r="C1486" s="16" t="s">
        <v>200</v>
      </c>
      <c r="D1486" s="16" t="s">
        <v>440</v>
      </c>
      <c r="E1486" s="16" t="n">
        <v>1</v>
      </c>
      <c r="F1486" s="16" t="n">
        <v>1399</v>
      </c>
      <c r="G1486" s="16" t="n">
        <v>0</v>
      </c>
      <c r="H1486" s="16" t="s">
        <v>39</v>
      </c>
      <c r="I1486" s="16" t="s">
        <v>60</v>
      </c>
      <c r="J1486" s="16" t="n">
        <v>6</v>
      </c>
      <c r="K1486" s="16" t="n">
        <v>4</v>
      </c>
      <c r="L1486" s="16" t="s">
        <v>41</v>
      </c>
      <c r="M1486" s="16" t="str">
        <f aca="false">IF(COUNTIF($A$2:A1486,A1486)&gt;1,"DUPLICATE","")</f>
        <v/>
      </c>
    </row>
    <row r="1487" customFormat="false" ht="15" hidden="false" customHeight="false" outlineLevel="0" collapsed="false">
      <c r="A1487" s="16" t="s">
        <v>2431</v>
      </c>
      <c r="B1487" s="16" t="s">
        <v>2424</v>
      </c>
      <c r="C1487" s="16" t="s">
        <v>1423</v>
      </c>
      <c r="D1487" s="16" t="s">
        <v>63</v>
      </c>
      <c r="E1487" s="16" t="n">
        <v>1</v>
      </c>
      <c r="F1487" s="16" t="n">
        <v>1492</v>
      </c>
      <c r="G1487" s="16" t="n">
        <v>0.05</v>
      </c>
      <c r="H1487" s="16" t="s">
        <v>81</v>
      </c>
      <c r="I1487" s="16" t="s">
        <v>60</v>
      </c>
      <c r="J1487" s="16" t="n">
        <v>2</v>
      </c>
      <c r="K1487" s="16" t="n">
        <v>3</v>
      </c>
      <c r="L1487" s="16" t="s">
        <v>41</v>
      </c>
      <c r="M1487" s="16" t="str">
        <f aca="false">IF(COUNTIF($A$2:A1487,A1487)&gt;1,"DUPLICATE","")</f>
        <v/>
      </c>
    </row>
    <row r="1488" customFormat="false" ht="15" hidden="false" customHeight="false" outlineLevel="0" collapsed="false">
      <c r="A1488" s="16" t="s">
        <v>2432</v>
      </c>
      <c r="B1488" s="16" t="s">
        <v>2424</v>
      </c>
      <c r="C1488" s="16" t="s">
        <v>1172</v>
      </c>
      <c r="D1488" s="16" t="s">
        <v>250</v>
      </c>
      <c r="E1488" s="16" t="n">
        <v>1</v>
      </c>
      <c r="F1488" s="16" t="n">
        <v>714</v>
      </c>
      <c r="G1488" s="16" t="n">
        <v>0</v>
      </c>
      <c r="H1488" s="16" t="s">
        <v>208</v>
      </c>
      <c r="I1488" s="16" t="s">
        <v>47</v>
      </c>
      <c r="J1488" s="16" t="n">
        <v>5</v>
      </c>
      <c r="K1488" s="16"/>
      <c r="L1488" s="16" t="s">
        <v>41</v>
      </c>
      <c r="M1488" s="16" t="str">
        <f aca="false">IF(COUNTIF($A$2:A1488,A1488)&gt;1,"DUPLICATE","")</f>
        <v/>
      </c>
    </row>
    <row r="1489" customFormat="false" ht="15" hidden="false" customHeight="false" outlineLevel="0" collapsed="false">
      <c r="A1489" s="16" t="s">
        <v>2433</v>
      </c>
      <c r="B1489" s="16" t="s">
        <v>2424</v>
      </c>
      <c r="C1489" s="16" t="s">
        <v>151</v>
      </c>
      <c r="D1489" s="16" t="s">
        <v>191</v>
      </c>
      <c r="E1489" s="16" t="n">
        <v>1</v>
      </c>
      <c r="F1489" s="16" t="n">
        <v>389</v>
      </c>
      <c r="G1489" s="16" t="n">
        <v>0</v>
      </c>
      <c r="H1489" s="16" t="s">
        <v>527</v>
      </c>
      <c r="I1489" s="16" t="s">
        <v>47</v>
      </c>
      <c r="J1489" s="16" t="n">
        <v>3</v>
      </c>
      <c r="K1489" s="16" t="n">
        <v>4</v>
      </c>
      <c r="L1489" s="16" t="s">
        <v>41</v>
      </c>
      <c r="M1489" s="16" t="str">
        <f aca="false">IF(COUNTIF($A$2:A1489,A1489)&gt;1,"DUPLICATE","")</f>
        <v/>
      </c>
    </row>
    <row r="1490" customFormat="false" ht="15" hidden="false" customHeight="false" outlineLevel="0" collapsed="false">
      <c r="A1490" s="16" t="s">
        <v>2434</v>
      </c>
      <c r="B1490" s="16" t="s">
        <v>2424</v>
      </c>
      <c r="C1490" s="16" t="s">
        <v>2435</v>
      </c>
      <c r="D1490" s="16" t="s">
        <v>126</v>
      </c>
      <c r="E1490" s="16" t="n">
        <v>2</v>
      </c>
      <c r="F1490" s="16" t="n">
        <v>407</v>
      </c>
      <c r="G1490" s="16" t="n">
        <v>0.1</v>
      </c>
      <c r="H1490" s="16" t="s">
        <v>46</v>
      </c>
      <c r="I1490" s="16" t="s">
        <v>60</v>
      </c>
      <c r="J1490" s="16" t="n">
        <v>5</v>
      </c>
      <c r="K1490" s="16" t="n">
        <v>5</v>
      </c>
      <c r="L1490" s="16" t="s">
        <v>41</v>
      </c>
      <c r="M1490" s="16" t="str">
        <f aca="false">IF(COUNTIF($A$2:A1490,A1490)&gt;1,"DUPLICATE","")</f>
        <v/>
      </c>
    </row>
    <row r="1491" customFormat="false" ht="15" hidden="false" customHeight="false" outlineLevel="0" collapsed="false">
      <c r="A1491" s="16" t="s">
        <v>2436</v>
      </c>
      <c r="B1491" s="16" t="s">
        <v>2424</v>
      </c>
      <c r="C1491" s="16" t="s">
        <v>153</v>
      </c>
      <c r="D1491" s="16" t="s">
        <v>105</v>
      </c>
      <c r="E1491" s="16" t="n">
        <v>2</v>
      </c>
      <c r="F1491" s="16" t="n">
        <v>392</v>
      </c>
      <c r="G1491" s="16" t="n">
        <v>0.3</v>
      </c>
      <c r="H1491" s="16" t="s">
        <v>112</v>
      </c>
      <c r="I1491" s="16" t="s">
        <v>47</v>
      </c>
      <c r="J1491" s="16" t="n">
        <v>3</v>
      </c>
      <c r="K1491" s="16" t="n">
        <v>5</v>
      </c>
      <c r="L1491" s="16" t="s">
        <v>41</v>
      </c>
      <c r="M1491" s="16" t="str">
        <f aca="false">IF(COUNTIF($A$2:A1491,A1491)&gt;1,"DUPLICATE","")</f>
        <v/>
      </c>
    </row>
    <row r="1492" customFormat="false" ht="15" hidden="false" customHeight="false" outlineLevel="0" collapsed="false">
      <c r="A1492" s="16" t="s">
        <v>2437</v>
      </c>
      <c r="B1492" s="16" t="s">
        <v>2424</v>
      </c>
      <c r="C1492" s="16" t="s">
        <v>1176</v>
      </c>
      <c r="D1492" s="16" t="s">
        <v>133</v>
      </c>
      <c r="E1492" s="16" t="n">
        <v>1</v>
      </c>
      <c r="F1492" s="16" t="n">
        <v>569</v>
      </c>
      <c r="G1492" s="16" t="n">
        <v>0</v>
      </c>
      <c r="H1492" s="16" t="s">
        <v>130</v>
      </c>
      <c r="I1492" s="16" t="s">
        <v>40</v>
      </c>
      <c r="J1492" s="16" t="n">
        <v>3</v>
      </c>
      <c r="K1492" s="16" t="n">
        <v>4</v>
      </c>
      <c r="L1492" s="16" t="s">
        <v>41</v>
      </c>
      <c r="M1492" s="16" t="str">
        <f aca="false">IF(COUNTIF($A$2:A1492,A1492)&gt;1,"DUPLICATE","")</f>
        <v/>
      </c>
    </row>
    <row r="1493" customFormat="false" ht="15" hidden="false" customHeight="false" outlineLevel="0" collapsed="false">
      <c r="A1493" s="16" t="s">
        <v>2438</v>
      </c>
      <c r="B1493" s="16" t="s">
        <v>2439</v>
      </c>
      <c r="C1493" s="16" t="s">
        <v>1376</v>
      </c>
      <c r="D1493" s="16" t="s">
        <v>341</v>
      </c>
      <c r="E1493" s="16" t="n">
        <v>4</v>
      </c>
      <c r="F1493" s="16" t="n">
        <v>1147</v>
      </c>
      <c r="G1493" s="16" t="n">
        <v>0.3</v>
      </c>
      <c r="H1493" s="16" t="s">
        <v>130</v>
      </c>
      <c r="I1493" s="16" t="s">
        <v>71</v>
      </c>
      <c r="J1493" s="16" t="n">
        <v>3</v>
      </c>
      <c r="K1493" s="16" t="n">
        <v>4</v>
      </c>
      <c r="L1493" s="16" t="s">
        <v>41</v>
      </c>
      <c r="M1493" s="16" t="str">
        <f aca="false">IF(COUNTIF($A$2:A1493,A1493)&gt;1,"DUPLICATE","")</f>
        <v/>
      </c>
    </row>
    <row r="1494" customFormat="false" ht="15" hidden="false" customHeight="false" outlineLevel="0" collapsed="false">
      <c r="A1494" s="16" t="s">
        <v>2440</v>
      </c>
      <c r="B1494" s="16" t="s">
        <v>2439</v>
      </c>
      <c r="C1494" s="16" t="s">
        <v>439</v>
      </c>
      <c r="D1494" s="16" t="s">
        <v>170</v>
      </c>
      <c r="E1494" s="16" t="n">
        <v>4</v>
      </c>
      <c r="F1494" s="16" t="n">
        <v>3448</v>
      </c>
      <c r="G1494" s="16" t="n">
        <v>0.05</v>
      </c>
      <c r="H1494" s="16" t="s">
        <v>39</v>
      </c>
      <c r="I1494" s="16" t="s">
        <v>71</v>
      </c>
      <c r="J1494" s="16" t="n">
        <v>4</v>
      </c>
      <c r="K1494" s="16" t="n">
        <v>5</v>
      </c>
      <c r="L1494" s="16" t="s">
        <v>174</v>
      </c>
      <c r="M1494" s="16" t="str">
        <f aca="false">IF(COUNTIF($A$2:A1494,A1494)&gt;1,"DUPLICATE","")</f>
        <v/>
      </c>
    </row>
    <row r="1495" customFormat="false" ht="15" hidden="false" customHeight="false" outlineLevel="0" collapsed="false">
      <c r="A1495" s="16" t="s">
        <v>2441</v>
      </c>
      <c r="B1495" s="16" t="s">
        <v>2439</v>
      </c>
      <c r="C1495" s="16" t="s">
        <v>1222</v>
      </c>
      <c r="D1495" s="16" t="s">
        <v>119</v>
      </c>
      <c r="E1495" s="16" t="n">
        <v>4</v>
      </c>
      <c r="F1495" s="16" t="n">
        <v>242</v>
      </c>
      <c r="G1495" s="16" t="n">
        <v>0.05</v>
      </c>
      <c r="H1495" s="16" t="s">
        <v>46</v>
      </c>
      <c r="I1495" s="16" t="s">
        <v>47</v>
      </c>
      <c r="J1495" s="16" t="n">
        <v>2</v>
      </c>
      <c r="K1495" s="16" t="n">
        <v>5</v>
      </c>
      <c r="L1495" s="16" t="s">
        <v>41</v>
      </c>
      <c r="M1495" s="16" t="str">
        <f aca="false">IF(COUNTIF($A$2:A1495,A1495)&gt;1,"DUPLICATE","")</f>
        <v/>
      </c>
    </row>
    <row r="1496" customFormat="false" ht="15" hidden="false" customHeight="false" outlineLevel="0" collapsed="false">
      <c r="A1496" s="16" t="s">
        <v>2442</v>
      </c>
      <c r="B1496" s="16" t="s">
        <v>2439</v>
      </c>
      <c r="C1496" s="16" t="s">
        <v>1376</v>
      </c>
      <c r="D1496" s="16" t="s">
        <v>219</v>
      </c>
      <c r="E1496" s="16" t="n">
        <v>1</v>
      </c>
      <c r="F1496" s="16" t="n">
        <v>1279</v>
      </c>
      <c r="G1496" s="16" t="n">
        <v>0.1</v>
      </c>
      <c r="H1496" s="16" t="s">
        <v>130</v>
      </c>
      <c r="I1496" s="16" t="s">
        <v>71</v>
      </c>
      <c r="J1496" s="16" t="n">
        <v>4</v>
      </c>
      <c r="K1496" s="16" t="n">
        <v>5</v>
      </c>
      <c r="L1496" s="16" t="s">
        <v>41</v>
      </c>
      <c r="M1496" s="16" t="str">
        <f aca="false">IF(COUNTIF($A$2:A1496,A1496)&gt;1,"DUPLICATE","")</f>
        <v/>
      </c>
    </row>
    <row r="1497" customFormat="false" ht="15" hidden="false" customHeight="false" outlineLevel="0" collapsed="false">
      <c r="A1497" s="16" t="s">
        <v>2443</v>
      </c>
      <c r="B1497" s="16" t="s">
        <v>2439</v>
      </c>
      <c r="C1497" s="16" t="s">
        <v>378</v>
      </c>
      <c r="D1497" s="16" t="s">
        <v>232</v>
      </c>
      <c r="E1497" s="16" t="n">
        <v>2</v>
      </c>
      <c r="F1497" s="16" t="n">
        <v>1997</v>
      </c>
      <c r="G1497" s="16" t="n">
        <v>0.05</v>
      </c>
      <c r="H1497" s="16" t="s">
        <v>70</v>
      </c>
      <c r="I1497" s="16" t="s">
        <v>100</v>
      </c>
      <c r="J1497" s="16" t="n">
        <v>5</v>
      </c>
      <c r="K1497" s="16" t="n">
        <v>4</v>
      </c>
      <c r="L1497" s="16" t="s">
        <v>41</v>
      </c>
      <c r="M1497" s="16" t="str">
        <f aca="false">IF(COUNTIF($A$2:A1497,A1497)&gt;1,"DUPLICATE","")</f>
        <v/>
      </c>
    </row>
    <row r="1498" customFormat="false" ht="15" hidden="false" customHeight="false" outlineLevel="0" collapsed="false">
      <c r="A1498" s="16" t="s">
        <v>2444</v>
      </c>
      <c r="B1498" s="16" t="s">
        <v>2439</v>
      </c>
      <c r="C1498" s="16" t="s">
        <v>1993</v>
      </c>
      <c r="D1498" s="16" t="s">
        <v>412</v>
      </c>
      <c r="E1498" s="16" t="n">
        <v>1</v>
      </c>
      <c r="F1498" s="16" t="n">
        <v>1035</v>
      </c>
      <c r="G1498" s="16" t="n">
        <v>0.05</v>
      </c>
      <c r="H1498" s="16" t="s">
        <v>130</v>
      </c>
      <c r="I1498" s="16" t="s">
        <v>47</v>
      </c>
      <c r="J1498" s="16" t="n">
        <v>3</v>
      </c>
      <c r="K1498" s="16" t="n">
        <v>5</v>
      </c>
      <c r="L1498" s="16" t="s">
        <v>41</v>
      </c>
      <c r="M1498" s="16" t="str">
        <f aca="false">IF(COUNTIF($A$2:A1498,A1498)&gt;1,"DUPLICATE","")</f>
        <v/>
      </c>
    </row>
    <row r="1499" customFormat="false" ht="15" hidden="false" customHeight="false" outlineLevel="0" collapsed="false">
      <c r="A1499" s="16" t="s">
        <v>2445</v>
      </c>
      <c r="B1499" s="16" t="s">
        <v>2439</v>
      </c>
      <c r="C1499" s="16" t="s">
        <v>343</v>
      </c>
      <c r="D1499" s="16" t="s">
        <v>165</v>
      </c>
      <c r="E1499" s="16" t="n">
        <v>1</v>
      </c>
      <c r="F1499" s="16" t="n">
        <v>939</v>
      </c>
      <c r="G1499" s="16" t="n">
        <v>0.3</v>
      </c>
      <c r="H1499" s="16" t="s">
        <v>112</v>
      </c>
      <c r="I1499" s="16" t="s">
        <v>60</v>
      </c>
      <c r="J1499" s="16" t="n">
        <v>3</v>
      </c>
      <c r="K1499" s="16" t="n">
        <v>4</v>
      </c>
      <c r="L1499" s="16" t="s">
        <v>41</v>
      </c>
      <c r="M1499" s="16" t="str">
        <f aca="false">IF(COUNTIF($A$2:A1499,A1499)&gt;1,"DUPLICATE","")</f>
        <v/>
      </c>
    </row>
    <row r="1500" customFormat="false" ht="15" hidden="false" customHeight="false" outlineLevel="0" collapsed="false">
      <c r="A1500" s="16" t="s">
        <v>2446</v>
      </c>
      <c r="B1500" s="16" t="s">
        <v>2439</v>
      </c>
      <c r="C1500" s="16" t="s">
        <v>2447</v>
      </c>
      <c r="D1500" s="16" t="s">
        <v>173</v>
      </c>
      <c r="E1500" s="16" t="n">
        <v>2</v>
      </c>
      <c r="F1500" s="16" t="n">
        <v>1248</v>
      </c>
      <c r="G1500" s="16" t="n">
        <v>0</v>
      </c>
      <c r="H1500" s="16" t="s">
        <v>130</v>
      </c>
      <c r="I1500" s="16" t="s">
        <v>60</v>
      </c>
      <c r="J1500" s="16" t="n">
        <v>2</v>
      </c>
      <c r="K1500" s="16" t="n">
        <v>4</v>
      </c>
      <c r="L1500" s="16" t="s">
        <v>41</v>
      </c>
      <c r="M1500" s="16" t="str">
        <f aca="false">IF(COUNTIF($A$2:A1500,A1500)&gt;1,"DUPLICATE","")</f>
        <v/>
      </c>
    </row>
    <row r="1501" customFormat="false" ht="15" hidden="false" customHeight="false" outlineLevel="0" collapsed="false">
      <c r="A1501" s="16" t="s">
        <v>2448</v>
      </c>
      <c r="B1501" s="16" t="s">
        <v>2439</v>
      </c>
      <c r="C1501" s="16" t="s">
        <v>505</v>
      </c>
      <c r="D1501" s="16" t="s">
        <v>63</v>
      </c>
      <c r="E1501" s="16" t="n">
        <v>1</v>
      </c>
      <c r="F1501" s="16" t="n">
        <v>1449</v>
      </c>
      <c r="G1501" s="16" t="n">
        <v>0.1</v>
      </c>
      <c r="H1501" s="16" t="s">
        <v>130</v>
      </c>
      <c r="I1501" s="16" t="s">
        <v>60</v>
      </c>
      <c r="J1501" s="16" t="n">
        <v>2</v>
      </c>
      <c r="K1501" s="16" t="n">
        <v>4</v>
      </c>
      <c r="L1501" s="16" t="s">
        <v>41</v>
      </c>
      <c r="M1501" s="16" t="str">
        <f aca="false">IF(COUNTIF($A$2:A1501,A1501)&gt;1,"DUPLICATE","")</f>
        <v/>
      </c>
    </row>
    <row r="1502" customFormat="false" ht="15" hidden="false" customHeight="false" outlineLevel="0" collapsed="false">
      <c r="A1502" s="16" t="s">
        <v>2449</v>
      </c>
      <c r="B1502" s="16" t="s">
        <v>2439</v>
      </c>
      <c r="C1502" s="16" t="s">
        <v>505</v>
      </c>
      <c r="D1502" s="16" t="s">
        <v>300</v>
      </c>
      <c r="E1502" s="16" t="n">
        <v>1</v>
      </c>
      <c r="F1502" s="16" t="n">
        <v>2590</v>
      </c>
      <c r="G1502" s="16" t="n">
        <v>0</v>
      </c>
      <c r="H1502" s="16" t="s">
        <v>130</v>
      </c>
      <c r="I1502" s="16" t="s">
        <v>40</v>
      </c>
      <c r="J1502" s="16" t="n">
        <v>5</v>
      </c>
      <c r="K1502" s="16" t="n">
        <v>4</v>
      </c>
      <c r="L1502" s="16" t="s">
        <v>41</v>
      </c>
      <c r="M1502" s="16" t="str">
        <f aca="false">IF(COUNTIF($A$2:A1502,A1502)&gt;1,"DUPLICATE","")</f>
        <v/>
      </c>
    </row>
    <row r="1503" customFormat="false" ht="15" hidden="false" customHeight="false" outlineLevel="0" collapsed="false">
      <c r="A1503" s="16" t="s">
        <v>2450</v>
      </c>
      <c r="B1503" s="16" t="s">
        <v>2439</v>
      </c>
      <c r="C1503" s="16" t="s">
        <v>583</v>
      </c>
      <c r="D1503" s="16" t="s">
        <v>254</v>
      </c>
      <c r="E1503" s="16" t="n">
        <v>4</v>
      </c>
      <c r="F1503" s="16" t="n">
        <v>972</v>
      </c>
      <c r="G1503" s="16" t="n">
        <v>0.15</v>
      </c>
      <c r="H1503" s="16" t="s">
        <v>130</v>
      </c>
      <c r="I1503" s="16" t="s">
        <v>60</v>
      </c>
      <c r="J1503" s="16" t="n">
        <v>5</v>
      </c>
      <c r="K1503" s="16" t="n">
        <v>3</v>
      </c>
      <c r="L1503" s="16" t="s">
        <v>57</v>
      </c>
      <c r="M1503" s="16" t="str">
        <f aca="false">IF(COUNTIF($A$2:A1503,A1503)&gt;1,"DUPLICATE","")</f>
        <v/>
      </c>
    </row>
    <row r="1504" customFormat="false" ht="15" hidden="false" customHeight="false" outlineLevel="0" collapsed="false">
      <c r="A1504" s="16" t="s">
        <v>2451</v>
      </c>
      <c r="B1504" s="16" t="s">
        <v>2439</v>
      </c>
      <c r="C1504" s="16" t="s">
        <v>2023</v>
      </c>
      <c r="D1504" s="16" t="s">
        <v>184</v>
      </c>
      <c r="E1504" s="16" t="n">
        <v>2</v>
      </c>
      <c r="F1504" s="16" t="n">
        <v>1307</v>
      </c>
      <c r="G1504" s="16" t="n">
        <v>0.1</v>
      </c>
      <c r="H1504" s="16" t="s">
        <v>130</v>
      </c>
      <c r="I1504" s="16" t="s">
        <v>40</v>
      </c>
      <c r="J1504" s="16" t="n">
        <v>2</v>
      </c>
      <c r="K1504" s="16" t="n">
        <v>5</v>
      </c>
      <c r="L1504" s="16" t="s">
        <v>41</v>
      </c>
      <c r="M1504" s="16" t="str">
        <f aca="false">IF(COUNTIF($A$2:A1504,A1504)&gt;1,"DUPLICATE","")</f>
        <v/>
      </c>
    </row>
    <row r="1505" customFormat="false" ht="15" hidden="false" customHeight="false" outlineLevel="0" collapsed="false">
      <c r="A1505" s="16" t="s">
        <v>2452</v>
      </c>
      <c r="B1505" s="16" t="s">
        <v>2439</v>
      </c>
      <c r="C1505" s="16" t="s">
        <v>2066</v>
      </c>
      <c r="D1505" s="16" t="s">
        <v>341</v>
      </c>
      <c r="E1505" s="16" t="n">
        <v>2</v>
      </c>
      <c r="F1505" s="16" t="n">
        <v>1112</v>
      </c>
      <c r="G1505" s="16" t="n">
        <v>0.1</v>
      </c>
      <c r="H1505" s="16" t="s">
        <v>112</v>
      </c>
      <c r="I1505" s="16" t="s">
        <v>60</v>
      </c>
      <c r="J1505" s="16" t="n">
        <v>2</v>
      </c>
      <c r="K1505" s="16" t="n">
        <v>4</v>
      </c>
      <c r="L1505" s="16" t="s">
        <v>41</v>
      </c>
      <c r="M1505" s="16" t="str">
        <f aca="false">IF(COUNTIF($A$2:A1505,A1505)&gt;1,"DUPLICATE","")</f>
        <v/>
      </c>
    </row>
    <row r="1506" customFormat="false" ht="15" hidden="false" customHeight="false" outlineLevel="0" collapsed="false">
      <c r="A1506" s="16" t="s">
        <v>2453</v>
      </c>
      <c r="B1506" s="16" t="s">
        <v>2439</v>
      </c>
      <c r="C1506" s="16" t="s">
        <v>238</v>
      </c>
      <c r="D1506" s="16" t="s">
        <v>412</v>
      </c>
      <c r="E1506" s="16" t="n">
        <v>1</v>
      </c>
      <c r="F1506" s="16" t="n">
        <v>978</v>
      </c>
      <c r="G1506" s="16" t="n">
        <v>0.1</v>
      </c>
      <c r="H1506" s="16" t="s">
        <v>130</v>
      </c>
      <c r="I1506" s="16" t="s">
        <v>71</v>
      </c>
      <c r="J1506" s="16" t="n">
        <v>2</v>
      </c>
      <c r="K1506" s="16"/>
      <c r="L1506" s="16" t="s">
        <v>41</v>
      </c>
      <c r="M1506" s="16" t="str">
        <f aca="false">IF(COUNTIF($A$2:A1506,A1506)&gt;1,"DUPLICATE","")</f>
        <v/>
      </c>
    </row>
    <row r="1507" customFormat="false" ht="15" hidden="false" customHeight="false" outlineLevel="0" collapsed="false">
      <c r="A1507" s="16" t="s">
        <v>2454</v>
      </c>
      <c r="B1507" s="16" t="s">
        <v>2439</v>
      </c>
      <c r="C1507" s="16" t="s">
        <v>1259</v>
      </c>
      <c r="D1507" s="16" t="s">
        <v>74</v>
      </c>
      <c r="E1507" s="16" t="n">
        <v>1</v>
      </c>
      <c r="F1507" s="16" t="n">
        <v>18140</v>
      </c>
      <c r="G1507" s="16" t="n">
        <v>0</v>
      </c>
      <c r="H1507" s="16" t="s">
        <v>46</v>
      </c>
      <c r="I1507" s="16" t="s">
        <v>47</v>
      </c>
      <c r="J1507" s="16" t="n">
        <v>5</v>
      </c>
      <c r="K1507" s="16"/>
      <c r="L1507" s="16" t="s">
        <v>41</v>
      </c>
      <c r="M1507" s="16" t="str">
        <f aca="false">IF(COUNTIF($A$2:A1507,A1507)&gt;1,"DUPLICATE","")</f>
        <v/>
      </c>
    </row>
    <row r="1508" customFormat="false" ht="15" hidden="false" customHeight="false" outlineLevel="0" collapsed="false">
      <c r="A1508" s="16" t="s">
        <v>2455</v>
      </c>
      <c r="B1508" s="16" t="s">
        <v>2439</v>
      </c>
      <c r="C1508" s="16" t="s">
        <v>280</v>
      </c>
      <c r="D1508" s="16" t="s">
        <v>451</v>
      </c>
      <c r="E1508" s="16" t="n">
        <v>1</v>
      </c>
      <c r="F1508" s="16" t="n">
        <v>1293</v>
      </c>
      <c r="G1508" s="16" t="n">
        <v>0.1</v>
      </c>
      <c r="H1508" s="16" t="s">
        <v>81</v>
      </c>
      <c r="I1508" s="16" t="s">
        <v>71</v>
      </c>
      <c r="J1508" s="16" t="n">
        <v>3</v>
      </c>
      <c r="K1508" s="16" t="n">
        <v>5</v>
      </c>
      <c r="L1508" s="16" t="s">
        <v>41</v>
      </c>
      <c r="M1508" s="16" t="str">
        <f aca="false">IF(COUNTIF($A$2:A1508,A1508)&gt;1,"DUPLICATE","")</f>
        <v/>
      </c>
    </row>
    <row r="1509" customFormat="false" ht="15" hidden="false" customHeight="false" outlineLevel="0" collapsed="false">
      <c r="A1509" s="16" t="s">
        <v>2456</v>
      </c>
      <c r="B1509" s="16" t="s">
        <v>2457</v>
      </c>
      <c r="C1509" s="16" t="s">
        <v>756</v>
      </c>
      <c r="D1509" s="16" t="s">
        <v>191</v>
      </c>
      <c r="E1509" s="16" t="n">
        <v>2</v>
      </c>
      <c r="F1509" s="16" t="n">
        <v>389</v>
      </c>
      <c r="G1509" s="16" t="n">
        <v>0.2</v>
      </c>
      <c r="H1509" s="16" t="s">
        <v>39</v>
      </c>
      <c r="I1509" s="16" t="s">
        <v>71</v>
      </c>
      <c r="J1509" s="16" t="n">
        <v>3</v>
      </c>
      <c r="K1509" s="16" t="n">
        <v>4</v>
      </c>
      <c r="L1509" s="16" t="s">
        <v>41</v>
      </c>
      <c r="M1509" s="16" t="str">
        <f aca="false">IF(COUNTIF($A$2:A1509,A1509)&gt;1,"DUPLICATE","")</f>
        <v/>
      </c>
    </row>
    <row r="1510" customFormat="false" ht="15" hidden="false" customHeight="false" outlineLevel="0" collapsed="false">
      <c r="A1510" s="16" t="s">
        <v>2458</v>
      </c>
      <c r="B1510" s="16" t="s">
        <v>2457</v>
      </c>
      <c r="C1510" s="16" t="s">
        <v>1457</v>
      </c>
      <c r="D1510" s="16" t="s">
        <v>254</v>
      </c>
      <c r="E1510" s="16" t="n">
        <v>1</v>
      </c>
      <c r="F1510" s="16" t="n">
        <v>972</v>
      </c>
      <c r="G1510" s="16" t="n">
        <v>0.2</v>
      </c>
      <c r="H1510" s="16" t="s">
        <v>130</v>
      </c>
      <c r="I1510" s="16" t="s">
        <v>60</v>
      </c>
      <c r="J1510" s="16" t="n">
        <v>4</v>
      </c>
      <c r="K1510" s="16" t="n">
        <v>4</v>
      </c>
      <c r="L1510" s="16" t="s">
        <v>41</v>
      </c>
      <c r="M1510" s="16" t="str">
        <f aca="false">IF(COUNTIF($A$2:A1510,A1510)&gt;1,"DUPLICATE","")</f>
        <v/>
      </c>
    </row>
    <row r="1511" customFormat="false" ht="15" hidden="false" customHeight="false" outlineLevel="0" collapsed="false">
      <c r="A1511" s="16" t="s">
        <v>2459</v>
      </c>
      <c r="B1511" s="16" t="s">
        <v>2457</v>
      </c>
      <c r="C1511" s="16" t="s">
        <v>2460</v>
      </c>
      <c r="D1511" s="16" t="s">
        <v>126</v>
      </c>
      <c r="E1511" s="16" t="n">
        <v>2</v>
      </c>
      <c r="F1511" s="16" t="n">
        <v>379</v>
      </c>
      <c r="G1511" s="16" t="n">
        <v>0</v>
      </c>
      <c r="H1511" s="16" t="s">
        <v>112</v>
      </c>
      <c r="I1511" s="16" t="s">
        <v>40</v>
      </c>
      <c r="J1511" s="16" t="n">
        <v>4</v>
      </c>
      <c r="K1511" s="16" t="n">
        <v>3</v>
      </c>
      <c r="L1511" s="16" t="s">
        <v>41</v>
      </c>
      <c r="M1511" s="16" t="str">
        <f aca="false">IF(COUNTIF($A$2:A1511,A1511)&gt;1,"DUPLICATE","")</f>
        <v/>
      </c>
    </row>
    <row r="1512" customFormat="false" ht="15" hidden="false" customHeight="false" outlineLevel="0" collapsed="false">
      <c r="A1512" s="16" t="s">
        <v>2461</v>
      </c>
      <c r="B1512" s="16" t="s">
        <v>2457</v>
      </c>
      <c r="C1512" s="16" t="s">
        <v>2462</v>
      </c>
      <c r="D1512" s="16" t="s">
        <v>80</v>
      </c>
      <c r="E1512" s="16" t="n">
        <v>2</v>
      </c>
      <c r="F1512" s="16" t="n">
        <v>1476</v>
      </c>
      <c r="G1512" s="16" t="n">
        <v>0.05</v>
      </c>
      <c r="H1512" s="16" t="s">
        <v>67</v>
      </c>
      <c r="I1512" s="16" t="s">
        <v>60</v>
      </c>
      <c r="J1512" s="16" t="n">
        <v>5</v>
      </c>
      <c r="K1512" s="16" t="n">
        <v>5</v>
      </c>
      <c r="L1512" s="16" t="s">
        <v>41</v>
      </c>
      <c r="M1512" s="16" t="str">
        <f aca="false">IF(COUNTIF($A$2:A1512,A1512)&gt;1,"DUPLICATE","")</f>
        <v/>
      </c>
    </row>
    <row r="1513" customFormat="false" ht="15" hidden="false" customHeight="false" outlineLevel="0" collapsed="false">
      <c r="A1513" s="16" t="s">
        <v>2463</v>
      </c>
      <c r="B1513" s="16" t="s">
        <v>2457</v>
      </c>
      <c r="C1513" s="16" t="s">
        <v>1104</v>
      </c>
      <c r="D1513" s="16" t="s">
        <v>393</v>
      </c>
      <c r="E1513" s="16" t="n">
        <v>1</v>
      </c>
      <c r="F1513" s="16" t="n">
        <v>478</v>
      </c>
      <c r="G1513" s="16" t="n">
        <v>0</v>
      </c>
      <c r="H1513" s="16" t="s">
        <v>81</v>
      </c>
      <c r="I1513" s="16" t="s">
        <v>60</v>
      </c>
      <c r="J1513" s="16" t="n">
        <v>3</v>
      </c>
      <c r="K1513" s="16" t="n">
        <v>3</v>
      </c>
      <c r="L1513" s="16" t="s">
        <v>57</v>
      </c>
      <c r="M1513" s="16" t="str">
        <f aca="false">IF(COUNTIF($A$2:A1513,A1513)&gt;1,"DUPLICATE","")</f>
        <v/>
      </c>
    </row>
    <row r="1514" customFormat="false" ht="15" hidden="false" customHeight="false" outlineLevel="0" collapsed="false">
      <c r="A1514" s="16" t="s">
        <v>2464</v>
      </c>
      <c r="B1514" s="16" t="s">
        <v>2457</v>
      </c>
      <c r="C1514" s="16" t="s">
        <v>1807</v>
      </c>
      <c r="D1514" s="16" t="s">
        <v>229</v>
      </c>
      <c r="E1514" s="16" t="n">
        <v>5</v>
      </c>
      <c r="F1514" s="16" t="n">
        <v>449</v>
      </c>
      <c r="G1514" s="16" t="n">
        <v>0.15</v>
      </c>
      <c r="H1514" s="16" t="s">
        <v>56</v>
      </c>
      <c r="I1514" s="16" t="s">
        <v>100</v>
      </c>
      <c r="J1514" s="16" t="n">
        <v>4</v>
      </c>
      <c r="K1514" s="16" t="n">
        <v>4</v>
      </c>
      <c r="L1514" s="16" t="s">
        <v>41</v>
      </c>
      <c r="M1514" s="16" t="str">
        <f aca="false">IF(COUNTIF($A$2:A1514,A1514)&gt;1,"DUPLICATE","")</f>
        <v/>
      </c>
    </row>
    <row r="1515" customFormat="false" ht="15" hidden="false" customHeight="false" outlineLevel="0" collapsed="false">
      <c r="A1515" s="16" t="s">
        <v>2465</v>
      </c>
      <c r="B1515" s="16" t="s">
        <v>2457</v>
      </c>
      <c r="C1515" s="16" t="s">
        <v>1951</v>
      </c>
      <c r="D1515" s="16" t="s">
        <v>229</v>
      </c>
      <c r="E1515" s="16" t="n">
        <v>1</v>
      </c>
      <c r="F1515" s="16" t="n">
        <v>430</v>
      </c>
      <c r="G1515" s="16" t="n">
        <v>0</v>
      </c>
      <c r="H1515" s="16" t="s">
        <v>112</v>
      </c>
      <c r="I1515" s="16" t="s">
        <v>40</v>
      </c>
      <c r="J1515" s="16" t="n">
        <v>3</v>
      </c>
      <c r="K1515" s="16" t="n">
        <v>4</v>
      </c>
      <c r="L1515" s="16" t="s">
        <v>41</v>
      </c>
      <c r="M1515" s="16" t="str">
        <f aca="false">IF(COUNTIF($A$2:A1515,A1515)&gt;1,"DUPLICATE","")</f>
        <v/>
      </c>
    </row>
    <row r="1516" customFormat="false" ht="15" hidden="false" customHeight="false" outlineLevel="0" collapsed="false">
      <c r="A1516" s="16" t="s">
        <v>2466</v>
      </c>
      <c r="B1516" s="16" t="s">
        <v>2457</v>
      </c>
      <c r="C1516" s="16" t="s">
        <v>888</v>
      </c>
      <c r="D1516" s="16" t="s">
        <v>393</v>
      </c>
      <c r="E1516" s="16" t="n">
        <v>2</v>
      </c>
      <c r="F1516" s="16" t="n">
        <v>521</v>
      </c>
      <c r="G1516" s="16" t="n">
        <v>0</v>
      </c>
      <c r="H1516" s="16" t="s">
        <v>130</v>
      </c>
      <c r="I1516" s="16" t="s">
        <v>40</v>
      </c>
      <c r="J1516" s="16" t="n">
        <v>3</v>
      </c>
      <c r="K1516" s="16" t="n">
        <v>5</v>
      </c>
      <c r="L1516" s="16" t="s">
        <v>41</v>
      </c>
      <c r="M1516" s="16" t="str">
        <f aca="false">IF(COUNTIF($A$2:A1516,A1516)&gt;1,"DUPLICATE","")</f>
        <v/>
      </c>
    </row>
    <row r="1517" customFormat="false" ht="15" hidden="false" customHeight="false" outlineLevel="0" collapsed="false">
      <c r="A1517" s="16" t="s">
        <v>2467</v>
      </c>
      <c r="B1517" s="16" t="s">
        <v>2457</v>
      </c>
      <c r="C1517" s="16" t="s">
        <v>138</v>
      </c>
      <c r="D1517" s="16" t="s">
        <v>300</v>
      </c>
      <c r="E1517" s="16" t="n">
        <v>2</v>
      </c>
      <c r="F1517" s="16" t="n">
        <v>2430</v>
      </c>
      <c r="G1517" s="16" t="n">
        <v>0.05</v>
      </c>
      <c r="H1517" s="16" t="s">
        <v>527</v>
      </c>
      <c r="I1517" s="16" t="s">
        <v>100</v>
      </c>
      <c r="J1517" s="16" t="n">
        <v>2</v>
      </c>
      <c r="K1517" s="16" t="n">
        <v>4</v>
      </c>
      <c r="L1517" s="16" t="s">
        <v>41</v>
      </c>
      <c r="M1517" s="16" t="str">
        <f aca="false">IF(COUNTIF($A$2:A1517,A1517)&gt;1,"DUPLICATE","")</f>
        <v/>
      </c>
    </row>
    <row r="1518" customFormat="false" ht="15" hidden="false" customHeight="false" outlineLevel="0" collapsed="false">
      <c r="A1518" s="16" t="s">
        <v>2468</v>
      </c>
      <c r="B1518" s="16" t="s">
        <v>2457</v>
      </c>
      <c r="C1518" s="16" t="s">
        <v>764</v>
      </c>
      <c r="D1518" s="16" t="s">
        <v>88</v>
      </c>
      <c r="E1518" s="16" t="n">
        <v>2</v>
      </c>
      <c r="F1518" s="16" t="n">
        <v>3002</v>
      </c>
      <c r="G1518" s="16" t="n">
        <v>0.1</v>
      </c>
      <c r="H1518" s="16" t="s">
        <v>130</v>
      </c>
      <c r="I1518" s="16" t="s">
        <v>40</v>
      </c>
      <c r="J1518" s="16" t="n">
        <v>3</v>
      </c>
      <c r="K1518" s="16" t="n">
        <v>3</v>
      </c>
      <c r="L1518" s="16" t="s">
        <v>57</v>
      </c>
      <c r="M1518" s="16" t="str">
        <f aca="false">IF(COUNTIF($A$2:A1518,A1518)&gt;1,"DUPLICATE","")</f>
        <v/>
      </c>
    </row>
    <row r="1519" customFormat="false" ht="15" hidden="false" customHeight="false" outlineLevel="0" collapsed="false">
      <c r="A1519" s="16" t="s">
        <v>2469</v>
      </c>
      <c r="B1519" s="16" t="s">
        <v>2457</v>
      </c>
      <c r="C1519" s="16" t="s">
        <v>2351</v>
      </c>
      <c r="D1519" s="16" t="s">
        <v>136</v>
      </c>
      <c r="E1519" s="16" t="n">
        <v>1</v>
      </c>
      <c r="F1519" s="16" t="n">
        <v>2240</v>
      </c>
      <c r="G1519" s="16" t="n">
        <v>0.1</v>
      </c>
      <c r="H1519" s="16" t="s">
        <v>39</v>
      </c>
      <c r="I1519" s="16" t="s">
        <v>47</v>
      </c>
      <c r="J1519" s="16" t="n">
        <v>3</v>
      </c>
      <c r="K1519" s="16" t="n">
        <v>5</v>
      </c>
      <c r="L1519" s="16" t="s">
        <v>41</v>
      </c>
      <c r="M1519" s="16" t="str">
        <f aca="false">IF(COUNTIF($A$2:A1519,A1519)&gt;1,"DUPLICATE","")</f>
        <v/>
      </c>
    </row>
    <row r="1520" customFormat="false" ht="15" hidden="false" customHeight="false" outlineLevel="0" collapsed="false">
      <c r="A1520" s="16" t="s">
        <v>2470</v>
      </c>
      <c r="B1520" s="16" t="s">
        <v>2457</v>
      </c>
      <c r="C1520" s="16" t="s">
        <v>1178</v>
      </c>
      <c r="D1520" s="16" t="s">
        <v>111</v>
      </c>
      <c r="E1520" s="16" t="n">
        <v>1</v>
      </c>
      <c r="F1520" s="16" t="n">
        <v>973</v>
      </c>
      <c r="G1520" s="16" t="n">
        <v>0</v>
      </c>
      <c r="H1520" s="16" t="s">
        <v>70</v>
      </c>
      <c r="I1520" s="16" t="s">
        <v>71</v>
      </c>
      <c r="J1520" s="16" t="n">
        <v>8</v>
      </c>
      <c r="K1520" s="16" t="n">
        <v>3</v>
      </c>
      <c r="L1520" s="16" t="s">
        <v>57</v>
      </c>
      <c r="M1520" s="16" t="str">
        <f aca="false">IF(COUNTIF($A$2:A1520,A1520)&gt;1,"DUPLICATE","")</f>
        <v/>
      </c>
    </row>
    <row r="1521" customFormat="false" ht="15" hidden="false" customHeight="false" outlineLevel="0" collapsed="false">
      <c r="A1521" s="16" t="s">
        <v>2471</v>
      </c>
      <c r="B1521" s="16" t="s">
        <v>2472</v>
      </c>
      <c r="C1521" s="16" t="s">
        <v>1292</v>
      </c>
      <c r="D1521" s="16" t="s">
        <v>133</v>
      </c>
      <c r="E1521" s="16" t="n">
        <v>2</v>
      </c>
      <c r="F1521" s="16" t="n">
        <v>610</v>
      </c>
      <c r="G1521" s="16" t="n">
        <v>0.2</v>
      </c>
      <c r="H1521" s="16" t="s">
        <v>39</v>
      </c>
      <c r="I1521" s="16" t="s">
        <v>71</v>
      </c>
      <c r="J1521" s="16" t="n">
        <v>5</v>
      </c>
      <c r="K1521" s="16" t="n">
        <v>4</v>
      </c>
      <c r="L1521" s="16" t="s">
        <v>41</v>
      </c>
      <c r="M1521" s="16" t="str">
        <f aca="false">IF(COUNTIF($A$2:A1521,A1521)&gt;1,"DUPLICATE","")</f>
        <v/>
      </c>
    </row>
    <row r="1522" customFormat="false" ht="15" hidden="false" customHeight="false" outlineLevel="0" collapsed="false">
      <c r="A1522" s="16" t="s">
        <v>2473</v>
      </c>
      <c r="B1522" s="16" t="s">
        <v>2472</v>
      </c>
      <c r="C1522" s="16" t="s">
        <v>359</v>
      </c>
      <c r="D1522" s="16" t="s">
        <v>115</v>
      </c>
      <c r="E1522" s="16" t="n">
        <v>2</v>
      </c>
      <c r="F1522" s="16" t="n">
        <v>289</v>
      </c>
      <c r="G1522" s="16" t="n">
        <v>0.15</v>
      </c>
      <c r="H1522" s="16" t="s">
        <v>89</v>
      </c>
      <c r="I1522" s="16" t="s">
        <v>60</v>
      </c>
      <c r="J1522" s="16" t="n">
        <v>2</v>
      </c>
      <c r="K1522" s="16" t="n">
        <v>4</v>
      </c>
      <c r="L1522" s="16" t="s">
        <v>41</v>
      </c>
      <c r="M1522" s="16" t="str">
        <f aca="false">IF(COUNTIF($A$2:A1522,A1522)&gt;1,"DUPLICATE","")</f>
        <v/>
      </c>
    </row>
    <row r="1523" customFormat="false" ht="15" hidden="false" customHeight="false" outlineLevel="0" collapsed="false">
      <c r="A1523" s="16" t="s">
        <v>2474</v>
      </c>
      <c r="B1523" s="16" t="s">
        <v>2472</v>
      </c>
      <c r="C1523" s="16" t="s">
        <v>678</v>
      </c>
      <c r="D1523" s="16" t="s">
        <v>92</v>
      </c>
      <c r="E1523" s="16" t="n">
        <v>2</v>
      </c>
      <c r="F1523" s="16" t="n">
        <v>3845</v>
      </c>
      <c r="G1523" s="16" t="n">
        <v>0.15</v>
      </c>
      <c r="H1523" s="16" t="s">
        <v>81</v>
      </c>
      <c r="I1523" s="16" t="s">
        <v>40</v>
      </c>
      <c r="J1523" s="16" t="n">
        <v>5</v>
      </c>
      <c r="K1523" s="16" t="n">
        <v>4</v>
      </c>
      <c r="L1523" s="16" t="s">
        <v>41</v>
      </c>
      <c r="M1523" s="16" t="str">
        <f aca="false">IF(COUNTIF($A$2:A1523,A1523)&gt;1,"DUPLICATE","")</f>
        <v/>
      </c>
    </row>
    <row r="1524" customFormat="false" ht="15" hidden="false" customHeight="false" outlineLevel="0" collapsed="false">
      <c r="A1524" s="16" t="s">
        <v>2475</v>
      </c>
      <c r="B1524" s="16" t="s">
        <v>2472</v>
      </c>
      <c r="C1524" s="16" t="s">
        <v>1702</v>
      </c>
      <c r="D1524" s="16" t="s">
        <v>721</v>
      </c>
      <c r="E1524" s="16" t="n">
        <v>1</v>
      </c>
      <c r="F1524" s="16" t="n">
        <v>516</v>
      </c>
      <c r="G1524" s="16" t="n">
        <v>0</v>
      </c>
      <c r="H1524" s="16" t="s">
        <v>130</v>
      </c>
      <c r="I1524" s="16" t="s">
        <v>60</v>
      </c>
      <c r="J1524" s="16" t="n">
        <v>4</v>
      </c>
      <c r="K1524" s="16" t="n">
        <v>3</v>
      </c>
      <c r="L1524" s="16" t="s">
        <v>57</v>
      </c>
      <c r="M1524" s="16" t="str">
        <f aca="false">IF(COUNTIF($A$2:A1524,A1524)&gt;1,"DUPLICATE","")</f>
        <v/>
      </c>
    </row>
    <row r="1525" customFormat="false" ht="15" hidden="false" customHeight="false" outlineLevel="0" collapsed="false">
      <c r="A1525" s="16" t="s">
        <v>2476</v>
      </c>
      <c r="B1525" s="16" t="s">
        <v>2472</v>
      </c>
      <c r="C1525" s="16" t="s">
        <v>370</v>
      </c>
      <c r="D1525" s="16" t="s">
        <v>142</v>
      </c>
      <c r="E1525" s="16" t="n">
        <v>3</v>
      </c>
      <c r="F1525" s="16" t="n">
        <v>579</v>
      </c>
      <c r="G1525" s="16" t="n">
        <v>0</v>
      </c>
      <c r="H1525" s="16" t="s">
        <v>130</v>
      </c>
      <c r="I1525" s="16" t="s">
        <v>47</v>
      </c>
      <c r="J1525" s="16" t="n">
        <v>5</v>
      </c>
      <c r="K1525" s="16" t="n">
        <v>3</v>
      </c>
      <c r="L1525" s="16" t="s">
        <v>41</v>
      </c>
      <c r="M1525" s="16" t="str">
        <f aca="false">IF(COUNTIF($A$2:A1525,A1525)&gt;1,"DUPLICATE","")</f>
        <v/>
      </c>
    </row>
    <row r="1526" customFormat="false" ht="15" hidden="false" customHeight="false" outlineLevel="0" collapsed="false">
      <c r="A1526" s="16" t="s">
        <v>2477</v>
      </c>
      <c r="B1526" s="16" t="s">
        <v>2472</v>
      </c>
      <c r="C1526" s="16" t="s">
        <v>2478</v>
      </c>
      <c r="D1526" s="16" t="s">
        <v>51</v>
      </c>
      <c r="E1526" s="16" t="n">
        <v>1</v>
      </c>
      <c r="F1526" s="16" t="n">
        <v>2327</v>
      </c>
      <c r="G1526" s="16" t="n">
        <v>0.15</v>
      </c>
      <c r="H1526" s="16" t="s">
        <v>112</v>
      </c>
      <c r="I1526" s="16" t="s">
        <v>40</v>
      </c>
      <c r="J1526" s="16" t="n">
        <v>3</v>
      </c>
      <c r="K1526" s="16" t="n">
        <v>5</v>
      </c>
      <c r="L1526" s="16" t="s">
        <v>41</v>
      </c>
      <c r="M1526" s="16" t="str">
        <f aca="false">IF(COUNTIF($A$2:A1526,A1526)&gt;1,"DUPLICATE","")</f>
        <v/>
      </c>
    </row>
    <row r="1527" customFormat="false" ht="15" hidden="false" customHeight="false" outlineLevel="0" collapsed="false">
      <c r="A1527" s="16" t="s">
        <v>2479</v>
      </c>
      <c r="B1527" s="16" t="s">
        <v>2472</v>
      </c>
      <c r="C1527" s="16" t="s">
        <v>1249</v>
      </c>
      <c r="D1527" s="16" t="s">
        <v>184</v>
      </c>
      <c r="E1527" s="16" t="n">
        <v>1</v>
      </c>
      <c r="F1527" s="16" t="n">
        <v>1330</v>
      </c>
      <c r="G1527" s="16" t="n">
        <v>0</v>
      </c>
      <c r="H1527" s="16" t="s">
        <v>39</v>
      </c>
      <c r="I1527" s="16" t="s">
        <v>60</v>
      </c>
      <c r="J1527" s="16" t="n">
        <v>4</v>
      </c>
      <c r="K1527" s="16" t="n">
        <v>4</v>
      </c>
      <c r="L1527" s="16" t="s">
        <v>41</v>
      </c>
      <c r="M1527" s="16" t="str">
        <f aca="false">IF(COUNTIF($A$2:A1527,A1527)&gt;1,"DUPLICATE","")</f>
        <v/>
      </c>
    </row>
    <row r="1528" customFormat="false" ht="15" hidden="false" customHeight="false" outlineLevel="0" collapsed="false">
      <c r="A1528" s="16" t="s">
        <v>2480</v>
      </c>
      <c r="B1528" s="16" t="s">
        <v>2472</v>
      </c>
      <c r="C1528" s="16" t="s">
        <v>1625</v>
      </c>
      <c r="D1528" s="16" t="s">
        <v>179</v>
      </c>
      <c r="E1528" s="16" t="n">
        <v>1</v>
      </c>
      <c r="F1528" s="16" t="n">
        <v>2416</v>
      </c>
      <c r="G1528" s="16" t="n">
        <v>0</v>
      </c>
      <c r="H1528" s="16" t="s">
        <v>112</v>
      </c>
      <c r="I1528" s="16" t="s">
        <v>60</v>
      </c>
      <c r="J1528" s="16" t="n">
        <v>6</v>
      </c>
      <c r="K1528" s="16" t="n">
        <v>4</v>
      </c>
      <c r="L1528" s="16" t="s">
        <v>41</v>
      </c>
      <c r="M1528" s="16" t="str">
        <f aca="false">IF(COUNTIF($A$2:A1528,A1528)&gt;1,"DUPLICATE","")</f>
        <v/>
      </c>
    </row>
    <row r="1529" customFormat="false" ht="15" hidden="false" customHeight="false" outlineLevel="0" collapsed="false">
      <c r="A1529" s="16" t="s">
        <v>2481</v>
      </c>
      <c r="B1529" s="16" t="s">
        <v>2482</v>
      </c>
      <c r="C1529" s="16" t="s">
        <v>1465</v>
      </c>
      <c r="D1529" s="16" t="s">
        <v>222</v>
      </c>
      <c r="E1529" s="16" t="n">
        <v>3</v>
      </c>
      <c r="F1529" s="16" t="n">
        <v>1978</v>
      </c>
      <c r="G1529" s="16" t="n">
        <v>0.1</v>
      </c>
      <c r="H1529" s="16" t="s">
        <v>39</v>
      </c>
      <c r="I1529" s="16" t="s">
        <v>40</v>
      </c>
      <c r="J1529" s="16" t="n">
        <v>4</v>
      </c>
      <c r="K1529" s="16" t="n">
        <v>4</v>
      </c>
      <c r="L1529" s="16" t="s">
        <v>41</v>
      </c>
      <c r="M1529" s="16" t="str">
        <f aca="false">IF(COUNTIF($A$2:A1529,A1529)&gt;1,"DUPLICATE","")</f>
        <v/>
      </c>
    </row>
    <row r="1530" customFormat="false" ht="15" hidden="false" customHeight="false" outlineLevel="0" collapsed="false">
      <c r="A1530" s="16" t="s">
        <v>2483</v>
      </c>
      <c r="B1530" s="16" t="s">
        <v>2482</v>
      </c>
      <c r="C1530" s="16" t="s">
        <v>1371</v>
      </c>
      <c r="D1530" s="16" t="s">
        <v>308</v>
      </c>
      <c r="E1530" s="16" t="n">
        <v>2</v>
      </c>
      <c r="F1530" s="16" t="n">
        <v>208</v>
      </c>
      <c r="G1530" s="16" t="n">
        <v>0</v>
      </c>
      <c r="H1530" s="16" t="s">
        <v>130</v>
      </c>
      <c r="I1530" s="16" t="s">
        <v>60</v>
      </c>
      <c r="J1530" s="16" t="n">
        <v>3</v>
      </c>
      <c r="K1530" s="16" t="n">
        <v>5</v>
      </c>
      <c r="L1530" s="16" t="s">
        <v>41</v>
      </c>
      <c r="M1530" s="16" t="str">
        <f aca="false">IF(COUNTIF($A$2:A1530,A1530)&gt;1,"DUPLICATE","")</f>
        <v/>
      </c>
    </row>
    <row r="1531" customFormat="false" ht="15" hidden="false" customHeight="false" outlineLevel="0" collapsed="false">
      <c r="A1531" s="16" t="s">
        <v>2484</v>
      </c>
      <c r="B1531" s="16" t="s">
        <v>2482</v>
      </c>
      <c r="C1531" s="16" t="s">
        <v>307</v>
      </c>
      <c r="D1531" s="16" t="s">
        <v>108</v>
      </c>
      <c r="E1531" s="16" t="n">
        <v>1</v>
      </c>
      <c r="F1531" s="16" t="n">
        <v>3433</v>
      </c>
      <c r="G1531" s="16" t="n">
        <v>0.05</v>
      </c>
      <c r="H1531" s="16" t="s">
        <v>112</v>
      </c>
      <c r="I1531" s="16" t="s">
        <v>100</v>
      </c>
      <c r="J1531" s="16" t="n">
        <v>3</v>
      </c>
      <c r="K1531" s="16" t="n">
        <v>4</v>
      </c>
      <c r="L1531" s="16" t="s">
        <v>41</v>
      </c>
      <c r="M1531" s="16" t="str">
        <f aca="false">IF(COUNTIF($A$2:A1531,A1531)&gt;1,"DUPLICATE","")</f>
        <v/>
      </c>
    </row>
    <row r="1532" customFormat="false" ht="15" hidden="false" customHeight="false" outlineLevel="0" collapsed="false">
      <c r="A1532" s="16" t="s">
        <v>2485</v>
      </c>
      <c r="B1532" s="16" t="s">
        <v>2482</v>
      </c>
      <c r="C1532" s="16" t="s">
        <v>325</v>
      </c>
      <c r="D1532" s="16" t="s">
        <v>115</v>
      </c>
      <c r="E1532" s="16" t="n">
        <v>2</v>
      </c>
      <c r="F1532" s="16" t="n">
        <v>303</v>
      </c>
      <c r="G1532" s="16" t="n">
        <v>0.05</v>
      </c>
      <c r="H1532" s="16" t="s">
        <v>112</v>
      </c>
      <c r="I1532" s="16" t="s">
        <v>60</v>
      </c>
      <c r="J1532" s="16" t="n">
        <v>4</v>
      </c>
      <c r="K1532" s="16"/>
      <c r="L1532" s="16" t="s">
        <v>41</v>
      </c>
      <c r="M1532" s="16" t="str">
        <f aca="false">IF(COUNTIF($A$2:A1532,A1532)&gt;1,"DUPLICATE","")</f>
        <v/>
      </c>
    </row>
    <row r="1533" customFormat="false" ht="15" hidden="false" customHeight="false" outlineLevel="0" collapsed="false">
      <c r="A1533" s="16" t="s">
        <v>2486</v>
      </c>
      <c r="B1533" s="16" t="s">
        <v>2482</v>
      </c>
      <c r="C1533" s="16" t="s">
        <v>860</v>
      </c>
      <c r="D1533" s="16" t="s">
        <v>393</v>
      </c>
      <c r="E1533" s="16" t="n">
        <v>1</v>
      </c>
      <c r="F1533" s="16" t="n">
        <v>487</v>
      </c>
      <c r="G1533" s="16" t="n">
        <v>0.1</v>
      </c>
      <c r="H1533" s="16" t="s">
        <v>112</v>
      </c>
      <c r="I1533" s="16" t="s">
        <v>40</v>
      </c>
      <c r="J1533" s="16" t="n">
        <v>4</v>
      </c>
      <c r="K1533" s="16" t="n">
        <v>5</v>
      </c>
      <c r="L1533" s="16" t="s">
        <v>41</v>
      </c>
      <c r="M1533" s="16" t="str">
        <f aca="false">IF(COUNTIF($A$2:A1533,A1533)&gt;1,"DUPLICATE","")</f>
        <v/>
      </c>
    </row>
    <row r="1534" customFormat="false" ht="15" hidden="false" customHeight="false" outlineLevel="0" collapsed="false">
      <c r="A1534" s="16" t="s">
        <v>2487</v>
      </c>
      <c r="B1534" s="16" t="s">
        <v>2482</v>
      </c>
      <c r="C1534" s="16" t="s">
        <v>1157</v>
      </c>
      <c r="D1534" s="16" t="s">
        <v>191</v>
      </c>
      <c r="E1534" s="16" t="n">
        <v>2</v>
      </c>
      <c r="F1534" s="16" t="n">
        <v>380</v>
      </c>
      <c r="G1534" s="16" t="n">
        <v>0.05</v>
      </c>
      <c r="H1534" s="16" t="s">
        <v>130</v>
      </c>
      <c r="I1534" s="16" t="s">
        <v>60</v>
      </c>
      <c r="J1534" s="16" t="n">
        <v>3</v>
      </c>
      <c r="K1534" s="16" t="n">
        <v>4</v>
      </c>
      <c r="L1534" s="16" t="s">
        <v>41</v>
      </c>
      <c r="M1534" s="16" t="str">
        <f aca="false">IF(COUNTIF($A$2:A1534,A1534)&gt;1,"DUPLICATE","")</f>
        <v/>
      </c>
    </row>
    <row r="1535" customFormat="false" ht="15" hidden="false" customHeight="false" outlineLevel="0" collapsed="false">
      <c r="A1535" s="16" t="s">
        <v>2488</v>
      </c>
      <c r="B1535" s="16" t="s">
        <v>2482</v>
      </c>
      <c r="C1535" s="16" t="s">
        <v>128</v>
      </c>
      <c r="D1535" s="16" t="s">
        <v>300</v>
      </c>
      <c r="E1535" s="16" t="n">
        <v>2</v>
      </c>
      <c r="F1535" s="16" t="n">
        <v>2383</v>
      </c>
      <c r="G1535" s="16" t="n">
        <v>0.3</v>
      </c>
      <c r="H1535" s="16" t="s">
        <v>130</v>
      </c>
      <c r="I1535" s="16" t="s">
        <v>47</v>
      </c>
      <c r="J1535" s="16" t="n">
        <v>5</v>
      </c>
      <c r="K1535" s="16" t="n">
        <v>4</v>
      </c>
      <c r="L1535" s="16" t="s">
        <v>41</v>
      </c>
      <c r="M1535" s="16" t="str">
        <f aca="false">IF(COUNTIF($A$2:A1535,A1535)&gt;1,"DUPLICATE","")</f>
        <v/>
      </c>
    </row>
    <row r="1536" customFormat="false" ht="15" hidden="false" customHeight="false" outlineLevel="0" collapsed="false">
      <c r="A1536" s="16" t="s">
        <v>2489</v>
      </c>
      <c r="B1536" s="16" t="s">
        <v>2482</v>
      </c>
      <c r="C1536" s="16" t="s">
        <v>1919</v>
      </c>
      <c r="D1536" s="16" t="s">
        <v>203</v>
      </c>
      <c r="E1536" s="16" t="n">
        <v>3</v>
      </c>
      <c r="F1536" s="16" t="n">
        <v>2430</v>
      </c>
      <c r="G1536" s="16" t="n">
        <v>0.3</v>
      </c>
      <c r="H1536" s="16" t="s">
        <v>483</v>
      </c>
      <c r="I1536" s="16" t="s">
        <v>71</v>
      </c>
      <c r="J1536" s="16" t="n">
        <v>3</v>
      </c>
      <c r="K1536" s="16" t="n">
        <v>4</v>
      </c>
      <c r="L1536" s="16" t="s">
        <v>41</v>
      </c>
      <c r="M1536" s="16" t="str">
        <f aca="false">IF(COUNTIF($A$2:A1536,A1536)&gt;1,"DUPLICATE","")</f>
        <v/>
      </c>
    </row>
    <row r="1537" customFormat="false" ht="15" hidden="false" customHeight="false" outlineLevel="0" collapsed="false">
      <c r="A1537" s="16" t="s">
        <v>2490</v>
      </c>
      <c r="B1537" s="16" t="s">
        <v>2482</v>
      </c>
      <c r="C1537" s="16" t="s">
        <v>1399</v>
      </c>
      <c r="D1537" s="16" t="s">
        <v>149</v>
      </c>
      <c r="E1537" s="16" t="n">
        <v>1</v>
      </c>
      <c r="F1537" s="16" t="n">
        <v>1674</v>
      </c>
      <c r="G1537" s="16" t="n">
        <v>0</v>
      </c>
      <c r="H1537" s="16" t="s">
        <v>130</v>
      </c>
      <c r="I1537" s="16" t="s">
        <v>100</v>
      </c>
      <c r="J1537" s="16" t="n">
        <v>5</v>
      </c>
      <c r="K1537" s="16" t="n">
        <v>5</v>
      </c>
      <c r="L1537" s="16" t="s">
        <v>41</v>
      </c>
      <c r="M1537" s="16" t="str">
        <f aca="false">IF(COUNTIF($A$2:A1537,A1537)&gt;1,"DUPLICATE","")</f>
        <v/>
      </c>
    </row>
    <row r="1538" customFormat="false" ht="15" hidden="false" customHeight="false" outlineLevel="0" collapsed="false">
      <c r="A1538" s="16" t="s">
        <v>2491</v>
      </c>
      <c r="B1538" s="16" t="s">
        <v>2482</v>
      </c>
      <c r="C1538" s="16" t="s">
        <v>1754</v>
      </c>
      <c r="D1538" s="16" t="s">
        <v>393</v>
      </c>
      <c r="E1538" s="16" t="n">
        <v>1</v>
      </c>
      <c r="F1538" s="16" t="n">
        <v>501</v>
      </c>
      <c r="G1538" s="16" t="n">
        <v>0.05</v>
      </c>
      <c r="H1538" s="16" t="s">
        <v>39</v>
      </c>
      <c r="I1538" s="16" t="s">
        <v>71</v>
      </c>
      <c r="J1538" s="16" t="n">
        <v>2</v>
      </c>
      <c r="K1538" s="16" t="n">
        <v>3</v>
      </c>
      <c r="L1538" s="16" t="s">
        <v>174</v>
      </c>
      <c r="M1538" s="16" t="str">
        <f aca="false">IF(COUNTIF($A$2:A1538,A1538)&gt;1,"DUPLICATE","")</f>
        <v/>
      </c>
    </row>
    <row r="1539" customFormat="false" ht="15" hidden="false" customHeight="false" outlineLevel="0" collapsed="false">
      <c r="A1539" s="16" t="s">
        <v>2492</v>
      </c>
      <c r="B1539" s="16" t="s">
        <v>2482</v>
      </c>
      <c r="C1539" s="16" t="s">
        <v>2493</v>
      </c>
      <c r="D1539" s="16" t="s">
        <v>203</v>
      </c>
      <c r="E1539" s="16" t="n">
        <v>1</v>
      </c>
      <c r="F1539" s="16" t="n">
        <v>2506</v>
      </c>
      <c r="G1539" s="16" t="n">
        <v>0</v>
      </c>
      <c r="H1539" s="16" t="s">
        <v>39</v>
      </c>
      <c r="I1539" s="16" t="s">
        <v>40</v>
      </c>
      <c r="J1539" s="16" t="n">
        <v>5</v>
      </c>
      <c r="K1539" s="16" t="n">
        <v>4</v>
      </c>
      <c r="L1539" s="16" t="s">
        <v>41</v>
      </c>
      <c r="M1539" s="16" t="str">
        <f aca="false">IF(COUNTIF($A$2:A1539,A1539)&gt;1,"DUPLICATE","")</f>
        <v/>
      </c>
    </row>
    <row r="1540" customFormat="false" ht="15" hidden="false" customHeight="false" outlineLevel="0" collapsed="false">
      <c r="A1540" s="16" t="s">
        <v>2494</v>
      </c>
      <c r="B1540" s="16" t="s">
        <v>2482</v>
      </c>
      <c r="C1540" s="16" t="s">
        <v>1334</v>
      </c>
      <c r="D1540" s="16" t="s">
        <v>38</v>
      </c>
      <c r="E1540" s="16" t="n">
        <v>2</v>
      </c>
      <c r="F1540" s="16" t="n">
        <v>351</v>
      </c>
      <c r="G1540" s="16" t="n">
        <v>0.15</v>
      </c>
      <c r="H1540" s="16" t="s">
        <v>112</v>
      </c>
      <c r="I1540" s="16" t="s">
        <v>60</v>
      </c>
      <c r="J1540" s="16" t="n">
        <v>3</v>
      </c>
      <c r="K1540" s="16" t="n">
        <v>3</v>
      </c>
      <c r="L1540" s="16" t="s">
        <v>41</v>
      </c>
      <c r="M1540" s="16" t="str">
        <f aca="false">IF(COUNTIF($A$2:A1540,A1540)&gt;1,"DUPLICATE","")</f>
        <v/>
      </c>
    </row>
    <row r="1541" customFormat="false" ht="15" hidden="false" customHeight="false" outlineLevel="0" collapsed="false">
      <c r="A1541" s="16" t="s">
        <v>2495</v>
      </c>
      <c r="B1541" s="16" t="s">
        <v>2496</v>
      </c>
      <c r="C1541" s="16" t="s">
        <v>178</v>
      </c>
      <c r="D1541" s="16" t="s">
        <v>55</v>
      </c>
      <c r="E1541" s="16" t="n">
        <v>3</v>
      </c>
      <c r="F1541" s="16" t="n">
        <v>1903</v>
      </c>
      <c r="G1541" s="16" t="n">
        <v>0</v>
      </c>
      <c r="H1541" s="16" t="s">
        <v>560</v>
      </c>
      <c r="I1541" s="16" t="s">
        <v>71</v>
      </c>
      <c r="J1541" s="16" t="n">
        <v>2</v>
      </c>
      <c r="K1541" s="16" t="n">
        <v>5</v>
      </c>
      <c r="L1541" s="16" t="s">
        <v>41</v>
      </c>
      <c r="M1541" s="16" t="str">
        <f aca="false">IF(COUNTIF($A$2:A1541,A1541)&gt;1,"DUPLICATE","")</f>
        <v/>
      </c>
    </row>
    <row r="1542" customFormat="false" ht="15" hidden="false" customHeight="false" outlineLevel="0" collapsed="false">
      <c r="A1542" s="16" t="s">
        <v>2497</v>
      </c>
      <c r="B1542" s="16" t="s">
        <v>2496</v>
      </c>
      <c r="C1542" s="16" t="s">
        <v>2420</v>
      </c>
      <c r="D1542" s="16" t="s">
        <v>341</v>
      </c>
      <c r="E1542" s="16" t="n">
        <v>2</v>
      </c>
      <c r="F1542" s="16" t="n">
        <v>1094</v>
      </c>
      <c r="G1542" s="16" t="n">
        <v>0.05</v>
      </c>
      <c r="H1542" s="16" t="s">
        <v>70</v>
      </c>
      <c r="I1542" s="16" t="s">
        <v>60</v>
      </c>
      <c r="J1542" s="16" t="n">
        <v>6</v>
      </c>
      <c r="K1542" s="16" t="n">
        <v>4</v>
      </c>
      <c r="L1542" s="16" t="s">
        <v>41</v>
      </c>
      <c r="M1542" s="16" t="str">
        <f aca="false">IF(COUNTIF($A$2:A1542,A1542)&gt;1,"DUPLICATE","")</f>
        <v/>
      </c>
    </row>
    <row r="1543" customFormat="false" ht="15" hidden="false" customHeight="false" outlineLevel="0" collapsed="false">
      <c r="A1543" s="16" t="s">
        <v>2498</v>
      </c>
      <c r="B1543" s="16" t="s">
        <v>2496</v>
      </c>
      <c r="C1543" s="16" t="s">
        <v>1321</v>
      </c>
      <c r="D1543" s="16" t="s">
        <v>203</v>
      </c>
      <c r="E1543" s="16" t="n">
        <v>1</v>
      </c>
      <c r="F1543" s="16" t="n">
        <v>2544</v>
      </c>
      <c r="G1543" s="16" t="n">
        <v>0.05</v>
      </c>
      <c r="H1543" s="16" t="s">
        <v>46</v>
      </c>
      <c r="I1543" s="16" t="s">
        <v>40</v>
      </c>
      <c r="J1543" s="16" t="n">
        <v>7</v>
      </c>
      <c r="K1543" s="16" t="n">
        <v>2</v>
      </c>
      <c r="L1543" s="16" t="s">
        <v>57</v>
      </c>
      <c r="M1543" s="16" t="str">
        <f aca="false">IF(COUNTIF($A$2:A1543,A1543)&gt;1,"DUPLICATE","")</f>
        <v/>
      </c>
    </row>
    <row r="1544" customFormat="false" ht="15" hidden="false" customHeight="false" outlineLevel="0" collapsed="false">
      <c r="A1544" s="16" t="s">
        <v>2499</v>
      </c>
      <c r="B1544" s="16" t="s">
        <v>2496</v>
      </c>
      <c r="C1544" s="16" t="s">
        <v>1070</v>
      </c>
      <c r="D1544" s="16" t="s">
        <v>51</v>
      </c>
      <c r="E1544" s="16" t="n">
        <v>2</v>
      </c>
      <c r="F1544" s="16" t="s">
        <v>2500</v>
      </c>
      <c r="G1544" s="16" t="n">
        <v>0.05</v>
      </c>
      <c r="H1544" s="16" t="s">
        <v>130</v>
      </c>
      <c r="I1544" s="16" t="s">
        <v>40</v>
      </c>
      <c r="J1544" s="16" t="n">
        <v>3</v>
      </c>
      <c r="K1544" s="16" t="n">
        <v>5</v>
      </c>
      <c r="L1544" s="16" t="s">
        <v>41</v>
      </c>
      <c r="M1544" s="16" t="str">
        <f aca="false">IF(COUNTIF($A$2:A1544,A1544)&gt;1,"DUPLICATE","")</f>
        <v/>
      </c>
    </row>
    <row r="1545" customFormat="false" ht="15" hidden="false" customHeight="false" outlineLevel="0" collapsed="false">
      <c r="A1545" s="16" t="s">
        <v>2501</v>
      </c>
      <c r="B1545" s="16" t="s">
        <v>2496</v>
      </c>
      <c r="C1545" s="16" t="s">
        <v>2231</v>
      </c>
      <c r="D1545" s="16" t="s">
        <v>146</v>
      </c>
      <c r="E1545" s="16" t="n">
        <v>3</v>
      </c>
      <c r="F1545" s="16" t="n">
        <v>429</v>
      </c>
      <c r="G1545" s="16" t="n">
        <v>0.1</v>
      </c>
      <c r="H1545" s="16" t="s">
        <v>39</v>
      </c>
      <c r="I1545" s="16" t="s">
        <v>47</v>
      </c>
      <c r="J1545" s="16" t="n">
        <v>3</v>
      </c>
      <c r="K1545" s="16" t="n">
        <v>3</v>
      </c>
      <c r="L1545" s="16" t="s">
        <v>41</v>
      </c>
      <c r="M1545" s="16" t="str">
        <f aca="false">IF(COUNTIF($A$2:A1545,A1545)&gt;1,"DUPLICATE","")</f>
        <v/>
      </c>
    </row>
    <row r="1546" customFormat="false" ht="15" hidden="false" customHeight="false" outlineLevel="0" collapsed="false">
      <c r="A1546" s="16" t="s">
        <v>2502</v>
      </c>
      <c r="B1546" s="16" t="s">
        <v>2496</v>
      </c>
      <c r="C1546" s="16" t="s">
        <v>2503</v>
      </c>
      <c r="D1546" s="16" t="s">
        <v>74</v>
      </c>
      <c r="E1546" s="16" t="n">
        <v>1</v>
      </c>
      <c r="F1546" s="16" t="n">
        <v>18975</v>
      </c>
      <c r="G1546" s="16" t="n">
        <v>0.3</v>
      </c>
      <c r="H1546" s="16" t="s">
        <v>70</v>
      </c>
      <c r="I1546" s="16" t="s">
        <v>47</v>
      </c>
      <c r="J1546" s="16" t="n">
        <v>7</v>
      </c>
      <c r="K1546" s="16" t="n">
        <v>5</v>
      </c>
      <c r="L1546" s="16" t="s">
        <v>41</v>
      </c>
      <c r="M1546" s="16" t="str">
        <f aca="false">IF(COUNTIF($A$2:A1546,A1546)&gt;1,"DUPLICATE","")</f>
        <v/>
      </c>
    </row>
    <row r="1547" customFormat="false" ht="15" hidden="false" customHeight="false" outlineLevel="0" collapsed="false">
      <c r="A1547" s="16" t="s">
        <v>2504</v>
      </c>
      <c r="B1547" s="16" t="s">
        <v>2496</v>
      </c>
      <c r="C1547" s="16" t="s">
        <v>898</v>
      </c>
      <c r="D1547" s="16" t="s">
        <v>254</v>
      </c>
      <c r="E1547" s="16" t="n">
        <v>1</v>
      </c>
      <c r="F1547" s="16" t="n">
        <v>1009</v>
      </c>
      <c r="G1547" s="16" t="n">
        <v>0.2</v>
      </c>
      <c r="H1547" s="16" t="s">
        <v>70</v>
      </c>
      <c r="I1547" s="16" t="s">
        <v>40</v>
      </c>
      <c r="J1547" s="16" t="n">
        <v>5</v>
      </c>
      <c r="K1547" s="16" t="n">
        <v>2</v>
      </c>
      <c r="L1547" s="16" t="s">
        <v>57</v>
      </c>
      <c r="M1547" s="16" t="str">
        <f aca="false">IF(COUNTIF($A$2:A1547,A1547)&gt;1,"DUPLICATE","")</f>
        <v/>
      </c>
    </row>
    <row r="1548" customFormat="false" ht="15" hidden="false" customHeight="false" outlineLevel="0" collapsed="false">
      <c r="A1548" s="16" t="s">
        <v>2505</v>
      </c>
      <c r="B1548" s="16" t="s">
        <v>2496</v>
      </c>
      <c r="C1548" s="16" t="s">
        <v>370</v>
      </c>
      <c r="D1548" s="16" t="s">
        <v>160</v>
      </c>
      <c r="E1548" s="16" t="n">
        <v>1</v>
      </c>
      <c r="F1548" s="16" t="n">
        <v>1786</v>
      </c>
      <c r="G1548" s="16" t="n">
        <v>0.2</v>
      </c>
      <c r="H1548" s="16" t="s">
        <v>130</v>
      </c>
      <c r="I1548" s="16" t="s">
        <v>40</v>
      </c>
      <c r="J1548" s="16" t="n">
        <v>2</v>
      </c>
      <c r="K1548" s="16" t="n">
        <v>4</v>
      </c>
      <c r="L1548" s="16" t="s">
        <v>41</v>
      </c>
      <c r="M1548" s="16" t="str">
        <f aca="false">IF(COUNTIF($A$2:A1548,A1548)&gt;1,"DUPLICATE","")</f>
        <v/>
      </c>
    </row>
    <row r="1549" customFormat="false" ht="15" hidden="false" customHeight="false" outlineLevel="0" collapsed="false">
      <c r="A1549" s="16" t="s">
        <v>2506</v>
      </c>
      <c r="B1549" s="16" t="s">
        <v>2496</v>
      </c>
      <c r="C1549" s="16" t="s">
        <v>1596</v>
      </c>
      <c r="D1549" s="16" t="s">
        <v>99</v>
      </c>
      <c r="E1549" s="16" t="n">
        <v>2</v>
      </c>
      <c r="F1549" s="16" t="n">
        <v>730</v>
      </c>
      <c r="G1549" s="16" t="n">
        <v>0.15</v>
      </c>
      <c r="H1549" s="16" t="s">
        <v>81</v>
      </c>
      <c r="I1549" s="16" t="s">
        <v>100</v>
      </c>
      <c r="J1549" s="16" t="n">
        <v>3</v>
      </c>
      <c r="K1549" s="16" t="n">
        <v>5</v>
      </c>
      <c r="L1549" s="16" t="s">
        <v>41</v>
      </c>
      <c r="M1549" s="16" t="str">
        <f aca="false">IF(COUNTIF($A$2:A1549,A1549)&gt;1,"DUPLICATE","")</f>
        <v/>
      </c>
    </row>
    <row r="1550" customFormat="false" ht="15" hidden="false" customHeight="false" outlineLevel="0" collapsed="false">
      <c r="A1550" s="16" t="s">
        <v>2507</v>
      </c>
      <c r="B1550" s="16" t="s">
        <v>2508</v>
      </c>
      <c r="C1550" s="16" t="s">
        <v>662</v>
      </c>
      <c r="D1550" s="16" t="s">
        <v>232</v>
      </c>
      <c r="E1550" s="16" t="n">
        <v>1</v>
      </c>
      <c r="F1550" s="16" t="n">
        <v>1999</v>
      </c>
      <c r="G1550" s="16" t="n">
        <v>0</v>
      </c>
      <c r="H1550" s="16" t="s">
        <v>81</v>
      </c>
      <c r="I1550" s="16" t="s">
        <v>60</v>
      </c>
      <c r="J1550" s="16" t="n">
        <v>3</v>
      </c>
      <c r="K1550" s="16" t="n">
        <v>4</v>
      </c>
      <c r="L1550" s="16" t="s">
        <v>41</v>
      </c>
      <c r="M1550" s="16" t="str">
        <f aca="false">IF(COUNTIF($A$2:A1550,A1550)&gt;1,"DUPLICATE","")</f>
        <v/>
      </c>
    </row>
    <row r="1551" customFormat="false" ht="15" hidden="false" customHeight="false" outlineLevel="0" collapsed="false">
      <c r="A1551" s="16" t="s">
        <v>2509</v>
      </c>
      <c r="B1551" s="16" t="s">
        <v>2508</v>
      </c>
      <c r="C1551" s="16" t="s">
        <v>1698</v>
      </c>
      <c r="D1551" s="16" t="s">
        <v>160</v>
      </c>
      <c r="E1551" s="16" t="n">
        <v>2</v>
      </c>
      <c r="F1551" s="16" t="n">
        <v>1773</v>
      </c>
      <c r="G1551" s="16" t="n">
        <v>0.2</v>
      </c>
      <c r="H1551" s="16" t="s">
        <v>70</v>
      </c>
      <c r="I1551" s="16" t="s">
        <v>40</v>
      </c>
      <c r="J1551" s="16" t="n">
        <v>5</v>
      </c>
      <c r="K1551" s="16" t="n">
        <v>3</v>
      </c>
      <c r="L1551" s="16" t="s">
        <v>57</v>
      </c>
      <c r="M1551" s="16" t="str">
        <f aca="false">IF(COUNTIF($A$2:A1551,A1551)&gt;1,"DUPLICATE","")</f>
        <v/>
      </c>
    </row>
    <row r="1552" customFormat="false" ht="15" hidden="false" customHeight="false" outlineLevel="0" collapsed="false">
      <c r="A1552" s="16" t="s">
        <v>2510</v>
      </c>
      <c r="B1552" s="16" t="s">
        <v>2508</v>
      </c>
      <c r="C1552" s="16" t="s">
        <v>601</v>
      </c>
      <c r="D1552" s="16" t="s">
        <v>126</v>
      </c>
      <c r="E1552" s="16" t="n">
        <v>2</v>
      </c>
      <c r="F1552" s="16" t="n">
        <v>386</v>
      </c>
      <c r="G1552" s="16" t="n">
        <v>0.15</v>
      </c>
      <c r="H1552" s="16" t="s">
        <v>483</v>
      </c>
      <c r="I1552" s="16" t="s">
        <v>123</v>
      </c>
      <c r="J1552" s="16" t="n">
        <v>3</v>
      </c>
      <c r="K1552" s="16" t="n">
        <v>5</v>
      </c>
      <c r="L1552" s="16" t="s">
        <v>41</v>
      </c>
      <c r="M1552" s="16" t="str">
        <f aca="false">IF(COUNTIF($A$2:A1552,A1552)&gt;1,"DUPLICATE","")</f>
        <v/>
      </c>
    </row>
    <row r="1553" customFormat="false" ht="15" hidden="false" customHeight="false" outlineLevel="0" collapsed="false">
      <c r="A1553" s="16" t="s">
        <v>2511</v>
      </c>
      <c r="B1553" s="16" t="s">
        <v>2508</v>
      </c>
      <c r="C1553" s="16" t="s">
        <v>387</v>
      </c>
      <c r="D1553" s="16" t="s">
        <v>105</v>
      </c>
      <c r="E1553" s="16" t="n">
        <v>1</v>
      </c>
      <c r="F1553" s="16" t="n">
        <v>392</v>
      </c>
      <c r="G1553" s="16" t="n">
        <v>0.15</v>
      </c>
      <c r="H1553" s="16" t="s">
        <v>39</v>
      </c>
      <c r="I1553" s="16" t="s">
        <v>40</v>
      </c>
      <c r="J1553" s="16" t="n">
        <v>4</v>
      </c>
      <c r="K1553" s="16" t="n">
        <v>2</v>
      </c>
      <c r="L1553" s="16" t="s">
        <v>57</v>
      </c>
      <c r="M1553" s="16" t="str">
        <f aca="false">IF(COUNTIF($A$2:A1553,A1553)&gt;1,"DUPLICATE","")</f>
        <v/>
      </c>
    </row>
    <row r="1554" customFormat="false" ht="15" hidden="false" customHeight="false" outlineLevel="0" collapsed="false">
      <c r="A1554" s="16" t="s">
        <v>2512</v>
      </c>
      <c r="B1554" s="16" t="s">
        <v>2508</v>
      </c>
      <c r="C1554" s="16" t="s">
        <v>1789</v>
      </c>
      <c r="D1554" s="16" t="s">
        <v>160</v>
      </c>
      <c r="E1554" s="16" t="n">
        <v>3</v>
      </c>
      <c r="F1554" s="16" t="n">
        <v>1777</v>
      </c>
      <c r="G1554" s="16" t="n">
        <v>0.2</v>
      </c>
      <c r="H1554" s="16" t="s">
        <v>112</v>
      </c>
      <c r="I1554" s="16"/>
      <c r="J1554" s="16" t="n">
        <v>2</v>
      </c>
      <c r="K1554" s="16" t="n">
        <v>4</v>
      </c>
      <c r="L1554" s="16" t="s">
        <v>57</v>
      </c>
      <c r="M1554" s="16" t="str">
        <f aca="false">IF(COUNTIF($A$2:A1554,A1554)&gt;1,"DUPLICATE","")</f>
        <v/>
      </c>
    </row>
    <row r="1555" customFormat="false" ht="15" hidden="false" customHeight="false" outlineLevel="0" collapsed="false">
      <c r="A1555" s="16" t="s">
        <v>2513</v>
      </c>
      <c r="B1555" s="16" t="s">
        <v>2508</v>
      </c>
      <c r="C1555" s="16" t="s">
        <v>245</v>
      </c>
      <c r="D1555" s="16" t="s">
        <v>211</v>
      </c>
      <c r="E1555" s="16" t="n">
        <v>1</v>
      </c>
      <c r="F1555" s="16" t="n">
        <v>1279</v>
      </c>
      <c r="G1555" s="16" t="n">
        <v>0.15</v>
      </c>
      <c r="H1555" s="16" t="s">
        <v>39</v>
      </c>
      <c r="I1555" s="16" t="s">
        <v>71</v>
      </c>
      <c r="J1555" s="16" t="n">
        <v>4</v>
      </c>
      <c r="K1555" s="16" t="n">
        <v>4</v>
      </c>
      <c r="L1555" s="16" t="s">
        <v>41</v>
      </c>
      <c r="M1555" s="16" t="str">
        <f aca="false">IF(COUNTIF($A$2:A1555,A1555)&gt;1,"DUPLICATE","")</f>
        <v/>
      </c>
    </row>
    <row r="1556" customFormat="false" ht="15" hidden="false" customHeight="false" outlineLevel="0" collapsed="false">
      <c r="A1556" s="16" t="s">
        <v>2514</v>
      </c>
      <c r="B1556" s="16" t="s">
        <v>2508</v>
      </c>
      <c r="C1556" s="16" t="s">
        <v>783</v>
      </c>
      <c r="D1556" s="16" t="s">
        <v>412</v>
      </c>
      <c r="E1556" s="16" t="n">
        <v>1</v>
      </c>
      <c r="F1556" s="16" t="n">
        <v>990</v>
      </c>
      <c r="G1556" s="16" t="n">
        <v>0.1</v>
      </c>
      <c r="H1556" s="16" t="s">
        <v>56</v>
      </c>
      <c r="I1556" s="16" t="s">
        <v>60</v>
      </c>
      <c r="J1556" s="16" t="n">
        <v>5</v>
      </c>
      <c r="K1556" s="16" t="n">
        <v>4</v>
      </c>
      <c r="L1556" s="16" t="s">
        <v>41</v>
      </c>
      <c r="M1556" s="16" t="str">
        <f aca="false">IF(COUNTIF($A$2:A1556,A1556)&gt;1,"DUPLICATE","")</f>
        <v/>
      </c>
    </row>
    <row r="1557" customFormat="false" ht="15" hidden="false" customHeight="false" outlineLevel="0" collapsed="false">
      <c r="A1557" s="16" t="s">
        <v>2515</v>
      </c>
      <c r="B1557" s="16" t="s">
        <v>2508</v>
      </c>
      <c r="C1557" s="16" t="s">
        <v>1251</v>
      </c>
      <c r="D1557" s="16" t="s">
        <v>108</v>
      </c>
      <c r="E1557" s="16" t="n">
        <v>1</v>
      </c>
      <c r="F1557" s="16" t="n">
        <v>3604</v>
      </c>
      <c r="G1557" s="16" t="n">
        <v>0.2</v>
      </c>
      <c r="H1557" s="16" t="s">
        <v>46</v>
      </c>
      <c r="I1557" s="16" t="s">
        <v>40</v>
      </c>
      <c r="J1557" s="16" t="n">
        <v>4</v>
      </c>
      <c r="K1557" s="16" t="n">
        <v>3</v>
      </c>
      <c r="L1557" s="16" t="s">
        <v>57</v>
      </c>
      <c r="M1557" s="16" t="str">
        <f aca="false">IF(COUNTIF($A$2:A1557,A1557)&gt;1,"DUPLICATE","")</f>
        <v/>
      </c>
    </row>
    <row r="1558" customFormat="false" ht="15" hidden="false" customHeight="false" outlineLevel="0" collapsed="false">
      <c r="A1558" s="16" t="s">
        <v>2516</v>
      </c>
      <c r="B1558" s="16" t="s">
        <v>2508</v>
      </c>
      <c r="C1558" s="16" t="s">
        <v>1053</v>
      </c>
      <c r="D1558" s="16" t="s">
        <v>259</v>
      </c>
      <c r="E1558" s="16" t="n">
        <v>2</v>
      </c>
      <c r="F1558" s="16" t="n">
        <v>480</v>
      </c>
      <c r="G1558" s="16" t="n">
        <v>0</v>
      </c>
      <c r="H1558" s="16" t="s">
        <v>560</v>
      </c>
      <c r="I1558" s="16" t="s">
        <v>71</v>
      </c>
      <c r="J1558" s="16" t="n">
        <v>5</v>
      </c>
      <c r="K1558" s="16" t="n">
        <v>2</v>
      </c>
      <c r="L1558" s="16" t="s">
        <v>57</v>
      </c>
      <c r="M1558" s="16" t="str">
        <f aca="false">IF(COUNTIF($A$2:A1558,A1558)&gt;1,"DUPLICATE","")</f>
        <v/>
      </c>
    </row>
    <row r="1559" customFormat="false" ht="15" hidden="false" customHeight="false" outlineLevel="0" collapsed="false">
      <c r="A1559" s="16" t="s">
        <v>2517</v>
      </c>
      <c r="B1559" s="16" t="s">
        <v>2508</v>
      </c>
      <c r="C1559" s="16" t="s">
        <v>848</v>
      </c>
      <c r="D1559" s="16" t="s">
        <v>300</v>
      </c>
      <c r="E1559" s="16" t="n">
        <v>2</v>
      </c>
      <c r="F1559" s="16" t="n">
        <v>2429</v>
      </c>
      <c r="G1559" s="16" t="n">
        <v>0.15</v>
      </c>
      <c r="H1559" s="16" t="s">
        <v>67</v>
      </c>
      <c r="I1559" s="16" t="s">
        <v>71</v>
      </c>
      <c r="J1559" s="16" t="n">
        <v>6</v>
      </c>
      <c r="K1559" s="16" t="n">
        <v>3</v>
      </c>
      <c r="L1559" s="16" t="s">
        <v>41</v>
      </c>
      <c r="M1559" s="16" t="str">
        <f aca="false">IF(COUNTIF($A$2:A1559,A1559)&gt;1,"DUPLICATE","")</f>
        <v/>
      </c>
    </row>
    <row r="1560" customFormat="false" ht="15" hidden="false" customHeight="false" outlineLevel="0" collapsed="false">
      <c r="A1560" s="16" t="s">
        <v>2518</v>
      </c>
      <c r="B1560" s="16" t="s">
        <v>2508</v>
      </c>
      <c r="C1560" s="16" t="s">
        <v>395</v>
      </c>
      <c r="D1560" s="16" t="s">
        <v>170</v>
      </c>
      <c r="E1560" s="16" t="n">
        <v>1</v>
      </c>
      <c r="F1560" s="16" t="n">
        <v>3389</v>
      </c>
      <c r="G1560" s="16" t="n">
        <v>0.15</v>
      </c>
      <c r="H1560" s="16" t="s">
        <v>81</v>
      </c>
      <c r="I1560" s="16" t="s">
        <v>47</v>
      </c>
      <c r="J1560" s="16" t="n">
        <v>3</v>
      </c>
      <c r="K1560" s="16" t="n">
        <v>4</v>
      </c>
      <c r="L1560" s="16" t="s">
        <v>41</v>
      </c>
      <c r="M1560" s="16" t="str">
        <f aca="false">IF(COUNTIF($A$2:A1560,A1560)&gt;1,"DUPLICATE","")</f>
        <v/>
      </c>
    </row>
    <row r="1561" customFormat="false" ht="15" hidden="false" customHeight="false" outlineLevel="0" collapsed="false">
      <c r="A1561" s="16" t="s">
        <v>2519</v>
      </c>
      <c r="B1561" s="16" t="s">
        <v>2508</v>
      </c>
      <c r="C1561" s="16" t="s">
        <v>2520</v>
      </c>
      <c r="D1561" s="16" t="s">
        <v>639</v>
      </c>
      <c r="E1561" s="16" t="n">
        <v>2</v>
      </c>
      <c r="F1561" s="16" t="n">
        <v>819</v>
      </c>
      <c r="G1561" s="16" t="n">
        <v>0.1</v>
      </c>
      <c r="H1561" s="16" t="s">
        <v>112</v>
      </c>
      <c r="I1561" s="16" t="s">
        <v>47</v>
      </c>
      <c r="J1561" s="16" t="n">
        <v>4</v>
      </c>
      <c r="K1561" s="16" t="n">
        <v>4</v>
      </c>
      <c r="L1561" s="16" t="s">
        <v>41</v>
      </c>
      <c r="M1561" s="16" t="str">
        <f aca="false">IF(COUNTIF($A$2:A1561,A1561)&gt;1,"DUPLICATE","")</f>
        <v/>
      </c>
    </row>
    <row r="1562" customFormat="false" ht="15" hidden="false" customHeight="false" outlineLevel="0" collapsed="false">
      <c r="A1562" s="16" t="s">
        <v>2521</v>
      </c>
      <c r="B1562" s="16" t="s">
        <v>2522</v>
      </c>
      <c r="C1562" s="16" t="s">
        <v>1145</v>
      </c>
      <c r="D1562" s="16" t="s">
        <v>136</v>
      </c>
      <c r="E1562" s="16" t="n">
        <v>1</v>
      </c>
      <c r="F1562" s="16" t="n">
        <v>2262</v>
      </c>
      <c r="G1562" s="16" t="n">
        <v>0.05</v>
      </c>
      <c r="H1562" s="16" t="s">
        <v>67</v>
      </c>
      <c r="I1562" s="16" t="s">
        <v>100</v>
      </c>
      <c r="J1562" s="16" t="n">
        <v>2</v>
      </c>
      <c r="K1562" s="16" t="n">
        <v>5</v>
      </c>
      <c r="L1562" s="16" t="s">
        <v>41</v>
      </c>
      <c r="M1562" s="16" t="str">
        <f aca="false">IF(COUNTIF($A$2:A1562,A1562)&gt;1,"DUPLICATE","")</f>
        <v/>
      </c>
    </row>
    <row r="1563" customFormat="false" ht="15" hidden="false" customHeight="false" outlineLevel="0" collapsed="false">
      <c r="A1563" s="16" t="s">
        <v>2523</v>
      </c>
      <c r="B1563" s="16" t="s">
        <v>2524</v>
      </c>
      <c r="C1563" s="16" t="s">
        <v>1534</v>
      </c>
      <c r="D1563" s="16" t="s">
        <v>219</v>
      </c>
      <c r="E1563" s="16" t="n">
        <v>1</v>
      </c>
      <c r="F1563" s="16" t="n">
        <v>1286</v>
      </c>
      <c r="G1563" s="16" t="n">
        <v>0.05</v>
      </c>
      <c r="H1563" s="16" t="s">
        <v>81</v>
      </c>
      <c r="I1563" s="16" t="s">
        <v>71</v>
      </c>
      <c r="J1563" s="16" t="n">
        <v>4</v>
      </c>
      <c r="K1563" s="16" t="n">
        <v>5</v>
      </c>
      <c r="L1563" s="16" t="s">
        <v>41</v>
      </c>
      <c r="M1563" s="16" t="str">
        <f aca="false">IF(COUNTIF($A$2:A1563,A1563)&gt;1,"DUPLICATE","")</f>
        <v/>
      </c>
    </row>
    <row r="1564" customFormat="false" ht="15" hidden="false" customHeight="false" outlineLevel="0" collapsed="false">
      <c r="A1564" s="16" t="s">
        <v>2525</v>
      </c>
      <c r="B1564" s="16" t="s">
        <v>2524</v>
      </c>
      <c r="C1564" s="16" t="s">
        <v>1314</v>
      </c>
      <c r="D1564" s="16" t="s">
        <v>105</v>
      </c>
      <c r="E1564" s="16" t="n">
        <v>1</v>
      </c>
      <c r="F1564" s="16" t="n">
        <v>404</v>
      </c>
      <c r="G1564" s="16" t="n">
        <v>0.15</v>
      </c>
      <c r="H1564" s="16" t="s">
        <v>130</v>
      </c>
      <c r="I1564" s="16" t="s">
        <v>47</v>
      </c>
      <c r="J1564" s="16" t="n">
        <v>3</v>
      </c>
      <c r="K1564" s="16" t="n">
        <v>4</v>
      </c>
      <c r="L1564" s="16" t="s">
        <v>41</v>
      </c>
      <c r="M1564" s="16" t="str">
        <f aca="false">IF(COUNTIF($A$2:A1564,A1564)&gt;1,"DUPLICATE","")</f>
        <v/>
      </c>
    </row>
    <row r="1565" customFormat="false" ht="15" hidden="false" customHeight="false" outlineLevel="0" collapsed="false">
      <c r="A1565" s="16" t="s">
        <v>2526</v>
      </c>
      <c r="B1565" s="16" t="s">
        <v>2524</v>
      </c>
      <c r="C1565" s="16" t="s">
        <v>2527</v>
      </c>
      <c r="D1565" s="16" t="s">
        <v>300</v>
      </c>
      <c r="E1565" s="16" t="n">
        <v>2</v>
      </c>
      <c r="F1565" s="16" t="n">
        <v>2431</v>
      </c>
      <c r="G1565" s="16" t="n">
        <v>0.2</v>
      </c>
      <c r="H1565" s="16" t="s">
        <v>112</v>
      </c>
      <c r="I1565" s="16" t="s">
        <v>40</v>
      </c>
      <c r="J1565" s="16" t="n">
        <v>3</v>
      </c>
      <c r="K1565" s="16" t="n">
        <v>3</v>
      </c>
      <c r="L1565" s="16" t="s">
        <v>57</v>
      </c>
      <c r="M1565" s="16" t="str">
        <f aca="false">IF(COUNTIF($A$2:A1565,A1565)&gt;1,"DUPLICATE","")</f>
        <v/>
      </c>
    </row>
    <row r="1566" customFormat="false" ht="15" hidden="false" customHeight="false" outlineLevel="0" collapsed="false">
      <c r="A1566" s="16" t="s">
        <v>2528</v>
      </c>
      <c r="B1566" s="16" t="s">
        <v>2524</v>
      </c>
      <c r="C1566" s="16" t="s">
        <v>186</v>
      </c>
      <c r="D1566" s="16" t="s">
        <v>203</v>
      </c>
      <c r="E1566" s="16" t="n">
        <v>1</v>
      </c>
      <c r="F1566" s="16" t="n">
        <v>2536</v>
      </c>
      <c r="G1566" s="16" t="n">
        <v>0</v>
      </c>
      <c r="H1566" s="16" t="s">
        <v>46</v>
      </c>
      <c r="I1566" s="16" t="s">
        <v>71</v>
      </c>
      <c r="J1566" s="16" t="n">
        <v>4</v>
      </c>
      <c r="K1566" s="16" t="n">
        <v>4</v>
      </c>
      <c r="L1566" s="16" t="s">
        <v>41</v>
      </c>
      <c r="M1566" s="16" t="str">
        <f aca="false">IF(COUNTIF($A$2:A1566,A1566)&gt;1,"DUPLICATE","")</f>
        <v/>
      </c>
    </row>
    <row r="1567" customFormat="false" ht="15" hidden="false" customHeight="false" outlineLevel="0" collapsed="false">
      <c r="A1567" s="16" t="s">
        <v>2529</v>
      </c>
      <c r="B1567" s="16" t="s">
        <v>2524</v>
      </c>
      <c r="C1567" s="16" t="s">
        <v>2530</v>
      </c>
      <c r="D1567" s="16" t="s">
        <v>440</v>
      </c>
      <c r="E1567" s="16" t="n">
        <v>2</v>
      </c>
      <c r="F1567" s="16" t="n">
        <v>1441</v>
      </c>
      <c r="G1567" s="16" t="n">
        <v>0</v>
      </c>
      <c r="H1567" s="16" t="s">
        <v>39</v>
      </c>
      <c r="I1567" s="16" t="s">
        <v>71</v>
      </c>
      <c r="J1567" s="16" t="n">
        <v>3</v>
      </c>
      <c r="K1567" s="16" t="n">
        <v>3</v>
      </c>
      <c r="L1567" s="16" t="s">
        <v>41</v>
      </c>
      <c r="M1567" s="16" t="str">
        <f aca="false">IF(COUNTIF($A$2:A1567,A1567)&gt;1,"DUPLICATE","")</f>
        <v/>
      </c>
    </row>
    <row r="1568" customFormat="false" ht="15" hidden="false" customHeight="false" outlineLevel="0" collapsed="false">
      <c r="A1568" s="16" t="s">
        <v>2531</v>
      </c>
      <c r="B1568" s="16" t="s">
        <v>2524</v>
      </c>
      <c r="C1568" s="16" t="s">
        <v>2532</v>
      </c>
      <c r="D1568" s="16" t="s">
        <v>191</v>
      </c>
      <c r="E1568" s="16" t="n">
        <v>1</v>
      </c>
      <c r="F1568" s="16" t="n">
        <v>409</v>
      </c>
      <c r="G1568" s="16" t="n">
        <v>0</v>
      </c>
      <c r="H1568" s="16" t="s">
        <v>120</v>
      </c>
      <c r="I1568" s="16" t="s">
        <v>60</v>
      </c>
      <c r="J1568" s="16" t="n">
        <v>2</v>
      </c>
      <c r="K1568" s="16" t="n">
        <v>3</v>
      </c>
      <c r="L1568" s="16" t="s">
        <v>41</v>
      </c>
      <c r="M1568" s="16" t="str">
        <f aca="false">IF(COUNTIF($A$2:A1568,A1568)&gt;1,"DUPLICATE","")</f>
        <v/>
      </c>
    </row>
    <row r="1569" customFormat="false" ht="15" hidden="false" customHeight="false" outlineLevel="0" collapsed="false">
      <c r="A1569" s="16" t="s">
        <v>2533</v>
      </c>
      <c r="B1569" s="16" t="s">
        <v>2524</v>
      </c>
      <c r="C1569" s="16" t="s">
        <v>114</v>
      </c>
      <c r="D1569" s="16" t="s">
        <v>139</v>
      </c>
      <c r="E1569" s="16" t="n">
        <v>2</v>
      </c>
      <c r="F1569" s="16" t="n">
        <v>351</v>
      </c>
      <c r="G1569" s="16" t="n">
        <v>0.1</v>
      </c>
      <c r="H1569" s="16" t="s">
        <v>46</v>
      </c>
      <c r="I1569" s="16" t="s">
        <v>60</v>
      </c>
      <c r="J1569" s="16" t="n">
        <v>6</v>
      </c>
      <c r="K1569" s="16" t="n">
        <v>3</v>
      </c>
      <c r="L1569" s="16" t="s">
        <v>41</v>
      </c>
      <c r="M1569" s="16" t="str">
        <f aca="false">IF(COUNTIF($A$2:A1569,A1569)&gt;1,"DUPLICATE","")</f>
        <v/>
      </c>
    </row>
    <row r="1570" customFormat="false" ht="15" hidden="false" customHeight="false" outlineLevel="0" collapsed="false">
      <c r="A1570" s="16" t="s">
        <v>2534</v>
      </c>
      <c r="B1570" s="16" t="s">
        <v>2524</v>
      </c>
      <c r="C1570" s="16" t="s">
        <v>809</v>
      </c>
      <c r="D1570" s="16" t="s">
        <v>229</v>
      </c>
      <c r="E1570" s="16" t="n">
        <v>2</v>
      </c>
      <c r="F1570" s="16" t="n">
        <v>467</v>
      </c>
      <c r="G1570" s="16" t="n">
        <v>0</v>
      </c>
      <c r="H1570" s="16" t="s">
        <v>67</v>
      </c>
      <c r="I1570" s="16" t="s">
        <v>40</v>
      </c>
      <c r="J1570" s="16" t="n">
        <v>3</v>
      </c>
      <c r="K1570" s="16"/>
      <c r="L1570" s="16" t="s">
        <v>57</v>
      </c>
      <c r="M1570" s="16" t="str">
        <f aca="false">IF(COUNTIF($A$2:A1570,A1570)&gt;1,"DUPLICATE","")</f>
        <v/>
      </c>
    </row>
    <row r="1571" customFormat="false" ht="15" hidden="false" customHeight="false" outlineLevel="0" collapsed="false">
      <c r="A1571" s="16" t="s">
        <v>2535</v>
      </c>
      <c r="B1571" s="16" t="s">
        <v>2524</v>
      </c>
      <c r="C1571" s="16" t="s">
        <v>500</v>
      </c>
      <c r="D1571" s="16" t="s">
        <v>129</v>
      </c>
      <c r="E1571" s="16" t="n">
        <v>2</v>
      </c>
      <c r="F1571" s="16" t="n">
        <v>617</v>
      </c>
      <c r="G1571" s="16" t="n">
        <v>0</v>
      </c>
      <c r="H1571" s="16" t="s">
        <v>130</v>
      </c>
      <c r="I1571" s="16" t="s">
        <v>40</v>
      </c>
      <c r="J1571" s="16" t="n">
        <v>4</v>
      </c>
      <c r="K1571" s="16" t="n">
        <v>4</v>
      </c>
      <c r="L1571" s="16" t="s">
        <v>41</v>
      </c>
      <c r="M1571" s="16" t="str">
        <f aca="false">IF(COUNTIF($A$2:A1571,A1571)&gt;1,"DUPLICATE","")</f>
        <v/>
      </c>
    </row>
    <row r="1572" customFormat="false" ht="15" hidden="false" customHeight="false" outlineLevel="0" collapsed="false">
      <c r="A1572" s="16" t="s">
        <v>2536</v>
      </c>
      <c r="B1572" s="16" t="s">
        <v>2524</v>
      </c>
      <c r="C1572" s="16" t="s">
        <v>1087</v>
      </c>
      <c r="D1572" s="16" t="s">
        <v>45</v>
      </c>
      <c r="E1572" s="16" t="n">
        <v>4</v>
      </c>
      <c r="F1572" s="16" t="n">
        <v>312</v>
      </c>
      <c r="G1572" s="16" t="n">
        <v>0.1</v>
      </c>
      <c r="H1572" s="16" t="s">
        <v>39</v>
      </c>
      <c r="I1572" s="16" t="s">
        <v>60</v>
      </c>
      <c r="J1572" s="16" t="n">
        <v>2</v>
      </c>
      <c r="K1572" s="16" t="n">
        <v>4</v>
      </c>
      <c r="L1572" s="16" t="s">
        <v>41</v>
      </c>
      <c r="M1572" s="16" t="str">
        <f aca="false">IF(COUNTIF($A$2:A1572,A1572)&gt;1,"DUPLICATE","")</f>
        <v/>
      </c>
    </row>
    <row r="1573" customFormat="false" ht="15" hidden="false" customHeight="false" outlineLevel="0" collapsed="false">
      <c r="A1573" s="16" t="s">
        <v>2537</v>
      </c>
      <c r="B1573" s="16" t="s">
        <v>2524</v>
      </c>
      <c r="C1573" s="16" t="s">
        <v>907</v>
      </c>
      <c r="D1573" s="16" t="s">
        <v>126</v>
      </c>
      <c r="E1573" s="16" t="n">
        <v>1</v>
      </c>
      <c r="F1573" s="16" t="n">
        <v>384</v>
      </c>
      <c r="G1573" s="16" t="n">
        <v>0.2</v>
      </c>
      <c r="H1573" s="16" t="s">
        <v>477</v>
      </c>
      <c r="I1573" s="16" t="s">
        <v>47</v>
      </c>
      <c r="J1573" s="16" t="n">
        <v>4</v>
      </c>
      <c r="K1573" s="16" t="n">
        <v>5</v>
      </c>
      <c r="L1573" s="16" t="s">
        <v>41</v>
      </c>
      <c r="M1573" s="16" t="str">
        <f aca="false">IF(COUNTIF($A$2:A1573,A1573)&gt;1,"DUPLICATE","")</f>
        <v/>
      </c>
    </row>
    <row r="1574" customFormat="false" ht="15" hidden="false" customHeight="false" outlineLevel="0" collapsed="false">
      <c r="A1574" s="16" t="s">
        <v>2538</v>
      </c>
      <c r="B1574" s="16" t="s">
        <v>2524</v>
      </c>
      <c r="C1574" s="16" t="s">
        <v>1091</v>
      </c>
      <c r="D1574" s="16" t="s">
        <v>66</v>
      </c>
      <c r="E1574" s="16" t="n">
        <v>1</v>
      </c>
      <c r="F1574" s="16" t="n">
        <v>15258</v>
      </c>
      <c r="G1574" s="16" t="n">
        <v>0</v>
      </c>
      <c r="H1574" s="16" t="s">
        <v>39</v>
      </c>
      <c r="I1574" s="16" t="s">
        <v>71</v>
      </c>
      <c r="J1574" s="16" t="n">
        <v>3</v>
      </c>
      <c r="K1574" s="16"/>
      <c r="L1574" s="16" t="s">
        <v>41</v>
      </c>
      <c r="M1574" s="16" t="str">
        <f aca="false">IF(COUNTIF($A$2:A1574,A1574)&gt;1,"DUPLICATE","")</f>
        <v/>
      </c>
    </row>
    <row r="1575" customFormat="false" ht="15" hidden="false" customHeight="false" outlineLevel="0" collapsed="false">
      <c r="A1575" s="16" t="s">
        <v>2539</v>
      </c>
      <c r="B1575" s="16" t="s">
        <v>2524</v>
      </c>
      <c r="C1575" s="16" t="s">
        <v>1285</v>
      </c>
      <c r="D1575" s="16" t="s">
        <v>173</v>
      </c>
      <c r="E1575" s="16" t="n">
        <v>1</v>
      </c>
      <c r="F1575" s="16" t="n">
        <v>1213</v>
      </c>
      <c r="G1575" s="16" t="n">
        <v>0</v>
      </c>
      <c r="H1575" s="16" t="s">
        <v>39</v>
      </c>
      <c r="I1575" s="16" t="s">
        <v>40</v>
      </c>
      <c r="J1575" s="16" t="n">
        <v>5</v>
      </c>
      <c r="K1575" s="16" t="n">
        <v>4</v>
      </c>
      <c r="L1575" s="16" t="s">
        <v>41</v>
      </c>
      <c r="M1575" s="16" t="str">
        <f aca="false">IF(COUNTIF($A$2:A1575,A1575)&gt;1,"DUPLICATE","")</f>
        <v/>
      </c>
    </row>
    <row r="1576" customFormat="false" ht="15" hidden="false" customHeight="false" outlineLevel="0" collapsed="false">
      <c r="A1576" s="16" t="s">
        <v>2540</v>
      </c>
      <c r="B1576" s="16" t="s">
        <v>2524</v>
      </c>
      <c r="C1576" s="16" t="s">
        <v>114</v>
      </c>
      <c r="D1576" s="16" t="s">
        <v>99</v>
      </c>
      <c r="E1576" s="16" t="n">
        <v>1</v>
      </c>
      <c r="F1576" s="16" t="n">
        <v>683</v>
      </c>
      <c r="G1576" s="16" t="n">
        <v>0.05</v>
      </c>
      <c r="H1576" s="16" t="s">
        <v>46</v>
      </c>
      <c r="I1576" s="16" t="s">
        <v>40</v>
      </c>
      <c r="J1576" s="16" t="n">
        <v>4</v>
      </c>
      <c r="K1576" s="16" t="n">
        <v>5</v>
      </c>
      <c r="L1576" s="16" t="s">
        <v>41</v>
      </c>
      <c r="M1576" s="16" t="str">
        <f aca="false">IF(COUNTIF($A$2:A1576,A1576)&gt;1,"DUPLICATE","")</f>
        <v/>
      </c>
    </row>
    <row r="1577" customFormat="false" ht="15" hidden="false" customHeight="false" outlineLevel="0" collapsed="false">
      <c r="A1577" s="16" t="s">
        <v>2541</v>
      </c>
      <c r="B1577" s="16" t="s">
        <v>2524</v>
      </c>
      <c r="C1577" s="16" t="s">
        <v>730</v>
      </c>
      <c r="D1577" s="16" t="s">
        <v>173</v>
      </c>
      <c r="E1577" s="16" t="n">
        <v>1</v>
      </c>
      <c r="F1577" s="16" t="n">
        <v>1140</v>
      </c>
      <c r="G1577" s="16" t="n">
        <v>0.15</v>
      </c>
      <c r="H1577" s="16" t="s">
        <v>89</v>
      </c>
      <c r="I1577" s="16" t="s">
        <v>60</v>
      </c>
      <c r="J1577" s="16" t="n">
        <v>4</v>
      </c>
      <c r="K1577" s="16" t="n">
        <v>3</v>
      </c>
      <c r="L1577" s="16" t="s">
        <v>57</v>
      </c>
      <c r="M1577" s="16" t="str">
        <f aca="false">IF(COUNTIF($A$2:A1577,A1577)&gt;1,"DUPLICATE","")</f>
        <v/>
      </c>
    </row>
    <row r="1578" customFormat="false" ht="15" hidden="false" customHeight="false" outlineLevel="0" collapsed="false">
      <c r="A1578" s="16" t="s">
        <v>2542</v>
      </c>
      <c r="B1578" s="16" t="s">
        <v>2524</v>
      </c>
      <c r="C1578" s="16" t="s">
        <v>2061</v>
      </c>
      <c r="D1578" s="16" t="s">
        <v>396</v>
      </c>
      <c r="E1578" s="16" t="n">
        <v>1</v>
      </c>
      <c r="F1578" s="16" t="n">
        <v>5244</v>
      </c>
      <c r="G1578" s="16" t="n">
        <v>0.1</v>
      </c>
      <c r="H1578" s="16" t="s">
        <v>112</v>
      </c>
      <c r="I1578" s="16" t="s">
        <v>71</v>
      </c>
      <c r="J1578" s="16" t="n">
        <v>3</v>
      </c>
      <c r="K1578" s="16" t="n">
        <v>5</v>
      </c>
      <c r="L1578" s="16" t="s">
        <v>41</v>
      </c>
      <c r="M1578" s="16" t="str">
        <f aca="false">IF(COUNTIF($A$2:A1578,A1578)&gt;1,"DUPLICATE","")</f>
        <v/>
      </c>
    </row>
    <row r="1579" customFormat="false" ht="15" hidden="false" customHeight="false" outlineLevel="0" collapsed="false">
      <c r="A1579" s="16" t="s">
        <v>2543</v>
      </c>
      <c r="B1579" s="16" t="s">
        <v>2524</v>
      </c>
      <c r="C1579" s="16" t="s">
        <v>110</v>
      </c>
      <c r="D1579" s="16" t="s">
        <v>385</v>
      </c>
      <c r="E1579" s="16" t="n">
        <v>4</v>
      </c>
      <c r="F1579" s="16" t="n">
        <v>308</v>
      </c>
      <c r="G1579" s="16" t="n">
        <v>0.2</v>
      </c>
      <c r="H1579" s="16" t="s">
        <v>112</v>
      </c>
      <c r="I1579" s="16" t="s">
        <v>47</v>
      </c>
      <c r="J1579" s="16" t="n">
        <v>2</v>
      </c>
      <c r="K1579" s="16"/>
      <c r="L1579" s="16" t="s">
        <v>41</v>
      </c>
      <c r="M1579" s="16" t="str">
        <f aca="false">IF(COUNTIF($A$2:A1579,A1579)&gt;1,"DUPLICATE","")</f>
        <v/>
      </c>
    </row>
    <row r="1580" customFormat="false" ht="15" hidden="false" customHeight="false" outlineLevel="0" collapsed="false">
      <c r="A1580" s="16" t="s">
        <v>2544</v>
      </c>
      <c r="B1580" s="16" t="s">
        <v>2524</v>
      </c>
      <c r="C1580" s="16" t="s">
        <v>1034</v>
      </c>
      <c r="D1580" s="16" t="s">
        <v>74</v>
      </c>
      <c r="E1580" s="16" t="n">
        <v>1</v>
      </c>
      <c r="F1580" s="16" t="n">
        <v>18895</v>
      </c>
      <c r="G1580" s="16" t="n">
        <v>0.15</v>
      </c>
      <c r="H1580" s="16" t="s">
        <v>281</v>
      </c>
      <c r="I1580" s="16" t="s">
        <v>60</v>
      </c>
      <c r="J1580" s="16" t="n">
        <v>4</v>
      </c>
      <c r="K1580" s="16" t="n">
        <v>3</v>
      </c>
      <c r="L1580" s="16" t="s">
        <v>41</v>
      </c>
      <c r="M1580" s="16" t="str">
        <f aca="false">IF(COUNTIF($A$2:A1580,A1580)&gt;1,"DUPLICATE","")</f>
        <v/>
      </c>
    </row>
    <row r="1581" customFormat="false" ht="15" hidden="false" customHeight="false" outlineLevel="0" collapsed="false">
      <c r="A1581" s="16" t="s">
        <v>2545</v>
      </c>
      <c r="B1581" s="16" t="s">
        <v>2524</v>
      </c>
      <c r="C1581" s="16" t="s">
        <v>59</v>
      </c>
      <c r="D1581" s="16" t="s">
        <v>115</v>
      </c>
      <c r="E1581" s="16" t="n">
        <v>1</v>
      </c>
      <c r="F1581" s="16" t="n">
        <v>294</v>
      </c>
      <c r="G1581" s="16" t="n">
        <v>0</v>
      </c>
      <c r="H1581" s="16" t="s">
        <v>46</v>
      </c>
      <c r="I1581" s="16" t="s">
        <v>60</v>
      </c>
      <c r="J1581" s="16" t="n">
        <v>2</v>
      </c>
      <c r="K1581" s="16"/>
      <c r="L1581" s="16" t="s">
        <v>41</v>
      </c>
      <c r="M1581" s="16" t="str">
        <f aca="false">IF(COUNTIF($A$2:A1581,A1581)&gt;1,"DUPLICATE","")</f>
        <v/>
      </c>
    </row>
    <row r="1582" customFormat="false" ht="15" hidden="false" customHeight="false" outlineLevel="0" collapsed="false">
      <c r="A1582" s="16" t="s">
        <v>2546</v>
      </c>
      <c r="B1582" s="16" t="s">
        <v>2547</v>
      </c>
      <c r="C1582" s="16" t="s">
        <v>2548</v>
      </c>
      <c r="D1582" s="16" t="s">
        <v>142</v>
      </c>
      <c r="E1582" s="16" t="n">
        <v>2</v>
      </c>
      <c r="F1582" s="16" t="n">
        <v>593</v>
      </c>
      <c r="G1582" s="16" t="n">
        <v>0.1</v>
      </c>
      <c r="H1582" s="16" t="s">
        <v>81</v>
      </c>
      <c r="I1582" s="16" t="s">
        <v>60</v>
      </c>
      <c r="J1582" s="16" t="n">
        <v>5</v>
      </c>
      <c r="K1582" s="16" t="n">
        <v>5</v>
      </c>
      <c r="L1582" s="16" t="s">
        <v>41</v>
      </c>
      <c r="M1582" s="16" t="str">
        <f aca="false">IF(COUNTIF($A$2:A1582,A1582)&gt;1,"DUPLICATE","")</f>
        <v/>
      </c>
    </row>
    <row r="1583" customFormat="false" ht="15" hidden="false" customHeight="false" outlineLevel="0" collapsed="false">
      <c r="A1583" s="16" t="s">
        <v>2549</v>
      </c>
      <c r="B1583" s="16" t="s">
        <v>2547</v>
      </c>
      <c r="C1583" s="16" t="s">
        <v>87</v>
      </c>
      <c r="D1583" s="16" t="s">
        <v>88</v>
      </c>
      <c r="E1583" s="16" t="n">
        <v>1</v>
      </c>
      <c r="F1583" s="16" t="n">
        <v>3137</v>
      </c>
      <c r="G1583" s="16" t="n">
        <v>0.1</v>
      </c>
      <c r="H1583" s="16" t="s">
        <v>89</v>
      </c>
      <c r="I1583" s="16" t="s">
        <v>71</v>
      </c>
      <c r="J1583" s="16" t="n">
        <v>2</v>
      </c>
      <c r="K1583" s="16" t="n">
        <v>5</v>
      </c>
      <c r="L1583" s="16" t="s">
        <v>41</v>
      </c>
      <c r="M1583" s="16" t="str">
        <f aca="false">IF(COUNTIF($A$2:A1583,A1583)&gt;1,"DUPLICATE","")</f>
        <v/>
      </c>
    </row>
    <row r="1584" customFormat="false" ht="15" hidden="false" customHeight="false" outlineLevel="0" collapsed="false">
      <c r="A1584" s="16" t="s">
        <v>2550</v>
      </c>
      <c r="B1584" s="16" t="s">
        <v>2547</v>
      </c>
      <c r="C1584" s="16" t="s">
        <v>720</v>
      </c>
      <c r="D1584" s="16" t="s">
        <v>95</v>
      </c>
      <c r="E1584" s="16" t="n">
        <v>1</v>
      </c>
      <c r="F1584" s="16" t="n">
        <v>1473</v>
      </c>
      <c r="G1584" s="16" t="n">
        <v>0</v>
      </c>
      <c r="H1584" s="16" t="s">
        <v>112</v>
      </c>
      <c r="I1584" s="16" t="s">
        <v>60</v>
      </c>
      <c r="J1584" s="16" t="n">
        <v>2</v>
      </c>
      <c r="K1584" s="16" t="n">
        <v>3</v>
      </c>
      <c r="L1584" s="16" t="s">
        <v>41</v>
      </c>
      <c r="M1584" s="16" t="str">
        <f aca="false">IF(COUNTIF($A$2:A1584,A1584)&gt;1,"DUPLICATE","")</f>
        <v/>
      </c>
    </row>
    <row r="1585" customFormat="false" ht="15" hidden="false" customHeight="false" outlineLevel="0" collapsed="false">
      <c r="A1585" s="16" t="s">
        <v>2551</v>
      </c>
      <c r="B1585" s="16" t="s">
        <v>2547</v>
      </c>
      <c r="C1585" s="16" t="s">
        <v>1857</v>
      </c>
      <c r="D1585" s="16" t="s">
        <v>129</v>
      </c>
      <c r="E1585" s="16" t="n">
        <v>1</v>
      </c>
      <c r="F1585" s="16" t="n">
        <v>623</v>
      </c>
      <c r="G1585" s="16" t="n">
        <v>0</v>
      </c>
      <c r="H1585" s="16" t="s">
        <v>39</v>
      </c>
      <c r="I1585" s="16" t="s">
        <v>60</v>
      </c>
      <c r="J1585" s="16" t="n">
        <v>3</v>
      </c>
      <c r="K1585" s="16" t="n">
        <v>5</v>
      </c>
      <c r="L1585" s="16" t="s">
        <v>41</v>
      </c>
      <c r="M1585" s="16" t="str">
        <f aca="false">IF(COUNTIF($A$2:A1585,A1585)&gt;1,"DUPLICATE","")</f>
        <v/>
      </c>
    </row>
    <row r="1586" customFormat="false" ht="15" hidden="false" customHeight="false" outlineLevel="0" collapsed="false">
      <c r="A1586" s="16" t="s">
        <v>2552</v>
      </c>
      <c r="B1586" s="16" t="s">
        <v>2547</v>
      </c>
      <c r="C1586" s="16" t="s">
        <v>1510</v>
      </c>
      <c r="D1586" s="16" t="s">
        <v>660</v>
      </c>
      <c r="E1586" s="16" t="n">
        <v>1</v>
      </c>
      <c r="F1586" s="16" t="n">
        <v>1839</v>
      </c>
      <c r="G1586" s="16" t="n">
        <v>0.15</v>
      </c>
      <c r="H1586" s="16" t="s">
        <v>130</v>
      </c>
      <c r="I1586" s="16" t="s">
        <v>47</v>
      </c>
      <c r="J1586" s="16" t="n">
        <v>5</v>
      </c>
      <c r="K1586" s="16" t="n">
        <v>4</v>
      </c>
      <c r="L1586" s="16" t="s">
        <v>41</v>
      </c>
      <c r="M1586" s="16" t="str">
        <f aca="false">IF(COUNTIF($A$2:A1586,A1586)&gt;1,"DUPLICATE","")</f>
        <v/>
      </c>
    </row>
    <row r="1587" customFormat="false" ht="15" hidden="false" customHeight="false" outlineLevel="0" collapsed="false">
      <c r="A1587" s="16" t="s">
        <v>2553</v>
      </c>
      <c r="B1587" s="16" t="s">
        <v>2547</v>
      </c>
      <c r="C1587" s="16" t="s">
        <v>1438</v>
      </c>
      <c r="D1587" s="16" t="s">
        <v>95</v>
      </c>
      <c r="E1587" s="16" t="n">
        <v>1</v>
      </c>
      <c r="F1587" s="16" t="n">
        <v>1560</v>
      </c>
      <c r="G1587" s="16" t="n">
        <v>0</v>
      </c>
      <c r="H1587" s="16" t="s">
        <v>67</v>
      </c>
      <c r="I1587" s="16" t="s">
        <v>47</v>
      </c>
      <c r="J1587" s="16" t="n">
        <v>3</v>
      </c>
      <c r="K1587" s="16" t="n">
        <v>5</v>
      </c>
      <c r="L1587" s="16" t="s">
        <v>41</v>
      </c>
      <c r="M1587" s="16" t="str">
        <f aca="false">IF(COUNTIF($A$2:A1587,A1587)&gt;1,"DUPLICATE","")</f>
        <v/>
      </c>
    </row>
    <row r="1588" customFormat="false" ht="15" hidden="false" customHeight="false" outlineLevel="0" collapsed="false">
      <c r="A1588" s="16" t="s">
        <v>2554</v>
      </c>
      <c r="B1588" s="16" t="s">
        <v>2547</v>
      </c>
      <c r="C1588" s="16" t="s">
        <v>894</v>
      </c>
      <c r="D1588" s="16" t="s">
        <v>157</v>
      </c>
      <c r="E1588" s="16" t="n">
        <v>3</v>
      </c>
      <c r="F1588" s="16" t="n">
        <v>1045</v>
      </c>
      <c r="G1588" s="16" t="n">
        <v>0.05</v>
      </c>
      <c r="H1588" s="16" t="s">
        <v>503</v>
      </c>
      <c r="I1588" s="16" t="s">
        <v>60</v>
      </c>
      <c r="J1588" s="16" t="n">
        <v>4</v>
      </c>
      <c r="K1588" s="16" t="n">
        <v>4</v>
      </c>
      <c r="L1588" s="16" t="s">
        <v>41</v>
      </c>
      <c r="M1588" s="16" t="str">
        <f aca="false">IF(COUNTIF($A$2:A1588,A1588)&gt;1,"DUPLICATE","")</f>
        <v/>
      </c>
    </row>
    <row r="1589" customFormat="false" ht="15" hidden="false" customHeight="false" outlineLevel="0" collapsed="false">
      <c r="A1589" s="16" t="s">
        <v>2555</v>
      </c>
      <c r="B1589" s="16" t="s">
        <v>2547</v>
      </c>
      <c r="C1589" s="16" t="s">
        <v>635</v>
      </c>
      <c r="D1589" s="16" t="s">
        <v>105</v>
      </c>
      <c r="E1589" s="16" t="n">
        <v>2</v>
      </c>
      <c r="F1589" s="16" t="n">
        <v>410</v>
      </c>
      <c r="G1589" s="16" t="n">
        <v>0.15</v>
      </c>
      <c r="H1589" s="16" t="s">
        <v>208</v>
      </c>
      <c r="I1589" s="16" t="s">
        <v>60</v>
      </c>
      <c r="J1589" s="16" t="n">
        <v>5</v>
      </c>
      <c r="K1589" s="16" t="n">
        <v>5</v>
      </c>
      <c r="L1589" s="16" t="s">
        <v>41</v>
      </c>
      <c r="M1589" s="16" t="str">
        <f aca="false">IF(COUNTIF($A$2:A1589,A1589)&gt;1,"DUPLICATE","")</f>
        <v/>
      </c>
    </row>
    <row r="1590" customFormat="false" ht="15" hidden="false" customHeight="false" outlineLevel="0" collapsed="false">
      <c r="A1590" s="16" t="s">
        <v>2556</v>
      </c>
      <c r="B1590" s="16" t="s">
        <v>2547</v>
      </c>
      <c r="C1590" s="16" t="s">
        <v>728</v>
      </c>
      <c r="D1590" s="16" t="s">
        <v>38</v>
      </c>
      <c r="E1590" s="16" t="n">
        <v>1</v>
      </c>
      <c r="F1590" s="16" t="n">
        <v>354</v>
      </c>
      <c r="G1590" s="16" t="n">
        <v>0.15</v>
      </c>
      <c r="H1590" s="16" t="s">
        <v>46</v>
      </c>
      <c r="I1590" s="16" t="s">
        <v>60</v>
      </c>
      <c r="J1590" s="16" t="n">
        <v>3</v>
      </c>
      <c r="K1590" s="16" t="n">
        <v>5</v>
      </c>
      <c r="L1590" s="16" t="s">
        <v>41</v>
      </c>
      <c r="M1590" s="16" t="str">
        <f aca="false">IF(COUNTIF($A$2:A1590,A1590)&gt;1,"DUPLICATE","")</f>
        <v/>
      </c>
    </row>
    <row r="1591" customFormat="false" ht="15" hidden="false" customHeight="false" outlineLevel="0" collapsed="false">
      <c r="A1591" s="16" t="s">
        <v>2557</v>
      </c>
      <c r="B1591" s="16" t="s">
        <v>2547</v>
      </c>
      <c r="C1591" s="16" t="s">
        <v>398</v>
      </c>
      <c r="D1591" s="16" t="s">
        <v>232</v>
      </c>
      <c r="E1591" s="16" t="n">
        <v>1</v>
      </c>
      <c r="F1591" s="16" t="n">
        <v>2056</v>
      </c>
      <c r="G1591" s="16" t="n">
        <v>0.05</v>
      </c>
      <c r="H1591" s="16" t="s">
        <v>39</v>
      </c>
      <c r="I1591" s="16" t="s">
        <v>71</v>
      </c>
      <c r="J1591" s="16" t="n">
        <v>4</v>
      </c>
      <c r="K1591" s="16" t="n">
        <v>3</v>
      </c>
      <c r="L1591" s="16" t="s">
        <v>41</v>
      </c>
      <c r="M1591" s="16" t="str">
        <f aca="false">IF(COUNTIF($A$2:A1591,A1591)&gt;1,"DUPLICATE","")</f>
        <v/>
      </c>
    </row>
    <row r="1592" customFormat="false" ht="15" hidden="false" customHeight="false" outlineLevel="0" collapsed="false">
      <c r="A1592" s="16" t="s">
        <v>2558</v>
      </c>
      <c r="B1592" s="16" t="s">
        <v>2547</v>
      </c>
      <c r="C1592" s="16" t="s">
        <v>378</v>
      </c>
      <c r="D1592" s="16" t="s">
        <v>99</v>
      </c>
      <c r="E1592" s="16" t="n">
        <v>1</v>
      </c>
      <c r="F1592" s="16" t="n">
        <v>698</v>
      </c>
      <c r="G1592" s="16" t="n">
        <v>0.05</v>
      </c>
      <c r="H1592" s="16" t="s">
        <v>70</v>
      </c>
      <c r="I1592" s="16" t="s">
        <v>60</v>
      </c>
      <c r="J1592" s="16" t="n">
        <v>9</v>
      </c>
      <c r="K1592" s="16" t="n">
        <v>2</v>
      </c>
      <c r="L1592" s="16" t="s">
        <v>57</v>
      </c>
      <c r="M1592" s="16" t="str">
        <f aca="false">IF(COUNTIF($A$2:A1592,A1592)&gt;1,"DUPLICATE","")</f>
        <v/>
      </c>
    </row>
    <row r="1593" customFormat="false" ht="15" hidden="false" customHeight="false" outlineLevel="0" collapsed="false">
      <c r="A1593" s="16" t="s">
        <v>2559</v>
      </c>
      <c r="B1593" s="16" t="s">
        <v>2547</v>
      </c>
      <c r="C1593" s="16" t="s">
        <v>2560</v>
      </c>
      <c r="D1593" s="16" t="s">
        <v>149</v>
      </c>
      <c r="E1593" s="16" t="n">
        <v>1</v>
      </c>
      <c r="F1593" s="16" t="n">
        <v>1524</v>
      </c>
      <c r="G1593" s="16" t="n">
        <v>0</v>
      </c>
      <c r="H1593" s="16" t="s">
        <v>70</v>
      </c>
      <c r="I1593" s="16" t="s">
        <v>60</v>
      </c>
      <c r="J1593" s="16" t="n">
        <v>6</v>
      </c>
      <c r="K1593" s="16" t="n">
        <v>2</v>
      </c>
      <c r="L1593" s="16" t="s">
        <v>57</v>
      </c>
      <c r="M1593" s="16" t="str">
        <f aca="false">IF(COUNTIF($A$2:A1593,A1593)&gt;1,"DUPLICATE","")</f>
        <v/>
      </c>
    </row>
    <row r="1594" customFormat="false" ht="15" hidden="false" customHeight="false" outlineLevel="0" collapsed="false">
      <c r="A1594" s="16" t="s">
        <v>2561</v>
      </c>
      <c r="B1594" s="16" t="s">
        <v>2562</v>
      </c>
      <c r="C1594" s="16" t="s">
        <v>1246</v>
      </c>
      <c r="D1594" s="16" t="s">
        <v>232</v>
      </c>
      <c r="E1594" s="16" t="n">
        <v>1</v>
      </c>
      <c r="F1594" s="16" t="n">
        <v>2074</v>
      </c>
      <c r="G1594" s="16" t="n">
        <v>0.1</v>
      </c>
      <c r="H1594" s="16" t="s">
        <v>89</v>
      </c>
      <c r="I1594" s="16" t="s">
        <v>60</v>
      </c>
      <c r="J1594" s="16" t="n">
        <v>3</v>
      </c>
      <c r="K1594" s="16" t="n">
        <v>4</v>
      </c>
      <c r="L1594" s="16" t="s">
        <v>41</v>
      </c>
      <c r="M1594" s="16" t="str">
        <f aca="false">IF(COUNTIF($A$2:A1594,A1594)&gt;1,"DUPLICATE","")</f>
        <v/>
      </c>
    </row>
    <row r="1595" customFormat="false" ht="15" hidden="false" customHeight="false" outlineLevel="0" collapsed="false">
      <c r="A1595" s="16" t="s">
        <v>2563</v>
      </c>
      <c r="B1595" s="16" t="s">
        <v>2562</v>
      </c>
      <c r="C1595" s="16" t="s">
        <v>1930</v>
      </c>
      <c r="D1595" s="16" t="s">
        <v>254</v>
      </c>
      <c r="E1595" s="16" t="n">
        <v>2</v>
      </c>
      <c r="F1595" s="16" t="n">
        <v>962</v>
      </c>
      <c r="G1595" s="16" t="n">
        <v>0</v>
      </c>
      <c r="H1595" s="16" t="s">
        <v>81</v>
      </c>
      <c r="I1595" s="16" t="s">
        <v>60</v>
      </c>
      <c r="J1595" s="16" t="n">
        <v>4</v>
      </c>
      <c r="K1595" s="16" t="n">
        <v>4</v>
      </c>
      <c r="L1595" s="16" t="s">
        <v>41</v>
      </c>
      <c r="M1595" s="16" t="str">
        <f aca="false">IF(COUNTIF($A$2:A1595,A1595)&gt;1,"DUPLICATE","")</f>
        <v/>
      </c>
    </row>
    <row r="1596" customFormat="false" ht="15" hidden="false" customHeight="false" outlineLevel="0" collapsed="false">
      <c r="A1596" s="16" t="s">
        <v>2564</v>
      </c>
      <c r="B1596" s="16" t="s">
        <v>2562</v>
      </c>
      <c r="C1596" s="16" t="s">
        <v>756</v>
      </c>
      <c r="D1596" s="16" t="s">
        <v>92</v>
      </c>
      <c r="E1596" s="16" t="n">
        <v>2</v>
      </c>
      <c r="F1596" s="16" t="n">
        <v>3878</v>
      </c>
      <c r="G1596" s="16" t="n">
        <v>0.05</v>
      </c>
      <c r="H1596" s="16" t="s">
        <v>81</v>
      </c>
      <c r="I1596" s="16" t="s">
        <v>60</v>
      </c>
      <c r="J1596" s="16" t="n">
        <v>6</v>
      </c>
      <c r="K1596" s="16" t="n">
        <v>3</v>
      </c>
      <c r="L1596" s="16" t="s">
        <v>57</v>
      </c>
      <c r="M1596" s="16" t="str">
        <f aca="false">IF(COUNTIF($A$2:A1596,A1596)&gt;1,"DUPLICATE","")</f>
        <v/>
      </c>
    </row>
    <row r="1597" customFormat="false" ht="15" hidden="false" customHeight="false" outlineLevel="0" collapsed="false">
      <c r="A1597" s="16" t="s">
        <v>2565</v>
      </c>
      <c r="B1597" s="16" t="s">
        <v>2562</v>
      </c>
      <c r="C1597" s="16" t="s">
        <v>706</v>
      </c>
      <c r="D1597" s="16" t="s">
        <v>119</v>
      </c>
      <c r="E1597" s="16" t="n">
        <v>4</v>
      </c>
      <c r="F1597" s="16" t="n">
        <v>246</v>
      </c>
      <c r="G1597" s="16" t="n">
        <v>0.3</v>
      </c>
      <c r="H1597" s="16" t="s">
        <v>39</v>
      </c>
      <c r="I1597" s="16" t="s">
        <v>40</v>
      </c>
      <c r="J1597" s="16" t="n">
        <v>4</v>
      </c>
      <c r="K1597" s="16" t="n">
        <v>5</v>
      </c>
      <c r="L1597" s="16" t="s">
        <v>41</v>
      </c>
      <c r="M1597" s="16" t="str">
        <f aca="false">IF(COUNTIF($A$2:A1597,A1597)&gt;1,"DUPLICATE","")</f>
        <v/>
      </c>
    </row>
    <row r="1598" customFormat="false" ht="15" hidden="false" customHeight="false" outlineLevel="0" collapsed="false">
      <c r="A1598" s="16" t="s">
        <v>2566</v>
      </c>
      <c r="B1598" s="16" t="s">
        <v>2562</v>
      </c>
      <c r="C1598" s="16" t="s">
        <v>2567</v>
      </c>
      <c r="D1598" s="16" t="s">
        <v>133</v>
      </c>
      <c r="E1598" s="16" t="n">
        <v>1</v>
      </c>
      <c r="F1598" s="16" t="n">
        <v>589</v>
      </c>
      <c r="G1598" s="16" t="n">
        <v>0.05</v>
      </c>
      <c r="H1598" s="16" t="s">
        <v>81</v>
      </c>
      <c r="I1598" s="16" t="s">
        <v>60</v>
      </c>
      <c r="J1598" s="16" t="n">
        <v>3</v>
      </c>
      <c r="K1598" s="16" t="n">
        <v>5</v>
      </c>
      <c r="L1598" s="16" t="s">
        <v>41</v>
      </c>
      <c r="M1598" s="16" t="str">
        <f aca="false">IF(COUNTIF($A$2:A1598,A1598)&gt;1,"DUPLICATE","")</f>
        <v/>
      </c>
    </row>
    <row r="1599" customFormat="false" ht="15" hidden="false" customHeight="false" outlineLevel="0" collapsed="false">
      <c r="A1599" s="16" t="s">
        <v>2568</v>
      </c>
      <c r="B1599" s="16" t="s">
        <v>2562</v>
      </c>
      <c r="C1599" s="16" t="s">
        <v>2195</v>
      </c>
      <c r="D1599" s="16" t="s">
        <v>259</v>
      </c>
      <c r="E1599" s="16" t="n">
        <v>3</v>
      </c>
      <c r="F1599" s="16" t="n">
        <v>517</v>
      </c>
      <c r="G1599" s="16" t="n">
        <v>0.1</v>
      </c>
      <c r="H1599" s="16" t="s">
        <v>560</v>
      </c>
      <c r="I1599" s="16" t="s">
        <v>71</v>
      </c>
      <c r="J1599" s="16" t="n">
        <v>3</v>
      </c>
      <c r="K1599" s="16" t="n">
        <v>3</v>
      </c>
      <c r="L1599" s="16" t="s">
        <v>41</v>
      </c>
      <c r="M1599" s="16" t="str">
        <f aca="false">IF(COUNTIF($A$2:A1599,A1599)&gt;1,"DUPLICATE","")</f>
        <v/>
      </c>
    </row>
    <row r="1600" customFormat="false" ht="15" hidden="false" customHeight="false" outlineLevel="0" collapsed="false">
      <c r="A1600" s="16" t="s">
        <v>2569</v>
      </c>
      <c r="B1600" s="16" t="s">
        <v>2562</v>
      </c>
      <c r="C1600" s="16" t="s">
        <v>427</v>
      </c>
      <c r="D1600" s="16" t="s">
        <v>385</v>
      </c>
      <c r="E1600" s="16" t="n">
        <v>3</v>
      </c>
      <c r="F1600" s="16" t="n">
        <v>285</v>
      </c>
      <c r="G1600" s="16" t="n">
        <v>0</v>
      </c>
      <c r="H1600" s="16" t="s">
        <v>67</v>
      </c>
      <c r="I1600" s="16" t="s">
        <v>47</v>
      </c>
      <c r="J1600" s="16" t="n">
        <v>6</v>
      </c>
      <c r="K1600" s="16" t="n">
        <v>5</v>
      </c>
      <c r="L1600" s="16" t="s">
        <v>41</v>
      </c>
      <c r="M1600" s="16" t="str">
        <f aca="false">IF(COUNTIF($A$2:A1600,A1600)&gt;1,"DUPLICATE","")</f>
        <v/>
      </c>
    </row>
    <row r="1601" customFormat="false" ht="15" hidden="false" customHeight="false" outlineLevel="0" collapsed="false">
      <c r="A1601" s="16" t="s">
        <v>2570</v>
      </c>
      <c r="B1601" s="16" t="s">
        <v>2562</v>
      </c>
      <c r="C1601" s="16" t="s">
        <v>2006</v>
      </c>
      <c r="D1601" s="16" t="s">
        <v>136</v>
      </c>
      <c r="E1601" s="16" t="n">
        <v>2</v>
      </c>
      <c r="F1601" s="16" t="n">
        <v>2298</v>
      </c>
      <c r="G1601" s="16" t="n">
        <v>0</v>
      </c>
      <c r="H1601" s="16" t="s">
        <v>236</v>
      </c>
      <c r="I1601" s="16" t="s">
        <v>47</v>
      </c>
      <c r="J1601" s="16" t="n">
        <v>4</v>
      </c>
      <c r="K1601" s="16" t="n">
        <v>4</v>
      </c>
      <c r="L1601" s="16" t="s">
        <v>41</v>
      </c>
      <c r="M1601" s="16" t="str">
        <f aca="false">IF(COUNTIF($A$2:A1601,A1601)&gt;1,"DUPLICATE","")</f>
        <v/>
      </c>
    </row>
    <row r="1602" customFormat="false" ht="15" hidden="false" customHeight="false" outlineLevel="0" collapsed="false">
      <c r="A1602" s="16" t="s">
        <v>2571</v>
      </c>
      <c r="B1602" s="16" t="s">
        <v>2562</v>
      </c>
      <c r="C1602" s="16" t="s">
        <v>1046</v>
      </c>
      <c r="D1602" s="16" t="s">
        <v>219</v>
      </c>
      <c r="E1602" s="16" t="n">
        <v>3</v>
      </c>
      <c r="F1602" s="16" t="n">
        <v>1349</v>
      </c>
      <c r="G1602" s="16" t="n">
        <v>0</v>
      </c>
      <c r="H1602" s="16" t="s">
        <v>112</v>
      </c>
      <c r="I1602" s="16" t="s">
        <v>60</v>
      </c>
      <c r="J1602" s="16" t="n">
        <v>3</v>
      </c>
      <c r="K1602" s="16" t="n">
        <v>5</v>
      </c>
      <c r="L1602" s="16" t="s">
        <v>41</v>
      </c>
      <c r="M1602" s="16" t="str">
        <f aca="false">IF(COUNTIF($A$2:A1602,A1602)&gt;1,"DUPLICATE","")</f>
        <v/>
      </c>
    </row>
    <row r="1603" customFormat="false" ht="15" hidden="false" customHeight="false" outlineLevel="0" collapsed="false">
      <c r="A1603" s="16" t="s">
        <v>2572</v>
      </c>
      <c r="B1603" s="16" t="s">
        <v>2573</v>
      </c>
      <c r="C1603" s="16" t="s">
        <v>169</v>
      </c>
      <c r="D1603" s="16" t="s">
        <v>63</v>
      </c>
      <c r="E1603" s="16" t="n">
        <v>1</v>
      </c>
      <c r="F1603" s="16" t="n">
        <v>1427</v>
      </c>
      <c r="G1603" s="16" t="n">
        <v>0</v>
      </c>
      <c r="H1603" s="16" t="s">
        <v>67</v>
      </c>
      <c r="I1603" s="16" t="s">
        <v>100</v>
      </c>
      <c r="J1603" s="16" t="n">
        <v>2</v>
      </c>
      <c r="K1603" s="16" t="n">
        <v>4</v>
      </c>
      <c r="L1603" s="16" t="s">
        <v>41</v>
      </c>
      <c r="M1603" s="16" t="str">
        <f aca="false">IF(COUNTIF($A$2:A1603,A1603)&gt;1,"DUPLICATE","")</f>
        <v/>
      </c>
    </row>
    <row r="1604" customFormat="false" ht="15" hidden="false" customHeight="false" outlineLevel="0" collapsed="false">
      <c r="A1604" s="16" t="s">
        <v>2574</v>
      </c>
      <c r="B1604" s="16" t="s">
        <v>2573</v>
      </c>
      <c r="C1604" s="16" t="s">
        <v>651</v>
      </c>
      <c r="D1604" s="16" t="s">
        <v>259</v>
      </c>
      <c r="E1604" s="16" t="n">
        <v>4</v>
      </c>
      <c r="F1604" s="16" t="n">
        <v>506</v>
      </c>
      <c r="G1604" s="16" t="n">
        <v>0.15</v>
      </c>
      <c r="H1604" s="16" t="s">
        <v>56</v>
      </c>
      <c r="I1604" s="16" t="s">
        <v>100</v>
      </c>
      <c r="J1604" s="16" t="n">
        <v>6</v>
      </c>
      <c r="K1604" s="16" t="n">
        <v>3</v>
      </c>
      <c r="L1604" s="16" t="s">
        <v>41</v>
      </c>
      <c r="M1604" s="16" t="str">
        <f aca="false">IF(COUNTIF($A$2:A1604,A1604)&gt;1,"DUPLICATE","")</f>
        <v/>
      </c>
    </row>
    <row r="1605" customFormat="false" ht="15" hidden="false" customHeight="false" outlineLevel="0" collapsed="false">
      <c r="A1605" s="16" t="s">
        <v>2575</v>
      </c>
      <c r="B1605" s="16" t="s">
        <v>2573</v>
      </c>
      <c r="C1605" s="16" t="s">
        <v>2576</v>
      </c>
      <c r="D1605" s="16" t="s">
        <v>451</v>
      </c>
      <c r="E1605" s="16" t="n">
        <v>1</v>
      </c>
      <c r="F1605" s="16" t="n">
        <v>1289</v>
      </c>
      <c r="G1605" s="16" t="n">
        <v>0.2</v>
      </c>
      <c r="H1605" s="16" t="s">
        <v>67</v>
      </c>
      <c r="I1605" s="16" t="s">
        <v>60</v>
      </c>
      <c r="J1605" s="16" t="n">
        <v>3</v>
      </c>
      <c r="K1605" s="16" t="n">
        <v>5</v>
      </c>
      <c r="L1605" s="16" t="s">
        <v>41</v>
      </c>
      <c r="M1605" s="16" t="str">
        <f aca="false">IF(COUNTIF($A$2:A1605,A1605)&gt;1,"DUPLICATE","")</f>
        <v/>
      </c>
    </row>
    <row r="1606" customFormat="false" ht="15" hidden="false" customHeight="false" outlineLevel="0" collapsed="false">
      <c r="A1606" s="16" t="s">
        <v>2577</v>
      </c>
      <c r="B1606" s="16" t="s">
        <v>2573</v>
      </c>
      <c r="C1606" s="16" t="s">
        <v>2578</v>
      </c>
      <c r="D1606" s="16" t="s">
        <v>80</v>
      </c>
      <c r="E1606" s="16" t="n">
        <v>3</v>
      </c>
      <c r="F1606" s="16" t="n">
        <v>1501</v>
      </c>
      <c r="G1606" s="16" t="n">
        <v>0.05</v>
      </c>
      <c r="H1606" s="16" t="s">
        <v>89</v>
      </c>
      <c r="I1606" s="16" t="s">
        <v>60</v>
      </c>
      <c r="J1606" s="16" t="n">
        <v>3</v>
      </c>
      <c r="K1606" s="16" t="n">
        <v>4</v>
      </c>
      <c r="L1606" s="16" t="s">
        <v>41</v>
      </c>
      <c r="M1606" s="16" t="str">
        <f aca="false">IF(COUNTIF($A$2:A1606,A1606)&gt;1,"DUPLICATE","")</f>
        <v/>
      </c>
    </row>
    <row r="1607" customFormat="false" ht="15" hidden="false" customHeight="false" outlineLevel="0" collapsed="false">
      <c r="A1607" s="16" t="s">
        <v>2579</v>
      </c>
      <c r="B1607" s="16" t="s">
        <v>2573</v>
      </c>
      <c r="C1607" s="16" t="s">
        <v>2580</v>
      </c>
      <c r="D1607" s="16" t="s">
        <v>88</v>
      </c>
      <c r="E1607" s="16" t="n">
        <v>1</v>
      </c>
      <c r="F1607" s="16" t="n">
        <v>3054</v>
      </c>
      <c r="G1607" s="16" t="n">
        <v>0.05</v>
      </c>
      <c r="H1607" s="16" t="s">
        <v>56</v>
      </c>
      <c r="I1607" s="16" t="s">
        <v>47</v>
      </c>
      <c r="J1607" s="16" t="n">
        <v>5</v>
      </c>
      <c r="K1607" s="16" t="n">
        <v>4</v>
      </c>
      <c r="L1607" s="16" t="s">
        <v>41</v>
      </c>
      <c r="M1607" s="16" t="str">
        <f aca="false">IF(COUNTIF($A$2:A1607,A1607)&gt;1,"DUPLICATE","")</f>
        <v/>
      </c>
    </row>
    <row r="1608" customFormat="false" ht="15" hidden="false" customHeight="false" outlineLevel="0" collapsed="false">
      <c r="A1608" s="16" t="s">
        <v>2581</v>
      </c>
      <c r="B1608" s="16" t="s">
        <v>2573</v>
      </c>
      <c r="C1608" s="16" t="s">
        <v>1877</v>
      </c>
      <c r="D1608" s="16" t="s">
        <v>84</v>
      </c>
      <c r="E1608" s="16" t="n">
        <v>1</v>
      </c>
      <c r="F1608" s="16" t="n">
        <v>254</v>
      </c>
      <c r="G1608" s="16" t="n">
        <v>0</v>
      </c>
      <c r="H1608" s="16" t="s">
        <v>46</v>
      </c>
      <c r="I1608" s="16" t="s">
        <v>71</v>
      </c>
      <c r="J1608" s="16" t="n">
        <v>3</v>
      </c>
      <c r="K1608" s="16" t="n">
        <v>5</v>
      </c>
      <c r="L1608" s="16" t="s">
        <v>41</v>
      </c>
      <c r="M1608" s="16" t="str">
        <f aca="false">IF(COUNTIF($A$2:A1608,A1608)&gt;1,"DUPLICATE","")</f>
        <v/>
      </c>
    </row>
    <row r="1609" customFormat="false" ht="15" hidden="false" customHeight="false" outlineLevel="0" collapsed="false">
      <c r="A1609" s="16" t="s">
        <v>2582</v>
      </c>
      <c r="B1609" s="16" t="s">
        <v>2573</v>
      </c>
      <c r="C1609" s="16" t="s">
        <v>879</v>
      </c>
      <c r="D1609" s="16" t="s">
        <v>396</v>
      </c>
      <c r="E1609" s="16" t="n">
        <v>2</v>
      </c>
      <c r="F1609" s="16" t="n">
        <v>5719</v>
      </c>
      <c r="G1609" s="16" t="n">
        <v>0</v>
      </c>
      <c r="H1609" s="16" t="s">
        <v>130</v>
      </c>
      <c r="I1609" s="16" t="s">
        <v>100</v>
      </c>
      <c r="J1609" s="16" t="n">
        <v>4</v>
      </c>
      <c r="K1609" s="16" t="n">
        <v>3</v>
      </c>
      <c r="L1609" s="16" t="s">
        <v>57</v>
      </c>
      <c r="M1609" s="16" t="str">
        <f aca="false">IF(COUNTIF($A$2:A1609,A1609)&gt;1,"DUPLICATE","")</f>
        <v/>
      </c>
    </row>
    <row r="1610" customFormat="false" ht="15" hidden="false" customHeight="false" outlineLevel="0" collapsed="false">
      <c r="A1610" s="16" t="s">
        <v>2583</v>
      </c>
      <c r="B1610" s="16" t="s">
        <v>2573</v>
      </c>
      <c r="C1610" s="16" t="s">
        <v>1436</v>
      </c>
      <c r="D1610" s="16" t="s">
        <v>254</v>
      </c>
      <c r="E1610" s="16" t="n">
        <v>1</v>
      </c>
      <c r="F1610" s="16" t="n">
        <v>964</v>
      </c>
      <c r="G1610" s="16" t="n">
        <v>0</v>
      </c>
      <c r="H1610" s="16" t="s">
        <v>208</v>
      </c>
      <c r="I1610" s="16" t="s">
        <v>47</v>
      </c>
      <c r="J1610" s="16" t="n">
        <v>5</v>
      </c>
      <c r="K1610" s="16" t="n">
        <v>3</v>
      </c>
      <c r="L1610" s="16" t="s">
        <v>41</v>
      </c>
      <c r="M1610" s="16" t="str">
        <f aca="false">IF(COUNTIF($A$2:A1610,A1610)&gt;1,"DUPLICATE","")</f>
        <v/>
      </c>
    </row>
    <row r="1611" customFormat="false" ht="15" hidden="false" customHeight="false" outlineLevel="0" collapsed="false">
      <c r="A1611" s="16" t="s">
        <v>2584</v>
      </c>
      <c r="B1611" s="16" t="s">
        <v>2573</v>
      </c>
      <c r="C1611" s="16" t="s">
        <v>905</v>
      </c>
      <c r="D1611" s="16" t="s">
        <v>222</v>
      </c>
      <c r="E1611" s="16" t="n">
        <v>2</v>
      </c>
      <c r="F1611" s="16" t="n">
        <v>1808</v>
      </c>
      <c r="G1611" s="16" t="n">
        <v>0.3</v>
      </c>
      <c r="H1611" s="16" t="s">
        <v>208</v>
      </c>
      <c r="I1611" s="16" t="s">
        <v>47</v>
      </c>
      <c r="J1611" s="16" t="n">
        <v>4</v>
      </c>
      <c r="K1611" s="16" t="n">
        <v>5</v>
      </c>
      <c r="L1611" s="16" t="s">
        <v>41</v>
      </c>
      <c r="M1611" s="16" t="str">
        <f aca="false">IF(COUNTIF($A$2:A1611,A1611)&gt;1,"DUPLICATE","")</f>
        <v/>
      </c>
    </row>
    <row r="1612" customFormat="false" ht="15" hidden="false" customHeight="false" outlineLevel="0" collapsed="false">
      <c r="A1612" s="16" t="s">
        <v>2585</v>
      </c>
      <c r="B1612" s="16" t="s">
        <v>2573</v>
      </c>
      <c r="C1612" s="16" t="s">
        <v>1359</v>
      </c>
      <c r="D1612" s="16" t="s">
        <v>203</v>
      </c>
      <c r="E1612" s="16" t="n">
        <v>2</v>
      </c>
      <c r="F1612" s="16" t="n">
        <v>2613</v>
      </c>
      <c r="G1612" s="16" t="n">
        <v>0.05</v>
      </c>
      <c r="H1612" s="16" t="s">
        <v>67</v>
      </c>
      <c r="I1612" s="16" t="s">
        <v>71</v>
      </c>
      <c r="J1612" s="16" t="n">
        <v>4</v>
      </c>
      <c r="K1612" s="16" t="n">
        <v>4</v>
      </c>
      <c r="L1612" s="16" t="s">
        <v>41</v>
      </c>
      <c r="M1612" s="16" t="str">
        <f aca="false">IF(COUNTIF($A$2:A1612,A1612)&gt;1,"DUPLICATE","")</f>
        <v/>
      </c>
    </row>
    <row r="1613" customFormat="false" ht="15" hidden="false" customHeight="false" outlineLevel="0" collapsed="false">
      <c r="A1613" s="16" t="s">
        <v>2586</v>
      </c>
      <c r="B1613" s="16" t="s">
        <v>2573</v>
      </c>
      <c r="C1613" s="16" t="s">
        <v>1187</v>
      </c>
      <c r="D1613" s="16" t="s">
        <v>393</v>
      </c>
      <c r="E1613" s="16" t="n">
        <v>1</v>
      </c>
      <c r="F1613" s="16" t="n">
        <v>512</v>
      </c>
      <c r="G1613" s="16" t="n">
        <v>0.1</v>
      </c>
      <c r="H1613" s="16" t="s">
        <v>89</v>
      </c>
      <c r="I1613" s="16" t="s">
        <v>60</v>
      </c>
      <c r="J1613" s="16" t="n">
        <v>3</v>
      </c>
      <c r="K1613" s="16" t="n">
        <v>4</v>
      </c>
      <c r="L1613" s="16" t="s">
        <v>41</v>
      </c>
      <c r="M1613" s="16" t="str">
        <f aca="false">IF(COUNTIF($A$2:A1613,A1613)&gt;1,"DUPLICATE","")</f>
        <v/>
      </c>
    </row>
    <row r="1614" customFormat="false" ht="15" hidden="false" customHeight="false" outlineLevel="0" collapsed="false">
      <c r="A1614" s="16" t="s">
        <v>2587</v>
      </c>
      <c r="B1614" s="16" t="s">
        <v>2573</v>
      </c>
      <c r="C1614" s="16" t="s">
        <v>2133</v>
      </c>
      <c r="D1614" s="16" t="s">
        <v>99</v>
      </c>
      <c r="E1614" s="16" t="n">
        <v>2</v>
      </c>
      <c r="F1614" s="16" t="n">
        <v>685</v>
      </c>
      <c r="G1614" s="16" t="n">
        <v>0.05</v>
      </c>
      <c r="H1614" s="16" t="s">
        <v>46</v>
      </c>
      <c r="I1614" s="16"/>
      <c r="J1614" s="16" t="n">
        <v>4</v>
      </c>
      <c r="K1614" s="16" t="n">
        <v>4</v>
      </c>
      <c r="L1614" s="16" t="s">
        <v>41</v>
      </c>
      <c r="M1614" s="16" t="str">
        <f aca="false">IF(COUNTIF($A$2:A1614,A1614)&gt;1,"DUPLICATE","")</f>
        <v/>
      </c>
    </row>
    <row r="1615" customFormat="false" ht="15" hidden="false" customHeight="false" outlineLevel="0" collapsed="false">
      <c r="A1615" s="16" t="s">
        <v>2588</v>
      </c>
      <c r="B1615" s="16" t="s">
        <v>2573</v>
      </c>
      <c r="C1615" s="16" t="s">
        <v>1807</v>
      </c>
      <c r="D1615" s="16" t="s">
        <v>222</v>
      </c>
      <c r="E1615" s="16" t="n">
        <v>2</v>
      </c>
      <c r="F1615" s="16" t="n">
        <v>1891</v>
      </c>
      <c r="G1615" s="16"/>
      <c r="H1615" s="16" t="s">
        <v>56</v>
      </c>
      <c r="I1615" s="16" t="s">
        <v>47</v>
      </c>
      <c r="J1615" s="16" t="n">
        <v>7</v>
      </c>
      <c r="K1615" s="16" t="n">
        <v>3</v>
      </c>
      <c r="L1615" s="16" t="s">
        <v>174</v>
      </c>
      <c r="M1615" s="16" t="str">
        <f aca="false">IF(COUNTIF($A$2:A1615,A1615)&gt;1,"DUPLICATE","")</f>
        <v/>
      </c>
    </row>
    <row r="1616" customFormat="false" ht="15" hidden="false" customHeight="false" outlineLevel="0" collapsed="false">
      <c r="A1616" s="16" t="s">
        <v>2589</v>
      </c>
      <c r="B1616" s="16" t="s">
        <v>2573</v>
      </c>
      <c r="C1616" s="16" t="s">
        <v>1465</v>
      </c>
      <c r="D1616" s="16" t="s">
        <v>165</v>
      </c>
      <c r="E1616" s="16" t="n">
        <v>1</v>
      </c>
      <c r="F1616" s="16" t="n">
        <v>913</v>
      </c>
      <c r="G1616" s="16" t="n">
        <v>0.05</v>
      </c>
      <c r="H1616" s="16" t="s">
        <v>39</v>
      </c>
      <c r="I1616" s="16" t="s">
        <v>60</v>
      </c>
      <c r="J1616" s="16" t="n">
        <v>6</v>
      </c>
      <c r="K1616" s="16" t="n">
        <v>4</v>
      </c>
      <c r="L1616" s="16" t="s">
        <v>41</v>
      </c>
      <c r="M1616" s="16" t="str">
        <f aca="false">IF(COUNTIF($A$2:A1616,A1616)&gt;1,"DUPLICATE","")</f>
        <v/>
      </c>
    </row>
    <row r="1617" customFormat="false" ht="15" hidden="false" customHeight="false" outlineLevel="0" collapsed="false">
      <c r="A1617" s="16" t="s">
        <v>2590</v>
      </c>
      <c r="B1617" s="16" t="s">
        <v>2573</v>
      </c>
      <c r="C1617" s="16" t="s">
        <v>505</v>
      </c>
      <c r="D1617" s="16" t="s">
        <v>99</v>
      </c>
      <c r="E1617" s="16" t="n">
        <v>1</v>
      </c>
      <c r="F1617" s="16" t="n">
        <v>700</v>
      </c>
      <c r="G1617" s="16" t="n">
        <v>0.1</v>
      </c>
      <c r="H1617" s="16" t="s">
        <v>130</v>
      </c>
      <c r="I1617" s="16" t="s">
        <v>40</v>
      </c>
      <c r="J1617" s="16" t="n">
        <v>3</v>
      </c>
      <c r="K1617" s="16" t="n">
        <v>2</v>
      </c>
      <c r="L1617" s="16" t="s">
        <v>57</v>
      </c>
      <c r="M1617" s="16" t="str">
        <f aca="false">IF(COUNTIF($A$2:A1617,A1617)&gt;1,"DUPLICATE","")</f>
        <v/>
      </c>
    </row>
    <row r="1618" customFormat="false" ht="15" hidden="false" customHeight="false" outlineLevel="0" collapsed="false">
      <c r="A1618" s="16" t="s">
        <v>2591</v>
      </c>
      <c r="B1618" s="16" t="s">
        <v>2573</v>
      </c>
      <c r="C1618" s="16" t="s">
        <v>1465</v>
      </c>
      <c r="D1618" s="16" t="s">
        <v>308</v>
      </c>
      <c r="E1618" s="16" t="n">
        <v>1</v>
      </c>
      <c r="F1618" s="16" t="n">
        <v>198</v>
      </c>
      <c r="G1618" s="16" t="n">
        <v>0</v>
      </c>
      <c r="H1618" s="16" t="s">
        <v>797</v>
      </c>
      <c r="I1618" s="16" t="s">
        <v>40</v>
      </c>
      <c r="J1618" s="16" t="n">
        <v>3</v>
      </c>
      <c r="K1618" s="16" t="n">
        <v>4</v>
      </c>
      <c r="L1618" s="16" t="s">
        <v>41</v>
      </c>
      <c r="M1618" s="16" t="str">
        <f aca="false">IF(COUNTIF($A$2:A1618,A1618)&gt;1,"DUPLICATE","")</f>
        <v/>
      </c>
    </row>
    <row r="1619" customFormat="false" ht="15" hidden="false" customHeight="false" outlineLevel="0" collapsed="false">
      <c r="A1619" s="16" t="s">
        <v>2592</v>
      </c>
      <c r="B1619" s="16" t="s">
        <v>2573</v>
      </c>
      <c r="C1619" s="16" t="s">
        <v>520</v>
      </c>
      <c r="D1619" s="16" t="s">
        <v>385</v>
      </c>
      <c r="E1619" s="16" t="n">
        <v>3</v>
      </c>
      <c r="F1619" s="16" t="s">
        <v>2593</v>
      </c>
      <c r="G1619" s="16" t="n">
        <v>0.3</v>
      </c>
      <c r="H1619" s="16" t="s">
        <v>56</v>
      </c>
      <c r="I1619" s="16" t="s">
        <v>60</v>
      </c>
      <c r="J1619" s="16" t="n">
        <v>4</v>
      </c>
      <c r="K1619" s="16" t="n">
        <v>4</v>
      </c>
      <c r="L1619" s="16" t="s">
        <v>41</v>
      </c>
      <c r="M1619" s="16" t="str">
        <f aca="false">IF(COUNTIF($A$2:A1619,A1619)&gt;1,"DUPLICATE","")</f>
        <v/>
      </c>
    </row>
    <row r="1620" customFormat="false" ht="15" hidden="false" customHeight="false" outlineLevel="0" collapsed="false">
      <c r="A1620" s="16" t="s">
        <v>2594</v>
      </c>
      <c r="B1620" s="16" t="s">
        <v>2573</v>
      </c>
      <c r="C1620" s="16" t="s">
        <v>2124</v>
      </c>
      <c r="D1620" s="16" t="s">
        <v>412</v>
      </c>
      <c r="E1620" s="16" t="n">
        <v>1</v>
      </c>
      <c r="F1620" s="16" t="n">
        <v>1014</v>
      </c>
      <c r="G1620" s="16" t="n">
        <v>0.15</v>
      </c>
      <c r="H1620" s="16" t="s">
        <v>39</v>
      </c>
      <c r="I1620" s="16" t="s">
        <v>100</v>
      </c>
      <c r="J1620" s="16" t="n">
        <v>3</v>
      </c>
      <c r="K1620" s="16" t="n">
        <v>4</v>
      </c>
      <c r="L1620" s="16" t="s">
        <v>41</v>
      </c>
      <c r="M1620" s="16" t="str">
        <f aca="false">IF(COUNTIF($A$2:A1620,A1620)&gt;1,"DUPLICATE","")</f>
        <v/>
      </c>
    </row>
    <row r="1621" customFormat="false" ht="15" hidden="false" customHeight="false" outlineLevel="0" collapsed="false">
      <c r="A1621" s="16" t="s">
        <v>2595</v>
      </c>
      <c r="B1621" s="16" t="s">
        <v>2596</v>
      </c>
      <c r="C1621" s="16" t="s">
        <v>635</v>
      </c>
      <c r="D1621" s="16" t="s">
        <v>219</v>
      </c>
      <c r="E1621" s="16" t="n">
        <v>3</v>
      </c>
      <c r="F1621" s="16" t="n">
        <v>1317</v>
      </c>
      <c r="G1621" s="16" t="n">
        <v>0.2</v>
      </c>
      <c r="H1621" s="16" t="s">
        <v>208</v>
      </c>
      <c r="I1621" s="16" t="s">
        <v>100</v>
      </c>
      <c r="J1621" s="16" t="n">
        <v>4</v>
      </c>
      <c r="K1621" s="16" t="n">
        <v>5</v>
      </c>
      <c r="L1621" s="16" t="s">
        <v>41</v>
      </c>
      <c r="M1621" s="16" t="str">
        <f aca="false">IF(COUNTIF($A$2:A1621,A1621)&gt;1,"DUPLICATE","")</f>
        <v/>
      </c>
    </row>
    <row r="1622" customFormat="false" ht="15" hidden="false" customHeight="false" outlineLevel="0" collapsed="false">
      <c r="A1622" s="16" t="s">
        <v>2597</v>
      </c>
      <c r="B1622" s="16" t="s">
        <v>2598</v>
      </c>
      <c r="C1622" s="16" t="s">
        <v>986</v>
      </c>
      <c r="D1622" s="16" t="s">
        <v>291</v>
      </c>
      <c r="E1622" s="16" t="n">
        <v>3</v>
      </c>
      <c r="F1622" s="16" t="n">
        <v>1240</v>
      </c>
      <c r="G1622" s="16" t="n">
        <v>0.1</v>
      </c>
      <c r="H1622" s="16" t="s">
        <v>67</v>
      </c>
      <c r="I1622" s="16" t="s">
        <v>47</v>
      </c>
      <c r="J1622" s="16" t="n">
        <v>3</v>
      </c>
      <c r="K1622" s="16" t="n">
        <v>4</v>
      </c>
      <c r="L1622" s="16" t="s">
        <v>41</v>
      </c>
      <c r="M1622" s="16" t="str">
        <f aca="false">IF(COUNTIF($A$2:A1622,A1622)&gt;1,"DUPLICATE","")</f>
        <v/>
      </c>
    </row>
    <row r="1623" customFormat="false" ht="15" hidden="false" customHeight="false" outlineLevel="0" collapsed="false">
      <c r="A1623" s="16" t="s">
        <v>2599</v>
      </c>
      <c r="B1623" s="16" t="s">
        <v>2598</v>
      </c>
      <c r="C1623" s="16" t="s">
        <v>1462</v>
      </c>
      <c r="D1623" s="16" t="s">
        <v>95</v>
      </c>
      <c r="E1623" s="16" t="n">
        <v>1</v>
      </c>
      <c r="F1623" s="16" t="n">
        <v>1562</v>
      </c>
      <c r="G1623" s="16" t="n">
        <v>0</v>
      </c>
      <c r="H1623" s="16" t="s">
        <v>208</v>
      </c>
      <c r="I1623" s="16" t="s">
        <v>60</v>
      </c>
      <c r="J1623" s="16" t="n">
        <v>6</v>
      </c>
      <c r="K1623" s="16" t="n">
        <v>4</v>
      </c>
      <c r="L1623" s="16" t="s">
        <v>41</v>
      </c>
      <c r="M1623" s="16" t="str">
        <f aca="false">IF(COUNTIF($A$2:A1623,A1623)&gt;1,"DUPLICATE","")</f>
        <v/>
      </c>
    </row>
    <row r="1624" customFormat="false" ht="15" hidden="false" customHeight="false" outlineLevel="0" collapsed="false">
      <c r="A1624" s="16" t="s">
        <v>2600</v>
      </c>
      <c r="B1624" s="16" t="s">
        <v>2598</v>
      </c>
      <c r="C1624" s="16" t="s">
        <v>114</v>
      </c>
      <c r="D1624" s="16" t="s">
        <v>184</v>
      </c>
      <c r="E1624" s="16" t="n">
        <v>2</v>
      </c>
      <c r="F1624" s="16" t="n">
        <v>1321</v>
      </c>
      <c r="G1624" s="16" t="n">
        <v>0</v>
      </c>
      <c r="H1624" s="16" t="s">
        <v>46</v>
      </c>
      <c r="I1624" s="16" t="s">
        <v>47</v>
      </c>
      <c r="J1624" s="16" t="n">
        <v>3</v>
      </c>
      <c r="K1624" s="16" t="n">
        <v>4</v>
      </c>
      <c r="L1624" s="16" t="s">
        <v>41</v>
      </c>
      <c r="M1624" s="16" t="str">
        <f aca="false">IF(COUNTIF($A$2:A1624,A1624)&gt;1,"DUPLICATE","")</f>
        <v/>
      </c>
    </row>
    <row r="1625" customFormat="false" ht="15" hidden="false" customHeight="false" outlineLevel="0" collapsed="false">
      <c r="A1625" s="16" t="s">
        <v>2601</v>
      </c>
      <c r="B1625" s="16" t="s">
        <v>2598</v>
      </c>
      <c r="C1625" s="16" t="s">
        <v>448</v>
      </c>
      <c r="D1625" s="16" t="s">
        <v>232</v>
      </c>
      <c r="E1625" s="16" t="n">
        <v>1</v>
      </c>
      <c r="F1625" s="16" t="n">
        <v>2038</v>
      </c>
      <c r="G1625" s="16" t="n">
        <v>0.05</v>
      </c>
      <c r="H1625" s="16" t="s">
        <v>89</v>
      </c>
      <c r="I1625" s="16" t="s">
        <v>60</v>
      </c>
      <c r="J1625" s="16" t="n">
        <v>4</v>
      </c>
      <c r="K1625" s="16" t="n">
        <v>3</v>
      </c>
      <c r="L1625" s="16" t="s">
        <v>41</v>
      </c>
      <c r="M1625" s="16" t="str">
        <f aca="false">IF(COUNTIF($A$2:A1625,A1625)&gt;1,"DUPLICATE","")</f>
        <v/>
      </c>
    </row>
    <row r="1626" customFormat="false" ht="15" hidden="false" customHeight="false" outlineLevel="0" collapsed="false">
      <c r="A1626" s="16" t="s">
        <v>2602</v>
      </c>
      <c r="B1626" s="16" t="s">
        <v>2598</v>
      </c>
      <c r="C1626" s="16" t="s">
        <v>415</v>
      </c>
      <c r="D1626" s="16" t="s">
        <v>84</v>
      </c>
      <c r="E1626" s="16" t="n">
        <v>2</v>
      </c>
      <c r="F1626" s="16" t="n">
        <v>252</v>
      </c>
      <c r="G1626" s="16" t="n">
        <v>0</v>
      </c>
      <c r="H1626" s="16" t="s">
        <v>67</v>
      </c>
      <c r="I1626" s="16" t="s">
        <v>40</v>
      </c>
      <c r="J1626" s="16" t="n">
        <v>3</v>
      </c>
      <c r="K1626" s="16" t="n">
        <v>4</v>
      </c>
      <c r="L1626" s="16" t="s">
        <v>41</v>
      </c>
      <c r="M1626" s="16" t="str">
        <f aca="false">IF(COUNTIF($A$2:A1626,A1626)&gt;1,"DUPLICATE","")</f>
        <v/>
      </c>
    </row>
    <row r="1627" customFormat="false" ht="15" hidden="false" customHeight="false" outlineLevel="0" collapsed="false">
      <c r="A1627" s="16" t="s">
        <v>2603</v>
      </c>
      <c r="B1627" s="16" t="s">
        <v>2598</v>
      </c>
      <c r="C1627" s="16" t="s">
        <v>1271</v>
      </c>
      <c r="D1627" s="16" t="s">
        <v>160</v>
      </c>
      <c r="E1627" s="16" t="n">
        <v>1</v>
      </c>
      <c r="F1627" s="16" t="n">
        <v>1808</v>
      </c>
      <c r="G1627" s="16" t="n">
        <v>0.05</v>
      </c>
      <c r="H1627" s="16" t="s">
        <v>130</v>
      </c>
      <c r="I1627" s="16" t="s">
        <v>40</v>
      </c>
      <c r="J1627" s="16" t="n">
        <v>3</v>
      </c>
      <c r="K1627" s="16" t="n">
        <v>5</v>
      </c>
      <c r="L1627" s="16" t="s">
        <v>41</v>
      </c>
      <c r="M1627" s="16" t="str">
        <f aca="false">IF(COUNTIF($A$2:A1627,A1627)&gt;1,"DUPLICATE","")</f>
        <v/>
      </c>
    </row>
    <row r="1628" customFormat="false" ht="15" hidden="false" customHeight="false" outlineLevel="0" collapsed="false">
      <c r="A1628" s="16" t="s">
        <v>2604</v>
      </c>
      <c r="B1628" s="16" t="s">
        <v>2598</v>
      </c>
      <c r="C1628" s="16" t="s">
        <v>2605</v>
      </c>
      <c r="D1628" s="16" t="s">
        <v>63</v>
      </c>
      <c r="E1628" s="16" t="n">
        <v>1</v>
      </c>
      <c r="F1628" s="16" t="n">
        <v>1525</v>
      </c>
      <c r="G1628" s="16" t="n">
        <v>0.1</v>
      </c>
      <c r="H1628" s="16" t="s">
        <v>46</v>
      </c>
      <c r="I1628" s="16" t="s">
        <v>60</v>
      </c>
      <c r="J1628" s="16" t="n">
        <v>3</v>
      </c>
      <c r="K1628" s="16" t="n">
        <v>4</v>
      </c>
      <c r="L1628" s="16" t="s">
        <v>41</v>
      </c>
      <c r="M1628" s="16" t="str">
        <f aca="false">IF(COUNTIF($A$2:A1628,A1628)&gt;1,"DUPLICATE","")</f>
        <v/>
      </c>
    </row>
    <row r="1629" customFormat="false" ht="15" hidden="false" customHeight="false" outlineLevel="0" collapsed="false">
      <c r="A1629" s="16" t="s">
        <v>2606</v>
      </c>
      <c r="B1629" s="16" t="s">
        <v>2607</v>
      </c>
      <c r="C1629" s="16" t="s">
        <v>253</v>
      </c>
      <c r="D1629" s="16" t="s">
        <v>308</v>
      </c>
      <c r="E1629" s="16" t="n">
        <v>2</v>
      </c>
      <c r="F1629" s="16" t="n">
        <v>195</v>
      </c>
      <c r="G1629" s="16" t="n">
        <v>0.1</v>
      </c>
      <c r="H1629" s="16" t="s">
        <v>89</v>
      </c>
      <c r="I1629" s="16" t="s">
        <v>60</v>
      </c>
      <c r="J1629" s="16" t="n">
        <v>4</v>
      </c>
      <c r="K1629" s="16" t="n">
        <v>4</v>
      </c>
      <c r="L1629" s="16" t="s">
        <v>41</v>
      </c>
      <c r="M1629" s="16" t="str">
        <f aca="false">IF(COUNTIF($A$2:A1629,A1629)&gt;1,"DUPLICATE","")</f>
        <v/>
      </c>
    </row>
    <row r="1630" customFormat="false" ht="15" hidden="false" customHeight="false" outlineLevel="0" collapsed="false">
      <c r="A1630" s="16" t="s">
        <v>2608</v>
      </c>
      <c r="B1630" s="16" t="s">
        <v>2607</v>
      </c>
      <c r="C1630" s="16" t="s">
        <v>813</v>
      </c>
      <c r="D1630" s="16" t="s">
        <v>51</v>
      </c>
      <c r="E1630" s="16" t="n">
        <v>1</v>
      </c>
      <c r="F1630" s="16" t="n">
        <v>2192</v>
      </c>
      <c r="G1630" s="16" t="n">
        <v>0</v>
      </c>
      <c r="H1630" s="16" t="s">
        <v>208</v>
      </c>
      <c r="I1630" s="16" t="s">
        <v>60</v>
      </c>
      <c r="J1630" s="16" t="n">
        <v>4</v>
      </c>
      <c r="K1630" s="16" t="n">
        <v>3</v>
      </c>
      <c r="L1630" s="16" t="s">
        <v>57</v>
      </c>
      <c r="M1630" s="16" t="str">
        <f aca="false">IF(COUNTIF($A$2:A1630,A1630)&gt;1,"DUPLICATE","")</f>
        <v/>
      </c>
    </row>
    <row r="1631" customFormat="false" ht="15" hidden="false" customHeight="false" outlineLevel="0" collapsed="false">
      <c r="A1631" s="16" t="s">
        <v>2609</v>
      </c>
      <c r="B1631" s="16" t="s">
        <v>2607</v>
      </c>
      <c r="C1631" s="16" t="s">
        <v>312</v>
      </c>
      <c r="D1631" s="16" t="s">
        <v>77</v>
      </c>
      <c r="E1631" s="16" t="n">
        <v>1</v>
      </c>
      <c r="F1631" s="16" t="n">
        <v>358</v>
      </c>
      <c r="G1631" s="16" t="n">
        <v>0.05</v>
      </c>
      <c r="H1631" s="16" t="s">
        <v>130</v>
      </c>
      <c r="I1631" s="16" t="s">
        <v>60</v>
      </c>
      <c r="J1631" s="16" t="n">
        <v>2</v>
      </c>
      <c r="K1631" s="16" t="n">
        <v>5</v>
      </c>
      <c r="L1631" s="16" t="s">
        <v>41</v>
      </c>
      <c r="M1631" s="16" t="str">
        <f aca="false">IF(COUNTIF($A$2:A1631,A1631)&gt;1,"DUPLICATE","")</f>
        <v/>
      </c>
    </row>
    <row r="1632" customFormat="false" ht="15" hidden="false" customHeight="false" outlineLevel="0" collapsed="false">
      <c r="A1632" s="16" t="s">
        <v>2610</v>
      </c>
      <c r="B1632" s="16" t="s">
        <v>2607</v>
      </c>
      <c r="C1632" s="16" t="s">
        <v>176</v>
      </c>
      <c r="D1632" s="16" t="s">
        <v>51</v>
      </c>
      <c r="E1632" s="16" t="n">
        <v>3</v>
      </c>
      <c r="F1632" s="16" t="n">
        <v>2402</v>
      </c>
      <c r="G1632" s="16" t="n">
        <v>0</v>
      </c>
      <c r="H1632" s="16" t="s">
        <v>130</v>
      </c>
      <c r="I1632" s="16" t="s">
        <v>60</v>
      </c>
      <c r="J1632" s="16" t="n">
        <v>4</v>
      </c>
      <c r="K1632" s="16" t="n">
        <v>4</v>
      </c>
      <c r="L1632" s="16" t="s">
        <v>41</v>
      </c>
      <c r="M1632" s="16" t="str">
        <f aca="false">IF(COUNTIF($A$2:A1632,A1632)&gt;1,"DUPLICATE","")</f>
        <v/>
      </c>
    </row>
    <row r="1633" customFormat="false" ht="15" hidden="false" customHeight="false" outlineLevel="0" collapsed="false">
      <c r="A1633" s="16" t="s">
        <v>2611</v>
      </c>
      <c r="B1633" s="16" t="s">
        <v>2612</v>
      </c>
      <c r="C1633" s="16" t="s">
        <v>44</v>
      </c>
      <c r="D1633" s="16" t="s">
        <v>222</v>
      </c>
      <c r="E1633" s="16" t="n">
        <v>1</v>
      </c>
      <c r="F1633" s="16" t="n">
        <v>1895</v>
      </c>
      <c r="G1633" s="16" t="n">
        <v>0.15</v>
      </c>
      <c r="H1633" s="16" t="s">
        <v>46</v>
      </c>
      <c r="I1633" s="16" t="s">
        <v>60</v>
      </c>
      <c r="J1633" s="16" t="n">
        <v>4</v>
      </c>
      <c r="K1633" s="16" t="n">
        <v>5</v>
      </c>
      <c r="L1633" s="16" t="s">
        <v>41</v>
      </c>
      <c r="M1633" s="16" t="str">
        <f aca="false">IF(COUNTIF($A$2:A1633,A1633)&gt;1,"DUPLICATE","")</f>
        <v/>
      </c>
    </row>
    <row r="1634" customFormat="false" ht="15" hidden="false" customHeight="false" outlineLevel="0" collapsed="false">
      <c r="A1634" s="16" t="s">
        <v>2613</v>
      </c>
      <c r="B1634" s="16" t="s">
        <v>2607</v>
      </c>
      <c r="C1634" s="16" t="s">
        <v>1629</v>
      </c>
      <c r="D1634" s="16" t="s">
        <v>262</v>
      </c>
      <c r="E1634" s="16" t="n">
        <v>2</v>
      </c>
      <c r="F1634" s="16" t="n">
        <v>776</v>
      </c>
      <c r="G1634" s="16" t="n">
        <v>0</v>
      </c>
      <c r="H1634" s="16" t="s">
        <v>241</v>
      </c>
      <c r="I1634" s="16" t="s">
        <v>40</v>
      </c>
      <c r="J1634" s="16" t="n">
        <v>4</v>
      </c>
      <c r="K1634" s="16" t="n">
        <v>5</v>
      </c>
      <c r="L1634" s="16" t="s">
        <v>41</v>
      </c>
      <c r="M1634" s="16" t="str">
        <f aca="false">IF(COUNTIF($A$2:A1634,A1634)&gt;1,"DUPLICATE","")</f>
        <v/>
      </c>
    </row>
    <row r="1635" customFormat="false" ht="15" hidden="false" customHeight="false" outlineLevel="0" collapsed="false">
      <c r="A1635" s="16" t="s">
        <v>2614</v>
      </c>
      <c r="B1635" s="16" t="s">
        <v>2607</v>
      </c>
      <c r="C1635" s="16" t="s">
        <v>1482</v>
      </c>
      <c r="D1635" s="16" t="s">
        <v>38</v>
      </c>
      <c r="E1635" s="16" t="n">
        <v>1</v>
      </c>
      <c r="F1635" s="16" t="n">
        <v>341</v>
      </c>
      <c r="G1635" s="16" t="n">
        <v>0.1</v>
      </c>
      <c r="H1635" s="16" t="s">
        <v>56</v>
      </c>
      <c r="I1635" s="16" t="s">
        <v>60</v>
      </c>
      <c r="J1635" s="16" t="n">
        <v>5</v>
      </c>
      <c r="K1635" s="16" t="n">
        <v>4</v>
      </c>
      <c r="L1635" s="16" t="s">
        <v>41</v>
      </c>
      <c r="M1635" s="16" t="str">
        <f aca="false">IF(COUNTIF($A$2:A1635,A1635)&gt;1,"DUPLICATE","")</f>
        <v/>
      </c>
    </row>
    <row r="1636" customFormat="false" ht="15" hidden="false" customHeight="false" outlineLevel="0" collapsed="false">
      <c r="A1636" s="16" t="s">
        <v>2615</v>
      </c>
      <c r="B1636" s="16" t="s">
        <v>2607</v>
      </c>
      <c r="C1636" s="16" t="s">
        <v>87</v>
      </c>
      <c r="D1636" s="16" t="s">
        <v>111</v>
      </c>
      <c r="E1636" s="16" t="n">
        <v>3</v>
      </c>
      <c r="F1636" s="16" t="n">
        <v>1044</v>
      </c>
      <c r="G1636" s="16" t="n">
        <v>0.1</v>
      </c>
      <c r="H1636" s="16" t="s">
        <v>89</v>
      </c>
      <c r="I1636" s="16" t="s">
        <v>47</v>
      </c>
      <c r="J1636" s="16" t="n">
        <v>2</v>
      </c>
      <c r="K1636" s="16" t="n">
        <v>5</v>
      </c>
      <c r="L1636" s="16" t="s">
        <v>41</v>
      </c>
      <c r="M1636" s="16" t="str">
        <f aca="false">IF(COUNTIF($A$2:A1636,A1636)&gt;1,"DUPLICATE","")</f>
        <v/>
      </c>
    </row>
    <row r="1637" customFormat="false" ht="15" hidden="false" customHeight="false" outlineLevel="0" collapsed="false">
      <c r="A1637" s="16" t="s">
        <v>2616</v>
      </c>
      <c r="B1637" s="16" t="s">
        <v>2607</v>
      </c>
      <c r="C1637" s="16" t="s">
        <v>423</v>
      </c>
      <c r="D1637" s="16" t="s">
        <v>308</v>
      </c>
      <c r="E1637" s="16" t="n">
        <v>3</v>
      </c>
      <c r="F1637" s="16" t="n">
        <v>193</v>
      </c>
      <c r="G1637" s="16" t="n">
        <v>0.3</v>
      </c>
      <c r="H1637" s="16" t="s">
        <v>81</v>
      </c>
      <c r="I1637" s="16" t="s">
        <v>100</v>
      </c>
      <c r="J1637" s="16" t="n">
        <v>3</v>
      </c>
      <c r="K1637" s="16" t="n">
        <v>4</v>
      </c>
      <c r="L1637" s="16" t="s">
        <v>41</v>
      </c>
      <c r="M1637" s="16" t="str">
        <f aca="false">IF(COUNTIF($A$2:A1637,A1637)&gt;1,"DUPLICATE","")</f>
        <v/>
      </c>
    </row>
    <row r="1638" customFormat="false" ht="15" hidden="false" customHeight="false" outlineLevel="0" collapsed="false">
      <c r="A1638" s="16" t="s">
        <v>2617</v>
      </c>
      <c r="B1638" s="16" t="s">
        <v>2607</v>
      </c>
      <c r="C1638" s="16" t="s">
        <v>1198</v>
      </c>
      <c r="D1638" s="16" t="s">
        <v>300</v>
      </c>
      <c r="E1638" s="16" t="n">
        <v>1</v>
      </c>
      <c r="F1638" s="16" t="n">
        <v>2433</v>
      </c>
      <c r="G1638" s="16" t="n">
        <v>0</v>
      </c>
      <c r="H1638" s="16" t="s">
        <v>67</v>
      </c>
      <c r="I1638" s="16" t="s">
        <v>60</v>
      </c>
      <c r="J1638" s="16" t="n">
        <v>5</v>
      </c>
      <c r="K1638" s="16" t="n">
        <v>4</v>
      </c>
      <c r="L1638" s="16" t="s">
        <v>41</v>
      </c>
      <c r="M1638" s="16" t="str">
        <f aca="false">IF(COUNTIF($A$2:A1638,A1638)&gt;1,"DUPLICATE","")</f>
        <v/>
      </c>
    </row>
    <row r="1639" customFormat="false" ht="15" hidden="false" customHeight="false" outlineLevel="0" collapsed="false">
      <c r="A1639" s="16" t="s">
        <v>2618</v>
      </c>
      <c r="B1639" s="16" t="s">
        <v>2607</v>
      </c>
      <c r="C1639" s="16" t="s">
        <v>1656</v>
      </c>
      <c r="D1639" s="16" t="s">
        <v>133</v>
      </c>
      <c r="E1639" s="16" t="n">
        <v>2</v>
      </c>
      <c r="F1639" s="16" t="n">
        <v>588</v>
      </c>
      <c r="G1639" s="16" t="n">
        <v>0</v>
      </c>
      <c r="H1639" s="16" t="s">
        <v>39</v>
      </c>
      <c r="I1639" s="16" t="s">
        <v>60</v>
      </c>
      <c r="J1639" s="16" t="n">
        <v>4</v>
      </c>
      <c r="K1639" s="16" t="n">
        <v>4</v>
      </c>
      <c r="L1639" s="16" t="s">
        <v>41</v>
      </c>
      <c r="M1639" s="16" t="str">
        <f aca="false">IF(COUNTIF($A$2:A1639,A1639)&gt;1,"DUPLICATE","")</f>
        <v/>
      </c>
    </row>
    <row r="1640" customFormat="false" ht="15" hidden="false" customHeight="false" outlineLevel="0" collapsed="false">
      <c r="A1640" s="16" t="s">
        <v>2619</v>
      </c>
      <c r="B1640" s="16" t="s">
        <v>2607</v>
      </c>
      <c r="C1640" s="16" t="s">
        <v>1259</v>
      </c>
      <c r="D1640" s="16" t="s">
        <v>385</v>
      </c>
      <c r="E1640" s="16" t="n">
        <v>2</v>
      </c>
      <c r="F1640" s="16" t="n">
        <v>285</v>
      </c>
      <c r="G1640" s="16" t="n">
        <v>0.15</v>
      </c>
      <c r="H1640" s="16" t="s">
        <v>46</v>
      </c>
      <c r="I1640" s="16" t="s">
        <v>100</v>
      </c>
      <c r="J1640" s="16" t="n">
        <v>3</v>
      </c>
      <c r="K1640" s="16" t="n">
        <v>5</v>
      </c>
      <c r="L1640" s="16" t="s">
        <v>41</v>
      </c>
      <c r="M1640" s="16" t="str">
        <f aca="false">IF(COUNTIF($A$2:A1640,A1640)&gt;1,"DUPLICATE","")</f>
        <v/>
      </c>
    </row>
    <row r="1641" customFormat="false" ht="15" hidden="false" customHeight="false" outlineLevel="0" collapsed="false">
      <c r="A1641" s="16" t="s">
        <v>2620</v>
      </c>
      <c r="B1641" s="16" t="s">
        <v>2607</v>
      </c>
      <c r="C1641" s="16" t="s">
        <v>270</v>
      </c>
      <c r="D1641" s="16" t="s">
        <v>291</v>
      </c>
      <c r="E1641" s="16" t="n">
        <v>1</v>
      </c>
      <c r="F1641" s="16" t="n">
        <v>1185</v>
      </c>
      <c r="G1641" s="16" t="n">
        <v>0.05</v>
      </c>
      <c r="H1641" s="16" t="s">
        <v>46</v>
      </c>
      <c r="I1641" s="16" t="s">
        <v>60</v>
      </c>
      <c r="J1641" s="16" t="n">
        <v>7</v>
      </c>
      <c r="K1641" s="16" t="n">
        <v>4</v>
      </c>
      <c r="L1641" s="16" t="s">
        <v>41</v>
      </c>
      <c r="M1641" s="16" t="str">
        <f aca="false">IF(COUNTIF($A$2:A1641,A1641)&gt;1,"DUPLICATE","")</f>
        <v/>
      </c>
    </row>
    <row r="1642" customFormat="false" ht="15" hidden="false" customHeight="false" outlineLevel="0" collapsed="false">
      <c r="A1642" s="16" t="s">
        <v>2621</v>
      </c>
      <c r="B1642" s="16" t="s">
        <v>2607</v>
      </c>
      <c r="C1642" s="16" t="s">
        <v>850</v>
      </c>
      <c r="D1642" s="16" t="s">
        <v>108</v>
      </c>
      <c r="E1642" s="16" t="n">
        <v>5</v>
      </c>
      <c r="F1642" s="16" t="n">
        <v>3531</v>
      </c>
      <c r="G1642" s="16" t="n">
        <v>0.3</v>
      </c>
      <c r="H1642" s="16" t="s">
        <v>39</v>
      </c>
      <c r="I1642" s="16" t="s">
        <v>71</v>
      </c>
      <c r="J1642" s="16" t="n">
        <v>4</v>
      </c>
      <c r="K1642" s="16" t="n">
        <v>5</v>
      </c>
      <c r="L1642" s="16" t="s">
        <v>41</v>
      </c>
      <c r="M1642" s="16" t="str">
        <f aca="false">IF(COUNTIF($A$2:A1642,A1642)&gt;1,"DUPLICATE","")</f>
        <v/>
      </c>
    </row>
    <row r="1643" customFormat="false" ht="15" hidden="false" customHeight="false" outlineLevel="0" collapsed="false">
      <c r="A1643" s="16" t="s">
        <v>2622</v>
      </c>
      <c r="B1643" s="16" t="s">
        <v>2607</v>
      </c>
      <c r="C1643" s="16" t="s">
        <v>1055</v>
      </c>
      <c r="D1643" s="16" t="s">
        <v>136</v>
      </c>
      <c r="E1643" s="16" t="n">
        <v>1</v>
      </c>
      <c r="F1643" s="16" t="n">
        <v>2252</v>
      </c>
      <c r="G1643" s="16" t="n">
        <v>0.1</v>
      </c>
      <c r="H1643" s="16" t="s">
        <v>112</v>
      </c>
      <c r="I1643" s="16" t="s">
        <v>60</v>
      </c>
      <c r="J1643" s="16" t="n">
        <v>5</v>
      </c>
      <c r="K1643" s="16" t="n">
        <v>3</v>
      </c>
      <c r="L1643" s="16" t="s">
        <v>41</v>
      </c>
      <c r="M1643" s="16" t="str">
        <f aca="false">IF(COUNTIF($A$2:A1643,A1643)&gt;1,"DUPLICATE","")</f>
        <v/>
      </c>
    </row>
    <row r="1644" customFormat="false" ht="15" hidden="false" customHeight="false" outlineLevel="0" collapsed="false">
      <c r="A1644" s="16" t="s">
        <v>2623</v>
      </c>
      <c r="B1644" s="16" t="s">
        <v>2624</v>
      </c>
      <c r="C1644" s="16" t="s">
        <v>480</v>
      </c>
      <c r="D1644" s="16" t="s">
        <v>341</v>
      </c>
      <c r="E1644" s="16" t="n">
        <v>1</v>
      </c>
      <c r="F1644" s="16" t="s">
        <v>2625</v>
      </c>
      <c r="G1644" s="16" t="n">
        <v>0.2</v>
      </c>
      <c r="H1644" s="16" t="s">
        <v>81</v>
      </c>
      <c r="I1644" s="16" t="s">
        <v>40</v>
      </c>
      <c r="J1644" s="16" t="n">
        <v>4</v>
      </c>
      <c r="K1644" s="16" t="n">
        <v>4</v>
      </c>
      <c r="L1644" s="16" t="s">
        <v>41</v>
      </c>
      <c r="M1644" s="16" t="str">
        <f aca="false">IF(COUNTIF($A$2:A1644,A1644)&gt;1,"DUPLICATE","")</f>
        <v/>
      </c>
    </row>
    <row r="1645" customFormat="false" ht="15" hidden="false" customHeight="false" outlineLevel="0" collapsed="false">
      <c r="A1645" s="16" t="s">
        <v>2626</v>
      </c>
      <c r="B1645" s="16" t="s">
        <v>2624</v>
      </c>
      <c r="C1645" s="16" t="s">
        <v>662</v>
      </c>
      <c r="D1645" s="16" t="s">
        <v>300</v>
      </c>
      <c r="E1645" s="16" t="n">
        <v>2</v>
      </c>
      <c r="F1645" s="16" t="n">
        <v>2449</v>
      </c>
      <c r="G1645" s="16" t="n">
        <v>0.15</v>
      </c>
      <c r="H1645" s="16" t="s">
        <v>81</v>
      </c>
      <c r="I1645" s="16" t="s">
        <v>60</v>
      </c>
      <c r="J1645" s="16" t="n">
        <v>4</v>
      </c>
      <c r="K1645" s="16" t="n">
        <v>4</v>
      </c>
      <c r="L1645" s="16" t="s">
        <v>41</v>
      </c>
      <c r="M1645" s="16" t="str">
        <f aca="false">IF(COUNTIF($A$2:A1645,A1645)&gt;1,"DUPLICATE","")</f>
        <v/>
      </c>
    </row>
    <row r="1646" customFormat="false" ht="15" hidden="false" customHeight="false" outlineLevel="0" collapsed="false">
      <c r="A1646" s="16" t="s">
        <v>2627</v>
      </c>
      <c r="B1646" s="16" t="s">
        <v>2624</v>
      </c>
      <c r="C1646" s="16" t="s">
        <v>1591</v>
      </c>
      <c r="D1646" s="16" t="s">
        <v>440</v>
      </c>
      <c r="E1646" s="16" t="n">
        <v>1</v>
      </c>
      <c r="F1646" s="16" t="n">
        <v>1405</v>
      </c>
      <c r="G1646" s="16" t="n">
        <v>0</v>
      </c>
      <c r="H1646" s="16" t="s">
        <v>112</v>
      </c>
      <c r="I1646" s="16" t="s">
        <v>60</v>
      </c>
      <c r="J1646" s="16" t="n">
        <v>3</v>
      </c>
      <c r="K1646" s="16" t="n">
        <v>5</v>
      </c>
      <c r="L1646" s="16" t="s">
        <v>41</v>
      </c>
      <c r="M1646" s="16" t="str">
        <f aca="false">IF(COUNTIF($A$2:A1646,A1646)&gt;1,"DUPLICATE","")</f>
        <v/>
      </c>
    </row>
    <row r="1647" customFormat="false" ht="15" hidden="false" customHeight="false" outlineLevel="0" collapsed="false">
      <c r="A1647" s="16" t="s">
        <v>2628</v>
      </c>
      <c r="B1647" s="16" t="s">
        <v>2624</v>
      </c>
      <c r="C1647" s="16" t="s">
        <v>753</v>
      </c>
      <c r="D1647" s="16" t="s">
        <v>165</v>
      </c>
      <c r="E1647" s="16" t="n">
        <v>1</v>
      </c>
      <c r="F1647" s="16" t="n">
        <v>919</v>
      </c>
      <c r="G1647" s="16" t="n">
        <v>0.3</v>
      </c>
      <c r="H1647" s="16" t="s">
        <v>67</v>
      </c>
      <c r="I1647" s="16" t="s">
        <v>60</v>
      </c>
      <c r="J1647" s="16" t="n">
        <v>5</v>
      </c>
      <c r="K1647" s="16" t="n">
        <v>4</v>
      </c>
      <c r="L1647" s="16" t="s">
        <v>41</v>
      </c>
      <c r="M1647" s="16" t="str">
        <f aca="false">IF(COUNTIF($A$2:A1647,A1647)&gt;1,"DUPLICATE","")</f>
        <v/>
      </c>
    </row>
    <row r="1648" customFormat="false" ht="15" hidden="false" customHeight="false" outlineLevel="0" collapsed="false">
      <c r="A1648" s="16" t="s">
        <v>2629</v>
      </c>
      <c r="B1648" s="16" t="s">
        <v>2624</v>
      </c>
      <c r="C1648" s="16" t="s">
        <v>875</v>
      </c>
      <c r="D1648" s="16" t="s">
        <v>157</v>
      </c>
      <c r="E1648" s="16" t="n">
        <v>2</v>
      </c>
      <c r="F1648" s="16" t="n">
        <v>1086</v>
      </c>
      <c r="G1648" s="16" t="n">
        <v>0.15</v>
      </c>
      <c r="H1648" s="16" t="s">
        <v>89</v>
      </c>
      <c r="I1648" s="16" t="s">
        <v>40</v>
      </c>
      <c r="J1648" s="16" t="n">
        <v>4</v>
      </c>
      <c r="K1648" s="16" t="n">
        <v>3</v>
      </c>
      <c r="L1648" s="16" t="s">
        <v>41</v>
      </c>
      <c r="M1648" s="16" t="str">
        <f aca="false">IF(COUNTIF($A$2:A1648,A1648)&gt;1,"DUPLICATE","")</f>
        <v/>
      </c>
    </row>
    <row r="1649" customFormat="false" ht="15" hidden="false" customHeight="false" outlineLevel="0" collapsed="false">
      <c r="A1649" s="16" t="s">
        <v>2630</v>
      </c>
      <c r="B1649" s="16" t="s">
        <v>2624</v>
      </c>
      <c r="C1649" s="16" t="s">
        <v>583</v>
      </c>
      <c r="D1649" s="16" t="s">
        <v>179</v>
      </c>
      <c r="E1649" s="16" t="n">
        <v>3</v>
      </c>
      <c r="F1649" s="16" t="n">
        <v>2492</v>
      </c>
      <c r="G1649" s="16" t="n">
        <v>0.05</v>
      </c>
      <c r="H1649" s="16" t="s">
        <v>130</v>
      </c>
      <c r="I1649" s="16" t="s">
        <v>47</v>
      </c>
      <c r="J1649" s="16" t="n">
        <v>2</v>
      </c>
      <c r="K1649" s="16" t="n">
        <v>5</v>
      </c>
      <c r="L1649" s="16" t="s">
        <v>41</v>
      </c>
      <c r="M1649" s="16" t="str">
        <f aca="false">IF(COUNTIF($A$2:A1649,A1649)&gt;1,"DUPLICATE","")</f>
        <v/>
      </c>
    </row>
    <row r="1650" customFormat="false" ht="15" hidden="false" customHeight="false" outlineLevel="0" collapsed="false">
      <c r="A1650" s="16" t="s">
        <v>2631</v>
      </c>
      <c r="B1650" s="16" t="s">
        <v>2624</v>
      </c>
      <c r="C1650" s="16" t="s">
        <v>325</v>
      </c>
      <c r="D1650" s="16" t="s">
        <v>133</v>
      </c>
      <c r="E1650" s="16" t="n">
        <v>2</v>
      </c>
      <c r="F1650" s="16" t="n">
        <v>611</v>
      </c>
      <c r="G1650" s="16" t="n">
        <v>0.15</v>
      </c>
      <c r="H1650" s="16" t="s">
        <v>112</v>
      </c>
      <c r="I1650" s="16" t="s">
        <v>100</v>
      </c>
      <c r="J1650" s="16" t="n">
        <v>2</v>
      </c>
      <c r="K1650" s="16" t="n">
        <v>3</v>
      </c>
      <c r="L1650" s="16" t="s">
        <v>174</v>
      </c>
      <c r="M1650" s="16" t="str">
        <f aca="false">IF(COUNTIF($A$2:A1650,A1650)&gt;1,"DUPLICATE","")</f>
        <v/>
      </c>
    </row>
    <row r="1651" customFormat="false" ht="15" hidden="false" customHeight="false" outlineLevel="0" collapsed="false">
      <c r="A1651" s="16" t="s">
        <v>2632</v>
      </c>
      <c r="B1651" s="16" t="s">
        <v>2633</v>
      </c>
      <c r="C1651" s="16" t="s">
        <v>1231</v>
      </c>
      <c r="D1651" s="16" t="s">
        <v>126</v>
      </c>
      <c r="E1651" s="16" t="n">
        <v>2</v>
      </c>
      <c r="F1651" s="16" t="n">
        <v>411</v>
      </c>
      <c r="G1651" s="16" t="n">
        <v>0.2</v>
      </c>
      <c r="H1651" s="16" t="s">
        <v>67</v>
      </c>
      <c r="I1651" s="16" t="s">
        <v>47</v>
      </c>
      <c r="J1651" s="16" t="n">
        <v>5</v>
      </c>
      <c r="K1651" s="16" t="n">
        <v>4</v>
      </c>
      <c r="L1651" s="16" t="s">
        <v>41</v>
      </c>
      <c r="M1651" s="16" t="str">
        <f aca="false">IF(COUNTIF($A$2:A1651,A1651)&gt;1,"DUPLICATE","")</f>
        <v/>
      </c>
    </row>
    <row r="1652" customFormat="false" ht="15" hidden="false" customHeight="false" outlineLevel="0" collapsed="false">
      <c r="A1652" s="16" t="s">
        <v>2634</v>
      </c>
      <c r="B1652" s="16" t="s">
        <v>2624</v>
      </c>
      <c r="C1652" s="16" t="s">
        <v>156</v>
      </c>
      <c r="D1652" s="16" t="s">
        <v>203</v>
      </c>
      <c r="E1652" s="16" t="n">
        <v>2</v>
      </c>
      <c r="F1652" s="16" t="n">
        <v>2587</v>
      </c>
      <c r="G1652" s="16" t="n">
        <v>0.2</v>
      </c>
      <c r="H1652" s="16" t="s">
        <v>112</v>
      </c>
      <c r="I1652" s="16" t="s">
        <v>60</v>
      </c>
      <c r="J1652" s="16" t="n">
        <v>4</v>
      </c>
      <c r="K1652" s="16" t="n">
        <v>2</v>
      </c>
      <c r="L1652" s="16" t="s">
        <v>57</v>
      </c>
      <c r="M1652" s="16" t="str">
        <f aca="false">IF(COUNTIF($A$2:A1652,A1652)&gt;1,"DUPLICATE","")</f>
        <v/>
      </c>
    </row>
    <row r="1653" customFormat="false" ht="15" hidden="false" customHeight="false" outlineLevel="0" collapsed="false">
      <c r="A1653" s="16" t="s">
        <v>2635</v>
      </c>
      <c r="B1653" s="16" t="s">
        <v>2624</v>
      </c>
      <c r="C1653" s="16" t="s">
        <v>395</v>
      </c>
      <c r="D1653" s="16" t="s">
        <v>451</v>
      </c>
      <c r="E1653" s="16" t="n">
        <v>1</v>
      </c>
      <c r="F1653" s="16" t="n">
        <v>1295</v>
      </c>
      <c r="G1653" s="16" t="n">
        <v>0.2</v>
      </c>
      <c r="H1653" s="16" t="s">
        <v>81</v>
      </c>
      <c r="I1653" s="16" t="s">
        <v>60</v>
      </c>
      <c r="J1653" s="16" t="n">
        <v>2</v>
      </c>
      <c r="K1653" s="16" t="n">
        <v>4</v>
      </c>
      <c r="L1653" s="16" t="s">
        <v>41</v>
      </c>
      <c r="M1653" s="16" t="str">
        <f aca="false">IF(COUNTIF($A$2:A1653,A1653)&gt;1,"DUPLICATE","")</f>
        <v/>
      </c>
    </row>
    <row r="1654" customFormat="false" ht="15" hidden="false" customHeight="false" outlineLevel="0" collapsed="false">
      <c r="A1654" s="16" t="s">
        <v>2636</v>
      </c>
      <c r="B1654" s="16" t="s">
        <v>2624</v>
      </c>
      <c r="C1654" s="16" t="s">
        <v>2375</v>
      </c>
      <c r="D1654" s="16" t="s">
        <v>203</v>
      </c>
      <c r="E1654" s="16" t="n">
        <v>2</v>
      </c>
      <c r="F1654" s="16" t="n">
        <v>2497</v>
      </c>
      <c r="G1654" s="16" t="n">
        <v>0.1</v>
      </c>
      <c r="H1654" s="16" t="s">
        <v>39</v>
      </c>
      <c r="I1654" s="16" t="s">
        <v>60</v>
      </c>
      <c r="J1654" s="16" t="n">
        <v>3</v>
      </c>
      <c r="K1654" s="16" t="n">
        <v>4</v>
      </c>
      <c r="L1654" s="16" t="s">
        <v>41</v>
      </c>
      <c r="M1654" s="16" t="str">
        <f aca="false">IF(COUNTIF($A$2:A1654,A1654)&gt;1,"DUPLICATE","")</f>
        <v/>
      </c>
    </row>
    <row r="1655" customFormat="false" ht="15" hidden="false" customHeight="false" outlineLevel="0" collapsed="false">
      <c r="A1655" s="16" t="s">
        <v>2637</v>
      </c>
      <c r="B1655" s="16" t="s">
        <v>2624</v>
      </c>
      <c r="C1655" s="16" t="s">
        <v>977</v>
      </c>
      <c r="D1655" s="16" t="s">
        <v>300</v>
      </c>
      <c r="E1655" s="16" t="n">
        <v>2</v>
      </c>
      <c r="F1655" s="16" t="n">
        <v>2604</v>
      </c>
      <c r="G1655" s="16" t="n">
        <v>0.05</v>
      </c>
      <c r="H1655" s="16" t="s">
        <v>130</v>
      </c>
      <c r="I1655" s="16" t="s">
        <v>60</v>
      </c>
      <c r="J1655" s="16" t="n">
        <v>3</v>
      </c>
      <c r="K1655" s="16"/>
      <c r="L1655" s="16" t="s">
        <v>57</v>
      </c>
      <c r="M1655" s="16" t="str">
        <f aca="false">IF(COUNTIF($A$2:A1655,A1655)&gt;1,"DUPLICATE","")</f>
        <v/>
      </c>
    </row>
    <row r="1656" customFormat="false" ht="15" hidden="false" customHeight="false" outlineLevel="0" collapsed="false">
      <c r="A1656" s="16" t="s">
        <v>2638</v>
      </c>
      <c r="B1656" s="16" t="s">
        <v>2639</v>
      </c>
      <c r="C1656" s="16" t="s">
        <v>2218</v>
      </c>
      <c r="D1656" s="16" t="s">
        <v>92</v>
      </c>
      <c r="E1656" s="16" t="n">
        <v>2</v>
      </c>
      <c r="F1656" s="16" t="n">
        <v>3977</v>
      </c>
      <c r="G1656" s="16" t="n">
        <v>0.1</v>
      </c>
      <c r="H1656" s="16" t="s">
        <v>130</v>
      </c>
      <c r="I1656" s="16" t="s">
        <v>60</v>
      </c>
      <c r="J1656" s="16" t="n">
        <v>4</v>
      </c>
      <c r="K1656" s="16" t="n">
        <v>4</v>
      </c>
      <c r="L1656" s="16" t="s">
        <v>41</v>
      </c>
      <c r="M1656" s="16" t="str">
        <f aca="false">IF(COUNTIF($A$2:A1656,A1656)&gt;1,"DUPLICATE","")</f>
        <v/>
      </c>
    </row>
    <row r="1657" customFormat="false" ht="15" hidden="false" customHeight="false" outlineLevel="0" collapsed="false">
      <c r="A1657" s="16" t="s">
        <v>2640</v>
      </c>
      <c r="B1657" s="16" t="s">
        <v>2639</v>
      </c>
      <c r="C1657" s="16" t="s">
        <v>114</v>
      </c>
      <c r="D1657" s="16" t="s">
        <v>291</v>
      </c>
      <c r="E1657" s="16" t="n">
        <v>2</v>
      </c>
      <c r="F1657" s="16" t="n">
        <v>1227</v>
      </c>
      <c r="G1657" s="16" t="n">
        <v>0</v>
      </c>
      <c r="H1657" s="16" t="s">
        <v>46</v>
      </c>
      <c r="I1657" s="16" t="s">
        <v>60</v>
      </c>
      <c r="J1657" s="16" t="n">
        <v>3</v>
      </c>
      <c r="K1657" s="16" t="n">
        <v>4</v>
      </c>
      <c r="L1657" s="16" t="s">
        <v>41</v>
      </c>
      <c r="M1657" s="16" t="str">
        <f aca="false">IF(COUNTIF($A$2:A1657,A1657)&gt;1,"DUPLICATE","")</f>
        <v/>
      </c>
    </row>
    <row r="1658" customFormat="false" ht="15" hidden="false" customHeight="false" outlineLevel="0" collapsed="false">
      <c r="A1658" s="16" t="s">
        <v>2641</v>
      </c>
      <c r="B1658" s="16" t="s">
        <v>2639</v>
      </c>
      <c r="C1658" s="16" t="s">
        <v>1354</v>
      </c>
      <c r="D1658" s="16" t="s">
        <v>639</v>
      </c>
      <c r="E1658" s="16" t="n">
        <v>1</v>
      </c>
      <c r="F1658" s="16" t="n">
        <v>777</v>
      </c>
      <c r="G1658" s="16" t="n">
        <v>0</v>
      </c>
      <c r="H1658" s="16" t="s">
        <v>81</v>
      </c>
      <c r="I1658" s="16" t="s">
        <v>47</v>
      </c>
      <c r="J1658" s="16" t="n">
        <v>4</v>
      </c>
      <c r="K1658" s="16" t="n">
        <v>4</v>
      </c>
      <c r="L1658" s="16" t="s">
        <v>41</v>
      </c>
      <c r="M1658" s="16" t="str">
        <f aca="false">IF(COUNTIF($A$2:A1658,A1658)&gt;1,"DUPLICATE","")</f>
        <v/>
      </c>
    </row>
    <row r="1659" customFormat="false" ht="15" hidden="false" customHeight="false" outlineLevel="0" collapsed="false">
      <c r="A1659" s="16" t="s">
        <v>2642</v>
      </c>
      <c r="B1659" s="16" t="s">
        <v>2639</v>
      </c>
      <c r="C1659" s="16" t="s">
        <v>1983</v>
      </c>
      <c r="D1659" s="16" t="s">
        <v>222</v>
      </c>
      <c r="E1659" s="16" t="n">
        <v>1</v>
      </c>
      <c r="F1659" s="16" t="n">
        <v>1982</v>
      </c>
      <c r="G1659" s="16" t="n">
        <v>0.1</v>
      </c>
      <c r="H1659" s="16" t="s">
        <v>81</v>
      </c>
      <c r="I1659" s="16"/>
      <c r="J1659" s="16" t="n">
        <v>5</v>
      </c>
      <c r="K1659" s="16" t="n">
        <v>5</v>
      </c>
      <c r="L1659" s="16" t="s">
        <v>41</v>
      </c>
      <c r="M1659" s="16" t="str">
        <f aca="false">IF(COUNTIF($A$2:A1659,A1659)&gt;1,"DUPLICATE","")</f>
        <v/>
      </c>
    </row>
    <row r="1660" customFormat="false" ht="15" hidden="false" customHeight="false" outlineLevel="0" collapsed="false">
      <c r="A1660" s="16" t="s">
        <v>2643</v>
      </c>
      <c r="B1660" s="16" t="s">
        <v>2639</v>
      </c>
      <c r="C1660" s="16" t="s">
        <v>2644</v>
      </c>
      <c r="D1660" s="16" t="s">
        <v>126</v>
      </c>
      <c r="E1660" s="16" t="n">
        <v>4</v>
      </c>
      <c r="F1660" s="16" t="n">
        <v>407</v>
      </c>
      <c r="G1660" s="16" t="n">
        <v>0.1</v>
      </c>
      <c r="H1660" s="16" t="s">
        <v>89</v>
      </c>
      <c r="I1660" s="16" t="s">
        <v>60</v>
      </c>
      <c r="J1660" s="16" t="n">
        <v>2</v>
      </c>
      <c r="K1660" s="16" t="n">
        <v>4</v>
      </c>
      <c r="L1660" s="16" t="s">
        <v>41</v>
      </c>
      <c r="M1660" s="16" t="str">
        <f aca="false">IF(COUNTIF($A$2:A1660,A1660)&gt;1,"DUPLICATE","")</f>
        <v/>
      </c>
    </row>
    <row r="1661" customFormat="false" ht="15" hidden="false" customHeight="false" outlineLevel="0" collapsed="false">
      <c r="A1661" s="16" t="s">
        <v>2645</v>
      </c>
      <c r="B1661" s="16" t="s">
        <v>2639</v>
      </c>
      <c r="C1661" s="16" t="s">
        <v>961</v>
      </c>
      <c r="D1661" s="16" t="s">
        <v>119</v>
      </c>
      <c r="E1661" s="16" t="n">
        <v>2</v>
      </c>
      <c r="F1661" s="16" t="n">
        <v>247</v>
      </c>
      <c r="G1661" s="16" t="n">
        <v>0.15</v>
      </c>
      <c r="H1661" s="16" t="s">
        <v>112</v>
      </c>
      <c r="I1661" s="16" t="s">
        <v>47</v>
      </c>
      <c r="J1661" s="16" t="n">
        <v>4</v>
      </c>
      <c r="K1661" s="16" t="n">
        <v>4</v>
      </c>
      <c r="L1661" s="16" t="s">
        <v>41</v>
      </c>
      <c r="M1661" s="16" t="str">
        <f aca="false">IF(COUNTIF($A$2:A1661,A1661)&gt;1,"DUPLICATE","")</f>
        <v/>
      </c>
    </row>
    <row r="1662" customFormat="false" ht="15" hidden="false" customHeight="false" outlineLevel="0" collapsed="false">
      <c r="A1662" s="16" t="s">
        <v>2646</v>
      </c>
      <c r="B1662" s="16" t="s">
        <v>2639</v>
      </c>
      <c r="C1662" s="16" t="s">
        <v>726</v>
      </c>
      <c r="D1662" s="16" t="s">
        <v>225</v>
      </c>
      <c r="E1662" s="16" t="n">
        <v>3</v>
      </c>
      <c r="F1662" s="16" t="n">
        <v>412</v>
      </c>
      <c r="G1662" s="16" t="n">
        <v>0.2</v>
      </c>
      <c r="H1662" s="16" t="s">
        <v>112</v>
      </c>
      <c r="I1662" s="16" t="s">
        <v>71</v>
      </c>
      <c r="J1662" s="16" t="n">
        <v>3</v>
      </c>
      <c r="K1662" s="16" t="n">
        <v>4</v>
      </c>
      <c r="L1662" s="16" t="s">
        <v>41</v>
      </c>
      <c r="M1662" s="16" t="str">
        <f aca="false">IF(COUNTIF($A$2:A1662,A1662)&gt;1,"DUPLICATE","")</f>
        <v/>
      </c>
    </row>
    <row r="1663" customFormat="false" ht="15" hidden="false" customHeight="false" outlineLevel="0" collapsed="false">
      <c r="A1663" s="16" t="s">
        <v>2647</v>
      </c>
      <c r="B1663" s="16" t="s">
        <v>2639</v>
      </c>
      <c r="C1663" s="16" t="s">
        <v>2016</v>
      </c>
      <c r="D1663" s="16" t="s">
        <v>412</v>
      </c>
      <c r="E1663" s="16" t="n">
        <v>2</v>
      </c>
      <c r="F1663" s="16" t="n">
        <v>977</v>
      </c>
      <c r="G1663" s="16" t="n">
        <v>0.3</v>
      </c>
      <c r="H1663" s="16" t="s">
        <v>70</v>
      </c>
      <c r="I1663" s="16" t="s">
        <v>40</v>
      </c>
      <c r="J1663" s="16" t="n">
        <v>4</v>
      </c>
      <c r="K1663" s="16" t="n">
        <v>4</v>
      </c>
      <c r="L1663" s="16" t="s">
        <v>41</v>
      </c>
      <c r="M1663" s="16" t="str">
        <f aca="false">IF(COUNTIF($A$2:A1663,A1663)&gt;1,"DUPLICATE","")</f>
        <v/>
      </c>
    </row>
    <row r="1664" customFormat="false" ht="15" hidden="false" customHeight="false" outlineLevel="0" collapsed="false">
      <c r="A1664" s="16" t="s">
        <v>2648</v>
      </c>
      <c r="B1664" s="16" t="s">
        <v>2639</v>
      </c>
      <c r="C1664" s="16" t="s">
        <v>1287</v>
      </c>
      <c r="D1664" s="16" t="s">
        <v>165</v>
      </c>
      <c r="E1664" s="16" t="n">
        <v>1</v>
      </c>
      <c r="F1664" s="16" t="n">
        <v>938</v>
      </c>
      <c r="G1664" s="16" t="n">
        <v>0.05</v>
      </c>
      <c r="H1664" s="16" t="s">
        <v>70</v>
      </c>
      <c r="I1664" s="16" t="s">
        <v>60</v>
      </c>
      <c r="J1664" s="16" t="n">
        <v>6</v>
      </c>
      <c r="K1664" s="16" t="n">
        <v>2</v>
      </c>
      <c r="L1664" s="16" t="s">
        <v>57</v>
      </c>
      <c r="M1664" s="16" t="str">
        <f aca="false">IF(COUNTIF($A$2:A1664,A1664)&gt;1,"DUPLICATE","")</f>
        <v/>
      </c>
    </row>
    <row r="1665" customFormat="false" ht="15" hidden="false" customHeight="false" outlineLevel="0" collapsed="false">
      <c r="A1665" s="16" t="s">
        <v>2649</v>
      </c>
      <c r="B1665" s="16" t="s">
        <v>2639</v>
      </c>
      <c r="C1665" s="16" t="s">
        <v>1627</v>
      </c>
      <c r="D1665" s="16" t="s">
        <v>149</v>
      </c>
      <c r="E1665" s="16" t="n">
        <v>2</v>
      </c>
      <c r="F1665" s="16" t="n">
        <v>1549</v>
      </c>
      <c r="G1665" s="16" t="n">
        <v>0.1</v>
      </c>
      <c r="H1665" s="16" t="s">
        <v>39</v>
      </c>
      <c r="I1665" s="16" t="s">
        <v>60</v>
      </c>
      <c r="J1665" s="16" t="n">
        <v>5</v>
      </c>
      <c r="K1665" s="16" t="n">
        <v>4</v>
      </c>
      <c r="L1665" s="16" t="s">
        <v>57</v>
      </c>
      <c r="M1665" s="16" t="str">
        <f aca="false">IF(COUNTIF($A$2:A1665,A1665)&gt;1,"DUPLICATE","")</f>
        <v/>
      </c>
    </row>
    <row r="1666" customFormat="false" ht="15" hidden="false" customHeight="false" outlineLevel="0" collapsed="false">
      <c r="A1666" s="16" t="s">
        <v>2650</v>
      </c>
      <c r="B1666" s="16" t="s">
        <v>2639</v>
      </c>
      <c r="C1666" s="16" t="s">
        <v>1340</v>
      </c>
      <c r="D1666" s="16" t="s">
        <v>92</v>
      </c>
      <c r="E1666" s="16" t="n">
        <v>1</v>
      </c>
      <c r="F1666" s="16" t="n">
        <v>4131</v>
      </c>
      <c r="G1666" s="16" t="n">
        <v>0</v>
      </c>
      <c r="H1666" s="16" t="s">
        <v>208</v>
      </c>
      <c r="I1666" s="16" t="s">
        <v>40</v>
      </c>
      <c r="J1666" s="16" t="n">
        <v>7</v>
      </c>
      <c r="K1666" s="16" t="n">
        <v>2</v>
      </c>
      <c r="L1666" s="16" t="s">
        <v>57</v>
      </c>
      <c r="M1666" s="16" t="str">
        <f aca="false">IF(COUNTIF($A$2:A1666,A1666)&gt;1,"DUPLICATE","")</f>
        <v/>
      </c>
    </row>
    <row r="1667" customFormat="false" ht="15" hidden="false" customHeight="false" outlineLevel="0" collapsed="false">
      <c r="A1667" s="16" t="s">
        <v>2651</v>
      </c>
      <c r="B1667" s="16" t="s">
        <v>2639</v>
      </c>
      <c r="C1667" s="16" t="s">
        <v>76</v>
      </c>
      <c r="D1667" s="16" t="s">
        <v>92</v>
      </c>
      <c r="E1667" s="16" t="n">
        <v>1</v>
      </c>
      <c r="F1667" s="16" t="n">
        <v>3904</v>
      </c>
      <c r="G1667" s="16" t="n">
        <v>0.15</v>
      </c>
      <c r="H1667" s="16" t="s">
        <v>46</v>
      </c>
      <c r="I1667" s="16" t="s">
        <v>71</v>
      </c>
      <c r="J1667" s="16" t="n">
        <v>2</v>
      </c>
      <c r="K1667" s="16"/>
      <c r="L1667" s="16" t="s">
        <v>41</v>
      </c>
      <c r="M1667" s="16" t="str">
        <f aca="false">IF(COUNTIF($A$2:A1667,A1667)&gt;1,"DUPLICATE","")</f>
        <v/>
      </c>
    </row>
    <row r="1668" customFormat="false" ht="15" hidden="false" customHeight="false" outlineLevel="0" collapsed="false">
      <c r="A1668" s="16" t="s">
        <v>2652</v>
      </c>
      <c r="B1668" s="16" t="s">
        <v>2639</v>
      </c>
      <c r="C1668" s="16" t="s">
        <v>1337</v>
      </c>
      <c r="D1668" s="16" t="s">
        <v>232</v>
      </c>
      <c r="E1668" s="16" t="n">
        <v>1</v>
      </c>
      <c r="F1668" s="16" t="n">
        <v>2009</v>
      </c>
      <c r="G1668" s="16" t="n">
        <v>0.3</v>
      </c>
      <c r="H1668" s="16" t="s">
        <v>67</v>
      </c>
      <c r="I1668" s="16" t="s">
        <v>60</v>
      </c>
      <c r="J1668" s="16" t="n">
        <v>3</v>
      </c>
      <c r="K1668" s="16" t="n">
        <v>5</v>
      </c>
      <c r="L1668" s="16" t="s">
        <v>41</v>
      </c>
      <c r="M1668" s="16" t="str">
        <f aca="false">IF(COUNTIF($A$2:A1668,A1668)&gt;1,"DUPLICATE","")</f>
        <v/>
      </c>
    </row>
    <row r="1669" customFormat="false" ht="15" hidden="false" customHeight="false" outlineLevel="0" collapsed="false">
      <c r="A1669" s="16" t="s">
        <v>2653</v>
      </c>
      <c r="B1669" s="16" t="s">
        <v>2639</v>
      </c>
      <c r="C1669" s="16" t="s">
        <v>1677</v>
      </c>
      <c r="D1669" s="16" t="s">
        <v>184</v>
      </c>
      <c r="E1669" s="16" t="n">
        <v>2</v>
      </c>
      <c r="F1669" s="16" t="n">
        <v>1259</v>
      </c>
      <c r="G1669" s="16" t="n">
        <v>0.3</v>
      </c>
      <c r="H1669" s="16" t="s">
        <v>39</v>
      </c>
      <c r="I1669" s="16" t="s">
        <v>71</v>
      </c>
      <c r="J1669" s="16" t="n">
        <v>4</v>
      </c>
      <c r="K1669" s="16" t="n">
        <v>5</v>
      </c>
      <c r="L1669" s="16" t="s">
        <v>41</v>
      </c>
      <c r="M1669" s="16" t="str">
        <f aca="false">IF(COUNTIF($A$2:A1669,A1669)&gt;1,"DUPLICATE","")</f>
        <v/>
      </c>
    </row>
    <row r="1670" customFormat="false" ht="15" hidden="false" customHeight="false" outlineLevel="0" collapsed="false">
      <c r="A1670" s="16" t="s">
        <v>2654</v>
      </c>
      <c r="B1670" s="16" t="s">
        <v>2639</v>
      </c>
      <c r="C1670" s="16" t="s">
        <v>1376</v>
      </c>
      <c r="D1670" s="16" t="s">
        <v>88</v>
      </c>
      <c r="E1670" s="16" t="n">
        <v>1</v>
      </c>
      <c r="F1670" s="16" t="n">
        <v>2917</v>
      </c>
      <c r="G1670" s="16" t="n">
        <v>0</v>
      </c>
      <c r="H1670" s="16" t="s">
        <v>130</v>
      </c>
      <c r="I1670" s="16" t="s">
        <v>60</v>
      </c>
      <c r="J1670" s="16" t="n">
        <v>3</v>
      </c>
      <c r="K1670" s="16" t="n">
        <v>5</v>
      </c>
      <c r="L1670" s="16" t="s">
        <v>41</v>
      </c>
      <c r="M1670" s="16" t="str">
        <f aca="false">IF(COUNTIF($A$2:A1670,A1670)&gt;1,"DUPLICATE","")</f>
        <v/>
      </c>
    </row>
    <row r="1671" customFormat="false" ht="15" hidden="false" customHeight="false" outlineLevel="0" collapsed="false">
      <c r="A1671" s="16" t="s">
        <v>2655</v>
      </c>
      <c r="B1671" s="16" t="s">
        <v>2639</v>
      </c>
      <c r="C1671" s="16" t="s">
        <v>322</v>
      </c>
      <c r="D1671" s="16" t="s">
        <v>393</v>
      </c>
      <c r="E1671" s="16" t="n">
        <v>2</v>
      </c>
      <c r="F1671" s="16" t="n">
        <v>478</v>
      </c>
      <c r="G1671" s="16" t="n">
        <v>0.3</v>
      </c>
      <c r="H1671" s="16" t="s">
        <v>112</v>
      </c>
      <c r="I1671" s="16" t="s">
        <v>47</v>
      </c>
      <c r="J1671" s="16" t="n">
        <v>2</v>
      </c>
      <c r="K1671" s="16"/>
      <c r="L1671" s="16" t="s">
        <v>41</v>
      </c>
      <c r="M1671" s="16" t="str">
        <f aca="false">IF(COUNTIF($A$2:A1671,A1671)&gt;1,"DUPLICATE","")</f>
        <v/>
      </c>
    </row>
    <row r="1672" customFormat="false" ht="15" hidden="false" customHeight="false" outlineLevel="0" collapsed="false">
      <c r="A1672" s="16" t="s">
        <v>2656</v>
      </c>
      <c r="B1672" s="16" t="s">
        <v>2657</v>
      </c>
      <c r="C1672" s="16" t="s">
        <v>1570</v>
      </c>
      <c r="D1672" s="16" t="s">
        <v>254</v>
      </c>
      <c r="E1672" s="16" t="n">
        <v>1</v>
      </c>
      <c r="F1672" s="16" t="n">
        <v>967</v>
      </c>
      <c r="G1672" s="16" t="n">
        <v>0.05</v>
      </c>
      <c r="H1672" s="16" t="s">
        <v>1899</v>
      </c>
      <c r="I1672" s="16" t="s">
        <v>47</v>
      </c>
      <c r="J1672" s="16" t="n">
        <v>3</v>
      </c>
      <c r="K1672" s="16" t="n">
        <v>4</v>
      </c>
      <c r="L1672" s="16" t="s">
        <v>57</v>
      </c>
      <c r="M1672" s="16" t="str">
        <f aca="false">IF(COUNTIF($A$2:A1672,A1672)&gt;1,"DUPLICATE","")</f>
        <v/>
      </c>
    </row>
    <row r="1673" customFormat="false" ht="15" hidden="false" customHeight="false" outlineLevel="0" collapsed="false">
      <c r="A1673" s="16" t="s">
        <v>2658</v>
      </c>
      <c r="B1673" s="16" t="s">
        <v>2657</v>
      </c>
      <c r="C1673" s="16" t="s">
        <v>148</v>
      </c>
      <c r="D1673" s="16" t="s">
        <v>108</v>
      </c>
      <c r="E1673" s="16" t="n">
        <v>2</v>
      </c>
      <c r="F1673" s="16" t="n">
        <v>3381</v>
      </c>
      <c r="G1673" s="16" t="n">
        <v>0.1</v>
      </c>
      <c r="H1673" s="16" t="s">
        <v>81</v>
      </c>
      <c r="I1673" s="16" t="s">
        <v>60</v>
      </c>
      <c r="J1673" s="16" t="n">
        <v>3</v>
      </c>
      <c r="K1673" s="16" t="n">
        <v>5</v>
      </c>
      <c r="L1673" s="16" t="s">
        <v>41</v>
      </c>
      <c r="M1673" s="16" t="str">
        <f aca="false">IF(COUNTIF($A$2:A1673,A1673)&gt;1,"DUPLICATE","")</f>
        <v/>
      </c>
    </row>
    <row r="1674" customFormat="false" ht="15" hidden="false" customHeight="false" outlineLevel="0" collapsed="false">
      <c r="A1674" s="16" t="s">
        <v>2659</v>
      </c>
      <c r="B1674" s="16" t="s">
        <v>2657</v>
      </c>
      <c r="C1674" s="16" t="s">
        <v>1102</v>
      </c>
      <c r="D1674" s="16" t="s">
        <v>129</v>
      </c>
      <c r="E1674" s="16" t="n">
        <v>2</v>
      </c>
      <c r="F1674" s="16" t="n">
        <v>629</v>
      </c>
      <c r="G1674" s="16" t="n">
        <v>0.05</v>
      </c>
      <c r="H1674" s="16" t="s">
        <v>39</v>
      </c>
      <c r="I1674" s="16" t="s">
        <v>60</v>
      </c>
      <c r="J1674" s="16" t="n">
        <v>6</v>
      </c>
      <c r="K1674" s="16" t="n">
        <v>4</v>
      </c>
      <c r="L1674" s="16" t="s">
        <v>41</v>
      </c>
      <c r="M1674" s="16" t="str">
        <f aca="false">IF(COUNTIF($A$2:A1674,A1674)&gt;1,"DUPLICATE","")</f>
        <v/>
      </c>
    </row>
    <row r="1675" customFormat="false" ht="15" hidden="false" customHeight="false" outlineLevel="0" collapsed="false">
      <c r="A1675" s="16" t="s">
        <v>2660</v>
      </c>
      <c r="B1675" s="16" t="s">
        <v>2657</v>
      </c>
      <c r="C1675" s="16" t="s">
        <v>678</v>
      </c>
      <c r="D1675" s="16" t="s">
        <v>412</v>
      </c>
      <c r="E1675" s="16" t="n">
        <v>1</v>
      </c>
      <c r="F1675" s="16" t="n">
        <v>981</v>
      </c>
      <c r="G1675" s="16" t="n">
        <v>0</v>
      </c>
      <c r="H1675" s="16" t="s">
        <v>81</v>
      </c>
      <c r="I1675" s="16" t="s">
        <v>71</v>
      </c>
      <c r="J1675" s="16" t="n">
        <v>6</v>
      </c>
      <c r="K1675" s="16" t="n">
        <v>5</v>
      </c>
      <c r="L1675" s="16" t="s">
        <v>174</v>
      </c>
      <c r="M1675" s="16" t="str">
        <f aca="false">IF(COUNTIF($A$2:A1675,A1675)&gt;1,"DUPLICATE","")</f>
        <v/>
      </c>
    </row>
    <row r="1676" customFormat="false" ht="15" hidden="false" customHeight="false" outlineLevel="0" collapsed="false">
      <c r="A1676" s="16" t="s">
        <v>2661</v>
      </c>
      <c r="B1676" s="16" t="s">
        <v>2657</v>
      </c>
      <c r="C1676" s="16" t="s">
        <v>2244</v>
      </c>
      <c r="D1676" s="16" t="s">
        <v>412</v>
      </c>
      <c r="E1676" s="16" t="n">
        <v>1</v>
      </c>
      <c r="F1676" s="16" t="n">
        <v>1005</v>
      </c>
      <c r="G1676" s="16" t="n">
        <v>0.05</v>
      </c>
      <c r="H1676" s="16" t="s">
        <v>89</v>
      </c>
      <c r="I1676" s="16" t="s">
        <v>60</v>
      </c>
      <c r="J1676" s="16" t="n">
        <v>5</v>
      </c>
      <c r="K1676" s="16" t="n">
        <v>4</v>
      </c>
      <c r="L1676" s="16" t="s">
        <v>41</v>
      </c>
      <c r="M1676" s="16" t="str">
        <f aca="false">IF(COUNTIF($A$2:A1676,A1676)&gt;1,"DUPLICATE","")</f>
        <v/>
      </c>
    </row>
    <row r="1677" customFormat="false" ht="15" hidden="false" customHeight="false" outlineLevel="0" collapsed="false">
      <c r="A1677" s="16" t="s">
        <v>2662</v>
      </c>
      <c r="B1677" s="16" t="s">
        <v>2657</v>
      </c>
      <c r="C1677" s="16" t="s">
        <v>437</v>
      </c>
      <c r="D1677" s="16" t="s">
        <v>219</v>
      </c>
      <c r="E1677" s="16" t="n">
        <v>1</v>
      </c>
      <c r="F1677" s="16" t="n">
        <v>1306</v>
      </c>
      <c r="G1677" s="16" t="n">
        <v>0.05</v>
      </c>
      <c r="H1677" s="16" t="s">
        <v>56</v>
      </c>
      <c r="I1677" s="16" t="s">
        <v>47</v>
      </c>
      <c r="J1677" s="16" t="n">
        <v>5</v>
      </c>
      <c r="K1677" s="16" t="n">
        <v>4</v>
      </c>
      <c r="L1677" s="16" t="s">
        <v>41</v>
      </c>
      <c r="M1677" s="16" t="str">
        <f aca="false">IF(COUNTIF($A$2:A1677,A1677)&gt;1,"DUPLICATE","")</f>
        <v/>
      </c>
    </row>
    <row r="1678" customFormat="false" ht="15" hidden="false" customHeight="false" outlineLevel="0" collapsed="false">
      <c r="A1678" s="16" t="s">
        <v>2663</v>
      </c>
      <c r="B1678" s="16" t="s">
        <v>2657</v>
      </c>
      <c r="C1678" s="16" t="s">
        <v>2664</v>
      </c>
      <c r="D1678" s="16" t="s">
        <v>341</v>
      </c>
      <c r="E1678" s="16" t="n">
        <v>5</v>
      </c>
      <c r="F1678" s="16" t="n">
        <v>1108</v>
      </c>
      <c r="G1678" s="16" t="n">
        <v>0.15</v>
      </c>
      <c r="H1678" s="16" t="s">
        <v>56</v>
      </c>
      <c r="I1678" s="16" t="s">
        <v>47</v>
      </c>
      <c r="J1678" s="16" t="n">
        <v>5</v>
      </c>
      <c r="K1678" s="16" t="n">
        <v>2</v>
      </c>
      <c r="L1678" s="16" t="s">
        <v>57</v>
      </c>
      <c r="M1678" s="16" t="str">
        <f aca="false">IF(COUNTIF($A$2:A1678,A1678)&gt;1,"DUPLICATE","")</f>
        <v/>
      </c>
    </row>
    <row r="1679" customFormat="false" ht="15" hidden="false" customHeight="false" outlineLevel="0" collapsed="false">
      <c r="A1679" s="16" t="s">
        <v>2665</v>
      </c>
      <c r="B1679" s="16" t="s">
        <v>2657</v>
      </c>
      <c r="C1679" s="16" t="s">
        <v>898</v>
      </c>
      <c r="D1679" s="16" t="s">
        <v>173</v>
      </c>
      <c r="E1679" s="16" t="n">
        <v>1</v>
      </c>
      <c r="F1679" s="16" t="n">
        <v>1157</v>
      </c>
      <c r="G1679" s="16" t="n">
        <v>0.2</v>
      </c>
      <c r="H1679" s="16" t="s">
        <v>70</v>
      </c>
      <c r="I1679" s="16" t="s">
        <v>60</v>
      </c>
      <c r="J1679" s="16" t="n">
        <v>5</v>
      </c>
      <c r="K1679" s="16" t="n">
        <v>5</v>
      </c>
      <c r="L1679" s="16" t="s">
        <v>41</v>
      </c>
      <c r="M1679" s="16" t="str">
        <f aca="false">IF(COUNTIF($A$2:A1679,A1679)&gt;1,"DUPLICATE","")</f>
        <v/>
      </c>
    </row>
    <row r="1680" customFormat="false" ht="15" hidden="false" customHeight="false" outlineLevel="0" collapsed="false">
      <c r="A1680" s="16" t="s">
        <v>2666</v>
      </c>
      <c r="B1680" s="16" t="s">
        <v>2657</v>
      </c>
      <c r="C1680" s="16" t="s">
        <v>1796</v>
      </c>
      <c r="D1680" s="16" t="s">
        <v>173</v>
      </c>
      <c r="E1680" s="16" t="n">
        <v>3</v>
      </c>
      <c r="F1680" s="16" t="n">
        <v>1165</v>
      </c>
      <c r="G1680" s="16" t="n">
        <v>0</v>
      </c>
      <c r="H1680" s="16" t="s">
        <v>112</v>
      </c>
      <c r="I1680" s="16" t="s">
        <v>71</v>
      </c>
      <c r="J1680" s="16" t="n">
        <v>5</v>
      </c>
      <c r="K1680" s="16" t="n">
        <v>4</v>
      </c>
      <c r="L1680" s="16" t="s">
        <v>41</v>
      </c>
      <c r="M1680" s="16" t="str">
        <f aca="false">IF(COUNTIF($A$2:A1680,A1680)&gt;1,"DUPLICATE","")</f>
        <v/>
      </c>
    </row>
    <row r="1681" customFormat="false" ht="15" hidden="false" customHeight="false" outlineLevel="0" collapsed="false">
      <c r="A1681" s="16" t="s">
        <v>2667</v>
      </c>
      <c r="B1681" s="16" t="s">
        <v>2657</v>
      </c>
      <c r="C1681" s="16" t="s">
        <v>336</v>
      </c>
      <c r="D1681" s="16" t="s">
        <v>165</v>
      </c>
      <c r="E1681" s="16" t="n">
        <v>2</v>
      </c>
      <c r="F1681" s="16" t="n">
        <v>920</v>
      </c>
      <c r="G1681" s="16" t="n">
        <v>0.2</v>
      </c>
      <c r="H1681" s="16" t="s">
        <v>81</v>
      </c>
      <c r="I1681" s="16"/>
      <c r="J1681" s="16" t="n">
        <v>3</v>
      </c>
      <c r="K1681" s="16" t="n">
        <v>4</v>
      </c>
      <c r="L1681" s="16" t="s">
        <v>41</v>
      </c>
      <c r="M1681" s="16" t="str">
        <f aca="false">IF(COUNTIF($A$2:A1681,A1681)&gt;1,"DUPLICATE","")</f>
        <v/>
      </c>
    </row>
    <row r="1682" customFormat="false" ht="15" hidden="false" customHeight="false" outlineLevel="0" collapsed="false">
      <c r="A1682" s="16" t="s">
        <v>2668</v>
      </c>
      <c r="B1682" s="16" t="s">
        <v>2669</v>
      </c>
      <c r="C1682" s="16" t="s">
        <v>1038</v>
      </c>
      <c r="D1682" s="16" t="s">
        <v>291</v>
      </c>
      <c r="E1682" s="16" t="n">
        <v>1</v>
      </c>
      <c r="F1682" s="16" t="n">
        <v>1214</v>
      </c>
      <c r="G1682" s="16" t="n">
        <v>0.05</v>
      </c>
      <c r="H1682" s="16" t="s">
        <v>89</v>
      </c>
      <c r="I1682" s="16" t="s">
        <v>47</v>
      </c>
      <c r="J1682" s="16" t="n">
        <v>4</v>
      </c>
      <c r="K1682" s="16" t="n">
        <v>5</v>
      </c>
      <c r="L1682" s="16" t="s">
        <v>41</v>
      </c>
      <c r="M1682" s="16" t="str">
        <f aca="false">IF(COUNTIF($A$2:A1682,A1682)&gt;1,"DUPLICATE","")</f>
        <v/>
      </c>
    </row>
    <row r="1683" customFormat="false" ht="15" hidden="false" customHeight="false" outlineLevel="0" collapsed="false">
      <c r="A1683" s="16" t="s">
        <v>2670</v>
      </c>
      <c r="B1683" s="16" t="s">
        <v>2669</v>
      </c>
      <c r="C1683" s="16" t="s">
        <v>610</v>
      </c>
      <c r="D1683" s="16" t="s">
        <v>146</v>
      </c>
      <c r="E1683" s="16" t="n">
        <v>3</v>
      </c>
      <c r="F1683" s="16" t="n">
        <v>451</v>
      </c>
      <c r="G1683" s="16" t="n">
        <v>0.05</v>
      </c>
      <c r="H1683" s="16" t="s">
        <v>130</v>
      </c>
      <c r="I1683" s="16" t="s">
        <v>71</v>
      </c>
      <c r="J1683" s="16" t="n">
        <v>2</v>
      </c>
      <c r="K1683" s="16" t="n">
        <v>4</v>
      </c>
      <c r="L1683" s="16" t="s">
        <v>41</v>
      </c>
      <c r="M1683" s="16" t="str">
        <f aca="false">IF(COUNTIF($A$2:A1683,A1683)&gt;1,"DUPLICATE","")</f>
        <v/>
      </c>
    </row>
    <row r="1684" customFormat="false" ht="15" hidden="false" customHeight="false" outlineLevel="0" collapsed="false">
      <c r="A1684" s="16" t="s">
        <v>2671</v>
      </c>
      <c r="B1684" s="16" t="s">
        <v>2669</v>
      </c>
      <c r="C1684" s="16" t="s">
        <v>1848</v>
      </c>
      <c r="D1684" s="16" t="s">
        <v>184</v>
      </c>
      <c r="E1684" s="16" t="n">
        <v>1</v>
      </c>
      <c r="F1684" s="16" t="n">
        <v>1288</v>
      </c>
      <c r="G1684" s="16" t="n">
        <v>0.2</v>
      </c>
      <c r="H1684" s="16" t="s">
        <v>112</v>
      </c>
      <c r="I1684" s="16" t="s">
        <v>47</v>
      </c>
      <c r="J1684" s="16" t="n">
        <v>4</v>
      </c>
      <c r="K1684" s="16" t="n">
        <v>4</v>
      </c>
      <c r="L1684" s="16" t="s">
        <v>41</v>
      </c>
      <c r="M1684" s="16" t="str">
        <f aca="false">IF(COUNTIF($A$2:A1684,A1684)&gt;1,"DUPLICATE","")</f>
        <v/>
      </c>
    </row>
    <row r="1685" customFormat="false" ht="15" hidden="false" customHeight="false" outlineLevel="0" collapsed="false">
      <c r="A1685" s="16" t="s">
        <v>2672</v>
      </c>
      <c r="B1685" s="16" t="s">
        <v>2669</v>
      </c>
      <c r="C1685" s="16" t="s">
        <v>1979</v>
      </c>
      <c r="D1685" s="16" t="s">
        <v>393</v>
      </c>
      <c r="E1685" s="16" t="n">
        <v>1</v>
      </c>
      <c r="F1685" s="16" t="n">
        <v>503</v>
      </c>
      <c r="G1685" s="16" t="n">
        <v>0</v>
      </c>
      <c r="H1685" s="16" t="s">
        <v>112</v>
      </c>
      <c r="I1685" s="16" t="s">
        <v>47</v>
      </c>
      <c r="J1685" s="16" t="n">
        <v>2</v>
      </c>
      <c r="K1685" s="16" t="n">
        <v>4</v>
      </c>
      <c r="L1685" s="16" t="s">
        <v>41</v>
      </c>
      <c r="M1685" s="16" t="str">
        <f aca="false">IF(COUNTIF($A$2:A1685,A1685)&gt;1,"DUPLICATE","")</f>
        <v/>
      </c>
    </row>
    <row r="1686" customFormat="false" ht="15" hidden="false" customHeight="false" outlineLevel="0" collapsed="false">
      <c r="A1686" s="16" t="s">
        <v>2673</v>
      </c>
      <c r="B1686" s="16" t="s">
        <v>2669</v>
      </c>
      <c r="C1686" s="16" t="s">
        <v>186</v>
      </c>
      <c r="D1686" s="16" t="s">
        <v>341</v>
      </c>
      <c r="E1686" s="16" t="n">
        <v>3</v>
      </c>
      <c r="F1686" s="16" t="n">
        <v>1098</v>
      </c>
      <c r="G1686" s="16" t="n">
        <v>0.3</v>
      </c>
      <c r="H1686" s="16" t="s">
        <v>46</v>
      </c>
      <c r="I1686" s="16" t="s">
        <v>40</v>
      </c>
      <c r="J1686" s="16" t="n">
        <v>4</v>
      </c>
      <c r="K1686" s="16" t="n">
        <v>3</v>
      </c>
      <c r="L1686" s="16" t="s">
        <v>196</v>
      </c>
      <c r="M1686" s="16" t="str">
        <f aca="false">IF(COUNTIF($A$2:A1686,A1686)&gt;1,"DUPLICATE","")</f>
        <v/>
      </c>
    </row>
    <row r="1687" customFormat="false" ht="15" hidden="false" customHeight="false" outlineLevel="0" collapsed="false">
      <c r="A1687" s="16" t="s">
        <v>2674</v>
      </c>
      <c r="B1687" s="16" t="s">
        <v>2675</v>
      </c>
      <c r="C1687" s="16" t="s">
        <v>500</v>
      </c>
      <c r="D1687" s="16" t="s">
        <v>291</v>
      </c>
      <c r="E1687" s="16" t="n">
        <v>2</v>
      </c>
      <c r="F1687" s="16" t="n">
        <v>1231</v>
      </c>
      <c r="G1687" s="16" t="n">
        <v>0.05</v>
      </c>
      <c r="H1687" s="16" t="s">
        <v>1899</v>
      </c>
      <c r="I1687" s="16" t="s">
        <v>71</v>
      </c>
      <c r="J1687" s="16" t="n">
        <v>4</v>
      </c>
      <c r="K1687" s="16" t="n">
        <v>4</v>
      </c>
      <c r="L1687" s="16" t="s">
        <v>41</v>
      </c>
      <c r="M1687" s="16" t="str">
        <f aca="false">IF(COUNTIF($A$2:A1687,A1687)&gt;1,"DUPLICATE","")</f>
        <v/>
      </c>
    </row>
    <row r="1688" customFormat="false" ht="15" hidden="false" customHeight="false" outlineLevel="0" collapsed="false">
      <c r="A1688" s="16" t="s">
        <v>2676</v>
      </c>
      <c r="B1688" s="16" t="s">
        <v>2669</v>
      </c>
      <c r="C1688" s="16" t="s">
        <v>1584</v>
      </c>
      <c r="D1688" s="16" t="s">
        <v>88</v>
      </c>
      <c r="E1688" s="16" t="n">
        <v>1</v>
      </c>
      <c r="F1688" s="16" t="n">
        <v>2860</v>
      </c>
      <c r="G1688" s="16" t="n">
        <v>0</v>
      </c>
      <c r="H1688" s="16" t="s">
        <v>39</v>
      </c>
      <c r="I1688" s="16" t="s">
        <v>60</v>
      </c>
      <c r="J1688" s="16" t="n">
        <v>3</v>
      </c>
      <c r="K1688" s="16" t="n">
        <v>5</v>
      </c>
      <c r="L1688" s="16" t="s">
        <v>41</v>
      </c>
      <c r="M1688" s="16" t="str">
        <f aca="false">IF(COUNTIF($A$2:A1688,A1688)&gt;1,"DUPLICATE","")</f>
        <v/>
      </c>
    </row>
    <row r="1689" customFormat="false" ht="15" hidden="false" customHeight="false" outlineLevel="0" collapsed="false">
      <c r="A1689" s="16" t="s">
        <v>2677</v>
      </c>
      <c r="B1689" s="16" t="s">
        <v>2669</v>
      </c>
      <c r="C1689" s="16" t="s">
        <v>1848</v>
      </c>
      <c r="D1689" s="16" t="s">
        <v>95</v>
      </c>
      <c r="E1689" s="16" t="n">
        <v>2</v>
      </c>
      <c r="F1689" s="16" t="n">
        <v>1474</v>
      </c>
      <c r="G1689" s="16" t="n">
        <v>0.1</v>
      </c>
      <c r="H1689" s="16" t="s">
        <v>112</v>
      </c>
      <c r="I1689" s="16" t="s">
        <v>40</v>
      </c>
      <c r="J1689" s="16" t="n">
        <v>3</v>
      </c>
      <c r="K1689" s="16" t="n">
        <v>5</v>
      </c>
      <c r="L1689" s="16" t="s">
        <v>41</v>
      </c>
      <c r="M1689" s="16" t="str">
        <f aca="false">IF(COUNTIF($A$2:A1689,A1689)&gt;1,"DUPLICATE","")</f>
        <v/>
      </c>
    </row>
    <row r="1690" customFormat="false" ht="15" hidden="false" customHeight="false" outlineLevel="0" collapsed="false">
      <c r="A1690" s="16" t="s">
        <v>2678</v>
      </c>
      <c r="B1690" s="16" t="s">
        <v>2669</v>
      </c>
      <c r="C1690" s="16" t="s">
        <v>699</v>
      </c>
      <c r="D1690" s="16" t="s">
        <v>225</v>
      </c>
      <c r="E1690" s="16" t="n">
        <v>1</v>
      </c>
      <c r="F1690" s="16" t="n">
        <v>382</v>
      </c>
      <c r="G1690" s="16" t="n">
        <v>0</v>
      </c>
      <c r="H1690" s="16" t="s">
        <v>39</v>
      </c>
      <c r="I1690" s="16" t="s">
        <v>60</v>
      </c>
      <c r="J1690" s="16" t="n">
        <v>2</v>
      </c>
      <c r="K1690" s="16" t="n">
        <v>4</v>
      </c>
      <c r="L1690" s="16" t="s">
        <v>41</v>
      </c>
      <c r="M1690" s="16" t="str">
        <f aca="false">IF(COUNTIF($A$2:A1690,A1690)&gt;1,"DUPLICATE","")</f>
        <v/>
      </c>
    </row>
    <row r="1691" customFormat="false" ht="15" hidden="false" customHeight="false" outlineLevel="0" collapsed="false">
      <c r="A1691" s="16" t="s">
        <v>2679</v>
      </c>
      <c r="B1691" s="16" t="s">
        <v>2669</v>
      </c>
      <c r="C1691" s="16" t="s">
        <v>997</v>
      </c>
      <c r="D1691" s="16" t="s">
        <v>149</v>
      </c>
      <c r="E1691" s="16" t="n">
        <v>3</v>
      </c>
      <c r="F1691" s="16" t="n">
        <v>1642</v>
      </c>
      <c r="G1691" s="16" t="n">
        <v>0.1</v>
      </c>
      <c r="H1691" s="16" t="s">
        <v>281</v>
      </c>
      <c r="I1691" s="16" t="s">
        <v>47</v>
      </c>
      <c r="J1691" s="16" t="n">
        <v>3</v>
      </c>
      <c r="K1691" s="16" t="n">
        <v>4</v>
      </c>
      <c r="L1691" s="16" t="s">
        <v>41</v>
      </c>
      <c r="M1691" s="16" t="str">
        <f aca="false">IF(COUNTIF($A$2:A1691,A1691)&gt;1,"DUPLICATE","")</f>
        <v/>
      </c>
    </row>
    <row r="1692" customFormat="false" ht="15" hidden="false" customHeight="false" outlineLevel="0" collapsed="false">
      <c r="A1692" s="16" t="s">
        <v>2680</v>
      </c>
      <c r="B1692" s="16" t="s">
        <v>2669</v>
      </c>
      <c r="C1692" s="16" t="s">
        <v>2681</v>
      </c>
      <c r="D1692" s="16" t="s">
        <v>74</v>
      </c>
      <c r="E1692" s="16" t="n">
        <v>1</v>
      </c>
      <c r="F1692" s="16" t="n">
        <v>18214</v>
      </c>
      <c r="G1692" s="16" t="n">
        <v>0.15</v>
      </c>
      <c r="H1692" s="16" t="s">
        <v>81</v>
      </c>
      <c r="I1692" s="16" t="s">
        <v>71</v>
      </c>
      <c r="J1692" s="16" t="n">
        <v>3</v>
      </c>
      <c r="K1692" s="16" t="n">
        <v>5</v>
      </c>
      <c r="L1692" s="16" t="s">
        <v>41</v>
      </c>
      <c r="M1692" s="16" t="str">
        <f aca="false">IF(COUNTIF($A$2:A1692,A1692)&gt;1,"DUPLICATE","")</f>
        <v/>
      </c>
    </row>
    <row r="1693" customFormat="false" ht="15" hidden="false" customHeight="false" outlineLevel="0" collapsed="false">
      <c r="A1693" s="16" t="s">
        <v>2682</v>
      </c>
      <c r="B1693" s="16" t="s">
        <v>2683</v>
      </c>
      <c r="C1693" s="16" t="s">
        <v>2684</v>
      </c>
      <c r="D1693" s="16" t="s">
        <v>412</v>
      </c>
      <c r="E1693" s="16" t="n">
        <v>1</v>
      </c>
      <c r="F1693" s="16" t="n">
        <v>1010</v>
      </c>
      <c r="G1693" s="16" t="n">
        <v>0.15</v>
      </c>
      <c r="H1693" s="16" t="s">
        <v>89</v>
      </c>
      <c r="I1693" s="16" t="s">
        <v>60</v>
      </c>
      <c r="J1693" s="16" t="n">
        <v>4</v>
      </c>
      <c r="K1693" s="16" t="n">
        <v>5</v>
      </c>
      <c r="L1693" s="16" t="s">
        <v>41</v>
      </c>
      <c r="M1693" s="16" t="str">
        <f aca="false">IF(COUNTIF($A$2:A1693,A1693)&gt;1,"DUPLICATE","")</f>
        <v/>
      </c>
    </row>
    <row r="1694" customFormat="false" ht="15" hidden="false" customHeight="false" outlineLevel="0" collapsed="false">
      <c r="A1694" s="16" t="s">
        <v>2685</v>
      </c>
      <c r="B1694" s="16" t="s">
        <v>2683</v>
      </c>
      <c r="C1694" s="16" t="s">
        <v>62</v>
      </c>
      <c r="D1694" s="16" t="s">
        <v>393</v>
      </c>
      <c r="E1694" s="16" t="n">
        <v>2</v>
      </c>
      <c r="F1694" s="16" t="n">
        <v>508</v>
      </c>
      <c r="G1694" s="16" t="n">
        <v>0.3</v>
      </c>
      <c r="H1694" s="16" t="s">
        <v>81</v>
      </c>
      <c r="I1694" s="16"/>
      <c r="J1694" s="16" t="n">
        <v>3</v>
      </c>
      <c r="K1694" s="16" t="n">
        <v>5</v>
      </c>
      <c r="L1694" s="16" t="s">
        <v>41</v>
      </c>
      <c r="M1694" s="16" t="str">
        <f aca="false">IF(COUNTIF($A$2:A1694,A1694)&gt;1,"DUPLICATE","")</f>
        <v/>
      </c>
    </row>
    <row r="1695" customFormat="false" ht="15" hidden="false" customHeight="false" outlineLevel="0" collapsed="false">
      <c r="A1695" s="16" t="s">
        <v>2686</v>
      </c>
      <c r="B1695" s="16" t="s">
        <v>2683</v>
      </c>
      <c r="C1695" s="16" t="s">
        <v>1314</v>
      </c>
      <c r="D1695" s="16" t="s">
        <v>254</v>
      </c>
      <c r="E1695" s="16" t="n">
        <v>3</v>
      </c>
      <c r="F1695" s="16" t="n">
        <v>1023</v>
      </c>
      <c r="G1695" s="16" t="n">
        <v>0.3</v>
      </c>
      <c r="H1695" s="16" t="s">
        <v>39</v>
      </c>
      <c r="I1695" s="16" t="s">
        <v>71</v>
      </c>
      <c r="J1695" s="16" t="n">
        <v>2</v>
      </c>
      <c r="K1695" s="16" t="n">
        <v>5</v>
      </c>
      <c r="L1695" s="16" t="s">
        <v>41</v>
      </c>
      <c r="M1695" s="16" t="str">
        <f aca="false">IF(COUNTIF($A$2:A1695,A1695)&gt;1,"DUPLICATE","")</f>
        <v/>
      </c>
    </row>
    <row r="1696" customFormat="false" ht="15" hidden="false" customHeight="false" outlineLevel="0" collapsed="false">
      <c r="A1696" s="16" t="s">
        <v>2687</v>
      </c>
      <c r="B1696" s="16" t="s">
        <v>2683</v>
      </c>
      <c r="C1696" s="16" t="s">
        <v>562</v>
      </c>
      <c r="D1696" s="16" t="s">
        <v>300</v>
      </c>
      <c r="E1696" s="16" t="n">
        <v>2</v>
      </c>
      <c r="F1696" s="16" t="n">
        <v>2607</v>
      </c>
      <c r="G1696" s="16" t="n">
        <v>0.2</v>
      </c>
      <c r="H1696" s="16" t="s">
        <v>56</v>
      </c>
      <c r="I1696" s="16" t="s">
        <v>60</v>
      </c>
      <c r="J1696" s="16" t="n">
        <v>4</v>
      </c>
      <c r="K1696" s="16"/>
      <c r="L1696" s="16" t="s">
        <v>41</v>
      </c>
      <c r="M1696" s="16" t="str">
        <f aca="false">IF(COUNTIF($A$2:A1696,A1696)&gt;1,"DUPLICATE","")</f>
        <v/>
      </c>
    </row>
    <row r="1697" customFormat="false" ht="15" hidden="false" customHeight="false" outlineLevel="0" collapsed="false">
      <c r="A1697" s="16" t="s">
        <v>2688</v>
      </c>
      <c r="B1697" s="16" t="s">
        <v>2683</v>
      </c>
      <c r="C1697" s="16" t="s">
        <v>2689</v>
      </c>
      <c r="D1697" s="16" t="s">
        <v>170</v>
      </c>
      <c r="E1697" s="16" t="n">
        <v>1</v>
      </c>
      <c r="F1697" s="16" t="n">
        <v>3329</v>
      </c>
      <c r="G1697" s="16" t="n">
        <v>0</v>
      </c>
      <c r="H1697" s="16" t="s">
        <v>39</v>
      </c>
      <c r="I1697" s="16" t="s">
        <v>100</v>
      </c>
      <c r="J1697" s="16" t="n">
        <v>2</v>
      </c>
      <c r="K1697" s="16" t="n">
        <v>5</v>
      </c>
      <c r="L1697" s="16" t="s">
        <v>41</v>
      </c>
      <c r="M1697" s="16" t="str">
        <f aca="false">IF(COUNTIF($A$2:A1697,A1697)&gt;1,"DUPLICATE","")</f>
        <v/>
      </c>
    </row>
    <row r="1698" customFormat="false" ht="15" hidden="false" customHeight="false" outlineLevel="0" collapsed="false">
      <c r="A1698" s="16" t="s">
        <v>2690</v>
      </c>
      <c r="B1698" s="16" t="s">
        <v>2683</v>
      </c>
      <c r="C1698" s="16" t="s">
        <v>1399</v>
      </c>
      <c r="D1698" s="16" t="s">
        <v>51</v>
      </c>
      <c r="E1698" s="16" t="n">
        <v>3</v>
      </c>
      <c r="F1698" s="16" t="s">
        <v>2691</v>
      </c>
      <c r="G1698" s="16" t="n">
        <v>0.1</v>
      </c>
      <c r="H1698" s="16" t="s">
        <v>130</v>
      </c>
      <c r="I1698" s="16" t="s">
        <v>100</v>
      </c>
      <c r="J1698" s="16" t="n">
        <v>2</v>
      </c>
      <c r="K1698" s="16" t="n">
        <v>3</v>
      </c>
      <c r="L1698" s="16" t="s">
        <v>41</v>
      </c>
      <c r="M1698" s="16" t="str">
        <f aca="false">IF(COUNTIF($A$2:A1698,A1698)&gt;1,"DUPLICATE","")</f>
        <v/>
      </c>
    </row>
    <row r="1699" customFormat="false" ht="15" hidden="false" customHeight="false" outlineLevel="0" collapsed="false">
      <c r="A1699" s="16" t="s">
        <v>2692</v>
      </c>
      <c r="B1699" s="16" t="s">
        <v>2683</v>
      </c>
      <c r="C1699" s="16" t="s">
        <v>1584</v>
      </c>
      <c r="D1699" s="16" t="s">
        <v>229</v>
      </c>
      <c r="E1699" s="16" t="n">
        <v>1</v>
      </c>
      <c r="F1699" s="16" t="n">
        <v>455</v>
      </c>
      <c r="G1699" s="16" t="n">
        <v>0.05</v>
      </c>
      <c r="H1699" s="16" t="s">
        <v>39</v>
      </c>
      <c r="I1699" s="16" t="s">
        <v>60</v>
      </c>
      <c r="J1699" s="16" t="n">
        <v>4</v>
      </c>
      <c r="K1699" s="16" t="n">
        <v>5</v>
      </c>
      <c r="L1699" s="16" t="s">
        <v>41</v>
      </c>
      <c r="M1699" s="16" t="str">
        <f aca="false">IF(COUNTIF($A$2:A1699,A1699)&gt;1,"DUPLICATE","")</f>
        <v/>
      </c>
    </row>
    <row r="1700" customFormat="false" ht="15" hidden="false" customHeight="false" outlineLevel="0" collapsed="false">
      <c r="A1700" s="16" t="s">
        <v>2693</v>
      </c>
      <c r="B1700" s="16" t="s">
        <v>2683</v>
      </c>
      <c r="C1700" s="16" t="s">
        <v>1044</v>
      </c>
      <c r="D1700" s="16" t="s">
        <v>184</v>
      </c>
      <c r="E1700" s="16" t="n">
        <v>3</v>
      </c>
      <c r="F1700" s="16" t="n">
        <v>1333</v>
      </c>
      <c r="G1700" s="16" t="n">
        <v>0.05</v>
      </c>
      <c r="H1700" s="16" t="s">
        <v>67</v>
      </c>
      <c r="I1700" s="16" t="s">
        <v>47</v>
      </c>
      <c r="J1700" s="16" t="n">
        <v>3</v>
      </c>
      <c r="K1700" s="16" t="n">
        <v>5</v>
      </c>
      <c r="L1700" s="16" t="s">
        <v>41</v>
      </c>
      <c r="M1700" s="16" t="str">
        <f aca="false">IF(COUNTIF($A$2:A1700,A1700)&gt;1,"DUPLICATE","")</f>
        <v/>
      </c>
    </row>
    <row r="1701" customFormat="false" ht="15" hidden="false" customHeight="false" outlineLevel="0" collapsed="false">
      <c r="A1701" s="16" t="s">
        <v>2694</v>
      </c>
      <c r="B1701" s="16" t="s">
        <v>2695</v>
      </c>
      <c r="C1701" s="16" t="s">
        <v>153</v>
      </c>
      <c r="D1701" s="16" t="s">
        <v>222</v>
      </c>
      <c r="E1701" s="16" t="n">
        <v>2</v>
      </c>
      <c r="F1701" s="16" t="n">
        <v>1889</v>
      </c>
      <c r="G1701" s="16" t="n">
        <v>0.15</v>
      </c>
      <c r="H1701" s="16" t="s">
        <v>112</v>
      </c>
      <c r="I1701" s="16" t="s">
        <v>47</v>
      </c>
      <c r="J1701" s="16" t="n">
        <v>3</v>
      </c>
      <c r="K1701" s="16" t="n">
        <v>4</v>
      </c>
      <c r="L1701" s="16" t="s">
        <v>41</v>
      </c>
      <c r="M1701" s="16" t="str">
        <f aca="false">IF(COUNTIF($A$2:A1701,A1701)&gt;1,"DUPLICATE","")</f>
        <v/>
      </c>
    </row>
    <row r="1702" customFormat="false" ht="15" hidden="false" customHeight="false" outlineLevel="0" collapsed="false">
      <c r="A1702" s="16" t="s">
        <v>2696</v>
      </c>
      <c r="B1702" s="16" t="s">
        <v>2683</v>
      </c>
      <c r="C1702" s="16" t="s">
        <v>1584</v>
      </c>
      <c r="D1702" s="16" t="s">
        <v>203</v>
      </c>
      <c r="E1702" s="16" t="n">
        <v>1</v>
      </c>
      <c r="F1702" s="16" t="s">
        <v>2697</v>
      </c>
      <c r="G1702" s="16" t="n">
        <v>0.15</v>
      </c>
      <c r="H1702" s="16" t="s">
        <v>39</v>
      </c>
      <c r="I1702" s="16" t="s">
        <v>60</v>
      </c>
      <c r="J1702" s="16" t="n">
        <v>3</v>
      </c>
      <c r="K1702" s="16" t="n">
        <v>4</v>
      </c>
      <c r="L1702" s="16" t="s">
        <v>41</v>
      </c>
      <c r="M1702" s="16" t="str">
        <f aca="false">IF(COUNTIF($A$2:A1702,A1702)&gt;1,"DUPLICATE","")</f>
        <v/>
      </c>
    </row>
    <row r="1703" customFormat="false" ht="15" hidden="false" customHeight="false" outlineLevel="0" collapsed="false">
      <c r="A1703" s="16" t="s">
        <v>2698</v>
      </c>
      <c r="B1703" s="16" t="s">
        <v>2683</v>
      </c>
      <c r="C1703" s="16" t="s">
        <v>2152</v>
      </c>
      <c r="D1703" s="16" t="s">
        <v>88</v>
      </c>
      <c r="E1703" s="16" t="n">
        <v>1</v>
      </c>
      <c r="F1703" s="16" t="n">
        <v>2989</v>
      </c>
      <c r="G1703" s="16" t="n">
        <v>0</v>
      </c>
      <c r="H1703" s="16" t="s">
        <v>81</v>
      </c>
      <c r="I1703" s="16" t="s">
        <v>40</v>
      </c>
      <c r="J1703" s="16" t="n">
        <v>7</v>
      </c>
      <c r="K1703" s="16" t="n">
        <v>2</v>
      </c>
      <c r="L1703" s="16" t="s">
        <v>57</v>
      </c>
      <c r="M1703" s="16" t="str">
        <f aca="false">IF(COUNTIF($A$2:A1703,A1703)&gt;1,"DUPLICATE","")</f>
        <v/>
      </c>
    </row>
    <row r="1704" customFormat="false" ht="15" hidden="false" customHeight="false" outlineLevel="0" collapsed="false">
      <c r="A1704" s="16" t="s">
        <v>2699</v>
      </c>
      <c r="B1704" s="16" t="s">
        <v>2683</v>
      </c>
      <c r="C1704" s="16" t="s">
        <v>376</v>
      </c>
      <c r="D1704" s="16" t="s">
        <v>229</v>
      </c>
      <c r="E1704" s="16" t="n">
        <v>1</v>
      </c>
      <c r="F1704" s="16" t="n">
        <v>447</v>
      </c>
      <c r="G1704" s="16" t="n">
        <v>0.05</v>
      </c>
      <c r="H1704" s="16" t="s">
        <v>67</v>
      </c>
      <c r="I1704" s="16" t="s">
        <v>60</v>
      </c>
      <c r="J1704" s="16" t="n">
        <v>3</v>
      </c>
      <c r="K1704" s="16" t="n">
        <v>5</v>
      </c>
      <c r="L1704" s="16" t="s">
        <v>41</v>
      </c>
      <c r="M1704" s="16" t="str">
        <f aca="false">IF(COUNTIF($A$2:A1704,A1704)&gt;1,"DUPLICATE","")</f>
        <v/>
      </c>
    </row>
    <row r="1705" customFormat="false" ht="15" hidden="false" customHeight="false" outlineLevel="0" collapsed="false">
      <c r="A1705" s="16" t="s">
        <v>2700</v>
      </c>
      <c r="B1705" s="16" t="s">
        <v>2683</v>
      </c>
      <c r="C1705" s="16" t="s">
        <v>533</v>
      </c>
      <c r="D1705" s="16" t="s">
        <v>149</v>
      </c>
      <c r="E1705" s="16" t="n">
        <v>1</v>
      </c>
      <c r="F1705" s="16" t="n">
        <v>1520</v>
      </c>
      <c r="G1705" s="16" t="n">
        <v>0.2</v>
      </c>
      <c r="H1705" s="16" t="s">
        <v>70</v>
      </c>
      <c r="I1705" s="16" t="s">
        <v>60</v>
      </c>
      <c r="J1705" s="16" t="n">
        <v>6</v>
      </c>
      <c r="K1705" s="16" t="n">
        <v>5</v>
      </c>
      <c r="L1705" s="16" t="s">
        <v>41</v>
      </c>
      <c r="M1705" s="16" t="str">
        <f aca="false">IF(COUNTIF($A$2:A1705,A1705)&gt;1,"DUPLICATE","")</f>
        <v/>
      </c>
    </row>
    <row r="1706" customFormat="false" ht="15" hidden="false" customHeight="false" outlineLevel="0" collapsed="false">
      <c r="A1706" s="16" t="s">
        <v>2701</v>
      </c>
      <c r="B1706" s="16" t="s">
        <v>2683</v>
      </c>
      <c r="C1706" s="16" t="s">
        <v>457</v>
      </c>
      <c r="D1706" s="16" t="s">
        <v>95</v>
      </c>
      <c r="E1706" s="16" t="n">
        <v>2</v>
      </c>
      <c r="F1706" s="16" t="n">
        <v>1541</v>
      </c>
      <c r="G1706" s="16" t="n">
        <v>0.05</v>
      </c>
      <c r="H1706" s="16" t="s">
        <v>483</v>
      </c>
      <c r="I1706" s="16" t="s">
        <v>40</v>
      </c>
      <c r="J1706" s="16" t="n">
        <v>3</v>
      </c>
      <c r="K1706" s="16" t="n">
        <v>4</v>
      </c>
      <c r="L1706" s="16" t="s">
        <v>41</v>
      </c>
      <c r="M1706" s="16" t="str">
        <f aca="false">IF(COUNTIF($A$2:A1706,A1706)&gt;1,"DUPLICATE","")</f>
        <v/>
      </c>
    </row>
    <row r="1707" customFormat="false" ht="15" hidden="false" customHeight="false" outlineLevel="0" collapsed="false">
      <c r="A1707" s="16" t="s">
        <v>2702</v>
      </c>
      <c r="B1707" s="16" t="s">
        <v>2683</v>
      </c>
      <c r="C1707" s="16" t="s">
        <v>1166</v>
      </c>
      <c r="D1707" s="16" t="s">
        <v>63</v>
      </c>
      <c r="E1707" s="16" t="n">
        <v>2</v>
      </c>
      <c r="F1707" s="16" t="n">
        <v>1539</v>
      </c>
      <c r="G1707" s="16" t="n">
        <v>0.3</v>
      </c>
      <c r="H1707" s="16" t="s">
        <v>46</v>
      </c>
      <c r="I1707" s="16" t="s">
        <v>60</v>
      </c>
      <c r="J1707" s="16" t="n">
        <v>3</v>
      </c>
      <c r="K1707" s="16" t="n">
        <v>3</v>
      </c>
      <c r="L1707" s="16" t="s">
        <v>57</v>
      </c>
      <c r="M1707" s="16" t="str">
        <f aca="false">IF(COUNTIF($A$2:A1707,A1707)&gt;1,"DUPLICATE","")</f>
        <v/>
      </c>
    </row>
    <row r="1708" customFormat="false" ht="15" hidden="false" customHeight="false" outlineLevel="0" collapsed="false">
      <c r="A1708" s="16" t="s">
        <v>2703</v>
      </c>
      <c r="B1708" s="16" t="s">
        <v>2704</v>
      </c>
      <c r="C1708" s="16" t="s">
        <v>221</v>
      </c>
      <c r="D1708" s="16" t="s">
        <v>222</v>
      </c>
      <c r="E1708" s="16" t="n">
        <v>3</v>
      </c>
      <c r="F1708" s="16" t="n">
        <v>1868</v>
      </c>
      <c r="G1708" s="16" t="n">
        <v>0.05</v>
      </c>
      <c r="H1708" s="16" t="s">
        <v>39</v>
      </c>
      <c r="I1708" s="16" t="s">
        <v>60</v>
      </c>
      <c r="J1708" s="16" t="n">
        <v>3</v>
      </c>
      <c r="K1708" s="16" t="n">
        <v>4</v>
      </c>
      <c r="L1708" s="16" t="s">
        <v>41</v>
      </c>
      <c r="M1708" s="16" t="str">
        <f aca="false">IF(COUNTIF($A$2:A1708,A1708)&gt;1,"DUPLICATE","")</f>
        <v/>
      </c>
    </row>
    <row r="1709" customFormat="false" ht="15" hidden="false" customHeight="false" outlineLevel="0" collapsed="false">
      <c r="A1709" s="16" t="s">
        <v>2705</v>
      </c>
      <c r="B1709" s="16" t="s">
        <v>2704</v>
      </c>
      <c r="C1709" s="16" t="s">
        <v>1142</v>
      </c>
      <c r="D1709" s="16" t="s">
        <v>80</v>
      </c>
      <c r="E1709" s="16" t="n">
        <v>2</v>
      </c>
      <c r="F1709" s="16" t="n">
        <v>1531</v>
      </c>
      <c r="G1709" s="16" t="n">
        <v>0.1</v>
      </c>
      <c r="H1709" s="16" t="s">
        <v>130</v>
      </c>
      <c r="I1709" s="16" t="s">
        <v>60</v>
      </c>
      <c r="J1709" s="16" t="n">
        <v>3</v>
      </c>
      <c r="K1709" s="16" t="n">
        <v>5</v>
      </c>
      <c r="L1709" s="16" t="s">
        <v>41</v>
      </c>
      <c r="M1709" s="16" t="str">
        <f aca="false">IF(COUNTIF($A$2:A1709,A1709)&gt;1,"DUPLICATE","")</f>
        <v/>
      </c>
    </row>
    <row r="1710" customFormat="false" ht="15" hidden="false" customHeight="false" outlineLevel="0" collapsed="false">
      <c r="A1710" s="16" t="s">
        <v>2706</v>
      </c>
      <c r="B1710" s="16" t="s">
        <v>2704</v>
      </c>
      <c r="C1710" s="16" t="s">
        <v>221</v>
      </c>
      <c r="D1710" s="16" t="s">
        <v>92</v>
      </c>
      <c r="E1710" s="16" t="n">
        <v>2</v>
      </c>
      <c r="F1710" s="16" t="n">
        <v>4145</v>
      </c>
      <c r="G1710" s="16" t="n">
        <v>0.3</v>
      </c>
      <c r="H1710" s="16" t="s">
        <v>39</v>
      </c>
      <c r="I1710" s="16" t="s">
        <v>47</v>
      </c>
      <c r="J1710" s="16" t="n">
        <v>2</v>
      </c>
      <c r="K1710" s="16" t="n">
        <v>4</v>
      </c>
      <c r="L1710" s="16" t="s">
        <v>41</v>
      </c>
      <c r="M1710" s="16" t="str">
        <f aca="false">IF(COUNTIF($A$2:A1710,A1710)&gt;1,"DUPLICATE","")</f>
        <v/>
      </c>
    </row>
    <row r="1711" customFormat="false" ht="15" hidden="false" customHeight="false" outlineLevel="0" collapsed="false">
      <c r="A1711" s="16" t="s">
        <v>2707</v>
      </c>
      <c r="B1711" s="16" t="s">
        <v>2704</v>
      </c>
      <c r="C1711" s="16" t="s">
        <v>2708</v>
      </c>
      <c r="D1711" s="16" t="s">
        <v>451</v>
      </c>
      <c r="E1711" s="16" t="n">
        <v>2</v>
      </c>
      <c r="F1711" s="16" t="n">
        <v>1280</v>
      </c>
      <c r="G1711" s="16" t="n">
        <v>0.05</v>
      </c>
      <c r="H1711" s="16" t="s">
        <v>281</v>
      </c>
      <c r="I1711" s="16" t="s">
        <v>40</v>
      </c>
      <c r="J1711" s="16" t="n">
        <v>4</v>
      </c>
      <c r="K1711" s="16" t="n">
        <v>3</v>
      </c>
      <c r="L1711" s="16" t="s">
        <v>57</v>
      </c>
      <c r="M1711" s="16" t="str">
        <f aca="false">IF(COUNTIF($A$2:A1711,A1711)&gt;1,"DUPLICATE","")</f>
        <v/>
      </c>
    </row>
    <row r="1712" customFormat="false" ht="15" hidden="false" customHeight="false" outlineLevel="0" collapsed="false">
      <c r="A1712" s="16" t="s">
        <v>2709</v>
      </c>
      <c r="B1712" s="16" t="s">
        <v>2704</v>
      </c>
      <c r="C1712" s="16" t="s">
        <v>1754</v>
      </c>
      <c r="D1712" s="16" t="s">
        <v>111</v>
      </c>
      <c r="E1712" s="16" t="n">
        <v>1</v>
      </c>
      <c r="F1712" s="16" t="n">
        <v>980</v>
      </c>
      <c r="G1712" s="16" t="n">
        <v>0</v>
      </c>
      <c r="H1712" s="16" t="s">
        <v>39</v>
      </c>
      <c r="I1712" s="16" t="s">
        <v>47</v>
      </c>
      <c r="J1712" s="16" t="n">
        <v>4</v>
      </c>
      <c r="K1712" s="16"/>
      <c r="L1712" s="16" t="s">
        <v>41</v>
      </c>
      <c r="M1712" s="16" t="str">
        <f aca="false">IF(COUNTIF($A$2:A1712,A1712)&gt;1,"DUPLICATE","")</f>
        <v/>
      </c>
    </row>
    <row r="1713" customFormat="false" ht="15" hidden="false" customHeight="false" outlineLevel="0" collapsed="false">
      <c r="A1713" s="16" t="s">
        <v>2710</v>
      </c>
      <c r="B1713" s="16" t="s">
        <v>2704</v>
      </c>
      <c r="C1713" s="16" t="s">
        <v>169</v>
      </c>
      <c r="D1713" s="16" t="s">
        <v>66</v>
      </c>
      <c r="E1713" s="16" t="n">
        <v>1</v>
      </c>
      <c r="F1713" s="16" t="n">
        <v>14707</v>
      </c>
      <c r="G1713" s="16" t="n">
        <v>0.15</v>
      </c>
      <c r="H1713" s="16" t="s">
        <v>112</v>
      </c>
      <c r="I1713" s="16" t="s">
        <v>40</v>
      </c>
      <c r="J1713" s="16" t="n">
        <v>4</v>
      </c>
      <c r="K1713" s="16" t="n">
        <v>4</v>
      </c>
      <c r="L1713" s="16" t="s">
        <v>41</v>
      </c>
      <c r="M1713" s="16" t="str">
        <f aca="false">IF(COUNTIF($A$2:A1713,A1713)&gt;1,"DUPLICATE","")</f>
        <v/>
      </c>
    </row>
    <row r="1714" customFormat="false" ht="15" hidden="false" customHeight="false" outlineLevel="0" collapsed="false">
      <c r="A1714" s="16" t="s">
        <v>2711</v>
      </c>
      <c r="B1714" s="16" t="s">
        <v>2704</v>
      </c>
      <c r="C1714" s="16" t="s">
        <v>1407</v>
      </c>
      <c r="D1714" s="16" t="s">
        <v>149</v>
      </c>
      <c r="E1714" s="16" t="n">
        <v>2</v>
      </c>
      <c r="F1714" s="16" t="n">
        <v>1539</v>
      </c>
      <c r="G1714" s="16" t="n">
        <v>0.1</v>
      </c>
      <c r="H1714" s="16" t="s">
        <v>545</v>
      </c>
      <c r="I1714" s="16" t="s">
        <v>71</v>
      </c>
      <c r="J1714" s="16" t="n">
        <v>2</v>
      </c>
      <c r="K1714" s="16" t="n">
        <v>5</v>
      </c>
      <c r="L1714" s="16" t="s">
        <v>41</v>
      </c>
      <c r="M1714" s="16" t="str">
        <f aca="false">IF(COUNTIF($A$2:A1714,A1714)&gt;1,"DUPLICATE","")</f>
        <v/>
      </c>
    </row>
    <row r="1715" customFormat="false" ht="15" hidden="false" customHeight="false" outlineLevel="0" collapsed="false">
      <c r="A1715" s="16" t="s">
        <v>2712</v>
      </c>
      <c r="B1715" s="16" t="s">
        <v>2704</v>
      </c>
      <c r="C1715" s="16" t="s">
        <v>982</v>
      </c>
      <c r="D1715" s="16" t="s">
        <v>229</v>
      </c>
      <c r="E1715" s="16" t="n">
        <v>2</v>
      </c>
      <c r="F1715" s="16" t="n">
        <v>429</v>
      </c>
      <c r="G1715" s="16" t="n">
        <v>0.3</v>
      </c>
      <c r="H1715" s="16" t="s">
        <v>112</v>
      </c>
      <c r="I1715" s="16" t="s">
        <v>71</v>
      </c>
      <c r="J1715" s="16" t="n">
        <v>2</v>
      </c>
      <c r="K1715" s="16" t="n">
        <v>4</v>
      </c>
      <c r="L1715" s="16" t="s">
        <v>41</v>
      </c>
      <c r="M1715" s="16" t="str">
        <f aca="false">IF(COUNTIF($A$2:A1715,A1715)&gt;1,"DUPLICATE","")</f>
        <v/>
      </c>
    </row>
    <row r="1716" customFormat="false" ht="15" hidden="false" customHeight="false" outlineLevel="0" collapsed="false">
      <c r="A1716" s="16" t="s">
        <v>2713</v>
      </c>
      <c r="B1716" s="16" t="s">
        <v>2714</v>
      </c>
      <c r="C1716" s="16" t="s">
        <v>535</v>
      </c>
      <c r="D1716" s="16" t="s">
        <v>229</v>
      </c>
      <c r="E1716" s="16" t="n">
        <v>1</v>
      </c>
      <c r="F1716" s="16" t="n">
        <v>454</v>
      </c>
      <c r="G1716" s="16" t="n">
        <v>0</v>
      </c>
      <c r="H1716" s="16" t="s">
        <v>39</v>
      </c>
      <c r="I1716" s="16" t="s">
        <v>40</v>
      </c>
      <c r="J1716" s="16" t="n">
        <v>3</v>
      </c>
      <c r="K1716" s="16" t="n">
        <v>4</v>
      </c>
      <c r="L1716" s="16" t="s">
        <v>41</v>
      </c>
      <c r="M1716" s="16" t="str">
        <f aca="false">IF(COUNTIF($A$2:A1716,A1716)&gt;1,"DUPLICATE","")</f>
        <v/>
      </c>
    </row>
    <row r="1717" customFormat="false" ht="15" hidden="false" customHeight="false" outlineLevel="0" collapsed="false">
      <c r="A1717" s="16" t="s">
        <v>2715</v>
      </c>
      <c r="B1717" s="16" t="s">
        <v>2714</v>
      </c>
      <c r="C1717" s="16" t="s">
        <v>819</v>
      </c>
      <c r="D1717" s="16" t="s">
        <v>291</v>
      </c>
      <c r="E1717" s="16" t="n">
        <v>1</v>
      </c>
      <c r="F1717" s="16" t="n">
        <v>1233</v>
      </c>
      <c r="G1717" s="16" t="n">
        <v>0</v>
      </c>
      <c r="H1717" s="16" t="s">
        <v>52</v>
      </c>
      <c r="I1717" s="16" t="s">
        <v>47</v>
      </c>
      <c r="J1717" s="16" t="n">
        <v>3</v>
      </c>
      <c r="K1717" s="16" t="n">
        <v>4</v>
      </c>
      <c r="L1717" s="16" t="s">
        <v>41</v>
      </c>
      <c r="M1717" s="16" t="str">
        <f aca="false">IF(COUNTIF($A$2:A1717,A1717)&gt;1,"DUPLICATE","")</f>
        <v/>
      </c>
    </row>
    <row r="1718" customFormat="false" ht="15" hidden="false" customHeight="false" outlineLevel="0" collapsed="false">
      <c r="A1718" s="16" t="s">
        <v>2716</v>
      </c>
      <c r="B1718" s="16" t="s">
        <v>2714</v>
      </c>
      <c r="C1718" s="16" t="s">
        <v>931</v>
      </c>
      <c r="D1718" s="16" t="s">
        <v>63</v>
      </c>
      <c r="E1718" s="16" t="n">
        <v>1</v>
      </c>
      <c r="F1718" s="16" t="n">
        <v>1468</v>
      </c>
      <c r="G1718" s="16" t="n">
        <v>0.05</v>
      </c>
      <c r="H1718" s="16" t="s">
        <v>81</v>
      </c>
      <c r="I1718" s="16" t="s">
        <v>60</v>
      </c>
      <c r="J1718" s="16" t="n">
        <v>4</v>
      </c>
      <c r="K1718" s="16"/>
      <c r="L1718" s="16" t="s">
        <v>41</v>
      </c>
      <c r="M1718" s="16" t="str">
        <f aca="false">IF(COUNTIF($A$2:A1718,A1718)&gt;1,"DUPLICATE","")</f>
        <v/>
      </c>
    </row>
    <row r="1719" customFormat="false" ht="15" hidden="false" customHeight="false" outlineLevel="0" collapsed="false">
      <c r="A1719" s="16" t="s">
        <v>2717</v>
      </c>
      <c r="B1719" s="16" t="s">
        <v>2714</v>
      </c>
      <c r="C1719" s="16" t="s">
        <v>2718</v>
      </c>
      <c r="D1719" s="16" t="s">
        <v>74</v>
      </c>
      <c r="E1719" s="16" t="n">
        <v>1</v>
      </c>
      <c r="F1719" s="16" t="n">
        <v>19320</v>
      </c>
      <c r="G1719" s="16" t="n">
        <v>0</v>
      </c>
      <c r="H1719" s="16" t="s">
        <v>89</v>
      </c>
      <c r="I1719" s="16" t="s">
        <v>47</v>
      </c>
      <c r="J1719" s="16" t="n">
        <v>4</v>
      </c>
      <c r="K1719" s="16" t="n">
        <v>4</v>
      </c>
      <c r="L1719" s="16" t="s">
        <v>41</v>
      </c>
      <c r="M1719" s="16" t="str">
        <f aca="false">IF(COUNTIF($A$2:A1719,A1719)&gt;1,"DUPLICATE","")</f>
        <v/>
      </c>
    </row>
    <row r="1720" customFormat="false" ht="15" hidden="false" customHeight="false" outlineLevel="0" collapsed="false">
      <c r="A1720" s="16" t="s">
        <v>2719</v>
      </c>
      <c r="B1720" s="16" t="s">
        <v>2714</v>
      </c>
      <c r="C1720" s="16" t="s">
        <v>2720</v>
      </c>
      <c r="D1720" s="16" t="s">
        <v>129</v>
      </c>
      <c r="E1720" s="16" t="n">
        <v>1</v>
      </c>
      <c r="F1720" s="16" t="n">
        <v>586</v>
      </c>
      <c r="G1720" s="16" t="n">
        <v>0.1</v>
      </c>
      <c r="H1720" s="16" t="s">
        <v>560</v>
      </c>
      <c r="I1720" s="16" t="s">
        <v>71</v>
      </c>
      <c r="J1720" s="16" t="n">
        <v>6</v>
      </c>
      <c r="K1720" s="16" t="n">
        <v>4</v>
      </c>
      <c r="L1720" s="16" t="s">
        <v>41</v>
      </c>
      <c r="M1720" s="16" t="str">
        <f aca="false">IF(COUNTIF($A$2:A1720,A1720)&gt;1,"DUPLICATE","")</f>
        <v/>
      </c>
    </row>
    <row r="1721" customFormat="false" ht="15" hidden="false" customHeight="false" outlineLevel="0" collapsed="false">
      <c r="A1721" s="16" t="s">
        <v>2721</v>
      </c>
      <c r="B1721" s="16" t="s">
        <v>2722</v>
      </c>
      <c r="C1721" s="16" t="s">
        <v>1135</v>
      </c>
      <c r="D1721" s="16" t="s">
        <v>396</v>
      </c>
      <c r="E1721" s="16" t="n">
        <v>1</v>
      </c>
      <c r="F1721" s="16" t="n">
        <v>5662</v>
      </c>
      <c r="G1721" s="16" t="n">
        <v>0.05</v>
      </c>
      <c r="H1721" s="16" t="s">
        <v>112</v>
      </c>
      <c r="I1721" s="16" t="s">
        <v>40</v>
      </c>
      <c r="J1721" s="16" t="n">
        <v>3</v>
      </c>
      <c r="K1721" s="16" t="n">
        <v>4</v>
      </c>
      <c r="L1721" s="16" t="s">
        <v>41</v>
      </c>
      <c r="M1721" s="16" t="str">
        <f aca="false">IF(COUNTIF($A$2:A1721,A1721)&gt;1,"DUPLICATE","")</f>
        <v/>
      </c>
    </row>
    <row r="1722" customFormat="false" ht="15" hidden="false" customHeight="false" outlineLevel="0" collapsed="false">
      <c r="A1722" s="16" t="s">
        <v>2723</v>
      </c>
      <c r="B1722" s="16" t="s">
        <v>2714</v>
      </c>
      <c r="C1722" s="16" t="s">
        <v>102</v>
      </c>
      <c r="D1722" s="16" t="s">
        <v>250</v>
      </c>
      <c r="E1722" s="16" t="n">
        <v>2</v>
      </c>
      <c r="F1722" s="16" t="n">
        <v>723</v>
      </c>
      <c r="G1722" s="16" t="n">
        <v>0.1</v>
      </c>
      <c r="H1722" s="16" t="s">
        <v>67</v>
      </c>
      <c r="I1722" s="16" t="s">
        <v>40</v>
      </c>
      <c r="J1722" s="16" t="n">
        <v>3</v>
      </c>
      <c r="K1722" s="16" t="n">
        <v>4</v>
      </c>
      <c r="L1722" s="16" t="s">
        <v>57</v>
      </c>
      <c r="M1722" s="16" t="str">
        <f aca="false">IF(COUNTIF($A$2:A1722,A1722)&gt;1,"DUPLICATE","")</f>
        <v/>
      </c>
    </row>
    <row r="1723" customFormat="false" ht="15" hidden="false" customHeight="false" outlineLevel="0" collapsed="false">
      <c r="A1723" s="16" t="s">
        <v>2724</v>
      </c>
      <c r="B1723" s="16" t="s">
        <v>2714</v>
      </c>
      <c r="C1723" s="16" t="s">
        <v>2057</v>
      </c>
      <c r="D1723" s="16" t="s">
        <v>254</v>
      </c>
      <c r="E1723" s="16" t="n">
        <v>1</v>
      </c>
      <c r="F1723" s="16" t="n">
        <v>976</v>
      </c>
      <c r="G1723" s="16" t="n">
        <v>0.1</v>
      </c>
      <c r="H1723" s="16" t="s">
        <v>112</v>
      </c>
      <c r="I1723" s="16" t="s">
        <v>100</v>
      </c>
      <c r="J1723" s="16" t="n">
        <v>2</v>
      </c>
      <c r="K1723" s="16" t="n">
        <v>4</v>
      </c>
      <c r="L1723" s="16" t="s">
        <v>41</v>
      </c>
      <c r="M1723" s="16" t="str">
        <f aca="false">IF(COUNTIF($A$2:A1723,A1723)&gt;1,"DUPLICATE","")</f>
        <v/>
      </c>
    </row>
    <row r="1724" customFormat="false" ht="15" hidden="false" customHeight="false" outlineLevel="0" collapsed="false">
      <c r="A1724" s="16" t="s">
        <v>2725</v>
      </c>
      <c r="B1724" s="16" t="s">
        <v>2714</v>
      </c>
      <c r="C1724" s="16" t="s">
        <v>1831</v>
      </c>
      <c r="D1724" s="16" t="s">
        <v>66</v>
      </c>
      <c r="E1724" s="16" t="n">
        <v>1</v>
      </c>
      <c r="F1724" s="16" t="n">
        <v>15635</v>
      </c>
      <c r="G1724" s="16" t="n">
        <v>0</v>
      </c>
      <c r="H1724" s="16" t="s">
        <v>655</v>
      </c>
      <c r="I1724" s="16" t="s">
        <v>60</v>
      </c>
      <c r="J1724" s="16" t="n">
        <v>5</v>
      </c>
      <c r="K1724" s="16" t="n">
        <v>3</v>
      </c>
      <c r="L1724" s="16" t="s">
        <v>57</v>
      </c>
      <c r="M1724" s="16" t="str">
        <f aca="false">IF(COUNTIF($A$2:A1724,A1724)&gt;1,"DUPLICATE","")</f>
        <v/>
      </c>
    </row>
    <row r="1725" customFormat="false" ht="15" hidden="false" customHeight="false" outlineLevel="0" collapsed="false">
      <c r="A1725" s="16" t="s">
        <v>2726</v>
      </c>
      <c r="B1725" s="16" t="s">
        <v>2714</v>
      </c>
      <c r="C1725" s="16" t="s">
        <v>1706</v>
      </c>
      <c r="D1725" s="16" t="s">
        <v>165</v>
      </c>
      <c r="E1725" s="16" t="n">
        <v>1</v>
      </c>
      <c r="F1725" s="16" t="s">
        <v>2727</v>
      </c>
      <c r="G1725" s="16" t="n">
        <v>0</v>
      </c>
      <c r="H1725" s="16" t="s">
        <v>130</v>
      </c>
      <c r="I1725" s="16" t="s">
        <v>71</v>
      </c>
      <c r="J1725" s="16" t="n">
        <v>3</v>
      </c>
      <c r="K1725" s="16" t="n">
        <v>4</v>
      </c>
      <c r="L1725" s="16" t="s">
        <v>41</v>
      </c>
      <c r="M1725" s="16" t="str">
        <f aca="false">IF(COUNTIF($A$2:A1725,A1725)&gt;1,"DUPLICATE","")</f>
        <v/>
      </c>
    </row>
    <row r="1726" customFormat="false" ht="15" hidden="false" customHeight="false" outlineLevel="0" collapsed="false">
      <c r="A1726" s="16" t="s">
        <v>2728</v>
      </c>
      <c r="B1726" s="16" t="s">
        <v>2714</v>
      </c>
      <c r="C1726" s="16" t="s">
        <v>848</v>
      </c>
      <c r="D1726" s="16" t="s">
        <v>179</v>
      </c>
      <c r="E1726" s="16" t="n">
        <v>2</v>
      </c>
      <c r="F1726" s="16" t="n">
        <v>2404</v>
      </c>
      <c r="G1726" s="16" t="n">
        <v>0.1</v>
      </c>
      <c r="H1726" s="16" t="s">
        <v>67</v>
      </c>
      <c r="I1726" s="16" t="s">
        <v>60</v>
      </c>
      <c r="J1726" s="16" t="n">
        <v>3</v>
      </c>
      <c r="K1726" s="16" t="n">
        <v>3</v>
      </c>
      <c r="L1726" s="16" t="s">
        <v>41</v>
      </c>
      <c r="M1726" s="16" t="str">
        <f aca="false">IF(COUNTIF($A$2:A1726,A1726)&gt;1,"DUPLICATE","")</f>
        <v/>
      </c>
    </row>
    <row r="1727" customFormat="false" ht="15" hidden="false" customHeight="false" outlineLevel="0" collapsed="false">
      <c r="A1727" s="16" t="s">
        <v>2729</v>
      </c>
      <c r="B1727" s="16" t="s">
        <v>2714</v>
      </c>
      <c r="C1727" s="16" t="s">
        <v>2730</v>
      </c>
      <c r="D1727" s="16" t="s">
        <v>92</v>
      </c>
      <c r="E1727" s="16" t="n">
        <v>1</v>
      </c>
      <c r="F1727" s="16" t="n">
        <v>4052</v>
      </c>
      <c r="G1727" s="16" t="n">
        <v>0.3</v>
      </c>
      <c r="H1727" s="16" t="s">
        <v>130</v>
      </c>
      <c r="I1727" s="16" t="s">
        <v>71</v>
      </c>
      <c r="J1727" s="16" t="n">
        <v>3</v>
      </c>
      <c r="K1727" s="16" t="n">
        <v>4</v>
      </c>
      <c r="L1727" s="16" t="s">
        <v>41</v>
      </c>
      <c r="M1727" s="16" t="str">
        <f aca="false">IF(COUNTIF($A$2:A1727,A1727)&gt;1,"DUPLICATE","")</f>
        <v/>
      </c>
    </row>
    <row r="1728" customFormat="false" ht="15" hidden="false" customHeight="false" outlineLevel="0" collapsed="false">
      <c r="A1728" s="16" t="s">
        <v>2731</v>
      </c>
      <c r="B1728" s="16" t="s">
        <v>2732</v>
      </c>
      <c r="C1728" s="16" t="s">
        <v>860</v>
      </c>
      <c r="D1728" s="16" t="s">
        <v>440</v>
      </c>
      <c r="E1728" s="16" t="n">
        <v>2</v>
      </c>
      <c r="F1728" s="16" t="n">
        <v>1449</v>
      </c>
      <c r="G1728" s="16" t="n">
        <v>0.15</v>
      </c>
      <c r="H1728" s="16" t="s">
        <v>112</v>
      </c>
      <c r="I1728" s="16" t="s">
        <v>60</v>
      </c>
      <c r="J1728" s="16" t="n">
        <v>6</v>
      </c>
      <c r="K1728" s="16" t="n">
        <v>5</v>
      </c>
      <c r="L1728" s="16" t="s">
        <v>41</v>
      </c>
      <c r="M1728" s="16" t="str">
        <f aca="false">IF(COUNTIF($A$2:A1728,A1728)&gt;1,"DUPLICATE","")</f>
        <v/>
      </c>
    </row>
    <row r="1729" customFormat="false" ht="15" hidden="false" customHeight="false" outlineLevel="0" collapsed="false">
      <c r="A1729" s="16" t="s">
        <v>2733</v>
      </c>
      <c r="B1729" s="16" t="s">
        <v>2732</v>
      </c>
      <c r="C1729" s="16" t="s">
        <v>264</v>
      </c>
      <c r="D1729" s="16" t="s">
        <v>393</v>
      </c>
      <c r="E1729" s="16" t="n">
        <v>2</v>
      </c>
      <c r="F1729" s="16" t="n">
        <v>502</v>
      </c>
      <c r="G1729" s="16" t="n">
        <v>0.3</v>
      </c>
      <c r="H1729" s="16" t="s">
        <v>89</v>
      </c>
      <c r="I1729" s="16" t="s">
        <v>47</v>
      </c>
      <c r="J1729" s="16" t="n">
        <v>4</v>
      </c>
      <c r="K1729" s="16" t="n">
        <v>4</v>
      </c>
      <c r="L1729" s="16" t="s">
        <v>41</v>
      </c>
      <c r="M1729" s="16" t="str">
        <f aca="false">IF(COUNTIF($A$2:A1729,A1729)&gt;1,"DUPLICATE","")</f>
        <v/>
      </c>
    </row>
    <row r="1730" customFormat="false" ht="15" hidden="false" customHeight="false" outlineLevel="0" collapsed="false">
      <c r="A1730" s="16" t="s">
        <v>2734</v>
      </c>
      <c r="B1730" s="16" t="s">
        <v>2732</v>
      </c>
      <c r="C1730" s="16" t="s">
        <v>50</v>
      </c>
      <c r="D1730" s="16" t="s">
        <v>308</v>
      </c>
      <c r="E1730" s="16" t="n">
        <v>1</v>
      </c>
      <c r="F1730" s="16" t="n">
        <v>202</v>
      </c>
      <c r="G1730" s="16" t="n">
        <v>0</v>
      </c>
      <c r="H1730" s="16" t="s">
        <v>52</v>
      </c>
      <c r="I1730" s="16" t="s">
        <v>60</v>
      </c>
      <c r="J1730" s="16" t="n">
        <v>5</v>
      </c>
      <c r="K1730" s="16" t="n">
        <v>5</v>
      </c>
      <c r="L1730" s="16" t="s">
        <v>41</v>
      </c>
      <c r="M1730" s="16" t="str">
        <f aca="false">IF(COUNTIF($A$2:A1730,A1730)&gt;1,"DUPLICATE","")</f>
        <v/>
      </c>
    </row>
    <row r="1731" customFormat="false" ht="15" hidden="false" customHeight="false" outlineLevel="0" collapsed="false">
      <c r="A1731" s="16" t="s">
        <v>2735</v>
      </c>
      <c r="B1731" s="16" t="s">
        <v>2732</v>
      </c>
      <c r="C1731" s="16" t="s">
        <v>513</v>
      </c>
      <c r="D1731" s="16" t="s">
        <v>63</v>
      </c>
      <c r="E1731" s="16" t="n">
        <v>1</v>
      </c>
      <c r="F1731" s="16" t="n">
        <v>1568</v>
      </c>
      <c r="G1731" s="16" t="n">
        <v>0.2</v>
      </c>
      <c r="H1731" s="16" t="s">
        <v>161</v>
      </c>
      <c r="I1731" s="16" t="s">
        <v>60</v>
      </c>
      <c r="J1731" s="16" t="n">
        <v>4</v>
      </c>
      <c r="K1731" s="16" t="n">
        <v>3</v>
      </c>
      <c r="L1731" s="16" t="s">
        <v>57</v>
      </c>
      <c r="M1731" s="16" t="str">
        <f aca="false">IF(COUNTIF($A$2:A1731,A1731)&gt;1,"DUPLICATE","")</f>
        <v/>
      </c>
    </row>
    <row r="1732" customFormat="false" ht="15" hidden="false" customHeight="false" outlineLevel="0" collapsed="false">
      <c r="A1732" s="16" t="s">
        <v>2736</v>
      </c>
      <c r="B1732" s="16" t="s">
        <v>2732</v>
      </c>
      <c r="C1732" s="16" t="s">
        <v>813</v>
      </c>
      <c r="D1732" s="16" t="s">
        <v>203</v>
      </c>
      <c r="E1732" s="16" t="n">
        <v>1</v>
      </c>
      <c r="F1732" s="16" t="n">
        <v>2601</v>
      </c>
      <c r="G1732" s="16" t="n">
        <v>0</v>
      </c>
      <c r="H1732" s="16" t="s">
        <v>208</v>
      </c>
      <c r="I1732" s="16" t="s">
        <v>71</v>
      </c>
      <c r="J1732" s="16" t="n">
        <v>5</v>
      </c>
      <c r="K1732" s="16" t="n">
        <v>5</v>
      </c>
      <c r="L1732" s="16" t="s">
        <v>41</v>
      </c>
      <c r="M1732" s="16" t="str">
        <f aca="false">IF(COUNTIF($A$2:A1732,A1732)&gt;1,"DUPLICATE","")</f>
        <v/>
      </c>
    </row>
    <row r="1733" customFormat="false" ht="15" hidden="false" customHeight="false" outlineLevel="0" collapsed="false">
      <c r="A1733" s="16" t="s">
        <v>2737</v>
      </c>
      <c r="B1733" s="16" t="s">
        <v>2732</v>
      </c>
      <c r="C1733" s="16" t="s">
        <v>2738</v>
      </c>
      <c r="D1733" s="16" t="s">
        <v>440</v>
      </c>
      <c r="E1733" s="16" t="n">
        <v>1</v>
      </c>
      <c r="F1733" s="16" t="n">
        <v>1376</v>
      </c>
      <c r="G1733" s="16" t="n">
        <v>0.05</v>
      </c>
      <c r="H1733" s="16" t="s">
        <v>112</v>
      </c>
      <c r="I1733" s="16" t="s">
        <v>100</v>
      </c>
      <c r="J1733" s="16" t="n">
        <v>4</v>
      </c>
      <c r="K1733" s="16" t="n">
        <v>4</v>
      </c>
      <c r="L1733" s="16" t="s">
        <v>41</v>
      </c>
      <c r="M1733" s="16" t="str">
        <f aca="false">IF(COUNTIF($A$2:A1733,A1733)&gt;1,"DUPLICATE","")</f>
        <v/>
      </c>
    </row>
    <row r="1734" customFormat="false" ht="15" hidden="false" customHeight="false" outlineLevel="0" collapsed="false">
      <c r="A1734" s="16" t="s">
        <v>2739</v>
      </c>
      <c r="B1734" s="16" t="s">
        <v>2732</v>
      </c>
      <c r="C1734" s="16" t="s">
        <v>2576</v>
      </c>
      <c r="D1734" s="16" t="s">
        <v>45</v>
      </c>
      <c r="E1734" s="16" t="n">
        <v>2</v>
      </c>
      <c r="F1734" s="16" t="n">
        <v>297</v>
      </c>
      <c r="G1734" s="16" t="n">
        <v>0.1</v>
      </c>
      <c r="H1734" s="16" t="s">
        <v>67</v>
      </c>
      <c r="I1734" s="16" t="s">
        <v>47</v>
      </c>
      <c r="J1734" s="16" t="n">
        <v>4</v>
      </c>
      <c r="K1734" s="16" t="n">
        <v>4</v>
      </c>
      <c r="L1734" s="16" t="s">
        <v>41</v>
      </c>
      <c r="M1734" s="16" t="str">
        <f aca="false">IF(COUNTIF($A$2:A1734,A1734)&gt;1,"DUPLICATE","")</f>
        <v/>
      </c>
    </row>
    <row r="1735" customFormat="false" ht="15" hidden="false" customHeight="false" outlineLevel="0" collapsed="false">
      <c r="A1735" s="16" t="s">
        <v>2740</v>
      </c>
      <c r="B1735" s="16" t="s">
        <v>2732</v>
      </c>
      <c r="C1735" s="16" t="s">
        <v>2741</v>
      </c>
      <c r="D1735" s="16" t="s">
        <v>119</v>
      </c>
      <c r="E1735" s="16" t="n">
        <v>1</v>
      </c>
      <c r="F1735" s="16" t="n">
        <v>242</v>
      </c>
      <c r="G1735" s="16" t="n">
        <v>0.1</v>
      </c>
      <c r="H1735" s="16" t="s">
        <v>39</v>
      </c>
      <c r="I1735" s="16" t="s">
        <v>71</v>
      </c>
      <c r="J1735" s="16" t="n">
        <v>4</v>
      </c>
      <c r="K1735" s="16" t="n">
        <v>5</v>
      </c>
      <c r="L1735" s="16" t="s">
        <v>41</v>
      </c>
      <c r="M1735" s="16" t="str">
        <f aca="false">IF(COUNTIF($A$2:A1735,A1735)&gt;1,"DUPLICATE","")</f>
        <v/>
      </c>
    </row>
    <row r="1736" customFormat="false" ht="15" hidden="false" customHeight="false" outlineLevel="0" collapsed="false">
      <c r="A1736" s="16" t="s">
        <v>2742</v>
      </c>
      <c r="B1736" s="16" t="s">
        <v>2743</v>
      </c>
      <c r="C1736" s="16" t="s">
        <v>1059</v>
      </c>
      <c r="D1736" s="16" t="s">
        <v>440</v>
      </c>
      <c r="E1736" s="16" t="n">
        <v>1</v>
      </c>
      <c r="F1736" s="16" t="n">
        <v>1456</v>
      </c>
      <c r="G1736" s="16" t="n">
        <v>0</v>
      </c>
      <c r="H1736" s="16" t="s">
        <v>56</v>
      </c>
      <c r="I1736" s="16" t="s">
        <v>71</v>
      </c>
      <c r="J1736" s="16" t="n">
        <v>5</v>
      </c>
      <c r="K1736" s="16" t="n">
        <v>4</v>
      </c>
      <c r="L1736" s="16" t="s">
        <v>41</v>
      </c>
      <c r="M1736" s="16" t="str">
        <f aca="false">IF(COUNTIF($A$2:A1736,A1736)&gt;1,"DUPLICATE","")</f>
        <v/>
      </c>
    </row>
    <row r="1737" customFormat="false" ht="15" hidden="false" customHeight="false" outlineLevel="0" collapsed="false">
      <c r="A1737" s="16" t="s">
        <v>2744</v>
      </c>
      <c r="B1737" s="16" t="s">
        <v>2732</v>
      </c>
      <c r="C1737" s="16" t="s">
        <v>406</v>
      </c>
      <c r="D1737" s="16" t="s">
        <v>55</v>
      </c>
      <c r="E1737" s="16" t="n">
        <v>1</v>
      </c>
      <c r="F1737" s="16" t="n">
        <v>2001</v>
      </c>
      <c r="G1737" s="16" t="n">
        <v>0</v>
      </c>
      <c r="H1737" s="16" t="s">
        <v>46</v>
      </c>
      <c r="I1737" s="16" t="s">
        <v>40</v>
      </c>
      <c r="J1737" s="16" t="n">
        <v>2</v>
      </c>
      <c r="K1737" s="16" t="n">
        <v>5</v>
      </c>
      <c r="L1737" s="16" t="s">
        <v>41</v>
      </c>
      <c r="M1737" s="16" t="str">
        <f aca="false">IF(COUNTIF($A$2:A1737,A1737)&gt;1,"DUPLICATE","")</f>
        <v/>
      </c>
    </row>
    <row r="1738" customFormat="false" ht="15" hidden="false" customHeight="false" outlineLevel="0" collapsed="false">
      <c r="A1738" s="16" t="s">
        <v>2745</v>
      </c>
      <c r="B1738" s="16" t="s">
        <v>2732</v>
      </c>
      <c r="C1738" s="16" t="s">
        <v>1044</v>
      </c>
      <c r="D1738" s="16" t="s">
        <v>440</v>
      </c>
      <c r="E1738" s="16" t="n">
        <v>1</v>
      </c>
      <c r="F1738" s="16" t="n">
        <v>1354</v>
      </c>
      <c r="G1738" s="16" t="n">
        <v>0.1</v>
      </c>
      <c r="H1738" s="16" t="s">
        <v>67</v>
      </c>
      <c r="I1738" s="16" t="s">
        <v>71</v>
      </c>
      <c r="J1738" s="16" t="n">
        <v>4</v>
      </c>
      <c r="K1738" s="16" t="n">
        <v>3</v>
      </c>
      <c r="L1738" s="16" t="s">
        <v>41</v>
      </c>
      <c r="M1738" s="16" t="str">
        <f aca="false">IF(COUNTIF($A$2:A1738,A1738)&gt;1,"DUPLICATE","")</f>
        <v/>
      </c>
    </row>
    <row r="1739" customFormat="false" ht="15" hidden="false" customHeight="false" outlineLevel="0" collapsed="false">
      <c r="A1739" s="16" t="s">
        <v>2746</v>
      </c>
      <c r="B1739" s="16" t="s">
        <v>2732</v>
      </c>
      <c r="C1739" s="16" t="s">
        <v>2747</v>
      </c>
      <c r="D1739" s="16" t="s">
        <v>92</v>
      </c>
      <c r="E1739" s="16" t="n">
        <v>2</v>
      </c>
      <c r="F1739" s="16" t="n">
        <v>3875</v>
      </c>
      <c r="G1739" s="16" t="n">
        <v>0.1</v>
      </c>
      <c r="H1739" s="16" t="s">
        <v>208</v>
      </c>
      <c r="I1739" s="16" t="s">
        <v>60</v>
      </c>
      <c r="J1739" s="16" t="n">
        <v>4</v>
      </c>
      <c r="K1739" s="16" t="n">
        <v>4</v>
      </c>
      <c r="L1739" s="16" t="s">
        <v>41</v>
      </c>
      <c r="M1739" s="16" t="str">
        <f aca="false">IF(COUNTIF($A$2:A1739,A1739)&gt;1,"DUPLICATE","")</f>
        <v/>
      </c>
    </row>
    <row r="1740" customFormat="false" ht="15" hidden="false" customHeight="false" outlineLevel="0" collapsed="false">
      <c r="A1740" s="16" t="s">
        <v>2748</v>
      </c>
      <c r="B1740" s="16" t="s">
        <v>2732</v>
      </c>
      <c r="C1740" s="16" t="s">
        <v>1172</v>
      </c>
      <c r="D1740" s="16" t="s">
        <v>51</v>
      </c>
      <c r="E1740" s="16" t="n">
        <v>1</v>
      </c>
      <c r="F1740" s="16" t="n">
        <v>2316</v>
      </c>
      <c r="G1740" s="16" t="n">
        <v>0.1</v>
      </c>
      <c r="H1740" s="16" t="s">
        <v>208</v>
      </c>
      <c r="I1740" s="16" t="s">
        <v>100</v>
      </c>
      <c r="J1740" s="16" t="n">
        <v>6</v>
      </c>
      <c r="K1740" s="16" t="n">
        <v>4</v>
      </c>
      <c r="L1740" s="16" t="s">
        <v>41</v>
      </c>
      <c r="M1740" s="16" t="str">
        <f aca="false">IF(COUNTIF($A$2:A1740,A1740)&gt;1,"DUPLICATE","")</f>
        <v/>
      </c>
    </row>
    <row r="1741" customFormat="false" ht="15" hidden="false" customHeight="false" outlineLevel="0" collapsed="false">
      <c r="A1741" s="16" t="s">
        <v>2749</v>
      </c>
      <c r="B1741" s="16" t="s">
        <v>2732</v>
      </c>
      <c r="C1741" s="16" t="s">
        <v>1099</v>
      </c>
      <c r="D1741" s="16" t="s">
        <v>160</v>
      </c>
      <c r="E1741" s="16" t="n">
        <v>1</v>
      </c>
      <c r="F1741" s="16" t="n">
        <v>1782</v>
      </c>
      <c r="G1741" s="16" t="n">
        <v>0.05</v>
      </c>
      <c r="H1741" s="16" t="s">
        <v>503</v>
      </c>
      <c r="I1741" s="16" t="s">
        <v>47</v>
      </c>
      <c r="J1741" s="16" t="n">
        <v>5</v>
      </c>
      <c r="K1741" s="16" t="n">
        <v>4</v>
      </c>
      <c r="L1741" s="16" t="s">
        <v>41</v>
      </c>
      <c r="M1741" s="16" t="str">
        <f aca="false">IF(COUNTIF($A$2:A1741,A1741)&gt;1,"DUPLICATE","")</f>
        <v/>
      </c>
    </row>
    <row r="1742" customFormat="false" ht="15" hidden="false" customHeight="false" outlineLevel="0" collapsed="false">
      <c r="A1742" s="16" t="s">
        <v>2750</v>
      </c>
      <c r="B1742" s="16" t="s">
        <v>2732</v>
      </c>
      <c r="C1742" s="16" t="s">
        <v>2751</v>
      </c>
      <c r="D1742" s="16" t="s">
        <v>451</v>
      </c>
      <c r="E1742" s="16" t="n">
        <v>2</v>
      </c>
      <c r="F1742" s="16" t="n">
        <v>1358</v>
      </c>
      <c r="G1742" s="16" t="n">
        <v>0.05</v>
      </c>
      <c r="H1742" s="16" t="s">
        <v>46</v>
      </c>
      <c r="I1742" s="16" t="s">
        <v>60</v>
      </c>
      <c r="J1742" s="16" t="n">
        <v>2</v>
      </c>
      <c r="K1742" s="16" t="n">
        <v>4</v>
      </c>
      <c r="L1742" s="16" t="s">
        <v>41</v>
      </c>
      <c r="M1742" s="16" t="str">
        <f aca="false">IF(COUNTIF($A$2:A1742,A1742)&gt;1,"DUPLICATE","")</f>
        <v/>
      </c>
    </row>
    <row r="1743" customFormat="false" ht="15" hidden="false" customHeight="false" outlineLevel="0" collapsed="false">
      <c r="A1743" s="16" t="s">
        <v>2752</v>
      </c>
      <c r="B1743" s="16" t="s">
        <v>2732</v>
      </c>
      <c r="C1743" s="16" t="s">
        <v>1081</v>
      </c>
      <c r="D1743" s="16" t="s">
        <v>341</v>
      </c>
      <c r="E1743" s="16" t="n">
        <v>1</v>
      </c>
      <c r="F1743" s="16" t="n">
        <v>1110</v>
      </c>
      <c r="G1743" s="16" t="n">
        <v>0.1</v>
      </c>
      <c r="H1743" s="16" t="s">
        <v>81</v>
      </c>
      <c r="I1743" s="16" t="s">
        <v>60</v>
      </c>
      <c r="J1743" s="16" t="n">
        <v>3</v>
      </c>
      <c r="K1743" s="16" t="n">
        <v>3</v>
      </c>
      <c r="L1743" s="16" t="s">
        <v>57</v>
      </c>
      <c r="M1743" s="16" t="str">
        <f aca="false">IF(COUNTIF($A$2:A1743,A1743)&gt;1,"DUPLICATE","")</f>
        <v/>
      </c>
    </row>
    <row r="1744" customFormat="false" ht="15" hidden="false" customHeight="false" outlineLevel="0" collapsed="false">
      <c r="A1744" s="16" t="s">
        <v>2753</v>
      </c>
      <c r="B1744" s="16" t="s">
        <v>2754</v>
      </c>
      <c r="C1744" s="16" t="s">
        <v>952</v>
      </c>
      <c r="D1744" s="16" t="s">
        <v>149</v>
      </c>
      <c r="E1744" s="16" t="n">
        <v>1</v>
      </c>
      <c r="F1744" s="16" t="n">
        <v>1654</v>
      </c>
      <c r="G1744" s="16" t="n">
        <v>0.1</v>
      </c>
      <c r="H1744" s="16" t="s">
        <v>46</v>
      </c>
      <c r="I1744" s="16" t="s">
        <v>40</v>
      </c>
      <c r="J1744" s="16" t="n">
        <v>3</v>
      </c>
      <c r="K1744" s="16" t="n">
        <v>4</v>
      </c>
      <c r="L1744" s="16" t="s">
        <v>41</v>
      </c>
      <c r="M1744" s="16" t="str">
        <f aca="false">IF(COUNTIF($A$2:A1744,A1744)&gt;1,"DUPLICATE","")</f>
        <v/>
      </c>
    </row>
    <row r="1745" customFormat="false" ht="15" hidden="false" customHeight="false" outlineLevel="0" collapsed="false">
      <c r="A1745" s="16" t="s">
        <v>2755</v>
      </c>
      <c r="B1745" s="16" t="s">
        <v>2754</v>
      </c>
      <c r="C1745" s="16" t="s">
        <v>1399</v>
      </c>
      <c r="D1745" s="16" t="s">
        <v>55</v>
      </c>
      <c r="E1745" s="16" t="n">
        <v>2</v>
      </c>
      <c r="F1745" s="16" t="n">
        <v>2081</v>
      </c>
      <c r="G1745" s="16" t="n">
        <v>0</v>
      </c>
      <c r="H1745" s="16" t="s">
        <v>56</v>
      </c>
      <c r="I1745" s="16" t="s">
        <v>60</v>
      </c>
      <c r="J1745" s="16" t="n">
        <v>7</v>
      </c>
      <c r="K1745" s="16" t="n">
        <v>4</v>
      </c>
      <c r="L1745" s="16" t="s">
        <v>41</v>
      </c>
      <c r="M1745" s="16" t="str">
        <f aca="false">IF(COUNTIF($A$2:A1745,A1745)&gt;1,"DUPLICATE","")</f>
        <v/>
      </c>
    </row>
    <row r="1746" customFormat="false" ht="15" hidden="false" customHeight="false" outlineLevel="0" collapsed="false">
      <c r="A1746" s="16" t="s">
        <v>2756</v>
      </c>
      <c r="B1746" s="16" t="s">
        <v>2754</v>
      </c>
      <c r="C1746" s="16" t="s">
        <v>535</v>
      </c>
      <c r="D1746" s="16" t="s">
        <v>291</v>
      </c>
      <c r="E1746" s="16" t="n">
        <v>3</v>
      </c>
      <c r="F1746" s="16" t="n">
        <v>1160</v>
      </c>
      <c r="G1746" s="16" t="n">
        <v>0.15</v>
      </c>
      <c r="H1746" s="16" t="s">
        <v>39</v>
      </c>
      <c r="I1746" s="16" t="s">
        <v>40</v>
      </c>
      <c r="J1746" s="16" t="n">
        <v>3</v>
      </c>
      <c r="K1746" s="16" t="n">
        <v>5</v>
      </c>
      <c r="L1746" s="16" t="s">
        <v>41</v>
      </c>
      <c r="M1746" s="16" t="str">
        <f aca="false">IF(COUNTIF($A$2:A1746,A1746)&gt;1,"DUPLICATE","")</f>
        <v/>
      </c>
    </row>
    <row r="1747" customFormat="false" ht="15" hidden="false" customHeight="false" outlineLevel="0" collapsed="false">
      <c r="A1747" s="16" t="s">
        <v>2757</v>
      </c>
      <c r="B1747" s="16" t="s">
        <v>2754</v>
      </c>
      <c r="C1747" s="16" t="s">
        <v>156</v>
      </c>
      <c r="D1747" s="16" t="s">
        <v>146</v>
      </c>
      <c r="E1747" s="16" t="n">
        <v>1</v>
      </c>
      <c r="F1747" s="16" t="n">
        <v>442</v>
      </c>
      <c r="G1747" s="16" t="n">
        <v>0.05</v>
      </c>
      <c r="H1747" s="16" t="s">
        <v>112</v>
      </c>
      <c r="I1747" s="16" t="s">
        <v>40</v>
      </c>
      <c r="J1747" s="16" t="n">
        <v>4</v>
      </c>
      <c r="K1747" s="16" t="n">
        <v>4</v>
      </c>
      <c r="L1747" s="16" t="s">
        <v>41</v>
      </c>
      <c r="M1747" s="16" t="str">
        <f aca="false">IF(COUNTIF($A$2:A1747,A1747)&gt;1,"DUPLICATE","")</f>
        <v/>
      </c>
    </row>
    <row r="1748" customFormat="false" ht="15" hidden="false" customHeight="false" outlineLevel="0" collapsed="false">
      <c r="A1748" s="16" t="s">
        <v>2758</v>
      </c>
      <c r="B1748" s="16" t="s">
        <v>2754</v>
      </c>
      <c r="C1748" s="16" t="s">
        <v>624</v>
      </c>
      <c r="D1748" s="16" t="s">
        <v>126</v>
      </c>
      <c r="E1748" s="16" t="n">
        <v>2</v>
      </c>
      <c r="F1748" s="16" t="n">
        <v>404</v>
      </c>
      <c r="G1748" s="16" t="n">
        <v>0.05</v>
      </c>
      <c r="H1748" s="16" t="s">
        <v>130</v>
      </c>
      <c r="I1748" s="16" t="s">
        <v>40</v>
      </c>
      <c r="J1748" s="16" t="n">
        <v>5</v>
      </c>
      <c r="K1748" s="16" t="n">
        <v>5</v>
      </c>
      <c r="L1748" s="16" t="s">
        <v>41</v>
      </c>
      <c r="M1748" s="16" t="str">
        <f aca="false">IF(COUNTIF($A$2:A1748,A1748)&gt;1,"DUPLICATE","")</f>
        <v/>
      </c>
    </row>
    <row r="1749" customFormat="false" ht="15" hidden="false" customHeight="false" outlineLevel="0" collapsed="false">
      <c r="A1749" s="16" t="s">
        <v>2759</v>
      </c>
      <c r="B1749" s="16" t="s">
        <v>2754</v>
      </c>
      <c r="C1749" s="16" t="s">
        <v>2760</v>
      </c>
      <c r="D1749" s="16" t="s">
        <v>95</v>
      </c>
      <c r="E1749" s="16" t="n">
        <v>2</v>
      </c>
      <c r="F1749" s="16" t="n">
        <v>1503</v>
      </c>
      <c r="G1749" s="16" t="n">
        <v>0</v>
      </c>
      <c r="H1749" s="16" t="s">
        <v>39</v>
      </c>
      <c r="I1749" s="16" t="s">
        <v>71</v>
      </c>
      <c r="J1749" s="16" t="n">
        <v>4</v>
      </c>
      <c r="K1749" s="16" t="n">
        <v>3</v>
      </c>
      <c r="L1749" s="16" t="s">
        <v>41</v>
      </c>
      <c r="M1749" s="16" t="str">
        <f aca="false">IF(COUNTIF($A$2:A1749,A1749)&gt;1,"DUPLICATE","")</f>
        <v/>
      </c>
    </row>
    <row r="1750" customFormat="false" ht="15" hidden="false" customHeight="false" outlineLevel="0" collapsed="false">
      <c r="A1750" s="16" t="s">
        <v>2761</v>
      </c>
      <c r="B1750" s="16" t="s">
        <v>2754</v>
      </c>
      <c r="C1750" s="16" t="s">
        <v>2004</v>
      </c>
      <c r="D1750" s="16" t="s">
        <v>146</v>
      </c>
      <c r="E1750" s="16" t="n">
        <v>1</v>
      </c>
      <c r="F1750" s="16" t="n">
        <v>455</v>
      </c>
      <c r="G1750" s="16" t="n">
        <v>0.1</v>
      </c>
      <c r="H1750" s="16" t="s">
        <v>39</v>
      </c>
      <c r="I1750" s="16" t="s">
        <v>40</v>
      </c>
      <c r="J1750" s="16" t="n">
        <v>5</v>
      </c>
      <c r="K1750" s="16" t="n">
        <v>4</v>
      </c>
      <c r="L1750" s="16" t="s">
        <v>41</v>
      </c>
      <c r="M1750" s="16" t="str">
        <f aca="false">IF(COUNTIF($A$2:A1750,A1750)&gt;1,"DUPLICATE","")</f>
        <v/>
      </c>
    </row>
    <row r="1751" customFormat="false" ht="15" hidden="false" customHeight="false" outlineLevel="0" collapsed="false">
      <c r="A1751" s="16" t="s">
        <v>2762</v>
      </c>
      <c r="B1751" s="16" t="s">
        <v>2754</v>
      </c>
      <c r="C1751" s="16" t="s">
        <v>450</v>
      </c>
      <c r="D1751" s="16" t="s">
        <v>300</v>
      </c>
      <c r="E1751" s="16" t="n">
        <v>3</v>
      </c>
      <c r="F1751" s="16" t="n">
        <v>2518</v>
      </c>
      <c r="G1751" s="16" t="n">
        <v>0</v>
      </c>
      <c r="H1751" s="16" t="s">
        <v>89</v>
      </c>
      <c r="I1751" s="16" t="s">
        <v>60</v>
      </c>
      <c r="J1751" s="16" t="n">
        <v>3</v>
      </c>
      <c r="K1751" s="16" t="n">
        <v>4</v>
      </c>
      <c r="L1751" s="16" t="s">
        <v>41</v>
      </c>
      <c r="M1751" s="16" t="str">
        <f aca="false">IF(COUNTIF($A$2:A1751,A1751)&gt;1,"DUPLICATE","")</f>
        <v/>
      </c>
    </row>
    <row r="1752" customFormat="false" ht="15" hidden="false" customHeight="false" outlineLevel="0" collapsed="false">
      <c r="A1752" s="16" t="s">
        <v>2763</v>
      </c>
      <c r="B1752" s="16" t="s">
        <v>2754</v>
      </c>
      <c r="C1752" s="16" t="s">
        <v>756</v>
      </c>
      <c r="D1752" s="16" t="s">
        <v>216</v>
      </c>
      <c r="E1752" s="16" t="n">
        <v>2</v>
      </c>
      <c r="F1752" s="16" t="n">
        <v>866</v>
      </c>
      <c r="G1752" s="16" t="n">
        <v>0.1</v>
      </c>
      <c r="H1752" s="16" t="s">
        <v>81</v>
      </c>
      <c r="I1752" s="16" t="s">
        <v>60</v>
      </c>
      <c r="J1752" s="16" t="n">
        <v>2</v>
      </c>
      <c r="K1752" s="16" t="n">
        <v>4</v>
      </c>
      <c r="L1752" s="16" t="s">
        <v>41</v>
      </c>
      <c r="M1752" s="16" t="str">
        <f aca="false">IF(COUNTIF($A$2:A1752,A1752)&gt;1,"DUPLICATE","")</f>
        <v/>
      </c>
    </row>
    <row r="1753" customFormat="false" ht="15" hidden="false" customHeight="false" outlineLevel="0" collapsed="false">
      <c r="A1753" s="16" t="s">
        <v>2764</v>
      </c>
      <c r="B1753" s="16" t="s">
        <v>2754</v>
      </c>
      <c r="C1753" s="16" t="s">
        <v>515</v>
      </c>
      <c r="D1753" s="16" t="s">
        <v>440</v>
      </c>
      <c r="E1753" s="16" t="n">
        <v>3</v>
      </c>
      <c r="F1753" s="16" t="n">
        <v>1340</v>
      </c>
      <c r="G1753" s="16" t="n">
        <v>0.15</v>
      </c>
      <c r="H1753" s="16" t="s">
        <v>39</v>
      </c>
      <c r="I1753" s="16" t="s">
        <v>60</v>
      </c>
      <c r="J1753" s="16" t="n">
        <v>4</v>
      </c>
      <c r="K1753" s="16" t="n">
        <v>5</v>
      </c>
      <c r="L1753" s="16" t="s">
        <v>41</v>
      </c>
      <c r="M1753" s="16" t="str">
        <f aca="false">IF(COUNTIF($A$2:A1753,A1753)&gt;1,"DUPLICATE","")</f>
        <v/>
      </c>
    </row>
    <row r="1754" customFormat="false" ht="15" hidden="false" customHeight="false" outlineLevel="0" collapsed="false">
      <c r="A1754" s="16" t="s">
        <v>2765</v>
      </c>
      <c r="B1754" s="16" t="s">
        <v>2754</v>
      </c>
      <c r="C1754" s="16" t="s">
        <v>587</v>
      </c>
      <c r="D1754" s="16" t="s">
        <v>259</v>
      </c>
      <c r="E1754" s="16" t="n">
        <v>1</v>
      </c>
      <c r="F1754" s="16" t="n">
        <v>489</v>
      </c>
      <c r="G1754" s="16" t="n">
        <v>0.05</v>
      </c>
      <c r="H1754" s="16" t="s">
        <v>112</v>
      </c>
      <c r="I1754" s="16" t="s">
        <v>60</v>
      </c>
      <c r="J1754" s="16" t="n">
        <v>2</v>
      </c>
      <c r="K1754" s="16" t="n">
        <v>4</v>
      </c>
      <c r="L1754" s="16" t="s">
        <v>41</v>
      </c>
      <c r="M1754" s="16" t="str">
        <f aca="false">IF(COUNTIF($A$2:A1754,A1754)&gt;1,"DUPLICATE","")</f>
        <v/>
      </c>
    </row>
    <row r="1755" customFormat="false" ht="15" hidden="false" customHeight="false" outlineLevel="0" collapsed="false">
      <c r="A1755" s="16" t="s">
        <v>2766</v>
      </c>
      <c r="B1755" s="16" t="s">
        <v>2754</v>
      </c>
      <c r="C1755" s="16" t="s">
        <v>1310</v>
      </c>
      <c r="D1755" s="16" t="s">
        <v>99</v>
      </c>
      <c r="E1755" s="16" t="n">
        <v>1</v>
      </c>
      <c r="F1755" s="16" t="n">
        <v>706</v>
      </c>
      <c r="G1755" s="16" t="n">
        <v>0</v>
      </c>
      <c r="H1755" s="16" t="s">
        <v>46</v>
      </c>
      <c r="I1755" s="16" t="s">
        <v>40</v>
      </c>
      <c r="J1755" s="16" t="n">
        <v>4</v>
      </c>
      <c r="K1755" s="16" t="n">
        <v>4</v>
      </c>
      <c r="L1755" s="16" t="s">
        <v>41</v>
      </c>
      <c r="M1755" s="16" t="str">
        <f aca="false">IF(COUNTIF($A$2:A1755,A1755)&gt;1,"DUPLICATE","")</f>
        <v/>
      </c>
    </row>
    <row r="1756" customFormat="false" ht="15" hidden="false" customHeight="false" outlineLevel="0" collapsed="false">
      <c r="A1756" s="16" t="s">
        <v>2767</v>
      </c>
      <c r="B1756" s="16" t="s">
        <v>2768</v>
      </c>
      <c r="C1756" s="16" t="s">
        <v>562</v>
      </c>
      <c r="D1756" s="16" t="s">
        <v>74</v>
      </c>
      <c r="E1756" s="16" t="n">
        <v>1</v>
      </c>
      <c r="F1756" s="16" t="n">
        <v>18099</v>
      </c>
      <c r="G1756" s="16" t="n">
        <v>0.3</v>
      </c>
      <c r="H1756" s="16" t="s">
        <v>56</v>
      </c>
      <c r="I1756" s="16" t="s">
        <v>71</v>
      </c>
      <c r="J1756" s="16" t="n">
        <v>6</v>
      </c>
      <c r="K1756" s="16"/>
      <c r="L1756" s="16" t="s">
        <v>57</v>
      </c>
      <c r="M1756" s="16" t="str">
        <f aca="false">IF(COUNTIF($A$2:A1756,A1756)&gt;1,"DUPLICATE","")</f>
        <v/>
      </c>
    </row>
    <row r="1757" customFormat="false" ht="15" hidden="false" customHeight="false" outlineLevel="0" collapsed="false">
      <c r="A1757" s="16" t="s">
        <v>2769</v>
      </c>
      <c r="B1757" s="16" t="s">
        <v>2768</v>
      </c>
      <c r="C1757" s="16" t="s">
        <v>202</v>
      </c>
      <c r="D1757" s="16" t="s">
        <v>219</v>
      </c>
      <c r="E1757" s="16" t="n">
        <v>1</v>
      </c>
      <c r="F1757" s="16" t="n">
        <v>1237</v>
      </c>
      <c r="G1757" s="16" t="n">
        <v>0.1</v>
      </c>
      <c r="H1757" s="16" t="s">
        <v>56</v>
      </c>
      <c r="I1757" s="16" t="s">
        <v>71</v>
      </c>
      <c r="J1757" s="16" t="n">
        <v>7</v>
      </c>
      <c r="K1757" s="16" t="n">
        <v>4</v>
      </c>
      <c r="L1757" s="16" t="s">
        <v>57</v>
      </c>
      <c r="M1757" s="16" t="str">
        <f aca="false">IF(COUNTIF($A$2:A1757,A1757)&gt;1,"DUPLICATE","")</f>
        <v/>
      </c>
    </row>
    <row r="1758" customFormat="false" ht="15" hidden="false" customHeight="false" outlineLevel="0" collapsed="false">
      <c r="A1758" s="16" t="s">
        <v>2770</v>
      </c>
      <c r="B1758" s="16" t="s">
        <v>2768</v>
      </c>
      <c r="C1758" s="16" t="s">
        <v>1672</v>
      </c>
      <c r="D1758" s="16" t="s">
        <v>77</v>
      </c>
      <c r="E1758" s="16" t="n">
        <v>1</v>
      </c>
      <c r="F1758" s="16" t="n">
        <v>345</v>
      </c>
      <c r="G1758" s="16" t="n">
        <v>0</v>
      </c>
      <c r="H1758" s="16" t="s">
        <v>130</v>
      </c>
      <c r="I1758" s="16" t="s">
        <v>60</v>
      </c>
      <c r="J1758" s="16" t="n">
        <v>3</v>
      </c>
      <c r="K1758" s="16" t="n">
        <v>5</v>
      </c>
      <c r="L1758" s="16" t="s">
        <v>41</v>
      </c>
      <c r="M1758" s="16" t="str">
        <f aca="false">IF(COUNTIF($A$2:A1758,A1758)&gt;1,"DUPLICATE","")</f>
        <v/>
      </c>
    </row>
    <row r="1759" customFormat="false" ht="15" hidden="false" customHeight="false" outlineLevel="0" collapsed="false">
      <c r="A1759" s="16" t="s">
        <v>2771</v>
      </c>
      <c r="B1759" s="16" t="s">
        <v>2768</v>
      </c>
      <c r="C1759" s="16" t="s">
        <v>215</v>
      </c>
      <c r="D1759" s="16" t="s">
        <v>99</v>
      </c>
      <c r="E1759" s="16" t="n">
        <v>2</v>
      </c>
      <c r="F1759" s="16" t="n">
        <v>729</v>
      </c>
      <c r="G1759" s="16" t="n">
        <v>0.1</v>
      </c>
      <c r="H1759" s="16" t="s">
        <v>130</v>
      </c>
      <c r="I1759" s="16" t="s">
        <v>47</v>
      </c>
      <c r="J1759" s="16" t="n">
        <v>2</v>
      </c>
      <c r="K1759" s="16" t="n">
        <v>5</v>
      </c>
      <c r="L1759" s="16" t="s">
        <v>41</v>
      </c>
      <c r="M1759" s="16" t="str">
        <f aca="false">IF(COUNTIF($A$2:A1759,A1759)&gt;1,"DUPLICATE","")</f>
        <v/>
      </c>
    </row>
    <row r="1760" customFormat="false" ht="15" hidden="false" customHeight="false" outlineLevel="0" collapsed="false">
      <c r="A1760" s="16" t="s">
        <v>2772</v>
      </c>
      <c r="B1760" s="16" t="s">
        <v>2768</v>
      </c>
      <c r="C1760" s="16" t="s">
        <v>2773</v>
      </c>
      <c r="D1760" s="16" t="s">
        <v>108</v>
      </c>
      <c r="E1760" s="16" t="n">
        <v>1</v>
      </c>
      <c r="F1760" s="16" t="n">
        <v>3627</v>
      </c>
      <c r="G1760" s="16" t="n">
        <v>0</v>
      </c>
      <c r="H1760" s="16" t="s">
        <v>39</v>
      </c>
      <c r="I1760" s="16" t="s">
        <v>60</v>
      </c>
      <c r="J1760" s="16" t="n">
        <v>3</v>
      </c>
      <c r="K1760" s="16" t="n">
        <v>5</v>
      </c>
      <c r="L1760" s="16" t="s">
        <v>41</v>
      </c>
      <c r="M1760" s="16" t="str">
        <f aca="false">IF(COUNTIF($A$2:A1760,A1760)&gt;1,"DUPLICATE","")</f>
        <v/>
      </c>
    </row>
    <row r="1761" customFormat="false" ht="15" hidden="false" customHeight="false" outlineLevel="0" collapsed="false">
      <c r="A1761" s="16" t="s">
        <v>2774</v>
      </c>
      <c r="B1761" s="16" t="s">
        <v>2768</v>
      </c>
      <c r="C1761" s="16" t="s">
        <v>1618</v>
      </c>
      <c r="D1761" s="16" t="s">
        <v>393</v>
      </c>
      <c r="E1761" s="16" t="n">
        <v>2</v>
      </c>
      <c r="F1761" s="16" t="n">
        <v>498</v>
      </c>
      <c r="G1761" s="16" t="n">
        <v>0.05</v>
      </c>
      <c r="H1761" s="16" t="s">
        <v>89</v>
      </c>
      <c r="I1761" s="16" t="s">
        <v>60</v>
      </c>
      <c r="J1761" s="16" t="n">
        <v>3</v>
      </c>
      <c r="K1761" s="16" t="n">
        <v>4</v>
      </c>
      <c r="L1761" s="16" t="s">
        <v>41</v>
      </c>
      <c r="M1761" s="16" t="str">
        <f aca="false">IF(COUNTIF($A$2:A1761,A1761)&gt;1,"DUPLICATE","")</f>
        <v/>
      </c>
    </row>
    <row r="1762" customFormat="false" ht="15" hidden="false" customHeight="false" outlineLevel="0" collapsed="false">
      <c r="A1762" s="16" t="s">
        <v>2775</v>
      </c>
      <c r="B1762" s="16" t="s">
        <v>2776</v>
      </c>
      <c r="C1762" s="16" t="s">
        <v>702</v>
      </c>
      <c r="D1762" s="16" t="s">
        <v>262</v>
      </c>
      <c r="E1762" s="16" t="n">
        <v>2</v>
      </c>
      <c r="F1762" s="16" t="n">
        <v>769</v>
      </c>
      <c r="G1762" s="16" t="n">
        <v>0.1</v>
      </c>
      <c r="H1762" s="16" t="s">
        <v>130</v>
      </c>
      <c r="I1762" s="16" t="s">
        <v>71</v>
      </c>
      <c r="J1762" s="16" t="n">
        <v>2</v>
      </c>
      <c r="K1762" s="16"/>
      <c r="L1762" s="16" t="s">
        <v>41</v>
      </c>
      <c r="M1762" s="16" t="str">
        <f aca="false">IF(COUNTIF($A$2:A1762,A1762)&gt;1,"DUPLICATE","")</f>
        <v/>
      </c>
    </row>
    <row r="1763" customFormat="false" ht="15" hidden="false" customHeight="false" outlineLevel="0" collapsed="false">
      <c r="A1763" s="16" t="s">
        <v>2777</v>
      </c>
      <c r="B1763" s="16" t="s">
        <v>2768</v>
      </c>
      <c r="C1763" s="16" t="s">
        <v>62</v>
      </c>
      <c r="D1763" s="16" t="s">
        <v>341</v>
      </c>
      <c r="E1763" s="16" t="n">
        <v>2</v>
      </c>
      <c r="F1763" s="16" t="n">
        <v>1072</v>
      </c>
      <c r="G1763" s="16" t="n">
        <v>0.05</v>
      </c>
      <c r="H1763" s="16" t="s">
        <v>39</v>
      </c>
      <c r="I1763" s="16" t="s">
        <v>40</v>
      </c>
      <c r="J1763" s="16" t="n">
        <v>5</v>
      </c>
      <c r="K1763" s="16" t="n">
        <v>4</v>
      </c>
      <c r="L1763" s="16" t="s">
        <v>41</v>
      </c>
      <c r="M1763" s="16" t="str">
        <f aca="false">IF(COUNTIF($A$2:A1763,A1763)&gt;1,"DUPLICATE","")</f>
        <v/>
      </c>
    </row>
    <row r="1764" customFormat="false" ht="15" hidden="false" customHeight="false" outlineLevel="0" collapsed="false">
      <c r="A1764" s="16" t="s">
        <v>2778</v>
      </c>
      <c r="B1764" s="16" t="s">
        <v>2779</v>
      </c>
      <c r="C1764" s="16" t="s">
        <v>2192</v>
      </c>
      <c r="D1764" s="16" t="s">
        <v>63</v>
      </c>
      <c r="E1764" s="16" t="n">
        <v>2</v>
      </c>
      <c r="F1764" s="16" t="n">
        <v>1459</v>
      </c>
      <c r="G1764" s="16" t="n">
        <v>0</v>
      </c>
      <c r="H1764" s="16" t="s">
        <v>39</v>
      </c>
      <c r="I1764" s="16" t="s">
        <v>47</v>
      </c>
      <c r="J1764" s="16" t="n">
        <v>4</v>
      </c>
      <c r="K1764" s="16" t="n">
        <v>3</v>
      </c>
      <c r="L1764" s="16" t="s">
        <v>41</v>
      </c>
      <c r="M1764" s="16" t="str">
        <f aca="false">IF(COUNTIF($A$2:A1764,A1764)&gt;1,"DUPLICATE","")</f>
        <v/>
      </c>
    </row>
    <row r="1765" customFormat="false" ht="15" hidden="false" customHeight="false" outlineLevel="0" collapsed="false">
      <c r="A1765" s="16" t="s">
        <v>2780</v>
      </c>
      <c r="B1765" s="16" t="s">
        <v>2779</v>
      </c>
      <c r="C1765" s="16" t="s">
        <v>235</v>
      </c>
      <c r="D1765" s="16" t="s">
        <v>77</v>
      </c>
      <c r="E1765" s="16" t="n">
        <v>1</v>
      </c>
      <c r="F1765" s="16" t="n">
        <v>335</v>
      </c>
      <c r="G1765" s="16" t="n">
        <v>0.1</v>
      </c>
      <c r="H1765" s="16" t="s">
        <v>560</v>
      </c>
      <c r="I1765" s="16" t="s">
        <v>60</v>
      </c>
      <c r="J1765" s="16" t="n">
        <v>3</v>
      </c>
      <c r="K1765" s="16" t="n">
        <v>4</v>
      </c>
      <c r="L1765" s="16" t="s">
        <v>41</v>
      </c>
      <c r="M1765" s="16" t="str">
        <f aca="false">IF(COUNTIF($A$2:A1765,A1765)&gt;1,"DUPLICATE","")</f>
        <v/>
      </c>
    </row>
    <row r="1766" customFormat="false" ht="15" hidden="false" customHeight="false" outlineLevel="0" collapsed="false">
      <c r="A1766" s="16" t="s">
        <v>2781</v>
      </c>
      <c r="B1766" s="16" t="s">
        <v>2779</v>
      </c>
      <c r="C1766" s="16" t="s">
        <v>2782</v>
      </c>
      <c r="D1766" s="16" t="s">
        <v>74</v>
      </c>
      <c r="E1766" s="16" t="n">
        <v>1</v>
      </c>
      <c r="F1766" s="16" t="n">
        <v>18054</v>
      </c>
      <c r="G1766" s="16" t="n">
        <v>0</v>
      </c>
      <c r="H1766" s="16" t="s">
        <v>70</v>
      </c>
      <c r="I1766" s="16" t="s">
        <v>71</v>
      </c>
      <c r="J1766" s="16" t="n">
        <v>6</v>
      </c>
      <c r="K1766" s="16" t="n">
        <v>3</v>
      </c>
      <c r="L1766" s="16" t="s">
        <v>57</v>
      </c>
      <c r="M1766" s="16" t="str">
        <f aca="false">IF(COUNTIF($A$2:A1766,A1766)&gt;1,"DUPLICATE","")</f>
        <v/>
      </c>
    </row>
    <row r="1767" customFormat="false" ht="15" hidden="false" customHeight="false" outlineLevel="0" collapsed="false">
      <c r="A1767" s="16" t="s">
        <v>2783</v>
      </c>
      <c r="B1767" s="16" t="s">
        <v>2779</v>
      </c>
      <c r="C1767" s="16" t="s">
        <v>2425</v>
      </c>
      <c r="D1767" s="16" t="s">
        <v>393</v>
      </c>
      <c r="E1767" s="16" t="n">
        <v>2</v>
      </c>
      <c r="F1767" s="16" t="n">
        <v>484</v>
      </c>
      <c r="G1767" s="16" t="n">
        <v>0.15</v>
      </c>
      <c r="H1767" s="16" t="s">
        <v>70</v>
      </c>
      <c r="I1767" s="16" t="s">
        <v>71</v>
      </c>
      <c r="J1767" s="16" t="n">
        <v>8</v>
      </c>
      <c r="K1767" s="16" t="n">
        <v>1</v>
      </c>
      <c r="L1767" s="16" t="s">
        <v>57</v>
      </c>
      <c r="M1767" s="16" t="str">
        <f aca="false">IF(COUNTIF($A$2:A1767,A1767)&gt;1,"DUPLICATE","")</f>
        <v/>
      </c>
    </row>
    <row r="1768" customFormat="false" ht="15" hidden="false" customHeight="false" outlineLevel="0" collapsed="false">
      <c r="A1768" s="16" t="s">
        <v>2784</v>
      </c>
      <c r="B1768" s="16" t="s">
        <v>2779</v>
      </c>
      <c r="C1768" s="16" t="s">
        <v>1921</v>
      </c>
      <c r="D1768" s="16" t="s">
        <v>92</v>
      </c>
      <c r="E1768" s="16" t="n">
        <v>4</v>
      </c>
      <c r="F1768" s="16" t="n">
        <v>4142</v>
      </c>
      <c r="G1768" s="16" t="n">
        <v>0.3</v>
      </c>
      <c r="H1768" s="16" t="s">
        <v>39</v>
      </c>
      <c r="I1768" s="16" t="s">
        <v>40</v>
      </c>
      <c r="J1768" s="16" t="n">
        <v>4</v>
      </c>
      <c r="K1768" s="16" t="n">
        <v>3</v>
      </c>
      <c r="L1768" s="16" t="s">
        <v>41</v>
      </c>
      <c r="M1768" s="16" t="str">
        <f aca="false">IF(COUNTIF($A$2:A1768,A1768)&gt;1,"DUPLICATE","")</f>
        <v/>
      </c>
    </row>
    <row r="1769" customFormat="false" ht="15" hidden="false" customHeight="false" outlineLevel="0" collapsed="false">
      <c r="A1769" s="16" t="s">
        <v>2785</v>
      </c>
      <c r="B1769" s="16" t="s">
        <v>2779</v>
      </c>
      <c r="C1769" s="16" t="s">
        <v>1251</v>
      </c>
      <c r="D1769" s="16" t="s">
        <v>63</v>
      </c>
      <c r="E1769" s="16" t="n">
        <v>1</v>
      </c>
      <c r="F1769" s="16" t="n">
        <v>1455</v>
      </c>
      <c r="G1769" s="16" t="n">
        <v>0.15</v>
      </c>
      <c r="H1769" s="16" t="s">
        <v>46</v>
      </c>
      <c r="I1769" s="16" t="s">
        <v>60</v>
      </c>
      <c r="J1769" s="16" t="n">
        <v>4</v>
      </c>
      <c r="K1769" s="16" t="n">
        <v>5</v>
      </c>
      <c r="L1769" s="16" t="s">
        <v>41</v>
      </c>
      <c r="M1769" s="16" t="str">
        <f aca="false">IF(COUNTIF($A$2:A1769,A1769)&gt;1,"DUPLICATE","")</f>
        <v/>
      </c>
    </row>
    <row r="1770" customFormat="false" ht="15" hidden="false" customHeight="false" outlineLevel="0" collapsed="false">
      <c r="A1770" s="16" t="s">
        <v>2786</v>
      </c>
      <c r="B1770" s="16" t="s">
        <v>2779</v>
      </c>
      <c r="C1770" s="16" t="s">
        <v>1265</v>
      </c>
      <c r="D1770" s="16" t="s">
        <v>639</v>
      </c>
      <c r="E1770" s="16" t="n">
        <v>2</v>
      </c>
      <c r="F1770" s="16" t="n">
        <v>787</v>
      </c>
      <c r="G1770" s="16" t="n">
        <v>0.1</v>
      </c>
      <c r="H1770" s="16" t="s">
        <v>89</v>
      </c>
      <c r="I1770" s="16" t="s">
        <v>71</v>
      </c>
      <c r="J1770" s="16" t="n">
        <v>3</v>
      </c>
      <c r="K1770" s="16" t="n">
        <v>3</v>
      </c>
      <c r="L1770" s="16" t="s">
        <v>41</v>
      </c>
      <c r="M1770" s="16" t="str">
        <f aca="false">IF(COUNTIF($A$2:A1770,A1770)&gt;1,"DUPLICATE","")</f>
        <v/>
      </c>
    </row>
    <row r="1771" customFormat="false" ht="15" hidden="false" customHeight="false" outlineLevel="0" collapsed="false">
      <c r="A1771" s="16" t="s">
        <v>2787</v>
      </c>
      <c r="B1771" s="16" t="s">
        <v>2779</v>
      </c>
      <c r="C1771" s="16" t="s">
        <v>118</v>
      </c>
      <c r="D1771" s="16" t="s">
        <v>393</v>
      </c>
      <c r="E1771" s="16" t="n">
        <v>2</v>
      </c>
      <c r="F1771" s="16" t="n">
        <v>509</v>
      </c>
      <c r="G1771" s="16" t="n">
        <v>0.05</v>
      </c>
      <c r="H1771" s="16" t="s">
        <v>67</v>
      </c>
      <c r="I1771" s="16" t="s">
        <v>100</v>
      </c>
      <c r="J1771" s="16" t="n">
        <v>3</v>
      </c>
      <c r="K1771" s="16" t="n">
        <v>4</v>
      </c>
      <c r="L1771" s="16" t="s">
        <v>41</v>
      </c>
      <c r="M1771" s="16" t="str">
        <f aca="false">IF(COUNTIF($A$2:A1771,A1771)&gt;1,"DUPLICATE","")</f>
        <v/>
      </c>
    </row>
    <row r="1772" customFormat="false" ht="15" hidden="false" customHeight="false" outlineLevel="0" collapsed="false">
      <c r="A1772" s="16" t="s">
        <v>2788</v>
      </c>
      <c r="B1772" s="16" t="s">
        <v>2779</v>
      </c>
      <c r="C1772" s="16" t="s">
        <v>1391</v>
      </c>
      <c r="D1772" s="16" t="s">
        <v>115</v>
      </c>
      <c r="E1772" s="16" t="n">
        <v>1</v>
      </c>
      <c r="F1772" s="16" t="n">
        <v>314</v>
      </c>
      <c r="G1772" s="16" t="n">
        <v>0.15</v>
      </c>
      <c r="H1772" s="16" t="s">
        <v>67</v>
      </c>
      <c r="I1772" s="16" t="s">
        <v>47</v>
      </c>
      <c r="J1772" s="16" t="n">
        <v>2</v>
      </c>
      <c r="K1772" s="16" t="n">
        <v>5</v>
      </c>
      <c r="L1772" s="16" t="s">
        <v>41</v>
      </c>
      <c r="M1772" s="16" t="str">
        <f aca="false">IF(COUNTIF($A$2:A1772,A1772)&gt;1,"DUPLICATE","")</f>
        <v/>
      </c>
    </row>
    <row r="1773" customFormat="false" ht="15" hidden="false" customHeight="false" outlineLevel="0" collapsed="false">
      <c r="A1773" s="16" t="s">
        <v>2789</v>
      </c>
      <c r="B1773" s="16" t="s">
        <v>2779</v>
      </c>
      <c r="C1773" s="16" t="s">
        <v>1420</v>
      </c>
      <c r="D1773" s="16" t="s">
        <v>146</v>
      </c>
      <c r="E1773" s="16" t="n">
        <v>1</v>
      </c>
      <c r="F1773" s="16" t="n">
        <v>429</v>
      </c>
      <c r="G1773" s="16" t="n">
        <v>0.05</v>
      </c>
      <c r="H1773" s="16" t="s">
        <v>112</v>
      </c>
      <c r="I1773" s="16" t="s">
        <v>40</v>
      </c>
      <c r="J1773" s="16" t="n">
        <v>2</v>
      </c>
      <c r="K1773" s="16" t="n">
        <v>4</v>
      </c>
      <c r="L1773" s="16" t="s">
        <v>41</v>
      </c>
      <c r="M1773" s="16" t="str">
        <f aca="false">IF(COUNTIF($A$2:A1773,A1773)&gt;1,"DUPLICATE","")</f>
        <v/>
      </c>
    </row>
    <row r="1774" customFormat="false" ht="15" hidden="false" customHeight="false" outlineLevel="0" collapsed="false">
      <c r="A1774" s="16" t="s">
        <v>2790</v>
      </c>
      <c r="B1774" s="16" t="s">
        <v>2779</v>
      </c>
      <c r="C1774" s="16" t="s">
        <v>732</v>
      </c>
      <c r="D1774" s="16" t="s">
        <v>170</v>
      </c>
      <c r="E1774" s="16" t="n">
        <v>3</v>
      </c>
      <c r="F1774" s="16" t="n">
        <v>3375</v>
      </c>
      <c r="G1774" s="16" t="n">
        <v>0.1</v>
      </c>
      <c r="H1774" s="16" t="s">
        <v>545</v>
      </c>
      <c r="I1774" s="16" t="s">
        <v>60</v>
      </c>
      <c r="J1774" s="16" t="n">
        <v>4</v>
      </c>
      <c r="K1774" s="16" t="n">
        <v>4</v>
      </c>
      <c r="L1774" s="16" t="s">
        <v>41</v>
      </c>
      <c r="M1774" s="16" t="str">
        <f aca="false">IF(COUNTIF($A$2:A1774,A1774)&gt;1,"DUPLICATE","")</f>
        <v/>
      </c>
    </row>
    <row r="1775" customFormat="false" ht="15" hidden="false" customHeight="false" outlineLevel="0" collapsed="false">
      <c r="A1775" s="16" t="s">
        <v>2791</v>
      </c>
      <c r="B1775" s="16" t="s">
        <v>2779</v>
      </c>
      <c r="C1775" s="16" t="s">
        <v>2064</v>
      </c>
      <c r="D1775" s="16" t="s">
        <v>721</v>
      </c>
      <c r="E1775" s="16" t="n">
        <v>2</v>
      </c>
      <c r="F1775" s="16" t="n">
        <v>509</v>
      </c>
      <c r="G1775" s="16" t="n">
        <v>0</v>
      </c>
      <c r="H1775" s="16" t="s">
        <v>112</v>
      </c>
      <c r="I1775" s="16" t="s">
        <v>60</v>
      </c>
      <c r="J1775" s="16" t="n">
        <v>4</v>
      </c>
      <c r="K1775" s="16" t="n">
        <v>3</v>
      </c>
      <c r="L1775" s="16" t="s">
        <v>57</v>
      </c>
      <c r="M1775" s="16" t="str">
        <f aca="false">IF(COUNTIF($A$2:A1775,A1775)&gt;1,"DUPLICATE","")</f>
        <v/>
      </c>
    </row>
    <row r="1776" customFormat="false" ht="15" hidden="false" customHeight="false" outlineLevel="0" collapsed="false">
      <c r="A1776" s="16" t="s">
        <v>2792</v>
      </c>
      <c r="B1776" s="16" t="s">
        <v>2779</v>
      </c>
      <c r="C1776" s="16" t="s">
        <v>2793</v>
      </c>
      <c r="D1776" s="16" t="s">
        <v>51</v>
      </c>
      <c r="E1776" s="16" t="n">
        <v>2</v>
      </c>
      <c r="F1776" s="16" t="n">
        <v>2299</v>
      </c>
      <c r="G1776" s="16" t="n">
        <v>0.05</v>
      </c>
      <c r="H1776" s="16" t="s">
        <v>56</v>
      </c>
      <c r="I1776" s="16" t="s">
        <v>60</v>
      </c>
      <c r="J1776" s="16" t="n">
        <v>6</v>
      </c>
      <c r="K1776" s="16" t="n">
        <v>5</v>
      </c>
      <c r="L1776" s="16" t="s">
        <v>41</v>
      </c>
      <c r="M1776" s="16" t="str">
        <f aca="false">IF(COUNTIF($A$2:A1776,A1776)&gt;1,"DUPLICATE","")</f>
        <v/>
      </c>
    </row>
    <row r="1777" customFormat="false" ht="15" hidden="false" customHeight="false" outlineLevel="0" collapsed="false">
      <c r="A1777" s="16" t="s">
        <v>2794</v>
      </c>
      <c r="B1777" s="16" t="s">
        <v>2795</v>
      </c>
      <c r="C1777" s="16" t="s">
        <v>750</v>
      </c>
      <c r="D1777" s="16" t="s">
        <v>55</v>
      </c>
      <c r="E1777" s="16" t="n">
        <v>1</v>
      </c>
      <c r="F1777" s="16" t="n">
        <v>1914</v>
      </c>
      <c r="G1777" s="16" t="n">
        <v>0</v>
      </c>
      <c r="H1777" s="16" t="s">
        <v>112</v>
      </c>
      <c r="I1777" s="16" t="s">
        <v>40</v>
      </c>
      <c r="J1777" s="16" t="n">
        <v>7</v>
      </c>
      <c r="K1777" s="16" t="n">
        <v>4</v>
      </c>
      <c r="L1777" s="16" t="s">
        <v>41</v>
      </c>
      <c r="M1777" s="16" t="str">
        <f aca="false">IF(COUNTIF($A$2:A1777,A1777)&gt;1,"DUPLICATE","")</f>
        <v/>
      </c>
    </row>
    <row r="1778" customFormat="false" ht="15" hidden="false" customHeight="false" outlineLevel="0" collapsed="false">
      <c r="A1778" s="16" t="s">
        <v>2796</v>
      </c>
      <c r="B1778" s="16" t="s">
        <v>2795</v>
      </c>
      <c r="C1778" s="16" t="s">
        <v>1376</v>
      </c>
      <c r="D1778" s="16" t="s">
        <v>129</v>
      </c>
      <c r="E1778" s="16" t="n">
        <v>1</v>
      </c>
      <c r="F1778" s="16" t="n">
        <v>621</v>
      </c>
      <c r="G1778" s="16" t="n">
        <v>0.05</v>
      </c>
      <c r="H1778" s="16" t="s">
        <v>130</v>
      </c>
      <c r="I1778" s="16" t="s">
        <v>60</v>
      </c>
      <c r="J1778" s="16" t="n">
        <v>5</v>
      </c>
      <c r="K1778" s="16" t="n">
        <v>4</v>
      </c>
      <c r="L1778" s="16" t="s">
        <v>41</v>
      </c>
      <c r="M1778" s="16" t="str">
        <f aca="false">IF(COUNTIF($A$2:A1778,A1778)&gt;1,"DUPLICATE","")</f>
        <v/>
      </c>
    </row>
    <row r="1779" customFormat="false" ht="15" hidden="false" customHeight="false" outlineLevel="0" collapsed="false">
      <c r="A1779" s="16" t="s">
        <v>2797</v>
      </c>
      <c r="B1779" s="16" t="s">
        <v>2795</v>
      </c>
      <c r="C1779" s="16" t="s">
        <v>1629</v>
      </c>
      <c r="D1779" s="16" t="s">
        <v>222</v>
      </c>
      <c r="E1779" s="16" t="n">
        <v>2</v>
      </c>
      <c r="F1779" s="16" t="n">
        <v>1848</v>
      </c>
      <c r="G1779" s="16"/>
      <c r="H1779" s="16" t="s">
        <v>67</v>
      </c>
      <c r="I1779" s="16" t="s">
        <v>60</v>
      </c>
      <c r="J1779" s="16" t="n">
        <v>4</v>
      </c>
      <c r="K1779" s="16" t="n">
        <v>5</v>
      </c>
      <c r="L1779" s="16" t="s">
        <v>41</v>
      </c>
      <c r="M1779" s="16" t="str">
        <f aca="false">IF(COUNTIF($A$2:A1779,A1779)&gt;1,"DUPLICATE","")</f>
        <v/>
      </c>
    </row>
    <row r="1780" customFormat="false" ht="15" hidden="false" customHeight="false" outlineLevel="0" collapsed="false">
      <c r="A1780" s="16" t="s">
        <v>2798</v>
      </c>
      <c r="B1780" s="16" t="s">
        <v>2795</v>
      </c>
      <c r="C1780" s="16" t="s">
        <v>1246</v>
      </c>
      <c r="D1780" s="16" t="s">
        <v>222</v>
      </c>
      <c r="E1780" s="16" t="n">
        <v>1</v>
      </c>
      <c r="F1780" s="16" t="s">
        <v>2799</v>
      </c>
      <c r="G1780" s="16" t="n">
        <v>0</v>
      </c>
      <c r="H1780" s="16" t="s">
        <v>208</v>
      </c>
      <c r="I1780" s="16" t="s">
        <v>71</v>
      </c>
      <c r="J1780" s="16" t="n">
        <v>4</v>
      </c>
      <c r="K1780" s="16" t="n">
        <v>4</v>
      </c>
      <c r="L1780" s="16" t="s">
        <v>41</v>
      </c>
      <c r="M1780" s="16" t="str">
        <f aca="false">IF(COUNTIF($A$2:A1780,A1780)&gt;1,"DUPLICATE","")</f>
        <v/>
      </c>
    </row>
    <row r="1781" customFormat="false" ht="15" hidden="false" customHeight="false" outlineLevel="0" collapsed="false">
      <c r="A1781" s="16" t="s">
        <v>2800</v>
      </c>
      <c r="B1781" s="16" t="s">
        <v>2795</v>
      </c>
      <c r="C1781" s="16" t="s">
        <v>480</v>
      </c>
      <c r="D1781" s="16" t="s">
        <v>115</v>
      </c>
      <c r="E1781" s="16" t="n">
        <v>1</v>
      </c>
      <c r="F1781" s="16" t="n">
        <v>289</v>
      </c>
      <c r="G1781" s="16" t="n">
        <v>0</v>
      </c>
      <c r="H1781" s="16" t="s">
        <v>81</v>
      </c>
      <c r="I1781" s="16" t="s">
        <v>71</v>
      </c>
      <c r="J1781" s="16" t="n">
        <v>4</v>
      </c>
      <c r="K1781" s="16" t="n">
        <v>4</v>
      </c>
      <c r="L1781" s="16" t="s">
        <v>41</v>
      </c>
      <c r="M1781" s="16" t="str">
        <f aca="false">IF(COUNTIF($A$2:A1781,A1781)&gt;1,"DUPLICATE","")</f>
        <v/>
      </c>
    </row>
    <row r="1782" customFormat="false" ht="15" hidden="false" customHeight="false" outlineLevel="0" collapsed="false">
      <c r="A1782" s="16" t="s">
        <v>2801</v>
      </c>
      <c r="B1782" s="16" t="s">
        <v>2795</v>
      </c>
      <c r="C1782" s="16" t="s">
        <v>303</v>
      </c>
      <c r="D1782" s="16" t="s">
        <v>99</v>
      </c>
      <c r="E1782" s="16" t="n">
        <v>2</v>
      </c>
      <c r="F1782" s="16" t="n">
        <v>683</v>
      </c>
      <c r="G1782" s="16" t="n">
        <v>0</v>
      </c>
      <c r="H1782" s="16" t="s">
        <v>81</v>
      </c>
      <c r="I1782" s="16" t="s">
        <v>60</v>
      </c>
      <c r="J1782" s="16" t="n">
        <v>4</v>
      </c>
      <c r="K1782" s="16" t="n">
        <v>4</v>
      </c>
      <c r="L1782" s="16" t="s">
        <v>41</v>
      </c>
      <c r="M1782" s="16" t="str">
        <f aca="false">IF(COUNTIF($A$2:A1782,A1782)&gt;1,"DUPLICATE","")</f>
        <v/>
      </c>
    </row>
    <row r="1783" customFormat="false" ht="15" hidden="false" customHeight="false" outlineLevel="0" collapsed="false">
      <c r="A1783" s="16" t="s">
        <v>2802</v>
      </c>
      <c r="B1783" s="16" t="s">
        <v>2795</v>
      </c>
      <c r="C1783" s="16" t="s">
        <v>2803</v>
      </c>
      <c r="D1783" s="16" t="s">
        <v>393</v>
      </c>
      <c r="E1783" s="16" t="n">
        <v>4</v>
      </c>
      <c r="F1783" s="16" t="n">
        <v>520</v>
      </c>
      <c r="G1783" s="16" t="n">
        <v>0.1</v>
      </c>
      <c r="H1783" s="16" t="s">
        <v>39</v>
      </c>
      <c r="I1783" s="16" t="s">
        <v>60</v>
      </c>
      <c r="J1783" s="16" t="n">
        <v>2</v>
      </c>
      <c r="K1783" s="16" t="n">
        <v>3</v>
      </c>
      <c r="L1783" s="16" t="s">
        <v>41</v>
      </c>
      <c r="M1783" s="16" t="str">
        <f aca="false">IF(COUNTIF($A$2:A1783,A1783)&gt;1,"DUPLICATE","")</f>
        <v/>
      </c>
    </row>
    <row r="1784" customFormat="false" ht="15" hidden="false" customHeight="false" outlineLevel="0" collapsed="false">
      <c r="A1784" s="16" t="s">
        <v>2804</v>
      </c>
      <c r="B1784" s="16" t="s">
        <v>2795</v>
      </c>
      <c r="C1784" s="16" t="s">
        <v>815</v>
      </c>
      <c r="D1784" s="16" t="s">
        <v>225</v>
      </c>
      <c r="E1784" s="16" t="n">
        <v>2</v>
      </c>
      <c r="F1784" s="16" t="n">
        <v>410</v>
      </c>
      <c r="G1784" s="16" t="n">
        <v>0.15</v>
      </c>
      <c r="H1784" s="16" t="s">
        <v>70</v>
      </c>
      <c r="I1784" s="16" t="s">
        <v>71</v>
      </c>
      <c r="J1784" s="16" t="n">
        <v>5</v>
      </c>
      <c r="K1784" s="16" t="n">
        <v>3</v>
      </c>
      <c r="L1784" s="16" t="s">
        <v>57</v>
      </c>
      <c r="M1784" s="16" t="str">
        <f aca="false">IF(COUNTIF($A$2:A1784,A1784)&gt;1,"DUPLICATE","")</f>
        <v/>
      </c>
    </row>
    <row r="1785" customFormat="false" ht="15" hidden="false" customHeight="false" outlineLevel="0" collapsed="false">
      <c r="A1785" s="16" t="s">
        <v>2805</v>
      </c>
      <c r="B1785" s="16" t="s">
        <v>2795</v>
      </c>
      <c r="C1785" s="16" t="s">
        <v>732</v>
      </c>
      <c r="D1785" s="16" t="s">
        <v>254</v>
      </c>
      <c r="E1785" s="16" t="n">
        <v>2</v>
      </c>
      <c r="F1785" s="16" t="n">
        <v>1029</v>
      </c>
      <c r="G1785" s="16" t="n">
        <v>0.3</v>
      </c>
      <c r="H1785" s="16" t="s">
        <v>39</v>
      </c>
      <c r="I1785" s="16" t="s">
        <v>60</v>
      </c>
      <c r="J1785" s="16" t="n">
        <v>5</v>
      </c>
      <c r="K1785" s="16" t="n">
        <v>4</v>
      </c>
      <c r="L1785" s="16" t="s">
        <v>41</v>
      </c>
      <c r="M1785" s="16" t="str">
        <f aca="false">IF(COUNTIF($A$2:A1785,A1785)&gt;1,"DUPLICATE","")</f>
        <v/>
      </c>
    </row>
    <row r="1786" customFormat="false" ht="15" hidden="false" customHeight="false" outlineLevel="0" collapsed="false">
      <c r="A1786" s="16" t="s">
        <v>2806</v>
      </c>
      <c r="B1786" s="16" t="s">
        <v>2795</v>
      </c>
      <c r="C1786" s="16" t="s">
        <v>568</v>
      </c>
      <c r="D1786" s="16" t="s">
        <v>412</v>
      </c>
      <c r="E1786" s="16" t="n">
        <v>1</v>
      </c>
      <c r="F1786" s="16" t="n">
        <v>1047</v>
      </c>
      <c r="G1786" s="16" t="n">
        <v>0</v>
      </c>
      <c r="H1786" s="16" t="s">
        <v>130</v>
      </c>
      <c r="I1786" s="16" t="s">
        <v>60</v>
      </c>
      <c r="J1786" s="16" t="n">
        <v>3</v>
      </c>
      <c r="K1786" s="16" t="n">
        <v>4</v>
      </c>
      <c r="L1786" s="16" t="s">
        <v>41</v>
      </c>
      <c r="M1786" s="16" t="str">
        <f aca="false">IF(COUNTIF($A$2:A1786,A1786)&gt;1,"DUPLICATE","")</f>
        <v/>
      </c>
    </row>
    <row r="1787" customFormat="false" ht="15" hidden="false" customHeight="false" outlineLevel="0" collapsed="false">
      <c r="A1787" s="16" t="s">
        <v>2807</v>
      </c>
      <c r="B1787" s="16" t="s">
        <v>2795</v>
      </c>
      <c r="C1787" s="16" t="s">
        <v>2747</v>
      </c>
      <c r="D1787" s="16" t="s">
        <v>254</v>
      </c>
      <c r="E1787" s="16" t="n">
        <v>2</v>
      </c>
      <c r="F1787" s="16" t="n">
        <v>954</v>
      </c>
      <c r="G1787" s="16" t="n">
        <v>0.05</v>
      </c>
      <c r="H1787" s="16" t="s">
        <v>208</v>
      </c>
      <c r="I1787" s="16" t="s">
        <v>71</v>
      </c>
      <c r="J1787" s="16" t="n">
        <v>8</v>
      </c>
      <c r="K1787" s="16" t="n">
        <v>3</v>
      </c>
      <c r="L1787" s="16" t="s">
        <v>41</v>
      </c>
      <c r="M1787" s="16" t="str">
        <f aca="false">IF(COUNTIF($A$2:A1787,A1787)&gt;1,"DUPLICATE","")</f>
        <v/>
      </c>
    </row>
    <row r="1788" customFormat="false" ht="15" hidden="false" customHeight="false" outlineLevel="0" collapsed="false">
      <c r="A1788" s="16" t="s">
        <v>2808</v>
      </c>
      <c r="B1788" s="16" t="s">
        <v>2795</v>
      </c>
      <c r="C1788" s="16" t="s">
        <v>1371</v>
      </c>
      <c r="D1788" s="16" t="s">
        <v>157</v>
      </c>
      <c r="E1788" s="16" t="n">
        <v>1</v>
      </c>
      <c r="F1788" s="16" t="n">
        <v>1073</v>
      </c>
      <c r="G1788" s="16" t="n">
        <v>0</v>
      </c>
      <c r="H1788" s="16" t="s">
        <v>39</v>
      </c>
      <c r="I1788" s="16" t="s">
        <v>60</v>
      </c>
      <c r="J1788" s="16" t="n">
        <v>4</v>
      </c>
      <c r="K1788" s="16" t="n">
        <v>4</v>
      </c>
      <c r="L1788" s="16" t="s">
        <v>41</v>
      </c>
      <c r="M1788" s="16" t="str">
        <f aca="false">IF(COUNTIF($A$2:A1788,A1788)&gt;1,"DUPLICATE","")</f>
        <v/>
      </c>
    </row>
    <row r="1789" customFormat="false" ht="15" hidden="false" customHeight="false" outlineLevel="0" collapsed="false">
      <c r="A1789" s="16" t="s">
        <v>2809</v>
      </c>
      <c r="B1789" s="16" t="s">
        <v>2795</v>
      </c>
      <c r="C1789" s="16" t="s">
        <v>2810</v>
      </c>
      <c r="D1789" s="16" t="s">
        <v>157</v>
      </c>
      <c r="E1789" s="16" t="n">
        <v>2</v>
      </c>
      <c r="F1789" s="16" t="n">
        <v>1131</v>
      </c>
      <c r="G1789" s="16" t="n">
        <v>0.3</v>
      </c>
      <c r="H1789" s="16" t="s">
        <v>46</v>
      </c>
      <c r="I1789" s="16" t="s">
        <v>71</v>
      </c>
      <c r="J1789" s="16" t="n">
        <v>2</v>
      </c>
      <c r="K1789" s="16" t="n">
        <v>5</v>
      </c>
      <c r="L1789" s="16" t="s">
        <v>41</v>
      </c>
      <c r="M1789" s="16" t="str">
        <f aca="false">IF(COUNTIF($A$2:A1789,A1789)&gt;1,"DUPLICATE","")</f>
        <v/>
      </c>
    </row>
    <row r="1790" customFormat="false" ht="15" hidden="false" customHeight="false" outlineLevel="0" collapsed="false">
      <c r="A1790" s="16" t="s">
        <v>2811</v>
      </c>
      <c r="B1790" s="16" t="s">
        <v>2812</v>
      </c>
      <c r="C1790" s="16" t="s">
        <v>572</v>
      </c>
      <c r="D1790" s="16" t="s">
        <v>129</v>
      </c>
      <c r="E1790" s="16" t="n">
        <v>1</v>
      </c>
      <c r="F1790" s="16" t="n">
        <v>628</v>
      </c>
      <c r="G1790" s="16" t="n">
        <v>0.1</v>
      </c>
      <c r="H1790" s="16" t="s">
        <v>46</v>
      </c>
      <c r="I1790" s="16" t="s">
        <v>60</v>
      </c>
      <c r="J1790" s="16" t="n">
        <v>3</v>
      </c>
      <c r="K1790" s="16" t="n">
        <v>3</v>
      </c>
      <c r="L1790" s="16" t="s">
        <v>41</v>
      </c>
      <c r="M1790" s="16" t="str">
        <f aca="false">IF(COUNTIF($A$2:A1790,A1790)&gt;1,"DUPLICATE","")</f>
        <v/>
      </c>
    </row>
    <row r="1791" customFormat="false" ht="15" hidden="false" customHeight="false" outlineLevel="0" collapsed="false">
      <c r="A1791" s="16" t="s">
        <v>2813</v>
      </c>
      <c r="B1791" s="16" t="s">
        <v>2812</v>
      </c>
      <c r="C1791" s="16" t="s">
        <v>848</v>
      </c>
      <c r="D1791" s="16" t="s">
        <v>259</v>
      </c>
      <c r="E1791" s="16" t="n">
        <v>3</v>
      </c>
      <c r="F1791" s="16" t="n">
        <v>480</v>
      </c>
      <c r="G1791" s="16" t="n">
        <v>0.2</v>
      </c>
      <c r="H1791" s="16" t="s">
        <v>67</v>
      </c>
      <c r="I1791" s="16" t="s">
        <v>60</v>
      </c>
      <c r="J1791" s="16" t="n">
        <v>3</v>
      </c>
      <c r="K1791" s="16" t="n">
        <v>4</v>
      </c>
      <c r="L1791" s="16" t="s">
        <v>41</v>
      </c>
      <c r="M1791" s="16" t="str">
        <f aca="false">IF(COUNTIF($A$2:A1791,A1791)&gt;1,"DUPLICATE","")</f>
        <v/>
      </c>
    </row>
    <row r="1792" customFormat="false" ht="15" hidden="false" customHeight="false" outlineLevel="0" collapsed="false">
      <c r="A1792" s="16" t="s">
        <v>2814</v>
      </c>
      <c r="B1792" s="16" t="s">
        <v>2815</v>
      </c>
      <c r="C1792" s="16" t="s">
        <v>2816</v>
      </c>
      <c r="D1792" s="16" t="s">
        <v>211</v>
      </c>
      <c r="E1792" s="16" t="n">
        <v>2</v>
      </c>
      <c r="F1792" s="16" t="s">
        <v>2817</v>
      </c>
      <c r="G1792" s="16" t="n">
        <v>0.3</v>
      </c>
      <c r="H1792" s="16" t="s">
        <v>112</v>
      </c>
      <c r="I1792" s="16" t="s">
        <v>40</v>
      </c>
      <c r="J1792" s="16" t="n">
        <v>4</v>
      </c>
      <c r="K1792" s="16" t="n">
        <v>4</v>
      </c>
      <c r="L1792" s="16" t="s">
        <v>41</v>
      </c>
      <c r="M1792" s="16" t="str">
        <f aca="false">IF(COUNTIF($A$2:A1792,A1792)&gt;1,"DUPLICATE","")</f>
        <v/>
      </c>
    </row>
    <row r="1793" customFormat="false" ht="15" hidden="false" customHeight="false" outlineLevel="0" collapsed="false">
      <c r="A1793" s="16" t="s">
        <v>2818</v>
      </c>
      <c r="B1793" s="16" t="s">
        <v>2812</v>
      </c>
      <c r="C1793" s="16" t="s">
        <v>993</v>
      </c>
      <c r="D1793" s="16" t="s">
        <v>393</v>
      </c>
      <c r="E1793" s="16" t="n">
        <v>1</v>
      </c>
      <c r="F1793" s="16" t="n">
        <v>510</v>
      </c>
      <c r="G1793" s="16" t="n">
        <v>0</v>
      </c>
      <c r="H1793" s="16" t="s">
        <v>545</v>
      </c>
      <c r="I1793" s="16" t="s">
        <v>60</v>
      </c>
      <c r="J1793" s="16" t="n">
        <v>2</v>
      </c>
      <c r="K1793" s="16" t="n">
        <v>4</v>
      </c>
      <c r="L1793" s="16" t="s">
        <v>41</v>
      </c>
      <c r="M1793" s="16" t="str">
        <f aca="false">IF(COUNTIF($A$2:A1793,A1793)&gt;1,"DUPLICATE","")</f>
        <v/>
      </c>
    </row>
    <row r="1794" customFormat="false" ht="15" hidden="false" customHeight="false" outlineLevel="0" collapsed="false">
      <c r="A1794" s="16" t="s">
        <v>2819</v>
      </c>
      <c r="B1794" s="16" t="s">
        <v>2812</v>
      </c>
      <c r="C1794" s="16" t="s">
        <v>178</v>
      </c>
      <c r="D1794" s="16" t="s">
        <v>639</v>
      </c>
      <c r="E1794" s="16" t="n">
        <v>3</v>
      </c>
      <c r="F1794" s="16" t="n">
        <v>760</v>
      </c>
      <c r="G1794" s="16" t="n">
        <v>0.1</v>
      </c>
      <c r="H1794" s="16" t="s">
        <v>46</v>
      </c>
      <c r="I1794" s="16" t="s">
        <v>40</v>
      </c>
      <c r="J1794" s="16" t="n">
        <v>3</v>
      </c>
      <c r="K1794" s="16" t="n">
        <v>4</v>
      </c>
      <c r="L1794" s="16" t="s">
        <v>41</v>
      </c>
      <c r="M1794" s="16" t="str">
        <f aca="false">IF(COUNTIF($A$2:A1794,A1794)&gt;1,"DUPLICATE","")</f>
        <v/>
      </c>
    </row>
    <row r="1795" customFormat="false" ht="15" hidden="false" customHeight="false" outlineLevel="0" collapsed="false">
      <c r="A1795" s="16" t="s">
        <v>2820</v>
      </c>
      <c r="B1795" s="16" t="s">
        <v>2812</v>
      </c>
      <c r="C1795" s="16" t="s">
        <v>2803</v>
      </c>
      <c r="D1795" s="16" t="s">
        <v>157</v>
      </c>
      <c r="E1795" s="16" t="n">
        <v>3</v>
      </c>
      <c r="F1795" s="16" t="n">
        <v>1092</v>
      </c>
      <c r="G1795" s="16" t="n">
        <v>0.15</v>
      </c>
      <c r="H1795" s="16" t="s">
        <v>39</v>
      </c>
      <c r="I1795" s="16" t="s">
        <v>40</v>
      </c>
      <c r="J1795" s="16" t="n">
        <v>2</v>
      </c>
      <c r="K1795" s="16" t="n">
        <v>5</v>
      </c>
      <c r="L1795" s="16" t="s">
        <v>41</v>
      </c>
      <c r="M1795" s="16" t="str">
        <f aca="false">IF(COUNTIF($A$2:A1795,A1795)&gt;1,"DUPLICATE","")</f>
        <v/>
      </c>
    </row>
    <row r="1796" customFormat="false" ht="15" hidden="false" customHeight="false" outlineLevel="0" collapsed="false">
      <c r="A1796" s="16" t="s">
        <v>2821</v>
      </c>
      <c r="B1796" s="16" t="s">
        <v>2812</v>
      </c>
      <c r="C1796" s="16" t="s">
        <v>692</v>
      </c>
      <c r="D1796" s="16" t="s">
        <v>254</v>
      </c>
      <c r="E1796" s="16" t="n">
        <v>2</v>
      </c>
      <c r="F1796" s="16" t="n">
        <v>967</v>
      </c>
      <c r="G1796" s="16" t="n">
        <v>0.2</v>
      </c>
      <c r="H1796" s="16" t="s">
        <v>70</v>
      </c>
      <c r="I1796" s="16"/>
      <c r="J1796" s="16" t="n">
        <v>4</v>
      </c>
      <c r="K1796" s="16" t="n">
        <v>5</v>
      </c>
      <c r="L1796" s="16" t="s">
        <v>41</v>
      </c>
      <c r="M1796" s="16" t="str">
        <f aca="false">IF(COUNTIF($A$2:A1796,A1796)&gt;1,"DUPLICATE","")</f>
        <v/>
      </c>
    </row>
    <row r="1797" customFormat="false" ht="15" hidden="false" customHeight="false" outlineLevel="0" collapsed="false">
      <c r="A1797" s="16" t="s">
        <v>2822</v>
      </c>
      <c r="B1797" s="16" t="s">
        <v>2812</v>
      </c>
      <c r="C1797" s="16" t="s">
        <v>1951</v>
      </c>
      <c r="D1797" s="16" t="s">
        <v>55</v>
      </c>
      <c r="E1797" s="16" t="n">
        <v>2</v>
      </c>
      <c r="F1797" s="16" t="n">
        <v>2029</v>
      </c>
      <c r="G1797" s="16" t="n">
        <v>0.05</v>
      </c>
      <c r="H1797" s="16" t="s">
        <v>483</v>
      </c>
      <c r="I1797" s="16" t="s">
        <v>40</v>
      </c>
      <c r="J1797" s="16" t="n">
        <v>4</v>
      </c>
      <c r="K1797" s="16" t="n">
        <v>4</v>
      </c>
      <c r="L1797" s="16" t="s">
        <v>41</v>
      </c>
      <c r="M1797" s="16" t="str">
        <f aca="false">IF(COUNTIF($A$2:A1797,A1797)&gt;1,"DUPLICATE","")</f>
        <v/>
      </c>
    </row>
    <row r="1798" customFormat="false" ht="15" hidden="false" customHeight="false" outlineLevel="0" collapsed="false">
      <c r="A1798" s="16" t="s">
        <v>2823</v>
      </c>
      <c r="B1798" s="16" t="s">
        <v>2812</v>
      </c>
      <c r="C1798" s="16" t="s">
        <v>961</v>
      </c>
      <c r="D1798" s="16" t="s">
        <v>51</v>
      </c>
      <c r="E1798" s="16" t="n">
        <v>1</v>
      </c>
      <c r="F1798" s="16" t="n">
        <v>2331</v>
      </c>
      <c r="G1798" s="16" t="n">
        <v>0</v>
      </c>
      <c r="H1798" s="16" t="s">
        <v>130</v>
      </c>
      <c r="I1798" s="16" t="s">
        <v>60</v>
      </c>
      <c r="J1798" s="16" t="n">
        <v>5</v>
      </c>
      <c r="K1798" s="16" t="n">
        <v>3</v>
      </c>
      <c r="L1798" s="16" t="s">
        <v>41</v>
      </c>
      <c r="M1798" s="16" t="str">
        <f aca="false">IF(COUNTIF($A$2:A1798,A1798)&gt;1,"DUPLICATE","")</f>
        <v/>
      </c>
    </row>
    <row r="1799" customFormat="false" ht="15" hidden="false" customHeight="false" outlineLevel="0" collapsed="false">
      <c r="A1799" s="16" t="s">
        <v>2824</v>
      </c>
      <c r="B1799" s="16" t="s">
        <v>2812</v>
      </c>
      <c r="C1799" s="16" t="s">
        <v>1926</v>
      </c>
      <c r="D1799" s="16" t="s">
        <v>203</v>
      </c>
      <c r="E1799" s="16" t="n">
        <v>1</v>
      </c>
      <c r="F1799" s="16" t="n">
        <v>2523</v>
      </c>
      <c r="G1799" s="16" t="n">
        <v>0.3</v>
      </c>
      <c r="H1799" s="16" t="s">
        <v>130</v>
      </c>
      <c r="I1799" s="16" t="s">
        <v>60</v>
      </c>
      <c r="J1799" s="16" t="n">
        <v>3</v>
      </c>
      <c r="K1799" s="16" t="n">
        <v>4</v>
      </c>
      <c r="L1799" s="16" t="s">
        <v>57</v>
      </c>
      <c r="M1799" s="16" t="str">
        <f aca="false">IF(COUNTIF($A$2:A1799,A1799)&gt;1,"DUPLICATE","")</f>
        <v/>
      </c>
    </row>
    <row r="1800" customFormat="false" ht="15" hidden="false" customHeight="false" outlineLevel="0" collapsed="false">
      <c r="A1800" s="16" t="s">
        <v>2825</v>
      </c>
      <c r="B1800" s="16" t="s">
        <v>2812</v>
      </c>
      <c r="C1800" s="16" t="s">
        <v>1374</v>
      </c>
      <c r="D1800" s="16" t="s">
        <v>55</v>
      </c>
      <c r="E1800" s="16" t="n">
        <v>2</v>
      </c>
      <c r="F1800" s="16" t="n">
        <v>1913</v>
      </c>
      <c r="G1800" s="16" t="n">
        <v>0</v>
      </c>
      <c r="H1800" s="16" t="s">
        <v>208</v>
      </c>
      <c r="I1800" s="16" t="s">
        <v>60</v>
      </c>
      <c r="J1800" s="16" t="n">
        <v>7</v>
      </c>
      <c r="K1800" s="16" t="n">
        <v>3</v>
      </c>
      <c r="L1800" s="16" t="s">
        <v>41</v>
      </c>
      <c r="M1800" s="16" t="str">
        <f aca="false">IF(COUNTIF($A$2:A1800,A1800)&gt;1,"DUPLICATE","")</f>
        <v/>
      </c>
    </row>
    <row r="1801" customFormat="false" ht="15" hidden="false" customHeight="false" outlineLevel="0" collapsed="false">
      <c r="A1801" s="16" t="s">
        <v>2826</v>
      </c>
      <c r="B1801" s="16" t="s">
        <v>2827</v>
      </c>
      <c r="C1801" s="16" t="s">
        <v>1946</v>
      </c>
      <c r="D1801" s="16" t="s">
        <v>84</v>
      </c>
      <c r="E1801" s="16" t="n">
        <v>4</v>
      </c>
      <c r="F1801" s="16" t="n">
        <v>256</v>
      </c>
      <c r="G1801" s="16" t="n">
        <v>0.15</v>
      </c>
      <c r="H1801" s="16" t="s">
        <v>208</v>
      </c>
      <c r="I1801" s="16" t="s">
        <v>40</v>
      </c>
      <c r="J1801" s="16" t="n">
        <v>6</v>
      </c>
      <c r="K1801" s="16" t="n">
        <v>4</v>
      </c>
      <c r="L1801" s="16" t="s">
        <v>41</v>
      </c>
      <c r="M1801" s="16" t="str">
        <f aca="false">IF(COUNTIF($A$2:A1801,A1801)&gt;1,"DUPLICATE","")</f>
        <v/>
      </c>
    </row>
    <row r="1802" customFormat="false" ht="15" hidden="false" customHeight="false" outlineLevel="0" collapsed="false">
      <c r="A1802" s="16" t="s">
        <v>2828</v>
      </c>
      <c r="B1802" s="16" t="s">
        <v>2827</v>
      </c>
      <c r="C1802" s="16" t="s">
        <v>1896</v>
      </c>
      <c r="D1802" s="16" t="s">
        <v>291</v>
      </c>
      <c r="E1802" s="16" t="n">
        <v>2</v>
      </c>
      <c r="F1802" s="16" t="n">
        <v>1212</v>
      </c>
      <c r="G1802" s="16" t="n">
        <v>0</v>
      </c>
      <c r="H1802" s="16" t="s">
        <v>655</v>
      </c>
      <c r="I1802" s="16" t="s">
        <v>60</v>
      </c>
      <c r="J1802" s="16" t="n">
        <v>4</v>
      </c>
      <c r="K1802" s="16" t="n">
        <v>4</v>
      </c>
      <c r="L1802" s="16" t="s">
        <v>41</v>
      </c>
      <c r="M1802" s="16" t="str">
        <f aca="false">IF(COUNTIF($A$2:A1802,A1802)&gt;1,"DUPLICATE","")</f>
        <v/>
      </c>
    </row>
    <row r="1803" customFormat="false" ht="15" hidden="false" customHeight="false" outlineLevel="0" collapsed="false">
      <c r="A1803" s="16" t="s">
        <v>2829</v>
      </c>
      <c r="B1803" s="16" t="s">
        <v>2827</v>
      </c>
      <c r="C1803" s="16" t="s">
        <v>1010</v>
      </c>
      <c r="D1803" s="16" t="s">
        <v>149</v>
      </c>
      <c r="E1803" s="16" t="n">
        <v>2</v>
      </c>
      <c r="F1803" s="16" t="n">
        <v>1616</v>
      </c>
      <c r="G1803" s="16" t="n">
        <v>0.05</v>
      </c>
      <c r="H1803" s="16" t="s">
        <v>130</v>
      </c>
      <c r="I1803" s="16"/>
      <c r="J1803" s="16" t="n">
        <v>2</v>
      </c>
      <c r="K1803" s="16" t="n">
        <v>3</v>
      </c>
      <c r="L1803" s="16" t="s">
        <v>57</v>
      </c>
      <c r="M1803" s="16" t="str">
        <f aca="false">IF(COUNTIF($A$2:A1803,A1803)&gt;1,"DUPLICATE","")</f>
        <v/>
      </c>
    </row>
    <row r="1804" customFormat="false" ht="15" hidden="false" customHeight="false" outlineLevel="0" collapsed="false">
      <c r="A1804" s="16" t="s">
        <v>2830</v>
      </c>
      <c r="B1804" s="16" t="s">
        <v>2827</v>
      </c>
      <c r="C1804" s="16" t="s">
        <v>2831</v>
      </c>
      <c r="D1804" s="16" t="s">
        <v>51</v>
      </c>
      <c r="E1804" s="16" t="n">
        <v>1</v>
      </c>
      <c r="F1804" s="16" t="n">
        <v>2296</v>
      </c>
      <c r="G1804" s="16" t="n">
        <v>0.05</v>
      </c>
      <c r="H1804" s="16" t="s">
        <v>112</v>
      </c>
      <c r="I1804" s="16" t="s">
        <v>40</v>
      </c>
      <c r="J1804" s="16" t="n">
        <v>3</v>
      </c>
      <c r="K1804" s="16" t="n">
        <v>4</v>
      </c>
      <c r="L1804" s="16" t="s">
        <v>41</v>
      </c>
      <c r="M1804" s="16" t="str">
        <f aca="false">IF(COUNTIF($A$2:A1804,A1804)&gt;1,"DUPLICATE","")</f>
        <v/>
      </c>
    </row>
    <row r="1805" customFormat="false" ht="15" hidden="false" customHeight="false" outlineLevel="0" collapsed="false">
      <c r="A1805" s="16" t="s">
        <v>2832</v>
      </c>
      <c r="B1805" s="16" t="s">
        <v>2827</v>
      </c>
      <c r="C1805" s="16" t="s">
        <v>202</v>
      </c>
      <c r="D1805" s="16" t="s">
        <v>396</v>
      </c>
      <c r="E1805" s="16" t="n">
        <v>1</v>
      </c>
      <c r="F1805" s="16" t="n">
        <v>5655</v>
      </c>
      <c r="G1805" s="16" t="n">
        <v>0</v>
      </c>
      <c r="H1805" s="16" t="s">
        <v>56</v>
      </c>
      <c r="I1805" s="16" t="s">
        <v>71</v>
      </c>
      <c r="J1805" s="16" t="n">
        <v>4</v>
      </c>
      <c r="K1805" s="16" t="n">
        <v>4</v>
      </c>
      <c r="L1805" s="16" t="s">
        <v>41</v>
      </c>
      <c r="M1805" s="16" t="str">
        <f aca="false">IF(COUNTIF($A$2:A1805,A1805)&gt;1,"DUPLICATE","")</f>
        <v/>
      </c>
    </row>
    <row r="1806" customFormat="false" ht="15" hidden="false" customHeight="false" outlineLevel="0" collapsed="false">
      <c r="A1806" s="16" t="s">
        <v>2833</v>
      </c>
      <c r="B1806" s="16" t="s">
        <v>2827</v>
      </c>
      <c r="C1806" s="16" t="s">
        <v>1625</v>
      </c>
      <c r="D1806" s="16" t="s">
        <v>55</v>
      </c>
      <c r="E1806" s="16" t="n">
        <v>1</v>
      </c>
      <c r="F1806" s="16" t="n">
        <v>2057</v>
      </c>
      <c r="G1806" s="16" t="n">
        <v>0.2</v>
      </c>
      <c r="H1806" s="16" t="s">
        <v>112</v>
      </c>
      <c r="I1806" s="16" t="s">
        <v>60</v>
      </c>
      <c r="J1806" s="16" t="n">
        <v>3</v>
      </c>
      <c r="K1806" s="16" t="n">
        <v>4</v>
      </c>
      <c r="L1806" s="16" t="s">
        <v>41</v>
      </c>
      <c r="M1806" s="16" t="str">
        <f aca="false">IF(COUNTIF($A$2:A1806,A1806)&gt;1,"DUPLICATE","")</f>
        <v/>
      </c>
    </row>
    <row r="1807" customFormat="false" ht="15" hidden="false" customHeight="false" outlineLevel="0" collapsed="false">
      <c r="A1807" s="16" t="s">
        <v>2834</v>
      </c>
      <c r="B1807" s="16" t="s">
        <v>2827</v>
      </c>
      <c r="C1807" s="16" t="s">
        <v>969</v>
      </c>
      <c r="D1807" s="16" t="s">
        <v>88</v>
      </c>
      <c r="E1807" s="16" t="n">
        <v>1</v>
      </c>
      <c r="F1807" s="16" t="n">
        <v>3089</v>
      </c>
      <c r="G1807" s="16" t="n">
        <v>0.05</v>
      </c>
      <c r="H1807" s="16" t="s">
        <v>89</v>
      </c>
      <c r="I1807" s="16" t="s">
        <v>60</v>
      </c>
      <c r="J1807" s="16" t="n">
        <v>5</v>
      </c>
      <c r="K1807" s="16" t="n">
        <v>2</v>
      </c>
      <c r="L1807" s="16" t="s">
        <v>57</v>
      </c>
      <c r="M1807" s="16" t="str">
        <f aca="false">IF(COUNTIF($A$2:A1807,A1807)&gt;1,"DUPLICATE","")</f>
        <v/>
      </c>
    </row>
    <row r="1808" customFormat="false" ht="15" hidden="false" customHeight="false" outlineLevel="0" collapsed="false">
      <c r="A1808" s="16" t="s">
        <v>2835</v>
      </c>
      <c r="B1808" s="16" t="s">
        <v>2827</v>
      </c>
      <c r="C1808" s="16" t="s">
        <v>592</v>
      </c>
      <c r="D1808" s="16" t="s">
        <v>165</v>
      </c>
      <c r="E1808" s="16" t="n">
        <v>1</v>
      </c>
      <c r="F1808" s="16" t="n">
        <v>883</v>
      </c>
      <c r="G1808" s="16" t="n">
        <v>0.15</v>
      </c>
      <c r="H1808" s="16" t="s">
        <v>89</v>
      </c>
      <c r="I1808" s="16"/>
      <c r="J1808" s="16" t="n">
        <v>3</v>
      </c>
      <c r="K1808" s="16" t="n">
        <v>3</v>
      </c>
      <c r="L1808" s="16" t="s">
        <v>41</v>
      </c>
      <c r="M1808" s="16" t="str">
        <f aca="false">IF(COUNTIF($A$2:A1808,A1808)&gt;1,"DUPLICATE","")</f>
        <v/>
      </c>
    </row>
    <row r="1809" customFormat="false" ht="15" hidden="false" customHeight="false" outlineLevel="0" collapsed="false">
      <c r="A1809" s="16" t="s">
        <v>2836</v>
      </c>
      <c r="B1809" s="16" t="s">
        <v>2827</v>
      </c>
      <c r="C1809" s="16" t="s">
        <v>98</v>
      </c>
      <c r="D1809" s="16" t="s">
        <v>88</v>
      </c>
      <c r="E1809" s="16" t="n">
        <v>2</v>
      </c>
      <c r="F1809" s="16" t="n">
        <v>2955</v>
      </c>
      <c r="G1809" s="16" t="n">
        <v>0.05</v>
      </c>
      <c r="H1809" s="16" t="s">
        <v>56</v>
      </c>
      <c r="I1809" s="16" t="s">
        <v>40</v>
      </c>
      <c r="J1809" s="16" t="n">
        <v>5</v>
      </c>
      <c r="K1809" s="16" t="n">
        <v>4</v>
      </c>
      <c r="L1809" s="16" t="s">
        <v>41</v>
      </c>
      <c r="M1809" s="16" t="str">
        <f aca="false">IF(COUNTIF($A$2:A1809,A1809)&gt;1,"DUPLICATE","")</f>
        <v/>
      </c>
    </row>
    <row r="1810" customFormat="false" ht="15" hidden="false" customHeight="false" outlineLevel="0" collapsed="false">
      <c r="A1810" s="16" t="s">
        <v>2837</v>
      </c>
      <c r="B1810" s="16" t="s">
        <v>2827</v>
      </c>
      <c r="C1810" s="16" t="s">
        <v>2838</v>
      </c>
      <c r="D1810" s="16" t="s">
        <v>149</v>
      </c>
      <c r="E1810" s="16" t="n">
        <v>1</v>
      </c>
      <c r="F1810" s="16" t="n">
        <v>1656</v>
      </c>
      <c r="G1810" s="16" t="n">
        <v>0.05</v>
      </c>
      <c r="H1810" s="16" t="s">
        <v>81</v>
      </c>
      <c r="I1810" s="16" t="s">
        <v>47</v>
      </c>
      <c r="J1810" s="16" t="n">
        <v>2</v>
      </c>
      <c r="K1810" s="16" t="n">
        <v>4</v>
      </c>
      <c r="L1810" s="16" t="s">
        <v>41</v>
      </c>
      <c r="M1810" s="16" t="str">
        <f aca="false">IF(COUNTIF($A$2:A1810,A1810)&gt;1,"DUPLICATE","")</f>
        <v/>
      </c>
    </row>
    <row r="1811" customFormat="false" ht="15" hidden="false" customHeight="false" outlineLevel="0" collapsed="false">
      <c r="A1811" s="16" t="s">
        <v>2839</v>
      </c>
      <c r="B1811" s="16" t="s">
        <v>2827</v>
      </c>
      <c r="C1811" s="16" t="s">
        <v>576</v>
      </c>
      <c r="D1811" s="16" t="s">
        <v>149</v>
      </c>
      <c r="E1811" s="16" t="n">
        <v>1</v>
      </c>
      <c r="F1811" s="16" t="n">
        <v>1648</v>
      </c>
      <c r="G1811" s="16" t="n">
        <v>0.05</v>
      </c>
      <c r="H1811" s="16" t="s">
        <v>70</v>
      </c>
      <c r="I1811" s="16" t="s">
        <v>71</v>
      </c>
      <c r="J1811" s="16" t="n">
        <v>5</v>
      </c>
      <c r="K1811" s="16" t="n">
        <v>2</v>
      </c>
      <c r="L1811" s="16" t="s">
        <v>57</v>
      </c>
      <c r="M1811" s="16" t="str">
        <f aca="false">IF(COUNTIF($A$2:A1811,A1811)&gt;1,"DUPLICATE","")</f>
        <v/>
      </c>
    </row>
    <row r="1812" customFormat="false" ht="15" hidden="false" customHeight="false" outlineLevel="0" collapsed="false">
      <c r="A1812" s="16" t="s">
        <v>2840</v>
      </c>
      <c r="B1812" s="16" t="s">
        <v>2841</v>
      </c>
      <c r="C1812" s="16" t="s">
        <v>500</v>
      </c>
      <c r="D1812" s="16" t="s">
        <v>222</v>
      </c>
      <c r="E1812" s="16" t="n">
        <v>2</v>
      </c>
      <c r="F1812" s="16" t="n">
        <v>1824</v>
      </c>
      <c r="G1812" s="16" t="n">
        <v>0.15</v>
      </c>
      <c r="H1812" s="16" t="s">
        <v>130</v>
      </c>
      <c r="I1812" s="16" t="s">
        <v>123</v>
      </c>
      <c r="J1812" s="16" t="n">
        <v>4</v>
      </c>
      <c r="K1812" s="16" t="n">
        <v>3</v>
      </c>
      <c r="L1812" s="16" t="s">
        <v>57</v>
      </c>
      <c r="M1812" s="16" t="str">
        <f aca="false">IF(COUNTIF($A$2:A1812,A1812)&gt;1,"DUPLICATE","")</f>
        <v/>
      </c>
    </row>
    <row r="1813" customFormat="false" ht="15" hidden="false" customHeight="false" outlineLevel="0" collapsed="false">
      <c r="A1813" s="16" t="s">
        <v>2842</v>
      </c>
      <c r="B1813" s="16" t="s">
        <v>2827</v>
      </c>
      <c r="C1813" s="16" t="s">
        <v>1510</v>
      </c>
      <c r="D1813" s="16" t="s">
        <v>216</v>
      </c>
      <c r="E1813" s="16" t="n">
        <v>1</v>
      </c>
      <c r="F1813" s="16" t="n">
        <v>888</v>
      </c>
      <c r="G1813" s="16" t="n">
        <v>0.2</v>
      </c>
      <c r="H1813" s="16" t="s">
        <v>130</v>
      </c>
      <c r="I1813" s="16" t="s">
        <v>60</v>
      </c>
      <c r="J1813" s="16" t="n">
        <v>2</v>
      </c>
      <c r="K1813" s="16" t="n">
        <v>5</v>
      </c>
      <c r="L1813" s="16" t="s">
        <v>41</v>
      </c>
      <c r="M1813" s="16" t="str">
        <f aca="false">IF(COUNTIF($A$2:A1813,A1813)&gt;1,"DUPLICATE","")</f>
        <v/>
      </c>
    </row>
    <row r="1814" customFormat="false" ht="15" hidden="false" customHeight="false" outlineLevel="0" collapsed="false">
      <c r="A1814" s="16" t="s">
        <v>2843</v>
      </c>
      <c r="B1814" s="16" t="s">
        <v>2827</v>
      </c>
      <c r="C1814" s="16" t="s">
        <v>363</v>
      </c>
      <c r="D1814" s="16" t="s">
        <v>300</v>
      </c>
      <c r="E1814" s="16" t="n">
        <v>2</v>
      </c>
      <c r="F1814" s="16" t="n">
        <v>2473</v>
      </c>
      <c r="G1814" s="16" t="n">
        <v>0</v>
      </c>
      <c r="H1814" s="16" t="s">
        <v>70</v>
      </c>
      <c r="I1814" s="16" t="s">
        <v>60</v>
      </c>
      <c r="J1814" s="16" t="n">
        <v>4</v>
      </c>
      <c r="K1814" s="16" t="n">
        <v>4</v>
      </c>
      <c r="L1814" s="16" t="s">
        <v>41</v>
      </c>
      <c r="M1814" s="16" t="str">
        <f aca="false">IF(COUNTIF($A$2:A1814,A1814)&gt;1,"DUPLICATE","")</f>
        <v/>
      </c>
    </row>
    <row r="1815" customFormat="false" ht="15" hidden="false" customHeight="false" outlineLevel="0" collapsed="false">
      <c r="A1815" s="16" t="s">
        <v>2844</v>
      </c>
      <c r="B1815" s="16" t="s">
        <v>2845</v>
      </c>
      <c r="C1815" s="16" t="s">
        <v>198</v>
      </c>
      <c r="D1815" s="16" t="s">
        <v>149</v>
      </c>
      <c r="E1815" s="16" t="n">
        <v>2</v>
      </c>
      <c r="F1815" s="16" t="n">
        <v>1537</v>
      </c>
      <c r="G1815" s="16" t="n">
        <v>0.2</v>
      </c>
      <c r="H1815" s="16" t="s">
        <v>130</v>
      </c>
      <c r="I1815" s="16" t="s">
        <v>123</v>
      </c>
      <c r="J1815" s="16" t="n">
        <v>3</v>
      </c>
      <c r="K1815" s="16" t="n">
        <v>5</v>
      </c>
      <c r="L1815" s="16" t="s">
        <v>41</v>
      </c>
      <c r="M1815" s="16" t="str">
        <f aca="false">IF(COUNTIF($A$2:A1815,A1815)&gt;1,"DUPLICATE","")</f>
        <v/>
      </c>
    </row>
    <row r="1816" customFormat="false" ht="15" hidden="false" customHeight="false" outlineLevel="0" collapsed="false">
      <c r="A1816" s="16" t="s">
        <v>2846</v>
      </c>
      <c r="B1816" s="16" t="s">
        <v>2845</v>
      </c>
      <c r="C1816" s="16" t="s">
        <v>2605</v>
      </c>
      <c r="D1816" s="16" t="s">
        <v>222</v>
      </c>
      <c r="E1816" s="16" t="n">
        <v>1</v>
      </c>
      <c r="F1816" s="16" t="n">
        <v>1972</v>
      </c>
      <c r="G1816" s="16" t="n">
        <v>0.05</v>
      </c>
      <c r="H1816" s="16" t="s">
        <v>560</v>
      </c>
      <c r="I1816" s="16" t="s">
        <v>100</v>
      </c>
      <c r="J1816" s="16" t="n">
        <v>2</v>
      </c>
      <c r="K1816" s="16" t="n">
        <v>5</v>
      </c>
      <c r="L1816" s="16" t="s">
        <v>41</v>
      </c>
      <c r="M1816" s="16" t="str">
        <f aca="false">IF(COUNTIF($A$2:A1816,A1816)&gt;1,"DUPLICATE","")</f>
        <v/>
      </c>
    </row>
    <row r="1817" customFormat="false" ht="15" hidden="false" customHeight="false" outlineLevel="0" collapsed="false">
      <c r="A1817" s="16" t="s">
        <v>2847</v>
      </c>
      <c r="B1817" s="16" t="s">
        <v>2845</v>
      </c>
      <c r="C1817" s="16" t="s">
        <v>114</v>
      </c>
      <c r="D1817" s="16" t="s">
        <v>45</v>
      </c>
      <c r="E1817" s="16" t="n">
        <v>3</v>
      </c>
      <c r="F1817" s="16" t="n">
        <v>296</v>
      </c>
      <c r="G1817" s="16" t="n">
        <v>0.2</v>
      </c>
      <c r="H1817" s="16" t="s">
        <v>112</v>
      </c>
      <c r="I1817" s="16" t="s">
        <v>60</v>
      </c>
      <c r="J1817" s="16" t="n">
        <v>3</v>
      </c>
      <c r="K1817" s="16" t="n">
        <v>5</v>
      </c>
      <c r="L1817" s="16" t="s">
        <v>41</v>
      </c>
      <c r="M1817" s="16" t="str">
        <f aca="false">IF(COUNTIF($A$2:A1817,A1817)&gt;1,"DUPLICATE","")</f>
        <v/>
      </c>
    </row>
    <row r="1818" customFormat="false" ht="15" hidden="false" customHeight="false" outlineLevel="0" collapsed="false">
      <c r="A1818" s="16" t="s">
        <v>2848</v>
      </c>
      <c r="B1818" s="16" t="s">
        <v>2845</v>
      </c>
      <c r="C1818" s="16" t="s">
        <v>2849</v>
      </c>
      <c r="D1818" s="16" t="s">
        <v>63</v>
      </c>
      <c r="E1818" s="16" t="n">
        <v>1</v>
      </c>
      <c r="F1818" s="16" t="n">
        <v>1571</v>
      </c>
      <c r="G1818" s="16" t="n">
        <v>0.1</v>
      </c>
      <c r="H1818" s="16" t="s">
        <v>39</v>
      </c>
      <c r="I1818" s="16" t="s">
        <v>60</v>
      </c>
      <c r="J1818" s="16" t="n">
        <v>3</v>
      </c>
      <c r="K1818" s="16" t="n">
        <v>4</v>
      </c>
      <c r="L1818" s="16" t="s">
        <v>41</v>
      </c>
      <c r="M1818" s="16" t="str">
        <f aca="false">IF(COUNTIF($A$2:A1818,A1818)&gt;1,"DUPLICATE","")</f>
        <v/>
      </c>
    </row>
    <row r="1819" customFormat="false" ht="15" hidden="false" customHeight="false" outlineLevel="0" collapsed="false">
      <c r="A1819" s="16" t="s">
        <v>2850</v>
      </c>
      <c r="B1819" s="16" t="s">
        <v>2845</v>
      </c>
      <c r="C1819" s="16" t="s">
        <v>312</v>
      </c>
      <c r="D1819" s="16" t="s">
        <v>259</v>
      </c>
      <c r="E1819" s="16" t="n">
        <v>2</v>
      </c>
      <c r="F1819" s="16" t="n">
        <v>491</v>
      </c>
      <c r="G1819" s="16" t="n">
        <v>0</v>
      </c>
      <c r="H1819" s="16" t="s">
        <v>130</v>
      </c>
      <c r="I1819" s="16" t="s">
        <v>71</v>
      </c>
      <c r="J1819" s="16" t="n">
        <v>4</v>
      </c>
      <c r="K1819" s="16" t="n">
        <v>5</v>
      </c>
      <c r="L1819" s="16" t="s">
        <v>41</v>
      </c>
      <c r="M1819" s="16" t="str">
        <f aca="false">IF(COUNTIF($A$2:A1819,A1819)&gt;1,"DUPLICATE","")</f>
        <v/>
      </c>
    </row>
    <row r="1820" customFormat="false" ht="15" hidden="false" customHeight="false" outlineLevel="0" collapsed="false">
      <c r="A1820" s="16" t="s">
        <v>2851</v>
      </c>
      <c r="B1820" s="16" t="s">
        <v>2845</v>
      </c>
      <c r="C1820" s="16" t="s">
        <v>1014</v>
      </c>
      <c r="D1820" s="16" t="s">
        <v>136</v>
      </c>
      <c r="E1820" s="16" t="n">
        <v>2</v>
      </c>
      <c r="F1820" s="16" t="n">
        <v>2174</v>
      </c>
      <c r="G1820" s="16" t="n">
        <v>0.05</v>
      </c>
      <c r="H1820" s="16" t="s">
        <v>39</v>
      </c>
      <c r="I1820" s="16" t="s">
        <v>71</v>
      </c>
      <c r="J1820" s="16" t="n">
        <v>6</v>
      </c>
      <c r="K1820" s="16" t="n">
        <v>3</v>
      </c>
      <c r="L1820" s="16" t="s">
        <v>41</v>
      </c>
      <c r="M1820" s="16" t="str">
        <f aca="false">IF(COUNTIF($A$2:A1820,A1820)&gt;1,"DUPLICATE","")</f>
        <v/>
      </c>
    </row>
    <row r="1821" customFormat="false" ht="15" hidden="false" customHeight="false" outlineLevel="0" collapsed="false">
      <c r="A1821" s="16" t="s">
        <v>2852</v>
      </c>
      <c r="B1821" s="16" t="s">
        <v>2845</v>
      </c>
      <c r="C1821" s="16" t="s">
        <v>1465</v>
      </c>
      <c r="D1821" s="16" t="s">
        <v>84</v>
      </c>
      <c r="E1821" s="16" t="n">
        <v>1</v>
      </c>
      <c r="F1821" s="16" t="n">
        <v>259</v>
      </c>
      <c r="G1821" s="16" t="n">
        <v>0.1</v>
      </c>
      <c r="H1821" s="16" t="s">
        <v>39</v>
      </c>
      <c r="I1821" s="16" t="s">
        <v>71</v>
      </c>
      <c r="J1821" s="16" t="n">
        <v>4</v>
      </c>
      <c r="K1821" s="16" t="n">
        <v>4</v>
      </c>
      <c r="L1821" s="16" t="s">
        <v>41</v>
      </c>
      <c r="M1821" s="16" t="str">
        <f aca="false">IF(COUNTIF($A$2:A1821,A1821)&gt;1,"DUPLICATE","")</f>
        <v/>
      </c>
    </row>
    <row r="1822" customFormat="false" ht="15" hidden="false" customHeight="false" outlineLevel="0" collapsed="false">
      <c r="A1822" s="16" t="s">
        <v>2853</v>
      </c>
      <c r="B1822" s="16" t="s">
        <v>2845</v>
      </c>
      <c r="C1822" s="16" t="s">
        <v>498</v>
      </c>
      <c r="D1822" s="16" t="s">
        <v>262</v>
      </c>
      <c r="E1822" s="16" t="n">
        <v>1</v>
      </c>
      <c r="F1822" s="16" t="n">
        <v>819</v>
      </c>
      <c r="G1822" s="16" t="n">
        <v>0.2</v>
      </c>
      <c r="H1822" s="16" t="s">
        <v>130</v>
      </c>
      <c r="I1822" s="16" t="s">
        <v>40</v>
      </c>
      <c r="J1822" s="16" t="n">
        <v>5</v>
      </c>
      <c r="K1822" s="16" t="n">
        <v>4</v>
      </c>
      <c r="L1822" s="16" t="s">
        <v>41</v>
      </c>
      <c r="M1822" s="16" t="str">
        <f aca="false">IF(COUNTIF($A$2:A1822,A1822)&gt;1,"DUPLICATE","")</f>
        <v/>
      </c>
    </row>
    <row r="1823" customFormat="false" ht="15" hidden="false" customHeight="false" outlineLevel="0" collapsed="false">
      <c r="A1823" s="16" t="s">
        <v>2854</v>
      </c>
      <c r="B1823" s="16" t="s">
        <v>2845</v>
      </c>
      <c r="C1823" s="16" t="s">
        <v>1395</v>
      </c>
      <c r="D1823" s="16" t="s">
        <v>126</v>
      </c>
      <c r="E1823" s="16" t="n">
        <v>99</v>
      </c>
      <c r="F1823" s="16" t="n">
        <v>401</v>
      </c>
      <c r="G1823" s="16" t="n">
        <v>0.15</v>
      </c>
      <c r="H1823" s="16" t="s">
        <v>112</v>
      </c>
      <c r="I1823" s="16" t="s">
        <v>60</v>
      </c>
      <c r="J1823" s="16" t="n">
        <v>3</v>
      </c>
      <c r="K1823" s="16" t="n">
        <v>4</v>
      </c>
      <c r="L1823" s="16" t="s">
        <v>41</v>
      </c>
      <c r="M1823" s="16" t="str">
        <f aca="false">IF(COUNTIF($A$2:A1823,A1823)&gt;1,"DUPLICATE","")</f>
        <v/>
      </c>
    </row>
    <row r="1824" customFormat="false" ht="15" hidden="false" customHeight="false" outlineLevel="0" collapsed="false">
      <c r="A1824" s="16" t="s">
        <v>2855</v>
      </c>
      <c r="B1824" s="16" t="s">
        <v>2845</v>
      </c>
      <c r="C1824" s="16" t="s">
        <v>837</v>
      </c>
      <c r="D1824" s="16" t="s">
        <v>136</v>
      </c>
      <c r="E1824" s="16" t="n">
        <v>1</v>
      </c>
      <c r="F1824" s="16" t="n">
        <v>2095</v>
      </c>
      <c r="G1824" s="16" t="n">
        <v>0.15</v>
      </c>
      <c r="H1824" s="16" t="s">
        <v>46</v>
      </c>
      <c r="I1824" s="16" t="s">
        <v>60</v>
      </c>
      <c r="J1824" s="16" t="n">
        <v>2</v>
      </c>
      <c r="K1824" s="16" t="n">
        <v>4</v>
      </c>
      <c r="L1824" s="16" t="s">
        <v>41</v>
      </c>
      <c r="M1824" s="16" t="str">
        <f aca="false">IF(COUNTIF($A$2:A1824,A1824)&gt;1,"DUPLICATE","")</f>
        <v/>
      </c>
    </row>
    <row r="1825" customFormat="false" ht="15" hidden="false" customHeight="false" outlineLevel="0" collapsed="false">
      <c r="A1825" s="16" t="s">
        <v>2856</v>
      </c>
      <c r="B1825" s="16" t="s">
        <v>2845</v>
      </c>
      <c r="C1825" s="16" t="s">
        <v>2689</v>
      </c>
      <c r="D1825" s="16" t="s">
        <v>308</v>
      </c>
      <c r="E1825" s="16" t="n">
        <v>2</v>
      </c>
      <c r="F1825" s="16" t="n">
        <v>199</v>
      </c>
      <c r="G1825" s="16" t="n">
        <v>0</v>
      </c>
      <c r="H1825" s="16" t="s">
        <v>545</v>
      </c>
      <c r="I1825" s="16" t="s">
        <v>71</v>
      </c>
      <c r="J1825" s="16" t="n">
        <v>4</v>
      </c>
      <c r="K1825" s="16" t="n">
        <v>3</v>
      </c>
      <c r="L1825" s="16" t="s">
        <v>41</v>
      </c>
      <c r="M1825" s="16" t="str">
        <f aca="false">IF(COUNTIF($A$2:A1825,A1825)&gt;1,"DUPLICATE","")</f>
        <v/>
      </c>
    </row>
    <row r="1826" customFormat="false" ht="15" hidden="false" customHeight="false" outlineLevel="0" collapsed="false">
      <c r="A1826" s="16" t="s">
        <v>2857</v>
      </c>
      <c r="B1826" s="16" t="s">
        <v>2845</v>
      </c>
      <c r="C1826" s="16" t="s">
        <v>946</v>
      </c>
      <c r="D1826" s="16" t="s">
        <v>99</v>
      </c>
      <c r="E1826" s="16" t="n">
        <v>2</v>
      </c>
      <c r="F1826" s="16" t="n">
        <v>705</v>
      </c>
      <c r="G1826" s="16" t="n">
        <v>0.05</v>
      </c>
      <c r="H1826" s="16" t="s">
        <v>46</v>
      </c>
      <c r="I1826" s="16" t="s">
        <v>60</v>
      </c>
      <c r="J1826" s="16" t="n">
        <v>4</v>
      </c>
      <c r="K1826" s="16" t="n">
        <v>3</v>
      </c>
      <c r="L1826" s="16" t="s">
        <v>57</v>
      </c>
      <c r="M1826" s="16" t="str">
        <f aca="false">IF(COUNTIF($A$2:A1826,A1826)&gt;1,"DUPLICATE","")</f>
        <v/>
      </c>
    </row>
    <row r="1827" customFormat="false" ht="15" hidden="false" customHeight="false" outlineLevel="0" collapsed="false">
      <c r="A1827" s="16" t="s">
        <v>2858</v>
      </c>
      <c r="B1827" s="16" t="s">
        <v>2845</v>
      </c>
      <c r="C1827" s="16" t="s">
        <v>2859</v>
      </c>
      <c r="D1827" s="16" t="s">
        <v>95</v>
      </c>
      <c r="E1827" s="16" t="n">
        <v>2</v>
      </c>
      <c r="F1827" s="16" t="n">
        <v>1467</v>
      </c>
      <c r="G1827" s="16" t="n">
        <v>0</v>
      </c>
      <c r="H1827" s="16" t="s">
        <v>130</v>
      </c>
      <c r="I1827" s="16" t="s">
        <v>60</v>
      </c>
      <c r="J1827" s="16" t="n">
        <v>3</v>
      </c>
      <c r="K1827" s="16" t="n">
        <v>4</v>
      </c>
      <c r="L1827" s="16" t="s">
        <v>41</v>
      </c>
      <c r="M1827" s="16" t="str">
        <f aca="false">IF(COUNTIF($A$2:A1827,A1827)&gt;1,"DUPLICATE","")</f>
        <v/>
      </c>
    </row>
    <row r="1828" customFormat="false" ht="15" hidden="false" customHeight="false" outlineLevel="0" collapsed="false">
      <c r="A1828" s="16" t="s">
        <v>2860</v>
      </c>
      <c r="B1828" s="16" t="s">
        <v>2845</v>
      </c>
      <c r="C1828" s="16" t="s">
        <v>1453</v>
      </c>
      <c r="D1828" s="16" t="s">
        <v>139</v>
      </c>
      <c r="E1828" s="16" t="n">
        <v>3</v>
      </c>
      <c r="F1828" s="16" t="n">
        <v>349</v>
      </c>
      <c r="G1828" s="16" t="n">
        <v>0.2</v>
      </c>
      <c r="H1828" s="16" t="s">
        <v>70</v>
      </c>
      <c r="I1828" s="16" t="s">
        <v>123</v>
      </c>
      <c r="J1828" s="16" t="n">
        <v>5</v>
      </c>
      <c r="K1828" s="16" t="n">
        <v>4</v>
      </c>
      <c r="L1828" s="16" t="s">
        <v>41</v>
      </c>
      <c r="M1828" s="16" t="str">
        <f aca="false">IF(COUNTIF($A$2:A1828,A1828)&gt;1,"DUPLICATE","")</f>
        <v/>
      </c>
    </row>
    <row r="1829" customFormat="false" ht="15" hidden="false" customHeight="false" outlineLevel="0" collapsed="false">
      <c r="A1829" s="16" t="s">
        <v>2861</v>
      </c>
      <c r="B1829" s="16" t="s">
        <v>2862</v>
      </c>
      <c r="C1829" s="16" t="s">
        <v>286</v>
      </c>
      <c r="D1829" s="16" t="s">
        <v>393</v>
      </c>
      <c r="E1829" s="16" t="n">
        <v>2</v>
      </c>
      <c r="F1829" s="16" t="n">
        <v>496</v>
      </c>
      <c r="G1829" s="16" t="n">
        <v>0.05</v>
      </c>
      <c r="H1829" s="16" t="s">
        <v>39</v>
      </c>
      <c r="I1829" s="16" t="s">
        <v>100</v>
      </c>
      <c r="J1829" s="16" t="n">
        <v>3</v>
      </c>
      <c r="K1829" s="16"/>
      <c r="L1829" s="16" t="s">
        <v>57</v>
      </c>
      <c r="M1829" s="16" t="str">
        <f aca="false">IF(COUNTIF($A$2:A1829,A1829)&gt;1,"DUPLICATE","")</f>
        <v/>
      </c>
    </row>
    <row r="1830" customFormat="false" ht="15" hidden="false" customHeight="false" outlineLevel="0" collapsed="false">
      <c r="A1830" s="16" t="s">
        <v>2863</v>
      </c>
      <c r="B1830" s="16" t="s">
        <v>2862</v>
      </c>
      <c r="C1830" s="16" t="s">
        <v>946</v>
      </c>
      <c r="D1830" s="16" t="s">
        <v>77</v>
      </c>
      <c r="E1830" s="16" t="n">
        <v>3</v>
      </c>
      <c r="F1830" s="16" t="n">
        <v>341</v>
      </c>
      <c r="G1830" s="16" t="n">
        <v>0.05</v>
      </c>
      <c r="H1830" s="16" t="s">
        <v>208</v>
      </c>
      <c r="I1830" s="16" t="s">
        <v>60</v>
      </c>
      <c r="J1830" s="16" t="n">
        <v>4</v>
      </c>
      <c r="K1830" s="16" t="n">
        <v>4</v>
      </c>
      <c r="L1830" s="16" t="s">
        <v>41</v>
      </c>
      <c r="M1830" s="16" t="str">
        <f aca="false">IF(COUNTIF($A$2:A1830,A1830)&gt;1,"DUPLICATE","")</f>
        <v/>
      </c>
    </row>
    <row r="1831" customFormat="false" ht="15" hidden="false" customHeight="false" outlineLevel="0" collapsed="false">
      <c r="A1831" s="16" t="s">
        <v>2864</v>
      </c>
      <c r="B1831" s="16" t="s">
        <v>2862</v>
      </c>
      <c r="C1831" s="16" t="s">
        <v>1068</v>
      </c>
      <c r="D1831" s="16" t="s">
        <v>51</v>
      </c>
      <c r="E1831" s="16" t="n">
        <v>1</v>
      </c>
      <c r="F1831" s="16" t="s">
        <v>2865</v>
      </c>
      <c r="G1831" s="16" t="n">
        <v>0.1</v>
      </c>
      <c r="H1831" s="16" t="s">
        <v>46</v>
      </c>
      <c r="I1831" s="16" t="s">
        <v>60</v>
      </c>
      <c r="J1831" s="16" t="n">
        <v>4</v>
      </c>
      <c r="K1831" s="16" t="n">
        <v>2</v>
      </c>
      <c r="L1831" s="16" t="s">
        <v>57</v>
      </c>
      <c r="M1831" s="16" t="str">
        <f aca="false">IF(COUNTIF($A$2:A1831,A1831)&gt;1,"DUPLICATE","")</f>
        <v/>
      </c>
    </row>
    <row r="1832" customFormat="false" ht="15" hidden="false" customHeight="false" outlineLevel="0" collapsed="false">
      <c r="A1832" s="16" t="s">
        <v>2866</v>
      </c>
      <c r="B1832" s="16" t="s">
        <v>2862</v>
      </c>
      <c r="C1832" s="16" t="s">
        <v>559</v>
      </c>
      <c r="D1832" s="16" t="s">
        <v>142</v>
      </c>
      <c r="E1832" s="16" t="n">
        <v>1</v>
      </c>
      <c r="F1832" s="16" t="n">
        <v>623</v>
      </c>
      <c r="G1832" s="16" t="n">
        <v>0</v>
      </c>
      <c r="H1832" s="16" t="s">
        <v>46</v>
      </c>
      <c r="I1832" s="16" t="s">
        <v>40</v>
      </c>
      <c r="J1832" s="16" t="n">
        <v>4</v>
      </c>
      <c r="K1832" s="16" t="n">
        <v>4</v>
      </c>
      <c r="L1832" s="16" t="s">
        <v>41</v>
      </c>
      <c r="M1832" s="16" t="str">
        <f aca="false">IF(COUNTIF($A$2:A1832,A1832)&gt;1,"DUPLICATE","")</f>
        <v/>
      </c>
    </row>
    <row r="1833" customFormat="false" ht="15" hidden="false" customHeight="false" outlineLevel="0" collapsed="false">
      <c r="A1833" s="16" t="s">
        <v>2867</v>
      </c>
      <c r="B1833" s="16" t="s">
        <v>2862</v>
      </c>
      <c r="C1833" s="16" t="s">
        <v>800</v>
      </c>
      <c r="D1833" s="16" t="s">
        <v>211</v>
      </c>
      <c r="E1833" s="16" t="n">
        <v>2</v>
      </c>
      <c r="F1833" s="16" t="n">
        <v>1340</v>
      </c>
      <c r="G1833" s="16" t="n">
        <v>0.05</v>
      </c>
      <c r="H1833" s="16" t="s">
        <v>67</v>
      </c>
      <c r="I1833" s="16" t="s">
        <v>40</v>
      </c>
      <c r="J1833" s="16" t="n">
        <v>2</v>
      </c>
      <c r="K1833" s="16" t="n">
        <v>4</v>
      </c>
      <c r="L1833" s="16" t="s">
        <v>41</v>
      </c>
      <c r="M1833" s="16" t="str">
        <f aca="false">IF(COUNTIF($A$2:A1833,A1833)&gt;1,"DUPLICATE","")</f>
        <v/>
      </c>
    </row>
    <row r="1834" customFormat="false" ht="15" hidden="false" customHeight="false" outlineLevel="0" collapsed="false">
      <c r="A1834" s="16" t="s">
        <v>2868</v>
      </c>
      <c r="B1834" s="16" t="s">
        <v>2862</v>
      </c>
      <c r="C1834" s="16" t="s">
        <v>1074</v>
      </c>
      <c r="D1834" s="16" t="s">
        <v>170</v>
      </c>
      <c r="E1834" s="16" t="n">
        <v>1</v>
      </c>
      <c r="F1834" s="16" t="n">
        <v>3456</v>
      </c>
      <c r="G1834" s="16" t="n">
        <v>0.3</v>
      </c>
      <c r="H1834" s="16" t="s">
        <v>70</v>
      </c>
      <c r="I1834" s="16" t="s">
        <v>60</v>
      </c>
      <c r="J1834" s="16" t="n">
        <v>7</v>
      </c>
      <c r="K1834" s="16" t="n">
        <v>3</v>
      </c>
      <c r="L1834" s="16" t="s">
        <v>41</v>
      </c>
      <c r="M1834" s="16" t="str">
        <f aca="false">IF(COUNTIF($A$2:A1834,A1834)&gt;1,"DUPLICATE","")</f>
        <v/>
      </c>
    </row>
    <row r="1835" customFormat="false" ht="15" hidden="false" customHeight="false" outlineLevel="0" collapsed="false">
      <c r="A1835" s="16" t="s">
        <v>2869</v>
      </c>
      <c r="B1835" s="16" t="s">
        <v>2862</v>
      </c>
      <c r="C1835" s="16" t="s">
        <v>1063</v>
      </c>
      <c r="D1835" s="16" t="s">
        <v>139</v>
      </c>
      <c r="E1835" s="16" t="n">
        <v>2</v>
      </c>
      <c r="F1835" s="16" t="n">
        <v>335</v>
      </c>
      <c r="G1835" s="16" t="n">
        <v>0.2</v>
      </c>
      <c r="H1835" s="16" t="s">
        <v>81</v>
      </c>
      <c r="I1835" s="16" t="s">
        <v>60</v>
      </c>
      <c r="J1835" s="16" t="n">
        <v>2</v>
      </c>
      <c r="K1835" s="16" t="n">
        <v>5</v>
      </c>
      <c r="L1835" s="16" t="s">
        <v>41</v>
      </c>
      <c r="M1835" s="16" t="str">
        <f aca="false">IF(COUNTIF($A$2:A1835,A1835)&gt;1,"DUPLICATE","")</f>
        <v/>
      </c>
    </row>
    <row r="1836" customFormat="false" ht="15" hidden="false" customHeight="false" outlineLevel="0" collapsed="false">
      <c r="A1836" s="16" t="s">
        <v>2870</v>
      </c>
      <c r="B1836" s="16" t="s">
        <v>2862</v>
      </c>
      <c r="C1836" s="16" t="s">
        <v>817</v>
      </c>
      <c r="D1836" s="16" t="s">
        <v>92</v>
      </c>
      <c r="E1836" s="16" t="n">
        <v>3</v>
      </c>
      <c r="F1836" s="16" t="s">
        <v>2871</v>
      </c>
      <c r="G1836" s="16" t="n">
        <v>0</v>
      </c>
      <c r="H1836" s="16" t="s">
        <v>67</v>
      </c>
      <c r="I1836" s="16" t="s">
        <v>60</v>
      </c>
      <c r="J1836" s="16" t="n">
        <v>5</v>
      </c>
      <c r="K1836" s="16" t="n">
        <v>5</v>
      </c>
      <c r="L1836" s="16" t="s">
        <v>41</v>
      </c>
      <c r="M1836" s="16" t="str">
        <f aca="false">IF(COUNTIF($A$2:A1836,A1836)&gt;1,"DUPLICATE","")</f>
        <v/>
      </c>
    </row>
    <row r="1837" customFormat="false" ht="15" hidden="false" customHeight="false" outlineLevel="0" collapsed="false">
      <c r="A1837" s="16" t="s">
        <v>2872</v>
      </c>
      <c r="B1837" s="16" t="s">
        <v>2873</v>
      </c>
      <c r="C1837" s="16" t="s">
        <v>325</v>
      </c>
      <c r="D1837" s="16" t="s">
        <v>136</v>
      </c>
      <c r="E1837" s="16" t="n">
        <v>1</v>
      </c>
      <c r="F1837" s="16" t="n">
        <v>2205</v>
      </c>
      <c r="G1837" s="16" t="n">
        <v>0.1</v>
      </c>
      <c r="H1837" s="16" t="s">
        <v>655</v>
      </c>
      <c r="I1837" s="16" t="s">
        <v>40</v>
      </c>
      <c r="J1837" s="16" t="n">
        <v>3</v>
      </c>
      <c r="K1837" s="16" t="n">
        <v>4</v>
      </c>
      <c r="L1837" s="16" t="s">
        <v>41</v>
      </c>
      <c r="M1837" s="16" t="str">
        <f aca="false">IF(COUNTIF($A$2:A1837,A1837)&gt;1,"DUPLICATE","")</f>
        <v/>
      </c>
    </row>
    <row r="1838" customFormat="false" ht="15" hidden="false" customHeight="false" outlineLevel="0" collapsed="false">
      <c r="A1838" s="16" t="s">
        <v>2874</v>
      </c>
      <c r="B1838" s="16" t="s">
        <v>2873</v>
      </c>
      <c r="C1838" s="16" t="s">
        <v>76</v>
      </c>
      <c r="D1838" s="16" t="s">
        <v>126</v>
      </c>
      <c r="E1838" s="16" t="n">
        <v>3</v>
      </c>
      <c r="F1838" s="16" t="n">
        <v>396</v>
      </c>
      <c r="G1838" s="16" t="n">
        <v>0.2</v>
      </c>
      <c r="H1838" s="16" t="s">
        <v>46</v>
      </c>
      <c r="I1838" s="16" t="s">
        <v>40</v>
      </c>
      <c r="J1838" s="16" t="n">
        <v>3</v>
      </c>
      <c r="K1838" s="16" t="n">
        <v>3</v>
      </c>
      <c r="L1838" s="16" t="s">
        <v>57</v>
      </c>
      <c r="M1838" s="16" t="str">
        <f aca="false">IF(COUNTIF($A$2:A1838,A1838)&gt;1,"DUPLICATE","")</f>
        <v/>
      </c>
    </row>
    <row r="1839" customFormat="false" ht="15" hidden="false" customHeight="false" outlineLevel="0" collapsed="false">
      <c r="A1839" s="16" t="s">
        <v>2875</v>
      </c>
      <c r="B1839" s="16" t="s">
        <v>2873</v>
      </c>
      <c r="C1839" s="16" t="s">
        <v>384</v>
      </c>
      <c r="D1839" s="16" t="s">
        <v>232</v>
      </c>
      <c r="E1839" s="16" t="n">
        <v>2</v>
      </c>
      <c r="F1839" s="16" t="n">
        <v>2039</v>
      </c>
      <c r="G1839" s="16" t="n">
        <v>0.3</v>
      </c>
      <c r="H1839" s="16" t="s">
        <v>483</v>
      </c>
      <c r="I1839" s="16" t="s">
        <v>60</v>
      </c>
      <c r="J1839" s="16" t="n">
        <v>6</v>
      </c>
      <c r="K1839" s="16"/>
      <c r="L1839" s="16" t="s">
        <v>57</v>
      </c>
      <c r="M1839" s="16" t="str">
        <f aca="false">IF(COUNTIF($A$2:A1839,A1839)&gt;1,"DUPLICATE","")</f>
        <v/>
      </c>
    </row>
    <row r="1840" customFormat="false" ht="15" hidden="false" customHeight="false" outlineLevel="0" collapsed="false">
      <c r="A1840" s="16" t="s">
        <v>2876</v>
      </c>
      <c r="B1840" s="16" t="s">
        <v>2873</v>
      </c>
      <c r="C1840" s="16" t="s">
        <v>2218</v>
      </c>
      <c r="D1840" s="16" t="s">
        <v>51</v>
      </c>
      <c r="E1840" s="16" t="n">
        <v>2</v>
      </c>
      <c r="F1840" s="16" t="n">
        <v>2324</v>
      </c>
      <c r="G1840" s="16" t="n">
        <v>0.3</v>
      </c>
      <c r="H1840" s="16" t="s">
        <v>130</v>
      </c>
      <c r="I1840" s="16" t="s">
        <v>71</v>
      </c>
      <c r="J1840" s="16" t="n">
        <v>6</v>
      </c>
      <c r="K1840" s="16" t="n">
        <v>5</v>
      </c>
      <c r="L1840" s="16" t="s">
        <v>41</v>
      </c>
      <c r="M1840" s="16" t="str">
        <f aca="false">IF(COUNTIF($A$2:A1840,A1840)&gt;1,"DUPLICATE","")</f>
        <v/>
      </c>
    </row>
    <row r="1841" customFormat="false" ht="15" hidden="false" customHeight="false" outlineLevel="0" collapsed="false">
      <c r="A1841" s="16" t="s">
        <v>2877</v>
      </c>
      <c r="B1841" s="16" t="s">
        <v>2873</v>
      </c>
      <c r="C1841" s="16" t="s">
        <v>2878</v>
      </c>
      <c r="D1841" s="16" t="s">
        <v>219</v>
      </c>
      <c r="E1841" s="16" t="n">
        <v>2</v>
      </c>
      <c r="F1841" s="16" t="n">
        <v>1314</v>
      </c>
      <c r="G1841" s="16" t="n">
        <v>0.2</v>
      </c>
      <c r="H1841" s="16" t="s">
        <v>281</v>
      </c>
      <c r="I1841" s="16" t="s">
        <v>60</v>
      </c>
      <c r="J1841" s="16" t="n">
        <v>5</v>
      </c>
      <c r="K1841" s="16" t="n">
        <v>4</v>
      </c>
      <c r="L1841" s="16" t="s">
        <v>41</v>
      </c>
      <c r="M1841" s="16" t="str">
        <f aca="false">IF(COUNTIF($A$2:A1841,A1841)&gt;1,"DUPLICATE","")</f>
        <v/>
      </c>
    </row>
    <row r="1842" customFormat="false" ht="15" hidden="false" customHeight="false" outlineLevel="0" collapsed="false">
      <c r="A1842" s="16" t="s">
        <v>2879</v>
      </c>
      <c r="B1842" s="16" t="s">
        <v>2873</v>
      </c>
      <c r="C1842" s="16" t="s">
        <v>357</v>
      </c>
      <c r="D1842" s="16" t="s">
        <v>63</v>
      </c>
      <c r="E1842" s="16" t="n">
        <v>1</v>
      </c>
      <c r="F1842" s="16" t="n">
        <v>1425</v>
      </c>
      <c r="G1842" s="16" t="n">
        <v>0</v>
      </c>
      <c r="H1842" s="16" t="s">
        <v>81</v>
      </c>
      <c r="I1842" s="16" t="s">
        <v>71</v>
      </c>
      <c r="J1842" s="16" t="n">
        <v>4</v>
      </c>
      <c r="K1842" s="16" t="n">
        <v>4</v>
      </c>
      <c r="L1842" s="16" t="s">
        <v>41</v>
      </c>
      <c r="M1842" s="16" t="str">
        <f aca="false">IF(COUNTIF($A$2:A1842,A1842)&gt;1,"DUPLICATE","")</f>
        <v/>
      </c>
    </row>
    <row r="1843" customFormat="false" ht="15" hidden="false" customHeight="false" outlineLevel="0" collapsed="false">
      <c r="A1843" s="16" t="s">
        <v>2880</v>
      </c>
      <c r="B1843" s="16" t="s">
        <v>2873</v>
      </c>
      <c r="C1843" s="16" t="s">
        <v>1779</v>
      </c>
      <c r="D1843" s="16" t="s">
        <v>250</v>
      </c>
      <c r="E1843" s="16" t="n">
        <v>3</v>
      </c>
      <c r="F1843" s="16" t="n">
        <v>722</v>
      </c>
      <c r="G1843" s="16" t="n">
        <v>0.1</v>
      </c>
      <c r="H1843" s="16" t="s">
        <v>81</v>
      </c>
      <c r="I1843" s="16" t="s">
        <v>40</v>
      </c>
      <c r="J1843" s="16" t="n">
        <v>2</v>
      </c>
      <c r="K1843" s="16" t="n">
        <v>3</v>
      </c>
      <c r="L1843" s="16" t="s">
        <v>57</v>
      </c>
      <c r="M1843" s="16" t="str">
        <f aca="false">IF(COUNTIF($A$2:A1843,A1843)&gt;1,"DUPLICATE","")</f>
        <v/>
      </c>
    </row>
    <row r="1844" customFormat="false" ht="15" hidden="false" customHeight="false" outlineLevel="0" collapsed="false">
      <c r="A1844" s="16" t="s">
        <v>2881</v>
      </c>
      <c r="B1844" s="16" t="s">
        <v>2873</v>
      </c>
      <c r="C1844" s="16" t="s">
        <v>1337</v>
      </c>
      <c r="D1844" s="16" t="s">
        <v>451</v>
      </c>
      <c r="E1844" s="16" t="n">
        <v>1</v>
      </c>
      <c r="F1844" s="16" t="n">
        <v>1286</v>
      </c>
      <c r="G1844" s="16" t="n">
        <v>0</v>
      </c>
      <c r="H1844" s="16" t="s">
        <v>70</v>
      </c>
      <c r="I1844" s="16" t="s">
        <v>40</v>
      </c>
      <c r="J1844" s="16" t="n">
        <v>6</v>
      </c>
      <c r="K1844" s="16"/>
      <c r="L1844" s="16" t="s">
        <v>174</v>
      </c>
      <c r="M1844" s="16" t="str">
        <f aca="false">IF(COUNTIF($A$2:A1844,A1844)&gt;1,"DUPLICATE","")</f>
        <v/>
      </c>
    </row>
    <row r="1845" customFormat="false" ht="15" hidden="false" customHeight="false" outlineLevel="0" collapsed="false">
      <c r="A1845" s="16" t="s">
        <v>2882</v>
      </c>
      <c r="B1845" s="16" t="s">
        <v>2873</v>
      </c>
      <c r="C1845" s="16" t="s">
        <v>1004</v>
      </c>
      <c r="D1845" s="16" t="s">
        <v>173</v>
      </c>
      <c r="E1845" s="16" t="n">
        <v>1</v>
      </c>
      <c r="F1845" s="16" t="n">
        <v>1219</v>
      </c>
      <c r="G1845" s="16" t="n">
        <v>0.05</v>
      </c>
      <c r="H1845" s="16" t="s">
        <v>130</v>
      </c>
      <c r="I1845" s="16"/>
      <c r="J1845" s="16" t="n">
        <v>2</v>
      </c>
      <c r="K1845" s="16" t="n">
        <v>4</v>
      </c>
      <c r="L1845" s="16" t="s">
        <v>41</v>
      </c>
      <c r="M1845" s="16" t="str">
        <f aca="false">IF(COUNTIF($A$2:A1845,A1845)&gt;1,"DUPLICATE","")</f>
        <v/>
      </c>
    </row>
    <row r="1846" customFormat="false" ht="15" hidden="false" customHeight="false" outlineLevel="0" collapsed="false">
      <c r="A1846" s="16" t="s">
        <v>2883</v>
      </c>
      <c r="B1846" s="16" t="s">
        <v>2884</v>
      </c>
      <c r="C1846" s="16" t="s">
        <v>2244</v>
      </c>
      <c r="D1846" s="16" t="s">
        <v>191</v>
      </c>
      <c r="E1846" s="16" t="n">
        <v>2</v>
      </c>
      <c r="F1846" s="16" t="n">
        <v>391</v>
      </c>
      <c r="G1846" s="16" t="n">
        <v>0.05</v>
      </c>
      <c r="H1846" s="16" t="s">
        <v>89</v>
      </c>
      <c r="I1846" s="16" t="s">
        <v>40</v>
      </c>
      <c r="J1846" s="16" t="n">
        <v>3</v>
      </c>
      <c r="K1846" s="16" t="n">
        <v>3</v>
      </c>
      <c r="L1846" s="16" t="s">
        <v>57</v>
      </c>
      <c r="M1846" s="16" t="str">
        <f aca="false">IF(COUNTIF($A$2:A1846,A1846)&gt;1,"DUPLICATE","")</f>
        <v/>
      </c>
    </row>
    <row r="1847" customFormat="false" ht="15" hidden="false" customHeight="false" outlineLevel="0" collapsed="false">
      <c r="A1847" s="16" t="s">
        <v>2885</v>
      </c>
      <c r="B1847" s="16" t="s">
        <v>2884</v>
      </c>
      <c r="C1847" s="16" t="s">
        <v>788</v>
      </c>
      <c r="D1847" s="16" t="s">
        <v>451</v>
      </c>
      <c r="E1847" s="16" t="n">
        <v>1</v>
      </c>
      <c r="F1847" s="16" t="n">
        <v>1305</v>
      </c>
      <c r="G1847" s="16" t="n">
        <v>0.05</v>
      </c>
      <c r="H1847" s="16" t="s">
        <v>46</v>
      </c>
      <c r="I1847" s="16" t="s">
        <v>47</v>
      </c>
      <c r="J1847" s="16" t="n">
        <v>3</v>
      </c>
      <c r="K1847" s="16" t="n">
        <v>4</v>
      </c>
      <c r="L1847" s="16" t="s">
        <v>41</v>
      </c>
      <c r="M1847" s="16" t="str">
        <f aca="false">IF(COUNTIF($A$2:A1847,A1847)&gt;1,"DUPLICATE","")</f>
        <v/>
      </c>
    </row>
    <row r="1848" customFormat="false" ht="15" hidden="false" customHeight="false" outlineLevel="0" collapsed="false">
      <c r="A1848" s="16" t="s">
        <v>2886</v>
      </c>
      <c r="B1848" s="16" t="s">
        <v>2884</v>
      </c>
      <c r="C1848" s="16" t="s">
        <v>1231</v>
      </c>
      <c r="D1848" s="16" t="s">
        <v>393</v>
      </c>
      <c r="E1848" s="16" t="n">
        <v>1</v>
      </c>
      <c r="F1848" s="16" t="s">
        <v>2887</v>
      </c>
      <c r="G1848" s="16" t="n">
        <v>0.15</v>
      </c>
      <c r="H1848" s="16" t="s">
        <v>67</v>
      </c>
      <c r="I1848" s="16" t="s">
        <v>60</v>
      </c>
      <c r="J1848" s="16" t="n">
        <v>3</v>
      </c>
      <c r="K1848" s="16" t="n">
        <v>3</v>
      </c>
      <c r="L1848" s="16" t="s">
        <v>57</v>
      </c>
      <c r="M1848" s="16" t="str">
        <f aca="false">IF(COUNTIF($A$2:A1848,A1848)&gt;1,"DUPLICATE","")</f>
        <v/>
      </c>
    </row>
    <row r="1849" customFormat="false" ht="15" hidden="false" customHeight="false" outlineLevel="0" collapsed="false">
      <c r="A1849" s="16" t="s">
        <v>2888</v>
      </c>
      <c r="B1849" s="16" t="s">
        <v>2884</v>
      </c>
      <c r="C1849" s="16" t="s">
        <v>1066</v>
      </c>
      <c r="D1849" s="16" t="s">
        <v>254</v>
      </c>
      <c r="E1849" s="16" t="n">
        <v>2</v>
      </c>
      <c r="F1849" s="16" t="n">
        <v>988</v>
      </c>
      <c r="G1849" s="16" t="n">
        <v>0.1</v>
      </c>
      <c r="H1849" s="16" t="s">
        <v>797</v>
      </c>
      <c r="I1849" s="16" t="s">
        <v>60</v>
      </c>
      <c r="J1849" s="16" t="n">
        <v>4</v>
      </c>
      <c r="K1849" s="16" t="n">
        <v>4</v>
      </c>
      <c r="L1849" s="16" t="s">
        <v>41</v>
      </c>
      <c r="M1849" s="16" t="str">
        <f aca="false">IF(COUNTIF($A$2:A1849,A1849)&gt;1,"DUPLICATE","")</f>
        <v/>
      </c>
    </row>
    <row r="1850" customFormat="false" ht="15" hidden="false" customHeight="false" outlineLevel="0" collapsed="false">
      <c r="A1850" s="16" t="s">
        <v>2889</v>
      </c>
      <c r="B1850" s="16" t="s">
        <v>2884</v>
      </c>
      <c r="C1850" s="16" t="s">
        <v>1409</v>
      </c>
      <c r="D1850" s="16" t="s">
        <v>291</v>
      </c>
      <c r="E1850" s="16" t="n">
        <v>1</v>
      </c>
      <c r="F1850" s="16" t="n">
        <v>1230</v>
      </c>
      <c r="G1850" s="16" t="n">
        <v>0</v>
      </c>
      <c r="H1850" s="16" t="s">
        <v>67</v>
      </c>
      <c r="I1850" s="16" t="s">
        <v>40</v>
      </c>
      <c r="J1850" s="16" t="n">
        <v>5</v>
      </c>
      <c r="K1850" s="16" t="n">
        <v>4</v>
      </c>
      <c r="L1850" s="16" t="s">
        <v>41</v>
      </c>
      <c r="M1850" s="16" t="str">
        <f aca="false">IF(COUNTIF($A$2:A1850,A1850)&gt;1,"DUPLICATE","")</f>
        <v/>
      </c>
    </row>
    <row r="1851" customFormat="false" ht="15" hidden="false" customHeight="false" outlineLevel="0" collapsed="false">
      <c r="A1851" s="16" t="s">
        <v>2890</v>
      </c>
      <c r="B1851" s="16" t="s">
        <v>2884</v>
      </c>
      <c r="C1851" s="16" t="s">
        <v>2192</v>
      </c>
      <c r="D1851" s="16" t="s">
        <v>225</v>
      </c>
      <c r="E1851" s="16" t="n">
        <v>1</v>
      </c>
      <c r="F1851" s="16" t="n">
        <v>392</v>
      </c>
      <c r="G1851" s="16" t="n">
        <v>0</v>
      </c>
      <c r="H1851" s="16" t="s">
        <v>112</v>
      </c>
      <c r="I1851" s="16" t="s">
        <v>40</v>
      </c>
      <c r="J1851" s="16" t="n">
        <v>4</v>
      </c>
      <c r="K1851" s="16" t="n">
        <v>5</v>
      </c>
      <c r="L1851" s="16" t="s">
        <v>41</v>
      </c>
      <c r="M1851" s="16" t="str">
        <f aca="false">IF(COUNTIF($A$2:A1851,A1851)&gt;1,"DUPLICATE","")</f>
        <v/>
      </c>
    </row>
    <row r="1852" customFormat="false" ht="15" hidden="false" customHeight="false" outlineLevel="0" collapsed="false">
      <c r="A1852" s="16" t="s">
        <v>2891</v>
      </c>
      <c r="B1852" s="16" t="s">
        <v>2884</v>
      </c>
      <c r="C1852" s="16" t="s">
        <v>2527</v>
      </c>
      <c r="D1852" s="16" t="s">
        <v>77</v>
      </c>
      <c r="E1852" s="16" t="n">
        <v>2</v>
      </c>
      <c r="F1852" s="16" t="n">
        <v>361</v>
      </c>
      <c r="G1852" s="16" t="n">
        <v>0.05</v>
      </c>
      <c r="H1852" s="16" t="s">
        <v>112</v>
      </c>
      <c r="I1852" s="16" t="s">
        <v>60</v>
      </c>
      <c r="J1852" s="16" t="n">
        <v>4</v>
      </c>
      <c r="K1852" s="16" t="n">
        <v>4</v>
      </c>
      <c r="L1852" s="16" t="s">
        <v>41</v>
      </c>
      <c r="M1852" s="16" t="str">
        <f aca="false">IF(COUNTIF($A$2:A1852,A1852)&gt;1,"DUPLICATE","")</f>
        <v/>
      </c>
    </row>
    <row r="1853" customFormat="false" ht="15" hidden="false" customHeight="false" outlineLevel="0" collapsed="false">
      <c r="A1853" s="16" t="s">
        <v>2892</v>
      </c>
      <c r="B1853" s="16" t="s">
        <v>2884</v>
      </c>
      <c r="C1853" s="16" t="s">
        <v>1669</v>
      </c>
      <c r="D1853" s="16" t="s">
        <v>84</v>
      </c>
      <c r="E1853" s="16" t="n">
        <v>2</v>
      </c>
      <c r="F1853" s="16" t="s">
        <v>2893</v>
      </c>
      <c r="G1853" s="16" t="n">
        <v>0</v>
      </c>
      <c r="H1853" s="16" t="s">
        <v>112</v>
      </c>
      <c r="I1853" s="16" t="s">
        <v>60</v>
      </c>
      <c r="J1853" s="16" t="n">
        <v>2</v>
      </c>
      <c r="K1853" s="16" t="n">
        <v>5</v>
      </c>
      <c r="L1853" s="16" t="s">
        <v>41</v>
      </c>
      <c r="M1853" s="16" t="str">
        <f aca="false">IF(COUNTIF($A$2:A1853,A1853)&gt;1,"DUPLICATE","")</f>
        <v/>
      </c>
    </row>
    <row r="1854" customFormat="false" ht="15" hidden="false" customHeight="false" outlineLevel="0" collapsed="false">
      <c r="A1854" s="16" t="s">
        <v>2894</v>
      </c>
      <c r="B1854" s="16" t="s">
        <v>2884</v>
      </c>
      <c r="C1854" s="16" t="s">
        <v>2895</v>
      </c>
      <c r="D1854" s="16" t="s">
        <v>229</v>
      </c>
      <c r="E1854" s="16" t="n">
        <v>2</v>
      </c>
      <c r="F1854" s="16" t="n">
        <v>441</v>
      </c>
      <c r="G1854" s="16" t="n">
        <v>0.05</v>
      </c>
      <c r="H1854" s="16" t="s">
        <v>527</v>
      </c>
      <c r="I1854" s="16" t="s">
        <v>47</v>
      </c>
      <c r="J1854" s="16" t="n">
        <v>2</v>
      </c>
      <c r="K1854" s="16" t="n">
        <v>5</v>
      </c>
      <c r="L1854" s="16" t="s">
        <v>41</v>
      </c>
      <c r="M1854" s="16" t="str">
        <f aca="false">IF(COUNTIF($A$2:A1854,A1854)&gt;1,"DUPLICATE","")</f>
        <v/>
      </c>
    </row>
    <row r="1855" customFormat="false" ht="15" hidden="false" customHeight="false" outlineLevel="0" collapsed="false">
      <c r="A1855" s="16" t="s">
        <v>2896</v>
      </c>
      <c r="B1855" s="16" t="s">
        <v>2897</v>
      </c>
      <c r="C1855" s="16" t="s">
        <v>939</v>
      </c>
      <c r="D1855" s="16" t="s">
        <v>222</v>
      </c>
      <c r="E1855" s="16" t="n">
        <v>1</v>
      </c>
      <c r="F1855" s="16" t="n">
        <v>1837</v>
      </c>
      <c r="G1855" s="16" t="n">
        <v>0.2</v>
      </c>
      <c r="H1855" s="16" t="s">
        <v>112</v>
      </c>
      <c r="I1855" s="16" t="s">
        <v>71</v>
      </c>
      <c r="J1855" s="16" t="n">
        <v>2</v>
      </c>
      <c r="K1855" s="16" t="n">
        <v>4</v>
      </c>
      <c r="L1855" s="16" t="s">
        <v>41</v>
      </c>
      <c r="M1855" s="16" t="str">
        <f aca="false">IF(COUNTIF($A$2:A1855,A1855)&gt;1,"DUPLICATE","")</f>
        <v/>
      </c>
    </row>
    <row r="1856" customFormat="false" ht="15" hidden="false" customHeight="false" outlineLevel="0" collapsed="false">
      <c r="A1856" s="16" t="s">
        <v>2898</v>
      </c>
      <c r="B1856" s="16" t="s">
        <v>2897</v>
      </c>
      <c r="C1856" s="16" t="s">
        <v>1276</v>
      </c>
      <c r="D1856" s="16" t="s">
        <v>111</v>
      </c>
      <c r="E1856" s="16" t="n">
        <v>3</v>
      </c>
      <c r="F1856" s="16" t="n">
        <v>986</v>
      </c>
      <c r="G1856" s="16" t="n">
        <v>0</v>
      </c>
      <c r="H1856" s="16" t="s">
        <v>56</v>
      </c>
      <c r="I1856" s="16" t="s">
        <v>40</v>
      </c>
      <c r="J1856" s="16" t="n">
        <v>7</v>
      </c>
      <c r="K1856" s="16" t="n">
        <v>3</v>
      </c>
      <c r="L1856" s="16" t="s">
        <v>41</v>
      </c>
      <c r="M1856" s="16" t="str">
        <f aca="false">IF(COUNTIF($A$2:A1856,A1856)&gt;1,"DUPLICATE","")</f>
        <v/>
      </c>
    </row>
    <row r="1857" customFormat="false" ht="15" hidden="false" customHeight="false" outlineLevel="0" collapsed="false">
      <c r="A1857" s="16" t="s">
        <v>2899</v>
      </c>
      <c r="B1857" s="16" t="s">
        <v>2897</v>
      </c>
      <c r="C1857" s="16" t="s">
        <v>2900</v>
      </c>
      <c r="D1857" s="16" t="s">
        <v>160</v>
      </c>
      <c r="E1857" s="16" t="n">
        <v>2</v>
      </c>
      <c r="F1857" s="16" t="n">
        <v>1719</v>
      </c>
      <c r="G1857" s="16" t="n">
        <v>0.1</v>
      </c>
      <c r="H1857" s="16" t="s">
        <v>70</v>
      </c>
      <c r="I1857" s="16" t="s">
        <v>40</v>
      </c>
      <c r="J1857" s="16" t="n">
        <v>5</v>
      </c>
      <c r="K1857" s="16" t="n">
        <v>2</v>
      </c>
      <c r="L1857" s="16" t="s">
        <v>57</v>
      </c>
      <c r="M1857" s="16" t="str">
        <f aca="false">IF(COUNTIF($A$2:A1857,A1857)&gt;1,"DUPLICATE","")</f>
        <v/>
      </c>
    </row>
    <row r="1858" customFormat="false" ht="15" hidden="false" customHeight="false" outlineLevel="0" collapsed="false">
      <c r="A1858" s="16" t="s">
        <v>2901</v>
      </c>
      <c r="B1858" s="16" t="s">
        <v>2902</v>
      </c>
      <c r="C1858" s="16" t="s">
        <v>2386</v>
      </c>
      <c r="D1858" s="16" t="s">
        <v>219</v>
      </c>
      <c r="E1858" s="16" t="n">
        <v>1</v>
      </c>
      <c r="F1858" s="16" t="n">
        <v>1270</v>
      </c>
      <c r="G1858" s="16" t="n">
        <v>0.05</v>
      </c>
      <c r="H1858" s="16" t="s">
        <v>56</v>
      </c>
      <c r="I1858" s="16" t="s">
        <v>71</v>
      </c>
      <c r="J1858" s="16" t="n">
        <v>6</v>
      </c>
      <c r="K1858" s="16" t="n">
        <v>3</v>
      </c>
      <c r="L1858" s="16" t="s">
        <v>41</v>
      </c>
      <c r="M1858" s="16" t="str">
        <f aca="false">IF(COUNTIF($A$2:A1858,A1858)&gt;1,"DUPLICATE","")</f>
        <v/>
      </c>
    </row>
    <row r="1859" customFormat="false" ht="15" hidden="false" customHeight="false" outlineLevel="0" collapsed="false">
      <c r="A1859" s="16" t="s">
        <v>2903</v>
      </c>
      <c r="B1859" s="16" t="s">
        <v>2897</v>
      </c>
      <c r="C1859" s="16" t="s">
        <v>2904</v>
      </c>
      <c r="D1859" s="16" t="s">
        <v>451</v>
      </c>
      <c r="E1859" s="16" t="n">
        <v>2</v>
      </c>
      <c r="F1859" s="16" t="n">
        <v>1285</v>
      </c>
      <c r="G1859" s="16" t="n">
        <v>0.1</v>
      </c>
      <c r="H1859" s="16" t="s">
        <v>112</v>
      </c>
      <c r="I1859" s="16" t="s">
        <v>60</v>
      </c>
      <c r="J1859" s="16" t="n">
        <v>3</v>
      </c>
      <c r="K1859" s="16" t="n">
        <v>4</v>
      </c>
      <c r="L1859" s="16" t="s">
        <v>41</v>
      </c>
      <c r="M1859" s="16" t="str">
        <f aca="false">IF(COUNTIF($A$2:A1859,A1859)&gt;1,"DUPLICATE","")</f>
        <v/>
      </c>
    </row>
    <row r="1860" customFormat="false" ht="15" hidden="false" customHeight="false" outlineLevel="0" collapsed="false">
      <c r="A1860" s="16" t="s">
        <v>2905</v>
      </c>
      <c r="B1860" s="16" t="s">
        <v>2897</v>
      </c>
      <c r="C1860" s="16" t="s">
        <v>1379</v>
      </c>
      <c r="D1860" s="16" t="s">
        <v>291</v>
      </c>
      <c r="E1860" s="16" t="n">
        <v>2</v>
      </c>
      <c r="F1860" s="16" t="n">
        <v>1216</v>
      </c>
      <c r="G1860" s="16" t="n">
        <v>0</v>
      </c>
      <c r="H1860" s="16" t="s">
        <v>112</v>
      </c>
      <c r="I1860" s="16" t="s">
        <v>40</v>
      </c>
      <c r="J1860" s="16" t="n">
        <v>2</v>
      </c>
      <c r="K1860" s="16" t="n">
        <v>3</v>
      </c>
      <c r="L1860" s="16" t="s">
        <v>57</v>
      </c>
      <c r="M1860" s="16" t="str">
        <f aca="false">IF(COUNTIF($A$2:A1860,A1860)&gt;1,"DUPLICATE","")</f>
        <v/>
      </c>
    </row>
    <row r="1861" customFormat="false" ht="15" hidden="false" customHeight="false" outlineLevel="0" collapsed="false">
      <c r="A1861" s="16" t="s">
        <v>2906</v>
      </c>
      <c r="B1861" s="16" t="s">
        <v>2897</v>
      </c>
      <c r="C1861" s="16" t="s">
        <v>657</v>
      </c>
      <c r="D1861" s="16" t="s">
        <v>225</v>
      </c>
      <c r="E1861" s="16" t="n">
        <v>2</v>
      </c>
      <c r="F1861" s="16" t="n">
        <v>401</v>
      </c>
      <c r="G1861" s="16" t="n">
        <v>0.05</v>
      </c>
      <c r="H1861" s="16" t="s">
        <v>70</v>
      </c>
      <c r="I1861" s="16" t="s">
        <v>47</v>
      </c>
      <c r="J1861" s="16" t="n">
        <v>8</v>
      </c>
      <c r="K1861" s="16" t="n">
        <v>4</v>
      </c>
      <c r="L1861" s="16" t="s">
        <v>41</v>
      </c>
      <c r="M1861" s="16" t="str">
        <f aca="false">IF(COUNTIF($A$2:A1861,A1861)&gt;1,"DUPLICATE","")</f>
        <v/>
      </c>
    </row>
    <row r="1862" customFormat="false" ht="15" hidden="false" customHeight="false" outlineLevel="0" collapsed="false">
      <c r="A1862" s="16" t="s">
        <v>2907</v>
      </c>
      <c r="B1862" s="16" t="s">
        <v>2897</v>
      </c>
      <c r="C1862" s="16" t="s">
        <v>69</v>
      </c>
      <c r="D1862" s="16" t="s">
        <v>149</v>
      </c>
      <c r="E1862" s="16" t="n">
        <v>1</v>
      </c>
      <c r="F1862" s="16" t="n">
        <v>1653</v>
      </c>
      <c r="G1862" s="16" t="n">
        <v>0.3</v>
      </c>
      <c r="H1862" s="16" t="s">
        <v>70</v>
      </c>
      <c r="I1862" s="16" t="s">
        <v>40</v>
      </c>
      <c r="J1862" s="16" t="n">
        <v>5</v>
      </c>
      <c r="K1862" s="16" t="n">
        <v>1</v>
      </c>
      <c r="L1862" s="16" t="s">
        <v>57</v>
      </c>
      <c r="M1862" s="16" t="str">
        <f aca="false">IF(COUNTIF($A$2:A1862,A1862)&gt;1,"DUPLICATE","")</f>
        <v/>
      </c>
    </row>
    <row r="1863" customFormat="false" ht="15" hidden="false" customHeight="false" outlineLevel="0" collapsed="false">
      <c r="A1863" s="16" t="s">
        <v>2908</v>
      </c>
      <c r="B1863" s="16" t="s">
        <v>2897</v>
      </c>
      <c r="C1863" s="16" t="s">
        <v>258</v>
      </c>
      <c r="D1863" s="16" t="s">
        <v>170</v>
      </c>
      <c r="E1863" s="16" t="n">
        <v>1</v>
      </c>
      <c r="F1863" s="16" t="n">
        <v>3287</v>
      </c>
      <c r="G1863" s="16" t="n">
        <v>0.15</v>
      </c>
      <c r="H1863" s="16" t="s">
        <v>46</v>
      </c>
      <c r="I1863" s="16" t="s">
        <v>60</v>
      </c>
      <c r="J1863" s="16" t="n">
        <v>2</v>
      </c>
      <c r="K1863" s="16" t="n">
        <v>4</v>
      </c>
      <c r="L1863" s="16" t="s">
        <v>41</v>
      </c>
      <c r="M1863" s="16" t="str">
        <f aca="false">IF(COUNTIF($A$2:A1863,A1863)&gt;1,"DUPLICATE","")</f>
        <v/>
      </c>
    </row>
    <row r="1864" customFormat="false" ht="15" hidden="false" customHeight="false" outlineLevel="0" collapsed="false">
      <c r="A1864" s="16" t="s">
        <v>2909</v>
      </c>
      <c r="B1864" s="16" t="s">
        <v>2910</v>
      </c>
      <c r="C1864" s="16" t="s">
        <v>1486</v>
      </c>
      <c r="D1864" s="16" t="s">
        <v>259</v>
      </c>
      <c r="E1864" s="16" t="n">
        <v>1</v>
      </c>
      <c r="F1864" s="16" t="n">
        <v>493</v>
      </c>
      <c r="G1864" s="16" t="n">
        <v>0.2</v>
      </c>
      <c r="H1864" s="16" t="s">
        <v>112</v>
      </c>
      <c r="I1864" s="16" t="s">
        <v>60</v>
      </c>
      <c r="J1864" s="16" t="n">
        <v>3</v>
      </c>
      <c r="K1864" s="16" t="n">
        <v>5</v>
      </c>
      <c r="L1864" s="16" t="s">
        <v>41</v>
      </c>
      <c r="M1864" s="16" t="str">
        <f aca="false">IF(COUNTIF($A$2:A1864,A1864)&gt;1,"DUPLICATE","")</f>
        <v/>
      </c>
    </row>
    <row r="1865" customFormat="false" ht="15" hidden="false" customHeight="false" outlineLevel="0" collapsed="false">
      <c r="A1865" s="16" t="s">
        <v>2911</v>
      </c>
      <c r="B1865" s="16" t="s">
        <v>2910</v>
      </c>
      <c r="C1865" s="16" t="s">
        <v>253</v>
      </c>
      <c r="D1865" s="16" t="s">
        <v>146</v>
      </c>
      <c r="E1865" s="16" t="n">
        <v>5</v>
      </c>
      <c r="F1865" s="16" t="n">
        <v>459</v>
      </c>
      <c r="G1865" s="16" t="n">
        <v>0.15</v>
      </c>
      <c r="H1865" s="16" t="s">
        <v>89</v>
      </c>
      <c r="I1865" s="16" t="s">
        <v>60</v>
      </c>
      <c r="J1865" s="16" t="n">
        <v>5</v>
      </c>
      <c r="K1865" s="16" t="n">
        <v>4</v>
      </c>
      <c r="L1865" s="16" t="s">
        <v>41</v>
      </c>
      <c r="M1865" s="16" t="str">
        <f aca="false">IF(COUNTIF($A$2:A1865,A1865)&gt;1,"DUPLICATE","")</f>
        <v/>
      </c>
    </row>
    <row r="1866" customFormat="false" ht="15" hidden="false" customHeight="false" outlineLevel="0" collapsed="false">
      <c r="A1866" s="16" t="s">
        <v>2912</v>
      </c>
      <c r="B1866" s="16" t="s">
        <v>2910</v>
      </c>
      <c r="C1866" s="16" t="s">
        <v>1482</v>
      </c>
      <c r="D1866" s="16" t="s">
        <v>660</v>
      </c>
      <c r="E1866" s="16" t="n">
        <v>3</v>
      </c>
      <c r="F1866" s="16" t="n">
        <v>1829</v>
      </c>
      <c r="G1866" s="16" t="n">
        <v>0.3</v>
      </c>
      <c r="H1866" s="16" t="s">
        <v>56</v>
      </c>
      <c r="I1866" s="16" t="s">
        <v>40</v>
      </c>
      <c r="J1866" s="16" t="n">
        <v>6</v>
      </c>
      <c r="K1866" s="16" t="n">
        <v>4</v>
      </c>
      <c r="L1866" s="16" t="s">
        <v>41</v>
      </c>
      <c r="M1866" s="16" t="str">
        <f aca="false">IF(COUNTIF($A$2:A1866,A1866)&gt;1,"DUPLICATE","")</f>
        <v/>
      </c>
    </row>
    <row r="1867" customFormat="false" ht="15" hidden="false" customHeight="false" outlineLevel="0" collapsed="false">
      <c r="A1867" s="16" t="s">
        <v>2913</v>
      </c>
      <c r="B1867" s="16" t="s">
        <v>2910</v>
      </c>
      <c r="C1867" s="16" t="s">
        <v>783</v>
      </c>
      <c r="D1867" s="16" t="s">
        <v>639</v>
      </c>
      <c r="E1867" s="16" t="n">
        <v>3</v>
      </c>
      <c r="F1867" s="16" t="n">
        <v>789</v>
      </c>
      <c r="G1867" s="16" t="n">
        <v>0</v>
      </c>
      <c r="H1867" s="16" t="s">
        <v>56</v>
      </c>
      <c r="I1867" s="16" t="s">
        <v>60</v>
      </c>
      <c r="J1867" s="16" t="n">
        <v>6</v>
      </c>
      <c r="K1867" s="16" t="n">
        <v>4</v>
      </c>
      <c r="L1867" s="16" t="s">
        <v>41</v>
      </c>
      <c r="M1867" s="16" t="str">
        <f aca="false">IF(COUNTIF($A$2:A1867,A1867)&gt;1,"DUPLICATE","")</f>
        <v/>
      </c>
    </row>
    <row r="1868" customFormat="false" ht="15" hidden="false" customHeight="false" outlineLevel="0" collapsed="false">
      <c r="A1868" s="16" t="s">
        <v>2914</v>
      </c>
      <c r="B1868" s="16" t="s">
        <v>2910</v>
      </c>
      <c r="C1868" s="16" t="s">
        <v>164</v>
      </c>
      <c r="D1868" s="16" t="s">
        <v>129</v>
      </c>
      <c r="E1868" s="16" t="n">
        <v>2</v>
      </c>
      <c r="F1868" s="16" t="n">
        <v>618</v>
      </c>
      <c r="G1868" s="16" t="n">
        <v>0</v>
      </c>
      <c r="H1868" s="16" t="s">
        <v>70</v>
      </c>
      <c r="I1868" s="16" t="s">
        <v>60</v>
      </c>
      <c r="J1868" s="16" t="n">
        <v>6</v>
      </c>
      <c r="K1868" s="16" t="n">
        <v>3</v>
      </c>
      <c r="L1868" s="16" t="s">
        <v>41</v>
      </c>
      <c r="M1868" s="16" t="str">
        <f aca="false">IF(COUNTIF($A$2:A1868,A1868)&gt;1,"DUPLICATE","")</f>
        <v/>
      </c>
    </row>
    <row r="1869" customFormat="false" ht="15" hidden="false" customHeight="false" outlineLevel="0" collapsed="false">
      <c r="A1869" s="16" t="s">
        <v>2915</v>
      </c>
      <c r="B1869" s="16" t="s">
        <v>2910</v>
      </c>
      <c r="C1869" s="16" t="s">
        <v>1510</v>
      </c>
      <c r="D1869" s="16" t="s">
        <v>660</v>
      </c>
      <c r="E1869" s="16" t="n">
        <v>3</v>
      </c>
      <c r="F1869" s="16" t="n">
        <v>1879</v>
      </c>
      <c r="G1869" s="16" t="n">
        <v>0.2</v>
      </c>
      <c r="H1869" s="16" t="s">
        <v>130</v>
      </c>
      <c r="I1869" s="16" t="s">
        <v>71</v>
      </c>
      <c r="J1869" s="16" t="n">
        <v>4</v>
      </c>
      <c r="K1869" s="16" t="n">
        <v>5</v>
      </c>
      <c r="L1869" s="16" t="s">
        <v>41</v>
      </c>
      <c r="M1869" s="16" t="str">
        <f aca="false">IF(COUNTIF($A$2:A1869,A1869)&gt;1,"DUPLICATE","")</f>
        <v/>
      </c>
    </row>
    <row r="1870" customFormat="false" ht="15" hidden="false" customHeight="false" outlineLevel="0" collapsed="false">
      <c r="A1870" s="16" t="s">
        <v>2916</v>
      </c>
      <c r="B1870" s="16" t="s">
        <v>2917</v>
      </c>
      <c r="C1870" s="16" t="s">
        <v>1135</v>
      </c>
      <c r="D1870" s="16" t="s">
        <v>84</v>
      </c>
      <c r="E1870" s="16" t="n">
        <v>2</v>
      </c>
      <c r="F1870" s="16" t="n">
        <v>258</v>
      </c>
      <c r="G1870" s="16" t="n">
        <v>0</v>
      </c>
      <c r="H1870" s="16" t="s">
        <v>46</v>
      </c>
      <c r="I1870" s="16" t="s">
        <v>60</v>
      </c>
      <c r="J1870" s="16" t="n">
        <v>3</v>
      </c>
      <c r="K1870" s="16" t="n">
        <v>4</v>
      </c>
      <c r="L1870" s="16" t="s">
        <v>41</v>
      </c>
      <c r="M1870" s="16" t="str">
        <f aca="false">IF(COUNTIF($A$2:A1870,A1870)&gt;1,"DUPLICATE","")</f>
        <v/>
      </c>
    </row>
    <row r="1871" customFormat="false" ht="15" hidden="false" customHeight="false" outlineLevel="0" collapsed="false">
      <c r="A1871" s="16" t="s">
        <v>2918</v>
      </c>
      <c r="B1871" s="16" t="s">
        <v>2917</v>
      </c>
      <c r="C1871" s="16" t="s">
        <v>2231</v>
      </c>
      <c r="D1871" s="16" t="s">
        <v>184</v>
      </c>
      <c r="E1871" s="16" t="n">
        <v>2</v>
      </c>
      <c r="F1871" s="16" t="n">
        <v>1237</v>
      </c>
      <c r="G1871" s="16" t="n">
        <v>0.1</v>
      </c>
      <c r="H1871" s="16" t="s">
        <v>39</v>
      </c>
      <c r="I1871" s="16" t="s">
        <v>60</v>
      </c>
      <c r="J1871" s="16" t="n">
        <v>3</v>
      </c>
      <c r="K1871" s="16" t="n">
        <v>5</v>
      </c>
      <c r="L1871" s="16" t="s">
        <v>41</v>
      </c>
      <c r="M1871" s="16" t="str">
        <f aca="false">IF(COUNTIF($A$2:A1871,A1871)&gt;1,"DUPLICATE","")</f>
        <v/>
      </c>
    </row>
    <row r="1872" customFormat="false" ht="15" hidden="false" customHeight="false" outlineLevel="0" collapsed="false">
      <c r="A1872" s="16" t="s">
        <v>2919</v>
      </c>
      <c r="B1872" s="16" t="s">
        <v>2917</v>
      </c>
      <c r="C1872" s="16" t="s">
        <v>435</v>
      </c>
      <c r="D1872" s="16" t="s">
        <v>184</v>
      </c>
      <c r="E1872" s="16" t="n">
        <v>2</v>
      </c>
      <c r="F1872" s="16" t="n">
        <v>1326</v>
      </c>
      <c r="G1872" s="16" t="n">
        <v>0</v>
      </c>
      <c r="H1872" s="16" t="s">
        <v>89</v>
      </c>
      <c r="I1872" s="16" t="s">
        <v>40</v>
      </c>
      <c r="J1872" s="16" t="n">
        <v>3</v>
      </c>
      <c r="K1872" s="16" t="n">
        <v>3</v>
      </c>
      <c r="L1872" s="16" t="s">
        <v>57</v>
      </c>
      <c r="M1872" s="16" t="str">
        <f aca="false">IF(COUNTIF($A$2:A1872,A1872)&gt;1,"DUPLICATE","")</f>
        <v/>
      </c>
    </row>
    <row r="1873" customFormat="false" ht="15" hidden="false" customHeight="false" outlineLevel="0" collapsed="false">
      <c r="A1873" s="16" t="s">
        <v>2920</v>
      </c>
      <c r="B1873" s="16" t="s">
        <v>2917</v>
      </c>
      <c r="C1873" s="16" t="s">
        <v>522</v>
      </c>
      <c r="D1873" s="16" t="s">
        <v>63</v>
      </c>
      <c r="E1873" s="16" t="n">
        <v>3</v>
      </c>
      <c r="F1873" s="16" t="n">
        <v>1566</v>
      </c>
      <c r="G1873" s="16" t="n">
        <v>0.05</v>
      </c>
      <c r="H1873" s="16" t="s">
        <v>208</v>
      </c>
      <c r="I1873" s="16" t="s">
        <v>60</v>
      </c>
      <c r="J1873" s="16" t="n">
        <v>4</v>
      </c>
      <c r="K1873" s="16" t="n">
        <v>4</v>
      </c>
      <c r="L1873" s="16" t="s">
        <v>41</v>
      </c>
      <c r="M1873" s="16" t="str">
        <f aca="false">IF(COUNTIF($A$2:A1873,A1873)&gt;1,"DUPLICATE","")</f>
        <v/>
      </c>
    </row>
    <row r="1874" customFormat="false" ht="15" hidden="false" customHeight="false" outlineLevel="0" collapsed="false">
      <c r="A1874" s="16" t="s">
        <v>2921</v>
      </c>
      <c r="B1874" s="16" t="s">
        <v>2917</v>
      </c>
      <c r="C1874" s="16" t="s">
        <v>1225</v>
      </c>
      <c r="D1874" s="16" t="s">
        <v>203</v>
      </c>
      <c r="E1874" s="16" t="n">
        <v>5</v>
      </c>
      <c r="F1874" s="16" t="n">
        <v>2567</v>
      </c>
      <c r="G1874" s="16" t="n">
        <v>0.2</v>
      </c>
      <c r="H1874" s="16" t="s">
        <v>112</v>
      </c>
      <c r="I1874" s="16" t="s">
        <v>60</v>
      </c>
      <c r="J1874" s="16" t="n">
        <v>3</v>
      </c>
      <c r="K1874" s="16" t="n">
        <v>3</v>
      </c>
      <c r="L1874" s="16" t="s">
        <v>41</v>
      </c>
      <c r="M1874" s="16" t="str">
        <f aca="false">IF(COUNTIF($A$2:A1874,A1874)&gt;1,"DUPLICATE","")</f>
        <v/>
      </c>
    </row>
    <row r="1875" customFormat="false" ht="15" hidden="false" customHeight="false" outlineLevel="0" collapsed="false">
      <c r="A1875" s="16" t="s">
        <v>2922</v>
      </c>
      <c r="B1875" s="16" t="s">
        <v>2917</v>
      </c>
      <c r="C1875" s="16" t="s">
        <v>1416</v>
      </c>
      <c r="D1875" s="16" t="s">
        <v>385</v>
      </c>
      <c r="E1875" s="16" t="n">
        <v>1</v>
      </c>
      <c r="F1875" s="16" t="n">
        <v>296</v>
      </c>
      <c r="G1875" s="16" t="n">
        <v>0</v>
      </c>
      <c r="H1875" s="16" t="s">
        <v>70</v>
      </c>
      <c r="I1875" s="16" t="s">
        <v>60</v>
      </c>
      <c r="J1875" s="16" t="n">
        <v>5</v>
      </c>
      <c r="K1875" s="16" t="n">
        <v>4</v>
      </c>
      <c r="L1875" s="16" t="s">
        <v>41</v>
      </c>
      <c r="M1875" s="16" t="str">
        <f aca="false">IF(COUNTIF($A$2:A1875,A1875)&gt;1,"DUPLICATE","")</f>
        <v/>
      </c>
    </row>
    <row r="1876" customFormat="false" ht="15" hidden="false" customHeight="false" outlineLevel="0" collapsed="false">
      <c r="A1876" s="16" t="s">
        <v>2923</v>
      </c>
      <c r="B1876" s="16" t="s">
        <v>2917</v>
      </c>
      <c r="C1876" s="16" t="s">
        <v>2924</v>
      </c>
      <c r="D1876" s="16" t="s">
        <v>108</v>
      </c>
      <c r="E1876" s="16" t="n">
        <v>1</v>
      </c>
      <c r="F1876" s="16" t="n">
        <v>3428</v>
      </c>
      <c r="G1876" s="16" t="n">
        <v>0.05</v>
      </c>
      <c r="H1876" s="16" t="s">
        <v>112</v>
      </c>
      <c r="I1876" s="16" t="s">
        <v>60</v>
      </c>
      <c r="J1876" s="16" t="n">
        <v>4</v>
      </c>
      <c r="K1876" s="16" t="n">
        <v>3</v>
      </c>
      <c r="L1876" s="16" t="s">
        <v>41</v>
      </c>
      <c r="M1876" s="16" t="str">
        <f aca="false">IF(COUNTIF($A$2:A1876,A1876)&gt;1,"DUPLICATE","")</f>
        <v/>
      </c>
    </row>
    <row r="1877" customFormat="false" ht="15" hidden="false" customHeight="false" outlineLevel="0" collapsed="false">
      <c r="A1877" s="16" t="s">
        <v>2925</v>
      </c>
      <c r="B1877" s="16" t="s">
        <v>2917</v>
      </c>
      <c r="C1877" s="16" t="s">
        <v>1135</v>
      </c>
      <c r="D1877" s="16" t="s">
        <v>55</v>
      </c>
      <c r="E1877" s="16" t="n">
        <v>1</v>
      </c>
      <c r="F1877" s="16" t="s">
        <v>2926</v>
      </c>
      <c r="G1877" s="16" t="n">
        <v>0</v>
      </c>
      <c r="H1877" s="16" t="s">
        <v>81</v>
      </c>
      <c r="I1877" s="16" t="s">
        <v>60</v>
      </c>
      <c r="J1877" s="16" t="n">
        <v>2</v>
      </c>
      <c r="K1877" s="16" t="n">
        <v>5</v>
      </c>
      <c r="L1877" s="16" t="s">
        <v>41</v>
      </c>
      <c r="M1877" s="16" t="str">
        <f aca="false">IF(COUNTIF($A$2:A1877,A1877)&gt;1,"DUPLICATE","")</f>
        <v/>
      </c>
    </row>
    <row r="1878" customFormat="false" ht="15" hidden="false" customHeight="false" outlineLevel="0" collapsed="false">
      <c r="A1878" s="16" t="s">
        <v>2927</v>
      </c>
      <c r="B1878" s="16" t="s">
        <v>2928</v>
      </c>
      <c r="C1878" s="16" t="s">
        <v>2929</v>
      </c>
      <c r="D1878" s="16" t="s">
        <v>721</v>
      </c>
      <c r="E1878" s="16" t="n">
        <v>1</v>
      </c>
      <c r="F1878" s="16" t="n">
        <v>498</v>
      </c>
      <c r="G1878" s="16" t="n">
        <v>0</v>
      </c>
      <c r="H1878" s="16" t="s">
        <v>241</v>
      </c>
      <c r="I1878" s="16" t="s">
        <v>60</v>
      </c>
      <c r="J1878" s="16" t="n">
        <v>2</v>
      </c>
      <c r="K1878" s="16" t="n">
        <v>5</v>
      </c>
      <c r="L1878" s="16" t="s">
        <v>41</v>
      </c>
      <c r="M1878" s="16" t="str">
        <f aca="false">IF(COUNTIF($A$2:A1878,A1878)&gt;1,"DUPLICATE","")</f>
        <v/>
      </c>
    </row>
    <row r="1879" customFormat="false" ht="15" hidden="false" customHeight="false" outlineLevel="0" collapsed="false">
      <c r="A1879" s="16" t="s">
        <v>2930</v>
      </c>
      <c r="B1879" s="16" t="s">
        <v>2928</v>
      </c>
      <c r="C1879" s="16" t="s">
        <v>898</v>
      </c>
      <c r="D1879" s="16" t="s">
        <v>341</v>
      </c>
      <c r="E1879" s="16" t="n">
        <v>2</v>
      </c>
      <c r="F1879" s="16" t="n">
        <v>1047</v>
      </c>
      <c r="G1879" s="16" t="n">
        <v>0.3</v>
      </c>
      <c r="H1879" s="16" t="s">
        <v>70</v>
      </c>
      <c r="I1879" s="16" t="s">
        <v>60</v>
      </c>
      <c r="J1879" s="16" t="n">
        <v>7</v>
      </c>
      <c r="K1879" s="16" t="n">
        <v>4</v>
      </c>
      <c r="L1879" s="16" t="s">
        <v>41</v>
      </c>
      <c r="M1879" s="16" t="str">
        <f aca="false">IF(COUNTIF($A$2:A1879,A1879)&gt;1,"DUPLICATE","")</f>
        <v/>
      </c>
    </row>
    <row r="1880" customFormat="false" ht="15" hidden="false" customHeight="false" outlineLevel="0" collapsed="false">
      <c r="A1880" s="16" t="s">
        <v>2931</v>
      </c>
      <c r="B1880" s="16" t="s">
        <v>2928</v>
      </c>
      <c r="C1880" s="16" t="s">
        <v>205</v>
      </c>
      <c r="D1880" s="16" t="s">
        <v>262</v>
      </c>
      <c r="E1880" s="16" t="n">
        <v>2</v>
      </c>
      <c r="F1880" s="16" t="n">
        <v>822</v>
      </c>
      <c r="G1880" s="16" t="n">
        <v>0.1</v>
      </c>
      <c r="H1880" s="16" t="s">
        <v>70</v>
      </c>
      <c r="I1880" s="16" t="s">
        <v>40</v>
      </c>
      <c r="J1880" s="16" t="n">
        <v>6</v>
      </c>
      <c r="K1880" s="16" t="n">
        <v>2</v>
      </c>
      <c r="L1880" s="16" t="s">
        <v>57</v>
      </c>
      <c r="M1880" s="16" t="str">
        <f aca="false">IF(COUNTIF($A$2:A1880,A1880)&gt;1,"DUPLICATE","")</f>
        <v/>
      </c>
    </row>
    <row r="1881" customFormat="false" ht="15" hidden="false" customHeight="false" outlineLevel="0" collapsed="false">
      <c r="A1881" s="16" t="s">
        <v>2932</v>
      </c>
      <c r="B1881" s="16" t="s">
        <v>2933</v>
      </c>
      <c r="C1881" s="16" t="s">
        <v>2934</v>
      </c>
      <c r="D1881" s="16" t="s">
        <v>259</v>
      </c>
      <c r="E1881" s="16" t="n">
        <v>1</v>
      </c>
      <c r="F1881" s="16" t="n">
        <v>503</v>
      </c>
      <c r="G1881" s="16" t="n">
        <v>0.05</v>
      </c>
      <c r="H1881" s="16" t="s">
        <v>39</v>
      </c>
      <c r="I1881" s="16" t="s">
        <v>60</v>
      </c>
      <c r="J1881" s="16" t="n">
        <v>3</v>
      </c>
      <c r="K1881" s="16" t="n">
        <v>5</v>
      </c>
      <c r="L1881" s="16" t="s">
        <v>41</v>
      </c>
      <c r="M1881" s="16" t="str">
        <f aca="false">IF(COUNTIF($A$2:A1881,A1881)&gt;1,"DUPLICATE","")</f>
        <v/>
      </c>
    </row>
    <row r="1882" customFormat="false" ht="15" hidden="false" customHeight="false" outlineLevel="0" collapsed="false">
      <c r="A1882" s="16" t="s">
        <v>2935</v>
      </c>
      <c r="B1882" s="16" t="s">
        <v>2928</v>
      </c>
      <c r="C1882" s="16" t="s">
        <v>1453</v>
      </c>
      <c r="D1882" s="16" t="s">
        <v>254</v>
      </c>
      <c r="E1882" s="16" t="n">
        <v>3</v>
      </c>
      <c r="F1882" s="16" t="n">
        <v>1000</v>
      </c>
      <c r="G1882" s="16" t="n">
        <v>0</v>
      </c>
      <c r="H1882" s="16" t="s">
        <v>70</v>
      </c>
      <c r="I1882" s="16" t="s">
        <v>47</v>
      </c>
      <c r="J1882" s="16" t="n">
        <v>6</v>
      </c>
      <c r="K1882" s="16" t="n">
        <v>4</v>
      </c>
      <c r="L1882" s="16" t="s">
        <v>41</v>
      </c>
      <c r="M1882" s="16" t="str">
        <f aca="false">IF(COUNTIF($A$2:A1882,A1882)&gt;1,"DUPLICATE","")</f>
        <v/>
      </c>
    </row>
    <row r="1883" customFormat="false" ht="15" hidden="false" customHeight="false" outlineLevel="0" collapsed="false">
      <c r="A1883" s="16" t="s">
        <v>2935</v>
      </c>
      <c r="B1883" s="16" t="s">
        <v>2928</v>
      </c>
      <c r="C1883" s="16" t="s">
        <v>1453</v>
      </c>
      <c r="D1883" s="16" t="s">
        <v>254</v>
      </c>
      <c r="E1883" s="16" t="n">
        <v>3</v>
      </c>
      <c r="F1883" s="16" t="n">
        <v>1000</v>
      </c>
      <c r="G1883" s="16" t="n">
        <v>0</v>
      </c>
      <c r="H1883" s="16" t="s">
        <v>70</v>
      </c>
      <c r="I1883" s="16" t="s">
        <v>47</v>
      </c>
      <c r="J1883" s="16" t="n">
        <v>6</v>
      </c>
      <c r="K1883" s="16" t="n">
        <v>4</v>
      </c>
      <c r="L1883" s="16" t="s">
        <v>41</v>
      </c>
      <c r="M1883" s="16" t="str">
        <f aca="false">IF(COUNTIF($A$2:A1883,A1883)&gt;1,"DUPLICATE","")</f>
        <v>DUPLICATE</v>
      </c>
    </row>
    <row r="1884" customFormat="false" ht="15" hidden="false" customHeight="false" outlineLevel="0" collapsed="false">
      <c r="A1884" s="16" t="s">
        <v>2936</v>
      </c>
      <c r="B1884" s="16" t="s">
        <v>2928</v>
      </c>
      <c r="C1884" s="16" t="s">
        <v>666</v>
      </c>
      <c r="D1884" s="16" t="s">
        <v>77</v>
      </c>
      <c r="E1884" s="16" t="n">
        <v>1</v>
      </c>
      <c r="F1884" s="16" t="n">
        <v>340</v>
      </c>
      <c r="G1884" s="16" t="n">
        <v>0</v>
      </c>
      <c r="H1884" s="16" t="s">
        <v>112</v>
      </c>
      <c r="I1884" s="16" t="s">
        <v>60</v>
      </c>
      <c r="J1884" s="16" t="n">
        <v>3</v>
      </c>
      <c r="K1884" s="16" t="n">
        <v>4</v>
      </c>
      <c r="L1884" s="16" t="s">
        <v>41</v>
      </c>
      <c r="M1884" s="16" t="str">
        <f aca="false">IF(COUNTIF($A$2:A1884,A1884)&gt;1,"DUPLICATE","")</f>
        <v/>
      </c>
    </row>
    <row r="1885" customFormat="false" ht="15" hidden="false" customHeight="false" outlineLevel="0" collapsed="false">
      <c r="A1885" s="16" t="s">
        <v>2937</v>
      </c>
      <c r="B1885" s="16" t="s">
        <v>2928</v>
      </c>
      <c r="C1885" s="16" t="s">
        <v>1104</v>
      </c>
      <c r="D1885" s="16" t="s">
        <v>136</v>
      </c>
      <c r="E1885" s="16" t="n">
        <v>1</v>
      </c>
      <c r="F1885" s="16" t="n">
        <v>2184</v>
      </c>
      <c r="G1885" s="16" t="n">
        <v>0</v>
      </c>
      <c r="H1885" s="16" t="s">
        <v>81</v>
      </c>
      <c r="I1885" s="16" t="s">
        <v>47</v>
      </c>
      <c r="J1885" s="16" t="n">
        <v>3</v>
      </c>
      <c r="K1885" s="16" t="n">
        <v>5</v>
      </c>
      <c r="L1885" s="16" t="s">
        <v>41</v>
      </c>
      <c r="M1885" s="16" t="str">
        <f aca="false">IF(COUNTIF($A$2:A1885,A1885)&gt;1,"DUPLICATE","")</f>
        <v/>
      </c>
    </row>
    <row r="1886" customFormat="false" ht="15" hidden="false" customHeight="false" outlineLevel="0" collapsed="false">
      <c r="A1886" s="16" t="s">
        <v>2938</v>
      </c>
      <c r="B1886" s="16" t="s">
        <v>2928</v>
      </c>
      <c r="C1886" s="16" t="s">
        <v>94</v>
      </c>
      <c r="D1886" s="16" t="s">
        <v>149</v>
      </c>
      <c r="E1886" s="16" t="n">
        <v>2</v>
      </c>
      <c r="F1886" s="16" t="n">
        <v>1604</v>
      </c>
      <c r="G1886" s="16" t="n">
        <v>0.05</v>
      </c>
      <c r="H1886" s="16" t="s">
        <v>70</v>
      </c>
      <c r="I1886" s="16" t="s">
        <v>60</v>
      </c>
      <c r="J1886" s="16" t="n">
        <v>8</v>
      </c>
      <c r="K1886" s="16" t="n">
        <v>2</v>
      </c>
      <c r="L1886" s="16" t="s">
        <v>57</v>
      </c>
      <c r="M1886" s="16" t="str">
        <f aca="false">IF(COUNTIF($A$2:A1886,A1886)&gt;1,"DUPLICATE","")</f>
        <v/>
      </c>
    </row>
    <row r="1887" customFormat="false" ht="15" hidden="false" customHeight="false" outlineLevel="0" collapsed="false">
      <c r="A1887" s="16" t="s">
        <v>2939</v>
      </c>
      <c r="B1887" s="16" t="s">
        <v>2928</v>
      </c>
      <c r="C1887" s="16" t="s">
        <v>2940</v>
      </c>
      <c r="D1887" s="16" t="s">
        <v>126</v>
      </c>
      <c r="E1887" s="16" t="n">
        <v>1</v>
      </c>
      <c r="F1887" s="16" t="n">
        <v>402</v>
      </c>
      <c r="G1887" s="16" t="n">
        <v>0.15</v>
      </c>
      <c r="H1887" s="16" t="s">
        <v>56</v>
      </c>
      <c r="I1887" s="16" t="s">
        <v>71</v>
      </c>
      <c r="J1887" s="16" t="n">
        <v>7</v>
      </c>
      <c r="K1887" s="16" t="n">
        <v>3</v>
      </c>
      <c r="L1887" s="16" t="s">
        <v>41</v>
      </c>
      <c r="M1887" s="16" t="str">
        <f aca="false">IF(COUNTIF($A$2:A1887,A1887)&gt;1,"DUPLICATE","")</f>
        <v/>
      </c>
    </row>
    <row r="1888" customFormat="false" ht="15" hidden="false" customHeight="false" outlineLevel="0" collapsed="false">
      <c r="A1888" s="16" t="s">
        <v>2941</v>
      </c>
      <c r="B1888" s="16" t="s">
        <v>2942</v>
      </c>
      <c r="C1888" s="16" t="s">
        <v>2383</v>
      </c>
      <c r="D1888" s="16" t="s">
        <v>179</v>
      </c>
      <c r="E1888" s="16" t="n">
        <v>1</v>
      </c>
      <c r="F1888" s="16" t="n">
        <v>2600</v>
      </c>
      <c r="G1888" s="16" t="n">
        <v>0</v>
      </c>
      <c r="H1888" s="16" t="s">
        <v>70</v>
      </c>
      <c r="I1888" s="16" t="s">
        <v>60</v>
      </c>
      <c r="J1888" s="16" t="n">
        <v>6</v>
      </c>
      <c r="K1888" s="16" t="n">
        <v>5</v>
      </c>
      <c r="L1888" s="16" t="s">
        <v>41</v>
      </c>
      <c r="M1888" s="16" t="str">
        <f aca="false">IF(COUNTIF($A$2:A1888,A1888)&gt;1,"DUPLICATE","")</f>
        <v/>
      </c>
    </row>
    <row r="1889" customFormat="false" ht="15" hidden="false" customHeight="false" outlineLevel="0" collapsed="false">
      <c r="A1889" s="16" t="s">
        <v>2943</v>
      </c>
      <c r="B1889" s="16" t="s">
        <v>2944</v>
      </c>
      <c r="C1889" s="16" t="s">
        <v>2532</v>
      </c>
      <c r="D1889" s="16" t="s">
        <v>88</v>
      </c>
      <c r="E1889" s="16" t="n">
        <v>1</v>
      </c>
      <c r="F1889" s="16" t="s">
        <v>2945</v>
      </c>
      <c r="G1889" s="16" t="n">
        <v>0.1</v>
      </c>
      <c r="H1889" s="16" t="s">
        <v>241</v>
      </c>
      <c r="I1889" s="16" t="s">
        <v>47</v>
      </c>
      <c r="J1889" s="16" t="n">
        <v>4</v>
      </c>
      <c r="K1889" s="16" t="n">
        <v>3</v>
      </c>
      <c r="L1889" s="16" t="s">
        <v>41</v>
      </c>
      <c r="M1889" s="16" t="str">
        <f aca="false">IF(COUNTIF($A$2:A1889,A1889)&gt;1,"DUPLICATE","")</f>
        <v/>
      </c>
    </row>
    <row r="1890" customFormat="false" ht="15" hidden="false" customHeight="false" outlineLevel="0" collapsed="false">
      <c r="A1890" s="16" t="s">
        <v>2943</v>
      </c>
      <c r="B1890" s="16" t="s">
        <v>2944</v>
      </c>
      <c r="C1890" s="16" t="s">
        <v>2532</v>
      </c>
      <c r="D1890" s="16" t="s">
        <v>88</v>
      </c>
      <c r="E1890" s="16" t="n">
        <v>1</v>
      </c>
      <c r="F1890" s="16" t="s">
        <v>2945</v>
      </c>
      <c r="G1890" s="16" t="n">
        <v>0.1</v>
      </c>
      <c r="H1890" s="16" t="s">
        <v>241</v>
      </c>
      <c r="I1890" s="16" t="s">
        <v>47</v>
      </c>
      <c r="J1890" s="16" t="n">
        <v>4</v>
      </c>
      <c r="K1890" s="16" t="n">
        <v>3</v>
      </c>
      <c r="L1890" s="16" t="s">
        <v>41</v>
      </c>
      <c r="M1890" s="16" t="str">
        <f aca="false">IF(COUNTIF($A$2:A1890,A1890)&gt;1,"DUPLICATE","")</f>
        <v>DUPLICATE</v>
      </c>
    </row>
    <row r="1891" customFormat="false" ht="15" hidden="false" customHeight="false" outlineLevel="0" collapsed="false">
      <c r="A1891" s="16" t="s">
        <v>2946</v>
      </c>
      <c r="B1891" s="16" t="s">
        <v>2942</v>
      </c>
      <c r="C1891" s="16" t="s">
        <v>2053</v>
      </c>
      <c r="D1891" s="16" t="s">
        <v>111</v>
      </c>
      <c r="E1891" s="16" t="n">
        <v>3</v>
      </c>
      <c r="F1891" s="16" t="n">
        <v>1036</v>
      </c>
      <c r="G1891" s="16" t="n">
        <v>0.1</v>
      </c>
      <c r="H1891" s="16" t="s">
        <v>112</v>
      </c>
      <c r="I1891" s="16" t="s">
        <v>60</v>
      </c>
      <c r="J1891" s="16" t="n">
        <v>3</v>
      </c>
      <c r="K1891" s="16" t="n">
        <v>3</v>
      </c>
      <c r="L1891" s="16" t="s">
        <v>41</v>
      </c>
      <c r="M1891" s="16" t="str">
        <f aca="false">IF(COUNTIF($A$2:A1891,A1891)&gt;1,"DUPLICATE","")</f>
        <v/>
      </c>
    </row>
    <row r="1892" customFormat="false" ht="15" hidden="false" customHeight="false" outlineLevel="0" collapsed="false">
      <c r="A1892" s="16" t="s">
        <v>2947</v>
      </c>
      <c r="B1892" s="16" t="s">
        <v>2942</v>
      </c>
      <c r="C1892" s="16" t="s">
        <v>312</v>
      </c>
      <c r="D1892" s="16" t="s">
        <v>149</v>
      </c>
      <c r="E1892" s="16" t="n">
        <v>1</v>
      </c>
      <c r="F1892" s="16" t="n">
        <v>1631</v>
      </c>
      <c r="G1892" s="16" t="n">
        <v>0</v>
      </c>
      <c r="H1892" s="16" t="s">
        <v>130</v>
      </c>
      <c r="I1892" s="16" t="s">
        <v>40</v>
      </c>
      <c r="J1892" s="16" t="n">
        <v>3</v>
      </c>
      <c r="K1892" s="16" t="n">
        <v>4</v>
      </c>
      <c r="L1892" s="16" t="s">
        <v>41</v>
      </c>
      <c r="M1892" s="16" t="str">
        <f aca="false">IF(COUNTIF($A$2:A1892,A1892)&gt;1,"DUPLICATE","")</f>
        <v/>
      </c>
    </row>
    <row r="1893" customFormat="false" ht="15" hidden="false" customHeight="false" outlineLevel="0" collapsed="false">
      <c r="A1893" s="16" t="s">
        <v>2948</v>
      </c>
      <c r="B1893" s="16" t="s">
        <v>2942</v>
      </c>
      <c r="C1893" s="16" t="s">
        <v>1582</v>
      </c>
      <c r="D1893" s="16" t="s">
        <v>160</v>
      </c>
      <c r="E1893" s="16" t="n">
        <v>1</v>
      </c>
      <c r="F1893" s="16" t="n">
        <v>1860</v>
      </c>
      <c r="G1893" s="16" t="n">
        <v>0.1</v>
      </c>
      <c r="H1893" s="16" t="s">
        <v>112</v>
      </c>
      <c r="I1893" s="16" t="s">
        <v>60</v>
      </c>
      <c r="J1893" s="16" t="n">
        <v>2</v>
      </c>
      <c r="K1893" s="16" t="n">
        <v>5</v>
      </c>
      <c r="L1893" s="16" t="s">
        <v>41</v>
      </c>
      <c r="M1893" s="16" t="str">
        <f aca="false">IF(COUNTIF($A$2:A1893,A1893)&gt;1,"DUPLICATE","")</f>
        <v/>
      </c>
    </row>
    <row r="1894" customFormat="false" ht="15" hidden="false" customHeight="false" outlineLevel="0" collapsed="false">
      <c r="A1894" s="16" t="s">
        <v>2949</v>
      </c>
      <c r="B1894" s="16" t="s">
        <v>2942</v>
      </c>
      <c r="C1894" s="16" t="s">
        <v>2118</v>
      </c>
      <c r="D1894" s="16" t="s">
        <v>66</v>
      </c>
      <c r="E1894" s="16" t="n">
        <v>1</v>
      </c>
      <c r="F1894" s="16" t="n">
        <v>15639</v>
      </c>
      <c r="G1894" s="16" t="n">
        <v>0.1</v>
      </c>
      <c r="H1894" s="16" t="s">
        <v>39</v>
      </c>
      <c r="I1894" s="16" t="s">
        <v>71</v>
      </c>
      <c r="J1894" s="16" t="n">
        <v>3</v>
      </c>
      <c r="K1894" s="16" t="n">
        <v>4</v>
      </c>
      <c r="L1894" s="16" t="s">
        <v>41</v>
      </c>
      <c r="M1894" s="16" t="str">
        <f aca="false">IF(COUNTIF($A$2:A1894,A1894)&gt;1,"DUPLICATE","")</f>
        <v/>
      </c>
    </row>
    <row r="1895" customFormat="false" ht="15" hidden="false" customHeight="false" outlineLevel="0" collapsed="false">
      <c r="A1895" s="16" t="s">
        <v>2950</v>
      </c>
      <c r="B1895" s="16" t="s">
        <v>2942</v>
      </c>
      <c r="C1895" s="16" t="s">
        <v>726</v>
      </c>
      <c r="D1895" s="16" t="s">
        <v>393</v>
      </c>
      <c r="E1895" s="16" t="n">
        <v>1</v>
      </c>
      <c r="F1895" s="16" t="n">
        <v>512</v>
      </c>
      <c r="G1895" s="16" t="n">
        <v>0.15</v>
      </c>
      <c r="H1895" s="16" t="s">
        <v>112</v>
      </c>
      <c r="I1895" s="16" t="s">
        <v>60</v>
      </c>
      <c r="J1895" s="16" t="n">
        <v>2</v>
      </c>
      <c r="K1895" s="16" t="n">
        <v>4</v>
      </c>
      <c r="L1895" s="16" t="s">
        <v>41</v>
      </c>
      <c r="M1895" s="16" t="str">
        <f aca="false">IF(COUNTIF($A$2:A1895,A1895)&gt;1,"DUPLICATE","")</f>
        <v/>
      </c>
    </row>
    <row r="1896" customFormat="false" ht="15" hidden="false" customHeight="false" outlineLevel="0" collapsed="false">
      <c r="A1896" s="16" t="s">
        <v>2951</v>
      </c>
      <c r="B1896" s="16" t="s">
        <v>2942</v>
      </c>
      <c r="C1896" s="16" t="s">
        <v>1438</v>
      </c>
      <c r="D1896" s="16" t="s">
        <v>173</v>
      </c>
      <c r="E1896" s="16" t="n">
        <v>1</v>
      </c>
      <c r="F1896" s="16" t="n">
        <v>1165</v>
      </c>
      <c r="G1896" s="16" t="n">
        <v>0.05</v>
      </c>
      <c r="H1896" s="16" t="s">
        <v>67</v>
      </c>
      <c r="I1896" s="16" t="s">
        <v>40</v>
      </c>
      <c r="J1896" s="16" t="n">
        <v>6</v>
      </c>
      <c r="K1896" s="16" t="n">
        <v>4</v>
      </c>
      <c r="L1896" s="16" t="s">
        <v>41</v>
      </c>
      <c r="M1896" s="16" t="str">
        <f aca="false">IF(COUNTIF($A$2:A1896,A1896)&gt;1,"DUPLICATE","")</f>
        <v/>
      </c>
    </row>
    <row r="1897" customFormat="false" ht="15" hidden="false" customHeight="false" outlineLevel="0" collapsed="false">
      <c r="A1897" s="16" t="s">
        <v>2952</v>
      </c>
      <c r="B1897" s="16" t="s">
        <v>2942</v>
      </c>
      <c r="C1897" s="16" t="s">
        <v>2773</v>
      </c>
      <c r="D1897" s="16" t="s">
        <v>63</v>
      </c>
      <c r="E1897" s="16" t="n">
        <v>2</v>
      </c>
      <c r="F1897" s="16" t="n">
        <v>1448</v>
      </c>
      <c r="G1897" s="16" t="n">
        <v>0.2</v>
      </c>
      <c r="H1897" s="16" t="s">
        <v>565</v>
      </c>
      <c r="I1897" s="16" t="s">
        <v>100</v>
      </c>
      <c r="J1897" s="16" t="n">
        <v>2</v>
      </c>
      <c r="K1897" s="16" t="n">
        <v>5</v>
      </c>
      <c r="L1897" s="16" t="s">
        <v>41</v>
      </c>
      <c r="M1897" s="16" t="str">
        <f aca="false">IF(COUNTIF($A$2:A1897,A1897)&gt;1,"DUPLICATE","")</f>
        <v/>
      </c>
    </row>
    <row r="1898" customFormat="false" ht="15" hidden="false" customHeight="false" outlineLevel="0" collapsed="false">
      <c r="A1898" s="16" t="s">
        <v>2953</v>
      </c>
      <c r="B1898" s="16" t="s">
        <v>2942</v>
      </c>
      <c r="C1898" s="16" t="s">
        <v>764</v>
      </c>
      <c r="D1898" s="16" t="s">
        <v>262</v>
      </c>
      <c r="E1898" s="16" t="n">
        <v>1</v>
      </c>
      <c r="F1898" s="16" t="n">
        <v>762</v>
      </c>
      <c r="G1898" s="16" t="n">
        <v>0</v>
      </c>
      <c r="H1898" s="16" t="s">
        <v>130</v>
      </c>
      <c r="I1898" s="16" t="s">
        <v>100</v>
      </c>
      <c r="J1898" s="16" t="n">
        <v>3</v>
      </c>
      <c r="K1898" s="16" t="n">
        <v>4</v>
      </c>
      <c r="L1898" s="16" t="s">
        <v>41</v>
      </c>
      <c r="M1898" s="16" t="str">
        <f aca="false">IF(COUNTIF($A$2:A1898,A1898)&gt;1,"DUPLICATE","")</f>
        <v/>
      </c>
    </row>
    <row r="1899" customFormat="false" ht="15" hidden="false" customHeight="false" outlineLevel="0" collapsed="false">
      <c r="A1899" s="16" t="s">
        <v>2954</v>
      </c>
      <c r="B1899" s="16" t="s">
        <v>2955</v>
      </c>
      <c r="C1899" s="16" t="s">
        <v>1285</v>
      </c>
      <c r="D1899" s="16" t="s">
        <v>179</v>
      </c>
      <c r="E1899" s="16" t="n">
        <v>1</v>
      </c>
      <c r="F1899" s="16" t="n">
        <v>2420</v>
      </c>
      <c r="G1899" s="16" t="n">
        <v>0</v>
      </c>
      <c r="H1899" s="16" t="s">
        <v>39</v>
      </c>
      <c r="I1899" s="16" t="s">
        <v>40</v>
      </c>
      <c r="J1899" s="16" t="n">
        <v>3</v>
      </c>
      <c r="K1899" s="16" t="n">
        <v>4</v>
      </c>
      <c r="L1899" s="16" t="s">
        <v>41</v>
      </c>
      <c r="M1899" s="16" t="str">
        <f aca="false">IF(COUNTIF($A$2:A1899,A1899)&gt;1,"DUPLICATE","")</f>
        <v/>
      </c>
    </row>
    <row r="1900" customFormat="false" ht="15" hidden="false" customHeight="false" outlineLevel="0" collapsed="false">
      <c r="A1900" s="16" t="s">
        <v>2956</v>
      </c>
      <c r="B1900" s="16" t="s">
        <v>2955</v>
      </c>
      <c r="C1900" s="16" t="s">
        <v>720</v>
      </c>
      <c r="D1900" s="16" t="s">
        <v>300</v>
      </c>
      <c r="E1900" s="16" t="n">
        <v>1</v>
      </c>
      <c r="F1900" s="16" t="n">
        <v>2464</v>
      </c>
      <c r="G1900" s="16" t="n">
        <v>0</v>
      </c>
      <c r="H1900" s="16" t="s">
        <v>112</v>
      </c>
      <c r="I1900" s="16" t="s">
        <v>47</v>
      </c>
      <c r="J1900" s="16" t="n">
        <v>3</v>
      </c>
      <c r="K1900" s="16" t="n">
        <v>5</v>
      </c>
      <c r="L1900" s="16" t="s">
        <v>41</v>
      </c>
      <c r="M1900" s="16" t="str">
        <f aca="false">IF(COUNTIF($A$2:A1900,A1900)&gt;1,"DUPLICATE","")</f>
        <v/>
      </c>
    </row>
    <row r="1901" customFormat="false" ht="15" hidden="false" customHeight="false" outlineLevel="0" collapsed="false">
      <c r="A1901" s="16" t="s">
        <v>2957</v>
      </c>
      <c r="B1901" s="16" t="s">
        <v>2955</v>
      </c>
      <c r="C1901" s="16" t="s">
        <v>1823</v>
      </c>
      <c r="D1901" s="16" t="s">
        <v>222</v>
      </c>
      <c r="E1901" s="16" t="n">
        <v>1</v>
      </c>
      <c r="F1901" s="16" t="n">
        <v>1952</v>
      </c>
      <c r="G1901" s="16" t="n">
        <v>0.1</v>
      </c>
      <c r="H1901" s="16" t="s">
        <v>112</v>
      </c>
      <c r="I1901" s="16" t="s">
        <v>60</v>
      </c>
      <c r="J1901" s="16" t="n">
        <v>2</v>
      </c>
      <c r="K1901" s="16" t="n">
        <v>3</v>
      </c>
      <c r="L1901" s="16" t="s">
        <v>41</v>
      </c>
      <c r="M1901" s="16" t="str">
        <f aca="false">IF(COUNTIF($A$2:A1901,A1901)&gt;1,"DUPLICATE","")</f>
        <v/>
      </c>
    </row>
    <row r="1902" customFormat="false" ht="15" hidden="false" customHeight="false" outlineLevel="0" collapsed="false">
      <c r="A1902" s="16" t="s">
        <v>2958</v>
      </c>
      <c r="B1902" s="16" t="s">
        <v>2955</v>
      </c>
      <c r="C1902" s="16" t="s">
        <v>153</v>
      </c>
      <c r="D1902" s="16" t="s">
        <v>105</v>
      </c>
      <c r="E1902" s="16" t="n">
        <v>2</v>
      </c>
      <c r="F1902" s="16" t="n">
        <v>380</v>
      </c>
      <c r="G1902" s="16" t="n">
        <v>0.1</v>
      </c>
      <c r="H1902" s="16" t="s">
        <v>233</v>
      </c>
      <c r="I1902" s="16" t="s">
        <v>47</v>
      </c>
      <c r="J1902" s="16" t="n">
        <v>3</v>
      </c>
      <c r="K1902" s="16" t="n">
        <v>4</v>
      </c>
      <c r="L1902" s="16" t="s">
        <v>41</v>
      </c>
      <c r="M1902" s="16" t="str">
        <f aca="false">IF(COUNTIF($A$2:A1902,A1902)&gt;1,"DUPLICATE","")</f>
        <v/>
      </c>
    </row>
    <row r="1903" customFormat="false" ht="15" hidden="false" customHeight="false" outlineLevel="0" collapsed="false">
      <c r="A1903" s="16" t="s">
        <v>2959</v>
      </c>
      <c r="B1903" s="16" t="s">
        <v>2955</v>
      </c>
      <c r="C1903" s="16" t="s">
        <v>1135</v>
      </c>
      <c r="D1903" s="16" t="s">
        <v>396</v>
      </c>
      <c r="E1903" s="16" t="n">
        <v>1</v>
      </c>
      <c r="F1903" s="16" t="n">
        <v>5553</v>
      </c>
      <c r="G1903" s="16" t="n">
        <v>0.05</v>
      </c>
      <c r="H1903" s="16" t="s">
        <v>81</v>
      </c>
      <c r="I1903" s="16" t="s">
        <v>71</v>
      </c>
      <c r="J1903" s="16" t="n">
        <v>4</v>
      </c>
      <c r="K1903" s="16" t="n">
        <v>5</v>
      </c>
      <c r="L1903" s="16" t="s">
        <v>41</v>
      </c>
      <c r="M1903" s="16" t="str">
        <f aca="false">IF(COUNTIF($A$2:A1903,A1903)&gt;1,"DUPLICATE","")</f>
        <v/>
      </c>
    </row>
    <row r="1904" customFormat="false" ht="15" hidden="false" customHeight="false" outlineLevel="0" collapsed="false">
      <c r="A1904" s="16" t="s">
        <v>2960</v>
      </c>
      <c r="B1904" s="16" t="s">
        <v>2955</v>
      </c>
      <c r="C1904" s="16" t="s">
        <v>1786</v>
      </c>
      <c r="D1904" s="16" t="s">
        <v>639</v>
      </c>
      <c r="E1904" s="16" t="n">
        <v>1</v>
      </c>
      <c r="F1904" s="16" t="n">
        <v>822</v>
      </c>
      <c r="G1904" s="16" t="n">
        <v>0.05</v>
      </c>
      <c r="H1904" s="16" t="s">
        <v>130</v>
      </c>
      <c r="I1904" s="16" t="s">
        <v>60</v>
      </c>
      <c r="J1904" s="16" t="n">
        <v>4</v>
      </c>
      <c r="K1904" s="16" t="n">
        <v>2</v>
      </c>
      <c r="L1904" s="16" t="s">
        <v>57</v>
      </c>
      <c r="M1904" s="16" t="str">
        <f aca="false">IF(COUNTIF($A$2:A1904,A1904)&gt;1,"DUPLICATE","")</f>
        <v/>
      </c>
    </row>
    <row r="1905" customFormat="false" ht="15" hidden="false" customHeight="false" outlineLevel="0" collapsed="false">
      <c r="A1905" s="16" t="s">
        <v>2961</v>
      </c>
      <c r="B1905" s="16" t="s">
        <v>2955</v>
      </c>
      <c r="C1905" s="16" t="s">
        <v>453</v>
      </c>
      <c r="D1905" s="16" t="s">
        <v>291</v>
      </c>
      <c r="E1905" s="16" t="n">
        <v>2</v>
      </c>
      <c r="F1905" s="16" t="n">
        <v>1155</v>
      </c>
      <c r="G1905" s="16" t="n">
        <v>0.1</v>
      </c>
      <c r="H1905" s="16" t="s">
        <v>39</v>
      </c>
      <c r="I1905" s="16" t="s">
        <v>100</v>
      </c>
      <c r="J1905" s="16" t="n">
        <v>2</v>
      </c>
      <c r="K1905" s="16" t="n">
        <v>4</v>
      </c>
      <c r="L1905" s="16" t="s">
        <v>41</v>
      </c>
      <c r="M1905" s="16" t="str">
        <f aca="false">IF(COUNTIF($A$2:A1905,A1905)&gt;1,"DUPLICATE","")</f>
        <v/>
      </c>
    </row>
    <row r="1906" customFormat="false" ht="15" hidden="false" customHeight="false" outlineLevel="0" collapsed="false">
      <c r="A1906" s="16" t="s">
        <v>2962</v>
      </c>
      <c r="B1906" s="16" t="s">
        <v>2955</v>
      </c>
      <c r="C1906" s="16" t="s">
        <v>1465</v>
      </c>
      <c r="D1906" s="16" t="s">
        <v>173</v>
      </c>
      <c r="E1906" s="16" t="n">
        <v>1</v>
      </c>
      <c r="F1906" s="16" t="n">
        <v>1223</v>
      </c>
      <c r="G1906" s="16" t="n">
        <v>0.1</v>
      </c>
      <c r="H1906" s="16" t="s">
        <v>39</v>
      </c>
      <c r="I1906" s="16" t="s">
        <v>71</v>
      </c>
      <c r="J1906" s="16" t="n">
        <v>2</v>
      </c>
      <c r="K1906" s="16" t="n">
        <v>5</v>
      </c>
      <c r="L1906" s="16" t="s">
        <v>41</v>
      </c>
      <c r="M1906" s="16" t="str">
        <f aca="false">IF(COUNTIF($A$2:A1906,A1906)&gt;1,"DUPLICATE","")</f>
        <v/>
      </c>
    </row>
    <row r="1907" customFormat="false" ht="15" hidden="false" customHeight="false" outlineLevel="0" collapsed="false">
      <c r="A1907" s="16" t="s">
        <v>2963</v>
      </c>
      <c r="B1907" s="16" t="s">
        <v>2964</v>
      </c>
      <c r="C1907" s="16" t="s">
        <v>1294</v>
      </c>
      <c r="D1907" s="16" t="s">
        <v>300</v>
      </c>
      <c r="E1907" s="16" t="n">
        <v>2</v>
      </c>
      <c r="F1907" s="16" t="n">
        <v>2381</v>
      </c>
      <c r="G1907" s="16" t="n">
        <v>0</v>
      </c>
      <c r="H1907" s="16" t="s">
        <v>67</v>
      </c>
      <c r="I1907" s="16" t="s">
        <v>40</v>
      </c>
      <c r="J1907" s="16" t="n">
        <v>6</v>
      </c>
      <c r="K1907" s="16" t="n">
        <v>4</v>
      </c>
      <c r="L1907" s="16" t="s">
        <v>41</v>
      </c>
      <c r="M1907" s="16" t="str">
        <f aca="false">IF(COUNTIF($A$2:A1907,A1907)&gt;1,"DUPLICATE","")</f>
        <v/>
      </c>
    </row>
    <row r="1908" customFormat="false" ht="15" hidden="false" customHeight="false" outlineLevel="0" collapsed="false">
      <c r="A1908" s="16" t="s">
        <v>2965</v>
      </c>
      <c r="B1908" s="16" t="s">
        <v>2964</v>
      </c>
      <c r="C1908" s="16" t="s">
        <v>2061</v>
      </c>
      <c r="D1908" s="16" t="s">
        <v>99</v>
      </c>
      <c r="E1908" s="16" t="n">
        <v>2</v>
      </c>
      <c r="F1908" s="16" t="n">
        <v>731</v>
      </c>
      <c r="G1908" s="16" t="n">
        <v>0</v>
      </c>
      <c r="H1908" s="16" t="s">
        <v>112</v>
      </c>
      <c r="I1908" s="16" t="s">
        <v>60</v>
      </c>
      <c r="J1908" s="16" t="n">
        <v>3</v>
      </c>
      <c r="K1908" s="16" t="n">
        <v>5</v>
      </c>
      <c r="L1908" s="16" t="s">
        <v>41</v>
      </c>
      <c r="M1908" s="16" t="str">
        <f aca="false">IF(COUNTIF($A$2:A1908,A1908)&gt;1,"DUPLICATE","")</f>
        <v/>
      </c>
    </row>
    <row r="1909" customFormat="false" ht="15" hidden="false" customHeight="false" outlineLevel="0" collapsed="false">
      <c r="A1909" s="16" t="s">
        <v>2966</v>
      </c>
      <c r="B1909" s="16" t="s">
        <v>2964</v>
      </c>
      <c r="C1909" s="16" t="s">
        <v>1776</v>
      </c>
      <c r="D1909" s="16" t="s">
        <v>84</v>
      </c>
      <c r="E1909" s="16" t="n">
        <v>2</v>
      </c>
      <c r="F1909" s="16" t="n">
        <v>251</v>
      </c>
      <c r="G1909" s="16" t="n">
        <v>0.05</v>
      </c>
      <c r="H1909" s="16" t="s">
        <v>67</v>
      </c>
      <c r="I1909" s="16" t="s">
        <v>60</v>
      </c>
      <c r="J1909" s="16" t="n">
        <v>3</v>
      </c>
      <c r="K1909" s="16" t="n">
        <v>4</v>
      </c>
      <c r="L1909" s="16" t="s">
        <v>41</v>
      </c>
      <c r="M1909" s="16" t="str">
        <f aca="false">IF(COUNTIF($A$2:A1909,A1909)&gt;1,"DUPLICATE","")</f>
        <v/>
      </c>
    </row>
    <row r="1910" customFormat="false" ht="15" hidden="false" customHeight="false" outlineLevel="0" collapsed="false">
      <c r="A1910" s="16" t="s">
        <v>2967</v>
      </c>
      <c r="B1910" s="16" t="s">
        <v>2964</v>
      </c>
      <c r="C1910" s="16" t="s">
        <v>2760</v>
      </c>
      <c r="D1910" s="16" t="s">
        <v>139</v>
      </c>
      <c r="E1910" s="16" t="n">
        <v>2</v>
      </c>
      <c r="F1910" s="16" t="n">
        <v>344</v>
      </c>
      <c r="G1910" s="16" t="n">
        <v>0.1</v>
      </c>
      <c r="H1910" s="16" t="s">
        <v>130</v>
      </c>
      <c r="I1910" s="16" t="s">
        <v>60</v>
      </c>
      <c r="J1910" s="16" t="n">
        <v>4</v>
      </c>
      <c r="K1910" s="16" t="n">
        <v>5</v>
      </c>
      <c r="L1910" s="16" t="s">
        <v>41</v>
      </c>
      <c r="M1910" s="16" t="str">
        <f aca="false">IF(COUNTIF($A$2:A1910,A1910)&gt;1,"DUPLICATE","")</f>
        <v/>
      </c>
    </row>
    <row r="1911" customFormat="false" ht="15" hidden="false" customHeight="false" outlineLevel="0" collapsed="false">
      <c r="A1911" s="16" t="s">
        <v>2968</v>
      </c>
      <c r="B1911" s="16" t="s">
        <v>2964</v>
      </c>
      <c r="C1911" s="16" t="s">
        <v>2118</v>
      </c>
      <c r="D1911" s="16" t="s">
        <v>308</v>
      </c>
      <c r="E1911" s="16" t="n">
        <v>4</v>
      </c>
      <c r="F1911" s="16" t="n">
        <v>195</v>
      </c>
      <c r="G1911" s="16" t="n">
        <v>0.2</v>
      </c>
      <c r="H1911" s="16" t="s">
        <v>56</v>
      </c>
      <c r="I1911" s="16" t="s">
        <v>60</v>
      </c>
      <c r="J1911" s="16" t="n">
        <v>4</v>
      </c>
      <c r="K1911" s="16" t="n">
        <v>5</v>
      </c>
      <c r="L1911" s="16" t="s">
        <v>41</v>
      </c>
      <c r="M1911" s="16" t="str">
        <f aca="false">IF(COUNTIF($A$2:A1911,A1911)&gt;1,"DUPLICATE","")</f>
        <v/>
      </c>
    </row>
    <row r="1912" customFormat="false" ht="15" hidden="false" customHeight="false" outlineLevel="0" collapsed="false">
      <c r="A1912" s="16" t="s">
        <v>2969</v>
      </c>
      <c r="B1912" s="16" t="s">
        <v>2964</v>
      </c>
      <c r="C1912" s="16" t="s">
        <v>2970</v>
      </c>
      <c r="D1912" s="16" t="s">
        <v>95</v>
      </c>
      <c r="E1912" s="16" t="n">
        <v>1</v>
      </c>
      <c r="F1912" s="16" t="n">
        <v>1534</v>
      </c>
      <c r="G1912" s="16" t="n">
        <v>0</v>
      </c>
      <c r="H1912" s="16" t="s">
        <v>236</v>
      </c>
      <c r="I1912" s="16" t="s">
        <v>40</v>
      </c>
      <c r="J1912" s="16" t="n">
        <v>6</v>
      </c>
      <c r="K1912" s="16" t="n">
        <v>3</v>
      </c>
      <c r="L1912" s="16" t="s">
        <v>57</v>
      </c>
      <c r="M1912" s="16" t="str">
        <f aca="false">IF(COUNTIF($A$2:A1912,A1912)&gt;1,"DUPLICATE","")</f>
        <v/>
      </c>
    </row>
    <row r="1913" customFormat="false" ht="15" hidden="false" customHeight="false" outlineLevel="0" collapsed="false">
      <c r="A1913" s="16" t="s">
        <v>2971</v>
      </c>
      <c r="B1913" s="16" t="s">
        <v>2964</v>
      </c>
      <c r="C1913" s="16" t="s">
        <v>151</v>
      </c>
      <c r="D1913" s="16" t="s">
        <v>225</v>
      </c>
      <c r="E1913" s="16" t="n">
        <v>4</v>
      </c>
      <c r="F1913" s="16" t="n">
        <v>408</v>
      </c>
      <c r="G1913" s="16" t="n">
        <v>0.2</v>
      </c>
      <c r="H1913" s="16" t="s">
        <v>130</v>
      </c>
      <c r="I1913" s="16" t="s">
        <v>40</v>
      </c>
      <c r="J1913" s="16" t="n">
        <v>3</v>
      </c>
      <c r="K1913" s="16" t="n">
        <v>5</v>
      </c>
      <c r="L1913" s="16" t="s">
        <v>41</v>
      </c>
      <c r="M1913" s="16" t="str">
        <f aca="false">IF(COUNTIF($A$2:A1913,A1913)&gt;1,"DUPLICATE","")</f>
        <v/>
      </c>
    </row>
    <row r="1914" customFormat="false" ht="15" hidden="false" customHeight="false" outlineLevel="0" collapsed="false">
      <c r="A1914" s="16" t="s">
        <v>2972</v>
      </c>
      <c r="B1914" s="16" t="s">
        <v>2964</v>
      </c>
      <c r="C1914" s="16" t="s">
        <v>176</v>
      </c>
      <c r="D1914" s="16" t="s">
        <v>63</v>
      </c>
      <c r="E1914" s="16" t="n">
        <v>2</v>
      </c>
      <c r="F1914" s="16" t="n">
        <v>1535</v>
      </c>
      <c r="G1914" s="16" t="n">
        <v>0.2</v>
      </c>
      <c r="H1914" s="16" t="s">
        <v>130</v>
      </c>
      <c r="I1914" s="16" t="s">
        <v>40</v>
      </c>
      <c r="J1914" s="16" t="n">
        <v>4</v>
      </c>
      <c r="K1914" s="16" t="n">
        <v>5</v>
      </c>
      <c r="L1914" s="16" t="s">
        <v>41</v>
      </c>
      <c r="M1914" s="16" t="str">
        <f aca="false">IF(COUNTIF($A$2:A1914,A1914)&gt;1,"DUPLICATE","")</f>
        <v/>
      </c>
    </row>
    <row r="1915" customFormat="false" ht="15" hidden="false" customHeight="false" outlineLevel="0" collapsed="false">
      <c r="A1915" s="16" t="s">
        <v>2973</v>
      </c>
      <c r="B1915" s="16" t="s">
        <v>2964</v>
      </c>
      <c r="C1915" s="16" t="s">
        <v>1798</v>
      </c>
      <c r="D1915" s="16" t="s">
        <v>165</v>
      </c>
      <c r="E1915" s="16" t="n">
        <v>2</v>
      </c>
      <c r="F1915" s="16" t="n">
        <v>889</v>
      </c>
      <c r="G1915" s="16" t="n">
        <v>0.15</v>
      </c>
      <c r="H1915" s="16" t="s">
        <v>81</v>
      </c>
      <c r="I1915" s="16" t="s">
        <v>40</v>
      </c>
      <c r="J1915" s="16" t="n">
        <v>4</v>
      </c>
      <c r="K1915" s="16" t="n">
        <v>4</v>
      </c>
      <c r="L1915" s="16" t="s">
        <v>41</v>
      </c>
      <c r="M1915" s="16" t="str">
        <f aca="false">IF(COUNTIF($A$2:A1915,A1915)&gt;1,"DUPLICATE","")</f>
        <v/>
      </c>
    </row>
    <row r="1916" customFormat="false" ht="15" hidden="false" customHeight="false" outlineLevel="0" collapsed="false">
      <c r="A1916" s="16" t="s">
        <v>2974</v>
      </c>
      <c r="B1916" s="16" t="s">
        <v>2964</v>
      </c>
      <c r="C1916" s="16" t="s">
        <v>159</v>
      </c>
      <c r="D1916" s="16" t="s">
        <v>191</v>
      </c>
      <c r="E1916" s="16" t="n">
        <v>2</v>
      </c>
      <c r="F1916" s="16" t="n">
        <v>417</v>
      </c>
      <c r="G1916" s="16" t="n">
        <v>0.1</v>
      </c>
      <c r="H1916" s="16" t="s">
        <v>81</v>
      </c>
      <c r="I1916" s="16" t="s">
        <v>40</v>
      </c>
      <c r="J1916" s="16" t="n">
        <v>3</v>
      </c>
      <c r="K1916" s="16" t="n">
        <v>5</v>
      </c>
      <c r="L1916" s="16" t="s">
        <v>41</v>
      </c>
      <c r="M1916" s="16" t="str">
        <f aca="false">IF(COUNTIF($A$2:A1916,A1916)&gt;1,"DUPLICATE","")</f>
        <v/>
      </c>
    </row>
    <row r="1917" customFormat="false" ht="15" hidden="false" customHeight="false" outlineLevel="0" collapsed="false">
      <c r="A1917" s="16" t="s">
        <v>2975</v>
      </c>
      <c r="B1917" s="16" t="s">
        <v>2976</v>
      </c>
      <c r="C1917" s="16" t="s">
        <v>1294</v>
      </c>
      <c r="D1917" s="16" t="s">
        <v>74</v>
      </c>
      <c r="E1917" s="16" t="n">
        <v>1</v>
      </c>
      <c r="F1917" s="16" t="n">
        <v>19040</v>
      </c>
      <c r="G1917" s="16" t="n">
        <v>0.05</v>
      </c>
      <c r="H1917" s="16" t="s">
        <v>67</v>
      </c>
      <c r="I1917" s="16" t="s">
        <v>71</v>
      </c>
      <c r="J1917" s="16" t="n">
        <v>4</v>
      </c>
      <c r="K1917" s="16" t="n">
        <v>4</v>
      </c>
      <c r="L1917" s="16" t="s">
        <v>41</v>
      </c>
      <c r="M1917" s="16" t="str">
        <f aca="false">IF(COUNTIF($A$2:A1917,A1917)&gt;1,"DUPLICATE","")</f>
        <v/>
      </c>
    </row>
    <row r="1918" customFormat="false" ht="15" hidden="false" customHeight="false" outlineLevel="0" collapsed="false">
      <c r="A1918" s="16" t="s">
        <v>2977</v>
      </c>
      <c r="B1918" s="16" t="s">
        <v>2976</v>
      </c>
      <c r="C1918" s="16" t="s">
        <v>570</v>
      </c>
      <c r="D1918" s="16" t="s">
        <v>219</v>
      </c>
      <c r="E1918" s="16" t="n">
        <v>4</v>
      </c>
      <c r="F1918" s="16" t="n">
        <v>1252</v>
      </c>
      <c r="G1918" s="16" t="n">
        <v>0.15</v>
      </c>
      <c r="H1918" s="16" t="s">
        <v>46</v>
      </c>
      <c r="I1918" s="16" t="s">
        <v>47</v>
      </c>
      <c r="J1918" s="16" t="n">
        <v>5</v>
      </c>
      <c r="K1918" s="16" t="n">
        <v>4</v>
      </c>
      <c r="L1918" s="16" t="s">
        <v>41</v>
      </c>
      <c r="M1918" s="16" t="str">
        <f aca="false">IF(COUNTIF($A$2:A1918,A1918)&gt;1,"DUPLICATE","")</f>
        <v/>
      </c>
    </row>
    <row r="1919" customFormat="false" ht="15" hidden="false" customHeight="false" outlineLevel="0" collapsed="false">
      <c r="A1919" s="16" t="s">
        <v>2978</v>
      </c>
      <c r="B1919" s="16" t="s">
        <v>2976</v>
      </c>
      <c r="C1919" s="16" t="s">
        <v>2576</v>
      </c>
      <c r="D1919" s="16" t="s">
        <v>45</v>
      </c>
      <c r="E1919" s="16" t="n">
        <v>1</v>
      </c>
      <c r="F1919" s="16" t="n">
        <v>288</v>
      </c>
      <c r="G1919" s="16" t="n">
        <v>0.1</v>
      </c>
      <c r="H1919" s="16" t="s">
        <v>67</v>
      </c>
      <c r="I1919" s="16" t="s">
        <v>60</v>
      </c>
      <c r="J1919" s="16" t="n">
        <v>4</v>
      </c>
      <c r="K1919" s="16" t="n">
        <v>3</v>
      </c>
      <c r="L1919" s="16" t="s">
        <v>41</v>
      </c>
      <c r="M1919" s="16" t="str">
        <f aca="false">IF(COUNTIF($A$2:A1919,A1919)&gt;1,"DUPLICATE","")</f>
        <v/>
      </c>
    </row>
    <row r="1920" customFormat="false" ht="15" hidden="false" customHeight="false" outlineLevel="0" collapsed="false">
      <c r="A1920" s="16" t="s">
        <v>2979</v>
      </c>
      <c r="B1920" s="16" t="s">
        <v>2976</v>
      </c>
      <c r="C1920" s="16" t="s">
        <v>1389</v>
      </c>
      <c r="D1920" s="16" t="s">
        <v>259</v>
      </c>
      <c r="E1920" s="16" t="n">
        <v>3</v>
      </c>
      <c r="F1920" s="16" t="n">
        <v>513</v>
      </c>
      <c r="G1920" s="16" t="n">
        <v>0.1</v>
      </c>
      <c r="H1920" s="16" t="s">
        <v>112</v>
      </c>
      <c r="I1920" s="16" t="s">
        <v>60</v>
      </c>
      <c r="J1920" s="16" t="n">
        <v>3</v>
      </c>
      <c r="K1920" s="16" t="n">
        <v>5</v>
      </c>
      <c r="L1920" s="16" t="s">
        <v>41</v>
      </c>
      <c r="M1920" s="16" t="str">
        <f aca="false">IF(COUNTIF($A$2:A1920,A1920)&gt;1,"DUPLICATE","")</f>
        <v/>
      </c>
    </row>
    <row r="1921" customFormat="false" ht="15" hidden="false" customHeight="false" outlineLevel="0" collapsed="false">
      <c r="A1921" s="16" t="s">
        <v>2980</v>
      </c>
      <c r="B1921" s="16" t="s">
        <v>2976</v>
      </c>
      <c r="C1921" s="16" t="s">
        <v>188</v>
      </c>
      <c r="D1921" s="16" t="s">
        <v>129</v>
      </c>
      <c r="E1921" s="16" t="n">
        <v>1</v>
      </c>
      <c r="F1921" s="16" t="n">
        <v>582</v>
      </c>
      <c r="G1921" s="16" t="n">
        <v>0</v>
      </c>
      <c r="H1921" s="16" t="s">
        <v>81</v>
      </c>
      <c r="I1921" s="16" t="s">
        <v>71</v>
      </c>
      <c r="J1921" s="16" t="n">
        <v>2</v>
      </c>
      <c r="K1921" s="16" t="n">
        <v>4</v>
      </c>
      <c r="L1921" s="16" t="s">
        <v>41</v>
      </c>
      <c r="M1921" s="16" t="str">
        <f aca="false">IF(COUNTIF($A$2:A1921,A1921)&gt;1,"DUPLICATE","")</f>
        <v/>
      </c>
    </row>
    <row r="1922" customFormat="false" ht="15" hidden="false" customHeight="false" outlineLevel="0" collapsed="false">
      <c r="A1922" s="16" t="s">
        <v>2981</v>
      </c>
      <c r="B1922" s="16" t="s">
        <v>2976</v>
      </c>
      <c r="C1922" s="16" t="s">
        <v>1757</v>
      </c>
      <c r="D1922" s="16" t="s">
        <v>412</v>
      </c>
      <c r="E1922" s="16" t="n">
        <v>2</v>
      </c>
      <c r="F1922" s="16" t="n">
        <v>1001</v>
      </c>
      <c r="G1922" s="16" t="n">
        <v>0</v>
      </c>
      <c r="H1922" s="16" t="s">
        <v>39</v>
      </c>
      <c r="I1922" s="16" t="s">
        <v>60</v>
      </c>
      <c r="J1922" s="16" t="n">
        <v>5</v>
      </c>
      <c r="K1922" s="16" t="n">
        <v>3</v>
      </c>
      <c r="L1922" s="16" t="s">
        <v>57</v>
      </c>
      <c r="M1922" s="16" t="str">
        <f aca="false">IF(COUNTIF($A$2:A1922,A1922)&gt;1,"DUPLICATE","")</f>
        <v/>
      </c>
    </row>
    <row r="1923" customFormat="false" ht="15" hidden="false" customHeight="false" outlineLevel="0" collapsed="false">
      <c r="A1923" s="16" t="s">
        <v>2982</v>
      </c>
      <c r="B1923" s="16" t="s">
        <v>2976</v>
      </c>
      <c r="C1923" s="16" t="s">
        <v>2244</v>
      </c>
      <c r="D1923" s="16" t="s">
        <v>160</v>
      </c>
      <c r="E1923" s="16" t="n">
        <v>1</v>
      </c>
      <c r="F1923" s="16" t="n">
        <v>1834</v>
      </c>
      <c r="G1923" s="16" t="n">
        <v>0.05</v>
      </c>
      <c r="H1923" s="16" t="s">
        <v>89</v>
      </c>
      <c r="I1923" s="16" t="s">
        <v>40</v>
      </c>
      <c r="J1923" s="16" t="n">
        <v>2</v>
      </c>
      <c r="K1923" s="16" t="n">
        <v>4</v>
      </c>
      <c r="L1923" s="16" t="s">
        <v>41</v>
      </c>
      <c r="M1923" s="16" t="str">
        <f aca="false">IF(COUNTIF($A$2:A1923,A1923)&gt;1,"DUPLICATE","")</f>
        <v/>
      </c>
    </row>
    <row r="1924" customFormat="false" ht="15" hidden="false" customHeight="false" outlineLevel="0" collapsed="false">
      <c r="A1924" s="16" t="s">
        <v>2983</v>
      </c>
      <c r="B1924" s="16" t="s">
        <v>2976</v>
      </c>
      <c r="C1924" s="16" t="s">
        <v>2984</v>
      </c>
      <c r="D1924" s="16" t="s">
        <v>92</v>
      </c>
      <c r="E1924" s="16" t="n">
        <v>3</v>
      </c>
      <c r="F1924" s="16" t="n">
        <v>3828</v>
      </c>
      <c r="G1924" s="16" t="n">
        <v>0.15</v>
      </c>
      <c r="H1924" s="16" t="s">
        <v>81</v>
      </c>
      <c r="I1924" s="16" t="s">
        <v>60</v>
      </c>
      <c r="J1924" s="16" t="n">
        <v>6</v>
      </c>
      <c r="K1924" s="16" t="n">
        <v>3</v>
      </c>
      <c r="L1924" s="16" t="s">
        <v>41</v>
      </c>
      <c r="M1924" s="16" t="str">
        <f aca="false">IF(COUNTIF($A$2:A1924,A1924)&gt;1,"DUPLICATE","")</f>
        <v/>
      </c>
    </row>
    <row r="1925" customFormat="false" ht="15" hidden="false" customHeight="false" outlineLevel="0" collapsed="false">
      <c r="A1925" s="16" t="s">
        <v>2985</v>
      </c>
      <c r="B1925" s="16" t="s">
        <v>2986</v>
      </c>
      <c r="C1925" s="16" t="s">
        <v>415</v>
      </c>
      <c r="D1925" s="16" t="s">
        <v>393</v>
      </c>
      <c r="E1925" s="16" t="n">
        <v>1</v>
      </c>
      <c r="F1925" s="16" t="s">
        <v>2987</v>
      </c>
      <c r="G1925" s="16" t="n">
        <v>0</v>
      </c>
      <c r="H1925" s="16" t="s">
        <v>67</v>
      </c>
      <c r="I1925" s="16" t="s">
        <v>60</v>
      </c>
      <c r="J1925" s="16" t="n">
        <v>3</v>
      </c>
      <c r="K1925" s="16" t="n">
        <v>5</v>
      </c>
      <c r="L1925" s="16" t="s">
        <v>41</v>
      </c>
      <c r="M1925" s="16" t="str">
        <f aca="false">IF(COUNTIF($A$2:A1925,A1925)&gt;1,"DUPLICATE","")</f>
        <v/>
      </c>
    </row>
    <row r="1926" customFormat="false" ht="15" hidden="false" customHeight="false" outlineLevel="0" collapsed="false">
      <c r="A1926" s="16" t="s">
        <v>2988</v>
      </c>
      <c r="B1926" s="16" t="s">
        <v>2986</v>
      </c>
      <c r="C1926" s="16" t="s">
        <v>800</v>
      </c>
      <c r="D1926" s="16" t="s">
        <v>341</v>
      </c>
      <c r="E1926" s="16" t="n">
        <v>2</v>
      </c>
      <c r="F1926" s="16" t="n">
        <v>1134</v>
      </c>
      <c r="G1926" s="16" t="n">
        <v>0.15</v>
      </c>
      <c r="H1926" s="16" t="s">
        <v>67</v>
      </c>
      <c r="I1926" s="16" t="s">
        <v>47</v>
      </c>
      <c r="J1926" s="16" t="n">
        <v>2</v>
      </c>
      <c r="K1926" s="16" t="n">
        <v>3</v>
      </c>
      <c r="L1926" s="16" t="s">
        <v>57</v>
      </c>
      <c r="M1926" s="16" t="str">
        <f aca="false">IF(COUNTIF($A$2:A1926,A1926)&gt;1,"DUPLICATE","")</f>
        <v/>
      </c>
    </row>
    <row r="1927" customFormat="false" ht="15" hidden="false" customHeight="false" outlineLevel="0" collapsed="false">
      <c r="A1927" s="16" t="s">
        <v>2989</v>
      </c>
      <c r="B1927" s="16" t="s">
        <v>2986</v>
      </c>
      <c r="C1927" s="16" t="s">
        <v>1259</v>
      </c>
      <c r="D1927" s="16" t="s">
        <v>77</v>
      </c>
      <c r="E1927" s="16" t="n">
        <v>2</v>
      </c>
      <c r="F1927" s="16" t="n">
        <v>356</v>
      </c>
      <c r="G1927" s="16" t="n">
        <v>0.05</v>
      </c>
      <c r="H1927" s="16" t="s">
        <v>46</v>
      </c>
      <c r="I1927" s="16" t="s">
        <v>60</v>
      </c>
      <c r="J1927" s="16" t="n">
        <v>4</v>
      </c>
      <c r="K1927" s="16" t="n">
        <v>4</v>
      </c>
      <c r="L1927" s="16" t="s">
        <v>41</v>
      </c>
      <c r="M1927" s="16" t="str">
        <f aca="false">IF(COUNTIF($A$2:A1927,A1927)&gt;1,"DUPLICATE","")</f>
        <v/>
      </c>
    </row>
    <row r="1928" customFormat="false" ht="15" hidden="false" customHeight="false" outlineLevel="0" collapsed="false">
      <c r="A1928" s="16" t="s">
        <v>2990</v>
      </c>
      <c r="B1928" s="16" t="s">
        <v>2986</v>
      </c>
      <c r="C1928" s="16" t="s">
        <v>1880</v>
      </c>
      <c r="D1928" s="16" t="s">
        <v>38</v>
      </c>
      <c r="E1928" s="16" t="n">
        <v>3</v>
      </c>
      <c r="F1928" s="16" t="n">
        <v>337</v>
      </c>
      <c r="G1928" s="16" t="n">
        <v>0.1</v>
      </c>
      <c r="H1928" s="16" t="s">
        <v>39</v>
      </c>
      <c r="I1928" s="16" t="s">
        <v>71</v>
      </c>
      <c r="J1928" s="16" t="n">
        <v>4</v>
      </c>
      <c r="K1928" s="16" t="n">
        <v>4</v>
      </c>
      <c r="L1928" s="16" t="s">
        <v>41</v>
      </c>
      <c r="M1928" s="16" t="str">
        <f aca="false">IF(COUNTIF($A$2:A1928,A1928)&gt;1,"DUPLICATE","")</f>
        <v/>
      </c>
    </row>
    <row r="1929" customFormat="false" ht="15" hidden="false" customHeight="false" outlineLevel="0" collapsed="false">
      <c r="A1929" s="16" t="s">
        <v>2991</v>
      </c>
      <c r="B1929" s="16" t="s">
        <v>2986</v>
      </c>
      <c r="C1929" s="16" t="s">
        <v>2895</v>
      </c>
      <c r="D1929" s="16" t="s">
        <v>55</v>
      </c>
      <c r="E1929" s="16" t="n">
        <v>2</v>
      </c>
      <c r="F1929" s="16" t="n">
        <v>1944</v>
      </c>
      <c r="G1929" s="16" t="n">
        <v>0.15</v>
      </c>
      <c r="H1929" s="16" t="s">
        <v>89</v>
      </c>
      <c r="I1929" s="16" t="s">
        <v>60</v>
      </c>
      <c r="J1929" s="16" t="n">
        <v>4</v>
      </c>
      <c r="K1929" s="16" t="n">
        <v>5</v>
      </c>
      <c r="L1929" s="16" t="s">
        <v>41</v>
      </c>
      <c r="M1929" s="16" t="str">
        <f aca="false">IF(COUNTIF($A$2:A1929,A1929)&gt;1,"DUPLICATE","")</f>
        <v/>
      </c>
    </row>
    <row r="1930" customFormat="false" ht="15" hidden="false" customHeight="false" outlineLevel="0" collapsed="false">
      <c r="A1930" s="16" t="s">
        <v>2992</v>
      </c>
      <c r="B1930" s="16" t="s">
        <v>2986</v>
      </c>
      <c r="C1930" s="16" t="s">
        <v>224</v>
      </c>
      <c r="D1930" s="16" t="s">
        <v>77</v>
      </c>
      <c r="E1930" s="16" t="n">
        <v>2</v>
      </c>
      <c r="F1930" s="16" t="n">
        <v>353</v>
      </c>
      <c r="G1930" s="16" t="n">
        <v>0.05</v>
      </c>
      <c r="H1930" s="16" t="s">
        <v>89</v>
      </c>
      <c r="I1930" s="16" t="s">
        <v>60</v>
      </c>
      <c r="J1930" s="16" t="n">
        <v>3</v>
      </c>
      <c r="K1930" s="16" t="n">
        <v>4</v>
      </c>
      <c r="L1930" s="16" t="s">
        <v>41</v>
      </c>
      <c r="M1930" s="16" t="str">
        <f aca="false">IF(COUNTIF($A$2:A1930,A1930)&gt;1,"DUPLICATE","")</f>
        <v/>
      </c>
    </row>
    <row r="1931" customFormat="false" ht="15" hidden="false" customHeight="false" outlineLevel="0" collapsed="false">
      <c r="A1931" s="16" t="s">
        <v>2993</v>
      </c>
      <c r="B1931" s="16" t="s">
        <v>2986</v>
      </c>
      <c r="C1931" s="16" t="s">
        <v>2994</v>
      </c>
      <c r="D1931" s="16" t="s">
        <v>222</v>
      </c>
      <c r="E1931" s="16" t="n">
        <v>1</v>
      </c>
      <c r="F1931" s="16" t="n">
        <v>1815</v>
      </c>
      <c r="G1931" s="16" t="n">
        <v>0</v>
      </c>
      <c r="H1931" s="16" t="s">
        <v>81</v>
      </c>
      <c r="I1931" s="16" t="s">
        <v>60</v>
      </c>
      <c r="J1931" s="16" t="n">
        <v>2</v>
      </c>
      <c r="K1931" s="16" t="n">
        <v>4</v>
      </c>
      <c r="L1931" s="16" t="s">
        <v>41</v>
      </c>
      <c r="M1931" s="16" t="str">
        <f aca="false">IF(COUNTIF($A$2:A1931,A1931)&gt;1,"DUPLICATE","")</f>
        <v/>
      </c>
    </row>
    <row r="1932" customFormat="false" ht="15" hidden="false" customHeight="false" outlineLevel="0" collapsed="false">
      <c r="A1932" s="16" t="s">
        <v>2995</v>
      </c>
      <c r="B1932" s="16" t="s">
        <v>2986</v>
      </c>
      <c r="C1932" s="16" t="s">
        <v>62</v>
      </c>
      <c r="D1932" s="16" t="s">
        <v>440</v>
      </c>
      <c r="E1932" s="16" t="n">
        <v>1</v>
      </c>
      <c r="F1932" s="16" t="n">
        <v>1421</v>
      </c>
      <c r="G1932" s="16" t="n">
        <v>0.05</v>
      </c>
      <c r="H1932" s="16" t="s">
        <v>39</v>
      </c>
      <c r="I1932" s="16" t="s">
        <v>60</v>
      </c>
      <c r="J1932" s="16" t="n">
        <v>5</v>
      </c>
      <c r="K1932" s="16" t="n">
        <v>4</v>
      </c>
      <c r="L1932" s="16" t="s">
        <v>41</v>
      </c>
      <c r="M1932" s="16" t="str">
        <f aca="false">IF(COUNTIF($A$2:A1932,A1932)&gt;1,"DUPLICATE","")</f>
        <v/>
      </c>
    </row>
    <row r="1933" customFormat="false" ht="15" hidden="false" customHeight="false" outlineLevel="0" collapsed="false">
      <c r="A1933" s="16" t="s">
        <v>2996</v>
      </c>
      <c r="B1933" s="16" t="s">
        <v>2986</v>
      </c>
      <c r="C1933" s="16" t="s">
        <v>2997</v>
      </c>
      <c r="D1933" s="16" t="s">
        <v>203</v>
      </c>
      <c r="E1933" s="16" t="n">
        <v>1</v>
      </c>
      <c r="F1933" s="16" t="n">
        <v>2540</v>
      </c>
      <c r="G1933" s="16" t="n">
        <v>0.2</v>
      </c>
      <c r="H1933" s="16" t="s">
        <v>67</v>
      </c>
      <c r="I1933" s="16" t="s">
        <v>100</v>
      </c>
      <c r="J1933" s="16" t="n">
        <v>2</v>
      </c>
      <c r="K1933" s="16" t="n">
        <v>4</v>
      </c>
      <c r="L1933" s="16" t="s">
        <v>41</v>
      </c>
      <c r="M1933" s="16" t="str">
        <f aca="false">IF(COUNTIF($A$2:A1933,A1933)&gt;1,"DUPLICATE","")</f>
        <v/>
      </c>
    </row>
    <row r="1934" customFormat="false" ht="15" hidden="false" customHeight="false" outlineLevel="0" collapsed="false">
      <c r="A1934" s="16" t="s">
        <v>2998</v>
      </c>
      <c r="B1934" s="16" t="s">
        <v>2999</v>
      </c>
      <c r="C1934" s="16" t="s">
        <v>1769</v>
      </c>
      <c r="D1934" s="16" t="s">
        <v>105</v>
      </c>
      <c r="E1934" s="16" t="n">
        <v>2</v>
      </c>
      <c r="F1934" s="16" t="n">
        <v>392</v>
      </c>
      <c r="G1934" s="16" t="n">
        <v>0.15</v>
      </c>
      <c r="H1934" s="16" t="s">
        <v>208</v>
      </c>
      <c r="I1934" s="16" t="s">
        <v>71</v>
      </c>
      <c r="J1934" s="16" t="n">
        <v>6</v>
      </c>
      <c r="K1934" s="16" t="n">
        <v>4</v>
      </c>
      <c r="L1934" s="16" t="s">
        <v>41</v>
      </c>
      <c r="M1934" s="16" t="str">
        <f aca="false">IF(COUNTIF($A$2:A1934,A1934)&gt;1,"DUPLICATE","")</f>
        <v/>
      </c>
    </row>
    <row r="1935" customFormat="false" ht="15" hidden="false" customHeight="false" outlineLevel="0" collapsed="false">
      <c r="A1935" s="16" t="s">
        <v>3000</v>
      </c>
      <c r="B1935" s="16" t="s">
        <v>2999</v>
      </c>
      <c r="C1935" s="16" t="s">
        <v>1384</v>
      </c>
      <c r="D1935" s="16" t="s">
        <v>179</v>
      </c>
      <c r="E1935" s="16" t="n">
        <v>3</v>
      </c>
      <c r="F1935" s="16" t="n">
        <v>2599</v>
      </c>
      <c r="G1935" s="16" t="n">
        <v>0.1</v>
      </c>
      <c r="H1935" s="16" t="s">
        <v>130</v>
      </c>
      <c r="I1935" s="16" t="s">
        <v>40</v>
      </c>
      <c r="J1935" s="16" t="n">
        <v>3</v>
      </c>
      <c r="K1935" s="16" t="n">
        <v>4</v>
      </c>
      <c r="L1935" s="16" t="s">
        <v>41</v>
      </c>
      <c r="M1935" s="16" t="str">
        <f aca="false">IF(COUNTIF($A$2:A1935,A1935)&gt;1,"DUPLICATE","")</f>
        <v/>
      </c>
    </row>
    <row r="1936" customFormat="false" ht="15" hidden="false" customHeight="false" outlineLevel="0" collapsed="false">
      <c r="A1936" s="16" t="s">
        <v>3001</v>
      </c>
      <c r="B1936" s="16" t="s">
        <v>2999</v>
      </c>
      <c r="C1936" s="16" t="s">
        <v>2689</v>
      </c>
      <c r="D1936" s="16" t="s">
        <v>291</v>
      </c>
      <c r="E1936" s="16" t="n">
        <v>1</v>
      </c>
      <c r="F1936" s="16" t="n">
        <v>1164</v>
      </c>
      <c r="G1936" s="16" t="n">
        <v>0</v>
      </c>
      <c r="H1936" s="16" t="s">
        <v>545</v>
      </c>
      <c r="I1936" s="16" t="s">
        <v>60</v>
      </c>
      <c r="J1936" s="16" t="n">
        <v>4</v>
      </c>
      <c r="K1936" s="16" t="n">
        <v>5</v>
      </c>
      <c r="L1936" s="16" t="s">
        <v>41</v>
      </c>
      <c r="M1936" s="16" t="str">
        <f aca="false">IF(COUNTIF($A$2:A1936,A1936)&gt;1,"DUPLICATE","")</f>
        <v/>
      </c>
    </row>
    <row r="1937" customFormat="false" ht="15" hidden="false" customHeight="false" outlineLevel="0" collapsed="false">
      <c r="A1937" s="16" t="s">
        <v>3002</v>
      </c>
      <c r="B1937" s="16" t="s">
        <v>2999</v>
      </c>
      <c r="C1937" s="16" t="s">
        <v>946</v>
      </c>
      <c r="D1937" s="16" t="s">
        <v>157</v>
      </c>
      <c r="E1937" s="16" t="n">
        <v>2</v>
      </c>
      <c r="F1937" s="16" t="n">
        <v>1120</v>
      </c>
      <c r="G1937" s="16" t="n">
        <v>0.2</v>
      </c>
      <c r="H1937" s="16" t="s">
        <v>208</v>
      </c>
      <c r="I1937" s="16" t="s">
        <v>40</v>
      </c>
      <c r="J1937" s="16" t="n">
        <v>4</v>
      </c>
      <c r="K1937" s="16" t="n">
        <v>4</v>
      </c>
      <c r="L1937" s="16" t="s">
        <v>41</v>
      </c>
      <c r="M1937" s="16" t="str">
        <f aca="false">IF(COUNTIF($A$2:A1937,A1937)&gt;1,"DUPLICATE","")</f>
        <v/>
      </c>
    </row>
    <row r="1938" customFormat="false" ht="15" hidden="false" customHeight="false" outlineLevel="0" collapsed="false">
      <c r="A1938" s="16" t="s">
        <v>3003</v>
      </c>
      <c r="B1938" s="16" t="s">
        <v>2999</v>
      </c>
      <c r="C1938" s="16" t="s">
        <v>156</v>
      </c>
      <c r="D1938" s="16" t="s">
        <v>95</v>
      </c>
      <c r="E1938" s="16" t="n">
        <v>1</v>
      </c>
      <c r="F1938" s="16" t="n">
        <v>1461</v>
      </c>
      <c r="G1938" s="16" t="n">
        <v>0</v>
      </c>
      <c r="H1938" s="16" t="s">
        <v>112</v>
      </c>
      <c r="I1938" s="16" t="s">
        <v>100</v>
      </c>
      <c r="J1938" s="16" t="n">
        <v>7</v>
      </c>
      <c r="K1938" s="16"/>
      <c r="L1938" s="16" t="s">
        <v>41</v>
      </c>
      <c r="M1938" s="16" t="str">
        <f aca="false">IF(COUNTIF($A$2:A1938,A1938)&gt;1,"DUPLICATE","")</f>
        <v/>
      </c>
    </row>
    <row r="1939" customFormat="false" ht="15" hidden="false" customHeight="false" outlineLevel="0" collapsed="false">
      <c r="A1939" s="16" t="s">
        <v>3004</v>
      </c>
      <c r="B1939" s="16" t="s">
        <v>2999</v>
      </c>
      <c r="C1939" s="16" t="s">
        <v>2192</v>
      </c>
      <c r="D1939" s="16" t="s">
        <v>211</v>
      </c>
      <c r="E1939" s="16" t="n">
        <v>1</v>
      </c>
      <c r="F1939" s="16" t="n">
        <v>1313</v>
      </c>
      <c r="G1939" s="16" t="n">
        <v>0</v>
      </c>
      <c r="H1939" s="16" t="s">
        <v>112</v>
      </c>
      <c r="I1939" s="16" t="s">
        <v>47</v>
      </c>
      <c r="J1939" s="16" t="n">
        <v>2</v>
      </c>
      <c r="K1939" s="16" t="n">
        <v>4</v>
      </c>
      <c r="L1939" s="16" t="s">
        <v>41</v>
      </c>
      <c r="M1939" s="16" t="str">
        <f aca="false">IF(COUNTIF($A$2:A1939,A1939)&gt;1,"DUPLICATE","")</f>
        <v/>
      </c>
    </row>
    <row r="1940" customFormat="false" ht="15" hidden="false" customHeight="false" outlineLevel="0" collapsed="false">
      <c r="A1940" s="16" t="s">
        <v>3005</v>
      </c>
      <c r="B1940" s="16" t="s">
        <v>2999</v>
      </c>
      <c r="C1940" s="16" t="s">
        <v>1142</v>
      </c>
      <c r="D1940" s="16" t="s">
        <v>55</v>
      </c>
      <c r="E1940" s="16" t="n">
        <v>1</v>
      </c>
      <c r="F1940" s="16" t="n">
        <v>1993</v>
      </c>
      <c r="G1940" s="16" t="n">
        <v>0.05</v>
      </c>
      <c r="H1940" s="16" t="s">
        <v>130</v>
      </c>
      <c r="I1940" s="16" t="s">
        <v>60</v>
      </c>
      <c r="J1940" s="16" t="n">
        <v>3</v>
      </c>
      <c r="K1940" s="16" t="n">
        <v>4</v>
      </c>
      <c r="L1940" s="16" t="s">
        <v>41</v>
      </c>
      <c r="M1940" s="16" t="str">
        <f aca="false">IF(COUNTIF($A$2:A1940,A1940)&gt;1,"DUPLICATE","")</f>
        <v/>
      </c>
    </row>
    <row r="1941" customFormat="false" ht="15" hidden="false" customHeight="false" outlineLevel="0" collapsed="false">
      <c r="A1941" s="16" t="s">
        <v>3006</v>
      </c>
      <c r="B1941" s="16" t="s">
        <v>3007</v>
      </c>
      <c r="C1941" s="16" t="s">
        <v>585</v>
      </c>
      <c r="D1941" s="16" t="s">
        <v>308</v>
      </c>
      <c r="E1941" s="16" t="n">
        <v>2</v>
      </c>
      <c r="F1941" s="16" t="n">
        <v>200</v>
      </c>
      <c r="G1941" s="16" t="n">
        <v>0</v>
      </c>
      <c r="H1941" s="16" t="s">
        <v>89</v>
      </c>
      <c r="I1941" s="16" t="s">
        <v>60</v>
      </c>
      <c r="J1941" s="16" t="n">
        <v>4</v>
      </c>
      <c r="K1941" s="16" t="n">
        <v>4</v>
      </c>
      <c r="L1941" s="16" t="s">
        <v>41</v>
      </c>
      <c r="M1941" s="16" t="str">
        <f aca="false">IF(COUNTIF($A$2:A1941,A1941)&gt;1,"DUPLICATE","")</f>
        <v/>
      </c>
    </row>
    <row r="1942" customFormat="false" ht="15" hidden="false" customHeight="false" outlineLevel="0" collapsed="false">
      <c r="A1942" s="16" t="s">
        <v>3008</v>
      </c>
      <c r="B1942" s="16" t="s">
        <v>3007</v>
      </c>
      <c r="C1942" s="16" t="s">
        <v>647</v>
      </c>
      <c r="D1942" s="16" t="s">
        <v>440</v>
      </c>
      <c r="E1942" s="16" t="n">
        <v>2</v>
      </c>
      <c r="F1942" s="16" t="n">
        <v>1391</v>
      </c>
      <c r="G1942" s="16" t="n">
        <v>0.2</v>
      </c>
      <c r="H1942" s="16" t="s">
        <v>161</v>
      </c>
      <c r="I1942" s="16" t="s">
        <v>60</v>
      </c>
      <c r="J1942" s="16" t="n">
        <v>4</v>
      </c>
      <c r="K1942" s="16" t="n">
        <v>5</v>
      </c>
      <c r="L1942" s="16" t="s">
        <v>41</v>
      </c>
      <c r="M1942" s="16" t="str">
        <f aca="false">IF(COUNTIF($A$2:A1942,A1942)&gt;1,"DUPLICATE","")</f>
        <v/>
      </c>
    </row>
    <row r="1943" customFormat="false" ht="15" hidden="false" customHeight="false" outlineLevel="0" collapsed="false">
      <c r="A1943" s="16" t="s">
        <v>3009</v>
      </c>
      <c r="B1943" s="16" t="s">
        <v>3007</v>
      </c>
      <c r="C1943" s="16" t="s">
        <v>1153</v>
      </c>
      <c r="D1943" s="16" t="s">
        <v>173</v>
      </c>
      <c r="E1943" s="16" t="n">
        <v>1</v>
      </c>
      <c r="F1943" s="16" t="n">
        <v>1182</v>
      </c>
      <c r="G1943" s="16" t="n">
        <v>0</v>
      </c>
      <c r="H1943" s="16" t="s">
        <v>56</v>
      </c>
      <c r="I1943" s="16" t="s">
        <v>60</v>
      </c>
      <c r="J1943" s="16" t="n">
        <v>6</v>
      </c>
      <c r="K1943" s="16" t="n">
        <v>3</v>
      </c>
      <c r="L1943" s="16" t="s">
        <v>41</v>
      </c>
      <c r="M1943" s="16" t="str">
        <f aca="false">IF(COUNTIF($A$2:A1943,A1943)&gt;1,"DUPLICATE","")</f>
        <v/>
      </c>
    </row>
    <row r="1944" customFormat="false" ht="15" hidden="false" customHeight="false" outlineLevel="0" collapsed="false">
      <c r="A1944" s="16" t="s">
        <v>3010</v>
      </c>
      <c r="B1944" s="16" t="s">
        <v>3007</v>
      </c>
      <c r="C1944" s="16" t="s">
        <v>1249</v>
      </c>
      <c r="D1944" s="16" t="s">
        <v>80</v>
      </c>
      <c r="E1944" s="16" t="n">
        <v>1</v>
      </c>
      <c r="F1944" s="16" t="n">
        <v>1429</v>
      </c>
      <c r="G1944" s="16" t="n">
        <v>0.15</v>
      </c>
      <c r="H1944" s="16" t="s">
        <v>39</v>
      </c>
      <c r="I1944" s="16" t="s">
        <v>60</v>
      </c>
      <c r="J1944" s="16" t="n">
        <v>2</v>
      </c>
      <c r="K1944" s="16" t="n">
        <v>5</v>
      </c>
      <c r="L1944" s="16" t="s">
        <v>41</v>
      </c>
      <c r="M1944" s="16" t="str">
        <f aca="false">IF(COUNTIF($A$2:A1944,A1944)&gt;1,"DUPLICATE","")</f>
        <v/>
      </c>
    </row>
    <row r="1945" customFormat="false" ht="15" hidden="false" customHeight="false" outlineLevel="0" collapsed="false">
      <c r="A1945" s="16" t="s">
        <v>3011</v>
      </c>
      <c r="B1945" s="16" t="s">
        <v>3007</v>
      </c>
      <c r="C1945" s="16" t="s">
        <v>1706</v>
      </c>
      <c r="D1945" s="16" t="s">
        <v>254</v>
      </c>
      <c r="E1945" s="16" t="n">
        <v>1</v>
      </c>
      <c r="F1945" s="16" t="n">
        <v>1011</v>
      </c>
      <c r="G1945" s="16" t="n">
        <v>0</v>
      </c>
      <c r="H1945" s="16" t="s">
        <v>130</v>
      </c>
      <c r="I1945" s="16" t="s">
        <v>71</v>
      </c>
      <c r="J1945" s="16" t="n">
        <v>3</v>
      </c>
      <c r="K1945" s="16" t="n">
        <v>5</v>
      </c>
      <c r="L1945" s="16" t="s">
        <v>41</v>
      </c>
      <c r="M1945" s="16" t="str">
        <f aca="false">IF(COUNTIF($A$2:A1945,A1945)&gt;1,"DUPLICATE","")</f>
        <v/>
      </c>
    </row>
    <row r="1946" customFormat="false" ht="15" hidden="false" customHeight="false" outlineLevel="0" collapsed="false">
      <c r="A1946" s="16" t="s">
        <v>3012</v>
      </c>
      <c r="B1946" s="16" t="s">
        <v>3007</v>
      </c>
      <c r="C1946" s="16" t="s">
        <v>3013</v>
      </c>
      <c r="D1946" s="16" t="s">
        <v>412</v>
      </c>
      <c r="E1946" s="16" t="n">
        <v>2</v>
      </c>
      <c r="F1946" s="16" t="n">
        <v>1027</v>
      </c>
      <c r="G1946" s="16" t="n">
        <v>0.1</v>
      </c>
      <c r="H1946" s="16" t="s">
        <v>130</v>
      </c>
      <c r="I1946" s="16" t="s">
        <v>100</v>
      </c>
      <c r="J1946" s="16" t="n">
        <v>2</v>
      </c>
      <c r="K1946" s="16" t="n">
        <v>5</v>
      </c>
      <c r="L1946" s="16" t="s">
        <v>41</v>
      </c>
      <c r="M1946" s="16" t="str">
        <f aca="false">IF(COUNTIF($A$2:A1946,A1946)&gt;1,"DUPLICATE","")</f>
        <v/>
      </c>
    </row>
    <row r="1947" customFormat="false" ht="15" hidden="false" customHeight="false" outlineLevel="0" collapsed="false">
      <c r="A1947" s="16" t="s">
        <v>3014</v>
      </c>
      <c r="B1947" s="16" t="s">
        <v>3007</v>
      </c>
      <c r="C1947" s="16" t="s">
        <v>1908</v>
      </c>
      <c r="D1947" s="16" t="s">
        <v>136</v>
      </c>
      <c r="E1947" s="16" t="n">
        <v>1</v>
      </c>
      <c r="F1947" s="16" t="n">
        <v>2292</v>
      </c>
      <c r="G1947" s="16" t="n">
        <v>0</v>
      </c>
      <c r="H1947" s="16" t="s">
        <v>39</v>
      </c>
      <c r="I1947" s="16" t="s">
        <v>47</v>
      </c>
      <c r="J1947" s="16" t="n">
        <v>3</v>
      </c>
      <c r="K1947" s="16" t="n">
        <v>5</v>
      </c>
      <c r="L1947" s="16" t="s">
        <v>41</v>
      </c>
      <c r="M1947" s="16" t="str">
        <f aca="false">IF(COUNTIF($A$2:A1947,A1947)&gt;1,"DUPLICATE","")</f>
        <v/>
      </c>
    </row>
    <row r="1948" customFormat="false" ht="15" hidden="false" customHeight="false" outlineLevel="0" collapsed="false">
      <c r="A1948" s="16" t="s">
        <v>3015</v>
      </c>
      <c r="B1948" s="16" t="s">
        <v>3007</v>
      </c>
      <c r="C1948" s="16" t="s">
        <v>511</v>
      </c>
      <c r="D1948" s="16" t="s">
        <v>216</v>
      </c>
      <c r="E1948" s="16" t="n">
        <v>4</v>
      </c>
      <c r="F1948" s="16" t="n">
        <v>921</v>
      </c>
      <c r="G1948" s="16" t="n">
        <v>0.2</v>
      </c>
      <c r="H1948" s="16" t="s">
        <v>56</v>
      </c>
      <c r="I1948" s="16" t="s">
        <v>47</v>
      </c>
      <c r="J1948" s="16" t="n">
        <v>6</v>
      </c>
      <c r="K1948" s="16" t="n">
        <v>4</v>
      </c>
      <c r="L1948" s="16" t="s">
        <v>41</v>
      </c>
      <c r="M1948" s="16" t="str">
        <f aca="false">IF(COUNTIF($A$2:A1948,A1948)&gt;1,"DUPLICATE","")</f>
        <v/>
      </c>
    </row>
    <row r="1949" customFormat="false" ht="15" hidden="false" customHeight="false" outlineLevel="0" collapsed="false">
      <c r="A1949" s="16" t="s">
        <v>3016</v>
      </c>
      <c r="B1949" s="16" t="s">
        <v>3007</v>
      </c>
      <c r="C1949" s="16" t="s">
        <v>585</v>
      </c>
      <c r="D1949" s="16" t="s">
        <v>92</v>
      </c>
      <c r="E1949" s="16" t="n">
        <v>1</v>
      </c>
      <c r="F1949" s="16" t="n">
        <v>3928</v>
      </c>
      <c r="G1949" s="16" t="n">
        <v>0.05</v>
      </c>
      <c r="H1949" s="16" t="s">
        <v>130</v>
      </c>
      <c r="I1949" s="16" t="s">
        <v>40</v>
      </c>
      <c r="J1949" s="16" t="n">
        <v>3</v>
      </c>
      <c r="K1949" s="16" t="n">
        <v>4</v>
      </c>
      <c r="L1949" s="16" t="s">
        <v>41</v>
      </c>
      <c r="M1949" s="16" t="str">
        <f aca="false">IF(COUNTIF($A$2:A1949,A1949)&gt;1,"DUPLICATE","")</f>
        <v/>
      </c>
    </row>
    <row r="1950" customFormat="false" ht="15" hidden="false" customHeight="false" outlineLevel="0" collapsed="false">
      <c r="A1950" s="16" t="s">
        <v>3017</v>
      </c>
      <c r="B1950" s="16" t="s">
        <v>3007</v>
      </c>
      <c r="C1950" s="16" t="s">
        <v>1744</v>
      </c>
      <c r="D1950" s="16" t="s">
        <v>396</v>
      </c>
      <c r="E1950" s="16" t="n">
        <v>4</v>
      </c>
      <c r="F1950" s="16" t="n">
        <v>5327</v>
      </c>
      <c r="G1950" s="16" t="n">
        <v>0.1</v>
      </c>
      <c r="H1950" s="16" t="s">
        <v>39</v>
      </c>
      <c r="I1950" s="16" t="s">
        <v>60</v>
      </c>
      <c r="J1950" s="16" t="n">
        <v>5</v>
      </c>
      <c r="K1950" s="16" t="n">
        <v>4</v>
      </c>
      <c r="L1950" s="16" t="s">
        <v>57</v>
      </c>
      <c r="M1950" s="16" t="str">
        <f aca="false">IF(COUNTIF($A$2:A1950,A1950)&gt;1,"DUPLICATE","")</f>
        <v/>
      </c>
    </row>
    <row r="1951" customFormat="false" ht="15" hidden="false" customHeight="false" outlineLevel="0" collapsed="false">
      <c r="A1951" s="16" t="s">
        <v>3018</v>
      </c>
      <c r="B1951" s="16" t="s">
        <v>3007</v>
      </c>
      <c r="C1951" s="16" t="s">
        <v>2375</v>
      </c>
      <c r="D1951" s="16" t="s">
        <v>66</v>
      </c>
      <c r="E1951" s="16" t="n">
        <v>2</v>
      </c>
      <c r="F1951" s="16" t="n">
        <v>15284</v>
      </c>
      <c r="G1951" s="16" t="n">
        <v>0.15</v>
      </c>
      <c r="H1951" s="16" t="s">
        <v>130</v>
      </c>
      <c r="I1951" s="16" t="s">
        <v>47</v>
      </c>
      <c r="J1951" s="16" t="n">
        <v>4</v>
      </c>
      <c r="K1951" s="16" t="n">
        <v>4</v>
      </c>
      <c r="L1951" s="16" t="s">
        <v>41</v>
      </c>
      <c r="M1951" s="16" t="str">
        <f aca="false">IF(COUNTIF($A$2:A1951,A1951)&gt;1,"DUPLICATE","")</f>
        <v/>
      </c>
    </row>
    <row r="1952" customFormat="false" ht="15" hidden="false" customHeight="false" outlineLevel="0" collapsed="false">
      <c r="A1952" s="16" t="s">
        <v>3019</v>
      </c>
      <c r="B1952" s="16" t="s">
        <v>3007</v>
      </c>
      <c r="C1952" s="16" t="s">
        <v>374</v>
      </c>
      <c r="D1952" s="16" t="s">
        <v>95</v>
      </c>
      <c r="E1952" s="16" t="n">
        <v>1</v>
      </c>
      <c r="F1952" s="16" t="n">
        <v>1443</v>
      </c>
      <c r="G1952" s="16" t="n">
        <v>0.05</v>
      </c>
      <c r="H1952" s="16" t="s">
        <v>112</v>
      </c>
      <c r="I1952" s="16" t="s">
        <v>60</v>
      </c>
      <c r="J1952" s="16" t="n">
        <v>4</v>
      </c>
      <c r="K1952" s="16" t="n">
        <v>4</v>
      </c>
      <c r="L1952" s="16" t="s">
        <v>41</v>
      </c>
      <c r="M1952" s="16" t="str">
        <f aca="false">IF(COUNTIF($A$2:A1952,A1952)&gt;1,"DUPLICATE","")</f>
        <v/>
      </c>
    </row>
    <row r="1953" customFormat="false" ht="15" hidden="false" customHeight="false" outlineLevel="0" collapsed="false">
      <c r="A1953" s="16" t="s">
        <v>3020</v>
      </c>
      <c r="B1953" s="16" t="s">
        <v>3007</v>
      </c>
      <c r="C1953" s="16" t="s">
        <v>382</v>
      </c>
      <c r="D1953" s="16" t="s">
        <v>396</v>
      </c>
      <c r="E1953" s="16" t="n">
        <v>2</v>
      </c>
      <c r="F1953" s="16" t="n">
        <v>5661</v>
      </c>
      <c r="G1953" s="16" t="n">
        <v>0.1</v>
      </c>
      <c r="H1953" s="16" t="s">
        <v>89</v>
      </c>
      <c r="I1953" s="16" t="s">
        <v>60</v>
      </c>
      <c r="J1953" s="16" t="n">
        <v>2</v>
      </c>
      <c r="K1953" s="16" t="n">
        <v>5</v>
      </c>
      <c r="L1953" s="16" t="s">
        <v>41</v>
      </c>
      <c r="M1953" s="16" t="str">
        <f aca="false">IF(COUNTIF($A$2:A1953,A1953)&gt;1,"DUPLICATE","")</f>
        <v/>
      </c>
    </row>
    <row r="1954" customFormat="false" ht="15" hidden="false" customHeight="false" outlineLevel="0" collapsed="false">
      <c r="A1954" s="16" t="s">
        <v>3021</v>
      </c>
      <c r="B1954" s="16" t="s">
        <v>3007</v>
      </c>
      <c r="C1954" s="16" t="s">
        <v>959</v>
      </c>
      <c r="D1954" s="16" t="s">
        <v>173</v>
      </c>
      <c r="E1954" s="16" t="n">
        <v>1</v>
      </c>
      <c r="F1954" s="16" t="n">
        <v>1160</v>
      </c>
      <c r="G1954" s="16" t="n">
        <v>0.05</v>
      </c>
      <c r="H1954" s="16" t="s">
        <v>67</v>
      </c>
      <c r="I1954" s="16" t="s">
        <v>47</v>
      </c>
      <c r="J1954" s="16" t="n">
        <v>3</v>
      </c>
      <c r="K1954" s="16" t="n">
        <v>4</v>
      </c>
      <c r="L1954" s="16" t="s">
        <v>57</v>
      </c>
      <c r="M1954" s="16" t="str">
        <f aca="false">IF(COUNTIF($A$2:A1954,A1954)&gt;1,"DUPLICATE","")</f>
        <v/>
      </c>
    </row>
    <row r="1955" customFormat="false" ht="15" hidden="false" customHeight="false" outlineLevel="0" collapsed="false">
      <c r="A1955" s="16" t="s">
        <v>3022</v>
      </c>
      <c r="B1955" s="16" t="s">
        <v>3007</v>
      </c>
      <c r="C1955" s="16" t="s">
        <v>3023</v>
      </c>
      <c r="D1955" s="16" t="s">
        <v>660</v>
      </c>
      <c r="E1955" s="16" t="n">
        <v>2</v>
      </c>
      <c r="F1955" s="16" t="n">
        <v>1792</v>
      </c>
      <c r="G1955" s="16" t="n">
        <v>0.2</v>
      </c>
      <c r="H1955" s="16" t="s">
        <v>70</v>
      </c>
      <c r="I1955" s="16" t="s">
        <v>40</v>
      </c>
      <c r="J1955" s="16" t="n">
        <v>7</v>
      </c>
      <c r="K1955" s="16" t="n">
        <v>3</v>
      </c>
      <c r="L1955" s="16" t="s">
        <v>41</v>
      </c>
      <c r="M1955" s="16" t="str">
        <f aca="false">IF(COUNTIF($A$2:A1955,A1955)&gt;1,"DUPLICATE","")</f>
        <v/>
      </c>
    </row>
    <row r="1956" customFormat="false" ht="15" hidden="false" customHeight="false" outlineLevel="0" collapsed="false">
      <c r="A1956" s="16" t="s">
        <v>3024</v>
      </c>
      <c r="B1956" s="16" t="s">
        <v>3025</v>
      </c>
      <c r="C1956" s="16" t="s">
        <v>2605</v>
      </c>
      <c r="D1956" s="16" t="s">
        <v>105</v>
      </c>
      <c r="E1956" s="16" t="n">
        <v>2</v>
      </c>
      <c r="F1956" s="16" t="n">
        <v>391</v>
      </c>
      <c r="G1956" s="16" t="n">
        <v>0</v>
      </c>
      <c r="H1956" s="16" t="s">
        <v>46</v>
      </c>
      <c r="I1956" s="16" t="s">
        <v>47</v>
      </c>
      <c r="J1956" s="16" t="n">
        <v>5</v>
      </c>
      <c r="K1956" s="16" t="n">
        <v>3</v>
      </c>
      <c r="L1956" s="16" t="s">
        <v>41</v>
      </c>
      <c r="M1956" s="16" t="str">
        <f aca="false">IF(COUNTIF($A$2:A1956,A1956)&gt;1,"DUPLICATE","")</f>
        <v/>
      </c>
    </row>
    <row r="1957" customFormat="false" ht="15" hidden="false" customHeight="false" outlineLevel="0" collapsed="false">
      <c r="A1957" s="16" t="s">
        <v>3026</v>
      </c>
      <c r="B1957" s="16" t="s">
        <v>3025</v>
      </c>
      <c r="C1957" s="16" t="s">
        <v>1606</v>
      </c>
      <c r="D1957" s="16" t="s">
        <v>440</v>
      </c>
      <c r="E1957" s="16" t="n">
        <v>5</v>
      </c>
      <c r="F1957" s="16" t="n">
        <v>1367</v>
      </c>
      <c r="G1957" s="16" t="n">
        <v>0.05</v>
      </c>
      <c r="H1957" s="16" t="s">
        <v>130</v>
      </c>
      <c r="I1957" s="16" t="s">
        <v>71</v>
      </c>
      <c r="J1957" s="16" t="n">
        <v>2</v>
      </c>
      <c r="K1957" s="16" t="n">
        <v>4</v>
      </c>
      <c r="L1957" s="16" t="s">
        <v>41</v>
      </c>
      <c r="M1957" s="16" t="str">
        <f aca="false">IF(COUNTIF($A$2:A1957,A1957)&gt;1,"DUPLICATE","")</f>
        <v/>
      </c>
    </row>
    <row r="1958" customFormat="false" ht="15" hidden="false" customHeight="false" outlineLevel="0" collapsed="false">
      <c r="A1958" s="16" t="s">
        <v>3027</v>
      </c>
      <c r="B1958" s="16" t="s">
        <v>3025</v>
      </c>
      <c r="C1958" s="16" t="s">
        <v>3028</v>
      </c>
      <c r="D1958" s="16" t="s">
        <v>451</v>
      </c>
      <c r="E1958" s="16" t="n">
        <v>2</v>
      </c>
      <c r="F1958" s="16" t="n">
        <v>1335</v>
      </c>
      <c r="G1958" s="16" t="n">
        <v>0.1</v>
      </c>
      <c r="H1958" s="16" t="s">
        <v>112</v>
      </c>
      <c r="I1958" s="16" t="s">
        <v>40</v>
      </c>
      <c r="J1958" s="16" t="n">
        <v>4</v>
      </c>
      <c r="K1958" s="16" t="n">
        <v>4</v>
      </c>
      <c r="L1958" s="16" t="s">
        <v>41</v>
      </c>
      <c r="M1958" s="16" t="str">
        <f aca="false">IF(COUNTIF($A$2:A1958,A1958)&gt;1,"DUPLICATE","")</f>
        <v/>
      </c>
    </row>
    <row r="1959" customFormat="false" ht="15" hidden="false" customHeight="false" outlineLevel="0" collapsed="false">
      <c r="A1959" s="16" t="s">
        <v>3029</v>
      </c>
      <c r="B1959" s="16" t="s">
        <v>3025</v>
      </c>
      <c r="C1959" s="16" t="s">
        <v>823</v>
      </c>
      <c r="D1959" s="16" t="s">
        <v>721</v>
      </c>
      <c r="E1959" s="16" t="n">
        <v>4</v>
      </c>
      <c r="F1959" s="16" t="n">
        <v>487</v>
      </c>
      <c r="G1959" s="16" t="n">
        <v>0</v>
      </c>
      <c r="H1959" s="16" t="s">
        <v>112</v>
      </c>
      <c r="I1959" s="16" t="s">
        <v>60</v>
      </c>
      <c r="J1959" s="16" t="n">
        <v>3</v>
      </c>
      <c r="K1959" s="16" t="n">
        <v>5</v>
      </c>
      <c r="L1959" s="16" t="s">
        <v>41</v>
      </c>
      <c r="M1959" s="16" t="str">
        <f aca="false">IF(COUNTIF($A$2:A1959,A1959)&gt;1,"DUPLICATE","")</f>
        <v/>
      </c>
    </row>
    <row r="1960" customFormat="false" ht="15" hidden="false" customHeight="false" outlineLevel="0" collapsed="false">
      <c r="A1960" s="16" t="s">
        <v>3030</v>
      </c>
      <c r="B1960" s="16" t="s">
        <v>3025</v>
      </c>
      <c r="C1960" s="16" t="s">
        <v>1677</v>
      </c>
      <c r="D1960" s="16" t="s">
        <v>393</v>
      </c>
      <c r="E1960" s="16" t="n">
        <v>2</v>
      </c>
      <c r="F1960" s="16" t="n">
        <v>494</v>
      </c>
      <c r="G1960" s="16" t="n">
        <v>0.2</v>
      </c>
      <c r="H1960" s="16" t="s">
        <v>39</v>
      </c>
      <c r="I1960" s="16" t="s">
        <v>71</v>
      </c>
      <c r="J1960" s="16" t="n">
        <v>2</v>
      </c>
      <c r="K1960" s="16"/>
      <c r="L1960" s="16" t="s">
        <v>41</v>
      </c>
      <c r="M1960" s="16" t="str">
        <f aca="false">IF(COUNTIF($A$2:A1960,A1960)&gt;1,"DUPLICATE","")</f>
        <v/>
      </c>
    </row>
    <row r="1961" customFormat="false" ht="15" hidden="false" customHeight="false" outlineLevel="0" collapsed="false">
      <c r="A1961" s="16" t="s">
        <v>3031</v>
      </c>
      <c r="B1961" s="16" t="s">
        <v>3025</v>
      </c>
      <c r="C1961" s="16" t="s">
        <v>159</v>
      </c>
      <c r="D1961" s="16" t="s">
        <v>149</v>
      </c>
      <c r="E1961" s="16" t="n">
        <v>2</v>
      </c>
      <c r="F1961" s="16" t="n">
        <v>1590</v>
      </c>
      <c r="G1961" s="16" t="n">
        <v>0.05</v>
      </c>
      <c r="H1961" s="16" t="s">
        <v>81</v>
      </c>
      <c r="I1961" s="16" t="s">
        <v>47</v>
      </c>
      <c r="J1961" s="16" t="n">
        <v>3</v>
      </c>
      <c r="K1961" s="16" t="n">
        <v>4</v>
      </c>
      <c r="L1961" s="16" t="s">
        <v>41</v>
      </c>
      <c r="M1961" s="16" t="str">
        <f aca="false">IF(COUNTIF($A$2:A1961,A1961)&gt;1,"DUPLICATE","")</f>
        <v/>
      </c>
    </row>
    <row r="1962" customFormat="false" ht="15" hidden="false" customHeight="false" outlineLevel="0" collapsed="false">
      <c r="A1962" s="16" t="s">
        <v>3032</v>
      </c>
      <c r="B1962" s="16" t="s">
        <v>3025</v>
      </c>
      <c r="C1962" s="16" t="s">
        <v>886</v>
      </c>
      <c r="D1962" s="16" t="s">
        <v>160</v>
      </c>
      <c r="E1962" s="16" t="n">
        <v>1</v>
      </c>
      <c r="F1962" s="16" t="n">
        <v>1869</v>
      </c>
      <c r="G1962" s="16" t="n">
        <v>0</v>
      </c>
      <c r="H1962" s="16" t="s">
        <v>241</v>
      </c>
      <c r="I1962" s="16" t="s">
        <v>60</v>
      </c>
      <c r="J1962" s="16" t="n">
        <v>5</v>
      </c>
      <c r="K1962" s="16"/>
      <c r="L1962" s="16" t="s">
        <v>41</v>
      </c>
      <c r="M1962" s="16" t="str">
        <f aca="false">IF(COUNTIF($A$2:A1962,A1962)&gt;1,"DUPLICATE","")</f>
        <v/>
      </c>
    </row>
    <row r="1963" customFormat="false" ht="15" hidden="false" customHeight="false" outlineLevel="0" collapsed="false">
      <c r="A1963" s="16" t="s">
        <v>3033</v>
      </c>
      <c r="B1963" s="16" t="s">
        <v>3025</v>
      </c>
      <c r="C1963" s="16" t="s">
        <v>676</v>
      </c>
      <c r="D1963" s="16" t="s">
        <v>173</v>
      </c>
      <c r="E1963" s="16" t="n">
        <v>2</v>
      </c>
      <c r="F1963" s="16" t="n">
        <v>1182</v>
      </c>
      <c r="G1963" s="16" t="n">
        <v>0.3</v>
      </c>
      <c r="H1963" s="16" t="s">
        <v>56</v>
      </c>
      <c r="I1963" s="16" t="s">
        <v>60</v>
      </c>
      <c r="J1963" s="16" t="n">
        <v>6</v>
      </c>
      <c r="K1963" s="16" t="n">
        <v>5</v>
      </c>
      <c r="L1963" s="16" t="s">
        <v>41</v>
      </c>
      <c r="M1963" s="16" t="str">
        <f aca="false">IF(COUNTIF($A$2:A1963,A1963)&gt;1,"DUPLICATE","")</f>
        <v/>
      </c>
    </row>
    <row r="1964" customFormat="false" ht="15" hidden="false" customHeight="false" outlineLevel="0" collapsed="false">
      <c r="A1964" s="16" t="s">
        <v>3034</v>
      </c>
      <c r="B1964" s="16" t="s">
        <v>3025</v>
      </c>
      <c r="C1964" s="16" t="s">
        <v>704</v>
      </c>
      <c r="D1964" s="16" t="s">
        <v>179</v>
      </c>
      <c r="E1964" s="16" t="n">
        <v>4</v>
      </c>
      <c r="F1964" s="16" t="n">
        <v>2418</v>
      </c>
      <c r="G1964" s="16" t="n">
        <v>0</v>
      </c>
      <c r="H1964" s="16" t="s">
        <v>56</v>
      </c>
      <c r="I1964" s="16" t="s">
        <v>71</v>
      </c>
      <c r="J1964" s="16" t="n">
        <v>8</v>
      </c>
      <c r="K1964" s="16"/>
      <c r="L1964" s="16" t="s">
        <v>57</v>
      </c>
      <c r="M1964" s="16" t="str">
        <f aca="false">IF(COUNTIF($A$2:A1964,A1964)&gt;1,"DUPLICATE","")</f>
        <v/>
      </c>
    </row>
    <row r="1965" customFormat="false" ht="15" hidden="false" customHeight="false" outlineLevel="0" collapsed="false">
      <c r="A1965" s="16" t="s">
        <v>3035</v>
      </c>
      <c r="B1965" s="16" t="s">
        <v>3025</v>
      </c>
      <c r="C1965" s="16" t="s">
        <v>332</v>
      </c>
      <c r="D1965" s="16" t="s">
        <v>219</v>
      </c>
      <c r="E1965" s="16" t="n">
        <v>1</v>
      </c>
      <c r="F1965" s="16" t="n">
        <v>1345</v>
      </c>
      <c r="G1965" s="16" t="n">
        <v>0.15</v>
      </c>
      <c r="H1965" s="16" t="s">
        <v>56</v>
      </c>
      <c r="I1965" s="16" t="s">
        <v>100</v>
      </c>
      <c r="J1965" s="16" t="n">
        <v>4</v>
      </c>
      <c r="K1965" s="16" t="n">
        <v>4</v>
      </c>
      <c r="L1965" s="16" t="s">
        <v>41</v>
      </c>
      <c r="M1965" s="16" t="str">
        <f aca="false">IF(COUNTIF($A$2:A1965,A1965)&gt;1,"DUPLICATE","")</f>
        <v/>
      </c>
    </row>
    <row r="1966" customFormat="false" ht="15" hidden="false" customHeight="false" outlineLevel="0" collapsed="false">
      <c r="A1966" s="16" t="s">
        <v>3036</v>
      </c>
      <c r="B1966" s="16" t="s">
        <v>3025</v>
      </c>
      <c r="C1966" s="16" t="s">
        <v>107</v>
      </c>
      <c r="D1966" s="16" t="s">
        <v>219</v>
      </c>
      <c r="E1966" s="16" t="n">
        <v>2</v>
      </c>
      <c r="F1966" s="16" t="n">
        <v>1303</v>
      </c>
      <c r="G1966" s="16" t="n">
        <v>0.05</v>
      </c>
      <c r="H1966" s="16" t="s">
        <v>67</v>
      </c>
      <c r="I1966" s="16" t="s">
        <v>40</v>
      </c>
      <c r="J1966" s="16" t="n">
        <v>3</v>
      </c>
      <c r="K1966" s="16" t="n">
        <v>4</v>
      </c>
      <c r="L1966" s="16" t="s">
        <v>41</v>
      </c>
      <c r="M1966" s="16" t="str">
        <f aca="false">IF(COUNTIF($A$2:A1966,A1966)&gt;1,"DUPLICATE","")</f>
        <v/>
      </c>
    </row>
    <row r="1967" customFormat="false" ht="15" hidden="false" customHeight="false" outlineLevel="0" collapsed="false">
      <c r="A1967" s="16" t="s">
        <v>3037</v>
      </c>
      <c r="B1967" s="16" t="s">
        <v>3025</v>
      </c>
      <c r="C1967" s="16" t="s">
        <v>1591</v>
      </c>
      <c r="D1967" s="16" t="s">
        <v>149</v>
      </c>
      <c r="E1967" s="16" t="n">
        <v>1</v>
      </c>
      <c r="F1967" s="16" t="n">
        <v>1634</v>
      </c>
      <c r="G1967" s="16" t="n">
        <v>0.15</v>
      </c>
      <c r="H1967" s="16" t="s">
        <v>46</v>
      </c>
      <c r="I1967" s="16" t="s">
        <v>40</v>
      </c>
      <c r="J1967" s="16" t="n">
        <v>2</v>
      </c>
      <c r="K1967" s="16" t="n">
        <v>5</v>
      </c>
      <c r="L1967" s="16" t="s">
        <v>41</v>
      </c>
      <c r="M1967" s="16" t="str">
        <f aca="false">IF(COUNTIF($A$2:A1967,A1967)&gt;1,"DUPLICATE","")</f>
        <v/>
      </c>
    </row>
    <row r="1968" customFormat="false" ht="15" hidden="false" customHeight="false" outlineLevel="0" collapsed="false">
      <c r="A1968" s="16" t="s">
        <v>3038</v>
      </c>
      <c r="B1968" s="16" t="s">
        <v>3025</v>
      </c>
      <c r="C1968" s="16" t="s">
        <v>2047</v>
      </c>
      <c r="D1968" s="16" t="s">
        <v>66</v>
      </c>
      <c r="E1968" s="16" t="n">
        <v>1</v>
      </c>
      <c r="F1968" s="16" t="n">
        <v>15716</v>
      </c>
      <c r="G1968" s="16" t="n">
        <v>0.1</v>
      </c>
      <c r="H1968" s="16" t="s">
        <v>56</v>
      </c>
      <c r="I1968" s="16" t="s">
        <v>60</v>
      </c>
      <c r="J1968" s="16" t="n">
        <v>6</v>
      </c>
      <c r="K1968" s="16" t="n">
        <v>3</v>
      </c>
      <c r="L1968" s="16" t="s">
        <v>41</v>
      </c>
      <c r="M1968" s="16" t="str">
        <f aca="false">IF(COUNTIF($A$2:A1968,A1968)&gt;1,"DUPLICATE","")</f>
        <v/>
      </c>
    </row>
    <row r="1969" customFormat="false" ht="15" hidden="false" customHeight="false" outlineLevel="0" collapsed="false">
      <c r="A1969" s="16" t="s">
        <v>3039</v>
      </c>
      <c r="B1969" s="16" t="s">
        <v>3025</v>
      </c>
      <c r="C1969" s="16" t="s">
        <v>1276</v>
      </c>
      <c r="D1969" s="16" t="s">
        <v>105</v>
      </c>
      <c r="E1969" s="16" t="n">
        <v>3</v>
      </c>
      <c r="F1969" s="16" t="n">
        <v>386</v>
      </c>
      <c r="G1969" s="16" t="n">
        <v>0.15</v>
      </c>
      <c r="H1969" s="16" t="s">
        <v>56</v>
      </c>
      <c r="I1969" s="16" t="s">
        <v>71</v>
      </c>
      <c r="J1969" s="16" t="n">
        <v>5</v>
      </c>
      <c r="K1969" s="16" t="n">
        <v>4</v>
      </c>
      <c r="L1969" s="16" t="s">
        <v>41</v>
      </c>
      <c r="M1969" s="16" t="str">
        <f aca="false">IF(COUNTIF($A$2:A1969,A1969)&gt;1,"DUPLICATE","")</f>
        <v/>
      </c>
    </row>
    <row r="1970" customFormat="false" ht="15" hidden="false" customHeight="false" outlineLevel="0" collapsed="false">
      <c r="A1970" s="16" t="s">
        <v>3040</v>
      </c>
      <c r="B1970" s="16" t="s">
        <v>3025</v>
      </c>
      <c r="C1970" s="16" t="s">
        <v>986</v>
      </c>
      <c r="D1970" s="16" t="s">
        <v>232</v>
      </c>
      <c r="E1970" s="16" t="n">
        <v>2</v>
      </c>
      <c r="F1970" s="16" t="n">
        <v>2040</v>
      </c>
      <c r="G1970" s="16" t="n">
        <v>0.3</v>
      </c>
      <c r="H1970" s="16" t="s">
        <v>39</v>
      </c>
      <c r="I1970" s="16" t="s">
        <v>71</v>
      </c>
      <c r="J1970" s="16" t="n">
        <v>3</v>
      </c>
      <c r="K1970" s="16"/>
      <c r="L1970" s="16" t="s">
        <v>41</v>
      </c>
      <c r="M1970" s="16" t="str">
        <f aca="false">IF(COUNTIF($A$2:A1970,A1970)&gt;1,"DUPLICATE","")</f>
        <v/>
      </c>
    </row>
    <row r="1971" customFormat="false" ht="15" hidden="false" customHeight="false" outlineLevel="0" collapsed="false">
      <c r="A1971" s="16" t="s">
        <v>3041</v>
      </c>
      <c r="B1971" s="16" t="s">
        <v>3025</v>
      </c>
      <c r="C1971" s="16" t="s">
        <v>3042</v>
      </c>
      <c r="D1971" s="16" t="s">
        <v>179</v>
      </c>
      <c r="E1971" s="16" t="n">
        <v>1</v>
      </c>
      <c r="F1971" s="16" t="n">
        <v>2464</v>
      </c>
      <c r="G1971" s="16" t="n">
        <v>0.2</v>
      </c>
      <c r="H1971" s="16" t="s">
        <v>70</v>
      </c>
      <c r="I1971" s="16" t="s">
        <v>71</v>
      </c>
      <c r="J1971" s="16" t="n">
        <v>4</v>
      </c>
      <c r="K1971" s="16" t="n">
        <v>4</v>
      </c>
      <c r="L1971" s="16" t="s">
        <v>57</v>
      </c>
      <c r="M1971" s="16" t="str">
        <f aca="false">IF(COUNTIF($A$2:A1971,A1971)&gt;1,"DUPLICATE","")</f>
        <v/>
      </c>
    </row>
    <row r="1972" customFormat="false" ht="15" hidden="false" customHeight="false" outlineLevel="0" collapsed="false">
      <c r="A1972" s="16" t="s">
        <v>3043</v>
      </c>
      <c r="B1972" s="16" t="s">
        <v>3025</v>
      </c>
      <c r="C1972" s="16" t="s">
        <v>1340</v>
      </c>
      <c r="D1972" s="16" t="s">
        <v>63</v>
      </c>
      <c r="E1972" s="16" t="n">
        <v>1</v>
      </c>
      <c r="F1972" s="16" t="n">
        <v>1443</v>
      </c>
      <c r="G1972" s="16" t="n">
        <v>0</v>
      </c>
      <c r="H1972" s="16" t="s">
        <v>208</v>
      </c>
      <c r="I1972" s="16" t="s">
        <v>60</v>
      </c>
      <c r="J1972" s="16" t="n">
        <v>4</v>
      </c>
      <c r="K1972" s="16" t="n">
        <v>4</v>
      </c>
      <c r="L1972" s="16" t="s">
        <v>41</v>
      </c>
      <c r="M1972" s="16" t="str">
        <f aca="false">IF(COUNTIF($A$2:A1972,A1972)&gt;1,"DUPLICATE","")</f>
        <v/>
      </c>
    </row>
    <row r="1973" customFormat="false" ht="15" hidden="false" customHeight="false" outlineLevel="0" collapsed="false">
      <c r="A1973" s="16" t="s">
        <v>3044</v>
      </c>
      <c r="B1973" s="16" t="s">
        <v>3045</v>
      </c>
      <c r="C1973" s="16" t="s">
        <v>3046</v>
      </c>
      <c r="D1973" s="16" t="s">
        <v>660</v>
      </c>
      <c r="E1973" s="16" t="n">
        <v>2</v>
      </c>
      <c r="F1973" s="16" t="n">
        <v>1858</v>
      </c>
      <c r="G1973" s="16" t="n">
        <v>0.1</v>
      </c>
      <c r="H1973" s="16" t="s">
        <v>39</v>
      </c>
      <c r="I1973" s="16" t="s">
        <v>60</v>
      </c>
      <c r="J1973" s="16" t="n">
        <v>4</v>
      </c>
      <c r="K1973" s="16" t="n">
        <v>5</v>
      </c>
      <c r="L1973" s="16" t="s">
        <v>41</v>
      </c>
      <c r="M1973" s="16" t="str">
        <f aca="false">IF(COUNTIF($A$2:A1973,A1973)&gt;1,"DUPLICATE","")</f>
        <v/>
      </c>
    </row>
    <row r="1974" customFormat="false" ht="15" hidden="false" customHeight="false" outlineLevel="0" collapsed="false">
      <c r="A1974" s="16" t="s">
        <v>3047</v>
      </c>
      <c r="B1974" s="16" t="s">
        <v>3045</v>
      </c>
      <c r="C1974" s="16" t="s">
        <v>332</v>
      </c>
      <c r="D1974" s="16" t="s">
        <v>142</v>
      </c>
      <c r="E1974" s="16" t="n">
        <v>2</v>
      </c>
      <c r="F1974" s="16" t="n">
        <v>572</v>
      </c>
      <c r="G1974" s="16" t="n">
        <v>0.15</v>
      </c>
      <c r="H1974" s="16" t="s">
        <v>56</v>
      </c>
      <c r="I1974" s="16" t="s">
        <v>47</v>
      </c>
      <c r="J1974" s="16" t="n">
        <v>6</v>
      </c>
      <c r="K1974" s="16" t="n">
        <v>4</v>
      </c>
      <c r="L1974" s="16" t="s">
        <v>41</v>
      </c>
      <c r="M1974" s="16" t="str">
        <f aca="false">IF(COUNTIF($A$2:A1974,A1974)&gt;1,"DUPLICATE","")</f>
        <v/>
      </c>
    </row>
    <row r="1975" customFormat="false" ht="15" hidden="false" customHeight="false" outlineLevel="0" collapsed="false">
      <c r="A1975" s="16" t="s">
        <v>3048</v>
      </c>
      <c r="B1975" s="16" t="s">
        <v>3045</v>
      </c>
      <c r="C1975" s="16" t="s">
        <v>37</v>
      </c>
      <c r="D1975" s="16" t="s">
        <v>108</v>
      </c>
      <c r="E1975" s="16" t="n">
        <v>2</v>
      </c>
      <c r="F1975" s="16" t="n">
        <v>3493</v>
      </c>
      <c r="G1975" s="16" t="n">
        <v>0.1</v>
      </c>
      <c r="H1975" s="16" t="s">
        <v>39</v>
      </c>
      <c r="I1975" s="16" t="s">
        <v>60</v>
      </c>
      <c r="J1975" s="16" t="n">
        <v>4</v>
      </c>
      <c r="K1975" s="16" t="n">
        <v>4</v>
      </c>
      <c r="L1975" s="16" t="s">
        <v>41</v>
      </c>
      <c r="M1975" s="16" t="str">
        <f aca="false">IF(COUNTIF($A$2:A1975,A1975)&gt;1,"DUPLICATE","")</f>
        <v/>
      </c>
    </row>
    <row r="1976" customFormat="false" ht="15" hidden="false" customHeight="false" outlineLevel="0" collapsed="false">
      <c r="A1976" s="16" t="s">
        <v>3049</v>
      </c>
      <c r="B1976" s="16" t="s">
        <v>3045</v>
      </c>
      <c r="C1976" s="16" t="s">
        <v>742</v>
      </c>
      <c r="D1976" s="16" t="s">
        <v>165</v>
      </c>
      <c r="E1976" s="16" t="n">
        <v>1</v>
      </c>
      <c r="F1976" s="16" t="n">
        <v>944</v>
      </c>
      <c r="G1976" s="16" t="n">
        <v>0</v>
      </c>
      <c r="H1976" s="16" t="s">
        <v>56</v>
      </c>
      <c r="I1976" s="16" t="s">
        <v>71</v>
      </c>
      <c r="J1976" s="16" t="n">
        <v>6</v>
      </c>
      <c r="K1976" s="16" t="n">
        <v>2</v>
      </c>
      <c r="L1976" s="16" t="s">
        <v>57</v>
      </c>
      <c r="M1976" s="16" t="str">
        <f aca="false">IF(COUNTIF($A$2:A1976,A1976)&gt;1,"DUPLICATE","")</f>
        <v/>
      </c>
    </row>
    <row r="1977" customFormat="false" ht="15" hidden="false" customHeight="false" outlineLevel="0" collapsed="false">
      <c r="A1977" s="16" t="s">
        <v>3050</v>
      </c>
      <c r="B1977" s="16" t="s">
        <v>3045</v>
      </c>
      <c r="C1977" s="16" t="s">
        <v>1170</v>
      </c>
      <c r="D1977" s="16" t="s">
        <v>393</v>
      </c>
      <c r="E1977" s="16" t="n">
        <v>1</v>
      </c>
      <c r="F1977" s="16" t="n">
        <v>518</v>
      </c>
      <c r="G1977" s="16" t="n">
        <v>0</v>
      </c>
      <c r="H1977" s="16" t="s">
        <v>39</v>
      </c>
      <c r="I1977" s="16" t="s">
        <v>60</v>
      </c>
      <c r="J1977" s="16" t="n">
        <v>3</v>
      </c>
      <c r="K1977" s="16" t="n">
        <v>4</v>
      </c>
      <c r="L1977" s="16" t="s">
        <v>41</v>
      </c>
      <c r="M1977" s="16" t="str">
        <f aca="false">IF(COUNTIF($A$2:A1977,A1977)&gt;1,"DUPLICATE","")</f>
        <v/>
      </c>
    </row>
    <row r="1978" customFormat="false" ht="15" hidden="false" customHeight="false" outlineLevel="0" collapsed="false">
      <c r="A1978" s="16" t="s">
        <v>3051</v>
      </c>
      <c r="B1978" s="16" t="s">
        <v>3045</v>
      </c>
      <c r="C1978" s="16" t="s">
        <v>680</v>
      </c>
      <c r="D1978" s="16" t="s">
        <v>660</v>
      </c>
      <c r="E1978" s="16" t="n">
        <v>2</v>
      </c>
      <c r="F1978" s="16" t="n">
        <v>1853</v>
      </c>
      <c r="G1978" s="16" t="n">
        <v>0.1</v>
      </c>
      <c r="H1978" s="16" t="s">
        <v>70</v>
      </c>
      <c r="I1978" s="16" t="s">
        <v>60</v>
      </c>
      <c r="J1978" s="16" t="n">
        <v>7</v>
      </c>
      <c r="K1978" s="16" t="n">
        <v>2</v>
      </c>
      <c r="L1978" s="16" t="s">
        <v>57</v>
      </c>
      <c r="M1978" s="16" t="str">
        <f aca="false">IF(COUNTIF($A$2:A1978,A1978)&gt;1,"DUPLICATE","")</f>
        <v/>
      </c>
    </row>
    <row r="1979" customFormat="false" ht="15" hidden="false" customHeight="false" outlineLevel="0" collapsed="false">
      <c r="A1979" s="16" t="s">
        <v>3052</v>
      </c>
      <c r="B1979" s="16" t="s">
        <v>3045</v>
      </c>
      <c r="C1979" s="16" t="s">
        <v>390</v>
      </c>
      <c r="D1979" s="16" t="s">
        <v>38</v>
      </c>
      <c r="E1979" s="16" t="n">
        <v>2</v>
      </c>
      <c r="F1979" s="16" t="n">
        <v>347</v>
      </c>
      <c r="G1979" s="16" t="n">
        <v>0</v>
      </c>
      <c r="H1979" s="16" t="s">
        <v>130</v>
      </c>
      <c r="I1979" s="16" t="s">
        <v>47</v>
      </c>
      <c r="J1979" s="16" t="n">
        <v>3</v>
      </c>
      <c r="K1979" s="16" t="n">
        <v>5</v>
      </c>
      <c r="L1979" s="16" t="s">
        <v>41</v>
      </c>
      <c r="M1979" s="16" t="str">
        <f aca="false">IF(COUNTIF($A$2:A1979,A1979)&gt;1,"DUPLICATE","")</f>
        <v/>
      </c>
    </row>
    <row r="1980" customFormat="false" ht="15" hidden="false" customHeight="false" outlineLevel="0" collapsed="false">
      <c r="A1980" s="16" t="s">
        <v>3053</v>
      </c>
      <c r="B1980" s="16" t="s">
        <v>3045</v>
      </c>
      <c r="C1980" s="16" t="s">
        <v>336</v>
      </c>
      <c r="D1980" s="16" t="s">
        <v>111</v>
      </c>
      <c r="E1980" s="16" t="n">
        <v>6</v>
      </c>
      <c r="F1980" s="16" t="n">
        <v>1027</v>
      </c>
      <c r="G1980" s="16" t="n">
        <v>0.3</v>
      </c>
      <c r="H1980" s="16" t="s">
        <v>81</v>
      </c>
      <c r="I1980" s="16" t="s">
        <v>60</v>
      </c>
      <c r="J1980" s="16" t="n">
        <v>3</v>
      </c>
      <c r="K1980" s="16"/>
      <c r="L1980" s="16" t="s">
        <v>41</v>
      </c>
      <c r="M1980" s="16" t="str">
        <f aca="false">IF(COUNTIF($A$2:A1980,A1980)&gt;1,"DUPLICATE","")</f>
        <v/>
      </c>
    </row>
    <row r="1981" customFormat="false" ht="15" hidden="false" customHeight="false" outlineLevel="0" collapsed="false">
      <c r="A1981" s="16" t="s">
        <v>3054</v>
      </c>
      <c r="B1981" s="16" t="s">
        <v>3045</v>
      </c>
      <c r="C1981" s="16" t="s">
        <v>253</v>
      </c>
      <c r="D1981" s="16" t="s">
        <v>203</v>
      </c>
      <c r="E1981" s="16" t="n">
        <v>1</v>
      </c>
      <c r="F1981" s="16" t="n">
        <v>2570</v>
      </c>
      <c r="G1981" s="16" t="n">
        <v>0</v>
      </c>
      <c r="H1981" s="16" t="s">
        <v>89</v>
      </c>
      <c r="I1981" s="16" t="s">
        <v>40</v>
      </c>
      <c r="J1981" s="16" t="n">
        <v>2</v>
      </c>
      <c r="K1981" s="16" t="n">
        <v>4</v>
      </c>
      <c r="L1981" s="16" t="s">
        <v>41</v>
      </c>
      <c r="M1981" s="16" t="str">
        <f aca="false">IF(COUNTIF($A$2:A1981,A1981)&gt;1,"DUPLICATE","")</f>
        <v/>
      </c>
    </row>
    <row r="1982" customFormat="false" ht="15" hidden="false" customHeight="false" outlineLevel="0" collapsed="false">
      <c r="A1982" s="16" t="s">
        <v>3055</v>
      </c>
      <c r="B1982" s="16" t="s">
        <v>3045</v>
      </c>
      <c r="C1982" s="16" t="s">
        <v>1889</v>
      </c>
      <c r="D1982" s="16" t="s">
        <v>341</v>
      </c>
      <c r="E1982" s="16" t="n">
        <v>1</v>
      </c>
      <c r="F1982" s="16" t="n">
        <v>1100</v>
      </c>
      <c r="G1982" s="16" t="n">
        <v>0.2</v>
      </c>
      <c r="H1982" s="16" t="s">
        <v>112</v>
      </c>
      <c r="I1982" s="16" t="s">
        <v>47</v>
      </c>
      <c r="J1982" s="16" t="n">
        <v>2</v>
      </c>
      <c r="K1982" s="16" t="n">
        <v>4</v>
      </c>
      <c r="L1982" s="16" t="s">
        <v>41</v>
      </c>
      <c r="M1982" s="16" t="str">
        <f aca="false">IF(COUNTIF($A$2:A1982,A1982)&gt;1,"DUPLICATE","")</f>
        <v/>
      </c>
    </row>
    <row r="1983" customFormat="false" ht="15" hidden="false" customHeight="false" outlineLevel="0" collapsed="false">
      <c r="A1983" s="16" t="s">
        <v>3056</v>
      </c>
      <c r="B1983" s="16" t="s">
        <v>3045</v>
      </c>
      <c r="C1983" s="16" t="s">
        <v>169</v>
      </c>
      <c r="D1983" s="16" t="s">
        <v>216</v>
      </c>
      <c r="E1983" s="16" t="n">
        <v>4</v>
      </c>
      <c r="F1983" s="16" t="n">
        <v>901</v>
      </c>
      <c r="G1983" s="16" t="n">
        <v>0.2</v>
      </c>
      <c r="H1983" s="16" t="s">
        <v>112</v>
      </c>
      <c r="I1983" s="16" t="s">
        <v>60</v>
      </c>
      <c r="J1983" s="16" t="n">
        <v>3</v>
      </c>
      <c r="K1983" s="16" t="n">
        <v>3</v>
      </c>
      <c r="L1983" s="16" t="s">
        <v>41</v>
      </c>
      <c r="M1983" s="16" t="str">
        <f aca="false">IF(COUNTIF($A$2:A1983,A1983)&gt;1,"DUPLICATE","")</f>
        <v/>
      </c>
    </row>
    <row r="1984" customFormat="false" ht="15" hidden="false" customHeight="false" outlineLevel="0" collapsed="false">
      <c r="A1984" s="16" t="s">
        <v>3057</v>
      </c>
      <c r="B1984" s="16" t="s">
        <v>3058</v>
      </c>
      <c r="C1984" s="16" t="s">
        <v>107</v>
      </c>
      <c r="D1984" s="16" t="s">
        <v>291</v>
      </c>
      <c r="E1984" s="16" t="n">
        <v>1</v>
      </c>
      <c r="F1984" s="16" t="n">
        <v>1197</v>
      </c>
      <c r="G1984" s="16" t="n">
        <v>0</v>
      </c>
      <c r="H1984" s="16" t="s">
        <v>67</v>
      </c>
      <c r="I1984" s="16" t="s">
        <v>47</v>
      </c>
      <c r="J1984" s="16" t="n">
        <v>2</v>
      </c>
      <c r="K1984" s="16" t="n">
        <v>3</v>
      </c>
      <c r="L1984" s="16" t="s">
        <v>57</v>
      </c>
      <c r="M1984" s="16" t="str">
        <f aca="false">IF(COUNTIF($A$2:A1984,A1984)&gt;1,"DUPLICATE","")</f>
        <v/>
      </c>
    </row>
    <row r="1985" customFormat="false" ht="15" hidden="false" customHeight="false" outlineLevel="0" collapsed="false">
      <c r="A1985" s="16" t="s">
        <v>3059</v>
      </c>
      <c r="B1985" s="16" t="s">
        <v>3058</v>
      </c>
      <c r="C1985" s="16" t="s">
        <v>491</v>
      </c>
      <c r="D1985" s="16" t="s">
        <v>119</v>
      </c>
      <c r="E1985" s="16" t="n">
        <v>2</v>
      </c>
      <c r="F1985" s="16" t="n">
        <v>247</v>
      </c>
      <c r="G1985" s="16" t="n">
        <v>0.05</v>
      </c>
      <c r="H1985" s="16" t="s">
        <v>208</v>
      </c>
      <c r="I1985" s="16" t="s">
        <v>40</v>
      </c>
      <c r="J1985" s="16" t="n">
        <v>7</v>
      </c>
      <c r="K1985" s="16" t="n">
        <v>3</v>
      </c>
      <c r="L1985" s="16" t="s">
        <v>57</v>
      </c>
      <c r="M1985" s="16" t="str">
        <f aca="false">IF(COUNTIF($A$2:A1985,A1985)&gt;1,"DUPLICATE","")</f>
        <v/>
      </c>
    </row>
    <row r="1986" customFormat="false" ht="15" hidden="false" customHeight="false" outlineLevel="0" collapsed="false">
      <c r="A1986" s="16" t="s">
        <v>3060</v>
      </c>
      <c r="B1986" s="16" t="s">
        <v>3058</v>
      </c>
      <c r="C1986" s="16" t="s">
        <v>118</v>
      </c>
      <c r="D1986" s="16" t="s">
        <v>219</v>
      </c>
      <c r="E1986" s="16" t="n">
        <v>2</v>
      </c>
      <c r="F1986" s="16" t="s">
        <v>3061</v>
      </c>
      <c r="G1986" s="16" t="n">
        <v>0.1</v>
      </c>
      <c r="H1986" s="16" t="s">
        <v>67</v>
      </c>
      <c r="I1986" s="16" t="s">
        <v>40</v>
      </c>
      <c r="J1986" s="16" t="n">
        <v>3</v>
      </c>
      <c r="K1986" s="16" t="n">
        <v>4</v>
      </c>
      <c r="L1986" s="16" t="s">
        <v>41</v>
      </c>
      <c r="M1986" s="16" t="str">
        <f aca="false">IF(COUNTIF($A$2:A1986,A1986)&gt;1,"DUPLICATE","")</f>
        <v/>
      </c>
    </row>
    <row r="1987" customFormat="false" ht="15" hidden="false" customHeight="false" outlineLevel="0" collapsed="false">
      <c r="A1987" s="16" t="s">
        <v>3062</v>
      </c>
      <c r="B1987" s="16" t="s">
        <v>3058</v>
      </c>
      <c r="C1987" s="16" t="s">
        <v>419</v>
      </c>
      <c r="D1987" s="16" t="s">
        <v>142</v>
      </c>
      <c r="E1987" s="16" t="n">
        <v>2</v>
      </c>
      <c r="F1987" s="16" t="n">
        <v>620</v>
      </c>
      <c r="G1987" s="16" t="n">
        <v>0.2</v>
      </c>
      <c r="H1987" s="16" t="s">
        <v>797</v>
      </c>
      <c r="I1987" s="16" t="s">
        <v>71</v>
      </c>
      <c r="J1987" s="16" t="n">
        <v>3</v>
      </c>
      <c r="K1987" s="16" t="n">
        <v>5</v>
      </c>
      <c r="L1987" s="16" t="s">
        <v>41</v>
      </c>
      <c r="M1987" s="16" t="str">
        <f aca="false">IF(COUNTIF($A$2:A1987,A1987)&gt;1,"DUPLICATE","")</f>
        <v/>
      </c>
    </row>
    <row r="1988" customFormat="false" ht="15" hidden="false" customHeight="false" outlineLevel="0" collapsed="false">
      <c r="A1988" s="16" t="s">
        <v>3063</v>
      </c>
      <c r="B1988" s="16" t="s">
        <v>3058</v>
      </c>
      <c r="C1988" s="16" t="s">
        <v>720</v>
      </c>
      <c r="D1988" s="16" t="s">
        <v>55</v>
      </c>
      <c r="E1988" s="16" t="n">
        <v>1</v>
      </c>
      <c r="F1988" s="16" t="n">
        <v>2024</v>
      </c>
      <c r="G1988" s="16" t="n">
        <v>0</v>
      </c>
      <c r="H1988" s="16" t="s">
        <v>112</v>
      </c>
      <c r="I1988" s="16" t="s">
        <v>60</v>
      </c>
      <c r="J1988" s="16" t="n">
        <v>6</v>
      </c>
      <c r="K1988" s="16" t="n">
        <v>5</v>
      </c>
      <c r="L1988" s="16" t="s">
        <v>41</v>
      </c>
      <c r="M1988" s="16" t="str">
        <f aca="false">IF(COUNTIF($A$2:A1988,A1988)&gt;1,"DUPLICATE","")</f>
        <v/>
      </c>
    </row>
    <row r="1989" customFormat="false" ht="15" hidden="false" customHeight="false" outlineLevel="0" collapsed="false">
      <c r="A1989" s="16" t="s">
        <v>3064</v>
      </c>
      <c r="B1989" s="16" t="s">
        <v>3058</v>
      </c>
      <c r="C1989" s="16" t="s">
        <v>3065</v>
      </c>
      <c r="D1989" s="16" t="s">
        <v>165</v>
      </c>
      <c r="E1989" s="16" t="n">
        <v>1</v>
      </c>
      <c r="F1989" s="16" t="n">
        <v>893</v>
      </c>
      <c r="G1989" s="16" t="n">
        <v>0</v>
      </c>
      <c r="H1989" s="16" t="s">
        <v>56</v>
      </c>
      <c r="I1989" s="16" t="s">
        <v>40</v>
      </c>
      <c r="J1989" s="16" t="n">
        <v>4</v>
      </c>
      <c r="K1989" s="16" t="n">
        <v>4</v>
      </c>
      <c r="L1989" s="16" t="s">
        <v>41</v>
      </c>
      <c r="M1989" s="16" t="str">
        <f aca="false">IF(COUNTIF($A$2:A1989,A1989)&gt;1,"DUPLICATE","")</f>
        <v/>
      </c>
    </row>
    <row r="1990" customFormat="false" ht="15" hidden="false" customHeight="false" outlineLevel="0" collapsed="false">
      <c r="A1990" s="16" t="s">
        <v>3066</v>
      </c>
      <c r="B1990" s="16" t="s">
        <v>3058</v>
      </c>
      <c r="C1990" s="16" t="s">
        <v>1744</v>
      </c>
      <c r="D1990" s="16" t="s">
        <v>142</v>
      </c>
      <c r="E1990" s="16" t="n">
        <v>2</v>
      </c>
      <c r="F1990" s="16" t="n">
        <v>610</v>
      </c>
      <c r="G1990" s="16" t="n">
        <v>0.15</v>
      </c>
      <c r="H1990" s="16" t="s">
        <v>67</v>
      </c>
      <c r="I1990" s="16" t="s">
        <v>40</v>
      </c>
      <c r="J1990" s="16" t="n">
        <v>3</v>
      </c>
      <c r="K1990" s="16" t="n">
        <v>5</v>
      </c>
      <c r="L1990" s="16" t="s">
        <v>41</v>
      </c>
      <c r="M1990" s="16" t="str">
        <f aca="false">IF(COUNTIF($A$2:A1990,A1990)&gt;1,"DUPLICATE","")</f>
        <v/>
      </c>
    </row>
    <row r="1991" customFormat="false" ht="15" hidden="false" customHeight="false" outlineLevel="0" collapsed="false">
      <c r="A1991" s="16" t="s">
        <v>3067</v>
      </c>
      <c r="B1991" s="16" t="s">
        <v>3058</v>
      </c>
      <c r="C1991" s="16" t="s">
        <v>213</v>
      </c>
      <c r="D1991" s="16" t="s">
        <v>721</v>
      </c>
      <c r="E1991" s="16" t="n">
        <v>3</v>
      </c>
      <c r="F1991" s="16" t="n">
        <v>493</v>
      </c>
      <c r="G1991" s="16" t="n">
        <v>0</v>
      </c>
      <c r="H1991" s="16" t="s">
        <v>46</v>
      </c>
      <c r="I1991" s="16" t="s">
        <v>71</v>
      </c>
      <c r="J1991" s="16" t="n">
        <v>4</v>
      </c>
      <c r="K1991" s="16" t="n">
        <v>4</v>
      </c>
      <c r="L1991" s="16" t="s">
        <v>41</v>
      </c>
      <c r="M1991" s="16" t="str">
        <f aca="false">IF(COUNTIF($A$2:A1991,A1991)&gt;1,"DUPLICATE","")</f>
        <v/>
      </c>
    </row>
    <row r="1992" customFormat="false" ht="15" hidden="false" customHeight="false" outlineLevel="0" collapsed="false">
      <c r="A1992" s="16" t="s">
        <v>3068</v>
      </c>
      <c r="B1992" s="16" t="s">
        <v>3058</v>
      </c>
      <c r="C1992" s="16" t="s">
        <v>3069</v>
      </c>
      <c r="D1992" s="16" t="s">
        <v>84</v>
      </c>
      <c r="E1992" s="16" t="n">
        <v>1</v>
      </c>
      <c r="F1992" s="16" t="n">
        <v>248</v>
      </c>
      <c r="G1992" s="16" t="n">
        <v>0.05</v>
      </c>
      <c r="H1992" s="16" t="s">
        <v>89</v>
      </c>
      <c r="I1992" s="16" t="s">
        <v>40</v>
      </c>
      <c r="J1992" s="16" t="n">
        <v>2</v>
      </c>
      <c r="K1992" s="16" t="n">
        <v>3</v>
      </c>
      <c r="L1992" s="16" t="s">
        <v>57</v>
      </c>
      <c r="M1992" s="16" t="str">
        <f aca="false">IF(COUNTIF($A$2:A1992,A1992)&gt;1,"DUPLICATE","")</f>
        <v/>
      </c>
    </row>
    <row r="1993" customFormat="false" ht="15" hidden="false" customHeight="false" outlineLevel="0" collapsed="false">
      <c r="A1993" s="16" t="s">
        <v>3070</v>
      </c>
      <c r="B1993" s="16" t="s">
        <v>3058</v>
      </c>
      <c r="C1993" s="16" t="s">
        <v>488</v>
      </c>
      <c r="D1993" s="16" t="s">
        <v>219</v>
      </c>
      <c r="E1993" s="16" t="n">
        <v>1</v>
      </c>
      <c r="F1993" s="16" t="n">
        <v>1306</v>
      </c>
      <c r="G1993" s="16" t="n">
        <v>0.1</v>
      </c>
      <c r="H1993" s="16" t="s">
        <v>39</v>
      </c>
      <c r="I1993" s="16" t="s">
        <v>60</v>
      </c>
      <c r="J1993" s="16" t="n">
        <v>3</v>
      </c>
      <c r="K1993" s="16" t="n">
        <v>5</v>
      </c>
      <c r="L1993" s="16" t="s">
        <v>41</v>
      </c>
      <c r="M1993" s="16" t="str">
        <f aca="false">IF(COUNTIF($A$2:A1993,A1993)&gt;1,"DUPLICATE","")</f>
        <v/>
      </c>
    </row>
    <row r="1994" customFormat="false" ht="15" hidden="false" customHeight="false" outlineLevel="0" collapsed="false">
      <c r="A1994" s="16" t="s">
        <v>3071</v>
      </c>
      <c r="B1994" s="16" t="s">
        <v>3072</v>
      </c>
      <c r="C1994" s="16" t="s">
        <v>2994</v>
      </c>
      <c r="D1994" s="16" t="s">
        <v>139</v>
      </c>
      <c r="E1994" s="16" t="n">
        <v>4</v>
      </c>
      <c r="F1994" s="16" t="n">
        <v>344</v>
      </c>
      <c r="G1994" s="16" t="n">
        <v>0.1</v>
      </c>
      <c r="H1994" s="16" t="s">
        <v>81</v>
      </c>
      <c r="I1994" s="16" t="s">
        <v>100</v>
      </c>
      <c r="J1994" s="16" t="n">
        <v>4</v>
      </c>
      <c r="K1994" s="16" t="n">
        <v>3</v>
      </c>
      <c r="L1994" s="16" t="s">
        <v>57</v>
      </c>
      <c r="M1994" s="16" t="str">
        <f aca="false">IF(COUNTIF($A$2:A1994,A1994)&gt;1,"DUPLICATE","")</f>
        <v/>
      </c>
    </row>
    <row r="1995" customFormat="false" ht="15" hidden="false" customHeight="false" outlineLevel="0" collapsed="false">
      <c r="A1995" s="16" t="s">
        <v>3073</v>
      </c>
      <c r="B1995" s="16" t="s">
        <v>3072</v>
      </c>
      <c r="C1995" s="16" t="s">
        <v>1979</v>
      </c>
      <c r="D1995" s="16" t="s">
        <v>639</v>
      </c>
      <c r="E1995" s="16" t="n">
        <v>2</v>
      </c>
      <c r="F1995" s="16" t="n">
        <v>792</v>
      </c>
      <c r="G1995" s="16" t="n">
        <v>0</v>
      </c>
      <c r="H1995" s="16" t="s">
        <v>112</v>
      </c>
      <c r="I1995" s="16" t="s">
        <v>40</v>
      </c>
      <c r="J1995" s="16" t="n">
        <v>3</v>
      </c>
      <c r="K1995" s="16" t="n">
        <v>3</v>
      </c>
      <c r="L1995" s="16" t="s">
        <v>41</v>
      </c>
      <c r="M1995" s="16" t="str">
        <f aca="false">IF(COUNTIF($A$2:A1995,A1995)&gt;1,"DUPLICATE","")</f>
        <v/>
      </c>
    </row>
    <row r="1996" customFormat="false" ht="15" hidden="false" customHeight="false" outlineLevel="0" collapsed="false">
      <c r="A1996" s="16" t="s">
        <v>3074</v>
      </c>
      <c r="B1996" s="16" t="s">
        <v>3072</v>
      </c>
      <c r="C1996" s="16" t="s">
        <v>753</v>
      </c>
      <c r="D1996" s="16" t="s">
        <v>291</v>
      </c>
      <c r="E1996" s="16" t="n">
        <v>1</v>
      </c>
      <c r="F1996" s="16" t="n">
        <v>1181</v>
      </c>
      <c r="G1996" s="16" t="n">
        <v>0</v>
      </c>
      <c r="H1996" s="16" t="s">
        <v>70</v>
      </c>
      <c r="I1996" s="16" t="s">
        <v>71</v>
      </c>
      <c r="J1996" s="16" t="n">
        <v>6</v>
      </c>
      <c r="K1996" s="16" t="n">
        <v>2</v>
      </c>
      <c r="L1996" s="16" t="s">
        <v>57</v>
      </c>
      <c r="M1996" s="16" t="str">
        <f aca="false">IF(COUNTIF($A$2:A1996,A1996)&gt;1,"DUPLICATE","")</f>
        <v/>
      </c>
    </row>
    <row r="1997" customFormat="false" ht="15" hidden="false" customHeight="false" outlineLevel="0" collapsed="false">
      <c r="A1997" s="16" t="s">
        <v>3075</v>
      </c>
      <c r="B1997" s="16" t="s">
        <v>3072</v>
      </c>
      <c r="C1997" s="16" t="s">
        <v>384</v>
      </c>
      <c r="D1997" s="16" t="s">
        <v>229</v>
      </c>
      <c r="E1997" s="16" t="n">
        <v>2</v>
      </c>
      <c r="F1997" s="16" t="n">
        <v>449</v>
      </c>
      <c r="G1997" s="16" t="n">
        <v>0</v>
      </c>
      <c r="H1997" s="16" t="s">
        <v>112</v>
      </c>
      <c r="I1997" s="16" t="s">
        <v>71</v>
      </c>
      <c r="J1997" s="16" t="n">
        <v>5</v>
      </c>
      <c r="K1997" s="16" t="n">
        <v>3</v>
      </c>
      <c r="L1997" s="16" t="s">
        <v>41</v>
      </c>
      <c r="M1997" s="16" t="str">
        <f aca="false">IF(COUNTIF($A$2:A1997,A1997)&gt;1,"DUPLICATE","")</f>
        <v/>
      </c>
    </row>
    <row r="1998" customFormat="false" ht="15" hidden="false" customHeight="false" outlineLevel="0" collapsed="false">
      <c r="A1998" s="16" t="s">
        <v>3076</v>
      </c>
      <c r="B1998" s="16" t="s">
        <v>3072</v>
      </c>
      <c r="C1998" s="16" t="s">
        <v>3077</v>
      </c>
      <c r="D1998" s="16" t="s">
        <v>157</v>
      </c>
      <c r="E1998" s="16" t="n">
        <v>2</v>
      </c>
      <c r="F1998" s="16" t="n">
        <v>1046</v>
      </c>
      <c r="G1998" s="16" t="n">
        <v>0.2</v>
      </c>
      <c r="H1998" s="16" t="s">
        <v>112</v>
      </c>
      <c r="I1998" s="16" t="s">
        <v>60</v>
      </c>
      <c r="J1998" s="16" t="n">
        <v>4</v>
      </c>
      <c r="K1998" s="16" t="n">
        <v>5</v>
      </c>
      <c r="L1998" s="16" t="s">
        <v>41</v>
      </c>
      <c r="M1998" s="16" t="str">
        <f aca="false">IF(COUNTIF($A$2:A1998,A1998)&gt;1,"DUPLICATE","")</f>
        <v/>
      </c>
    </row>
    <row r="1999" customFormat="false" ht="15" hidden="false" customHeight="false" outlineLevel="0" collapsed="false">
      <c r="A1999" s="16" t="s">
        <v>3078</v>
      </c>
      <c r="B1999" s="16" t="s">
        <v>3072</v>
      </c>
      <c r="C1999" s="16" t="s">
        <v>347</v>
      </c>
      <c r="D1999" s="16" t="s">
        <v>300</v>
      </c>
      <c r="E1999" s="16" t="n">
        <v>2</v>
      </c>
      <c r="F1999" s="16" t="n">
        <v>2409</v>
      </c>
      <c r="G1999" s="16" t="n">
        <v>0.1</v>
      </c>
      <c r="H1999" s="16" t="s">
        <v>112</v>
      </c>
      <c r="I1999" s="16" t="s">
        <v>40</v>
      </c>
      <c r="J1999" s="16" t="n">
        <v>6</v>
      </c>
      <c r="K1999" s="16" t="n">
        <v>4</v>
      </c>
      <c r="L1999" s="16" t="s">
        <v>41</v>
      </c>
      <c r="M1999" s="16" t="str">
        <f aca="false">IF(COUNTIF($A$2:A1999,A1999)&gt;1,"DUPLICATE","")</f>
        <v/>
      </c>
    </row>
    <row r="2000" customFormat="false" ht="15" hidden="false" customHeight="false" outlineLevel="0" collapsed="false">
      <c r="A2000" s="16" t="s">
        <v>3079</v>
      </c>
      <c r="B2000" s="16" t="s">
        <v>3072</v>
      </c>
      <c r="C2000" s="16" t="s">
        <v>1187</v>
      </c>
      <c r="D2000" s="16" t="s">
        <v>66</v>
      </c>
      <c r="E2000" s="16" t="n">
        <v>1</v>
      </c>
      <c r="F2000" s="16" t="n">
        <v>14299</v>
      </c>
      <c r="G2000" s="16" t="n">
        <v>0.1</v>
      </c>
      <c r="H2000" s="16" t="s">
        <v>89</v>
      </c>
      <c r="I2000" s="16" t="s">
        <v>47</v>
      </c>
      <c r="J2000" s="16" t="n">
        <v>4</v>
      </c>
      <c r="K2000" s="16" t="n">
        <v>3</v>
      </c>
      <c r="L2000" s="16" t="s">
        <v>41</v>
      </c>
      <c r="M2000" s="16" t="str">
        <f aca="false">IF(COUNTIF($A$2:A2000,A2000)&gt;1,"DUPLICATE","")</f>
        <v/>
      </c>
    </row>
    <row r="2001" customFormat="false" ht="15" hidden="false" customHeight="false" outlineLevel="0" collapsed="false">
      <c r="A2001" s="16" t="s">
        <v>3080</v>
      </c>
      <c r="B2001" s="16" t="s">
        <v>3072</v>
      </c>
      <c r="C2001" s="16" t="s">
        <v>280</v>
      </c>
      <c r="D2001" s="16" t="s">
        <v>108</v>
      </c>
      <c r="E2001" s="16" t="n">
        <v>1</v>
      </c>
      <c r="F2001" s="16" t="n">
        <v>3413</v>
      </c>
      <c r="G2001" s="16" t="n">
        <v>0</v>
      </c>
      <c r="H2001" s="16" t="s">
        <v>81</v>
      </c>
      <c r="I2001" s="16" t="s">
        <v>60</v>
      </c>
      <c r="J2001" s="16" t="n">
        <v>4</v>
      </c>
      <c r="K2001" s="16" t="n">
        <v>2</v>
      </c>
      <c r="L2001" s="16" t="s">
        <v>57</v>
      </c>
      <c r="M2001" s="16" t="str">
        <f aca="false">IF(COUNTIF($A$2:A2001,A2001)&gt;1,"DUPLICATE","")</f>
        <v/>
      </c>
    </row>
    <row r="2002" customFormat="false" ht="15" hidden="false" customHeight="false" outlineLevel="0" collapsed="false">
      <c r="A2002" s="16" t="s">
        <v>3081</v>
      </c>
      <c r="B2002" s="16" t="s">
        <v>3072</v>
      </c>
      <c r="C2002" s="16" t="s">
        <v>1570</v>
      </c>
      <c r="D2002" s="16" t="s">
        <v>412</v>
      </c>
      <c r="E2002" s="16" t="n">
        <v>2</v>
      </c>
      <c r="F2002" s="16" t="n">
        <v>989</v>
      </c>
      <c r="G2002" s="16" t="n">
        <v>0.05</v>
      </c>
      <c r="H2002" s="16" t="s">
        <v>1899</v>
      </c>
      <c r="I2002" s="16"/>
      <c r="J2002" s="16" t="n">
        <v>5</v>
      </c>
      <c r="K2002" s="16" t="n">
        <v>4</v>
      </c>
      <c r="L2002" s="16" t="s">
        <v>41</v>
      </c>
      <c r="M2002" s="16" t="str">
        <f aca="false">IF(COUNTIF($A$2:A2002,A2002)&gt;1,"DUPLICATE","")</f>
        <v/>
      </c>
    </row>
    <row r="2003" customFormat="false" ht="15" hidden="false" customHeight="false" outlineLevel="0" collapsed="false">
      <c r="A2003" s="16" t="s">
        <v>3082</v>
      </c>
      <c r="B2003" s="16" t="s">
        <v>3072</v>
      </c>
      <c r="C2003" s="16" t="s">
        <v>549</v>
      </c>
      <c r="D2003" s="16" t="s">
        <v>184</v>
      </c>
      <c r="E2003" s="16" t="n">
        <v>1</v>
      </c>
      <c r="F2003" s="16" t="n">
        <v>1296</v>
      </c>
      <c r="G2003" s="16" t="n">
        <v>0</v>
      </c>
      <c r="H2003" s="16" t="s">
        <v>39</v>
      </c>
      <c r="I2003" s="16" t="s">
        <v>60</v>
      </c>
      <c r="J2003" s="16" t="n">
        <v>2</v>
      </c>
      <c r="K2003" s="16" t="n">
        <v>5</v>
      </c>
      <c r="L2003" s="16" t="s">
        <v>41</v>
      </c>
      <c r="M2003" s="16" t="str">
        <f aca="false">IF(COUNTIF($A$2:A2003,A2003)&gt;1,"DUPLICATE","")</f>
        <v/>
      </c>
    </row>
    <row r="2004" customFormat="false" ht="15" hidden="false" customHeight="false" outlineLevel="0" collapsed="false">
      <c r="A2004" s="16" t="s">
        <v>3083</v>
      </c>
      <c r="B2004" s="16" t="s">
        <v>3072</v>
      </c>
      <c r="C2004" s="16" t="s">
        <v>235</v>
      </c>
      <c r="D2004" s="16" t="s">
        <v>99</v>
      </c>
      <c r="E2004" s="16" t="n">
        <v>2</v>
      </c>
      <c r="F2004" s="16" t="n">
        <v>685</v>
      </c>
      <c r="G2004" s="16" t="n">
        <v>0.05</v>
      </c>
      <c r="H2004" s="16" t="s">
        <v>236</v>
      </c>
      <c r="I2004" s="16" t="s">
        <v>60</v>
      </c>
      <c r="J2004" s="16" t="n">
        <v>4</v>
      </c>
      <c r="K2004" s="16" t="n">
        <v>4</v>
      </c>
      <c r="L2004" s="16" t="s">
        <v>41</v>
      </c>
      <c r="M2004" s="16" t="str">
        <f aca="false">IF(COUNTIF($A$2:A2004,A2004)&gt;1,"DUPLICATE","")</f>
        <v/>
      </c>
    </row>
    <row r="2005" customFormat="false" ht="15" hidden="false" customHeight="false" outlineLevel="0" collapsed="false">
      <c r="A2005" s="16" t="s">
        <v>3084</v>
      </c>
      <c r="B2005" s="16" t="s">
        <v>3072</v>
      </c>
      <c r="C2005" s="16" t="s">
        <v>1399</v>
      </c>
      <c r="D2005" s="16" t="s">
        <v>126</v>
      </c>
      <c r="E2005" s="16" t="n">
        <v>4</v>
      </c>
      <c r="F2005" s="16" t="n">
        <v>387</v>
      </c>
      <c r="G2005" s="16" t="n">
        <v>0.2</v>
      </c>
      <c r="H2005" s="16" t="s">
        <v>130</v>
      </c>
      <c r="I2005" s="16" t="s">
        <v>60</v>
      </c>
      <c r="J2005" s="16" t="n">
        <v>4</v>
      </c>
      <c r="K2005" s="16" t="n">
        <v>5</v>
      </c>
      <c r="L2005" s="16" t="s">
        <v>41</v>
      </c>
      <c r="M2005" s="16" t="str">
        <f aca="false">IF(COUNTIF($A$2:A2005,A2005)&gt;1,"DUPLICATE","")</f>
        <v/>
      </c>
    </row>
    <row r="2006" customFormat="false" ht="15" hidden="false" customHeight="false" outlineLevel="0" collapsed="false">
      <c r="A2006" s="16" t="s">
        <v>3085</v>
      </c>
      <c r="B2006" s="16" t="s">
        <v>3086</v>
      </c>
      <c r="C2006" s="16" t="s">
        <v>811</v>
      </c>
      <c r="D2006" s="16" t="s">
        <v>393</v>
      </c>
      <c r="E2006" s="16" t="n">
        <v>3</v>
      </c>
      <c r="F2006" s="16" t="n">
        <v>492</v>
      </c>
      <c r="G2006" s="16" t="n">
        <v>0.3</v>
      </c>
      <c r="H2006" s="16" t="s">
        <v>208</v>
      </c>
      <c r="I2006" s="16" t="s">
        <v>47</v>
      </c>
      <c r="J2006" s="16" t="n">
        <v>4</v>
      </c>
      <c r="K2006" s="16" t="n">
        <v>5</v>
      </c>
      <c r="L2006" s="16" t="s">
        <v>41</v>
      </c>
      <c r="M2006" s="16" t="str">
        <f aca="false">IF(COUNTIF($A$2:A2006,A2006)&gt;1,"DUPLICATE","")</f>
        <v/>
      </c>
    </row>
    <row r="2007" customFormat="false" ht="15" hidden="false" customHeight="false" outlineLevel="0" collapsed="false">
      <c r="A2007" s="16" t="s">
        <v>3087</v>
      </c>
      <c r="B2007" s="16" t="s">
        <v>3086</v>
      </c>
      <c r="C2007" s="16" t="s">
        <v>3088</v>
      </c>
      <c r="D2007" s="16" t="s">
        <v>45</v>
      </c>
      <c r="E2007" s="16" t="n">
        <v>3</v>
      </c>
      <c r="F2007" s="16" t="n">
        <v>306</v>
      </c>
      <c r="G2007" s="16" t="n">
        <v>0.05</v>
      </c>
      <c r="H2007" s="16" t="s">
        <v>67</v>
      </c>
      <c r="I2007" s="16" t="s">
        <v>60</v>
      </c>
      <c r="J2007" s="16" t="n">
        <v>4</v>
      </c>
      <c r="K2007" s="16" t="n">
        <v>5</v>
      </c>
      <c r="L2007" s="16" t="s">
        <v>41</v>
      </c>
      <c r="M2007" s="16" t="str">
        <f aca="false">IF(COUNTIF($A$2:A2007,A2007)&gt;1,"DUPLICATE","")</f>
        <v/>
      </c>
    </row>
    <row r="2008" customFormat="false" ht="15" hidden="false" customHeight="false" outlineLevel="0" collapsed="false">
      <c r="A2008" s="16" t="s">
        <v>3089</v>
      </c>
      <c r="B2008" s="16" t="s">
        <v>3086</v>
      </c>
      <c r="C2008" s="16" t="s">
        <v>706</v>
      </c>
      <c r="D2008" s="16" t="s">
        <v>451</v>
      </c>
      <c r="E2008" s="16" t="n">
        <v>2</v>
      </c>
      <c r="F2008" s="16" t="n">
        <v>1260</v>
      </c>
      <c r="G2008" s="16" t="n">
        <v>0</v>
      </c>
      <c r="H2008" s="16" t="s">
        <v>545</v>
      </c>
      <c r="I2008" s="16" t="s">
        <v>71</v>
      </c>
      <c r="J2008" s="16" t="n">
        <v>3</v>
      </c>
      <c r="K2008" s="16" t="n">
        <v>4</v>
      </c>
      <c r="L2008" s="16" t="s">
        <v>41</v>
      </c>
      <c r="M2008" s="16" t="str">
        <f aca="false">IF(COUNTIF($A$2:A2008,A2008)&gt;1,"DUPLICATE","")</f>
        <v/>
      </c>
    </row>
    <row r="2009" customFormat="false" ht="15" hidden="false" customHeight="false" outlineLevel="0" collapsed="false">
      <c r="A2009" s="16" t="s">
        <v>3090</v>
      </c>
      <c r="B2009" s="16" t="s">
        <v>3086</v>
      </c>
      <c r="C2009" s="16" t="s">
        <v>1363</v>
      </c>
      <c r="D2009" s="16" t="s">
        <v>232</v>
      </c>
      <c r="E2009" s="16" t="n">
        <v>2</v>
      </c>
      <c r="F2009" s="16" t="n">
        <v>2091</v>
      </c>
      <c r="G2009" s="16"/>
      <c r="H2009" s="16" t="s">
        <v>81</v>
      </c>
      <c r="I2009" s="16" t="s">
        <v>71</v>
      </c>
      <c r="J2009" s="16" t="n">
        <v>2</v>
      </c>
      <c r="K2009" s="16" t="n">
        <v>4</v>
      </c>
      <c r="L2009" s="16" t="s">
        <v>41</v>
      </c>
      <c r="M2009" s="16" t="str">
        <f aca="false">IF(COUNTIF($A$2:A2009,A2009)&gt;1,"DUPLICATE","")</f>
        <v/>
      </c>
    </row>
    <row r="2010" customFormat="false" ht="15" hidden="false" customHeight="false" outlineLevel="0" collapsed="false">
      <c r="A2010" s="16" t="s">
        <v>3091</v>
      </c>
      <c r="B2010" s="16" t="s">
        <v>3086</v>
      </c>
      <c r="C2010" s="16" t="s">
        <v>513</v>
      </c>
      <c r="D2010" s="16" t="s">
        <v>291</v>
      </c>
      <c r="E2010" s="16" t="n">
        <v>2</v>
      </c>
      <c r="F2010" s="16" t="n">
        <v>1256</v>
      </c>
      <c r="G2010" s="16" t="n">
        <v>0.1</v>
      </c>
      <c r="H2010" s="16" t="s">
        <v>81</v>
      </c>
      <c r="I2010" s="16" t="s">
        <v>60</v>
      </c>
      <c r="J2010" s="16" t="n">
        <v>5</v>
      </c>
      <c r="K2010" s="16" t="n">
        <v>5</v>
      </c>
      <c r="L2010" s="16" t="s">
        <v>41</v>
      </c>
      <c r="M2010" s="16" t="str">
        <f aca="false">IF(COUNTIF($A$2:A2010,A2010)&gt;1,"DUPLICATE","")</f>
        <v/>
      </c>
    </row>
    <row r="2011" customFormat="false" ht="15" hidden="false" customHeight="false" outlineLevel="0" collapsed="false">
      <c r="A2011" s="16" t="s">
        <v>3092</v>
      </c>
      <c r="B2011" s="16" t="s">
        <v>3086</v>
      </c>
      <c r="C2011" s="16" t="s">
        <v>772</v>
      </c>
      <c r="D2011" s="16" t="s">
        <v>136</v>
      </c>
      <c r="E2011" s="16" t="n">
        <v>1</v>
      </c>
      <c r="F2011" s="16" t="n">
        <v>2154</v>
      </c>
      <c r="G2011" s="16" t="n">
        <v>0</v>
      </c>
      <c r="H2011" s="16" t="s">
        <v>67</v>
      </c>
      <c r="I2011" s="16" t="s">
        <v>100</v>
      </c>
      <c r="J2011" s="16" t="n">
        <v>2</v>
      </c>
      <c r="K2011" s="16" t="n">
        <v>4</v>
      </c>
      <c r="L2011" s="16" t="s">
        <v>41</v>
      </c>
      <c r="M2011" s="16" t="str">
        <f aca="false">IF(COUNTIF($A$2:A2011,A2011)&gt;1,"DUPLICATE","")</f>
        <v/>
      </c>
    </row>
    <row r="2012" customFormat="false" ht="15" hidden="false" customHeight="false" outlineLevel="0" collapsed="false">
      <c r="A2012" s="16" t="s">
        <v>3093</v>
      </c>
      <c r="B2012" s="16" t="s">
        <v>3086</v>
      </c>
      <c r="C2012" s="16" t="s">
        <v>2218</v>
      </c>
      <c r="D2012" s="16" t="s">
        <v>300</v>
      </c>
      <c r="E2012" s="16" t="n">
        <v>1</v>
      </c>
      <c r="F2012" s="16" t="n">
        <v>2474</v>
      </c>
      <c r="G2012" s="16" t="n">
        <v>0.05</v>
      </c>
      <c r="H2012" s="16" t="s">
        <v>130</v>
      </c>
      <c r="I2012" s="16" t="s">
        <v>60</v>
      </c>
      <c r="J2012" s="16" t="n">
        <v>3</v>
      </c>
      <c r="K2012" s="16" t="n">
        <v>3</v>
      </c>
      <c r="L2012" s="16" t="s">
        <v>41</v>
      </c>
      <c r="M2012" s="16" t="str">
        <f aca="false">IF(COUNTIF($A$2:A2012,A2012)&gt;1,"DUPLICATE","")</f>
        <v/>
      </c>
    </row>
    <row r="2013" customFormat="false" ht="15" hidden="false" customHeight="false" outlineLevel="0" collapsed="false">
      <c r="A2013" s="16" t="s">
        <v>3094</v>
      </c>
      <c r="B2013" s="16" t="s">
        <v>3086</v>
      </c>
      <c r="C2013" s="16" t="s">
        <v>1244</v>
      </c>
      <c r="D2013" s="16" t="s">
        <v>179</v>
      </c>
      <c r="E2013" s="16" t="n">
        <v>1</v>
      </c>
      <c r="F2013" s="16" t="n">
        <v>2459</v>
      </c>
      <c r="G2013" s="16" t="n">
        <v>0.2</v>
      </c>
      <c r="H2013" s="16" t="s">
        <v>46</v>
      </c>
      <c r="I2013" s="16" t="s">
        <v>60</v>
      </c>
      <c r="J2013" s="16" t="n">
        <v>4</v>
      </c>
      <c r="K2013" s="16" t="n">
        <v>5</v>
      </c>
      <c r="L2013" s="16" t="s">
        <v>41</v>
      </c>
      <c r="M2013" s="16" t="str">
        <f aca="false">IF(COUNTIF($A$2:A2013,A2013)&gt;1,"DUPLICATE","")</f>
        <v/>
      </c>
    </row>
    <row r="2014" customFormat="false" ht="15" hidden="false" customHeight="false" outlineLevel="0" collapsed="false">
      <c r="A2014" s="16" t="s">
        <v>3095</v>
      </c>
      <c r="B2014" s="16" t="s">
        <v>3086</v>
      </c>
      <c r="C2014" s="16" t="s">
        <v>627</v>
      </c>
      <c r="D2014" s="16" t="s">
        <v>55</v>
      </c>
      <c r="E2014" s="16" t="n">
        <v>2</v>
      </c>
      <c r="F2014" s="16" t="n">
        <v>2036</v>
      </c>
      <c r="G2014" s="16" t="n">
        <v>0.05</v>
      </c>
      <c r="H2014" s="16" t="s">
        <v>46</v>
      </c>
      <c r="I2014" s="16" t="s">
        <v>40</v>
      </c>
      <c r="J2014" s="16" t="n">
        <v>3</v>
      </c>
      <c r="K2014" s="16" t="n">
        <v>4</v>
      </c>
      <c r="L2014" s="16" t="s">
        <v>41</v>
      </c>
      <c r="M2014" s="16" t="str">
        <f aca="false">IF(COUNTIF($A$2:A2014,A2014)&gt;1,"DUPLICATE","")</f>
        <v/>
      </c>
    </row>
    <row r="2015" customFormat="false" ht="15" hidden="false" customHeight="false" outlineLevel="0" collapsed="false">
      <c r="A2015" s="16" t="s">
        <v>3096</v>
      </c>
      <c r="B2015" s="16" t="s">
        <v>3086</v>
      </c>
      <c r="C2015" s="16" t="s">
        <v>3097</v>
      </c>
      <c r="D2015" s="16" t="s">
        <v>222</v>
      </c>
      <c r="E2015" s="16" t="n">
        <v>2</v>
      </c>
      <c r="F2015" s="16" t="n">
        <v>1808</v>
      </c>
      <c r="G2015" s="16" t="n">
        <v>0.2</v>
      </c>
      <c r="H2015" s="16" t="s">
        <v>56</v>
      </c>
      <c r="I2015" s="16" t="s">
        <v>100</v>
      </c>
      <c r="J2015" s="16" t="n">
        <v>7</v>
      </c>
      <c r="K2015" s="16" t="n">
        <v>5</v>
      </c>
      <c r="L2015" s="16" t="s">
        <v>41</v>
      </c>
      <c r="M2015" s="16" t="str">
        <f aca="false">IF(COUNTIF($A$2:A2015,A2015)&gt;1,"DUPLICATE","")</f>
        <v/>
      </c>
    </row>
    <row r="2016" customFormat="false" ht="15" hidden="false" customHeight="false" outlineLevel="0" collapsed="false">
      <c r="A2016" s="16" t="s">
        <v>3098</v>
      </c>
      <c r="B2016" s="16" t="s">
        <v>3086</v>
      </c>
      <c r="C2016" s="16" t="s">
        <v>1019</v>
      </c>
      <c r="D2016" s="16" t="s">
        <v>396</v>
      </c>
      <c r="E2016" s="16" t="n">
        <v>1</v>
      </c>
      <c r="F2016" s="16" t="n">
        <v>5650</v>
      </c>
      <c r="G2016" s="16" t="n">
        <v>0.1</v>
      </c>
      <c r="H2016" s="16" t="s">
        <v>67</v>
      </c>
      <c r="I2016" s="16" t="s">
        <v>71</v>
      </c>
      <c r="J2016" s="16" t="n">
        <v>2</v>
      </c>
      <c r="K2016" s="16" t="n">
        <v>3</v>
      </c>
      <c r="L2016" s="16" t="s">
        <v>41</v>
      </c>
      <c r="M2016" s="16" t="str">
        <f aca="false">IF(COUNTIF($A$2:A2016,A2016)&gt;1,"DUPLICATE","")</f>
        <v/>
      </c>
    </row>
    <row r="2017" customFormat="false" ht="15" hidden="false" customHeight="false" outlineLevel="0" collapsed="false">
      <c r="A2017" s="16" t="s">
        <v>3099</v>
      </c>
      <c r="B2017" s="16" t="s">
        <v>3086</v>
      </c>
      <c r="C2017" s="16" t="s">
        <v>468</v>
      </c>
      <c r="D2017" s="16" t="s">
        <v>38</v>
      </c>
      <c r="E2017" s="16" t="n">
        <v>1</v>
      </c>
      <c r="F2017" s="16" t="n">
        <v>333</v>
      </c>
      <c r="G2017" s="16" t="n">
        <v>0.05</v>
      </c>
      <c r="H2017" s="16" t="s">
        <v>56</v>
      </c>
      <c r="I2017" s="16" t="s">
        <v>60</v>
      </c>
      <c r="J2017" s="16" t="n">
        <v>9</v>
      </c>
      <c r="K2017" s="16" t="n">
        <v>2</v>
      </c>
      <c r="L2017" s="16" t="s">
        <v>41</v>
      </c>
      <c r="M2017" s="16" t="str">
        <f aca="false">IF(COUNTIF($A$2:A2017,A2017)&gt;1,"DUPLICATE","")</f>
        <v/>
      </c>
    </row>
    <row r="2018" customFormat="false" ht="15" hidden="false" customHeight="false" outlineLevel="0" collapsed="false">
      <c r="A2018" s="16" t="s">
        <v>3100</v>
      </c>
      <c r="B2018" s="16" t="s">
        <v>3086</v>
      </c>
      <c r="C2018" s="16" t="s">
        <v>925</v>
      </c>
      <c r="D2018" s="16" t="s">
        <v>300</v>
      </c>
      <c r="E2018" s="16" t="n">
        <v>1</v>
      </c>
      <c r="F2018" s="16" t="n">
        <v>2521</v>
      </c>
      <c r="G2018" s="16" t="n">
        <v>0.15</v>
      </c>
      <c r="H2018" s="16" t="s">
        <v>70</v>
      </c>
      <c r="I2018" s="16" t="s">
        <v>60</v>
      </c>
      <c r="J2018" s="16" t="n">
        <v>6</v>
      </c>
      <c r="K2018" s="16" t="n">
        <v>3</v>
      </c>
      <c r="L2018" s="16" t="s">
        <v>41</v>
      </c>
      <c r="M2018" s="16" t="str">
        <f aca="false">IF(COUNTIF($A$2:A2018,A2018)&gt;1,"DUPLICATE","")</f>
        <v/>
      </c>
    </row>
    <row r="2019" customFormat="false" ht="15" hidden="false" customHeight="false" outlineLevel="0" collapsed="false">
      <c r="A2019" s="16" t="s">
        <v>3101</v>
      </c>
      <c r="B2019" s="16" t="s">
        <v>3086</v>
      </c>
      <c r="C2019" s="16" t="s">
        <v>772</v>
      </c>
      <c r="D2019" s="16" t="s">
        <v>77</v>
      </c>
      <c r="E2019" s="16" t="n">
        <v>2</v>
      </c>
      <c r="F2019" s="16" t="n">
        <v>353</v>
      </c>
      <c r="G2019" s="16" t="n">
        <v>0.15</v>
      </c>
      <c r="H2019" s="16" t="s">
        <v>67</v>
      </c>
      <c r="I2019" s="16" t="s">
        <v>40</v>
      </c>
      <c r="J2019" s="16" t="n">
        <v>2</v>
      </c>
      <c r="K2019" s="16" t="n">
        <v>3</v>
      </c>
      <c r="L2019" s="16" t="s">
        <v>57</v>
      </c>
      <c r="M2019" s="16" t="str">
        <f aca="false">IF(COUNTIF($A$2:A2019,A2019)&gt;1,"DUPLICATE","")</f>
        <v/>
      </c>
    </row>
    <row r="2020" customFormat="false" ht="15" hidden="false" customHeight="false" outlineLevel="0" collapsed="false">
      <c r="A2020" s="16" t="s">
        <v>3102</v>
      </c>
      <c r="B2020" s="16" t="s">
        <v>3086</v>
      </c>
      <c r="C2020" s="16" t="s">
        <v>3103</v>
      </c>
      <c r="D2020" s="16" t="s">
        <v>66</v>
      </c>
      <c r="E2020" s="16" t="n">
        <v>3</v>
      </c>
      <c r="F2020" s="16" t="n">
        <v>14603</v>
      </c>
      <c r="G2020" s="16" t="n">
        <v>0.3</v>
      </c>
      <c r="H2020" s="16" t="s">
        <v>39</v>
      </c>
      <c r="I2020" s="16" t="s">
        <v>40</v>
      </c>
      <c r="J2020" s="16" t="n">
        <v>3</v>
      </c>
      <c r="K2020" s="16" t="n">
        <v>4</v>
      </c>
      <c r="L2020" s="16" t="s">
        <v>57</v>
      </c>
      <c r="M2020" s="16" t="str">
        <f aca="false">IF(COUNTIF($A$2:A2020,A2020)&gt;1,"DUPLICATE","")</f>
        <v/>
      </c>
    </row>
    <row r="2021" customFormat="false" ht="15" hidden="false" customHeight="false" outlineLevel="0" collapsed="false">
      <c r="A2021" s="16" t="s">
        <v>3104</v>
      </c>
      <c r="B2021" s="16" t="s">
        <v>3086</v>
      </c>
      <c r="C2021" s="16" t="s">
        <v>2793</v>
      </c>
      <c r="D2021" s="16" t="s">
        <v>440</v>
      </c>
      <c r="E2021" s="16" t="n">
        <v>1</v>
      </c>
      <c r="F2021" s="16" t="n">
        <v>1468</v>
      </c>
      <c r="G2021" s="16" t="n">
        <v>0.3</v>
      </c>
      <c r="H2021" s="16" t="s">
        <v>56</v>
      </c>
      <c r="I2021" s="16" t="s">
        <v>40</v>
      </c>
      <c r="J2021" s="16" t="n">
        <v>5</v>
      </c>
      <c r="K2021" s="16"/>
      <c r="L2021" s="16" t="s">
        <v>41</v>
      </c>
      <c r="M2021" s="16" t="str">
        <f aca="false">IF(COUNTIF($A$2:A2021,A2021)&gt;1,"DUPLICATE","")</f>
        <v/>
      </c>
    </row>
    <row r="2022" customFormat="false" ht="15" hidden="false" customHeight="false" outlineLevel="0" collapsed="false">
      <c r="A2022" s="16" t="s">
        <v>3105</v>
      </c>
      <c r="B2022" s="16" t="s">
        <v>3106</v>
      </c>
      <c r="C2022" s="16" t="s">
        <v>202</v>
      </c>
      <c r="D2022" s="16" t="s">
        <v>179</v>
      </c>
      <c r="E2022" s="16" t="n">
        <v>2</v>
      </c>
      <c r="F2022" s="16" t="n">
        <v>2507</v>
      </c>
      <c r="G2022" s="16" t="n">
        <v>0</v>
      </c>
      <c r="H2022" s="16" t="s">
        <v>56</v>
      </c>
      <c r="I2022" s="16" t="s">
        <v>60</v>
      </c>
      <c r="J2022" s="16" t="n">
        <v>6</v>
      </c>
      <c r="K2022" s="16" t="n">
        <v>3</v>
      </c>
      <c r="L2022" s="16" t="s">
        <v>41</v>
      </c>
      <c r="M2022" s="16" t="str">
        <f aca="false">IF(COUNTIF($A$2:A2022,A2022)&gt;1,"DUPLICATE","")</f>
        <v/>
      </c>
    </row>
    <row r="2023" customFormat="false" ht="15" hidden="false" customHeight="false" outlineLevel="0" collapsed="false">
      <c r="A2023" s="16" t="s">
        <v>3107</v>
      </c>
      <c r="B2023" s="16" t="s">
        <v>3106</v>
      </c>
      <c r="C2023" s="16" t="s">
        <v>699</v>
      </c>
      <c r="D2023" s="16" t="s">
        <v>385</v>
      </c>
      <c r="E2023" s="16" t="n">
        <v>1</v>
      </c>
      <c r="F2023" s="16" t="n">
        <v>301</v>
      </c>
      <c r="G2023" s="16" t="n">
        <v>0.15</v>
      </c>
      <c r="H2023" s="16" t="s">
        <v>477</v>
      </c>
      <c r="I2023" s="16" t="s">
        <v>47</v>
      </c>
      <c r="J2023" s="16" t="n">
        <v>5</v>
      </c>
      <c r="K2023" s="16" t="n">
        <v>3</v>
      </c>
      <c r="L2023" s="16" t="s">
        <v>57</v>
      </c>
      <c r="M2023" s="16" t="str">
        <f aca="false">IF(COUNTIF($A$2:A2023,A2023)&gt;1,"DUPLICATE","")</f>
        <v/>
      </c>
    </row>
    <row r="2024" customFormat="false" ht="15" hidden="false" customHeight="false" outlineLevel="0" collapsed="false">
      <c r="A2024" s="16" t="s">
        <v>3108</v>
      </c>
      <c r="B2024" s="16" t="s">
        <v>3106</v>
      </c>
      <c r="C2024" s="16" t="s">
        <v>1034</v>
      </c>
      <c r="D2024" s="16" t="s">
        <v>157</v>
      </c>
      <c r="E2024" s="16" t="n">
        <v>2</v>
      </c>
      <c r="F2024" s="16" t="n">
        <v>1098</v>
      </c>
      <c r="G2024" s="16" t="n">
        <v>0.1</v>
      </c>
      <c r="H2024" s="16" t="s">
        <v>130</v>
      </c>
      <c r="I2024" s="16" t="s">
        <v>60</v>
      </c>
      <c r="J2024" s="16" t="n">
        <v>3</v>
      </c>
      <c r="K2024" s="16" t="n">
        <v>5</v>
      </c>
      <c r="L2024" s="16" t="s">
        <v>41</v>
      </c>
      <c r="M2024" s="16" t="str">
        <f aca="false">IF(COUNTIF($A$2:A2024,A2024)&gt;1,"DUPLICATE","")</f>
        <v/>
      </c>
    </row>
    <row r="2025" customFormat="false" ht="15" hidden="false" customHeight="false" outlineLevel="0" collapsed="false">
      <c r="A2025" s="16" t="s">
        <v>3109</v>
      </c>
      <c r="B2025" s="16" t="s">
        <v>3106</v>
      </c>
      <c r="C2025" s="16" t="s">
        <v>815</v>
      </c>
      <c r="D2025" s="16" t="s">
        <v>440</v>
      </c>
      <c r="E2025" s="16" t="n">
        <v>1</v>
      </c>
      <c r="F2025" s="16" t="n">
        <v>1401</v>
      </c>
      <c r="G2025" s="16" t="n">
        <v>0.3</v>
      </c>
      <c r="H2025" s="16" t="s">
        <v>208</v>
      </c>
      <c r="I2025" s="16" t="s">
        <v>47</v>
      </c>
      <c r="J2025" s="16" t="n">
        <v>7</v>
      </c>
      <c r="K2025" s="16"/>
      <c r="L2025" s="16" t="s">
        <v>41</v>
      </c>
      <c r="M2025" s="16" t="str">
        <f aca="false">IF(COUNTIF($A$2:A2025,A2025)&gt;1,"DUPLICATE","")</f>
        <v/>
      </c>
    </row>
    <row r="2026" customFormat="false" ht="15" hidden="false" customHeight="false" outlineLevel="0" collapsed="false">
      <c r="A2026" s="16" t="s">
        <v>3110</v>
      </c>
      <c r="B2026" s="16" t="s">
        <v>3106</v>
      </c>
      <c r="C2026" s="16" t="s">
        <v>886</v>
      </c>
      <c r="D2026" s="16" t="s">
        <v>88</v>
      </c>
      <c r="E2026" s="16" t="n">
        <v>2</v>
      </c>
      <c r="F2026" s="16" t="n">
        <v>2945</v>
      </c>
      <c r="G2026" s="16" t="n">
        <v>0.1</v>
      </c>
      <c r="H2026" s="16" t="s">
        <v>67</v>
      </c>
      <c r="I2026" s="16" t="s">
        <v>47</v>
      </c>
      <c r="J2026" s="16" t="n">
        <v>3</v>
      </c>
      <c r="K2026" s="16" t="n">
        <v>4</v>
      </c>
      <c r="L2026" s="16" t="s">
        <v>41</v>
      </c>
      <c r="M2026" s="16" t="str">
        <f aca="false">IF(COUNTIF($A$2:A2026,A2026)&gt;1,"DUPLICATE","")</f>
        <v/>
      </c>
    </row>
    <row r="2027" customFormat="false" ht="15" hidden="false" customHeight="false" outlineLevel="0" collapsed="false">
      <c r="A2027" s="16" t="s">
        <v>3111</v>
      </c>
      <c r="B2027" s="16" t="s">
        <v>3106</v>
      </c>
      <c r="C2027" s="16" t="s">
        <v>732</v>
      </c>
      <c r="D2027" s="16" t="s">
        <v>45</v>
      </c>
      <c r="E2027" s="16" t="n">
        <v>2</v>
      </c>
      <c r="F2027" s="16" t="n">
        <v>301</v>
      </c>
      <c r="G2027" s="16" t="n">
        <v>0</v>
      </c>
      <c r="H2027" s="16" t="s">
        <v>39</v>
      </c>
      <c r="I2027" s="16" t="s">
        <v>47</v>
      </c>
      <c r="J2027" s="16" t="n">
        <v>5</v>
      </c>
      <c r="K2027" s="16" t="n">
        <v>4</v>
      </c>
      <c r="L2027" s="16" t="s">
        <v>41</v>
      </c>
      <c r="M2027" s="16" t="str">
        <f aca="false">IF(COUNTIF($A$2:A2027,A2027)&gt;1,"DUPLICATE","")</f>
        <v/>
      </c>
    </row>
    <row r="2028" customFormat="false" ht="15" hidden="false" customHeight="false" outlineLevel="0" collapsed="false">
      <c r="A2028" s="16" t="s">
        <v>3112</v>
      </c>
      <c r="B2028" s="16" t="s">
        <v>3106</v>
      </c>
      <c r="C2028" s="16" t="s">
        <v>982</v>
      </c>
      <c r="D2028" s="16" t="s">
        <v>133</v>
      </c>
      <c r="E2028" s="16" t="n">
        <v>2</v>
      </c>
      <c r="F2028" s="16" t="n">
        <v>618</v>
      </c>
      <c r="G2028" s="16" t="n">
        <v>0.1</v>
      </c>
      <c r="H2028" s="16" t="s">
        <v>112</v>
      </c>
      <c r="I2028" s="16" t="s">
        <v>40</v>
      </c>
      <c r="J2028" s="16" t="n">
        <v>8</v>
      </c>
      <c r="K2028" s="16" t="n">
        <v>4</v>
      </c>
      <c r="L2028" s="16" t="s">
        <v>41</v>
      </c>
      <c r="M2028" s="16" t="str">
        <f aca="false">IF(COUNTIF($A$2:A2028,A2028)&gt;1,"DUPLICATE","")</f>
        <v/>
      </c>
    </row>
    <row r="2029" customFormat="false" ht="15" hidden="false" customHeight="false" outlineLevel="0" collapsed="false">
      <c r="A2029" s="16" t="s">
        <v>3113</v>
      </c>
      <c r="B2029" s="16" t="s">
        <v>3106</v>
      </c>
      <c r="C2029" s="16" t="s">
        <v>1170</v>
      </c>
      <c r="D2029" s="16" t="s">
        <v>136</v>
      </c>
      <c r="E2029" s="16" t="n">
        <v>3</v>
      </c>
      <c r="F2029" s="16" t="n">
        <v>2255</v>
      </c>
      <c r="G2029" s="16" t="n">
        <v>0.05</v>
      </c>
      <c r="H2029" s="16" t="s">
        <v>81</v>
      </c>
      <c r="I2029" s="16" t="s">
        <v>71</v>
      </c>
      <c r="J2029" s="16" t="n">
        <v>2</v>
      </c>
      <c r="K2029" s="16"/>
      <c r="L2029" s="16" t="s">
        <v>41</v>
      </c>
      <c r="M2029" s="16" t="str">
        <f aca="false">IF(COUNTIF($A$2:A2029,A2029)&gt;1,"DUPLICATE","")</f>
        <v/>
      </c>
    </row>
    <row r="2030" customFormat="false" ht="15" hidden="false" customHeight="false" outlineLevel="0" collapsed="false">
      <c r="A2030" s="16" t="s">
        <v>3114</v>
      </c>
      <c r="B2030" s="16" t="s">
        <v>3106</v>
      </c>
      <c r="C2030" s="16" t="s">
        <v>423</v>
      </c>
      <c r="D2030" s="16" t="s">
        <v>412</v>
      </c>
      <c r="E2030" s="16" t="n">
        <v>2</v>
      </c>
      <c r="F2030" s="16" t="s">
        <v>3115</v>
      </c>
      <c r="G2030" s="16" t="n">
        <v>0.05</v>
      </c>
      <c r="H2030" s="16" t="s">
        <v>81</v>
      </c>
      <c r="I2030" s="16" t="s">
        <v>71</v>
      </c>
      <c r="J2030" s="16" t="n">
        <v>4</v>
      </c>
      <c r="K2030" s="16" t="n">
        <v>4</v>
      </c>
      <c r="L2030" s="16" t="s">
        <v>41</v>
      </c>
      <c r="M2030" s="16" t="str">
        <f aca="false">IF(COUNTIF($A$2:A2030,A2030)&gt;1,"DUPLICATE","")</f>
        <v/>
      </c>
    </row>
    <row r="2031" customFormat="false" ht="15" hidden="false" customHeight="false" outlineLevel="0" collapsed="false">
      <c r="A2031" s="16" t="s">
        <v>3116</v>
      </c>
      <c r="B2031" s="16" t="s">
        <v>3106</v>
      </c>
      <c r="C2031" s="16" t="s">
        <v>439</v>
      </c>
      <c r="D2031" s="16" t="s">
        <v>38</v>
      </c>
      <c r="E2031" s="16" t="n">
        <v>2</v>
      </c>
      <c r="F2031" s="16" t="n">
        <v>333</v>
      </c>
      <c r="G2031" s="16" t="n">
        <v>0.2</v>
      </c>
      <c r="H2031" s="16" t="s">
        <v>52</v>
      </c>
      <c r="I2031" s="16" t="s">
        <v>60</v>
      </c>
      <c r="J2031" s="16" t="n">
        <v>4</v>
      </c>
      <c r="K2031" s="16" t="n">
        <v>4</v>
      </c>
      <c r="L2031" s="16" t="s">
        <v>41</v>
      </c>
      <c r="M2031" s="16" t="str">
        <f aca="false">IF(COUNTIF($A$2:A2031,A2031)&gt;1,"DUPLICATE","")</f>
        <v/>
      </c>
    </row>
    <row r="2032" customFormat="false" ht="15" hidden="false" customHeight="false" outlineLevel="0" collapsed="false">
      <c r="A2032" s="16" t="s">
        <v>3117</v>
      </c>
      <c r="B2032" s="16" t="s">
        <v>3106</v>
      </c>
      <c r="C2032" s="16" t="s">
        <v>1066</v>
      </c>
      <c r="D2032" s="16" t="s">
        <v>45</v>
      </c>
      <c r="E2032" s="16" t="n">
        <v>1</v>
      </c>
      <c r="F2032" s="16" t="n">
        <v>296</v>
      </c>
      <c r="G2032" s="16" t="n">
        <v>0.1</v>
      </c>
      <c r="H2032" s="16" t="s">
        <v>39</v>
      </c>
      <c r="I2032" s="16" t="s">
        <v>60</v>
      </c>
      <c r="J2032" s="16" t="n">
        <v>3</v>
      </c>
      <c r="K2032" s="16" t="n">
        <v>4</v>
      </c>
      <c r="L2032" s="16" t="s">
        <v>41</v>
      </c>
      <c r="M2032" s="16" t="str">
        <f aca="false">IF(COUNTIF($A$2:A2032,A2032)&gt;1,"DUPLICATE","")</f>
        <v/>
      </c>
    </row>
    <row r="2033" customFormat="false" ht="15" hidden="false" customHeight="false" outlineLevel="0" collapsed="false">
      <c r="A2033" s="16" t="s">
        <v>3118</v>
      </c>
      <c r="B2033" s="16" t="s">
        <v>3106</v>
      </c>
      <c r="C2033" s="16" t="s">
        <v>1176</v>
      </c>
      <c r="D2033" s="16" t="s">
        <v>262</v>
      </c>
      <c r="E2033" s="16" t="n">
        <v>3</v>
      </c>
      <c r="F2033" s="16" t="n">
        <v>795</v>
      </c>
      <c r="G2033" s="16" t="n">
        <v>0.1</v>
      </c>
      <c r="H2033" s="16" t="s">
        <v>130</v>
      </c>
      <c r="I2033" s="16" t="s">
        <v>60</v>
      </c>
      <c r="J2033" s="16" t="n">
        <v>4</v>
      </c>
      <c r="K2033" s="16" t="n">
        <v>4</v>
      </c>
      <c r="L2033" s="16" t="s">
        <v>41</v>
      </c>
      <c r="M2033" s="16" t="str">
        <f aca="false">IF(COUNTIF($A$2:A2033,A2033)&gt;1,"DUPLICATE","")</f>
        <v/>
      </c>
    </row>
    <row r="2034" customFormat="false" ht="15" hidden="false" customHeight="false" outlineLevel="0" collapsed="false">
      <c r="A2034" s="16" t="s">
        <v>3119</v>
      </c>
      <c r="B2034" s="16" t="s">
        <v>3106</v>
      </c>
      <c r="C2034" s="16" t="s">
        <v>613</v>
      </c>
      <c r="D2034" s="16" t="s">
        <v>184</v>
      </c>
      <c r="E2034" s="16" t="n">
        <v>3</v>
      </c>
      <c r="F2034" s="16" t="n">
        <v>1308</v>
      </c>
      <c r="G2034" s="16" t="n">
        <v>0.2</v>
      </c>
      <c r="H2034" s="16" t="s">
        <v>70</v>
      </c>
      <c r="I2034" s="16" t="s">
        <v>47</v>
      </c>
      <c r="J2034" s="16" t="n">
        <v>4</v>
      </c>
      <c r="K2034" s="16" t="n">
        <v>3</v>
      </c>
      <c r="L2034" s="16" t="s">
        <v>57</v>
      </c>
      <c r="M2034" s="16" t="str">
        <f aca="false">IF(COUNTIF($A$2:A2034,A2034)&gt;1,"DUPLICATE","")</f>
        <v/>
      </c>
    </row>
    <row r="2035" customFormat="false" ht="15" hidden="false" customHeight="false" outlineLevel="0" collapsed="false">
      <c r="A2035" s="16" t="s">
        <v>3120</v>
      </c>
      <c r="B2035" s="16" t="s">
        <v>3106</v>
      </c>
      <c r="C2035" s="16" t="s">
        <v>1085</v>
      </c>
      <c r="D2035" s="16" t="s">
        <v>133</v>
      </c>
      <c r="E2035" s="16" t="n">
        <v>2</v>
      </c>
      <c r="F2035" s="16" t="n">
        <v>610</v>
      </c>
      <c r="G2035" s="16" t="n">
        <v>0</v>
      </c>
      <c r="H2035" s="16" t="s">
        <v>208</v>
      </c>
      <c r="I2035" s="16" t="s">
        <v>60</v>
      </c>
      <c r="J2035" s="16" t="n">
        <v>6</v>
      </c>
      <c r="K2035" s="16" t="n">
        <v>4</v>
      </c>
      <c r="L2035" s="16" t="s">
        <v>41</v>
      </c>
      <c r="M2035" s="16" t="str">
        <f aca="false">IF(COUNTIF($A$2:A2035,A2035)&gt;1,"DUPLICATE","")</f>
        <v/>
      </c>
    </row>
    <row r="2036" customFormat="false" ht="15" hidden="false" customHeight="false" outlineLevel="0" collapsed="false">
      <c r="A2036" s="16" t="s">
        <v>3121</v>
      </c>
      <c r="B2036" s="16" t="s">
        <v>3122</v>
      </c>
      <c r="C2036" s="16" t="s">
        <v>3123</v>
      </c>
      <c r="D2036" s="16" t="s">
        <v>184</v>
      </c>
      <c r="E2036" s="16" t="n">
        <v>1</v>
      </c>
      <c r="F2036" s="16" t="n">
        <v>1332</v>
      </c>
      <c r="G2036" s="16" t="n">
        <v>0.1</v>
      </c>
      <c r="H2036" s="16" t="s">
        <v>39</v>
      </c>
      <c r="I2036" s="16" t="s">
        <v>71</v>
      </c>
      <c r="J2036" s="16" t="n">
        <v>2</v>
      </c>
      <c r="K2036" s="16" t="n">
        <v>3</v>
      </c>
      <c r="L2036" s="16" t="s">
        <v>57</v>
      </c>
      <c r="M2036" s="16" t="str">
        <f aca="false">IF(COUNTIF($A$2:A2036,A2036)&gt;1,"DUPLICATE","")</f>
        <v/>
      </c>
    </row>
    <row r="2037" customFormat="false" ht="15" hidden="false" customHeight="false" outlineLevel="0" collapsed="false">
      <c r="A2037" s="16" t="s">
        <v>3124</v>
      </c>
      <c r="B2037" s="16" t="s">
        <v>3122</v>
      </c>
      <c r="C2037" s="16" t="s">
        <v>1848</v>
      </c>
      <c r="D2037" s="16" t="s">
        <v>211</v>
      </c>
      <c r="E2037" s="16" t="n">
        <v>1</v>
      </c>
      <c r="F2037" s="16" t="s">
        <v>3125</v>
      </c>
      <c r="G2037" s="16" t="n">
        <v>0</v>
      </c>
      <c r="H2037" s="16" t="s">
        <v>655</v>
      </c>
      <c r="I2037" s="16" t="s">
        <v>60</v>
      </c>
      <c r="J2037" s="16" t="n">
        <v>3</v>
      </c>
      <c r="K2037" s="16" t="n">
        <v>4</v>
      </c>
      <c r="L2037" s="16" t="s">
        <v>41</v>
      </c>
      <c r="M2037" s="16" t="str">
        <f aca="false">IF(COUNTIF($A$2:A2037,A2037)&gt;1,"DUPLICATE","")</f>
        <v/>
      </c>
    </row>
    <row r="2038" customFormat="false" ht="15" hidden="false" customHeight="false" outlineLevel="0" collapsed="false">
      <c r="A2038" s="16" t="s">
        <v>3126</v>
      </c>
      <c r="B2038" s="16" t="s">
        <v>3122</v>
      </c>
      <c r="C2038" s="16" t="s">
        <v>2016</v>
      </c>
      <c r="D2038" s="16" t="s">
        <v>63</v>
      </c>
      <c r="E2038" s="16" t="n">
        <v>1</v>
      </c>
      <c r="F2038" s="16" t="n">
        <v>1534</v>
      </c>
      <c r="G2038" s="16" t="n">
        <v>0</v>
      </c>
      <c r="H2038" s="16" t="s">
        <v>70</v>
      </c>
      <c r="I2038" s="16" t="s">
        <v>47</v>
      </c>
      <c r="J2038" s="16" t="n">
        <v>6</v>
      </c>
      <c r="K2038" s="16" t="n">
        <v>3</v>
      </c>
      <c r="L2038" s="16" t="s">
        <v>57</v>
      </c>
      <c r="M2038" s="16" t="str">
        <f aca="false">IF(COUNTIF($A$2:A2038,A2038)&gt;1,"DUPLICATE","")</f>
        <v/>
      </c>
    </row>
    <row r="2039" customFormat="false" ht="15" hidden="false" customHeight="false" outlineLevel="0" collapsed="false">
      <c r="A2039" s="16" t="s">
        <v>3127</v>
      </c>
      <c r="B2039" s="16" t="s">
        <v>3122</v>
      </c>
      <c r="C2039" s="16" t="s">
        <v>2997</v>
      </c>
      <c r="D2039" s="16" t="s">
        <v>74</v>
      </c>
      <c r="E2039" s="16" t="n">
        <v>1</v>
      </c>
      <c r="F2039" s="16" t="n">
        <v>18137</v>
      </c>
      <c r="G2039" s="16" t="n">
        <v>0.15</v>
      </c>
      <c r="H2039" s="16" t="s">
        <v>67</v>
      </c>
      <c r="I2039" s="16" t="s">
        <v>60</v>
      </c>
      <c r="J2039" s="16" t="n">
        <v>2</v>
      </c>
      <c r="K2039" s="16" t="n">
        <v>4</v>
      </c>
      <c r="L2039" s="16" t="s">
        <v>41</v>
      </c>
      <c r="M2039" s="16" t="str">
        <f aca="false">IF(COUNTIF($A$2:A2039,A2039)&gt;1,"DUPLICATE","")</f>
        <v/>
      </c>
    </row>
    <row r="2040" customFormat="false" ht="15" hidden="false" customHeight="false" outlineLevel="0" collapsed="false">
      <c r="A2040" s="16" t="s">
        <v>3128</v>
      </c>
      <c r="B2040" s="16" t="s">
        <v>3122</v>
      </c>
      <c r="C2040" s="16" t="s">
        <v>1292</v>
      </c>
      <c r="D2040" s="16" t="s">
        <v>203</v>
      </c>
      <c r="E2040" s="16" t="n">
        <v>3</v>
      </c>
      <c r="F2040" s="16" t="n">
        <v>2554</v>
      </c>
      <c r="G2040" s="16" t="n">
        <v>0.15</v>
      </c>
      <c r="H2040" s="16" t="s">
        <v>39</v>
      </c>
      <c r="I2040" s="16" t="s">
        <v>47</v>
      </c>
      <c r="J2040" s="16" t="n">
        <v>2</v>
      </c>
      <c r="K2040" s="16" t="n">
        <v>5</v>
      </c>
      <c r="L2040" s="16" t="s">
        <v>41</v>
      </c>
      <c r="M2040" s="16" t="str">
        <f aca="false">IF(COUNTIF($A$2:A2040,A2040)&gt;1,"DUPLICATE","")</f>
        <v/>
      </c>
    </row>
    <row r="2041" customFormat="false" ht="15" hidden="false" customHeight="false" outlineLevel="0" collapsed="false">
      <c r="A2041" s="16" t="s">
        <v>3129</v>
      </c>
      <c r="B2041" s="16" t="s">
        <v>3122</v>
      </c>
      <c r="C2041" s="16" t="s">
        <v>531</v>
      </c>
      <c r="D2041" s="16" t="s">
        <v>219</v>
      </c>
      <c r="E2041" s="16" t="n">
        <v>1</v>
      </c>
      <c r="F2041" s="16" t="n">
        <v>1335</v>
      </c>
      <c r="G2041" s="16" t="n">
        <v>0.1</v>
      </c>
      <c r="H2041" s="16" t="s">
        <v>46</v>
      </c>
      <c r="I2041" s="16" t="s">
        <v>71</v>
      </c>
      <c r="J2041" s="16" t="n">
        <v>3</v>
      </c>
      <c r="K2041" s="16" t="n">
        <v>4</v>
      </c>
      <c r="L2041" s="16" t="s">
        <v>41</v>
      </c>
      <c r="M2041" s="16" t="str">
        <f aca="false">IF(COUNTIF($A$2:A2041,A2041)&gt;1,"DUPLICATE","")</f>
        <v/>
      </c>
    </row>
    <row r="2042" customFormat="false" ht="15" hidden="false" customHeight="false" outlineLevel="0" collapsed="false">
      <c r="A2042" s="16" t="s">
        <v>3130</v>
      </c>
      <c r="B2042" s="16" t="s">
        <v>3122</v>
      </c>
      <c r="C2042" s="16" t="s">
        <v>3023</v>
      </c>
      <c r="D2042" s="16" t="s">
        <v>84</v>
      </c>
      <c r="E2042" s="16" t="n">
        <v>1</v>
      </c>
      <c r="F2042" s="16" t="n">
        <v>244</v>
      </c>
      <c r="G2042" s="16" t="n">
        <v>0.1</v>
      </c>
      <c r="H2042" s="16" t="s">
        <v>70</v>
      </c>
      <c r="I2042" s="16" t="s">
        <v>71</v>
      </c>
      <c r="J2042" s="16" t="n">
        <v>6</v>
      </c>
      <c r="K2042" s="16" t="n">
        <v>3</v>
      </c>
      <c r="L2042" s="16" t="s">
        <v>57</v>
      </c>
      <c r="M2042" s="16" t="str">
        <f aca="false">IF(COUNTIF($A$2:A2042,A2042)&gt;1,"DUPLICATE","")</f>
        <v/>
      </c>
    </row>
    <row r="2043" customFormat="false" ht="15" hidden="false" customHeight="false" outlineLevel="0" collapsed="false">
      <c r="A2043" s="16" t="s">
        <v>3131</v>
      </c>
      <c r="B2043" s="16" t="s">
        <v>3122</v>
      </c>
      <c r="C2043" s="16" t="s">
        <v>1634</v>
      </c>
      <c r="D2043" s="16" t="s">
        <v>108</v>
      </c>
      <c r="E2043" s="16" t="n">
        <v>2</v>
      </c>
      <c r="F2043" s="16" t="n">
        <v>3522</v>
      </c>
      <c r="G2043" s="16" t="n">
        <v>0</v>
      </c>
      <c r="H2043" s="16" t="s">
        <v>130</v>
      </c>
      <c r="I2043" s="16" t="s">
        <v>47</v>
      </c>
      <c r="J2043" s="16" t="n">
        <v>4</v>
      </c>
      <c r="K2043" s="16" t="n">
        <v>5</v>
      </c>
      <c r="L2043" s="16" t="s">
        <v>174</v>
      </c>
      <c r="M2043" s="16" t="str">
        <f aca="false">IF(COUNTIF($A$2:A2043,A2043)&gt;1,"DUPLICATE","")</f>
        <v/>
      </c>
    </row>
    <row r="2044" customFormat="false" ht="15" hidden="false" customHeight="false" outlineLevel="0" collapsed="false">
      <c r="A2044" s="16" t="s">
        <v>3132</v>
      </c>
      <c r="B2044" s="16" t="s">
        <v>3122</v>
      </c>
      <c r="C2044" s="16" t="s">
        <v>338</v>
      </c>
      <c r="D2044" s="16" t="s">
        <v>99</v>
      </c>
      <c r="E2044" s="16" t="n">
        <v>3</v>
      </c>
      <c r="F2044" s="16" t="n">
        <v>685</v>
      </c>
      <c r="G2044" s="16" t="n">
        <v>0.3</v>
      </c>
      <c r="H2044" s="16" t="s">
        <v>39</v>
      </c>
      <c r="I2044" s="16"/>
      <c r="J2044" s="16" t="n">
        <v>3</v>
      </c>
      <c r="K2044" s="16" t="n">
        <v>4</v>
      </c>
      <c r="L2044" s="16" t="s">
        <v>41</v>
      </c>
      <c r="M2044" s="16" t="str">
        <f aca="false">IF(COUNTIF($A$2:A2044,A2044)&gt;1,"DUPLICATE","")</f>
        <v/>
      </c>
    </row>
    <row r="2045" customFormat="false" ht="15" hidden="false" customHeight="false" outlineLevel="0" collapsed="false">
      <c r="A2045" s="16" t="s">
        <v>3133</v>
      </c>
      <c r="B2045" s="16" t="s">
        <v>3122</v>
      </c>
      <c r="C2045" s="16" t="s">
        <v>3134</v>
      </c>
      <c r="D2045" s="16" t="s">
        <v>99</v>
      </c>
      <c r="E2045" s="16" t="n">
        <v>1</v>
      </c>
      <c r="F2045" s="16" t="n">
        <v>720</v>
      </c>
      <c r="G2045" s="16" t="n">
        <v>0.1</v>
      </c>
      <c r="H2045" s="16" t="s">
        <v>46</v>
      </c>
      <c r="I2045" s="16" t="s">
        <v>71</v>
      </c>
      <c r="J2045" s="16" t="n">
        <v>2</v>
      </c>
      <c r="K2045" s="16" t="n">
        <v>4</v>
      </c>
      <c r="L2045" s="16" t="s">
        <v>41</v>
      </c>
      <c r="M2045" s="16" t="str">
        <f aca="false">IF(COUNTIF($A$2:A2045,A2045)&gt;1,"DUPLICATE","")</f>
        <v/>
      </c>
    </row>
    <row r="2046" customFormat="false" ht="15" hidden="false" customHeight="false" outlineLevel="0" collapsed="false">
      <c r="A2046" s="16" t="s">
        <v>3135</v>
      </c>
      <c r="B2046" s="16" t="s">
        <v>3136</v>
      </c>
      <c r="C2046" s="16" t="s">
        <v>249</v>
      </c>
      <c r="D2046" s="16" t="s">
        <v>262</v>
      </c>
      <c r="E2046" s="16" t="n">
        <v>1</v>
      </c>
      <c r="F2046" s="16" t="n">
        <v>837</v>
      </c>
      <c r="G2046" s="16" t="n">
        <v>0</v>
      </c>
      <c r="H2046" s="16" t="s">
        <v>46</v>
      </c>
      <c r="I2046" s="16" t="s">
        <v>60</v>
      </c>
      <c r="J2046" s="16" t="n">
        <v>3</v>
      </c>
      <c r="K2046" s="16" t="n">
        <v>3</v>
      </c>
      <c r="L2046" s="16" t="s">
        <v>41</v>
      </c>
      <c r="M2046" s="16" t="str">
        <f aca="false">IF(COUNTIF($A$2:A2046,A2046)&gt;1,"DUPLICATE","")</f>
        <v/>
      </c>
    </row>
    <row r="2047" customFormat="false" ht="15" hidden="false" customHeight="false" outlineLevel="0" collapsed="false">
      <c r="A2047" s="16" t="s">
        <v>3137</v>
      </c>
      <c r="B2047" s="16" t="s">
        <v>3136</v>
      </c>
      <c r="C2047" s="16" t="s">
        <v>429</v>
      </c>
      <c r="D2047" s="16" t="s">
        <v>184</v>
      </c>
      <c r="E2047" s="16" t="n">
        <v>1</v>
      </c>
      <c r="F2047" s="16" t="s">
        <v>3138</v>
      </c>
      <c r="G2047" s="16" t="n">
        <v>0</v>
      </c>
      <c r="H2047" s="16" t="s">
        <v>70</v>
      </c>
      <c r="I2047" s="16" t="s">
        <v>60</v>
      </c>
      <c r="J2047" s="16" t="n">
        <v>8</v>
      </c>
      <c r="K2047" s="16" t="n">
        <v>4</v>
      </c>
      <c r="L2047" s="16" t="s">
        <v>41</v>
      </c>
      <c r="M2047" s="16" t="str">
        <f aca="false">IF(COUNTIF($A$2:A2047,A2047)&gt;1,"DUPLICATE","")</f>
        <v/>
      </c>
    </row>
    <row r="2048" customFormat="false" ht="15" hidden="false" customHeight="false" outlineLevel="0" collapsed="false">
      <c r="A2048" s="16" t="s">
        <v>3139</v>
      </c>
      <c r="B2048" s="16" t="s">
        <v>3136</v>
      </c>
      <c r="C2048" s="16" t="s">
        <v>1896</v>
      </c>
      <c r="D2048" s="16" t="s">
        <v>160</v>
      </c>
      <c r="E2048" s="16" t="n">
        <v>1</v>
      </c>
      <c r="F2048" s="16" t="n">
        <v>1833</v>
      </c>
      <c r="G2048" s="16" t="n">
        <v>0</v>
      </c>
      <c r="H2048" s="16" t="s">
        <v>112</v>
      </c>
      <c r="I2048" s="16" t="s">
        <v>60</v>
      </c>
      <c r="J2048" s="16" t="n">
        <v>6</v>
      </c>
      <c r="K2048" s="16" t="n">
        <v>3</v>
      </c>
      <c r="L2048" s="16" t="s">
        <v>41</v>
      </c>
      <c r="M2048" s="16" t="str">
        <f aca="false">IF(COUNTIF($A$2:A2048,A2048)&gt;1,"DUPLICATE","")</f>
        <v/>
      </c>
    </row>
    <row r="2049" customFormat="false" ht="15" hidden="false" customHeight="false" outlineLevel="0" collapsed="false">
      <c r="A2049" s="16" t="s">
        <v>3140</v>
      </c>
      <c r="B2049" s="16" t="s">
        <v>3136</v>
      </c>
      <c r="C2049" s="16" t="s">
        <v>601</v>
      </c>
      <c r="D2049" s="16" t="s">
        <v>139</v>
      </c>
      <c r="E2049" s="16" t="n">
        <v>3</v>
      </c>
      <c r="F2049" s="16" t="n">
        <v>352</v>
      </c>
      <c r="G2049" s="16" t="n">
        <v>0</v>
      </c>
      <c r="H2049" s="16" t="s">
        <v>56</v>
      </c>
      <c r="I2049" s="16" t="s">
        <v>100</v>
      </c>
      <c r="J2049" s="16" t="n">
        <v>6</v>
      </c>
      <c r="K2049" s="16" t="n">
        <v>4</v>
      </c>
      <c r="L2049" s="16" t="s">
        <v>41</v>
      </c>
      <c r="M2049" s="16" t="str">
        <f aca="false">IF(COUNTIF($A$2:A2049,A2049)&gt;1,"DUPLICATE","")</f>
        <v/>
      </c>
    </row>
    <row r="2050" customFormat="false" ht="15" hidden="false" customHeight="false" outlineLevel="0" collapsed="false">
      <c r="A2050" s="16" t="s">
        <v>3141</v>
      </c>
      <c r="B2050" s="16" t="s">
        <v>3136</v>
      </c>
      <c r="C2050" s="16" t="s">
        <v>207</v>
      </c>
      <c r="D2050" s="16" t="s">
        <v>254</v>
      </c>
      <c r="E2050" s="16" t="n">
        <v>2</v>
      </c>
      <c r="F2050" s="16" t="n">
        <v>982</v>
      </c>
      <c r="G2050" s="16" t="n">
        <v>0.1</v>
      </c>
      <c r="H2050" s="16" t="s">
        <v>208</v>
      </c>
      <c r="I2050" s="16" t="s">
        <v>71</v>
      </c>
      <c r="J2050" s="16" t="n">
        <v>8</v>
      </c>
      <c r="K2050" s="16" t="n">
        <v>4</v>
      </c>
      <c r="L2050" s="16" t="s">
        <v>41</v>
      </c>
      <c r="M2050" s="16" t="str">
        <f aca="false">IF(COUNTIF($A$2:A2050,A2050)&gt;1,"DUPLICATE","")</f>
        <v/>
      </c>
    </row>
    <row r="2051" customFormat="false" ht="15" hidden="false" customHeight="false" outlineLevel="0" collapsed="false">
      <c r="A2051" s="16" t="s">
        <v>3142</v>
      </c>
      <c r="B2051" s="16" t="s">
        <v>3136</v>
      </c>
      <c r="C2051" s="16" t="s">
        <v>513</v>
      </c>
      <c r="D2051" s="16" t="s">
        <v>51</v>
      </c>
      <c r="E2051" s="16" t="n">
        <v>1</v>
      </c>
      <c r="F2051" s="16" t="n">
        <v>2312</v>
      </c>
      <c r="G2051" s="16" t="n">
        <v>0</v>
      </c>
      <c r="H2051" s="16" t="s">
        <v>81</v>
      </c>
      <c r="I2051" s="16" t="s">
        <v>47</v>
      </c>
      <c r="J2051" s="16" t="n">
        <v>4</v>
      </c>
      <c r="K2051" s="16" t="n">
        <v>4</v>
      </c>
      <c r="L2051" s="16" t="s">
        <v>41</v>
      </c>
      <c r="M2051" s="16" t="str">
        <f aca="false">IF(COUNTIF($A$2:A2051,A2051)&gt;1,"DUPLICATE","")</f>
        <v/>
      </c>
    </row>
    <row r="2052" customFormat="false" ht="15" hidden="false" customHeight="false" outlineLevel="0" collapsed="false">
      <c r="A2052" s="16" t="s">
        <v>3143</v>
      </c>
      <c r="B2052" s="16" t="s">
        <v>3136</v>
      </c>
      <c r="C2052" s="16" t="s">
        <v>1068</v>
      </c>
      <c r="D2052" s="16" t="s">
        <v>412</v>
      </c>
      <c r="E2052" s="16" t="n">
        <v>1</v>
      </c>
      <c r="F2052" s="16" t="n">
        <v>968</v>
      </c>
      <c r="G2052" s="16" t="n">
        <v>0.1</v>
      </c>
      <c r="H2052" s="16" t="s">
        <v>46</v>
      </c>
      <c r="I2052" s="16" t="s">
        <v>40</v>
      </c>
      <c r="J2052" s="16" t="n">
        <v>3</v>
      </c>
      <c r="K2052" s="16" t="n">
        <v>2</v>
      </c>
      <c r="L2052" s="16" t="s">
        <v>57</v>
      </c>
      <c r="M2052" s="16" t="str">
        <f aca="false">IF(COUNTIF($A$2:A2052,A2052)&gt;1,"DUPLICATE","")</f>
        <v/>
      </c>
    </row>
    <row r="2053" customFormat="false" ht="15" hidden="false" customHeight="false" outlineLevel="0" collapsed="false">
      <c r="A2053" s="16" t="s">
        <v>3144</v>
      </c>
      <c r="B2053" s="16" t="s">
        <v>3136</v>
      </c>
      <c r="C2053" s="16" t="s">
        <v>529</v>
      </c>
      <c r="D2053" s="16" t="s">
        <v>66</v>
      </c>
      <c r="E2053" s="16" t="n">
        <v>1</v>
      </c>
      <c r="F2053" s="16" t="n">
        <v>15602</v>
      </c>
      <c r="G2053" s="16" t="n">
        <v>0.05</v>
      </c>
      <c r="H2053" s="16" t="s">
        <v>81</v>
      </c>
      <c r="I2053" s="16" t="s">
        <v>40</v>
      </c>
      <c r="J2053" s="16" t="n">
        <v>2</v>
      </c>
      <c r="K2053" s="16" t="n">
        <v>3</v>
      </c>
      <c r="L2053" s="16" t="s">
        <v>57</v>
      </c>
      <c r="M2053" s="16" t="str">
        <f aca="false">IF(COUNTIF($A$2:A2053,A2053)&gt;1,"DUPLICATE","")</f>
        <v/>
      </c>
    </row>
    <row r="2054" customFormat="false" ht="15" hidden="false" customHeight="false" outlineLevel="0" collapsed="false">
      <c r="A2054" s="16" t="s">
        <v>3145</v>
      </c>
      <c r="B2054" s="16" t="s">
        <v>3136</v>
      </c>
      <c r="C2054" s="16" t="s">
        <v>110</v>
      </c>
      <c r="D2054" s="16" t="s">
        <v>191</v>
      </c>
      <c r="E2054" s="16" t="n">
        <v>2</v>
      </c>
      <c r="F2054" s="16" t="s">
        <v>3146</v>
      </c>
      <c r="G2054" s="16" t="n">
        <v>0</v>
      </c>
      <c r="H2054" s="16" t="s">
        <v>112</v>
      </c>
      <c r="I2054" s="16" t="s">
        <v>40</v>
      </c>
      <c r="J2054" s="16" t="n">
        <v>4</v>
      </c>
      <c r="K2054" s="16" t="n">
        <v>4</v>
      </c>
      <c r="L2054" s="16" t="s">
        <v>41</v>
      </c>
      <c r="M2054" s="16" t="str">
        <f aca="false">IF(COUNTIF($A$2:A2054,A2054)&gt;1,"DUPLICATE","")</f>
        <v/>
      </c>
    </row>
    <row r="2055" customFormat="false" ht="15" hidden="false" customHeight="false" outlineLevel="0" collapsed="false">
      <c r="A2055" s="16" t="s">
        <v>3147</v>
      </c>
      <c r="B2055" s="16" t="s">
        <v>3136</v>
      </c>
      <c r="C2055" s="16" t="s">
        <v>1647</v>
      </c>
      <c r="D2055" s="16" t="s">
        <v>222</v>
      </c>
      <c r="E2055" s="16" t="n">
        <v>2</v>
      </c>
      <c r="F2055" s="16" t="n">
        <v>1917</v>
      </c>
      <c r="G2055" s="16" t="n">
        <v>0.2</v>
      </c>
      <c r="H2055" s="16" t="s">
        <v>130</v>
      </c>
      <c r="I2055" s="16"/>
      <c r="J2055" s="16" t="n">
        <v>3</v>
      </c>
      <c r="K2055" s="16" t="n">
        <v>2</v>
      </c>
      <c r="L2055" s="16" t="s">
        <v>57</v>
      </c>
      <c r="M2055" s="16" t="str">
        <f aca="false">IF(COUNTIF($A$2:A2055,A2055)&gt;1,"DUPLICATE","")</f>
        <v/>
      </c>
    </row>
    <row r="2056" customFormat="false" ht="15" hidden="false" customHeight="false" outlineLevel="0" collapsed="false">
      <c r="A2056" s="16" t="s">
        <v>3148</v>
      </c>
      <c r="B2056" s="16" t="s">
        <v>3136</v>
      </c>
      <c r="C2056" s="16" t="s">
        <v>756</v>
      </c>
      <c r="D2056" s="16" t="s">
        <v>129</v>
      </c>
      <c r="E2056" s="16" t="n">
        <v>2</v>
      </c>
      <c r="F2056" s="16" t="n">
        <v>623</v>
      </c>
      <c r="G2056" s="16" t="n">
        <v>0</v>
      </c>
      <c r="H2056" s="16" t="s">
        <v>81</v>
      </c>
      <c r="I2056" s="16" t="s">
        <v>40</v>
      </c>
      <c r="J2056" s="16" t="n">
        <v>2</v>
      </c>
      <c r="K2056" s="16" t="n">
        <v>4</v>
      </c>
      <c r="L2056" s="16" t="s">
        <v>41</v>
      </c>
      <c r="M2056" s="16" t="str">
        <f aca="false">IF(COUNTIF($A$2:A2056,A2056)&gt;1,"DUPLICATE","")</f>
        <v/>
      </c>
    </row>
    <row r="2057" customFormat="false" ht="15" hidden="false" customHeight="false" outlineLevel="0" collapsed="false">
      <c r="A2057" s="16" t="s">
        <v>3149</v>
      </c>
      <c r="B2057" s="16" t="s">
        <v>3150</v>
      </c>
      <c r="C2057" s="16" t="s">
        <v>1457</v>
      </c>
      <c r="D2057" s="16" t="s">
        <v>157</v>
      </c>
      <c r="E2057" s="16" t="n">
        <v>1</v>
      </c>
      <c r="F2057" s="16" t="n">
        <v>1115</v>
      </c>
      <c r="G2057" s="16" t="n">
        <v>0.05</v>
      </c>
      <c r="H2057" s="16" t="s">
        <v>797</v>
      </c>
      <c r="I2057" s="16" t="s">
        <v>47</v>
      </c>
      <c r="J2057" s="16" t="n">
        <v>4</v>
      </c>
      <c r="K2057" s="16" t="n">
        <v>5</v>
      </c>
      <c r="L2057" s="16" t="s">
        <v>41</v>
      </c>
      <c r="M2057" s="16" t="str">
        <f aca="false">IF(COUNTIF($A$2:A2057,A2057)&gt;1,"DUPLICATE","")</f>
        <v/>
      </c>
    </row>
    <row r="2058" customFormat="false" ht="15" hidden="false" customHeight="false" outlineLevel="0" collapsed="false">
      <c r="A2058" s="16" t="s">
        <v>3151</v>
      </c>
      <c r="B2058" s="16" t="s">
        <v>3150</v>
      </c>
      <c r="C2058" s="16" t="s">
        <v>1744</v>
      </c>
      <c r="D2058" s="16" t="s">
        <v>262</v>
      </c>
      <c r="E2058" s="16" t="n">
        <v>1</v>
      </c>
      <c r="F2058" s="16" t="n">
        <v>839</v>
      </c>
      <c r="G2058" s="16" t="n">
        <v>0.15</v>
      </c>
      <c r="H2058" s="16" t="s">
        <v>67</v>
      </c>
      <c r="I2058" s="16" t="s">
        <v>40</v>
      </c>
      <c r="J2058" s="16" t="n">
        <v>5</v>
      </c>
      <c r="K2058" s="16" t="n">
        <v>5</v>
      </c>
      <c r="L2058" s="16" t="s">
        <v>41</v>
      </c>
      <c r="M2058" s="16" t="str">
        <f aca="false">IF(COUNTIF($A$2:A2058,A2058)&gt;1,"DUPLICATE","")</f>
        <v/>
      </c>
    </row>
    <row r="2059" customFormat="false" ht="15" hidden="false" customHeight="false" outlineLevel="0" collapsed="false">
      <c r="A2059" s="16" t="s">
        <v>3152</v>
      </c>
      <c r="B2059" s="16" t="s">
        <v>3153</v>
      </c>
      <c r="C2059" s="16" t="s">
        <v>392</v>
      </c>
      <c r="D2059" s="16" t="s">
        <v>211</v>
      </c>
      <c r="E2059" s="16" t="n">
        <v>1</v>
      </c>
      <c r="F2059" s="16" t="n">
        <v>1273</v>
      </c>
      <c r="G2059" s="16" t="n">
        <v>0</v>
      </c>
      <c r="H2059" s="16" t="s">
        <v>112</v>
      </c>
      <c r="I2059" s="16" t="s">
        <v>71</v>
      </c>
      <c r="J2059" s="16" t="n">
        <v>3</v>
      </c>
      <c r="K2059" s="16" t="n">
        <v>4</v>
      </c>
      <c r="L2059" s="16" t="s">
        <v>41</v>
      </c>
      <c r="M2059" s="16" t="str">
        <f aca="false">IF(COUNTIF($A$2:A2059,A2059)&gt;1,"DUPLICATE","")</f>
        <v/>
      </c>
    </row>
    <row r="2060" customFormat="false" ht="15" hidden="false" customHeight="false" outlineLevel="0" collapsed="false">
      <c r="A2060" s="16" t="s">
        <v>3154</v>
      </c>
      <c r="B2060" s="16" t="s">
        <v>3150</v>
      </c>
      <c r="C2060" s="16" t="s">
        <v>2747</v>
      </c>
      <c r="D2060" s="16" t="s">
        <v>146</v>
      </c>
      <c r="E2060" s="16" t="n">
        <v>1</v>
      </c>
      <c r="F2060" s="16" t="n">
        <v>465</v>
      </c>
      <c r="G2060" s="16" t="n">
        <v>0.1</v>
      </c>
      <c r="H2060" s="16" t="s">
        <v>208</v>
      </c>
      <c r="I2060" s="16" t="s">
        <v>60</v>
      </c>
      <c r="J2060" s="16" t="n">
        <v>6</v>
      </c>
      <c r="K2060" s="16" t="n">
        <v>4</v>
      </c>
      <c r="L2060" s="16" t="s">
        <v>41</v>
      </c>
      <c r="M2060" s="16" t="str">
        <f aca="false">IF(COUNTIF($A$2:A2060,A2060)&gt;1,"DUPLICATE","")</f>
        <v/>
      </c>
    </row>
    <row r="2061" customFormat="false" ht="15" hidden="false" customHeight="false" outlineLevel="0" collapsed="false">
      <c r="A2061" s="16" t="s">
        <v>3155</v>
      </c>
      <c r="B2061" s="16" t="s">
        <v>3150</v>
      </c>
      <c r="C2061" s="16" t="s">
        <v>303</v>
      </c>
      <c r="D2061" s="16" t="s">
        <v>173</v>
      </c>
      <c r="E2061" s="16" t="n">
        <v>1</v>
      </c>
      <c r="F2061" s="16" t="n">
        <v>1182</v>
      </c>
      <c r="G2061" s="16" t="n">
        <v>0.1</v>
      </c>
      <c r="H2061" s="16" t="s">
        <v>81</v>
      </c>
      <c r="I2061" s="16"/>
      <c r="J2061" s="16" t="n">
        <v>5</v>
      </c>
      <c r="K2061" s="16" t="n">
        <v>4</v>
      </c>
      <c r="L2061" s="16" t="s">
        <v>41</v>
      </c>
      <c r="M2061" s="16" t="str">
        <f aca="false">IF(COUNTIF($A$2:A2061,A2061)&gt;1,"DUPLICATE","")</f>
        <v/>
      </c>
    </row>
    <row r="2062" customFormat="false" ht="15" hidden="false" customHeight="false" outlineLevel="0" collapsed="false">
      <c r="A2062" s="16" t="s">
        <v>3156</v>
      </c>
      <c r="B2062" s="16" t="s">
        <v>3150</v>
      </c>
      <c r="C2062" s="16" t="s">
        <v>1412</v>
      </c>
      <c r="D2062" s="16" t="s">
        <v>126</v>
      </c>
      <c r="E2062" s="16" t="n">
        <v>3</v>
      </c>
      <c r="F2062" s="16" t="n">
        <v>412</v>
      </c>
      <c r="G2062" s="16" t="n">
        <v>0.15</v>
      </c>
      <c r="H2062" s="16" t="s">
        <v>89</v>
      </c>
      <c r="I2062" s="16" t="s">
        <v>47</v>
      </c>
      <c r="J2062" s="16" t="n">
        <v>3</v>
      </c>
      <c r="K2062" s="16" t="n">
        <v>3</v>
      </c>
      <c r="L2062" s="16" t="s">
        <v>57</v>
      </c>
      <c r="M2062" s="16" t="str">
        <f aca="false">IF(COUNTIF($A$2:A2062,A2062)&gt;1,"DUPLICATE","")</f>
        <v/>
      </c>
    </row>
    <row r="2063" customFormat="false" ht="15" hidden="false" customHeight="false" outlineLevel="0" collapsed="false">
      <c r="A2063" s="16" t="s">
        <v>3157</v>
      </c>
      <c r="B2063" s="16" t="s">
        <v>3150</v>
      </c>
      <c r="C2063" s="16" t="s">
        <v>1287</v>
      </c>
      <c r="D2063" s="16" t="s">
        <v>219</v>
      </c>
      <c r="E2063" s="16" t="n">
        <v>3</v>
      </c>
      <c r="F2063" s="16" t="n">
        <v>1240</v>
      </c>
      <c r="G2063" s="16" t="n">
        <v>0.1</v>
      </c>
      <c r="H2063" s="16" t="s">
        <v>70</v>
      </c>
      <c r="I2063" s="16" t="s">
        <v>60</v>
      </c>
      <c r="J2063" s="16" t="n">
        <v>5</v>
      </c>
      <c r="K2063" s="16" t="n">
        <v>4</v>
      </c>
      <c r="L2063" s="16" t="s">
        <v>41</v>
      </c>
      <c r="M2063" s="16" t="str">
        <f aca="false">IF(COUNTIF($A$2:A2063,A2063)&gt;1,"DUPLICATE","")</f>
        <v/>
      </c>
    </row>
    <row r="2064" customFormat="false" ht="15" hidden="false" customHeight="false" outlineLevel="0" collapsed="false">
      <c r="A2064" s="16" t="s">
        <v>3158</v>
      </c>
      <c r="B2064" s="16" t="s">
        <v>3150</v>
      </c>
      <c r="C2064" s="16" t="s">
        <v>544</v>
      </c>
      <c r="D2064" s="16" t="s">
        <v>721</v>
      </c>
      <c r="E2064" s="16" t="n">
        <v>1</v>
      </c>
      <c r="F2064" s="16" t="n">
        <v>493</v>
      </c>
      <c r="G2064" s="16" t="n">
        <v>0</v>
      </c>
      <c r="H2064" s="16" t="s">
        <v>477</v>
      </c>
      <c r="I2064" s="16" t="s">
        <v>100</v>
      </c>
      <c r="J2064" s="16" t="n">
        <v>2</v>
      </c>
      <c r="K2064" s="16" t="n">
        <v>4</v>
      </c>
      <c r="L2064" s="16" t="s">
        <v>41</v>
      </c>
      <c r="M2064" s="16" t="str">
        <f aca="false">IF(COUNTIF($A$2:A2064,A2064)&gt;1,"DUPLICATE","")</f>
        <v/>
      </c>
    </row>
    <row r="2065" customFormat="false" ht="15" hidden="false" customHeight="false" outlineLevel="0" collapsed="false">
      <c r="A2065" s="16" t="s">
        <v>3159</v>
      </c>
      <c r="B2065" s="16" t="s">
        <v>3150</v>
      </c>
      <c r="C2065" s="16" t="s">
        <v>1034</v>
      </c>
      <c r="D2065" s="16" t="s">
        <v>191</v>
      </c>
      <c r="E2065" s="16" t="n">
        <v>1</v>
      </c>
      <c r="F2065" s="16" t="n">
        <v>414</v>
      </c>
      <c r="G2065" s="16" t="n">
        <v>0.05</v>
      </c>
      <c r="H2065" s="16" t="s">
        <v>130</v>
      </c>
      <c r="I2065" s="16" t="s">
        <v>40</v>
      </c>
      <c r="J2065" s="16" t="n">
        <v>2</v>
      </c>
      <c r="K2065" s="16" t="n">
        <v>5</v>
      </c>
      <c r="L2065" s="16" t="s">
        <v>41</v>
      </c>
      <c r="M2065" s="16" t="str">
        <f aca="false">IF(COUNTIF($A$2:A2065,A2065)&gt;1,"DUPLICATE","")</f>
        <v/>
      </c>
    </row>
    <row r="2066" customFormat="false" ht="15" hidden="false" customHeight="false" outlineLevel="0" collapsed="false">
      <c r="A2066" s="16" t="s">
        <v>3160</v>
      </c>
      <c r="B2066" s="16" t="s">
        <v>3150</v>
      </c>
      <c r="C2066" s="16" t="s">
        <v>2192</v>
      </c>
      <c r="D2066" s="16" t="s">
        <v>254</v>
      </c>
      <c r="E2066" s="16" t="n">
        <v>3</v>
      </c>
      <c r="F2066" s="16" t="n">
        <v>1032</v>
      </c>
      <c r="G2066" s="16" t="n">
        <v>0.1</v>
      </c>
      <c r="H2066" s="16" t="s">
        <v>112</v>
      </c>
      <c r="I2066" s="16" t="s">
        <v>71</v>
      </c>
      <c r="J2066" s="16" t="n">
        <v>2</v>
      </c>
      <c r="K2066" s="16" t="n">
        <v>4</v>
      </c>
      <c r="L2066" s="16" t="s">
        <v>41</v>
      </c>
      <c r="M2066" s="16" t="str">
        <f aca="false">IF(COUNTIF($A$2:A2066,A2066)&gt;1,"DUPLICATE","")</f>
        <v/>
      </c>
    </row>
    <row r="2067" customFormat="false" ht="15" hidden="false" customHeight="false" outlineLevel="0" collapsed="false">
      <c r="A2067" s="16" t="s">
        <v>3161</v>
      </c>
      <c r="B2067" s="16" t="s">
        <v>3162</v>
      </c>
      <c r="C2067" s="16" t="s">
        <v>3163</v>
      </c>
      <c r="D2067" s="16" t="s">
        <v>232</v>
      </c>
      <c r="E2067" s="16" t="n">
        <v>2</v>
      </c>
      <c r="F2067" s="16" t="s">
        <v>3164</v>
      </c>
      <c r="G2067" s="16" t="n">
        <v>0</v>
      </c>
      <c r="H2067" s="16" t="s">
        <v>112</v>
      </c>
      <c r="I2067" s="16" t="s">
        <v>71</v>
      </c>
      <c r="J2067" s="16" t="n">
        <v>4</v>
      </c>
      <c r="K2067" s="16" t="n">
        <v>4</v>
      </c>
      <c r="L2067" s="16" t="s">
        <v>174</v>
      </c>
      <c r="M2067" s="16" t="str">
        <f aca="false">IF(COUNTIF($A$2:A2067,A2067)&gt;1,"DUPLICATE","")</f>
        <v/>
      </c>
    </row>
    <row r="2068" customFormat="false" ht="15" hidden="false" customHeight="false" outlineLevel="0" collapsed="false">
      <c r="A2068" s="16" t="s">
        <v>3165</v>
      </c>
      <c r="B2068" s="16" t="s">
        <v>3162</v>
      </c>
      <c r="C2068" s="16" t="s">
        <v>809</v>
      </c>
      <c r="D2068" s="16" t="s">
        <v>262</v>
      </c>
      <c r="E2068" s="16" t="n">
        <v>3</v>
      </c>
      <c r="F2068" s="16" t="n">
        <v>820</v>
      </c>
      <c r="G2068" s="16" t="n">
        <v>0.05</v>
      </c>
      <c r="H2068" s="16" t="s">
        <v>67</v>
      </c>
      <c r="I2068" s="16" t="s">
        <v>60</v>
      </c>
      <c r="J2068" s="16" t="n">
        <v>2</v>
      </c>
      <c r="K2068" s="16" t="n">
        <v>5</v>
      </c>
      <c r="L2068" s="16" t="s">
        <v>174</v>
      </c>
      <c r="M2068" s="16" t="str">
        <f aca="false">IF(COUNTIF($A$2:A2068,A2068)&gt;1,"DUPLICATE","")</f>
        <v/>
      </c>
    </row>
    <row r="2069" customFormat="false" ht="15" hidden="false" customHeight="false" outlineLevel="0" collapsed="false">
      <c r="A2069" s="16" t="s">
        <v>3166</v>
      </c>
      <c r="B2069" s="16" t="s">
        <v>3162</v>
      </c>
      <c r="C2069" s="16" t="s">
        <v>1110</v>
      </c>
      <c r="D2069" s="16" t="s">
        <v>80</v>
      </c>
      <c r="E2069" s="16" t="n">
        <v>2</v>
      </c>
      <c r="F2069" s="16" t="n">
        <v>1483</v>
      </c>
      <c r="G2069" s="16" t="n">
        <v>0.3</v>
      </c>
      <c r="H2069" s="16" t="s">
        <v>208</v>
      </c>
      <c r="I2069" s="16" t="s">
        <v>71</v>
      </c>
      <c r="J2069" s="16" t="n">
        <v>7</v>
      </c>
      <c r="K2069" s="16" t="n">
        <v>3</v>
      </c>
      <c r="L2069" s="16" t="s">
        <v>41</v>
      </c>
      <c r="M2069" s="16" t="str">
        <f aca="false">IF(COUNTIF($A$2:A2069,A2069)&gt;1,"DUPLICATE","")</f>
        <v/>
      </c>
    </row>
    <row r="2070" customFormat="false" ht="15" hidden="false" customHeight="false" outlineLevel="0" collapsed="false">
      <c r="A2070" s="16" t="s">
        <v>3167</v>
      </c>
      <c r="B2070" s="16" t="s">
        <v>3162</v>
      </c>
      <c r="C2070" s="16" t="s">
        <v>657</v>
      </c>
      <c r="D2070" s="16" t="s">
        <v>219</v>
      </c>
      <c r="E2070" s="16" t="n">
        <v>2</v>
      </c>
      <c r="F2070" s="16" t="n">
        <v>1245</v>
      </c>
      <c r="G2070" s="16" t="n">
        <v>0.05</v>
      </c>
      <c r="H2070" s="16" t="s">
        <v>70</v>
      </c>
      <c r="I2070" s="16" t="s">
        <v>71</v>
      </c>
      <c r="J2070" s="16" t="n">
        <v>5</v>
      </c>
      <c r="K2070" s="16" t="n">
        <v>4</v>
      </c>
      <c r="L2070" s="16" t="s">
        <v>41</v>
      </c>
      <c r="M2070" s="16" t="str">
        <f aca="false">IF(COUNTIF($A$2:A2070,A2070)&gt;1,"DUPLICATE","")</f>
        <v/>
      </c>
    </row>
    <row r="2071" customFormat="false" ht="15" hidden="false" customHeight="false" outlineLevel="0" collapsed="false">
      <c r="A2071" s="16" t="s">
        <v>3168</v>
      </c>
      <c r="B2071" s="16" t="s">
        <v>3162</v>
      </c>
      <c r="C2071" s="16" t="s">
        <v>2462</v>
      </c>
      <c r="D2071" s="16" t="s">
        <v>126</v>
      </c>
      <c r="E2071" s="16" t="n">
        <v>2</v>
      </c>
      <c r="F2071" s="16" t="n">
        <v>407</v>
      </c>
      <c r="G2071" s="16" t="n">
        <v>0.05</v>
      </c>
      <c r="H2071" s="16" t="s">
        <v>67</v>
      </c>
      <c r="I2071" s="16" t="s">
        <v>100</v>
      </c>
      <c r="J2071" s="16" t="n">
        <v>2</v>
      </c>
      <c r="K2071" s="16" t="n">
        <v>4</v>
      </c>
      <c r="L2071" s="16" t="s">
        <v>41</v>
      </c>
      <c r="M2071" s="16" t="str">
        <f aca="false">IF(COUNTIF($A$2:A2071,A2071)&gt;1,"DUPLICATE","")</f>
        <v/>
      </c>
    </row>
    <row r="2072" customFormat="false" ht="15" hidden="false" customHeight="false" outlineLevel="0" collapsed="false">
      <c r="A2072" s="16" t="s">
        <v>3169</v>
      </c>
      <c r="B2072" s="16" t="s">
        <v>3162</v>
      </c>
      <c r="C2072" s="16" t="s">
        <v>923</v>
      </c>
      <c r="D2072" s="16" t="s">
        <v>129</v>
      </c>
      <c r="E2072" s="16" t="n">
        <v>1</v>
      </c>
      <c r="F2072" s="16" t="n">
        <v>582</v>
      </c>
      <c r="G2072" s="16" t="n">
        <v>0</v>
      </c>
      <c r="H2072" s="16" t="s">
        <v>130</v>
      </c>
      <c r="I2072" s="16" t="s">
        <v>60</v>
      </c>
      <c r="J2072" s="16" t="n">
        <v>2</v>
      </c>
      <c r="K2072" s="16" t="n">
        <v>4</v>
      </c>
      <c r="L2072" s="16" t="s">
        <v>41</v>
      </c>
      <c r="M2072" s="16" t="str">
        <f aca="false">IF(COUNTIF($A$2:A2072,A2072)&gt;1,"DUPLICATE","")</f>
        <v/>
      </c>
    </row>
    <row r="2073" customFormat="false" ht="15" hidden="false" customHeight="false" outlineLevel="0" collapsed="false">
      <c r="A2073" s="16" t="s">
        <v>3170</v>
      </c>
      <c r="B2073" s="16" t="s">
        <v>3171</v>
      </c>
      <c r="C2073" s="16" t="s">
        <v>2306</v>
      </c>
      <c r="D2073" s="16" t="s">
        <v>203</v>
      </c>
      <c r="E2073" s="16" t="n">
        <v>2</v>
      </c>
      <c r="F2073" s="16" t="n">
        <v>2622</v>
      </c>
      <c r="G2073" s="16" t="n">
        <v>0</v>
      </c>
      <c r="H2073" s="16" t="s">
        <v>161</v>
      </c>
      <c r="I2073" s="16" t="s">
        <v>60</v>
      </c>
      <c r="J2073" s="16" t="n">
        <v>3</v>
      </c>
      <c r="K2073" s="16" t="n">
        <v>4</v>
      </c>
      <c r="L2073" s="16" t="s">
        <v>57</v>
      </c>
      <c r="M2073" s="16" t="str">
        <f aca="false">IF(COUNTIF($A$2:A2073,A2073)&gt;1,"DUPLICATE","")</f>
        <v/>
      </c>
    </row>
    <row r="2074" customFormat="false" ht="15" hidden="false" customHeight="false" outlineLevel="0" collapsed="false">
      <c r="A2074" s="16" t="s">
        <v>3172</v>
      </c>
      <c r="B2074" s="16" t="s">
        <v>3162</v>
      </c>
      <c r="C2074" s="16" t="s">
        <v>1990</v>
      </c>
      <c r="D2074" s="16" t="s">
        <v>136</v>
      </c>
      <c r="E2074" s="16" t="n">
        <v>2</v>
      </c>
      <c r="F2074" s="16" t="n">
        <v>2110</v>
      </c>
      <c r="G2074" s="16" t="n">
        <v>0.15</v>
      </c>
      <c r="H2074" s="16" t="s">
        <v>130</v>
      </c>
      <c r="I2074" s="16" t="s">
        <v>71</v>
      </c>
      <c r="J2074" s="16" t="n">
        <v>2</v>
      </c>
      <c r="K2074" s="16" t="n">
        <v>4</v>
      </c>
      <c r="L2074" s="16" t="s">
        <v>41</v>
      </c>
      <c r="M2074" s="16" t="str">
        <f aca="false">IF(COUNTIF($A$2:A2074,A2074)&gt;1,"DUPLICATE","")</f>
        <v/>
      </c>
    </row>
    <row r="2075" customFormat="false" ht="15" hidden="false" customHeight="false" outlineLevel="0" collapsed="false">
      <c r="A2075" s="16" t="s">
        <v>3173</v>
      </c>
      <c r="B2075" s="16" t="s">
        <v>3162</v>
      </c>
      <c r="C2075" s="16" t="s">
        <v>1698</v>
      </c>
      <c r="D2075" s="16" t="s">
        <v>38</v>
      </c>
      <c r="E2075" s="16" t="n">
        <v>1</v>
      </c>
      <c r="F2075" s="16" t="n">
        <v>345</v>
      </c>
      <c r="G2075" s="16" t="n">
        <v>0</v>
      </c>
      <c r="H2075" s="16" t="s">
        <v>70</v>
      </c>
      <c r="I2075" s="16" t="s">
        <v>40</v>
      </c>
      <c r="J2075" s="16" t="n">
        <v>5</v>
      </c>
      <c r="K2075" s="16" t="n">
        <v>3</v>
      </c>
      <c r="L2075" s="16" t="s">
        <v>41</v>
      </c>
      <c r="M2075" s="16" t="str">
        <f aca="false">IF(COUNTIF($A$2:A2075,A2075)&gt;1,"DUPLICATE","")</f>
        <v/>
      </c>
    </row>
    <row r="2076" customFormat="false" ht="15" hidden="false" customHeight="false" outlineLevel="0" collapsed="false">
      <c r="A2076" s="16" t="s">
        <v>3174</v>
      </c>
      <c r="B2076" s="16" t="s">
        <v>3162</v>
      </c>
      <c r="C2076" s="16" t="s">
        <v>245</v>
      </c>
      <c r="D2076" s="16" t="s">
        <v>77</v>
      </c>
      <c r="E2076" s="16" t="n">
        <v>1</v>
      </c>
      <c r="F2076" s="16" t="n">
        <v>347</v>
      </c>
      <c r="G2076" s="16" t="n">
        <v>0</v>
      </c>
      <c r="H2076" s="16" t="s">
        <v>39</v>
      </c>
      <c r="I2076" s="16" t="s">
        <v>71</v>
      </c>
      <c r="J2076" s="16" t="n">
        <v>3</v>
      </c>
      <c r="K2076" s="16" t="n">
        <v>5</v>
      </c>
      <c r="L2076" s="16" t="s">
        <v>41</v>
      </c>
      <c r="M2076" s="16" t="str">
        <f aca="false">IF(COUNTIF($A$2:A2076,A2076)&gt;1,"DUPLICATE","")</f>
        <v/>
      </c>
    </row>
    <row r="2077" customFormat="false" ht="15" hidden="false" customHeight="false" outlineLevel="0" collapsed="false">
      <c r="A2077" s="16" t="s">
        <v>3175</v>
      </c>
      <c r="B2077" s="16" t="s">
        <v>3162</v>
      </c>
      <c r="C2077" s="16" t="s">
        <v>860</v>
      </c>
      <c r="D2077" s="16" t="s">
        <v>133</v>
      </c>
      <c r="E2077" s="16" t="n">
        <v>3</v>
      </c>
      <c r="F2077" s="16" t="n">
        <v>607</v>
      </c>
      <c r="G2077" s="16" t="n">
        <v>0.2</v>
      </c>
      <c r="H2077" s="16" t="s">
        <v>112</v>
      </c>
      <c r="I2077" s="16" t="s">
        <v>100</v>
      </c>
      <c r="J2077" s="16" t="n">
        <v>4</v>
      </c>
      <c r="K2077" s="16" t="n">
        <v>4</v>
      </c>
      <c r="L2077" s="16" t="s">
        <v>41</v>
      </c>
      <c r="M2077" s="16" t="str">
        <f aca="false">IF(COUNTIF($A$2:A2077,A2077)&gt;1,"DUPLICATE","")</f>
        <v/>
      </c>
    </row>
    <row r="2078" customFormat="false" ht="15" hidden="false" customHeight="false" outlineLevel="0" collapsed="false">
      <c r="A2078" s="16" t="s">
        <v>3175</v>
      </c>
      <c r="B2078" s="16" t="s">
        <v>3162</v>
      </c>
      <c r="C2078" s="16" t="s">
        <v>860</v>
      </c>
      <c r="D2078" s="16" t="s">
        <v>133</v>
      </c>
      <c r="E2078" s="16" t="n">
        <v>3</v>
      </c>
      <c r="F2078" s="16" t="n">
        <v>607</v>
      </c>
      <c r="G2078" s="16" t="n">
        <v>0.2</v>
      </c>
      <c r="H2078" s="16" t="s">
        <v>112</v>
      </c>
      <c r="I2078" s="16" t="s">
        <v>100</v>
      </c>
      <c r="J2078" s="16" t="n">
        <v>4</v>
      </c>
      <c r="K2078" s="16" t="n">
        <v>4</v>
      </c>
      <c r="L2078" s="16" t="s">
        <v>41</v>
      </c>
      <c r="M2078" s="16" t="str">
        <f aca="false">IF(COUNTIF($A$2:A2078,A2078)&gt;1,"DUPLICATE","")</f>
        <v>DUPLICATE</v>
      </c>
    </row>
    <row r="2079" customFormat="false" ht="15" hidden="false" customHeight="false" outlineLevel="0" collapsed="false">
      <c r="A2079" s="16" t="s">
        <v>3176</v>
      </c>
      <c r="B2079" s="16" t="s">
        <v>3162</v>
      </c>
      <c r="C2079" s="16" t="s">
        <v>1789</v>
      </c>
      <c r="D2079" s="16" t="s">
        <v>639</v>
      </c>
      <c r="E2079" s="16" t="n">
        <v>1</v>
      </c>
      <c r="F2079" s="16" t="n">
        <v>830</v>
      </c>
      <c r="G2079" s="16" t="n">
        <v>0.3</v>
      </c>
      <c r="H2079" s="16" t="s">
        <v>56</v>
      </c>
      <c r="I2079" s="16" t="s">
        <v>40</v>
      </c>
      <c r="J2079" s="16" t="n">
        <v>4</v>
      </c>
      <c r="K2079" s="16" t="n">
        <v>4</v>
      </c>
      <c r="L2079" s="16" t="s">
        <v>41</v>
      </c>
      <c r="M2079" s="16" t="str">
        <f aca="false">IF(COUNTIF($A$2:A2079,A2079)&gt;1,"DUPLICATE","")</f>
        <v/>
      </c>
    </row>
    <row r="2080" customFormat="false" ht="15" hidden="false" customHeight="false" outlineLevel="0" collapsed="false">
      <c r="A2080" s="16" t="s">
        <v>3177</v>
      </c>
      <c r="B2080" s="16" t="s">
        <v>3162</v>
      </c>
      <c r="C2080" s="16" t="s">
        <v>853</v>
      </c>
      <c r="D2080" s="16" t="s">
        <v>105</v>
      </c>
      <c r="E2080" s="16" t="n">
        <v>2</v>
      </c>
      <c r="F2080" s="16" t="n">
        <v>392</v>
      </c>
      <c r="G2080" s="16" t="n">
        <v>0.05</v>
      </c>
      <c r="H2080" s="16" t="s">
        <v>46</v>
      </c>
      <c r="I2080" s="16" t="s">
        <v>100</v>
      </c>
      <c r="J2080" s="16" t="n">
        <v>3</v>
      </c>
      <c r="K2080" s="16" t="n">
        <v>4</v>
      </c>
      <c r="L2080" s="16" t="s">
        <v>41</v>
      </c>
      <c r="M2080" s="16" t="str">
        <f aca="false">IF(COUNTIF($A$2:A2080,A2080)&gt;1,"DUPLICATE","")</f>
        <v/>
      </c>
    </row>
    <row r="2081" customFormat="false" ht="15" hidden="false" customHeight="false" outlineLevel="0" collapsed="false">
      <c r="A2081" s="16" t="s">
        <v>3178</v>
      </c>
      <c r="B2081" s="16" t="s">
        <v>3179</v>
      </c>
      <c r="C2081" s="16" t="s">
        <v>249</v>
      </c>
      <c r="D2081" s="16" t="s">
        <v>95</v>
      </c>
      <c r="E2081" s="16" t="n">
        <v>1</v>
      </c>
      <c r="F2081" s="16" t="n">
        <v>1478</v>
      </c>
      <c r="G2081" s="16" t="n">
        <v>0.05</v>
      </c>
      <c r="H2081" s="16" t="s">
        <v>46</v>
      </c>
      <c r="I2081" s="16" t="s">
        <v>71</v>
      </c>
      <c r="J2081" s="16" t="n">
        <v>5</v>
      </c>
      <c r="K2081" s="16" t="n">
        <v>4</v>
      </c>
      <c r="L2081" s="16" t="s">
        <v>41</v>
      </c>
      <c r="M2081" s="16" t="str">
        <f aca="false">IF(COUNTIF($A$2:A2081,A2081)&gt;1,"DUPLICATE","")</f>
        <v/>
      </c>
    </row>
    <row r="2082" customFormat="false" ht="15" hidden="false" customHeight="false" outlineLevel="0" collapsed="false">
      <c r="A2082" s="16" t="s">
        <v>3180</v>
      </c>
      <c r="B2082" s="16" t="s">
        <v>3179</v>
      </c>
      <c r="C2082" s="16" t="s">
        <v>1512</v>
      </c>
      <c r="D2082" s="16" t="s">
        <v>173</v>
      </c>
      <c r="E2082" s="16" t="n">
        <v>1</v>
      </c>
      <c r="F2082" s="16" t="n">
        <v>1153</v>
      </c>
      <c r="G2082" s="16" t="n">
        <v>0.05</v>
      </c>
      <c r="H2082" s="16" t="s">
        <v>56</v>
      </c>
      <c r="I2082" s="16" t="s">
        <v>40</v>
      </c>
      <c r="J2082" s="16" t="n">
        <v>4</v>
      </c>
      <c r="K2082" s="16" t="n">
        <v>3</v>
      </c>
      <c r="L2082" s="16" t="s">
        <v>57</v>
      </c>
      <c r="M2082" s="16" t="str">
        <f aca="false">IF(COUNTIF($A$2:A2082,A2082)&gt;1,"DUPLICATE","")</f>
        <v/>
      </c>
    </row>
    <row r="2083" customFormat="false" ht="15" hidden="false" customHeight="false" outlineLevel="0" collapsed="false">
      <c r="A2083" s="16" t="s">
        <v>3181</v>
      </c>
      <c r="B2083" s="16" t="s">
        <v>3179</v>
      </c>
      <c r="C2083" s="16" t="s">
        <v>1926</v>
      </c>
      <c r="D2083" s="16" t="s">
        <v>203</v>
      </c>
      <c r="E2083" s="16" t="n">
        <v>1</v>
      </c>
      <c r="F2083" s="16" t="n">
        <v>2569</v>
      </c>
      <c r="G2083" s="16" t="n">
        <v>0</v>
      </c>
      <c r="H2083" s="16" t="s">
        <v>130</v>
      </c>
      <c r="I2083" s="16" t="s">
        <v>40</v>
      </c>
      <c r="J2083" s="16" t="n">
        <v>5</v>
      </c>
      <c r="K2083" s="16" t="n">
        <v>5</v>
      </c>
      <c r="L2083" s="16" t="s">
        <v>41</v>
      </c>
      <c r="M2083" s="16" t="str">
        <f aca="false">IF(COUNTIF($A$2:A2083,A2083)&gt;1,"DUPLICATE","")</f>
        <v/>
      </c>
    </row>
    <row r="2084" customFormat="false" ht="15" hidden="false" customHeight="false" outlineLevel="0" collapsed="false">
      <c r="A2084" s="16" t="s">
        <v>3182</v>
      </c>
      <c r="B2084" s="16" t="s">
        <v>3179</v>
      </c>
      <c r="C2084" s="16" t="s">
        <v>1187</v>
      </c>
      <c r="D2084" s="16" t="s">
        <v>259</v>
      </c>
      <c r="E2084" s="16" t="n">
        <v>1</v>
      </c>
      <c r="F2084" s="16" t="n">
        <v>523</v>
      </c>
      <c r="G2084" s="16" t="n">
        <v>0</v>
      </c>
      <c r="H2084" s="16" t="s">
        <v>89</v>
      </c>
      <c r="I2084" s="16" t="s">
        <v>60</v>
      </c>
      <c r="J2084" s="16" t="n">
        <v>3</v>
      </c>
      <c r="K2084" s="16" t="n">
        <v>4</v>
      </c>
      <c r="L2084" s="16" t="s">
        <v>41</v>
      </c>
      <c r="M2084" s="16" t="str">
        <f aca="false">IF(COUNTIF($A$2:A2084,A2084)&gt;1,"DUPLICATE","")</f>
        <v/>
      </c>
    </row>
    <row r="2085" customFormat="false" ht="15" hidden="false" customHeight="false" outlineLevel="0" collapsed="false">
      <c r="A2085" s="16" t="s">
        <v>3183</v>
      </c>
      <c r="B2085" s="16" t="s">
        <v>3179</v>
      </c>
      <c r="C2085" s="16" t="s">
        <v>2849</v>
      </c>
      <c r="D2085" s="16" t="s">
        <v>160</v>
      </c>
      <c r="E2085" s="16" t="n">
        <v>2</v>
      </c>
      <c r="F2085" s="16" t="n">
        <v>1755</v>
      </c>
      <c r="G2085" s="16" t="n">
        <v>0.05</v>
      </c>
      <c r="H2085" s="16" t="s">
        <v>236</v>
      </c>
      <c r="I2085" s="16" t="s">
        <v>71</v>
      </c>
      <c r="J2085" s="16" t="n">
        <v>8</v>
      </c>
      <c r="K2085" s="16" t="n">
        <v>3</v>
      </c>
      <c r="L2085" s="16" t="s">
        <v>57</v>
      </c>
      <c r="M2085" s="16" t="str">
        <f aca="false">IF(COUNTIF($A$2:A2085,A2085)&gt;1,"DUPLICATE","")</f>
        <v/>
      </c>
    </row>
    <row r="2086" customFormat="false" ht="15" hidden="false" customHeight="false" outlineLevel="0" collapsed="false">
      <c r="A2086" s="16" t="s">
        <v>3184</v>
      </c>
      <c r="B2086" s="16" t="s">
        <v>3179</v>
      </c>
      <c r="C2086" s="16" t="s">
        <v>1104</v>
      </c>
      <c r="D2086" s="16" t="s">
        <v>108</v>
      </c>
      <c r="E2086" s="16" t="n">
        <v>2</v>
      </c>
      <c r="F2086" s="16" t="n">
        <v>3439</v>
      </c>
      <c r="G2086" s="16" t="n">
        <v>0.1</v>
      </c>
      <c r="H2086" s="16" t="s">
        <v>81</v>
      </c>
      <c r="I2086" s="16" t="s">
        <v>60</v>
      </c>
      <c r="J2086" s="16" t="n">
        <v>5</v>
      </c>
      <c r="K2086" s="16" t="n">
        <v>3</v>
      </c>
      <c r="L2086" s="16" t="s">
        <v>41</v>
      </c>
      <c r="M2086" s="16" t="str">
        <f aca="false">IF(COUNTIF($A$2:A2086,A2086)&gt;1,"DUPLICATE","")</f>
        <v/>
      </c>
    </row>
    <row r="2087" customFormat="false" ht="15" hidden="false" customHeight="false" outlineLevel="0" collapsed="false">
      <c r="A2087" s="16" t="s">
        <v>3185</v>
      </c>
      <c r="B2087" s="16" t="s">
        <v>3179</v>
      </c>
      <c r="C2087" s="16" t="s">
        <v>1789</v>
      </c>
      <c r="D2087" s="16" t="s">
        <v>95</v>
      </c>
      <c r="E2087" s="16" t="n">
        <v>2</v>
      </c>
      <c r="F2087" s="16" t="n">
        <v>1429</v>
      </c>
      <c r="G2087" s="16" t="n">
        <v>0.05</v>
      </c>
      <c r="H2087" s="16" t="s">
        <v>112</v>
      </c>
      <c r="I2087" s="16" t="s">
        <v>40</v>
      </c>
      <c r="J2087" s="16" t="n">
        <v>2</v>
      </c>
      <c r="K2087" s="16" t="n">
        <v>4</v>
      </c>
      <c r="L2087" s="16" t="s">
        <v>41</v>
      </c>
      <c r="M2087" s="16" t="str">
        <f aca="false">IF(COUNTIF($A$2:A2087,A2087)&gt;1,"DUPLICATE","")</f>
        <v/>
      </c>
    </row>
    <row r="2088" customFormat="false" ht="15" hidden="false" customHeight="false" outlineLevel="0" collapsed="false">
      <c r="A2088" s="16" t="s">
        <v>3186</v>
      </c>
      <c r="B2088" s="16" t="s">
        <v>3179</v>
      </c>
      <c r="C2088" s="16" t="s">
        <v>1560</v>
      </c>
      <c r="D2088" s="16" t="s">
        <v>45</v>
      </c>
      <c r="E2088" s="16" t="n">
        <v>3</v>
      </c>
      <c r="F2088" s="16" t="n">
        <v>307</v>
      </c>
      <c r="G2088" s="16" t="n">
        <v>0.1</v>
      </c>
      <c r="H2088" s="16" t="s">
        <v>112</v>
      </c>
      <c r="I2088" s="16" t="s">
        <v>40</v>
      </c>
      <c r="J2088" s="16" t="n">
        <v>4</v>
      </c>
      <c r="K2088" s="16" t="n">
        <v>3</v>
      </c>
      <c r="L2088" s="16" t="s">
        <v>41</v>
      </c>
      <c r="M2088" s="16" t="str">
        <f aca="false">IF(COUNTIF($A$2:A2088,A2088)&gt;1,"DUPLICATE","")</f>
        <v/>
      </c>
    </row>
    <row r="2089" customFormat="false" ht="15" hidden="false" customHeight="false" outlineLevel="0" collapsed="false">
      <c r="A2089" s="16" t="s">
        <v>3187</v>
      </c>
      <c r="B2089" s="16" t="s">
        <v>3179</v>
      </c>
      <c r="C2089" s="16" t="s">
        <v>2192</v>
      </c>
      <c r="D2089" s="16" t="s">
        <v>393</v>
      </c>
      <c r="E2089" s="16" t="n">
        <v>2</v>
      </c>
      <c r="F2089" s="16" t="n">
        <v>497</v>
      </c>
      <c r="G2089" s="16" t="n">
        <v>0.15</v>
      </c>
      <c r="H2089" s="16" t="s">
        <v>112</v>
      </c>
      <c r="I2089" s="16" t="s">
        <v>40</v>
      </c>
      <c r="J2089" s="16" t="n">
        <v>2</v>
      </c>
      <c r="K2089" s="16" t="n">
        <v>4</v>
      </c>
      <c r="L2089" s="16" t="s">
        <v>41</v>
      </c>
      <c r="M2089" s="16" t="str">
        <f aca="false">IF(COUNTIF($A$2:A2089,A2089)&gt;1,"DUPLICATE","")</f>
        <v/>
      </c>
    </row>
    <row r="2090" customFormat="false" ht="15" hidden="false" customHeight="false" outlineLevel="0" collapsed="false">
      <c r="A2090" s="16" t="s">
        <v>3188</v>
      </c>
      <c r="B2090" s="16" t="s">
        <v>3179</v>
      </c>
      <c r="C2090" s="16" t="s">
        <v>151</v>
      </c>
      <c r="D2090" s="16" t="s">
        <v>99</v>
      </c>
      <c r="E2090" s="16" t="n">
        <v>2</v>
      </c>
      <c r="F2090" s="16" t="n">
        <v>698</v>
      </c>
      <c r="G2090" s="16" t="n">
        <v>0.1</v>
      </c>
      <c r="H2090" s="16" t="s">
        <v>527</v>
      </c>
      <c r="I2090" s="16" t="s">
        <v>60</v>
      </c>
      <c r="J2090" s="16" t="n">
        <v>4</v>
      </c>
      <c r="K2090" s="16" t="n">
        <v>4</v>
      </c>
      <c r="L2090" s="16" t="s">
        <v>41</v>
      </c>
      <c r="M2090" s="16" t="str">
        <f aca="false">IF(COUNTIF($A$2:A2090,A2090)&gt;1,"DUPLICATE","")</f>
        <v/>
      </c>
    </row>
    <row r="2091" customFormat="false" ht="15" hidden="false" customHeight="false" outlineLevel="0" collapsed="false">
      <c r="A2091" s="16" t="s">
        <v>3189</v>
      </c>
      <c r="B2091" s="16" t="s">
        <v>3190</v>
      </c>
      <c r="C2091" s="16" t="s">
        <v>1985</v>
      </c>
      <c r="D2091" s="16" t="s">
        <v>146</v>
      </c>
      <c r="E2091" s="16" t="n">
        <v>2</v>
      </c>
      <c r="F2091" s="16" t="s">
        <v>3191</v>
      </c>
      <c r="G2091" s="16" t="n">
        <v>0.1</v>
      </c>
      <c r="H2091" s="16" t="s">
        <v>39</v>
      </c>
      <c r="I2091" s="16" t="s">
        <v>40</v>
      </c>
      <c r="J2091" s="16" t="n">
        <v>3</v>
      </c>
      <c r="K2091" s="16" t="n">
        <v>5</v>
      </c>
      <c r="L2091" s="16" t="s">
        <v>41</v>
      </c>
      <c r="M2091" s="16" t="str">
        <f aca="false">IF(COUNTIF($A$2:A2091,A2091)&gt;1,"DUPLICATE","")</f>
        <v/>
      </c>
    </row>
    <row r="2092" customFormat="false" ht="15" hidden="false" customHeight="false" outlineLevel="0" collapsed="false">
      <c r="A2092" s="16" t="s">
        <v>3192</v>
      </c>
      <c r="B2092" s="16" t="s">
        <v>3190</v>
      </c>
      <c r="C2092" s="16" t="s">
        <v>280</v>
      </c>
      <c r="D2092" s="16" t="s">
        <v>393</v>
      </c>
      <c r="E2092" s="16" t="n">
        <v>1</v>
      </c>
      <c r="F2092" s="16" t="n">
        <v>515</v>
      </c>
      <c r="G2092" s="16" t="n">
        <v>0.05</v>
      </c>
      <c r="H2092" s="16" t="s">
        <v>81</v>
      </c>
      <c r="I2092" s="16" t="s">
        <v>40</v>
      </c>
      <c r="J2092" s="16" t="n">
        <v>5</v>
      </c>
      <c r="K2092" s="16" t="n">
        <v>4</v>
      </c>
      <c r="L2092" s="16" t="s">
        <v>41</v>
      </c>
      <c r="M2092" s="16" t="str">
        <f aca="false">IF(COUNTIF($A$2:A2092,A2092)&gt;1,"DUPLICATE","")</f>
        <v/>
      </c>
    </row>
    <row r="2093" customFormat="false" ht="15" hidden="false" customHeight="false" outlineLevel="0" collapsed="false">
      <c r="A2093" s="16" t="s">
        <v>3193</v>
      </c>
      <c r="B2093" s="16" t="s">
        <v>3190</v>
      </c>
      <c r="C2093" s="16" t="s">
        <v>1462</v>
      </c>
      <c r="D2093" s="16" t="s">
        <v>308</v>
      </c>
      <c r="E2093" s="16" t="n">
        <v>2</v>
      </c>
      <c r="F2093" s="16" t="n">
        <v>196</v>
      </c>
      <c r="G2093" s="16"/>
      <c r="H2093" s="16" t="s">
        <v>130</v>
      </c>
      <c r="I2093" s="16" t="s">
        <v>71</v>
      </c>
      <c r="J2093" s="16" t="n">
        <v>5</v>
      </c>
      <c r="K2093" s="16" t="n">
        <v>4</v>
      </c>
      <c r="L2093" s="16" t="s">
        <v>41</v>
      </c>
      <c r="M2093" s="16" t="str">
        <f aca="false">IF(COUNTIF($A$2:A2093,A2093)&gt;1,"DUPLICATE","")</f>
        <v/>
      </c>
    </row>
    <row r="2094" customFormat="false" ht="15" hidden="false" customHeight="false" outlineLevel="0" collapsed="false">
      <c r="A2094" s="16" t="s">
        <v>3194</v>
      </c>
      <c r="B2094" s="16" t="s">
        <v>3190</v>
      </c>
      <c r="C2094" s="16" t="s">
        <v>138</v>
      </c>
      <c r="D2094" s="16" t="s">
        <v>136</v>
      </c>
      <c r="E2094" s="16" t="n">
        <v>3</v>
      </c>
      <c r="F2094" s="16" t="s">
        <v>3195</v>
      </c>
      <c r="G2094" s="16" t="n">
        <v>0.2</v>
      </c>
      <c r="H2094" s="16" t="s">
        <v>527</v>
      </c>
      <c r="I2094" s="16" t="s">
        <v>60</v>
      </c>
      <c r="J2094" s="16" t="n">
        <v>2</v>
      </c>
      <c r="K2094" s="16" t="n">
        <v>2</v>
      </c>
      <c r="L2094" s="16" t="s">
        <v>57</v>
      </c>
      <c r="M2094" s="16" t="str">
        <f aca="false">IF(COUNTIF($A$2:A2094,A2094)&gt;1,"DUPLICATE","")</f>
        <v/>
      </c>
    </row>
    <row r="2095" customFormat="false" ht="15" hidden="false" customHeight="false" outlineLevel="0" collapsed="false">
      <c r="A2095" s="16" t="s">
        <v>3196</v>
      </c>
      <c r="B2095" s="16" t="s">
        <v>3190</v>
      </c>
      <c r="C2095" s="16" t="s">
        <v>1784</v>
      </c>
      <c r="D2095" s="16" t="s">
        <v>216</v>
      </c>
      <c r="E2095" s="16" t="n">
        <v>1</v>
      </c>
      <c r="F2095" s="16" t="n">
        <v>909</v>
      </c>
      <c r="G2095" s="16" t="n">
        <v>0.1</v>
      </c>
      <c r="H2095" s="16" t="s">
        <v>477</v>
      </c>
      <c r="I2095" s="16" t="s">
        <v>60</v>
      </c>
      <c r="J2095" s="16" t="n">
        <v>2</v>
      </c>
      <c r="K2095" s="16" t="n">
        <v>5</v>
      </c>
      <c r="L2095" s="16" t="s">
        <v>41</v>
      </c>
      <c r="M2095" s="16" t="str">
        <f aca="false">IF(COUNTIF($A$2:A2095,A2095)&gt;1,"DUPLICATE","")</f>
        <v/>
      </c>
    </row>
    <row r="2096" customFormat="false" ht="15" hidden="false" customHeight="false" outlineLevel="0" collapsed="false">
      <c r="A2096" s="16" t="s">
        <v>3197</v>
      </c>
      <c r="B2096" s="16" t="s">
        <v>3190</v>
      </c>
      <c r="C2096" s="16" t="s">
        <v>666</v>
      </c>
      <c r="D2096" s="16" t="s">
        <v>157</v>
      </c>
      <c r="E2096" s="16" t="n">
        <v>1</v>
      </c>
      <c r="F2096" s="16" t="n">
        <v>1085</v>
      </c>
      <c r="G2096" s="16" t="n">
        <v>0.2</v>
      </c>
      <c r="H2096" s="16" t="s">
        <v>67</v>
      </c>
      <c r="I2096" s="16" t="s">
        <v>40</v>
      </c>
      <c r="J2096" s="16" t="n">
        <v>3</v>
      </c>
      <c r="K2096" s="16" t="n">
        <v>5</v>
      </c>
      <c r="L2096" s="16" t="s">
        <v>41</v>
      </c>
      <c r="M2096" s="16" t="str">
        <f aca="false">IF(COUNTIF($A$2:A2096,A2096)&gt;1,"DUPLICATE","")</f>
        <v/>
      </c>
    </row>
    <row r="2097" customFormat="false" ht="15" hidden="false" customHeight="false" outlineLevel="0" collapsed="false">
      <c r="A2097" s="16" t="s">
        <v>3198</v>
      </c>
      <c r="B2097" s="16" t="s">
        <v>3190</v>
      </c>
      <c r="C2097" s="16" t="s">
        <v>531</v>
      </c>
      <c r="D2097" s="16" t="s">
        <v>211</v>
      </c>
      <c r="E2097" s="16" t="n">
        <v>1</v>
      </c>
      <c r="F2097" s="16" t="n">
        <v>1323</v>
      </c>
      <c r="G2097" s="16" t="n">
        <v>0</v>
      </c>
      <c r="H2097" s="16" t="s">
        <v>46</v>
      </c>
      <c r="I2097" s="16" t="s">
        <v>100</v>
      </c>
      <c r="J2097" s="16" t="n">
        <v>5</v>
      </c>
      <c r="K2097" s="16" t="n">
        <v>4</v>
      </c>
      <c r="L2097" s="16" t="s">
        <v>41</v>
      </c>
      <c r="M2097" s="16" t="str">
        <f aca="false">IF(COUNTIF($A$2:A2097,A2097)&gt;1,"DUPLICATE","")</f>
        <v/>
      </c>
    </row>
    <row r="2098" customFormat="false" ht="15" hidden="false" customHeight="false" outlineLevel="0" collapsed="false">
      <c r="A2098" s="16" t="s">
        <v>3199</v>
      </c>
      <c r="B2098" s="16" t="s">
        <v>3190</v>
      </c>
      <c r="C2098" s="16" t="s">
        <v>2447</v>
      </c>
      <c r="D2098" s="16" t="s">
        <v>119</v>
      </c>
      <c r="E2098" s="16" t="n">
        <v>3</v>
      </c>
      <c r="F2098" s="16" t="n">
        <v>242</v>
      </c>
      <c r="G2098" s="16" t="n">
        <v>0</v>
      </c>
      <c r="H2098" s="16" t="s">
        <v>130</v>
      </c>
      <c r="I2098" s="16" t="s">
        <v>47</v>
      </c>
      <c r="J2098" s="16" t="n">
        <v>2</v>
      </c>
      <c r="K2098" s="16" t="n">
        <v>5</v>
      </c>
      <c r="L2098" s="16" t="s">
        <v>41</v>
      </c>
      <c r="M2098" s="16" t="str">
        <f aca="false">IF(COUNTIF($A$2:A2098,A2098)&gt;1,"DUPLICATE","")</f>
        <v/>
      </c>
    </row>
    <row r="2099" customFormat="false" ht="15" hidden="false" customHeight="false" outlineLevel="0" collapsed="false">
      <c r="A2099" s="16" t="s">
        <v>3200</v>
      </c>
      <c r="B2099" s="16" t="s">
        <v>3190</v>
      </c>
      <c r="C2099" s="16" t="s">
        <v>437</v>
      </c>
      <c r="D2099" s="16" t="s">
        <v>179</v>
      </c>
      <c r="E2099" s="16" t="n">
        <v>3</v>
      </c>
      <c r="F2099" s="16" t="n">
        <v>2516</v>
      </c>
      <c r="G2099" s="16" t="n">
        <v>0.2</v>
      </c>
      <c r="H2099" s="16" t="s">
        <v>56</v>
      </c>
      <c r="I2099" s="16" t="s">
        <v>40</v>
      </c>
      <c r="J2099" s="16" t="n">
        <v>4</v>
      </c>
      <c r="K2099" s="16" t="n">
        <v>5</v>
      </c>
      <c r="L2099" s="16" t="s">
        <v>41</v>
      </c>
      <c r="M2099" s="16" t="str">
        <f aca="false">IF(COUNTIF($A$2:A2099,A2099)&gt;1,"DUPLICATE","")</f>
        <v/>
      </c>
    </row>
    <row r="2100" customFormat="false" ht="15" hidden="false" customHeight="false" outlineLevel="0" collapsed="false">
      <c r="A2100" s="16" t="s">
        <v>3201</v>
      </c>
      <c r="B2100" s="16" t="s">
        <v>3202</v>
      </c>
      <c r="C2100" s="16" t="s">
        <v>597</v>
      </c>
      <c r="D2100" s="16" t="s">
        <v>139</v>
      </c>
      <c r="E2100" s="16" t="n">
        <v>2</v>
      </c>
      <c r="F2100" s="16" t="n">
        <v>366</v>
      </c>
      <c r="G2100" s="16" t="n">
        <v>0.2</v>
      </c>
      <c r="H2100" s="16" t="s">
        <v>67</v>
      </c>
      <c r="I2100" s="16" t="s">
        <v>60</v>
      </c>
      <c r="J2100" s="16" t="n">
        <v>4</v>
      </c>
      <c r="K2100" s="16" t="n">
        <v>5</v>
      </c>
      <c r="L2100" s="16" t="s">
        <v>41</v>
      </c>
      <c r="M2100" s="16" t="str">
        <f aca="false">IF(COUNTIF($A$2:A2100,A2100)&gt;1,"DUPLICATE","")</f>
        <v/>
      </c>
    </row>
    <row r="2101" customFormat="false" ht="15" hidden="false" customHeight="false" outlineLevel="0" collapsed="false">
      <c r="A2101" s="16" t="s">
        <v>3203</v>
      </c>
      <c r="B2101" s="16" t="s">
        <v>3202</v>
      </c>
      <c r="C2101" s="16" t="s">
        <v>3134</v>
      </c>
      <c r="D2101" s="16" t="s">
        <v>191</v>
      </c>
      <c r="E2101" s="16" t="n">
        <v>2</v>
      </c>
      <c r="F2101" s="16" t="n">
        <v>400</v>
      </c>
      <c r="G2101" s="16" t="n">
        <v>0.05</v>
      </c>
      <c r="H2101" s="16" t="s">
        <v>46</v>
      </c>
      <c r="I2101" s="16" t="s">
        <v>40</v>
      </c>
      <c r="J2101" s="16" t="n">
        <v>3</v>
      </c>
      <c r="K2101" s="16" t="n">
        <v>5</v>
      </c>
      <c r="L2101" s="16" t="s">
        <v>41</v>
      </c>
      <c r="M2101" s="16" t="str">
        <f aca="false">IF(COUNTIF($A$2:A2101,A2101)&gt;1,"DUPLICATE","")</f>
        <v/>
      </c>
    </row>
    <row r="2102" customFormat="false" ht="15" hidden="false" customHeight="false" outlineLevel="0" collapsed="false">
      <c r="A2102" s="16" t="s">
        <v>3204</v>
      </c>
      <c r="B2102" s="16" t="s">
        <v>3202</v>
      </c>
      <c r="C2102" s="16" t="s">
        <v>1757</v>
      </c>
      <c r="D2102" s="16" t="s">
        <v>396</v>
      </c>
      <c r="E2102" s="16" t="n">
        <v>1</v>
      </c>
      <c r="F2102" s="16" t="n">
        <v>5484</v>
      </c>
      <c r="G2102" s="16" t="n">
        <v>0.05</v>
      </c>
      <c r="H2102" s="16" t="s">
        <v>39</v>
      </c>
      <c r="I2102" s="16" t="s">
        <v>60</v>
      </c>
      <c r="J2102" s="16" t="n">
        <v>6</v>
      </c>
      <c r="K2102" s="16" t="n">
        <v>3</v>
      </c>
      <c r="L2102" s="16" t="s">
        <v>41</v>
      </c>
      <c r="M2102" s="16" t="str">
        <f aca="false">IF(COUNTIF($A$2:A2102,A2102)&gt;1,"DUPLICATE","")</f>
        <v/>
      </c>
    </row>
    <row r="2103" customFormat="false" ht="15" hidden="false" customHeight="false" outlineLevel="0" collapsed="false">
      <c r="A2103" s="16" t="s">
        <v>3205</v>
      </c>
      <c r="B2103" s="16" t="s">
        <v>3202</v>
      </c>
      <c r="C2103" s="16" t="s">
        <v>264</v>
      </c>
      <c r="D2103" s="16" t="s">
        <v>146</v>
      </c>
      <c r="E2103" s="16" t="n">
        <v>4</v>
      </c>
      <c r="F2103" s="16" t="n">
        <v>460</v>
      </c>
      <c r="G2103" s="16" t="n">
        <v>0.2</v>
      </c>
      <c r="H2103" s="16" t="s">
        <v>89</v>
      </c>
      <c r="I2103" s="16" t="s">
        <v>71</v>
      </c>
      <c r="J2103" s="16" t="n">
        <v>3</v>
      </c>
      <c r="K2103" s="16" t="n">
        <v>2</v>
      </c>
      <c r="L2103" s="16" t="s">
        <v>57</v>
      </c>
      <c r="M2103" s="16" t="str">
        <f aca="false">IF(COUNTIF($A$2:A2103,A2103)&gt;1,"DUPLICATE","")</f>
        <v/>
      </c>
    </row>
    <row r="2104" customFormat="false" ht="15" hidden="false" customHeight="false" outlineLevel="0" collapsed="false">
      <c r="A2104" s="16" t="s">
        <v>3206</v>
      </c>
      <c r="B2104" s="16" t="s">
        <v>3202</v>
      </c>
      <c r="C2104" s="16" t="s">
        <v>125</v>
      </c>
      <c r="D2104" s="16" t="s">
        <v>119</v>
      </c>
      <c r="E2104" s="16" t="n">
        <v>1</v>
      </c>
      <c r="F2104" s="16" t="n">
        <v>251</v>
      </c>
      <c r="G2104" s="16" t="n">
        <v>0.05</v>
      </c>
      <c r="H2104" s="16" t="s">
        <v>112</v>
      </c>
      <c r="I2104" s="16" t="s">
        <v>60</v>
      </c>
      <c r="J2104" s="16" t="n">
        <v>3</v>
      </c>
      <c r="K2104" s="16" t="n">
        <v>4</v>
      </c>
      <c r="L2104" s="16" t="s">
        <v>41</v>
      </c>
      <c r="M2104" s="16" t="str">
        <f aca="false">IF(COUNTIF($A$2:A2104,A2104)&gt;1,"DUPLICATE","")</f>
        <v/>
      </c>
    </row>
    <row r="2105" customFormat="false" ht="15" hidden="false" customHeight="false" outlineLevel="0" collapsed="false">
      <c r="A2105" s="16" t="s">
        <v>3207</v>
      </c>
      <c r="B2105" s="16" t="s">
        <v>3202</v>
      </c>
      <c r="C2105" s="16" t="s">
        <v>657</v>
      </c>
      <c r="D2105" s="16" t="s">
        <v>203</v>
      </c>
      <c r="E2105" s="16" t="n">
        <v>2</v>
      </c>
      <c r="F2105" s="16" t="n">
        <v>2579</v>
      </c>
      <c r="G2105" s="16" t="n">
        <v>0.05</v>
      </c>
      <c r="H2105" s="16" t="s">
        <v>70</v>
      </c>
      <c r="I2105" s="16" t="s">
        <v>71</v>
      </c>
      <c r="J2105" s="16" t="n">
        <v>6</v>
      </c>
      <c r="K2105" s="16" t="n">
        <v>3</v>
      </c>
      <c r="L2105" s="16" t="s">
        <v>41</v>
      </c>
      <c r="M2105" s="16" t="str">
        <f aca="false">IF(COUNTIF($A$2:A2105,A2105)&gt;1,"DUPLICATE","")</f>
        <v/>
      </c>
    </row>
    <row r="2106" customFormat="false" ht="15" hidden="false" customHeight="false" outlineLevel="0" collapsed="false">
      <c r="A2106" s="16" t="s">
        <v>3208</v>
      </c>
      <c r="B2106" s="16" t="s">
        <v>3202</v>
      </c>
      <c r="C2106" s="16" t="s">
        <v>1441</v>
      </c>
      <c r="D2106" s="16" t="s">
        <v>133</v>
      </c>
      <c r="E2106" s="16" t="n">
        <v>2</v>
      </c>
      <c r="F2106" s="16" t="n">
        <v>599</v>
      </c>
      <c r="G2106" s="16" t="n">
        <v>0.05</v>
      </c>
      <c r="H2106" s="16" t="s">
        <v>46</v>
      </c>
      <c r="I2106" s="16" t="s">
        <v>60</v>
      </c>
      <c r="J2106" s="16" t="n">
        <v>3</v>
      </c>
      <c r="K2106" s="16" t="n">
        <v>5</v>
      </c>
      <c r="L2106" s="16" t="s">
        <v>41</v>
      </c>
      <c r="M2106" s="16" t="str">
        <f aca="false">IF(COUNTIF($A$2:A2106,A2106)&gt;1,"DUPLICATE","")</f>
        <v/>
      </c>
    </row>
    <row r="2107" customFormat="false" ht="15" hidden="false" customHeight="false" outlineLevel="0" collapsed="false">
      <c r="A2107" s="16" t="s">
        <v>3209</v>
      </c>
      <c r="B2107" s="16" t="s">
        <v>3202</v>
      </c>
      <c r="C2107" s="16" t="s">
        <v>1850</v>
      </c>
      <c r="D2107" s="16" t="s">
        <v>126</v>
      </c>
      <c r="E2107" s="16" t="n">
        <v>2</v>
      </c>
      <c r="F2107" s="16" t="n">
        <v>406</v>
      </c>
      <c r="G2107" s="16" t="n">
        <v>0.2</v>
      </c>
      <c r="H2107" s="16" t="s">
        <v>130</v>
      </c>
      <c r="I2107" s="16" t="s">
        <v>40</v>
      </c>
      <c r="J2107" s="16" t="n">
        <v>2</v>
      </c>
      <c r="K2107" s="16" t="n">
        <v>5</v>
      </c>
      <c r="L2107" s="16" t="s">
        <v>41</v>
      </c>
      <c r="M2107" s="16" t="str">
        <f aca="false">IF(COUNTIF($A$2:A2107,A2107)&gt;1,"DUPLICATE","")</f>
        <v/>
      </c>
    </row>
    <row r="2108" customFormat="false" ht="15" hidden="false" customHeight="false" outlineLevel="0" collapsed="false">
      <c r="A2108" s="16" t="s">
        <v>3210</v>
      </c>
      <c r="B2108" s="16" t="s">
        <v>3202</v>
      </c>
      <c r="C2108" s="16" t="s">
        <v>482</v>
      </c>
      <c r="D2108" s="16" t="s">
        <v>191</v>
      </c>
      <c r="E2108" s="16" t="n">
        <v>2</v>
      </c>
      <c r="F2108" s="16" t="n">
        <v>415</v>
      </c>
      <c r="G2108" s="16"/>
      <c r="H2108" s="16" t="s">
        <v>112</v>
      </c>
      <c r="I2108" s="16" t="s">
        <v>60</v>
      </c>
      <c r="J2108" s="16" t="n">
        <v>3</v>
      </c>
      <c r="K2108" s="16" t="n">
        <v>5</v>
      </c>
      <c r="L2108" s="16" t="s">
        <v>41</v>
      </c>
      <c r="M2108" s="16" t="str">
        <f aca="false">IF(COUNTIF($A$2:A2108,A2108)&gt;1,"DUPLICATE","")</f>
        <v/>
      </c>
    </row>
    <row r="2109" customFormat="false" ht="15" hidden="false" customHeight="false" outlineLevel="0" collapsed="false">
      <c r="A2109" s="16" t="s">
        <v>3211</v>
      </c>
      <c r="B2109" s="16" t="s">
        <v>3202</v>
      </c>
      <c r="C2109" s="16" t="s">
        <v>3212</v>
      </c>
      <c r="D2109" s="16" t="s">
        <v>393</v>
      </c>
      <c r="E2109" s="16" t="n">
        <v>2</v>
      </c>
      <c r="F2109" s="16" t="n">
        <v>482</v>
      </c>
      <c r="G2109" s="16" t="n">
        <v>0</v>
      </c>
      <c r="H2109" s="16" t="s">
        <v>46</v>
      </c>
      <c r="I2109" s="16" t="s">
        <v>60</v>
      </c>
      <c r="J2109" s="16" t="n">
        <v>3</v>
      </c>
      <c r="K2109" s="16" t="n">
        <v>4</v>
      </c>
      <c r="L2109" s="16" t="s">
        <v>41</v>
      </c>
      <c r="M2109" s="16" t="str">
        <f aca="false">IF(COUNTIF($A$2:A2109,A2109)&gt;1,"DUPLICATE","")</f>
        <v/>
      </c>
    </row>
    <row r="2110" customFormat="false" ht="15" hidden="false" customHeight="false" outlineLevel="0" collapsed="false">
      <c r="A2110" s="16" t="s">
        <v>3213</v>
      </c>
      <c r="B2110" s="16" t="s">
        <v>3202</v>
      </c>
      <c r="C2110" s="16" t="s">
        <v>3214</v>
      </c>
      <c r="D2110" s="16" t="s">
        <v>126</v>
      </c>
      <c r="E2110" s="16" t="n">
        <v>3</v>
      </c>
      <c r="F2110" s="16" t="n">
        <v>384</v>
      </c>
      <c r="G2110" s="16" t="n">
        <v>0.3</v>
      </c>
      <c r="H2110" s="16" t="s">
        <v>56</v>
      </c>
      <c r="I2110" s="16" t="s">
        <v>60</v>
      </c>
      <c r="J2110" s="16" t="n">
        <v>7</v>
      </c>
      <c r="K2110" s="16" t="n">
        <v>5</v>
      </c>
      <c r="L2110" s="16" t="s">
        <v>41</v>
      </c>
      <c r="M2110" s="16" t="str">
        <f aca="false">IF(COUNTIF($A$2:A2110,A2110)&gt;1,"DUPLICATE","")</f>
        <v/>
      </c>
    </row>
    <row r="2111" customFormat="false" ht="15" hidden="false" customHeight="false" outlineLevel="0" collapsed="false">
      <c r="A2111" s="16" t="s">
        <v>3215</v>
      </c>
      <c r="B2111" s="16" t="s">
        <v>3216</v>
      </c>
      <c r="C2111" s="16" t="s">
        <v>1589</v>
      </c>
      <c r="D2111" s="16" t="s">
        <v>55</v>
      </c>
      <c r="E2111" s="16" t="n">
        <v>3</v>
      </c>
      <c r="F2111" s="16" t="n">
        <v>1967</v>
      </c>
      <c r="G2111" s="16" t="n">
        <v>0.1</v>
      </c>
      <c r="H2111" s="16" t="s">
        <v>89</v>
      </c>
      <c r="I2111" s="16" t="s">
        <v>60</v>
      </c>
      <c r="J2111" s="16" t="n">
        <v>3</v>
      </c>
      <c r="K2111" s="16" t="n">
        <v>4</v>
      </c>
      <c r="L2111" s="16" t="s">
        <v>41</v>
      </c>
      <c r="M2111" s="16" t="str">
        <f aca="false">IF(COUNTIF($A$2:A2111,A2111)&gt;1,"DUPLICATE","")</f>
        <v/>
      </c>
    </row>
    <row r="2112" customFormat="false" ht="15" hidden="false" customHeight="false" outlineLevel="0" collapsed="false">
      <c r="A2112" s="16" t="s">
        <v>3217</v>
      </c>
      <c r="B2112" s="16" t="s">
        <v>3216</v>
      </c>
      <c r="C2112" s="16" t="s">
        <v>613</v>
      </c>
      <c r="D2112" s="16" t="s">
        <v>203</v>
      </c>
      <c r="E2112" s="16" t="n">
        <v>2</v>
      </c>
      <c r="F2112" s="16" t="n">
        <v>2467</v>
      </c>
      <c r="G2112" s="16" t="n">
        <v>0.3</v>
      </c>
      <c r="H2112" s="16" t="s">
        <v>70</v>
      </c>
      <c r="I2112" s="16" t="s">
        <v>71</v>
      </c>
      <c r="J2112" s="16" t="n">
        <v>7</v>
      </c>
      <c r="K2112" s="16" t="n">
        <v>5</v>
      </c>
      <c r="L2112" s="16" t="s">
        <v>41</v>
      </c>
      <c r="M2112" s="16" t="str">
        <f aca="false">IF(COUNTIF($A$2:A2112,A2112)&gt;1,"DUPLICATE","")</f>
        <v/>
      </c>
    </row>
    <row r="2113" customFormat="false" ht="15" hidden="false" customHeight="false" outlineLevel="0" collapsed="false">
      <c r="A2113" s="16" t="s">
        <v>3218</v>
      </c>
      <c r="B2113" s="16" t="s">
        <v>3216</v>
      </c>
      <c r="C2113" s="16" t="s">
        <v>644</v>
      </c>
      <c r="D2113" s="16" t="s">
        <v>232</v>
      </c>
      <c r="E2113" s="16" t="n">
        <v>1</v>
      </c>
      <c r="F2113" s="16" t="n">
        <v>2065</v>
      </c>
      <c r="G2113" s="16" t="n">
        <v>0</v>
      </c>
      <c r="H2113" s="16" t="s">
        <v>56</v>
      </c>
      <c r="I2113" s="16" t="s">
        <v>60</v>
      </c>
      <c r="J2113" s="16" t="n">
        <v>6</v>
      </c>
      <c r="K2113" s="16" t="n">
        <v>3</v>
      </c>
      <c r="L2113" s="16" t="s">
        <v>41</v>
      </c>
      <c r="M2113" s="16" t="str">
        <f aca="false">IF(COUNTIF($A$2:A2113,A2113)&gt;1,"DUPLICATE","")</f>
        <v/>
      </c>
    </row>
    <row r="2114" customFormat="false" ht="15" hidden="false" customHeight="false" outlineLevel="0" collapsed="false">
      <c r="A2114" s="16" t="s">
        <v>3219</v>
      </c>
      <c r="B2114" s="16" t="s">
        <v>3216</v>
      </c>
      <c r="C2114" s="16" t="s">
        <v>1285</v>
      </c>
      <c r="D2114" s="16" t="s">
        <v>77</v>
      </c>
      <c r="E2114" s="16" t="n">
        <v>2</v>
      </c>
      <c r="F2114" s="16" t="n">
        <v>351</v>
      </c>
      <c r="G2114" s="16" t="n">
        <v>0.05</v>
      </c>
      <c r="H2114" s="16" t="s">
        <v>52</v>
      </c>
      <c r="I2114" s="16" t="s">
        <v>60</v>
      </c>
      <c r="J2114" s="16" t="n">
        <v>3</v>
      </c>
      <c r="K2114" s="16" t="n">
        <v>5</v>
      </c>
      <c r="L2114" s="16" t="s">
        <v>41</v>
      </c>
      <c r="M2114" s="16" t="str">
        <f aca="false">IF(COUNTIF($A$2:A2114,A2114)&gt;1,"DUPLICATE","")</f>
        <v/>
      </c>
    </row>
    <row r="2115" customFormat="false" ht="15" hidden="false" customHeight="false" outlineLevel="0" collapsed="false">
      <c r="A2115" s="16" t="s">
        <v>3220</v>
      </c>
      <c r="B2115" s="16" t="s">
        <v>3216</v>
      </c>
      <c r="C2115" s="16" t="s">
        <v>1283</v>
      </c>
      <c r="D2115" s="16" t="s">
        <v>77</v>
      </c>
      <c r="E2115" s="16" t="n">
        <v>1</v>
      </c>
      <c r="F2115" s="16" t="n">
        <v>361</v>
      </c>
      <c r="G2115" s="16" t="n">
        <v>0.1</v>
      </c>
      <c r="H2115" s="16" t="s">
        <v>81</v>
      </c>
      <c r="I2115" s="16" t="s">
        <v>47</v>
      </c>
      <c r="J2115" s="16" t="n">
        <v>3</v>
      </c>
      <c r="K2115" s="16" t="n">
        <v>5</v>
      </c>
      <c r="L2115" s="16" t="s">
        <v>41</v>
      </c>
      <c r="M2115" s="16" t="str">
        <f aca="false">IF(COUNTIF($A$2:A2115,A2115)&gt;1,"DUPLICATE","")</f>
        <v/>
      </c>
    </row>
    <row r="2116" customFormat="false" ht="15" hidden="false" customHeight="false" outlineLevel="0" collapsed="false">
      <c r="A2116" s="16" t="s">
        <v>3221</v>
      </c>
      <c r="B2116" s="16" t="s">
        <v>3216</v>
      </c>
      <c r="C2116" s="16" t="s">
        <v>2192</v>
      </c>
      <c r="D2116" s="16" t="s">
        <v>396</v>
      </c>
      <c r="E2116" s="16" t="n">
        <v>1</v>
      </c>
      <c r="F2116" s="16" t="n">
        <v>5615</v>
      </c>
      <c r="G2116" s="16" t="n">
        <v>0</v>
      </c>
      <c r="H2116" s="16" t="s">
        <v>655</v>
      </c>
      <c r="I2116" s="16" t="s">
        <v>60</v>
      </c>
      <c r="J2116" s="16" t="n">
        <v>4</v>
      </c>
      <c r="K2116" s="16" t="n">
        <v>3</v>
      </c>
      <c r="L2116" s="16" t="s">
        <v>41</v>
      </c>
      <c r="M2116" s="16" t="str">
        <f aca="false">IF(COUNTIF($A$2:A2116,A2116)&gt;1,"DUPLICATE","")</f>
        <v/>
      </c>
    </row>
    <row r="2117" customFormat="false" ht="15" hidden="false" customHeight="false" outlineLevel="0" collapsed="false">
      <c r="A2117" s="16" t="s">
        <v>3222</v>
      </c>
      <c r="B2117" s="16" t="s">
        <v>3216</v>
      </c>
      <c r="C2117" s="16" t="s">
        <v>1486</v>
      </c>
      <c r="D2117" s="16" t="s">
        <v>165</v>
      </c>
      <c r="E2117" s="16" t="n">
        <v>1</v>
      </c>
      <c r="F2117" s="16" t="n">
        <v>890</v>
      </c>
      <c r="G2117" s="16" t="n">
        <v>0.1</v>
      </c>
      <c r="H2117" s="16" t="s">
        <v>655</v>
      </c>
      <c r="I2117" s="16" t="s">
        <v>47</v>
      </c>
      <c r="J2117" s="16" t="n">
        <v>3</v>
      </c>
      <c r="K2117" s="16" t="n">
        <v>4</v>
      </c>
      <c r="L2117" s="16" t="s">
        <v>41</v>
      </c>
      <c r="M2117" s="16" t="str">
        <f aca="false">IF(COUNTIF($A$2:A2117,A2117)&gt;1,"DUPLICATE","")</f>
        <v/>
      </c>
    </row>
    <row r="2118" customFormat="false" ht="15" hidden="false" customHeight="false" outlineLevel="0" collapsed="false">
      <c r="A2118" s="16" t="s">
        <v>3223</v>
      </c>
      <c r="B2118" s="16" t="s">
        <v>3216</v>
      </c>
      <c r="C2118" s="16" t="s">
        <v>829</v>
      </c>
      <c r="D2118" s="16" t="s">
        <v>393</v>
      </c>
      <c r="E2118" s="16" t="n">
        <v>2</v>
      </c>
      <c r="F2118" s="16" t="n">
        <v>515</v>
      </c>
      <c r="G2118" s="16" t="n">
        <v>0.1</v>
      </c>
      <c r="H2118" s="16" t="s">
        <v>130</v>
      </c>
      <c r="I2118" s="16" t="s">
        <v>71</v>
      </c>
      <c r="J2118" s="16" t="n">
        <v>4</v>
      </c>
      <c r="K2118" s="16" t="n">
        <v>3</v>
      </c>
      <c r="L2118" s="16" t="s">
        <v>57</v>
      </c>
      <c r="M2118" s="16" t="str">
        <f aca="false">IF(COUNTIF($A$2:A2118,A2118)&gt;1,"DUPLICATE","")</f>
        <v/>
      </c>
    </row>
    <row r="2119" customFormat="false" ht="15" hidden="false" customHeight="false" outlineLevel="0" collapsed="false">
      <c r="A2119" s="16" t="s">
        <v>3224</v>
      </c>
      <c r="B2119" s="16" t="s">
        <v>3216</v>
      </c>
      <c r="C2119" s="16" t="s">
        <v>589</v>
      </c>
      <c r="D2119" s="16" t="s">
        <v>149</v>
      </c>
      <c r="E2119" s="16" t="n">
        <v>1</v>
      </c>
      <c r="F2119" s="16" t="s">
        <v>3225</v>
      </c>
      <c r="G2119" s="16" t="n">
        <v>0.05</v>
      </c>
      <c r="H2119" s="16" t="s">
        <v>130</v>
      </c>
      <c r="I2119" s="16" t="s">
        <v>60</v>
      </c>
      <c r="J2119" s="16" t="n">
        <v>2</v>
      </c>
      <c r="K2119" s="16"/>
      <c r="L2119" s="16" t="s">
        <v>41</v>
      </c>
      <c r="M2119" s="16" t="str">
        <f aca="false">IF(COUNTIF($A$2:A2119,A2119)&gt;1,"DUPLICATE","")</f>
        <v/>
      </c>
    </row>
    <row r="2120" customFormat="false" ht="15" hidden="false" customHeight="false" outlineLevel="0" collapsed="false">
      <c r="A2120" s="16" t="s">
        <v>3226</v>
      </c>
      <c r="B2120" s="16" t="s">
        <v>3216</v>
      </c>
      <c r="C2120" s="16" t="s">
        <v>1176</v>
      </c>
      <c r="D2120" s="16" t="s">
        <v>80</v>
      </c>
      <c r="E2120" s="16" t="n">
        <v>1</v>
      </c>
      <c r="F2120" s="16" t="n">
        <v>1515</v>
      </c>
      <c r="G2120" s="16" t="n">
        <v>0.05</v>
      </c>
      <c r="H2120" s="16" t="s">
        <v>130</v>
      </c>
      <c r="I2120" s="16" t="s">
        <v>60</v>
      </c>
      <c r="J2120" s="16" t="n">
        <v>4</v>
      </c>
      <c r="K2120" s="16" t="n">
        <v>5</v>
      </c>
      <c r="L2120" s="16" t="s">
        <v>41</v>
      </c>
      <c r="M2120" s="16" t="str">
        <f aca="false">IF(COUNTIF($A$2:A2120,A2120)&gt;1,"DUPLICATE","")</f>
        <v/>
      </c>
    </row>
    <row r="2121" customFormat="false" ht="15" hidden="false" customHeight="false" outlineLevel="0" collapsed="false">
      <c r="A2121" s="16" t="s">
        <v>3227</v>
      </c>
      <c r="B2121" s="16" t="s">
        <v>3216</v>
      </c>
      <c r="C2121" s="16" t="s">
        <v>1880</v>
      </c>
      <c r="D2121" s="16" t="s">
        <v>412</v>
      </c>
      <c r="E2121" s="16" t="n">
        <v>4</v>
      </c>
      <c r="F2121" s="16" t="s">
        <v>3228</v>
      </c>
      <c r="G2121" s="16" t="n">
        <v>0.2</v>
      </c>
      <c r="H2121" s="16" t="s">
        <v>39</v>
      </c>
      <c r="I2121" s="16" t="s">
        <v>71</v>
      </c>
      <c r="J2121" s="16" t="n">
        <v>4</v>
      </c>
      <c r="K2121" s="16" t="n">
        <v>4</v>
      </c>
      <c r="L2121" s="16" t="s">
        <v>41</v>
      </c>
      <c r="M2121" s="16" t="str">
        <f aca="false">IF(COUNTIF($A$2:A2121,A2121)&gt;1,"DUPLICATE","")</f>
        <v/>
      </c>
    </row>
    <row r="2122" customFormat="false" ht="15" hidden="false" customHeight="false" outlineLevel="0" collapsed="false">
      <c r="A2122" s="16" t="s">
        <v>3229</v>
      </c>
      <c r="B2122" s="16" t="s">
        <v>3216</v>
      </c>
      <c r="C2122" s="16" t="s">
        <v>305</v>
      </c>
      <c r="D2122" s="16" t="s">
        <v>55</v>
      </c>
      <c r="E2122" s="16" t="n">
        <v>1</v>
      </c>
      <c r="F2122" s="16" t="n">
        <v>1945</v>
      </c>
      <c r="G2122" s="16" t="n">
        <v>0.05</v>
      </c>
      <c r="H2122" s="16" t="s">
        <v>112</v>
      </c>
      <c r="I2122" s="16" t="s">
        <v>100</v>
      </c>
      <c r="J2122" s="16" t="n">
        <v>4</v>
      </c>
      <c r="K2122" s="16" t="n">
        <v>5</v>
      </c>
      <c r="L2122" s="16" t="s">
        <v>41</v>
      </c>
      <c r="M2122" s="16" t="str">
        <f aca="false">IF(COUNTIF($A$2:A2122,A2122)&gt;1,"DUPLICATE","")</f>
        <v/>
      </c>
    </row>
    <row r="2123" customFormat="false" ht="15" hidden="false" customHeight="false" outlineLevel="0" collapsed="false">
      <c r="A2123" s="16" t="s">
        <v>3230</v>
      </c>
      <c r="B2123" s="16" t="s">
        <v>3216</v>
      </c>
      <c r="C2123" s="16" t="s">
        <v>3231</v>
      </c>
      <c r="D2123" s="16" t="s">
        <v>133</v>
      </c>
      <c r="E2123" s="16" t="n">
        <v>2</v>
      </c>
      <c r="F2123" s="16" t="n">
        <v>586</v>
      </c>
      <c r="G2123" s="16" t="n">
        <v>0.2</v>
      </c>
      <c r="H2123" s="16" t="s">
        <v>46</v>
      </c>
      <c r="I2123" s="16" t="s">
        <v>40</v>
      </c>
      <c r="J2123" s="16" t="n">
        <v>4</v>
      </c>
      <c r="K2123" s="16" t="n">
        <v>4</v>
      </c>
      <c r="L2123" s="16" t="s">
        <v>41</v>
      </c>
      <c r="M2123" s="16" t="str">
        <f aca="false">IF(COUNTIF($A$2:A2123,A2123)&gt;1,"DUPLICATE","")</f>
        <v/>
      </c>
    </row>
    <row r="2124" customFormat="false" ht="15" hidden="false" customHeight="false" outlineLevel="0" collapsed="false">
      <c r="A2124" s="16" t="s">
        <v>3232</v>
      </c>
      <c r="B2124" s="16" t="s">
        <v>3216</v>
      </c>
      <c r="C2124" s="16" t="s">
        <v>398</v>
      </c>
      <c r="D2124" s="16" t="s">
        <v>115</v>
      </c>
      <c r="E2124" s="16" t="n">
        <v>1</v>
      </c>
      <c r="F2124" s="16" t="n">
        <v>304</v>
      </c>
      <c r="G2124" s="16" t="n">
        <v>0.05</v>
      </c>
      <c r="H2124" s="16" t="s">
        <v>39</v>
      </c>
      <c r="I2124" s="16" t="s">
        <v>71</v>
      </c>
      <c r="J2124" s="16" t="n">
        <v>3</v>
      </c>
      <c r="K2124" s="16" t="n">
        <v>5</v>
      </c>
      <c r="L2124" s="16" t="s">
        <v>41</v>
      </c>
      <c r="M2124" s="16" t="str">
        <f aca="false">IF(COUNTIF($A$2:A2124,A2124)&gt;1,"DUPLICATE","")</f>
        <v/>
      </c>
    </row>
    <row r="2125" customFormat="false" ht="15" hidden="false" customHeight="false" outlineLevel="0" collapsed="false">
      <c r="A2125" s="16" t="s">
        <v>3233</v>
      </c>
      <c r="B2125" s="16" t="s">
        <v>3234</v>
      </c>
      <c r="C2125" s="16" t="s">
        <v>756</v>
      </c>
      <c r="D2125" s="16" t="s">
        <v>160</v>
      </c>
      <c r="E2125" s="16" t="n">
        <v>1</v>
      </c>
      <c r="F2125" s="16" t="n">
        <v>1841</v>
      </c>
      <c r="G2125" s="16" t="n">
        <v>0.15</v>
      </c>
      <c r="H2125" s="16" t="s">
        <v>81</v>
      </c>
      <c r="I2125" s="16" t="s">
        <v>60</v>
      </c>
      <c r="J2125" s="16" t="n">
        <v>7</v>
      </c>
      <c r="K2125" s="16"/>
      <c r="L2125" s="16" t="s">
        <v>41</v>
      </c>
      <c r="M2125" s="16" t="str">
        <f aca="false">IF(COUNTIF($A$2:A2125,A2125)&gt;1,"DUPLICATE","")</f>
        <v/>
      </c>
    </row>
    <row r="2126" customFormat="false" ht="15" hidden="false" customHeight="false" outlineLevel="0" collapsed="false">
      <c r="A2126" s="16" t="s">
        <v>3235</v>
      </c>
      <c r="B2126" s="16" t="s">
        <v>3234</v>
      </c>
      <c r="C2126" s="16" t="s">
        <v>1757</v>
      </c>
      <c r="D2126" s="16" t="s">
        <v>393</v>
      </c>
      <c r="E2126" s="16" t="n">
        <v>2</v>
      </c>
      <c r="F2126" s="16" t="s">
        <v>3236</v>
      </c>
      <c r="G2126" s="16" t="n">
        <v>0</v>
      </c>
      <c r="H2126" s="16" t="s">
        <v>39</v>
      </c>
      <c r="I2126" s="16" t="s">
        <v>60</v>
      </c>
      <c r="J2126" s="16" t="n">
        <v>2</v>
      </c>
      <c r="K2126" s="16" t="n">
        <v>5</v>
      </c>
      <c r="L2126" s="16" t="s">
        <v>41</v>
      </c>
      <c r="M2126" s="16" t="str">
        <f aca="false">IF(COUNTIF($A$2:A2126,A2126)&gt;1,"DUPLICATE","")</f>
        <v/>
      </c>
    </row>
    <row r="2127" customFormat="false" ht="15" hidden="false" customHeight="false" outlineLevel="0" collapsed="false">
      <c r="A2127" s="16" t="s">
        <v>3237</v>
      </c>
      <c r="B2127" s="16" t="s">
        <v>3234</v>
      </c>
      <c r="C2127" s="16" t="s">
        <v>1244</v>
      </c>
      <c r="D2127" s="16" t="s">
        <v>111</v>
      </c>
      <c r="E2127" s="16" t="n">
        <v>2</v>
      </c>
      <c r="F2127" s="16" t="n">
        <v>1040</v>
      </c>
      <c r="G2127" s="16" t="n">
        <v>0.3</v>
      </c>
      <c r="H2127" s="16" t="s">
        <v>46</v>
      </c>
      <c r="I2127" s="16" t="s">
        <v>60</v>
      </c>
      <c r="J2127" s="16" t="n">
        <v>2</v>
      </c>
      <c r="K2127" s="16" t="n">
        <v>5</v>
      </c>
      <c r="L2127" s="16" t="s">
        <v>41</v>
      </c>
      <c r="M2127" s="16" t="str">
        <f aca="false">IF(COUNTIF($A$2:A2127,A2127)&gt;1,"DUPLICATE","")</f>
        <v/>
      </c>
    </row>
    <row r="2128" customFormat="false" ht="15" hidden="false" customHeight="false" outlineLevel="0" collapsed="false">
      <c r="A2128" s="16" t="s">
        <v>3238</v>
      </c>
      <c r="B2128" s="16" t="s">
        <v>3234</v>
      </c>
      <c r="C2128" s="16" t="s">
        <v>1183</v>
      </c>
      <c r="D2128" s="16" t="s">
        <v>38</v>
      </c>
      <c r="E2128" s="16" t="n">
        <v>1</v>
      </c>
      <c r="F2128" s="16" t="n">
        <v>362</v>
      </c>
      <c r="G2128" s="16" t="n">
        <v>0.2</v>
      </c>
      <c r="H2128" s="16" t="s">
        <v>208</v>
      </c>
      <c r="I2128" s="16" t="s">
        <v>71</v>
      </c>
      <c r="J2128" s="16" t="n">
        <v>8</v>
      </c>
      <c r="K2128" s="16" t="n">
        <v>4</v>
      </c>
      <c r="L2128" s="16" t="s">
        <v>41</v>
      </c>
      <c r="M2128" s="16" t="str">
        <f aca="false">IF(COUNTIF($A$2:A2128,A2128)&gt;1,"DUPLICATE","")</f>
        <v/>
      </c>
    </row>
    <row r="2129" customFormat="false" ht="15" hidden="false" customHeight="false" outlineLevel="0" collapsed="false">
      <c r="A2129" s="16" t="s">
        <v>3239</v>
      </c>
      <c r="B2129" s="16" t="s">
        <v>3234</v>
      </c>
      <c r="C2129" s="16" t="s">
        <v>3240</v>
      </c>
      <c r="D2129" s="16" t="s">
        <v>157</v>
      </c>
      <c r="E2129" s="16" t="n">
        <v>1</v>
      </c>
      <c r="F2129" s="16" t="s">
        <v>3241</v>
      </c>
      <c r="G2129" s="16" t="n">
        <v>0.2</v>
      </c>
      <c r="H2129" s="16" t="s">
        <v>89</v>
      </c>
      <c r="I2129" s="16" t="s">
        <v>60</v>
      </c>
      <c r="J2129" s="16" t="n">
        <v>5</v>
      </c>
      <c r="K2129" s="16" t="n">
        <v>5</v>
      </c>
      <c r="L2129" s="16" t="s">
        <v>41</v>
      </c>
      <c r="M2129" s="16" t="str">
        <f aca="false">IF(COUNTIF($A$2:A2129,A2129)&gt;1,"DUPLICATE","")</f>
        <v/>
      </c>
    </row>
    <row r="2130" customFormat="false" ht="15" hidden="false" customHeight="false" outlineLevel="0" collapsed="false">
      <c r="A2130" s="16" t="s">
        <v>3242</v>
      </c>
      <c r="B2130" s="16" t="s">
        <v>3234</v>
      </c>
      <c r="C2130" s="16" t="s">
        <v>3243</v>
      </c>
      <c r="D2130" s="16" t="s">
        <v>165</v>
      </c>
      <c r="E2130" s="16" t="n">
        <v>2</v>
      </c>
      <c r="F2130" s="16" t="n">
        <v>878</v>
      </c>
      <c r="G2130" s="16" t="n">
        <v>0.15</v>
      </c>
      <c r="H2130" s="16" t="s">
        <v>56</v>
      </c>
      <c r="I2130" s="16" t="s">
        <v>100</v>
      </c>
      <c r="J2130" s="16" t="n">
        <v>4</v>
      </c>
      <c r="K2130" s="16" t="n">
        <v>3</v>
      </c>
      <c r="L2130" s="16" t="s">
        <v>41</v>
      </c>
      <c r="M2130" s="16" t="str">
        <f aca="false">IF(COUNTIF($A$2:A2130,A2130)&gt;1,"DUPLICATE","")</f>
        <v/>
      </c>
    </row>
    <row r="2131" customFormat="false" ht="15" hidden="false" customHeight="false" outlineLevel="0" collapsed="false">
      <c r="A2131" s="16" t="s">
        <v>3244</v>
      </c>
      <c r="B2131" s="16" t="s">
        <v>3234</v>
      </c>
      <c r="C2131" s="16" t="s">
        <v>249</v>
      </c>
      <c r="D2131" s="16" t="s">
        <v>105</v>
      </c>
      <c r="E2131" s="16" t="n">
        <v>3</v>
      </c>
      <c r="F2131" s="16" t="n">
        <v>397</v>
      </c>
      <c r="G2131" s="16" t="n">
        <v>0.15</v>
      </c>
      <c r="H2131" s="16" t="s">
        <v>89</v>
      </c>
      <c r="I2131" s="16" t="s">
        <v>71</v>
      </c>
      <c r="J2131" s="16" t="n">
        <v>3</v>
      </c>
      <c r="K2131" s="16" t="n">
        <v>5</v>
      </c>
      <c r="L2131" s="16" t="s">
        <v>41</v>
      </c>
      <c r="M2131" s="16" t="str">
        <f aca="false">IF(COUNTIF($A$2:A2131,A2131)&gt;1,"DUPLICATE","")</f>
        <v/>
      </c>
    </row>
    <row r="2132" customFormat="false" ht="15" hidden="false" customHeight="false" outlineLevel="0" collapsed="false">
      <c r="A2132" s="16" t="s">
        <v>3245</v>
      </c>
      <c r="B2132" s="16" t="s">
        <v>3234</v>
      </c>
      <c r="C2132" s="16" t="s">
        <v>1557</v>
      </c>
      <c r="D2132" s="16" t="s">
        <v>222</v>
      </c>
      <c r="E2132" s="16" t="n">
        <v>1</v>
      </c>
      <c r="F2132" s="16" t="n">
        <v>1860</v>
      </c>
      <c r="G2132" s="16" t="n">
        <v>0.2</v>
      </c>
      <c r="H2132" s="16" t="s">
        <v>70</v>
      </c>
      <c r="I2132" s="16" t="s">
        <v>47</v>
      </c>
      <c r="J2132" s="16" t="n">
        <v>5</v>
      </c>
      <c r="K2132" s="16" t="n">
        <v>3</v>
      </c>
      <c r="L2132" s="16" t="s">
        <v>57</v>
      </c>
      <c r="M2132" s="16" t="str">
        <f aca="false">IF(COUNTIF($A$2:A2132,A2132)&gt;1,"DUPLICATE","")</f>
        <v/>
      </c>
    </row>
    <row r="2133" customFormat="false" ht="15" hidden="false" customHeight="false" outlineLevel="0" collapsed="false">
      <c r="A2133" s="16" t="s">
        <v>3246</v>
      </c>
      <c r="B2133" s="16" t="s">
        <v>3234</v>
      </c>
      <c r="C2133" s="16" t="s">
        <v>647</v>
      </c>
      <c r="D2133" s="16" t="s">
        <v>211</v>
      </c>
      <c r="E2133" s="16" t="n">
        <v>1</v>
      </c>
      <c r="F2133" s="16" t="n">
        <v>1344</v>
      </c>
      <c r="G2133" s="16" t="n">
        <v>0.1</v>
      </c>
      <c r="H2133" s="16" t="s">
        <v>81</v>
      </c>
      <c r="I2133" s="16" t="s">
        <v>40</v>
      </c>
      <c r="J2133" s="16" t="n">
        <v>6</v>
      </c>
      <c r="K2133" s="16" t="n">
        <v>4</v>
      </c>
      <c r="L2133" s="16" t="s">
        <v>41</v>
      </c>
      <c r="M2133" s="16" t="str">
        <f aca="false">IF(COUNTIF($A$2:A2133,A2133)&gt;1,"DUPLICATE","")</f>
        <v/>
      </c>
    </row>
    <row r="2134" customFormat="false" ht="15" hidden="false" customHeight="false" outlineLevel="0" collapsed="false">
      <c r="A2134" s="16" t="s">
        <v>3247</v>
      </c>
      <c r="B2134" s="16" t="s">
        <v>3234</v>
      </c>
      <c r="C2134" s="16" t="s">
        <v>2530</v>
      </c>
      <c r="D2134" s="16" t="s">
        <v>149</v>
      </c>
      <c r="E2134" s="16" t="n">
        <v>2</v>
      </c>
      <c r="F2134" s="16" t="n">
        <v>1655</v>
      </c>
      <c r="G2134" s="16" t="n">
        <v>0.1</v>
      </c>
      <c r="H2134" s="16" t="s">
        <v>39</v>
      </c>
      <c r="I2134" s="16" t="s">
        <v>71</v>
      </c>
      <c r="J2134" s="16" t="n">
        <v>3</v>
      </c>
      <c r="K2134" s="16" t="n">
        <v>4</v>
      </c>
      <c r="L2134" s="16" t="s">
        <v>41</v>
      </c>
      <c r="M2134" s="16" t="str">
        <f aca="false">IF(COUNTIF($A$2:A2134,A2134)&gt;1,"DUPLICATE","")</f>
        <v/>
      </c>
    </row>
    <row r="2135" customFormat="false" ht="15" hidden="false" customHeight="false" outlineLevel="0" collapsed="false">
      <c r="A2135" s="16" t="s">
        <v>3248</v>
      </c>
      <c r="B2135" s="16" t="s">
        <v>3234</v>
      </c>
      <c r="C2135" s="16" t="s">
        <v>702</v>
      </c>
      <c r="D2135" s="16" t="s">
        <v>115</v>
      </c>
      <c r="E2135" s="16" t="n">
        <v>3</v>
      </c>
      <c r="F2135" s="16" t="n">
        <v>305</v>
      </c>
      <c r="G2135" s="16" t="n">
        <v>0.05</v>
      </c>
      <c r="H2135" s="16" t="s">
        <v>527</v>
      </c>
      <c r="I2135" s="16" t="s">
        <v>71</v>
      </c>
      <c r="J2135" s="16" t="n">
        <v>6</v>
      </c>
      <c r="K2135" s="16"/>
      <c r="L2135" s="16" t="s">
        <v>41</v>
      </c>
      <c r="M2135" s="16" t="str">
        <f aca="false">IF(COUNTIF($A$2:A2135,A2135)&gt;1,"DUPLICATE","")</f>
        <v/>
      </c>
    </row>
    <row r="2136" customFormat="false" ht="15" hidden="false" customHeight="false" outlineLevel="0" collapsed="false">
      <c r="A2136" s="16" t="s">
        <v>3249</v>
      </c>
      <c r="B2136" s="16" t="s">
        <v>3234</v>
      </c>
      <c r="C2136" s="16" t="s">
        <v>888</v>
      </c>
      <c r="D2136" s="16" t="s">
        <v>99</v>
      </c>
      <c r="E2136" s="16" t="n">
        <v>1</v>
      </c>
      <c r="F2136" s="16" t="n">
        <v>686</v>
      </c>
      <c r="G2136" s="16" t="n">
        <v>0.05</v>
      </c>
      <c r="H2136" s="16" t="s">
        <v>130</v>
      </c>
      <c r="I2136" s="16" t="s">
        <v>60</v>
      </c>
      <c r="J2136" s="16" t="n">
        <v>4</v>
      </c>
      <c r="K2136" s="16" t="n">
        <v>4</v>
      </c>
      <c r="L2136" s="16" t="s">
        <v>41</v>
      </c>
      <c r="M2136" s="16" t="str">
        <f aca="false">IF(COUNTIF($A$2:A2136,A2136)&gt;1,"DUPLICATE","")</f>
        <v/>
      </c>
    </row>
    <row r="2137" customFormat="false" ht="15" hidden="false" customHeight="false" outlineLevel="0" collapsed="false">
      <c r="A2137" s="16" t="s">
        <v>3250</v>
      </c>
      <c r="B2137" s="16" t="s">
        <v>3251</v>
      </c>
      <c r="C2137" s="16" t="s">
        <v>1995</v>
      </c>
      <c r="D2137" s="16" t="s">
        <v>203</v>
      </c>
      <c r="E2137" s="16" t="n">
        <v>2</v>
      </c>
      <c r="F2137" s="16" t="n">
        <v>2430</v>
      </c>
      <c r="G2137" s="16" t="n">
        <v>0.2</v>
      </c>
      <c r="H2137" s="16" t="s">
        <v>67</v>
      </c>
      <c r="I2137" s="16" t="s">
        <v>60</v>
      </c>
      <c r="J2137" s="16" t="n">
        <v>5</v>
      </c>
      <c r="K2137" s="16" t="n">
        <v>3</v>
      </c>
      <c r="L2137" s="16" t="s">
        <v>41</v>
      </c>
      <c r="M2137" s="16" t="str">
        <f aca="false">IF(COUNTIF($A$2:A2137,A2137)&gt;1,"DUPLICATE","")</f>
        <v/>
      </c>
    </row>
    <row r="2138" customFormat="false" ht="15" hidden="false" customHeight="false" outlineLevel="0" collapsed="false">
      <c r="A2138" s="16" t="s">
        <v>3252</v>
      </c>
      <c r="B2138" s="16" t="s">
        <v>3253</v>
      </c>
      <c r="C2138" s="16" t="s">
        <v>1168</v>
      </c>
      <c r="D2138" s="16" t="s">
        <v>129</v>
      </c>
      <c r="E2138" s="16" t="n">
        <v>1</v>
      </c>
      <c r="F2138" s="16" t="n">
        <v>609</v>
      </c>
      <c r="G2138" s="16" t="n">
        <v>0.1</v>
      </c>
      <c r="H2138" s="16" t="s">
        <v>560</v>
      </c>
      <c r="I2138" s="16" t="s">
        <v>47</v>
      </c>
      <c r="J2138" s="16" t="n">
        <v>2</v>
      </c>
      <c r="K2138" s="16" t="n">
        <v>3</v>
      </c>
      <c r="L2138" s="16" t="s">
        <v>41</v>
      </c>
      <c r="M2138" s="16" t="str">
        <f aca="false">IF(COUNTIF($A$2:A2138,A2138)&gt;1,"DUPLICATE","")</f>
        <v/>
      </c>
    </row>
    <row r="2139" customFormat="false" ht="15" hidden="false" customHeight="false" outlineLevel="0" collapsed="false">
      <c r="A2139" s="16" t="s">
        <v>3254</v>
      </c>
      <c r="B2139" s="16" t="s">
        <v>3253</v>
      </c>
      <c r="C2139" s="16" t="s">
        <v>1841</v>
      </c>
      <c r="D2139" s="16" t="s">
        <v>184</v>
      </c>
      <c r="E2139" s="16" t="n">
        <v>1</v>
      </c>
      <c r="F2139" s="16" t="n">
        <v>1311</v>
      </c>
      <c r="G2139" s="16" t="n">
        <v>0.05</v>
      </c>
      <c r="H2139" s="16" t="s">
        <v>89</v>
      </c>
      <c r="I2139" s="16" t="s">
        <v>71</v>
      </c>
      <c r="J2139" s="16" t="n">
        <v>4</v>
      </c>
      <c r="K2139" s="16" t="n">
        <v>4</v>
      </c>
      <c r="L2139" s="16" t="s">
        <v>41</v>
      </c>
      <c r="M2139" s="16" t="str">
        <f aca="false">IF(COUNTIF($A$2:A2139,A2139)&gt;1,"DUPLICATE","")</f>
        <v/>
      </c>
    </row>
    <row r="2140" customFormat="false" ht="15" hidden="false" customHeight="false" outlineLevel="0" collapsed="false">
      <c r="A2140" s="16" t="s">
        <v>3255</v>
      </c>
      <c r="B2140" s="16" t="s">
        <v>3253</v>
      </c>
      <c r="C2140" s="16" t="s">
        <v>995</v>
      </c>
      <c r="D2140" s="16" t="s">
        <v>165</v>
      </c>
      <c r="E2140" s="16" t="n">
        <v>1</v>
      </c>
      <c r="F2140" s="16" t="n">
        <v>910</v>
      </c>
      <c r="G2140" s="16" t="n">
        <v>0.1</v>
      </c>
      <c r="H2140" s="16" t="s">
        <v>67</v>
      </c>
      <c r="I2140" s="16" t="s">
        <v>60</v>
      </c>
      <c r="J2140" s="16" t="n">
        <v>4</v>
      </c>
      <c r="K2140" s="16" t="n">
        <v>3</v>
      </c>
      <c r="L2140" s="16" t="s">
        <v>41</v>
      </c>
      <c r="M2140" s="16" t="str">
        <f aca="false">IF(COUNTIF($A$2:A2140,A2140)&gt;1,"DUPLICATE","")</f>
        <v/>
      </c>
    </row>
    <row r="2141" customFormat="false" ht="15" hidden="false" customHeight="false" outlineLevel="0" collapsed="false">
      <c r="A2141" s="16" t="s">
        <v>3256</v>
      </c>
      <c r="B2141" s="16" t="s">
        <v>3253</v>
      </c>
      <c r="C2141" s="16" t="s">
        <v>3088</v>
      </c>
      <c r="D2141" s="16" t="s">
        <v>108</v>
      </c>
      <c r="E2141" s="16" t="n">
        <v>2</v>
      </c>
      <c r="F2141" s="16" t="n">
        <v>3428</v>
      </c>
      <c r="G2141" s="16" t="n">
        <v>0.1</v>
      </c>
      <c r="H2141" s="16" t="s">
        <v>67</v>
      </c>
      <c r="I2141" s="16" t="s">
        <v>40</v>
      </c>
      <c r="J2141" s="16" t="n">
        <v>3</v>
      </c>
      <c r="K2141" s="16" t="n">
        <v>5</v>
      </c>
      <c r="L2141" s="16" t="s">
        <v>41</v>
      </c>
      <c r="M2141" s="16" t="str">
        <f aca="false">IF(COUNTIF($A$2:A2141,A2141)&gt;1,"DUPLICATE","")</f>
        <v/>
      </c>
    </row>
    <row r="2142" customFormat="false" ht="15" hidden="false" customHeight="false" outlineLevel="0" collapsed="false">
      <c r="A2142" s="16" t="s">
        <v>3257</v>
      </c>
      <c r="B2142" s="16" t="s">
        <v>3253</v>
      </c>
      <c r="C2142" s="16" t="s">
        <v>79</v>
      </c>
      <c r="D2142" s="16" t="s">
        <v>133</v>
      </c>
      <c r="E2142" s="16" t="n">
        <v>1</v>
      </c>
      <c r="F2142" s="16" t="n">
        <v>577</v>
      </c>
      <c r="G2142" s="16" t="n">
        <v>0.1</v>
      </c>
      <c r="H2142" s="16" t="s">
        <v>81</v>
      </c>
      <c r="I2142" s="16" t="s">
        <v>60</v>
      </c>
      <c r="J2142" s="16" t="n">
        <v>6</v>
      </c>
      <c r="K2142" s="16" t="n">
        <v>3</v>
      </c>
      <c r="L2142" s="16" t="s">
        <v>41</v>
      </c>
      <c r="M2142" s="16" t="str">
        <f aca="false">IF(COUNTIF($A$2:A2142,A2142)&gt;1,"DUPLICATE","")</f>
        <v/>
      </c>
    </row>
    <row r="2143" customFormat="false" ht="15" hidden="false" customHeight="false" outlineLevel="0" collapsed="false">
      <c r="A2143" s="16" t="s">
        <v>3258</v>
      </c>
      <c r="B2143" s="16" t="s">
        <v>3253</v>
      </c>
      <c r="C2143" s="16" t="s">
        <v>3259</v>
      </c>
      <c r="D2143" s="16" t="s">
        <v>250</v>
      </c>
      <c r="E2143" s="16" t="n">
        <v>1</v>
      </c>
      <c r="F2143" s="16" t="n">
        <v>697</v>
      </c>
      <c r="G2143" s="16" t="n">
        <v>0.05</v>
      </c>
      <c r="H2143" s="16" t="s">
        <v>39</v>
      </c>
      <c r="I2143" s="16" t="s">
        <v>60</v>
      </c>
      <c r="J2143" s="16" t="n">
        <v>2</v>
      </c>
      <c r="K2143" s="16" t="n">
        <v>4</v>
      </c>
      <c r="L2143" s="16" t="s">
        <v>41</v>
      </c>
      <c r="M2143" s="16" t="str">
        <f aca="false">IF(COUNTIF($A$2:A2143,A2143)&gt;1,"DUPLICATE","")</f>
        <v/>
      </c>
    </row>
    <row r="2144" customFormat="false" ht="15" hidden="false" customHeight="false" outlineLevel="0" collapsed="false">
      <c r="A2144" s="16" t="s">
        <v>3260</v>
      </c>
      <c r="B2144" s="16" t="s">
        <v>3253</v>
      </c>
      <c r="C2144" s="16" t="s">
        <v>2261</v>
      </c>
      <c r="D2144" s="16" t="s">
        <v>88</v>
      </c>
      <c r="E2144" s="16" t="n">
        <v>1</v>
      </c>
      <c r="F2144" s="16" t="n">
        <v>2861</v>
      </c>
      <c r="G2144" s="16" t="n">
        <v>0</v>
      </c>
      <c r="H2144" s="16" t="s">
        <v>70</v>
      </c>
      <c r="I2144" s="16" t="s">
        <v>60</v>
      </c>
      <c r="J2144" s="16" t="n">
        <v>4</v>
      </c>
      <c r="K2144" s="16" t="n">
        <v>4</v>
      </c>
      <c r="L2144" s="16" t="s">
        <v>41</v>
      </c>
      <c r="M2144" s="16" t="str">
        <f aca="false">IF(COUNTIF($A$2:A2144,A2144)&gt;1,"DUPLICATE","")</f>
        <v/>
      </c>
    </row>
    <row r="2145" customFormat="false" ht="15" hidden="false" customHeight="false" outlineLevel="0" collapsed="false">
      <c r="A2145" s="16" t="s">
        <v>3261</v>
      </c>
      <c r="B2145" s="16" t="s">
        <v>3253</v>
      </c>
      <c r="C2145" s="16" t="s">
        <v>470</v>
      </c>
      <c r="D2145" s="16" t="s">
        <v>341</v>
      </c>
      <c r="E2145" s="16" t="n">
        <v>1</v>
      </c>
      <c r="F2145" s="16" t="n">
        <v>1091</v>
      </c>
      <c r="G2145" s="16" t="n">
        <v>0.05</v>
      </c>
      <c r="H2145" s="16" t="s">
        <v>112</v>
      </c>
      <c r="I2145" s="16" t="s">
        <v>71</v>
      </c>
      <c r="J2145" s="16" t="n">
        <v>3</v>
      </c>
      <c r="K2145" s="16" t="n">
        <v>5</v>
      </c>
      <c r="L2145" s="16" t="s">
        <v>41</v>
      </c>
      <c r="M2145" s="16" t="str">
        <f aca="false">IF(COUNTIF($A$2:A2145,A2145)&gt;1,"DUPLICATE","")</f>
        <v/>
      </c>
    </row>
    <row r="2146" customFormat="false" ht="15" hidden="false" customHeight="false" outlineLevel="0" collapsed="false">
      <c r="A2146" s="16" t="s">
        <v>3262</v>
      </c>
      <c r="B2146" s="16" t="s">
        <v>3253</v>
      </c>
      <c r="C2146" s="16" t="s">
        <v>1880</v>
      </c>
      <c r="D2146" s="16" t="s">
        <v>51</v>
      </c>
      <c r="E2146" s="16" t="n">
        <v>2</v>
      </c>
      <c r="F2146" s="16" t="n">
        <v>2291</v>
      </c>
      <c r="G2146" s="16" t="n">
        <v>0.2</v>
      </c>
      <c r="H2146" s="16" t="s">
        <v>39</v>
      </c>
      <c r="I2146" s="16" t="s">
        <v>40</v>
      </c>
      <c r="J2146" s="16" t="n">
        <v>3</v>
      </c>
      <c r="K2146" s="16" t="n">
        <v>5</v>
      </c>
      <c r="L2146" s="16" t="s">
        <v>174</v>
      </c>
      <c r="M2146" s="16" t="str">
        <f aca="false">IF(COUNTIF($A$2:A2146,A2146)&gt;1,"DUPLICATE","")</f>
        <v/>
      </c>
    </row>
    <row r="2147" customFormat="false" ht="15" hidden="false" customHeight="false" outlineLevel="0" collapsed="false">
      <c r="A2147" s="16" t="s">
        <v>3263</v>
      </c>
      <c r="B2147" s="16" t="s">
        <v>3253</v>
      </c>
      <c r="C2147" s="16" t="s">
        <v>1389</v>
      </c>
      <c r="D2147" s="16" t="s">
        <v>142</v>
      </c>
      <c r="E2147" s="16" t="n">
        <v>2</v>
      </c>
      <c r="F2147" s="16" t="n">
        <v>597</v>
      </c>
      <c r="G2147" s="16" t="n">
        <v>0</v>
      </c>
      <c r="H2147" s="16" t="s">
        <v>112</v>
      </c>
      <c r="I2147" s="16" t="s">
        <v>60</v>
      </c>
      <c r="J2147" s="16" t="n">
        <v>5</v>
      </c>
      <c r="K2147" s="16" t="n">
        <v>3</v>
      </c>
      <c r="L2147" s="16" t="s">
        <v>41</v>
      </c>
      <c r="M2147" s="16" t="str">
        <f aca="false">IF(COUNTIF($A$2:A2147,A2147)&gt;1,"DUPLICATE","")</f>
        <v/>
      </c>
    </row>
    <row r="2148" customFormat="false" ht="15" hidden="false" customHeight="false" outlineLevel="0" collapsed="false">
      <c r="A2148" s="16" t="s">
        <v>3264</v>
      </c>
      <c r="B2148" s="16" t="s">
        <v>3253</v>
      </c>
      <c r="C2148" s="16" t="s">
        <v>879</v>
      </c>
      <c r="D2148" s="16" t="s">
        <v>142</v>
      </c>
      <c r="E2148" s="16" t="n">
        <v>2</v>
      </c>
      <c r="F2148" s="16" t="n">
        <v>587</v>
      </c>
      <c r="G2148" s="16" t="n">
        <v>0.05</v>
      </c>
      <c r="H2148" s="16" t="s">
        <v>130</v>
      </c>
      <c r="I2148" s="16" t="s">
        <v>71</v>
      </c>
      <c r="J2148" s="16" t="n">
        <v>2</v>
      </c>
      <c r="K2148" s="16" t="n">
        <v>4</v>
      </c>
      <c r="L2148" s="16" t="s">
        <v>41</v>
      </c>
      <c r="M2148" s="16" t="str">
        <f aca="false">IF(COUNTIF($A$2:A2148,A2148)&gt;1,"DUPLICATE","")</f>
        <v/>
      </c>
    </row>
    <row r="2149" customFormat="false" ht="15" hidden="false" customHeight="false" outlineLevel="0" collapsed="false">
      <c r="A2149" s="16" t="s">
        <v>3265</v>
      </c>
      <c r="B2149" s="16" t="s">
        <v>3253</v>
      </c>
      <c r="C2149" s="16" t="s">
        <v>268</v>
      </c>
      <c r="D2149" s="16" t="s">
        <v>259</v>
      </c>
      <c r="E2149" s="16" t="n">
        <v>1</v>
      </c>
      <c r="F2149" s="16" t="n">
        <v>494</v>
      </c>
      <c r="G2149" s="16" t="n">
        <v>0.15</v>
      </c>
      <c r="H2149" s="16" t="s">
        <v>130</v>
      </c>
      <c r="I2149" s="16" t="s">
        <v>60</v>
      </c>
      <c r="J2149" s="16" t="n">
        <v>2</v>
      </c>
      <c r="K2149" s="16"/>
      <c r="L2149" s="16" t="s">
        <v>41</v>
      </c>
      <c r="M2149" s="16" t="str">
        <f aca="false">IF(COUNTIF($A$2:A2149,A2149)&gt;1,"DUPLICATE","")</f>
        <v/>
      </c>
    </row>
    <row r="2150" customFormat="false" ht="15" hidden="false" customHeight="false" outlineLevel="0" collapsed="false">
      <c r="A2150" s="16" t="s">
        <v>3266</v>
      </c>
      <c r="B2150" s="16" t="s">
        <v>3267</v>
      </c>
      <c r="C2150" s="16" t="s">
        <v>1946</v>
      </c>
      <c r="D2150" s="16" t="s">
        <v>105</v>
      </c>
      <c r="E2150" s="16" t="n">
        <v>2</v>
      </c>
      <c r="F2150" s="16" t="n">
        <v>388</v>
      </c>
      <c r="G2150" s="16" t="n">
        <v>0</v>
      </c>
      <c r="H2150" s="16" t="s">
        <v>208</v>
      </c>
      <c r="I2150" s="16" t="s">
        <v>47</v>
      </c>
      <c r="J2150" s="16" t="n">
        <v>5</v>
      </c>
      <c r="K2150" s="16" t="n">
        <v>4</v>
      </c>
      <c r="L2150" s="16" t="s">
        <v>41</v>
      </c>
      <c r="M2150" s="16" t="str">
        <f aca="false">IF(COUNTIF($A$2:A2150,A2150)&gt;1,"DUPLICATE","")</f>
        <v/>
      </c>
    </row>
    <row r="2151" customFormat="false" ht="15" hidden="false" customHeight="false" outlineLevel="0" collapsed="false">
      <c r="A2151" s="16" t="s">
        <v>3268</v>
      </c>
      <c r="B2151" s="16" t="s">
        <v>3267</v>
      </c>
      <c r="C2151" s="16" t="s">
        <v>392</v>
      </c>
      <c r="D2151" s="16" t="s">
        <v>396</v>
      </c>
      <c r="E2151" s="16" t="n">
        <v>3</v>
      </c>
      <c r="F2151" s="16" t="n">
        <v>5404</v>
      </c>
      <c r="G2151" s="16" t="n">
        <v>0.15</v>
      </c>
      <c r="H2151" s="16" t="s">
        <v>112</v>
      </c>
      <c r="I2151" s="16" t="s">
        <v>47</v>
      </c>
      <c r="J2151" s="16" t="n">
        <v>5</v>
      </c>
      <c r="K2151" s="16" t="n">
        <v>4</v>
      </c>
      <c r="L2151" s="16" t="s">
        <v>41</v>
      </c>
      <c r="M2151" s="16" t="str">
        <f aca="false">IF(COUNTIF($A$2:A2151,A2151)&gt;1,"DUPLICATE","")</f>
        <v/>
      </c>
    </row>
    <row r="2152" customFormat="false" ht="15" hidden="false" customHeight="false" outlineLevel="0" collapsed="false">
      <c r="A2152" s="16" t="s">
        <v>3269</v>
      </c>
      <c r="B2152" s="16" t="s">
        <v>3267</v>
      </c>
      <c r="C2152" s="16" t="s">
        <v>589</v>
      </c>
      <c r="D2152" s="16" t="s">
        <v>139</v>
      </c>
      <c r="E2152" s="16" t="n">
        <v>1</v>
      </c>
      <c r="F2152" s="16" t="n">
        <v>347</v>
      </c>
      <c r="G2152" s="16" t="n">
        <v>0.1</v>
      </c>
      <c r="H2152" s="16" t="s">
        <v>130</v>
      </c>
      <c r="I2152" s="16" t="s">
        <v>40</v>
      </c>
      <c r="J2152" s="16" t="n">
        <v>4</v>
      </c>
      <c r="K2152" s="16" t="n">
        <v>5</v>
      </c>
      <c r="L2152" s="16" t="s">
        <v>41</v>
      </c>
      <c r="M2152" s="16" t="str">
        <f aca="false">IF(COUNTIF($A$2:A2152,A2152)&gt;1,"DUPLICATE","")</f>
        <v/>
      </c>
    </row>
    <row r="2153" customFormat="false" ht="15" hidden="false" customHeight="false" outlineLevel="0" collapsed="false">
      <c r="A2153" s="16" t="s">
        <v>3270</v>
      </c>
      <c r="B2153" s="16" t="s">
        <v>3267</v>
      </c>
      <c r="C2153" s="16" t="s">
        <v>2900</v>
      </c>
      <c r="D2153" s="16" t="s">
        <v>99</v>
      </c>
      <c r="E2153" s="16" t="n">
        <v>1</v>
      </c>
      <c r="F2153" s="16" t="n">
        <v>719</v>
      </c>
      <c r="G2153" s="16" t="n">
        <v>0</v>
      </c>
      <c r="H2153" s="16" t="s">
        <v>70</v>
      </c>
      <c r="I2153" s="16" t="s">
        <v>60</v>
      </c>
      <c r="J2153" s="16" t="n">
        <v>5</v>
      </c>
      <c r="K2153" s="16" t="n">
        <v>5</v>
      </c>
      <c r="L2153" s="16" t="s">
        <v>41</v>
      </c>
      <c r="M2153" s="16" t="str">
        <f aca="false">IF(COUNTIF($A$2:A2153,A2153)&gt;1,"DUPLICATE","")</f>
        <v/>
      </c>
    </row>
    <row r="2154" customFormat="false" ht="15" hidden="false" customHeight="false" outlineLevel="0" collapsed="false">
      <c r="A2154" s="16" t="s">
        <v>3271</v>
      </c>
      <c r="B2154" s="16" t="s">
        <v>3267</v>
      </c>
      <c r="C2154" s="16" t="s">
        <v>819</v>
      </c>
      <c r="D2154" s="16" t="s">
        <v>341</v>
      </c>
      <c r="E2154" s="16" t="n">
        <v>2</v>
      </c>
      <c r="F2154" s="16" t="n">
        <v>1133</v>
      </c>
      <c r="G2154" s="16" t="n">
        <v>0.05</v>
      </c>
      <c r="H2154" s="16" t="s">
        <v>39</v>
      </c>
      <c r="I2154" s="16" t="s">
        <v>60</v>
      </c>
      <c r="J2154" s="16" t="n">
        <v>3</v>
      </c>
      <c r="K2154" s="16" t="n">
        <v>5</v>
      </c>
      <c r="L2154" s="16" t="s">
        <v>41</v>
      </c>
      <c r="M2154" s="16" t="str">
        <f aca="false">IF(COUNTIF($A$2:A2154,A2154)&gt;1,"DUPLICATE","")</f>
        <v/>
      </c>
    </row>
    <row r="2155" customFormat="false" ht="15" hidden="false" customHeight="false" outlineLevel="0" collapsed="false">
      <c r="A2155" s="16" t="s">
        <v>3272</v>
      </c>
      <c r="B2155" s="16" t="s">
        <v>3267</v>
      </c>
      <c r="C2155" s="16" t="s">
        <v>952</v>
      </c>
      <c r="D2155" s="16" t="s">
        <v>99</v>
      </c>
      <c r="E2155" s="16" t="n">
        <v>2</v>
      </c>
      <c r="F2155" s="16" t="n">
        <v>689</v>
      </c>
      <c r="G2155" s="16" t="n">
        <v>0.1</v>
      </c>
      <c r="H2155" s="16" t="s">
        <v>46</v>
      </c>
      <c r="I2155" s="16" t="s">
        <v>60</v>
      </c>
      <c r="J2155" s="16" t="n">
        <v>3</v>
      </c>
      <c r="K2155" s="16" t="n">
        <v>4</v>
      </c>
      <c r="L2155" s="16" t="s">
        <v>41</v>
      </c>
      <c r="M2155" s="16" t="str">
        <f aca="false">IF(COUNTIF($A$2:A2155,A2155)&gt;1,"DUPLICATE","")</f>
        <v/>
      </c>
    </row>
    <row r="2156" customFormat="false" ht="15" hidden="false" customHeight="false" outlineLevel="0" collapsed="false">
      <c r="A2156" s="16" t="s">
        <v>3273</v>
      </c>
      <c r="B2156" s="16" t="s">
        <v>3267</v>
      </c>
      <c r="C2156" s="16" t="s">
        <v>245</v>
      </c>
      <c r="D2156" s="16" t="s">
        <v>111</v>
      </c>
      <c r="E2156" s="16" t="n">
        <v>1</v>
      </c>
      <c r="F2156" s="16" t="n">
        <v>1011</v>
      </c>
      <c r="G2156" s="16" t="n">
        <v>0</v>
      </c>
      <c r="H2156" s="16" t="s">
        <v>39</v>
      </c>
      <c r="I2156" s="16"/>
      <c r="J2156" s="16" t="n">
        <v>4</v>
      </c>
      <c r="K2156" s="16" t="n">
        <v>5</v>
      </c>
      <c r="L2156" s="16" t="s">
        <v>41</v>
      </c>
      <c r="M2156" s="16" t="str">
        <f aca="false">IF(COUNTIF($A$2:A2156,A2156)&gt;1,"DUPLICATE","")</f>
        <v/>
      </c>
    </row>
    <row r="2157" customFormat="false" ht="15" hidden="false" customHeight="false" outlineLevel="0" collapsed="false">
      <c r="A2157" s="16" t="s">
        <v>3274</v>
      </c>
      <c r="B2157" s="16" t="s">
        <v>3267</v>
      </c>
      <c r="C2157" s="16" t="s">
        <v>325</v>
      </c>
      <c r="D2157" s="16" t="s">
        <v>84</v>
      </c>
      <c r="E2157" s="16" t="n">
        <v>2</v>
      </c>
      <c r="F2157" s="16" t="n">
        <v>256</v>
      </c>
      <c r="G2157" s="16" t="n">
        <v>0</v>
      </c>
      <c r="H2157" s="16" t="s">
        <v>233</v>
      </c>
      <c r="I2157" s="16" t="s">
        <v>47</v>
      </c>
      <c r="J2157" s="16" t="n">
        <v>3</v>
      </c>
      <c r="K2157" s="16" t="n">
        <v>4</v>
      </c>
      <c r="L2157" s="16" t="s">
        <v>41</v>
      </c>
      <c r="M2157" s="16" t="str">
        <f aca="false">IF(COUNTIF($A$2:A2157,A2157)&gt;1,"DUPLICATE","")</f>
        <v/>
      </c>
    </row>
    <row r="2158" customFormat="false" ht="15" hidden="false" customHeight="false" outlineLevel="0" collapsed="false">
      <c r="A2158" s="16" t="s">
        <v>3275</v>
      </c>
      <c r="B2158" s="16" t="s">
        <v>3267</v>
      </c>
      <c r="C2158" s="16" t="s">
        <v>568</v>
      </c>
      <c r="D2158" s="16" t="s">
        <v>396</v>
      </c>
      <c r="E2158" s="16" t="n">
        <v>2</v>
      </c>
      <c r="F2158" s="16" t="n">
        <v>5508</v>
      </c>
      <c r="G2158" s="16" t="n">
        <v>0.1</v>
      </c>
      <c r="H2158" s="16" t="s">
        <v>130</v>
      </c>
      <c r="I2158" s="16" t="s">
        <v>40</v>
      </c>
      <c r="J2158" s="16" t="n">
        <v>2</v>
      </c>
      <c r="K2158" s="16" t="n">
        <v>5</v>
      </c>
      <c r="L2158" s="16" t="s">
        <v>41</v>
      </c>
      <c r="M2158" s="16" t="str">
        <f aca="false">IF(COUNTIF($A$2:A2158,A2158)&gt;1,"DUPLICATE","")</f>
        <v/>
      </c>
    </row>
    <row r="2159" customFormat="false" ht="15" hidden="false" customHeight="false" outlineLevel="0" collapsed="false">
      <c r="A2159" s="16" t="s">
        <v>3276</v>
      </c>
      <c r="B2159" s="16" t="s">
        <v>3267</v>
      </c>
      <c r="C2159" s="16" t="s">
        <v>555</v>
      </c>
      <c r="D2159" s="16" t="s">
        <v>721</v>
      </c>
      <c r="E2159" s="16" t="n">
        <v>2</v>
      </c>
      <c r="F2159" s="16" t="n">
        <v>512</v>
      </c>
      <c r="G2159" s="16" t="n">
        <v>0</v>
      </c>
      <c r="H2159" s="16" t="s">
        <v>483</v>
      </c>
      <c r="I2159" s="16" t="s">
        <v>60</v>
      </c>
      <c r="J2159" s="16" t="n">
        <v>4</v>
      </c>
      <c r="K2159" s="16" t="n">
        <v>4</v>
      </c>
      <c r="L2159" s="16" t="s">
        <v>41</v>
      </c>
      <c r="M2159" s="16" t="str">
        <f aca="false">IF(COUNTIF($A$2:A2159,A2159)&gt;1,"DUPLICATE","")</f>
        <v/>
      </c>
    </row>
    <row r="2160" customFormat="false" ht="15" hidden="false" customHeight="false" outlineLevel="0" collapsed="false">
      <c r="A2160" s="16" t="s">
        <v>3277</v>
      </c>
      <c r="B2160" s="16" t="s">
        <v>3267</v>
      </c>
      <c r="C2160" s="16" t="s">
        <v>1477</v>
      </c>
      <c r="D2160" s="16" t="s">
        <v>300</v>
      </c>
      <c r="E2160" s="16" t="n">
        <v>2</v>
      </c>
      <c r="F2160" s="16" t="n">
        <v>2545</v>
      </c>
      <c r="G2160" s="16" t="n">
        <v>0</v>
      </c>
      <c r="H2160" s="16" t="s">
        <v>81</v>
      </c>
      <c r="I2160" s="16" t="s">
        <v>47</v>
      </c>
      <c r="J2160" s="16" t="n">
        <v>2</v>
      </c>
      <c r="K2160" s="16" t="n">
        <v>4</v>
      </c>
      <c r="L2160" s="16" t="s">
        <v>41</v>
      </c>
      <c r="M2160" s="16" t="str">
        <f aca="false">IF(COUNTIF($A$2:A2160,A2160)&gt;1,"DUPLICATE","")</f>
        <v/>
      </c>
    </row>
    <row r="2161" customFormat="false" ht="15" hidden="false" customHeight="false" outlineLevel="0" collapsed="false">
      <c r="A2161" s="16" t="s">
        <v>3278</v>
      </c>
      <c r="B2161" s="16" t="s">
        <v>3267</v>
      </c>
      <c r="C2161" s="16" t="s">
        <v>2383</v>
      </c>
      <c r="D2161" s="16" t="s">
        <v>219</v>
      </c>
      <c r="E2161" s="16" t="n">
        <v>1</v>
      </c>
      <c r="F2161" s="16" t="n">
        <v>1319</v>
      </c>
      <c r="G2161" s="16" t="n">
        <v>0.1</v>
      </c>
      <c r="H2161" s="16" t="s">
        <v>70</v>
      </c>
      <c r="I2161" s="16" t="s">
        <v>40</v>
      </c>
      <c r="J2161" s="16" t="n">
        <v>4</v>
      </c>
      <c r="K2161" s="16" t="n">
        <v>5</v>
      </c>
      <c r="L2161" s="16" t="s">
        <v>41</v>
      </c>
      <c r="M2161" s="16" t="str">
        <f aca="false">IF(COUNTIF($A$2:A2161,A2161)&gt;1,"DUPLICATE","")</f>
        <v/>
      </c>
    </row>
    <row r="2162" customFormat="false" ht="15" hidden="false" customHeight="false" outlineLevel="0" collapsed="false">
      <c r="A2162" s="16" t="s">
        <v>3279</v>
      </c>
      <c r="B2162" s="16" t="s">
        <v>3267</v>
      </c>
      <c r="C2162" s="16" t="s">
        <v>404</v>
      </c>
      <c r="D2162" s="16" t="s">
        <v>115</v>
      </c>
      <c r="E2162" s="16" t="n">
        <v>2</v>
      </c>
      <c r="F2162" s="16" t="n">
        <v>293</v>
      </c>
      <c r="G2162" s="16" t="n">
        <v>0</v>
      </c>
      <c r="H2162" s="16" t="s">
        <v>67</v>
      </c>
      <c r="I2162" s="16" t="s">
        <v>40</v>
      </c>
      <c r="J2162" s="16" t="n">
        <v>4</v>
      </c>
      <c r="K2162" s="16" t="n">
        <v>4</v>
      </c>
      <c r="L2162" s="16" t="s">
        <v>41</v>
      </c>
      <c r="M2162" s="16" t="str">
        <f aca="false">IF(COUNTIF($A$2:A2162,A2162)&gt;1,"DUPLICATE","")</f>
        <v/>
      </c>
    </row>
    <row r="2163" customFormat="false" ht="15" hidden="false" customHeight="false" outlineLevel="0" collapsed="false">
      <c r="A2163" s="16" t="s">
        <v>3280</v>
      </c>
      <c r="B2163" s="16" t="s">
        <v>3267</v>
      </c>
      <c r="C2163" s="16" t="s">
        <v>1848</v>
      </c>
      <c r="D2163" s="16" t="s">
        <v>95</v>
      </c>
      <c r="E2163" s="16" t="n">
        <v>1</v>
      </c>
      <c r="F2163" s="16" t="n">
        <v>1552</v>
      </c>
      <c r="G2163" s="16" t="n">
        <v>0</v>
      </c>
      <c r="H2163" s="16" t="s">
        <v>112</v>
      </c>
      <c r="I2163" s="16" t="s">
        <v>60</v>
      </c>
      <c r="J2163" s="16" t="n">
        <v>3</v>
      </c>
      <c r="K2163" s="16" t="n">
        <v>4</v>
      </c>
      <c r="L2163" s="16" t="s">
        <v>41</v>
      </c>
      <c r="M2163" s="16" t="str">
        <f aca="false">IF(COUNTIF($A$2:A2163,A2163)&gt;1,"DUPLICATE","")</f>
        <v/>
      </c>
    </row>
    <row r="2164" customFormat="false" ht="15" hidden="false" customHeight="false" outlineLevel="0" collapsed="false">
      <c r="A2164" s="16" t="s">
        <v>3281</v>
      </c>
      <c r="B2164" s="16" t="s">
        <v>3282</v>
      </c>
      <c r="C2164" s="16" t="s">
        <v>1205</v>
      </c>
      <c r="D2164" s="16" t="s">
        <v>119</v>
      </c>
      <c r="E2164" s="16" t="n">
        <v>2</v>
      </c>
      <c r="F2164" s="16" t="n">
        <v>252</v>
      </c>
      <c r="G2164" s="16" t="n">
        <v>0.2</v>
      </c>
      <c r="H2164" s="16" t="s">
        <v>130</v>
      </c>
      <c r="I2164" s="16" t="s">
        <v>40</v>
      </c>
      <c r="J2164" s="16" t="n">
        <v>4</v>
      </c>
      <c r="K2164" s="16" t="n">
        <v>5</v>
      </c>
      <c r="L2164" s="16" t="s">
        <v>41</v>
      </c>
      <c r="M2164" s="16" t="str">
        <f aca="false">IF(COUNTIF($A$2:A2164,A2164)&gt;1,"DUPLICATE","")</f>
        <v/>
      </c>
    </row>
    <row r="2165" customFormat="false" ht="15" hidden="false" customHeight="false" outlineLevel="0" collapsed="false">
      <c r="A2165" s="16" t="s">
        <v>3283</v>
      </c>
      <c r="B2165" s="16" t="s">
        <v>3282</v>
      </c>
      <c r="C2165" s="16" t="s">
        <v>104</v>
      </c>
      <c r="D2165" s="16" t="s">
        <v>142</v>
      </c>
      <c r="E2165" s="16" t="n">
        <v>3</v>
      </c>
      <c r="F2165" s="16" t="n">
        <v>603</v>
      </c>
      <c r="G2165" s="16" t="n">
        <v>0.1</v>
      </c>
      <c r="H2165" s="16" t="s">
        <v>81</v>
      </c>
      <c r="I2165" s="16" t="s">
        <v>71</v>
      </c>
      <c r="J2165" s="16" t="n">
        <v>2</v>
      </c>
      <c r="K2165" s="16" t="n">
        <v>5</v>
      </c>
      <c r="L2165" s="16" t="s">
        <v>41</v>
      </c>
      <c r="M2165" s="16" t="str">
        <f aca="false">IF(COUNTIF($A$2:A2165,A2165)&gt;1,"DUPLICATE","")</f>
        <v/>
      </c>
    </row>
    <row r="2166" customFormat="false" ht="15" hidden="false" customHeight="false" outlineLevel="0" collapsed="false">
      <c r="A2166" s="16" t="s">
        <v>3284</v>
      </c>
      <c r="B2166" s="16" t="s">
        <v>3282</v>
      </c>
      <c r="C2166" s="16" t="s">
        <v>1395</v>
      </c>
      <c r="D2166" s="16" t="s">
        <v>291</v>
      </c>
      <c r="E2166" s="16" t="n">
        <v>3</v>
      </c>
      <c r="F2166" s="16" t="n">
        <v>1255</v>
      </c>
      <c r="G2166" s="16" t="n">
        <v>0.1</v>
      </c>
      <c r="H2166" s="16" t="s">
        <v>112</v>
      </c>
      <c r="I2166" s="16" t="s">
        <v>60</v>
      </c>
      <c r="J2166" s="16" t="n">
        <v>4</v>
      </c>
      <c r="K2166" s="16" t="n">
        <v>5</v>
      </c>
      <c r="L2166" s="16" t="s">
        <v>41</v>
      </c>
      <c r="M2166" s="16" t="str">
        <f aca="false">IF(COUNTIF($A$2:A2166,A2166)&gt;1,"DUPLICATE","")</f>
        <v/>
      </c>
    </row>
    <row r="2167" customFormat="false" ht="15" hidden="false" customHeight="false" outlineLevel="0" collapsed="false">
      <c r="A2167" s="16" t="s">
        <v>3285</v>
      </c>
      <c r="B2167" s="16" t="s">
        <v>3282</v>
      </c>
      <c r="C2167" s="16" t="s">
        <v>69</v>
      </c>
      <c r="D2167" s="16" t="s">
        <v>291</v>
      </c>
      <c r="E2167" s="16" t="n">
        <v>1</v>
      </c>
      <c r="F2167" s="16" t="n">
        <v>1207</v>
      </c>
      <c r="G2167" s="16" t="n">
        <v>0.05</v>
      </c>
      <c r="H2167" s="16" t="s">
        <v>70</v>
      </c>
      <c r="I2167" s="16" t="s">
        <v>60</v>
      </c>
      <c r="J2167" s="16" t="n">
        <v>7</v>
      </c>
      <c r="K2167" s="16" t="n">
        <v>3</v>
      </c>
      <c r="L2167" s="16" t="s">
        <v>41</v>
      </c>
      <c r="M2167" s="16" t="str">
        <f aca="false">IF(COUNTIF($A$2:A2167,A2167)&gt;1,"DUPLICATE","")</f>
        <v/>
      </c>
    </row>
    <row r="2168" customFormat="false" ht="15" hidden="false" customHeight="false" outlineLevel="0" collapsed="false">
      <c r="A2168" s="16" t="s">
        <v>3286</v>
      </c>
      <c r="B2168" s="16" t="s">
        <v>3282</v>
      </c>
      <c r="C2168" s="16" t="s">
        <v>1514</v>
      </c>
      <c r="D2168" s="16" t="s">
        <v>721</v>
      </c>
      <c r="E2168" s="16" t="n">
        <v>1</v>
      </c>
      <c r="F2168" s="16" t="n">
        <v>488</v>
      </c>
      <c r="G2168" s="16" t="n">
        <v>0.2</v>
      </c>
      <c r="H2168" s="16" t="s">
        <v>89</v>
      </c>
      <c r="I2168" s="16" t="s">
        <v>60</v>
      </c>
      <c r="J2168" s="16" t="n">
        <v>3</v>
      </c>
      <c r="K2168" s="16" t="n">
        <v>5</v>
      </c>
      <c r="L2168" s="16" t="s">
        <v>41</v>
      </c>
      <c r="M2168" s="16" t="str">
        <f aca="false">IF(COUNTIF($A$2:A2168,A2168)&gt;1,"DUPLICATE","")</f>
        <v/>
      </c>
    </row>
    <row r="2169" customFormat="false" ht="15" hidden="false" customHeight="false" outlineLevel="0" collapsed="false">
      <c r="A2169" s="16" t="s">
        <v>3287</v>
      </c>
      <c r="B2169" s="16" t="s">
        <v>3282</v>
      </c>
      <c r="C2169" s="16" t="s">
        <v>589</v>
      </c>
      <c r="D2169" s="16" t="s">
        <v>721</v>
      </c>
      <c r="E2169" s="16" t="n">
        <v>1</v>
      </c>
      <c r="F2169" s="16" t="n">
        <v>503</v>
      </c>
      <c r="G2169" s="16" t="n">
        <v>0</v>
      </c>
      <c r="H2169" s="16" t="s">
        <v>130</v>
      </c>
      <c r="I2169" s="16" t="s">
        <v>60</v>
      </c>
      <c r="J2169" s="16" t="n">
        <v>3</v>
      </c>
      <c r="K2169" s="16" t="n">
        <v>3</v>
      </c>
      <c r="L2169" s="16" t="s">
        <v>41</v>
      </c>
      <c r="M2169" s="16" t="str">
        <f aca="false">IF(COUNTIF($A$2:A2169,A2169)&gt;1,"DUPLICATE","")</f>
        <v/>
      </c>
    </row>
    <row r="2170" customFormat="false" ht="15" hidden="false" customHeight="false" outlineLevel="0" collapsed="false">
      <c r="A2170" s="16" t="s">
        <v>3288</v>
      </c>
      <c r="B2170" s="16" t="s">
        <v>3282</v>
      </c>
      <c r="C2170" s="16" t="s">
        <v>2984</v>
      </c>
      <c r="D2170" s="16" t="s">
        <v>149</v>
      </c>
      <c r="E2170" s="16" t="n">
        <v>4</v>
      </c>
      <c r="F2170" s="16" t="n">
        <v>1624</v>
      </c>
      <c r="G2170" s="16"/>
      <c r="H2170" s="16" t="s">
        <v>81</v>
      </c>
      <c r="I2170" s="16" t="s">
        <v>40</v>
      </c>
      <c r="J2170" s="16" t="n">
        <v>5</v>
      </c>
      <c r="K2170" s="16" t="n">
        <v>2</v>
      </c>
      <c r="L2170" s="16" t="s">
        <v>57</v>
      </c>
      <c r="M2170" s="16" t="str">
        <f aca="false">IF(COUNTIF($A$2:A2170,A2170)&gt;1,"DUPLICATE","")</f>
        <v/>
      </c>
    </row>
    <row r="2171" customFormat="false" ht="15" hidden="false" customHeight="false" outlineLevel="0" collapsed="false">
      <c r="A2171" s="16" t="s">
        <v>3289</v>
      </c>
      <c r="B2171" s="16" t="s">
        <v>3282</v>
      </c>
      <c r="C2171" s="16" t="s">
        <v>896</v>
      </c>
      <c r="D2171" s="16" t="s">
        <v>721</v>
      </c>
      <c r="E2171" s="16" t="n">
        <v>2</v>
      </c>
      <c r="F2171" s="16" t="n">
        <v>497</v>
      </c>
      <c r="G2171" s="16" t="n">
        <v>0.05</v>
      </c>
      <c r="H2171" s="16" t="s">
        <v>208</v>
      </c>
      <c r="I2171" s="16" t="s">
        <v>71</v>
      </c>
      <c r="J2171" s="16" t="n">
        <v>4</v>
      </c>
      <c r="K2171" s="16" t="n">
        <v>4</v>
      </c>
      <c r="L2171" s="16" t="s">
        <v>41</v>
      </c>
      <c r="M2171" s="16" t="str">
        <f aca="false">IF(COUNTIF($A$2:A2171,A2171)&gt;1,"DUPLICATE","")</f>
        <v/>
      </c>
    </row>
    <row r="2172" customFormat="false" ht="15" hidden="false" customHeight="false" outlineLevel="0" collapsed="false">
      <c r="A2172" s="16" t="s">
        <v>3290</v>
      </c>
      <c r="B2172" s="16" t="s">
        <v>3282</v>
      </c>
      <c r="C2172" s="16" t="s">
        <v>3291</v>
      </c>
      <c r="D2172" s="16" t="s">
        <v>203</v>
      </c>
      <c r="E2172" s="16" t="n">
        <v>1</v>
      </c>
      <c r="F2172" s="16" t="n">
        <v>2375</v>
      </c>
      <c r="G2172" s="16" t="n">
        <v>0</v>
      </c>
      <c r="H2172" s="16" t="s">
        <v>70</v>
      </c>
      <c r="I2172" s="16" t="s">
        <v>60</v>
      </c>
      <c r="J2172" s="16" t="n">
        <v>5</v>
      </c>
      <c r="K2172" s="16" t="n">
        <v>3</v>
      </c>
      <c r="L2172" s="16" t="s">
        <v>41</v>
      </c>
      <c r="M2172" s="16" t="str">
        <f aca="false">IF(COUNTIF($A$2:A2172,A2172)&gt;1,"DUPLICATE","")</f>
        <v/>
      </c>
    </row>
    <row r="2173" customFormat="false" ht="15" hidden="false" customHeight="false" outlineLevel="0" collapsed="false">
      <c r="A2173" s="16" t="s">
        <v>3292</v>
      </c>
      <c r="B2173" s="16" t="s">
        <v>3282</v>
      </c>
      <c r="C2173" s="16" t="s">
        <v>2175</v>
      </c>
      <c r="D2173" s="16" t="s">
        <v>250</v>
      </c>
      <c r="E2173" s="16" t="n">
        <v>1</v>
      </c>
      <c r="F2173" s="16" t="n">
        <v>693</v>
      </c>
      <c r="G2173" s="16" t="n">
        <v>0</v>
      </c>
      <c r="H2173" s="16" t="s">
        <v>39</v>
      </c>
      <c r="I2173" s="16" t="s">
        <v>47</v>
      </c>
      <c r="J2173" s="16" t="n">
        <v>4</v>
      </c>
      <c r="K2173" s="16" t="n">
        <v>3</v>
      </c>
      <c r="L2173" s="16" t="s">
        <v>41</v>
      </c>
      <c r="M2173" s="16" t="str">
        <f aca="false">IF(COUNTIF($A$2:A2173,A2173)&gt;1,"DUPLICATE","")</f>
        <v/>
      </c>
    </row>
    <row r="2174" customFormat="false" ht="15" hidden="false" customHeight="false" outlineLevel="0" collapsed="false">
      <c r="A2174" s="16" t="s">
        <v>3293</v>
      </c>
      <c r="B2174" s="16" t="s">
        <v>3282</v>
      </c>
      <c r="C2174" s="16" t="s">
        <v>1170</v>
      </c>
      <c r="D2174" s="16" t="s">
        <v>139</v>
      </c>
      <c r="E2174" s="16" t="n">
        <v>1</v>
      </c>
      <c r="F2174" s="16" t="s">
        <v>3294</v>
      </c>
      <c r="G2174" s="16" t="n">
        <v>0</v>
      </c>
      <c r="H2174" s="16" t="s">
        <v>39</v>
      </c>
      <c r="I2174" s="16" t="s">
        <v>60</v>
      </c>
      <c r="J2174" s="16" t="n">
        <v>2</v>
      </c>
      <c r="K2174" s="16" t="n">
        <v>5</v>
      </c>
      <c r="L2174" s="16" t="s">
        <v>41</v>
      </c>
      <c r="M2174" s="16" t="str">
        <f aca="false">IF(COUNTIF($A$2:A2174,A2174)&gt;1,"DUPLICATE","")</f>
        <v/>
      </c>
    </row>
    <row r="2175" customFormat="false" ht="15" hidden="false" customHeight="false" outlineLevel="0" collapsed="false">
      <c r="A2175" s="16" t="s">
        <v>3295</v>
      </c>
      <c r="B2175" s="16" t="s">
        <v>3296</v>
      </c>
      <c r="C2175" s="16" t="s">
        <v>190</v>
      </c>
      <c r="D2175" s="16" t="s">
        <v>142</v>
      </c>
      <c r="E2175" s="16" t="n">
        <v>3</v>
      </c>
      <c r="F2175" s="16" t="n">
        <v>606</v>
      </c>
      <c r="G2175" s="16" t="n">
        <v>0.2</v>
      </c>
      <c r="H2175" s="16" t="s">
        <v>527</v>
      </c>
      <c r="I2175" s="16" t="s">
        <v>71</v>
      </c>
      <c r="J2175" s="16" t="n">
        <v>3</v>
      </c>
      <c r="K2175" s="16" t="n">
        <v>3</v>
      </c>
      <c r="L2175" s="16" t="s">
        <v>57</v>
      </c>
      <c r="M2175" s="16" t="str">
        <f aca="false">IF(COUNTIF($A$2:A2175,A2175)&gt;1,"DUPLICATE","")</f>
        <v/>
      </c>
    </row>
    <row r="2176" customFormat="false" ht="15" hidden="false" customHeight="false" outlineLevel="0" collapsed="false">
      <c r="A2176" s="16" t="s">
        <v>3297</v>
      </c>
      <c r="B2176" s="16" t="s">
        <v>3296</v>
      </c>
      <c r="C2176" s="16" t="s">
        <v>572</v>
      </c>
      <c r="D2176" s="16" t="s">
        <v>721</v>
      </c>
      <c r="E2176" s="16" t="n">
        <v>1</v>
      </c>
      <c r="F2176" s="16" t="n">
        <v>489</v>
      </c>
      <c r="G2176" s="16" t="n">
        <v>0.05</v>
      </c>
      <c r="H2176" s="16" t="s">
        <v>560</v>
      </c>
      <c r="I2176" s="16" t="s">
        <v>60</v>
      </c>
      <c r="J2176" s="16" t="n">
        <v>3</v>
      </c>
      <c r="K2176" s="16" t="n">
        <v>5</v>
      </c>
      <c r="L2176" s="16" t="s">
        <v>41</v>
      </c>
      <c r="M2176" s="16" t="str">
        <f aca="false">IF(COUNTIF($A$2:A2176,A2176)&gt;1,"DUPLICATE","")</f>
        <v/>
      </c>
    </row>
    <row r="2177" customFormat="false" ht="15" hidden="false" customHeight="false" outlineLevel="0" collapsed="false">
      <c r="A2177" s="16" t="s">
        <v>3298</v>
      </c>
      <c r="B2177" s="16" t="s">
        <v>3296</v>
      </c>
      <c r="C2177" s="16" t="s">
        <v>1340</v>
      </c>
      <c r="D2177" s="16" t="s">
        <v>219</v>
      </c>
      <c r="E2177" s="16" t="n">
        <v>2</v>
      </c>
      <c r="F2177" s="16" t="n">
        <v>1266</v>
      </c>
      <c r="G2177" s="16" t="n">
        <v>0.15</v>
      </c>
      <c r="H2177" s="16" t="s">
        <v>208</v>
      </c>
      <c r="I2177" s="16" t="s">
        <v>40</v>
      </c>
      <c r="J2177" s="16" t="n">
        <v>5</v>
      </c>
      <c r="K2177" s="16" t="n">
        <v>4</v>
      </c>
      <c r="L2177" s="16" t="s">
        <v>41</v>
      </c>
      <c r="M2177" s="16" t="str">
        <f aca="false">IF(COUNTIF($A$2:A2177,A2177)&gt;1,"DUPLICATE","")</f>
        <v/>
      </c>
    </row>
    <row r="2178" customFormat="false" ht="15" hidden="false" customHeight="false" outlineLevel="0" collapsed="false">
      <c r="A2178" s="16" t="s">
        <v>3299</v>
      </c>
      <c r="B2178" s="16" t="s">
        <v>3296</v>
      </c>
      <c r="C2178" s="16" t="s">
        <v>788</v>
      </c>
      <c r="D2178" s="16" t="s">
        <v>250</v>
      </c>
      <c r="E2178" s="16" t="n">
        <v>1</v>
      </c>
      <c r="F2178" s="16" t="n">
        <v>706</v>
      </c>
      <c r="G2178" s="16" t="n">
        <v>0</v>
      </c>
      <c r="H2178" s="16" t="s">
        <v>46</v>
      </c>
      <c r="I2178" s="16" t="s">
        <v>40</v>
      </c>
      <c r="J2178" s="16" t="n">
        <v>3</v>
      </c>
      <c r="K2178" s="16" t="n">
        <v>5</v>
      </c>
      <c r="L2178" s="16" t="s">
        <v>41</v>
      </c>
      <c r="M2178" s="16" t="str">
        <f aca="false">IF(COUNTIF($A$2:A2178,A2178)&gt;1,"DUPLICATE","")</f>
        <v/>
      </c>
    </row>
    <row r="2179" customFormat="false" ht="15" hidden="false" customHeight="false" outlineLevel="0" collapsed="false">
      <c r="A2179" s="16" t="s">
        <v>3300</v>
      </c>
      <c r="B2179" s="16" t="s">
        <v>3296</v>
      </c>
      <c r="C2179" s="16" t="s">
        <v>1350</v>
      </c>
      <c r="D2179" s="16" t="s">
        <v>66</v>
      </c>
      <c r="E2179" s="16" t="n">
        <v>1</v>
      </c>
      <c r="F2179" s="16" t="n">
        <v>15009</v>
      </c>
      <c r="G2179" s="16" t="n">
        <v>0.1</v>
      </c>
      <c r="H2179" s="16" t="s">
        <v>56</v>
      </c>
      <c r="I2179" s="16" t="s">
        <v>60</v>
      </c>
      <c r="J2179" s="16" t="n">
        <v>5</v>
      </c>
      <c r="K2179" s="16" t="n">
        <v>3</v>
      </c>
      <c r="L2179" s="16" t="s">
        <v>41</v>
      </c>
      <c r="M2179" s="16" t="str">
        <f aca="false">IF(COUNTIF($A$2:A2179,A2179)&gt;1,"DUPLICATE","")</f>
        <v/>
      </c>
    </row>
    <row r="2180" customFormat="false" ht="15" hidden="false" customHeight="false" outlineLevel="0" collapsed="false">
      <c r="A2180" s="16" t="s">
        <v>3301</v>
      </c>
      <c r="B2180" s="16" t="s">
        <v>3296</v>
      </c>
      <c r="C2180" s="16" t="s">
        <v>3163</v>
      </c>
      <c r="D2180" s="16" t="s">
        <v>721</v>
      </c>
      <c r="E2180" s="16" t="n">
        <v>1</v>
      </c>
      <c r="F2180" s="16" t="n">
        <v>524</v>
      </c>
      <c r="G2180" s="16" t="n">
        <v>0.05</v>
      </c>
      <c r="H2180" s="16" t="s">
        <v>233</v>
      </c>
      <c r="I2180" s="16" t="s">
        <v>60</v>
      </c>
      <c r="J2180" s="16" t="n">
        <v>5</v>
      </c>
      <c r="K2180" s="16" t="n">
        <v>4</v>
      </c>
      <c r="L2180" s="16" t="s">
        <v>41</v>
      </c>
      <c r="M2180" s="16" t="str">
        <f aca="false">IF(COUNTIF($A$2:A2180,A2180)&gt;1,"DUPLICATE","")</f>
        <v/>
      </c>
    </row>
    <row r="2181" customFormat="false" ht="15" hidden="false" customHeight="false" outlineLevel="0" collapsed="false">
      <c r="A2181" s="16" t="s">
        <v>3302</v>
      </c>
      <c r="B2181" s="16" t="s">
        <v>3296</v>
      </c>
      <c r="C2181" s="16" t="s">
        <v>278</v>
      </c>
      <c r="D2181" s="16" t="s">
        <v>160</v>
      </c>
      <c r="E2181" s="16" t="n">
        <v>4</v>
      </c>
      <c r="F2181" s="16" t="n">
        <v>1849</v>
      </c>
      <c r="G2181" s="16" t="n">
        <v>0.3</v>
      </c>
      <c r="H2181" s="16" t="s">
        <v>208</v>
      </c>
      <c r="I2181" s="16" t="s">
        <v>71</v>
      </c>
      <c r="J2181" s="16" t="n">
        <v>6</v>
      </c>
      <c r="K2181" s="16" t="n">
        <v>3</v>
      </c>
      <c r="L2181" s="16" t="s">
        <v>57</v>
      </c>
      <c r="M2181" s="16" t="str">
        <f aca="false">IF(COUNTIF($A$2:A2181,A2181)&gt;1,"DUPLICATE","")</f>
        <v/>
      </c>
    </row>
    <row r="2182" customFormat="false" ht="15" hidden="false" customHeight="false" outlineLevel="0" collapsed="false">
      <c r="A2182" s="16" t="s">
        <v>3303</v>
      </c>
      <c r="B2182" s="16" t="s">
        <v>3296</v>
      </c>
      <c r="C2182" s="16" t="s">
        <v>961</v>
      </c>
      <c r="D2182" s="16" t="s">
        <v>165</v>
      </c>
      <c r="E2182" s="16" t="n">
        <v>2</v>
      </c>
      <c r="F2182" s="16" t="n">
        <v>877</v>
      </c>
      <c r="G2182" s="16"/>
      <c r="H2182" s="16" t="s">
        <v>130</v>
      </c>
      <c r="I2182" s="16" t="s">
        <v>60</v>
      </c>
      <c r="J2182" s="16" t="n">
        <v>6</v>
      </c>
      <c r="K2182" s="16" t="n">
        <v>4</v>
      </c>
      <c r="L2182" s="16" t="s">
        <v>41</v>
      </c>
      <c r="M2182" s="16" t="str">
        <f aca="false">IF(COUNTIF($A$2:A2182,A2182)&gt;1,"DUPLICATE","")</f>
        <v/>
      </c>
    </row>
    <row r="2183" customFormat="false" ht="15" hidden="false" customHeight="false" outlineLevel="0" collapsed="false">
      <c r="A2183" s="16" t="s">
        <v>3304</v>
      </c>
      <c r="B2183" s="16" t="s">
        <v>3296</v>
      </c>
      <c r="C2183" s="16" t="s">
        <v>881</v>
      </c>
      <c r="D2183" s="16" t="s">
        <v>211</v>
      </c>
      <c r="E2183" s="16" t="n">
        <v>1</v>
      </c>
      <c r="F2183" s="16" t="n">
        <v>1339</v>
      </c>
      <c r="G2183" s="16" t="n">
        <v>0.1</v>
      </c>
      <c r="H2183" s="16" t="s">
        <v>67</v>
      </c>
      <c r="I2183" s="16" t="s">
        <v>60</v>
      </c>
      <c r="J2183" s="16" t="n">
        <v>2</v>
      </c>
      <c r="K2183" s="16" t="n">
        <v>5</v>
      </c>
      <c r="L2183" s="16" t="s">
        <v>41</v>
      </c>
      <c r="M2183" s="16" t="str">
        <f aca="false">IF(COUNTIF($A$2:A2183,A2183)&gt;1,"DUPLICATE","")</f>
        <v/>
      </c>
    </row>
    <row r="2184" customFormat="false" ht="15" hidden="false" customHeight="false" outlineLevel="0" collapsed="false">
      <c r="A2184" s="16" t="s">
        <v>3305</v>
      </c>
      <c r="B2184" s="16" t="s">
        <v>3296</v>
      </c>
      <c r="C2184" s="16" t="s">
        <v>2098</v>
      </c>
      <c r="D2184" s="16" t="s">
        <v>300</v>
      </c>
      <c r="E2184" s="16" t="n">
        <v>1</v>
      </c>
      <c r="F2184" s="16" t="n">
        <v>2542</v>
      </c>
      <c r="G2184" s="16" t="n">
        <v>0.05</v>
      </c>
      <c r="H2184" s="16" t="s">
        <v>112</v>
      </c>
      <c r="I2184" s="16" t="s">
        <v>60</v>
      </c>
      <c r="J2184" s="16" t="n">
        <v>3</v>
      </c>
      <c r="K2184" s="16" t="n">
        <v>5</v>
      </c>
      <c r="L2184" s="16" t="s">
        <v>41</v>
      </c>
      <c r="M2184" s="16" t="str">
        <f aca="false">IF(COUNTIF($A$2:A2184,A2184)&gt;1,"DUPLICATE","")</f>
        <v/>
      </c>
    </row>
    <row r="2185" customFormat="false" ht="15" hidden="false" customHeight="false" outlineLevel="0" collapsed="false">
      <c r="A2185" s="16" t="s">
        <v>3306</v>
      </c>
      <c r="B2185" s="16" t="s">
        <v>3307</v>
      </c>
      <c r="C2185" s="16" t="s">
        <v>1634</v>
      </c>
      <c r="D2185" s="16" t="s">
        <v>99</v>
      </c>
      <c r="E2185" s="16" t="n">
        <v>1</v>
      </c>
      <c r="F2185" s="16" t="n">
        <v>733</v>
      </c>
      <c r="G2185" s="16" t="n">
        <v>0.1</v>
      </c>
      <c r="H2185" s="16" t="s">
        <v>130</v>
      </c>
      <c r="I2185" s="16" t="s">
        <v>71</v>
      </c>
      <c r="J2185" s="16" t="n">
        <v>6</v>
      </c>
      <c r="K2185" s="16" t="n">
        <v>3</v>
      </c>
      <c r="L2185" s="16" t="s">
        <v>57</v>
      </c>
      <c r="M2185" s="16" t="str">
        <f aca="false">IF(COUNTIF($A$2:A2185,A2185)&gt;1,"DUPLICATE","")</f>
        <v/>
      </c>
    </row>
    <row r="2186" customFormat="false" ht="15" hidden="false" customHeight="false" outlineLevel="0" collapsed="false">
      <c r="A2186" s="16" t="s">
        <v>3308</v>
      </c>
      <c r="B2186" s="16" t="s">
        <v>3296</v>
      </c>
      <c r="C2186" s="16" t="s">
        <v>76</v>
      </c>
      <c r="D2186" s="16" t="s">
        <v>341</v>
      </c>
      <c r="E2186" s="16" t="n">
        <v>1</v>
      </c>
      <c r="F2186" s="16" t="n">
        <v>1128</v>
      </c>
      <c r="G2186" s="16" t="n">
        <v>0.1</v>
      </c>
      <c r="H2186" s="16" t="s">
        <v>46</v>
      </c>
      <c r="I2186" s="16" t="s">
        <v>71</v>
      </c>
      <c r="J2186" s="16" t="n">
        <v>4</v>
      </c>
      <c r="K2186" s="16" t="n">
        <v>3</v>
      </c>
      <c r="L2186" s="16" t="s">
        <v>41</v>
      </c>
      <c r="M2186" s="16" t="str">
        <f aca="false">IF(COUNTIF($A$2:A2186,A2186)&gt;1,"DUPLICATE","")</f>
        <v/>
      </c>
    </row>
    <row r="2187" customFormat="false" ht="15" hidden="false" customHeight="false" outlineLevel="0" collapsed="false">
      <c r="A2187" s="16" t="s">
        <v>3309</v>
      </c>
      <c r="B2187" s="16" t="s">
        <v>3296</v>
      </c>
      <c r="C2187" s="16" t="s">
        <v>1287</v>
      </c>
      <c r="D2187" s="16" t="s">
        <v>225</v>
      </c>
      <c r="E2187" s="16" t="n">
        <v>2</v>
      </c>
      <c r="F2187" s="16" t="n">
        <v>385</v>
      </c>
      <c r="G2187" s="16" t="n">
        <v>0</v>
      </c>
      <c r="H2187" s="16" t="s">
        <v>70</v>
      </c>
      <c r="I2187" s="16" t="s">
        <v>40</v>
      </c>
      <c r="J2187" s="16" t="n">
        <v>6</v>
      </c>
      <c r="K2187" s="16" t="n">
        <v>4</v>
      </c>
      <c r="L2187" s="16" t="s">
        <v>41</v>
      </c>
      <c r="M2187" s="16" t="str">
        <f aca="false">IF(COUNTIF($A$2:A2187,A2187)&gt;1,"DUPLICATE","")</f>
        <v/>
      </c>
    </row>
    <row r="2188" customFormat="false" ht="15" hidden="false" customHeight="false" outlineLevel="0" collapsed="false">
      <c r="A2188" s="16" t="s">
        <v>3310</v>
      </c>
      <c r="B2188" s="16" t="s">
        <v>3311</v>
      </c>
      <c r="C2188" s="16" t="s">
        <v>1757</v>
      </c>
      <c r="D2188" s="16" t="s">
        <v>139</v>
      </c>
      <c r="E2188" s="16" t="n">
        <v>1</v>
      </c>
      <c r="F2188" s="16" t="n">
        <v>343</v>
      </c>
      <c r="G2188" s="16" t="n">
        <v>0</v>
      </c>
      <c r="H2188" s="16" t="s">
        <v>39</v>
      </c>
      <c r="I2188" s="16" t="s">
        <v>40</v>
      </c>
      <c r="J2188" s="16" t="n">
        <v>3</v>
      </c>
      <c r="K2188" s="16"/>
      <c r="L2188" s="16" t="s">
        <v>41</v>
      </c>
      <c r="M2188" s="16" t="str">
        <f aca="false">IF(COUNTIF($A$2:A2188,A2188)&gt;1,"DUPLICATE","")</f>
        <v/>
      </c>
    </row>
    <row r="2189" customFormat="false" ht="15" hidden="false" customHeight="false" outlineLevel="0" collapsed="false">
      <c r="A2189" s="16" t="s">
        <v>3312</v>
      </c>
      <c r="B2189" s="16" t="s">
        <v>3313</v>
      </c>
      <c r="C2189" s="16" t="s">
        <v>920</v>
      </c>
      <c r="D2189" s="16" t="s">
        <v>146</v>
      </c>
      <c r="E2189" s="16" t="n">
        <v>1</v>
      </c>
      <c r="F2189" s="16" t="n">
        <v>461</v>
      </c>
      <c r="G2189" s="16" t="n">
        <v>0</v>
      </c>
      <c r="H2189" s="16" t="s">
        <v>112</v>
      </c>
      <c r="I2189" s="16" t="s">
        <v>60</v>
      </c>
      <c r="J2189" s="16" t="n">
        <v>3</v>
      </c>
      <c r="K2189" s="16" t="n">
        <v>4</v>
      </c>
      <c r="L2189" s="16" t="s">
        <v>41</v>
      </c>
      <c r="M2189" s="16" t="str">
        <f aca="false">IF(COUNTIF($A$2:A2189,A2189)&gt;1,"DUPLICATE","")</f>
        <v/>
      </c>
    </row>
    <row r="2190" customFormat="false" ht="15" hidden="false" customHeight="false" outlineLevel="0" collapsed="false">
      <c r="A2190" s="16" t="s">
        <v>3314</v>
      </c>
      <c r="B2190" s="16" t="s">
        <v>3311</v>
      </c>
      <c r="C2190" s="16" t="s">
        <v>1784</v>
      </c>
      <c r="D2190" s="16" t="s">
        <v>88</v>
      </c>
      <c r="E2190" s="16" t="n">
        <v>2</v>
      </c>
      <c r="F2190" s="16" t="n">
        <v>3134</v>
      </c>
      <c r="G2190" s="16" t="n">
        <v>0.05</v>
      </c>
      <c r="H2190" s="16" t="s">
        <v>208</v>
      </c>
      <c r="I2190" s="16" t="s">
        <v>71</v>
      </c>
      <c r="J2190" s="16" t="n">
        <v>7</v>
      </c>
      <c r="K2190" s="16" t="n">
        <v>3</v>
      </c>
      <c r="L2190" s="16" t="s">
        <v>41</v>
      </c>
      <c r="M2190" s="16" t="str">
        <f aca="false">IF(COUNTIF($A$2:A2190,A2190)&gt;1,"DUPLICATE","")</f>
        <v/>
      </c>
    </row>
    <row r="2191" customFormat="false" ht="15" hidden="false" customHeight="false" outlineLevel="0" collapsed="false">
      <c r="A2191" s="16" t="s">
        <v>3315</v>
      </c>
      <c r="B2191" s="16" t="s">
        <v>3311</v>
      </c>
      <c r="C2191" s="16" t="s">
        <v>3316</v>
      </c>
      <c r="D2191" s="16" t="s">
        <v>108</v>
      </c>
      <c r="E2191" s="16" t="n">
        <v>1</v>
      </c>
      <c r="F2191" s="16" t="n">
        <v>3636</v>
      </c>
      <c r="G2191" s="16" t="n">
        <v>0.05</v>
      </c>
      <c r="H2191" s="16" t="s">
        <v>112</v>
      </c>
      <c r="I2191" s="16" t="s">
        <v>60</v>
      </c>
      <c r="J2191" s="16" t="n">
        <v>4</v>
      </c>
      <c r="K2191" s="16"/>
      <c r="L2191" s="16" t="s">
        <v>41</v>
      </c>
      <c r="M2191" s="16" t="str">
        <f aca="false">IF(COUNTIF($A$2:A2191,A2191)&gt;1,"DUPLICATE","")</f>
        <v/>
      </c>
    </row>
    <row r="2192" customFormat="false" ht="15" hidden="false" customHeight="false" outlineLevel="0" collapsed="false">
      <c r="A2192" s="16" t="s">
        <v>3317</v>
      </c>
      <c r="B2192" s="16" t="s">
        <v>3313</v>
      </c>
      <c r="C2192" s="16" t="s">
        <v>141</v>
      </c>
      <c r="D2192" s="16" t="s">
        <v>229</v>
      </c>
      <c r="E2192" s="16" t="n">
        <v>3</v>
      </c>
      <c r="F2192" s="16" t="n">
        <v>471</v>
      </c>
      <c r="G2192" s="16" t="n">
        <v>0.15</v>
      </c>
      <c r="H2192" s="16" t="s">
        <v>560</v>
      </c>
      <c r="I2192" s="16" t="s">
        <v>71</v>
      </c>
      <c r="J2192" s="16" t="n">
        <v>2</v>
      </c>
      <c r="K2192" s="16" t="n">
        <v>5</v>
      </c>
      <c r="L2192" s="16" t="s">
        <v>41</v>
      </c>
      <c r="M2192" s="16" t="str">
        <f aca="false">IF(COUNTIF($A$2:A2192,A2192)&gt;1,"DUPLICATE","")</f>
        <v/>
      </c>
    </row>
    <row r="2193" customFormat="false" ht="15" hidden="false" customHeight="false" outlineLevel="0" collapsed="false">
      <c r="A2193" s="16" t="s">
        <v>3318</v>
      </c>
      <c r="B2193" s="16" t="s">
        <v>3311</v>
      </c>
      <c r="C2193" s="16" t="s">
        <v>417</v>
      </c>
      <c r="D2193" s="16" t="s">
        <v>259</v>
      </c>
      <c r="E2193" s="16" t="n">
        <v>1</v>
      </c>
      <c r="F2193" s="16" t="n">
        <v>482</v>
      </c>
      <c r="G2193" s="16" t="n">
        <v>0</v>
      </c>
      <c r="H2193" s="16" t="s">
        <v>208</v>
      </c>
      <c r="I2193" s="16" t="s">
        <v>40</v>
      </c>
      <c r="J2193" s="16" t="n">
        <v>6</v>
      </c>
      <c r="K2193" s="16" t="n">
        <v>3</v>
      </c>
      <c r="L2193" s="16" t="s">
        <v>41</v>
      </c>
      <c r="M2193" s="16" t="str">
        <f aca="false">IF(COUNTIF($A$2:A2193,A2193)&gt;1,"DUPLICATE","")</f>
        <v/>
      </c>
    </row>
    <row r="2194" customFormat="false" ht="15" hidden="false" customHeight="false" outlineLevel="0" collapsed="false">
      <c r="A2194" s="16" t="s">
        <v>3319</v>
      </c>
      <c r="B2194" s="16" t="s">
        <v>3311</v>
      </c>
      <c r="C2194" s="16" t="s">
        <v>3320</v>
      </c>
      <c r="D2194" s="16" t="s">
        <v>179</v>
      </c>
      <c r="E2194" s="16" t="n">
        <v>2</v>
      </c>
      <c r="F2194" s="16" t="n">
        <v>2383</v>
      </c>
      <c r="G2194" s="16" t="n">
        <v>0.05</v>
      </c>
      <c r="H2194" s="16" t="s">
        <v>208</v>
      </c>
      <c r="I2194" s="16" t="s">
        <v>40</v>
      </c>
      <c r="J2194" s="16" t="n">
        <v>5</v>
      </c>
      <c r="K2194" s="16" t="n">
        <v>4</v>
      </c>
      <c r="L2194" s="16" t="s">
        <v>41</v>
      </c>
      <c r="M2194" s="16" t="str">
        <f aca="false">IF(COUNTIF($A$2:A2194,A2194)&gt;1,"DUPLICATE","")</f>
        <v/>
      </c>
    </row>
    <row r="2195" customFormat="false" ht="15" hidden="false" customHeight="false" outlineLevel="0" collapsed="false">
      <c r="A2195" s="16" t="s">
        <v>3321</v>
      </c>
      <c r="B2195" s="16" t="s">
        <v>3311</v>
      </c>
      <c r="C2195" s="16" t="s">
        <v>2567</v>
      </c>
      <c r="D2195" s="16" t="s">
        <v>129</v>
      </c>
      <c r="E2195" s="16" t="n">
        <v>1</v>
      </c>
      <c r="F2195" s="16" t="n">
        <v>573</v>
      </c>
      <c r="G2195" s="16" t="n">
        <v>0.05</v>
      </c>
      <c r="H2195" s="16" t="s">
        <v>81</v>
      </c>
      <c r="I2195" s="16" t="s">
        <v>40</v>
      </c>
      <c r="J2195" s="16" t="n">
        <v>2</v>
      </c>
      <c r="K2195" s="16" t="n">
        <v>4</v>
      </c>
      <c r="L2195" s="16" t="s">
        <v>41</v>
      </c>
      <c r="M2195" s="16" t="str">
        <f aca="false">IF(COUNTIF($A$2:A2195,A2195)&gt;1,"DUPLICATE","")</f>
        <v/>
      </c>
    </row>
    <row r="2196" customFormat="false" ht="15" hidden="false" customHeight="false" outlineLevel="0" collapsed="false">
      <c r="A2196" s="16" t="s">
        <v>3322</v>
      </c>
      <c r="B2196" s="16" t="s">
        <v>3311</v>
      </c>
      <c r="C2196" s="16" t="s">
        <v>480</v>
      </c>
      <c r="D2196" s="16" t="s">
        <v>95</v>
      </c>
      <c r="E2196" s="16" t="n">
        <v>2</v>
      </c>
      <c r="F2196" s="16" t="n">
        <v>1486</v>
      </c>
      <c r="G2196" s="16" t="n">
        <v>0</v>
      </c>
      <c r="H2196" s="16" t="s">
        <v>81</v>
      </c>
      <c r="I2196" s="16" t="s">
        <v>47</v>
      </c>
      <c r="J2196" s="16" t="n">
        <v>2</v>
      </c>
      <c r="K2196" s="16"/>
      <c r="L2196" s="16" t="s">
        <v>41</v>
      </c>
      <c r="M2196" s="16" t="str">
        <f aca="false">IF(COUNTIF($A$2:A2196,A2196)&gt;1,"DUPLICATE","")</f>
        <v/>
      </c>
    </row>
    <row r="2197" customFormat="false" ht="15" hidden="false" customHeight="false" outlineLevel="0" collapsed="false">
      <c r="A2197" s="16" t="s">
        <v>3323</v>
      </c>
      <c r="B2197" s="16" t="s">
        <v>3311</v>
      </c>
      <c r="C2197" s="16" t="s">
        <v>1936</v>
      </c>
      <c r="D2197" s="16" t="s">
        <v>232</v>
      </c>
      <c r="E2197" s="16" t="n">
        <v>1</v>
      </c>
      <c r="F2197" s="16" t="n">
        <v>1913</v>
      </c>
      <c r="G2197" s="16" t="n">
        <v>0</v>
      </c>
      <c r="H2197" s="16" t="s">
        <v>130</v>
      </c>
      <c r="I2197" s="16" t="s">
        <v>60</v>
      </c>
      <c r="J2197" s="16" t="n">
        <v>3</v>
      </c>
      <c r="K2197" s="16" t="n">
        <v>5</v>
      </c>
      <c r="L2197" s="16" t="s">
        <v>41</v>
      </c>
      <c r="M2197" s="16" t="str">
        <f aca="false">IF(COUNTIF($A$2:A2197,A2197)&gt;1,"DUPLICATE","")</f>
        <v/>
      </c>
    </row>
    <row r="2198" customFormat="false" ht="15" hidden="false" customHeight="false" outlineLevel="0" collapsed="false">
      <c r="A2198" s="16" t="s">
        <v>3324</v>
      </c>
      <c r="B2198" s="16" t="s">
        <v>3311</v>
      </c>
      <c r="C2198" s="16" t="s">
        <v>662</v>
      </c>
      <c r="D2198" s="16" t="s">
        <v>219</v>
      </c>
      <c r="E2198" s="16" t="n">
        <v>1</v>
      </c>
      <c r="F2198" s="16" t="n">
        <v>1363</v>
      </c>
      <c r="G2198" s="16"/>
      <c r="H2198" s="16" t="s">
        <v>81</v>
      </c>
      <c r="I2198" s="16" t="s">
        <v>60</v>
      </c>
      <c r="J2198" s="16" t="n">
        <v>2</v>
      </c>
      <c r="K2198" s="16" t="n">
        <v>4</v>
      </c>
      <c r="L2198" s="16" t="s">
        <v>41</v>
      </c>
      <c r="M2198" s="16" t="str">
        <f aca="false">IF(COUNTIF($A$2:A2198,A2198)&gt;1,"DUPLICATE","")</f>
        <v/>
      </c>
    </row>
    <row r="2199" customFormat="false" ht="15" hidden="false" customHeight="false" outlineLevel="0" collapsed="false">
      <c r="A2199" s="16" t="s">
        <v>3325</v>
      </c>
      <c r="B2199" s="16" t="s">
        <v>3311</v>
      </c>
      <c r="C2199" s="16" t="s">
        <v>307</v>
      </c>
      <c r="D2199" s="16" t="s">
        <v>660</v>
      </c>
      <c r="E2199" s="16" t="n">
        <v>1</v>
      </c>
      <c r="F2199" s="16" t="n">
        <v>1724</v>
      </c>
      <c r="G2199" s="16" t="n">
        <v>0.15</v>
      </c>
      <c r="H2199" s="16" t="s">
        <v>112</v>
      </c>
      <c r="I2199" s="16" t="s">
        <v>71</v>
      </c>
      <c r="J2199" s="16" t="n">
        <v>2</v>
      </c>
      <c r="K2199" s="16" t="n">
        <v>4</v>
      </c>
      <c r="L2199" s="16" t="s">
        <v>41</v>
      </c>
      <c r="M2199" s="16" t="str">
        <f aca="false">IF(COUNTIF($A$2:A2199,A2199)&gt;1,"DUPLICATE","")</f>
        <v/>
      </c>
    </row>
    <row r="2200" customFormat="false" ht="15" hidden="false" customHeight="false" outlineLevel="0" collapsed="false">
      <c r="A2200" s="16" t="s">
        <v>3326</v>
      </c>
      <c r="B2200" s="16" t="s">
        <v>3311</v>
      </c>
      <c r="C2200" s="16" t="s">
        <v>3243</v>
      </c>
      <c r="D2200" s="16" t="s">
        <v>639</v>
      </c>
      <c r="E2200" s="16" t="n">
        <v>2</v>
      </c>
      <c r="F2200" s="16" t="n">
        <v>800</v>
      </c>
      <c r="G2200" s="16" t="n">
        <v>0.05</v>
      </c>
      <c r="H2200" s="16" t="s">
        <v>56</v>
      </c>
      <c r="I2200" s="16" t="s">
        <v>60</v>
      </c>
      <c r="J2200" s="16" t="n">
        <v>4</v>
      </c>
      <c r="K2200" s="16" t="n">
        <v>3</v>
      </c>
      <c r="L2200" s="16" t="s">
        <v>41</v>
      </c>
      <c r="M2200" s="16" t="str">
        <f aca="false">IF(COUNTIF($A$2:A2200,A2200)&gt;1,"DUPLICATE","")</f>
        <v/>
      </c>
    </row>
    <row r="2201" customFormat="false" ht="15" hidden="false" customHeight="false" outlineLevel="0" collapsed="false">
      <c r="A2201" s="16" t="s">
        <v>3327</v>
      </c>
      <c r="B2201" s="16" t="s">
        <v>3311</v>
      </c>
      <c r="C2201" s="16" t="s">
        <v>2239</v>
      </c>
      <c r="D2201" s="16" t="s">
        <v>157</v>
      </c>
      <c r="E2201" s="16" t="n">
        <v>3</v>
      </c>
      <c r="F2201" s="16" t="n">
        <v>1146</v>
      </c>
      <c r="G2201" s="16" t="n">
        <v>0.2</v>
      </c>
      <c r="H2201" s="16" t="s">
        <v>39</v>
      </c>
      <c r="I2201" s="16" t="s">
        <v>71</v>
      </c>
      <c r="J2201" s="16" t="n">
        <v>4</v>
      </c>
      <c r="K2201" s="16" t="n">
        <v>4</v>
      </c>
      <c r="L2201" s="16" t="s">
        <v>41</v>
      </c>
      <c r="M2201" s="16" t="str">
        <f aca="false">IF(COUNTIF($A$2:A2201,A2201)&gt;1,"DUPLICATE","")</f>
        <v/>
      </c>
    </row>
    <row r="2202" customFormat="false" ht="15" hidden="false" customHeight="false" outlineLevel="0" collapsed="false">
      <c r="A2202" s="16" t="s">
        <v>3328</v>
      </c>
      <c r="B2202" s="16" t="s">
        <v>3311</v>
      </c>
      <c r="C2202" s="16" t="s">
        <v>2192</v>
      </c>
      <c r="D2202" s="16" t="s">
        <v>225</v>
      </c>
      <c r="E2202" s="16" t="n">
        <v>1</v>
      </c>
      <c r="F2202" s="16" t="n">
        <v>397</v>
      </c>
      <c r="G2202" s="16" t="n">
        <v>0</v>
      </c>
      <c r="H2202" s="16" t="s">
        <v>112</v>
      </c>
      <c r="I2202" s="16" t="s">
        <v>60</v>
      </c>
      <c r="J2202" s="16" t="n">
        <v>2</v>
      </c>
      <c r="K2202" s="16" t="n">
        <v>4</v>
      </c>
      <c r="L2202" s="16" t="s">
        <v>41</v>
      </c>
      <c r="M2202" s="16" t="str">
        <f aca="false">IF(COUNTIF($A$2:A2202,A2202)&gt;1,"DUPLICATE","")</f>
        <v/>
      </c>
    </row>
    <row r="2203" customFormat="false" ht="15" hidden="false" customHeight="false" outlineLevel="0" collapsed="false">
      <c r="A2203" s="16" t="s">
        <v>3329</v>
      </c>
      <c r="B2203" s="16" t="s">
        <v>3311</v>
      </c>
      <c r="C2203" s="16" t="s">
        <v>332</v>
      </c>
      <c r="D2203" s="16" t="s">
        <v>229</v>
      </c>
      <c r="E2203" s="16" t="n">
        <v>3</v>
      </c>
      <c r="F2203" s="16" t="n">
        <v>449</v>
      </c>
      <c r="G2203" s="16" t="n">
        <v>0.15</v>
      </c>
      <c r="H2203" s="16" t="s">
        <v>56</v>
      </c>
      <c r="I2203" s="16" t="s">
        <v>47</v>
      </c>
      <c r="J2203" s="16" t="n">
        <v>8</v>
      </c>
      <c r="K2203" s="16" t="n">
        <v>3</v>
      </c>
      <c r="L2203" s="16" t="s">
        <v>41</v>
      </c>
      <c r="M2203" s="16" t="str">
        <f aca="false">IF(COUNTIF($A$2:A2203,A2203)&gt;1,"DUPLICATE","")</f>
        <v/>
      </c>
    </row>
    <row r="2204" customFormat="false" ht="15" hidden="false" customHeight="false" outlineLevel="0" collapsed="false">
      <c r="A2204" s="16" t="s">
        <v>3330</v>
      </c>
      <c r="B2204" s="16" t="s">
        <v>3311</v>
      </c>
      <c r="C2204" s="16" t="s">
        <v>249</v>
      </c>
      <c r="D2204" s="16" t="s">
        <v>105</v>
      </c>
      <c r="E2204" s="16" t="n">
        <v>1</v>
      </c>
      <c r="F2204" s="16" t="n">
        <v>380</v>
      </c>
      <c r="G2204" s="16" t="n">
        <v>0.2</v>
      </c>
      <c r="H2204" s="16" t="s">
        <v>46</v>
      </c>
      <c r="I2204" s="16" t="s">
        <v>60</v>
      </c>
      <c r="J2204" s="16" t="n">
        <v>5</v>
      </c>
      <c r="K2204" s="16" t="n">
        <v>4</v>
      </c>
      <c r="L2204" s="16" t="s">
        <v>41</v>
      </c>
      <c r="M2204" s="16" t="str">
        <f aca="false">IF(COUNTIF($A$2:A2204,A2204)&gt;1,"DUPLICATE","")</f>
        <v/>
      </c>
    </row>
    <row r="2205" customFormat="false" ht="15" hidden="false" customHeight="false" outlineLevel="0" collapsed="false">
      <c r="A2205" s="16" t="s">
        <v>3331</v>
      </c>
      <c r="B2205" s="16" t="s">
        <v>3311</v>
      </c>
      <c r="C2205" s="16" t="s">
        <v>207</v>
      </c>
      <c r="D2205" s="16" t="s">
        <v>232</v>
      </c>
      <c r="E2205" s="16" t="n">
        <v>2</v>
      </c>
      <c r="F2205" s="16" t="n">
        <v>2046</v>
      </c>
      <c r="G2205" s="16" t="n">
        <v>0.1</v>
      </c>
      <c r="H2205" s="16" t="s">
        <v>89</v>
      </c>
      <c r="I2205" s="16" t="s">
        <v>71</v>
      </c>
      <c r="J2205" s="16" t="n">
        <v>2</v>
      </c>
      <c r="K2205" s="16" t="n">
        <v>5</v>
      </c>
      <c r="L2205" s="16" t="s">
        <v>41</v>
      </c>
      <c r="M2205" s="16" t="str">
        <f aca="false">IF(COUNTIF($A$2:A2205,A2205)&gt;1,"DUPLICATE","")</f>
        <v/>
      </c>
    </row>
    <row r="2206" customFormat="false" ht="15" hidden="false" customHeight="false" outlineLevel="0" collapsed="false">
      <c r="A2206" s="16" t="s">
        <v>3332</v>
      </c>
      <c r="B2206" s="16" t="s">
        <v>3333</v>
      </c>
      <c r="C2206" s="16" t="s">
        <v>1499</v>
      </c>
      <c r="D2206" s="16" t="s">
        <v>191</v>
      </c>
      <c r="E2206" s="16" t="n">
        <v>2</v>
      </c>
      <c r="F2206" s="16" t="n">
        <v>388</v>
      </c>
      <c r="G2206" s="16" t="n">
        <v>0.1</v>
      </c>
      <c r="H2206" s="16" t="s">
        <v>208</v>
      </c>
      <c r="I2206" s="16" t="s">
        <v>71</v>
      </c>
      <c r="J2206" s="16" t="n">
        <v>5</v>
      </c>
      <c r="K2206" s="16" t="n">
        <v>4</v>
      </c>
      <c r="L2206" s="16" t="s">
        <v>41</v>
      </c>
      <c r="M2206" s="16" t="str">
        <f aca="false">IF(COUNTIF($A$2:A2206,A2206)&gt;1,"DUPLICATE","")</f>
        <v/>
      </c>
    </row>
    <row r="2207" customFormat="false" ht="15" hidden="false" customHeight="false" outlineLevel="0" collapsed="false">
      <c r="A2207" s="16" t="s">
        <v>3334</v>
      </c>
      <c r="B2207" s="16" t="s">
        <v>3333</v>
      </c>
      <c r="C2207" s="16" t="s">
        <v>1738</v>
      </c>
      <c r="D2207" s="16" t="s">
        <v>126</v>
      </c>
      <c r="E2207" s="16" t="n">
        <v>1</v>
      </c>
      <c r="F2207" s="16" t="n">
        <v>393</v>
      </c>
      <c r="G2207" s="16" t="n">
        <v>0</v>
      </c>
      <c r="H2207" s="16" t="s">
        <v>112</v>
      </c>
      <c r="I2207" s="16" t="s">
        <v>60</v>
      </c>
      <c r="J2207" s="16" t="n">
        <v>4</v>
      </c>
      <c r="K2207" s="16" t="n">
        <v>4</v>
      </c>
      <c r="L2207" s="16" t="s">
        <v>41</v>
      </c>
      <c r="M2207" s="16" t="str">
        <f aca="false">IF(COUNTIF($A$2:A2207,A2207)&gt;1,"DUPLICATE","")</f>
        <v/>
      </c>
    </row>
    <row r="2208" customFormat="false" ht="15" hidden="false" customHeight="false" outlineLevel="0" collapsed="false">
      <c r="A2208" s="16" t="s">
        <v>3334</v>
      </c>
      <c r="B2208" s="16" t="s">
        <v>3333</v>
      </c>
      <c r="C2208" s="16" t="s">
        <v>1738</v>
      </c>
      <c r="D2208" s="16" t="s">
        <v>126</v>
      </c>
      <c r="E2208" s="16" t="n">
        <v>1</v>
      </c>
      <c r="F2208" s="16" t="n">
        <v>393</v>
      </c>
      <c r="G2208" s="16" t="n">
        <v>0</v>
      </c>
      <c r="H2208" s="16" t="s">
        <v>112</v>
      </c>
      <c r="I2208" s="16" t="s">
        <v>60</v>
      </c>
      <c r="J2208" s="16" t="n">
        <v>4</v>
      </c>
      <c r="K2208" s="16" t="n">
        <v>4</v>
      </c>
      <c r="L2208" s="16" t="s">
        <v>41</v>
      </c>
      <c r="M2208" s="16" t="str">
        <f aca="false">IF(COUNTIF($A$2:A2208,A2208)&gt;1,"DUPLICATE","")</f>
        <v>DUPLICATE</v>
      </c>
    </row>
    <row r="2209" customFormat="false" ht="15" hidden="false" customHeight="false" outlineLevel="0" collapsed="false">
      <c r="A2209" s="16" t="s">
        <v>3335</v>
      </c>
      <c r="B2209" s="16" t="s">
        <v>3333</v>
      </c>
      <c r="C2209" s="16" t="s">
        <v>817</v>
      </c>
      <c r="D2209" s="16" t="s">
        <v>173</v>
      </c>
      <c r="E2209" s="16" t="n">
        <v>1</v>
      </c>
      <c r="F2209" s="16" t="n">
        <v>1167</v>
      </c>
      <c r="G2209" s="16" t="n">
        <v>0.15</v>
      </c>
      <c r="H2209" s="16" t="s">
        <v>67</v>
      </c>
      <c r="I2209" s="16" t="s">
        <v>60</v>
      </c>
      <c r="J2209" s="16" t="n">
        <v>5</v>
      </c>
      <c r="K2209" s="16"/>
      <c r="L2209" s="16" t="s">
        <v>41</v>
      </c>
      <c r="M2209" s="16" t="str">
        <f aca="false">IF(COUNTIF($A$2:A2209,A2209)&gt;1,"DUPLICATE","")</f>
        <v/>
      </c>
    </row>
    <row r="2210" customFormat="false" ht="15" hidden="false" customHeight="false" outlineLevel="0" collapsed="false">
      <c r="A2210" s="16" t="s">
        <v>3336</v>
      </c>
      <c r="B2210" s="16" t="s">
        <v>3333</v>
      </c>
      <c r="C2210" s="16" t="s">
        <v>2984</v>
      </c>
      <c r="D2210" s="16" t="s">
        <v>300</v>
      </c>
      <c r="E2210" s="16" t="n">
        <v>1</v>
      </c>
      <c r="F2210" s="16" t="n">
        <v>2455</v>
      </c>
      <c r="G2210" s="16" t="n">
        <v>0.3</v>
      </c>
      <c r="H2210" s="16" t="s">
        <v>81</v>
      </c>
      <c r="I2210" s="16" t="s">
        <v>60</v>
      </c>
      <c r="J2210" s="16" t="n">
        <v>4</v>
      </c>
      <c r="K2210" s="16" t="n">
        <v>5</v>
      </c>
      <c r="L2210" s="16" t="s">
        <v>41</v>
      </c>
      <c r="M2210" s="16" t="str">
        <f aca="false">IF(COUNTIF($A$2:A2210,A2210)&gt;1,"DUPLICATE","")</f>
        <v/>
      </c>
    </row>
    <row r="2211" customFormat="false" ht="15" hidden="false" customHeight="false" outlineLevel="0" collapsed="false">
      <c r="A2211" s="16" t="s">
        <v>3337</v>
      </c>
      <c r="B2211" s="16" t="s">
        <v>3333</v>
      </c>
      <c r="C2211" s="16" t="s">
        <v>1371</v>
      </c>
      <c r="D2211" s="16" t="s">
        <v>184</v>
      </c>
      <c r="E2211" s="16" t="n">
        <v>1</v>
      </c>
      <c r="F2211" s="16" t="n">
        <v>1252</v>
      </c>
      <c r="G2211" s="16" t="n">
        <v>0.1</v>
      </c>
      <c r="H2211" s="16" t="s">
        <v>130</v>
      </c>
      <c r="I2211" s="16" t="s">
        <v>100</v>
      </c>
      <c r="J2211" s="16" t="n">
        <v>4</v>
      </c>
      <c r="K2211" s="16" t="n">
        <v>4</v>
      </c>
      <c r="L2211" s="16" t="s">
        <v>41</v>
      </c>
      <c r="M2211" s="16" t="str">
        <f aca="false">IF(COUNTIF($A$2:A2211,A2211)&gt;1,"DUPLICATE","")</f>
        <v/>
      </c>
    </row>
    <row r="2212" customFormat="false" ht="15" hidden="false" customHeight="false" outlineLevel="0" collapsed="false">
      <c r="A2212" s="16" t="s">
        <v>3338</v>
      </c>
      <c r="B2212" s="16" t="s">
        <v>3333</v>
      </c>
      <c r="C2212" s="16" t="s">
        <v>3339</v>
      </c>
      <c r="D2212" s="16" t="s">
        <v>136</v>
      </c>
      <c r="E2212" s="16" t="n">
        <v>1</v>
      </c>
      <c r="F2212" s="16" t="n">
        <v>2151</v>
      </c>
      <c r="G2212" s="16" t="n">
        <v>0</v>
      </c>
      <c r="H2212" s="16" t="s">
        <v>112</v>
      </c>
      <c r="I2212" s="16" t="s">
        <v>40</v>
      </c>
      <c r="J2212" s="16" t="n">
        <v>2</v>
      </c>
      <c r="K2212" s="16"/>
      <c r="L2212" s="16" t="s">
        <v>41</v>
      </c>
      <c r="M2212" s="16" t="str">
        <f aca="false">IF(COUNTIF($A$2:A2212,A2212)&gt;1,"DUPLICATE","")</f>
        <v/>
      </c>
    </row>
    <row r="2213" customFormat="false" ht="15" hidden="false" customHeight="false" outlineLevel="0" collapsed="false">
      <c r="A2213" s="16" t="s">
        <v>3340</v>
      </c>
      <c r="B2213" s="16" t="s">
        <v>3333</v>
      </c>
      <c r="C2213" s="16" t="s">
        <v>1352</v>
      </c>
      <c r="D2213" s="16" t="s">
        <v>250</v>
      </c>
      <c r="E2213" s="16" t="n">
        <v>1</v>
      </c>
      <c r="F2213" s="16" t="n">
        <v>692</v>
      </c>
      <c r="G2213" s="16" t="n">
        <v>0.2</v>
      </c>
      <c r="H2213" s="16" t="s">
        <v>130</v>
      </c>
      <c r="I2213" s="16" t="s">
        <v>60</v>
      </c>
      <c r="J2213" s="16" t="n">
        <v>3</v>
      </c>
      <c r="K2213" s="16"/>
      <c r="L2213" s="16" t="s">
        <v>174</v>
      </c>
      <c r="M2213" s="16" t="str">
        <f aca="false">IF(COUNTIF($A$2:A2213,A2213)&gt;1,"DUPLICATE","")</f>
        <v/>
      </c>
    </row>
    <row r="2214" customFormat="false" ht="15" hidden="false" customHeight="false" outlineLevel="0" collapsed="false">
      <c r="A2214" s="16" t="s">
        <v>3341</v>
      </c>
      <c r="B2214" s="16" t="s">
        <v>3333</v>
      </c>
      <c r="C2214" s="16" t="s">
        <v>1971</v>
      </c>
      <c r="D2214" s="16" t="s">
        <v>108</v>
      </c>
      <c r="E2214" s="16" t="n">
        <v>4</v>
      </c>
      <c r="F2214" s="16" t="n">
        <v>3405</v>
      </c>
      <c r="G2214" s="16" t="n">
        <v>0.2</v>
      </c>
      <c r="H2214" s="16" t="s">
        <v>130</v>
      </c>
      <c r="I2214" s="16" t="s">
        <v>60</v>
      </c>
      <c r="J2214" s="16" t="n">
        <v>2</v>
      </c>
      <c r="K2214" s="16" t="n">
        <v>4</v>
      </c>
      <c r="L2214" s="16" t="s">
        <v>41</v>
      </c>
      <c r="M2214" s="16" t="str">
        <f aca="false">IF(COUNTIF($A$2:A2214,A2214)&gt;1,"DUPLICATE","")</f>
        <v/>
      </c>
    </row>
    <row r="2215" customFormat="false" ht="15" hidden="false" customHeight="false" outlineLevel="0" collapsed="false">
      <c r="A2215" s="16" t="s">
        <v>3342</v>
      </c>
      <c r="B2215" s="16" t="s">
        <v>3333</v>
      </c>
      <c r="C2215" s="16" t="s">
        <v>448</v>
      </c>
      <c r="D2215" s="16" t="s">
        <v>229</v>
      </c>
      <c r="E2215" s="16" t="n">
        <v>2</v>
      </c>
      <c r="F2215" s="16" t="s">
        <v>3343</v>
      </c>
      <c r="G2215" s="16" t="n">
        <v>0.05</v>
      </c>
      <c r="H2215" s="16" t="s">
        <v>89</v>
      </c>
      <c r="I2215" s="16" t="s">
        <v>60</v>
      </c>
      <c r="J2215" s="16" t="n">
        <v>2</v>
      </c>
      <c r="K2215" s="16" t="n">
        <v>3</v>
      </c>
      <c r="L2215" s="16" t="s">
        <v>57</v>
      </c>
      <c r="M2215" s="16" t="str">
        <f aca="false">IF(COUNTIF($A$2:A2215,A2215)&gt;1,"DUPLICATE","")</f>
        <v/>
      </c>
    </row>
    <row r="2216" customFormat="false" ht="15" hidden="false" customHeight="false" outlineLevel="0" collapsed="false">
      <c r="A2216" s="16" t="s">
        <v>3344</v>
      </c>
      <c r="B2216" s="16" t="s">
        <v>3333</v>
      </c>
      <c r="C2216" s="16" t="s">
        <v>1085</v>
      </c>
      <c r="D2216" s="16" t="s">
        <v>63</v>
      </c>
      <c r="E2216" s="16" t="n">
        <v>1</v>
      </c>
      <c r="F2216" s="16" t="s">
        <v>3345</v>
      </c>
      <c r="G2216" s="16" t="n">
        <v>0.05</v>
      </c>
      <c r="H2216" s="16" t="s">
        <v>81</v>
      </c>
      <c r="I2216" s="16" t="s">
        <v>40</v>
      </c>
      <c r="J2216" s="16" t="n">
        <v>3</v>
      </c>
      <c r="K2216" s="16" t="n">
        <v>3</v>
      </c>
      <c r="L2216" s="16" t="s">
        <v>41</v>
      </c>
      <c r="M2216" s="16" t="str">
        <f aca="false">IF(COUNTIF($A$2:A2216,A2216)&gt;1,"DUPLICATE","")</f>
        <v/>
      </c>
    </row>
    <row r="2217" customFormat="false" ht="15" hidden="false" customHeight="false" outlineLevel="0" collapsed="false">
      <c r="A2217" s="16" t="s">
        <v>3346</v>
      </c>
      <c r="B2217" s="16" t="s">
        <v>3333</v>
      </c>
      <c r="C2217" s="16" t="s">
        <v>943</v>
      </c>
      <c r="D2217" s="16" t="s">
        <v>721</v>
      </c>
      <c r="E2217" s="16" t="n">
        <v>2</v>
      </c>
      <c r="F2217" s="16" t="n">
        <v>505</v>
      </c>
      <c r="G2217" s="16" t="n">
        <v>0.15</v>
      </c>
      <c r="H2217" s="16" t="s">
        <v>130</v>
      </c>
      <c r="I2217" s="16" t="s">
        <v>71</v>
      </c>
      <c r="J2217" s="16" t="n">
        <v>4</v>
      </c>
      <c r="K2217" s="16" t="n">
        <v>4</v>
      </c>
      <c r="L2217" s="16" t="s">
        <v>41</v>
      </c>
      <c r="M2217" s="16" t="str">
        <f aca="false">IF(COUNTIF($A$2:A2217,A2217)&gt;1,"DUPLICATE","")</f>
        <v/>
      </c>
    </row>
    <row r="2218" customFormat="false" ht="15" hidden="false" customHeight="false" outlineLevel="0" collapsed="false">
      <c r="A2218" s="16" t="s">
        <v>3347</v>
      </c>
      <c r="B2218" s="16" t="s">
        <v>3333</v>
      </c>
      <c r="C2218" s="16" t="s">
        <v>370</v>
      </c>
      <c r="D2218" s="16" t="s">
        <v>259</v>
      </c>
      <c r="E2218" s="16" t="n">
        <v>4</v>
      </c>
      <c r="F2218" s="16" t="n">
        <v>503</v>
      </c>
      <c r="G2218" s="16" t="n">
        <v>0.15</v>
      </c>
      <c r="H2218" s="16" t="s">
        <v>130</v>
      </c>
      <c r="I2218" s="16" t="s">
        <v>60</v>
      </c>
      <c r="J2218" s="16" t="n">
        <v>3</v>
      </c>
      <c r="K2218" s="16" t="n">
        <v>5</v>
      </c>
      <c r="L2218" s="16" t="s">
        <v>41</v>
      </c>
      <c r="M2218" s="16" t="str">
        <f aca="false">IF(COUNTIF($A$2:A2218,A2218)&gt;1,"DUPLICATE","")</f>
        <v/>
      </c>
    </row>
    <row r="2219" customFormat="false" ht="15" hidden="false" customHeight="false" outlineLevel="0" collapsed="false">
      <c r="A2219" s="16" t="s">
        <v>3348</v>
      </c>
      <c r="B2219" s="16" t="s">
        <v>3333</v>
      </c>
      <c r="C2219" s="16" t="s">
        <v>138</v>
      </c>
      <c r="D2219" s="16" t="s">
        <v>139</v>
      </c>
      <c r="E2219" s="16" t="n">
        <v>4</v>
      </c>
      <c r="F2219" s="16" t="n">
        <v>353</v>
      </c>
      <c r="G2219" s="16" t="n">
        <v>0.1</v>
      </c>
      <c r="H2219" s="16" t="s">
        <v>130</v>
      </c>
      <c r="I2219" s="16" t="s">
        <v>71</v>
      </c>
      <c r="J2219" s="16" t="n">
        <v>2</v>
      </c>
      <c r="K2219" s="16" t="n">
        <v>5</v>
      </c>
      <c r="L2219" s="16" t="s">
        <v>41</v>
      </c>
      <c r="M2219" s="16" t="str">
        <f aca="false">IF(COUNTIF($A$2:A2219,A2219)&gt;1,"DUPLICATE","")</f>
        <v/>
      </c>
    </row>
    <row r="2220" customFormat="false" ht="15" hidden="false" customHeight="false" outlineLevel="0" collapsed="false">
      <c r="A2220" s="16" t="s">
        <v>3349</v>
      </c>
      <c r="B2220" s="16" t="s">
        <v>3333</v>
      </c>
      <c r="C2220" s="16" t="s">
        <v>370</v>
      </c>
      <c r="D2220" s="16" t="s">
        <v>157</v>
      </c>
      <c r="E2220" s="16" t="n">
        <v>1</v>
      </c>
      <c r="F2220" s="16" t="n">
        <v>1133</v>
      </c>
      <c r="G2220" s="16" t="n">
        <v>0.15</v>
      </c>
      <c r="H2220" s="16" t="s">
        <v>130</v>
      </c>
      <c r="I2220" s="16" t="s">
        <v>60</v>
      </c>
      <c r="J2220" s="16" t="n">
        <v>3</v>
      </c>
      <c r="K2220" s="16" t="n">
        <v>4</v>
      </c>
      <c r="L2220" s="16" t="s">
        <v>41</v>
      </c>
      <c r="M2220" s="16" t="str">
        <f aca="false">IF(COUNTIF($A$2:A2220,A2220)&gt;1,"DUPLICATE","")</f>
        <v/>
      </c>
    </row>
    <row r="2221" customFormat="false" ht="15" hidden="false" customHeight="false" outlineLevel="0" collapsed="false">
      <c r="A2221" s="16" t="s">
        <v>3350</v>
      </c>
      <c r="B2221" s="16" t="s">
        <v>3333</v>
      </c>
      <c r="C2221" s="16" t="s">
        <v>894</v>
      </c>
      <c r="D2221" s="16" t="s">
        <v>225</v>
      </c>
      <c r="E2221" s="16" t="n">
        <v>2</v>
      </c>
      <c r="F2221" s="16" t="n">
        <v>408</v>
      </c>
      <c r="G2221" s="16" t="n">
        <v>0.15</v>
      </c>
      <c r="H2221" s="16" t="s">
        <v>565</v>
      </c>
      <c r="I2221" s="16" t="s">
        <v>40</v>
      </c>
      <c r="J2221" s="16" t="n">
        <v>4</v>
      </c>
      <c r="K2221" s="16"/>
      <c r="L2221" s="16" t="s">
        <v>41</v>
      </c>
      <c r="M2221" s="16" t="str">
        <f aca="false">IF(COUNTIF($A$2:A2221,A2221)&gt;1,"DUPLICATE","")</f>
        <v/>
      </c>
    </row>
    <row r="2222" customFormat="false" ht="15" hidden="false" customHeight="false" outlineLevel="0" collapsed="false">
      <c r="A2222" s="16" t="s">
        <v>3351</v>
      </c>
      <c r="B2222" s="16" t="s">
        <v>3333</v>
      </c>
      <c r="C2222" s="16" t="s">
        <v>178</v>
      </c>
      <c r="D2222" s="16" t="s">
        <v>222</v>
      </c>
      <c r="E2222" s="16" t="n">
        <v>1</v>
      </c>
      <c r="F2222" s="16" t="n">
        <v>1810</v>
      </c>
      <c r="G2222" s="16" t="n">
        <v>0.2</v>
      </c>
      <c r="H2222" s="16" t="s">
        <v>46</v>
      </c>
      <c r="I2222" s="16" t="s">
        <v>71</v>
      </c>
      <c r="J2222" s="16" t="n">
        <v>2</v>
      </c>
      <c r="K2222" s="16" t="n">
        <v>3</v>
      </c>
      <c r="L2222" s="16" t="s">
        <v>57</v>
      </c>
      <c r="M2222" s="16" t="str">
        <f aca="false">IF(COUNTIF($A$2:A2222,A2222)&gt;1,"DUPLICATE","")</f>
        <v/>
      </c>
    </row>
    <row r="2223" customFormat="false" ht="15" hidden="false" customHeight="false" outlineLevel="0" collapsed="false">
      <c r="A2223" s="16" t="s">
        <v>3352</v>
      </c>
      <c r="B2223" s="16" t="s">
        <v>3333</v>
      </c>
      <c r="C2223" s="16" t="s">
        <v>128</v>
      </c>
      <c r="D2223" s="16" t="s">
        <v>300</v>
      </c>
      <c r="E2223" s="16" t="n">
        <v>2</v>
      </c>
      <c r="F2223" s="16" t="n">
        <v>2406</v>
      </c>
      <c r="G2223" s="16" t="n">
        <v>0</v>
      </c>
      <c r="H2223" s="16" t="s">
        <v>130</v>
      </c>
      <c r="I2223" s="16" t="s">
        <v>60</v>
      </c>
      <c r="J2223" s="16" t="n">
        <v>4</v>
      </c>
      <c r="K2223" s="16" t="n">
        <v>4</v>
      </c>
      <c r="L2223" s="16" t="s">
        <v>41</v>
      </c>
      <c r="M2223" s="16" t="str">
        <f aca="false">IF(COUNTIF($A$2:A2223,A2223)&gt;1,"DUPLICATE","")</f>
        <v/>
      </c>
    </row>
    <row r="2224" customFormat="false" ht="15" hidden="false" customHeight="false" outlineLevel="0" collapsed="false">
      <c r="A2224" s="16" t="s">
        <v>3353</v>
      </c>
      <c r="B2224" s="16" t="s">
        <v>3333</v>
      </c>
      <c r="C2224" s="16" t="s">
        <v>1407</v>
      </c>
      <c r="D2224" s="16" t="s">
        <v>146</v>
      </c>
      <c r="E2224" s="16" t="n">
        <v>2</v>
      </c>
      <c r="F2224" s="16" t="n">
        <v>455</v>
      </c>
      <c r="G2224" s="16" t="n">
        <v>0.1</v>
      </c>
      <c r="H2224" s="16" t="s">
        <v>545</v>
      </c>
      <c r="I2224" s="16" t="s">
        <v>60</v>
      </c>
      <c r="J2224" s="16" t="n">
        <v>2</v>
      </c>
      <c r="K2224" s="16" t="n">
        <v>4</v>
      </c>
      <c r="L2224" s="16" t="s">
        <v>41</v>
      </c>
      <c r="M2224" s="16" t="str">
        <f aca="false">IF(COUNTIF($A$2:A2224,A2224)&gt;1,"DUPLICATE","")</f>
        <v/>
      </c>
    </row>
    <row r="2225" customFormat="false" ht="15" hidden="false" customHeight="false" outlineLevel="0" collapsed="false">
      <c r="A2225" s="16" t="s">
        <v>3354</v>
      </c>
      <c r="B2225" s="16" t="s">
        <v>3333</v>
      </c>
      <c r="C2225" s="16" t="s">
        <v>709</v>
      </c>
      <c r="D2225" s="16" t="s">
        <v>165</v>
      </c>
      <c r="E2225" s="16" t="n">
        <v>2</v>
      </c>
      <c r="F2225" s="16" t="n">
        <v>913</v>
      </c>
      <c r="G2225" s="16" t="n">
        <v>0.15</v>
      </c>
      <c r="H2225" s="16" t="s">
        <v>39</v>
      </c>
      <c r="I2225" s="16" t="s">
        <v>60</v>
      </c>
      <c r="J2225" s="16" t="n">
        <v>3</v>
      </c>
      <c r="K2225" s="16" t="n">
        <v>4</v>
      </c>
      <c r="L2225" s="16" t="s">
        <v>41</v>
      </c>
      <c r="M2225" s="16" t="str">
        <f aca="false">IF(COUNTIF($A$2:A2225,A2225)&gt;1,"DUPLICATE","")</f>
        <v/>
      </c>
    </row>
    <row r="2226" customFormat="false" ht="15" hidden="false" customHeight="false" outlineLevel="0" collapsed="false">
      <c r="A2226" s="16" t="s">
        <v>3355</v>
      </c>
      <c r="B2226" s="16" t="s">
        <v>3333</v>
      </c>
      <c r="C2226" s="16" t="s">
        <v>202</v>
      </c>
      <c r="D2226" s="16" t="s">
        <v>170</v>
      </c>
      <c r="E2226" s="16" t="n">
        <v>1</v>
      </c>
      <c r="F2226" s="16" t="n">
        <v>3352</v>
      </c>
      <c r="G2226" s="16" t="n">
        <v>0</v>
      </c>
      <c r="H2226" s="16" t="s">
        <v>56</v>
      </c>
      <c r="I2226" s="16" t="s">
        <v>40</v>
      </c>
      <c r="J2226" s="16" t="n">
        <v>7</v>
      </c>
      <c r="K2226" s="16" t="n">
        <v>3</v>
      </c>
      <c r="L2226" s="16" t="s">
        <v>174</v>
      </c>
      <c r="M2226" s="16" t="str">
        <f aca="false">IF(COUNTIF($A$2:A2226,A2226)&gt;1,"DUPLICATE","")</f>
        <v/>
      </c>
    </row>
    <row r="2227" customFormat="false" ht="15" hidden="false" customHeight="false" outlineLevel="0" collapsed="false">
      <c r="A2227" s="16" t="s">
        <v>3356</v>
      </c>
      <c r="B2227" s="16" t="s">
        <v>3357</v>
      </c>
      <c r="C2227" s="16" t="s">
        <v>762</v>
      </c>
      <c r="D2227" s="16" t="s">
        <v>105</v>
      </c>
      <c r="E2227" s="16" t="n">
        <v>2</v>
      </c>
      <c r="F2227" s="16" t="n">
        <v>409</v>
      </c>
      <c r="G2227" s="16" t="n">
        <v>0.05</v>
      </c>
      <c r="H2227" s="16" t="s">
        <v>208</v>
      </c>
      <c r="I2227" s="16" t="s">
        <v>40</v>
      </c>
      <c r="J2227" s="16" t="n">
        <v>5</v>
      </c>
      <c r="K2227" s="16" t="n">
        <v>4</v>
      </c>
      <c r="L2227" s="16" t="s">
        <v>41</v>
      </c>
      <c r="M2227" s="16" t="str">
        <f aca="false">IF(COUNTIF($A$2:A2227,A2227)&gt;1,"DUPLICATE","")</f>
        <v/>
      </c>
    </row>
    <row r="2228" customFormat="false" ht="15" hidden="false" customHeight="false" outlineLevel="0" collapsed="false">
      <c r="A2228" s="16" t="s">
        <v>3358</v>
      </c>
      <c r="B2228" s="16" t="s">
        <v>3357</v>
      </c>
      <c r="C2228" s="16" t="s">
        <v>3359</v>
      </c>
      <c r="D2228" s="16" t="s">
        <v>219</v>
      </c>
      <c r="E2228" s="16" t="n">
        <v>1</v>
      </c>
      <c r="F2228" s="16" t="n">
        <v>1234</v>
      </c>
      <c r="G2228" s="16" t="n">
        <v>0.1</v>
      </c>
      <c r="H2228" s="16" t="s">
        <v>56</v>
      </c>
      <c r="I2228" s="16" t="s">
        <v>123</v>
      </c>
      <c r="J2228" s="16" t="n">
        <v>5</v>
      </c>
      <c r="K2228" s="16" t="n">
        <v>4</v>
      </c>
      <c r="L2228" s="16" t="s">
        <v>41</v>
      </c>
      <c r="M2228" s="16" t="str">
        <f aca="false">IF(COUNTIF($A$2:A2228,A2228)&gt;1,"DUPLICATE","")</f>
        <v/>
      </c>
    </row>
    <row r="2229" customFormat="false" ht="15" hidden="false" customHeight="false" outlineLevel="0" collapsed="false">
      <c r="A2229" s="16" t="s">
        <v>3360</v>
      </c>
      <c r="B2229" s="16" t="s">
        <v>3357</v>
      </c>
      <c r="C2229" s="16" t="s">
        <v>678</v>
      </c>
      <c r="D2229" s="16" t="s">
        <v>262</v>
      </c>
      <c r="E2229" s="16" t="n">
        <v>3</v>
      </c>
      <c r="F2229" s="16" t="n">
        <v>792</v>
      </c>
      <c r="G2229" s="16" t="n">
        <v>0.2</v>
      </c>
      <c r="H2229" s="16" t="s">
        <v>81</v>
      </c>
      <c r="I2229" s="16" t="s">
        <v>40</v>
      </c>
      <c r="J2229" s="16" t="n">
        <v>2</v>
      </c>
      <c r="K2229" s="16" t="n">
        <v>5</v>
      </c>
      <c r="L2229" s="16" t="s">
        <v>41</v>
      </c>
      <c r="M2229" s="16" t="str">
        <f aca="false">IF(COUNTIF($A$2:A2229,A2229)&gt;1,"DUPLICATE","")</f>
        <v/>
      </c>
    </row>
    <row r="2230" customFormat="false" ht="15" hidden="false" customHeight="false" outlineLevel="0" collapsed="false">
      <c r="A2230" s="16" t="s">
        <v>3360</v>
      </c>
      <c r="B2230" s="16" t="s">
        <v>3357</v>
      </c>
      <c r="C2230" s="16" t="s">
        <v>678</v>
      </c>
      <c r="D2230" s="16" t="s">
        <v>262</v>
      </c>
      <c r="E2230" s="16" t="n">
        <v>3</v>
      </c>
      <c r="F2230" s="16" t="n">
        <v>792</v>
      </c>
      <c r="G2230" s="16" t="n">
        <v>0.2</v>
      </c>
      <c r="H2230" s="16" t="s">
        <v>81</v>
      </c>
      <c r="I2230" s="16" t="s">
        <v>40</v>
      </c>
      <c r="J2230" s="16" t="n">
        <v>2</v>
      </c>
      <c r="K2230" s="16" t="n">
        <v>5</v>
      </c>
      <c r="L2230" s="16" t="s">
        <v>41</v>
      </c>
      <c r="M2230" s="16" t="str">
        <f aca="false">IF(COUNTIF($A$2:A2230,A2230)&gt;1,"DUPLICATE","")</f>
        <v>DUPLICATE</v>
      </c>
    </row>
    <row r="2231" customFormat="false" ht="15" hidden="false" customHeight="false" outlineLevel="0" collapsed="false">
      <c r="A2231" s="16" t="s">
        <v>3361</v>
      </c>
      <c r="B2231" s="16" t="s">
        <v>3357</v>
      </c>
      <c r="C2231" s="16" t="s">
        <v>159</v>
      </c>
      <c r="D2231" s="16" t="s">
        <v>105</v>
      </c>
      <c r="E2231" s="16" t="n">
        <v>2</v>
      </c>
      <c r="F2231" s="16" t="n">
        <v>414</v>
      </c>
      <c r="G2231" s="16" t="n">
        <v>0</v>
      </c>
      <c r="H2231" s="16" t="s">
        <v>81</v>
      </c>
      <c r="I2231" s="16" t="s">
        <v>60</v>
      </c>
      <c r="J2231" s="16" t="n">
        <v>5</v>
      </c>
      <c r="K2231" s="16" t="n">
        <v>4</v>
      </c>
      <c r="L2231" s="16" t="s">
        <v>41</v>
      </c>
      <c r="M2231" s="16" t="str">
        <f aca="false">IF(COUNTIF($A$2:A2231,A2231)&gt;1,"DUPLICATE","")</f>
        <v/>
      </c>
    </row>
    <row r="2232" customFormat="false" ht="15" hidden="false" customHeight="false" outlineLevel="0" collapsed="false">
      <c r="A2232" s="16" t="s">
        <v>3362</v>
      </c>
      <c r="B2232" s="16" t="s">
        <v>3357</v>
      </c>
      <c r="C2232" s="16" t="s">
        <v>817</v>
      </c>
      <c r="D2232" s="16" t="s">
        <v>393</v>
      </c>
      <c r="E2232" s="16" t="n">
        <v>3</v>
      </c>
      <c r="F2232" s="16" t="n">
        <v>492</v>
      </c>
      <c r="G2232" s="16" t="n">
        <v>0.05</v>
      </c>
      <c r="H2232" s="16" t="s">
        <v>67</v>
      </c>
      <c r="I2232" s="16" t="s">
        <v>47</v>
      </c>
      <c r="J2232" s="16" t="n">
        <v>2</v>
      </c>
      <c r="K2232" s="16" t="n">
        <v>4</v>
      </c>
      <c r="L2232" s="16" t="s">
        <v>41</v>
      </c>
      <c r="M2232" s="16" t="str">
        <f aca="false">IF(COUNTIF($A$2:A2232,A2232)&gt;1,"DUPLICATE","")</f>
        <v/>
      </c>
    </row>
    <row r="2233" customFormat="false" ht="15" hidden="false" customHeight="false" outlineLevel="0" collapsed="false">
      <c r="A2233" s="16" t="s">
        <v>3363</v>
      </c>
      <c r="B2233" s="16" t="s">
        <v>3357</v>
      </c>
      <c r="C2233" s="16" t="s">
        <v>1350</v>
      </c>
      <c r="D2233" s="16" t="s">
        <v>341</v>
      </c>
      <c r="E2233" s="16" t="n">
        <v>1</v>
      </c>
      <c r="F2233" s="16" t="n">
        <v>1122</v>
      </c>
      <c r="G2233" s="16" t="n">
        <v>0.05</v>
      </c>
      <c r="H2233" s="16" t="s">
        <v>56</v>
      </c>
      <c r="I2233" s="16" t="s">
        <v>60</v>
      </c>
      <c r="J2233" s="16" t="n">
        <v>6</v>
      </c>
      <c r="K2233" s="16" t="n">
        <v>5</v>
      </c>
      <c r="L2233" s="16" t="s">
        <v>41</v>
      </c>
      <c r="M2233" s="16" t="str">
        <f aca="false">IF(COUNTIF($A$2:A2233,A2233)&gt;1,"DUPLICATE","")</f>
        <v/>
      </c>
    </row>
    <row r="2234" customFormat="false" ht="15" hidden="false" customHeight="false" outlineLevel="0" collapsed="false">
      <c r="A2234" s="16" t="s">
        <v>3364</v>
      </c>
      <c r="B2234" s="16" t="s">
        <v>3365</v>
      </c>
      <c r="C2234" s="16" t="s">
        <v>1825</v>
      </c>
      <c r="D2234" s="16" t="s">
        <v>341</v>
      </c>
      <c r="E2234" s="16" t="n">
        <v>1</v>
      </c>
      <c r="F2234" s="16" t="n">
        <v>1110</v>
      </c>
      <c r="G2234" s="16" t="n">
        <v>0.05</v>
      </c>
      <c r="H2234" s="16" t="s">
        <v>67</v>
      </c>
      <c r="I2234" s="16" t="s">
        <v>40</v>
      </c>
      <c r="J2234" s="16" t="n">
        <v>6</v>
      </c>
      <c r="K2234" s="16" t="n">
        <v>4</v>
      </c>
      <c r="L2234" s="16" t="s">
        <v>41</v>
      </c>
      <c r="M2234" s="16" t="str">
        <f aca="false">IF(COUNTIF($A$2:A2234,A2234)&gt;1,"DUPLICATE","")</f>
        <v/>
      </c>
    </row>
    <row r="2235" customFormat="false" ht="15" hidden="false" customHeight="false" outlineLevel="0" collapsed="false">
      <c r="A2235" s="16" t="s">
        <v>3366</v>
      </c>
      <c r="B2235" s="16" t="s">
        <v>3357</v>
      </c>
      <c r="C2235" s="16" t="s">
        <v>1249</v>
      </c>
      <c r="D2235" s="16" t="s">
        <v>51</v>
      </c>
      <c r="E2235" s="16" t="n">
        <v>5</v>
      </c>
      <c r="F2235" s="16" t="n">
        <v>2361</v>
      </c>
      <c r="G2235" s="16" t="n">
        <v>0.3</v>
      </c>
      <c r="H2235" s="16" t="s">
        <v>39</v>
      </c>
      <c r="I2235" s="16" t="s">
        <v>71</v>
      </c>
      <c r="J2235" s="16" t="n">
        <v>5</v>
      </c>
      <c r="K2235" s="16"/>
      <c r="L2235" s="16" t="s">
        <v>41</v>
      </c>
      <c r="M2235" s="16" t="str">
        <f aca="false">IF(COUNTIF($A$2:A2235,A2235)&gt;1,"DUPLICATE","")</f>
        <v/>
      </c>
    </row>
    <row r="2236" customFormat="false" ht="15" hidden="false" customHeight="false" outlineLevel="0" collapsed="false">
      <c r="A2236" s="16" t="s">
        <v>3367</v>
      </c>
      <c r="B2236" s="16" t="s">
        <v>3357</v>
      </c>
      <c r="C2236" s="16" t="s">
        <v>1259</v>
      </c>
      <c r="D2236" s="16" t="s">
        <v>142</v>
      </c>
      <c r="E2236" s="16" t="n">
        <v>3</v>
      </c>
      <c r="F2236" s="16" t="n">
        <v>629</v>
      </c>
      <c r="G2236" s="16" t="n">
        <v>0.3</v>
      </c>
      <c r="H2236" s="16" t="s">
        <v>46</v>
      </c>
      <c r="I2236" s="16" t="s">
        <v>60</v>
      </c>
      <c r="J2236" s="16" t="n">
        <v>3</v>
      </c>
      <c r="K2236" s="16" t="n">
        <v>5</v>
      </c>
      <c r="L2236" s="16" t="s">
        <v>41</v>
      </c>
      <c r="M2236" s="16" t="str">
        <f aca="false">IF(COUNTIF($A$2:A2236,A2236)&gt;1,"DUPLICATE","")</f>
        <v/>
      </c>
    </row>
    <row r="2237" customFormat="false" ht="15" hidden="false" customHeight="false" outlineLevel="0" collapsed="false">
      <c r="A2237" s="16" t="s">
        <v>3368</v>
      </c>
      <c r="B2237" s="16" t="s">
        <v>3357</v>
      </c>
      <c r="C2237" s="16" t="s">
        <v>1371</v>
      </c>
      <c r="D2237" s="16" t="s">
        <v>232</v>
      </c>
      <c r="E2237" s="16" t="n">
        <v>1</v>
      </c>
      <c r="F2237" s="16" t="n">
        <v>2016</v>
      </c>
      <c r="G2237" s="16" t="n">
        <v>0</v>
      </c>
      <c r="H2237" s="16" t="s">
        <v>130</v>
      </c>
      <c r="I2237" s="16" t="s">
        <v>60</v>
      </c>
      <c r="J2237" s="16" t="n">
        <v>3</v>
      </c>
      <c r="K2237" s="16"/>
      <c r="L2237" s="16" t="s">
        <v>41</v>
      </c>
      <c r="M2237" s="16" t="str">
        <f aca="false">IF(COUNTIF($A$2:A2237,A2237)&gt;1,"DUPLICATE","")</f>
        <v/>
      </c>
    </row>
    <row r="2238" customFormat="false" ht="15" hidden="false" customHeight="false" outlineLevel="0" collapsed="false">
      <c r="A2238" s="16" t="s">
        <v>3369</v>
      </c>
      <c r="B2238" s="16" t="s">
        <v>3357</v>
      </c>
      <c r="C2238" s="16" t="s">
        <v>1919</v>
      </c>
      <c r="D2238" s="16" t="s">
        <v>136</v>
      </c>
      <c r="E2238" s="16" t="n">
        <v>1</v>
      </c>
      <c r="F2238" s="16" t="n">
        <v>2293</v>
      </c>
      <c r="G2238" s="16" t="n">
        <v>0.2</v>
      </c>
      <c r="H2238" s="16" t="s">
        <v>130</v>
      </c>
      <c r="I2238" s="16" t="s">
        <v>60</v>
      </c>
      <c r="J2238" s="16" t="n">
        <v>6</v>
      </c>
      <c r="K2238" s="16" t="n">
        <v>3</v>
      </c>
      <c r="L2238" s="16" t="s">
        <v>57</v>
      </c>
      <c r="M2238" s="16" t="str">
        <f aca="false">IF(COUNTIF($A$2:A2238,A2238)&gt;1,"DUPLICATE","")</f>
        <v/>
      </c>
    </row>
    <row r="2239" customFormat="false" ht="15" hidden="false" customHeight="false" outlineLevel="0" collapsed="false">
      <c r="A2239" s="16" t="s">
        <v>3370</v>
      </c>
      <c r="B2239" s="16" t="s">
        <v>3357</v>
      </c>
      <c r="C2239" s="16" t="s">
        <v>231</v>
      </c>
      <c r="D2239" s="16" t="s">
        <v>639</v>
      </c>
      <c r="E2239" s="16" t="n">
        <v>2</v>
      </c>
      <c r="F2239" s="16" t="n">
        <v>781</v>
      </c>
      <c r="G2239" s="16" t="n">
        <v>0</v>
      </c>
      <c r="H2239" s="16" t="s">
        <v>112</v>
      </c>
      <c r="I2239" s="16" t="s">
        <v>40</v>
      </c>
      <c r="J2239" s="16" t="n">
        <v>6</v>
      </c>
      <c r="K2239" s="16" t="n">
        <v>3</v>
      </c>
      <c r="L2239" s="16" t="s">
        <v>41</v>
      </c>
      <c r="M2239" s="16" t="str">
        <f aca="false">IF(COUNTIF($A$2:A2239,A2239)&gt;1,"DUPLICATE","")</f>
        <v/>
      </c>
    </row>
    <row r="2240" customFormat="false" ht="15" hidden="false" customHeight="false" outlineLevel="0" collapsed="false">
      <c r="A2240" s="16" t="s">
        <v>3371</v>
      </c>
      <c r="B2240" s="16" t="s">
        <v>3357</v>
      </c>
      <c r="C2240" s="16" t="s">
        <v>1807</v>
      </c>
      <c r="D2240" s="16" t="s">
        <v>219</v>
      </c>
      <c r="E2240" s="16" t="n">
        <v>1</v>
      </c>
      <c r="F2240" s="16" t="n">
        <v>1288</v>
      </c>
      <c r="G2240" s="16" t="n">
        <v>0</v>
      </c>
      <c r="H2240" s="16" t="s">
        <v>56</v>
      </c>
      <c r="I2240" s="16" t="s">
        <v>71</v>
      </c>
      <c r="J2240" s="16" t="n">
        <v>7</v>
      </c>
      <c r="K2240" s="16" t="n">
        <v>3</v>
      </c>
      <c r="L2240" s="16" t="s">
        <v>57</v>
      </c>
      <c r="M2240" s="16" t="str">
        <f aca="false">IF(COUNTIF($A$2:A2240,A2240)&gt;1,"DUPLICATE","")</f>
        <v/>
      </c>
    </row>
    <row r="2241" customFormat="false" ht="15" hidden="false" customHeight="false" outlineLevel="0" collapsed="false">
      <c r="A2241" s="16" t="s">
        <v>3372</v>
      </c>
      <c r="B2241" s="16" t="s">
        <v>3357</v>
      </c>
      <c r="C2241" s="16" t="s">
        <v>788</v>
      </c>
      <c r="D2241" s="16" t="s">
        <v>92</v>
      </c>
      <c r="E2241" s="16" t="n">
        <v>1</v>
      </c>
      <c r="F2241" s="16" t="n">
        <v>4013</v>
      </c>
      <c r="G2241" s="16" t="n">
        <v>0.05</v>
      </c>
      <c r="H2241" s="16" t="s">
        <v>46</v>
      </c>
      <c r="I2241" s="16" t="s">
        <v>40</v>
      </c>
      <c r="J2241" s="16" t="n">
        <v>3</v>
      </c>
      <c r="K2241" s="16" t="n">
        <v>5</v>
      </c>
      <c r="L2241" s="16" t="s">
        <v>41</v>
      </c>
      <c r="M2241" s="16" t="str">
        <f aca="false">IF(COUNTIF($A$2:A2241,A2241)&gt;1,"DUPLICATE","")</f>
        <v/>
      </c>
    </row>
    <row r="2242" customFormat="false" ht="15" hidden="false" customHeight="false" outlineLevel="0" collapsed="false">
      <c r="A2242" s="16" t="s">
        <v>3373</v>
      </c>
      <c r="B2242" s="16" t="s">
        <v>3357</v>
      </c>
      <c r="C2242" s="16" t="s">
        <v>3374</v>
      </c>
      <c r="D2242" s="16" t="s">
        <v>219</v>
      </c>
      <c r="E2242" s="16" t="n">
        <v>2</v>
      </c>
      <c r="F2242" s="16" t="n">
        <v>1262</v>
      </c>
      <c r="G2242" s="16" t="n">
        <v>0</v>
      </c>
      <c r="H2242" s="16" t="s">
        <v>112</v>
      </c>
      <c r="I2242" s="16" t="s">
        <v>71</v>
      </c>
      <c r="J2242" s="16" t="n">
        <v>3</v>
      </c>
      <c r="K2242" s="16" t="n">
        <v>4</v>
      </c>
      <c r="L2242" s="16" t="s">
        <v>41</v>
      </c>
      <c r="M2242" s="16" t="str">
        <f aca="false">IF(COUNTIF($A$2:A2242,A2242)&gt;1,"DUPLICATE","")</f>
        <v/>
      </c>
    </row>
    <row r="2243" customFormat="false" ht="15" hidden="false" customHeight="false" outlineLevel="0" collapsed="false">
      <c r="A2243" s="16" t="s">
        <v>3375</v>
      </c>
      <c r="B2243" s="16" t="s">
        <v>3357</v>
      </c>
      <c r="C2243" s="16" t="s">
        <v>1441</v>
      </c>
      <c r="D2243" s="16" t="s">
        <v>412</v>
      </c>
      <c r="E2243" s="16" t="n">
        <v>4</v>
      </c>
      <c r="F2243" s="16" t="n">
        <v>988</v>
      </c>
      <c r="G2243" s="16" t="n">
        <v>0.15</v>
      </c>
      <c r="H2243" s="16" t="s">
        <v>46</v>
      </c>
      <c r="I2243" s="16" t="s">
        <v>100</v>
      </c>
      <c r="J2243" s="16" t="n">
        <v>3</v>
      </c>
      <c r="K2243" s="16" t="n">
        <v>5</v>
      </c>
      <c r="L2243" s="16" t="s">
        <v>41</v>
      </c>
      <c r="M2243" s="16" t="str">
        <f aca="false">IF(COUNTIF($A$2:A2243,A2243)&gt;1,"DUPLICATE","")</f>
        <v/>
      </c>
    </row>
    <row r="2244" customFormat="false" ht="15" hidden="false" customHeight="false" outlineLevel="0" collapsed="false">
      <c r="A2244" s="16" t="s">
        <v>3376</v>
      </c>
      <c r="B2244" s="16" t="s">
        <v>3357</v>
      </c>
      <c r="C2244" s="16" t="s">
        <v>3377</v>
      </c>
      <c r="D2244" s="16" t="s">
        <v>99</v>
      </c>
      <c r="E2244" s="16" t="n">
        <v>2</v>
      </c>
      <c r="F2244" s="16" t="n">
        <v>722</v>
      </c>
      <c r="G2244" s="16" t="n">
        <v>0.2</v>
      </c>
      <c r="H2244" s="16" t="s">
        <v>208</v>
      </c>
      <c r="I2244" s="16" t="s">
        <v>71</v>
      </c>
      <c r="J2244" s="16" t="n">
        <v>6</v>
      </c>
      <c r="K2244" s="16" t="n">
        <v>4</v>
      </c>
      <c r="L2244" s="16" t="s">
        <v>57</v>
      </c>
      <c r="M2244" s="16" t="str">
        <f aca="false">IF(COUNTIF($A$2:A2244,A2244)&gt;1,"DUPLICATE","")</f>
        <v/>
      </c>
    </row>
    <row r="2245" customFormat="false" ht="15" hidden="false" customHeight="false" outlineLevel="0" collapsed="false">
      <c r="A2245" s="16" t="s">
        <v>3378</v>
      </c>
      <c r="B2245" s="16" t="s">
        <v>3357</v>
      </c>
      <c r="C2245" s="16" t="s">
        <v>941</v>
      </c>
      <c r="D2245" s="16" t="s">
        <v>45</v>
      </c>
      <c r="E2245" s="16" t="n">
        <v>3</v>
      </c>
      <c r="F2245" s="16" t="n">
        <v>308</v>
      </c>
      <c r="G2245" s="16" t="n">
        <v>0.1</v>
      </c>
      <c r="H2245" s="16" t="s">
        <v>130</v>
      </c>
      <c r="I2245" s="16" t="s">
        <v>60</v>
      </c>
      <c r="J2245" s="16" t="n">
        <v>4</v>
      </c>
      <c r="K2245" s="16" t="n">
        <v>5</v>
      </c>
      <c r="L2245" s="16" t="s">
        <v>41</v>
      </c>
      <c r="M2245" s="16" t="str">
        <f aca="false">IF(COUNTIF($A$2:A2245,A2245)&gt;1,"DUPLICATE","")</f>
        <v/>
      </c>
    </row>
    <row r="2246" customFormat="false" ht="15" hidden="false" customHeight="false" outlineLevel="0" collapsed="false">
      <c r="A2246" s="16" t="s">
        <v>3379</v>
      </c>
      <c r="B2246" s="16" t="s">
        <v>3357</v>
      </c>
      <c r="C2246" s="16" t="s">
        <v>439</v>
      </c>
      <c r="D2246" s="16" t="s">
        <v>300</v>
      </c>
      <c r="E2246" s="16" t="n">
        <v>3</v>
      </c>
      <c r="F2246" s="16" t="n">
        <v>2553</v>
      </c>
      <c r="G2246" s="16" t="n">
        <v>0.05</v>
      </c>
      <c r="H2246" s="16" t="s">
        <v>39</v>
      </c>
      <c r="I2246" s="16" t="s">
        <v>47</v>
      </c>
      <c r="J2246" s="16" t="n">
        <v>2</v>
      </c>
      <c r="K2246" s="16" t="n">
        <v>3</v>
      </c>
      <c r="L2246" s="16" t="s">
        <v>196</v>
      </c>
      <c r="M2246" s="16" t="str">
        <f aca="false">IF(COUNTIF($A$2:A2246,A2246)&gt;1,"DUPLICATE","")</f>
        <v/>
      </c>
    </row>
    <row r="2247" customFormat="false" ht="15" hidden="false" customHeight="false" outlineLevel="0" collapsed="false">
      <c r="A2247" s="16" t="s">
        <v>3380</v>
      </c>
      <c r="B2247" s="16" t="s">
        <v>3357</v>
      </c>
      <c r="C2247" s="16" t="s">
        <v>3381</v>
      </c>
      <c r="D2247" s="16" t="s">
        <v>173</v>
      </c>
      <c r="E2247" s="16" t="n">
        <v>1</v>
      </c>
      <c r="F2247" s="16" t="s">
        <v>3382</v>
      </c>
      <c r="G2247" s="16" t="n">
        <v>0.05</v>
      </c>
      <c r="H2247" s="16" t="s">
        <v>130</v>
      </c>
      <c r="I2247" s="16" t="s">
        <v>100</v>
      </c>
      <c r="J2247" s="16" t="n">
        <v>4</v>
      </c>
      <c r="K2247" s="16" t="n">
        <v>5</v>
      </c>
      <c r="L2247" s="16" t="s">
        <v>41</v>
      </c>
      <c r="M2247" s="16" t="str">
        <f aca="false">IF(COUNTIF($A$2:A2247,A2247)&gt;1,"DUPLICATE","")</f>
        <v/>
      </c>
    </row>
    <row r="2248" customFormat="false" ht="15" hidden="false" customHeight="false" outlineLevel="0" collapsed="false">
      <c r="A2248" s="16" t="s">
        <v>3383</v>
      </c>
      <c r="B2248" s="16" t="s">
        <v>3357</v>
      </c>
      <c r="C2248" s="16" t="s">
        <v>128</v>
      </c>
      <c r="D2248" s="16" t="s">
        <v>157</v>
      </c>
      <c r="E2248" s="16" t="n">
        <v>3</v>
      </c>
      <c r="F2248" s="16" t="n">
        <v>1089</v>
      </c>
      <c r="G2248" s="16" t="n">
        <v>0.15</v>
      </c>
      <c r="H2248" s="16" t="s">
        <v>112</v>
      </c>
      <c r="I2248" s="16" t="s">
        <v>47</v>
      </c>
      <c r="J2248" s="16" t="n">
        <v>3</v>
      </c>
      <c r="K2248" s="16" t="n">
        <v>5</v>
      </c>
      <c r="L2248" s="16" t="s">
        <v>41</v>
      </c>
      <c r="M2248" s="16" t="str">
        <f aca="false">IF(COUNTIF($A$2:A2248,A2248)&gt;1,"DUPLICATE","")</f>
        <v/>
      </c>
    </row>
    <row r="2249" customFormat="false" ht="15" hidden="false" customHeight="false" outlineLevel="0" collapsed="false">
      <c r="A2249" s="16" t="s">
        <v>3384</v>
      </c>
      <c r="B2249" s="16" t="s">
        <v>3385</v>
      </c>
      <c r="C2249" s="16" t="s">
        <v>3386</v>
      </c>
      <c r="D2249" s="16" t="s">
        <v>38</v>
      </c>
      <c r="E2249" s="16" t="n">
        <v>2</v>
      </c>
      <c r="F2249" s="16" t="n">
        <v>358</v>
      </c>
      <c r="G2249" s="16" t="n">
        <v>0.2</v>
      </c>
      <c r="H2249" s="16" t="s">
        <v>56</v>
      </c>
      <c r="I2249" s="16" t="s">
        <v>40</v>
      </c>
      <c r="J2249" s="16" t="n">
        <v>5</v>
      </c>
      <c r="K2249" s="16" t="n">
        <v>4</v>
      </c>
      <c r="L2249" s="16" t="s">
        <v>41</v>
      </c>
      <c r="M2249" s="16" t="str">
        <f aca="false">IF(COUNTIF($A$2:A2249,A2249)&gt;1,"DUPLICATE","")</f>
        <v/>
      </c>
    </row>
    <row r="2250" customFormat="false" ht="15" hidden="false" customHeight="false" outlineLevel="0" collapsed="false">
      <c r="A2250" s="16" t="s">
        <v>3387</v>
      </c>
      <c r="B2250" s="16" t="s">
        <v>3385</v>
      </c>
      <c r="C2250" s="16" t="s">
        <v>1104</v>
      </c>
      <c r="D2250" s="16" t="s">
        <v>126</v>
      </c>
      <c r="E2250" s="16" t="n">
        <v>1</v>
      </c>
      <c r="F2250" s="16" t="n">
        <v>381</v>
      </c>
      <c r="G2250" s="16" t="n">
        <v>0.1</v>
      </c>
      <c r="H2250" s="16" t="s">
        <v>81</v>
      </c>
      <c r="I2250" s="16" t="s">
        <v>47</v>
      </c>
      <c r="J2250" s="16" t="n">
        <v>2</v>
      </c>
      <c r="K2250" s="16" t="n">
        <v>4</v>
      </c>
      <c r="L2250" s="16" t="s">
        <v>41</v>
      </c>
      <c r="M2250" s="16" t="str">
        <f aca="false">IF(COUNTIF($A$2:A2250,A2250)&gt;1,"DUPLICATE","")</f>
        <v/>
      </c>
    </row>
    <row r="2251" customFormat="false" ht="15" hidden="false" customHeight="false" outlineLevel="0" collapsed="false">
      <c r="A2251" s="16" t="s">
        <v>3388</v>
      </c>
      <c r="B2251" s="16" t="s">
        <v>3385</v>
      </c>
      <c r="C2251" s="16" t="s">
        <v>680</v>
      </c>
      <c r="D2251" s="16" t="s">
        <v>291</v>
      </c>
      <c r="E2251" s="16" t="n">
        <v>1</v>
      </c>
      <c r="F2251" s="16" t="n">
        <v>1213</v>
      </c>
      <c r="G2251" s="16" t="n">
        <v>0</v>
      </c>
      <c r="H2251" s="16" t="s">
        <v>70</v>
      </c>
      <c r="I2251" s="16" t="s">
        <v>40</v>
      </c>
      <c r="J2251" s="16" t="n">
        <v>6</v>
      </c>
      <c r="K2251" s="16" t="n">
        <v>4</v>
      </c>
      <c r="L2251" s="16" t="s">
        <v>41</v>
      </c>
      <c r="M2251" s="16" t="str">
        <f aca="false">IF(COUNTIF($A$2:A2251,A2251)&gt;1,"DUPLICATE","")</f>
        <v/>
      </c>
    </row>
    <row r="2252" customFormat="false" ht="15" hidden="false" customHeight="false" outlineLevel="0" collapsed="false">
      <c r="A2252" s="16" t="s">
        <v>3389</v>
      </c>
      <c r="B2252" s="16" t="s">
        <v>3385</v>
      </c>
      <c r="C2252" s="16" t="s">
        <v>3390</v>
      </c>
      <c r="D2252" s="16" t="s">
        <v>88</v>
      </c>
      <c r="E2252" s="16" t="n">
        <v>2</v>
      </c>
      <c r="F2252" s="16" t="n">
        <v>3114</v>
      </c>
      <c r="G2252" s="16" t="n">
        <v>0.1</v>
      </c>
      <c r="H2252" s="16" t="s">
        <v>112</v>
      </c>
      <c r="I2252" s="16" t="s">
        <v>47</v>
      </c>
      <c r="J2252" s="16" t="n">
        <v>3</v>
      </c>
      <c r="K2252" s="16" t="n">
        <v>3</v>
      </c>
      <c r="L2252" s="16" t="s">
        <v>57</v>
      </c>
      <c r="M2252" s="16" t="str">
        <f aca="false">IF(COUNTIF($A$2:A2252,A2252)&gt;1,"DUPLICATE","")</f>
        <v/>
      </c>
    </row>
    <row r="2253" customFormat="false" ht="15" hidden="false" customHeight="false" outlineLevel="0" collapsed="false">
      <c r="A2253" s="16" t="s">
        <v>3391</v>
      </c>
      <c r="B2253" s="16" t="s">
        <v>3385</v>
      </c>
      <c r="C2253" s="16" t="s">
        <v>829</v>
      </c>
      <c r="D2253" s="16" t="s">
        <v>225</v>
      </c>
      <c r="E2253" s="16" t="n">
        <v>1</v>
      </c>
      <c r="F2253" s="16" t="n">
        <v>387</v>
      </c>
      <c r="G2253" s="16"/>
      <c r="H2253" s="16" t="s">
        <v>130</v>
      </c>
      <c r="I2253" s="16" t="s">
        <v>71</v>
      </c>
      <c r="J2253" s="16" t="n">
        <v>2</v>
      </c>
      <c r="K2253" s="16" t="n">
        <v>3</v>
      </c>
      <c r="L2253" s="16" t="s">
        <v>57</v>
      </c>
      <c r="M2253" s="16" t="str">
        <f aca="false">IF(COUNTIF($A$2:A2253,A2253)&gt;1,"DUPLICATE","")</f>
        <v/>
      </c>
    </row>
    <row r="2254" customFormat="false" ht="15" hidden="false" customHeight="false" outlineLevel="0" collapsed="false">
      <c r="A2254" s="16" t="s">
        <v>3392</v>
      </c>
      <c r="B2254" s="16" t="s">
        <v>3385</v>
      </c>
      <c r="C2254" s="16" t="s">
        <v>1310</v>
      </c>
      <c r="D2254" s="16" t="s">
        <v>412</v>
      </c>
      <c r="E2254" s="16" t="n">
        <v>1</v>
      </c>
      <c r="F2254" s="16" t="n">
        <v>1002</v>
      </c>
      <c r="G2254" s="16" t="n">
        <v>0.3</v>
      </c>
      <c r="H2254" s="16" t="s">
        <v>46</v>
      </c>
      <c r="I2254" s="16" t="s">
        <v>47</v>
      </c>
      <c r="J2254" s="16" t="n">
        <v>8</v>
      </c>
      <c r="K2254" s="16" t="n">
        <v>4</v>
      </c>
      <c r="L2254" s="16" t="s">
        <v>41</v>
      </c>
      <c r="M2254" s="16" t="str">
        <f aca="false">IF(COUNTIF($A$2:A2254,A2254)&gt;1,"DUPLICATE","")</f>
        <v/>
      </c>
    </row>
    <row r="2255" customFormat="false" ht="15" hidden="false" customHeight="false" outlineLevel="0" collapsed="false">
      <c r="A2255" s="16" t="s">
        <v>3393</v>
      </c>
      <c r="B2255" s="16" t="s">
        <v>3385</v>
      </c>
      <c r="C2255" s="16" t="s">
        <v>1779</v>
      </c>
      <c r="D2255" s="16" t="s">
        <v>225</v>
      </c>
      <c r="E2255" s="16" t="n">
        <v>2</v>
      </c>
      <c r="F2255" s="16" t="n">
        <v>411</v>
      </c>
      <c r="G2255" s="16" t="n">
        <v>0.3</v>
      </c>
      <c r="H2255" s="16" t="s">
        <v>81</v>
      </c>
      <c r="I2255" s="16" t="s">
        <v>40</v>
      </c>
      <c r="J2255" s="16" t="n">
        <v>2</v>
      </c>
      <c r="K2255" s="16" t="n">
        <v>3</v>
      </c>
      <c r="L2255" s="16" t="s">
        <v>41</v>
      </c>
      <c r="M2255" s="16" t="str">
        <f aca="false">IF(COUNTIF($A$2:A2255,A2255)&gt;1,"DUPLICATE","")</f>
        <v/>
      </c>
    </row>
    <row r="2256" customFormat="false" ht="15" hidden="false" customHeight="false" outlineLevel="0" collapsed="false">
      <c r="A2256" s="16" t="s">
        <v>3394</v>
      </c>
      <c r="B2256" s="16" t="s">
        <v>3385</v>
      </c>
      <c r="C2256" s="16" t="s">
        <v>819</v>
      </c>
      <c r="D2256" s="16" t="s">
        <v>80</v>
      </c>
      <c r="E2256" s="16" t="n">
        <v>2</v>
      </c>
      <c r="F2256" s="16" t="n">
        <v>1438</v>
      </c>
      <c r="G2256" s="16" t="n">
        <v>0.1</v>
      </c>
      <c r="H2256" s="16" t="s">
        <v>39</v>
      </c>
      <c r="I2256" s="16" t="s">
        <v>47</v>
      </c>
      <c r="J2256" s="16" t="n">
        <v>2</v>
      </c>
      <c r="K2256" s="16" t="n">
        <v>4</v>
      </c>
      <c r="L2256" s="16" t="s">
        <v>41</v>
      </c>
      <c r="M2256" s="16" t="str">
        <f aca="false">IF(COUNTIF($A$2:A2256,A2256)&gt;1,"DUPLICATE","")</f>
        <v/>
      </c>
    </row>
    <row r="2257" customFormat="false" ht="15" hidden="false" customHeight="false" outlineLevel="0" collapsed="false">
      <c r="A2257" s="16" t="s">
        <v>3395</v>
      </c>
      <c r="B2257" s="16" t="s">
        <v>3385</v>
      </c>
      <c r="C2257" s="16" t="s">
        <v>1672</v>
      </c>
      <c r="D2257" s="16" t="s">
        <v>95</v>
      </c>
      <c r="E2257" s="16" t="n">
        <v>2</v>
      </c>
      <c r="F2257" s="16" t="n">
        <v>1562</v>
      </c>
      <c r="G2257" s="16" t="n">
        <v>0.1</v>
      </c>
      <c r="H2257" s="16" t="s">
        <v>112</v>
      </c>
      <c r="I2257" s="16" t="s">
        <v>60</v>
      </c>
      <c r="J2257" s="16" t="n">
        <v>4</v>
      </c>
      <c r="K2257" s="16" t="n">
        <v>4</v>
      </c>
      <c r="L2257" s="16" t="s">
        <v>41</v>
      </c>
      <c r="M2257" s="16" t="str">
        <f aca="false">IF(COUNTIF($A$2:A2257,A2257)&gt;1,"DUPLICATE","")</f>
        <v/>
      </c>
    </row>
    <row r="2258" customFormat="false" ht="15" hidden="false" customHeight="false" outlineLevel="0" collapsed="false">
      <c r="A2258" s="16" t="s">
        <v>3396</v>
      </c>
      <c r="B2258" s="16" t="s">
        <v>3385</v>
      </c>
      <c r="C2258" s="16" t="s">
        <v>1104</v>
      </c>
      <c r="D2258" s="16" t="s">
        <v>173</v>
      </c>
      <c r="E2258" s="16" t="n">
        <v>2</v>
      </c>
      <c r="F2258" s="16" t="n">
        <v>1191</v>
      </c>
      <c r="G2258" s="16" t="n">
        <v>0</v>
      </c>
      <c r="H2258" s="16" t="s">
        <v>81</v>
      </c>
      <c r="I2258" s="16" t="s">
        <v>40</v>
      </c>
      <c r="J2258" s="16" t="n">
        <v>3</v>
      </c>
      <c r="K2258" s="16" t="n">
        <v>4</v>
      </c>
      <c r="L2258" s="16" t="s">
        <v>41</v>
      </c>
      <c r="M2258" s="16" t="str">
        <f aca="false">IF(COUNTIF($A$2:A2258,A2258)&gt;1,"DUPLICATE","")</f>
        <v/>
      </c>
    </row>
    <row r="2259" customFormat="false" ht="15" hidden="false" customHeight="false" outlineLevel="0" collapsed="false">
      <c r="A2259" s="16" t="s">
        <v>3397</v>
      </c>
      <c r="B2259" s="16" t="s">
        <v>3385</v>
      </c>
      <c r="C2259" s="16" t="s">
        <v>896</v>
      </c>
      <c r="D2259" s="16" t="s">
        <v>66</v>
      </c>
      <c r="E2259" s="16" t="n">
        <v>2</v>
      </c>
      <c r="F2259" s="16" t="n">
        <v>14660</v>
      </c>
      <c r="G2259" s="16" t="n">
        <v>0.15</v>
      </c>
      <c r="H2259" s="16" t="s">
        <v>208</v>
      </c>
      <c r="I2259" s="16" t="s">
        <v>47</v>
      </c>
      <c r="J2259" s="16" t="n">
        <v>4</v>
      </c>
      <c r="K2259" s="16" t="n">
        <v>4</v>
      </c>
      <c r="L2259" s="16" t="s">
        <v>41</v>
      </c>
      <c r="M2259" s="16" t="str">
        <f aca="false">IF(COUNTIF($A$2:A2259,A2259)&gt;1,"DUPLICATE","")</f>
        <v/>
      </c>
    </row>
    <row r="2260" customFormat="false" ht="15" hidden="false" customHeight="false" outlineLevel="0" collapsed="false">
      <c r="A2260" s="16" t="s">
        <v>3398</v>
      </c>
      <c r="B2260" s="16" t="s">
        <v>3385</v>
      </c>
      <c r="C2260" s="16" t="s">
        <v>2435</v>
      </c>
      <c r="D2260" s="16" t="s">
        <v>142</v>
      </c>
      <c r="E2260" s="16" t="n">
        <v>3</v>
      </c>
      <c r="F2260" s="16" t="n">
        <v>605</v>
      </c>
      <c r="G2260" s="16" t="n">
        <v>0.1</v>
      </c>
      <c r="H2260" s="16" t="s">
        <v>46</v>
      </c>
      <c r="I2260" s="16" t="s">
        <v>60</v>
      </c>
      <c r="J2260" s="16" t="n">
        <v>6</v>
      </c>
      <c r="K2260" s="16" t="n">
        <v>4</v>
      </c>
      <c r="L2260" s="16" t="s">
        <v>41</v>
      </c>
      <c r="M2260" s="16" t="str">
        <f aca="false">IF(COUNTIF($A$2:A2260,A2260)&gt;1,"DUPLICATE","")</f>
        <v/>
      </c>
    </row>
    <row r="2261" customFormat="false" ht="15" hidden="false" customHeight="false" outlineLevel="0" collapsed="false">
      <c r="A2261" s="16" t="s">
        <v>3399</v>
      </c>
      <c r="B2261" s="16" t="s">
        <v>3385</v>
      </c>
      <c r="C2261" s="16" t="s">
        <v>3400</v>
      </c>
      <c r="D2261" s="16" t="s">
        <v>51</v>
      </c>
      <c r="E2261" s="16" t="n">
        <v>1</v>
      </c>
      <c r="F2261" s="16" t="n">
        <v>2357</v>
      </c>
      <c r="G2261" s="16" t="n">
        <v>0.05</v>
      </c>
      <c r="H2261" s="16" t="s">
        <v>503</v>
      </c>
      <c r="I2261" s="16" t="s">
        <v>40</v>
      </c>
      <c r="J2261" s="16" t="n">
        <v>4</v>
      </c>
      <c r="K2261" s="16" t="n">
        <v>4</v>
      </c>
      <c r="L2261" s="16" t="s">
        <v>41</v>
      </c>
      <c r="M2261" s="16" t="str">
        <f aca="false">IF(COUNTIF($A$2:A2261,A2261)&gt;1,"DUPLICATE","")</f>
        <v/>
      </c>
    </row>
    <row r="2262" customFormat="false" ht="15" hidden="false" customHeight="false" outlineLevel="0" collapsed="false">
      <c r="A2262" s="16" t="s">
        <v>3401</v>
      </c>
      <c r="B2262" s="16" t="s">
        <v>3385</v>
      </c>
      <c r="C2262" s="16" t="s">
        <v>1209</v>
      </c>
      <c r="D2262" s="16" t="s">
        <v>129</v>
      </c>
      <c r="E2262" s="16" t="n">
        <v>3</v>
      </c>
      <c r="F2262" s="16" t="n">
        <v>576</v>
      </c>
      <c r="G2262" s="16" t="n">
        <v>0.05</v>
      </c>
      <c r="H2262" s="16" t="s">
        <v>39</v>
      </c>
      <c r="I2262" s="16" t="s">
        <v>40</v>
      </c>
      <c r="J2262" s="16" t="n">
        <v>5</v>
      </c>
      <c r="K2262" s="16" t="n">
        <v>4</v>
      </c>
      <c r="L2262" s="16" t="s">
        <v>41</v>
      </c>
      <c r="M2262" s="16" t="str">
        <f aca="false">IF(COUNTIF($A$2:A2262,A2262)&gt;1,"DUPLICATE","")</f>
        <v/>
      </c>
    </row>
    <row r="2263" customFormat="false" ht="15" hidden="false" customHeight="false" outlineLevel="0" collapsed="false">
      <c r="A2263" s="16" t="s">
        <v>3402</v>
      </c>
      <c r="B2263" s="16" t="s">
        <v>3385</v>
      </c>
      <c r="C2263" s="16" t="s">
        <v>1350</v>
      </c>
      <c r="D2263" s="16" t="s">
        <v>165</v>
      </c>
      <c r="E2263" s="16" t="n">
        <v>2</v>
      </c>
      <c r="F2263" s="16" t="n">
        <v>895</v>
      </c>
      <c r="G2263" s="16" t="n">
        <v>0</v>
      </c>
      <c r="H2263" s="16" t="s">
        <v>56</v>
      </c>
      <c r="I2263" s="16" t="s">
        <v>40</v>
      </c>
      <c r="J2263" s="16" t="n">
        <v>5</v>
      </c>
      <c r="K2263" s="16" t="n">
        <v>4</v>
      </c>
      <c r="L2263" s="16" t="s">
        <v>41</v>
      </c>
      <c r="M2263" s="16" t="str">
        <f aca="false">IF(COUNTIF($A$2:A2263,A2263)&gt;1,"DUPLICATE","")</f>
        <v/>
      </c>
    </row>
    <row r="2264" customFormat="false" ht="15" hidden="false" customHeight="false" outlineLevel="0" collapsed="false">
      <c r="A2264" s="16" t="s">
        <v>3403</v>
      </c>
      <c r="B2264" s="16" t="s">
        <v>3385</v>
      </c>
      <c r="C2264" s="16" t="s">
        <v>662</v>
      </c>
      <c r="D2264" s="16" t="s">
        <v>291</v>
      </c>
      <c r="E2264" s="16" t="n">
        <v>1</v>
      </c>
      <c r="F2264" s="16" t="n">
        <v>1240</v>
      </c>
      <c r="G2264" s="16" t="n">
        <v>0</v>
      </c>
      <c r="H2264" s="16" t="s">
        <v>81</v>
      </c>
      <c r="I2264" s="16" t="s">
        <v>60</v>
      </c>
      <c r="J2264" s="16" t="n">
        <v>6</v>
      </c>
      <c r="K2264" s="16" t="n">
        <v>4</v>
      </c>
      <c r="L2264" s="16" t="s">
        <v>41</v>
      </c>
      <c r="M2264" s="16" t="str">
        <f aca="false">IF(COUNTIF($A$2:A2264,A2264)&gt;1,"DUPLICATE","")</f>
        <v/>
      </c>
    </row>
    <row r="2265" customFormat="false" ht="15" hidden="false" customHeight="false" outlineLevel="0" collapsed="false">
      <c r="A2265" s="16" t="s">
        <v>3404</v>
      </c>
      <c r="B2265" s="16" t="s">
        <v>3385</v>
      </c>
      <c r="C2265" s="16" t="s">
        <v>299</v>
      </c>
      <c r="D2265" s="16" t="s">
        <v>92</v>
      </c>
      <c r="E2265" s="16" t="n">
        <v>1</v>
      </c>
      <c r="F2265" s="16" t="n">
        <v>3916</v>
      </c>
      <c r="G2265" s="16" t="n">
        <v>0</v>
      </c>
      <c r="H2265" s="16" t="s">
        <v>39</v>
      </c>
      <c r="I2265" s="16" t="s">
        <v>71</v>
      </c>
      <c r="J2265" s="16" t="n">
        <v>4</v>
      </c>
      <c r="K2265" s="16" t="n">
        <v>4</v>
      </c>
      <c r="L2265" s="16" t="s">
        <v>41</v>
      </c>
      <c r="M2265" s="16" t="str">
        <f aca="false">IF(COUNTIF($A$2:A2265,A2265)&gt;1,"DUPLICATE","")</f>
        <v/>
      </c>
    </row>
    <row r="2266" customFormat="false" ht="15" hidden="false" customHeight="false" outlineLevel="0" collapsed="false">
      <c r="A2266" s="16" t="s">
        <v>3405</v>
      </c>
      <c r="B2266" s="16" t="s">
        <v>3385</v>
      </c>
      <c r="C2266" s="16" t="s">
        <v>726</v>
      </c>
      <c r="D2266" s="16" t="s">
        <v>222</v>
      </c>
      <c r="E2266" s="16" t="n">
        <v>1</v>
      </c>
      <c r="F2266" s="16" t="n">
        <v>1837</v>
      </c>
      <c r="G2266" s="16" t="n">
        <v>0.2</v>
      </c>
      <c r="H2266" s="16" t="s">
        <v>112</v>
      </c>
      <c r="I2266" s="16" t="s">
        <v>71</v>
      </c>
      <c r="J2266" s="16" t="n">
        <v>3</v>
      </c>
      <c r="K2266" s="16" t="n">
        <v>2</v>
      </c>
      <c r="L2266" s="16" t="s">
        <v>57</v>
      </c>
      <c r="M2266" s="16" t="str">
        <f aca="false">IF(COUNTIF($A$2:A2266,A2266)&gt;1,"DUPLICATE","")</f>
        <v/>
      </c>
    </row>
    <row r="2267" customFormat="false" ht="15" hidden="false" customHeight="false" outlineLevel="0" collapsed="false">
      <c r="A2267" s="16" t="s">
        <v>3406</v>
      </c>
      <c r="B2267" s="16" t="s">
        <v>3385</v>
      </c>
      <c r="C2267" s="16" t="s">
        <v>2664</v>
      </c>
      <c r="D2267" s="16" t="s">
        <v>412</v>
      </c>
      <c r="E2267" s="16" t="n">
        <v>1</v>
      </c>
      <c r="F2267" s="16" t="n">
        <v>969</v>
      </c>
      <c r="G2267" s="16" t="n">
        <v>0</v>
      </c>
      <c r="H2267" s="16" t="s">
        <v>56</v>
      </c>
      <c r="I2267" s="16" t="s">
        <v>100</v>
      </c>
      <c r="J2267" s="16" t="n">
        <v>4</v>
      </c>
      <c r="K2267" s="16" t="n">
        <v>4</v>
      </c>
      <c r="L2267" s="16" t="s">
        <v>41</v>
      </c>
      <c r="M2267" s="16" t="str">
        <f aca="false">IF(COUNTIF($A$2:A2267,A2267)&gt;1,"DUPLICATE","")</f>
        <v/>
      </c>
    </row>
    <row r="2268" customFormat="false" ht="15" hidden="false" customHeight="false" outlineLevel="0" collapsed="false">
      <c r="A2268" s="16" t="s">
        <v>3407</v>
      </c>
      <c r="B2268" s="16" t="s">
        <v>3385</v>
      </c>
      <c r="C2268" s="16" t="s">
        <v>1055</v>
      </c>
      <c r="D2268" s="16" t="s">
        <v>146</v>
      </c>
      <c r="E2268" s="16" t="n">
        <v>1</v>
      </c>
      <c r="F2268" s="16" t="n">
        <v>441</v>
      </c>
      <c r="G2268" s="16" t="n">
        <v>0.2</v>
      </c>
      <c r="H2268" s="16" t="s">
        <v>112</v>
      </c>
      <c r="I2268" s="16" t="s">
        <v>47</v>
      </c>
      <c r="J2268" s="16" t="n">
        <v>5</v>
      </c>
      <c r="K2268" s="16" t="n">
        <v>4</v>
      </c>
      <c r="L2268" s="16" t="s">
        <v>41</v>
      </c>
      <c r="M2268" s="16" t="str">
        <f aca="false">IF(COUNTIF($A$2:A2268,A2268)&gt;1,"DUPLICATE","")</f>
        <v/>
      </c>
    </row>
    <row r="2269" customFormat="false" ht="15" hidden="false" customHeight="false" outlineLevel="0" collapsed="false">
      <c r="A2269" s="16" t="s">
        <v>3408</v>
      </c>
      <c r="B2269" s="16" t="s">
        <v>3385</v>
      </c>
      <c r="C2269" s="16" t="s">
        <v>395</v>
      </c>
      <c r="D2269" s="16" t="s">
        <v>385</v>
      </c>
      <c r="E2269" s="16" t="n">
        <v>3</v>
      </c>
      <c r="F2269" s="16" t="n">
        <v>304</v>
      </c>
      <c r="G2269" s="16" t="n">
        <v>0.05</v>
      </c>
      <c r="H2269" s="16" t="s">
        <v>81</v>
      </c>
      <c r="I2269" s="16" t="s">
        <v>40</v>
      </c>
      <c r="J2269" s="16" t="n">
        <v>2</v>
      </c>
      <c r="K2269" s="16" t="n">
        <v>5</v>
      </c>
      <c r="L2269" s="16" t="s">
        <v>41</v>
      </c>
      <c r="M2269" s="16" t="str">
        <f aca="false">IF(COUNTIF($A$2:A2269,A2269)&gt;1,"DUPLICATE","")</f>
        <v/>
      </c>
    </row>
    <row r="2270" customFormat="false" ht="15" hidden="false" customHeight="false" outlineLevel="0" collapsed="false">
      <c r="A2270" s="16" t="s">
        <v>3409</v>
      </c>
      <c r="B2270" s="16" t="s">
        <v>3410</v>
      </c>
      <c r="C2270" s="16" t="s">
        <v>1164</v>
      </c>
      <c r="D2270" s="16" t="s">
        <v>149</v>
      </c>
      <c r="E2270" s="16" t="n">
        <v>3</v>
      </c>
      <c r="F2270" s="16" t="n">
        <v>1634</v>
      </c>
      <c r="G2270" s="16" t="n">
        <v>0.05</v>
      </c>
      <c r="H2270" s="16" t="s">
        <v>67</v>
      </c>
      <c r="I2270" s="16" t="s">
        <v>60</v>
      </c>
      <c r="J2270" s="16" t="n">
        <v>3</v>
      </c>
      <c r="K2270" s="16" t="n">
        <v>5</v>
      </c>
      <c r="L2270" s="16" t="s">
        <v>41</v>
      </c>
      <c r="M2270" s="16" t="str">
        <f aca="false">IF(COUNTIF($A$2:A2270,A2270)&gt;1,"DUPLICATE","")</f>
        <v/>
      </c>
    </row>
    <row r="2271" customFormat="false" ht="15" hidden="false" customHeight="false" outlineLevel="0" collapsed="false">
      <c r="A2271" s="16" t="s">
        <v>3411</v>
      </c>
      <c r="B2271" s="16" t="s">
        <v>3410</v>
      </c>
      <c r="C2271" s="16" t="s">
        <v>2346</v>
      </c>
      <c r="D2271" s="16" t="s">
        <v>219</v>
      </c>
      <c r="E2271" s="16" t="n">
        <v>1</v>
      </c>
      <c r="F2271" s="16" t="n">
        <v>1295</v>
      </c>
      <c r="G2271" s="16"/>
      <c r="H2271" s="16" t="s">
        <v>545</v>
      </c>
      <c r="I2271" s="16" t="s">
        <v>40</v>
      </c>
      <c r="J2271" s="16" t="n">
        <v>4</v>
      </c>
      <c r="K2271" s="16" t="n">
        <v>4</v>
      </c>
      <c r="L2271" s="16" t="s">
        <v>41</v>
      </c>
      <c r="M2271" s="16" t="str">
        <f aca="false">IF(COUNTIF($A$2:A2271,A2271)&gt;1,"DUPLICATE","")</f>
        <v/>
      </c>
    </row>
    <row r="2272" customFormat="false" ht="15" hidden="false" customHeight="false" outlineLevel="0" collapsed="false">
      <c r="A2272" s="16" t="s">
        <v>3412</v>
      </c>
      <c r="B2272" s="16" t="s">
        <v>3410</v>
      </c>
      <c r="C2272" s="16" t="s">
        <v>104</v>
      </c>
      <c r="D2272" s="16" t="s">
        <v>341</v>
      </c>
      <c r="E2272" s="16" t="n">
        <v>2</v>
      </c>
      <c r="F2272" s="16" t="n">
        <v>1092</v>
      </c>
      <c r="G2272" s="16" t="n">
        <v>0.1</v>
      </c>
      <c r="H2272" s="16" t="s">
        <v>161</v>
      </c>
      <c r="I2272" s="16" t="s">
        <v>71</v>
      </c>
      <c r="J2272" s="16" t="n">
        <v>3</v>
      </c>
      <c r="K2272" s="16" t="n">
        <v>4</v>
      </c>
      <c r="L2272" s="16" t="s">
        <v>41</v>
      </c>
      <c r="M2272" s="16" t="str">
        <f aca="false">IF(COUNTIF($A$2:A2272,A2272)&gt;1,"DUPLICATE","")</f>
        <v/>
      </c>
    </row>
    <row r="2273" customFormat="false" ht="15" hidden="false" customHeight="false" outlineLevel="0" collapsed="false">
      <c r="A2273" s="16" t="s">
        <v>3413</v>
      </c>
      <c r="B2273" s="16" t="s">
        <v>3410</v>
      </c>
      <c r="C2273" s="16" t="s">
        <v>2831</v>
      </c>
      <c r="D2273" s="16" t="s">
        <v>99</v>
      </c>
      <c r="E2273" s="16" t="n">
        <v>1</v>
      </c>
      <c r="F2273" s="16" t="n">
        <v>678</v>
      </c>
      <c r="G2273" s="16" t="n">
        <v>0</v>
      </c>
      <c r="H2273" s="16" t="s">
        <v>112</v>
      </c>
      <c r="I2273" s="16" t="s">
        <v>60</v>
      </c>
      <c r="J2273" s="16" t="n">
        <v>5</v>
      </c>
      <c r="K2273" s="16" t="n">
        <v>5</v>
      </c>
      <c r="L2273" s="16" t="s">
        <v>41</v>
      </c>
      <c r="M2273" s="16" t="str">
        <f aca="false">IF(COUNTIF($A$2:A2273,A2273)&gt;1,"DUPLICATE","")</f>
        <v/>
      </c>
    </row>
    <row r="2274" customFormat="false" ht="15" hidden="false" customHeight="false" outlineLevel="0" collapsed="false">
      <c r="A2274" s="16" t="s">
        <v>3414</v>
      </c>
      <c r="B2274" s="16" t="s">
        <v>3410</v>
      </c>
      <c r="C2274" s="16" t="s">
        <v>3415</v>
      </c>
      <c r="D2274" s="16" t="s">
        <v>440</v>
      </c>
      <c r="E2274" s="16" t="n">
        <v>1</v>
      </c>
      <c r="F2274" s="16" t="n">
        <v>1362</v>
      </c>
      <c r="G2274" s="16" t="n">
        <v>0.15</v>
      </c>
      <c r="H2274" s="16" t="s">
        <v>130</v>
      </c>
      <c r="I2274" s="16" t="s">
        <v>60</v>
      </c>
      <c r="J2274" s="16" t="n">
        <v>3</v>
      </c>
      <c r="K2274" s="16" t="n">
        <v>4</v>
      </c>
      <c r="L2274" s="16" t="s">
        <v>41</v>
      </c>
      <c r="M2274" s="16" t="str">
        <f aca="false">IF(COUNTIF($A$2:A2274,A2274)&gt;1,"DUPLICATE","")</f>
        <v/>
      </c>
    </row>
    <row r="2275" customFormat="false" ht="15" hidden="false" customHeight="false" outlineLevel="0" collapsed="false">
      <c r="A2275" s="16" t="s">
        <v>3416</v>
      </c>
      <c r="B2275" s="16" t="s">
        <v>3410</v>
      </c>
      <c r="C2275" s="16" t="s">
        <v>1462</v>
      </c>
      <c r="D2275" s="16" t="s">
        <v>88</v>
      </c>
      <c r="E2275" s="16" t="n">
        <v>1</v>
      </c>
      <c r="F2275" s="16" t="n">
        <v>3128</v>
      </c>
      <c r="G2275" s="16" t="n">
        <v>0</v>
      </c>
      <c r="H2275" s="16" t="s">
        <v>208</v>
      </c>
      <c r="I2275" s="16"/>
      <c r="J2275" s="16" t="n">
        <v>5</v>
      </c>
      <c r="K2275" s="16" t="n">
        <v>4</v>
      </c>
      <c r="L2275" s="16" t="s">
        <v>41</v>
      </c>
      <c r="M2275" s="16" t="str">
        <f aca="false">IF(COUNTIF($A$2:A2275,A2275)&gt;1,"DUPLICATE","")</f>
        <v/>
      </c>
    </row>
    <row r="2276" customFormat="false" ht="15" hidden="false" customHeight="false" outlineLevel="0" collapsed="false">
      <c r="A2276" s="16" t="s">
        <v>3417</v>
      </c>
      <c r="B2276" s="16" t="s">
        <v>3410</v>
      </c>
      <c r="C2276" s="16" t="s">
        <v>728</v>
      </c>
      <c r="D2276" s="16" t="s">
        <v>92</v>
      </c>
      <c r="E2276" s="16" t="n">
        <v>2</v>
      </c>
      <c r="F2276" s="16" t="n">
        <v>3942</v>
      </c>
      <c r="G2276" s="16" t="n">
        <v>0.2</v>
      </c>
      <c r="H2276" s="16" t="s">
        <v>46</v>
      </c>
      <c r="I2276" s="16" t="s">
        <v>60</v>
      </c>
      <c r="J2276" s="16" t="n">
        <v>5</v>
      </c>
      <c r="K2276" s="16" t="n">
        <v>5</v>
      </c>
      <c r="L2276" s="16" t="s">
        <v>41</v>
      </c>
      <c r="M2276" s="16" t="str">
        <f aca="false">IF(COUNTIF($A$2:A2276,A2276)&gt;1,"DUPLICATE","")</f>
        <v/>
      </c>
    </row>
    <row r="2277" customFormat="false" ht="15" hidden="false" customHeight="false" outlineLevel="0" collapsed="false">
      <c r="A2277" s="16" t="s">
        <v>3418</v>
      </c>
      <c r="B2277" s="16" t="s">
        <v>3410</v>
      </c>
      <c r="C2277" s="16" t="s">
        <v>1434</v>
      </c>
      <c r="D2277" s="16" t="s">
        <v>119</v>
      </c>
      <c r="E2277" s="16" t="n">
        <v>1</v>
      </c>
      <c r="F2277" s="16" t="n">
        <v>245</v>
      </c>
      <c r="G2277" s="16" t="n">
        <v>0</v>
      </c>
      <c r="H2277" s="16" t="s">
        <v>81</v>
      </c>
      <c r="I2277" s="16" t="s">
        <v>47</v>
      </c>
      <c r="J2277" s="16" t="n">
        <v>3</v>
      </c>
      <c r="K2277" s="16" t="n">
        <v>4</v>
      </c>
      <c r="L2277" s="16" t="s">
        <v>41</v>
      </c>
      <c r="M2277" s="16" t="str">
        <f aca="false">IF(COUNTIF($A$2:A2277,A2277)&gt;1,"DUPLICATE","")</f>
        <v/>
      </c>
    </row>
    <row r="2278" customFormat="false" ht="15" hidden="false" customHeight="false" outlineLevel="0" collapsed="false">
      <c r="A2278" s="16" t="s">
        <v>3419</v>
      </c>
      <c r="B2278" s="16" t="s">
        <v>3410</v>
      </c>
      <c r="C2278" s="16" t="s">
        <v>651</v>
      </c>
      <c r="D2278" s="16" t="s">
        <v>136</v>
      </c>
      <c r="E2278" s="16" t="n">
        <v>1</v>
      </c>
      <c r="F2278" s="16" t="n">
        <v>2169</v>
      </c>
      <c r="G2278" s="16" t="n">
        <v>0.05</v>
      </c>
      <c r="H2278" s="16" t="s">
        <v>56</v>
      </c>
      <c r="I2278" s="16" t="s">
        <v>60</v>
      </c>
      <c r="J2278" s="16" t="n">
        <v>9</v>
      </c>
      <c r="K2278" s="16" t="n">
        <v>3</v>
      </c>
      <c r="L2278" s="16" t="s">
        <v>41</v>
      </c>
      <c r="M2278" s="16" t="str">
        <f aca="false">IF(COUNTIF($A$2:A2278,A2278)&gt;1,"DUPLICATE","")</f>
        <v/>
      </c>
    </row>
    <row r="2279" customFormat="false" ht="15" hidden="false" customHeight="false" outlineLevel="0" collapsed="false">
      <c r="A2279" s="16" t="s">
        <v>3420</v>
      </c>
      <c r="B2279" s="16" t="s">
        <v>3410</v>
      </c>
      <c r="C2279" s="16" t="s">
        <v>480</v>
      </c>
      <c r="D2279" s="16" t="s">
        <v>203</v>
      </c>
      <c r="E2279" s="16" t="n">
        <v>1</v>
      </c>
      <c r="F2279" s="16" t="n">
        <v>2530</v>
      </c>
      <c r="G2279" s="16" t="n">
        <v>0.2</v>
      </c>
      <c r="H2279" s="16" t="s">
        <v>67</v>
      </c>
      <c r="I2279" s="16" t="s">
        <v>40</v>
      </c>
      <c r="J2279" s="16" t="n">
        <v>2</v>
      </c>
      <c r="K2279" s="16" t="n">
        <v>5</v>
      </c>
      <c r="L2279" s="16" t="s">
        <v>41</v>
      </c>
      <c r="M2279" s="16" t="str">
        <f aca="false">IF(COUNTIF($A$2:A2279,A2279)&gt;1,"DUPLICATE","")</f>
        <v/>
      </c>
    </row>
    <row r="2280" customFormat="false" ht="15" hidden="false" customHeight="false" outlineLevel="0" collapsed="false">
      <c r="A2280" s="16" t="s">
        <v>3421</v>
      </c>
      <c r="B2280" s="16" t="s">
        <v>3410</v>
      </c>
      <c r="C2280" s="16" t="s">
        <v>1584</v>
      </c>
      <c r="D2280" s="16" t="s">
        <v>99</v>
      </c>
      <c r="E2280" s="16" t="n">
        <v>4</v>
      </c>
      <c r="F2280" s="16" t="n">
        <v>668</v>
      </c>
      <c r="G2280" s="16" t="n">
        <v>0.1</v>
      </c>
      <c r="H2280" s="16" t="s">
        <v>39</v>
      </c>
      <c r="I2280" s="16" t="s">
        <v>60</v>
      </c>
      <c r="J2280" s="16" t="n">
        <v>5</v>
      </c>
      <c r="K2280" s="16" t="n">
        <v>3</v>
      </c>
      <c r="L2280" s="16" t="s">
        <v>41</v>
      </c>
      <c r="M2280" s="16" t="str">
        <f aca="false">IF(COUNTIF($A$2:A2280,A2280)&gt;1,"DUPLICATE","")</f>
        <v/>
      </c>
    </row>
    <row r="2281" customFormat="false" ht="15" hidden="false" customHeight="false" outlineLevel="0" collapsed="false">
      <c r="A2281" s="16" t="s">
        <v>3421</v>
      </c>
      <c r="B2281" s="16" t="s">
        <v>3410</v>
      </c>
      <c r="C2281" s="16" t="s">
        <v>1584</v>
      </c>
      <c r="D2281" s="16" t="s">
        <v>99</v>
      </c>
      <c r="E2281" s="16" t="n">
        <v>4</v>
      </c>
      <c r="F2281" s="16" t="n">
        <v>668</v>
      </c>
      <c r="G2281" s="16" t="n">
        <v>0.1</v>
      </c>
      <c r="H2281" s="16" t="s">
        <v>39</v>
      </c>
      <c r="I2281" s="16" t="s">
        <v>60</v>
      </c>
      <c r="J2281" s="16" t="n">
        <v>5</v>
      </c>
      <c r="K2281" s="16" t="n">
        <v>3</v>
      </c>
      <c r="L2281" s="16" t="s">
        <v>41</v>
      </c>
      <c r="M2281" s="16" t="str">
        <f aca="false">IF(COUNTIF($A$2:A2281,A2281)&gt;1,"DUPLICATE","")</f>
        <v>DUPLICATE</v>
      </c>
    </row>
    <row r="2282" customFormat="false" ht="15" hidden="false" customHeight="false" outlineLevel="0" collapsed="false">
      <c r="A2282" s="16" t="s">
        <v>3422</v>
      </c>
      <c r="B2282" s="16" t="s">
        <v>3423</v>
      </c>
      <c r="C2282" s="16" t="s">
        <v>1255</v>
      </c>
      <c r="D2282" s="16" t="s">
        <v>184</v>
      </c>
      <c r="E2282" s="16" t="n">
        <v>2</v>
      </c>
      <c r="F2282" s="16" t="n">
        <v>1358</v>
      </c>
      <c r="G2282" s="16" t="n">
        <v>0</v>
      </c>
      <c r="H2282" s="16" t="s">
        <v>112</v>
      </c>
      <c r="I2282" s="16" t="s">
        <v>40</v>
      </c>
      <c r="J2282" s="16" t="n">
        <v>3</v>
      </c>
      <c r="K2282" s="16" t="n">
        <v>4</v>
      </c>
      <c r="L2282" s="16" t="s">
        <v>41</v>
      </c>
      <c r="M2282" s="16" t="str">
        <f aca="false">IF(COUNTIF($A$2:A2282,A2282)&gt;1,"DUPLICATE","")</f>
        <v/>
      </c>
    </row>
    <row r="2283" customFormat="false" ht="15" hidden="false" customHeight="false" outlineLevel="0" collapsed="false">
      <c r="A2283" s="16" t="s">
        <v>3424</v>
      </c>
      <c r="B2283" s="16" t="s">
        <v>3423</v>
      </c>
      <c r="C2283" s="16" t="s">
        <v>2803</v>
      </c>
      <c r="D2283" s="16" t="s">
        <v>259</v>
      </c>
      <c r="E2283" s="16" t="n">
        <v>1</v>
      </c>
      <c r="F2283" s="16" t="n">
        <v>477</v>
      </c>
      <c r="G2283" s="16" t="n">
        <v>0.1</v>
      </c>
      <c r="H2283" s="16" t="s">
        <v>39</v>
      </c>
      <c r="I2283" s="16" t="s">
        <v>60</v>
      </c>
      <c r="J2283" s="16" t="n">
        <v>2</v>
      </c>
      <c r="K2283" s="16" t="n">
        <v>4</v>
      </c>
      <c r="L2283" s="16" t="s">
        <v>41</v>
      </c>
      <c r="M2283" s="16" t="str">
        <f aca="false">IF(COUNTIF($A$2:A2283,A2283)&gt;1,"DUPLICATE","")</f>
        <v/>
      </c>
    </row>
    <row r="2284" customFormat="false" ht="15" hidden="false" customHeight="false" outlineLevel="0" collapsed="false">
      <c r="A2284" s="16" t="s">
        <v>3425</v>
      </c>
      <c r="B2284" s="16" t="s">
        <v>3423</v>
      </c>
      <c r="C2284" s="16" t="s">
        <v>2580</v>
      </c>
      <c r="D2284" s="16" t="s">
        <v>385</v>
      </c>
      <c r="E2284" s="16" t="n">
        <v>2</v>
      </c>
      <c r="F2284" s="16" t="n">
        <v>301</v>
      </c>
      <c r="G2284" s="16" t="n">
        <v>0</v>
      </c>
      <c r="H2284" s="16" t="s">
        <v>56</v>
      </c>
      <c r="I2284" s="16" t="s">
        <v>40</v>
      </c>
      <c r="J2284" s="16" t="n">
        <v>4</v>
      </c>
      <c r="K2284" s="16" t="n">
        <v>5</v>
      </c>
      <c r="L2284" s="16" t="s">
        <v>41</v>
      </c>
      <c r="M2284" s="16" t="str">
        <f aca="false">IF(COUNTIF($A$2:A2284,A2284)&gt;1,"DUPLICATE","")</f>
        <v/>
      </c>
    </row>
    <row r="2285" customFormat="false" ht="15" hidden="false" customHeight="false" outlineLevel="0" collapsed="false">
      <c r="A2285" s="16" t="s">
        <v>3426</v>
      </c>
      <c r="B2285" s="16" t="s">
        <v>3423</v>
      </c>
      <c r="C2285" s="16" t="s">
        <v>3427</v>
      </c>
      <c r="D2285" s="16" t="s">
        <v>412</v>
      </c>
      <c r="E2285" s="16" t="n">
        <v>2</v>
      </c>
      <c r="F2285" s="16" t="n">
        <v>1015</v>
      </c>
      <c r="G2285" s="16" t="n">
        <v>0.2</v>
      </c>
      <c r="H2285" s="16" t="s">
        <v>56</v>
      </c>
      <c r="I2285" s="16" t="s">
        <v>47</v>
      </c>
      <c r="J2285" s="16" t="n">
        <v>7</v>
      </c>
      <c r="K2285" s="16" t="n">
        <v>3</v>
      </c>
      <c r="L2285" s="16" t="s">
        <v>41</v>
      </c>
      <c r="M2285" s="16" t="str">
        <f aca="false">IF(COUNTIF($A$2:A2285,A2285)&gt;1,"DUPLICATE","")</f>
        <v/>
      </c>
    </row>
    <row r="2286" customFormat="false" ht="15" hidden="false" customHeight="false" outlineLevel="0" collapsed="false">
      <c r="A2286" s="16" t="s">
        <v>3428</v>
      </c>
      <c r="B2286" s="16" t="s">
        <v>3423</v>
      </c>
      <c r="C2286" s="16" t="s">
        <v>249</v>
      </c>
      <c r="D2286" s="16" t="s">
        <v>232</v>
      </c>
      <c r="E2286" s="16" t="n">
        <v>1</v>
      </c>
      <c r="F2286" s="16" t="n">
        <v>2094</v>
      </c>
      <c r="G2286" s="16" t="n">
        <v>0.1</v>
      </c>
      <c r="H2286" s="16" t="s">
        <v>46</v>
      </c>
      <c r="I2286" s="16" t="s">
        <v>40</v>
      </c>
      <c r="J2286" s="16" t="n">
        <v>2</v>
      </c>
      <c r="K2286" s="16" t="n">
        <v>3</v>
      </c>
      <c r="L2286" s="16" t="s">
        <v>57</v>
      </c>
      <c r="M2286" s="16" t="str">
        <f aca="false">IF(COUNTIF($A$2:A2286,A2286)&gt;1,"DUPLICATE","")</f>
        <v/>
      </c>
    </row>
    <row r="2287" customFormat="false" ht="15" hidden="false" customHeight="false" outlineLevel="0" collapsed="false">
      <c r="A2287" s="16" t="s">
        <v>3429</v>
      </c>
      <c r="B2287" s="16" t="s">
        <v>3423</v>
      </c>
      <c r="C2287" s="16" t="s">
        <v>395</v>
      </c>
      <c r="D2287" s="16" t="s">
        <v>385</v>
      </c>
      <c r="E2287" s="16" t="n">
        <v>3</v>
      </c>
      <c r="F2287" s="16" t="s">
        <v>3430</v>
      </c>
      <c r="G2287" s="16" t="n">
        <v>0</v>
      </c>
      <c r="H2287" s="16" t="s">
        <v>81</v>
      </c>
      <c r="I2287" s="16" t="s">
        <v>71</v>
      </c>
      <c r="J2287" s="16" t="n">
        <v>5</v>
      </c>
      <c r="K2287" s="16" t="n">
        <v>3</v>
      </c>
      <c r="L2287" s="16" t="s">
        <v>41</v>
      </c>
      <c r="M2287" s="16" t="str">
        <f aca="false">IF(COUNTIF($A$2:A2287,A2287)&gt;1,"DUPLICATE","")</f>
        <v/>
      </c>
    </row>
    <row r="2288" customFormat="false" ht="15" hidden="false" customHeight="false" outlineLevel="0" collapsed="false">
      <c r="A2288" s="16" t="s">
        <v>3431</v>
      </c>
      <c r="B2288" s="16" t="s">
        <v>3423</v>
      </c>
      <c r="C2288" s="16" t="s">
        <v>2064</v>
      </c>
      <c r="D2288" s="16" t="s">
        <v>222</v>
      </c>
      <c r="E2288" s="16" t="n">
        <v>3</v>
      </c>
      <c r="F2288" s="16" t="n">
        <v>1917</v>
      </c>
      <c r="G2288" s="16" t="n">
        <v>0.1</v>
      </c>
      <c r="H2288" s="16" t="s">
        <v>112</v>
      </c>
      <c r="I2288" s="16" t="s">
        <v>60</v>
      </c>
      <c r="J2288" s="16" t="n">
        <v>3</v>
      </c>
      <c r="K2288" s="16" t="n">
        <v>4</v>
      </c>
      <c r="L2288" s="16" t="s">
        <v>41</v>
      </c>
      <c r="M2288" s="16" t="str">
        <f aca="false">IF(COUNTIF($A$2:A2288,A2288)&gt;1,"DUPLICATE","")</f>
        <v/>
      </c>
    </row>
    <row r="2289" customFormat="false" ht="15" hidden="false" customHeight="false" outlineLevel="0" collapsed="false">
      <c r="A2289" s="16" t="s">
        <v>3432</v>
      </c>
      <c r="B2289" s="16" t="s">
        <v>3423</v>
      </c>
      <c r="C2289" s="16" t="s">
        <v>704</v>
      </c>
      <c r="D2289" s="16" t="s">
        <v>191</v>
      </c>
      <c r="E2289" s="16" t="n">
        <v>2</v>
      </c>
      <c r="F2289" s="16" t="n">
        <v>414</v>
      </c>
      <c r="G2289" s="16" t="n">
        <v>0.1</v>
      </c>
      <c r="H2289" s="16" t="s">
        <v>56</v>
      </c>
      <c r="I2289" s="16" t="s">
        <v>40</v>
      </c>
      <c r="J2289" s="16" t="n">
        <v>5</v>
      </c>
      <c r="K2289" s="16" t="n">
        <v>5</v>
      </c>
      <c r="L2289" s="16" t="s">
        <v>41</v>
      </c>
      <c r="M2289" s="16" t="str">
        <f aca="false">IF(COUNTIF($A$2:A2289,A2289)&gt;1,"DUPLICATE","")</f>
        <v/>
      </c>
    </row>
    <row r="2290" customFormat="false" ht="15" hidden="false" customHeight="false" outlineLevel="0" collapsed="false">
      <c r="A2290" s="16" t="s">
        <v>3433</v>
      </c>
      <c r="B2290" s="16" t="s">
        <v>3423</v>
      </c>
      <c r="C2290" s="16" t="s">
        <v>2838</v>
      </c>
      <c r="D2290" s="16" t="s">
        <v>440</v>
      </c>
      <c r="E2290" s="16" t="n">
        <v>2</v>
      </c>
      <c r="F2290" s="16" t="n">
        <v>1431</v>
      </c>
      <c r="G2290" s="16" t="n">
        <v>0.05</v>
      </c>
      <c r="H2290" s="16" t="s">
        <v>81</v>
      </c>
      <c r="I2290" s="16" t="s">
        <v>60</v>
      </c>
      <c r="J2290" s="16" t="n">
        <v>5</v>
      </c>
      <c r="K2290" s="16" t="n">
        <v>4</v>
      </c>
      <c r="L2290" s="16" t="s">
        <v>41</v>
      </c>
      <c r="M2290" s="16" t="str">
        <f aca="false">IF(COUNTIF($A$2:A2290,A2290)&gt;1,"DUPLICATE","")</f>
        <v/>
      </c>
    </row>
    <row r="2291" customFormat="false" ht="15" hidden="false" customHeight="false" outlineLevel="0" collapsed="false">
      <c r="A2291" s="16" t="s">
        <v>3434</v>
      </c>
      <c r="B2291" s="16" t="s">
        <v>3423</v>
      </c>
      <c r="C2291" s="16" t="s">
        <v>692</v>
      </c>
      <c r="D2291" s="16" t="s">
        <v>222</v>
      </c>
      <c r="E2291" s="16" t="n">
        <v>1</v>
      </c>
      <c r="F2291" s="16" t="n">
        <v>1816</v>
      </c>
      <c r="G2291" s="16" t="n">
        <v>0.3</v>
      </c>
      <c r="H2291" s="16" t="s">
        <v>89</v>
      </c>
      <c r="I2291" s="16" t="s">
        <v>60</v>
      </c>
      <c r="J2291" s="16" t="n">
        <v>3</v>
      </c>
      <c r="K2291" s="16" t="n">
        <v>4</v>
      </c>
      <c r="L2291" s="16" t="s">
        <v>41</v>
      </c>
      <c r="M2291" s="16" t="str">
        <f aca="false">IF(COUNTIF($A$2:A2291,A2291)&gt;1,"DUPLICATE","")</f>
        <v/>
      </c>
    </row>
    <row r="2292" customFormat="false" ht="15" hidden="false" customHeight="false" outlineLevel="0" collapsed="false">
      <c r="A2292" s="16" t="s">
        <v>3435</v>
      </c>
      <c r="B2292" s="16" t="s">
        <v>3423</v>
      </c>
      <c r="C2292" s="16" t="s">
        <v>653</v>
      </c>
      <c r="D2292" s="16" t="s">
        <v>254</v>
      </c>
      <c r="E2292" s="16" t="n">
        <v>1</v>
      </c>
      <c r="F2292" s="16" t="n">
        <v>998</v>
      </c>
      <c r="G2292" s="16" t="n">
        <v>0</v>
      </c>
      <c r="H2292" s="16" t="s">
        <v>81</v>
      </c>
      <c r="I2292" s="16" t="s">
        <v>47</v>
      </c>
      <c r="J2292" s="16" t="n">
        <v>2</v>
      </c>
      <c r="K2292" s="16"/>
      <c r="L2292" s="16" t="s">
        <v>41</v>
      </c>
      <c r="M2292" s="16" t="str">
        <f aca="false">IF(COUNTIF($A$2:A2292,A2292)&gt;1,"DUPLICATE","")</f>
        <v/>
      </c>
    </row>
    <row r="2293" customFormat="false" ht="15" hidden="false" customHeight="false" outlineLevel="0" collapsed="false">
      <c r="A2293" s="16" t="s">
        <v>3436</v>
      </c>
      <c r="B2293" s="16" t="s">
        <v>3423</v>
      </c>
      <c r="C2293" s="16" t="s">
        <v>2904</v>
      </c>
      <c r="D2293" s="16" t="s">
        <v>291</v>
      </c>
      <c r="E2293" s="16" t="n">
        <v>1</v>
      </c>
      <c r="F2293" s="16" t="n">
        <v>1237</v>
      </c>
      <c r="G2293" s="16" t="n">
        <v>0</v>
      </c>
      <c r="H2293" s="16" t="s">
        <v>67</v>
      </c>
      <c r="I2293" s="16" t="s">
        <v>47</v>
      </c>
      <c r="J2293" s="16" t="n">
        <v>2</v>
      </c>
      <c r="K2293" s="16" t="n">
        <v>4</v>
      </c>
      <c r="L2293" s="16" t="s">
        <v>57</v>
      </c>
      <c r="M2293" s="16" t="str">
        <f aca="false">IF(COUNTIF($A$2:A2293,A2293)&gt;1,"DUPLICATE","")</f>
        <v/>
      </c>
    </row>
    <row r="2294" customFormat="false" ht="15" hidden="false" customHeight="false" outlineLevel="0" collapsed="false">
      <c r="A2294" s="16" t="s">
        <v>3437</v>
      </c>
      <c r="B2294" s="16" t="s">
        <v>3423</v>
      </c>
      <c r="C2294" s="16" t="s">
        <v>706</v>
      </c>
      <c r="D2294" s="16" t="s">
        <v>173</v>
      </c>
      <c r="E2294" s="16" t="n">
        <v>1</v>
      </c>
      <c r="F2294" s="16" t="n">
        <v>1196</v>
      </c>
      <c r="G2294" s="16" t="n">
        <v>0.2</v>
      </c>
      <c r="H2294" s="16" t="s">
        <v>39</v>
      </c>
      <c r="I2294" s="16" t="s">
        <v>60</v>
      </c>
      <c r="J2294" s="16" t="n">
        <v>4</v>
      </c>
      <c r="K2294" s="16"/>
      <c r="L2294" s="16" t="s">
        <v>41</v>
      </c>
      <c r="M2294" s="16" t="str">
        <f aca="false">IF(COUNTIF($A$2:A2294,A2294)&gt;1,"DUPLICATE","")</f>
        <v/>
      </c>
    </row>
    <row r="2295" customFormat="false" ht="15" hidden="false" customHeight="false" outlineLevel="0" collapsed="false">
      <c r="A2295" s="16" t="s">
        <v>3438</v>
      </c>
      <c r="B2295" s="16" t="s">
        <v>3423</v>
      </c>
      <c r="C2295" s="16" t="s">
        <v>2244</v>
      </c>
      <c r="D2295" s="16" t="s">
        <v>300</v>
      </c>
      <c r="E2295" s="16" t="n">
        <v>2</v>
      </c>
      <c r="F2295" s="16" t="n">
        <v>2533</v>
      </c>
      <c r="G2295" s="16" t="n">
        <v>0.2</v>
      </c>
      <c r="H2295" s="16" t="s">
        <v>89</v>
      </c>
      <c r="I2295" s="16" t="s">
        <v>60</v>
      </c>
      <c r="J2295" s="16" t="n">
        <v>5</v>
      </c>
      <c r="K2295" s="16" t="n">
        <v>4</v>
      </c>
      <c r="L2295" s="16" t="s">
        <v>41</v>
      </c>
      <c r="M2295" s="16" t="str">
        <f aca="false">IF(COUNTIF($A$2:A2295,A2295)&gt;1,"DUPLICATE","")</f>
        <v/>
      </c>
    </row>
    <row r="2296" customFormat="false" ht="15" hidden="false" customHeight="false" outlineLevel="0" collapsed="false">
      <c r="A2296" s="16" t="s">
        <v>3439</v>
      </c>
      <c r="B2296" s="16" t="s">
        <v>3423</v>
      </c>
      <c r="C2296" s="16" t="s">
        <v>1070</v>
      </c>
      <c r="D2296" s="16" t="s">
        <v>308</v>
      </c>
      <c r="E2296" s="16" t="n">
        <v>1</v>
      </c>
      <c r="F2296" s="16" t="n">
        <v>191</v>
      </c>
      <c r="G2296" s="16" t="n">
        <v>0.15</v>
      </c>
      <c r="H2296" s="16" t="s">
        <v>208</v>
      </c>
      <c r="I2296" s="16" t="s">
        <v>60</v>
      </c>
      <c r="J2296" s="16" t="n">
        <v>8</v>
      </c>
      <c r="K2296" s="16" t="n">
        <v>4</v>
      </c>
      <c r="L2296" s="16" t="s">
        <v>41</v>
      </c>
      <c r="M2296" s="16" t="str">
        <f aca="false">IF(COUNTIF($A$2:A2296,A2296)&gt;1,"DUPLICATE","")</f>
        <v/>
      </c>
    </row>
    <row r="2297" customFormat="false" ht="15" hidden="false" customHeight="false" outlineLevel="0" collapsed="false">
      <c r="A2297" s="16" t="s">
        <v>3440</v>
      </c>
      <c r="B2297" s="16" t="s">
        <v>3423</v>
      </c>
      <c r="C2297" s="16" t="s">
        <v>2386</v>
      </c>
      <c r="D2297" s="16" t="s">
        <v>396</v>
      </c>
      <c r="E2297" s="16" t="n">
        <v>1</v>
      </c>
      <c r="F2297" s="16" t="n">
        <v>5519</v>
      </c>
      <c r="G2297" s="16" t="n">
        <v>0.2</v>
      </c>
      <c r="H2297" s="16" t="s">
        <v>56</v>
      </c>
      <c r="I2297" s="16" t="s">
        <v>47</v>
      </c>
      <c r="J2297" s="16" t="n">
        <v>7</v>
      </c>
      <c r="K2297" s="16" t="n">
        <v>4</v>
      </c>
      <c r="L2297" s="16" t="s">
        <v>41</v>
      </c>
      <c r="M2297" s="16" t="str">
        <f aca="false">IF(COUNTIF($A$2:A2297,A2297)&gt;1,"DUPLICATE","")</f>
        <v/>
      </c>
    </row>
    <row r="2298" customFormat="false" ht="15" hidden="false" customHeight="false" outlineLevel="0" collapsed="false">
      <c r="A2298" s="16" t="s">
        <v>3441</v>
      </c>
      <c r="B2298" s="16" t="s">
        <v>3423</v>
      </c>
      <c r="C2298" s="16" t="s">
        <v>891</v>
      </c>
      <c r="D2298" s="16" t="s">
        <v>92</v>
      </c>
      <c r="E2298" s="16" t="n">
        <v>1</v>
      </c>
      <c r="F2298" s="16" t="n">
        <v>4049</v>
      </c>
      <c r="G2298" s="16" t="n">
        <v>0</v>
      </c>
      <c r="H2298" s="16" t="s">
        <v>39</v>
      </c>
      <c r="I2298" s="16" t="s">
        <v>60</v>
      </c>
      <c r="J2298" s="16" t="n">
        <v>5</v>
      </c>
      <c r="K2298" s="16"/>
      <c r="L2298" s="16" t="s">
        <v>41</v>
      </c>
      <c r="M2298" s="16" t="str">
        <f aca="false">IF(COUNTIF($A$2:A2298,A2298)&gt;1,"DUPLICATE","")</f>
        <v/>
      </c>
    </row>
    <row r="2299" customFormat="false" ht="15" hidden="false" customHeight="false" outlineLevel="0" collapsed="false">
      <c r="A2299" s="16" t="s">
        <v>3442</v>
      </c>
      <c r="B2299" s="16" t="s">
        <v>3443</v>
      </c>
      <c r="C2299" s="16" t="s">
        <v>2192</v>
      </c>
      <c r="D2299" s="16" t="s">
        <v>396</v>
      </c>
      <c r="E2299" s="16" t="n">
        <v>1</v>
      </c>
      <c r="F2299" s="16" t="n">
        <v>5283</v>
      </c>
      <c r="G2299" s="16" t="n">
        <v>0.05</v>
      </c>
      <c r="H2299" s="16" t="s">
        <v>112</v>
      </c>
      <c r="I2299" s="16" t="s">
        <v>60</v>
      </c>
      <c r="J2299" s="16" t="n">
        <v>2</v>
      </c>
      <c r="K2299" s="16" t="n">
        <v>4</v>
      </c>
      <c r="L2299" s="16" t="s">
        <v>41</v>
      </c>
      <c r="M2299" s="16" t="str">
        <f aca="false">IF(COUNTIF($A$2:A2299,A2299)&gt;1,"DUPLICATE","")</f>
        <v/>
      </c>
    </row>
    <row r="2300" customFormat="false" ht="15" hidden="false" customHeight="false" outlineLevel="0" collapsed="false">
      <c r="A2300" s="16" t="s">
        <v>3444</v>
      </c>
      <c r="B2300" s="16" t="s">
        <v>3443</v>
      </c>
      <c r="C2300" s="16" t="s">
        <v>1108</v>
      </c>
      <c r="D2300" s="16" t="s">
        <v>63</v>
      </c>
      <c r="E2300" s="16" t="n">
        <v>1</v>
      </c>
      <c r="F2300" s="16" t="n">
        <v>1538</v>
      </c>
      <c r="G2300" s="16" t="n">
        <v>0.1</v>
      </c>
      <c r="H2300" s="16" t="s">
        <v>70</v>
      </c>
      <c r="I2300" s="16" t="s">
        <v>60</v>
      </c>
      <c r="J2300" s="16" t="n">
        <v>6</v>
      </c>
      <c r="K2300" s="16" t="n">
        <v>2</v>
      </c>
      <c r="L2300" s="16" t="s">
        <v>57</v>
      </c>
      <c r="M2300" s="16" t="str">
        <f aca="false">IF(COUNTIF($A$2:A2300,A2300)&gt;1,"DUPLICATE","")</f>
        <v/>
      </c>
    </row>
    <row r="2301" customFormat="false" ht="15" hidden="false" customHeight="false" outlineLevel="0" collapsed="false">
      <c r="A2301" s="16" t="s">
        <v>3445</v>
      </c>
      <c r="B2301" s="16" t="s">
        <v>3443</v>
      </c>
      <c r="C2301" s="16" t="s">
        <v>815</v>
      </c>
      <c r="D2301" s="16" t="s">
        <v>184</v>
      </c>
      <c r="E2301" s="16" t="n">
        <v>1</v>
      </c>
      <c r="F2301" s="16" t="n">
        <v>1251</v>
      </c>
      <c r="G2301" s="16" t="n">
        <v>0.05</v>
      </c>
      <c r="H2301" s="16" t="s">
        <v>208</v>
      </c>
      <c r="I2301" s="16" t="s">
        <v>60</v>
      </c>
      <c r="J2301" s="16" t="n">
        <v>5</v>
      </c>
      <c r="K2301" s="16" t="n">
        <v>4</v>
      </c>
      <c r="L2301" s="16" t="s">
        <v>41</v>
      </c>
      <c r="M2301" s="16" t="str">
        <f aca="false">IF(COUNTIF($A$2:A2301,A2301)&gt;1,"DUPLICATE","")</f>
        <v/>
      </c>
    </row>
    <row r="2302" customFormat="false" ht="15" hidden="false" customHeight="false" outlineLevel="0" collapsed="false">
      <c r="A2302" s="16" t="s">
        <v>3446</v>
      </c>
      <c r="B2302" s="16" t="s">
        <v>3443</v>
      </c>
      <c r="C2302" s="16" t="s">
        <v>1570</v>
      </c>
      <c r="D2302" s="16" t="s">
        <v>142</v>
      </c>
      <c r="E2302" s="16" t="n">
        <v>1</v>
      </c>
      <c r="F2302" s="16" t="n">
        <v>603</v>
      </c>
      <c r="G2302" s="16" t="n">
        <v>0</v>
      </c>
      <c r="H2302" s="16" t="s">
        <v>130</v>
      </c>
      <c r="I2302" s="16" t="s">
        <v>60</v>
      </c>
      <c r="J2302" s="16" t="n">
        <v>3</v>
      </c>
      <c r="K2302" s="16" t="n">
        <v>4</v>
      </c>
      <c r="L2302" s="16" t="s">
        <v>41</v>
      </c>
      <c r="M2302" s="16" t="str">
        <f aca="false">IF(COUNTIF($A$2:A2302,A2302)&gt;1,"DUPLICATE","")</f>
        <v/>
      </c>
    </row>
    <row r="2303" customFormat="false" ht="15" hidden="false" customHeight="false" outlineLevel="0" collapsed="false">
      <c r="A2303" s="16" t="s">
        <v>3447</v>
      </c>
      <c r="B2303" s="16" t="s">
        <v>3443</v>
      </c>
      <c r="C2303" s="16" t="s">
        <v>827</v>
      </c>
      <c r="D2303" s="16" t="s">
        <v>211</v>
      </c>
      <c r="E2303" s="16" t="n">
        <v>1</v>
      </c>
      <c r="F2303" s="16" t="n">
        <v>1356</v>
      </c>
      <c r="G2303" s="16" t="n">
        <v>0</v>
      </c>
      <c r="H2303" s="16" t="s">
        <v>130</v>
      </c>
      <c r="I2303" s="16" t="s">
        <v>60</v>
      </c>
      <c r="J2303" s="16" t="n">
        <v>4</v>
      </c>
      <c r="K2303" s="16" t="n">
        <v>5</v>
      </c>
      <c r="L2303" s="16" t="s">
        <v>41</v>
      </c>
      <c r="M2303" s="16" t="str">
        <f aca="false">IF(COUNTIF($A$2:A2303,A2303)&gt;1,"DUPLICATE","")</f>
        <v/>
      </c>
    </row>
    <row r="2304" customFormat="false" ht="15" hidden="false" customHeight="false" outlineLevel="0" collapsed="false">
      <c r="A2304" s="16" t="s">
        <v>3448</v>
      </c>
      <c r="B2304" s="16" t="s">
        <v>3443</v>
      </c>
      <c r="C2304" s="16" t="s">
        <v>515</v>
      </c>
      <c r="D2304" s="16" t="s">
        <v>440</v>
      </c>
      <c r="E2304" s="16" t="n">
        <v>1</v>
      </c>
      <c r="F2304" s="16" t="n">
        <v>1353</v>
      </c>
      <c r="G2304" s="16" t="n">
        <v>0</v>
      </c>
      <c r="H2304" s="16" t="s">
        <v>39</v>
      </c>
      <c r="I2304" s="16" t="s">
        <v>123</v>
      </c>
      <c r="J2304" s="16" t="n">
        <v>2</v>
      </c>
      <c r="K2304" s="16" t="n">
        <v>5</v>
      </c>
      <c r="L2304" s="16" t="s">
        <v>41</v>
      </c>
      <c r="M2304" s="16" t="str">
        <f aca="false">IF(COUNTIF($A$2:A2304,A2304)&gt;1,"DUPLICATE","")</f>
        <v/>
      </c>
    </row>
    <row r="2305" customFormat="false" ht="15" hidden="false" customHeight="false" outlineLevel="0" collapsed="false">
      <c r="A2305" s="16" t="s">
        <v>3449</v>
      </c>
      <c r="B2305" s="16" t="s">
        <v>3450</v>
      </c>
      <c r="C2305" s="16" t="s">
        <v>2066</v>
      </c>
      <c r="D2305" s="16" t="s">
        <v>157</v>
      </c>
      <c r="E2305" s="16" t="n">
        <v>2</v>
      </c>
      <c r="F2305" s="16" t="n">
        <v>1063</v>
      </c>
      <c r="G2305" s="16" t="n">
        <v>0</v>
      </c>
      <c r="H2305" s="16" t="s">
        <v>67</v>
      </c>
      <c r="I2305" s="16" t="s">
        <v>47</v>
      </c>
      <c r="J2305" s="16" t="n">
        <v>3</v>
      </c>
      <c r="K2305" s="16" t="n">
        <v>5</v>
      </c>
      <c r="L2305" s="16" t="s">
        <v>41</v>
      </c>
      <c r="M2305" s="16" t="str">
        <f aca="false">IF(COUNTIF($A$2:A2305,A2305)&gt;1,"DUPLICATE","")</f>
        <v/>
      </c>
    </row>
    <row r="2306" customFormat="false" ht="15" hidden="false" customHeight="false" outlineLevel="0" collapsed="false">
      <c r="A2306" s="16" t="s">
        <v>3451</v>
      </c>
      <c r="B2306" s="16" t="s">
        <v>3450</v>
      </c>
      <c r="C2306" s="16" t="s">
        <v>783</v>
      </c>
      <c r="D2306" s="16" t="s">
        <v>184</v>
      </c>
      <c r="E2306" s="16" t="n">
        <v>1</v>
      </c>
      <c r="F2306" s="16" t="n">
        <v>1243</v>
      </c>
      <c r="G2306" s="16" t="n">
        <v>0.1</v>
      </c>
      <c r="H2306" s="16" t="s">
        <v>56</v>
      </c>
      <c r="I2306" s="16" t="s">
        <v>40</v>
      </c>
      <c r="J2306" s="16" t="n">
        <v>5</v>
      </c>
      <c r="K2306" s="16" t="n">
        <v>4</v>
      </c>
      <c r="L2306" s="16" t="s">
        <v>41</v>
      </c>
      <c r="M2306" s="16" t="str">
        <f aca="false">IF(COUNTIF($A$2:A2306,A2306)&gt;1,"DUPLICATE","")</f>
        <v/>
      </c>
    </row>
    <row r="2307" customFormat="false" ht="15" hidden="false" customHeight="false" outlineLevel="0" collapsed="false">
      <c r="A2307" s="16" t="s">
        <v>3452</v>
      </c>
      <c r="B2307" s="16" t="s">
        <v>3450</v>
      </c>
      <c r="C2307" s="16" t="s">
        <v>1259</v>
      </c>
      <c r="D2307" s="16" t="s">
        <v>105</v>
      </c>
      <c r="E2307" s="16" t="n">
        <v>2</v>
      </c>
      <c r="F2307" s="16" t="n">
        <v>390</v>
      </c>
      <c r="G2307" s="16" t="n">
        <v>0.2</v>
      </c>
      <c r="H2307" s="16" t="s">
        <v>46</v>
      </c>
      <c r="I2307" s="16" t="s">
        <v>60</v>
      </c>
      <c r="J2307" s="16" t="n">
        <v>3</v>
      </c>
      <c r="K2307" s="16" t="n">
        <v>4</v>
      </c>
      <c r="L2307" s="16" t="s">
        <v>57</v>
      </c>
      <c r="M2307" s="16" t="str">
        <f aca="false">IF(COUNTIF($A$2:A2307,A2307)&gt;1,"DUPLICATE","")</f>
        <v/>
      </c>
    </row>
    <row r="2308" customFormat="false" ht="15" hidden="false" customHeight="false" outlineLevel="0" collapsed="false">
      <c r="A2308" s="16" t="s">
        <v>3453</v>
      </c>
      <c r="B2308" s="16" t="s">
        <v>3450</v>
      </c>
      <c r="C2308" s="16" t="s">
        <v>2730</v>
      </c>
      <c r="D2308" s="16" t="s">
        <v>99</v>
      </c>
      <c r="E2308" s="16" t="n">
        <v>1</v>
      </c>
      <c r="F2308" s="16" t="n">
        <v>706</v>
      </c>
      <c r="G2308" s="16" t="n">
        <v>0</v>
      </c>
      <c r="H2308" s="16" t="s">
        <v>130</v>
      </c>
      <c r="I2308" s="16" t="s">
        <v>71</v>
      </c>
      <c r="J2308" s="16" t="n">
        <v>4</v>
      </c>
      <c r="K2308" s="16" t="n">
        <v>4</v>
      </c>
      <c r="L2308" s="16" t="s">
        <v>41</v>
      </c>
      <c r="M2308" s="16" t="str">
        <f aca="false">IF(COUNTIF($A$2:A2308,A2308)&gt;1,"DUPLICATE","")</f>
        <v/>
      </c>
    </row>
    <row r="2309" customFormat="false" ht="15" hidden="false" customHeight="false" outlineLevel="0" collapsed="false">
      <c r="A2309" s="16" t="s">
        <v>3453</v>
      </c>
      <c r="B2309" s="16" t="s">
        <v>3450</v>
      </c>
      <c r="C2309" s="16" t="s">
        <v>2730</v>
      </c>
      <c r="D2309" s="16" t="s">
        <v>99</v>
      </c>
      <c r="E2309" s="16" t="n">
        <v>1</v>
      </c>
      <c r="F2309" s="16" t="n">
        <v>706</v>
      </c>
      <c r="G2309" s="16" t="n">
        <v>0</v>
      </c>
      <c r="H2309" s="16" t="s">
        <v>130</v>
      </c>
      <c r="I2309" s="16" t="s">
        <v>71</v>
      </c>
      <c r="J2309" s="16" t="n">
        <v>4</v>
      </c>
      <c r="K2309" s="16" t="n">
        <v>4</v>
      </c>
      <c r="L2309" s="16" t="s">
        <v>41</v>
      </c>
      <c r="M2309" s="16" t="str">
        <f aca="false">IF(COUNTIF($A$2:A2309,A2309)&gt;1,"DUPLICATE","")</f>
        <v>DUPLICATE</v>
      </c>
    </row>
    <row r="2310" customFormat="false" ht="15" hidden="false" customHeight="false" outlineLevel="0" collapsed="false">
      <c r="A2310" s="16" t="s">
        <v>3454</v>
      </c>
      <c r="B2310" s="16" t="s">
        <v>3450</v>
      </c>
      <c r="C2310" s="16" t="s">
        <v>3455</v>
      </c>
      <c r="D2310" s="16" t="s">
        <v>211</v>
      </c>
      <c r="E2310" s="16" t="n">
        <v>1</v>
      </c>
      <c r="F2310" s="16" t="n">
        <v>1292</v>
      </c>
      <c r="G2310" s="16"/>
      <c r="H2310" s="16" t="s">
        <v>46</v>
      </c>
      <c r="I2310" s="16" t="s">
        <v>40</v>
      </c>
      <c r="J2310" s="16" t="n">
        <v>2</v>
      </c>
      <c r="K2310" s="16" t="n">
        <v>5</v>
      </c>
      <c r="L2310" s="16" t="s">
        <v>41</v>
      </c>
      <c r="M2310" s="16" t="str">
        <f aca="false">IF(COUNTIF($A$2:A2310,A2310)&gt;1,"DUPLICATE","")</f>
        <v/>
      </c>
    </row>
    <row r="2311" customFormat="false" ht="15" hidden="false" customHeight="false" outlineLevel="0" collapsed="false">
      <c r="A2311" s="16" t="s">
        <v>3456</v>
      </c>
      <c r="B2311" s="16" t="s">
        <v>3450</v>
      </c>
      <c r="C2311" s="16" t="s">
        <v>1738</v>
      </c>
      <c r="D2311" s="16" t="s">
        <v>51</v>
      </c>
      <c r="E2311" s="16" t="n">
        <v>2</v>
      </c>
      <c r="F2311" s="16" t="n">
        <v>2368</v>
      </c>
      <c r="G2311" s="16" t="n">
        <v>0</v>
      </c>
      <c r="H2311" s="16" t="s">
        <v>112</v>
      </c>
      <c r="I2311" s="16" t="s">
        <v>60</v>
      </c>
      <c r="J2311" s="16" t="n">
        <v>4</v>
      </c>
      <c r="K2311" s="16" t="n">
        <v>4</v>
      </c>
      <c r="L2311" s="16" t="s">
        <v>41</v>
      </c>
      <c r="M2311" s="16" t="str">
        <f aca="false">IF(COUNTIF($A$2:A2311,A2311)&gt;1,"DUPLICATE","")</f>
        <v/>
      </c>
    </row>
    <row r="2312" customFormat="false" ht="15" hidden="false" customHeight="false" outlineLevel="0" collapsed="false">
      <c r="A2312" s="16" t="s">
        <v>3457</v>
      </c>
      <c r="B2312" s="16" t="s">
        <v>3450</v>
      </c>
      <c r="C2312" s="16" t="s">
        <v>644</v>
      </c>
      <c r="D2312" s="16" t="s">
        <v>77</v>
      </c>
      <c r="E2312" s="16" t="n">
        <v>2</v>
      </c>
      <c r="F2312" s="16" t="n">
        <v>348</v>
      </c>
      <c r="G2312" s="16" t="n">
        <v>0.1</v>
      </c>
      <c r="H2312" s="16" t="s">
        <v>56</v>
      </c>
      <c r="I2312" s="16" t="s">
        <v>100</v>
      </c>
      <c r="J2312" s="16" t="n">
        <v>4</v>
      </c>
      <c r="K2312" s="16" t="n">
        <v>5</v>
      </c>
      <c r="L2312" s="16" t="s">
        <v>41</v>
      </c>
      <c r="M2312" s="16" t="str">
        <f aca="false">IF(COUNTIF($A$2:A2312,A2312)&gt;1,"DUPLICATE","")</f>
        <v/>
      </c>
    </row>
    <row r="2313" customFormat="false" ht="15" hidden="false" customHeight="false" outlineLevel="0" collapsed="false">
      <c r="A2313" s="16" t="s">
        <v>3458</v>
      </c>
      <c r="B2313" s="16" t="s">
        <v>3450</v>
      </c>
      <c r="C2313" s="16" t="s">
        <v>2738</v>
      </c>
      <c r="D2313" s="16" t="s">
        <v>88</v>
      </c>
      <c r="E2313" s="16" t="n">
        <v>1</v>
      </c>
      <c r="F2313" s="16" t="n">
        <v>2970</v>
      </c>
      <c r="G2313" s="16" t="n">
        <v>0.05</v>
      </c>
      <c r="H2313" s="16" t="s">
        <v>112</v>
      </c>
      <c r="I2313" s="16" t="s">
        <v>71</v>
      </c>
      <c r="J2313" s="16" t="n">
        <v>3</v>
      </c>
      <c r="K2313" s="16" t="n">
        <v>5</v>
      </c>
      <c r="L2313" s="16" t="s">
        <v>41</v>
      </c>
      <c r="M2313" s="16" t="str">
        <f aca="false">IF(COUNTIF($A$2:A2313,A2313)&gt;1,"DUPLICATE","")</f>
        <v/>
      </c>
    </row>
    <row r="2314" customFormat="false" ht="15" hidden="false" customHeight="false" outlineLevel="0" collapsed="false">
      <c r="A2314" s="16" t="s">
        <v>3459</v>
      </c>
      <c r="B2314" s="16" t="s">
        <v>3450</v>
      </c>
      <c r="C2314" s="16" t="s">
        <v>437</v>
      </c>
      <c r="D2314" s="16" t="s">
        <v>149</v>
      </c>
      <c r="E2314" s="16" t="n">
        <v>2</v>
      </c>
      <c r="F2314" s="16" t="n">
        <v>1648</v>
      </c>
      <c r="G2314" s="16" t="n">
        <v>0</v>
      </c>
      <c r="H2314" s="16" t="s">
        <v>56</v>
      </c>
      <c r="I2314" s="16" t="s">
        <v>40</v>
      </c>
      <c r="J2314" s="16" t="n">
        <v>5</v>
      </c>
      <c r="K2314" s="16" t="n">
        <v>4</v>
      </c>
      <c r="L2314" s="16" t="s">
        <v>41</v>
      </c>
      <c r="M2314" s="16" t="str">
        <f aca="false">IF(COUNTIF($A$2:A2314,A2314)&gt;1,"DUPLICATE","")</f>
        <v/>
      </c>
    </row>
    <row r="2315" customFormat="false" ht="15" hidden="false" customHeight="false" outlineLevel="0" collapsed="false">
      <c r="A2315" s="16" t="s">
        <v>3460</v>
      </c>
      <c r="B2315" s="16" t="s">
        <v>3450</v>
      </c>
      <c r="C2315" s="16" t="s">
        <v>322</v>
      </c>
      <c r="D2315" s="16" t="s">
        <v>77</v>
      </c>
      <c r="E2315" s="16" t="n">
        <v>1</v>
      </c>
      <c r="F2315" s="16" t="n">
        <v>347</v>
      </c>
      <c r="G2315" s="16" t="n">
        <v>0.15</v>
      </c>
      <c r="H2315" s="16" t="s">
        <v>112</v>
      </c>
      <c r="I2315" s="16" t="s">
        <v>60</v>
      </c>
      <c r="J2315" s="16" t="n">
        <v>3</v>
      </c>
      <c r="K2315" s="16" t="n">
        <v>4</v>
      </c>
      <c r="L2315" s="16" t="s">
        <v>41</v>
      </c>
      <c r="M2315" s="16" t="str">
        <f aca="false">IF(COUNTIF($A$2:A2315,A2315)&gt;1,"DUPLICATE","")</f>
        <v/>
      </c>
    </row>
    <row r="2316" customFormat="false" ht="15" hidden="false" customHeight="false" outlineLevel="0" collapsed="false">
      <c r="A2316" s="16" t="s">
        <v>3461</v>
      </c>
      <c r="B2316" s="16" t="s">
        <v>3462</v>
      </c>
      <c r="C2316" s="16" t="s">
        <v>2195</v>
      </c>
      <c r="D2316" s="16" t="s">
        <v>99</v>
      </c>
      <c r="E2316" s="16" t="n">
        <v>2</v>
      </c>
      <c r="F2316" s="16" t="n">
        <v>730</v>
      </c>
      <c r="G2316" s="16" t="n">
        <v>0.1</v>
      </c>
      <c r="H2316" s="16" t="s">
        <v>46</v>
      </c>
      <c r="I2316" s="16" t="s">
        <v>40</v>
      </c>
      <c r="J2316" s="16" t="n">
        <v>4</v>
      </c>
      <c r="K2316" s="16" t="n">
        <v>5</v>
      </c>
      <c r="L2316" s="16" t="s">
        <v>41</v>
      </c>
      <c r="M2316" s="16" t="str">
        <f aca="false">IF(COUNTIF($A$2:A2316,A2316)&gt;1,"DUPLICATE","")</f>
        <v/>
      </c>
    </row>
    <row r="2317" customFormat="false" ht="15" hidden="false" customHeight="false" outlineLevel="0" collapsed="false">
      <c r="A2317" s="16" t="s">
        <v>3463</v>
      </c>
      <c r="B2317" s="16" t="s">
        <v>3462</v>
      </c>
      <c r="C2317" s="16" t="s">
        <v>343</v>
      </c>
      <c r="D2317" s="16" t="s">
        <v>219</v>
      </c>
      <c r="E2317" s="16" t="n">
        <v>1</v>
      </c>
      <c r="F2317" s="16" t="n">
        <v>1267</v>
      </c>
      <c r="G2317" s="16" t="n">
        <v>0.1</v>
      </c>
      <c r="H2317" s="16" t="s">
        <v>112</v>
      </c>
      <c r="I2317" s="16" t="s">
        <v>47</v>
      </c>
      <c r="J2317" s="16" t="n">
        <v>5</v>
      </c>
      <c r="K2317" s="16"/>
      <c r="L2317" s="16" t="s">
        <v>41</v>
      </c>
      <c r="M2317" s="16" t="str">
        <f aca="false">IF(COUNTIF($A$2:A2317,A2317)&gt;1,"DUPLICATE","")</f>
        <v/>
      </c>
    </row>
    <row r="2318" customFormat="false" ht="15" hidden="false" customHeight="false" outlineLevel="0" collapsed="false">
      <c r="A2318" s="16" t="s">
        <v>3464</v>
      </c>
      <c r="B2318" s="16" t="s">
        <v>3462</v>
      </c>
      <c r="C2318" s="16" t="s">
        <v>676</v>
      </c>
      <c r="D2318" s="16" t="s">
        <v>108</v>
      </c>
      <c r="E2318" s="16" t="n">
        <v>3</v>
      </c>
      <c r="F2318" s="16" t="n">
        <v>3614</v>
      </c>
      <c r="G2318" s="16" t="n">
        <v>0.05</v>
      </c>
      <c r="H2318" s="16" t="s">
        <v>56</v>
      </c>
      <c r="I2318" s="16" t="s">
        <v>60</v>
      </c>
      <c r="J2318" s="16" t="n">
        <v>6</v>
      </c>
      <c r="K2318" s="16" t="n">
        <v>3</v>
      </c>
      <c r="L2318" s="16" t="s">
        <v>57</v>
      </c>
      <c r="M2318" s="16" t="str">
        <f aca="false">IF(COUNTIF($A$2:A2318,A2318)&gt;1,"DUPLICATE","")</f>
        <v/>
      </c>
    </row>
    <row r="2319" customFormat="false" ht="15" hidden="false" customHeight="false" outlineLevel="0" collapsed="false">
      <c r="A2319" s="16" t="s">
        <v>3465</v>
      </c>
      <c r="B2319" s="16" t="s">
        <v>3462</v>
      </c>
      <c r="C2319" s="16" t="s">
        <v>1896</v>
      </c>
      <c r="D2319" s="16" t="s">
        <v>160</v>
      </c>
      <c r="E2319" s="16" t="n">
        <v>1</v>
      </c>
      <c r="F2319" s="16" t="n">
        <v>1839</v>
      </c>
      <c r="G2319" s="16" t="n">
        <v>0.3</v>
      </c>
      <c r="H2319" s="16" t="s">
        <v>112</v>
      </c>
      <c r="I2319" s="16" t="s">
        <v>71</v>
      </c>
      <c r="J2319" s="16" t="n">
        <v>3</v>
      </c>
      <c r="K2319" s="16" t="n">
        <v>4</v>
      </c>
      <c r="L2319" s="16" t="s">
        <v>41</v>
      </c>
      <c r="M2319" s="16" t="str">
        <f aca="false">IF(COUNTIF($A$2:A2319,A2319)&gt;1,"DUPLICATE","")</f>
        <v/>
      </c>
    </row>
    <row r="2320" customFormat="false" ht="15" hidden="false" customHeight="false" outlineLevel="0" collapsed="false">
      <c r="A2320" s="16" t="s">
        <v>3466</v>
      </c>
      <c r="B2320" s="16" t="s">
        <v>3462</v>
      </c>
      <c r="C2320" s="16" t="s">
        <v>971</v>
      </c>
      <c r="D2320" s="16" t="s">
        <v>229</v>
      </c>
      <c r="E2320" s="16" t="n">
        <v>1</v>
      </c>
      <c r="F2320" s="16" t="n">
        <v>469</v>
      </c>
      <c r="G2320" s="16"/>
      <c r="H2320" s="16" t="s">
        <v>112</v>
      </c>
      <c r="I2320" s="16" t="s">
        <v>60</v>
      </c>
      <c r="J2320" s="16" t="n">
        <v>2</v>
      </c>
      <c r="K2320" s="16" t="n">
        <v>4</v>
      </c>
      <c r="L2320" s="16" t="s">
        <v>41</v>
      </c>
      <c r="M2320" s="16" t="str">
        <f aca="false">IF(COUNTIF($A$2:A2320,A2320)&gt;1,"DUPLICATE","")</f>
        <v/>
      </c>
    </row>
    <row r="2321" customFormat="false" ht="15" hidden="false" customHeight="false" outlineLevel="0" collapsed="false">
      <c r="A2321" s="16" t="s">
        <v>3467</v>
      </c>
      <c r="B2321" s="16" t="s">
        <v>3462</v>
      </c>
      <c r="C2321" s="16" t="s">
        <v>419</v>
      </c>
      <c r="D2321" s="16" t="s">
        <v>412</v>
      </c>
      <c r="E2321" s="16" t="n">
        <v>1</v>
      </c>
      <c r="F2321" s="16" t="n">
        <v>996</v>
      </c>
      <c r="G2321" s="16" t="n">
        <v>0.1</v>
      </c>
      <c r="H2321" s="16" t="s">
        <v>39</v>
      </c>
      <c r="I2321" s="16" t="s">
        <v>71</v>
      </c>
      <c r="J2321" s="16" t="n">
        <v>3</v>
      </c>
      <c r="K2321" s="16" t="n">
        <v>5</v>
      </c>
      <c r="L2321" s="16" t="s">
        <v>41</v>
      </c>
      <c r="M2321" s="16" t="str">
        <f aca="false">IF(COUNTIF($A$2:A2321,A2321)&gt;1,"DUPLICATE","")</f>
        <v/>
      </c>
    </row>
    <row r="2322" customFormat="false" ht="15" hidden="false" customHeight="false" outlineLevel="0" collapsed="false">
      <c r="A2322" s="16" t="s">
        <v>3468</v>
      </c>
      <c r="B2322" s="16" t="s">
        <v>3462</v>
      </c>
      <c r="C2322" s="16" t="s">
        <v>1414</v>
      </c>
      <c r="D2322" s="16" t="s">
        <v>222</v>
      </c>
      <c r="E2322" s="16" t="n">
        <v>1</v>
      </c>
      <c r="F2322" s="16" t="n">
        <v>1914</v>
      </c>
      <c r="G2322" s="16" t="n">
        <v>0</v>
      </c>
      <c r="H2322" s="16" t="s">
        <v>81</v>
      </c>
      <c r="I2322" s="16" t="s">
        <v>71</v>
      </c>
      <c r="J2322" s="16" t="n">
        <v>3</v>
      </c>
      <c r="K2322" s="16" t="n">
        <v>4</v>
      </c>
      <c r="L2322" s="16" t="s">
        <v>41</v>
      </c>
      <c r="M2322" s="16" t="str">
        <f aca="false">IF(COUNTIF($A$2:A2322,A2322)&gt;1,"DUPLICATE","")</f>
        <v/>
      </c>
    </row>
    <row r="2323" customFormat="false" ht="15" hidden="false" customHeight="false" outlineLevel="0" collapsed="false">
      <c r="A2323" s="16" t="s">
        <v>3469</v>
      </c>
      <c r="B2323" s="16" t="s">
        <v>3462</v>
      </c>
      <c r="C2323" s="16" t="s">
        <v>3470</v>
      </c>
      <c r="D2323" s="16" t="s">
        <v>66</v>
      </c>
      <c r="E2323" s="16" t="n">
        <v>1</v>
      </c>
      <c r="F2323" s="16" t="n">
        <v>15009</v>
      </c>
      <c r="G2323" s="16" t="n">
        <v>0.05</v>
      </c>
      <c r="H2323" s="16" t="s">
        <v>56</v>
      </c>
      <c r="I2323" s="16" t="s">
        <v>60</v>
      </c>
      <c r="J2323" s="16" t="n">
        <v>7</v>
      </c>
      <c r="K2323" s="16" t="n">
        <v>4</v>
      </c>
      <c r="L2323" s="16" t="s">
        <v>41</v>
      </c>
      <c r="M2323" s="16" t="str">
        <f aca="false">IF(COUNTIF($A$2:A2323,A2323)&gt;1,"DUPLICATE","")</f>
        <v/>
      </c>
    </row>
    <row r="2324" customFormat="false" ht="15" hidden="false" customHeight="false" outlineLevel="0" collapsed="false">
      <c r="A2324" s="16" t="s">
        <v>3471</v>
      </c>
      <c r="B2324" s="16" t="s">
        <v>3462</v>
      </c>
      <c r="C2324" s="16" t="s">
        <v>2420</v>
      </c>
      <c r="D2324" s="16" t="s">
        <v>99</v>
      </c>
      <c r="E2324" s="16" t="n">
        <v>1</v>
      </c>
      <c r="F2324" s="16" t="n">
        <v>676</v>
      </c>
      <c r="G2324" s="16" t="n">
        <v>0</v>
      </c>
      <c r="H2324" s="16" t="s">
        <v>70</v>
      </c>
      <c r="I2324" s="16" t="s">
        <v>60</v>
      </c>
      <c r="J2324" s="16" t="n">
        <v>8</v>
      </c>
      <c r="K2324" s="16" t="n">
        <v>5</v>
      </c>
      <c r="L2324" s="16" t="s">
        <v>41</v>
      </c>
      <c r="M2324" s="16" t="str">
        <f aca="false">IF(COUNTIF($A$2:A2324,A2324)&gt;1,"DUPLICATE","")</f>
        <v/>
      </c>
    </row>
    <row r="2325" customFormat="false" ht="15" hidden="false" customHeight="false" outlineLevel="0" collapsed="false">
      <c r="A2325" s="16" t="s">
        <v>3472</v>
      </c>
      <c r="B2325" s="16" t="s">
        <v>3462</v>
      </c>
      <c r="C2325" s="16" t="s">
        <v>1552</v>
      </c>
      <c r="D2325" s="16" t="s">
        <v>440</v>
      </c>
      <c r="E2325" s="16" t="n">
        <v>1</v>
      </c>
      <c r="F2325" s="16" t="n">
        <v>1370</v>
      </c>
      <c r="G2325" s="16" t="n">
        <v>0</v>
      </c>
      <c r="H2325" s="16" t="s">
        <v>503</v>
      </c>
      <c r="I2325" s="16" t="s">
        <v>40</v>
      </c>
      <c r="J2325" s="16" t="n">
        <v>4</v>
      </c>
      <c r="K2325" s="16" t="n">
        <v>5</v>
      </c>
      <c r="L2325" s="16" t="s">
        <v>41</v>
      </c>
      <c r="M2325" s="16" t="str">
        <f aca="false">IF(COUNTIF($A$2:A2325,A2325)&gt;1,"DUPLICATE","")</f>
        <v/>
      </c>
    </row>
    <row r="2326" customFormat="false" ht="15" hidden="false" customHeight="false" outlineLevel="0" collapsed="false">
      <c r="A2326" s="16" t="s">
        <v>3473</v>
      </c>
      <c r="B2326" s="16" t="s">
        <v>3462</v>
      </c>
      <c r="C2326" s="16" t="s">
        <v>1570</v>
      </c>
      <c r="D2326" s="16" t="s">
        <v>84</v>
      </c>
      <c r="E2326" s="16" t="n">
        <v>1</v>
      </c>
      <c r="F2326" s="16" t="n">
        <v>254</v>
      </c>
      <c r="G2326" s="16" t="n">
        <v>0</v>
      </c>
      <c r="H2326" s="16" t="s">
        <v>130</v>
      </c>
      <c r="I2326" s="16" t="s">
        <v>40</v>
      </c>
      <c r="J2326" s="16" t="n">
        <v>3</v>
      </c>
      <c r="K2326" s="16" t="n">
        <v>4</v>
      </c>
      <c r="L2326" s="16" t="s">
        <v>41</v>
      </c>
      <c r="M2326" s="16" t="str">
        <f aca="false">IF(COUNTIF($A$2:A2326,A2326)&gt;1,"DUPLICATE","")</f>
        <v/>
      </c>
    </row>
    <row r="2327" customFormat="false" ht="15" hidden="false" customHeight="false" outlineLevel="0" collapsed="false">
      <c r="A2327" s="16" t="s">
        <v>3474</v>
      </c>
      <c r="B2327" s="16" t="s">
        <v>3462</v>
      </c>
      <c r="C2327" s="16" t="s">
        <v>1698</v>
      </c>
      <c r="D2327" s="16" t="s">
        <v>184</v>
      </c>
      <c r="E2327" s="16" t="n">
        <v>1</v>
      </c>
      <c r="F2327" s="16" t="n">
        <v>1338</v>
      </c>
      <c r="G2327" s="16" t="n">
        <v>0.15</v>
      </c>
      <c r="H2327" s="16" t="s">
        <v>70</v>
      </c>
      <c r="I2327" s="16" t="s">
        <v>60</v>
      </c>
      <c r="J2327" s="16" t="n">
        <v>6</v>
      </c>
      <c r="K2327" s="16" t="n">
        <v>5</v>
      </c>
      <c r="L2327" s="16" t="s">
        <v>41</v>
      </c>
      <c r="M2327" s="16" t="str">
        <f aca="false">IF(COUNTIF($A$2:A2327,A2327)&gt;1,"DUPLICATE","")</f>
        <v/>
      </c>
    </row>
    <row r="2328" customFormat="false" ht="15" hidden="false" customHeight="false" outlineLevel="0" collapsed="false">
      <c r="A2328" s="16" t="s">
        <v>3475</v>
      </c>
      <c r="B2328" s="16" t="s">
        <v>3462</v>
      </c>
      <c r="C2328" s="16" t="s">
        <v>153</v>
      </c>
      <c r="D2328" s="16" t="s">
        <v>119</v>
      </c>
      <c r="E2328" s="16" t="n">
        <v>1</v>
      </c>
      <c r="F2328" s="16" t="n">
        <v>254</v>
      </c>
      <c r="G2328" s="16" t="n">
        <v>0</v>
      </c>
      <c r="H2328" s="16" t="s">
        <v>112</v>
      </c>
      <c r="I2328" s="16" t="s">
        <v>60</v>
      </c>
      <c r="J2328" s="16" t="n">
        <v>2</v>
      </c>
      <c r="K2328" s="16" t="n">
        <v>4</v>
      </c>
      <c r="L2328" s="16" t="s">
        <v>41</v>
      </c>
      <c r="M2328" s="16" t="str">
        <f aca="false">IF(COUNTIF($A$2:A2328,A2328)&gt;1,"DUPLICATE","")</f>
        <v/>
      </c>
    </row>
    <row r="2329" customFormat="false" ht="15" hidden="false" customHeight="false" outlineLevel="0" collapsed="false">
      <c r="A2329" s="16" t="s">
        <v>3476</v>
      </c>
      <c r="B2329" s="16" t="s">
        <v>3462</v>
      </c>
      <c r="C2329" s="16" t="s">
        <v>986</v>
      </c>
      <c r="D2329" s="16" t="s">
        <v>146</v>
      </c>
      <c r="E2329" s="16" t="n">
        <v>2</v>
      </c>
      <c r="F2329" s="16" t="n">
        <v>461</v>
      </c>
      <c r="G2329" s="16" t="n">
        <v>0.05</v>
      </c>
      <c r="H2329" s="16" t="s">
        <v>67</v>
      </c>
      <c r="I2329" s="16" t="s">
        <v>60</v>
      </c>
      <c r="J2329" s="16" t="n">
        <v>2</v>
      </c>
      <c r="K2329" s="16" t="n">
        <v>5</v>
      </c>
      <c r="L2329" s="16" t="s">
        <v>41</v>
      </c>
      <c r="M2329" s="16" t="str">
        <f aca="false">IF(COUNTIF($A$2:A2329,A2329)&gt;1,"DUPLICATE","")</f>
        <v/>
      </c>
    </row>
    <row r="2330" customFormat="false" ht="15" hidden="false" customHeight="false" outlineLevel="0" collapsed="false">
      <c r="A2330" s="16" t="s">
        <v>3477</v>
      </c>
      <c r="B2330" s="16" t="s">
        <v>3462</v>
      </c>
      <c r="C2330" s="16" t="s">
        <v>2718</v>
      </c>
      <c r="D2330" s="16" t="s">
        <v>393</v>
      </c>
      <c r="E2330" s="16" t="n">
        <v>1</v>
      </c>
      <c r="F2330" s="16" t="n">
        <v>475</v>
      </c>
      <c r="G2330" s="16" t="n">
        <v>0</v>
      </c>
      <c r="H2330" s="16" t="s">
        <v>112</v>
      </c>
      <c r="I2330" s="16" t="s">
        <v>60</v>
      </c>
      <c r="J2330" s="16" t="n">
        <v>5</v>
      </c>
      <c r="K2330" s="16" t="n">
        <v>4</v>
      </c>
      <c r="L2330" s="16" t="s">
        <v>41</v>
      </c>
      <c r="M2330" s="16" t="str">
        <f aca="false">IF(COUNTIF($A$2:A2330,A2330)&gt;1,"DUPLICATE","")</f>
        <v/>
      </c>
    </row>
    <row r="2331" customFormat="false" ht="15" hidden="false" customHeight="false" outlineLevel="0" collapsed="false">
      <c r="A2331" s="16" t="s">
        <v>3478</v>
      </c>
      <c r="B2331" s="16" t="s">
        <v>3479</v>
      </c>
      <c r="C2331" s="16" t="s">
        <v>102</v>
      </c>
      <c r="D2331" s="16" t="s">
        <v>385</v>
      </c>
      <c r="E2331" s="16" t="n">
        <v>3</v>
      </c>
      <c r="F2331" s="16" t="n">
        <v>295</v>
      </c>
      <c r="G2331" s="16" t="n">
        <v>0.1</v>
      </c>
      <c r="H2331" s="16" t="s">
        <v>67</v>
      </c>
      <c r="I2331" s="16" t="s">
        <v>71</v>
      </c>
      <c r="J2331" s="16" t="n">
        <v>4</v>
      </c>
      <c r="K2331" s="16" t="n">
        <v>4</v>
      </c>
      <c r="L2331" s="16" t="s">
        <v>41</v>
      </c>
      <c r="M2331" s="16" t="str">
        <f aca="false">IF(COUNTIF($A$2:A2331,A2331)&gt;1,"DUPLICATE","")</f>
        <v/>
      </c>
    </row>
    <row r="2332" customFormat="false" ht="15" hidden="false" customHeight="false" outlineLevel="0" collapsed="false">
      <c r="A2332" s="16" t="s">
        <v>3480</v>
      </c>
      <c r="B2332" s="16" t="s">
        <v>3479</v>
      </c>
      <c r="C2332" s="16" t="s">
        <v>2530</v>
      </c>
      <c r="D2332" s="16" t="s">
        <v>146</v>
      </c>
      <c r="E2332" s="16" t="n">
        <v>2</v>
      </c>
      <c r="F2332" s="16" t="n">
        <v>439</v>
      </c>
      <c r="G2332" s="16" t="n">
        <v>0.1</v>
      </c>
      <c r="H2332" s="16" t="s">
        <v>797</v>
      </c>
      <c r="I2332" s="16" t="s">
        <v>40</v>
      </c>
      <c r="J2332" s="16" t="n">
        <v>5</v>
      </c>
      <c r="K2332" s="16" t="n">
        <v>4</v>
      </c>
      <c r="L2332" s="16" t="s">
        <v>41</v>
      </c>
      <c r="M2332" s="16" t="str">
        <f aca="false">IF(COUNTIF($A$2:A2332,A2332)&gt;1,"DUPLICATE","")</f>
        <v/>
      </c>
    </row>
    <row r="2333" customFormat="false" ht="15" hidden="false" customHeight="false" outlineLevel="0" collapsed="false">
      <c r="A2333" s="16" t="s">
        <v>3481</v>
      </c>
      <c r="B2333" s="16" t="s">
        <v>3479</v>
      </c>
      <c r="C2333" s="16" t="s">
        <v>819</v>
      </c>
      <c r="D2333" s="16" t="s">
        <v>219</v>
      </c>
      <c r="E2333" s="16" t="n">
        <v>3</v>
      </c>
      <c r="F2333" s="16" t="n">
        <v>1286</v>
      </c>
      <c r="G2333" s="16" t="n">
        <v>0.15</v>
      </c>
      <c r="H2333" s="16" t="s">
        <v>39</v>
      </c>
      <c r="I2333" s="16" t="s">
        <v>47</v>
      </c>
      <c r="J2333" s="16" t="n">
        <v>5</v>
      </c>
      <c r="K2333" s="16" t="n">
        <v>4</v>
      </c>
      <c r="L2333" s="16" t="s">
        <v>41</v>
      </c>
      <c r="M2333" s="16" t="str">
        <f aca="false">IF(COUNTIF($A$2:A2333,A2333)&gt;1,"DUPLICATE","")</f>
        <v/>
      </c>
    </row>
    <row r="2334" customFormat="false" ht="15" hidden="false" customHeight="false" outlineLevel="0" collapsed="false">
      <c r="A2334" s="16" t="s">
        <v>3482</v>
      </c>
      <c r="B2334" s="16" t="s">
        <v>3479</v>
      </c>
      <c r="C2334" s="16" t="s">
        <v>3483</v>
      </c>
      <c r="D2334" s="16" t="s">
        <v>660</v>
      </c>
      <c r="E2334" s="16" t="n">
        <v>2</v>
      </c>
      <c r="F2334" s="16" t="n">
        <v>1836</v>
      </c>
      <c r="G2334" s="16" t="n">
        <v>0.3</v>
      </c>
      <c r="H2334" s="16" t="s">
        <v>70</v>
      </c>
      <c r="I2334" s="16" t="s">
        <v>71</v>
      </c>
      <c r="J2334" s="16" t="n">
        <v>6</v>
      </c>
      <c r="K2334" s="16" t="n">
        <v>4</v>
      </c>
      <c r="L2334" s="16" t="s">
        <v>41</v>
      </c>
      <c r="M2334" s="16" t="str">
        <f aca="false">IF(COUNTIF($A$2:A2334,A2334)&gt;1,"DUPLICATE","")</f>
        <v/>
      </c>
    </row>
    <row r="2335" customFormat="false" ht="15" hidden="false" customHeight="false" outlineLevel="0" collapsed="false">
      <c r="A2335" s="16" t="s">
        <v>3484</v>
      </c>
      <c r="B2335" s="16" t="s">
        <v>3479</v>
      </c>
      <c r="C2335" s="16" t="s">
        <v>2257</v>
      </c>
      <c r="D2335" s="16" t="s">
        <v>51</v>
      </c>
      <c r="E2335" s="16" t="n">
        <v>2</v>
      </c>
      <c r="F2335" s="16" t="n">
        <v>2258</v>
      </c>
      <c r="G2335" s="16" t="n">
        <v>0.05</v>
      </c>
      <c r="H2335" s="16" t="s">
        <v>56</v>
      </c>
      <c r="I2335" s="16" t="s">
        <v>71</v>
      </c>
      <c r="J2335" s="16" t="n">
        <v>5</v>
      </c>
      <c r="K2335" s="16" t="n">
        <v>4</v>
      </c>
      <c r="L2335" s="16" t="s">
        <v>41</v>
      </c>
      <c r="M2335" s="16" t="str">
        <f aca="false">IF(COUNTIF($A$2:A2335,A2335)&gt;1,"DUPLICATE","")</f>
        <v/>
      </c>
    </row>
    <row r="2336" customFormat="false" ht="15" hidden="false" customHeight="false" outlineLevel="0" collapsed="false">
      <c r="A2336" s="16" t="s">
        <v>3485</v>
      </c>
      <c r="B2336" s="16" t="s">
        <v>3479</v>
      </c>
      <c r="C2336" s="16" t="s">
        <v>2195</v>
      </c>
      <c r="D2336" s="16" t="s">
        <v>88</v>
      </c>
      <c r="E2336" s="16" t="n">
        <v>1</v>
      </c>
      <c r="F2336" s="16" t="n">
        <v>3110</v>
      </c>
      <c r="G2336" s="16" t="n">
        <v>0</v>
      </c>
      <c r="H2336" s="16" t="s">
        <v>46</v>
      </c>
      <c r="I2336" s="16" t="s">
        <v>100</v>
      </c>
      <c r="J2336" s="16" t="n">
        <v>3</v>
      </c>
      <c r="K2336" s="16" t="n">
        <v>4</v>
      </c>
      <c r="L2336" s="16" t="s">
        <v>41</v>
      </c>
      <c r="M2336" s="16" t="str">
        <f aca="false">IF(COUNTIF($A$2:A2336,A2336)&gt;1,"DUPLICATE","")</f>
        <v/>
      </c>
    </row>
    <row r="2337" customFormat="false" ht="15" hidden="false" customHeight="false" outlineLevel="0" collapsed="false">
      <c r="A2337" s="16" t="s">
        <v>3486</v>
      </c>
      <c r="B2337" s="16" t="s">
        <v>3479</v>
      </c>
      <c r="C2337" s="16" t="s">
        <v>253</v>
      </c>
      <c r="D2337" s="16" t="s">
        <v>291</v>
      </c>
      <c r="E2337" s="16" t="n">
        <v>5</v>
      </c>
      <c r="F2337" s="16" t="n">
        <v>1241</v>
      </c>
      <c r="G2337" s="16" t="n">
        <v>0</v>
      </c>
      <c r="H2337" s="16" t="s">
        <v>89</v>
      </c>
      <c r="I2337" s="16" t="s">
        <v>60</v>
      </c>
      <c r="J2337" s="16" t="n">
        <v>2</v>
      </c>
      <c r="K2337" s="16" t="n">
        <v>3</v>
      </c>
      <c r="L2337" s="16" t="s">
        <v>41</v>
      </c>
      <c r="M2337" s="16" t="str">
        <f aca="false">IF(COUNTIF($A$2:A2337,A2337)&gt;1,"DUPLICATE","")</f>
        <v/>
      </c>
    </row>
    <row r="2338" customFormat="false" ht="15" hidden="false" customHeight="false" outlineLevel="0" collapsed="false">
      <c r="A2338" s="16" t="s">
        <v>3487</v>
      </c>
      <c r="B2338" s="16" t="s">
        <v>3479</v>
      </c>
      <c r="C2338" s="16" t="s">
        <v>2287</v>
      </c>
      <c r="D2338" s="16" t="s">
        <v>639</v>
      </c>
      <c r="E2338" s="16" t="n">
        <v>2</v>
      </c>
      <c r="F2338" s="16" t="n">
        <v>775</v>
      </c>
      <c r="G2338" s="16" t="n">
        <v>0.15</v>
      </c>
      <c r="H2338" s="16" t="s">
        <v>130</v>
      </c>
      <c r="I2338" s="16" t="s">
        <v>40</v>
      </c>
      <c r="J2338" s="16" t="n">
        <v>3</v>
      </c>
      <c r="K2338" s="16" t="n">
        <v>5</v>
      </c>
      <c r="L2338" s="16" t="s">
        <v>41</v>
      </c>
      <c r="M2338" s="16" t="str">
        <f aca="false">IF(COUNTIF($A$2:A2338,A2338)&gt;1,"DUPLICATE","")</f>
        <v/>
      </c>
    </row>
    <row r="2339" customFormat="false" ht="15" hidden="false" customHeight="false" outlineLevel="0" collapsed="false">
      <c r="A2339" s="16" t="s">
        <v>3488</v>
      </c>
      <c r="B2339" s="16" t="s">
        <v>3479</v>
      </c>
      <c r="C2339" s="16" t="s">
        <v>1170</v>
      </c>
      <c r="D2339" s="16" t="s">
        <v>133</v>
      </c>
      <c r="E2339" s="16" t="n">
        <v>1</v>
      </c>
      <c r="F2339" s="16" t="n">
        <v>599</v>
      </c>
      <c r="G2339" s="16" t="n">
        <v>0.2</v>
      </c>
      <c r="H2339" s="16" t="s">
        <v>797</v>
      </c>
      <c r="I2339" s="16" t="s">
        <v>71</v>
      </c>
      <c r="J2339" s="16" t="n">
        <v>2</v>
      </c>
      <c r="K2339" s="16" t="n">
        <v>5</v>
      </c>
      <c r="L2339" s="16" t="s">
        <v>41</v>
      </c>
      <c r="M2339" s="16" t="str">
        <f aca="false">IF(COUNTIF($A$2:A2339,A2339)&gt;1,"DUPLICATE","")</f>
        <v/>
      </c>
    </row>
    <row r="2340" customFormat="false" ht="15" hidden="false" customHeight="false" outlineLevel="0" collapsed="false">
      <c r="A2340" s="16" t="s">
        <v>3488</v>
      </c>
      <c r="B2340" s="16" t="s">
        <v>3479</v>
      </c>
      <c r="C2340" s="16" t="s">
        <v>1170</v>
      </c>
      <c r="D2340" s="16" t="s">
        <v>133</v>
      </c>
      <c r="E2340" s="16" t="n">
        <v>1</v>
      </c>
      <c r="F2340" s="16" t="n">
        <v>599</v>
      </c>
      <c r="G2340" s="16" t="n">
        <v>0.2</v>
      </c>
      <c r="H2340" s="16" t="s">
        <v>797</v>
      </c>
      <c r="I2340" s="16" t="s">
        <v>71</v>
      </c>
      <c r="J2340" s="16" t="n">
        <v>2</v>
      </c>
      <c r="K2340" s="16" t="n">
        <v>5</v>
      </c>
      <c r="L2340" s="16" t="s">
        <v>41</v>
      </c>
      <c r="M2340" s="16" t="str">
        <f aca="false">IF(COUNTIF($A$2:A2340,A2340)&gt;1,"DUPLICATE","")</f>
        <v>DUPLICATE</v>
      </c>
    </row>
    <row r="2341" customFormat="false" ht="15" hidden="false" customHeight="false" outlineLevel="0" collapsed="false">
      <c r="A2341" s="16" t="s">
        <v>3489</v>
      </c>
      <c r="B2341" s="16" t="s">
        <v>3490</v>
      </c>
      <c r="C2341" s="16" t="s">
        <v>1825</v>
      </c>
      <c r="D2341" s="16" t="s">
        <v>108</v>
      </c>
      <c r="E2341" s="16" t="n">
        <v>1</v>
      </c>
      <c r="F2341" s="16" t="n">
        <v>3463</v>
      </c>
      <c r="G2341" s="16" t="n">
        <v>0</v>
      </c>
      <c r="H2341" s="16" t="s">
        <v>56</v>
      </c>
      <c r="I2341" s="16" t="s">
        <v>47</v>
      </c>
      <c r="J2341" s="16" t="n">
        <v>6</v>
      </c>
      <c r="K2341" s="16" t="n">
        <v>3</v>
      </c>
      <c r="L2341" s="16" t="s">
        <v>41</v>
      </c>
      <c r="M2341" s="16" t="str">
        <f aca="false">IF(COUNTIF($A$2:A2341,A2341)&gt;1,"DUPLICATE","")</f>
        <v/>
      </c>
    </row>
    <row r="2342" customFormat="false" ht="15" hidden="false" customHeight="false" outlineLevel="0" collapsed="false">
      <c r="A2342" s="16" t="s">
        <v>3491</v>
      </c>
      <c r="B2342" s="16" t="s">
        <v>3490</v>
      </c>
      <c r="C2342" s="16" t="s">
        <v>760</v>
      </c>
      <c r="D2342" s="16" t="s">
        <v>149</v>
      </c>
      <c r="E2342" s="16" t="n">
        <v>3</v>
      </c>
      <c r="F2342" s="16" t="n">
        <v>1639</v>
      </c>
      <c r="G2342" s="16" t="n">
        <v>0</v>
      </c>
      <c r="H2342" s="16" t="s">
        <v>67</v>
      </c>
      <c r="I2342" s="16" t="s">
        <v>60</v>
      </c>
      <c r="J2342" s="16" t="n">
        <v>2</v>
      </c>
      <c r="K2342" s="16" t="n">
        <v>5</v>
      </c>
      <c r="L2342" s="16" t="s">
        <v>41</v>
      </c>
      <c r="M2342" s="16" t="str">
        <f aca="false">IF(COUNTIF($A$2:A2342,A2342)&gt;1,"DUPLICATE","")</f>
        <v/>
      </c>
    </row>
    <row r="2343" customFormat="false" ht="15" hidden="false" customHeight="false" outlineLevel="0" collapsed="false">
      <c r="A2343" s="16" t="s">
        <v>3492</v>
      </c>
      <c r="B2343" s="16" t="s">
        <v>3490</v>
      </c>
      <c r="C2343" s="16" t="s">
        <v>788</v>
      </c>
      <c r="D2343" s="16" t="s">
        <v>160</v>
      </c>
      <c r="E2343" s="16" t="n">
        <v>1</v>
      </c>
      <c r="F2343" s="16" t="n">
        <v>1865</v>
      </c>
      <c r="G2343" s="16" t="n">
        <v>0.1</v>
      </c>
      <c r="H2343" s="16" t="s">
        <v>46</v>
      </c>
      <c r="I2343" s="16" t="s">
        <v>40</v>
      </c>
      <c r="J2343" s="16" t="n">
        <v>3</v>
      </c>
      <c r="K2343" s="16" t="n">
        <v>5</v>
      </c>
      <c r="L2343" s="16" t="s">
        <v>41</v>
      </c>
      <c r="M2343" s="16" t="str">
        <f aca="false">IF(COUNTIF($A$2:A2343,A2343)&gt;1,"DUPLICATE","")</f>
        <v/>
      </c>
    </row>
    <row r="2344" customFormat="false" ht="15" hidden="false" customHeight="false" outlineLevel="0" collapsed="false">
      <c r="A2344" s="16" t="s">
        <v>3493</v>
      </c>
      <c r="B2344" s="16" t="s">
        <v>3490</v>
      </c>
      <c r="C2344" s="16" t="s">
        <v>2284</v>
      </c>
      <c r="D2344" s="16" t="s">
        <v>99</v>
      </c>
      <c r="E2344" s="16" t="n">
        <v>2</v>
      </c>
      <c r="F2344" s="16" t="n">
        <v>680</v>
      </c>
      <c r="G2344" s="16" t="n">
        <v>0.05</v>
      </c>
      <c r="H2344" s="16" t="s">
        <v>70</v>
      </c>
      <c r="I2344" s="16" t="s">
        <v>47</v>
      </c>
      <c r="J2344" s="16" t="n">
        <v>6</v>
      </c>
      <c r="K2344" s="16" t="n">
        <v>3</v>
      </c>
      <c r="L2344" s="16" t="s">
        <v>57</v>
      </c>
      <c r="M2344" s="16" t="str">
        <f aca="false">IF(COUNTIF($A$2:A2344,A2344)&gt;1,"DUPLICATE","")</f>
        <v/>
      </c>
    </row>
    <row r="2345" customFormat="false" ht="15" hidden="false" customHeight="false" outlineLevel="0" collapsed="false">
      <c r="A2345" s="16" t="s">
        <v>3494</v>
      </c>
      <c r="B2345" s="16" t="s">
        <v>3490</v>
      </c>
      <c r="C2345" s="16" t="s">
        <v>1222</v>
      </c>
      <c r="D2345" s="16" t="s">
        <v>126</v>
      </c>
      <c r="E2345" s="16" t="n">
        <v>2</v>
      </c>
      <c r="F2345" s="16" t="n">
        <v>381</v>
      </c>
      <c r="G2345" s="16" t="n">
        <v>0.15</v>
      </c>
      <c r="H2345" s="16" t="s">
        <v>46</v>
      </c>
      <c r="I2345" s="16" t="s">
        <v>47</v>
      </c>
      <c r="J2345" s="16" t="n">
        <v>2</v>
      </c>
      <c r="K2345" s="16" t="n">
        <v>5</v>
      </c>
      <c r="L2345" s="16" t="s">
        <v>41</v>
      </c>
      <c r="M2345" s="16" t="str">
        <f aca="false">IF(COUNTIF($A$2:A2345,A2345)&gt;1,"DUPLICATE","")</f>
        <v/>
      </c>
    </row>
    <row r="2346" customFormat="false" ht="15" hidden="false" customHeight="false" outlineLevel="0" collapsed="false">
      <c r="A2346" s="16" t="s">
        <v>3495</v>
      </c>
      <c r="B2346" s="16" t="s">
        <v>3490</v>
      </c>
      <c r="C2346" s="16" t="s">
        <v>3496</v>
      </c>
      <c r="D2346" s="16" t="s">
        <v>119</v>
      </c>
      <c r="E2346" s="16" t="n">
        <v>1</v>
      </c>
      <c r="F2346" s="16" t="n">
        <v>261</v>
      </c>
      <c r="G2346" s="16" t="n">
        <v>0.1</v>
      </c>
      <c r="H2346" s="16" t="s">
        <v>39</v>
      </c>
      <c r="I2346" s="16" t="s">
        <v>40</v>
      </c>
      <c r="J2346" s="16" t="n">
        <v>3</v>
      </c>
      <c r="K2346" s="16" t="n">
        <v>5</v>
      </c>
      <c r="L2346" s="16" t="s">
        <v>41</v>
      </c>
      <c r="M2346" s="16" t="str">
        <f aca="false">IF(COUNTIF($A$2:A2346,A2346)&gt;1,"DUPLICATE","")</f>
        <v/>
      </c>
    </row>
    <row r="2347" customFormat="false" ht="15" hidden="false" customHeight="false" outlineLevel="0" collapsed="false">
      <c r="A2347" s="16" t="s">
        <v>3497</v>
      </c>
      <c r="B2347" s="16" t="s">
        <v>3490</v>
      </c>
      <c r="C2347" s="16" t="s">
        <v>3498</v>
      </c>
      <c r="D2347" s="16" t="s">
        <v>393</v>
      </c>
      <c r="E2347" s="16" t="n">
        <v>2</v>
      </c>
      <c r="F2347" s="16" t="n">
        <v>492</v>
      </c>
      <c r="G2347" s="16" t="n">
        <v>0.1</v>
      </c>
      <c r="H2347" s="16" t="s">
        <v>70</v>
      </c>
      <c r="I2347" s="16" t="s">
        <v>60</v>
      </c>
      <c r="J2347" s="16" t="n">
        <v>5</v>
      </c>
      <c r="K2347" s="16" t="n">
        <v>3</v>
      </c>
      <c r="L2347" s="16" t="s">
        <v>57</v>
      </c>
      <c r="M2347" s="16" t="str">
        <f aca="false">IF(COUNTIF($A$2:A2347,A2347)&gt;1,"DUPLICATE","")</f>
        <v/>
      </c>
    </row>
    <row r="2348" customFormat="false" ht="15" hidden="false" customHeight="false" outlineLevel="0" collapsed="false">
      <c r="A2348" s="16" t="s">
        <v>3499</v>
      </c>
      <c r="B2348" s="16" t="s">
        <v>3490</v>
      </c>
      <c r="C2348" s="16" t="s">
        <v>1352</v>
      </c>
      <c r="D2348" s="16" t="s">
        <v>393</v>
      </c>
      <c r="E2348" s="16" t="n">
        <v>2</v>
      </c>
      <c r="F2348" s="16" t="n">
        <v>478</v>
      </c>
      <c r="G2348" s="16" t="n">
        <v>0</v>
      </c>
      <c r="H2348" s="16" t="s">
        <v>130</v>
      </c>
      <c r="I2348" s="16" t="s">
        <v>60</v>
      </c>
      <c r="J2348" s="16" t="n">
        <v>5</v>
      </c>
      <c r="K2348" s="16" t="n">
        <v>3</v>
      </c>
      <c r="L2348" s="16" t="s">
        <v>41</v>
      </c>
      <c r="M2348" s="16" t="str">
        <f aca="false">IF(COUNTIF($A$2:A2348,A2348)&gt;1,"DUPLICATE","")</f>
        <v/>
      </c>
    </row>
    <row r="2349" customFormat="false" ht="15" hidden="false" customHeight="false" outlineLevel="0" collapsed="false">
      <c r="A2349" s="16" t="s">
        <v>3500</v>
      </c>
      <c r="B2349" s="16" t="s">
        <v>3490</v>
      </c>
      <c r="C2349" s="16" t="s">
        <v>823</v>
      </c>
      <c r="D2349" s="16" t="s">
        <v>38</v>
      </c>
      <c r="E2349" s="16" t="n">
        <v>1</v>
      </c>
      <c r="F2349" s="16" t="n">
        <v>356</v>
      </c>
      <c r="G2349" s="16" t="n">
        <v>0.15</v>
      </c>
      <c r="H2349" s="16" t="s">
        <v>112</v>
      </c>
      <c r="I2349" s="16" t="s">
        <v>71</v>
      </c>
      <c r="J2349" s="16" t="n">
        <v>3</v>
      </c>
      <c r="K2349" s="16" t="n">
        <v>3</v>
      </c>
      <c r="L2349" s="16" t="s">
        <v>57</v>
      </c>
      <c r="M2349" s="16" t="str">
        <f aca="false">IF(COUNTIF($A$2:A2349,A2349)&gt;1,"DUPLICATE","")</f>
        <v/>
      </c>
    </row>
    <row r="2350" customFormat="false" ht="15" hidden="false" customHeight="false" outlineLevel="0" collapsed="false">
      <c r="A2350" s="16" t="s">
        <v>3501</v>
      </c>
      <c r="B2350" s="16" t="s">
        <v>3490</v>
      </c>
      <c r="C2350" s="16" t="s">
        <v>1246</v>
      </c>
      <c r="D2350" s="16" t="s">
        <v>95</v>
      </c>
      <c r="E2350" s="16" t="n">
        <v>3</v>
      </c>
      <c r="F2350" s="16" t="n">
        <v>1558</v>
      </c>
      <c r="G2350" s="16" t="n">
        <v>0.2</v>
      </c>
      <c r="H2350" s="16" t="s">
        <v>89</v>
      </c>
      <c r="I2350" s="16" t="s">
        <v>60</v>
      </c>
      <c r="J2350" s="16" t="n">
        <v>3</v>
      </c>
      <c r="K2350" s="16"/>
      <c r="L2350" s="16" t="s">
        <v>41</v>
      </c>
      <c r="M2350" s="16" t="str">
        <f aca="false">IF(COUNTIF($A$2:A2350,A2350)&gt;1,"DUPLICATE","")</f>
        <v/>
      </c>
    </row>
    <row r="2351" customFormat="false" ht="15" hidden="false" customHeight="false" outlineLevel="0" collapsed="false">
      <c r="A2351" s="16" t="s">
        <v>3502</v>
      </c>
      <c r="B2351" s="16" t="s">
        <v>3490</v>
      </c>
      <c r="C2351" s="16" t="s">
        <v>1229</v>
      </c>
      <c r="D2351" s="16" t="s">
        <v>99</v>
      </c>
      <c r="E2351" s="16" t="n">
        <v>2</v>
      </c>
      <c r="F2351" s="16" t="n">
        <v>721</v>
      </c>
      <c r="G2351" s="16" t="n">
        <v>0.2</v>
      </c>
      <c r="H2351" s="16" t="s">
        <v>70</v>
      </c>
      <c r="I2351" s="16" t="s">
        <v>60</v>
      </c>
      <c r="J2351" s="16" t="n">
        <v>6</v>
      </c>
      <c r="K2351" s="16" t="n">
        <v>3</v>
      </c>
      <c r="L2351" s="16" t="s">
        <v>57</v>
      </c>
      <c r="M2351" s="16" t="str">
        <f aca="false">IF(COUNTIF($A$2:A2351,A2351)&gt;1,"DUPLICATE","")</f>
        <v/>
      </c>
    </row>
    <row r="2352" customFormat="false" ht="15" hidden="false" customHeight="false" outlineLevel="0" collapsed="false">
      <c r="A2352" s="16" t="s">
        <v>3503</v>
      </c>
      <c r="B2352" s="16" t="s">
        <v>3490</v>
      </c>
      <c r="C2352" s="16" t="s">
        <v>1627</v>
      </c>
      <c r="D2352" s="16" t="s">
        <v>126</v>
      </c>
      <c r="E2352" s="16" t="n">
        <v>2</v>
      </c>
      <c r="F2352" s="16" t="n">
        <v>407</v>
      </c>
      <c r="G2352" s="16" t="n">
        <v>0</v>
      </c>
      <c r="H2352" s="16" t="s">
        <v>70</v>
      </c>
      <c r="I2352" s="16" t="s">
        <v>60</v>
      </c>
      <c r="J2352" s="16" t="n">
        <v>6</v>
      </c>
      <c r="K2352" s="16" t="n">
        <v>3</v>
      </c>
      <c r="L2352" s="16" t="s">
        <v>57</v>
      </c>
      <c r="M2352" s="16" t="str">
        <f aca="false">IF(COUNTIF($A$2:A2352,A2352)&gt;1,"DUPLICATE","")</f>
        <v/>
      </c>
    </row>
    <row r="2353" customFormat="false" ht="15" hidden="false" customHeight="false" outlineLevel="0" collapsed="false">
      <c r="A2353" s="16" t="s">
        <v>3504</v>
      </c>
      <c r="B2353" s="16" t="s">
        <v>3490</v>
      </c>
      <c r="C2353" s="16" t="s">
        <v>2268</v>
      </c>
      <c r="D2353" s="16" t="s">
        <v>74</v>
      </c>
      <c r="E2353" s="16" t="n">
        <v>2</v>
      </c>
      <c r="F2353" s="16" t="n">
        <v>19022</v>
      </c>
      <c r="G2353" s="16" t="n">
        <v>0.2</v>
      </c>
      <c r="H2353" s="16" t="s">
        <v>560</v>
      </c>
      <c r="I2353" s="16" t="s">
        <v>71</v>
      </c>
      <c r="J2353" s="16" t="n">
        <v>2</v>
      </c>
      <c r="K2353" s="16" t="n">
        <v>4</v>
      </c>
      <c r="L2353" s="16" t="s">
        <v>41</v>
      </c>
      <c r="M2353" s="16" t="str">
        <f aca="false">IF(COUNTIF($A$2:A2353,A2353)&gt;1,"DUPLICATE","")</f>
        <v/>
      </c>
    </row>
    <row r="2354" customFormat="false" ht="15" hidden="false" customHeight="false" outlineLevel="0" collapsed="false">
      <c r="A2354" s="16" t="s">
        <v>3505</v>
      </c>
      <c r="B2354" s="16" t="s">
        <v>3490</v>
      </c>
      <c r="C2354" s="16" t="s">
        <v>1271</v>
      </c>
      <c r="D2354" s="16" t="s">
        <v>300</v>
      </c>
      <c r="E2354" s="16" t="n">
        <v>2</v>
      </c>
      <c r="F2354" s="16" t="n">
        <v>2617</v>
      </c>
      <c r="G2354" s="16" t="n">
        <v>0.2</v>
      </c>
      <c r="H2354" s="16" t="s">
        <v>130</v>
      </c>
      <c r="I2354" s="16" t="s">
        <v>60</v>
      </c>
      <c r="J2354" s="16" t="n">
        <v>3</v>
      </c>
      <c r="K2354" s="16" t="n">
        <v>4</v>
      </c>
      <c r="L2354" s="16" t="s">
        <v>41</v>
      </c>
      <c r="M2354" s="16" t="str">
        <f aca="false">IF(COUNTIF($A$2:A2354,A2354)&gt;1,"DUPLICATE","")</f>
        <v/>
      </c>
    </row>
    <row r="2355" customFormat="false" ht="15" hidden="false" customHeight="false" outlineLevel="0" collapsed="false">
      <c r="A2355" s="16" t="s">
        <v>3506</v>
      </c>
      <c r="B2355" s="16" t="s">
        <v>3490</v>
      </c>
      <c r="C2355" s="16" t="s">
        <v>459</v>
      </c>
      <c r="D2355" s="16" t="s">
        <v>341</v>
      </c>
      <c r="E2355" s="16" t="n">
        <v>1</v>
      </c>
      <c r="F2355" s="16" t="n">
        <v>1105</v>
      </c>
      <c r="G2355" s="16" t="n">
        <v>0</v>
      </c>
      <c r="H2355" s="16" t="s">
        <v>89</v>
      </c>
      <c r="I2355" s="16" t="s">
        <v>40</v>
      </c>
      <c r="J2355" s="16" t="n">
        <v>2</v>
      </c>
      <c r="K2355" s="16" t="n">
        <v>4</v>
      </c>
      <c r="L2355" s="16" t="s">
        <v>41</v>
      </c>
      <c r="M2355" s="16" t="str">
        <f aca="false">IF(COUNTIF($A$2:A2355,A2355)&gt;1,"DUPLICATE","")</f>
        <v/>
      </c>
    </row>
    <row r="2356" customFormat="false" ht="15" hidden="false" customHeight="false" outlineLevel="0" collapsed="false">
      <c r="A2356" s="16" t="s">
        <v>3507</v>
      </c>
      <c r="B2356" s="16" t="s">
        <v>3490</v>
      </c>
      <c r="C2356" s="16" t="s">
        <v>264</v>
      </c>
      <c r="D2356" s="16" t="s">
        <v>51</v>
      </c>
      <c r="E2356" s="16" t="n">
        <v>1</v>
      </c>
      <c r="F2356" s="16" t="n">
        <v>2209</v>
      </c>
      <c r="G2356" s="16" t="n">
        <v>0.1</v>
      </c>
      <c r="H2356" s="16" t="s">
        <v>89</v>
      </c>
      <c r="I2356" s="16" t="s">
        <v>40</v>
      </c>
      <c r="J2356" s="16" t="n">
        <v>3</v>
      </c>
      <c r="K2356" s="16" t="n">
        <v>5</v>
      </c>
      <c r="L2356" s="16" t="s">
        <v>41</v>
      </c>
      <c r="M2356" s="16" t="str">
        <f aca="false">IF(COUNTIF($A$2:A2356,A2356)&gt;1,"DUPLICATE","")</f>
        <v/>
      </c>
    </row>
    <row r="2357" customFormat="false" ht="15" hidden="false" customHeight="false" outlineLevel="0" collapsed="false">
      <c r="A2357" s="16" t="s">
        <v>3508</v>
      </c>
      <c r="B2357" s="16" t="s">
        <v>3490</v>
      </c>
      <c r="C2357" s="16" t="s">
        <v>1030</v>
      </c>
      <c r="D2357" s="16" t="s">
        <v>133</v>
      </c>
      <c r="E2357" s="16" t="n">
        <v>1</v>
      </c>
      <c r="F2357" s="16" t="n">
        <v>612</v>
      </c>
      <c r="G2357" s="16" t="n">
        <v>0</v>
      </c>
      <c r="H2357" s="16" t="s">
        <v>112</v>
      </c>
      <c r="I2357" s="16" t="s">
        <v>71</v>
      </c>
      <c r="J2357" s="16" t="n">
        <v>4</v>
      </c>
      <c r="K2357" s="16" t="n">
        <v>4</v>
      </c>
      <c r="L2357" s="16" t="s">
        <v>41</v>
      </c>
      <c r="M2357" s="16" t="str">
        <f aca="false">IF(COUNTIF($A$2:A2357,A2357)&gt;1,"DUPLICATE","")</f>
        <v/>
      </c>
    </row>
    <row r="2358" customFormat="false" ht="15" hidden="false" customHeight="false" outlineLevel="0" collapsed="false">
      <c r="A2358" s="16" t="s">
        <v>3509</v>
      </c>
      <c r="B2358" s="16" t="s">
        <v>3490</v>
      </c>
      <c r="C2358" s="16" t="s">
        <v>846</v>
      </c>
      <c r="D2358" s="16" t="s">
        <v>440</v>
      </c>
      <c r="E2358" s="16" t="n">
        <v>1</v>
      </c>
      <c r="F2358" s="16" t="n">
        <v>1403</v>
      </c>
      <c r="G2358" s="16" t="n">
        <v>0</v>
      </c>
      <c r="H2358" s="16" t="s">
        <v>89</v>
      </c>
      <c r="I2358" s="16" t="s">
        <v>47</v>
      </c>
      <c r="J2358" s="16" t="n">
        <v>3</v>
      </c>
      <c r="K2358" s="16" t="n">
        <v>5</v>
      </c>
      <c r="L2358" s="16" t="s">
        <v>41</v>
      </c>
      <c r="M2358" s="16" t="str">
        <f aca="false">IF(COUNTIF($A$2:A2358,A2358)&gt;1,"DUPLICATE","")</f>
        <v/>
      </c>
    </row>
    <row r="2359" customFormat="false" ht="15" hidden="false" customHeight="false" outlineLevel="0" collapsed="false">
      <c r="A2359" s="16" t="s">
        <v>3510</v>
      </c>
      <c r="B2359" s="16" t="s">
        <v>3490</v>
      </c>
      <c r="C2359" s="16" t="s">
        <v>1354</v>
      </c>
      <c r="D2359" s="16" t="s">
        <v>179</v>
      </c>
      <c r="E2359" s="16" t="n">
        <v>2</v>
      </c>
      <c r="F2359" s="16" t="n">
        <v>2374</v>
      </c>
      <c r="G2359" s="16" t="n">
        <v>0</v>
      </c>
      <c r="H2359" s="16" t="s">
        <v>81</v>
      </c>
      <c r="I2359" s="16" t="s">
        <v>60</v>
      </c>
      <c r="J2359" s="16" t="n">
        <v>3</v>
      </c>
      <c r="K2359" s="16" t="n">
        <v>4</v>
      </c>
      <c r="L2359" s="16" t="s">
        <v>41</v>
      </c>
      <c r="M2359" s="16" t="str">
        <f aca="false">IF(COUNTIF($A$2:A2359,A2359)&gt;1,"DUPLICATE","")</f>
        <v/>
      </c>
    </row>
    <row r="2360" customFormat="false" ht="15" hidden="false" customHeight="false" outlineLevel="0" collapsed="false">
      <c r="A2360" s="16" t="s">
        <v>3511</v>
      </c>
      <c r="B2360" s="16" t="s">
        <v>3490</v>
      </c>
      <c r="C2360" s="16" t="s">
        <v>969</v>
      </c>
      <c r="D2360" s="16" t="s">
        <v>74</v>
      </c>
      <c r="E2360" s="16" t="n">
        <v>2</v>
      </c>
      <c r="F2360" s="16" t="s">
        <v>3512</v>
      </c>
      <c r="G2360" s="16" t="n">
        <v>0.3</v>
      </c>
      <c r="H2360" s="16" t="s">
        <v>89</v>
      </c>
      <c r="I2360" s="16" t="s">
        <v>100</v>
      </c>
      <c r="J2360" s="16" t="n">
        <v>4</v>
      </c>
      <c r="K2360" s="16" t="n">
        <v>4</v>
      </c>
      <c r="L2360" s="16" t="s">
        <v>57</v>
      </c>
      <c r="M2360" s="16" t="str">
        <f aca="false">IF(COUNTIF($A$2:A2360,A2360)&gt;1,"DUPLICATE","")</f>
        <v/>
      </c>
    </row>
    <row r="2361" customFormat="false" ht="15" hidden="false" customHeight="false" outlineLevel="0" collapsed="false">
      <c r="A2361" s="16" t="s">
        <v>3513</v>
      </c>
      <c r="B2361" s="16" t="s">
        <v>3514</v>
      </c>
      <c r="C2361" s="16" t="s">
        <v>3515</v>
      </c>
      <c r="D2361" s="16" t="s">
        <v>142</v>
      </c>
      <c r="E2361" s="16" t="n">
        <v>2</v>
      </c>
      <c r="F2361" s="16" t="n">
        <v>569</v>
      </c>
      <c r="G2361" s="16" t="n">
        <v>0.05</v>
      </c>
      <c r="H2361" s="16" t="s">
        <v>70</v>
      </c>
      <c r="I2361" s="16" t="s">
        <v>71</v>
      </c>
      <c r="J2361" s="16" t="n">
        <v>5</v>
      </c>
      <c r="K2361" s="16" t="n">
        <v>4</v>
      </c>
      <c r="L2361" s="16" t="s">
        <v>41</v>
      </c>
      <c r="M2361" s="16" t="str">
        <f aca="false">IF(COUNTIF($A$2:A2361,A2361)&gt;1,"DUPLICATE","")</f>
        <v/>
      </c>
    </row>
    <row r="2362" customFormat="false" ht="15" hidden="false" customHeight="false" outlineLevel="0" collapsed="false">
      <c r="A2362" s="16" t="s">
        <v>3516</v>
      </c>
      <c r="B2362" s="16" t="s">
        <v>3514</v>
      </c>
      <c r="C2362" s="16" t="s">
        <v>1627</v>
      </c>
      <c r="D2362" s="16" t="s">
        <v>142</v>
      </c>
      <c r="E2362" s="16" t="n">
        <v>2</v>
      </c>
      <c r="F2362" s="16" t="n">
        <v>582</v>
      </c>
      <c r="G2362" s="16" t="n">
        <v>0</v>
      </c>
      <c r="H2362" s="16" t="s">
        <v>39</v>
      </c>
      <c r="I2362" s="16" t="s">
        <v>71</v>
      </c>
      <c r="J2362" s="16" t="n">
        <v>5</v>
      </c>
      <c r="K2362" s="16" t="n">
        <v>4</v>
      </c>
      <c r="L2362" s="16" t="s">
        <v>41</v>
      </c>
      <c r="M2362" s="16" t="str">
        <f aca="false">IF(COUNTIF($A$2:A2362,A2362)&gt;1,"DUPLICATE","")</f>
        <v/>
      </c>
    </row>
    <row r="2363" customFormat="false" ht="15" hidden="false" customHeight="false" outlineLevel="0" collapsed="false">
      <c r="A2363" s="16" t="s">
        <v>3517</v>
      </c>
      <c r="B2363" s="16" t="s">
        <v>3514</v>
      </c>
      <c r="C2363" s="16" t="s">
        <v>619</v>
      </c>
      <c r="D2363" s="16" t="s">
        <v>211</v>
      </c>
      <c r="E2363" s="16" t="n">
        <v>1</v>
      </c>
      <c r="F2363" s="16" t="n">
        <v>1273</v>
      </c>
      <c r="G2363" s="16" t="n">
        <v>0.1</v>
      </c>
      <c r="H2363" s="16" t="s">
        <v>70</v>
      </c>
      <c r="I2363" s="16" t="s">
        <v>60</v>
      </c>
      <c r="J2363" s="16" t="n">
        <v>5</v>
      </c>
      <c r="K2363" s="16" t="n">
        <v>3</v>
      </c>
      <c r="L2363" s="16" t="s">
        <v>57</v>
      </c>
      <c r="M2363" s="16" t="str">
        <f aca="false">IF(COUNTIF($A$2:A2363,A2363)&gt;1,"DUPLICATE","")</f>
        <v/>
      </c>
    </row>
    <row r="2364" customFormat="false" ht="15" hidden="false" customHeight="false" outlineLevel="0" collapsed="false">
      <c r="A2364" s="16" t="s">
        <v>3518</v>
      </c>
      <c r="B2364" s="16" t="s">
        <v>3514</v>
      </c>
      <c r="C2364" s="16" t="s">
        <v>419</v>
      </c>
      <c r="D2364" s="16" t="s">
        <v>165</v>
      </c>
      <c r="E2364" s="16" t="n">
        <v>1</v>
      </c>
      <c r="F2364" s="16" t="n">
        <v>911</v>
      </c>
      <c r="G2364" s="16" t="n">
        <v>0</v>
      </c>
      <c r="H2364" s="16" t="s">
        <v>89</v>
      </c>
      <c r="I2364" s="16" t="s">
        <v>60</v>
      </c>
      <c r="J2364" s="16" t="n">
        <v>2</v>
      </c>
      <c r="K2364" s="16" t="n">
        <v>5</v>
      </c>
      <c r="L2364" s="16" t="s">
        <v>41</v>
      </c>
      <c r="M2364" s="16" t="str">
        <f aca="false">IF(COUNTIF($A$2:A2364,A2364)&gt;1,"DUPLICATE","")</f>
        <v/>
      </c>
    </row>
    <row r="2365" customFormat="false" ht="15" hidden="false" customHeight="false" outlineLevel="0" collapsed="false">
      <c r="A2365" s="16" t="s">
        <v>3519</v>
      </c>
      <c r="B2365" s="16" t="s">
        <v>3514</v>
      </c>
      <c r="C2365" s="16" t="s">
        <v>183</v>
      </c>
      <c r="D2365" s="16" t="s">
        <v>142</v>
      </c>
      <c r="E2365" s="16" t="n">
        <v>1</v>
      </c>
      <c r="F2365" s="16" t="n">
        <v>574</v>
      </c>
      <c r="G2365" s="16" t="n">
        <v>0.2</v>
      </c>
      <c r="H2365" s="16" t="s">
        <v>39</v>
      </c>
      <c r="I2365" s="16" t="s">
        <v>47</v>
      </c>
      <c r="J2365" s="16" t="n">
        <v>2</v>
      </c>
      <c r="K2365" s="16" t="n">
        <v>4</v>
      </c>
      <c r="L2365" s="16" t="s">
        <v>41</v>
      </c>
      <c r="M2365" s="16" t="str">
        <f aca="false">IF(COUNTIF($A$2:A2365,A2365)&gt;1,"DUPLICATE","")</f>
        <v/>
      </c>
    </row>
    <row r="2366" customFormat="false" ht="15" hidden="false" customHeight="false" outlineLevel="0" collapsed="false">
      <c r="A2366" s="16" t="s">
        <v>3520</v>
      </c>
      <c r="B2366" s="16" t="s">
        <v>3514</v>
      </c>
      <c r="C2366" s="16" t="s">
        <v>750</v>
      </c>
      <c r="D2366" s="16" t="s">
        <v>51</v>
      </c>
      <c r="E2366" s="16" t="n">
        <v>1</v>
      </c>
      <c r="F2366" s="16" t="n">
        <v>2335</v>
      </c>
      <c r="G2366" s="16" t="n">
        <v>0.05</v>
      </c>
      <c r="H2366" s="16" t="s">
        <v>112</v>
      </c>
      <c r="I2366" s="16" t="s">
        <v>60</v>
      </c>
      <c r="J2366" s="16" t="n">
        <v>4</v>
      </c>
      <c r="K2366" s="16" t="n">
        <v>3</v>
      </c>
      <c r="L2366" s="16" t="s">
        <v>41</v>
      </c>
      <c r="M2366" s="16" t="str">
        <f aca="false">IF(COUNTIF($A$2:A2366,A2366)&gt;1,"DUPLICATE","")</f>
        <v/>
      </c>
    </row>
    <row r="2367" customFormat="false" ht="15" hidden="false" customHeight="false" outlineLevel="0" collapsed="false">
      <c r="A2367" s="16" t="s">
        <v>3521</v>
      </c>
      <c r="B2367" s="16" t="s">
        <v>3514</v>
      </c>
      <c r="C2367" s="16" t="s">
        <v>1176</v>
      </c>
      <c r="D2367" s="16" t="s">
        <v>146</v>
      </c>
      <c r="E2367" s="16" t="n">
        <v>1</v>
      </c>
      <c r="F2367" s="16" t="n">
        <v>448</v>
      </c>
      <c r="G2367" s="16" t="n">
        <v>0.1</v>
      </c>
      <c r="H2367" s="16" t="s">
        <v>281</v>
      </c>
      <c r="I2367" s="16" t="s">
        <v>60</v>
      </c>
      <c r="J2367" s="16" t="n">
        <v>3</v>
      </c>
      <c r="K2367" s="16" t="n">
        <v>4</v>
      </c>
      <c r="L2367" s="16" t="s">
        <v>41</v>
      </c>
      <c r="M2367" s="16" t="str">
        <f aca="false">IF(COUNTIF($A$2:A2367,A2367)&gt;1,"DUPLICATE","")</f>
        <v/>
      </c>
    </row>
    <row r="2368" customFormat="false" ht="15" hidden="false" customHeight="false" outlineLevel="0" collapsed="false">
      <c r="A2368" s="16" t="s">
        <v>3522</v>
      </c>
      <c r="B2368" s="16" t="s">
        <v>3514</v>
      </c>
      <c r="C2368" s="16" t="s">
        <v>572</v>
      </c>
      <c r="D2368" s="16" t="s">
        <v>291</v>
      </c>
      <c r="E2368" s="16" t="n">
        <v>1</v>
      </c>
      <c r="F2368" s="16" t="n">
        <v>1254</v>
      </c>
      <c r="G2368" s="16" t="n">
        <v>0.15</v>
      </c>
      <c r="H2368" s="16" t="s">
        <v>46</v>
      </c>
      <c r="I2368" s="16" t="s">
        <v>47</v>
      </c>
      <c r="J2368" s="16" t="n">
        <v>3</v>
      </c>
      <c r="K2368" s="16" t="n">
        <v>3</v>
      </c>
      <c r="L2368" s="16" t="s">
        <v>57</v>
      </c>
      <c r="M2368" s="16" t="str">
        <f aca="false">IF(COUNTIF($A$2:A2368,A2368)&gt;1,"DUPLICATE","")</f>
        <v/>
      </c>
    </row>
    <row r="2369" customFormat="false" ht="15" hidden="false" customHeight="false" outlineLevel="0" collapsed="false">
      <c r="A2369" s="16" t="s">
        <v>3523</v>
      </c>
      <c r="B2369" s="16" t="s">
        <v>3514</v>
      </c>
      <c r="C2369" s="16" t="s">
        <v>1438</v>
      </c>
      <c r="D2369" s="16" t="s">
        <v>88</v>
      </c>
      <c r="E2369" s="16" t="n">
        <v>1</v>
      </c>
      <c r="F2369" s="16" t="n">
        <v>3147</v>
      </c>
      <c r="G2369" s="16" t="n">
        <v>0</v>
      </c>
      <c r="H2369" s="16" t="s">
        <v>67</v>
      </c>
      <c r="I2369" s="16" t="s">
        <v>60</v>
      </c>
      <c r="J2369" s="16" t="n">
        <v>5</v>
      </c>
      <c r="K2369" s="16" t="n">
        <v>4</v>
      </c>
      <c r="L2369" s="16" t="s">
        <v>41</v>
      </c>
      <c r="M2369" s="16" t="str">
        <f aca="false">IF(COUNTIF($A$2:A2369,A2369)&gt;1,"DUPLICATE","")</f>
        <v/>
      </c>
    </row>
    <row r="2370" customFormat="false" ht="15" hidden="false" customHeight="false" outlineLevel="0" collapsed="false">
      <c r="A2370" s="16" t="s">
        <v>3524</v>
      </c>
      <c r="B2370" s="16" t="s">
        <v>3514</v>
      </c>
      <c r="C2370" s="16" t="s">
        <v>1754</v>
      </c>
      <c r="D2370" s="16" t="s">
        <v>259</v>
      </c>
      <c r="E2370" s="16" t="n">
        <v>2</v>
      </c>
      <c r="F2370" s="16" t="n">
        <v>512</v>
      </c>
      <c r="G2370" s="16" t="n">
        <v>0.15</v>
      </c>
      <c r="H2370" s="16" t="s">
        <v>39</v>
      </c>
      <c r="I2370" s="16" t="s">
        <v>71</v>
      </c>
      <c r="J2370" s="16" t="n">
        <v>4</v>
      </c>
      <c r="K2370" s="16" t="n">
        <v>4</v>
      </c>
      <c r="L2370" s="16" t="s">
        <v>41</v>
      </c>
      <c r="M2370" s="16" t="str">
        <f aca="false">IF(COUNTIF($A$2:A2370,A2370)&gt;1,"DUPLICATE","")</f>
        <v/>
      </c>
    </row>
    <row r="2371" customFormat="false" ht="15" hidden="false" customHeight="false" outlineLevel="0" collapsed="false">
      <c r="A2371" s="16" t="s">
        <v>3525</v>
      </c>
      <c r="B2371" s="16" t="s">
        <v>3514</v>
      </c>
      <c r="C2371" s="16" t="s">
        <v>1145</v>
      </c>
      <c r="D2371" s="16" t="s">
        <v>92</v>
      </c>
      <c r="E2371" s="16" t="n">
        <v>1</v>
      </c>
      <c r="F2371" s="16" t="n">
        <v>3939</v>
      </c>
      <c r="G2371" s="16" t="n">
        <v>0.2</v>
      </c>
      <c r="H2371" s="16" t="s">
        <v>67</v>
      </c>
      <c r="I2371" s="16" t="s">
        <v>40</v>
      </c>
      <c r="J2371" s="16" t="n">
        <v>7</v>
      </c>
      <c r="K2371" s="16" t="n">
        <v>3</v>
      </c>
      <c r="L2371" s="16" t="s">
        <v>57</v>
      </c>
      <c r="M2371" s="16" t="str">
        <f aca="false">IF(COUNTIF($A$2:A2371,A2371)&gt;1,"DUPLICATE","")</f>
        <v/>
      </c>
    </row>
    <row r="2372" customFormat="false" ht="15" hidden="false" customHeight="false" outlineLevel="0" collapsed="false">
      <c r="A2372" s="16" t="s">
        <v>3526</v>
      </c>
      <c r="B2372" s="16" t="s">
        <v>3514</v>
      </c>
      <c r="C2372" s="16" t="s">
        <v>266</v>
      </c>
      <c r="D2372" s="16" t="s">
        <v>219</v>
      </c>
      <c r="E2372" s="16" t="n">
        <v>1</v>
      </c>
      <c r="F2372" s="16" t="n">
        <v>1305</v>
      </c>
      <c r="G2372" s="16" t="n">
        <v>0.1</v>
      </c>
      <c r="H2372" s="16" t="s">
        <v>130</v>
      </c>
      <c r="I2372" s="16" t="s">
        <v>71</v>
      </c>
      <c r="J2372" s="16" t="n">
        <v>5</v>
      </c>
      <c r="K2372" s="16" t="n">
        <v>4</v>
      </c>
      <c r="L2372" s="16" t="s">
        <v>41</v>
      </c>
      <c r="M2372" s="16" t="str">
        <f aca="false">IF(COUNTIF($A$2:A2372,A2372)&gt;1,"DUPLICATE","")</f>
        <v/>
      </c>
    </row>
    <row r="2373" customFormat="false" ht="15" hidden="false" customHeight="false" outlineLevel="0" collapsed="false">
      <c r="A2373" s="16" t="s">
        <v>3527</v>
      </c>
      <c r="B2373" s="16" t="s">
        <v>3514</v>
      </c>
      <c r="C2373" s="16" t="s">
        <v>959</v>
      </c>
      <c r="D2373" s="16" t="s">
        <v>191</v>
      </c>
      <c r="E2373" s="16" t="n">
        <v>2</v>
      </c>
      <c r="F2373" s="16" t="n">
        <v>404</v>
      </c>
      <c r="G2373" s="16" t="n">
        <v>0.05</v>
      </c>
      <c r="H2373" s="16" t="s">
        <v>161</v>
      </c>
      <c r="I2373" s="16" t="s">
        <v>40</v>
      </c>
      <c r="J2373" s="16" t="n">
        <v>4</v>
      </c>
      <c r="K2373" s="16" t="n">
        <v>5</v>
      </c>
      <c r="L2373" s="16" t="s">
        <v>41</v>
      </c>
      <c r="M2373" s="16" t="str">
        <f aca="false">IF(COUNTIF($A$2:A2373,A2373)&gt;1,"DUPLICATE","")</f>
        <v/>
      </c>
    </row>
    <row r="2374" customFormat="false" ht="15" hidden="false" customHeight="false" outlineLevel="0" collapsed="false">
      <c r="A2374" s="16" t="s">
        <v>3528</v>
      </c>
      <c r="B2374" s="16" t="s">
        <v>3529</v>
      </c>
      <c r="C2374" s="16" t="s">
        <v>2849</v>
      </c>
      <c r="D2374" s="16" t="s">
        <v>385</v>
      </c>
      <c r="E2374" s="16" t="n">
        <v>2</v>
      </c>
      <c r="F2374" s="16" t="n">
        <v>285</v>
      </c>
      <c r="G2374" s="16" t="n">
        <v>0</v>
      </c>
      <c r="H2374" s="16" t="s">
        <v>81</v>
      </c>
      <c r="I2374" s="16" t="s">
        <v>40</v>
      </c>
      <c r="J2374" s="16" t="n">
        <v>5</v>
      </c>
      <c r="K2374" s="16" t="n">
        <v>3</v>
      </c>
      <c r="L2374" s="16" t="s">
        <v>57</v>
      </c>
      <c r="M2374" s="16" t="str">
        <f aca="false">IF(COUNTIF($A$2:A2374,A2374)&gt;1,"DUPLICATE","")</f>
        <v/>
      </c>
    </row>
    <row r="2375" customFormat="false" ht="15" hidden="false" customHeight="false" outlineLevel="0" collapsed="false">
      <c r="A2375" s="16" t="s">
        <v>3530</v>
      </c>
      <c r="B2375" s="16" t="s">
        <v>3514</v>
      </c>
      <c r="C2375" s="16" t="s">
        <v>776</v>
      </c>
      <c r="D2375" s="16" t="s">
        <v>179</v>
      </c>
      <c r="E2375" s="16" t="n">
        <v>1</v>
      </c>
      <c r="F2375" s="16" t="n">
        <v>2494</v>
      </c>
      <c r="G2375" s="16" t="n">
        <v>0</v>
      </c>
      <c r="H2375" s="16" t="s">
        <v>67</v>
      </c>
      <c r="I2375" s="16" t="s">
        <v>40</v>
      </c>
      <c r="J2375" s="16" t="n">
        <v>2</v>
      </c>
      <c r="K2375" s="16" t="n">
        <v>4</v>
      </c>
      <c r="L2375" s="16" t="s">
        <v>41</v>
      </c>
      <c r="M2375" s="16" t="str">
        <f aca="false">IF(COUNTIF($A$2:A2375,A2375)&gt;1,"DUPLICATE","")</f>
        <v/>
      </c>
    </row>
    <row r="2376" customFormat="false" ht="15" hidden="false" customHeight="false" outlineLevel="0" collapsed="false">
      <c r="A2376" s="16" t="s">
        <v>3531</v>
      </c>
      <c r="B2376" s="16" t="s">
        <v>3514</v>
      </c>
      <c r="C2376" s="16" t="s">
        <v>2259</v>
      </c>
      <c r="D2376" s="16" t="s">
        <v>165</v>
      </c>
      <c r="E2376" s="16" t="n">
        <v>1</v>
      </c>
      <c r="F2376" s="16" t="n">
        <v>903</v>
      </c>
      <c r="G2376" s="16" t="n">
        <v>0</v>
      </c>
      <c r="H2376" s="16" t="s">
        <v>81</v>
      </c>
      <c r="I2376" s="16" t="s">
        <v>40</v>
      </c>
      <c r="J2376" s="16" t="n">
        <v>3</v>
      </c>
      <c r="K2376" s="16" t="n">
        <v>3</v>
      </c>
      <c r="L2376" s="16" t="s">
        <v>57</v>
      </c>
      <c r="M2376" s="16" t="str">
        <f aca="false">IF(COUNTIF($A$2:A2376,A2376)&gt;1,"DUPLICATE","")</f>
        <v/>
      </c>
    </row>
    <row r="2377" customFormat="false" ht="15" hidden="false" customHeight="false" outlineLevel="0" collapsed="false">
      <c r="A2377" s="16" t="s">
        <v>3532</v>
      </c>
      <c r="B2377" s="16" t="s">
        <v>3514</v>
      </c>
      <c r="C2377" s="16" t="s">
        <v>3359</v>
      </c>
      <c r="D2377" s="16" t="s">
        <v>160</v>
      </c>
      <c r="E2377" s="16" t="n">
        <v>1</v>
      </c>
      <c r="F2377" s="16" t="n">
        <v>1819</v>
      </c>
      <c r="G2377" s="16" t="n">
        <v>0</v>
      </c>
      <c r="H2377" s="16" t="s">
        <v>112</v>
      </c>
      <c r="I2377" s="16" t="s">
        <v>60</v>
      </c>
      <c r="J2377" s="16" t="n">
        <v>2</v>
      </c>
      <c r="K2377" s="16" t="n">
        <v>3</v>
      </c>
      <c r="L2377" s="16" t="s">
        <v>57</v>
      </c>
      <c r="M2377" s="16" t="str">
        <f aca="false">IF(COUNTIF($A$2:A2377,A2377)&gt;1,"DUPLICATE","")</f>
        <v/>
      </c>
    </row>
    <row r="2378" customFormat="false" ht="15" hidden="false" customHeight="false" outlineLevel="0" collapsed="false">
      <c r="A2378" s="16" t="s">
        <v>3533</v>
      </c>
      <c r="B2378" s="16" t="s">
        <v>3514</v>
      </c>
      <c r="C2378" s="16" t="s">
        <v>384</v>
      </c>
      <c r="D2378" s="16" t="s">
        <v>111</v>
      </c>
      <c r="E2378" s="16" t="n">
        <v>3</v>
      </c>
      <c r="F2378" s="16" t="n">
        <v>977</v>
      </c>
      <c r="G2378" s="16" t="n">
        <v>0.2</v>
      </c>
      <c r="H2378" s="16" t="s">
        <v>655</v>
      </c>
      <c r="I2378" s="16" t="s">
        <v>71</v>
      </c>
      <c r="J2378" s="16" t="n">
        <v>6</v>
      </c>
      <c r="K2378" s="16" t="n">
        <v>3</v>
      </c>
      <c r="L2378" s="16" t="s">
        <v>57</v>
      </c>
      <c r="M2378" s="16" t="str">
        <f aca="false">IF(COUNTIF($A$2:A2378,A2378)&gt;1,"DUPLICATE","")</f>
        <v/>
      </c>
    </row>
    <row r="2379" customFormat="false" ht="15" hidden="false" customHeight="false" outlineLevel="0" collapsed="false">
      <c r="A2379" s="16" t="s">
        <v>3534</v>
      </c>
      <c r="B2379" s="16" t="s">
        <v>3514</v>
      </c>
      <c r="C2379" s="16" t="s">
        <v>3320</v>
      </c>
      <c r="D2379" s="16" t="s">
        <v>173</v>
      </c>
      <c r="E2379" s="16" t="n">
        <v>2</v>
      </c>
      <c r="F2379" s="16" t="n">
        <v>1223</v>
      </c>
      <c r="G2379" s="16" t="n">
        <v>0.05</v>
      </c>
      <c r="H2379" s="16" t="s">
        <v>208</v>
      </c>
      <c r="I2379" s="16" t="s">
        <v>60</v>
      </c>
      <c r="J2379" s="16" t="n">
        <v>4</v>
      </c>
      <c r="K2379" s="16" t="n">
        <v>5</v>
      </c>
      <c r="L2379" s="16" t="s">
        <v>41</v>
      </c>
      <c r="M2379" s="16" t="str">
        <f aca="false">IF(COUNTIF($A$2:A2379,A2379)&gt;1,"DUPLICATE","")</f>
        <v/>
      </c>
    </row>
    <row r="2380" customFormat="false" ht="15" hidden="false" customHeight="false" outlineLevel="0" collapsed="false">
      <c r="A2380" s="16" t="s">
        <v>3535</v>
      </c>
      <c r="B2380" s="16" t="s">
        <v>3529</v>
      </c>
      <c r="C2380" s="16" t="s">
        <v>1203</v>
      </c>
      <c r="D2380" s="16" t="s">
        <v>126</v>
      </c>
      <c r="E2380" s="16" t="n">
        <v>1</v>
      </c>
      <c r="F2380" s="16" t="n">
        <v>411</v>
      </c>
      <c r="G2380" s="16" t="n">
        <v>0</v>
      </c>
      <c r="H2380" s="16" t="s">
        <v>56</v>
      </c>
      <c r="I2380" s="16" t="s">
        <v>60</v>
      </c>
      <c r="J2380" s="16" t="n">
        <v>5</v>
      </c>
      <c r="K2380" s="16"/>
      <c r="L2380" s="16" t="s">
        <v>57</v>
      </c>
      <c r="M2380" s="16" t="str">
        <f aca="false">IF(COUNTIF($A$2:A2380,A2380)&gt;1,"DUPLICATE","")</f>
        <v/>
      </c>
    </row>
    <row r="2381" customFormat="false" ht="15" hidden="false" customHeight="false" outlineLevel="0" collapsed="false">
      <c r="A2381" s="16" t="s">
        <v>3536</v>
      </c>
      <c r="B2381" s="16" t="s">
        <v>3514</v>
      </c>
      <c r="C2381" s="16" t="s">
        <v>1222</v>
      </c>
      <c r="D2381" s="16" t="s">
        <v>222</v>
      </c>
      <c r="E2381" s="16" t="n">
        <v>2</v>
      </c>
      <c r="F2381" s="16" t="n">
        <v>1941</v>
      </c>
      <c r="G2381" s="16" t="n">
        <v>0.1</v>
      </c>
      <c r="H2381" s="16" t="s">
        <v>46</v>
      </c>
      <c r="I2381" s="16" t="s">
        <v>71</v>
      </c>
      <c r="J2381" s="16" t="n">
        <v>7</v>
      </c>
      <c r="K2381" s="16" t="n">
        <v>4</v>
      </c>
      <c r="L2381" s="16" t="s">
        <v>41</v>
      </c>
      <c r="M2381" s="16" t="str">
        <f aca="false">IF(COUNTIF($A$2:A2381,A2381)&gt;1,"DUPLICATE","")</f>
        <v/>
      </c>
    </row>
    <row r="2382" customFormat="false" ht="15" hidden="false" customHeight="false" outlineLevel="0" collapsed="false">
      <c r="A2382" s="16" t="s">
        <v>3537</v>
      </c>
      <c r="B2382" s="16" t="s">
        <v>3514</v>
      </c>
      <c r="C2382" s="16" t="s">
        <v>1465</v>
      </c>
      <c r="D2382" s="16" t="s">
        <v>179</v>
      </c>
      <c r="E2382" s="16" t="n">
        <v>1</v>
      </c>
      <c r="F2382" s="16" t="n">
        <v>2571</v>
      </c>
      <c r="G2382" s="16" t="n">
        <v>0.05</v>
      </c>
      <c r="H2382" s="16" t="s">
        <v>39</v>
      </c>
      <c r="I2382" s="16" t="s">
        <v>60</v>
      </c>
      <c r="J2382" s="16" t="n">
        <v>4</v>
      </c>
      <c r="K2382" s="16" t="n">
        <v>4</v>
      </c>
      <c r="L2382" s="16" t="s">
        <v>41</v>
      </c>
      <c r="M2382" s="16" t="str">
        <f aca="false">IF(COUNTIF($A$2:A2382,A2382)&gt;1,"DUPLICATE","")</f>
        <v/>
      </c>
    </row>
    <row r="2383" customFormat="false" ht="15" hidden="false" customHeight="false" outlineLevel="0" collapsed="false">
      <c r="A2383" s="16" t="s">
        <v>3538</v>
      </c>
      <c r="B2383" s="16" t="s">
        <v>3539</v>
      </c>
      <c r="C2383" s="16" t="s">
        <v>1004</v>
      </c>
      <c r="D2383" s="16" t="s">
        <v>63</v>
      </c>
      <c r="E2383" s="16" t="n">
        <v>2</v>
      </c>
      <c r="F2383" s="16" t="n">
        <v>1537</v>
      </c>
      <c r="G2383" s="16" t="n">
        <v>0.3</v>
      </c>
      <c r="H2383" s="16" t="s">
        <v>130</v>
      </c>
      <c r="I2383" s="16" t="s">
        <v>60</v>
      </c>
      <c r="J2383" s="16" t="n">
        <v>4</v>
      </c>
      <c r="K2383" s="16" t="n">
        <v>5</v>
      </c>
      <c r="L2383" s="16" t="s">
        <v>41</v>
      </c>
      <c r="M2383" s="16" t="str">
        <f aca="false">IF(COUNTIF($A$2:A2383,A2383)&gt;1,"DUPLICATE","")</f>
        <v/>
      </c>
    </row>
    <row r="2384" customFormat="false" ht="15" hidden="false" customHeight="false" outlineLevel="0" collapsed="false">
      <c r="A2384" s="16" t="s">
        <v>3540</v>
      </c>
      <c r="B2384" s="16" t="s">
        <v>3539</v>
      </c>
      <c r="C2384" s="16" t="s">
        <v>772</v>
      </c>
      <c r="D2384" s="16" t="s">
        <v>105</v>
      </c>
      <c r="E2384" s="16" t="n">
        <v>4</v>
      </c>
      <c r="F2384" s="16" t="n">
        <v>389</v>
      </c>
      <c r="G2384" s="16" t="n">
        <v>0</v>
      </c>
      <c r="H2384" s="16" t="s">
        <v>67</v>
      </c>
      <c r="I2384" s="16" t="s">
        <v>60</v>
      </c>
      <c r="J2384" s="16" t="n">
        <v>2</v>
      </c>
      <c r="K2384" s="16" t="n">
        <v>4</v>
      </c>
      <c r="L2384" s="16" t="s">
        <v>41</v>
      </c>
      <c r="M2384" s="16" t="str">
        <f aca="false">IF(COUNTIF($A$2:A2384,A2384)&gt;1,"DUPLICATE","")</f>
        <v/>
      </c>
    </row>
    <row r="2385" customFormat="false" ht="15" hidden="false" customHeight="false" outlineLevel="0" collapsed="false">
      <c r="A2385" s="16" t="s">
        <v>3541</v>
      </c>
      <c r="B2385" s="16" t="s">
        <v>3539</v>
      </c>
      <c r="C2385" s="16" t="s">
        <v>3291</v>
      </c>
      <c r="D2385" s="16" t="s">
        <v>262</v>
      </c>
      <c r="E2385" s="16" t="n">
        <v>1</v>
      </c>
      <c r="F2385" s="16" t="n">
        <v>792</v>
      </c>
      <c r="G2385" s="16" t="n">
        <v>0.1</v>
      </c>
      <c r="H2385" s="16" t="s">
        <v>70</v>
      </c>
      <c r="I2385" s="16" t="s">
        <v>60</v>
      </c>
      <c r="J2385" s="16" t="n">
        <v>8</v>
      </c>
      <c r="K2385" s="16" t="n">
        <v>4</v>
      </c>
      <c r="L2385" s="16" t="s">
        <v>41</v>
      </c>
      <c r="M2385" s="16" t="str">
        <f aca="false">IF(COUNTIF($A$2:A2385,A2385)&gt;1,"DUPLICATE","")</f>
        <v/>
      </c>
    </row>
    <row r="2386" customFormat="false" ht="15" hidden="false" customHeight="false" outlineLevel="0" collapsed="false">
      <c r="A2386" s="16" t="s">
        <v>3542</v>
      </c>
      <c r="B2386" s="16" t="s">
        <v>3539</v>
      </c>
      <c r="C2386" s="16" t="s">
        <v>518</v>
      </c>
      <c r="D2386" s="16" t="s">
        <v>385</v>
      </c>
      <c r="E2386" s="16" t="n">
        <v>3</v>
      </c>
      <c r="F2386" s="16" t="n">
        <v>287</v>
      </c>
      <c r="G2386" s="16" t="n">
        <v>0.05</v>
      </c>
      <c r="H2386" s="16" t="s">
        <v>67</v>
      </c>
      <c r="I2386" s="16" t="s">
        <v>60</v>
      </c>
      <c r="J2386" s="16" t="n">
        <v>7</v>
      </c>
      <c r="K2386" s="16" t="n">
        <v>4</v>
      </c>
      <c r="L2386" s="16" t="s">
        <v>41</v>
      </c>
      <c r="M2386" s="16" t="str">
        <f aca="false">IF(COUNTIF($A$2:A2386,A2386)&gt;1,"DUPLICATE","")</f>
        <v/>
      </c>
    </row>
    <row r="2387" customFormat="false" ht="15" hidden="false" customHeight="false" outlineLevel="0" collapsed="false">
      <c r="A2387" s="16" t="s">
        <v>3543</v>
      </c>
      <c r="B2387" s="16" t="s">
        <v>3539</v>
      </c>
      <c r="C2387" s="16" t="s">
        <v>3544</v>
      </c>
      <c r="D2387" s="16" t="s">
        <v>129</v>
      </c>
      <c r="E2387" s="16" t="n">
        <v>2</v>
      </c>
      <c r="F2387" s="16" t="n">
        <v>615</v>
      </c>
      <c r="G2387" s="16" t="n">
        <v>0.05</v>
      </c>
      <c r="H2387" s="16" t="s">
        <v>527</v>
      </c>
      <c r="I2387" s="16" t="s">
        <v>60</v>
      </c>
      <c r="J2387" s="16" t="n">
        <v>3</v>
      </c>
      <c r="K2387" s="16" t="n">
        <v>5</v>
      </c>
      <c r="L2387" s="16" t="s">
        <v>41</v>
      </c>
      <c r="M2387" s="16" t="str">
        <f aca="false">IF(COUNTIF($A$2:A2387,A2387)&gt;1,"DUPLICATE","")</f>
        <v/>
      </c>
    </row>
    <row r="2388" customFormat="false" ht="15" hidden="false" customHeight="false" outlineLevel="0" collapsed="false">
      <c r="A2388" s="16" t="s">
        <v>3545</v>
      </c>
      <c r="B2388" s="16" t="s">
        <v>3539</v>
      </c>
      <c r="C2388" s="16" t="s">
        <v>1499</v>
      </c>
      <c r="D2388" s="16" t="s">
        <v>222</v>
      </c>
      <c r="E2388" s="16" t="n">
        <v>3</v>
      </c>
      <c r="F2388" s="16" t="n">
        <v>1811</v>
      </c>
      <c r="G2388" s="16" t="n">
        <v>0.1</v>
      </c>
      <c r="H2388" s="16" t="s">
        <v>208</v>
      </c>
      <c r="I2388" s="16" t="s">
        <v>60</v>
      </c>
      <c r="J2388" s="16" t="n">
        <v>5</v>
      </c>
      <c r="K2388" s="16" t="n">
        <v>4</v>
      </c>
      <c r="L2388" s="16" t="s">
        <v>41</v>
      </c>
      <c r="M2388" s="16" t="str">
        <f aca="false">IF(COUNTIF($A$2:A2388,A2388)&gt;1,"DUPLICATE","")</f>
        <v/>
      </c>
    </row>
    <row r="2389" customFormat="false" ht="15" hidden="false" customHeight="false" outlineLevel="0" collapsed="false">
      <c r="A2389" s="16" t="s">
        <v>3545</v>
      </c>
      <c r="B2389" s="16" t="s">
        <v>3539</v>
      </c>
      <c r="C2389" s="16" t="s">
        <v>1499</v>
      </c>
      <c r="D2389" s="16" t="s">
        <v>222</v>
      </c>
      <c r="E2389" s="16" t="n">
        <v>3</v>
      </c>
      <c r="F2389" s="16" t="n">
        <v>1811</v>
      </c>
      <c r="G2389" s="16" t="n">
        <v>0.1</v>
      </c>
      <c r="H2389" s="16" t="s">
        <v>208</v>
      </c>
      <c r="I2389" s="16" t="s">
        <v>60</v>
      </c>
      <c r="J2389" s="16" t="n">
        <v>5</v>
      </c>
      <c r="K2389" s="16" t="n">
        <v>4</v>
      </c>
      <c r="L2389" s="16" t="s">
        <v>41</v>
      </c>
      <c r="M2389" s="16" t="str">
        <f aca="false">IF(COUNTIF($A$2:A2389,A2389)&gt;1,"DUPLICATE","")</f>
        <v>DUPLICATE</v>
      </c>
    </row>
    <row r="2390" customFormat="false" ht="15" hidden="false" customHeight="false" outlineLevel="0" collapsed="false">
      <c r="A2390" s="16" t="s">
        <v>3546</v>
      </c>
      <c r="B2390" s="16" t="s">
        <v>3539</v>
      </c>
      <c r="C2390" s="16" t="s">
        <v>2066</v>
      </c>
      <c r="D2390" s="16" t="s">
        <v>173</v>
      </c>
      <c r="E2390" s="16" t="n">
        <v>1</v>
      </c>
      <c r="F2390" s="16" t="n">
        <v>1172</v>
      </c>
      <c r="G2390" s="16" t="n">
        <v>0</v>
      </c>
      <c r="H2390" s="16" t="s">
        <v>67</v>
      </c>
      <c r="I2390" s="16" t="s">
        <v>100</v>
      </c>
      <c r="J2390" s="16" t="n">
        <v>6</v>
      </c>
      <c r="K2390" s="16" t="n">
        <v>4</v>
      </c>
      <c r="L2390" s="16" t="s">
        <v>41</v>
      </c>
      <c r="M2390" s="16" t="str">
        <f aca="false">IF(COUNTIF($A$2:A2390,A2390)&gt;1,"DUPLICATE","")</f>
        <v/>
      </c>
    </row>
    <row r="2391" customFormat="false" ht="15" hidden="false" customHeight="false" outlineLevel="0" collapsed="false">
      <c r="A2391" s="16" t="s">
        <v>3547</v>
      </c>
      <c r="B2391" s="16" t="s">
        <v>3539</v>
      </c>
      <c r="C2391" s="16" t="s">
        <v>83</v>
      </c>
      <c r="D2391" s="16" t="s">
        <v>165</v>
      </c>
      <c r="E2391" s="16" t="n">
        <v>1</v>
      </c>
      <c r="F2391" s="16" t="n">
        <v>877</v>
      </c>
      <c r="G2391" s="16" t="n">
        <v>0</v>
      </c>
      <c r="H2391" s="16" t="s">
        <v>39</v>
      </c>
      <c r="I2391" s="16" t="s">
        <v>47</v>
      </c>
      <c r="J2391" s="16" t="n">
        <v>3</v>
      </c>
      <c r="K2391" s="16" t="n">
        <v>5</v>
      </c>
      <c r="L2391" s="16" t="s">
        <v>41</v>
      </c>
      <c r="M2391" s="16" t="str">
        <f aca="false">IF(COUNTIF($A$2:A2391,A2391)&gt;1,"DUPLICATE","")</f>
        <v/>
      </c>
    </row>
    <row r="2392" customFormat="false" ht="15" hidden="false" customHeight="false" outlineLevel="0" collapsed="false">
      <c r="A2392" s="16" t="s">
        <v>3548</v>
      </c>
      <c r="B2392" s="16" t="s">
        <v>3539</v>
      </c>
      <c r="C2392" s="16" t="s">
        <v>682</v>
      </c>
      <c r="D2392" s="16" t="s">
        <v>108</v>
      </c>
      <c r="E2392" s="16" t="n">
        <v>1</v>
      </c>
      <c r="F2392" s="16" t="n">
        <v>3593</v>
      </c>
      <c r="G2392" s="16" t="n">
        <v>0</v>
      </c>
      <c r="H2392" s="16" t="s">
        <v>39</v>
      </c>
      <c r="I2392" s="16" t="s">
        <v>40</v>
      </c>
      <c r="J2392" s="16" t="n">
        <v>2</v>
      </c>
      <c r="K2392" s="16" t="n">
        <v>4</v>
      </c>
      <c r="L2392" s="16" t="s">
        <v>41</v>
      </c>
      <c r="M2392" s="16" t="str">
        <f aca="false">IF(COUNTIF($A$2:A2392,A2392)&gt;1,"DUPLICATE","")</f>
        <v/>
      </c>
    </row>
    <row r="2393" customFormat="false" ht="15" hidden="false" customHeight="false" outlineLevel="0" collapsed="false">
      <c r="A2393" s="16" t="s">
        <v>3549</v>
      </c>
      <c r="B2393" s="16" t="s">
        <v>3539</v>
      </c>
      <c r="C2393" s="16" t="s">
        <v>453</v>
      </c>
      <c r="D2393" s="16" t="s">
        <v>51</v>
      </c>
      <c r="E2393" s="16" t="n">
        <v>2</v>
      </c>
      <c r="F2393" s="16" t="n">
        <v>2378</v>
      </c>
      <c r="G2393" s="16" t="n">
        <v>0.1</v>
      </c>
      <c r="H2393" s="16" t="s">
        <v>39</v>
      </c>
      <c r="I2393" s="16" t="s">
        <v>60</v>
      </c>
      <c r="J2393" s="16" t="n">
        <v>5</v>
      </c>
      <c r="K2393" s="16" t="n">
        <v>4</v>
      </c>
      <c r="L2393" s="16" t="s">
        <v>41</v>
      </c>
      <c r="M2393" s="16" t="str">
        <f aca="false">IF(COUNTIF($A$2:A2393,A2393)&gt;1,"DUPLICATE","")</f>
        <v/>
      </c>
    </row>
    <row r="2394" customFormat="false" ht="15" hidden="false" customHeight="false" outlineLevel="0" collapsed="false">
      <c r="A2394" s="16" t="s">
        <v>3550</v>
      </c>
      <c r="B2394" s="16" t="s">
        <v>3539</v>
      </c>
      <c r="C2394" s="16" t="s">
        <v>1807</v>
      </c>
      <c r="D2394" s="16" t="s">
        <v>184</v>
      </c>
      <c r="E2394" s="16" t="n">
        <v>1</v>
      </c>
      <c r="F2394" s="16" t="n">
        <v>1355</v>
      </c>
      <c r="G2394" s="16" t="n">
        <v>0</v>
      </c>
      <c r="H2394" s="16" t="s">
        <v>56</v>
      </c>
      <c r="I2394" s="16" t="s">
        <v>60</v>
      </c>
      <c r="J2394" s="16" t="n">
        <v>6</v>
      </c>
      <c r="K2394" s="16" t="n">
        <v>3</v>
      </c>
      <c r="L2394" s="16" t="s">
        <v>41</v>
      </c>
      <c r="M2394" s="16" t="str">
        <f aca="false">IF(COUNTIF($A$2:A2394,A2394)&gt;1,"DUPLICATE","")</f>
        <v/>
      </c>
    </row>
    <row r="2395" customFormat="false" ht="15" hidden="false" customHeight="false" outlineLevel="0" collapsed="false">
      <c r="A2395" s="16" t="s">
        <v>3551</v>
      </c>
      <c r="B2395" s="16" t="s">
        <v>3539</v>
      </c>
      <c r="C2395" s="16" t="s">
        <v>3013</v>
      </c>
      <c r="D2395" s="16" t="s">
        <v>721</v>
      </c>
      <c r="E2395" s="16" t="n">
        <v>1</v>
      </c>
      <c r="F2395" s="16" t="n">
        <v>487</v>
      </c>
      <c r="G2395" s="16" t="n">
        <v>0.05</v>
      </c>
      <c r="H2395" s="16" t="s">
        <v>130</v>
      </c>
      <c r="I2395" s="16" t="s">
        <v>60</v>
      </c>
      <c r="J2395" s="16" t="n">
        <v>2</v>
      </c>
      <c r="K2395" s="16" t="n">
        <v>5</v>
      </c>
      <c r="L2395" s="16" t="s">
        <v>41</v>
      </c>
      <c r="M2395" s="16" t="str">
        <f aca="false">IF(COUNTIF($A$2:A2395,A2395)&gt;1,"DUPLICATE","")</f>
        <v/>
      </c>
    </row>
    <row r="2396" customFormat="false" ht="15" hidden="false" customHeight="false" outlineLevel="0" collapsed="false">
      <c r="A2396" s="16" t="s">
        <v>3552</v>
      </c>
      <c r="B2396" s="16" t="s">
        <v>3539</v>
      </c>
      <c r="C2396" s="16" t="s">
        <v>299</v>
      </c>
      <c r="D2396" s="16" t="s">
        <v>232</v>
      </c>
      <c r="E2396" s="16" t="n">
        <v>1</v>
      </c>
      <c r="F2396" s="16" t="n">
        <v>1999</v>
      </c>
      <c r="G2396" s="16" t="n">
        <v>0.1</v>
      </c>
      <c r="H2396" s="16" t="s">
        <v>39</v>
      </c>
      <c r="I2396" s="16" t="s">
        <v>71</v>
      </c>
      <c r="J2396" s="16" t="n">
        <v>4</v>
      </c>
      <c r="K2396" s="16" t="n">
        <v>2</v>
      </c>
      <c r="L2396" s="16" t="s">
        <v>57</v>
      </c>
      <c r="M2396" s="16" t="str">
        <f aca="false">IF(COUNTIF($A$2:A2396,A2396)&gt;1,"DUPLICATE","")</f>
        <v/>
      </c>
    </row>
    <row r="2397" customFormat="false" ht="15" hidden="false" customHeight="false" outlineLevel="0" collapsed="false">
      <c r="A2397" s="16" t="s">
        <v>3553</v>
      </c>
      <c r="B2397" s="16" t="s">
        <v>3539</v>
      </c>
      <c r="C2397" s="16" t="s">
        <v>2934</v>
      </c>
      <c r="D2397" s="16" t="s">
        <v>45</v>
      </c>
      <c r="E2397" s="16" t="n">
        <v>2</v>
      </c>
      <c r="F2397" s="16" t="n">
        <v>291</v>
      </c>
      <c r="G2397" s="16" t="n">
        <v>0.1</v>
      </c>
      <c r="H2397" s="16" t="s">
        <v>39</v>
      </c>
      <c r="I2397" s="16" t="s">
        <v>60</v>
      </c>
      <c r="J2397" s="16" t="n">
        <v>2</v>
      </c>
      <c r="K2397" s="16" t="n">
        <v>4</v>
      </c>
      <c r="L2397" s="16" t="s">
        <v>41</v>
      </c>
      <c r="M2397" s="16" t="str">
        <f aca="false">IF(COUNTIF($A$2:A2397,A2397)&gt;1,"DUPLICATE","")</f>
        <v/>
      </c>
    </row>
    <row r="2398" customFormat="false" ht="15" hidden="false" customHeight="false" outlineLevel="0" collapsed="false">
      <c r="A2398" s="16" t="s">
        <v>3554</v>
      </c>
      <c r="B2398" s="16" t="s">
        <v>3555</v>
      </c>
      <c r="C2398" s="16" t="s">
        <v>2076</v>
      </c>
      <c r="D2398" s="16" t="s">
        <v>229</v>
      </c>
      <c r="E2398" s="16" t="n">
        <v>3</v>
      </c>
      <c r="F2398" s="16" t="n">
        <v>471</v>
      </c>
      <c r="G2398" s="16" t="n">
        <v>0</v>
      </c>
      <c r="H2398" s="16" t="s">
        <v>46</v>
      </c>
      <c r="I2398" s="16" t="s">
        <v>47</v>
      </c>
      <c r="J2398" s="16" t="n">
        <v>6</v>
      </c>
      <c r="K2398" s="16" t="n">
        <v>3</v>
      </c>
      <c r="L2398" s="16" t="s">
        <v>41</v>
      </c>
      <c r="M2398" s="16" t="str">
        <f aca="false">IF(COUNTIF($A$2:A2398,A2398)&gt;1,"DUPLICATE","")</f>
        <v/>
      </c>
    </row>
    <row r="2399" customFormat="false" ht="15" hidden="false" customHeight="false" outlineLevel="0" collapsed="false">
      <c r="A2399" s="16" t="s">
        <v>3556</v>
      </c>
      <c r="B2399" s="16" t="s">
        <v>3555</v>
      </c>
      <c r="C2399" s="16" t="s">
        <v>94</v>
      </c>
      <c r="D2399" s="16" t="s">
        <v>291</v>
      </c>
      <c r="E2399" s="16" t="n">
        <v>2</v>
      </c>
      <c r="F2399" s="16" t="n">
        <v>1156</v>
      </c>
      <c r="G2399" s="16" t="n">
        <v>0</v>
      </c>
      <c r="H2399" s="16" t="s">
        <v>70</v>
      </c>
      <c r="I2399" s="16"/>
      <c r="J2399" s="16" t="n">
        <v>5</v>
      </c>
      <c r="K2399" s="16" t="n">
        <v>5</v>
      </c>
      <c r="L2399" s="16" t="s">
        <v>41</v>
      </c>
      <c r="M2399" s="16" t="str">
        <f aca="false">IF(COUNTIF($A$2:A2399,A2399)&gt;1,"DUPLICATE","")</f>
        <v/>
      </c>
    </row>
    <row r="2400" customFormat="false" ht="15" hidden="false" customHeight="false" outlineLevel="0" collapsed="false">
      <c r="A2400" s="16" t="s">
        <v>3557</v>
      </c>
      <c r="B2400" s="16" t="s">
        <v>3555</v>
      </c>
      <c r="C2400" s="16" t="s">
        <v>1796</v>
      </c>
      <c r="D2400" s="16" t="s">
        <v>108</v>
      </c>
      <c r="E2400" s="16" t="n">
        <v>2</v>
      </c>
      <c r="F2400" s="16" t="n">
        <v>3479</v>
      </c>
      <c r="G2400" s="16" t="n">
        <v>0.3</v>
      </c>
      <c r="H2400" s="16" t="s">
        <v>112</v>
      </c>
      <c r="I2400" s="16" t="s">
        <v>60</v>
      </c>
      <c r="J2400" s="16" t="n">
        <v>3</v>
      </c>
      <c r="K2400" s="16" t="n">
        <v>4</v>
      </c>
      <c r="L2400" s="16" t="s">
        <v>41</v>
      </c>
      <c r="M2400" s="16" t="str">
        <f aca="false">IF(COUNTIF($A$2:A2400,A2400)&gt;1,"DUPLICATE","")</f>
        <v/>
      </c>
    </row>
    <row r="2401" customFormat="false" ht="15" hidden="false" customHeight="false" outlineLevel="0" collapsed="false">
      <c r="A2401" s="16" t="s">
        <v>3558</v>
      </c>
      <c r="B2401" s="16" t="s">
        <v>3555</v>
      </c>
      <c r="C2401" s="16" t="s">
        <v>1119</v>
      </c>
      <c r="D2401" s="16" t="s">
        <v>146</v>
      </c>
      <c r="E2401" s="16" t="n">
        <v>4</v>
      </c>
      <c r="F2401" s="16" t="n">
        <v>436</v>
      </c>
      <c r="G2401" s="16" t="n">
        <v>0.2</v>
      </c>
      <c r="H2401" s="16" t="s">
        <v>112</v>
      </c>
      <c r="I2401" s="16" t="s">
        <v>40</v>
      </c>
      <c r="J2401" s="16" t="n">
        <v>4</v>
      </c>
      <c r="K2401" s="16" t="n">
        <v>4</v>
      </c>
      <c r="L2401" s="16" t="s">
        <v>41</v>
      </c>
      <c r="M2401" s="16" t="str">
        <f aca="false">IF(COUNTIF($A$2:A2401,A2401)&gt;1,"DUPLICATE","")</f>
        <v/>
      </c>
    </row>
    <row r="2402" customFormat="false" ht="15" hidden="false" customHeight="false" outlineLevel="0" collapsed="false">
      <c r="A2402" s="16" t="s">
        <v>3559</v>
      </c>
      <c r="B2402" s="16" t="s">
        <v>3555</v>
      </c>
      <c r="C2402" s="16" t="s">
        <v>505</v>
      </c>
      <c r="D2402" s="16" t="s">
        <v>111</v>
      </c>
      <c r="E2402" s="16" t="n">
        <v>1</v>
      </c>
      <c r="F2402" s="16" t="n">
        <v>1001</v>
      </c>
      <c r="G2402" s="16" t="n">
        <v>0</v>
      </c>
      <c r="H2402" s="16" t="s">
        <v>130</v>
      </c>
      <c r="I2402" s="16" t="s">
        <v>71</v>
      </c>
      <c r="J2402" s="16" t="n">
        <v>3</v>
      </c>
      <c r="K2402" s="16" t="n">
        <v>4</v>
      </c>
      <c r="L2402" s="16" t="s">
        <v>41</v>
      </c>
      <c r="M2402" s="16" t="str">
        <f aca="false">IF(COUNTIF($A$2:A2402,A2402)&gt;1,"DUPLICATE","")</f>
        <v/>
      </c>
    </row>
    <row r="2403" customFormat="false" ht="15" hidden="false" customHeight="false" outlineLevel="0" collapsed="false">
      <c r="A2403" s="16" t="s">
        <v>3560</v>
      </c>
      <c r="B2403" s="16" t="s">
        <v>3555</v>
      </c>
      <c r="C2403" s="16" t="s">
        <v>2133</v>
      </c>
      <c r="D2403" s="16" t="s">
        <v>165</v>
      </c>
      <c r="E2403" s="16" t="n">
        <v>2</v>
      </c>
      <c r="F2403" s="16" t="n">
        <v>939</v>
      </c>
      <c r="G2403" s="16" t="n">
        <v>0</v>
      </c>
      <c r="H2403" s="16" t="s">
        <v>46</v>
      </c>
      <c r="I2403" s="16" t="s">
        <v>71</v>
      </c>
      <c r="J2403" s="16" t="n">
        <v>3</v>
      </c>
      <c r="K2403" s="16" t="n">
        <v>4</v>
      </c>
      <c r="L2403" s="16" t="s">
        <v>41</v>
      </c>
      <c r="M2403" s="16" t="str">
        <f aca="false">IF(COUNTIF($A$2:A2403,A2403)&gt;1,"DUPLICATE","")</f>
        <v/>
      </c>
    </row>
    <row r="2404" customFormat="false" ht="15" hidden="false" customHeight="false" outlineLevel="0" collapsed="false">
      <c r="A2404" s="16" t="s">
        <v>3561</v>
      </c>
      <c r="B2404" s="16" t="s">
        <v>3555</v>
      </c>
      <c r="C2404" s="16" t="s">
        <v>1164</v>
      </c>
      <c r="D2404" s="16" t="s">
        <v>126</v>
      </c>
      <c r="E2404" s="16" t="n">
        <v>1</v>
      </c>
      <c r="F2404" s="16" t="n">
        <v>398</v>
      </c>
      <c r="G2404" s="16" t="n">
        <v>0</v>
      </c>
      <c r="H2404" s="16" t="s">
        <v>89</v>
      </c>
      <c r="I2404" s="16" t="s">
        <v>60</v>
      </c>
      <c r="J2404" s="16" t="n">
        <v>3</v>
      </c>
      <c r="K2404" s="16" t="n">
        <v>4</v>
      </c>
      <c r="L2404" s="16" t="s">
        <v>41</v>
      </c>
      <c r="M2404" s="16" t="str">
        <f aca="false">IF(COUNTIF($A$2:A2404,A2404)&gt;1,"DUPLICATE","")</f>
        <v/>
      </c>
    </row>
    <row r="2405" customFormat="false" ht="15" hidden="false" customHeight="false" outlineLevel="0" collapsed="false">
      <c r="A2405" s="16" t="s">
        <v>3562</v>
      </c>
      <c r="B2405" s="16" t="s">
        <v>3555</v>
      </c>
      <c r="C2405" s="16" t="s">
        <v>107</v>
      </c>
      <c r="D2405" s="16" t="s">
        <v>184</v>
      </c>
      <c r="E2405" s="16" t="n">
        <v>1</v>
      </c>
      <c r="F2405" s="16" t="n">
        <v>1304</v>
      </c>
      <c r="G2405" s="16" t="n">
        <v>0</v>
      </c>
      <c r="H2405" s="16" t="s">
        <v>67</v>
      </c>
      <c r="I2405" s="16" t="s">
        <v>40</v>
      </c>
      <c r="J2405" s="16" t="n">
        <v>4</v>
      </c>
      <c r="K2405" s="16" t="n">
        <v>4</v>
      </c>
      <c r="L2405" s="16" t="s">
        <v>41</v>
      </c>
      <c r="M2405" s="16" t="str">
        <f aca="false">IF(COUNTIF($A$2:A2405,A2405)&gt;1,"DUPLICATE","")</f>
        <v/>
      </c>
    </row>
    <row r="2406" customFormat="false" ht="15" hidden="false" customHeight="false" outlineLevel="0" collapsed="false">
      <c r="A2406" s="16" t="s">
        <v>3563</v>
      </c>
      <c r="B2406" s="16" t="s">
        <v>3555</v>
      </c>
      <c r="C2406" s="16" t="s">
        <v>1702</v>
      </c>
      <c r="D2406" s="16" t="s">
        <v>99</v>
      </c>
      <c r="E2406" s="16" t="n">
        <v>1</v>
      </c>
      <c r="F2406" s="16" t="n">
        <v>675</v>
      </c>
      <c r="G2406" s="16" t="n">
        <v>0.05</v>
      </c>
      <c r="H2406" s="16" t="s">
        <v>130</v>
      </c>
      <c r="I2406" s="16" t="s">
        <v>60</v>
      </c>
      <c r="J2406" s="16" t="n">
        <v>2</v>
      </c>
      <c r="K2406" s="16"/>
      <c r="L2406" s="16" t="s">
        <v>174</v>
      </c>
      <c r="M2406" s="16" t="str">
        <f aca="false">IF(COUNTIF($A$2:A2406,A2406)&gt;1,"DUPLICATE","")</f>
        <v/>
      </c>
    </row>
    <row r="2407" customFormat="false" ht="15" hidden="false" customHeight="false" outlineLevel="0" collapsed="false">
      <c r="A2407" s="16" t="s">
        <v>3564</v>
      </c>
      <c r="B2407" s="16" t="s">
        <v>3555</v>
      </c>
      <c r="C2407" s="16" t="s">
        <v>1946</v>
      </c>
      <c r="D2407" s="16" t="s">
        <v>396</v>
      </c>
      <c r="E2407" s="16" t="n">
        <v>3</v>
      </c>
      <c r="F2407" s="16" t="n">
        <v>5250</v>
      </c>
      <c r="G2407" s="16" t="n">
        <v>0.1</v>
      </c>
      <c r="H2407" s="16" t="s">
        <v>208</v>
      </c>
      <c r="I2407" s="16" t="s">
        <v>71</v>
      </c>
      <c r="J2407" s="16" t="n">
        <v>4</v>
      </c>
      <c r="K2407" s="16" t="n">
        <v>4</v>
      </c>
      <c r="L2407" s="16" t="s">
        <v>41</v>
      </c>
      <c r="M2407" s="16" t="str">
        <f aca="false">IF(COUNTIF($A$2:A2407,A2407)&gt;1,"DUPLICATE","")</f>
        <v/>
      </c>
    </row>
    <row r="2408" customFormat="false" ht="15" hidden="false" customHeight="false" outlineLevel="0" collapsed="false">
      <c r="A2408" s="16" t="s">
        <v>3565</v>
      </c>
      <c r="B2408" s="16" t="s">
        <v>3555</v>
      </c>
      <c r="C2408" s="16" t="s">
        <v>1036</v>
      </c>
      <c r="D2408" s="16" t="s">
        <v>225</v>
      </c>
      <c r="E2408" s="16" t="n">
        <v>1</v>
      </c>
      <c r="F2408" s="16" t="n">
        <v>404</v>
      </c>
      <c r="G2408" s="16" t="n">
        <v>0.2</v>
      </c>
      <c r="H2408" s="16" t="s">
        <v>81</v>
      </c>
      <c r="I2408" s="16" t="s">
        <v>60</v>
      </c>
      <c r="J2408" s="16" t="n">
        <v>6</v>
      </c>
      <c r="K2408" s="16" t="n">
        <v>3</v>
      </c>
      <c r="L2408" s="16" t="s">
        <v>41</v>
      </c>
      <c r="M2408" s="16" t="str">
        <f aca="false">IF(COUNTIF($A$2:A2408,A2408)&gt;1,"DUPLICATE","")</f>
        <v/>
      </c>
    </row>
    <row r="2409" customFormat="false" ht="15" hidden="false" customHeight="false" outlineLevel="0" collapsed="false">
      <c r="A2409" s="16" t="s">
        <v>3566</v>
      </c>
      <c r="B2409" s="16" t="s">
        <v>3555</v>
      </c>
      <c r="C2409" s="16" t="s">
        <v>912</v>
      </c>
      <c r="D2409" s="16" t="s">
        <v>126</v>
      </c>
      <c r="E2409" s="16" t="n">
        <v>2</v>
      </c>
      <c r="F2409" s="16" t="n">
        <v>411</v>
      </c>
      <c r="G2409" s="16" t="n">
        <v>0.15</v>
      </c>
      <c r="H2409" s="16" t="s">
        <v>130</v>
      </c>
      <c r="I2409" s="16" t="s">
        <v>40</v>
      </c>
      <c r="J2409" s="16" t="n">
        <v>4</v>
      </c>
      <c r="K2409" s="16" t="n">
        <v>4</v>
      </c>
      <c r="L2409" s="16" t="s">
        <v>41</v>
      </c>
      <c r="M2409" s="16" t="str">
        <f aca="false">IF(COUNTIF($A$2:A2409,A2409)&gt;1,"DUPLICATE","")</f>
        <v/>
      </c>
    </row>
    <row r="2410" customFormat="false" ht="15" hidden="false" customHeight="false" outlineLevel="0" collapsed="false">
      <c r="A2410" s="16" t="s">
        <v>3567</v>
      </c>
      <c r="B2410" s="16" t="s">
        <v>3555</v>
      </c>
      <c r="C2410" s="16" t="s">
        <v>1183</v>
      </c>
      <c r="D2410" s="16" t="s">
        <v>84</v>
      </c>
      <c r="E2410" s="16" t="n">
        <v>2</v>
      </c>
      <c r="F2410" s="16" t="n">
        <v>255</v>
      </c>
      <c r="G2410" s="16" t="n">
        <v>0</v>
      </c>
      <c r="H2410" s="16" t="s">
        <v>208</v>
      </c>
      <c r="I2410" s="16"/>
      <c r="J2410" s="16" t="n">
        <v>4</v>
      </c>
      <c r="K2410" s="16" t="n">
        <v>4</v>
      </c>
      <c r="L2410" s="16" t="s">
        <v>41</v>
      </c>
      <c r="M2410" s="16" t="str">
        <f aca="false">IF(COUNTIF($A$2:A2410,A2410)&gt;1,"DUPLICATE","")</f>
        <v/>
      </c>
    </row>
    <row r="2411" customFormat="false" ht="15" hidden="false" customHeight="false" outlineLevel="0" collapsed="false">
      <c r="A2411" s="16" t="s">
        <v>3568</v>
      </c>
      <c r="B2411" s="16" t="s">
        <v>3555</v>
      </c>
      <c r="C2411" s="16" t="s">
        <v>446</v>
      </c>
      <c r="D2411" s="16" t="s">
        <v>179</v>
      </c>
      <c r="E2411" s="16" t="n">
        <v>1</v>
      </c>
      <c r="F2411" s="16" t="n">
        <v>2567</v>
      </c>
      <c r="G2411" s="16" t="n">
        <v>0.05</v>
      </c>
      <c r="H2411" s="16" t="s">
        <v>70</v>
      </c>
      <c r="I2411" s="16" t="s">
        <v>71</v>
      </c>
      <c r="J2411" s="16" t="n">
        <v>6</v>
      </c>
      <c r="K2411" s="16" t="n">
        <v>3</v>
      </c>
      <c r="L2411" s="16" t="s">
        <v>57</v>
      </c>
      <c r="M2411" s="16" t="str">
        <f aca="false">IF(COUNTIF($A$2:A2411,A2411)&gt;1,"DUPLICATE","")</f>
        <v/>
      </c>
    </row>
    <row r="2412" customFormat="false" ht="15" hidden="false" customHeight="false" outlineLevel="0" collapsed="false">
      <c r="A2412" s="16" t="s">
        <v>3569</v>
      </c>
      <c r="B2412" s="16" t="s">
        <v>3555</v>
      </c>
      <c r="C2412" s="16" t="s">
        <v>2940</v>
      </c>
      <c r="D2412" s="16" t="s">
        <v>142</v>
      </c>
      <c r="E2412" s="16" t="n">
        <v>2</v>
      </c>
      <c r="F2412" s="16" t="n">
        <v>571</v>
      </c>
      <c r="G2412" s="16" t="n">
        <v>0.15</v>
      </c>
      <c r="H2412" s="16" t="s">
        <v>89</v>
      </c>
      <c r="I2412" s="16" t="s">
        <v>71</v>
      </c>
      <c r="J2412" s="16" t="n">
        <v>4</v>
      </c>
      <c r="K2412" s="16" t="n">
        <v>4</v>
      </c>
      <c r="L2412" s="16" t="s">
        <v>41</v>
      </c>
      <c r="M2412" s="16" t="str">
        <f aca="false">IF(COUNTIF($A$2:A2412,A2412)&gt;1,"DUPLICATE","")</f>
        <v/>
      </c>
    </row>
    <row r="2413" customFormat="false" ht="15" hidden="false" customHeight="false" outlineLevel="0" collapsed="false">
      <c r="A2413" s="16" t="s">
        <v>3570</v>
      </c>
      <c r="B2413" s="16" t="s">
        <v>3571</v>
      </c>
      <c r="C2413" s="16" t="s">
        <v>444</v>
      </c>
      <c r="D2413" s="16" t="s">
        <v>440</v>
      </c>
      <c r="E2413" s="16" t="n">
        <v>2</v>
      </c>
      <c r="F2413" s="16" t="n">
        <v>1342</v>
      </c>
      <c r="G2413" s="16" t="n">
        <v>0.1</v>
      </c>
      <c r="H2413" s="16" t="s">
        <v>39</v>
      </c>
      <c r="I2413" s="16" t="s">
        <v>60</v>
      </c>
      <c r="J2413" s="16" t="n">
        <v>5</v>
      </c>
      <c r="K2413" s="16"/>
      <c r="L2413" s="16" t="s">
        <v>41</v>
      </c>
      <c r="M2413" s="16" t="str">
        <f aca="false">IF(COUNTIF($A$2:A2413,A2413)&gt;1,"DUPLICATE","")</f>
        <v/>
      </c>
    </row>
    <row r="2414" customFormat="false" ht="15" hidden="false" customHeight="false" outlineLevel="0" collapsed="false">
      <c r="A2414" s="16" t="s">
        <v>3572</v>
      </c>
      <c r="B2414" s="16" t="s">
        <v>3571</v>
      </c>
      <c r="C2414" s="16" t="s">
        <v>753</v>
      </c>
      <c r="D2414" s="16" t="s">
        <v>308</v>
      </c>
      <c r="E2414" s="16" t="n">
        <v>2</v>
      </c>
      <c r="F2414" s="16" t="n">
        <v>193</v>
      </c>
      <c r="G2414" s="16" t="n">
        <v>0</v>
      </c>
      <c r="H2414" s="16" t="s">
        <v>241</v>
      </c>
      <c r="I2414" s="16" t="s">
        <v>40</v>
      </c>
      <c r="J2414" s="16" t="n">
        <v>5</v>
      </c>
      <c r="K2414" s="16" t="n">
        <v>3</v>
      </c>
      <c r="L2414" s="16" t="s">
        <v>41</v>
      </c>
      <c r="M2414" s="16" t="str">
        <f aca="false">IF(COUNTIF($A$2:A2414,A2414)&gt;1,"DUPLICATE","")</f>
        <v/>
      </c>
    </row>
    <row r="2415" customFormat="false" ht="15" hidden="false" customHeight="false" outlineLevel="0" collapsed="false">
      <c r="A2415" s="16" t="s">
        <v>3573</v>
      </c>
      <c r="B2415" s="16" t="s">
        <v>3571</v>
      </c>
      <c r="C2415" s="16" t="s">
        <v>261</v>
      </c>
      <c r="D2415" s="16" t="s">
        <v>84</v>
      </c>
      <c r="E2415" s="16" t="n">
        <v>1</v>
      </c>
      <c r="F2415" s="16" t="n">
        <v>239</v>
      </c>
      <c r="G2415" s="16" t="n">
        <v>0.2</v>
      </c>
      <c r="H2415" s="16" t="s">
        <v>46</v>
      </c>
      <c r="I2415" s="16" t="s">
        <v>60</v>
      </c>
      <c r="J2415" s="16" t="n">
        <v>2</v>
      </c>
      <c r="K2415" s="16" t="n">
        <v>4</v>
      </c>
      <c r="L2415" s="16" t="s">
        <v>41</v>
      </c>
      <c r="M2415" s="16" t="str">
        <f aca="false">IF(COUNTIF($A$2:A2415,A2415)&gt;1,"DUPLICATE","")</f>
        <v/>
      </c>
    </row>
    <row r="2416" customFormat="false" ht="15" hidden="false" customHeight="false" outlineLevel="0" collapsed="false">
      <c r="A2416" s="16" t="s">
        <v>3574</v>
      </c>
      <c r="B2416" s="16" t="s">
        <v>3571</v>
      </c>
      <c r="C2416" s="16" t="s">
        <v>507</v>
      </c>
      <c r="D2416" s="16" t="s">
        <v>232</v>
      </c>
      <c r="E2416" s="16" t="n">
        <v>2</v>
      </c>
      <c r="F2416" s="16" t="n">
        <v>2055</v>
      </c>
      <c r="G2416" s="16" t="n">
        <v>0.1</v>
      </c>
      <c r="H2416" s="16" t="s">
        <v>56</v>
      </c>
      <c r="I2416" s="16" t="s">
        <v>60</v>
      </c>
      <c r="J2416" s="16" t="n">
        <v>6</v>
      </c>
      <c r="K2416" s="16" t="n">
        <v>5</v>
      </c>
      <c r="L2416" s="16" t="s">
        <v>57</v>
      </c>
      <c r="M2416" s="16" t="str">
        <f aca="false">IF(COUNTIF($A$2:A2416,A2416)&gt;1,"DUPLICATE","")</f>
        <v/>
      </c>
    </row>
    <row r="2417" customFormat="false" ht="15" hidden="false" customHeight="false" outlineLevel="0" collapsed="false">
      <c r="A2417" s="16" t="s">
        <v>3575</v>
      </c>
      <c r="B2417" s="16" t="s">
        <v>3571</v>
      </c>
      <c r="C2417" s="16" t="s">
        <v>896</v>
      </c>
      <c r="D2417" s="16" t="s">
        <v>173</v>
      </c>
      <c r="E2417" s="16" t="n">
        <v>2</v>
      </c>
      <c r="F2417" s="16" t="n">
        <v>1185</v>
      </c>
      <c r="G2417" s="16" t="n">
        <v>0.1</v>
      </c>
      <c r="H2417" s="16" t="s">
        <v>208</v>
      </c>
      <c r="I2417" s="16" t="s">
        <v>60</v>
      </c>
      <c r="J2417" s="16" t="n">
        <v>4</v>
      </c>
      <c r="K2417" s="16" t="n">
        <v>5</v>
      </c>
      <c r="L2417" s="16" t="s">
        <v>41</v>
      </c>
      <c r="M2417" s="16" t="str">
        <f aca="false">IF(COUNTIF($A$2:A2417,A2417)&gt;1,"DUPLICATE","")</f>
        <v/>
      </c>
    </row>
    <row r="2418" customFormat="false" ht="15" hidden="false" customHeight="false" outlineLevel="0" collapsed="false">
      <c r="A2418" s="16" t="s">
        <v>3576</v>
      </c>
      <c r="B2418" s="16" t="s">
        <v>3571</v>
      </c>
      <c r="C2418" s="16" t="s">
        <v>253</v>
      </c>
      <c r="D2418" s="16" t="s">
        <v>88</v>
      </c>
      <c r="E2418" s="16" t="n">
        <v>1</v>
      </c>
      <c r="F2418" s="16" t="n">
        <v>3100</v>
      </c>
      <c r="G2418" s="16" t="n">
        <v>0.1</v>
      </c>
      <c r="H2418" s="16" t="s">
        <v>89</v>
      </c>
      <c r="I2418" s="16" t="s">
        <v>60</v>
      </c>
      <c r="J2418" s="16" t="n">
        <v>3</v>
      </c>
      <c r="K2418" s="16" t="n">
        <v>4</v>
      </c>
      <c r="L2418" s="16" t="s">
        <v>41</v>
      </c>
      <c r="M2418" s="16" t="str">
        <f aca="false">IF(COUNTIF($A$2:A2418,A2418)&gt;1,"DUPLICATE","")</f>
        <v/>
      </c>
    </row>
    <row r="2419" customFormat="false" ht="15" hidden="false" customHeight="false" outlineLevel="0" collapsed="false">
      <c r="A2419" s="16" t="s">
        <v>3577</v>
      </c>
      <c r="B2419" s="16" t="s">
        <v>3571</v>
      </c>
      <c r="C2419" s="16" t="s">
        <v>448</v>
      </c>
      <c r="D2419" s="16" t="s">
        <v>88</v>
      </c>
      <c r="E2419" s="16" t="n">
        <v>2</v>
      </c>
      <c r="F2419" s="16" t="n">
        <v>3060</v>
      </c>
      <c r="G2419" s="16" t="n">
        <v>0</v>
      </c>
      <c r="H2419" s="16" t="s">
        <v>89</v>
      </c>
      <c r="I2419" s="16" t="s">
        <v>123</v>
      </c>
      <c r="J2419" s="16" t="n">
        <v>2</v>
      </c>
      <c r="K2419" s="16" t="n">
        <v>4</v>
      </c>
      <c r="L2419" s="16" t="s">
        <v>57</v>
      </c>
      <c r="M2419" s="16" t="str">
        <f aca="false">IF(COUNTIF($A$2:A2419,A2419)&gt;1,"DUPLICATE","")</f>
        <v/>
      </c>
    </row>
    <row r="2420" customFormat="false" ht="15" hidden="false" customHeight="false" outlineLevel="0" collapsed="false">
      <c r="A2420" s="16" t="s">
        <v>3578</v>
      </c>
      <c r="B2420" s="16" t="s">
        <v>3571</v>
      </c>
      <c r="C2420" s="16" t="s">
        <v>186</v>
      </c>
      <c r="D2420" s="16" t="s">
        <v>92</v>
      </c>
      <c r="E2420" s="16" t="n">
        <v>1</v>
      </c>
      <c r="F2420" s="16" t="n">
        <v>3952</v>
      </c>
      <c r="G2420" s="16" t="n">
        <v>0</v>
      </c>
      <c r="H2420" s="16" t="s">
        <v>46</v>
      </c>
      <c r="I2420" s="16" t="s">
        <v>60</v>
      </c>
      <c r="J2420" s="16" t="n">
        <v>5</v>
      </c>
      <c r="K2420" s="16" t="n">
        <v>3</v>
      </c>
      <c r="L2420" s="16" t="s">
        <v>41</v>
      </c>
      <c r="M2420" s="16" t="str">
        <f aca="false">IF(COUNTIF($A$2:A2420,A2420)&gt;1,"DUPLICATE","")</f>
        <v/>
      </c>
    </row>
    <row r="2421" customFormat="false" ht="15" hidden="false" customHeight="false" outlineLevel="0" collapsed="false">
      <c r="A2421" s="16" t="s">
        <v>3579</v>
      </c>
      <c r="B2421" s="16" t="s">
        <v>3580</v>
      </c>
      <c r="C2421" s="16" t="s">
        <v>3390</v>
      </c>
      <c r="D2421" s="16" t="s">
        <v>721</v>
      </c>
      <c r="E2421" s="16" t="n">
        <v>1</v>
      </c>
      <c r="F2421" s="16" t="n">
        <v>484</v>
      </c>
      <c r="G2421" s="16" t="n">
        <v>0.1</v>
      </c>
      <c r="H2421" s="16" t="s">
        <v>112</v>
      </c>
      <c r="I2421" s="16" t="s">
        <v>40</v>
      </c>
      <c r="J2421" s="16" t="n">
        <v>3</v>
      </c>
      <c r="K2421" s="16" t="n">
        <v>4</v>
      </c>
      <c r="L2421" s="16" t="s">
        <v>41</v>
      </c>
      <c r="M2421" s="16" t="str">
        <f aca="false">IF(COUNTIF($A$2:A2421,A2421)&gt;1,"DUPLICATE","")</f>
        <v/>
      </c>
    </row>
    <row r="2422" customFormat="false" ht="15" hidden="false" customHeight="false" outlineLevel="0" collapsed="false">
      <c r="A2422" s="16" t="s">
        <v>3581</v>
      </c>
      <c r="B2422" s="16" t="s">
        <v>3580</v>
      </c>
      <c r="C2422" s="16" t="s">
        <v>601</v>
      </c>
      <c r="D2422" s="16" t="s">
        <v>38</v>
      </c>
      <c r="E2422" s="16" t="n">
        <v>3</v>
      </c>
      <c r="F2422" s="16" t="n">
        <v>365</v>
      </c>
      <c r="G2422" s="16" t="n">
        <v>0.1</v>
      </c>
      <c r="H2422" s="16" t="s">
        <v>56</v>
      </c>
      <c r="I2422" s="16" t="s">
        <v>100</v>
      </c>
      <c r="J2422" s="16" t="n">
        <v>4</v>
      </c>
      <c r="K2422" s="16" t="n">
        <v>5</v>
      </c>
      <c r="L2422" s="16" t="s">
        <v>41</v>
      </c>
      <c r="M2422" s="16" t="str">
        <f aca="false">IF(COUNTIF($A$2:A2422,A2422)&gt;1,"DUPLICATE","")</f>
        <v/>
      </c>
    </row>
    <row r="2423" customFormat="false" ht="15" hidden="false" customHeight="false" outlineLevel="0" collapsed="false">
      <c r="A2423" s="16" t="s">
        <v>3582</v>
      </c>
      <c r="B2423" s="16" t="s">
        <v>3580</v>
      </c>
      <c r="C2423" s="16" t="s">
        <v>3583</v>
      </c>
      <c r="D2423" s="16" t="s">
        <v>45</v>
      </c>
      <c r="E2423" s="16" t="n">
        <v>1</v>
      </c>
      <c r="F2423" s="16" t="n">
        <v>285</v>
      </c>
      <c r="G2423" s="16" t="n">
        <v>0.3</v>
      </c>
      <c r="H2423" s="16" t="s">
        <v>130</v>
      </c>
      <c r="I2423" s="16" t="s">
        <v>60</v>
      </c>
      <c r="J2423" s="16" t="n">
        <v>3</v>
      </c>
      <c r="K2423" s="16" t="n">
        <v>4</v>
      </c>
      <c r="L2423" s="16" t="s">
        <v>41</v>
      </c>
      <c r="M2423" s="16" t="str">
        <f aca="false">IF(COUNTIF($A$2:A2423,A2423)&gt;1,"DUPLICATE","")</f>
        <v/>
      </c>
    </row>
    <row r="2424" customFormat="false" ht="15" hidden="false" customHeight="false" outlineLevel="0" collapsed="false">
      <c r="A2424" s="16" t="s">
        <v>3584</v>
      </c>
      <c r="B2424" s="16" t="s">
        <v>3580</v>
      </c>
      <c r="C2424" s="16" t="s">
        <v>2383</v>
      </c>
      <c r="D2424" s="16" t="s">
        <v>412</v>
      </c>
      <c r="E2424" s="16" t="n">
        <v>1</v>
      </c>
      <c r="F2424" s="16" t="n">
        <v>964</v>
      </c>
      <c r="G2424" s="16" t="n">
        <v>0.1</v>
      </c>
      <c r="H2424" s="16" t="s">
        <v>70</v>
      </c>
      <c r="I2424" s="16" t="s">
        <v>40</v>
      </c>
      <c r="J2424" s="16" t="n">
        <v>5</v>
      </c>
      <c r="K2424" s="16" t="n">
        <v>4</v>
      </c>
      <c r="L2424" s="16" t="s">
        <v>41</v>
      </c>
      <c r="M2424" s="16" t="str">
        <f aca="false">IF(COUNTIF($A$2:A2424,A2424)&gt;1,"DUPLICATE","")</f>
        <v/>
      </c>
    </row>
    <row r="2425" customFormat="false" ht="15" hidden="false" customHeight="false" outlineLevel="0" collapsed="false">
      <c r="A2425" s="16" t="s">
        <v>3585</v>
      </c>
      <c r="B2425" s="16" t="s">
        <v>3580</v>
      </c>
      <c r="C2425" s="16" t="s">
        <v>723</v>
      </c>
      <c r="D2425" s="16" t="s">
        <v>291</v>
      </c>
      <c r="E2425" s="16" t="n">
        <v>2</v>
      </c>
      <c r="F2425" s="16" t="n">
        <v>1164</v>
      </c>
      <c r="G2425" s="16" t="n">
        <v>0.2</v>
      </c>
      <c r="H2425" s="16" t="s">
        <v>130</v>
      </c>
      <c r="I2425" s="16" t="s">
        <v>47</v>
      </c>
      <c r="J2425" s="16" t="n">
        <v>4</v>
      </c>
      <c r="K2425" s="16" t="n">
        <v>4</v>
      </c>
      <c r="L2425" s="16" t="s">
        <v>41</v>
      </c>
      <c r="M2425" s="16" t="str">
        <f aca="false">IF(COUNTIF($A$2:A2425,A2425)&gt;1,"DUPLICATE","")</f>
        <v/>
      </c>
    </row>
    <row r="2426" customFormat="false" ht="15" hidden="false" customHeight="false" outlineLevel="0" collapsed="false">
      <c r="A2426" s="16" t="s">
        <v>3586</v>
      </c>
      <c r="B2426" s="16" t="s">
        <v>3580</v>
      </c>
      <c r="C2426" s="16" t="s">
        <v>1023</v>
      </c>
      <c r="D2426" s="16" t="s">
        <v>254</v>
      </c>
      <c r="E2426" s="16" t="n">
        <v>3</v>
      </c>
      <c r="F2426" s="16" t="n">
        <v>1014</v>
      </c>
      <c r="G2426" s="16" t="n">
        <v>0.15</v>
      </c>
      <c r="H2426" s="16" t="s">
        <v>112</v>
      </c>
      <c r="I2426" s="16" t="s">
        <v>60</v>
      </c>
      <c r="J2426" s="16" t="n">
        <v>5</v>
      </c>
      <c r="K2426" s="16" t="n">
        <v>2</v>
      </c>
      <c r="L2426" s="16" t="s">
        <v>57</v>
      </c>
      <c r="M2426" s="16" t="str">
        <f aca="false">IF(COUNTIF($A$2:A2426,A2426)&gt;1,"DUPLICATE","")</f>
        <v/>
      </c>
    </row>
    <row r="2427" customFormat="false" ht="15" hidden="false" customHeight="false" outlineLevel="0" collapsed="false">
      <c r="A2427" s="16" t="s">
        <v>3587</v>
      </c>
      <c r="B2427" s="16" t="s">
        <v>3580</v>
      </c>
      <c r="C2427" s="16" t="s">
        <v>651</v>
      </c>
      <c r="D2427" s="16" t="s">
        <v>229</v>
      </c>
      <c r="E2427" s="16" t="n">
        <v>1</v>
      </c>
      <c r="F2427" s="16" t="n">
        <v>428</v>
      </c>
      <c r="G2427" s="16" t="n">
        <v>0.2</v>
      </c>
      <c r="H2427" s="16" t="s">
        <v>56</v>
      </c>
      <c r="I2427" s="16" t="s">
        <v>123</v>
      </c>
      <c r="J2427" s="16" t="n">
        <v>6</v>
      </c>
      <c r="K2427" s="16" t="n">
        <v>4</v>
      </c>
      <c r="L2427" s="16" t="s">
        <v>41</v>
      </c>
      <c r="M2427" s="16" t="str">
        <f aca="false">IF(COUNTIF($A$2:A2427,A2427)&gt;1,"DUPLICATE","")</f>
        <v/>
      </c>
    </row>
    <row r="2428" customFormat="false" ht="15" hidden="false" customHeight="false" outlineLevel="0" collapsed="false">
      <c r="A2428" s="16" t="s">
        <v>3588</v>
      </c>
      <c r="B2428" s="16" t="s">
        <v>3589</v>
      </c>
      <c r="C2428" s="16" t="s">
        <v>2244</v>
      </c>
      <c r="D2428" s="16" t="s">
        <v>157</v>
      </c>
      <c r="E2428" s="16" t="n">
        <v>1</v>
      </c>
      <c r="F2428" s="16" t="n">
        <v>1072</v>
      </c>
      <c r="G2428" s="16" t="n">
        <v>0</v>
      </c>
      <c r="H2428" s="16" t="s">
        <v>81</v>
      </c>
      <c r="I2428" s="16" t="s">
        <v>60</v>
      </c>
      <c r="J2428" s="16" t="n">
        <v>3</v>
      </c>
      <c r="K2428" s="16" t="n">
        <v>5</v>
      </c>
      <c r="L2428" s="16" t="s">
        <v>41</v>
      </c>
      <c r="M2428" s="16" t="str">
        <f aca="false">IF(COUNTIF($A$2:A2428,A2428)&gt;1,"DUPLICATE","")</f>
        <v/>
      </c>
    </row>
    <row r="2429" customFormat="false" ht="15" hidden="false" customHeight="false" outlineLevel="0" collapsed="false">
      <c r="A2429" s="16" t="s">
        <v>3590</v>
      </c>
      <c r="B2429" s="16" t="s">
        <v>3580</v>
      </c>
      <c r="C2429" s="16" t="s">
        <v>1276</v>
      </c>
      <c r="D2429" s="16" t="s">
        <v>160</v>
      </c>
      <c r="E2429" s="16" t="n">
        <v>1</v>
      </c>
      <c r="F2429" s="16" t="n">
        <v>1794</v>
      </c>
      <c r="G2429" s="16" t="n">
        <v>0.05</v>
      </c>
      <c r="H2429" s="16" t="s">
        <v>56</v>
      </c>
      <c r="I2429" s="16" t="s">
        <v>71</v>
      </c>
      <c r="J2429" s="16" t="n">
        <v>7</v>
      </c>
      <c r="K2429" s="16" t="n">
        <v>4</v>
      </c>
      <c r="L2429" s="16" t="s">
        <v>41</v>
      </c>
      <c r="M2429" s="16" t="str">
        <f aca="false">IF(COUNTIF($A$2:A2429,A2429)&gt;1,"DUPLICATE","")</f>
        <v/>
      </c>
    </row>
    <row r="2430" customFormat="false" ht="15" hidden="false" customHeight="false" outlineLevel="0" collapsed="false">
      <c r="A2430" s="16" t="s">
        <v>3591</v>
      </c>
      <c r="B2430" s="16" t="s">
        <v>3580</v>
      </c>
      <c r="C2430" s="16" t="s">
        <v>205</v>
      </c>
      <c r="D2430" s="16" t="s">
        <v>173</v>
      </c>
      <c r="E2430" s="16" t="n">
        <v>3</v>
      </c>
      <c r="F2430" s="16" t="n">
        <v>1195</v>
      </c>
      <c r="G2430" s="16" t="n">
        <v>0</v>
      </c>
      <c r="H2430" s="16" t="s">
        <v>70</v>
      </c>
      <c r="I2430" s="16" t="s">
        <v>60</v>
      </c>
      <c r="J2430" s="16" t="n">
        <v>4</v>
      </c>
      <c r="K2430" s="16" t="n">
        <v>4</v>
      </c>
      <c r="L2430" s="16" t="s">
        <v>41</v>
      </c>
      <c r="M2430" s="16" t="str">
        <f aca="false">IF(COUNTIF($A$2:A2430,A2430)&gt;1,"DUPLICATE","")</f>
        <v/>
      </c>
    </row>
    <row r="2431" customFormat="false" ht="15" hidden="false" customHeight="false" outlineLevel="0" collapsed="false">
      <c r="A2431" s="16" t="s">
        <v>3592</v>
      </c>
      <c r="B2431" s="16" t="s">
        <v>3593</v>
      </c>
      <c r="C2431" s="16" t="s">
        <v>917</v>
      </c>
      <c r="D2431" s="16" t="s">
        <v>74</v>
      </c>
      <c r="E2431" s="16" t="n">
        <v>1</v>
      </c>
      <c r="F2431" s="16" t="n">
        <v>19805</v>
      </c>
      <c r="G2431" s="16" t="n">
        <v>0.05</v>
      </c>
      <c r="H2431" s="16" t="s">
        <v>130</v>
      </c>
      <c r="I2431" s="16" t="s">
        <v>71</v>
      </c>
      <c r="J2431" s="16" t="n">
        <v>3</v>
      </c>
      <c r="K2431" s="16" t="n">
        <v>4</v>
      </c>
      <c r="L2431" s="16" t="s">
        <v>41</v>
      </c>
      <c r="M2431" s="16" t="str">
        <f aca="false">IF(COUNTIF($A$2:A2431,A2431)&gt;1,"DUPLICATE","")</f>
        <v/>
      </c>
    </row>
    <row r="2432" customFormat="false" ht="15" hidden="false" customHeight="false" outlineLevel="0" collapsed="false">
      <c r="A2432" s="16" t="s">
        <v>3594</v>
      </c>
      <c r="B2432" s="16" t="s">
        <v>3593</v>
      </c>
      <c r="C2432" s="16" t="s">
        <v>1172</v>
      </c>
      <c r="D2432" s="16" t="s">
        <v>179</v>
      </c>
      <c r="E2432" s="16" t="n">
        <v>2</v>
      </c>
      <c r="F2432" s="16" t="n">
        <v>2487</v>
      </c>
      <c r="G2432" s="16" t="n">
        <v>0.2</v>
      </c>
      <c r="H2432" s="16" t="s">
        <v>208</v>
      </c>
      <c r="I2432" s="16" t="s">
        <v>60</v>
      </c>
      <c r="J2432" s="16" t="n">
        <v>4</v>
      </c>
      <c r="K2432" s="16" t="n">
        <v>5</v>
      </c>
      <c r="L2432" s="16" t="s">
        <v>41</v>
      </c>
      <c r="M2432" s="16" t="str">
        <f aca="false">IF(COUNTIF($A$2:A2432,A2432)&gt;1,"DUPLICATE","")</f>
        <v/>
      </c>
    </row>
    <row r="2433" customFormat="false" ht="15" hidden="false" customHeight="false" outlineLevel="0" collapsed="false">
      <c r="A2433" s="16" t="s">
        <v>3595</v>
      </c>
      <c r="B2433" s="16" t="s">
        <v>3593</v>
      </c>
      <c r="C2433" s="16" t="s">
        <v>493</v>
      </c>
      <c r="D2433" s="16" t="s">
        <v>92</v>
      </c>
      <c r="E2433" s="16" t="n">
        <v>2</v>
      </c>
      <c r="F2433" s="16" t="n">
        <v>4001</v>
      </c>
      <c r="G2433" s="16" t="n">
        <v>0.1</v>
      </c>
      <c r="H2433" s="16" t="s">
        <v>56</v>
      </c>
      <c r="I2433" s="16"/>
      <c r="J2433" s="16" t="n">
        <v>6</v>
      </c>
      <c r="K2433" s="16" t="n">
        <v>4</v>
      </c>
      <c r="L2433" s="16" t="s">
        <v>41</v>
      </c>
      <c r="M2433" s="16" t="str">
        <f aca="false">IF(COUNTIF($A$2:A2433,A2433)&gt;1,"DUPLICATE","")</f>
        <v/>
      </c>
    </row>
    <row r="2434" customFormat="false" ht="15" hidden="false" customHeight="false" outlineLevel="0" collapsed="false">
      <c r="A2434" s="16" t="s">
        <v>3596</v>
      </c>
      <c r="B2434" s="16" t="s">
        <v>3597</v>
      </c>
      <c r="C2434" s="16" t="s">
        <v>268</v>
      </c>
      <c r="D2434" s="16" t="s">
        <v>396</v>
      </c>
      <c r="E2434" s="16" t="n">
        <v>2</v>
      </c>
      <c r="F2434" s="16" t="n">
        <v>5592</v>
      </c>
      <c r="G2434" s="16" t="n">
        <v>0</v>
      </c>
      <c r="H2434" s="16" t="s">
        <v>112</v>
      </c>
      <c r="I2434" s="16" t="s">
        <v>60</v>
      </c>
      <c r="J2434" s="16" t="n">
        <v>5</v>
      </c>
      <c r="K2434" s="16" t="n">
        <v>4</v>
      </c>
      <c r="L2434" s="16" t="s">
        <v>41</v>
      </c>
      <c r="M2434" s="16" t="str">
        <f aca="false">IF(COUNTIF($A$2:A2434,A2434)&gt;1,"DUPLICATE","")</f>
        <v/>
      </c>
    </row>
    <row r="2435" customFormat="false" ht="15" hidden="false" customHeight="false" outlineLevel="0" collapsed="false">
      <c r="A2435" s="16" t="s">
        <v>3598</v>
      </c>
      <c r="B2435" s="16" t="s">
        <v>3593</v>
      </c>
      <c r="C2435" s="16" t="s">
        <v>114</v>
      </c>
      <c r="D2435" s="16" t="s">
        <v>92</v>
      </c>
      <c r="E2435" s="16" t="n">
        <v>2</v>
      </c>
      <c r="F2435" s="16" t="n">
        <v>4030</v>
      </c>
      <c r="G2435" s="16" t="n">
        <v>0.2</v>
      </c>
      <c r="H2435" s="16" t="s">
        <v>46</v>
      </c>
      <c r="I2435" s="16" t="s">
        <v>40</v>
      </c>
      <c r="J2435" s="16" t="n">
        <v>5</v>
      </c>
      <c r="K2435" s="16" t="n">
        <v>4</v>
      </c>
      <c r="L2435" s="16" t="s">
        <v>41</v>
      </c>
      <c r="M2435" s="16" t="str">
        <f aca="false">IF(COUNTIF($A$2:A2435,A2435)&gt;1,"DUPLICATE","")</f>
        <v/>
      </c>
    </row>
    <row r="2436" customFormat="false" ht="15" hidden="false" customHeight="false" outlineLevel="0" collapsed="false">
      <c r="A2436" s="16" t="s">
        <v>3599</v>
      </c>
      <c r="B2436" s="16" t="s">
        <v>3593</v>
      </c>
      <c r="C2436" s="16" t="s">
        <v>1880</v>
      </c>
      <c r="D2436" s="16" t="s">
        <v>115</v>
      </c>
      <c r="E2436" s="16" t="n">
        <v>3</v>
      </c>
      <c r="F2436" s="16" t="n">
        <v>311</v>
      </c>
      <c r="G2436" s="16" t="n">
        <v>0.15</v>
      </c>
      <c r="H2436" s="16" t="s">
        <v>39</v>
      </c>
      <c r="I2436" s="16" t="s">
        <v>60</v>
      </c>
      <c r="J2436" s="16" t="n">
        <v>3</v>
      </c>
      <c r="K2436" s="16" t="n">
        <v>5</v>
      </c>
      <c r="L2436" s="16" t="s">
        <v>41</v>
      </c>
      <c r="M2436" s="16" t="str">
        <f aca="false">IF(COUNTIF($A$2:A2436,A2436)&gt;1,"DUPLICATE","")</f>
        <v/>
      </c>
    </row>
    <row r="2437" customFormat="false" ht="15" hidden="false" customHeight="false" outlineLevel="0" collapsed="false">
      <c r="A2437" s="16" t="s">
        <v>3600</v>
      </c>
      <c r="B2437" s="16" t="s">
        <v>3593</v>
      </c>
      <c r="C2437" s="16" t="s">
        <v>1486</v>
      </c>
      <c r="D2437" s="16" t="s">
        <v>232</v>
      </c>
      <c r="E2437" s="16" t="n">
        <v>2</v>
      </c>
      <c r="F2437" s="16" t="n">
        <v>1985</v>
      </c>
      <c r="G2437" s="16" t="n">
        <v>0.05</v>
      </c>
      <c r="H2437" s="16" t="s">
        <v>112</v>
      </c>
      <c r="I2437" s="16" t="s">
        <v>60</v>
      </c>
      <c r="J2437" s="16" t="n">
        <v>3</v>
      </c>
      <c r="K2437" s="16" t="n">
        <v>5</v>
      </c>
      <c r="L2437" s="16" t="s">
        <v>41</v>
      </c>
      <c r="M2437" s="16" t="str">
        <f aca="false">IF(COUNTIF($A$2:A2437,A2437)&gt;1,"DUPLICATE","")</f>
        <v/>
      </c>
    </row>
    <row r="2438" customFormat="false" ht="15" hidden="false" customHeight="false" outlineLevel="0" collapsed="false">
      <c r="A2438" s="16" t="s">
        <v>3601</v>
      </c>
      <c r="B2438" s="16" t="s">
        <v>3593</v>
      </c>
      <c r="C2438" s="16" t="s">
        <v>1170</v>
      </c>
      <c r="D2438" s="16" t="s">
        <v>291</v>
      </c>
      <c r="E2438" s="16" t="n">
        <v>2</v>
      </c>
      <c r="F2438" s="16" t="n">
        <v>1176</v>
      </c>
      <c r="G2438" s="16" t="n">
        <v>0.2</v>
      </c>
      <c r="H2438" s="16" t="s">
        <v>39</v>
      </c>
      <c r="I2438" s="16" t="s">
        <v>60</v>
      </c>
      <c r="J2438" s="16" t="n">
        <v>3</v>
      </c>
      <c r="K2438" s="16" t="n">
        <v>4</v>
      </c>
      <c r="L2438" s="16" t="s">
        <v>41</v>
      </c>
      <c r="M2438" s="16" t="str">
        <f aca="false">IF(COUNTIF($A$2:A2438,A2438)&gt;1,"DUPLICATE","")</f>
        <v/>
      </c>
    </row>
    <row r="2439" customFormat="false" ht="15" hidden="false" customHeight="false" outlineLevel="0" collapsed="false">
      <c r="A2439" s="16" t="s">
        <v>3602</v>
      </c>
      <c r="B2439" s="16" t="s">
        <v>3593</v>
      </c>
      <c r="C2439" s="16" t="s">
        <v>1178</v>
      </c>
      <c r="D2439" s="16" t="s">
        <v>55</v>
      </c>
      <c r="E2439" s="16" t="n">
        <v>2</v>
      </c>
      <c r="F2439" s="16" t="n">
        <v>2075</v>
      </c>
      <c r="G2439" s="16" t="n">
        <v>0.05</v>
      </c>
      <c r="H2439" s="16" t="s">
        <v>56</v>
      </c>
      <c r="I2439" s="16" t="s">
        <v>100</v>
      </c>
      <c r="J2439" s="16" t="n">
        <v>4</v>
      </c>
      <c r="K2439" s="16" t="n">
        <v>4</v>
      </c>
      <c r="L2439" s="16" t="s">
        <v>41</v>
      </c>
      <c r="M2439" s="16" t="str">
        <f aca="false">IF(COUNTIF($A$2:A2439,A2439)&gt;1,"DUPLICATE","")</f>
        <v/>
      </c>
    </row>
    <row r="2440" customFormat="false" ht="15" hidden="false" customHeight="false" outlineLevel="0" collapsed="false">
      <c r="A2440" s="16" t="s">
        <v>3603</v>
      </c>
      <c r="B2440" s="16" t="s">
        <v>3593</v>
      </c>
      <c r="C2440" s="16" t="s">
        <v>178</v>
      </c>
      <c r="D2440" s="16" t="s">
        <v>225</v>
      </c>
      <c r="E2440" s="16" t="n">
        <v>6</v>
      </c>
      <c r="F2440" s="16" t="n">
        <v>402</v>
      </c>
      <c r="G2440" s="16" t="n">
        <v>0.3</v>
      </c>
      <c r="H2440" s="16" t="s">
        <v>46</v>
      </c>
      <c r="I2440" s="16" t="s">
        <v>60</v>
      </c>
      <c r="J2440" s="16" t="n">
        <v>4</v>
      </c>
      <c r="K2440" s="16" t="n">
        <v>5</v>
      </c>
      <c r="L2440" s="16" t="s">
        <v>41</v>
      </c>
      <c r="M2440" s="16" t="str">
        <f aca="false">IF(COUNTIF($A$2:A2440,A2440)&gt;1,"DUPLICATE","")</f>
        <v/>
      </c>
    </row>
    <row r="2441" customFormat="false" ht="15" hidden="false" customHeight="false" outlineLevel="0" collapsed="false">
      <c r="A2441" s="16" t="s">
        <v>3604</v>
      </c>
      <c r="B2441" s="16" t="s">
        <v>3593</v>
      </c>
      <c r="C2441" s="16" t="s">
        <v>1789</v>
      </c>
      <c r="D2441" s="16" t="s">
        <v>136</v>
      </c>
      <c r="E2441" s="16" t="n">
        <v>1</v>
      </c>
      <c r="F2441" s="16" t="n">
        <v>2263</v>
      </c>
      <c r="G2441" s="16" t="n">
        <v>0.1</v>
      </c>
      <c r="H2441" s="16" t="s">
        <v>112</v>
      </c>
      <c r="I2441" s="16" t="s">
        <v>60</v>
      </c>
      <c r="J2441" s="16" t="n">
        <v>5</v>
      </c>
      <c r="K2441" s="16" t="n">
        <v>4</v>
      </c>
      <c r="L2441" s="16" t="s">
        <v>41</v>
      </c>
      <c r="M2441" s="16" t="str">
        <f aca="false">IF(COUNTIF($A$2:A2441,A2441)&gt;1,"DUPLICATE","")</f>
        <v/>
      </c>
    </row>
    <row r="2442" customFormat="false" ht="15" hidden="false" customHeight="false" outlineLevel="0" collapsed="false">
      <c r="A2442" s="16" t="s">
        <v>3605</v>
      </c>
      <c r="B2442" s="16" t="s">
        <v>3593</v>
      </c>
      <c r="C2442" s="16" t="s">
        <v>1744</v>
      </c>
      <c r="D2442" s="16" t="s">
        <v>139</v>
      </c>
      <c r="E2442" s="16" t="n">
        <v>3</v>
      </c>
      <c r="F2442" s="16" t="n">
        <v>347</v>
      </c>
      <c r="G2442" s="16" t="n">
        <v>0.2</v>
      </c>
      <c r="H2442" s="16" t="s">
        <v>120</v>
      </c>
      <c r="I2442" s="16" t="s">
        <v>100</v>
      </c>
      <c r="J2442" s="16" t="n">
        <v>2</v>
      </c>
      <c r="K2442" s="16"/>
      <c r="L2442" s="16" t="s">
        <v>41</v>
      </c>
      <c r="M2442" s="16" t="str">
        <f aca="false">IF(COUNTIF($A$2:A2442,A2442)&gt;1,"DUPLICATE","")</f>
        <v/>
      </c>
    </row>
    <row r="2443" customFormat="false" ht="15" hidden="false" customHeight="false" outlineLevel="0" collapsed="false">
      <c r="A2443" s="16" t="s">
        <v>3606</v>
      </c>
      <c r="B2443" s="16" t="s">
        <v>3593</v>
      </c>
      <c r="C2443" s="16" t="s">
        <v>941</v>
      </c>
      <c r="D2443" s="16" t="s">
        <v>88</v>
      </c>
      <c r="E2443" s="16" t="n">
        <v>1</v>
      </c>
      <c r="F2443" s="16" t="n">
        <v>3019</v>
      </c>
      <c r="G2443" s="16" t="n">
        <v>0.2</v>
      </c>
      <c r="H2443" s="16" t="s">
        <v>130</v>
      </c>
      <c r="I2443" s="16" t="s">
        <v>60</v>
      </c>
      <c r="J2443" s="16" t="n">
        <v>4</v>
      </c>
      <c r="K2443" s="16" t="n">
        <v>3</v>
      </c>
      <c r="L2443" s="16" t="s">
        <v>57</v>
      </c>
      <c r="M2443" s="16" t="str">
        <f aca="false">IF(COUNTIF($A$2:A2443,A2443)&gt;1,"DUPLICATE","")</f>
        <v/>
      </c>
    </row>
    <row r="2444" customFormat="false" ht="15" hidden="false" customHeight="false" outlineLevel="0" collapsed="false">
      <c r="A2444" s="16" t="s">
        <v>3607</v>
      </c>
      <c r="B2444" s="16" t="s">
        <v>3608</v>
      </c>
      <c r="C2444" s="16" t="s">
        <v>249</v>
      </c>
      <c r="D2444" s="16" t="s">
        <v>160</v>
      </c>
      <c r="E2444" s="16" t="n">
        <v>1</v>
      </c>
      <c r="F2444" s="16" t="n">
        <v>1762</v>
      </c>
      <c r="G2444" s="16" t="n">
        <v>0.1</v>
      </c>
      <c r="H2444" s="16" t="s">
        <v>46</v>
      </c>
      <c r="I2444" s="16" t="s">
        <v>71</v>
      </c>
      <c r="J2444" s="16" t="n">
        <v>4</v>
      </c>
      <c r="K2444" s="16" t="n">
        <v>4</v>
      </c>
      <c r="L2444" s="16" t="s">
        <v>57</v>
      </c>
      <c r="M2444" s="16" t="str">
        <f aca="false">IF(COUNTIF($A$2:A2444,A2444)&gt;1,"DUPLICATE","")</f>
        <v/>
      </c>
    </row>
    <row r="2445" customFormat="false" ht="15" hidden="false" customHeight="false" outlineLevel="0" collapsed="false">
      <c r="A2445" s="16" t="s">
        <v>3609</v>
      </c>
      <c r="B2445" s="16" t="s">
        <v>3608</v>
      </c>
      <c r="C2445" s="16" t="s">
        <v>977</v>
      </c>
      <c r="D2445" s="16" t="s">
        <v>232</v>
      </c>
      <c r="E2445" s="16" t="n">
        <v>2</v>
      </c>
      <c r="F2445" s="16" t="n">
        <v>2067</v>
      </c>
      <c r="G2445" s="16" t="n">
        <v>0</v>
      </c>
      <c r="H2445" s="16" t="s">
        <v>281</v>
      </c>
      <c r="I2445" s="16" t="s">
        <v>60</v>
      </c>
      <c r="J2445" s="16" t="n">
        <v>4</v>
      </c>
      <c r="K2445" s="16"/>
      <c r="L2445" s="16" t="s">
        <v>41</v>
      </c>
      <c r="M2445" s="16" t="str">
        <f aca="false">IF(COUNTIF($A$2:A2445,A2445)&gt;1,"DUPLICATE","")</f>
        <v/>
      </c>
    </row>
    <row r="2446" customFormat="false" ht="15" hidden="false" customHeight="false" outlineLevel="0" collapsed="false">
      <c r="A2446" s="16" t="s">
        <v>3610</v>
      </c>
      <c r="B2446" s="16" t="s">
        <v>3608</v>
      </c>
      <c r="C2446" s="16" t="s">
        <v>266</v>
      </c>
      <c r="D2446" s="16" t="s">
        <v>149</v>
      </c>
      <c r="E2446" s="16" t="n">
        <v>1</v>
      </c>
      <c r="F2446" s="16" t="n">
        <v>1543</v>
      </c>
      <c r="G2446" s="16" t="n">
        <v>0</v>
      </c>
      <c r="H2446" s="16" t="s">
        <v>130</v>
      </c>
      <c r="I2446" s="16" t="s">
        <v>60</v>
      </c>
      <c r="J2446" s="16" t="n">
        <v>2</v>
      </c>
      <c r="K2446" s="16" t="n">
        <v>4</v>
      </c>
      <c r="L2446" s="16" t="s">
        <v>41</v>
      </c>
      <c r="M2446" s="16" t="str">
        <f aca="false">IF(COUNTIF($A$2:A2446,A2446)&gt;1,"DUPLICATE","")</f>
        <v/>
      </c>
    </row>
    <row r="2447" customFormat="false" ht="15" hidden="false" customHeight="false" outlineLevel="0" collapsed="false">
      <c r="A2447" s="16" t="s">
        <v>3611</v>
      </c>
      <c r="B2447" s="16" t="s">
        <v>3608</v>
      </c>
      <c r="C2447" s="16" t="s">
        <v>1499</v>
      </c>
      <c r="D2447" s="16" t="s">
        <v>119</v>
      </c>
      <c r="E2447" s="16" t="n">
        <v>3</v>
      </c>
      <c r="F2447" s="16" t="n">
        <v>238</v>
      </c>
      <c r="G2447" s="16" t="n">
        <v>0.15</v>
      </c>
      <c r="H2447" s="16" t="s">
        <v>208</v>
      </c>
      <c r="I2447" s="16" t="s">
        <v>60</v>
      </c>
      <c r="J2447" s="16" t="n">
        <v>5</v>
      </c>
      <c r="K2447" s="16" t="n">
        <v>3</v>
      </c>
      <c r="L2447" s="16" t="s">
        <v>41</v>
      </c>
      <c r="M2447" s="16" t="str">
        <f aca="false">IF(COUNTIF($A$2:A2447,A2447)&gt;1,"DUPLICATE","")</f>
        <v/>
      </c>
    </row>
    <row r="2448" customFormat="false" ht="15" hidden="false" customHeight="false" outlineLevel="0" collapsed="false">
      <c r="A2448" s="16" t="s">
        <v>3612</v>
      </c>
      <c r="B2448" s="16" t="s">
        <v>3608</v>
      </c>
      <c r="C2448" s="16" t="s">
        <v>1848</v>
      </c>
      <c r="D2448" s="16" t="s">
        <v>136</v>
      </c>
      <c r="E2448" s="16" t="n">
        <v>1</v>
      </c>
      <c r="F2448" s="16" t="s">
        <v>3613</v>
      </c>
      <c r="G2448" s="16"/>
      <c r="H2448" s="16" t="s">
        <v>655</v>
      </c>
      <c r="I2448" s="16" t="s">
        <v>60</v>
      </c>
      <c r="J2448" s="16" t="n">
        <v>3</v>
      </c>
      <c r="K2448" s="16" t="n">
        <v>4</v>
      </c>
      <c r="L2448" s="16" t="s">
        <v>41</v>
      </c>
      <c r="M2448" s="16" t="str">
        <f aca="false">IF(COUNTIF($A$2:A2448,A2448)&gt;1,"DUPLICATE","")</f>
        <v/>
      </c>
    </row>
    <row r="2449" customFormat="false" ht="15" hidden="false" customHeight="false" outlineLevel="0" collapsed="false">
      <c r="A2449" s="16" t="s">
        <v>3614</v>
      </c>
      <c r="B2449" s="16" t="s">
        <v>3608</v>
      </c>
      <c r="C2449" s="16" t="s">
        <v>1841</v>
      </c>
      <c r="D2449" s="16" t="s">
        <v>229</v>
      </c>
      <c r="E2449" s="16" t="n">
        <v>5</v>
      </c>
      <c r="F2449" s="16" t="n">
        <v>468</v>
      </c>
      <c r="G2449" s="16" t="n">
        <v>0.3</v>
      </c>
      <c r="H2449" s="16" t="s">
        <v>89</v>
      </c>
      <c r="I2449" s="16" t="s">
        <v>40</v>
      </c>
      <c r="J2449" s="16" t="n">
        <v>7</v>
      </c>
      <c r="K2449" s="16" t="n">
        <v>3</v>
      </c>
      <c r="L2449" s="16" t="s">
        <v>41</v>
      </c>
      <c r="M2449" s="16" t="str">
        <f aca="false">IF(COUNTIF($A$2:A2449,A2449)&gt;1,"DUPLICATE","")</f>
        <v/>
      </c>
    </row>
    <row r="2450" customFormat="false" ht="15" hidden="false" customHeight="false" outlineLevel="0" collapsed="false">
      <c r="A2450" s="16" t="s">
        <v>3615</v>
      </c>
      <c r="B2450" s="16" t="s">
        <v>3608</v>
      </c>
      <c r="C2450" s="16" t="s">
        <v>1108</v>
      </c>
      <c r="D2450" s="16" t="s">
        <v>111</v>
      </c>
      <c r="E2450" s="16" t="n">
        <v>1</v>
      </c>
      <c r="F2450" s="16" t="n">
        <v>1031</v>
      </c>
      <c r="G2450" s="16" t="n">
        <v>0.05</v>
      </c>
      <c r="H2450" s="16" t="s">
        <v>70</v>
      </c>
      <c r="I2450" s="16" t="s">
        <v>40</v>
      </c>
      <c r="J2450" s="16" t="n">
        <v>6</v>
      </c>
      <c r="K2450" s="16" t="n">
        <v>4</v>
      </c>
      <c r="L2450" s="16" t="s">
        <v>41</v>
      </c>
      <c r="M2450" s="16" t="str">
        <f aca="false">IF(COUNTIF($A$2:A2450,A2450)&gt;1,"DUPLICATE","")</f>
        <v/>
      </c>
    </row>
    <row r="2451" customFormat="false" ht="15" hidden="false" customHeight="false" outlineLevel="0" collapsed="false">
      <c r="A2451" s="16" t="s">
        <v>3616</v>
      </c>
      <c r="B2451" s="16" t="s">
        <v>3608</v>
      </c>
      <c r="C2451" s="16" t="s">
        <v>474</v>
      </c>
      <c r="D2451" s="16" t="s">
        <v>63</v>
      </c>
      <c r="E2451" s="16" t="n">
        <v>2</v>
      </c>
      <c r="F2451" s="16" t="n">
        <v>1550</v>
      </c>
      <c r="G2451" s="16" t="n">
        <v>0.2</v>
      </c>
      <c r="H2451" s="16" t="s">
        <v>67</v>
      </c>
      <c r="I2451" s="16" t="s">
        <v>100</v>
      </c>
      <c r="J2451" s="16" t="n">
        <v>6</v>
      </c>
      <c r="K2451" s="16" t="n">
        <v>4</v>
      </c>
      <c r="L2451" s="16" t="s">
        <v>41</v>
      </c>
      <c r="M2451" s="16" t="str">
        <f aca="false">IF(COUNTIF($A$2:A2451,A2451)&gt;1,"DUPLICATE","")</f>
        <v/>
      </c>
    </row>
    <row r="2452" customFormat="false" ht="15" hidden="false" customHeight="false" outlineLevel="0" collapsed="false">
      <c r="A2452" s="16" t="s">
        <v>3617</v>
      </c>
      <c r="B2452" s="16" t="s">
        <v>3608</v>
      </c>
      <c r="C2452" s="16" t="s">
        <v>482</v>
      </c>
      <c r="D2452" s="16" t="s">
        <v>216</v>
      </c>
      <c r="E2452" s="16" t="n">
        <v>2</v>
      </c>
      <c r="F2452" s="16" t="n">
        <v>884</v>
      </c>
      <c r="G2452" s="16" t="n">
        <v>0.3</v>
      </c>
      <c r="H2452" s="16" t="s">
        <v>112</v>
      </c>
      <c r="I2452" s="16" t="s">
        <v>60</v>
      </c>
      <c r="J2452" s="16" t="n">
        <v>3</v>
      </c>
      <c r="K2452" s="16" t="n">
        <v>3</v>
      </c>
      <c r="L2452" s="16" t="s">
        <v>174</v>
      </c>
      <c r="M2452" s="16" t="str">
        <f aca="false">IF(COUNTIF($A$2:A2452,A2452)&gt;1,"DUPLICATE","")</f>
        <v/>
      </c>
    </row>
    <row r="2453" customFormat="false" ht="15" hidden="false" customHeight="false" outlineLevel="0" collapsed="false">
      <c r="A2453" s="16" t="s">
        <v>3618</v>
      </c>
      <c r="B2453" s="16" t="s">
        <v>3608</v>
      </c>
      <c r="C2453" s="16" t="s">
        <v>1038</v>
      </c>
      <c r="D2453" s="16" t="s">
        <v>136</v>
      </c>
      <c r="E2453" s="16" t="n">
        <v>2</v>
      </c>
      <c r="F2453" s="16" t="n">
        <v>2231</v>
      </c>
      <c r="G2453" s="16" t="n">
        <v>0</v>
      </c>
      <c r="H2453" s="16" t="s">
        <v>89</v>
      </c>
      <c r="I2453" s="16" t="s">
        <v>60</v>
      </c>
      <c r="J2453" s="16" t="n">
        <v>3</v>
      </c>
      <c r="K2453" s="16" t="n">
        <v>3</v>
      </c>
      <c r="L2453" s="16" t="s">
        <v>57</v>
      </c>
      <c r="M2453" s="16" t="str">
        <f aca="false">IF(COUNTIF($A$2:A2453,A2453)&gt;1,"DUPLICATE","")</f>
        <v/>
      </c>
    </row>
    <row r="2454" customFormat="false" ht="15" hidden="false" customHeight="false" outlineLevel="0" collapsed="false">
      <c r="A2454" s="16" t="s">
        <v>3619</v>
      </c>
      <c r="B2454" s="16" t="s">
        <v>3608</v>
      </c>
      <c r="C2454" s="16" t="s">
        <v>1267</v>
      </c>
      <c r="D2454" s="16" t="s">
        <v>721</v>
      </c>
      <c r="E2454" s="16" t="n">
        <v>1</v>
      </c>
      <c r="F2454" s="16" t="n">
        <v>485</v>
      </c>
      <c r="G2454" s="16" t="n">
        <v>0.05</v>
      </c>
      <c r="H2454" s="16" t="s">
        <v>67</v>
      </c>
      <c r="I2454" s="16" t="s">
        <v>60</v>
      </c>
      <c r="J2454" s="16" t="n">
        <v>5</v>
      </c>
      <c r="K2454" s="16" t="n">
        <v>3</v>
      </c>
      <c r="L2454" s="16" t="s">
        <v>57</v>
      </c>
      <c r="M2454" s="16" t="str">
        <f aca="false">IF(COUNTIF($A$2:A2454,A2454)&gt;1,"DUPLICATE","")</f>
        <v/>
      </c>
    </row>
    <row r="2455" customFormat="false" ht="15" hidden="false" customHeight="false" outlineLevel="0" collapsed="false">
      <c r="A2455" s="16" t="s">
        <v>3620</v>
      </c>
      <c r="B2455" s="16" t="s">
        <v>3608</v>
      </c>
      <c r="C2455" s="16" t="s">
        <v>3214</v>
      </c>
      <c r="D2455" s="16" t="s">
        <v>111</v>
      </c>
      <c r="E2455" s="16" t="n">
        <v>1</v>
      </c>
      <c r="F2455" s="16" t="n">
        <v>1017</v>
      </c>
      <c r="G2455" s="16" t="n">
        <v>0.15</v>
      </c>
      <c r="H2455" s="16" t="s">
        <v>130</v>
      </c>
      <c r="I2455" s="16" t="s">
        <v>60</v>
      </c>
      <c r="J2455" s="16" t="n">
        <v>3</v>
      </c>
      <c r="K2455" s="16" t="n">
        <v>4</v>
      </c>
      <c r="L2455" s="16" t="s">
        <v>41</v>
      </c>
      <c r="M2455" s="16" t="str">
        <f aca="false">IF(COUNTIF($A$2:A2455,A2455)&gt;1,"DUPLICATE","")</f>
        <v/>
      </c>
    </row>
    <row r="2456" customFormat="false" ht="15" hidden="false" customHeight="false" outlineLevel="0" collapsed="false">
      <c r="A2456" s="16" t="s">
        <v>3621</v>
      </c>
      <c r="B2456" s="16" t="s">
        <v>3608</v>
      </c>
      <c r="C2456" s="16" t="s">
        <v>2929</v>
      </c>
      <c r="D2456" s="16" t="s">
        <v>45</v>
      </c>
      <c r="E2456" s="16" t="n">
        <v>1</v>
      </c>
      <c r="F2456" s="16" t="s">
        <v>3622</v>
      </c>
      <c r="G2456" s="16" t="n">
        <v>0.05</v>
      </c>
      <c r="H2456" s="16" t="s">
        <v>67</v>
      </c>
      <c r="I2456" s="16" t="s">
        <v>71</v>
      </c>
      <c r="J2456" s="16" t="n">
        <v>3</v>
      </c>
      <c r="K2456" s="16" t="n">
        <v>5</v>
      </c>
      <c r="L2456" s="16" t="s">
        <v>41</v>
      </c>
      <c r="M2456" s="16" t="str">
        <f aca="false">IF(COUNTIF($A$2:A2456,A2456)&gt;1,"DUPLICATE","")</f>
        <v/>
      </c>
    </row>
    <row r="2457" customFormat="false" ht="15" hidden="false" customHeight="false" outlineLevel="0" collapsed="false">
      <c r="A2457" s="16" t="s">
        <v>3623</v>
      </c>
      <c r="B2457" s="16" t="s">
        <v>3624</v>
      </c>
      <c r="C2457" s="16" t="s">
        <v>3103</v>
      </c>
      <c r="D2457" s="16" t="s">
        <v>232</v>
      </c>
      <c r="E2457" s="16" t="n">
        <v>1</v>
      </c>
      <c r="F2457" s="16" t="n">
        <v>2069</v>
      </c>
      <c r="G2457" s="16" t="n">
        <v>0.05</v>
      </c>
      <c r="H2457" s="16" t="s">
        <v>39</v>
      </c>
      <c r="I2457" s="16" t="s">
        <v>60</v>
      </c>
      <c r="J2457" s="16" t="n">
        <v>2</v>
      </c>
      <c r="K2457" s="16" t="n">
        <v>5</v>
      </c>
      <c r="L2457" s="16" t="s">
        <v>41</v>
      </c>
      <c r="M2457" s="16" t="str">
        <f aca="false">IF(COUNTIF($A$2:A2457,A2457)&gt;1,"DUPLICATE","")</f>
        <v/>
      </c>
    </row>
    <row r="2458" customFormat="false" ht="15" hidden="false" customHeight="false" outlineLevel="0" collapsed="false">
      <c r="A2458" s="16" t="s">
        <v>3625</v>
      </c>
      <c r="B2458" s="16" t="s">
        <v>3624</v>
      </c>
      <c r="C2458" s="16" t="s">
        <v>1342</v>
      </c>
      <c r="D2458" s="16" t="s">
        <v>396</v>
      </c>
      <c r="E2458" s="16" t="n">
        <v>2</v>
      </c>
      <c r="F2458" s="16" t="n">
        <v>5471</v>
      </c>
      <c r="G2458" s="16" t="n">
        <v>0.15</v>
      </c>
      <c r="H2458" s="16" t="s">
        <v>39</v>
      </c>
      <c r="I2458" s="16" t="s">
        <v>40</v>
      </c>
      <c r="J2458" s="16" t="n">
        <v>4</v>
      </c>
      <c r="K2458" s="16" t="n">
        <v>5</v>
      </c>
      <c r="L2458" s="16" t="s">
        <v>41</v>
      </c>
      <c r="M2458" s="16" t="str">
        <f aca="false">IF(COUNTIF($A$2:A2458,A2458)&gt;1,"DUPLICATE","")</f>
        <v/>
      </c>
    </row>
    <row r="2459" customFormat="false" ht="15" hidden="false" customHeight="false" outlineLevel="0" collapsed="false">
      <c r="A2459" s="16" t="s">
        <v>3626</v>
      </c>
      <c r="B2459" s="16" t="s">
        <v>3624</v>
      </c>
      <c r="C2459" s="16" t="s">
        <v>580</v>
      </c>
      <c r="D2459" s="16" t="s">
        <v>55</v>
      </c>
      <c r="E2459" s="16" t="n">
        <v>1</v>
      </c>
      <c r="F2459" s="16" t="n">
        <v>1952</v>
      </c>
      <c r="G2459" s="16" t="n">
        <v>0.05</v>
      </c>
      <c r="H2459" s="16" t="s">
        <v>39</v>
      </c>
      <c r="I2459" s="16" t="s">
        <v>47</v>
      </c>
      <c r="J2459" s="16" t="n">
        <v>2</v>
      </c>
      <c r="K2459" s="16" t="n">
        <v>4</v>
      </c>
      <c r="L2459" s="16" t="s">
        <v>41</v>
      </c>
      <c r="M2459" s="16" t="str">
        <f aca="false">IF(COUNTIF($A$2:A2459,A2459)&gt;1,"DUPLICATE","")</f>
        <v/>
      </c>
    </row>
    <row r="2460" customFormat="false" ht="15" hidden="false" customHeight="false" outlineLevel="0" collapsed="false">
      <c r="A2460" s="16" t="s">
        <v>3627</v>
      </c>
      <c r="B2460" s="16" t="s">
        <v>3624</v>
      </c>
      <c r="C2460" s="16" t="s">
        <v>1142</v>
      </c>
      <c r="D2460" s="16" t="s">
        <v>393</v>
      </c>
      <c r="E2460" s="16" t="n">
        <v>1</v>
      </c>
      <c r="F2460" s="16" t="n">
        <v>518</v>
      </c>
      <c r="G2460" s="16" t="n">
        <v>0.15</v>
      </c>
      <c r="H2460" s="16" t="s">
        <v>130</v>
      </c>
      <c r="I2460" s="16" t="s">
        <v>60</v>
      </c>
      <c r="J2460" s="16" t="n">
        <v>3</v>
      </c>
      <c r="K2460" s="16" t="n">
        <v>5</v>
      </c>
      <c r="L2460" s="16" t="s">
        <v>41</v>
      </c>
      <c r="M2460" s="16" t="str">
        <f aca="false">IF(COUNTIF($A$2:A2460,A2460)&gt;1,"DUPLICATE","")</f>
        <v/>
      </c>
    </row>
    <row r="2461" customFormat="false" ht="15" hidden="false" customHeight="false" outlineLevel="0" collapsed="false">
      <c r="A2461" s="16" t="s">
        <v>3628</v>
      </c>
      <c r="B2461" s="16" t="s">
        <v>3624</v>
      </c>
      <c r="C2461" s="16" t="s">
        <v>50</v>
      </c>
      <c r="D2461" s="16" t="s">
        <v>440</v>
      </c>
      <c r="E2461" s="16" t="n">
        <v>2</v>
      </c>
      <c r="F2461" s="16" t="n">
        <v>1432</v>
      </c>
      <c r="G2461" s="16" t="n">
        <v>0</v>
      </c>
      <c r="H2461" s="16" t="s">
        <v>39</v>
      </c>
      <c r="I2461" s="16" t="s">
        <v>71</v>
      </c>
      <c r="J2461" s="16" t="n">
        <v>5</v>
      </c>
      <c r="K2461" s="16" t="n">
        <v>3</v>
      </c>
      <c r="L2461" s="16" t="s">
        <v>57</v>
      </c>
      <c r="M2461" s="16" t="str">
        <f aca="false">IF(COUNTIF($A$2:A2461,A2461)&gt;1,"DUPLICATE","")</f>
        <v/>
      </c>
    </row>
    <row r="2462" customFormat="false" ht="15" hidden="false" customHeight="false" outlineLevel="0" collapsed="false">
      <c r="A2462" s="16" t="s">
        <v>3629</v>
      </c>
      <c r="B2462" s="16" t="s">
        <v>3624</v>
      </c>
      <c r="C2462" s="16" t="s">
        <v>1951</v>
      </c>
      <c r="D2462" s="16" t="s">
        <v>165</v>
      </c>
      <c r="E2462" s="16" t="n">
        <v>1</v>
      </c>
      <c r="F2462" s="16" t="n">
        <v>871</v>
      </c>
      <c r="G2462" s="16" t="n">
        <v>0.05</v>
      </c>
      <c r="H2462" s="16" t="s">
        <v>112</v>
      </c>
      <c r="I2462" s="16" t="s">
        <v>123</v>
      </c>
      <c r="J2462" s="16" t="n">
        <v>4</v>
      </c>
      <c r="K2462" s="16" t="n">
        <v>5</v>
      </c>
      <c r="L2462" s="16" t="s">
        <v>41</v>
      </c>
      <c r="M2462" s="16" t="str">
        <f aca="false">IF(COUNTIF($A$2:A2462,A2462)&gt;1,"DUPLICATE","")</f>
        <v/>
      </c>
    </row>
    <row r="2463" customFormat="false" ht="15" hidden="false" customHeight="false" outlineLevel="0" collapsed="false">
      <c r="A2463" s="16" t="s">
        <v>3630</v>
      </c>
      <c r="B2463" s="16" t="s">
        <v>3624</v>
      </c>
      <c r="C2463" s="16" t="s">
        <v>1552</v>
      </c>
      <c r="D2463" s="16" t="s">
        <v>119</v>
      </c>
      <c r="E2463" s="16" t="n">
        <v>2</v>
      </c>
      <c r="F2463" s="16" t="n">
        <v>254</v>
      </c>
      <c r="G2463" s="16" t="n">
        <v>0.05</v>
      </c>
      <c r="H2463" s="16" t="s">
        <v>70</v>
      </c>
      <c r="I2463" s="16" t="s">
        <v>60</v>
      </c>
      <c r="J2463" s="16" t="n">
        <v>6</v>
      </c>
      <c r="K2463" s="16" t="n">
        <v>2</v>
      </c>
      <c r="L2463" s="16" t="s">
        <v>57</v>
      </c>
      <c r="M2463" s="16" t="str">
        <f aca="false">IF(COUNTIF($A$2:A2463,A2463)&gt;1,"DUPLICATE","")</f>
        <v/>
      </c>
    </row>
    <row r="2464" customFormat="false" ht="15" hidden="false" customHeight="false" outlineLevel="0" collapsed="false">
      <c r="A2464" s="16" t="s">
        <v>3631</v>
      </c>
      <c r="B2464" s="16" t="s">
        <v>3624</v>
      </c>
      <c r="C2464" s="16" t="s">
        <v>73</v>
      </c>
      <c r="D2464" s="16" t="s">
        <v>396</v>
      </c>
      <c r="E2464" s="16" t="n">
        <v>1</v>
      </c>
      <c r="F2464" s="16" t="n">
        <v>5609</v>
      </c>
      <c r="G2464" s="16" t="n">
        <v>0.2</v>
      </c>
      <c r="H2464" s="16" t="s">
        <v>46</v>
      </c>
      <c r="I2464" s="16" t="s">
        <v>40</v>
      </c>
      <c r="J2464" s="16" t="n">
        <v>5</v>
      </c>
      <c r="K2464" s="16" t="n">
        <v>4</v>
      </c>
      <c r="L2464" s="16" t="s">
        <v>41</v>
      </c>
      <c r="M2464" s="16" t="str">
        <f aca="false">IF(COUNTIF($A$2:A2464,A2464)&gt;1,"DUPLICATE","")</f>
        <v/>
      </c>
    </row>
    <row r="2465" customFormat="false" ht="15" hidden="false" customHeight="false" outlineLevel="0" collapsed="false">
      <c r="A2465" s="16" t="s">
        <v>3632</v>
      </c>
      <c r="B2465" s="16" t="s">
        <v>3624</v>
      </c>
      <c r="C2465" s="16" t="s">
        <v>1209</v>
      </c>
      <c r="D2465" s="16" t="s">
        <v>660</v>
      </c>
      <c r="E2465" s="16" t="n">
        <v>3</v>
      </c>
      <c r="F2465" s="16" t="n">
        <v>1729</v>
      </c>
      <c r="G2465" s="16" t="n">
        <v>0.2</v>
      </c>
      <c r="H2465" s="16" t="s">
        <v>545</v>
      </c>
      <c r="I2465" s="16" t="s">
        <v>47</v>
      </c>
      <c r="J2465" s="16" t="n">
        <v>2</v>
      </c>
      <c r="K2465" s="16" t="n">
        <v>4</v>
      </c>
      <c r="L2465" s="16" t="s">
        <v>41</v>
      </c>
      <c r="M2465" s="16" t="str">
        <f aca="false">IF(COUNTIF($A$2:A2465,A2465)&gt;1,"DUPLICATE","")</f>
        <v/>
      </c>
    </row>
    <row r="2466" customFormat="false" ht="15" hidden="false" customHeight="false" outlineLevel="0" collapsed="false">
      <c r="A2466" s="16" t="s">
        <v>3633</v>
      </c>
      <c r="B2466" s="16" t="s">
        <v>3624</v>
      </c>
      <c r="C2466" s="16" t="s">
        <v>169</v>
      </c>
      <c r="D2466" s="16" t="s">
        <v>660</v>
      </c>
      <c r="E2466" s="16" t="n">
        <v>3</v>
      </c>
      <c r="F2466" s="16" t="n">
        <v>1878</v>
      </c>
      <c r="G2466" s="16" t="n">
        <v>0.15</v>
      </c>
      <c r="H2466" s="16" t="s">
        <v>112</v>
      </c>
      <c r="I2466" s="16" t="s">
        <v>60</v>
      </c>
      <c r="J2466" s="16" t="n">
        <v>4</v>
      </c>
      <c r="K2466" s="16" t="n">
        <v>3</v>
      </c>
      <c r="L2466" s="16" t="s">
        <v>41</v>
      </c>
      <c r="M2466" s="16" t="str">
        <f aca="false">IF(COUNTIF($A$2:A2466,A2466)&gt;1,"DUPLICATE","")</f>
        <v/>
      </c>
    </row>
    <row r="2467" customFormat="false" ht="15" hidden="false" customHeight="false" outlineLevel="0" collapsed="false">
      <c r="A2467" s="16" t="s">
        <v>3634</v>
      </c>
      <c r="B2467" s="16" t="s">
        <v>3624</v>
      </c>
      <c r="C2467" s="16" t="s">
        <v>2259</v>
      </c>
      <c r="D2467" s="16" t="s">
        <v>142</v>
      </c>
      <c r="E2467" s="16" t="n">
        <v>1</v>
      </c>
      <c r="F2467" s="16" t="n">
        <v>613</v>
      </c>
      <c r="G2467" s="16" t="n">
        <v>0.15</v>
      </c>
      <c r="H2467" s="16" t="s">
        <v>81</v>
      </c>
      <c r="I2467" s="16" t="s">
        <v>47</v>
      </c>
      <c r="J2467" s="16" t="n">
        <v>5</v>
      </c>
      <c r="K2467" s="16"/>
      <c r="L2467" s="16" t="s">
        <v>174</v>
      </c>
      <c r="M2467" s="16" t="str">
        <f aca="false">IF(COUNTIF($A$2:A2467,A2467)&gt;1,"DUPLICATE","")</f>
        <v/>
      </c>
    </row>
    <row r="2468" customFormat="false" ht="15" hidden="false" customHeight="false" outlineLevel="0" collapsed="false">
      <c r="A2468" s="16" t="s">
        <v>3635</v>
      </c>
      <c r="B2468" s="16" t="s">
        <v>3624</v>
      </c>
      <c r="C2468" s="16" t="s">
        <v>1310</v>
      </c>
      <c r="D2468" s="16" t="s">
        <v>211</v>
      </c>
      <c r="E2468" s="16" t="n">
        <v>2</v>
      </c>
      <c r="F2468" s="16" t="n">
        <v>1352</v>
      </c>
      <c r="G2468" s="16" t="n">
        <v>0.1</v>
      </c>
      <c r="H2468" s="16" t="s">
        <v>46</v>
      </c>
      <c r="I2468" s="16" t="s">
        <v>71</v>
      </c>
      <c r="J2468" s="16" t="n">
        <v>5</v>
      </c>
      <c r="K2468" s="16" t="n">
        <v>4</v>
      </c>
      <c r="L2468" s="16" t="s">
        <v>41</v>
      </c>
      <c r="M2468" s="16" t="str">
        <f aca="false">IF(COUNTIF($A$2:A2468,A2468)&gt;1,"DUPLICATE","")</f>
        <v/>
      </c>
    </row>
    <row r="2469" customFormat="false" ht="15" hidden="false" customHeight="false" outlineLevel="0" collapsed="false">
      <c r="A2469" s="16" t="s">
        <v>3636</v>
      </c>
      <c r="B2469" s="16" t="s">
        <v>3624</v>
      </c>
      <c r="C2469" s="16" t="s">
        <v>2447</v>
      </c>
      <c r="D2469" s="16" t="s">
        <v>149</v>
      </c>
      <c r="E2469" s="16" t="n">
        <v>1</v>
      </c>
      <c r="F2469" s="16" t="n">
        <v>1542</v>
      </c>
      <c r="G2469" s="16" t="n">
        <v>0.2</v>
      </c>
      <c r="H2469" s="16" t="s">
        <v>130</v>
      </c>
      <c r="I2469" s="16" t="s">
        <v>60</v>
      </c>
      <c r="J2469" s="16" t="n">
        <v>5</v>
      </c>
      <c r="K2469" s="16" t="n">
        <v>4</v>
      </c>
      <c r="L2469" s="16" t="s">
        <v>41</v>
      </c>
      <c r="M2469" s="16" t="str">
        <f aca="false">IF(COUNTIF($A$2:A2469,A2469)&gt;1,"DUPLICATE","")</f>
        <v/>
      </c>
    </row>
    <row r="2470" customFormat="false" ht="15" hidden="false" customHeight="false" outlineLevel="0" collapsed="false">
      <c r="A2470" s="16" t="s">
        <v>3637</v>
      </c>
      <c r="B2470" s="16" t="s">
        <v>3624</v>
      </c>
      <c r="C2470" s="16" t="s">
        <v>1374</v>
      </c>
      <c r="D2470" s="16" t="s">
        <v>216</v>
      </c>
      <c r="E2470" s="16" t="n">
        <v>2</v>
      </c>
      <c r="F2470" s="16" t="n">
        <v>913</v>
      </c>
      <c r="G2470" s="16" t="n">
        <v>0.1</v>
      </c>
      <c r="H2470" s="16" t="s">
        <v>208</v>
      </c>
      <c r="I2470" s="16" t="s">
        <v>60</v>
      </c>
      <c r="J2470" s="16" t="n">
        <v>4</v>
      </c>
      <c r="K2470" s="16" t="n">
        <v>4</v>
      </c>
      <c r="L2470" s="16" t="s">
        <v>41</v>
      </c>
      <c r="M2470" s="16" t="str">
        <f aca="false">IF(COUNTIF($A$2:A2470,A2470)&gt;1,"DUPLICATE","")</f>
        <v/>
      </c>
    </row>
    <row r="2471" customFormat="false" ht="15" hidden="false" customHeight="false" outlineLevel="0" collapsed="false">
      <c r="A2471" s="16" t="s">
        <v>3638</v>
      </c>
      <c r="B2471" s="16" t="s">
        <v>3624</v>
      </c>
      <c r="C2471" s="16" t="s">
        <v>894</v>
      </c>
      <c r="D2471" s="16" t="s">
        <v>393</v>
      </c>
      <c r="E2471" s="16" t="n">
        <v>2</v>
      </c>
      <c r="F2471" s="16" t="n">
        <v>523</v>
      </c>
      <c r="G2471" s="16" t="n">
        <v>0</v>
      </c>
      <c r="H2471" s="16" t="s">
        <v>70</v>
      </c>
      <c r="I2471" s="16" t="s">
        <v>47</v>
      </c>
      <c r="J2471" s="16" t="n">
        <v>5</v>
      </c>
      <c r="K2471" s="16" t="n">
        <v>4</v>
      </c>
      <c r="L2471" s="16" t="s">
        <v>57</v>
      </c>
      <c r="M2471" s="16" t="str">
        <f aca="false">IF(COUNTIF($A$2:A2471,A2471)&gt;1,"DUPLICATE","")</f>
        <v/>
      </c>
    </row>
    <row r="2472" customFormat="false" ht="15" hidden="false" customHeight="false" outlineLevel="0" collapsed="false">
      <c r="A2472" s="16" t="s">
        <v>3639</v>
      </c>
      <c r="B2472" s="16" t="s">
        <v>3624</v>
      </c>
      <c r="C2472" s="16" t="s">
        <v>1807</v>
      </c>
      <c r="D2472" s="16" t="s">
        <v>451</v>
      </c>
      <c r="E2472" s="16" t="n">
        <v>3</v>
      </c>
      <c r="F2472" s="16" t="n">
        <v>1267</v>
      </c>
      <c r="G2472" s="16" t="n">
        <v>0.2</v>
      </c>
      <c r="H2472" s="16" t="s">
        <v>56</v>
      </c>
      <c r="I2472" s="16" t="s">
        <v>40</v>
      </c>
      <c r="J2472" s="16" t="n">
        <v>5</v>
      </c>
      <c r="K2472" s="16" t="n">
        <v>5</v>
      </c>
      <c r="L2472" s="16" t="s">
        <v>41</v>
      </c>
      <c r="M2472" s="16" t="str">
        <f aca="false">IF(COUNTIF($A$2:A2472,A2472)&gt;1,"DUPLICATE","")</f>
        <v/>
      </c>
    </row>
    <row r="2473" customFormat="false" ht="15" hidden="false" customHeight="false" outlineLevel="0" collapsed="false">
      <c r="A2473" s="16" t="s">
        <v>3640</v>
      </c>
      <c r="B2473" s="16" t="s">
        <v>3624</v>
      </c>
      <c r="C2473" s="16" t="s">
        <v>1544</v>
      </c>
      <c r="D2473" s="16" t="s">
        <v>225</v>
      </c>
      <c r="E2473" s="16" t="n">
        <v>2</v>
      </c>
      <c r="F2473" s="16" t="n">
        <v>380</v>
      </c>
      <c r="G2473" s="16" t="n">
        <v>0.1</v>
      </c>
      <c r="H2473" s="16" t="s">
        <v>56</v>
      </c>
      <c r="I2473" s="16" t="s">
        <v>60</v>
      </c>
      <c r="J2473" s="16" t="n">
        <v>5</v>
      </c>
      <c r="K2473" s="16" t="n">
        <v>5</v>
      </c>
      <c r="L2473" s="16" t="s">
        <v>41</v>
      </c>
      <c r="M2473" s="16" t="str">
        <f aca="false">IF(COUNTIF($A$2:A2473,A2473)&gt;1,"DUPLICATE","")</f>
        <v/>
      </c>
    </row>
    <row r="2474" customFormat="false" ht="15" hidden="false" customHeight="false" outlineLevel="0" collapsed="false">
      <c r="A2474" s="16" t="s">
        <v>3641</v>
      </c>
      <c r="B2474" s="16" t="s">
        <v>3624</v>
      </c>
      <c r="C2474" s="16" t="s">
        <v>520</v>
      </c>
      <c r="D2474" s="16" t="s">
        <v>440</v>
      </c>
      <c r="E2474" s="16" t="n">
        <v>1</v>
      </c>
      <c r="F2474" s="16" t="n">
        <v>1413</v>
      </c>
      <c r="G2474" s="16" t="n">
        <v>0</v>
      </c>
      <c r="H2474" s="16" t="s">
        <v>56</v>
      </c>
      <c r="I2474" s="16" t="s">
        <v>60</v>
      </c>
      <c r="J2474" s="16" t="n">
        <v>4</v>
      </c>
      <c r="K2474" s="16"/>
      <c r="L2474" s="16" t="s">
        <v>41</v>
      </c>
      <c r="M2474" s="16" t="str">
        <f aca="false">IF(COUNTIF($A$2:A2474,A2474)&gt;1,"DUPLICATE","")</f>
        <v/>
      </c>
    </row>
    <row r="2475" customFormat="false" ht="15" hidden="false" customHeight="false" outlineLevel="0" collapsed="false">
      <c r="A2475" s="16" t="s">
        <v>3642</v>
      </c>
      <c r="B2475" s="16" t="s">
        <v>3624</v>
      </c>
      <c r="C2475" s="16" t="s">
        <v>583</v>
      </c>
      <c r="D2475" s="16" t="s">
        <v>341</v>
      </c>
      <c r="E2475" s="16" t="n">
        <v>3</v>
      </c>
      <c r="F2475" s="16" t="n">
        <v>1064</v>
      </c>
      <c r="G2475" s="16" t="n">
        <v>0.2</v>
      </c>
      <c r="H2475" s="16" t="s">
        <v>130</v>
      </c>
      <c r="I2475" s="16" t="s">
        <v>47</v>
      </c>
      <c r="J2475" s="16" t="n">
        <v>2</v>
      </c>
      <c r="K2475" s="16" t="n">
        <v>4</v>
      </c>
      <c r="L2475" s="16" t="s">
        <v>41</v>
      </c>
      <c r="M2475" s="16" t="str">
        <f aca="false">IF(COUNTIF($A$2:A2475,A2475)&gt;1,"DUPLICATE","")</f>
        <v/>
      </c>
    </row>
    <row r="2476" customFormat="false" ht="15" hidden="false" customHeight="false" outlineLevel="0" collapsed="false">
      <c r="A2476" s="16" t="s">
        <v>3643</v>
      </c>
      <c r="B2476" s="16" t="s">
        <v>3644</v>
      </c>
      <c r="C2476" s="16" t="s">
        <v>235</v>
      </c>
      <c r="D2476" s="16" t="s">
        <v>184</v>
      </c>
      <c r="E2476" s="16" t="n">
        <v>1</v>
      </c>
      <c r="F2476" s="16" t="n">
        <v>1315</v>
      </c>
      <c r="G2476" s="16" t="n">
        <v>0</v>
      </c>
      <c r="H2476" s="16" t="s">
        <v>70</v>
      </c>
      <c r="I2476" s="16" t="s">
        <v>60</v>
      </c>
      <c r="J2476" s="16" t="n">
        <v>5</v>
      </c>
      <c r="K2476" s="16" t="n">
        <v>4</v>
      </c>
      <c r="L2476" s="16" t="s">
        <v>41</v>
      </c>
      <c r="M2476" s="16" t="str">
        <f aca="false">IF(COUNTIF($A$2:A2476,A2476)&gt;1,"DUPLICATE","")</f>
        <v/>
      </c>
    </row>
    <row r="2477" customFormat="false" ht="15" hidden="false" customHeight="false" outlineLevel="0" collapsed="false">
      <c r="A2477" s="16" t="s">
        <v>3645</v>
      </c>
      <c r="B2477" s="16" t="s">
        <v>3644</v>
      </c>
      <c r="C2477" s="16" t="s">
        <v>1323</v>
      </c>
      <c r="D2477" s="16" t="s">
        <v>184</v>
      </c>
      <c r="E2477" s="16" t="n">
        <v>1</v>
      </c>
      <c r="F2477" s="16" t="n">
        <v>1315</v>
      </c>
      <c r="G2477" s="16" t="n">
        <v>0</v>
      </c>
      <c r="H2477" s="16" t="s">
        <v>39</v>
      </c>
      <c r="I2477" s="16" t="s">
        <v>47</v>
      </c>
      <c r="J2477" s="16" t="n">
        <v>4</v>
      </c>
      <c r="K2477" s="16" t="n">
        <v>5</v>
      </c>
      <c r="L2477" s="16" t="s">
        <v>41</v>
      </c>
      <c r="M2477" s="16" t="str">
        <f aca="false">IF(COUNTIF($A$2:A2477,A2477)&gt;1,"DUPLICATE","")</f>
        <v/>
      </c>
    </row>
    <row r="2478" customFormat="false" ht="15" hidden="false" customHeight="false" outlineLevel="0" collapsed="false">
      <c r="A2478" s="16" t="s">
        <v>3646</v>
      </c>
      <c r="B2478" s="16" t="s">
        <v>3644</v>
      </c>
      <c r="C2478" s="16" t="s">
        <v>2838</v>
      </c>
      <c r="D2478" s="16" t="s">
        <v>80</v>
      </c>
      <c r="E2478" s="16" t="n">
        <v>2</v>
      </c>
      <c r="F2478" s="16" t="n">
        <v>1551</v>
      </c>
      <c r="G2478" s="16" t="n">
        <v>0.05</v>
      </c>
      <c r="H2478" s="16" t="s">
        <v>81</v>
      </c>
      <c r="I2478" s="16" t="s">
        <v>71</v>
      </c>
      <c r="J2478" s="16" t="n">
        <v>4</v>
      </c>
      <c r="K2478" s="16" t="n">
        <v>3</v>
      </c>
      <c r="L2478" s="16" t="s">
        <v>41</v>
      </c>
      <c r="M2478" s="16" t="str">
        <f aca="false">IF(COUNTIF($A$2:A2478,A2478)&gt;1,"DUPLICATE","")</f>
        <v/>
      </c>
    </row>
    <row r="2479" customFormat="false" ht="15" hidden="false" customHeight="false" outlineLevel="0" collapsed="false">
      <c r="A2479" s="16" t="s">
        <v>3647</v>
      </c>
      <c r="B2479" s="16" t="s">
        <v>3644</v>
      </c>
      <c r="C2479" s="16" t="s">
        <v>1119</v>
      </c>
      <c r="D2479" s="16" t="s">
        <v>84</v>
      </c>
      <c r="E2479" s="16" t="n">
        <v>3</v>
      </c>
      <c r="F2479" s="16" t="n">
        <v>248</v>
      </c>
      <c r="G2479" s="16" t="n">
        <v>0.2</v>
      </c>
      <c r="H2479" s="16" t="s">
        <v>112</v>
      </c>
      <c r="I2479" s="16" t="s">
        <v>60</v>
      </c>
      <c r="J2479" s="16" t="n">
        <v>4</v>
      </c>
      <c r="K2479" s="16" t="n">
        <v>3</v>
      </c>
      <c r="L2479" s="16" t="s">
        <v>41</v>
      </c>
      <c r="M2479" s="16" t="str">
        <f aca="false">IF(COUNTIF($A$2:A2479,A2479)&gt;1,"DUPLICATE","")</f>
        <v/>
      </c>
    </row>
    <row r="2480" customFormat="false" ht="15" hidden="false" customHeight="false" outlineLevel="0" collapsed="false">
      <c r="A2480" s="16" t="s">
        <v>3648</v>
      </c>
      <c r="B2480" s="16" t="s">
        <v>3644</v>
      </c>
      <c r="C2480" s="16" t="s">
        <v>2849</v>
      </c>
      <c r="D2480" s="16" t="s">
        <v>136</v>
      </c>
      <c r="E2480" s="16" t="n">
        <v>2</v>
      </c>
      <c r="F2480" s="16" t="n">
        <v>2131</v>
      </c>
      <c r="G2480" s="16" t="n">
        <v>0</v>
      </c>
      <c r="H2480" s="16" t="s">
        <v>70</v>
      </c>
      <c r="I2480" s="16" t="s">
        <v>60</v>
      </c>
      <c r="J2480" s="16" t="n">
        <v>6</v>
      </c>
      <c r="K2480" s="16" t="n">
        <v>4</v>
      </c>
      <c r="L2480" s="16" t="s">
        <v>41</v>
      </c>
      <c r="M2480" s="16" t="str">
        <f aca="false">IF(COUNTIF($A$2:A2480,A2480)&gt;1,"DUPLICATE","")</f>
        <v/>
      </c>
    </row>
    <row r="2481" customFormat="false" ht="15" hidden="false" customHeight="false" outlineLevel="0" collapsed="false">
      <c r="A2481" s="16" t="s">
        <v>3649</v>
      </c>
      <c r="B2481" s="16" t="s">
        <v>3644</v>
      </c>
      <c r="C2481" s="16" t="s">
        <v>3163</v>
      </c>
      <c r="D2481" s="16" t="s">
        <v>222</v>
      </c>
      <c r="E2481" s="16" t="n">
        <v>2</v>
      </c>
      <c r="F2481" s="16" t="n">
        <v>1912</v>
      </c>
      <c r="G2481" s="16" t="n">
        <v>0.2</v>
      </c>
      <c r="H2481" s="16" t="s">
        <v>112</v>
      </c>
      <c r="I2481" s="16" t="s">
        <v>71</v>
      </c>
      <c r="J2481" s="16" t="n">
        <v>5</v>
      </c>
      <c r="K2481" s="16" t="n">
        <v>5</v>
      </c>
      <c r="L2481" s="16" t="s">
        <v>41</v>
      </c>
      <c r="M2481" s="16" t="str">
        <f aca="false">IF(COUNTIF($A$2:A2481,A2481)&gt;1,"DUPLICATE","")</f>
        <v/>
      </c>
    </row>
    <row r="2482" customFormat="false" ht="15" hidden="false" customHeight="false" outlineLevel="0" collapsed="false">
      <c r="A2482" s="16" t="s">
        <v>3650</v>
      </c>
      <c r="B2482" s="16" t="s">
        <v>3644</v>
      </c>
      <c r="C2482" s="16" t="s">
        <v>1225</v>
      </c>
      <c r="D2482" s="16" t="s">
        <v>173</v>
      </c>
      <c r="E2482" s="16" t="n">
        <v>2</v>
      </c>
      <c r="F2482" s="16" t="n">
        <v>1180</v>
      </c>
      <c r="G2482" s="16" t="n">
        <v>0.2</v>
      </c>
      <c r="H2482" s="16" t="s">
        <v>112</v>
      </c>
      <c r="I2482" s="16" t="s">
        <v>40</v>
      </c>
      <c r="J2482" s="16" t="n">
        <v>2</v>
      </c>
      <c r="K2482" s="16"/>
      <c r="L2482" s="16" t="s">
        <v>41</v>
      </c>
      <c r="M2482" s="16" t="str">
        <f aca="false">IF(COUNTIF($A$2:A2482,A2482)&gt;1,"DUPLICATE","")</f>
        <v/>
      </c>
    </row>
    <row r="2483" customFormat="false" ht="15" hidden="false" customHeight="false" outlineLevel="0" collapsed="false">
      <c r="A2483" s="16" t="s">
        <v>3651</v>
      </c>
      <c r="B2483" s="16" t="s">
        <v>3644</v>
      </c>
      <c r="C2483" s="16" t="s">
        <v>3652</v>
      </c>
      <c r="D2483" s="16" t="s">
        <v>341</v>
      </c>
      <c r="E2483" s="16" t="n">
        <v>1</v>
      </c>
      <c r="F2483" s="16" t="n">
        <v>1055</v>
      </c>
      <c r="G2483" s="16" t="n">
        <v>0</v>
      </c>
      <c r="H2483" s="16" t="s">
        <v>527</v>
      </c>
      <c r="I2483" s="16" t="s">
        <v>60</v>
      </c>
      <c r="J2483" s="16" t="n">
        <v>3</v>
      </c>
      <c r="K2483" s="16" t="n">
        <v>5</v>
      </c>
      <c r="L2483" s="16" t="s">
        <v>41</v>
      </c>
      <c r="M2483" s="16" t="str">
        <f aca="false">IF(COUNTIF($A$2:A2483,A2483)&gt;1,"DUPLICATE","")</f>
        <v/>
      </c>
    </row>
    <row r="2484" customFormat="false" ht="15" hidden="false" customHeight="false" outlineLevel="0" collapsed="false">
      <c r="A2484" s="16" t="s">
        <v>3653</v>
      </c>
      <c r="B2484" s="16" t="s">
        <v>3644</v>
      </c>
      <c r="C2484" s="16" t="s">
        <v>977</v>
      </c>
      <c r="D2484" s="16" t="s">
        <v>74</v>
      </c>
      <c r="E2484" s="16" t="n">
        <v>2</v>
      </c>
      <c r="F2484" s="16" t="n">
        <v>19561</v>
      </c>
      <c r="G2484" s="16" t="n">
        <v>0</v>
      </c>
      <c r="H2484" s="16" t="s">
        <v>1899</v>
      </c>
      <c r="I2484" s="16" t="s">
        <v>40</v>
      </c>
      <c r="J2484" s="16" t="n">
        <v>4</v>
      </c>
      <c r="K2484" s="16" t="n">
        <v>3</v>
      </c>
      <c r="L2484" s="16" t="s">
        <v>57</v>
      </c>
      <c r="M2484" s="16" t="str">
        <f aca="false">IF(COUNTIF($A$2:A2484,A2484)&gt;1,"DUPLICATE","")</f>
        <v/>
      </c>
    </row>
    <row r="2485" customFormat="false" ht="15" hidden="false" customHeight="false" outlineLevel="0" collapsed="false">
      <c r="A2485" s="16" t="s">
        <v>3654</v>
      </c>
      <c r="B2485" s="16" t="s">
        <v>3644</v>
      </c>
      <c r="C2485" s="16" t="s">
        <v>1164</v>
      </c>
      <c r="D2485" s="16" t="s">
        <v>142</v>
      </c>
      <c r="E2485" s="16" t="n">
        <v>2</v>
      </c>
      <c r="F2485" s="16" t="n">
        <v>571</v>
      </c>
      <c r="G2485" s="16" t="n">
        <v>0.1</v>
      </c>
      <c r="H2485" s="16" t="s">
        <v>70</v>
      </c>
      <c r="I2485" s="16" t="s">
        <v>47</v>
      </c>
      <c r="J2485" s="16" t="n">
        <v>7</v>
      </c>
      <c r="K2485" s="16" t="n">
        <v>3</v>
      </c>
      <c r="L2485" s="16" t="s">
        <v>41</v>
      </c>
      <c r="M2485" s="16" t="str">
        <f aca="false">IF(COUNTIF($A$2:A2485,A2485)&gt;1,"DUPLICATE","")</f>
        <v/>
      </c>
    </row>
    <row r="2486" customFormat="false" ht="15" hidden="false" customHeight="false" outlineLevel="0" collapsed="false">
      <c r="A2486" s="16" t="s">
        <v>3655</v>
      </c>
      <c r="B2486" s="16" t="s">
        <v>3644</v>
      </c>
      <c r="C2486" s="16" t="s">
        <v>941</v>
      </c>
      <c r="D2486" s="16" t="s">
        <v>254</v>
      </c>
      <c r="E2486" s="16" t="n">
        <v>1</v>
      </c>
      <c r="F2486" s="16" t="n">
        <v>950</v>
      </c>
      <c r="G2486" s="16" t="n">
        <v>0.05</v>
      </c>
      <c r="H2486" s="16" t="s">
        <v>130</v>
      </c>
      <c r="I2486" s="16" t="s">
        <v>100</v>
      </c>
      <c r="J2486" s="16" t="n">
        <v>2</v>
      </c>
      <c r="K2486" s="16" t="n">
        <v>5</v>
      </c>
      <c r="L2486" s="16" t="s">
        <v>174</v>
      </c>
      <c r="M2486" s="16" t="str">
        <f aca="false">IF(COUNTIF($A$2:A2486,A2486)&gt;1,"DUPLICATE","")</f>
        <v/>
      </c>
    </row>
    <row r="2487" customFormat="false" ht="15" hidden="false" customHeight="false" outlineLevel="0" collapsed="false">
      <c r="A2487" s="16" t="s">
        <v>3656</v>
      </c>
      <c r="B2487" s="16" t="s">
        <v>3644</v>
      </c>
      <c r="C2487" s="16" t="s">
        <v>2250</v>
      </c>
      <c r="D2487" s="16" t="s">
        <v>165</v>
      </c>
      <c r="E2487" s="16" t="n">
        <v>2</v>
      </c>
      <c r="F2487" s="16" t="n">
        <v>877</v>
      </c>
      <c r="G2487" s="16" t="n">
        <v>0.05</v>
      </c>
      <c r="H2487" s="16" t="s">
        <v>70</v>
      </c>
      <c r="I2487" s="16" t="s">
        <v>40</v>
      </c>
      <c r="J2487" s="16" t="n">
        <v>6</v>
      </c>
      <c r="K2487" s="16" t="n">
        <v>3</v>
      </c>
      <c r="L2487" s="16" t="s">
        <v>41</v>
      </c>
      <c r="M2487" s="16" t="str">
        <f aca="false">IF(COUNTIF($A$2:A2487,A2487)&gt;1,"DUPLICATE","")</f>
        <v/>
      </c>
    </row>
    <row r="2488" customFormat="false" ht="15" hidden="false" customHeight="false" outlineLevel="0" collapsed="false">
      <c r="A2488" s="16" t="s">
        <v>3657</v>
      </c>
      <c r="B2488" s="16" t="s">
        <v>3644</v>
      </c>
      <c r="C2488" s="16" t="s">
        <v>699</v>
      </c>
      <c r="D2488" s="16" t="s">
        <v>262</v>
      </c>
      <c r="E2488" s="16" t="n">
        <v>1</v>
      </c>
      <c r="F2488" s="16" t="n">
        <v>807</v>
      </c>
      <c r="G2488" s="16" t="n">
        <v>0.15</v>
      </c>
      <c r="H2488" s="16" t="s">
        <v>39</v>
      </c>
      <c r="I2488" s="16" t="s">
        <v>40</v>
      </c>
      <c r="J2488" s="16" t="n">
        <v>2</v>
      </c>
      <c r="K2488" s="16" t="n">
        <v>4</v>
      </c>
      <c r="L2488" s="16" t="s">
        <v>41</v>
      </c>
      <c r="M2488" s="16" t="str">
        <f aca="false">IF(COUNTIF($A$2:A2488,A2488)&gt;1,"DUPLICATE","")</f>
        <v/>
      </c>
    </row>
    <row r="2489" customFormat="false" ht="15" hidden="false" customHeight="false" outlineLevel="0" collapsed="false">
      <c r="A2489" s="16" t="s">
        <v>3658</v>
      </c>
      <c r="B2489" s="16" t="s">
        <v>3644</v>
      </c>
      <c r="C2489" s="16" t="s">
        <v>303</v>
      </c>
      <c r="D2489" s="16" t="s">
        <v>111</v>
      </c>
      <c r="E2489" s="16" t="n">
        <v>4</v>
      </c>
      <c r="F2489" s="16" t="n">
        <v>1022</v>
      </c>
      <c r="G2489" s="16" t="n">
        <v>0</v>
      </c>
      <c r="H2489" s="16" t="s">
        <v>81</v>
      </c>
      <c r="I2489" s="16" t="s">
        <v>60</v>
      </c>
      <c r="J2489" s="16" t="n">
        <v>3</v>
      </c>
      <c r="K2489" s="16" t="n">
        <v>5</v>
      </c>
      <c r="L2489" s="16" t="s">
        <v>41</v>
      </c>
      <c r="M2489" s="16" t="str">
        <f aca="false">IF(COUNTIF($A$2:A2489,A2489)&gt;1,"DUPLICATE","")</f>
        <v/>
      </c>
    </row>
    <row r="2490" customFormat="false" ht="15" hidden="false" customHeight="false" outlineLevel="0" collapsed="false">
      <c r="A2490" s="16" t="s">
        <v>3659</v>
      </c>
      <c r="B2490" s="16" t="s">
        <v>3644</v>
      </c>
      <c r="C2490" s="16" t="s">
        <v>896</v>
      </c>
      <c r="D2490" s="16" t="s">
        <v>149</v>
      </c>
      <c r="E2490" s="16" t="n">
        <v>2</v>
      </c>
      <c r="F2490" s="16" t="n">
        <v>1580</v>
      </c>
      <c r="G2490" s="16" t="n">
        <v>0.1</v>
      </c>
      <c r="H2490" s="16" t="s">
        <v>208</v>
      </c>
      <c r="I2490" s="16" t="s">
        <v>40</v>
      </c>
      <c r="J2490" s="16" t="n">
        <v>6</v>
      </c>
      <c r="K2490" s="16" t="n">
        <v>5</v>
      </c>
      <c r="L2490" s="16" t="s">
        <v>41</v>
      </c>
      <c r="M2490" s="16" t="str">
        <f aca="false">IF(COUNTIF($A$2:A2490,A2490)&gt;1,"DUPLICATE","")</f>
        <v/>
      </c>
    </row>
    <row r="2491" customFormat="false" ht="15" hidden="false" customHeight="false" outlineLevel="0" collapsed="false">
      <c r="A2491" s="16" t="s">
        <v>3660</v>
      </c>
      <c r="B2491" s="16" t="s">
        <v>3661</v>
      </c>
      <c r="C2491" s="16" t="s">
        <v>1692</v>
      </c>
      <c r="D2491" s="16" t="s">
        <v>165</v>
      </c>
      <c r="E2491" s="16" t="n">
        <v>1</v>
      </c>
      <c r="F2491" s="16" t="n">
        <v>858</v>
      </c>
      <c r="G2491" s="16" t="n">
        <v>0.05</v>
      </c>
      <c r="H2491" s="16" t="s">
        <v>56</v>
      </c>
      <c r="I2491" s="16" t="s">
        <v>47</v>
      </c>
      <c r="J2491" s="16" t="n">
        <v>6</v>
      </c>
      <c r="K2491" s="16" t="n">
        <v>3</v>
      </c>
      <c r="L2491" s="16" t="s">
        <v>41</v>
      </c>
      <c r="M2491" s="16" t="str">
        <f aca="false">IF(COUNTIF($A$2:A2491,A2491)&gt;1,"DUPLICATE","")</f>
        <v/>
      </c>
    </row>
    <row r="2492" customFormat="false" ht="15" hidden="false" customHeight="false" outlineLevel="0" collapsed="false">
      <c r="A2492" s="16" t="s">
        <v>3662</v>
      </c>
      <c r="B2492" s="16" t="s">
        <v>3661</v>
      </c>
      <c r="C2492" s="16" t="s">
        <v>457</v>
      </c>
      <c r="D2492" s="16" t="s">
        <v>225</v>
      </c>
      <c r="E2492" s="16" t="n">
        <v>1</v>
      </c>
      <c r="F2492" s="16" t="n">
        <v>385</v>
      </c>
      <c r="G2492" s="16" t="n">
        <v>0.05</v>
      </c>
      <c r="H2492" s="16" t="s">
        <v>112</v>
      </c>
      <c r="I2492" s="16" t="s">
        <v>60</v>
      </c>
      <c r="J2492" s="16" t="n">
        <v>2</v>
      </c>
      <c r="K2492" s="16" t="n">
        <v>4</v>
      </c>
      <c r="L2492" s="16" t="s">
        <v>41</v>
      </c>
      <c r="M2492" s="16" t="str">
        <f aca="false">IF(COUNTIF($A$2:A2492,A2492)&gt;1,"DUPLICATE","")</f>
        <v/>
      </c>
    </row>
    <row r="2493" customFormat="false" ht="15" hidden="false" customHeight="false" outlineLevel="0" collapsed="false">
      <c r="A2493" s="16" t="s">
        <v>3663</v>
      </c>
      <c r="B2493" s="16" t="s">
        <v>3661</v>
      </c>
      <c r="C2493" s="16" t="s">
        <v>1271</v>
      </c>
      <c r="D2493" s="16" t="s">
        <v>51</v>
      </c>
      <c r="E2493" s="16" t="n">
        <v>1</v>
      </c>
      <c r="F2493" s="16" t="n">
        <v>2355</v>
      </c>
      <c r="G2493" s="16" t="n">
        <v>0.15</v>
      </c>
      <c r="H2493" s="16" t="s">
        <v>130</v>
      </c>
      <c r="I2493" s="16" t="s">
        <v>60</v>
      </c>
      <c r="J2493" s="16" t="n">
        <v>3</v>
      </c>
      <c r="K2493" s="16" t="n">
        <v>3</v>
      </c>
      <c r="L2493" s="16" t="s">
        <v>57</v>
      </c>
      <c r="M2493" s="16" t="str">
        <f aca="false">IF(COUNTIF($A$2:A2493,A2493)&gt;1,"DUPLICATE","")</f>
        <v/>
      </c>
    </row>
    <row r="2494" customFormat="false" ht="15" hidden="false" customHeight="false" outlineLevel="0" collapsed="false">
      <c r="A2494" s="16" t="s">
        <v>3664</v>
      </c>
      <c r="B2494" s="16" t="s">
        <v>3661</v>
      </c>
      <c r="C2494" s="16" t="s">
        <v>2838</v>
      </c>
      <c r="D2494" s="16" t="s">
        <v>396</v>
      </c>
      <c r="E2494" s="16" t="n">
        <v>1</v>
      </c>
      <c r="F2494" s="16" t="n">
        <v>5256</v>
      </c>
      <c r="G2494" s="16" t="n">
        <v>0.05</v>
      </c>
      <c r="H2494" s="16" t="s">
        <v>81</v>
      </c>
      <c r="I2494" s="16" t="s">
        <v>60</v>
      </c>
      <c r="J2494" s="16" t="n">
        <v>3</v>
      </c>
      <c r="K2494" s="16" t="n">
        <v>4</v>
      </c>
      <c r="L2494" s="16" t="s">
        <v>41</v>
      </c>
      <c r="M2494" s="16" t="str">
        <f aca="false">IF(COUNTIF($A$2:A2494,A2494)&gt;1,"DUPLICATE","")</f>
        <v/>
      </c>
    </row>
    <row r="2495" customFormat="false" ht="15" hidden="false" customHeight="false" outlineLevel="0" collapsed="false">
      <c r="A2495" s="16" t="s">
        <v>3665</v>
      </c>
      <c r="B2495" s="16" t="s">
        <v>3661</v>
      </c>
      <c r="C2495" s="16" t="s">
        <v>1044</v>
      </c>
      <c r="D2495" s="16" t="s">
        <v>63</v>
      </c>
      <c r="E2495" s="16" t="n">
        <v>1</v>
      </c>
      <c r="F2495" s="16" t="n">
        <v>1496</v>
      </c>
      <c r="G2495" s="16" t="n">
        <v>0</v>
      </c>
      <c r="H2495" s="16" t="s">
        <v>67</v>
      </c>
      <c r="I2495" s="16" t="s">
        <v>40</v>
      </c>
      <c r="J2495" s="16" t="n">
        <v>4</v>
      </c>
      <c r="K2495" s="16" t="n">
        <v>4</v>
      </c>
      <c r="L2495" s="16" t="s">
        <v>41</v>
      </c>
      <c r="M2495" s="16" t="str">
        <f aca="false">IF(COUNTIF($A$2:A2495,A2495)&gt;1,"DUPLICATE","")</f>
        <v/>
      </c>
    </row>
    <row r="2496" customFormat="false" ht="15" hidden="false" customHeight="false" outlineLevel="0" collapsed="false">
      <c r="A2496" s="16" t="s">
        <v>3666</v>
      </c>
      <c r="B2496" s="16" t="s">
        <v>3661</v>
      </c>
      <c r="C2496" s="16" t="s">
        <v>138</v>
      </c>
      <c r="D2496" s="16" t="s">
        <v>99</v>
      </c>
      <c r="E2496" s="16" t="n">
        <v>1</v>
      </c>
      <c r="F2496" s="16" t="n">
        <v>669</v>
      </c>
      <c r="G2496" s="16" t="n">
        <v>0.1</v>
      </c>
      <c r="H2496" s="16" t="s">
        <v>130</v>
      </c>
      <c r="I2496" s="16" t="s">
        <v>60</v>
      </c>
      <c r="J2496" s="16" t="n">
        <v>6</v>
      </c>
      <c r="K2496" s="16" t="n">
        <v>3</v>
      </c>
      <c r="L2496" s="16" t="s">
        <v>41</v>
      </c>
      <c r="M2496" s="16" t="str">
        <f aca="false">IF(COUNTIF($A$2:A2496,A2496)&gt;1,"DUPLICATE","")</f>
        <v/>
      </c>
    </row>
    <row r="2497" customFormat="false" ht="15" hidden="false" customHeight="false" outlineLevel="0" collapsed="false">
      <c r="A2497" s="16" t="s">
        <v>3667</v>
      </c>
      <c r="B2497" s="16" t="s">
        <v>3661</v>
      </c>
      <c r="C2497" s="16" t="s">
        <v>1793</v>
      </c>
      <c r="D2497" s="16" t="s">
        <v>74</v>
      </c>
      <c r="E2497" s="16" t="n">
        <v>2</v>
      </c>
      <c r="F2497" s="16" t="n">
        <v>18398</v>
      </c>
      <c r="G2497" s="16" t="n">
        <v>0.15</v>
      </c>
      <c r="H2497" s="16" t="s">
        <v>70</v>
      </c>
      <c r="I2497" s="16" t="s">
        <v>40</v>
      </c>
      <c r="J2497" s="16" t="n">
        <v>4</v>
      </c>
      <c r="K2497" s="16" t="n">
        <v>3</v>
      </c>
      <c r="L2497" s="16" t="s">
        <v>57</v>
      </c>
      <c r="M2497" s="16" t="str">
        <f aca="false">IF(COUNTIF($A$2:A2497,A2497)&gt;1,"DUPLICATE","")</f>
        <v/>
      </c>
    </row>
    <row r="2498" customFormat="false" ht="15" hidden="false" customHeight="false" outlineLevel="0" collapsed="false">
      <c r="A2498" s="16" t="s">
        <v>3668</v>
      </c>
      <c r="B2498" s="16" t="s">
        <v>3661</v>
      </c>
      <c r="C2498" s="16" t="s">
        <v>107</v>
      </c>
      <c r="D2498" s="16" t="s">
        <v>149</v>
      </c>
      <c r="E2498" s="16" t="n">
        <v>1</v>
      </c>
      <c r="F2498" s="16" t="n">
        <v>1630</v>
      </c>
      <c r="G2498" s="16" t="n">
        <v>0.2</v>
      </c>
      <c r="H2498" s="16" t="s">
        <v>67</v>
      </c>
      <c r="I2498" s="16" t="s">
        <v>71</v>
      </c>
      <c r="J2498" s="16" t="n">
        <v>5</v>
      </c>
      <c r="K2498" s="16" t="n">
        <v>2</v>
      </c>
      <c r="L2498" s="16" t="s">
        <v>57</v>
      </c>
      <c r="M2498" s="16" t="str">
        <f aca="false">IF(COUNTIF($A$2:A2498,A2498)&gt;1,"DUPLICATE","")</f>
        <v/>
      </c>
    </row>
    <row r="2499" customFormat="false" ht="15" hidden="false" customHeight="false" outlineLevel="0" collapsed="false">
      <c r="A2499" s="16" t="s">
        <v>3669</v>
      </c>
      <c r="B2499" s="16" t="s">
        <v>3661</v>
      </c>
      <c r="C2499" s="16" t="s">
        <v>2375</v>
      </c>
      <c r="D2499" s="16" t="s">
        <v>136</v>
      </c>
      <c r="E2499" s="16" t="n">
        <v>1</v>
      </c>
      <c r="F2499" s="16" t="n">
        <v>2095</v>
      </c>
      <c r="G2499" s="16" t="n">
        <v>0.05</v>
      </c>
      <c r="H2499" s="16" t="s">
        <v>39</v>
      </c>
      <c r="I2499" s="16" t="s">
        <v>60</v>
      </c>
      <c r="J2499" s="16" t="n">
        <v>6</v>
      </c>
      <c r="K2499" s="16" t="n">
        <v>3</v>
      </c>
      <c r="L2499" s="16" t="s">
        <v>41</v>
      </c>
      <c r="M2499" s="16" t="str">
        <f aca="false">IF(COUNTIF($A$2:A2499,A2499)&gt;1,"DUPLICATE","")</f>
        <v/>
      </c>
    </row>
    <row r="2500" customFormat="false" ht="15" hidden="false" customHeight="false" outlineLevel="0" collapsed="false">
      <c r="A2500" s="16" t="s">
        <v>3670</v>
      </c>
      <c r="B2500" s="16" t="s">
        <v>3661</v>
      </c>
      <c r="C2500" s="16" t="s">
        <v>470</v>
      </c>
      <c r="D2500" s="16" t="s">
        <v>262</v>
      </c>
      <c r="E2500" s="16" t="n">
        <v>2</v>
      </c>
      <c r="F2500" s="16" t="n">
        <v>831</v>
      </c>
      <c r="G2500" s="16" t="n">
        <v>0</v>
      </c>
      <c r="H2500" s="16" t="s">
        <v>208</v>
      </c>
      <c r="I2500" s="16" t="s">
        <v>60</v>
      </c>
      <c r="J2500" s="16" t="n">
        <v>4</v>
      </c>
      <c r="K2500" s="16" t="n">
        <v>5</v>
      </c>
      <c r="L2500" s="16" t="s">
        <v>41</v>
      </c>
      <c r="M2500" s="16" t="str">
        <f aca="false">IF(COUNTIF($A$2:A2500,A2500)&gt;1,"DUPLICATE","")</f>
        <v/>
      </c>
    </row>
    <row r="2501" customFormat="false" ht="15" hidden="false" customHeight="false" outlineLevel="0" collapsed="false">
      <c r="A2501" s="16" t="s">
        <v>3671</v>
      </c>
      <c r="B2501" s="16" t="s">
        <v>3661</v>
      </c>
      <c r="C2501" s="16" t="s">
        <v>511</v>
      </c>
      <c r="D2501" s="16" t="s">
        <v>129</v>
      </c>
      <c r="E2501" s="16" t="n">
        <v>3</v>
      </c>
      <c r="F2501" s="16" t="n">
        <v>610</v>
      </c>
      <c r="G2501" s="16" t="n">
        <v>0.2</v>
      </c>
      <c r="H2501" s="16" t="s">
        <v>56</v>
      </c>
      <c r="I2501" s="16" t="s">
        <v>123</v>
      </c>
      <c r="J2501" s="16" t="n">
        <v>4</v>
      </c>
      <c r="K2501" s="16" t="n">
        <v>5</v>
      </c>
      <c r="L2501" s="16" t="s">
        <v>41</v>
      </c>
      <c r="M2501" s="16" t="str">
        <f aca="false">IF(COUNTIF($A$2:A2501,A2501)&gt;1,"DUPLICATE","")</f>
        <v/>
      </c>
    </row>
    <row r="2502" customFormat="false" ht="15" hidden="false" customHeight="false" outlineLevel="0" collapsed="false">
      <c r="A2502" s="16" t="s">
        <v>3672</v>
      </c>
      <c r="B2502" s="16" t="s">
        <v>3661</v>
      </c>
      <c r="C2502" s="16" t="s">
        <v>2202</v>
      </c>
      <c r="D2502" s="16" t="s">
        <v>300</v>
      </c>
      <c r="E2502" s="16" t="n">
        <v>2</v>
      </c>
      <c r="F2502" s="16" t="n">
        <v>2398</v>
      </c>
      <c r="G2502" s="16" t="n">
        <v>0.2</v>
      </c>
      <c r="H2502" s="16" t="s">
        <v>130</v>
      </c>
      <c r="I2502" s="16" t="s">
        <v>47</v>
      </c>
      <c r="J2502" s="16" t="n">
        <v>4</v>
      </c>
      <c r="K2502" s="16" t="n">
        <v>4</v>
      </c>
      <c r="L2502" s="16" t="s">
        <v>41</v>
      </c>
      <c r="M2502" s="16" t="str">
        <f aca="false">IF(COUNTIF($A$2:A2502,A2502)&gt;1,"DUPLICATE","")</f>
        <v/>
      </c>
    </row>
    <row r="2503" customFormat="false" ht="15" hidden="false" customHeight="false" outlineLevel="0" collapsed="false">
      <c r="A2503" s="16" t="s">
        <v>3673</v>
      </c>
      <c r="B2503" s="16" t="s">
        <v>3661</v>
      </c>
      <c r="C2503" s="16" t="s">
        <v>680</v>
      </c>
      <c r="D2503" s="16" t="s">
        <v>105</v>
      </c>
      <c r="E2503" s="16" t="n">
        <v>2</v>
      </c>
      <c r="F2503" s="16" t="n">
        <v>415</v>
      </c>
      <c r="G2503" s="16" t="n">
        <v>0.1</v>
      </c>
      <c r="H2503" s="16" t="s">
        <v>70</v>
      </c>
      <c r="I2503" s="16" t="s">
        <v>60</v>
      </c>
      <c r="J2503" s="16" t="n">
        <v>5</v>
      </c>
      <c r="K2503" s="16" t="n">
        <v>2</v>
      </c>
      <c r="L2503" s="16" t="s">
        <v>57</v>
      </c>
      <c r="M2503" s="16" t="str">
        <f aca="false">IF(COUNTIF($A$2:A2503,A2503)&gt;1,"DUPLICATE","")</f>
        <v/>
      </c>
    </row>
    <row r="2504" customFormat="false" ht="15" hidden="false" customHeight="false" outlineLevel="0" collapsed="false">
      <c r="A2504" s="16" t="s">
        <v>3674</v>
      </c>
      <c r="B2504" s="16" t="s">
        <v>3661</v>
      </c>
      <c r="C2504" s="16" t="s">
        <v>1722</v>
      </c>
      <c r="D2504" s="16" t="s">
        <v>396</v>
      </c>
      <c r="E2504" s="16" t="n">
        <v>1</v>
      </c>
      <c r="F2504" s="16" t="n">
        <v>5707</v>
      </c>
      <c r="G2504" s="16" t="n">
        <v>0.3</v>
      </c>
      <c r="H2504" s="16" t="s">
        <v>67</v>
      </c>
      <c r="I2504" s="16" t="s">
        <v>60</v>
      </c>
      <c r="J2504" s="16" t="n">
        <v>3</v>
      </c>
      <c r="K2504" s="16" t="n">
        <v>4</v>
      </c>
      <c r="L2504" s="16" t="s">
        <v>41</v>
      </c>
      <c r="M2504" s="16" t="str">
        <f aca="false">IF(COUNTIF($A$2:A2504,A2504)&gt;1,"DUPLICATE","")</f>
        <v/>
      </c>
    </row>
    <row r="2505" customFormat="false" ht="15" hidden="false" customHeight="false" outlineLevel="0" collapsed="false">
      <c r="A2505" s="16" t="s">
        <v>3675</v>
      </c>
      <c r="B2505" s="16" t="s">
        <v>3661</v>
      </c>
      <c r="C2505" s="16" t="s">
        <v>2493</v>
      </c>
      <c r="D2505" s="16" t="s">
        <v>63</v>
      </c>
      <c r="E2505" s="16" t="n">
        <v>3</v>
      </c>
      <c r="F2505" s="16" t="n">
        <v>1487</v>
      </c>
      <c r="G2505" s="16" t="n">
        <v>0.2</v>
      </c>
      <c r="H2505" s="16" t="s">
        <v>39</v>
      </c>
      <c r="I2505" s="16" t="s">
        <v>60</v>
      </c>
      <c r="J2505" s="16" t="n">
        <v>2</v>
      </c>
      <c r="K2505" s="16" t="n">
        <v>4</v>
      </c>
      <c r="L2505" s="16" t="s">
        <v>41</v>
      </c>
      <c r="M2505" s="16" t="str">
        <f aca="false">IF(COUNTIF($A$2:A2505,A2505)&gt;1,"DUPLICATE","")</f>
        <v/>
      </c>
    </row>
    <row r="2506" customFormat="false" ht="15" hidden="false" customHeight="false" outlineLevel="0" collapsed="false">
      <c r="A2506" s="16" t="s">
        <v>3676</v>
      </c>
      <c r="B2506" s="16" t="s">
        <v>3661</v>
      </c>
      <c r="C2506" s="16" t="s">
        <v>118</v>
      </c>
      <c r="D2506" s="16" t="s">
        <v>184</v>
      </c>
      <c r="E2506" s="16" t="n">
        <v>1</v>
      </c>
      <c r="F2506" s="16" t="n">
        <v>1350</v>
      </c>
      <c r="G2506" s="16" t="n">
        <v>0.2</v>
      </c>
      <c r="H2506" s="16" t="s">
        <v>120</v>
      </c>
      <c r="I2506" s="16" t="s">
        <v>60</v>
      </c>
      <c r="J2506" s="16" t="n">
        <v>6</v>
      </c>
      <c r="K2506" s="16" t="n">
        <v>4</v>
      </c>
      <c r="L2506" s="16" t="s">
        <v>41</v>
      </c>
      <c r="M2506" s="16" t="str">
        <f aca="false">IF(COUNTIF($A$2:A2506,A2506)&gt;1,"DUPLICATE","")</f>
        <v/>
      </c>
    </row>
    <row r="2507" customFormat="false" ht="15" hidden="false" customHeight="false" outlineLevel="0" collapsed="false">
      <c r="A2507" s="16" t="s">
        <v>3677</v>
      </c>
      <c r="B2507" s="16" t="s">
        <v>3678</v>
      </c>
      <c r="C2507" s="16" t="s">
        <v>2118</v>
      </c>
      <c r="D2507" s="16" t="s">
        <v>300</v>
      </c>
      <c r="E2507" s="16" t="n">
        <v>2</v>
      </c>
      <c r="F2507" s="16" t="n">
        <v>2409</v>
      </c>
      <c r="G2507" s="16" t="n">
        <v>0</v>
      </c>
      <c r="H2507" s="16" t="s">
        <v>39</v>
      </c>
      <c r="I2507" s="16" t="s">
        <v>71</v>
      </c>
      <c r="J2507" s="16" t="n">
        <v>4</v>
      </c>
      <c r="K2507" s="16" t="n">
        <v>4</v>
      </c>
      <c r="L2507" s="16" t="s">
        <v>41</v>
      </c>
      <c r="M2507" s="16" t="str">
        <f aca="false">IF(COUNTIF($A$2:A2507,A2507)&gt;1,"DUPLICATE","")</f>
        <v/>
      </c>
    </row>
    <row r="2508" customFormat="false" ht="15" hidden="false" customHeight="false" outlineLevel="0" collapsed="false">
      <c r="A2508" s="16" t="s">
        <v>3679</v>
      </c>
      <c r="B2508" s="16" t="s">
        <v>3678</v>
      </c>
      <c r="C2508" s="16" t="s">
        <v>1528</v>
      </c>
      <c r="D2508" s="16" t="s">
        <v>99</v>
      </c>
      <c r="E2508" s="16" t="n">
        <v>1</v>
      </c>
      <c r="F2508" s="16" t="n">
        <v>733</v>
      </c>
      <c r="G2508" s="16" t="n">
        <v>0</v>
      </c>
      <c r="H2508" s="16" t="s">
        <v>112</v>
      </c>
      <c r="I2508" s="16" t="s">
        <v>60</v>
      </c>
      <c r="J2508" s="16" t="n">
        <v>3</v>
      </c>
      <c r="K2508" s="16"/>
      <c r="L2508" s="16" t="s">
        <v>41</v>
      </c>
      <c r="M2508" s="16" t="str">
        <f aca="false">IF(COUNTIF($A$2:A2508,A2508)&gt;1,"DUPLICATE","")</f>
        <v/>
      </c>
    </row>
    <row r="2509" customFormat="false" ht="15" hidden="false" customHeight="false" outlineLevel="0" collapsed="false">
      <c r="A2509" s="16" t="s">
        <v>3680</v>
      </c>
      <c r="B2509" s="16" t="s">
        <v>3678</v>
      </c>
      <c r="C2509" s="16" t="s">
        <v>296</v>
      </c>
      <c r="D2509" s="16" t="s">
        <v>146</v>
      </c>
      <c r="E2509" s="16" t="n">
        <v>1</v>
      </c>
      <c r="F2509" s="16" t="n">
        <v>427</v>
      </c>
      <c r="G2509" s="16" t="n">
        <v>0.05</v>
      </c>
      <c r="H2509" s="16" t="s">
        <v>70</v>
      </c>
      <c r="I2509" s="16" t="s">
        <v>40</v>
      </c>
      <c r="J2509" s="16" t="n">
        <v>6</v>
      </c>
      <c r="K2509" s="16" t="n">
        <v>4</v>
      </c>
      <c r="L2509" s="16" t="s">
        <v>41</v>
      </c>
      <c r="M2509" s="16" t="str">
        <f aca="false">IF(COUNTIF($A$2:A2509,A2509)&gt;1,"DUPLICATE","")</f>
        <v/>
      </c>
    </row>
    <row r="2510" customFormat="false" ht="15" hidden="false" customHeight="false" outlineLevel="0" collapsed="false">
      <c r="A2510" s="16" t="s">
        <v>3681</v>
      </c>
      <c r="B2510" s="16" t="s">
        <v>3678</v>
      </c>
      <c r="C2510" s="16" t="s">
        <v>1164</v>
      </c>
      <c r="D2510" s="16" t="s">
        <v>74</v>
      </c>
      <c r="E2510" s="16" t="n">
        <v>1</v>
      </c>
      <c r="F2510" s="16" t="n">
        <v>18645</v>
      </c>
      <c r="G2510" s="16" t="n">
        <v>0.1</v>
      </c>
      <c r="H2510" s="16" t="s">
        <v>89</v>
      </c>
      <c r="I2510" s="16" t="s">
        <v>60</v>
      </c>
      <c r="J2510" s="16" t="n">
        <v>4</v>
      </c>
      <c r="K2510" s="16" t="n">
        <v>4</v>
      </c>
      <c r="L2510" s="16" t="s">
        <v>41</v>
      </c>
      <c r="M2510" s="16" t="str">
        <f aca="false">IF(COUNTIF($A$2:A2510,A2510)&gt;1,"DUPLICATE","")</f>
        <v/>
      </c>
    </row>
    <row r="2511" customFormat="false" ht="15" hidden="false" customHeight="false" outlineLevel="0" collapsed="false">
      <c r="A2511" s="16" t="s">
        <v>3682</v>
      </c>
      <c r="B2511" s="16" t="s">
        <v>3678</v>
      </c>
      <c r="C2511" s="16" t="s">
        <v>2133</v>
      </c>
      <c r="D2511" s="16" t="s">
        <v>254</v>
      </c>
      <c r="E2511" s="16" t="n">
        <v>2</v>
      </c>
      <c r="F2511" s="16" t="s">
        <v>3683</v>
      </c>
      <c r="G2511" s="16" t="n">
        <v>0</v>
      </c>
      <c r="H2511" s="16" t="s">
        <v>46</v>
      </c>
      <c r="I2511" s="16" t="s">
        <v>40</v>
      </c>
      <c r="J2511" s="16" t="n">
        <v>3</v>
      </c>
      <c r="K2511" s="16" t="n">
        <v>4</v>
      </c>
      <c r="L2511" s="16" t="s">
        <v>41</v>
      </c>
      <c r="M2511" s="16" t="str">
        <f aca="false">IF(COUNTIF($A$2:A2511,A2511)&gt;1,"DUPLICATE","")</f>
        <v/>
      </c>
    </row>
    <row r="2512" customFormat="false" ht="15" hidden="false" customHeight="false" outlineLevel="0" collapsed="false">
      <c r="A2512" s="16" t="s">
        <v>3684</v>
      </c>
      <c r="B2512" s="16" t="s">
        <v>3678</v>
      </c>
      <c r="C2512" s="16" t="s">
        <v>1053</v>
      </c>
      <c r="D2512" s="16" t="s">
        <v>108</v>
      </c>
      <c r="E2512" s="16" t="n">
        <v>1</v>
      </c>
      <c r="F2512" s="16" t="n">
        <v>3629</v>
      </c>
      <c r="G2512" s="16" t="n">
        <v>0.15</v>
      </c>
      <c r="H2512" s="16" t="s">
        <v>46</v>
      </c>
      <c r="I2512" s="16" t="s">
        <v>40</v>
      </c>
      <c r="J2512" s="16" t="n">
        <v>4</v>
      </c>
      <c r="K2512" s="16" t="n">
        <v>4</v>
      </c>
      <c r="L2512" s="16" t="s">
        <v>41</v>
      </c>
      <c r="M2512" s="16" t="str">
        <f aca="false">IF(COUNTIF($A$2:A2512,A2512)&gt;1,"DUPLICATE","")</f>
        <v/>
      </c>
    </row>
    <row r="2513" customFormat="false" ht="15" hidden="false" customHeight="false" outlineLevel="0" collapsed="false">
      <c r="A2513" s="16" t="s">
        <v>3685</v>
      </c>
      <c r="B2513" s="16" t="s">
        <v>3678</v>
      </c>
      <c r="C2513" s="16" t="s">
        <v>156</v>
      </c>
      <c r="D2513" s="16" t="s">
        <v>45</v>
      </c>
      <c r="E2513" s="16" t="n">
        <v>3</v>
      </c>
      <c r="F2513" s="16" t="n">
        <v>303</v>
      </c>
      <c r="G2513" s="16" t="n">
        <v>0.15</v>
      </c>
      <c r="H2513" s="16" t="s">
        <v>112</v>
      </c>
      <c r="I2513" s="16" t="s">
        <v>60</v>
      </c>
      <c r="J2513" s="16" t="n">
        <v>3</v>
      </c>
      <c r="K2513" s="16" t="n">
        <v>5</v>
      </c>
      <c r="L2513" s="16" t="s">
        <v>41</v>
      </c>
      <c r="M2513" s="16" t="str">
        <f aca="false">IF(COUNTIF($A$2:A2513,A2513)&gt;1,"DUPLICATE","")</f>
        <v/>
      </c>
    </row>
    <row r="2514" customFormat="false" ht="15" hidden="false" customHeight="false" outlineLevel="0" collapsed="false">
      <c r="A2514" s="16" t="s">
        <v>3686</v>
      </c>
      <c r="B2514" s="16" t="s">
        <v>3678</v>
      </c>
      <c r="C2514" s="16" t="s">
        <v>2548</v>
      </c>
      <c r="D2514" s="16" t="s">
        <v>136</v>
      </c>
      <c r="E2514" s="16" t="n">
        <v>2</v>
      </c>
      <c r="F2514" s="16" t="n">
        <v>2249</v>
      </c>
      <c r="G2514" s="16" t="n">
        <v>0</v>
      </c>
      <c r="H2514" s="16" t="s">
        <v>81</v>
      </c>
      <c r="I2514" s="16" t="s">
        <v>60</v>
      </c>
      <c r="J2514" s="16" t="n">
        <v>4</v>
      </c>
      <c r="K2514" s="16" t="n">
        <v>5</v>
      </c>
      <c r="L2514" s="16" t="s">
        <v>41</v>
      </c>
      <c r="M2514" s="16" t="str">
        <f aca="false">IF(COUNTIF($A$2:A2514,A2514)&gt;1,"DUPLICATE","")</f>
        <v/>
      </c>
    </row>
    <row r="2515" customFormat="false" ht="15" hidden="false" customHeight="false" outlineLevel="0" collapsed="false">
      <c r="A2515" s="16" t="s">
        <v>3687</v>
      </c>
      <c r="B2515" s="16" t="s">
        <v>3678</v>
      </c>
      <c r="C2515" s="16" t="s">
        <v>480</v>
      </c>
      <c r="D2515" s="16" t="s">
        <v>74</v>
      </c>
      <c r="E2515" s="16" t="n">
        <v>2</v>
      </c>
      <c r="F2515" s="16" t="s">
        <v>3688</v>
      </c>
      <c r="G2515" s="16" t="n">
        <v>0.05</v>
      </c>
      <c r="H2515" s="16" t="s">
        <v>161</v>
      </c>
      <c r="I2515" s="16" t="s">
        <v>100</v>
      </c>
      <c r="J2515" s="16" t="n">
        <v>3</v>
      </c>
      <c r="K2515" s="16" t="n">
        <v>5</v>
      </c>
      <c r="L2515" s="16" t="s">
        <v>41</v>
      </c>
      <c r="M2515" s="16" t="str">
        <f aca="false">IF(COUNTIF($A$2:A2515,A2515)&gt;1,"DUPLICATE","")</f>
        <v/>
      </c>
    </row>
    <row r="2516" customFormat="false" ht="15" hidden="false" customHeight="false" outlineLevel="0" collapsed="false">
      <c r="A2516" s="16" t="s">
        <v>3689</v>
      </c>
      <c r="B2516" s="16" t="s">
        <v>3678</v>
      </c>
      <c r="C2516" s="16" t="s">
        <v>1391</v>
      </c>
      <c r="D2516" s="16" t="s">
        <v>142</v>
      </c>
      <c r="E2516" s="16" t="n">
        <v>1</v>
      </c>
      <c r="F2516" s="16" t="n">
        <v>575</v>
      </c>
      <c r="G2516" s="16" t="n">
        <v>0.15</v>
      </c>
      <c r="H2516" s="16" t="s">
        <v>67</v>
      </c>
      <c r="I2516" s="16" t="s">
        <v>60</v>
      </c>
      <c r="J2516" s="16" t="n">
        <v>2</v>
      </c>
      <c r="K2516" s="16" t="n">
        <v>5</v>
      </c>
      <c r="L2516" s="16" t="s">
        <v>41</v>
      </c>
      <c r="M2516" s="16" t="str">
        <f aca="false">IF(COUNTIF($A$2:A2516,A2516)&gt;1,"DUPLICATE","")</f>
        <v/>
      </c>
    </row>
    <row r="2517" customFormat="false" ht="15" hidden="false" customHeight="false" outlineLevel="0" collapsed="false">
      <c r="A2517" s="16" t="s">
        <v>3690</v>
      </c>
      <c r="B2517" s="16" t="s">
        <v>3678</v>
      </c>
      <c r="C2517" s="16" t="s">
        <v>1259</v>
      </c>
      <c r="D2517" s="16" t="s">
        <v>254</v>
      </c>
      <c r="E2517" s="16" t="n">
        <v>1</v>
      </c>
      <c r="F2517" s="16" t="n">
        <v>978</v>
      </c>
      <c r="G2517" s="16" t="n">
        <v>0.05</v>
      </c>
      <c r="H2517" s="16" t="s">
        <v>46</v>
      </c>
      <c r="I2517" s="16" t="s">
        <v>60</v>
      </c>
      <c r="J2517" s="16" t="n">
        <v>4</v>
      </c>
      <c r="K2517" s="16" t="n">
        <v>4</v>
      </c>
      <c r="L2517" s="16" t="s">
        <v>41</v>
      </c>
      <c r="M2517" s="16" t="str">
        <f aca="false">IF(COUNTIF($A$2:A2517,A2517)&gt;1,"DUPLICATE","")</f>
        <v/>
      </c>
    </row>
    <row r="2518" customFormat="false" ht="15" hidden="false" customHeight="false" outlineLevel="0" collapsed="false">
      <c r="A2518" s="16" t="s">
        <v>3691</v>
      </c>
      <c r="B2518" s="16" t="s">
        <v>3678</v>
      </c>
      <c r="C2518" s="16" t="s">
        <v>1142</v>
      </c>
      <c r="D2518" s="16" t="s">
        <v>139</v>
      </c>
      <c r="E2518" s="16" t="n">
        <v>1</v>
      </c>
      <c r="F2518" s="16" t="n">
        <v>351</v>
      </c>
      <c r="G2518" s="16" t="n">
        <v>0.1</v>
      </c>
      <c r="H2518" s="16" t="s">
        <v>130</v>
      </c>
      <c r="I2518" s="16" t="s">
        <v>60</v>
      </c>
      <c r="J2518" s="16" t="n">
        <v>2</v>
      </c>
      <c r="K2518" s="16" t="n">
        <v>5</v>
      </c>
      <c r="L2518" s="16" t="s">
        <v>41</v>
      </c>
      <c r="M2518" s="16" t="str">
        <f aca="false">IF(COUNTIF($A$2:A2518,A2518)&gt;1,"DUPLICATE","")</f>
        <v/>
      </c>
    </row>
    <row r="2519" customFormat="false" ht="15" hidden="false" customHeight="false" outlineLevel="0" collapsed="false">
      <c r="A2519" s="16" t="s">
        <v>3692</v>
      </c>
      <c r="B2519" s="16" t="s">
        <v>3678</v>
      </c>
      <c r="C2519" s="16" t="s">
        <v>702</v>
      </c>
      <c r="D2519" s="16" t="s">
        <v>191</v>
      </c>
      <c r="E2519" s="16" t="n">
        <v>2</v>
      </c>
      <c r="F2519" s="16" t="n">
        <v>416</v>
      </c>
      <c r="G2519" s="16" t="n">
        <v>0.1</v>
      </c>
      <c r="H2519" s="16" t="s">
        <v>1899</v>
      </c>
      <c r="I2519" s="16" t="s">
        <v>40</v>
      </c>
      <c r="J2519" s="16" t="n">
        <v>2</v>
      </c>
      <c r="K2519" s="16"/>
      <c r="L2519" s="16" t="s">
        <v>41</v>
      </c>
      <c r="M2519" s="16" t="str">
        <f aca="false">IF(COUNTIF($A$2:A2519,A2519)&gt;1,"DUPLICATE","")</f>
        <v/>
      </c>
    </row>
    <row r="2520" customFormat="false" ht="15" hidden="false" customHeight="false" outlineLevel="0" collapsed="false">
      <c r="A2520" s="16" t="s">
        <v>3693</v>
      </c>
      <c r="B2520" s="16" t="s">
        <v>3694</v>
      </c>
      <c r="C2520" s="16" t="s">
        <v>1066</v>
      </c>
      <c r="D2520" s="16" t="s">
        <v>160</v>
      </c>
      <c r="E2520" s="16" t="n">
        <v>3</v>
      </c>
      <c r="F2520" s="16" t="n">
        <v>1712</v>
      </c>
      <c r="G2520" s="16" t="n">
        <v>0.05</v>
      </c>
      <c r="H2520" s="16" t="s">
        <v>39</v>
      </c>
      <c r="I2520" s="16" t="s">
        <v>47</v>
      </c>
      <c r="J2520" s="16" t="n">
        <v>4</v>
      </c>
      <c r="K2520" s="16" t="n">
        <v>4</v>
      </c>
      <c r="L2520" s="16" t="s">
        <v>41</v>
      </c>
      <c r="M2520" s="16" t="str">
        <f aca="false">IF(COUNTIF($A$2:A2520,A2520)&gt;1,"DUPLICATE","")</f>
        <v/>
      </c>
    </row>
    <row r="2521" customFormat="false" ht="15" hidden="false" customHeight="false" outlineLevel="0" collapsed="false">
      <c r="A2521" s="16" t="s">
        <v>3695</v>
      </c>
      <c r="B2521" s="16" t="s">
        <v>3694</v>
      </c>
      <c r="C2521" s="16" t="s">
        <v>1841</v>
      </c>
      <c r="D2521" s="16" t="s">
        <v>341</v>
      </c>
      <c r="E2521" s="16" t="n">
        <v>2</v>
      </c>
      <c r="F2521" s="16" t="n">
        <v>1146</v>
      </c>
      <c r="G2521" s="16" t="n">
        <v>0.1</v>
      </c>
      <c r="H2521" s="16" t="s">
        <v>89</v>
      </c>
      <c r="I2521" s="16" t="s">
        <v>60</v>
      </c>
      <c r="J2521" s="16" t="n">
        <v>4</v>
      </c>
      <c r="K2521" s="16" t="n">
        <v>4</v>
      </c>
      <c r="L2521" s="16" t="s">
        <v>41</v>
      </c>
      <c r="M2521" s="16" t="str">
        <f aca="false">IF(COUNTIF($A$2:A2521,A2521)&gt;1,"DUPLICATE","")</f>
        <v/>
      </c>
    </row>
    <row r="2522" customFormat="false" ht="15" hidden="false" customHeight="false" outlineLevel="0" collapsed="false">
      <c r="A2522" s="16" t="s">
        <v>3696</v>
      </c>
      <c r="B2522" s="16" t="s">
        <v>3694</v>
      </c>
      <c r="C2522" s="16" t="s">
        <v>1271</v>
      </c>
      <c r="D2522" s="16" t="s">
        <v>115</v>
      </c>
      <c r="E2522" s="16" t="n">
        <v>2</v>
      </c>
      <c r="F2522" s="16" t="n">
        <v>302</v>
      </c>
      <c r="G2522" s="16" t="n">
        <v>0.1</v>
      </c>
      <c r="H2522" s="16" t="s">
        <v>130</v>
      </c>
      <c r="I2522" s="16" t="s">
        <v>123</v>
      </c>
      <c r="J2522" s="16" t="n">
        <v>2</v>
      </c>
      <c r="K2522" s="16" t="n">
        <v>4</v>
      </c>
      <c r="L2522" s="16" t="s">
        <v>41</v>
      </c>
      <c r="M2522" s="16" t="str">
        <f aca="false">IF(COUNTIF($A$2:A2522,A2522)&gt;1,"DUPLICATE","")</f>
        <v/>
      </c>
    </row>
    <row r="2523" customFormat="false" ht="15" hidden="false" customHeight="false" outlineLevel="0" collapsed="false">
      <c r="A2523" s="16" t="s">
        <v>3697</v>
      </c>
      <c r="B2523" s="16" t="s">
        <v>3694</v>
      </c>
      <c r="C2523" s="16" t="s">
        <v>343</v>
      </c>
      <c r="D2523" s="16" t="s">
        <v>88</v>
      </c>
      <c r="E2523" s="16" t="n">
        <v>2</v>
      </c>
      <c r="F2523" s="16" t="n">
        <v>3110</v>
      </c>
      <c r="G2523" s="16" t="n">
        <v>0</v>
      </c>
      <c r="H2523" s="16" t="s">
        <v>483</v>
      </c>
      <c r="I2523" s="16" t="s">
        <v>71</v>
      </c>
      <c r="J2523" s="16" t="n">
        <v>3</v>
      </c>
      <c r="K2523" s="16" t="n">
        <v>4</v>
      </c>
      <c r="L2523" s="16" t="s">
        <v>41</v>
      </c>
      <c r="M2523" s="16" t="str">
        <f aca="false">IF(COUNTIF($A$2:A2523,A2523)&gt;1,"DUPLICATE","")</f>
        <v/>
      </c>
    </row>
    <row r="2524" customFormat="false" ht="15" hidden="false" customHeight="false" outlineLevel="0" collapsed="false">
      <c r="A2524" s="16" t="s">
        <v>3698</v>
      </c>
      <c r="B2524" s="16" t="s">
        <v>3694</v>
      </c>
      <c r="C2524" s="16" t="s">
        <v>1606</v>
      </c>
      <c r="D2524" s="16" t="s">
        <v>170</v>
      </c>
      <c r="E2524" s="16" t="n">
        <v>3</v>
      </c>
      <c r="F2524" s="16" t="n">
        <v>3184</v>
      </c>
      <c r="G2524" s="16" t="n">
        <v>0</v>
      </c>
      <c r="H2524" s="16" t="s">
        <v>130</v>
      </c>
      <c r="I2524" s="16" t="s">
        <v>47</v>
      </c>
      <c r="J2524" s="16" t="n">
        <v>2</v>
      </c>
      <c r="K2524" s="16" t="n">
        <v>5</v>
      </c>
      <c r="L2524" s="16" t="s">
        <v>41</v>
      </c>
      <c r="M2524" s="16" t="str">
        <f aca="false">IF(COUNTIF($A$2:A2524,A2524)&gt;1,"DUPLICATE","")</f>
        <v/>
      </c>
    </row>
    <row r="2525" customFormat="false" ht="15" hidden="false" customHeight="false" outlineLevel="0" collapsed="false">
      <c r="A2525" s="16" t="s">
        <v>3699</v>
      </c>
      <c r="B2525" s="16" t="s">
        <v>3694</v>
      </c>
      <c r="C2525" s="16" t="s">
        <v>624</v>
      </c>
      <c r="D2525" s="16" t="s">
        <v>129</v>
      </c>
      <c r="E2525" s="16" t="n">
        <v>1</v>
      </c>
      <c r="F2525" s="16" t="n">
        <v>590</v>
      </c>
      <c r="G2525" s="16" t="n">
        <v>0.1</v>
      </c>
      <c r="H2525" s="16" t="s">
        <v>130</v>
      </c>
      <c r="I2525" s="16" t="s">
        <v>60</v>
      </c>
      <c r="J2525" s="16" t="n">
        <v>5</v>
      </c>
      <c r="K2525" s="16" t="n">
        <v>4</v>
      </c>
      <c r="L2525" s="16" t="s">
        <v>41</v>
      </c>
      <c r="M2525" s="16" t="str">
        <f aca="false">IF(COUNTIF($A$2:A2525,A2525)&gt;1,"DUPLICATE","")</f>
        <v/>
      </c>
    </row>
    <row r="2526" customFormat="false" ht="15" hidden="false" customHeight="false" outlineLevel="0" collapsed="false">
      <c r="A2526" s="16" t="s">
        <v>3700</v>
      </c>
      <c r="B2526" s="16" t="s">
        <v>3694</v>
      </c>
      <c r="C2526" s="16" t="s">
        <v>76</v>
      </c>
      <c r="D2526" s="16" t="s">
        <v>88</v>
      </c>
      <c r="E2526" s="16" t="n">
        <v>2</v>
      </c>
      <c r="F2526" s="16" t="n">
        <v>3078</v>
      </c>
      <c r="G2526" s="16" t="n">
        <v>0.2</v>
      </c>
      <c r="H2526" s="16" t="s">
        <v>46</v>
      </c>
      <c r="I2526" s="16" t="s">
        <v>40</v>
      </c>
      <c r="J2526" s="16" t="n">
        <v>3</v>
      </c>
      <c r="K2526" s="16" t="n">
        <v>4</v>
      </c>
      <c r="L2526" s="16" t="s">
        <v>41</v>
      </c>
      <c r="M2526" s="16" t="str">
        <f aca="false">IF(COUNTIF($A$2:A2526,A2526)&gt;1,"DUPLICATE","")</f>
        <v/>
      </c>
    </row>
    <row r="2527" customFormat="false" ht="15" hidden="false" customHeight="false" outlineLevel="0" collapsed="false">
      <c r="A2527" s="16" t="s">
        <v>3701</v>
      </c>
      <c r="B2527" s="16" t="s">
        <v>3694</v>
      </c>
      <c r="C2527" s="16" t="s">
        <v>466</v>
      </c>
      <c r="D2527" s="16" t="s">
        <v>38</v>
      </c>
      <c r="E2527" s="16" t="n">
        <v>1</v>
      </c>
      <c r="F2527" s="16" t="s">
        <v>3702</v>
      </c>
      <c r="G2527" s="16" t="n">
        <v>0.05</v>
      </c>
      <c r="H2527" s="16" t="s">
        <v>208</v>
      </c>
      <c r="I2527" s="16" t="s">
        <v>60</v>
      </c>
      <c r="J2527" s="16" t="n">
        <v>6</v>
      </c>
      <c r="K2527" s="16" t="n">
        <v>4</v>
      </c>
      <c r="L2527" s="16" t="s">
        <v>41</v>
      </c>
      <c r="M2527" s="16" t="str">
        <f aca="false">IF(COUNTIF($A$2:A2527,A2527)&gt;1,"DUPLICATE","")</f>
        <v/>
      </c>
    </row>
    <row r="2528" customFormat="false" ht="15" hidden="false" customHeight="false" outlineLevel="0" collapsed="false">
      <c r="A2528" s="16" t="s">
        <v>3703</v>
      </c>
      <c r="B2528" s="16" t="s">
        <v>3694</v>
      </c>
      <c r="C2528" s="16" t="s">
        <v>1744</v>
      </c>
      <c r="D2528" s="16" t="s">
        <v>250</v>
      </c>
      <c r="E2528" s="16" t="n">
        <v>2</v>
      </c>
      <c r="F2528" s="16" t="n">
        <v>707</v>
      </c>
      <c r="G2528" s="16" t="n">
        <v>0.3</v>
      </c>
      <c r="H2528" s="16" t="s">
        <v>67</v>
      </c>
      <c r="I2528" s="16" t="s">
        <v>71</v>
      </c>
      <c r="J2528" s="16" t="n">
        <v>4</v>
      </c>
      <c r="K2528" s="16" t="n">
        <v>4</v>
      </c>
      <c r="L2528" s="16" t="s">
        <v>41</v>
      </c>
      <c r="M2528" s="16" t="str">
        <f aca="false">IF(COUNTIF($A$2:A2528,A2528)&gt;1,"DUPLICATE","")</f>
        <v/>
      </c>
    </row>
    <row r="2529" customFormat="false" ht="15" hidden="false" customHeight="false" outlineLevel="0" collapsed="false">
      <c r="A2529" s="16" t="s">
        <v>3704</v>
      </c>
      <c r="B2529" s="16" t="s">
        <v>3694</v>
      </c>
      <c r="C2529" s="16" t="s">
        <v>59</v>
      </c>
      <c r="D2529" s="16" t="s">
        <v>179</v>
      </c>
      <c r="E2529" s="16" t="n">
        <v>1</v>
      </c>
      <c r="F2529" s="16" t="n">
        <v>2592</v>
      </c>
      <c r="G2529" s="16" t="n">
        <v>0.15</v>
      </c>
      <c r="H2529" s="16" t="s">
        <v>39</v>
      </c>
      <c r="I2529" s="16" t="s">
        <v>60</v>
      </c>
      <c r="J2529" s="16" t="n">
        <v>3</v>
      </c>
      <c r="K2529" s="16" t="n">
        <v>3</v>
      </c>
      <c r="L2529" s="16" t="s">
        <v>41</v>
      </c>
      <c r="M2529" s="16" t="str">
        <f aca="false">IF(COUNTIF($A$2:A2529,A2529)&gt;1,"DUPLICATE","")</f>
        <v/>
      </c>
    </row>
    <row r="2530" customFormat="false" ht="15" hidden="false" customHeight="false" outlineLevel="0" collapsed="false">
      <c r="A2530" s="16" t="s">
        <v>3705</v>
      </c>
      <c r="B2530" s="16" t="s">
        <v>3694</v>
      </c>
      <c r="C2530" s="16" t="s">
        <v>915</v>
      </c>
      <c r="D2530" s="16" t="s">
        <v>111</v>
      </c>
      <c r="E2530" s="16" t="n">
        <v>3</v>
      </c>
      <c r="F2530" s="16" t="n">
        <v>1003</v>
      </c>
      <c r="G2530" s="16" t="n">
        <v>0.05</v>
      </c>
      <c r="H2530" s="16" t="s">
        <v>81</v>
      </c>
      <c r="I2530" s="16" t="s">
        <v>40</v>
      </c>
      <c r="J2530" s="16" t="n">
        <v>4</v>
      </c>
      <c r="K2530" s="16" t="n">
        <v>4</v>
      </c>
      <c r="L2530" s="16" t="s">
        <v>41</v>
      </c>
      <c r="M2530" s="16" t="str">
        <f aca="false">IF(COUNTIF($A$2:A2530,A2530)&gt;1,"DUPLICATE","")</f>
        <v/>
      </c>
    </row>
    <row r="2531" customFormat="false" ht="15" hidden="false" customHeight="false" outlineLevel="0" collapsed="false">
      <c r="A2531" s="16" t="s">
        <v>3706</v>
      </c>
      <c r="B2531" s="16" t="s">
        <v>3694</v>
      </c>
      <c r="C2531" s="16" t="s">
        <v>2578</v>
      </c>
      <c r="D2531" s="16" t="s">
        <v>254</v>
      </c>
      <c r="E2531" s="16" t="n">
        <v>1</v>
      </c>
      <c r="F2531" s="16" t="n">
        <v>1045</v>
      </c>
      <c r="G2531" s="16" t="n">
        <v>0</v>
      </c>
      <c r="H2531" s="16" t="s">
        <v>89</v>
      </c>
      <c r="I2531" s="16" t="s">
        <v>60</v>
      </c>
      <c r="J2531" s="16" t="n">
        <v>3</v>
      </c>
      <c r="K2531" s="16" t="n">
        <v>3</v>
      </c>
      <c r="L2531" s="16" t="s">
        <v>41</v>
      </c>
      <c r="M2531" s="16" t="str">
        <f aca="false">IF(COUNTIF($A$2:A2531,A2531)&gt;1,"DUPLICATE","")</f>
        <v/>
      </c>
    </row>
    <row r="2532" customFormat="false" ht="15" hidden="false" customHeight="false" outlineLevel="0" collapsed="false">
      <c r="A2532" s="16" t="s">
        <v>3707</v>
      </c>
      <c r="B2532" s="16" t="s">
        <v>3694</v>
      </c>
      <c r="C2532" s="16" t="s">
        <v>439</v>
      </c>
      <c r="D2532" s="16" t="s">
        <v>211</v>
      </c>
      <c r="E2532" s="16" t="n">
        <v>2</v>
      </c>
      <c r="F2532" s="16" t="n">
        <v>1246</v>
      </c>
      <c r="G2532" s="16" t="n">
        <v>0</v>
      </c>
      <c r="H2532" s="16" t="s">
        <v>39</v>
      </c>
      <c r="I2532" s="16" t="s">
        <v>71</v>
      </c>
      <c r="J2532" s="16" t="n">
        <v>4</v>
      </c>
      <c r="K2532" s="16" t="n">
        <v>2</v>
      </c>
      <c r="L2532" s="16" t="s">
        <v>57</v>
      </c>
      <c r="M2532" s="16" t="str">
        <f aca="false">IF(COUNTIF($A$2:A2532,A2532)&gt;1,"DUPLICATE","")</f>
        <v/>
      </c>
    </row>
    <row r="2533" customFormat="false" ht="15" hidden="false" customHeight="false" outlineLevel="0" collapsed="false">
      <c r="A2533" s="16" t="s">
        <v>3708</v>
      </c>
      <c r="B2533" s="16" t="s">
        <v>3694</v>
      </c>
      <c r="C2533" s="16" t="s">
        <v>599</v>
      </c>
      <c r="D2533" s="16" t="s">
        <v>721</v>
      </c>
      <c r="E2533" s="16" t="n">
        <v>2</v>
      </c>
      <c r="F2533" s="16" t="n">
        <v>490</v>
      </c>
      <c r="G2533" s="16" t="n">
        <v>0.1</v>
      </c>
      <c r="H2533" s="16" t="s">
        <v>46</v>
      </c>
      <c r="I2533" s="16" t="s">
        <v>40</v>
      </c>
      <c r="J2533" s="16" t="n">
        <v>4</v>
      </c>
      <c r="K2533" s="16" t="n">
        <v>4</v>
      </c>
      <c r="L2533" s="16" t="s">
        <v>41</v>
      </c>
      <c r="M2533" s="16" t="str">
        <f aca="false">IF(COUNTIF($A$2:A2533,A2533)&gt;1,"DUPLICATE","")</f>
        <v/>
      </c>
    </row>
    <row r="2534" customFormat="false" ht="15" hidden="false" customHeight="false" outlineLevel="0" collapsed="false">
      <c r="A2534" s="16" t="s">
        <v>3709</v>
      </c>
      <c r="B2534" s="16" t="s">
        <v>3694</v>
      </c>
      <c r="C2534" s="16" t="s">
        <v>685</v>
      </c>
      <c r="D2534" s="16" t="s">
        <v>262</v>
      </c>
      <c r="E2534" s="16" t="n">
        <v>3</v>
      </c>
      <c r="F2534" s="16" t="n">
        <v>774</v>
      </c>
      <c r="G2534" s="16" t="n">
        <v>0</v>
      </c>
      <c r="H2534" s="16" t="s">
        <v>89</v>
      </c>
      <c r="I2534" s="16" t="s">
        <v>71</v>
      </c>
      <c r="J2534" s="16" t="n">
        <v>2</v>
      </c>
      <c r="K2534" s="16" t="n">
        <v>3</v>
      </c>
      <c r="L2534" s="16" t="s">
        <v>57</v>
      </c>
      <c r="M2534" s="16" t="str">
        <f aca="false">IF(COUNTIF($A$2:A2534,A2534)&gt;1,"DUPLICATE","")</f>
        <v/>
      </c>
    </row>
    <row r="2535" customFormat="false" ht="15" hidden="false" customHeight="false" outlineLevel="0" collapsed="false">
      <c r="A2535" s="16" t="s">
        <v>3710</v>
      </c>
      <c r="B2535" s="16" t="s">
        <v>3694</v>
      </c>
      <c r="C2535" s="16" t="s">
        <v>2929</v>
      </c>
      <c r="D2535" s="16" t="s">
        <v>108</v>
      </c>
      <c r="E2535" s="16" t="n">
        <v>5</v>
      </c>
      <c r="F2535" s="16" t="n">
        <v>3359</v>
      </c>
      <c r="G2535" s="16" t="n">
        <v>0.1</v>
      </c>
      <c r="H2535" s="16" t="s">
        <v>46</v>
      </c>
      <c r="I2535" s="16" t="s">
        <v>40</v>
      </c>
      <c r="J2535" s="16" t="n">
        <v>2</v>
      </c>
      <c r="K2535" s="16" t="n">
        <v>2</v>
      </c>
      <c r="L2535" s="16" t="s">
        <v>57</v>
      </c>
      <c r="M2535" s="16" t="str">
        <f aca="false">IF(COUNTIF($A$2:A2535,A2535)&gt;1,"DUPLICATE","")</f>
        <v/>
      </c>
    </row>
    <row r="2536" customFormat="false" ht="15" hidden="false" customHeight="false" outlineLevel="0" collapsed="false">
      <c r="A2536" s="16" t="s">
        <v>3711</v>
      </c>
      <c r="B2536" s="16" t="s">
        <v>3694</v>
      </c>
      <c r="C2536" s="16" t="s">
        <v>742</v>
      </c>
      <c r="D2536" s="16" t="s">
        <v>142</v>
      </c>
      <c r="E2536" s="16" t="n">
        <v>1</v>
      </c>
      <c r="F2536" s="16" t="n">
        <v>578</v>
      </c>
      <c r="G2536" s="16" t="n">
        <v>0.1</v>
      </c>
      <c r="H2536" s="16" t="s">
        <v>56</v>
      </c>
      <c r="I2536" s="16" t="s">
        <v>60</v>
      </c>
      <c r="J2536" s="16" t="n">
        <v>5</v>
      </c>
      <c r="K2536" s="16" t="n">
        <v>4</v>
      </c>
      <c r="L2536" s="16" t="s">
        <v>41</v>
      </c>
      <c r="M2536" s="16" t="str">
        <f aca="false">IF(COUNTIF($A$2:A2536,A2536)&gt;1,"DUPLICATE","")</f>
        <v/>
      </c>
    </row>
    <row r="2537" customFormat="false" ht="15" hidden="false" customHeight="false" outlineLevel="0" collapsed="false">
      <c r="A2537" s="16" t="s">
        <v>3712</v>
      </c>
      <c r="B2537" s="16" t="s">
        <v>3694</v>
      </c>
      <c r="C2537" s="16" t="s">
        <v>459</v>
      </c>
      <c r="D2537" s="16" t="s">
        <v>203</v>
      </c>
      <c r="E2537" s="16" t="n">
        <v>2</v>
      </c>
      <c r="F2537" s="16" t="n">
        <v>2493</v>
      </c>
      <c r="G2537" s="16" t="n">
        <v>0.1</v>
      </c>
      <c r="H2537" s="16" t="s">
        <v>70</v>
      </c>
      <c r="I2537" s="16" t="s">
        <v>100</v>
      </c>
      <c r="J2537" s="16" t="n">
        <v>5</v>
      </c>
      <c r="K2537" s="16" t="n">
        <v>3</v>
      </c>
      <c r="L2537" s="16" t="s">
        <v>41</v>
      </c>
      <c r="M2537" s="16" t="str">
        <f aca="false">IF(COUNTIF($A$2:A2537,A2537)&gt;1,"DUPLICATE","")</f>
        <v/>
      </c>
    </row>
    <row r="2538" customFormat="false" ht="15" hidden="false" customHeight="false" outlineLevel="0" collapsed="false">
      <c r="A2538" s="16" t="s">
        <v>3713</v>
      </c>
      <c r="B2538" s="16" t="s">
        <v>3714</v>
      </c>
      <c r="C2538" s="16" t="s">
        <v>1570</v>
      </c>
      <c r="D2538" s="16" t="s">
        <v>184</v>
      </c>
      <c r="E2538" s="16" t="n">
        <v>2</v>
      </c>
      <c r="F2538" s="16" t="n">
        <v>1313</v>
      </c>
      <c r="G2538" s="16" t="n">
        <v>0.3</v>
      </c>
      <c r="H2538" s="16" t="s">
        <v>81</v>
      </c>
      <c r="I2538" s="16" t="s">
        <v>60</v>
      </c>
      <c r="J2538" s="16" t="n">
        <v>3</v>
      </c>
      <c r="K2538" s="16" t="n">
        <v>5</v>
      </c>
      <c r="L2538" s="16" t="s">
        <v>41</v>
      </c>
      <c r="M2538" s="16" t="str">
        <f aca="false">IF(COUNTIF($A$2:A2538,A2538)&gt;1,"DUPLICATE","")</f>
        <v/>
      </c>
    </row>
    <row r="2539" customFormat="false" ht="15" hidden="false" customHeight="false" outlineLevel="0" collapsed="false">
      <c r="A2539" s="16" t="s">
        <v>3715</v>
      </c>
      <c r="B2539" s="16" t="s">
        <v>3716</v>
      </c>
      <c r="C2539" s="16" t="s">
        <v>164</v>
      </c>
      <c r="D2539" s="16" t="s">
        <v>95</v>
      </c>
      <c r="E2539" s="16" t="n">
        <v>2</v>
      </c>
      <c r="F2539" s="16" t="n">
        <v>1442</v>
      </c>
      <c r="G2539" s="16" t="n">
        <v>0.1</v>
      </c>
      <c r="H2539" s="16" t="s">
        <v>70</v>
      </c>
      <c r="I2539" s="16" t="s">
        <v>47</v>
      </c>
      <c r="J2539" s="16" t="n">
        <v>6</v>
      </c>
      <c r="K2539" s="16" t="n">
        <v>4</v>
      </c>
      <c r="L2539" s="16" t="s">
        <v>41</v>
      </c>
      <c r="M2539" s="16" t="str">
        <f aca="false">IF(COUNTIF($A$2:A2539,A2539)&gt;1,"DUPLICATE","")</f>
        <v/>
      </c>
    </row>
    <row r="2540" customFormat="false" ht="15" hidden="false" customHeight="false" outlineLevel="0" collapsed="false">
      <c r="A2540" s="16" t="s">
        <v>3717</v>
      </c>
      <c r="B2540" s="16" t="s">
        <v>3718</v>
      </c>
      <c r="C2540" s="16" t="s">
        <v>200</v>
      </c>
      <c r="D2540" s="16" t="s">
        <v>160</v>
      </c>
      <c r="E2540" s="16" t="n">
        <v>1</v>
      </c>
      <c r="F2540" s="16" t="n">
        <v>1882</v>
      </c>
      <c r="G2540" s="16" t="n">
        <v>0.05</v>
      </c>
      <c r="H2540" s="16" t="s">
        <v>39</v>
      </c>
      <c r="I2540" s="16"/>
      <c r="J2540" s="16" t="n">
        <v>6</v>
      </c>
      <c r="K2540" s="16" t="n">
        <v>4</v>
      </c>
      <c r="L2540" s="16" t="s">
        <v>41</v>
      </c>
      <c r="M2540" s="16" t="str">
        <f aca="false">IF(COUNTIF($A$2:A2540,A2540)&gt;1,"DUPLICATE","")</f>
        <v/>
      </c>
    </row>
    <row r="2541" customFormat="false" ht="15" hidden="false" customHeight="false" outlineLevel="0" collapsed="false">
      <c r="A2541" s="16" t="s">
        <v>3719</v>
      </c>
      <c r="B2541" s="16" t="s">
        <v>3718</v>
      </c>
      <c r="C2541" s="16" t="s">
        <v>1926</v>
      </c>
      <c r="D2541" s="16" t="s">
        <v>229</v>
      </c>
      <c r="E2541" s="16" t="n">
        <v>1</v>
      </c>
      <c r="F2541" s="16" t="n">
        <v>466</v>
      </c>
      <c r="G2541" s="16" t="n">
        <v>0.05</v>
      </c>
      <c r="H2541" s="16" t="s">
        <v>130</v>
      </c>
      <c r="I2541" s="16" t="s">
        <v>71</v>
      </c>
      <c r="J2541" s="16" t="n">
        <v>4</v>
      </c>
      <c r="K2541" s="16" t="n">
        <v>4</v>
      </c>
      <c r="L2541" s="16" t="s">
        <v>41</v>
      </c>
      <c r="M2541" s="16" t="str">
        <f aca="false">IF(COUNTIF($A$2:A2541,A2541)&gt;1,"DUPLICATE","")</f>
        <v/>
      </c>
    </row>
    <row r="2542" customFormat="false" ht="15" hidden="false" customHeight="false" outlineLevel="0" collapsed="false">
      <c r="A2542" s="16" t="s">
        <v>3720</v>
      </c>
      <c r="B2542" s="16" t="s">
        <v>3718</v>
      </c>
      <c r="C2542" s="16" t="s">
        <v>535</v>
      </c>
      <c r="D2542" s="16" t="s">
        <v>63</v>
      </c>
      <c r="E2542" s="16" t="n">
        <v>2</v>
      </c>
      <c r="F2542" s="16" t="n">
        <v>1471</v>
      </c>
      <c r="G2542" s="16" t="n">
        <v>0.1</v>
      </c>
      <c r="H2542" s="16" t="s">
        <v>39</v>
      </c>
      <c r="I2542" s="16" t="s">
        <v>47</v>
      </c>
      <c r="J2542" s="16" t="n">
        <v>4</v>
      </c>
      <c r="K2542" s="16" t="n">
        <v>4</v>
      </c>
      <c r="L2542" s="16" t="s">
        <v>41</v>
      </c>
      <c r="M2542" s="16" t="str">
        <f aca="false">IF(COUNTIF($A$2:A2542,A2542)&gt;1,"DUPLICATE","")</f>
        <v/>
      </c>
    </row>
    <row r="2543" customFormat="false" ht="15" hidden="false" customHeight="false" outlineLevel="0" collapsed="false">
      <c r="A2543" s="16" t="s">
        <v>3721</v>
      </c>
      <c r="B2543" s="16" t="s">
        <v>3718</v>
      </c>
      <c r="C2543" s="16" t="s">
        <v>941</v>
      </c>
      <c r="D2543" s="16" t="s">
        <v>92</v>
      </c>
      <c r="E2543" s="16" t="n">
        <v>1</v>
      </c>
      <c r="F2543" s="16" t="n">
        <v>3870</v>
      </c>
      <c r="G2543" s="16" t="n">
        <v>0</v>
      </c>
      <c r="H2543" s="16" t="s">
        <v>130</v>
      </c>
      <c r="I2543" s="16" t="s">
        <v>100</v>
      </c>
      <c r="J2543" s="16" t="n">
        <v>4</v>
      </c>
      <c r="K2543" s="16" t="n">
        <v>5</v>
      </c>
      <c r="L2543" s="16" t="s">
        <v>41</v>
      </c>
      <c r="M2543" s="16" t="str">
        <f aca="false">IF(COUNTIF($A$2:A2543,A2543)&gt;1,"DUPLICATE","")</f>
        <v/>
      </c>
    </row>
    <row r="2544" customFormat="false" ht="15" hidden="false" customHeight="false" outlineLevel="0" collapsed="false">
      <c r="A2544" s="16" t="s">
        <v>3722</v>
      </c>
      <c r="B2544" s="16" t="s">
        <v>3718</v>
      </c>
      <c r="C2544" s="16" t="s">
        <v>2257</v>
      </c>
      <c r="D2544" s="16" t="s">
        <v>45</v>
      </c>
      <c r="E2544" s="16" t="n">
        <v>1</v>
      </c>
      <c r="F2544" s="16" t="n">
        <v>286</v>
      </c>
      <c r="G2544" s="16" t="n">
        <v>0.2</v>
      </c>
      <c r="H2544" s="16" t="s">
        <v>233</v>
      </c>
      <c r="I2544" s="16" t="s">
        <v>60</v>
      </c>
      <c r="J2544" s="16" t="n">
        <v>4</v>
      </c>
      <c r="K2544" s="16" t="n">
        <v>5</v>
      </c>
      <c r="L2544" s="16" t="s">
        <v>41</v>
      </c>
      <c r="M2544" s="16" t="str">
        <f aca="false">IF(COUNTIF($A$2:A2544,A2544)&gt;1,"DUPLICATE","")</f>
        <v/>
      </c>
    </row>
    <row r="2545" customFormat="false" ht="15" hidden="false" customHeight="false" outlineLevel="0" collapsed="false">
      <c r="A2545" s="16" t="s">
        <v>3723</v>
      </c>
      <c r="B2545" s="16" t="s">
        <v>3718</v>
      </c>
      <c r="C2545" s="16" t="s">
        <v>2530</v>
      </c>
      <c r="D2545" s="16" t="s">
        <v>179</v>
      </c>
      <c r="E2545" s="16" t="n">
        <v>1</v>
      </c>
      <c r="F2545" s="16" t="n">
        <v>2569</v>
      </c>
      <c r="G2545" s="16" t="n">
        <v>0</v>
      </c>
      <c r="H2545" s="16" t="s">
        <v>39</v>
      </c>
      <c r="I2545" s="16" t="s">
        <v>71</v>
      </c>
      <c r="J2545" s="16" t="n">
        <v>5</v>
      </c>
      <c r="K2545" s="16" t="n">
        <v>3</v>
      </c>
      <c r="L2545" s="16" t="s">
        <v>41</v>
      </c>
      <c r="M2545" s="16" t="str">
        <f aca="false">IF(COUNTIF($A$2:A2545,A2545)&gt;1,"DUPLICATE","")</f>
        <v/>
      </c>
    </row>
    <row r="2546" customFormat="false" ht="15" hidden="false" customHeight="false" outlineLevel="0" collapsed="false">
      <c r="A2546" s="16" t="s">
        <v>3724</v>
      </c>
      <c r="B2546" s="16" t="s">
        <v>3718</v>
      </c>
      <c r="C2546" s="16" t="s">
        <v>1639</v>
      </c>
      <c r="D2546" s="16" t="s">
        <v>219</v>
      </c>
      <c r="E2546" s="16" t="n">
        <v>2</v>
      </c>
      <c r="F2546" s="16" t="n">
        <v>1322</v>
      </c>
      <c r="G2546" s="16" t="n">
        <v>0.15</v>
      </c>
      <c r="H2546" s="16" t="s">
        <v>81</v>
      </c>
      <c r="I2546" s="16" t="s">
        <v>71</v>
      </c>
      <c r="J2546" s="16" t="n">
        <v>2</v>
      </c>
      <c r="K2546" s="16" t="n">
        <v>4</v>
      </c>
      <c r="L2546" s="16" t="s">
        <v>41</v>
      </c>
      <c r="M2546" s="16" t="str">
        <f aca="false">IF(COUNTIF($A$2:A2546,A2546)&gt;1,"DUPLICATE","")</f>
        <v/>
      </c>
    </row>
    <row r="2547" customFormat="false" ht="15" hidden="false" customHeight="false" outlineLevel="0" collapsed="false">
      <c r="A2547" s="16" t="s">
        <v>3725</v>
      </c>
      <c r="B2547" s="16" t="s">
        <v>3718</v>
      </c>
      <c r="C2547" s="16" t="s">
        <v>702</v>
      </c>
      <c r="D2547" s="16" t="s">
        <v>262</v>
      </c>
      <c r="E2547" s="16" t="n">
        <v>1</v>
      </c>
      <c r="F2547" s="16" t="n">
        <v>777</v>
      </c>
      <c r="G2547" s="16" t="n">
        <v>0</v>
      </c>
      <c r="H2547" s="16" t="s">
        <v>130</v>
      </c>
      <c r="I2547" s="16" t="s">
        <v>40</v>
      </c>
      <c r="J2547" s="16" t="n">
        <v>4</v>
      </c>
      <c r="K2547" s="16" t="n">
        <v>3</v>
      </c>
      <c r="L2547" s="16" t="s">
        <v>41</v>
      </c>
      <c r="M2547" s="16" t="str">
        <f aca="false">IF(COUNTIF($A$2:A2547,A2547)&gt;1,"DUPLICATE","")</f>
        <v/>
      </c>
    </row>
    <row r="2548" customFormat="false" ht="15" hidden="false" customHeight="false" outlineLevel="0" collapsed="false">
      <c r="A2548" s="16" t="s">
        <v>3726</v>
      </c>
      <c r="B2548" s="16" t="s">
        <v>3718</v>
      </c>
      <c r="C2548" s="16" t="s">
        <v>568</v>
      </c>
      <c r="D2548" s="16" t="s">
        <v>173</v>
      </c>
      <c r="E2548" s="16" t="n">
        <v>2</v>
      </c>
      <c r="F2548" s="16" t="n">
        <v>1216</v>
      </c>
      <c r="G2548" s="16" t="n">
        <v>0.2</v>
      </c>
      <c r="H2548" s="16" t="s">
        <v>130</v>
      </c>
      <c r="I2548" s="16" t="s">
        <v>60</v>
      </c>
      <c r="J2548" s="16" t="n">
        <v>5</v>
      </c>
      <c r="K2548" s="16" t="n">
        <v>5</v>
      </c>
      <c r="L2548" s="16" t="s">
        <v>41</v>
      </c>
      <c r="M2548" s="16" t="str">
        <f aca="false">IF(COUNTIF($A$2:A2548,A2548)&gt;1,"DUPLICATE","")</f>
        <v/>
      </c>
    </row>
    <row r="2549" customFormat="false" ht="15" hidden="false" customHeight="false" outlineLevel="0" collapsed="false">
      <c r="A2549" s="16" t="s">
        <v>3727</v>
      </c>
      <c r="B2549" s="16" t="s">
        <v>3718</v>
      </c>
      <c r="C2549" s="16" t="s">
        <v>813</v>
      </c>
      <c r="D2549" s="16" t="s">
        <v>219</v>
      </c>
      <c r="E2549" s="16" t="n">
        <v>1</v>
      </c>
      <c r="F2549" s="16" t="n">
        <v>1318</v>
      </c>
      <c r="G2549" s="16" t="n">
        <v>0.15</v>
      </c>
      <c r="H2549" s="16" t="s">
        <v>56</v>
      </c>
      <c r="I2549" s="16" t="s">
        <v>40</v>
      </c>
      <c r="J2549" s="16" t="n">
        <v>6</v>
      </c>
      <c r="K2549" s="16" t="n">
        <v>3</v>
      </c>
      <c r="L2549" s="16" t="s">
        <v>41</v>
      </c>
      <c r="M2549" s="16" t="str">
        <f aca="false">IF(COUNTIF($A$2:A2549,A2549)&gt;1,"DUPLICATE","")</f>
        <v/>
      </c>
    </row>
    <row r="2550" customFormat="false" ht="15" hidden="false" customHeight="false" outlineLevel="0" collapsed="false">
      <c r="A2550" s="16" t="s">
        <v>3728</v>
      </c>
      <c r="B2550" s="16" t="s">
        <v>3718</v>
      </c>
      <c r="C2550" s="16" t="s">
        <v>742</v>
      </c>
      <c r="D2550" s="16" t="s">
        <v>660</v>
      </c>
      <c r="E2550" s="16" t="n">
        <v>2</v>
      </c>
      <c r="F2550" s="16" t="n">
        <v>1760</v>
      </c>
      <c r="G2550" s="16" t="n">
        <v>0.3</v>
      </c>
      <c r="H2550" s="16" t="s">
        <v>56</v>
      </c>
      <c r="I2550" s="16" t="s">
        <v>71</v>
      </c>
      <c r="J2550" s="16" t="n">
        <v>6</v>
      </c>
      <c r="K2550" s="16" t="n">
        <v>4</v>
      </c>
      <c r="L2550" s="16" t="s">
        <v>41</v>
      </c>
      <c r="M2550" s="16" t="str">
        <f aca="false">IF(COUNTIF($A$2:A2550,A2550)&gt;1,"DUPLICATE","")</f>
        <v/>
      </c>
    </row>
    <row r="2551" customFormat="false" ht="15" hidden="false" customHeight="false" outlineLevel="0" collapsed="false">
      <c r="A2551" s="16" t="s">
        <v>3729</v>
      </c>
      <c r="B2551" s="16" t="s">
        <v>3730</v>
      </c>
      <c r="C2551" s="16" t="s">
        <v>3731</v>
      </c>
      <c r="D2551" s="16" t="s">
        <v>160</v>
      </c>
      <c r="E2551" s="16" t="n">
        <v>1</v>
      </c>
      <c r="F2551" s="16" t="n">
        <v>1748</v>
      </c>
      <c r="G2551" s="16" t="n">
        <v>0</v>
      </c>
      <c r="H2551" s="16" t="s">
        <v>81</v>
      </c>
      <c r="I2551" s="16" t="s">
        <v>40</v>
      </c>
      <c r="J2551" s="16" t="n">
        <v>2</v>
      </c>
      <c r="K2551" s="16" t="n">
        <v>5</v>
      </c>
      <c r="L2551" s="16" t="s">
        <v>41</v>
      </c>
      <c r="M2551" s="16" t="str">
        <f aca="false">IF(COUNTIF($A$2:A2551,A2551)&gt;1,"DUPLICATE","")</f>
        <v/>
      </c>
    </row>
    <row r="2552" customFormat="false" ht="15" hidden="false" customHeight="false" outlineLevel="0" collapsed="false">
      <c r="A2552" s="16" t="s">
        <v>3732</v>
      </c>
      <c r="B2552" s="16" t="s">
        <v>3730</v>
      </c>
      <c r="C2552" s="16" t="s">
        <v>3733</v>
      </c>
      <c r="D2552" s="16" t="s">
        <v>222</v>
      </c>
      <c r="E2552" s="16" t="n">
        <v>1</v>
      </c>
      <c r="F2552" s="16" t="n">
        <v>1940</v>
      </c>
      <c r="G2552" s="16" t="n">
        <v>0.05</v>
      </c>
      <c r="H2552" s="16" t="s">
        <v>67</v>
      </c>
      <c r="I2552" s="16" t="s">
        <v>71</v>
      </c>
      <c r="J2552" s="16" t="n">
        <v>4</v>
      </c>
      <c r="K2552" s="16" t="n">
        <v>4</v>
      </c>
      <c r="L2552" s="16" t="s">
        <v>41</v>
      </c>
      <c r="M2552" s="16" t="str">
        <f aca="false">IF(COUNTIF($A$2:A2552,A2552)&gt;1,"DUPLICATE","")</f>
        <v/>
      </c>
    </row>
    <row r="2553" customFormat="false" ht="15" hidden="false" customHeight="false" outlineLevel="0" collapsed="false">
      <c r="A2553" s="16" t="s">
        <v>3734</v>
      </c>
      <c r="B2553" s="16" t="s">
        <v>3730</v>
      </c>
      <c r="C2553" s="16" t="s">
        <v>1528</v>
      </c>
      <c r="D2553" s="16" t="s">
        <v>250</v>
      </c>
      <c r="E2553" s="16" t="n">
        <v>1</v>
      </c>
      <c r="F2553" s="16" t="n">
        <v>695</v>
      </c>
      <c r="G2553" s="16" t="n">
        <v>0</v>
      </c>
      <c r="H2553" s="16" t="s">
        <v>112</v>
      </c>
      <c r="I2553" s="16" t="s">
        <v>100</v>
      </c>
      <c r="J2553" s="16" t="n">
        <v>3</v>
      </c>
      <c r="K2553" s="16" t="n">
        <v>4</v>
      </c>
      <c r="L2553" s="16" t="s">
        <v>41</v>
      </c>
      <c r="M2553" s="16" t="str">
        <f aca="false">IF(COUNTIF($A$2:A2553,A2553)&gt;1,"DUPLICATE","")</f>
        <v/>
      </c>
    </row>
    <row r="2554" customFormat="false" ht="15" hidden="false" customHeight="false" outlineLevel="0" collapsed="false">
      <c r="A2554" s="16" t="s">
        <v>3734</v>
      </c>
      <c r="B2554" s="16" t="s">
        <v>3730</v>
      </c>
      <c r="C2554" s="16" t="s">
        <v>1528</v>
      </c>
      <c r="D2554" s="16" t="s">
        <v>250</v>
      </c>
      <c r="E2554" s="16" t="n">
        <v>1</v>
      </c>
      <c r="F2554" s="16" t="n">
        <v>695</v>
      </c>
      <c r="G2554" s="16" t="n">
        <v>0</v>
      </c>
      <c r="H2554" s="16" t="s">
        <v>112</v>
      </c>
      <c r="I2554" s="16" t="s">
        <v>100</v>
      </c>
      <c r="J2554" s="16" t="n">
        <v>3</v>
      </c>
      <c r="K2554" s="16" t="n">
        <v>4</v>
      </c>
      <c r="L2554" s="16" t="s">
        <v>41</v>
      </c>
      <c r="M2554" s="16" t="str">
        <f aca="false">IF(COUNTIF($A$2:A2554,A2554)&gt;1,"DUPLICATE","")</f>
        <v>DUPLICATE</v>
      </c>
    </row>
    <row r="2555" customFormat="false" ht="15" hidden="false" customHeight="false" outlineLevel="0" collapsed="false">
      <c r="A2555" s="16" t="s">
        <v>3735</v>
      </c>
      <c r="B2555" s="16" t="s">
        <v>3730</v>
      </c>
      <c r="C2555" s="16" t="s">
        <v>498</v>
      </c>
      <c r="D2555" s="16" t="s">
        <v>721</v>
      </c>
      <c r="E2555" s="16" t="n">
        <v>1</v>
      </c>
      <c r="F2555" s="16" t="n">
        <v>523</v>
      </c>
      <c r="G2555" s="16" t="n">
        <v>0</v>
      </c>
      <c r="H2555" s="16" t="s">
        <v>130</v>
      </c>
      <c r="I2555" s="16" t="s">
        <v>40</v>
      </c>
      <c r="J2555" s="16" t="n">
        <v>3</v>
      </c>
      <c r="K2555" s="16" t="n">
        <v>5</v>
      </c>
      <c r="L2555" s="16" t="s">
        <v>41</v>
      </c>
      <c r="M2555" s="16" t="str">
        <f aca="false">IF(COUNTIF($A$2:A2555,A2555)&gt;1,"DUPLICATE","")</f>
        <v/>
      </c>
    </row>
    <row r="2556" customFormat="false" ht="15" hidden="false" customHeight="false" outlineLevel="0" collapsed="false">
      <c r="A2556" s="16" t="s">
        <v>3736</v>
      </c>
      <c r="B2556" s="16" t="s">
        <v>3730</v>
      </c>
      <c r="C2556" s="16" t="s">
        <v>1438</v>
      </c>
      <c r="D2556" s="16" t="s">
        <v>184</v>
      </c>
      <c r="E2556" s="16" t="n">
        <v>1</v>
      </c>
      <c r="F2556" s="16" t="n">
        <v>1255</v>
      </c>
      <c r="G2556" s="16" t="n">
        <v>0.05</v>
      </c>
      <c r="H2556" s="16" t="s">
        <v>67</v>
      </c>
      <c r="I2556" s="16" t="s">
        <v>40</v>
      </c>
      <c r="J2556" s="16" t="n">
        <v>3</v>
      </c>
      <c r="K2556" s="16" t="n">
        <v>3</v>
      </c>
      <c r="L2556" s="16" t="s">
        <v>57</v>
      </c>
      <c r="M2556" s="16" t="str">
        <f aca="false">IF(COUNTIF($A$2:A2556,A2556)&gt;1,"DUPLICATE","")</f>
        <v/>
      </c>
    </row>
    <row r="2557" customFormat="false" ht="15" hidden="false" customHeight="false" outlineLevel="0" collapsed="false">
      <c r="A2557" s="16" t="s">
        <v>3737</v>
      </c>
      <c r="B2557" s="16" t="s">
        <v>3730</v>
      </c>
      <c r="C2557" s="16" t="s">
        <v>1236</v>
      </c>
      <c r="D2557" s="16" t="s">
        <v>66</v>
      </c>
      <c r="E2557" s="16" t="n">
        <v>2</v>
      </c>
      <c r="F2557" s="16" t="n">
        <v>15123</v>
      </c>
      <c r="G2557" s="16" t="n">
        <v>0.1</v>
      </c>
      <c r="H2557" s="16" t="s">
        <v>67</v>
      </c>
      <c r="I2557" s="16" t="s">
        <v>71</v>
      </c>
      <c r="J2557" s="16" t="n">
        <v>4</v>
      </c>
      <c r="K2557" s="16" t="n">
        <v>4</v>
      </c>
      <c r="L2557" s="16" t="s">
        <v>41</v>
      </c>
      <c r="M2557" s="16" t="str">
        <f aca="false">IF(COUNTIF($A$2:A2557,A2557)&gt;1,"DUPLICATE","")</f>
        <v/>
      </c>
    </row>
    <row r="2558" customFormat="false" ht="15" hidden="false" customHeight="false" outlineLevel="0" collapsed="false">
      <c r="A2558" s="16" t="s">
        <v>3738</v>
      </c>
      <c r="B2558" s="16" t="s">
        <v>3730</v>
      </c>
      <c r="C2558" s="16" t="s">
        <v>249</v>
      </c>
      <c r="D2558" s="16" t="s">
        <v>133</v>
      </c>
      <c r="E2558" s="16" t="n">
        <v>2</v>
      </c>
      <c r="F2558" s="16" t="n">
        <v>609</v>
      </c>
      <c r="G2558" s="16" t="n">
        <v>0.1</v>
      </c>
      <c r="H2558" s="16" t="s">
        <v>46</v>
      </c>
      <c r="I2558" s="16" t="s">
        <v>60</v>
      </c>
      <c r="J2558" s="16" t="n">
        <v>4</v>
      </c>
      <c r="K2558" s="16" t="n">
        <v>4</v>
      </c>
      <c r="L2558" s="16" t="s">
        <v>41</v>
      </c>
      <c r="M2558" s="16" t="str">
        <f aca="false">IF(COUNTIF($A$2:A2558,A2558)&gt;1,"DUPLICATE","")</f>
        <v/>
      </c>
    </row>
    <row r="2559" customFormat="false" ht="15" hidden="false" customHeight="false" outlineLevel="0" collapsed="false">
      <c r="A2559" s="16" t="s">
        <v>3739</v>
      </c>
      <c r="B2559" s="16" t="s">
        <v>3730</v>
      </c>
      <c r="C2559" s="16" t="s">
        <v>1412</v>
      </c>
      <c r="D2559" s="16" t="s">
        <v>77</v>
      </c>
      <c r="E2559" s="16" t="n">
        <v>2</v>
      </c>
      <c r="F2559" s="16" t="n">
        <v>360</v>
      </c>
      <c r="G2559" s="16" t="n">
        <v>0.1</v>
      </c>
      <c r="H2559" s="16" t="s">
        <v>89</v>
      </c>
      <c r="I2559" s="16" t="s">
        <v>60</v>
      </c>
      <c r="J2559" s="16" t="n">
        <v>4</v>
      </c>
      <c r="K2559" s="16" t="n">
        <v>5</v>
      </c>
      <c r="L2559" s="16" t="s">
        <v>41</v>
      </c>
      <c r="M2559" s="16" t="str">
        <f aca="false">IF(COUNTIF($A$2:A2559,A2559)&gt;1,"DUPLICATE","")</f>
        <v/>
      </c>
    </row>
    <row r="2560" customFormat="false" ht="15" hidden="false" customHeight="false" outlineLevel="0" collapsed="false">
      <c r="A2560" s="16" t="s">
        <v>3740</v>
      </c>
      <c r="B2560" s="16" t="s">
        <v>3741</v>
      </c>
      <c r="C2560" s="16" t="s">
        <v>1857</v>
      </c>
      <c r="D2560" s="16" t="s">
        <v>721</v>
      </c>
      <c r="E2560" s="16" t="n">
        <v>4</v>
      </c>
      <c r="F2560" s="16" t="n">
        <v>486</v>
      </c>
      <c r="G2560" s="16" t="n">
        <v>0.3</v>
      </c>
      <c r="H2560" s="16" t="s">
        <v>39</v>
      </c>
      <c r="I2560" s="16" t="s">
        <v>60</v>
      </c>
      <c r="J2560" s="16" t="n">
        <v>2</v>
      </c>
      <c r="K2560" s="16" t="n">
        <v>3</v>
      </c>
      <c r="L2560" s="16" t="s">
        <v>57</v>
      </c>
      <c r="M2560" s="16" t="str">
        <f aca="false">IF(COUNTIF($A$2:A2560,A2560)&gt;1,"DUPLICATE","")</f>
        <v/>
      </c>
    </row>
    <row r="2561" customFormat="false" ht="15" hidden="false" customHeight="false" outlineLevel="0" collapsed="false">
      <c r="A2561" s="16" t="s">
        <v>3742</v>
      </c>
      <c r="B2561" s="16" t="s">
        <v>3741</v>
      </c>
      <c r="C2561" s="16" t="s">
        <v>1347</v>
      </c>
      <c r="D2561" s="16" t="s">
        <v>55</v>
      </c>
      <c r="E2561" s="16" t="n">
        <v>1</v>
      </c>
      <c r="F2561" s="16" t="n">
        <v>1939</v>
      </c>
      <c r="G2561" s="16" t="n">
        <v>0.1</v>
      </c>
      <c r="H2561" s="16" t="s">
        <v>46</v>
      </c>
      <c r="I2561" s="16" t="s">
        <v>60</v>
      </c>
      <c r="J2561" s="16" t="n">
        <v>7</v>
      </c>
      <c r="K2561" s="16" t="n">
        <v>4</v>
      </c>
      <c r="L2561" s="16" t="s">
        <v>41</v>
      </c>
      <c r="M2561" s="16" t="str">
        <f aca="false">IF(COUNTIF($A$2:A2561,A2561)&gt;1,"DUPLICATE","")</f>
        <v/>
      </c>
    </row>
    <row r="2562" customFormat="false" ht="15" hidden="false" customHeight="false" outlineLevel="0" collapsed="false">
      <c r="A2562" s="16" t="s">
        <v>3743</v>
      </c>
      <c r="B2562" s="16" t="s">
        <v>3741</v>
      </c>
      <c r="C2562" s="16" t="s">
        <v>207</v>
      </c>
      <c r="D2562" s="16" t="s">
        <v>126</v>
      </c>
      <c r="E2562" s="16" t="n">
        <v>1</v>
      </c>
      <c r="F2562" s="16" t="n">
        <v>383</v>
      </c>
      <c r="G2562" s="16" t="n">
        <v>0.15</v>
      </c>
      <c r="H2562" s="16" t="s">
        <v>208</v>
      </c>
      <c r="I2562" s="16" t="s">
        <v>47</v>
      </c>
      <c r="J2562" s="16" t="n">
        <v>5</v>
      </c>
      <c r="K2562" s="16" t="n">
        <v>4</v>
      </c>
      <c r="L2562" s="16" t="s">
        <v>41</v>
      </c>
      <c r="M2562" s="16" t="str">
        <f aca="false">IF(COUNTIF($A$2:A2562,A2562)&gt;1,"DUPLICATE","")</f>
        <v/>
      </c>
    </row>
    <row r="2563" customFormat="false" ht="15" hidden="false" customHeight="false" outlineLevel="0" collapsed="false">
      <c r="A2563" s="16" t="s">
        <v>3744</v>
      </c>
      <c r="B2563" s="16" t="s">
        <v>3741</v>
      </c>
      <c r="C2563" s="16" t="s">
        <v>1209</v>
      </c>
      <c r="D2563" s="16" t="s">
        <v>203</v>
      </c>
      <c r="E2563" s="16" t="n">
        <v>5</v>
      </c>
      <c r="F2563" s="16" t="n">
        <v>2544</v>
      </c>
      <c r="G2563" s="16" t="n">
        <v>0.2</v>
      </c>
      <c r="H2563" s="16" t="s">
        <v>39</v>
      </c>
      <c r="I2563" s="16" t="s">
        <v>47</v>
      </c>
      <c r="J2563" s="16" t="n">
        <v>2</v>
      </c>
      <c r="K2563" s="16" t="n">
        <v>2</v>
      </c>
      <c r="L2563" s="16" t="s">
        <v>57</v>
      </c>
      <c r="M2563" s="16" t="str">
        <f aca="false">IF(COUNTIF($A$2:A2563,A2563)&gt;1,"DUPLICATE","")</f>
        <v/>
      </c>
    </row>
    <row r="2564" customFormat="false" ht="15" hidden="false" customHeight="false" outlineLevel="0" collapsed="false">
      <c r="A2564" s="16" t="s">
        <v>3745</v>
      </c>
      <c r="B2564" s="16" t="s">
        <v>3741</v>
      </c>
      <c r="C2564" s="16" t="s">
        <v>997</v>
      </c>
      <c r="D2564" s="16" t="s">
        <v>184</v>
      </c>
      <c r="E2564" s="16" t="n">
        <v>1</v>
      </c>
      <c r="F2564" s="16" t="n">
        <v>1257</v>
      </c>
      <c r="G2564" s="16" t="n">
        <v>0.05</v>
      </c>
      <c r="H2564" s="16" t="s">
        <v>527</v>
      </c>
      <c r="I2564" s="16" t="s">
        <v>40</v>
      </c>
      <c r="J2564" s="16" t="n">
        <v>4</v>
      </c>
      <c r="K2564" s="16" t="n">
        <v>4</v>
      </c>
      <c r="L2564" s="16" t="s">
        <v>41</v>
      </c>
      <c r="M2564" s="16" t="str">
        <f aca="false">IF(COUNTIF($A$2:A2564,A2564)&gt;1,"DUPLICATE","")</f>
        <v/>
      </c>
    </row>
    <row r="2565" customFormat="false" ht="15" hidden="false" customHeight="false" outlineLevel="0" collapsed="false">
      <c r="A2565" s="16" t="s">
        <v>3746</v>
      </c>
      <c r="B2565" s="16" t="s">
        <v>3741</v>
      </c>
      <c r="C2565" s="16" t="s">
        <v>266</v>
      </c>
      <c r="D2565" s="16" t="s">
        <v>393</v>
      </c>
      <c r="E2565" s="16" t="n">
        <v>2</v>
      </c>
      <c r="F2565" s="16" t="n">
        <v>495</v>
      </c>
      <c r="G2565" s="16" t="n">
        <v>0.05</v>
      </c>
      <c r="H2565" s="16" t="s">
        <v>130</v>
      </c>
      <c r="I2565" s="16" t="s">
        <v>40</v>
      </c>
      <c r="J2565" s="16" t="n">
        <v>4</v>
      </c>
      <c r="K2565" s="16"/>
      <c r="L2565" s="16" t="s">
        <v>57</v>
      </c>
      <c r="M2565" s="16" t="str">
        <f aca="false">IF(COUNTIF($A$2:A2565,A2565)&gt;1,"DUPLICATE","")</f>
        <v/>
      </c>
    </row>
    <row r="2566" customFormat="false" ht="15" hidden="false" customHeight="false" outlineLevel="0" collapsed="false">
      <c r="A2566" s="16" t="s">
        <v>3747</v>
      </c>
      <c r="B2566" s="16" t="s">
        <v>3741</v>
      </c>
      <c r="C2566" s="16" t="s">
        <v>764</v>
      </c>
      <c r="D2566" s="16" t="s">
        <v>173</v>
      </c>
      <c r="E2566" s="16" t="n">
        <v>1</v>
      </c>
      <c r="F2566" s="16" t="n">
        <v>1201</v>
      </c>
      <c r="G2566" s="16" t="n">
        <v>0.1</v>
      </c>
      <c r="H2566" s="16" t="s">
        <v>130</v>
      </c>
      <c r="I2566" s="16" t="s">
        <v>40</v>
      </c>
      <c r="J2566" s="16" t="n">
        <v>4</v>
      </c>
      <c r="K2566" s="16" t="n">
        <v>4</v>
      </c>
      <c r="L2566" s="16" t="s">
        <v>57</v>
      </c>
      <c r="M2566" s="16" t="str">
        <f aca="false">IF(COUNTIF($A$2:A2566,A2566)&gt;1,"DUPLICATE","")</f>
        <v/>
      </c>
    </row>
    <row r="2567" customFormat="false" ht="15" hidden="false" customHeight="false" outlineLevel="0" collapsed="false">
      <c r="A2567" s="16" t="s">
        <v>3748</v>
      </c>
      <c r="B2567" s="16" t="s">
        <v>3741</v>
      </c>
      <c r="C2567" s="16" t="s">
        <v>94</v>
      </c>
      <c r="D2567" s="16" t="s">
        <v>259</v>
      </c>
      <c r="E2567" s="16" t="n">
        <v>1</v>
      </c>
      <c r="F2567" s="16" t="n">
        <v>517</v>
      </c>
      <c r="G2567" s="16" t="n">
        <v>0.1</v>
      </c>
      <c r="H2567" s="16" t="s">
        <v>70</v>
      </c>
      <c r="I2567" s="16" t="s">
        <v>40</v>
      </c>
      <c r="J2567" s="16" t="n">
        <v>6</v>
      </c>
      <c r="K2567" s="16" t="n">
        <v>3</v>
      </c>
      <c r="L2567" s="16" t="s">
        <v>41</v>
      </c>
      <c r="M2567" s="16" t="str">
        <f aca="false">IF(COUNTIF($A$2:A2567,A2567)&gt;1,"DUPLICATE","")</f>
        <v/>
      </c>
    </row>
    <row r="2568" customFormat="false" ht="15" hidden="false" customHeight="false" outlineLevel="0" collapsed="false">
      <c r="A2568" s="16" t="s">
        <v>3749</v>
      </c>
      <c r="B2568" s="16" t="s">
        <v>3750</v>
      </c>
      <c r="C2568" s="16" t="s">
        <v>1990</v>
      </c>
      <c r="D2568" s="16" t="s">
        <v>412</v>
      </c>
      <c r="E2568" s="16" t="n">
        <v>2</v>
      </c>
      <c r="F2568" s="16" t="n">
        <v>1033</v>
      </c>
      <c r="G2568" s="16" t="n">
        <v>0.05</v>
      </c>
      <c r="H2568" s="16" t="s">
        <v>281</v>
      </c>
      <c r="I2568" s="16" t="s">
        <v>71</v>
      </c>
      <c r="J2568" s="16" t="n">
        <v>4</v>
      </c>
      <c r="K2568" s="16" t="n">
        <v>5</v>
      </c>
      <c r="L2568" s="16" t="s">
        <v>41</v>
      </c>
      <c r="M2568" s="16" t="str">
        <f aca="false">IF(COUNTIF($A$2:A2568,A2568)&gt;1,"DUPLICATE","")</f>
        <v/>
      </c>
    </row>
    <row r="2569" customFormat="false" ht="15" hidden="false" customHeight="false" outlineLevel="0" collapsed="false">
      <c r="A2569" s="16" t="s">
        <v>3751</v>
      </c>
      <c r="B2569" s="16" t="s">
        <v>3741</v>
      </c>
      <c r="C2569" s="16" t="s">
        <v>1059</v>
      </c>
      <c r="D2569" s="16" t="s">
        <v>63</v>
      </c>
      <c r="E2569" s="16" t="n">
        <v>1</v>
      </c>
      <c r="F2569" s="16" t="n">
        <v>1542</v>
      </c>
      <c r="G2569" s="16" t="n">
        <v>0</v>
      </c>
      <c r="H2569" s="16" t="s">
        <v>56</v>
      </c>
      <c r="I2569" s="16" t="s">
        <v>60</v>
      </c>
      <c r="J2569" s="16" t="n">
        <v>8</v>
      </c>
      <c r="K2569" s="16" t="n">
        <v>4</v>
      </c>
      <c r="L2569" s="16" t="s">
        <v>41</v>
      </c>
      <c r="M2569" s="16" t="str">
        <f aca="false">IF(COUNTIF($A$2:A2569,A2569)&gt;1,"DUPLICATE","")</f>
        <v/>
      </c>
    </row>
    <row r="2570" customFormat="false" ht="15" hidden="false" customHeight="false" outlineLevel="0" collapsed="false">
      <c r="A2570" s="16" t="s">
        <v>3752</v>
      </c>
      <c r="B2570" s="16" t="s">
        <v>3741</v>
      </c>
      <c r="C2570" s="16" t="s">
        <v>1046</v>
      </c>
      <c r="D2570" s="16" t="s">
        <v>142</v>
      </c>
      <c r="E2570" s="16" t="n">
        <v>2</v>
      </c>
      <c r="F2570" s="16" t="n">
        <v>579</v>
      </c>
      <c r="G2570" s="16" t="n">
        <v>0.15</v>
      </c>
      <c r="H2570" s="16" t="s">
        <v>46</v>
      </c>
      <c r="I2570" s="16" t="s">
        <v>60</v>
      </c>
      <c r="J2570" s="16" t="n">
        <v>3</v>
      </c>
      <c r="K2570" s="16" t="n">
        <v>4</v>
      </c>
      <c r="L2570" s="16" t="s">
        <v>41</v>
      </c>
      <c r="M2570" s="16" t="str">
        <f aca="false">IF(COUNTIF($A$2:A2570,A2570)&gt;1,"DUPLICATE","")</f>
        <v/>
      </c>
    </row>
    <row r="2571" customFormat="false" ht="15" hidden="false" customHeight="false" outlineLevel="0" collapsed="false">
      <c r="A2571" s="16" t="s">
        <v>3753</v>
      </c>
      <c r="B2571" s="16" t="s">
        <v>3741</v>
      </c>
      <c r="C2571" s="16" t="s">
        <v>1168</v>
      </c>
      <c r="D2571" s="16" t="s">
        <v>259</v>
      </c>
      <c r="E2571" s="16" t="n">
        <v>1</v>
      </c>
      <c r="F2571" s="16" t="n">
        <v>505</v>
      </c>
      <c r="G2571" s="16" t="n">
        <v>0.1</v>
      </c>
      <c r="H2571" s="16" t="s">
        <v>46</v>
      </c>
      <c r="I2571" s="16" t="s">
        <v>60</v>
      </c>
      <c r="J2571" s="16" t="n">
        <v>4</v>
      </c>
      <c r="K2571" s="16" t="n">
        <v>4</v>
      </c>
      <c r="L2571" s="16" t="s">
        <v>41</v>
      </c>
      <c r="M2571" s="16" t="str">
        <f aca="false">IF(COUNTIF($A$2:A2571,A2571)&gt;1,"DUPLICATE","")</f>
        <v/>
      </c>
    </row>
    <row r="2572" customFormat="false" ht="15" hidden="false" customHeight="false" outlineLevel="0" collapsed="false">
      <c r="A2572" s="16" t="s">
        <v>3754</v>
      </c>
      <c r="B2572" s="16" t="s">
        <v>3755</v>
      </c>
      <c r="C2572" s="16" t="s">
        <v>988</v>
      </c>
      <c r="D2572" s="16" t="s">
        <v>254</v>
      </c>
      <c r="E2572" s="16" t="n">
        <v>1</v>
      </c>
      <c r="F2572" s="16" t="n">
        <v>1040</v>
      </c>
      <c r="G2572" s="16" t="n">
        <v>0</v>
      </c>
      <c r="H2572" s="16" t="s">
        <v>233</v>
      </c>
      <c r="I2572" s="16" t="s">
        <v>60</v>
      </c>
      <c r="J2572" s="16" t="n">
        <v>5</v>
      </c>
      <c r="K2572" s="16" t="n">
        <v>4</v>
      </c>
      <c r="L2572" s="16" t="s">
        <v>41</v>
      </c>
      <c r="M2572" s="16" t="str">
        <f aca="false">IF(COUNTIF($A$2:A2572,A2572)&gt;1,"DUPLICATE","")</f>
        <v/>
      </c>
    </row>
    <row r="2573" customFormat="false" ht="15" hidden="false" customHeight="false" outlineLevel="0" collapsed="false">
      <c r="A2573" s="16" t="s">
        <v>3756</v>
      </c>
      <c r="B2573" s="16" t="s">
        <v>3755</v>
      </c>
      <c r="C2573" s="16" t="s">
        <v>1530</v>
      </c>
      <c r="D2573" s="16" t="s">
        <v>219</v>
      </c>
      <c r="E2573" s="16" t="n">
        <v>2</v>
      </c>
      <c r="F2573" s="16" t="n">
        <v>1252</v>
      </c>
      <c r="G2573" s="16" t="n">
        <v>0.05</v>
      </c>
      <c r="H2573" s="16" t="s">
        <v>81</v>
      </c>
      <c r="I2573" s="16" t="s">
        <v>47</v>
      </c>
      <c r="J2573" s="16" t="n">
        <v>3</v>
      </c>
      <c r="K2573" s="16" t="n">
        <v>5</v>
      </c>
      <c r="L2573" s="16" t="s">
        <v>41</v>
      </c>
      <c r="M2573" s="16" t="str">
        <f aca="false">IF(COUNTIF($A$2:A2573,A2573)&gt;1,"DUPLICATE","")</f>
        <v/>
      </c>
    </row>
    <row r="2574" customFormat="false" ht="15" hidden="false" customHeight="false" outlineLevel="0" collapsed="false">
      <c r="A2574" s="16" t="s">
        <v>3757</v>
      </c>
      <c r="B2574" s="16" t="s">
        <v>3755</v>
      </c>
      <c r="C2574" s="16" t="s">
        <v>1014</v>
      </c>
      <c r="D2574" s="16" t="s">
        <v>146</v>
      </c>
      <c r="E2574" s="16" t="n">
        <v>1</v>
      </c>
      <c r="F2574" s="16" t="n">
        <v>429</v>
      </c>
      <c r="G2574" s="16" t="n">
        <v>0.15</v>
      </c>
      <c r="H2574" s="16" t="s">
        <v>56</v>
      </c>
      <c r="I2574" s="16" t="s">
        <v>100</v>
      </c>
      <c r="J2574" s="16" t="n">
        <v>4</v>
      </c>
      <c r="K2574" s="16" t="n">
        <v>4</v>
      </c>
      <c r="L2574" s="16" t="s">
        <v>41</v>
      </c>
      <c r="M2574" s="16" t="str">
        <f aca="false">IF(COUNTIF($A$2:A2574,A2574)&gt;1,"DUPLICATE","")</f>
        <v/>
      </c>
    </row>
    <row r="2575" customFormat="false" ht="15" hidden="false" customHeight="false" outlineLevel="0" collapsed="false">
      <c r="A2575" s="16" t="s">
        <v>3758</v>
      </c>
      <c r="B2575" s="16" t="s">
        <v>3755</v>
      </c>
      <c r="C2575" s="16" t="s">
        <v>780</v>
      </c>
      <c r="D2575" s="16" t="s">
        <v>99</v>
      </c>
      <c r="E2575" s="16" t="n">
        <v>2</v>
      </c>
      <c r="F2575" s="16" t="n">
        <v>687</v>
      </c>
      <c r="G2575" s="16" t="n">
        <v>0.15</v>
      </c>
      <c r="H2575" s="16" t="s">
        <v>39</v>
      </c>
      <c r="I2575" s="16" t="s">
        <v>71</v>
      </c>
      <c r="J2575" s="16" t="n">
        <v>4</v>
      </c>
      <c r="K2575" s="16" t="n">
        <v>3</v>
      </c>
      <c r="L2575" s="16" t="s">
        <v>41</v>
      </c>
      <c r="M2575" s="16" t="str">
        <f aca="false">IF(COUNTIF($A$2:A2575,A2575)&gt;1,"DUPLICATE","")</f>
        <v/>
      </c>
    </row>
    <row r="2576" customFormat="false" ht="15" hidden="false" customHeight="false" outlineLevel="0" collapsed="false">
      <c r="A2576" s="16" t="s">
        <v>3759</v>
      </c>
      <c r="B2576" s="16" t="s">
        <v>3755</v>
      </c>
      <c r="C2576" s="16" t="s">
        <v>1091</v>
      </c>
      <c r="D2576" s="16" t="s">
        <v>55</v>
      </c>
      <c r="E2576" s="16" t="n">
        <v>1</v>
      </c>
      <c r="F2576" s="16" t="n">
        <v>1990</v>
      </c>
      <c r="G2576" s="16" t="n">
        <v>0.1</v>
      </c>
      <c r="H2576" s="16" t="s">
        <v>39</v>
      </c>
      <c r="I2576" s="16" t="s">
        <v>123</v>
      </c>
      <c r="J2576" s="16" t="n">
        <v>3</v>
      </c>
      <c r="K2576" s="16" t="n">
        <v>5</v>
      </c>
      <c r="L2576" s="16" t="s">
        <v>41</v>
      </c>
      <c r="M2576" s="16" t="str">
        <f aca="false">IF(COUNTIF($A$2:A2576,A2576)&gt;1,"DUPLICATE","")</f>
        <v/>
      </c>
    </row>
    <row r="2577" customFormat="false" ht="15" hidden="false" customHeight="false" outlineLevel="0" collapsed="false">
      <c r="A2577" s="16" t="s">
        <v>3760</v>
      </c>
      <c r="B2577" s="16" t="s">
        <v>3755</v>
      </c>
      <c r="C2577" s="16" t="s">
        <v>186</v>
      </c>
      <c r="D2577" s="16" t="s">
        <v>184</v>
      </c>
      <c r="E2577" s="16" t="n">
        <v>3</v>
      </c>
      <c r="F2577" s="16" t="n">
        <v>1327</v>
      </c>
      <c r="G2577" s="16" t="n">
        <v>0.05</v>
      </c>
      <c r="H2577" s="16" t="s">
        <v>208</v>
      </c>
      <c r="I2577" s="16" t="s">
        <v>60</v>
      </c>
      <c r="J2577" s="16" t="n">
        <v>6</v>
      </c>
      <c r="K2577" s="16" t="n">
        <v>3</v>
      </c>
      <c r="L2577" s="16" t="s">
        <v>41</v>
      </c>
      <c r="M2577" s="16" t="str">
        <f aca="false">IF(COUNTIF($A$2:A2577,A2577)&gt;1,"DUPLICATE","")</f>
        <v/>
      </c>
    </row>
    <row r="2578" customFormat="false" ht="15" hidden="false" customHeight="false" outlineLevel="0" collapsed="false">
      <c r="A2578" s="16" t="s">
        <v>3761</v>
      </c>
      <c r="B2578" s="16" t="s">
        <v>3755</v>
      </c>
      <c r="C2578" s="16" t="s">
        <v>2372</v>
      </c>
      <c r="D2578" s="16" t="s">
        <v>160</v>
      </c>
      <c r="E2578" s="16" t="n">
        <v>2</v>
      </c>
      <c r="F2578" s="16" t="n">
        <v>1778</v>
      </c>
      <c r="G2578" s="16" t="n">
        <v>0.05</v>
      </c>
      <c r="H2578" s="16" t="s">
        <v>56</v>
      </c>
      <c r="I2578" s="16" t="s">
        <v>60</v>
      </c>
      <c r="J2578" s="16" t="n">
        <v>5</v>
      </c>
      <c r="K2578" s="16"/>
      <c r="L2578" s="16" t="s">
        <v>41</v>
      </c>
      <c r="M2578" s="16" t="str">
        <f aca="false">IF(COUNTIF($A$2:A2578,A2578)&gt;1,"DUPLICATE","")</f>
        <v/>
      </c>
    </row>
    <row r="2579" customFormat="false" ht="15" hidden="false" customHeight="false" outlineLevel="0" collapsed="false">
      <c r="A2579" s="16" t="s">
        <v>3762</v>
      </c>
      <c r="B2579" s="16" t="s">
        <v>3755</v>
      </c>
      <c r="C2579" s="16" t="s">
        <v>110</v>
      </c>
      <c r="D2579" s="16" t="s">
        <v>84</v>
      </c>
      <c r="E2579" s="16" t="n">
        <v>3</v>
      </c>
      <c r="F2579" s="16" t="n">
        <v>247</v>
      </c>
      <c r="G2579" s="16" t="n">
        <v>0.05</v>
      </c>
      <c r="H2579" s="16" t="s">
        <v>112</v>
      </c>
      <c r="I2579" s="16"/>
      <c r="J2579" s="16" t="n">
        <v>3</v>
      </c>
      <c r="K2579" s="16" t="n">
        <v>5</v>
      </c>
      <c r="L2579" s="16" t="s">
        <v>41</v>
      </c>
      <c r="M2579" s="16" t="str">
        <f aca="false">IF(COUNTIF($A$2:A2579,A2579)&gt;1,"DUPLICATE","")</f>
        <v/>
      </c>
    </row>
    <row r="2580" customFormat="false" ht="15" hidden="false" customHeight="false" outlineLevel="0" collapsed="false">
      <c r="A2580" s="16" t="s">
        <v>3763</v>
      </c>
      <c r="B2580" s="16" t="s">
        <v>3755</v>
      </c>
      <c r="C2580" s="16" t="s">
        <v>2793</v>
      </c>
      <c r="D2580" s="16" t="s">
        <v>119</v>
      </c>
      <c r="E2580" s="16" t="n">
        <v>3</v>
      </c>
      <c r="F2580" s="16" t="n">
        <v>260</v>
      </c>
      <c r="G2580" s="16" t="n">
        <v>0.1</v>
      </c>
      <c r="H2580" s="16" t="s">
        <v>56</v>
      </c>
      <c r="I2580" s="16" t="s">
        <v>60</v>
      </c>
      <c r="J2580" s="16" t="n">
        <v>5</v>
      </c>
      <c r="K2580" s="16" t="n">
        <v>4</v>
      </c>
      <c r="L2580" s="16" t="s">
        <v>41</v>
      </c>
      <c r="M2580" s="16" t="str">
        <f aca="false">IF(COUNTIF($A$2:A2580,A2580)&gt;1,"DUPLICATE","")</f>
        <v/>
      </c>
    </row>
    <row r="2581" customFormat="false" ht="15" hidden="false" customHeight="false" outlineLevel="0" collapsed="false">
      <c r="A2581" s="16" t="s">
        <v>3764</v>
      </c>
      <c r="B2581" s="16" t="s">
        <v>3765</v>
      </c>
      <c r="C2581" s="16" t="s">
        <v>1164</v>
      </c>
      <c r="D2581" s="16" t="s">
        <v>179</v>
      </c>
      <c r="E2581" s="16" t="n">
        <v>2</v>
      </c>
      <c r="F2581" s="16" t="n">
        <v>2434</v>
      </c>
      <c r="G2581" s="16" t="n">
        <v>0.2</v>
      </c>
      <c r="H2581" s="16" t="s">
        <v>89</v>
      </c>
      <c r="I2581" s="16" t="s">
        <v>40</v>
      </c>
      <c r="J2581" s="16" t="n">
        <v>4</v>
      </c>
      <c r="K2581" s="16" t="n">
        <v>4</v>
      </c>
      <c r="L2581" s="16" t="s">
        <v>41</v>
      </c>
      <c r="M2581" s="16" t="str">
        <f aca="false">IF(COUNTIF($A$2:A2581,A2581)&gt;1,"DUPLICATE","")</f>
        <v/>
      </c>
    </row>
    <row r="2582" customFormat="false" ht="15" hidden="false" customHeight="false" outlineLevel="0" collapsed="false">
      <c r="A2582" s="16" t="s">
        <v>3766</v>
      </c>
      <c r="B2582" s="16" t="s">
        <v>3755</v>
      </c>
      <c r="C2582" s="16" t="s">
        <v>1135</v>
      </c>
      <c r="D2582" s="16" t="s">
        <v>216</v>
      </c>
      <c r="E2582" s="16" t="n">
        <v>1</v>
      </c>
      <c r="F2582" s="16" t="n">
        <v>935</v>
      </c>
      <c r="G2582" s="16" t="n">
        <v>0</v>
      </c>
      <c r="H2582" s="16" t="s">
        <v>81</v>
      </c>
      <c r="I2582" s="16"/>
      <c r="J2582" s="16" t="n">
        <v>3</v>
      </c>
      <c r="K2582" s="16" t="n">
        <v>5</v>
      </c>
      <c r="L2582" s="16" t="s">
        <v>41</v>
      </c>
      <c r="M2582" s="16" t="str">
        <f aca="false">IF(COUNTIF($A$2:A2582,A2582)&gt;1,"DUPLICATE","")</f>
        <v/>
      </c>
    </row>
    <row r="2583" customFormat="false" ht="15" hidden="false" customHeight="false" outlineLevel="0" collapsed="false">
      <c r="A2583" s="16" t="s">
        <v>3767</v>
      </c>
      <c r="B2583" s="16" t="s">
        <v>3755</v>
      </c>
      <c r="C2583" s="16" t="s">
        <v>94</v>
      </c>
      <c r="D2583" s="16" t="s">
        <v>63</v>
      </c>
      <c r="E2583" s="16" t="n">
        <v>1</v>
      </c>
      <c r="F2583" s="16" t="n">
        <v>1466</v>
      </c>
      <c r="G2583" s="16" t="n">
        <v>0</v>
      </c>
      <c r="H2583" s="16" t="s">
        <v>503</v>
      </c>
      <c r="I2583" s="16" t="s">
        <v>40</v>
      </c>
      <c r="J2583" s="16" t="n">
        <v>4</v>
      </c>
      <c r="K2583" s="16" t="n">
        <v>4</v>
      </c>
      <c r="L2583" s="16" t="s">
        <v>41</v>
      </c>
      <c r="M2583" s="16" t="str">
        <f aca="false">IF(COUNTIF($A$2:A2583,A2583)&gt;1,"DUPLICATE","")</f>
        <v/>
      </c>
    </row>
    <row r="2584" customFormat="false" ht="15" hidden="false" customHeight="false" outlineLevel="0" collapsed="false">
      <c r="A2584" s="16" t="s">
        <v>3768</v>
      </c>
      <c r="B2584" s="16" t="s">
        <v>3755</v>
      </c>
      <c r="C2584" s="16" t="s">
        <v>1698</v>
      </c>
      <c r="D2584" s="16" t="s">
        <v>341</v>
      </c>
      <c r="E2584" s="16" t="n">
        <v>1</v>
      </c>
      <c r="F2584" s="16" t="n">
        <v>1120</v>
      </c>
      <c r="G2584" s="16" t="n">
        <v>0.15</v>
      </c>
      <c r="H2584" s="16" t="s">
        <v>503</v>
      </c>
      <c r="I2584" s="16" t="s">
        <v>123</v>
      </c>
      <c r="J2584" s="16" t="n">
        <v>7</v>
      </c>
      <c r="K2584" s="16"/>
      <c r="L2584" s="16" t="s">
        <v>41</v>
      </c>
      <c r="M2584" s="16" t="str">
        <f aca="false">IF(COUNTIF($A$2:A2584,A2584)&gt;1,"DUPLICATE","")</f>
        <v/>
      </c>
    </row>
    <row r="2585" customFormat="false" ht="15" hidden="false" customHeight="false" outlineLevel="0" collapsed="false">
      <c r="A2585" s="16" t="s">
        <v>3769</v>
      </c>
      <c r="B2585" s="16" t="s">
        <v>3770</v>
      </c>
      <c r="C2585" s="16" t="s">
        <v>102</v>
      </c>
      <c r="D2585" s="16" t="s">
        <v>451</v>
      </c>
      <c r="E2585" s="16" t="n">
        <v>2</v>
      </c>
      <c r="F2585" s="16" t="n">
        <v>1296</v>
      </c>
      <c r="G2585" s="16" t="n">
        <v>0</v>
      </c>
      <c r="H2585" s="16" t="s">
        <v>67</v>
      </c>
      <c r="I2585" s="16" t="s">
        <v>60</v>
      </c>
      <c r="J2585" s="16" t="n">
        <v>2</v>
      </c>
      <c r="K2585" s="16" t="n">
        <v>4</v>
      </c>
      <c r="L2585" s="16" t="s">
        <v>41</v>
      </c>
      <c r="M2585" s="16" t="str">
        <f aca="false">IF(COUNTIF($A$2:A2585,A2585)&gt;1,"DUPLICATE","")</f>
        <v/>
      </c>
    </row>
    <row r="2586" customFormat="false" ht="15" hidden="false" customHeight="false" outlineLevel="0" collapsed="false">
      <c r="A2586" s="16" t="s">
        <v>3771</v>
      </c>
      <c r="B2586" s="16" t="s">
        <v>3772</v>
      </c>
      <c r="C2586" s="16" t="s">
        <v>702</v>
      </c>
      <c r="D2586" s="16" t="s">
        <v>262</v>
      </c>
      <c r="E2586" s="16" t="n">
        <v>1</v>
      </c>
      <c r="F2586" s="16" t="n">
        <v>792</v>
      </c>
      <c r="G2586" s="16" t="n">
        <v>0.1</v>
      </c>
      <c r="H2586" s="16" t="s">
        <v>130</v>
      </c>
      <c r="I2586" s="16" t="s">
        <v>47</v>
      </c>
      <c r="J2586" s="16" t="n">
        <v>4</v>
      </c>
      <c r="K2586" s="16" t="n">
        <v>4</v>
      </c>
      <c r="L2586" s="16" t="s">
        <v>41</v>
      </c>
      <c r="M2586" s="16" t="str">
        <f aca="false">IF(COUNTIF($A$2:A2586,A2586)&gt;1,"DUPLICATE","")</f>
        <v/>
      </c>
    </row>
    <row r="2587" customFormat="false" ht="15" hidden="false" customHeight="false" outlineLevel="0" collapsed="false">
      <c r="A2587" s="16" t="s">
        <v>3773</v>
      </c>
      <c r="B2587" s="16" t="s">
        <v>3770</v>
      </c>
      <c r="C2587" s="16" t="s">
        <v>138</v>
      </c>
      <c r="D2587" s="16" t="s">
        <v>219</v>
      </c>
      <c r="E2587" s="16" t="n">
        <v>2</v>
      </c>
      <c r="F2587" s="16" t="n">
        <v>1354</v>
      </c>
      <c r="G2587" s="16" t="n">
        <v>0.15</v>
      </c>
      <c r="H2587" s="16" t="s">
        <v>130</v>
      </c>
      <c r="I2587" s="16" t="s">
        <v>71</v>
      </c>
      <c r="J2587" s="16" t="n">
        <v>3</v>
      </c>
      <c r="K2587" s="16" t="n">
        <v>4</v>
      </c>
      <c r="L2587" s="16" t="s">
        <v>41</v>
      </c>
      <c r="M2587" s="16" t="str">
        <f aca="false">IF(COUNTIF($A$2:A2587,A2587)&gt;1,"DUPLICATE","")</f>
        <v/>
      </c>
    </row>
    <row r="2588" customFormat="false" ht="15" hidden="false" customHeight="false" outlineLevel="0" collapsed="false">
      <c r="A2588" s="16" t="s">
        <v>3774</v>
      </c>
      <c r="B2588" s="16" t="s">
        <v>3770</v>
      </c>
      <c r="C2588" s="16" t="s">
        <v>2924</v>
      </c>
      <c r="D2588" s="16" t="s">
        <v>254</v>
      </c>
      <c r="E2588" s="16" t="n">
        <v>3</v>
      </c>
      <c r="F2588" s="16" t="n">
        <v>983</v>
      </c>
      <c r="G2588" s="16" t="n">
        <v>0.15</v>
      </c>
      <c r="H2588" s="16" t="s">
        <v>112</v>
      </c>
      <c r="I2588" s="16" t="s">
        <v>100</v>
      </c>
      <c r="J2588" s="16" t="n">
        <v>2</v>
      </c>
      <c r="K2588" s="16" t="n">
        <v>3</v>
      </c>
      <c r="L2588" s="16" t="s">
        <v>41</v>
      </c>
      <c r="M2588" s="16" t="str">
        <f aca="false">IF(COUNTIF($A$2:A2588,A2588)&gt;1,"DUPLICATE","")</f>
        <v/>
      </c>
    </row>
    <row r="2589" customFormat="false" ht="15" hidden="false" customHeight="false" outlineLevel="0" collapsed="false">
      <c r="A2589" s="16" t="s">
        <v>3775</v>
      </c>
      <c r="B2589" s="16" t="s">
        <v>3770</v>
      </c>
      <c r="C2589" s="16" t="s">
        <v>1742</v>
      </c>
      <c r="D2589" s="16" t="s">
        <v>393</v>
      </c>
      <c r="E2589" s="16" t="n">
        <v>3</v>
      </c>
      <c r="F2589" s="16" t="n">
        <v>505</v>
      </c>
      <c r="G2589" s="16" t="n">
        <v>0.1</v>
      </c>
      <c r="H2589" s="16" t="s">
        <v>70</v>
      </c>
      <c r="I2589" s="16" t="s">
        <v>71</v>
      </c>
      <c r="J2589" s="16" t="n">
        <v>6</v>
      </c>
      <c r="K2589" s="16" t="n">
        <v>4</v>
      </c>
      <c r="L2589" s="16" t="s">
        <v>41</v>
      </c>
      <c r="M2589" s="16" t="str">
        <f aca="false">IF(COUNTIF($A$2:A2589,A2589)&gt;1,"DUPLICATE","")</f>
        <v/>
      </c>
    </row>
    <row r="2590" customFormat="false" ht="15" hidden="false" customHeight="false" outlineLevel="0" collapsed="false">
      <c r="A2590" s="16" t="s">
        <v>3776</v>
      </c>
      <c r="B2590" s="16" t="s">
        <v>3770</v>
      </c>
      <c r="C2590" s="16" t="s">
        <v>1786</v>
      </c>
      <c r="D2590" s="16" t="s">
        <v>250</v>
      </c>
      <c r="E2590" s="16" t="n">
        <v>2</v>
      </c>
      <c r="F2590" s="16" t="n">
        <v>675</v>
      </c>
      <c r="G2590" s="16" t="n">
        <v>0.05</v>
      </c>
      <c r="H2590" s="16" t="s">
        <v>130</v>
      </c>
      <c r="I2590" s="16" t="s">
        <v>40</v>
      </c>
      <c r="J2590" s="16" t="n">
        <v>4</v>
      </c>
      <c r="K2590" s="16" t="n">
        <v>2</v>
      </c>
      <c r="L2590" s="16" t="s">
        <v>57</v>
      </c>
      <c r="M2590" s="16" t="str">
        <f aca="false">IF(COUNTIF($A$2:A2590,A2590)&gt;1,"DUPLICATE","")</f>
        <v/>
      </c>
    </row>
    <row r="2591" customFormat="false" ht="15" hidden="false" customHeight="false" outlineLevel="0" collapsed="false">
      <c r="A2591" s="16" t="s">
        <v>3777</v>
      </c>
      <c r="B2591" s="16" t="s">
        <v>3770</v>
      </c>
      <c r="C2591" s="16" t="s">
        <v>98</v>
      </c>
      <c r="D2591" s="16" t="s">
        <v>136</v>
      </c>
      <c r="E2591" s="16" t="n">
        <v>1</v>
      </c>
      <c r="F2591" s="16" t="n">
        <v>2220</v>
      </c>
      <c r="G2591" s="16" t="n">
        <v>0</v>
      </c>
      <c r="H2591" s="16" t="s">
        <v>56</v>
      </c>
      <c r="I2591" s="16" t="s">
        <v>47</v>
      </c>
      <c r="J2591" s="16" t="n">
        <v>5</v>
      </c>
      <c r="K2591" s="16" t="n">
        <v>4</v>
      </c>
      <c r="L2591" s="16" t="s">
        <v>41</v>
      </c>
      <c r="M2591" s="16" t="str">
        <f aca="false">IF(COUNTIF($A$2:A2591,A2591)&gt;1,"DUPLICATE","")</f>
        <v/>
      </c>
    </row>
    <row r="2592" customFormat="false" ht="15" hidden="false" customHeight="false" outlineLevel="0" collapsed="false">
      <c r="A2592" s="16" t="s">
        <v>3778</v>
      </c>
      <c r="B2592" s="16" t="s">
        <v>3770</v>
      </c>
      <c r="C2592" s="16" t="s">
        <v>1880</v>
      </c>
      <c r="D2592" s="16" t="s">
        <v>115</v>
      </c>
      <c r="E2592" s="16" t="n">
        <v>1</v>
      </c>
      <c r="F2592" s="16" t="n">
        <v>306</v>
      </c>
      <c r="G2592" s="16" t="n">
        <v>0.1</v>
      </c>
      <c r="H2592" s="16" t="s">
        <v>39</v>
      </c>
      <c r="I2592" s="16" t="s">
        <v>60</v>
      </c>
      <c r="J2592" s="16" t="n">
        <v>2</v>
      </c>
      <c r="K2592" s="16" t="n">
        <v>5</v>
      </c>
      <c r="L2592" s="16" t="s">
        <v>41</v>
      </c>
      <c r="M2592" s="16" t="str">
        <f aca="false">IF(COUNTIF($A$2:A2592,A2592)&gt;1,"DUPLICATE","")</f>
        <v/>
      </c>
    </row>
    <row r="2593" customFormat="false" ht="15" hidden="false" customHeight="false" outlineLevel="0" collapsed="false">
      <c r="A2593" s="16" t="s">
        <v>3779</v>
      </c>
      <c r="B2593" s="16" t="s">
        <v>3770</v>
      </c>
      <c r="C2593" s="16" t="s">
        <v>1131</v>
      </c>
      <c r="D2593" s="16" t="s">
        <v>115</v>
      </c>
      <c r="E2593" s="16" t="n">
        <v>3</v>
      </c>
      <c r="F2593" s="16" t="n">
        <v>292</v>
      </c>
      <c r="G2593" s="16" t="n">
        <v>0.3</v>
      </c>
      <c r="H2593" s="16" t="s">
        <v>89</v>
      </c>
      <c r="I2593" s="16" t="s">
        <v>60</v>
      </c>
      <c r="J2593" s="16" t="n">
        <v>4</v>
      </c>
      <c r="K2593" s="16" t="n">
        <v>4</v>
      </c>
      <c r="L2593" s="16" t="s">
        <v>41</v>
      </c>
      <c r="M2593" s="16" t="str">
        <f aca="false">IF(COUNTIF($A$2:A2593,A2593)&gt;1,"DUPLICATE","")</f>
        <v/>
      </c>
    </row>
    <row r="2594" customFormat="false" ht="15" hidden="false" customHeight="false" outlineLevel="0" collapsed="false">
      <c r="A2594" s="16" t="s">
        <v>3780</v>
      </c>
      <c r="B2594" s="16" t="s">
        <v>3770</v>
      </c>
      <c r="C2594" s="16" t="s">
        <v>141</v>
      </c>
      <c r="D2594" s="16" t="s">
        <v>66</v>
      </c>
      <c r="E2594" s="16" t="n">
        <v>1</v>
      </c>
      <c r="F2594" s="16" t="n">
        <v>15401</v>
      </c>
      <c r="G2594" s="16" t="n">
        <v>0</v>
      </c>
      <c r="H2594" s="16" t="s">
        <v>46</v>
      </c>
      <c r="I2594" s="16" t="s">
        <v>60</v>
      </c>
      <c r="J2594" s="16" t="n">
        <v>3</v>
      </c>
      <c r="K2594" s="16" t="n">
        <v>5</v>
      </c>
      <c r="L2594" s="16" t="s">
        <v>41</v>
      </c>
      <c r="M2594" s="16" t="str">
        <f aca="false">IF(COUNTIF($A$2:A2594,A2594)&gt;1,"DUPLICATE","")</f>
        <v/>
      </c>
    </row>
    <row r="2595" customFormat="false" ht="15" hidden="false" customHeight="false" outlineLevel="0" collapsed="false">
      <c r="A2595" s="16" t="s">
        <v>3781</v>
      </c>
      <c r="B2595" s="16" t="s">
        <v>3770</v>
      </c>
      <c r="C2595" s="16" t="s">
        <v>3782</v>
      </c>
      <c r="D2595" s="16" t="s">
        <v>136</v>
      </c>
      <c r="E2595" s="16" t="n">
        <v>2</v>
      </c>
      <c r="F2595" s="16" t="n">
        <v>2149</v>
      </c>
      <c r="G2595" s="16" t="n">
        <v>0.05</v>
      </c>
      <c r="H2595" s="16" t="s">
        <v>46</v>
      </c>
      <c r="I2595" s="16" t="s">
        <v>60</v>
      </c>
      <c r="J2595" s="16" t="n">
        <v>5</v>
      </c>
      <c r="K2595" s="16" t="n">
        <v>4</v>
      </c>
      <c r="L2595" s="16" t="s">
        <v>41</v>
      </c>
      <c r="M2595" s="16" t="str">
        <f aca="false">IF(COUNTIF($A$2:A2595,A2595)&gt;1,"DUPLICATE","")</f>
        <v/>
      </c>
    </row>
    <row r="2596" customFormat="false" ht="15" hidden="false" customHeight="false" outlineLevel="0" collapsed="false">
      <c r="A2596" s="16" t="s">
        <v>3783</v>
      </c>
      <c r="B2596" s="16" t="s">
        <v>3770</v>
      </c>
      <c r="C2596" s="16" t="s">
        <v>343</v>
      </c>
      <c r="D2596" s="16" t="s">
        <v>396</v>
      </c>
      <c r="E2596" s="16" t="n">
        <v>2</v>
      </c>
      <c r="F2596" s="16" t="n">
        <v>5372</v>
      </c>
      <c r="G2596" s="16" t="n">
        <v>0.2</v>
      </c>
      <c r="H2596" s="16" t="s">
        <v>655</v>
      </c>
      <c r="I2596" s="16" t="s">
        <v>40</v>
      </c>
      <c r="J2596" s="16" t="n">
        <v>4</v>
      </c>
      <c r="K2596" s="16" t="n">
        <v>3</v>
      </c>
      <c r="L2596" s="16" t="s">
        <v>41</v>
      </c>
      <c r="M2596" s="16" t="str">
        <f aca="false">IF(COUNTIF($A$2:A2596,A2596)&gt;1,"DUPLICATE","")</f>
        <v/>
      </c>
    </row>
    <row r="2597" customFormat="false" ht="15" hidden="false" customHeight="false" outlineLevel="0" collapsed="false">
      <c r="A2597" s="16" t="s">
        <v>3784</v>
      </c>
      <c r="B2597" s="16" t="s">
        <v>3770</v>
      </c>
      <c r="C2597" s="16" t="s">
        <v>1453</v>
      </c>
      <c r="D2597" s="16" t="s">
        <v>170</v>
      </c>
      <c r="E2597" s="16" t="n">
        <v>4</v>
      </c>
      <c r="F2597" s="16" t="n">
        <v>3353</v>
      </c>
      <c r="G2597" s="16" t="n">
        <v>0.15</v>
      </c>
      <c r="H2597" s="16" t="s">
        <v>70</v>
      </c>
      <c r="I2597" s="16" t="s">
        <v>71</v>
      </c>
      <c r="J2597" s="16" t="n">
        <v>6</v>
      </c>
      <c r="K2597" s="16" t="n">
        <v>5</v>
      </c>
      <c r="L2597" s="16" t="s">
        <v>41</v>
      </c>
      <c r="M2597" s="16" t="str">
        <f aca="false">IF(COUNTIF($A$2:A2597,A2597)&gt;1,"DUPLICATE","")</f>
        <v/>
      </c>
    </row>
    <row r="2598" customFormat="false" ht="15" hidden="false" customHeight="false" outlineLevel="0" collapsed="false">
      <c r="A2598" s="16" t="s">
        <v>3785</v>
      </c>
      <c r="B2598" s="16" t="s">
        <v>3770</v>
      </c>
      <c r="C2598" s="16" t="s">
        <v>635</v>
      </c>
      <c r="D2598" s="16" t="s">
        <v>84</v>
      </c>
      <c r="E2598" s="16" t="n">
        <v>2</v>
      </c>
      <c r="F2598" s="16" t="n">
        <v>259</v>
      </c>
      <c r="G2598" s="16" t="n">
        <v>0.2</v>
      </c>
      <c r="H2598" s="16" t="s">
        <v>208</v>
      </c>
      <c r="I2598" s="16" t="s">
        <v>100</v>
      </c>
      <c r="J2598" s="16" t="n">
        <v>4</v>
      </c>
      <c r="K2598" s="16"/>
      <c r="L2598" s="16" t="s">
        <v>41</v>
      </c>
      <c r="M2598" s="16" t="str">
        <f aca="false">IF(COUNTIF($A$2:A2598,A2598)&gt;1,"DUPLICATE","")</f>
        <v/>
      </c>
    </row>
    <row r="2599" customFormat="false" ht="15" hidden="false" customHeight="false" outlineLevel="0" collapsed="false">
      <c r="A2599" s="16" t="s">
        <v>3786</v>
      </c>
      <c r="B2599" s="16" t="s">
        <v>3770</v>
      </c>
      <c r="C2599" s="16" t="s">
        <v>2849</v>
      </c>
      <c r="D2599" s="16" t="s">
        <v>451</v>
      </c>
      <c r="E2599" s="16" t="n">
        <v>2</v>
      </c>
      <c r="F2599" s="16" t="n">
        <v>1362</v>
      </c>
      <c r="G2599" s="16" t="n">
        <v>0.1</v>
      </c>
      <c r="H2599" s="16" t="s">
        <v>503</v>
      </c>
      <c r="I2599" s="16" t="s">
        <v>100</v>
      </c>
      <c r="J2599" s="16" t="n">
        <v>6</v>
      </c>
      <c r="K2599" s="16" t="n">
        <v>4</v>
      </c>
      <c r="L2599" s="16" t="s">
        <v>41</v>
      </c>
      <c r="M2599" s="16" t="str">
        <f aca="false">IF(COUNTIF($A$2:A2599,A2599)&gt;1,"DUPLICATE","")</f>
        <v/>
      </c>
    </row>
    <row r="2600" customFormat="false" ht="15" hidden="false" customHeight="false" outlineLevel="0" collapsed="false">
      <c r="A2600" s="16" t="s">
        <v>3787</v>
      </c>
      <c r="B2600" s="16" t="s">
        <v>3770</v>
      </c>
      <c r="C2600" s="16" t="s">
        <v>764</v>
      </c>
      <c r="D2600" s="16" t="s">
        <v>184</v>
      </c>
      <c r="E2600" s="16" t="n">
        <v>1</v>
      </c>
      <c r="F2600" s="16" t="n">
        <v>1250</v>
      </c>
      <c r="G2600" s="16" t="n">
        <v>0.15</v>
      </c>
      <c r="H2600" s="16" t="s">
        <v>130</v>
      </c>
      <c r="I2600" s="16" t="s">
        <v>47</v>
      </c>
      <c r="J2600" s="16" t="n">
        <v>2</v>
      </c>
      <c r="K2600" s="16" t="n">
        <v>4</v>
      </c>
      <c r="L2600" s="16" t="s">
        <v>41</v>
      </c>
      <c r="M2600" s="16" t="str">
        <f aca="false">IF(COUNTIF($A$2:A2600,A2600)&gt;1,"DUPLICATE","")</f>
        <v/>
      </c>
    </row>
    <row r="2601" customFormat="false" ht="15" hidden="false" customHeight="false" outlineLevel="0" collapsed="false">
      <c r="A2601" s="16" t="s">
        <v>3788</v>
      </c>
      <c r="B2601" s="16" t="s">
        <v>3789</v>
      </c>
      <c r="C2601" s="16" t="s">
        <v>2066</v>
      </c>
      <c r="D2601" s="16" t="s">
        <v>88</v>
      </c>
      <c r="E2601" s="16" t="n">
        <v>1</v>
      </c>
      <c r="F2601" s="16" t="n">
        <v>2901</v>
      </c>
      <c r="G2601" s="16" t="n">
        <v>0</v>
      </c>
      <c r="H2601" s="16" t="s">
        <v>67</v>
      </c>
      <c r="I2601" s="16" t="s">
        <v>60</v>
      </c>
      <c r="J2601" s="16" t="n">
        <v>2</v>
      </c>
      <c r="K2601" s="16" t="n">
        <v>5</v>
      </c>
      <c r="L2601" s="16" t="s">
        <v>41</v>
      </c>
      <c r="M2601" s="16" t="str">
        <f aca="false">IF(COUNTIF($A$2:A2601,A2601)&gt;1,"DUPLICATE","")</f>
        <v/>
      </c>
    </row>
    <row r="2602" customFormat="false" ht="15" hidden="false" customHeight="false" outlineLevel="0" collapsed="false">
      <c r="A2602" s="16" t="s">
        <v>3790</v>
      </c>
      <c r="B2602" s="16" t="s">
        <v>3789</v>
      </c>
      <c r="C2602" s="16" t="s">
        <v>513</v>
      </c>
      <c r="D2602" s="16" t="s">
        <v>157</v>
      </c>
      <c r="E2602" s="16" t="n">
        <v>1</v>
      </c>
      <c r="F2602" s="16" t="n">
        <v>1153</v>
      </c>
      <c r="G2602" s="16" t="n">
        <v>0.05</v>
      </c>
      <c r="H2602" s="16" t="s">
        <v>81</v>
      </c>
      <c r="I2602" s="16" t="s">
        <v>60</v>
      </c>
      <c r="J2602" s="16" t="n">
        <v>3</v>
      </c>
      <c r="K2602" s="16" t="n">
        <v>4</v>
      </c>
      <c r="L2602" s="16" t="s">
        <v>41</v>
      </c>
      <c r="M2602" s="16" t="str">
        <f aca="false">IF(COUNTIF($A$2:A2602,A2602)&gt;1,"DUPLICATE","")</f>
        <v/>
      </c>
    </row>
    <row r="2603" customFormat="false" ht="15" hidden="false" customHeight="false" outlineLevel="0" collapsed="false">
      <c r="A2603" s="16" t="s">
        <v>3791</v>
      </c>
      <c r="B2603" s="16" t="s">
        <v>3789</v>
      </c>
      <c r="C2603" s="16" t="s">
        <v>1323</v>
      </c>
      <c r="D2603" s="16" t="s">
        <v>111</v>
      </c>
      <c r="E2603" s="16" t="n">
        <v>3</v>
      </c>
      <c r="F2603" s="16" t="n">
        <v>1047</v>
      </c>
      <c r="G2603" s="16" t="n">
        <v>0</v>
      </c>
      <c r="H2603" s="16" t="s">
        <v>39</v>
      </c>
      <c r="I2603" s="16" t="s">
        <v>60</v>
      </c>
      <c r="J2603" s="16" t="n">
        <v>2</v>
      </c>
      <c r="K2603" s="16" t="n">
        <v>5</v>
      </c>
      <c r="L2603" s="16" t="s">
        <v>41</v>
      </c>
      <c r="M2603" s="16" t="str">
        <f aca="false">IF(COUNTIF($A$2:A2603,A2603)&gt;1,"DUPLICATE","")</f>
        <v/>
      </c>
    </row>
    <row r="2604" customFormat="false" ht="15" hidden="false" customHeight="false" outlineLevel="0" collapsed="false">
      <c r="A2604" s="16" t="s">
        <v>3792</v>
      </c>
      <c r="B2604" s="16" t="s">
        <v>3789</v>
      </c>
      <c r="C2604" s="16" t="s">
        <v>482</v>
      </c>
      <c r="D2604" s="16" t="s">
        <v>92</v>
      </c>
      <c r="E2604" s="16" t="n">
        <v>1</v>
      </c>
      <c r="F2604" s="16" t="n">
        <v>4111</v>
      </c>
      <c r="G2604" s="16" t="n">
        <v>0</v>
      </c>
      <c r="H2604" s="16" t="s">
        <v>112</v>
      </c>
      <c r="I2604" s="16" t="s">
        <v>60</v>
      </c>
      <c r="J2604" s="16" t="n">
        <v>4</v>
      </c>
      <c r="K2604" s="16" t="n">
        <v>4</v>
      </c>
      <c r="L2604" s="16" t="s">
        <v>41</v>
      </c>
      <c r="M2604" s="16" t="str">
        <f aca="false">IF(COUNTIF($A$2:A2604,A2604)&gt;1,"DUPLICATE","")</f>
        <v/>
      </c>
    </row>
    <row r="2605" customFormat="false" ht="15" hidden="false" customHeight="false" outlineLevel="0" collapsed="false">
      <c r="A2605" s="16" t="s">
        <v>3793</v>
      </c>
      <c r="B2605" s="16" t="s">
        <v>3789</v>
      </c>
      <c r="C2605" s="16" t="s">
        <v>3794</v>
      </c>
      <c r="D2605" s="16" t="s">
        <v>55</v>
      </c>
      <c r="E2605" s="16" t="n">
        <v>1</v>
      </c>
      <c r="F2605" s="16" t="n">
        <v>2027</v>
      </c>
      <c r="G2605" s="16" t="n">
        <v>0</v>
      </c>
      <c r="H2605" s="16" t="s">
        <v>503</v>
      </c>
      <c r="I2605" s="16" t="s">
        <v>100</v>
      </c>
      <c r="J2605" s="16" t="n">
        <v>7</v>
      </c>
      <c r="K2605" s="16" t="n">
        <v>4</v>
      </c>
      <c r="L2605" s="16" t="s">
        <v>41</v>
      </c>
      <c r="M2605" s="16" t="str">
        <f aca="false">IF(COUNTIF($A$2:A2605,A2605)&gt;1,"DUPLICATE","")</f>
        <v/>
      </c>
    </row>
    <row r="2606" customFormat="false" ht="15" hidden="false" customHeight="false" outlineLevel="0" collapsed="false">
      <c r="A2606" s="16" t="s">
        <v>3795</v>
      </c>
      <c r="B2606" s="16" t="s">
        <v>3789</v>
      </c>
      <c r="C2606" s="16" t="s">
        <v>657</v>
      </c>
      <c r="D2606" s="16" t="s">
        <v>55</v>
      </c>
      <c r="E2606" s="16" t="n">
        <v>1</v>
      </c>
      <c r="F2606" s="16" t="n">
        <v>1904</v>
      </c>
      <c r="G2606" s="16" t="n">
        <v>0.1</v>
      </c>
      <c r="H2606" s="16" t="s">
        <v>70</v>
      </c>
      <c r="I2606" s="16" t="s">
        <v>40</v>
      </c>
      <c r="J2606" s="16" t="n">
        <v>5</v>
      </c>
      <c r="K2606" s="16" t="n">
        <v>5</v>
      </c>
      <c r="L2606" s="16" t="s">
        <v>41</v>
      </c>
      <c r="M2606" s="16" t="str">
        <f aca="false">IF(COUNTIF($A$2:A2606,A2606)&gt;1,"DUPLICATE","")</f>
        <v/>
      </c>
    </row>
    <row r="2607" customFormat="false" ht="15" hidden="false" customHeight="false" outlineLevel="0" collapsed="false">
      <c r="A2607" s="16" t="s">
        <v>3796</v>
      </c>
      <c r="B2607" s="16" t="s">
        <v>3789</v>
      </c>
      <c r="C2607" s="16" t="s">
        <v>3316</v>
      </c>
      <c r="D2607" s="16" t="s">
        <v>51</v>
      </c>
      <c r="E2607" s="16" t="n">
        <v>1</v>
      </c>
      <c r="F2607" s="16" t="n">
        <v>2254</v>
      </c>
      <c r="G2607" s="16" t="n">
        <v>0</v>
      </c>
      <c r="H2607" s="16" t="s">
        <v>67</v>
      </c>
      <c r="I2607" s="16" t="s">
        <v>60</v>
      </c>
      <c r="J2607" s="16" t="n">
        <v>5</v>
      </c>
      <c r="K2607" s="16" t="n">
        <v>4</v>
      </c>
      <c r="L2607" s="16" t="s">
        <v>41</v>
      </c>
      <c r="M2607" s="16" t="str">
        <f aca="false">IF(COUNTIF($A$2:A2607,A2607)&gt;1,"DUPLICATE","")</f>
        <v/>
      </c>
    </row>
    <row r="2608" customFormat="false" ht="15" hidden="false" customHeight="false" outlineLevel="0" collapsed="false">
      <c r="A2608" s="16" t="s">
        <v>3797</v>
      </c>
      <c r="B2608" s="16" t="s">
        <v>3789</v>
      </c>
      <c r="C2608" s="16" t="s">
        <v>1702</v>
      </c>
      <c r="D2608" s="16" t="s">
        <v>341</v>
      </c>
      <c r="E2608" s="16" t="n">
        <v>2</v>
      </c>
      <c r="F2608" s="16" t="n">
        <v>1068</v>
      </c>
      <c r="G2608" s="16" t="n">
        <v>0.2</v>
      </c>
      <c r="H2608" s="16" t="s">
        <v>130</v>
      </c>
      <c r="I2608" s="16" t="s">
        <v>60</v>
      </c>
      <c r="J2608" s="16" t="n">
        <v>5</v>
      </c>
      <c r="K2608" s="16" t="n">
        <v>3</v>
      </c>
      <c r="L2608" s="16" t="s">
        <v>41</v>
      </c>
      <c r="M2608" s="16" t="str">
        <f aca="false">IF(COUNTIF($A$2:A2608,A2608)&gt;1,"DUPLICATE","")</f>
        <v/>
      </c>
    </row>
    <row r="2609" customFormat="false" ht="15" hidden="false" customHeight="false" outlineLevel="0" collapsed="false">
      <c r="A2609" s="16" t="s">
        <v>3798</v>
      </c>
      <c r="B2609" s="16" t="s">
        <v>3789</v>
      </c>
      <c r="C2609" s="16" t="s">
        <v>3799</v>
      </c>
      <c r="D2609" s="16" t="s">
        <v>51</v>
      </c>
      <c r="E2609" s="16" t="n">
        <v>2</v>
      </c>
      <c r="F2609" s="16" t="n">
        <v>2299</v>
      </c>
      <c r="G2609" s="16"/>
      <c r="H2609" s="16" t="s">
        <v>130</v>
      </c>
      <c r="I2609" s="16" t="s">
        <v>100</v>
      </c>
      <c r="J2609" s="16" t="n">
        <v>6</v>
      </c>
      <c r="K2609" s="16" t="n">
        <v>3</v>
      </c>
      <c r="L2609" s="16" t="s">
        <v>41</v>
      </c>
      <c r="M2609" s="16" t="str">
        <f aca="false">IF(COUNTIF($A$2:A2609,A2609)&gt;1,"DUPLICATE","")</f>
        <v/>
      </c>
    </row>
    <row r="2610" customFormat="false" ht="15" hidden="false" customHeight="false" outlineLevel="0" collapsed="false">
      <c r="A2610" s="16" t="s">
        <v>3800</v>
      </c>
      <c r="B2610" s="16" t="s">
        <v>3801</v>
      </c>
      <c r="C2610" s="16" t="s">
        <v>488</v>
      </c>
      <c r="D2610" s="16" t="s">
        <v>99</v>
      </c>
      <c r="E2610" s="16" t="n">
        <v>2</v>
      </c>
      <c r="F2610" s="16" t="n">
        <v>683</v>
      </c>
      <c r="G2610" s="16" t="n">
        <v>0</v>
      </c>
      <c r="H2610" s="16" t="s">
        <v>39</v>
      </c>
      <c r="I2610" s="16" t="s">
        <v>60</v>
      </c>
      <c r="J2610" s="16" t="n">
        <v>3</v>
      </c>
      <c r="K2610" s="16" t="n">
        <v>3</v>
      </c>
      <c r="L2610" s="16" t="s">
        <v>57</v>
      </c>
      <c r="M2610" s="16" t="str">
        <f aca="false">IF(COUNTIF($A$2:A2610,A2610)&gt;1,"DUPLICATE","")</f>
        <v/>
      </c>
    </row>
    <row r="2611" customFormat="false" ht="15" hidden="false" customHeight="false" outlineLevel="0" collapsed="false">
      <c r="A2611" s="16" t="s">
        <v>3802</v>
      </c>
      <c r="B2611" s="16" t="s">
        <v>3789</v>
      </c>
      <c r="C2611" s="16" t="s">
        <v>941</v>
      </c>
      <c r="D2611" s="16" t="s">
        <v>74</v>
      </c>
      <c r="E2611" s="16" t="n">
        <v>2</v>
      </c>
      <c r="F2611" s="16" t="n">
        <v>19164</v>
      </c>
      <c r="G2611" s="16" t="n">
        <v>0</v>
      </c>
      <c r="H2611" s="16" t="s">
        <v>130</v>
      </c>
      <c r="I2611" s="16" t="s">
        <v>40</v>
      </c>
      <c r="J2611" s="16" t="n">
        <v>6</v>
      </c>
      <c r="K2611" s="16" t="n">
        <v>3</v>
      </c>
      <c r="L2611" s="16" t="s">
        <v>41</v>
      </c>
      <c r="M2611" s="16" t="str">
        <f aca="false">IF(COUNTIF($A$2:A2611,A2611)&gt;1,"DUPLICATE","")</f>
        <v/>
      </c>
    </row>
    <row r="2612" customFormat="false" ht="15" hidden="false" customHeight="false" outlineLevel="0" collapsed="false">
      <c r="A2612" s="16" t="s">
        <v>3803</v>
      </c>
      <c r="B2612" s="16" t="s">
        <v>3789</v>
      </c>
      <c r="C2612" s="16" t="s">
        <v>982</v>
      </c>
      <c r="D2612" s="16" t="s">
        <v>74</v>
      </c>
      <c r="E2612" s="16" t="n">
        <v>1</v>
      </c>
      <c r="F2612" s="16" t="n">
        <v>19347</v>
      </c>
      <c r="G2612" s="16" t="n">
        <v>0.2</v>
      </c>
      <c r="H2612" s="16" t="s">
        <v>112</v>
      </c>
      <c r="I2612" s="16" t="s">
        <v>71</v>
      </c>
      <c r="J2612" s="16" t="n">
        <v>3</v>
      </c>
      <c r="K2612" s="16" t="n">
        <v>5</v>
      </c>
      <c r="L2612" s="16" t="s">
        <v>41</v>
      </c>
      <c r="M2612" s="16" t="str">
        <f aca="false">IF(COUNTIF($A$2:A2612,A2612)&gt;1,"DUPLICATE","")</f>
        <v/>
      </c>
    </row>
    <row r="2613" customFormat="false" ht="15" hidden="false" customHeight="false" outlineLevel="0" collapsed="false">
      <c r="A2613" s="16" t="s">
        <v>3804</v>
      </c>
      <c r="B2613" s="16" t="s">
        <v>3789</v>
      </c>
      <c r="C2613" s="16" t="s">
        <v>1625</v>
      </c>
      <c r="D2613" s="16" t="s">
        <v>108</v>
      </c>
      <c r="E2613" s="16" t="n">
        <v>2</v>
      </c>
      <c r="F2613" s="16" t="n">
        <v>3372</v>
      </c>
      <c r="G2613" s="16" t="n">
        <v>0.3</v>
      </c>
      <c r="H2613" s="16" t="s">
        <v>233</v>
      </c>
      <c r="I2613" s="16" t="s">
        <v>40</v>
      </c>
      <c r="J2613" s="16" t="n">
        <v>3</v>
      </c>
      <c r="K2613" s="16" t="n">
        <v>4</v>
      </c>
      <c r="L2613" s="16" t="s">
        <v>41</v>
      </c>
      <c r="M2613" s="16" t="str">
        <f aca="false">IF(COUNTIF($A$2:A2613,A2613)&gt;1,"DUPLICATE","")</f>
        <v/>
      </c>
    </row>
    <row r="2614" customFormat="false" ht="15" hidden="false" customHeight="false" outlineLevel="0" collapsed="false">
      <c r="A2614" s="16" t="s">
        <v>3805</v>
      </c>
      <c r="B2614" s="16" t="s">
        <v>3806</v>
      </c>
      <c r="C2614" s="16" t="s">
        <v>94</v>
      </c>
      <c r="D2614" s="16" t="s">
        <v>341</v>
      </c>
      <c r="E2614" s="16" t="n">
        <v>1</v>
      </c>
      <c r="F2614" s="16" t="n">
        <v>1150</v>
      </c>
      <c r="G2614" s="16" t="n">
        <v>0.2</v>
      </c>
      <c r="H2614" s="16" t="s">
        <v>70</v>
      </c>
      <c r="I2614" s="16" t="s">
        <v>40</v>
      </c>
      <c r="J2614" s="16" t="n">
        <v>5</v>
      </c>
      <c r="K2614" s="16" t="n">
        <v>4</v>
      </c>
      <c r="L2614" s="16" t="s">
        <v>41</v>
      </c>
      <c r="M2614" s="16" t="str">
        <f aca="false">IF(COUNTIF($A$2:A2614,A2614)&gt;1,"DUPLICATE","")</f>
        <v/>
      </c>
    </row>
    <row r="2615" customFormat="false" ht="15" hidden="false" customHeight="false" outlineLevel="0" collapsed="false">
      <c r="A2615" s="16" t="s">
        <v>3807</v>
      </c>
      <c r="B2615" s="16" t="s">
        <v>3806</v>
      </c>
      <c r="C2615" s="16" t="s">
        <v>780</v>
      </c>
      <c r="D2615" s="16" t="s">
        <v>160</v>
      </c>
      <c r="E2615" s="16" t="n">
        <v>2</v>
      </c>
      <c r="F2615" s="16" t="n">
        <v>1831</v>
      </c>
      <c r="G2615" s="16" t="n">
        <v>0.2</v>
      </c>
      <c r="H2615" s="16" t="s">
        <v>81</v>
      </c>
      <c r="I2615" s="16" t="s">
        <v>40</v>
      </c>
      <c r="J2615" s="16" t="n">
        <v>2</v>
      </c>
      <c r="K2615" s="16" t="n">
        <v>5</v>
      </c>
      <c r="L2615" s="16" t="s">
        <v>41</v>
      </c>
      <c r="M2615" s="16" t="str">
        <f aca="false">IF(COUNTIF($A$2:A2615,A2615)&gt;1,"DUPLICATE","")</f>
        <v/>
      </c>
    </row>
    <row r="2616" customFormat="false" ht="15" hidden="false" customHeight="false" outlineLevel="0" collapsed="false">
      <c r="A2616" s="16" t="s">
        <v>3808</v>
      </c>
      <c r="B2616" s="16" t="s">
        <v>3806</v>
      </c>
      <c r="C2616" s="16" t="s">
        <v>518</v>
      </c>
      <c r="D2616" s="16" t="s">
        <v>80</v>
      </c>
      <c r="E2616" s="16" t="n">
        <v>1</v>
      </c>
      <c r="F2616" s="16" t="n">
        <v>1487</v>
      </c>
      <c r="G2616" s="16" t="n">
        <v>0.1</v>
      </c>
      <c r="H2616" s="16" t="s">
        <v>120</v>
      </c>
      <c r="I2616" s="16" t="s">
        <v>60</v>
      </c>
      <c r="J2616" s="16" t="n">
        <v>4</v>
      </c>
      <c r="K2616" s="16" t="n">
        <v>5</v>
      </c>
      <c r="L2616" s="16" t="s">
        <v>41</v>
      </c>
      <c r="M2616" s="16" t="str">
        <f aca="false">IF(COUNTIF($A$2:A2616,A2616)&gt;1,"DUPLICATE","")</f>
        <v/>
      </c>
    </row>
    <row r="2617" customFormat="false" ht="15" hidden="false" customHeight="false" outlineLevel="0" collapsed="false">
      <c r="A2617" s="16" t="s">
        <v>3809</v>
      </c>
      <c r="B2617" s="16" t="s">
        <v>3806</v>
      </c>
      <c r="C2617" s="16" t="s">
        <v>1297</v>
      </c>
      <c r="D2617" s="16" t="s">
        <v>254</v>
      </c>
      <c r="E2617" s="16" t="n">
        <v>1</v>
      </c>
      <c r="F2617" s="16" t="n">
        <v>959</v>
      </c>
      <c r="G2617" s="16" t="n">
        <v>0</v>
      </c>
      <c r="H2617" s="16" t="s">
        <v>281</v>
      </c>
      <c r="I2617" s="16" t="s">
        <v>60</v>
      </c>
      <c r="J2617" s="16" t="n">
        <v>4</v>
      </c>
      <c r="K2617" s="16" t="n">
        <v>4</v>
      </c>
      <c r="L2617" s="16" t="s">
        <v>57</v>
      </c>
      <c r="M2617" s="16" t="str">
        <f aca="false">IF(COUNTIF($A$2:A2617,A2617)&gt;1,"DUPLICATE","")</f>
        <v/>
      </c>
    </row>
    <row r="2618" customFormat="false" ht="15" hidden="false" customHeight="false" outlineLevel="0" collapsed="false">
      <c r="A2618" s="16" t="s">
        <v>3810</v>
      </c>
      <c r="B2618" s="16" t="s">
        <v>3806</v>
      </c>
      <c r="C2618" s="16" t="s">
        <v>1412</v>
      </c>
      <c r="D2618" s="16" t="s">
        <v>232</v>
      </c>
      <c r="E2618" s="16" t="n">
        <v>1</v>
      </c>
      <c r="F2618" s="16" t="n">
        <v>2000</v>
      </c>
      <c r="G2618" s="16" t="n">
        <v>0</v>
      </c>
      <c r="H2618" s="16" t="s">
        <v>89</v>
      </c>
      <c r="I2618" s="16" t="s">
        <v>60</v>
      </c>
      <c r="J2618" s="16" t="n">
        <v>4</v>
      </c>
      <c r="K2618" s="16" t="n">
        <v>5</v>
      </c>
      <c r="L2618" s="16" t="s">
        <v>41</v>
      </c>
      <c r="M2618" s="16" t="str">
        <f aca="false">IF(COUNTIF($A$2:A2618,A2618)&gt;1,"DUPLICATE","")</f>
        <v/>
      </c>
    </row>
    <row r="2619" customFormat="false" ht="15" hidden="false" customHeight="false" outlineLevel="0" collapsed="false">
      <c r="A2619" s="16" t="s">
        <v>3811</v>
      </c>
      <c r="B2619" s="16" t="s">
        <v>3806</v>
      </c>
      <c r="C2619" s="16" t="s">
        <v>905</v>
      </c>
      <c r="D2619" s="16" t="s">
        <v>165</v>
      </c>
      <c r="E2619" s="16" t="n">
        <v>1</v>
      </c>
      <c r="F2619" s="16" t="n">
        <v>938</v>
      </c>
      <c r="G2619" s="16" t="n">
        <v>0</v>
      </c>
      <c r="H2619" s="16" t="s">
        <v>208</v>
      </c>
      <c r="I2619" s="16" t="s">
        <v>47</v>
      </c>
      <c r="J2619" s="16" t="n">
        <v>4</v>
      </c>
      <c r="K2619" s="16" t="n">
        <v>3</v>
      </c>
      <c r="L2619" s="16" t="s">
        <v>41</v>
      </c>
      <c r="M2619" s="16" t="str">
        <f aca="false">IF(COUNTIF($A$2:A2619,A2619)&gt;1,"DUPLICATE","")</f>
        <v/>
      </c>
    </row>
    <row r="2620" customFormat="false" ht="15" hidden="false" customHeight="false" outlineLevel="0" collapsed="false">
      <c r="A2620" s="16" t="s">
        <v>3812</v>
      </c>
      <c r="B2620" s="16" t="s">
        <v>3806</v>
      </c>
      <c r="C2620" s="16" t="s">
        <v>666</v>
      </c>
      <c r="D2620" s="16" t="s">
        <v>84</v>
      </c>
      <c r="E2620" s="16" t="n">
        <v>2</v>
      </c>
      <c r="F2620" s="16" t="n">
        <v>260</v>
      </c>
      <c r="G2620" s="16" t="n">
        <v>0.1</v>
      </c>
      <c r="H2620" s="16" t="s">
        <v>112</v>
      </c>
      <c r="I2620" s="16" t="s">
        <v>60</v>
      </c>
      <c r="J2620" s="16" t="n">
        <v>3</v>
      </c>
      <c r="K2620" s="16" t="n">
        <v>5</v>
      </c>
      <c r="L2620" s="16" t="s">
        <v>41</v>
      </c>
      <c r="M2620" s="16" t="str">
        <f aca="false">IF(COUNTIF($A$2:A2620,A2620)&gt;1,"DUPLICATE","")</f>
        <v/>
      </c>
    </row>
    <row r="2621" customFormat="false" ht="15" hidden="false" customHeight="false" outlineLevel="0" collapsed="false">
      <c r="A2621" s="16" t="s">
        <v>3813</v>
      </c>
      <c r="B2621" s="16" t="s">
        <v>3806</v>
      </c>
      <c r="C2621" s="16" t="s">
        <v>332</v>
      </c>
      <c r="D2621" s="16" t="s">
        <v>88</v>
      </c>
      <c r="E2621" s="16" t="n">
        <v>1</v>
      </c>
      <c r="F2621" s="16" t="n">
        <v>2974</v>
      </c>
      <c r="G2621" s="16" t="n">
        <v>0</v>
      </c>
      <c r="H2621" s="16" t="s">
        <v>56</v>
      </c>
      <c r="I2621" s="16" t="s">
        <v>60</v>
      </c>
      <c r="J2621" s="16" t="n">
        <v>5</v>
      </c>
      <c r="K2621" s="16" t="n">
        <v>4</v>
      </c>
      <c r="L2621" s="16" t="s">
        <v>41</v>
      </c>
      <c r="M2621" s="16" t="str">
        <f aca="false">IF(COUNTIF($A$2:A2621,A2621)&gt;1,"DUPLICATE","")</f>
        <v/>
      </c>
    </row>
    <row r="2622" customFormat="false" ht="15" hidden="false" customHeight="false" outlineLevel="0" collapsed="false">
      <c r="A2622" s="16" t="s">
        <v>3814</v>
      </c>
      <c r="B2622" s="16" t="s">
        <v>3806</v>
      </c>
      <c r="C2622" s="16" t="s">
        <v>141</v>
      </c>
      <c r="D2622" s="16" t="s">
        <v>63</v>
      </c>
      <c r="E2622" s="16" t="n">
        <v>1</v>
      </c>
      <c r="F2622" s="16" t="n">
        <v>1525</v>
      </c>
      <c r="G2622" s="16" t="n">
        <v>0.05</v>
      </c>
      <c r="H2622" s="16" t="s">
        <v>565</v>
      </c>
      <c r="I2622" s="16" t="s">
        <v>71</v>
      </c>
      <c r="J2622" s="16" t="n">
        <v>5</v>
      </c>
      <c r="K2622" s="16" t="n">
        <v>4</v>
      </c>
      <c r="L2622" s="16" t="s">
        <v>41</v>
      </c>
      <c r="M2622" s="16" t="str">
        <f aca="false">IF(COUNTIF($A$2:A2622,A2622)&gt;1,"DUPLICATE","")</f>
        <v/>
      </c>
    </row>
    <row r="2623" customFormat="false" ht="15" hidden="false" customHeight="false" outlineLevel="0" collapsed="false">
      <c r="A2623" s="16" t="s">
        <v>3815</v>
      </c>
      <c r="B2623" s="16" t="s">
        <v>3806</v>
      </c>
      <c r="C2623" s="16" t="s">
        <v>457</v>
      </c>
      <c r="D2623" s="16" t="s">
        <v>393</v>
      </c>
      <c r="E2623" s="16" t="n">
        <v>3</v>
      </c>
      <c r="F2623" s="16" t="n">
        <v>502</v>
      </c>
      <c r="G2623" s="16" t="n">
        <v>0.15</v>
      </c>
      <c r="H2623" s="16" t="s">
        <v>112</v>
      </c>
      <c r="I2623" s="16" t="s">
        <v>60</v>
      </c>
      <c r="J2623" s="16" t="n">
        <v>5</v>
      </c>
      <c r="K2623" s="16" t="n">
        <v>3</v>
      </c>
      <c r="L2623" s="16" t="s">
        <v>41</v>
      </c>
      <c r="M2623" s="16" t="str">
        <f aca="false">IF(COUNTIF($A$2:A2623,A2623)&gt;1,"DUPLICATE","")</f>
        <v/>
      </c>
    </row>
    <row r="2624" customFormat="false" ht="15" hidden="false" customHeight="false" outlineLevel="0" collapsed="false">
      <c r="A2624" s="16" t="s">
        <v>3816</v>
      </c>
      <c r="B2624" s="16" t="s">
        <v>3806</v>
      </c>
      <c r="C2624" s="16" t="s">
        <v>772</v>
      </c>
      <c r="D2624" s="16" t="s">
        <v>219</v>
      </c>
      <c r="E2624" s="16" t="n">
        <v>1</v>
      </c>
      <c r="F2624" s="16" t="n">
        <v>1291</v>
      </c>
      <c r="G2624" s="16" t="n">
        <v>0.15</v>
      </c>
      <c r="H2624" s="16" t="s">
        <v>67</v>
      </c>
      <c r="I2624" s="16" t="s">
        <v>40</v>
      </c>
      <c r="J2624" s="16" t="n">
        <v>5</v>
      </c>
      <c r="K2624" s="16" t="n">
        <v>3</v>
      </c>
      <c r="L2624" s="16" t="s">
        <v>57</v>
      </c>
      <c r="M2624" s="16" t="str">
        <f aca="false">IF(COUNTIF($A$2:A2624,A2624)&gt;1,"DUPLICATE","")</f>
        <v/>
      </c>
    </row>
    <row r="2625" customFormat="false" ht="15" hidden="false" customHeight="false" outlineLevel="0" collapsed="false">
      <c r="A2625" s="16" t="s">
        <v>3817</v>
      </c>
      <c r="B2625" s="16" t="s">
        <v>3806</v>
      </c>
      <c r="C2625" s="16" t="s">
        <v>459</v>
      </c>
      <c r="D2625" s="16" t="s">
        <v>119</v>
      </c>
      <c r="E2625" s="16" t="n">
        <v>3</v>
      </c>
      <c r="F2625" s="16" t="n">
        <v>237</v>
      </c>
      <c r="G2625" s="16" t="n">
        <v>0.1</v>
      </c>
      <c r="H2625" s="16" t="s">
        <v>89</v>
      </c>
      <c r="I2625" s="16" t="s">
        <v>40</v>
      </c>
      <c r="J2625" s="16" t="n">
        <v>3</v>
      </c>
      <c r="K2625" s="16" t="n">
        <v>5</v>
      </c>
      <c r="L2625" s="16" t="s">
        <v>41</v>
      </c>
      <c r="M2625" s="16" t="str">
        <f aca="false">IF(COUNTIF($A$2:A2625,A2625)&gt;1,"DUPLICATE","")</f>
        <v/>
      </c>
    </row>
    <row r="2626" customFormat="false" ht="15" hidden="false" customHeight="false" outlineLevel="0" collapsed="false">
      <c r="A2626" s="16" t="s">
        <v>3818</v>
      </c>
      <c r="B2626" s="16" t="s">
        <v>3806</v>
      </c>
      <c r="C2626" s="16" t="s">
        <v>946</v>
      </c>
      <c r="D2626" s="16" t="s">
        <v>341</v>
      </c>
      <c r="E2626" s="16" t="n">
        <v>2</v>
      </c>
      <c r="F2626" s="16" t="n">
        <v>1119</v>
      </c>
      <c r="G2626" s="16" t="n">
        <v>0.05</v>
      </c>
      <c r="H2626" s="16" t="s">
        <v>208</v>
      </c>
      <c r="I2626" s="16" t="s">
        <v>71</v>
      </c>
      <c r="J2626" s="16" t="n">
        <v>6</v>
      </c>
      <c r="K2626" s="16" t="n">
        <v>3</v>
      </c>
      <c r="L2626" s="16" t="s">
        <v>41</v>
      </c>
      <c r="M2626" s="16" t="str">
        <f aca="false">IF(COUNTIF($A$2:A2626,A2626)&gt;1,"DUPLICATE","")</f>
        <v/>
      </c>
    </row>
    <row r="2627" customFormat="false" ht="15" hidden="false" customHeight="false" outlineLevel="0" collapsed="false">
      <c r="A2627" s="16" t="s">
        <v>3819</v>
      </c>
      <c r="B2627" s="16" t="s">
        <v>3806</v>
      </c>
      <c r="C2627" s="16" t="s">
        <v>1278</v>
      </c>
      <c r="D2627" s="16" t="s">
        <v>160</v>
      </c>
      <c r="E2627" s="16" t="n">
        <v>3</v>
      </c>
      <c r="F2627" s="16" t="n">
        <v>1814</v>
      </c>
      <c r="G2627" s="16" t="n">
        <v>0.15</v>
      </c>
      <c r="H2627" s="16" t="s">
        <v>70</v>
      </c>
      <c r="I2627" s="16" t="s">
        <v>40</v>
      </c>
      <c r="J2627" s="16" t="n">
        <v>5</v>
      </c>
      <c r="K2627" s="16" t="n">
        <v>3</v>
      </c>
      <c r="L2627" s="16" t="s">
        <v>41</v>
      </c>
      <c r="M2627" s="16" t="str">
        <f aca="false">IF(COUNTIF($A$2:A2627,A2627)&gt;1,"DUPLICATE","")</f>
        <v/>
      </c>
    </row>
    <row r="2628" customFormat="false" ht="15" hidden="false" customHeight="false" outlineLevel="0" collapsed="false">
      <c r="A2628" s="16" t="s">
        <v>3820</v>
      </c>
      <c r="B2628" s="16" t="s">
        <v>3806</v>
      </c>
      <c r="C2628" s="16" t="s">
        <v>3821</v>
      </c>
      <c r="D2628" s="16" t="s">
        <v>66</v>
      </c>
      <c r="E2628" s="16" t="n">
        <v>2</v>
      </c>
      <c r="F2628" s="16" t="n">
        <v>15013</v>
      </c>
      <c r="G2628" s="16" t="n">
        <v>0</v>
      </c>
      <c r="H2628" s="16" t="s">
        <v>89</v>
      </c>
      <c r="I2628" s="16" t="s">
        <v>47</v>
      </c>
      <c r="J2628" s="16" t="n">
        <v>2</v>
      </c>
      <c r="K2628" s="16" t="n">
        <v>5</v>
      </c>
      <c r="L2628" s="16" t="s">
        <v>41</v>
      </c>
      <c r="M2628" s="16" t="str">
        <f aca="false">IF(COUNTIF($A$2:A2628,A2628)&gt;1,"DUPLICATE","")</f>
        <v/>
      </c>
    </row>
    <row r="2629" customFormat="false" ht="15" hidden="false" customHeight="false" outlineLevel="0" collapsed="false">
      <c r="A2629" s="16" t="s">
        <v>3822</v>
      </c>
      <c r="B2629" s="16" t="s">
        <v>3823</v>
      </c>
      <c r="C2629" s="16" t="s">
        <v>3824</v>
      </c>
      <c r="D2629" s="16" t="s">
        <v>136</v>
      </c>
      <c r="E2629" s="16" t="n">
        <v>1</v>
      </c>
      <c r="F2629" s="16" t="n">
        <v>2211</v>
      </c>
      <c r="G2629" s="16"/>
      <c r="H2629" s="16" t="s">
        <v>67</v>
      </c>
      <c r="I2629" s="16" t="s">
        <v>71</v>
      </c>
      <c r="J2629" s="16" t="n">
        <v>3</v>
      </c>
      <c r="K2629" s="16" t="n">
        <v>4</v>
      </c>
      <c r="L2629" s="16" t="s">
        <v>41</v>
      </c>
      <c r="M2629" s="16" t="str">
        <f aca="false">IF(COUNTIF($A$2:A2629,A2629)&gt;1,"DUPLICATE","")</f>
        <v/>
      </c>
    </row>
    <row r="2630" customFormat="false" ht="15" hidden="false" customHeight="false" outlineLevel="0" collapsed="false">
      <c r="A2630" s="16" t="s">
        <v>3825</v>
      </c>
      <c r="B2630" s="16" t="s">
        <v>3823</v>
      </c>
      <c r="C2630" s="16" t="s">
        <v>296</v>
      </c>
      <c r="D2630" s="16" t="s">
        <v>74</v>
      </c>
      <c r="E2630" s="16" t="n">
        <v>1</v>
      </c>
      <c r="F2630" s="16" t="n">
        <v>18126</v>
      </c>
      <c r="G2630" s="16" t="n">
        <v>0.2</v>
      </c>
      <c r="H2630" s="16" t="s">
        <v>503</v>
      </c>
      <c r="I2630" s="16" t="s">
        <v>40</v>
      </c>
      <c r="J2630" s="16" t="n">
        <v>7</v>
      </c>
      <c r="K2630" s="16" t="n">
        <v>3</v>
      </c>
      <c r="L2630" s="16" t="s">
        <v>41</v>
      </c>
      <c r="M2630" s="16" t="str">
        <f aca="false">IF(COUNTIF($A$2:A2630,A2630)&gt;1,"DUPLICATE","")</f>
        <v/>
      </c>
    </row>
    <row r="2631" customFormat="false" ht="15" hidden="false" customHeight="false" outlineLevel="0" collapsed="false">
      <c r="A2631" s="16" t="s">
        <v>3826</v>
      </c>
      <c r="B2631" s="16" t="s">
        <v>3823</v>
      </c>
      <c r="C2631" s="16" t="s">
        <v>3827</v>
      </c>
      <c r="D2631" s="16" t="s">
        <v>80</v>
      </c>
      <c r="E2631" s="16" t="n">
        <v>4</v>
      </c>
      <c r="F2631" s="16" t="n">
        <v>1540</v>
      </c>
      <c r="G2631" s="16" t="n">
        <v>0.05</v>
      </c>
      <c r="H2631" s="16" t="s">
        <v>56</v>
      </c>
      <c r="I2631" s="16" t="s">
        <v>71</v>
      </c>
      <c r="J2631" s="16" t="n">
        <v>5</v>
      </c>
      <c r="K2631" s="16"/>
      <c r="L2631" s="16" t="s">
        <v>41</v>
      </c>
      <c r="M2631" s="16" t="str">
        <f aca="false">IF(COUNTIF($A$2:A2631,A2631)&gt;1,"DUPLICATE","")</f>
        <v/>
      </c>
    </row>
    <row r="2632" customFormat="false" ht="15" hidden="false" customHeight="false" outlineLevel="0" collapsed="false">
      <c r="A2632" s="16" t="s">
        <v>3828</v>
      </c>
      <c r="B2632" s="16" t="s">
        <v>3823</v>
      </c>
      <c r="C2632" s="16" t="s">
        <v>2076</v>
      </c>
      <c r="D2632" s="16" t="s">
        <v>108</v>
      </c>
      <c r="E2632" s="16" t="n">
        <v>2</v>
      </c>
      <c r="F2632" s="16" t="n">
        <v>3391</v>
      </c>
      <c r="G2632" s="16" t="n">
        <v>0.15</v>
      </c>
      <c r="H2632" s="16" t="s">
        <v>46</v>
      </c>
      <c r="I2632" s="16" t="s">
        <v>100</v>
      </c>
      <c r="J2632" s="16" t="n">
        <v>3</v>
      </c>
      <c r="K2632" s="16" t="n">
        <v>4</v>
      </c>
      <c r="L2632" s="16" t="s">
        <v>41</v>
      </c>
      <c r="M2632" s="16" t="str">
        <f aca="false">IF(COUNTIF($A$2:A2632,A2632)&gt;1,"DUPLICATE","")</f>
        <v/>
      </c>
    </row>
    <row r="2633" customFormat="false" ht="15" hidden="false" customHeight="false" outlineLevel="0" collapsed="false">
      <c r="A2633" s="16" t="s">
        <v>3829</v>
      </c>
      <c r="B2633" s="16" t="s">
        <v>3823</v>
      </c>
      <c r="C2633" s="16" t="s">
        <v>1779</v>
      </c>
      <c r="D2633" s="16" t="s">
        <v>95</v>
      </c>
      <c r="E2633" s="16" t="n">
        <v>3</v>
      </c>
      <c r="F2633" s="16" t="n">
        <v>1548</v>
      </c>
      <c r="G2633" s="16" t="n">
        <v>0.15</v>
      </c>
      <c r="H2633" s="16" t="s">
        <v>81</v>
      </c>
      <c r="I2633" s="16" t="s">
        <v>71</v>
      </c>
      <c r="J2633" s="16" t="n">
        <v>4</v>
      </c>
      <c r="K2633" s="16" t="n">
        <v>5</v>
      </c>
      <c r="L2633" s="16" t="s">
        <v>41</v>
      </c>
      <c r="M2633" s="16" t="str">
        <f aca="false">IF(COUNTIF($A$2:A2633,A2633)&gt;1,"DUPLICATE","")</f>
        <v/>
      </c>
    </row>
    <row r="2634" customFormat="false" ht="15" hidden="false" customHeight="false" outlineLevel="0" collapsed="false">
      <c r="A2634" s="16" t="s">
        <v>3830</v>
      </c>
      <c r="B2634" s="16" t="s">
        <v>3823</v>
      </c>
      <c r="C2634" s="16" t="s">
        <v>2760</v>
      </c>
      <c r="D2634" s="16" t="s">
        <v>95</v>
      </c>
      <c r="E2634" s="16" t="n">
        <v>1</v>
      </c>
      <c r="F2634" s="16" t="n">
        <v>1564</v>
      </c>
      <c r="G2634" s="16" t="n">
        <v>0</v>
      </c>
      <c r="H2634" s="16" t="s">
        <v>39</v>
      </c>
      <c r="I2634" s="16" t="s">
        <v>40</v>
      </c>
      <c r="J2634" s="16" t="n">
        <v>4</v>
      </c>
      <c r="K2634" s="16" t="n">
        <v>4</v>
      </c>
      <c r="L2634" s="16" t="s">
        <v>57</v>
      </c>
      <c r="M2634" s="16" t="str">
        <f aca="false">IF(COUNTIF($A$2:A2634,A2634)&gt;1,"DUPLICATE","")</f>
        <v/>
      </c>
    </row>
    <row r="2635" customFormat="false" ht="15" hidden="false" customHeight="false" outlineLevel="0" collapsed="false">
      <c r="A2635" s="16" t="s">
        <v>3831</v>
      </c>
      <c r="B2635" s="16" t="s">
        <v>3823</v>
      </c>
      <c r="C2635" s="16" t="s">
        <v>653</v>
      </c>
      <c r="D2635" s="16" t="s">
        <v>139</v>
      </c>
      <c r="E2635" s="16" t="n">
        <v>2</v>
      </c>
      <c r="F2635" s="16" t="n">
        <v>353</v>
      </c>
      <c r="G2635" s="16" t="n">
        <v>0.15</v>
      </c>
      <c r="H2635" s="16" t="s">
        <v>81</v>
      </c>
      <c r="I2635" s="16" t="s">
        <v>60</v>
      </c>
      <c r="J2635" s="16" t="n">
        <v>2</v>
      </c>
      <c r="K2635" s="16" t="n">
        <v>4</v>
      </c>
      <c r="L2635" s="16" t="s">
        <v>41</v>
      </c>
      <c r="M2635" s="16" t="str">
        <f aca="false">IF(COUNTIF($A$2:A2635,A2635)&gt;1,"DUPLICATE","")</f>
        <v/>
      </c>
    </row>
    <row r="2636" customFormat="false" ht="15" hidden="false" customHeight="false" outlineLevel="0" collapsed="false">
      <c r="A2636" s="16" t="s">
        <v>3832</v>
      </c>
      <c r="B2636" s="16" t="s">
        <v>3823</v>
      </c>
      <c r="C2636" s="16" t="s">
        <v>245</v>
      </c>
      <c r="D2636" s="16" t="s">
        <v>139</v>
      </c>
      <c r="E2636" s="16" t="n">
        <v>2</v>
      </c>
      <c r="F2636" s="16" t="n">
        <v>343</v>
      </c>
      <c r="G2636" s="16" t="n">
        <v>0.1</v>
      </c>
      <c r="H2636" s="16" t="s">
        <v>797</v>
      </c>
      <c r="I2636" s="16" t="s">
        <v>60</v>
      </c>
      <c r="J2636" s="16" t="n">
        <v>4</v>
      </c>
      <c r="K2636" s="16" t="n">
        <v>4</v>
      </c>
      <c r="L2636" s="16" t="s">
        <v>41</v>
      </c>
      <c r="M2636" s="16" t="str">
        <f aca="false">IF(COUNTIF($A$2:A2636,A2636)&gt;1,"DUPLICATE","")</f>
        <v/>
      </c>
    </row>
    <row r="2637" customFormat="false" ht="15" hidden="false" customHeight="false" outlineLevel="0" collapsed="false">
      <c r="A2637" s="16" t="s">
        <v>3833</v>
      </c>
      <c r="B2637" s="16" t="s">
        <v>3823</v>
      </c>
      <c r="C2637" s="16" t="s">
        <v>1203</v>
      </c>
      <c r="D2637" s="16" t="s">
        <v>111</v>
      </c>
      <c r="E2637" s="16" t="n">
        <v>3</v>
      </c>
      <c r="F2637" s="16" t="n">
        <v>1037</v>
      </c>
      <c r="G2637" s="16" t="n">
        <v>0.3</v>
      </c>
      <c r="H2637" s="16" t="s">
        <v>56</v>
      </c>
      <c r="I2637" s="16" t="s">
        <v>71</v>
      </c>
      <c r="J2637" s="16" t="n">
        <v>6</v>
      </c>
      <c r="K2637" s="16" t="n">
        <v>3</v>
      </c>
      <c r="L2637" s="16" t="s">
        <v>41</v>
      </c>
      <c r="M2637" s="16" t="str">
        <f aca="false">IF(COUNTIF($A$2:A2637,A2637)&gt;1,"DUPLICATE","")</f>
        <v/>
      </c>
    </row>
    <row r="2638" customFormat="false" ht="15" hidden="false" customHeight="false" outlineLevel="0" collapsed="false">
      <c r="A2638" s="16" t="s">
        <v>3834</v>
      </c>
      <c r="B2638" s="16" t="s">
        <v>3823</v>
      </c>
      <c r="C2638" s="16" t="s">
        <v>1399</v>
      </c>
      <c r="D2638" s="16" t="s">
        <v>222</v>
      </c>
      <c r="E2638" s="16" t="n">
        <v>1</v>
      </c>
      <c r="F2638" s="16" t="n">
        <v>1870</v>
      </c>
      <c r="G2638" s="16" t="n">
        <v>0.05</v>
      </c>
      <c r="H2638" s="16" t="s">
        <v>130</v>
      </c>
      <c r="I2638" s="16" t="s">
        <v>60</v>
      </c>
      <c r="J2638" s="16" t="n">
        <v>4</v>
      </c>
      <c r="K2638" s="16" t="n">
        <v>3</v>
      </c>
      <c r="L2638" s="16" t="s">
        <v>57</v>
      </c>
      <c r="M2638" s="16" t="str">
        <f aca="false">IF(COUNTIF($A$2:A2638,A2638)&gt;1,"DUPLICATE","")</f>
        <v/>
      </c>
    </row>
    <row r="2639" customFormat="false" ht="15" hidden="false" customHeight="false" outlineLevel="0" collapsed="false">
      <c r="A2639" s="16" t="s">
        <v>3835</v>
      </c>
      <c r="B2639" s="16" t="s">
        <v>3836</v>
      </c>
      <c r="C2639" s="16" t="s">
        <v>1030</v>
      </c>
      <c r="D2639" s="16" t="s">
        <v>170</v>
      </c>
      <c r="E2639" s="16" t="n">
        <v>1</v>
      </c>
      <c r="F2639" s="16" t="n">
        <v>3201</v>
      </c>
      <c r="G2639" s="16" t="n">
        <v>0.05</v>
      </c>
      <c r="H2639" s="16" t="s">
        <v>112</v>
      </c>
      <c r="I2639" s="16" t="s">
        <v>60</v>
      </c>
      <c r="J2639" s="16" t="n">
        <v>4</v>
      </c>
      <c r="K2639" s="16" t="n">
        <v>5</v>
      </c>
      <c r="L2639" s="16" t="s">
        <v>41</v>
      </c>
      <c r="M2639" s="16" t="str">
        <f aca="false">IF(COUNTIF($A$2:A2639,A2639)&gt;1,"DUPLICATE","")</f>
        <v/>
      </c>
    </row>
    <row r="2640" customFormat="false" ht="15" hidden="false" customHeight="false" outlineLevel="0" collapsed="false">
      <c r="A2640" s="16" t="s">
        <v>3837</v>
      </c>
      <c r="B2640" s="16" t="s">
        <v>3836</v>
      </c>
      <c r="C2640" s="16" t="s">
        <v>1637</v>
      </c>
      <c r="D2640" s="16" t="s">
        <v>451</v>
      </c>
      <c r="E2640" s="16" t="n">
        <v>3</v>
      </c>
      <c r="F2640" s="16" t="n">
        <v>1271</v>
      </c>
      <c r="G2640" s="16" t="n">
        <v>0.15</v>
      </c>
      <c r="H2640" s="16" t="s">
        <v>112</v>
      </c>
      <c r="I2640" s="16" t="s">
        <v>47</v>
      </c>
      <c r="J2640" s="16" t="n">
        <v>4</v>
      </c>
      <c r="K2640" s="16" t="n">
        <v>4</v>
      </c>
      <c r="L2640" s="16" t="s">
        <v>41</v>
      </c>
      <c r="M2640" s="16" t="str">
        <f aca="false">IF(COUNTIF($A$2:A2640,A2640)&gt;1,"DUPLICATE","")</f>
        <v/>
      </c>
    </row>
    <row r="2641" customFormat="false" ht="15" hidden="false" customHeight="false" outlineLevel="0" collapsed="false">
      <c r="A2641" s="16" t="s">
        <v>3838</v>
      </c>
      <c r="B2641" s="16" t="s">
        <v>3836</v>
      </c>
      <c r="C2641" s="16" t="s">
        <v>744</v>
      </c>
      <c r="D2641" s="16" t="s">
        <v>291</v>
      </c>
      <c r="E2641" s="16" t="n">
        <v>1</v>
      </c>
      <c r="F2641" s="16" t="n">
        <v>1224</v>
      </c>
      <c r="G2641" s="16" t="n">
        <v>0</v>
      </c>
      <c r="H2641" s="16" t="s">
        <v>236</v>
      </c>
      <c r="I2641" s="16" t="s">
        <v>47</v>
      </c>
      <c r="J2641" s="16" t="n">
        <v>6</v>
      </c>
      <c r="K2641" s="16" t="n">
        <v>3</v>
      </c>
      <c r="L2641" s="16" t="s">
        <v>57</v>
      </c>
      <c r="M2641" s="16" t="str">
        <f aca="false">IF(COUNTIF($A$2:A2641,A2641)&gt;1,"DUPLICATE","")</f>
        <v/>
      </c>
    </row>
    <row r="2642" customFormat="false" ht="15" hidden="false" customHeight="false" outlineLevel="0" collapsed="false">
      <c r="A2642" s="16" t="s">
        <v>3839</v>
      </c>
      <c r="B2642" s="16" t="s">
        <v>3836</v>
      </c>
      <c r="C2642" s="16" t="s">
        <v>576</v>
      </c>
      <c r="D2642" s="16" t="s">
        <v>393</v>
      </c>
      <c r="E2642" s="16" t="n">
        <v>2</v>
      </c>
      <c r="F2642" s="16" t="n">
        <v>513</v>
      </c>
      <c r="G2642" s="16" t="n">
        <v>0.05</v>
      </c>
      <c r="H2642" s="16" t="s">
        <v>503</v>
      </c>
      <c r="I2642" s="16"/>
      <c r="J2642" s="16" t="n">
        <v>7</v>
      </c>
      <c r="K2642" s="16" t="n">
        <v>3</v>
      </c>
      <c r="L2642" s="16" t="s">
        <v>41</v>
      </c>
      <c r="M2642" s="16" t="str">
        <f aca="false">IF(COUNTIF($A$2:A2642,A2642)&gt;1,"DUPLICATE","")</f>
        <v/>
      </c>
    </row>
    <row r="2643" customFormat="false" ht="15" hidden="false" customHeight="false" outlineLevel="0" collapsed="false">
      <c r="A2643" s="16" t="s">
        <v>3840</v>
      </c>
      <c r="B2643" s="16" t="s">
        <v>3836</v>
      </c>
      <c r="C2643" s="16" t="s">
        <v>572</v>
      </c>
      <c r="D2643" s="16" t="s">
        <v>149</v>
      </c>
      <c r="E2643" s="16" t="n">
        <v>1</v>
      </c>
      <c r="F2643" s="16" t="n">
        <v>1524</v>
      </c>
      <c r="G2643" s="16" t="n">
        <v>0</v>
      </c>
      <c r="H2643" s="16" t="s">
        <v>46</v>
      </c>
      <c r="I2643" s="16" t="s">
        <v>40</v>
      </c>
      <c r="J2643" s="16" t="n">
        <v>2</v>
      </c>
      <c r="K2643" s="16" t="n">
        <v>4</v>
      </c>
      <c r="L2643" s="16" t="s">
        <v>41</v>
      </c>
      <c r="M2643" s="16" t="str">
        <f aca="false">IF(COUNTIF($A$2:A2643,A2643)&gt;1,"DUPLICATE","")</f>
        <v/>
      </c>
    </row>
    <row r="2644" customFormat="false" ht="15" hidden="false" customHeight="false" outlineLevel="0" collapsed="false">
      <c r="A2644" s="16" t="s">
        <v>3841</v>
      </c>
      <c r="B2644" s="16" t="s">
        <v>3836</v>
      </c>
      <c r="C2644" s="16" t="s">
        <v>1185</v>
      </c>
      <c r="D2644" s="16" t="s">
        <v>250</v>
      </c>
      <c r="E2644" s="16" t="n">
        <v>6</v>
      </c>
      <c r="F2644" s="16" t="n">
        <v>676</v>
      </c>
      <c r="G2644" s="16" t="n">
        <v>0.2</v>
      </c>
      <c r="H2644" s="16" t="s">
        <v>161</v>
      </c>
      <c r="I2644" s="16" t="s">
        <v>47</v>
      </c>
      <c r="J2644" s="16" t="n">
        <v>6</v>
      </c>
      <c r="K2644" s="16" t="n">
        <v>2</v>
      </c>
      <c r="L2644" s="16" t="s">
        <v>57</v>
      </c>
      <c r="M2644" s="16" t="str">
        <f aca="false">IF(COUNTIF($A$2:A2644,A2644)&gt;1,"DUPLICATE","")</f>
        <v/>
      </c>
    </row>
    <row r="2645" customFormat="false" ht="15" hidden="false" customHeight="false" outlineLevel="0" collapsed="false">
      <c r="A2645" s="16" t="s">
        <v>3842</v>
      </c>
      <c r="B2645" s="16" t="s">
        <v>3836</v>
      </c>
      <c r="C2645" s="16" t="s">
        <v>993</v>
      </c>
      <c r="D2645" s="16" t="s">
        <v>160</v>
      </c>
      <c r="E2645" s="16" t="n">
        <v>1</v>
      </c>
      <c r="F2645" s="16" t="n">
        <v>1771</v>
      </c>
      <c r="G2645" s="16" t="n">
        <v>0.05</v>
      </c>
      <c r="H2645" s="16" t="s">
        <v>39</v>
      </c>
      <c r="I2645" s="16" t="s">
        <v>40</v>
      </c>
      <c r="J2645" s="16" t="n">
        <v>5</v>
      </c>
      <c r="K2645" s="16" t="n">
        <v>4</v>
      </c>
      <c r="L2645" s="16" t="s">
        <v>41</v>
      </c>
      <c r="M2645" s="16" t="str">
        <f aca="false">IF(COUNTIF($A$2:A2645,A2645)&gt;1,"DUPLICATE","")</f>
        <v/>
      </c>
    </row>
    <row r="2646" customFormat="false" ht="15" hidden="false" customHeight="false" outlineLevel="0" collapsed="false">
      <c r="A2646" s="16" t="s">
        <v>3843</v>
      </c>
      <c r="B2646" s="16" t="s">
        <v>3836</v>
      </c>
      <c r="C2646" s="16" t="s">
        <v>470</v>
      </c>
      <c r="D2646" s="16" t="s">
        <v>63</v>
      </c>
      <c r="E2646" s="16" t="n">
        <v>1</v>
      </c>
      <c r="F2646" s="16" t="n">
        <v>1490</v>
      </c>
      <c r="G2646" s="16" t="n">
        <v>0.15</v>
      </c>
      <c r="H2646" s="16" t="s">
        <v>112</v>
      </c>
      <c r="I2646" s="16" t="s">
        <v>123</v>
      </c>
      <c r="J2646" s="16" t="n">
        <v>4</v>
      </c>
      <c r="K2646" s="16" t="n">
        <v>5</v>
      </c>
      <c r="L2646" s="16" t="s">
        <v>41</v>
      </c>
      <c r="M2646" s="16" t="str">
        <f aca="false">IF(COUNTIF($A$2:A2646,A2646)&gt;1,"DUPLICATE","")</f>
        <v/>
      </c>
    </row>
    <row r="2647" customFormat="false" ht="15" hidden="false" customHeight="false" outlineLevel="0" collapsed="false">
      <c r="A2647" s="16" t="s">
        <v>3844</v>
      </c>
      <c r="B2647" s="16" t="s">
        <v>3836</v>
      </c>
      <c r="C2647" s="16" t="s">
        <v>3845</v>
      </c>
      <c r="D2647" s="16" t="s">
        <v>451</v>
      </c>
      <c r="E2647" s="16" t="n">
        <v>2</v>
      </c>
      <c r="F2647" s="16" t="n">
        <v>1244</v>
      </c>
      <c r="G2647" s="16" t="n">
        <v>0.05</v>
      </c>
      <c r="H2647" s="16" t="s">
        <v>39</v>
      </c>
      <c r="I2647" s="16" t="s">
        <v>40</v>
      </c>
      <c r="J2647" s="16" t="n">
        <v>3</v>
      </c>
      <c r="K2647" s="16" t="n">
        <v>4</v>
      </c>
      <c r="L2647" s="16" t="s">
        <v>41</v>
      </c>
      <c r="M2647" s="16" t="str">
        <f aca="false">IF(COUNTIF($A$2:A2647,A2647)&gt;1,"DUPLICATE","")</f>
        <v/>
      </c>
    </row>
    <row r="2648" customFormat="false" ht="15" hidden="false" customHeight="false" outlineLevel="0" collapsed="false">
      <c r="A2648" s="16" t="s">
        <v>3846</v>
      </c>
      <c r="B2648" s="16" t="s">
        <v>3836</v>
      </c>
      <c r="C2648" s="16" t="s">
        <v>240</v>
      </c>
      <c r="D2648" s="16" t="s">
        <v>74</v>
      </c>
      <c r="E2648" s="16" t="n">
        <v>3</v>
      </c>
      <c r="F2648" s="16" t="n">
        <v>18204</v>
      </c>
      <c r="G2648" s="16" t="n">
        <v>0.1</v>
      </c>
      <c r="H2648" s="16" t="s">
        <v>67</v>
      </c>
      <c r="I2648" s="16" t="s">
        <v>71</v>
      </c>
      <c r="J2648" s="16" t="n">
        <v>4</v>
      </c>
      <c r="K2648" s="16" t="n">
        <v>3</v>
      </c>
      <c r="L2648" s="16" t="s">
        <v>41</v>
      </c>
      <c r="M2648" s="16" t="str">
        <f aca="false">IF(COUNTIF($A$2:A2648,A2648)&gt;1,"DUPLICATE","")</f>
        <v/>
      </c>
    </row>
    <row r="2649" customFormat="false" ht="15" hidden="false" customHeight="false" outlineLevel="0" collapsed="false">
      <c r="A2649" s="16" t="s">
        <v>3847</v>
      </c>
      <c r="B2649" s="16" t="s">
        <v>3836</v>
      </c>
      <c r="C2649" s="16" t="s">
        <v>1203</v>
      </c>
      <c r="D2649" s="16" t="s">
        <v>179</v>
      </c>
      <c r="E2649" s="16" t="n">
        <v>1</v>
      </c>
      <c r="F2649" s="16" t="n">
        <v>2623</v>
      </c>
      <c r="G2649" s="16" t="n">
        <v>0.15</v>
      </c>
      <c r="H2649" s="16" t="s">
        <v>560</v>
      </c>
      <c r="I2649" s="16" t="s">
        <v>60</v>
      </c>
      <c r="J2649" s="16" t="n">
        <v>2</v>
      </c>
      <c r="K2649" s="16" t="n">
        <v>5</v>
      </c>
      <c r="L2649" s="16" t="s">
        <v>41</v>
      </c>
      <c r="M2649" s="16" t="str">
        <f aca="false">IF(COUNTIF($A$2:A2649,A2649)&gt;1,"DUPLICATE","")</f>
        <v/>
      </c>
    </row>
    <row r="2650" customFormat="false" ht="15" hidden="false" customHeight="false" outlineLevel="0" collapsed="false">
      <c r="A2650" s="16" t="s">
        <v>3848</v>
      </c>
      <c r="B2650" s="16" t="s">
        <v>3836</v>
      </c>
      <c r="C2650" s="16" t="s">
        <v>2810</v>
      </c>
      <c r="D2650" s="16" t="s">
        <v>393</v>
      </c>
      <c r="E2650" s="16" t="n">
        <v>1</v>
      </c>
      <c r="F2650" s="16" t="n">
        <v>490</v>
      </c>
      <c r="G2650" s="16" t="n">
        <v>0.05</v>
      </c>
      <c r="H2650" s="16" t="s">
        <v>46</v>
      </c>
      <c r="I2650" s="16" t="s">
        <v>60</v>
      </c>
      <c r="J2650" s="16" t="n">
        <v>4</v>
      </c>
      <c r="K2650" s="16" t="n">
        <v>4</v>
      </c>
      <c r="L2650" s="16" t="s">
        <v>41</v>
      </c>
      <c r="M2650" s="16" t="str">
        <f aca="false">IF(COUNTIF($A$2:A2650,A2650)&gt;1,"DUPLICATE","")</f>
        <v/>
      </c>
    </row>
    <row r="2651" customFormat="false" ht="15" hidden="false" customHeight="false" outlineLevel="0" collapsed="false">
      <c r="A2651" s="16" t="s">
        <v>3849</v>
      </c>
      <c r="B2651" s="16" t="s">
        <v>3836</v>
      </c>
      <c r="C2651" s="16" t="s">
        <v>376</v>
      </c>
      <c r="D2651" s="16" t="s">
        <v>203</v>
      </c>
      <c r="E2651" s="16" t="n">
        <v>2</v>
      </c>
      <c r="F2651" s="16" t="n">
        <v>2529</v>
      </c>
      <c r="G2651" s="16" t="n">
        <v>0.05</v>
      </c>
      <c r="H2651" s="16" t="s">
        <v>67</v>
      </c>
      <c r="I2651" s="16" t="s">
        <v>40</v>
      </c>
      <c r="J2651" s="16" t="n">
        <v>3</v>
      </c>
      <c r="K2651" s="16" t="n">
        <v>4</v>
      </c>
      <c r="L2651" s="16" t="s">
        <v>41</v>
      </c>
      <c r="M2651" s="16" t="str">
        <f aca="false">IF(COUNTIF($A$2:A2651,A2651)&gt;1,"DUPLICATE","")</f>
        <v/>
      </c>
    </row>
    <row r="2652" customFormat="false" ht="15" hidden="false" customHeight="false" outlineLevel="0" collapsed="false">
      <c r="A2652" s="16" t="s">
        <v>3850</v>
      </c>
      <c r="B2652" s="16" t="s">
        <v>3836</v>
      </c>
      <c r="C2652" s="16" t="s">
        <v>266</v>
      </c>
      <c r="D2652" s="16" t="s">
        <v>142</v>
      </c>
      <c r="E2652" s="16" t="n">
        <v>1</v>
      </c>
      <c r="F2652" s="16" t="n">
        <v>597</v>
      </c>
      <c r="G2652" s="16"/>
      <c r="H2652" s="16" t="s">
        <v>130</v>
      </c>
      <c r="I2652" s="16" t="s">
        <v>60</v>
      </c>
      <c r="J2652" s="16" t="n">
        <v>5</v>
      </c>
      <c r="K2652" s="16" t="n">
        <v>5</v>
      </c>
      <c r="L2652" s="16" t="s">
        <v>41</v>
      </c>
      <c r="M2652" s="16" t="str">
        <f aca="false">IF(COUNTIF($A$2:A2652,A2652)&gt;1,"DUPLICATE","")</f>
        <v/>
      </c>
    </row>
    <row r="2653" customFormat="false" ht="15" hidden="false" customHeight="false" outlineLevel="0" collapsed="false">
      <c r="A2653" s="16" t="s">
        <v>3851</v>
      </c>
      <c r="B2653" s="16" t="s">
        <v>3836</v>
      </c>
      <c r="C2653" s="16" t="s">
        <v>2849</v>
      </c>
      <c r="D2653" s="16" t="s">
        <v>219</v>
      </c>
      <c r="E2653" s="16" t="n">
        <v>1</v>
      </c>
      <c r="F2653" s="16" t="n">
        <v>1344</v>
      </c>
      <c r="G2653" s="16" t="n">
        <v>0</v>
      </c>
      <c r="H2653" s="16" t="s">
        <v>70</v>
      </c>
      <c r="I2653" s="16" t="s">
        <v>100</v>
      </c>
      <c r="J2653" s="16" t="n">
        <v>5</v>
      </c>
      <c r="K2653" s="16" t="n">
        <v>5</v>
      </c>
      <c r="L2653" s="16" t="s">
        <v>41</v>
      </c>
      <c r="M2653" s="16" t="str">
        <f aca="false">IF(COUNTIF($A$2:A2653,A2653)&gt;1,"DUPLICATE","")</f>
        <v/>
      </c>
    </row>
    <row r="2654" customFormat="false" ht="15" hidden="false" customHeight="false" outlineLevel="0" collapsed="false">
      <c r="A2654" s="16" t="s">
        <v>3852</v>
      </c>
      <c r="B2654" s="16" t="s">
        <v>3836</v>
      </c>
      <c r="C2654" s="16" t="s">
        <v>760</v>
      </c>
      <c r="D2654" s="16" t="s">
        <v>129</v>
      </c>
      <c r="E2654" s="16" t="n">
        <v>2</v>
      </c>
      <c r="F2654" s="16" t="n">
        <v>575</v>
      </c>
      <c r="G2654" s="16" t="n">
        <v>0.3</v>
      </c>
      <c r="H2654" s="16" t="s">
        <v>67</v>
      </c>
      <c r="I2654" s="16" t="s">
        <v>60</v>
      </c>
      <c r="J2654" s="16" t="n">
        <v>2</v>
      </c>
      <c r="K2654" s="16" t="n">
        <v>4</v>
      </c>
      <c r="L2654" s="16" t="s">
        <v>41</v>
      </c>
      <c r="M2654" s="16" t="str">
        <f aca="false">IF(COUNTIF($A$2:A2654,A2654)&gt;1,"DUPLICATE","")</f>
        <v/>
      </c>
    </row>
    <row r="2655" customFormat="false" ht="15" hidden="false" customHeight="false" outlineLevel="0" collapsed="false">
      <c r="A2655" s="16" t="s">
        <v>3853</v>
      </c>
      <c r="B2655" s="16" t="s">
        <v>3836</v>
      </c>
      <c r="C2655" s="16" t="s">
        <v>2118</v>
      </c>
      <c r="D2655" s="16" t="s">
        <v>184</v>
      </c>
      <c r="E2655" s="16" t="n">
        <v>1</v>
      </c>
      <c r="F2655" s="16" t="n">
        <v>1357</v>
      </c>
      <c r="G2655" s="16" t="n">
        <v>0.05</v>
      </c>
      <c r="H2655" s="16" t="s">
        <v>39</v>
      </c>
      <c r="I2655" s="16" t="s">
        <v>60</v>
      </c>
      <c r="J2655" s="16" t="n">
        <v>4</v>
      </c>
      <c r="K2655" s="16" t="n">
        <v>3</v>
      </c>
      <c r="L2655" s="16" t="s">
        <v>41</v>
      </c>
      <c r="M2655" s="16" t="str">
        <f aca="false">IF(COUNTIF($A$2:A2655,A2655)&gt;1,"DUPLICATE","")</f>
        <v/>
      </c>
    </row>
    <row r="2656" customFormat="false" ht="15" hidden="false" customHeight="false" outlineLevel="0" collapsed="false">
      <c r="A2656" s="16" t="s">
        <v>3854</v>
      </c>
      <c r="B2656" s="16" t="s">
        <v>3855</v>
      </c>
      <c r="C2656" s="16" t="s">
        <v>2315</v>
      </c>
      <c r="D2656" s="16" t="s">
        <v>203</v>
      </c>
      <c r="E2656" s="16" t="n">
        <v>2</v>
      </c>
      <c r="F2656" s="16" t="n">
        <v>2612</v>
      </c>
      <c r="G2656" s="16" t="n">
        <v>0</v>
      </c>
      <c r="H2656" s="16" t="s">
        <v>81</v>
      </c>
      <c r="I2656" s="16" t="s">
        <v>40</v>
      </c>
      <c r="J2656" s="16" t="n">
        <v>3</v>
      </c>
      <c r="K2656" s="16" t="n">
        <v>4</v>
      </c>
      <c r="L2656" s="16" t="s">
        <v>41</v>
      </c>
      <c r="M2656" s="16" t="str">
        <f aca="false">IF(COUNTIF($A$2:A2656,A2656)&gt;1,"DUPLICATE","")</f>
        <v/>
      </c>
    </row>
    <row r="2657" customFormat="false" ht="15" hidden="false" customHeight="false" outlineLevel="0" collapsed="false">
      <c r="A2657" s="16" t="s">
        <v>3856</v>
      </c>
      <c r="B2657" s="16" t="s">
        <v>3855</v>
      </c>
      <c r="C2657" s="16" t="s">
        <v>1205</v>
      </c>
      <c r="D2657" s="16" t="s">
        <v>225</v>
      </c>
      <c r="E2657" s="16" t="n">
        <v>2</v>
      </c>
      <c r="F2657" s="16" t="n">
        <v>411</v>
      </c>
      <c r="G2657" s="16" t="n">
        <v>0.1</v>
      </c>
      <c r="H2657" s="16" t="s">
        <v>130</v>
      </c>
      <c r="I2657" s="16" t="s">
        <v>60</v>
      </c>
      <c r="J2657" s="16" t="n">
        <v>3</v>
      </c>
      <c r="K2657" s="16" t="n">
        <v>4</v>
      </c>
      <c r="L2657" s="16" t="s">
        <v>41</v>
      </c>
      <c r="M2657" s="16" t="str">
        <f aca="false">IF(COUNTIF($A$2:A2657,A2657)&gt;1,"DUPLICATE","")</f>
        <v/>
      </c>
    </row>
    <row r="2658" customFormat="false" ht="15" hidden="false" customHeight="false" outlineLevel="0" collapsed="false">
      <c r="A2658" s="16" t="s">
        <v>3857</v>
      </c>
      <c r="B2658" s="16" t="s">
        <v>3855</v>
      </c>
      <c r="C2658" s="16" t="s">
        <v>819</v>
      </c>
      <c r="D2658" s="16" t="s">
        <v>51</v>
      </c>
      <c r="E2658" s="16" t="n">
        <v>2</v>
      </c>
      <c r="F2658" s="16" t="n">
        <v>2221</v>
      </c>
      <c r="G2658" s="16" t="n">
        <v>0.1</v>
      </c>
      <c r="H2658" s="16" t="s">
        <v>39</v>
      </c>
      <c r="I2658" s="16" t="s">
        <v>71</v>
      </c>
      <c r="J2658" s="16" t="n">
        <v>3</v>
      </c>
      <c r="K2658" s="16" t="n">
        <v>3</v>
      </c>
      <c r="L2658" s="16" t="s">
        <v>174</v>
      </c>
      <c r="M2658" s="16" t="str">
        <f aca="false">IF(COUNTIF($A$2:A2658,A2658)&gt;1,"DUPLICATE","")</f>
        <v/>
      </c>
    </row>
    <row r="2659" customFormat="false" ht="15" hidden="false" customHeight="false" outlineLevel="0" collapsed="false">
      <c r="A2659" s="16" t="s">
        <v>3858</v>
      </c>
      <c r="B2659" s="16" t="s">
        <v>3855</v>
      </c>
      <c r="C2659" s="16" t="s">
        <v>1276</v>
      </c>
      <c r="D2659" s="16" t="s">
        <v>63</v>
      </c>
      <c r="E2659" s="16" t="n">
        <v>1</v>
      </c>
      <c r="F2659" s="16" t="n">
        <v>1543</v>
      </c>
      <c r="G2659" s="16" t="n">
        <v>0</v>
      </c>
      <c r="H2659" s="16" t="s">
        <v>56</v>
      </c>
      <c r="I2659" s="16" t="s">
        <v>60</v>
      </c>
      <c r="J2659" s="16" t="n">
        <v>5</v>
      </c>
      <c r="K2659" s="16" t="n">
        <v>4</v>
      </c>
      <c r="L2659" s="16" t="s">
        <v>41</v>
      </c>
      <c r="M2659" s="16" t="str">
        <f aca="false">IF(COUNTIF($A$2:A2659,A2659)&gt;1,"DUPLICATE","")</f>
        <v/>
      </c>
    </row>
    <row r="2660" customFormat="false" ht="15" hidden="false" customHeight="false" outlineLevel="0" collapsed="false">
      <c r="A2660" s="16" t="s">
        <v>3859</v>
      </c>
      <c r="B2660" s="16" t="s">
        <v>3855</v>
      </c>
      <c r="C2660" s="16" t="s">
        <v>2133</v>
      </c>
      <c r="D2660" s="16" t="s">
        <v>660</v>
      </c>
      <c r="E2660" s="16" t="n">
        <v>3</v>
      </c>
      <c r="F2660" s="16" t="n">
        <v>1822</v>
      </c>
      <c r="G2660" s="16" t="n">
        <v>0.1</v>
      </c>
      <c r="H2660" s="16" t="s">
        <v>565</v>
      </c>
      <c r="I2660" s="16" t="s">
        <v>40</v>
      </c>
      <c r="J2660" s="16" t="n">
        <v>2</v>
      </c>
      <c r="K2660" s="16" t="n">
        <v>4</v>
      </c>
      <c r="L2660" s="16" t="s">
        <v>41</v>
      </c>
      <c r="M2660" s="16" t="str">
        <f aca="false">IF(COUNTIF($A$2:A2660,A2660)&gt;1,"DUPLICATE","")</f>
        <v/>
      </c>
    </row>
    <row r="2661" customFormat="false" ht="15" hidden="false" customHeight="false" outlineLevel="0" collapsed="false">
      <c r="A2661" s="16" t="s">
        <v>3860</v>
      </c>
      <c r="B2661" s="16" t="s">
        <v>3855</v>
      </c>
      <c r="C2661" s="16" t="s">
        <v>1340</v>
      </c>
      <c r="D2661" s="16" t="s">
        <v>300</v>
      </c>
      <c r="E2661" s="16" t="n">
        <v>2</v>
      </c>
      <c r="F2661" s="16" t="n">
        <v>2616</v>
      </c>
      <c r="G2661" s="16" t="n">
        <v>0</v>
      </c>
      <c r="H2661" s="16" t="s">
        <v>89</v>
      </c>
      <c r="I2661" s="16" t="s">
        <v>71</v>
      </c>
      <c r="J2661" s="16" t="n">
        <v>4</v>
      </c>
      <c r="K2661" s="16" t="n">
        <v>5</v>
      </c>
      <c r="L2661" s="16" t="s">
        <v>174</v>
      </c>
      <c r="M2661" s="16" t="str">
        <f aca="false">IF(COUNTIF($A$2:A2661,A2661)&gt;1,"DUPLICATE","")</f>
        <v/>
      </c>
    </row>
    <row r="2662" customFormat="false" ht="15" hidden="false" customHeight="false" outlineLevel="0" collapsed="false">
      <c r="A2662" s="16" t="s">
        <v>3861</v>
      </c>
      <c r="B2662" s="16" t="s">
        <v>3855</v>
      </c>
      <c r="C2662" s="16" t="s">
        <v>207</v>
      </c>
      <c r="D2662" s="16" t="s">
        <v>262</v>
      </c>
      <c r="E2662" s="16" t="n">
        <v>2</v>
      </c>
      <c r="F2662" s="16" t="n">
        <v>826</v>
      </c>
      <c r="G2662" s="16" t="n">
        <v>0.3</v>
      </c>
      <c r="H2662" s="16" t="s">
        <v>208</v>
      </c>
      <c r="I2662" s="16" t="s">
        <v>47</v>
      </c>
      <c r="J2662" s="16" t="n">
        <v>5</v>
      </c>
      <c r="K2662" s="16" t="n">
        <v>4</v>
      </c>
      <c r="L2662" s="16" t="s">
        <v>41</v>
      </c>
      <c r="M2662" s="16" t="str">
        <f aca="false">IF(COUNTIF($A$2:A2662,A2662)&gt;1,"DUPLICATE","")</f>
        <v/>
      </c>
    </row>
    <row r="2663" customFormat="false" ht="15" hidden="false" customHeight="false" outlineLevel="0" collapsed="false">
      <c r="A2663" s="16" t="s">
        <v>3862</v>
      </c>
      <c r="B2663" s="16" t="s">
        <v>3855</v>
      </c>
      <c r="C2663" s="16" t="s">
        <v>2137</v>
      </c>
      <c r="D2663" s="16" t="s">
        <v>203</v>
      </c>
      <c r="E2663" s="16" t="n">
        <v>3</v>
      </c>
      <c r="F2663" s="16" t="n">
        <v>2435</v>
      </c>
      <c r="G2663" s="16" t="n">
        <v>0.15</v>
      </c>
      <c r="H2663" s="16" t="s">
        <v>56</v>
      </c>
      <c r="I2663" s="16" t="s">
        <v>40</v>
      </c>
      <c r="J2663" s="16" t="n">
        <v>7</v>
      </c>
      <c r="K2663" s="16" t="n">
        <v>3</v>
      </c>
      <c r="L2663" s="16" t="s">
        <v>57</v>
      </c>
      <c r="M2663" s="16" t="str">
        <f aca="false">IF(COUNTIF($A$2:A2663,A2663)&gt;1,"DUPLICATE","")</f>
        <v/>
      </c>
    </row>
    <row r="2664" customFormat="false" ht="15" hidden="false" customHeight="false" outlineLevel="0" collapsed="false">
      <c r="A2664" s="16" t="s">
        <v>3863</v>
      </c>
      <c r="B2664" s="16" t="s">
        <v>3855</v>
      </c>
      <c r="C2664" s="16" t="s">
        <v>1340</v>
      </c>
      <c r="D2664" s="16" t="s">
        <v>80</v>
      </c>
      <c r="E2664" s="16" t="n">
        <v>1</v>
      </c>
      <c r="F2664" s="16" t="n">
        <v>1518</v>
      </c>
      <c r="G2664" s="16" t="n">
        <v>0.05</v>
      </c>
      <c r="H2664" s="16" t="s">
        <v>208</v>
      </c>
      <c r="I2664" s="16"/>
      <c r="J2664" s="16" t="n">
        <v>6</v>
      </c>
      <c r="K2664" s="16" t="n">
        <v>3</v>
      </c>
      <c r="L2664" s="16" t="s">
        <v>41</v>
      </c>
      <c r="M2664" s="16" t="str">
        <f aca="false">IF(COUNTIF($A$2:A2664,A2664)&gt;1,"DUPLICATE","")</f>
        <v/>
      </c>
    </row>
    <row r="2665" customFormat="false" ht="15" hidden="false" customHeight="false" outlineLevel="0" collapsed="false">
      <c r="A2665" s="16" t="s">
        <v>3864</v>
      </c>
      <c r="B2665" s="16" t="s">
        <v>3855</v>
      </c>
      <c r="C2665" s="16" t="s">
        <v>1310</v>
      </c>
      <c r="D2665" s="16" t="s">
        <v>170</v>
      </c>
      <c r="E2665" s="16" t="n">
        <v>1</v>
      </c>
      <c r="F2665" s="16" t="n">
        <v>3195</v>
      </c>
      <c r="G2665" s="16" t="n">
        <v>0</v>
      </c>
      <c r="H2665" s="16" t="s">
        <v>46</v>
      </c>
      <c r="I2665" s="16" t="s">
        <v>47</v>
      </c>
      <c r="J2665" s="16" t="n">
        <v>5</v>
      </c>
      <c r="K2665" s="16" t="n">
        <v>5</v>
      </c>
      <c r="L2665" s="16" t="s">
        <v>41</v>
      </c>
      <c r="M2665" s="16" t="str">
        <f aca="false">IF(COUNTIF($A$2:A2665,A2665)&gt;1,"DUPLICATE","")</f>
        <v/>
      </c>
    </row>
    <row r="2666" customFormat="false" ht="15" hidden="false" customHeight="false" outlineLevel="0" collapsed="false">
      <c r="A2666" s="16" t="s">
        <v>3865</v>
      </c>
      <c r="B2666" s="16" t="s">
        <v>3855</v>
      </c>
      <c r="C2666" s="16" t="s">
        <v>2447</v>
      </c>
      <c r="D2666" s="16" t="s">
        <v>291</v>
      </c>
      <c r="E2666" s="16" t="n">
        <v>1</v>
      </c>
      <c r="F2666" s="16" t="n">
        <v>1188</v>
      </c>
      <c r="G2666" s="16" t="n">
        <v>0.05</v>
      </c>
      <c r="H2666" s="16" t="s">
        <v>130</v>
      </c>
      <c r="I2666" s="16" t="s">
        <v>60</v>
      </c>
      <c r="J2666" s="16" t="n">
        <v>3</v>
      </c>
      <c r="K2666" s="16" t="n">
        <v>4</v>
      </c>
      <c r="L2666" s="16" t="s">
        <v>41</v>
      </c>
      <c r="M2666" s="16" t="str">
        <f aca="false">IF(COUNTIF($A$2:A2666,A2666)&gt;1,"DUPLICATE","")</f>
        <v/>
      </c>
    </row>
    <row r="2667" customFormat="false" ht="15" hidden="false" customHeight="false" outlineLevel="0" collapsed="false">
      <c r="A2667" s="16" t="s">
        <v>3866</v>
      </c>
      <c r="B2667" s="16" t="s">
        <v>3855</v>
      </c>
      <c r="C2667" s="16" t="s">
        <v>3359</v>
      </c>
      <c r="D2667" s="16" t="s">
        <v>229</v>
      </c>
      <c r="E2667" s="16" t="n">
        <v>1</v>
      </c>
      <c r="F2667" s="16" t="n">
        <v>428</v>
      </c>
      <c r="G2667" s="16" t="n">
        <v>0.2</v>
      </c>
      <c r="H2667" s="16" t="s">
        <v>56</v>
      </c>
      <c r="I2667" s="16" t="s">
        <v>47</v>
      </c>
      <c r="J2667" s="16" t="n">
        <v>5</v>
      </c>
      <c r="K2667" s="16" t="n">
        <v>3</v>
      </c>
      <c r="L2667" s="16" t="s">
        <v>41</v>
      </c>
      <c r="M2667" s="16" t="str">
        <f aca="false">IF(COUNTIF($A$2:A2667,A2667)&gt;1,"DUPLICATE","")</f>
        <v/>
      </c>
    </row>
    <row r="2668" customFormat="false" ht="15" hidden="false" customHeight="false" outlineLevel="0" collapsed="false">
      <c r="A2668" s="16" t="s">
        <v>3867</v>
      </c>
      <c r="B2668" s="16" t="s">
        <v>3855</v>
      </c>
      <c r="C2668" s="16" t="s">
        <v>3390</v>
      </c>
      <c r="D2668" s="16" t="s">
        <v>232</v>
      </c>
      <c r="E2668" s="16" t="n">
        <v>1</v>
      </c>
      <c r="F2668" s="16" t="n">
        <v>2086</v>
      </c>
      <c r="G2668" s="16" t="n">
        <v>0.1</v>
      </c>
      <c r="H2668" s="16" t="s">
        <v>112</v>
      </c>
      <c r="I2668" s="16" t="s">
        <v>60</v>
      </c>
      <c r="J2668" s="16" t="n">
        <v>2</v>
      </c>
      <c r="K2668" s="16" t="n">
        <v>4</v>
      </c>
      <c r="L2668" s="16" t="s">
        <v>41</v>
      </c>
      <c r="M2668" s="16" t="str">
        <f aca="false">IF(COUNTIF($A$2:A2668,A2668)&gt;1,"DUPLICATE","")</f>
        <v/>
      </c>
    </row>
    <row r="2669" customFormat="false" ht="15" hidden="false" customHeight="false" outlineLevel="0" collapsed="false">
      <c r="A2669" s="16" t="s">
        <v>3868</v>
      </c>
      <c r="B2669" s="16" t="s">
        <v>3869</v>
      </c>
      <c r="C2669" s="16" t="s">
        <v>1848</v>
      </c>
      <c r="D2669" s="16" t="s">
        <v>308</v>
      </c>
      <c r="E2669" s="16" t="n">
        <v>2</v>
      </c>
      <c r="F2669" s="16" t="n">
        <v>208</v>
      </c>
      <c r="G2669" s="16" t="n">
        <v>0</v>
      </c>
      <c r="H2669" s="16" t="s">
        <v>112</v>
      </c>
      <c r="I2669" s="16" t="s">
        <v>40</v>
      </c>
      <c r="J2669" s="16" t="n">
        <v>6</v>
      </c>
      <c r="K2669" s="16" t="n">
        <v>4</v>
      </c>
      <c r="L2669" s="16" t="s">
        <v>41</v>
      </c>
      <c r="M2669" s="16" t="str">
        <f aca="false">IF(COUNTIF($A$2:A2669,A2669)&gt;1,"DUPLICATE","")</f>
        <v/>
      </c>
    </row>
    <row r="2670" customFormat="false" ht="15" hidden="false" customHeight="false" outlineLevel="0" collapsed="false">
      <c r="A2670" s="16" t="s">
        <v>3870</v>
      </c>
      <c r="B2670" s="16" t="s">
        <v>3869</v>
      </c>
      <c r="C2670" s="16" t="s">
        <v>1823</v>
      </c>
      <c r="D2670" s="16" t="s">
        <v>105</v>
      </c>
      <c r="E2670" s="16" t="n">
        <v>1</v>
      </c>
      <c r="F2670" s="16" t="n">
        <v>400</v>
      </c>
      <c r="G2670" s="16" t="n">
        <v>0.05</v>
      </c>
      <c r="H2670" s="16" t="s">
        <v>483</v>
      </c>
      <c r="I2670" s="16" t="s">
        <v>71</v>
      </c>
      <c r="J2670" s="16" t="n">
        <v>3</v>
      </c>
      <c r="K2670" s="16" t="n">
        <v>5</v>
      </c>
      <c r="L2670" s="16" t="s">
        <v>41</v>
      </c>
      <c r="M2670" s="16" t="str">
        <f aca="false">IF(COUNTIF($A$2:A2670,A2670)&gt;1,"DUPLICATE","")</f>
        <v/>
      </c>
    </row>
    <row r="2671" customFormat="false" ht="15" hidden="false" customHeight="false" outlineLevel="0" collapsed="false">
      <c r="A2671" s="16" t="s">
        <v>3871</v>
      </c>
      <c r="B2671" s="16" t="s">
        <v>3869</v>
      </c>
      <c r="C2671" s="16" t="s">
        <v>742</v>
      </c>
      <c r="D2671" s="16" t="s">
        <v>259</v>
      </c>
      <c r="E2671" s="16" t="n">
        <v>2</v>
      </c>
      <c r="F2671" s="16" t="n">
        <v>514</v>
      </c>
      <c r="G2671" s="16" t="n">
        <v>0.1</v>
      </c>
      <c r="H2671" s="16" t="s">
        <v>56</v>
      </c>
      <c r="I2671" s="16" t="s">
        <v>47</v>
      </c>
      <c r="J2671" s="16" t="n">
        <v>7</v>
      </c>
      <c r="K2671" s="16" t="n">
        <v>4</v>
      </c>
      <c r="L2671" s="16" t="s">
        <v>41</v>
      </c>
      <c r="M2671" s="16" t="str">
        <f aca="false">IF(COUNTIF($A$2:A2671,A2671)&gt;1,"DUPLICATE","")</f>
        <v/>
      </c>
    </row>
    <row r="2672" customFormat="false" ht="15" hidden="false" customHeight="false" outlineLevel="0" collapsed="false">
      <c r="A2672" s="16" t="s">
        <v>3872</v>
      </c>
      <c r="B2672" s="16" t="s">
        <v>3869</v>
      </c>
      <c r="C2672" s="16" t="s">
        <v>819</v>
      </c>
      <c r="D2672" s="16" t="s">
        <v>222</v>
      </c>
      <c r="E2672" s="16" t="n">
        <v>4</v>
      </c>
      <c r="F2672" s="16" t="n">
        <v>1814</v>
      </c>
      <c r="G2672" s="16" t="n">
        <v>0.15</v>
      </c>
      <c r="H2672" s="16" t="s">
        <v>39</v>
      </c>
      <c r="I2672" s="16" t="s">
        <v>71</v>
      </c>
      <c r="J2672" s="16" t="n">
        <v>5</v>
      </c>
      <c r="K2672" s="16" t="n">
        <v>3</v>
      </c>
      <c r="L2672" s="16" t="s">
        <v>41</v>
      </c>
      <c r="M2672" s="16" t="str">
        <f aca="false">IF(COUNTIF($A$2:A2672,A2672)&gt;1,"DUPLICATE","")</f>
        <v/>
      </c>
    </row>
    <row r="2673" customFormat="false" ht="15" hidden="false" customHeight="false" outlineLevel="0" collapsed="false">
      <c r="A2673" s="16" t="s">
        <v>3873</v>
      </c>
      <c r="B2673" s="16" t="s">
        <v>3869</v>
      </c>
      <c r="C2673" s="16" t="s">
        <v>376</v>
      </c>
      <c r="D2673" s="16" t="s">
        <v>157</v>
      </c>
      <c r="E2673" s="16" t="n">
        <v>2</v>
      </c>
      <c r="F2673" s="16" t="n">
        <v>1120</v>
      </c>
      <c r="G2673" s="16" t="n">
        <v>0.1</v>
      </c>
      <c r="H2673" s="16" t="s">
        <v>67</v>
      </c>
      <c r="I2673" s="16" t="s">
        <v>60</v>
      </c>
      <c r="J2673" s="16" t="n">
        <v>4</v>
      </c>
      <c r="K2673" s="16" t="n">
        <v>4</v>
      </c>
      <c r="L2673" s="16" t="s">
        <v>41</v>
      </c>
      <c r="M2673" s="16" t="str">
        <f aca="false">IF(COUNTIF($A$2:A2673,A2673)&gt;1,"DUPLICATE","")</f>
        <v/>
      </c>
    </row>
    <row r="2674" customFormat="false" ht="15" hidden="false" customHeight="false" outlineLevel="0" collapsed="false">
      <c r="A2674" s="16" t="s">
        <v>3874</v>
      </c>
      <c r="B2674" s="16" t="s">
        <v>3869</v>
      </c>
      <c r="C2674" s="16" t="s">
        <v>1591</v>
      </c>
      <c r="D2674" s="16" t="s">
        <v>63</v>
      </c>
      <c r="E2674" s="16" t="n">
        <v>2</v>
      </c>
      <c r="F2674" s="16" t="n">
        <v>1475</v>
      </c>
      <c r="G2674" s="16" t="n">
        <v>0.05</v>
      </c>
      <c r="H2674" s="16" t="s">
        <v>112</v>
      </c>
      <c r="I2674" s="16" t="s">
        <v>47</v>
      </c>
      <c r="J2674" s="16" t="n">
        <v>5</v>
      </c>
      <c r="K2674" s="16" t="n">
        <v>4</v>
      </c>
      <c r="L2674" s="16" t="s">
        <v>41</v>
      </c>
      <c r="M2674" s="16" t="str">
        <f aca="false">IF(COUNTIF($A$2:A2674,A2674)&gt;1,"DUPLICATE","")</f>
        <v/>
      </c>
    </row>
    <row r="2675" customFormat="false" ht="15" hidden="false" customHeight="false" outlineLevel="0" collapsed="false">
      <c r="A2675" s="16" t="s">
        <v>3875</v>
      </c>
      <c r="B2675" s="16" t="s">
        <v>3869</v>
      </c>
      <c r="C2675" s="16" t="s">
        <v>1754</v>
      </c>
      <c r="D2675" s="16" t="s">
        <v>300</v>
      </c>
      <c r="E2675" s="16" t="n">
        <v>1</v>
      </c>
      <c r="F2675" s="16" t="n">
        <v>2609</v>
      </c>
      <c r="G2675" s="16" t="n">
        <v>0</v>
      </c>
      <c r="H2675" s="16" t="s">
        <v>39</v>
      </c>
      <c r="I2675" s="16" t="s">
        <v>60</v>
      </c>
      <c r="J2675" s="16" t="n">
        <v>4</v>
      </c>
      <c r="K2675" s="16" t="n">
        <v>3</v>
      </c>
      <c r="L2675" s="16" t="s">
        <v>57</v>
      </c>
      <c r="M2675" s="16" t="str">
        <f aca="false">IF(COUNTIF($A$2:A2675,A2675)&gt;1,"DUPLICATE","")</f>
        <v/>
      </c>
    </row>
    <row r="2676" customFormat="false" ht="15" hidden="false" customHeight="false" outlineLevel="0" collapsed="false">
      <c r="A2676" s="16" t="s">
        <v>3876</v>
      </c>
      <c r="B2676" s="16" t="s">
        <v>3869</v>
      </c>
      <c r="C2676" s="16" t="s">
        <v>644</v>
      </c>
      <c r="D2676" s="16" t="s">
        <v>38</v>
      </c>
      <c r="E2676" s="16" t="n">
        <v>1</v>
      </c>
      <c r="F2676" s="16" t="n">
        <v>347</v>
      </c>
      <c r="G2676" s="16" t="n">
        <v>0.1</v>
      </c>
      <c r="H2676" s="16" t="s">
        <v>56</v>
      </c>
      <c r="I2676" s="16" t="s">
        <v>40</v>
      </c>
      <c r="J2676" s="16" t="n">
        <v>6</v>
      </c>
      <c r="K2676" s="16" t="n">
        <v>4</v>
      </c>
      <c r="L2676" s="16" t="s">
        <v>41</v>
      </c>
      <c r="M2676" s="16" t="str">
        <f aca="false">IF(COUNTIF($A$2:A2676,A2676)&gt;1,"DUPLICATE","")</f>
        <v/>
      </c>
    </row>
    <row r="2677" customFormat="false" ht="15" hidden="false" customHeight="false" outlineLevel="0" collapsed="false">
      <c r="A2677" s="16" t="s">
        <v>3877</v>
      </c>
      <c r="B2677" s="16" t="s">
        <v>3869</v>
      </c>
      <c r="C2677" s="16" t="s">
        <v>1815</v>
      </c>
      <c r="D2677" s="16" t="s">
        <v>219</v>
      </c>
      <c r="E2677" s="16" t="n">
        <v>1</v>
      </c>
      <c r="F2677" s="16" t="n">
        <v>1364</v>
      </c>
      <c r="G2677" s="16" t="n">
        <v>0.05</v>
      </c>
      <c r="H2677" s="16" t="s">
        <v>81</v>
      </c>
      <c r="I2677" s="16" t="s">
        <v>71</v>
      </c>
      <c r="J2677" s="16" t="n">
        <v>2</v>
      </c>
      <c r="K2677" s="16" t="n">
        <v>5</v>
      </c>
      <c r="L2677" s="16" t="s">
        <v>41</v>
      </c>
      <c r="M2677" s="16" t="str">
        <f aca="false">IF(COUNTIF($A$2:A2677,A2677)&gt;1,"DUPLICATE","")</f>
        <v/>
      </c>
    </row>
    <row r="2678" customFormat="false" ht="15" hidden="false" customHeight="false" outlineLevel="0" collapsed="false">
      <c r="A2678" s="16" t="s">
        <v>3878</v>
      </c>
      <c r="B2678" s="16" t="s">
        <v>3869</v>
      </c>
      <c r="C2678" s="16" t="s">
        <v>1183</v>
      </c>
      <c r="D2678" s="16" t="s">
        <v>136</v>
      </c>
      <c r="E2678" s="16" t="n">
        <v>1</v>
      </c>
      <c r="F2678" s="16" t="n">
        <v>2173</v>
      </c>
      <c r="G2678" s="16" t="n">
        <v>0.05</v>
      </c>
      <c r="H2678" s="16" t="s">
        <v>208</v>
      </c>
      <c r="I2678" s="16" t="s">
        <v>100</v>
      </c>
      <c r="J2678" s="16" t="n">
        <v>5</v>
      </c>
      <c r="K2678" s="16" t="n">
        <v>5</v>
      </c>
      <c r="L2678" s="16" t="s">
        <v>41</v>
      </c>
      <c r="M2678" s="16" t="str">
        <f aca="false">IF(COUNTIF($A$2:A2678,A2678)&gt;1,"DUPLICATE","")</f>
        <v/>
      </c>
    </row>
    <row r="2679" customFormat="false" ht="15" hidden="false" customHeight="false" outlineLevel="0" collapsed="false">
      <c r="A2679" s="16" t="s">
        <v>3879</v>
      </c>
      <c r="B2679" s="16" t="s">
        <v>3869</v>
      </c>
      <c r="C2679" s="16" t="s">
        <v>657</v>
      </c>
      <c r="D2679" s="16" t="s">
        <v>55</v>
      </c>
      <c r="E2679" s="16" t="n">
        <v>2</v>
      </c>
      <c r="F2679" s="16" t="n">
        <v>1955</v>
      </c>
      <c r="G2679" s="16" t="n">
        <v>0.05</v>
      </c>
      <c r="H2679" s="16" t="s">
        <v>70</v>
      </c>
      <c r="I2679" s="16" t="s">
        <v>60</v>
      </c>
      <c r="J2679" s="16" t="n">
        <v>5</v>
      </c>
      <c r="K2679" s="16" t="n">
        <v>4</v>
      </c>
      <c r="L2679" s="16" t="s">
        <v>41</v>
      </c>
      <c r="M2679" s="16" t="str">
        <f aca="false">IF(COUNTIF($A$2:A2679,A2679)&gt;1,"DUPLICATE","")</f>
        <v/>
      </c>
    </row>
    <row r="2680" customFormat="false" ht="15" hidden="false" customHeight="false" outlineLevel="0" collapsed="false">
      <c r="A2680" s="16" t="s">
        <v>3880</v>
      </c>
      <c r="B2680" s="16" t="s">
        <v>3869</v>
      </c>
      <c r="C2680" s="16" t="s">
        <v>982</v>
      </c>
      <c r="D2680" s="16" t="s">
        <v>211</v>
      </c>
      <c r="E2680" s="16" t="n">
        <v>2</v>
      </c>
      <c r="F2680" s="16" t="n">
        <v>1273</v>
      </c>
      <c r="G2680" s="16" t="n">
        <v>0.1</v>
      </c>
      <c r="H2680" s="16" t="s">
        <v>112</v>
      </c>
      <c r="I2680" s="16" t="s">
        <v>100</v>
      </c>
      <c r="J2680" s="16" t="n">
        <v>3</v>
      </c>
      <c r="K2680" s="16"/>
      <c r="L2680" s="16" t="s">
        <v>41</v>
      </c>
      <c r="M2680" s="16" t="str">
        <f aca="false">IF(COUNTIF($A$2:A2680,A2680)&gt;1,"DUPLICATE","")</f>
        <v/>
      </c>
    </row>
    <row r="2681" customFormat="false" ht="15" hidden="false" customHeight="false" outlineLevel="0" collapsed="false">
      <c r="A2681" s="16" t="s">
        <v>3881</v>
      </c>
      <c r="B2681" s="16" t="s">
        <v>3869</v>
      </c>
      <c r="C2681" s="16" t="s">
        <v>993</v>
      </c>
      <c r="D2681" s="16" t="s">
        <v>115</v>
      </c>
      <c r="E2681" s="16" t="n">
        <v>2</v>
      </c>
      <c r="F2681" s="16" t="n">
        <v>290</v>
      </c>
      <c r="G2681" s="16" t="n">
        <v>0.2</v>
      </c>
      <c r="H2681" s="16" t="s">
        <v>39</v>
      </c>
      <c r="I2681" s="16"/>
      <c r="J2681" s="16" t="n">
        <v>5</v>
      </c>
      <c r="K2681" s="16" t="n">
        <v>4</v>
      </c>
      <c r="L2681" s="16" t="s">
        <v>41</v>
      </c>
      <c r="M2681" s="16" t="str">
        <f aca="false">IF(COUNTIF($A$2:A2681,A2681)&gt;1,"DUPLICATE","")</f>
        <v/>
      </c>
    </row>
    <row r="2682" customFormat="false" ht="15" hidden="false" customHeight="false" outlineLevel="0" collapsed="false">
      <c r="A2682" s="16" t="s">
        <v>3882</v>
      </c>
      <c r="B2682" s="16" t="s">
        <v>3869</v>
      </c>
      <c r="C2682" s="16" t="s">
        <v>817</v>
      </c>
      <c r="D2682" s="16" t="s">
        <v>254</v>
      </c>
      <c r="E2682" s="16" t="n">
        <v>1</v>
      </c>
      <c r="F2682" s="16" t="n">
        <v>979</v>
      </c>
      <c r="G2682" s="16" t="n">
        <v>0</v>
      </c>
      <c r="H2682" s="16" t="s">
        <v>67</v>
      </c>
      <c r="I2682" s="16" t="s">
        <v>60</v>
      </c>
      <c r="J2682" s="16" t="n">
        <v>7</v>
      </c>
      <c r="K2682" s="16" t="n">
        <v>3</v>
      </c>
      <c r="L2682" s="16" t="s">
        <v>41</v>
      </c>
      <c r="M2682" s="16" t="str">
        <f aca="false">IF(COUNTIF($A$2:A2682,A2682)&gt;1,"DUPLICATE","")</f>
        <v/>
      </c>
    </row>
    <row r="2683" customFormat="false" ht="15" hidden="false" customHeight="false" outlineLevel="0" collapsed="false">
      <c r="A2683" s="16" t="s">
        <v>3883</v>
      </c>
      <c r="B2683" s="16" t="s">
        <v>3884</v>
      </c>
      <c r="C2683" s="16" t="s">
        <v>228</v>
      </c>
      <c r="D2683" s="16" t="s">
        <v>115</v>
      </c>
      <c r="E2683" s="16" t="n">
        <v>2</v>
      </c>
      <c r="F2683" s="16" t="n">
        <v>302</v>
      </c>
      <c r="G2683" s="16" t="n">
        <v>0.2</v>
      </c>
      <c r="H2683" s="16" t="s">
        <v>560</v>
      </c>
      <c r="I2683" s="16" t="s">
        <v>60</v>
      </c>
      <c r="J2683" s="16" t="n">
        <v>5</v>
      </c>
      <c r="K2683" s="16" t="n">
        <v>5</v>
      </c>
      <c r="L2683" s="16" t="s">
        <v>41</v>
      </c>
      <c r="M2683" s="16" t="str">
        <f aca="false">IF(COUNTIF($A$2:A2683,A2683)&gt;1,"DUPLICATE","")</f>
        <v/>
      </c>
    </row>
    <row r="2684" customFormat="false" ht="15" hidden="false" customHeight="false" outlineLevel="0" collapsed="false">
      <c r="A2684" s="16" t="s">
        <v>3885</v>
      </c>
      <c r="B2684" s="16" t="s">
        <v>3884</v>
      </c>
      <c r="C2684" s="16" t="s">
        <v>995</v>
      </c>
      <c r="D2684" s="16" t="s">
        <v>95</v>
      </c>
      <c r="E2684" s="16" t="n">
        <v>2</v>
      </c>
      <c r="F2684" s="16" t="n">
        <v>1529</v>
      </c>
      <c r="G2684" s="16" t="n">
        <v>0.2</v>
      </c>
      <c r="H2684" s="16" t="s">
        <v>67</v>
      </c>
      <c r="I2684" s="16" t="s">
        <v>71</v>
      </c>
      <c r="J2684" s="16" t="n">
        <v>2</v>
      </c>
      <c r="K2684" s="16" t="n">
        <v>4</v>
      </c>
      <c r="L2684" s="16" t="s">
        <v>41</v>
      </c>
      <c r="M2684" s="16" t="str">
        <f aca="false">IF(COUNTIF($A$2:A2684,A2684)&gt;1,"DUPLICATE","")</f>
        <v/>
      </c>
    </row>
    <row r="2685" customFormat="false" ht="15" hidden="false" customHeight="false" outlineLevel="0" collapsed="false">
      <c r="A2685" s="16" t="s">
        <v>3886</v>
      </c>
      <c r="B2685" s="16" t="s">
        <v>3884</v>
      </c>
      <c r="C2685" s="16" t="s">
        <v>334</v>
      </c>
      <c r="D2685" s="16" t="s">
        <v>160</v>
      </c>
      <c r="E2685" s="16" t="n">
        <v>1</v>
      </c>
      <c r="F2685" s="16" t="n">
        <v>1867</v>
      </c>
      <c r="G2685" s="16" t="n">
        <v>0.05</v>
      </c>
      <c r="H2685" s="16" t="s">
        <v>39</v>
      </c>
      <c r="I2685" s="16" t="s">
        <v>60</v>
      </c>
      <c r="J2685" s="16" t="n">
        <v>5</v>
      </c>
      <c r="K2685" s="16" t="n">
        <v>4</v>
      </c>
      <c r="L2685" s="16" t="s">
        <v>41</v>
      </c>
      <c r="M2685" s="16" t="str">
        <f aca="false">IF(COUNTIF($A$2:A2685,A2685)&gt;1,"DUPLICATE","")</f>
        <v/>
      </c>
    </row>
    <row r="2686" customFormat="false" ht="15" hidden="false" customHeight="false" outlineLevel="0" collapsed="false">
      <c r="A2686" s="16" t="s">
        <v>3887</v>
      </c>
      <c r="B2686" s="16" t="s">
        <v>3884</v>
      </c>
      <c r="C2686" s="16" t="s">
        <v>446</v>
      </c>
      <c r="D2686" s="16" t="s">
        <v>254</v>
      </c>
      <c r="E2686" s="16" t="n">
        <v>1</v>
      </c>
      <c r="F2686" s="16" t="n">
        <v>993</v>
      </c>
      <c r="G2686" s="16" t="n">
        <v>0.2</v>
      </c>
      <c r="H2686" s="16" t="s">
        <v>70</v>
      </c>
      <c r="I2686" s="16" t="s">
        <v>71</v>
      </c>
      <c r="J2686" s="16" t="n">
        <v>5</v>
      </c>
      <c r="K2686" s="16" t="n">
        <v>4</v>
      </c>
      <c r="L2686" s="16" t="s">
        <v>41</v>
      </c>
      <c r="M2686" s="16" t="str">
        <f aca="false">IF(COUNTIF($A$2:A2686,A2686)&gt;1,"DUPLICATE","")</f>
        <v/>
      </c>
    </row>
    <row r="2687" customFormat="false" ht="15" hidden="false" customHeight="false" outlineLevel="0" collapsed="false">
      <c r="A2687" s="16" t="s">
        <v>3888</v>
      </c>
      <c r="B2687" s="16" t="s">
        <v>3884</v>
      </c>
      <c r="C2687" s="16" t="s">
        <v>1091</v>
      </c>
      <c r="D2687" s="16" t="s">
        <v>250</v>
      </c>
      <c r="E2687" s="16" t="n">
        <v>1</v>
      </c>
      <c r="F2687" s="16" t="n">
        <v>705</v>
      </c>
      <c r="G2687" s="16" t="n">
        <v>0</v>
      </c>
      <c r="H2687" s="16" t="s">
        <v>39</v>
      </c>
      <c r="I2687" s="16" t="s">
        <v>60</v>
      </c>
      <c r="J2687" s="16" t="n">
        <v>6</v>
      </c>
      <c r="K2687" s="16" t="n">
        <v>3</v>
      </c>
      <c r="L2687" s="16" t="s">
        <v>41</v>
      </c>
      <c r="M2687" s="16" t="str">
        <f aca="false">IF(COUNTIF($A$2:A2687,A2687)&gt;1,"DUPLICATE","")</f>
        <v/>
      </c>
    </row>
    <row r="2688" customFormat="false" ht="15" hidden="false" customHeight="false" outlineLevel="0" collapsed="false">
      <c r="A2688" s="16" t="s">
        <v>3889</v>
      </c>
      <c r="B2688" s="16" t="s">
        <v>3884</v>
      </c>
      <c r="C2688" s="16" t="s">
        <v>1198</v>
      </c>
      <c r="D2688" s="16" t="s">
        <v>99</v>
      </c>
      <c r="E2688" s="16" t="n">
        <v>1</v>
      </c>
      <c r="F2688" s="16" t="n">
        <v>696</v>
      </c>
      <c r="G2688" s="16" t="n">
        <v>0</v>
      </c>
      <c r="H2688" s="16" t="s">
        <v>67</v>
      </c>
      <c r="I2688" s="16" t="s">
        <v>60</v>
      </c>
      <c r="J2688" s="16" t="n">
        <v>2</v>
      </c>
      <c r="K2688" s="16" t="n">
        <v>4</v>
      </c>
      <c r="L2688" s="16" t="s">
        <v>41</v>
      </c>
      <c r="M2688" s="16" t="str">
        <f aca="false">IF(COUNTIF($A$2:A2688,A2688)&gt;1,"DUPLICATE","")</f>
        <v/>
      </c>
    </row>
    <row r="2689" customFormat="false" ht="15" hidden="false" customHeight="false" outlineLevel="0" collapsed="false">
      <c r="A2689" s="16" t="s">
        <v>3890</v>
      </c>
      <c r="B2689" s="16" t="s">
        <v>3884</v>
      </c>
      <c r="C2689" s="16" t="s">
        <v>305</v>
      </c>
      <c r="D2689" s="16" t="s">
        <v>45</v>
      </c>
      <c r="E2689" s="16" t="n">
        <v>3</v>
      </c>
      <c r="F2689" s="16" t="n">
        <v>290</v>
      </c>
      <c r="G2689" s="16"/>
      <c r="H2689" s="16" t="s">
        <v>233</v>
      </c>
      <c r="I2689" s="16" t="s">
        <v>71</v>
      </c>
      <c r="J2689" s="16" t="n">
        <v>2</v>
      </c>
      <c r="K2689" s="16" t="n">
        <v>4</v>
      </c>
      <c r="L2689" s="16" t="s">
        <v>41</v>
      </c>
      <c r="M2689" s="16" t="str">
        <f aca="false">IF(COUNTIF($A$2:A2689,A2689)&gt;1,"DUPLICATE","")</f>
        <v/>
      </c>
    </row>
    <row r="2690" customFormat="false" ht="15" hidden="false" customHeight="false" outlineLevel="0" collapsed="false">
      <c r="A2690" s="16" t="s">
        <v>3891</v>
      </c>
      <c r="B2690" s="16" t="s">
        <v>3884</v>
      </c>
      <c r="C2690" s="16" t="s">
        <v>305</v>
      </c>
      <c r="D2690" s="16" t="s">
        <v>184</v>
      </c>
      <c r="E2690" s="16" t="n">
        <v>1</v>
      </c>
      <c r="F2690" s="16" t="n">
        <v>1278</v>
      </c>
      <c r="G2690" s="16" t="n">
        <v>0</v>
      </c>
      <c r="H2690" s="16" t="s">
        <v>112</v>
      </c>
      <c r="I2690" s="16" t="s">
        <v>71</v>
      </c>
      <c r="J2690" s="16" t="n">
        <v>4</v>
      </c>
      <c r="K2690" s="16" t="n">
        <v>4</v>
      </c>
      <c r="L2690" s="16" t="s">
        <v>41</v>
      </c>
      <c r="M2690" s="16" t="str">
        <f aca="false">IF(COUNTIF($A$2:A2690,A2690)&gt;1,"DUPLICATE","")</f>
        <v/>
      </c>
    </row>
    <row r="2691" customFormat="false" ht="15" hidden="false" customHeight="false" outlineLevel="0" collapsed="false">
      <c r="A2691" s="16" t="s">
        <v>3892</v>
      </c>
      <c r="B2691" s="16" t="s">
        <v>3884</v>
      </c>
      <c r="C2691" s="16" t="s">
        <v>2838</v>
      </c>
      <c r="D2691" s="16" t="s">
        <v>129</v>
      </c>
      <c r="E2691" s="16" t="n">
        <v>2</v>
      </c>
      <c r="F2691" s="16" t="n">
        <v>585</v>
      </c>
      <c r="G2691" s="16" t="n">
        <v>0</v>
      </c>
      <c r="H2691" s="16" t="s">
        <v>81</v>
      </c>
      <c r="I2691" s="16" t="s">
        <v>60</v>
      </c>
      <c r="J2691" s="16" t="n">
        <v>4</v>
      </c>
      <c r="K2691" s="16" t="n">
        <v>3</v>
      </c>
      <c r="L2691" s="16" t="s">
        <v>41</v>
      </c>
      <c r="M2691" s="16" t="str">
        <f aca="false">IF(COUNTIF($A$2:A2691,A2691)&gt;1,"DUPLICATE","")</f>
        <v/>
      </c>
    </row>
    <row r="2692" customFormat="false" ht="15" hidden="false" customHeight="false" outlineLevel="0" collapsed="false">
      <c r="A2692" s="16" t="s">
        <v>3893</v>
      </c>
      <c r="B2692" s="16" t="s">
        <v>3884</v>
      </c>
      <c r="C2692" s="16" t="s">
        <v>585</v>
      </c>
      <c r="D2692" s="16" t="s">
        <v>136</v>
      </c>
      <c r="E2692" s="16" t="n">
        <v>2</v>
      </c>
      <c r="F2692" s="16" t="n">
        <v>2098</v>
      </c>
      <c r="G2692" s="16" t="n">
        <v>0.05</v>
      </c>
      <c r="H2692" s="16" t="s">
        <v>130</v>
      </c>
      <c r="I2692" s="16" t="s">
        <v>40</v>
      </c>
      <c r="J2692" s="16" t="n">
        <v>3</v>
      </c>
      <c r="K2692" s="16" t="n">
        <v>4</v>
      </c>
      <c r="L2692" s="16" t="s">
        <v>41</v>
      </c>
      <c r="M2692" s="16" t="str">
        <f aca="false">IF(COUNTIF($A$2:A2692,A2692)&gt;1,"DUPLICATE","")</f>
        <v/>
      </c>
    </row>
    <row r="2693" customFormat="false" ht="15" hidden="false" customHeight="false" outlineLevel="0" collapsed="false">
      <c r="A2693" s="16" t="s">
        <v>3894</v>
      </c>
      <c r="B2693" s="16" t="s">
        <v>3884</v>
      </c>
      <c r="C2693" s="16" t="s">
        <v>2838</v>
      </c>
      <c r="D2693" s="16" t="s">
        <v>88</v>
      </c>
      <c r="E2693" s="16" t="n">
        <v>1</v>
      </c>
      <c r="F2693" s="16" t="n">
        <v>2852</v>
      </c>
      <c r="G2693" s="16" t="n">
        <v>0.1</v>
      </c>
      <c r="H2693" s="16" t="s">
        <v>81</v>
      </c>
      <c r="I2693" s="16" t="s">
        <v>47</v>
      </c>
      <c r="J2693" s="16" t="n">
        <v>3</v>
      </c>
      <c r="K2693" s="16" t="n">
        <v>3</v>
      </c>
      <c r="L2693" s="16" t="s">
        <v>57</v>
      </c>
      <c r="M2693" s="16" t="str">
        <f aca="false">IF(COUNTIF($A$2:A2693,A2693)&gt;1,"DUPLICATE","")</f>
        <v/>
      </c>
    </row>
    <row r="2694" customFormat="false" ht="15" hidden="false" customHeight="false" outlineLevel="0" collapsed="false">
      <c r="A2694" s="16" t="s">
        <v>3895</v>
      </c>
      <c r="B2694" s="16" t="s">
        <v>3884</v>
      </c>
      <c r="C2694" s="16" t="s">
        <v>2803</v>
      </c>
      <c r="D2694" s="16" t="s">
        <v>229</v>
      </c>
      <c r="E2694" s="16" t="n">
        <v>1</v>
      </c>
      <c r="F2694" s="16" t="n">
        <v>427</v>
      </c>
      <c r="G2694" s="16" t="n">
        <v>0</v>
      </c>
      <c r="H2694" s="16" t="s">
        <v>39</v>
      </c>
      <c r="I2694" s="16" t="s">
        <v>60</v>
      </c>
      <c r="J2694" s="16" t="n">
        <v>4</v>
      </c>
      <c r="K2694" s="16" t="n">
        <v>4</v>
      </c>
      <c r="L2694" s="16" t="s">
        <v>41</v>
      </c>
      <c r="M2694" s="16" t="str">
        <f aca="false">IF(COUNTIF($A$2:A2694,A2694)&gt;1,"DUPLICATE","")</f>
        <v/>
      </c>
    </row>
    <row r="2695" customFormat="false" ht="15" hidden="false" customHeight="false" outlineLevel="0" collapsed="false">
      <c r="A2695" s="16" t="s">
        <v>3896</v>
      </c>
      <c r="B2695" s="16" t="s">
        <v>3884</v>
      </c>
      <c r="C2695" s="16" t="s">
        <v>1070</v>
      </c>
      <c r="D2695" s="16" t="s">
        <v>451</v>
      </c>
      <c r="E2695" s="16" t="n">
        <v>2</v>
      </c>
      <c r="F2695" s="16" t="n">
        <v>1336</v>
      </c>
      <c r="G2695" s="16" t="n">
        <v>0.2</v>
      </c>
      <c r="H2695" s="16" t="s">
        <v>208</v>
      </c>
      <c r="I2695" s="16" t="s">
        <v>60</v>
      </c>
      <c r="J2695" s="16" t="n">
        <v>7</v>
      </c>
      <c r="K2695" s="16" t="n">
        <v>3</v>
      </c>
      <c r="L2695" s="16" t="s">
        <v>41</v>
      </c>
      <c r="M2695" s="16" t="str">
        <f aca="false">IF(COUNTIF($A$2:A2695,A2695)&gt;1,"DUPLICATE","")</f>
        <v/>
      </c>
    </row>
    <row r="2696" customFormat="false" ht="15" hidden="false" customHeight="false" outlineLevel="0" collapsed="false">
      <c r="A2696" s="16" t="s">
        <v>3897</v>
      </c>
      <c r="B2696" s="16" t="s">
        <v>3884</v>
      </c>
      <c r="C2696" s="16" t="s">
        <v>809</v>
      </c>
      <c r="D2696" s="16" t="s">
        <v>136</v>
      </c>
      <c r="E2696" s="16" t="n">
        <v>1</v>
      </c>
      <c r="F2696" s="16" t="n">
        <v>2097</v>
      </c>
      <c r="G2696" s="16" t="n">
        <v>0</v>
      </c>
      <c r="H2696" s="16" t="s">
        <v>67</v>
      </c>
      <c r="I2696" s="16" t="s">
        <v>71</v>
      </c>
      <c r="J2696" s="16" t="n">
        <v>3</v>
      </c>
      <c r="K2696" s="16" t="n">
        <v>4</v>
      </c>
      <c r="L2696" s="16" t="s">
        <v>41</v>
      </c>
      <c r="M2696" s="16" t="str">
        <f aca="false">IF(COUNTIF($A$2:A2696,A2696)&gt;1,"DUPLICATE","")</f>
        <v/>
      </c>
    </row>
    <row r="2697" customFormat="false" ht="15" hidden="false" customHeight="false" outlineLevel="0" collapsed="false">
      <c r="A2697" s="16" t="s">
        <v>3898</v>
      </c>
      <c r="B2697" s="16" t="s">
        <v>3884</v>
      </c>
      <c r="C2697" s="16" t="s">
        <v>1168</v>
      </c>
      <c r="D2697" s="16" t="s">
        <v>157</v>
      </c>
      <c r="E2697" s="16" t="n">
        <v>3</v>
      </c>
      <c r="F2697" s="16" t="n">
        <v>1149</v>
      </c>
      <c r="G2697" s="16" t="n">
        <v>0.3</v>
      </c>
      <c r="H2697" s="16" t="s">
        <v>560</v>
      </c>
      <c r="I2697" s="16" t="s">
        <v>60</v>
      </c>
      <c r="J2697" s="16" t="n">
        <v>4</v>
      </c>
      <c r="K2697" s="16" t="n">
        <v>5</v>
      </c>
      <c r="L2697" s="16" t="s">
        <v>41</v>
      </c>
      <c r="M2697" s="16" t="str">
        <f aca="false">IF(COUNTIF($A$2:A2697,A2697)&gt;1,"DUPLICATE","")</f>
        <v/>
      </c>
    </row>
    <row r="2698" customFormat="false" ht="15" hidden="false" customHeight="false" outlineLevel="0" collapsed="false">
      <c r="A2698" s="16" t="s">
        <v>3899</v>
      </c>
      <c r="B2698" s="16" t="s">
        <v>3884</v>
      </c>
      <c r="C2698" s="16" t="s">
        <v>1222</v>
      </c>
      <c r="D2698" s="16" t="s">
        <v>88</v>
      </c>
      <c r="E2698" s="16" t="n">
        <v>1</v>
      </c>
      <c r="F2698" s="16" t="n">
        <v>3067</v>
      </c>
      <c r="G2698" s="16" t="n">
        <v>0.2</v>
      </c>
      <c r="H2698" s="16" t="s">
        <v>46</v>
      </c>
      <c r="I2698" s="16" t="s">
        <v>71</v>
      </c>
      <c r="J2698" s="16" t="n">
        <v>2</v>
      </c>
      <c r="K2698" s="16" t="n">
        <v>4</v>
      </c>
      <c r="L2698" s="16" t="s">
        <v>41</v>
      </c>
      <c r="M2698" s="16" t="str">
        <f aca="false">IF(COUNTIF($A$2:A2698,A2698)&gt;1,"DUPLICATE","")</f>
        <v/>
      </c>
    </row>
    <row r="2699" customFormat="false" ht="15" hidden="false" customHeight="false" outlineLevel="0" collapsed="false">
      <c r="A2699" s="16" t="s">
        <v>3900</v>
      </c>
      <c r="B2699" s="16" t="s">
        <v>3884</v>
      </c>
      <c r="C2699" s="16" t="s">
        <v>720</v>
      </c>
      <c r="D2699" s="16" t="s">
        <v>38</v>
      </c>
      <c r="E2699" s="16" t="n">
        <v>5</v>
      </c>
      <c r="F2699" s="16" t="n">
        <v>353</v>
      </c>
      <c r="G2699" s="16" t="n">
        <v>0.3</v>
      </c>
      <c r="H2699" s="16" t="s">
        <v>130</v>
      </c>
      <c r="I2699" s="16" t="s">
        <v>60</v>
      </c>
      <c r="J2699" s="16" t="n">
        <v>3</v>
      </c>
      <c r="K2699" s="16" t="n">
        <v>4</v>
      </c>
      <c r="L2699" s="16" t="s">
        <v>41</v>
      </c>
      <c r="M2699" s="16" t="str">
        <f aca="false">IF(COUNTIF($A$2:A2699,A2699)&gt;1,"DUPLICATE","")</f>
        <v/>
      </c>
    </row>
    <row r="2700" customFormat="false" ht="15" hidden="false" customHeight="false" outlineLevel="0" collapsed="false">
      <c r="A2700" s="16" t="s">
        <v>3901</v>
      </c>
      <c r="B2700" s="16" t="s">
        <v>3884</v>
      </c>
      <c r="C2700" s="16" t="s">
        <v>1354</v>
      </c>
      <c r="D2700" s="16" t="s">
        <v>45</v>
      </c>
      <c r="E2700" s="16" t="n">
        <v>4</v>
      </c>
      <c r="F2700" s="16" t="n">
        <v>288</v>
      </c>
      <c r="G2700" s="16" t="n">
        <v>0.15</v>
      </c>
      <c r="H2700" s="16" t="s">
        <v>81</v>
      </c>
      <c r="I2700" s="16" t="s">
        <v>71</v>
      </c>
      <c r="J2700" s="16" t="n">
        <v>3</v>
      </c>
      <c r="K2700" s="16" t="n">
        <v>4</v>
      </c>
      <c r="L2700" s="16" t="s">
        <v>41</v>
      </c>
      <c r="M2700" s="16" t="str">
        <f aca="false">IF(COUNTIF($A$2:A2700,A2700)&gt;1,"DUPLICATE","")</f>
        <v/>
      </c>
    </row>
    <row r="2701" customFormat="false" ht="15" hidden="false" customHeight="false" outlineLevel="0" collapsed="false">
      <c r="A2701" s="16" t="s">
        <v>3902</v>
      </c>
      <c r="B2701" s="16" t="s">
        <v>3884</v>
      </c>
      <c r="C2701" s="16" t="s">
        <v>395</v>
      </c>
      <c r="D2701" s="16" t="s">
        <v>142</v>
      </c>
      <c r="E2701" s="16" t="n">
        <v>1</v>
      </c>
      <c r="F2701" s="16" t="n">
        <v>620</v>
      </c>
      <c r="G2701" s="16" t="n">
        <v>0</v>
      </c>
      <c r="H2701" s="16" t="s">
        <v>81</v>
      </c>
      <c r="I2701" s="16" t="s">
        <v>60</v>
      </c>
      <c r="J2701" s="16" t="n">
        <v>4</v>
      </c>
      <c r="K2701" s="16" t="n">
        <v>5</v>
      </c>
      <c r="L2701" s="16" t="s">
        <v>41</v>
      </c>
      <c r="M2701" s="16" t="str">
        <f aca="false">IF(COUNTIF($A$2:A2701,A2701)&gt;1,"DUPLICATE","")</f>
        <v/>
      </c>
    </row>
    <row r="2702" customFormat="false" ht="15" hidden="false" customHeight="false" outlineLevel="0" collapsed="false">
      <c r="A2702" s="16" t="s">
        <v>3903</v>
      </c>
      <c r="B2702" s="16" t="s">
        <v>3904</v>
      </c>
      <c r="C2702" s="16" t="s">
        <v>2175</v>
      </c>
      <c r="D2702" s="16" t="s">
        <v>660</v>
      </c>
      <c r="E2702" s="16" t="n">
        <v>1</v>
      </c>
      <c r="F2702" s="16" t="n">
        <v>1769</v>
      </c>
      <c r="G2702" s="16" t="n">
        <v>0</v>
      </c>
      <c r="H2702" s="16" t="s">
        <v>39</v>
      </c>
      <c r="I2702" s="16" t="s">
        <v>60</v>
      </c>
      <c r="J2702" s="16" t="n">
        <v>5</v>
      </c>
      <c r="K2702" s="16" t="n">
        <v>4</v>
      </c>
      <c r="L2702" s="16" t="s">
        <v>41</v>
      </c>
      <c r="M2702" s="16" t="str">
        <f aca="false">IF(COUNTIF($A$2:A2702,A2702)&gt;1,"DUPLICATE","")</f>
        <v/>
      </c>
    </row>
    <row r="2703" customFormat="false" ht="15" hidden="false" customHeight="false" outlineLevel="0" collapsed="false">
      <c r="A2703" s="16" t="s">
        <v>3905</v>
      </c>
      <c r="B2703" s="16" t="s">
        <v>3904</v>
      </c>
      <c r="C2703" s="16" t="s">
        <v>1995</v>
      </c>
      <c r="D2703" s="16" t="s">
        <v>254</v>
      </c>
      <c r="E2703" s="16" t="n">
        <v>1</v>
      </c>
      <c r="F2703" s="16" t="n">
        <v>991</v>
      </c>
      <c r="G2703" s="16" t="n">
        <v>0</v>
      </c>
      <c r="H2703" s="16" t="s">
        <v>67</v>
      </c>
      <c r="I2703" s="16" t="s">
        <v>47</v>
      </c>
      <c r="J2703" s="16" t="n">
        <v>2</v>
      </c>
      <c r="K2703" s="16" t="n">
        <v>3</v>
      </c>
      <c r="L2703" s="16" t="s">
        <v>57</v>
      </c>
      <c r="M2703" s="16" t="str">
        <f aca="false">IF(COUNTIF($A$2:A2703,A2703)&gt;1,"DUPLICATE","")</f>
        <v/>
      </c>
    </row>
    <row r="2704" customFormat="false" ht="15" hidden="false" customHeight="false" outlineLevel="0" collapsed="false">
      <c r="A2704" s="16" t="s">
        <v>3906</v>
      </c>
      <c r="B2704" s="16" t="s">
        <v>3904</v>
      </c>
      <c r="C2704" s="16" t="s">
        <v>419</v>
      </c>
      <c r="D2704" s="16" t="s">
        <v>184</v>
      </c>
      <c r="E2704" s="16" t="n">
        <v>2</v>
      </c>
      <c r="F2704" s="16" t="n">
        <v>1297</v>
      </c>
      <c r="G2704" s="16" t="n">
        <v>0</v>
      </c>
      <c r="H2704" s="16" t="s">
        <v>39</v>
      </c>
      <c r="I2704" s="16"/>
      <c r="J2704" s="16" t="n">
        <v>5</v>
      </c>
      <c r="K2704" s="16" t="n">
        <v>4</v>
      </c>
      <c r="L2704" s="16" t="s">
        <v>41</v>
      </c>
      <c r="M2704" s="16" t="str">
        <f aca="false">IF(COUNTIF($A$2:A2704,A2704)&gt;1,"DUPLICATE","")</f>
        <v/>
      </c>
    </row>
    <row r="2705" customFormat="false" ht="15" hidden="false" customHeight="false" outlineLevel="0" collapsed="false">
      <c r="A2705" s="16" t="s">
        <v>3907</v>
      </c>
      <c r="B2705" s="16" t="s">
        <v>3904</v>
      </c>
      <c r="C2705" s="16" t="s">
        <v>1176</v>
      </c>
      <c r="D2705" s="16" t="s">
        <v>88</v>
      </c>
      <c r="E2705" s="16" t="n">
        <v>2</v>
      </c>
      <c r="F2705" s="16" t="n">
        <v>2958</v>
      </c>
      <c r="G2705" s="16" t="n">
        <v>0.15</v>
      </c>
      <c r="H2705" s="16" t="s">
        <v>130</v>
      </c>
      <c r="I2705" s="16" t="s">
        <v>71</v>
      </c>
      <c r="J2705" s="16" t="n">
        <v>6</v>
      </c>
      <c r="K2705" s="16" t="n">
        <v>4</v>
      </c>
      <c r="L2705" s="16" t="s">
        <v>41</v>
      </c>
      <c r="M2705" s="16" t="str">
        <f aca="false">IF(COUNTIF($A$2:A2705,A2705)&gt;1,"DUPLICATE","")</f>
        <v/>
      </c>
    </row>
    <row r="2706" customFormat="false" ht="15" hidden="false" customHeight="false" outlineLevel="0" collapsed="false">
      <c r="A2706" s="16" t="s">
        <v>3908</v>
      </c>
      <c r="B2706" s="16" t="s">
        <v>3904</v>
      </c>
      <c r="C2706" s="16" t="s">
        <v>2478</v>
      </c>
      <c r="D2706" s="16" t="s">
        <v>291</v>
      </c>
      <c r="E2706" s="16" t="n">
        <v>3</v>
      </c>
      <c r="F2706" s="16" t="n">
        <v>1180</v>
      </c>
      <c r="G2706" s="16" t="n">
        <v>0.3</v>
      </c>
      <c r="H2706" s="16" t="s">
        <v>208</v>
      </c>
      <c r="I2706" s="16" t="s">
        <v>40</v>
      </c>
      <c r="J2706" s="16" t="n">
        <v>7</v>
      </c>
      <c r="K2706" s="16" t="n">
        <v>4</v>
      </c>
      <c r="L2706" s="16" t="s">
        <v>41</v>
      </c>
      <c r="M2706" s="16" t="str">
        <f aca="false">IF(COUNTIF($A$2:A2706,A2706)&gt;1,"DUPLICATE","")</f>
        <v/>
      </c>
    </row>
    <row r="2707" customFormat="false" ht="15" hidden="false" customHeight="false" outlineLevel="0" collapsed="false">
      <c r="A2707" s="16" t="s">
        <v>3909</v>
      </c>
      <c r="B2707" s="16" t="s">
        <v>3904</v>
      </c>
      <c r="C2707" s="16" t="s">
        <v>1352</v>
      </c>
      <c r="D2707" s="16" t="s">
        <v>308</v>
      </c>
      <c r="E2707" s="16" t="n">
        <v>2</v>
      </c>
      <c r="F2707" s="16" t="n">
        <v>202</v>
      </c>
      <c r="G2707" s="16" t="n">
        <v>0.3</v>
      </c>
      <c r="H2707" s="16" t="s">
        <v>130</v>
      </c>
      <c r="I2707" s="16" t="s">
        <v>71</v>
      </c>
      <c r="J2707" s="16" t="n">
        <v>3</v>
      </c>
      <c r="K2707" s="16" t="n">
        <v>4</v>
      </c>
      <c r="L2707" s="16" t="s">
        <v>41</v>
      </c>
      <c r="M2707" s="16" t="str">
        <f aca="false">IF(COUNTIF($A$2:A2707,A2707)&gt;1,"DUPLICATE","")</f>
        <v/>
      </c>
    </row>
    <row r="2708" customFormat="false" ht="15" hidden="false" customHeight="false" outlineLevel="0" collapsed="false">
      <c r="A2708" s="16" t="s">
        <v>3910</v>
      </c>
      <c r="B2708" s="16" t="s">
        <v>3904</v>
      </c>
      <c r="C2708" s="16" t="s">
        <v>1246</v>
      </c>
      <c r="D2708" s="16" t="s">
        <v>133</v>
      </c>
      <c r="E2708" s="16" t="n">
        <v>2</v>
      </c>
      <c r="F2708" s="16" t="s">
        <v>3911</v>
      </c>
      <c r="G2708" s="16" t="n">
        <v>0</v>
      </c>
      <c r="H2708" s="16" t="s">
        <v>89</v>
      </c>
      <c r="I2708" s="16" t="s">
        <v>71</v>
      </c>
      <c r="J2708" s="16" t="n">
        <v>3</v>
      </c>
      <c r="K2708" s="16" t="n">
        <v>4</v>
      </c>
      <c r="L2708" s="16" t="s">
        <v>41</v>
      </c>
      <c r="M2708" s="16" t="str">
        <f aca="false">IF(COUNTIF($A$2:A2708,A2708)&gt;1,"DUPLICATE","")</f>
        <v/>
      </c>
    </row>
    <row r="2709" customFormat="false" ht="15" hidden="false" customHeight="false" outlineLevel="0" collapsed="false">
      <c r="A2709" s="16" t="s">
        <v>3912</v>
      </c>
      <c r="B2709" s="16" t="s">
        <v>3904</v>
      </c>
      <c r="C2709" s="16" t="s">
        <v>760</v>
      </c>
      <c r="D2709" s="16" t="s">
        <v>250</v>
      </c>
      <c r="E2709" s="16" t="n">
        <v>2</v>
      </c>
      <c r="F2709" s="16" t="n">
        <v>728</v>
      </c>
      <c r="G2709" s="16" t="n">
        <v>0.05</v>
      </c>
      <c r="H2709" s="16" t="s">
        <v>67</v>
      </c>
      <c r="I2709" s="16" t="s">
        <v>60</v>
      </c>
      <c r="J2709" s="16" t="n">
        <v>4</v>
      </c>
      <c r="K2709" s="16" t="n">
        <v>3</v>
      </c>
      <c r="L2709" s="16" t="s">
        <v>41</v>
      </c>
      <c r="M2709" s="16" t="str">
        <f aca="false">IF(COUNTIF($A$2:A2709,A2709)&gt;1,"DUPLICATE","")</f>
        <v/>
      </c>
    </row>
    <row r="2710" customFormat="false" ht="15" hidden="false" customHeight="false" outlineLevel="0" collapsed="false">
      <c r="A2710" s="16" t="s">
        <v>3913</v>
      </c>
      <c r="B2710" s="16" t="s">
        <v>3904</v>
      </c>
      <c r="C2710" s="16" t="s">
        <v>1757</v>
      </c>
      <c r="D2710" s="16" t="s">
        <v>115</v>
      </c>
      <c r="E2710" s="16" t="n">
        <v>3</v>
      </c>
      <c r="F2710" s="16" t="n">
        <v>294</v>
      </c>
      <c r="G2710" s="16" t="n">
        <v>0.1</v>
      </c>
      <c r="H2710" s="16" t="s">
        <v>39</v>
      </c>
      <c r="I2710" s="16" t="s">
        <v>60</v>
      </c>
      <c r="J2710" s="16" t="n">
        <v>4</v>
      </c>
      <c r="K2710" s="16" t="n">
        <v>4</v>
      </c>
      <c r="L2710" s="16" t="s">
        <v>41</v>
      </c>
      <c r="M2710" s="16" t="str">
        <f aca="false">IF(COUNTIF($A$2:A2710,A2710)&gt;1,"DUPLICATE","")</f>
        <v/>
      </c>
    </row>
    <row r="2711" customFormat="false" ht="15" hidden="false" customHeight="false" outlineLevel="0" collapsed="false">
      <c r="A2711" s="16" t="s">
        <v>3914</v>
      </c>
      <c r="B2711" s="16" t="s">
        <v>3904</v>
      </c>
      <c r="C2711" s="16" t="s">
        <v>723</v>
      </c>
      <c r="D2711" s="16" t="s">
        <v>173</v>
      </c>
      <c r="E2711" s="16" t="n">
        <v>1</v>
      </c>
      <c r="F2711" s="16" t="n">
        <v>1146</v>
      </c>
      <c r="G2711" s="16" t="n">
        <v>0.1</v>
      </c>
      <c r="H2711" s="16" t="s">
        <v>130</v>
      </c>
      <c r="I2711" s="16" t="s">
        <v>71</v>
      </c>
      <c r="J2711" s="16" t="n">
        <v>5</v>
      </c>
      <c r="K2711" s="16" t="n">
        <v>4</v>
      </c>
      <c r="L2711" s="16" t="s">
        <v>41</v>
      </c>
      <c r="M2711" s="16" t="str">
        <f aca="false">IF(COUNTIF($A$2:A2711,A2711)&gt;1,"DUPLICATE","")</f>
        <v/>
      </c>
    </row>
    <row r="2712" customFormat="false" ht="15" hidden="false" customHeight="false" outlineLevel="0" collapsed="false">
      <c r="A2712" s="16" t="s">
        <v>3915</v>
      </c>
      <c r="B2712" s="16" t="s">
        <v>3904</v>
      </c>
      <c r="C2712" s="16" t="s">
        <v>952</v>
      </c>
      <c r="D2712" s="16" t="s">
        <v>393</v>
      </c>
      <c r="E2712" s="16" t="n">
        <v>1</v>
      </c>
      <c r="F2712" s="16" t="n">
        <v>511</v>
      </c>
      <c r="G2712" s="16" t="n">
        <v>0.05</v>
      </c>
      <c r="H2712" s="16" t="s">
        <v>46</v>
      </c>
      <c r="I2712" s="16" t="s">
        <v>60</v>
      </c>
      <c r="J2712" s="16" t="n">
        <v>4</v>
      </c>
      <c r="K2712" s="16" t="n">
        <v>5</v>
      </c>
      <c r="L2712" s="16" t="s">
        <v>41</v>
      </c>
      <c r="M2712" s="16" t="str">
        <f aca="false">IF(COUNTIF($A$2:A2712,A2712)&gt;1,"DUPLICATE","")</f>
        <v/>
      </c>
    </row>
    <row r="2713" customFormat="false" ht="15" hidden="false" customHeight="false" outlineLevel="0" collapsed="false">
      <c r="A2713" s="16" t="s">
        <v>3916</v>
      </c>
      <c r="B2713" s="16" t="s">
        <v>3904</v>
      </c>
      <c r="C2713" s="16" t="s">
        <v>1702</v>
      </c>
      <c r="D2713" s="16" t="s">
        <v>211</v>
      </c>
      <c r="E2713" s="16" t="n">
        <v>2</v>
      </c>
      <c r="F2713" s="16" t="n">
        <v>1315</v>
      </c>
      <c r="G2713" s="16" t="n">
        <v>0.1</v>
      </c>
      <c r="H2713" s="16" t="s">
        <v>130</v>
      </c>
      <c r="I2713" s="16" t="s">
        <v>47</v>
      </c>
      <c r="J2713" s="16" t="n">
        <v>5</v>
      </c>
      <c r="K2713" s="16" t="n">
        <v>2</v>
      </c>
      <c r="L2713" s="16" t="s">
        <v>57</v>
      </c>
      <c r="M2713" s="16" t="str">
        <f aca="false">IF(COUNTIF($A$2:A2713,A2713)&gt;1,"DUPLICATE","")</f>
        <v/>
      </c>
    </row>
    <row r="2714" customFormat="false" ht="15" hidden="false" customHeight="false" outlineLevel="0" collapsed="false">
      <c r="A2714" s="16" t="s">
        <v>3917</v>
      </c>
      <c r="B2714" s="16" t="s">
        <v>3904</v>
      </c>
      <c r="C2714" s="16" t="s">
        <v>243</v>
      </c>
      <c r="D2714" s="16" t="s">
        <v>639</v>
      </c>
      <c r="E2714" s="16" t="n">
        <v>2</v>
      </c>
      <c r="F2714" s="16" t="n">
        <v>797</v>
      </c>
      <c r="G2714" s="16" t="n">
        <v>0.2</v>
      </c>
      <c r="H2714" s="16" t="s">
        <v>67</v>
      </c>
      <c r="I2714" s="16" t="s">
        <v>47</v>
      </c>
      <c r="J2714" s="16" t="n">
        <v>4</v>
      </c>
      <c r="K2714" s="16" t="n">
        <v>5</v>
      </c>
      <c r="L2714" s="16" t="s">
        <v>41</v>
      </c>
      <c r="M2714" s="16" t="str">
        <f aca="false">IF(COUNTIF($A$2:A2714,A2714)&gt;1,"DUPLICATE","")</f>
        <v/>
      </c>
    </row>
    <row r="2715" customFormat="false" ht="15" hidden="false" customHeight="false" outlineLevel="0" collapsed="false">
      <c r="A2715" s="16" t="s">
        <v>3918</v>
      </c>
      <c r="B2715" s="16" t="s">
        <v>3904</v>
      </c>
      <c r="C2715" s="16" t="s">
        <v>1499</v>
      </c>
      <c r="D2715" s="16" t="s">
        <v>300</v>
      </c>
      <c r="E2715" s="16" t="n">
        <v>1</v>
      </c>
      <c r="F2715" s="16" t="n">
        <v>2591</v>
      </c>
      <c r="G2715" s="16" t="n">
        <v>0</v>
      </c>
      <c r="H2715" s="16" t="s">
        <v>208</v>
      </c>
      <c r="I2715" s="16" t="s">
        <v>60</v>
      </c>
      <c r="J2715" s="16" t="n">
        <v>4</v>
      </c>
      <c r="K2715" s="16" t="n">
        <v>4</v>
      </c>
      <c r="L2715" s="16" t="s">
        <v>41</v>
      </c>
      <c r="M2715" s="16" t="str">
        <f aca="false">IF(COUNTIF($A$2:A2715,A2715)&gt;1,"DUPLICATE","")</f>
        <v/>
      </c>
    </row>
    <row r="2716" customFormat="false" ht="15" hidden="false" customHeight="false" outlineLevel="0" collapsed="false">
      <c r="A2716" s="16" t="s">
        <v>3919</v>
      </c>
      <c r="B2716" s="16" t="s">
        <v>3904</v>
      </c>
      <c r="C2716" s="16" t="s">
        <v>605</v>
      </c>
      <c r="D2716" s="16" t="s">
        <v>160</v>
      </c>
      <c r="E2716" s="16" t="n">
        <v>1</v>
      </c>
      <c r="F2716" s="16" t="n">
        <v>1885</v>
      </c>
      <c r="G2716" s="16" t="n">
        <v>0</v>
      </c>
      <c r="H2716" s="16" t="s">
        <v>81</v>
      </c>
      <c r="I2716" s="16" t="s">
        <v>40</v>
      </c>
      <c r="J2716" s="16" t="n">
        <v>5</v>
      </c>
      <c r="K2716" s="16" t="n">
        <v>5</v>
      </c>
      <c r="L2716" s="16" t="s">
        <v>41</v>
      </c>
      <c r="M2716" s="16" t="str">
        <f aca="false">IF(COUNTIF($A$2:A2716,A2716)&gt;1,"DUPLICATE","")</f>
        <v/>
      </c>
    </row>
    <row r="2717" customFormat="false" ht="15" hidden="false" customHeight="false" outlineLevel="0" collapsed="false">
      <c r="A2717" s="16" t="s">
        <v>3920</v>
      </c>
      <c r="B2717" s="16" t="s">
        <v>3904</v>
      </c>
      <c r="C2717" s="16" t="s">
        <v>846</v>
      </c>
      <c r="D2717" s="16" t="s">
        <v>160</v>
      </c>
      <c r="E2717" s="16" t="n">
        <v>1</v>
      </c>
      <c r="F2717" s="16" t="n">
        <v>1722</v>
      </c>
      <c r="G2717" s="16" t="n">
        <v>0.1</v>
      </c>
      <c r="H2717" s="16" t="s">
        <v>89</v>
      </c>
      <c r="I2717" s="16" t="s">
        <v>123</v>
      </c>
      <c r="J2717" s="16" t="n">
        <v>4</v>
      </c>
      <c r="K2717" s="16" t="n">
        <v>5</v>
      </c>
      <c r="L2717" s="16" t="s">
        <v>41</v>
      </c>
      <c r="M2717" s="16" t="str">
        <f aca="false">IF(COUNTIF($A$2:A2717,A2717)&gt;1,"DUPLICATE","")</f>
        <v/>
      </c>
    </row>
    <row r="2718" customFormat="false" ht="15" hidden="false" customHeight="false" outlineLevel="0" collapsed="false">
      <c r="A2718" s="16" t="s">
        <v>3921</v>
      </c>
      <c r="B2718" s="16" t="s">
        <v>3922</v>
      </c>
      <c r="C2718" s="16" t="s">
        <v>1946</v>
      </c>
      <c r="D2718" s="16" t="s">
        <v>179</v>
      </c>
      <c r="E2718" s="16" t="n">
        <v>3</v>
      </c>
      <c r="F2718" s="16" t="n">
        <v>2604</v>
      </c>
      <c r="G2718" s="16" t="n">
        <v>0.2</v>
      </c>
      <c r="H2718" s="16" t="s">
        <v>208</v>
      </c>
      <c r="I2718" s="16" t="s">
        <v>60</v>
      </c>
      <c r="J2718" s="16" t="n">
        <v>6</v>
      </c>
      <c r="K2718" s="16" t="n">
        <v>4</v>
      </c>
      <c r="L2718" s="16" t="s">
        <v>41</v>
      </c>
      <c r="M2718" s="16" t="str">
        <f aca="false">IF(COUNTIF($A$2:A2718,A2718)&gt;1,"DUPLICATE","")</f>
        <v/>
      </c>
    </row>
    <row r="2719" customFormat="false" ht="15" hidden="false" customHeight="false" outlineLevel="0" collapsed="false">
      <c r="A2719" s="16" t="s">
        <v>3923</v>
      </c>
      <c r="B2719" s="16" t="s">
        <v>3922</v>
      </c>
      <c r="C2719" s="16" t="s">
        <v>613</v>
      </c>
      <c r="D2719" s="16" t="s">
        <v>105</v>
      </c>
      <c r="E2719" s="16" t="n">
        <v>1</v>
      </c>
      <c r="F2719" s="16" t="n">
        <v>390</v>
      </c>
      <c r="G2719" s="16" t="n">
        <v>0</v>
      </c>
      <c r="H2719" s="16" t="s">
        <v>503</v>
      </c>
      <c r="I2719" s="16" t="s">
        <v>40</v>
      </c>
      <c r="J2719" s="16" t="n">
        <v>5</v>
      </c>
      <c r="K2719" s="16" t="n">
        <v>4</v>
      </c>
      <c r="L2719" s="16" t="s">
        <v>41</v>
      </c>
      <c r="M2719" s="16" t="str">
        <f aca="false">IF(COUNTIF($A$2:A2719,A2719)&gt;1,"DUPLICATE","")</f>
        <v/>
      </c>
    </row>
    <row r="2720" customFormat="false" ht="15" hidden="false" customHeight="false" outlineLevel="0" collapsed="false">
      <c r="A2720" s="16" t="s">
        <v>3924</v>
      </c>
      <c r="B2720" s="16" t="s">
        <v>3922</v>
      </c>
      <c r="C2720" s="16" t="s">
        <v>954</v>
      </c>
      <c r="D2720" s="16" t="s">
        <v>341</v>
      </c>
      <c r="E2720" s="16" t="n">
        <v>2</v>
      </c>
      <c r="F2720" s="16" t="n">
        <v>1082</v>
      </c>
      <c r="G2720" s="16" t="n">
        <v>0.1</v>
      </c>
      <c r="H2720" s="16" t="s">
        <v>208</v>
      </c>
      <c r="I2720" s="16" t="s">
        <v>60</v>
      </c>
      <c r="J2720" s="16" t="n">
        <v>6</v>
      </c>
      <c r="K2720" s="16" t="n">
        <v>4</v>
      </c>
      <c r="L2720" s="16" t="s">
        <v>41</v>
      </c>
      <c r="M2720" s="16" t="str">
        <f aca="false">IF(COUNTIF($A$2:A2720,A2720)&gt;1,"DUPLICATE","")</f>
        <v/>
      </c>
    </row>
    <row r="2721" customFormat="false" ht="15" hidden="false" customHeight="false" outlineLevel="0" collapsed="false">
      <c r="A2721" s="16" t="s">
        <v>3925</v>
      </c>
      <c r="B2721" s="16" t="s">
        <v>3922</v>
      </c>
      <c r="C2721" s="16" t="s">
        <v>3926</v>
      </c>
      <c r="D2721" s="16" t="s">
        <v>184</v>
      </c>
      <c r="E2721" s="16" t="n">
        <v>2</v>
      </c>
      <c r="F2721" s="16" t="n">
        <v>1355</v>
      </c>
      <c r="G2721" s="16" t="n">
        <v>0.15</v>
      </c>
      <c r="H2721" s="16" t="s">
        <v>70</v>
      </c>
      <c r="I2721" s="16" t="s">
        <v>60</v>
      </c>
      <c r="J2721" s="16" t="n">
        <v>6</v>
      </c>
      <c r="K2721" s="16" t="n">
        <v>3</v>
      </c>
      <c r="L2721" s="16" t="s">
        <v>57</v>
      </c>
      <c r="M2721" s="16" t="str">
        <f aca="false">IF(COUNTIF($A$2:A2721,A2721)&gt;1,"DUPLICATE","")</f>
        <v/>
      </c>
    </row>
    <row r="2722" customFormat="false" ht="15" hidden="false" customHeight="false" outlineLevel="0" collapsed="false">
      <c r="A2722" s="16" t="s">
        <v>3927</v>
      </c>
      <c r="B2722" s="16" t="s">
        <v>3922</v>
      </c>
      <c r="C2722" s="16" t="s">
        <v>776</v>
      </c>
      <c r="D2722" s="16" t="s">
        <v>211</v>
      </c>
      <c r="E2722" s="16" t="n">
        <v>2</v>
      </c>
      <c r="F2722" s="16" t="n">
        <v>1358</v>
      </c>
      <c r="G2722" s="16" t="n">
        <v>0.2</v>
      </c>
      <c r="H2722" s="16" t="s">
        <v>67</v>
      </c>
      <c r="I2722" s="16" t="s">
        <v>60</v>
      </c>
      <c r="J2722" s="16" t="n">
        <v>4</v>
      </c>
      <c r="K2722" s="16" t="n">
        <v>5</v>
      </c>
      <c r="L2722" s="16" t="s">
        <v>41</v>
      </c>
      <c r="M2722" s="16" t="str">
        <f aca="false">IF(COUNTIF($A$2:A2722,A2722)&gt;1,"DUPLICATE","")</f>
        <v/>
      </c>
    </row>
    <row r="2723" customFormat="false" ht="15" hidden="false" customHeight="false" outlineLevel="0" collapsed="false">
      <c r="A2723" s="16" t="s">
        <v>3928</v>
      </c>
      <c r="B2723" s="16" t="s">
        <v>3922</v>
      </c>
      <c r="C2723" s="16" t="s">
        <v>905</v>
      </c>
      <c r="D2723" s="16" t="s">
        <v>179</v>
      </c>
      <c r="E2723" s="16" t="n">
        <v>1</v>
      </c>
      <c r="F2723" s="16" t="n">
        <v>2447</v>
      </c>
      <c r="G2723" s="16" t="n">
        <v>0.05</v>
      </c>
      <c r="H2723" s="16" t="s">
        <v>208</v>
      </c>
      <c r="I2723" s="16" t="s">
        <v>60</v>
      </c>
      <c r="J2723" s="16" t="n">
        <v>5</v>
      </c>
      <c r="K2723" s="16" t="n">
        <v>5</v>
      </c>
      <c r="L2723" s="16" t="s">
        <v>41</v>
      </c>
      <c r="M2723" s="16" t="str">
        <f aca="false">IF(COUNTIF($A$2:A2723,A2723)&gt;1,"DUPLICATE","")</f>
        <v/>
      </c>
    </row>
    <row r="2724" customFormat="false" ht="15" hidden="false" customHeight="false" outlineLevel="0" collapsed="false">
      <c r="A2724" s="16" t="s">
        <v>3929</v>
      </c>
      <c r="B2724" s="16" t="s">
        <v>3922</v>
      </c>
      <c r="C2724" s="16" t="s">
        <v>723</v>
      </c>
      <c r="D2724" s="16" t="s">
        <v>259</v>
      </c>
      <c r="E2724" s="16" t="n">
        <v>1</v>
      </c>
      <c r="F2724" s="16" t="n">
        <v>477</v>
      </c>
      <c r="G2724" s="16" t="n">
        <v>0.2</v>
      </c>
      <c r="H2724" s="16" t="s">
        <v>130</v>
      </c>
      <c r="I2724" s="16" t="s">
        <v>100</v>
      </c>
      <c r="J2724" s="16" t="n">
        <v>5</v>
      </c>
      <c r="K2724" s="16" t="n">
        <v>5</v>
      </c>
      <c r="L2724" s="16" t="s">
        <v>41</v>
      </c>
      <c r="M2724" s="16" t="str">
        <f aca="false">IF(COUNTIF($A$2:A2724,A2724)&gt;1,"DUPLICATE","")</f>
        <v/>
      </c>
    </row>
    <row r="2725" customFormat="false" ht="15" hidden="false" customHeight="false" outlineLevel="0" collapsed="false">
      <c r="A2725" s="16" t="s">
        <v>3930</v>
      </c>
      <c r="B2725" s="16" t="s">
        <v>3922</v>
      </c>
      <c r="C2725" s="16" t="s">
        <v>1330</v>
      </c>
      <c r="D2725" s="16" t="s">
        <v>291</v>
      </c>
      <c r="E2725" s="16" t="n">
        <v>1</v>
      </c>
      <c r="F2725" s="16" t="n">
        <v>1250</v>
      </c>
      <c r="G2725" s="16" t="n">
        <v>0.1</v>
      </c>
      <c r="H2725" s="16" t="s">
        <v>112</v>
      </c>
      <c r="I2725" s="16" t="s">
        <v>60</v>
      </c>
      <c r="J2725" s="16" t="n">
        <v>2</v>
      </c>
      <c r="K2725" s="16" t="n">
        <v>4</v>
      </c>
      <c r="L2725" s="16" t="s">
        <v>41</v>
      </c>
      <c r="M2725" s="16" t="str">
        <f aca="false">IF(COUNTIF($A$2:A2725,A2725)&gt;1,"DUPLICATE","")</f>
        <v/>
      </c>
    </row>
    <row r="2726" customFormat="false" ht="15" hidden="false" customHeight="false" outlineLevel="0" collapsed="false">
      <c r="A2726" s="16" t="s">
        <v>3931</v>
      </c>
      <c r="B2726" s="16" t="s">
        <v>3922</v>
      </c>
      <c r="C2726" s="16" t="s">
        <v>2462</v>
      </c>
      <c r="D2726" s="16" t="s">
        <v>63</v>
      </c>
      <c r="E2726" s="16" t="n">
        <v>3</v>
      </c>
      <c r="F2726" s="16" t="n">
        <v>1427</v>
      </c>
      <c r="G2726" s="16" t="n">
        <v>0.2</v>
      </c>
      <c r="H2726" s="16" t="s">
        <v>120</v>
      </c>
      <c r="I2726" s="16" t="s">
        <v>60</v>
      </c>
      <c r="J2726" s="16" t="n">
        <v>2</v>
      </c>
      <c r="K2726" s="16" t="n">
        <v>3</v>
      </c>
      <c r="L2726" s="16" t="s">
        <v>41</v>
      </c>
      <c r="M2726" s="16" t="str">
        <f aca="false">IF(COUNTIF($A$2:A2726,A2726)&gt;1,"DUPLICATE","")</f>
        <v/>
      </c>
    </row>
    <row r="2727" customFormat="false" ht="15" hidden="false" customHeight="false" outlineLevel="0" collapsed="false">
      <c r="A2727" s="16" t="s">
        <v>3932</v>
      </c>
      <c r="B2727" s="16" t="s">
        <v>3922</v>
      </c>
      <c r="C2727" s="16" t="s">
        <v>2287</v>
      </c>
      <c r="D2727" s="16" t="s">
        <v>219</v>
      </c>
      <c r="E2727" s="16" t="n">
        <v>2</v>
      </c>
      <c r="F2727" s="16" t="n">
        <v>1294</v>
      </c>
      <c r="G2727" s="16" t="n">
        <v>0</v>
      </c>
      <c r="H2727" s="16" t="s">
        <v>130</v>
      </c>
      <c r="I2727" s="16" t="s">
        <v>100</v>
      </c>
      <c r="J2727" s="16" t="n">
        <v>5</v>
      </c>
      <c r="K2727" s="16" t="n">
        <v>4</v>
      </c>
      <c r="L2727" s="16" t="s">
        <v>41</v>
      </c>
      <c r="M2727" s="16" t="str">
        <f aca="false">IF(COUNTIF($A$2:A2727,A2727)&gt;1,"DUPLICATE","")</f>
        <v/>
      </c>
    </row>
    <row r="2728" customFormat="false" ht="15" hidden="false" customHeight="false" outlineLevel="0" collapsed="false">
      <c r="A2728" s="16" t="s">
        <v>3933</v>
      </c>
      <c r="B2728" s="16" t="s">
        <v>3934</v>
      </c>
      <c r="C2728" s="16" t="s">
        <v>167</v>
      </c>
      <c r="D2728" s="16" t="s">
        <v>63</v>
      </c>
      <c r="E2728" s="16" t="n">
        <v>1</v>
      </c>
      <c r="F2728" s="16" t="s">
        <v>3935</v>
      </c>
      <c r="G2728" s="16" t="n">
        <v>0</v>
      </c>
      <c r="H2728" s="16" t="s">
        <v>161</v>
      </c>
      <c r="I2728" s="16" t="s">
        <v>71</v>
      </c>
      <c r="J2728" s="16" t="n">
        <v>4</v>
      </c>
      <c r="K2728" s="16" t="n">
        <v>4</v>
      </c>
      <c r="L2728" s="16" t="s">
        <v>41</v>
      </c>
      <c r="M2728" s="16" t="str">
        <f aca="false">IF(COUNTIF($A$2:A2728,A2728)&gt;1,"DUPLICATE","")</f>
        <v/>
      </c>
    </row>
    <row r="2729" customFormat="false" ht="15" hidden="false" customHeight="false" outlineLevel="0" collapsed="false">
      <c r="A2729" s="16" t="s">
        <v>3936</v>
      </c>
      <c r="B2729" s="16" t="s">
        <v>3922</v>
      </c>
      <c r="C2729" s="16" t="s">
        <v>2684</v>
      </c>
      <c r="D2729" s="16" t="s">
        <v>88</v>
      </c>
      <c r="E2729" s="16" t="n">
        <v>2</v>
      </c>
      <c r="F2729" s="16" t="n">
        <v>2898</v>
      </c>
      <c r="G2729" s="16" t="n">
        <v>0.15</v>
      </c>
      <c r="H2729" s="16" t="s">
        <v>89</v>
      </c>
      <c r="I2729" s="16" t="s">
        <v>40</v>
      </c>
      <c r="J2729" s="16" t="n">
        <v>5</v>
      </c>
      <c r="K2729" s="16" t="n">
        <v>4</v>
      </c>
      <c r="L2729" s="16" t="s">
        <v>41</v>
      </c>
      <c r="M2729" s="16" t="str">
        <f aca="false">IF(COUNTIF($A$2:A2729,A2729)&gt;1,"DUPLICATE","")</f>
        <v/>
      </c>
    </row>
    <row r="2730" customFormat="false" ht="15" hidden="false" customHeight="false" outlineLevel="0" collapsed="false">
      <c r="A2730" s="16" t="s">
        <v>3937</v>
      </c>
      <c r="B2730" s="16" t="s">
        <v>3922</v>
      </c>
      <c r="C2730" s="16" t="s">
        <v>2644</v>
      </c>
      <c r="D2730" s="16" t="s">
        <v>149</v>
      </c>
      <c r="E2730" s="16" t="n">
        <v>1</v>
      </c>
      <c r="F2730" s="16" t="n">
        <v>1589</v>
      </c>
      <c r="G2730" s="16" t="n">
        <v>0.2</v>
      </c>
      <c r="H2730" s="16" t="s">
        <v>89</v>
      </c>
      <c r="I2730" s="16" t="s">
        <v>60</v>
      </c>
      <c r="J2730" s="16" t="n">
        <v>4</v>
      </c>
      <c r="K2730" s="16" t="n">
        <v>5</v>
      </c>
      <c r="L2730" s="16" t="s">
        <v>41</v>
      </c>
      <c r="M2730" s="16" t="str">
        <f aca="false">IF(COUNTIF($A$2:A2730,A2730)&gt;1,"DUPLICATE","")</f>
        <v/>
      </c>
    </row>
    <row r="2731" customFormat="false" ht="15" hidden="false" customHeight="false" outlineLevel="0" collapsed="false">
      <c r="A2731" s="16" t="s">
        <v>3938</v>
      </c>
      <c r="B2731" s="16" t="s">
        <v>3922</v>
      </c>
      <c r="C2731" s="16" t="s">
        <v>1414</v>
      </c>
      <c r="D2731" s="16" t="s">
        <v>45</v>
      </c>
      <c r="E2731" s="16" t="n">
        <v>2</v>
      </c>
      <c r="F2731" s="16" t="n">
        <v>298</v>
      </c>
      <c r="G2731" s="16" t="n">
        <v>0.05</v>
      </c>
      <c r="H2731" s="16" t="s">
        <v>81</v>
      </c>
      <c r="I2731" s="16" t="s">
        <v>40</v>
      </c>
      <c r="J2731" s="16" t="n">
        <v>2</v>
      </c>
      <c r="K2731" s="16" t="n">
        <v>4</v>
      </c>
      <c r="L2731" s="16" t="s">
        <v>41</v>
      </c>
      <c r="M2731" s="16" t="str">
        <f aca="false">IF(COUNTIF($A$2:A2731,A2731)&gt;1,"DUPLICATE","")</f>
        <v/>
      </c>
    </row>
    <row r="2732" customFormat="false" ht="15" hidden="false" customHeight="false" outlineLevel="0" collapsed="false">
      <c r="A2732" s="16" t="s">
        <v>3939</v>
      </c>
      <c r="B2732" s="16" t="s">
        <v>3922</v>
      </c>
      <c r="C2732" s="16" t="s">
        <v>1926</v>
      </c>
      <c r="D2732" s="16" t="s">
        <v>146</v>
      </c>
      <c r="E2732" s="16" t="n">
        <v>1</v>
      </c>
      <c r="F2732" s="16" t="n">
        <v>434</v>
      </c>
      <c r="G2732" s="16" t="n">
        <v>0</v>
      </c>
      <c r="H2732" s="16" t="s">
        <v>130</v>
      </c>
      <c r="I2732" s="16" t="s">
        <v>60</v>
      </c>
      <c r="J2732" s="16" t="n">
        <v>5</v>
      </c>
      <c r="K2732" s="16" t="n">
        <v>3</v>
      </c>
      <c r="L2732" s="16" t="s">
        <v>41</v>
      </c>
      <c r="M2732" s="16" t="str">
        <f aca="false">IF(COUNTIF($A$2:A2732,A2732)&gt;1,"DUPLICATE","")</f>
        <v/>
      </c>
    </row>
    <row r="2733" customFormat="false" ht="15" hidden="false" customHeight="false" outlineLevel="0" collapsed="false">
      <c r="A2733" s="16" t="s">
        <v>3940</v>
      </c>
      <c r="B2733" s="16" t="s">
        <v>3922</v>
      </c>
      <c r="C2733" s="16" t="s">
        <v>3941</v>
      </c>
      <c r="D2733" s="16" t="s">
        <v>136</v>
      </c>
      <c r="E2733" s="16" t="n">
        <v>1</v>
      </c>
      <c r="F2733" s="16" t="n">
        <v>2191</v>
      </c>
      <c r="G2733" s="16" t="n">
        <v>0</v>
      </c>
      <c r="H2733" s="16" t="s">
        <v>161</v>
      </c>
      <c r="I2733" s="16" t="s">
        <v>100</v>
      </c>
      <c r="J2733" s="16" t="n">
        <v>7</v>
      </c>
      <c r="K2733" s="16" t="n">
        <v>2</v>
      </c>
      <c r="L2733" s="16" t="s">
        <v>196</v>
      </c>
      <c r="M2733" s="16" t="str">
        <f aca="false">IF(COUNTIF($A$2:A2733,A2733)&gt;1,"DUPLICATE","")</f>
        <v/>
      </c>
    </row>
    <row r="2734" customFormat="false" ht="15" hidden="false" customHeight="false" outlineLevel="0" collapsed="false">
      <c r="A2734" s="16" t="s">
        <v>3942</v>
      </c>
      <c r="B2734" s="16" t="s">
        <v>3934</v>
      </c>
      <c r="C2734" s="16" t="s">
        <v>576</v>
      </c>
      <c r="D2734" s="16" t="s">
        <v>203</v>
      </c>
      <c r="E2734" s="16" t="n">
        <v>1</v>
      </c>
      <c r="F2734" s="16" t="n">
        <v>2511</v>
      </c>
      <c r="G2734" s="16" t="n">
        <v>0</v>
      </c>
      <c r="H2734" s="16" t="s">
        <v>112</v>
      </c>
      <c r="I2734" s="16" t="s">
        <v>60</v>
      </c>
      <c r="J2734" s="16" t="n">
        <v>4</v>
      </c>
      <c r="K2734" s="16" t="n">
        <v>2</v>
      </c>
      <c r="L2734" s="16" t="s">
        <v>57</v>
      </c>
      <c r="M2734" s="16" t="str">
        <f aca="false">IF(COUNTIF($A$2:A2734,A2734)&gt;1,"DUPLICATE","")</f>
        <v/>
      </c>
    </row>
    <row r="2735" customFormat="false" ht="15" hidden="false" customHeight="false" outlineLevel="0" collapsed="false">
      <c r="A2735" s="16" t="s">
        <v>3943</v>
      </c>
      <c r="B2735" s="16" t="s">
        <v>3922</v>
      </c>
      <c r="C2735" s="16" t="s">
        <v>2684</v>
      </c>
      <c r="D2735" s="16" t="s">
        <v>225</v>
      </c>
      <c r="E2735" s="16" t="n">
        <v>1</v>
      </c>
      <c r="F2735" s="16" t="n">
        <v>396</v>
      </c>
      <c r="G2735" s="16" t="n">
        <v>0</v>
      </c>
      <c r="H2735" s="16" t="s">
        <v>89</v>
      </c>
      <c r="I2735" s="16" t="s">
        <v>60</v>
      </c>
      <c r="J2735" s="16" t="n">
        <v>4</v>
      </c>
      <c r="K2735" s="16" t="n">
        <v>4</v>
      </c>
      <c r="L2735" s="16" t="s">
        <v>41</v>
      </c>
      <c r="M2735" s="16" t="str">
        <f aca="false">IF(COUNTIF($A$2:A2735,A2735)&gt;1,"DUPLICATE","")</f>
        <v/>
      </c>
    </row>
    <row r="2736" customFormat="false" ht="15" hidden="false" customHeight="false" outlineLevel="0" collapsed="false">
      <c r="A2736" s="16" t="s">
        <v>3944</v>
      </c>
      <c r="B2736" s="16" t="s">
        <v>3922</v>
      </c>
      <c r="C2736" s="16" t="s">
        <v>1690</v>
      </c>
      <c r="D2736" s="16" t="s">
        <v>250</v>
      </c>
      <c r="E2736" s="16" t="n">
        <v>1</v>
      </c>
      <c r="F2736" s="16" t="s">
        <v>3945</v>
      </c>
      <c r="G2736" s="16" t="n">
        <v>0.05</v>
      </c>
      <c r="H2736" s="16" t="s">
        <v>56</v>
      </c>
      <c r="I2736" s="16" t="s">
        <v>71</v>
      </c>
      <c r="J2736" s="16" t="n">
        <v>4</v>
      </c>
      <c r="K2736" s="16" t="n">
        <v>4</v>
      </c>
      <c r="L2736" s="16" t="s">
        <v>41</v>
      </c>
      <c r="M2736" s="16" t="str">
        <f aca="false">IF(COUNTIF($A$2:A2736,A2736)&gt;1,"DUPLICATE","")</f>
        <v/>
      </c>
    </row>
    <row r="2737" customFormat="false" ht="15" hidden="false" customHeight="false" outlineLevel="0" collapsed="false">
      <c r="A2737" s="16" t="s">
        <v>3946</v>
      </c>
      <c r="B2737" s="16" t="s">
        <v>3922</v>
      </c>
      <c r="C2737" s="16" t="s">
        <v>2427</v>
      </c>
      <c r="D2737" s="16" t="s">
        <v>203</v>
      </c>
      <c r="E2737" s="16" t="n">
        <v>1</v>
      </c>
      <c r="F2737" s="16" t="n">
        <v>2467</v>
      </c>
      <c r="G2737" s="16" t="n">
        <v>0</v>
      </c>
      <c r="H2737" s="16" t="s">
        <v>112</v>
      </c>
      <c r="I2737" s="16" t="s">
        <v>60</v>
      </c>
      <c r="J2737" s="16" t="n">
        <v>2</v>
      </c>
      <c r="K2737" s="16" t="n">
        <v>4</v>
      </c>
      <c r="L2737" s="16" t="s">
        <v>41</v>
      </c>
      <c r="M2737" s="16" t="str">
        <f aca="false">IF(COUNTIF($A$2:A2737,A2737)&gt;1,"DUPLICATE","")</f>
        <v/>
      </c>
    </row>
    <row r="2738" customFormat="false" ht="15" hidden="false" customHeight="false" outlineLevel="0" collapsed="false">
      <c r="A2738" s="16" t="s">
        <v>3947</v>
      </c>
      <c r="B2738" s="16" t="s">
        <v>3934</v>
      </c>
      <c r="C2738" s="16" t="s">
        <v>1352</v>
      </c>
      <c r="D2738" s="16" t="s">
        <v>105</v>
      </c>
      <c r="E2738" s="16" t="n">
        <v>2</v>
      </c>
      <c r="F2738" s="16" t="n">
        <v>410</v>
      </c>
      <c r="G2738" s="16" t="n">
        <v>0</v>
      </c>
      <c r="H2738" s="16" t="s">
        <v>130</v>
      </c>
      <c r="I2738" s="16" t="s">
        <v>60</v>
      </c>
      <c r="J2738" s="16" t="n">
        <v>4</v>
      </c>
      <c r="K2738" s="16"/>
      <c r="L2738" s="16" t="s">
        <v>41</v>
      </c>
      <c r="M2738" s="16" t="str">
        <f aca="false">IF(COUNTIF($A$2:A2738,A2738)&gt;1,"DUPLICATE","")</f>
        <v/>
      </c>
    </row>
    <row r="2739" customFormat="false" ht="15" hidden="false" customHeight="false" outlineLevel="0" collapsed="false">
      <c r="A2739" s="16" t="s">
        <v>3948</v>
      </c>
      <c r="B2739" s="16" t="s">
        <v>3949</v>
      </c>
      <c r="C2739" s="16" t="s">
        <v>2006</v>
      </c>
      <c r="D2739" s="16" t="s">
        <v>222</v>
      </c>
      <c r="E2739" s="16" t="n">
        <v>1</v>
      </c>
      <c r="F2739" s="16" t="n">
        <v>1868</v>
      </c>
      <c r="G2739" s="16" t="n">
        <v>0</v>
      </c>
      <c r="H2739" s="16" t="s">
        <v>503</v>
      </c>
      <c r="I2739" s="16" t="s">
        <v>40</v>
      </c>
      <c r="J2739" s="16" t="n">
        <v>4</v>
      </c>
      <c r="K2739" s="16" t="n">
        <v>4</v>
      </c>
      <c r="L2739" s="16" t="s">
        <v>41</v>
      </c>
      <c r="M2739" s="16" t="str">
        <f aca="false">IF(COUNTIF($A$2:A2739,A2739)&gt;1,"DUPLICATE","")</f>
        <v/>
      </c>
    </row>
    <row r="2740" customFormat="false" ht="15" hidden="false" customHeight="false" outlineLevel="0" collapsed="false">
      <c r="A2740" s="16" t="s">
        <v>3950</v>
      </c>
      <c r="B2740" s="16" t="s">
        <v>3949</v>
      </c>
      <c r="C2740" s="16" t="s">
        <v>865</v>
      </c>
      <c r="D2740" s="16" t="s">
        <v>412</v>
      </c>
      <c r="E2740" s="16" t="n">
        <v>1</v>
      </c>
      <c r="F2740" s="16" t="n">
        <v>974</v>
      </c>
      <c r="G2740" s="16" t="n">
        <v>0.05</v>
      </c>
      <c r="H2740" s="16" t="s">
        <v>39</v>
      </c>
      <c r="I2740" s="16" t="s">
        <v>47</v>
      </c>
      <c r="J2740" s="16" t="n">
        <v>3</v>
      </c>
      <c r="K2740" s="16" t="n">
        <v>4</v>
      </c>
      <c r="L2740" s="16" t="s">
        <v>41</v>
      </c>
      <c r="M2740" s="16" t="str">
        <f aca="false">IF(COUNTIF($A$2:A2740,A2740)&gt;1,"DUPLICATE","")</f>
        <v/>
      </c>
    </row>
    <row r="2741" customFormat="false" ht="15" hidden="false" customHeight="false" outlineLevel="0" collapsed="false">
      <c r="A2741" s="16" t="s">
        <v>3951</v>
      </c>
      <c r="B2741" s="16" t="s">
        <v>3949</v>
      </c>
      <c r="C2741" s="16" t="s">
        <v>1285</v>
      </c>
      <c r="D2741" s="16" t="s">
        <v>92</v>
      </c>
      <c r="E2741" s="16" t="n">
        <v>1</v>
      </c>
      <c r="F2741" s="16" t="n">
        <v>4030</v>
      </c>
      <c r="G2741" s="16" t="n">
        <v>0</v>
      </c>
      <c r="H2741" s="16" t="s">
        <v>56</v>
      </c>
      <c r="I2741" s="16" t="s">
        <v>40</v>
      </c>
      <c r="J2741" s="16" t="n">
        <v>6</v>
      </c>
      <c r="K2741" s="16" t="n">
        <v>2</v>
      </c>
      <c r="L2741" s="16" t="s">
        <v>57</v>
      </c>
      <c r="M2741" s="16" t="str">
        <f aca="false">IF(COUNTIF($A$2:A2741,A2741)&gt;1,"DUPLICATE","")</f>
        <v/>
      </c>
    </row>
    <row r="2742" customFormat="false" ht="15" hidden="false" customHeight="false" outlineLevel="0" collapsed="false">
      <c r="A2742" s="16" t="s">
        <v>3952</v>
      </c>
      <c r="B2742" s="16" t="s">
        <v>3949</v>
      </c>
      <c r="C2742" s="16" t="s">
        <v>274</v>
      </c>
      <c r="D2742" s="16" t="s">
        <v>184</v>
      </c>
      <c r="E2742" s="16" t="n">
        <v>3</v>
      </c>
      <c r="F2742" s="16" t="n">
        <v>1277</v>
      </c>
      <c r="G2742" s="16" t="n">
        <v>0.05</v>
      </c>
      <c r="H2742" s="16" t="s">
        <v>70</v>
      </c>
      <c r="I2742" s="16" t="s">
        <v>60</v>
      </c>
      <c r="J2742" s="16" t="n">
        <v>4</v>
      </c>
      <c r="K2742" s="16" t="n">
        <v>4</v>
      </c>
      <c r="L2742" s="16" t="s">
        <v>57</v>
      </c>
      <c r="M2742" s="16" t="str">
        <f aca="false">IF(COUNTIF($A$2:A2742,A2742)&gt;1,"DUPLICATE","")</f>
        <v/>
      </c>
    </row>
    <row r="2743" customFormat="false" ht="15" hidden="false" customHeight="false" outlineLevel="0" collapsed="false">
      <c r="A2743" s="16" t="s">
        <v>3953</v>
      </c>
      <c r="B2743" s="16" t="s">
        <v>3949</v>
      </c>
      <c r="C2743" s="16" t="s">
        <v>2580</v>
      </c>
      <c r="D2743" s="16" t="s">
        <v>63</v>
      </c>
      <c r="E2743" s="16" t="n">
        <v>2</v>
      </c>
      <c r="F2743" s="16" t="n">
        <v>1440</v>
      </c>
      <c r="G2743" s="16" t="n">
        <v>0</v>
      </c>
      <c r="H2743" s="16" t="s">
        <v>56</v>
      </c>
      <c r="I2743" s="16" t="s">
        <v>71</v>
      </c>
      <c r="J2743" s="16" t="n">
        <v>6</v>
      </c>
      <c r="K2743" s="16" t="n">
        <v>3</v>
      </c>
      <c r="L2743" s="16" t="s">
        <v>41</v>
      </c>
      <c r="M2743" s="16" t="str">
        <f aca="false">IF(COUNTIF($A$2:A2743,A2743)&gt;1,"DUPLICATE","")</f>
        <v/>
      </c>
    </row>
    <row r="2744" customFormat="false" ht="15" hidden="false" customHeight="false" outlineLevel="0" collapsed="false">
      <c r="A2744" s="16" t="s">
        <v>3954</v>
      </c>
      <c r="B2744" s="16" t="s">
        <v>3949</v>
      </c>
      <c r="C2744" s="16" t="s">
        <v>284</v>
      </c>
      <c r="D2744" s="16" t="s">
        <v>440</v>
      </c>
      <c r="E2744" s="16" t="n">
        <v>2</v>
      </c>
      <c r="F2744" s="16" t="n">
        <v>1333</v>
      </c>
      <c r="G2744" s="16" t="n">
        <v>0.15</v>
      </c>
      <c r="H2744" s="16" t="s">
        <v>112</v>
      </c>
      <c r="I2744" s="16" t="s">
        <v>60</v>
      </c>
      <c r="J2744" s="16" t="n">
        <v>5</v>
      </c>
      <c r="K2744" s="16" t="n">
        <v>4</v>
      </c>
      <c r="L2744" s="16" t="s">
        <v>41</v>
      </c>
      <c r="M2744" s="16" t="str">
        <f aca="false">IF(COUNTIF($A$2:A2744,A2744)&gt;1,"DUPLICATE","")</f>
        <v/>
      </c>
    </row>
    <row r="2745" customFormat="false" ht="15" hidden="false" customHeight="false" outlineLevel="0" collapsed="false">
      <c r="A2745" s="16" t="s">
        <v>3955</v>
      </c>
      <c r="B2745" s="16" t="s">
        <v>3949</v>
      </c>
      <c r="C2745" s="16" t="s">
        <v>156</v>
      </c>
      <c r="D2745" s="16" t="s">
        <v>80</v>
      </c>
      <c r="E2745" s="16" t="n">
        <v>4</v>
      </c>
      <c r="F2745" s="16" t="n">
        <v>1491</v>
      </c>
      <c r="G2745" s="16" t="n">
        <v>0.1</v>
      </c>
      <c r="H2745" s="16" t="s">
        <v>112</v>
      </c>
      <c r="I2745" s="16" t="s">
        <v>40</v>
      </c>
      <c r="J2745" s="16" t="n">
        <v>2</v>
      </c>
      <c r="K2745" s="16"/>
      <c r="L2745" s="16" t="s">
        <v>41</v>
      </c>
      <c r="M2745" s="16" t="str">
        <f aca="false">IF(COUNTIF($A$2:A2745,A2745)&gt;1,"DUPLICATE","")</f>
        <v/>
      </c>
    </row>
    <row r="2746" customFormat="false" ht="15" hidden="false" customHeight="false" outlineLevel="0" collapsed="false">
      <c r="A2746" s="16" t="s">
        <v>3956</v>
      </c>
      <c r="B2746" s="16" t="s">
        <v>3949</v>
      </c>
      <c r="C2746" s="16" t="s">
        <v>3386</v>
      </c>
      <c r="D2746" s="16" t="s">
        <v>222</v>
      </c>
      <c r="E2746" s="16" t="n">
        <v>1</v>
      </c>
      <c r="F2746" s="16" t="n">
        <v>1952</v>
      </c>
      <c r="G2746" s="16" t="n">
        <v>0.2</v>
      </c>
      <c r="H2746" s="16" t="s">
        <v>56</v>
      </c>
      <c r="I2746" s="16" t="s">
        <v>60</v>
      </c>
      <c r="J2746" s="16" t="n">
        <v>4</v>
      </c>
      <c r="K2746" s="16" t="n">
        <v>4</v>
      </c>
      <c r="L2746" s="16" t="s">
        <v>41</v>
      </c>
      <c r="M2746" s="16" t="str">
        <f aca="false">IF(COUNTIF($A$2:A2746,A2746)&gt;1,"DUPLICATE","")</f>
        <v/>
      </c>
    </row>
    <row r="2747" customFormat="false" ht="15" hidden="false" customHeight="false" outlineLevel="0" collapsed="false">
      <c r="A2747" s="16" t="s">
        <v>3957</v>
      </c>
      <c r="B2747" s="16" t="s">
        <v>3949</v>
      </c>
      <c r="C2747" s="16" t="s">
        <v>680</v>
      </c>
      <c r="D2747" s="16" t="s">
        <v>55</v>
      </c>
      <c r="E2747" s="16" t="n">
        <v>1</v>
      </c>
      <c r="F2747" s="16" t="n">
        <v>1908</v>
      </c>
      <c r="G2747" s="16" t="n">
        <v>0</v>
      </c>
      <c r="H2747" s="16" t="s">
        <v>503</v>
      </c>
      <c r="I2747" s="16" t="s">
        <v>40</v>
      </c>
      <c r="J2747" s="16" t="n">
        <v>7</v>
      </c>
      <c r="K2747" s="16" t="n">
        <v>3</v>
      </c>
      <c r="L2747" s="16" t="s">
        <v>41</v>
      </c>
      <c r="M2747" s="16" t="str">
        <f aca="false">IF(COUNTIF($A$2:A2747,A2747)&gt;1,"DUPLICATE","")</f>
        <v/>
      </c>
    </row>
    <row r="2748" customFormat="false" ht="15" hidden="false" customHeight="false" outlineLevel="0" collapsed="false">
      <c r="A2748" s="16" t="s">
        <v>3958</v>
      </c>
      <c r="B2748" s="16" t="s">
        <v>3949</v>
      </c>
      <c r="C2748" s="16" t="s">
        <v>520</v>
      </c>
      <c r="D2748" s="16" t="s">
        <v>95</v>
      </c>
      <c r="E2748" s="16" t="n">
        <v>1</v>
      </c>
      <c r="F2748" s="16" t="n">
        <v>1551</v>
      </c>
      <c r="G2748" s="16" t="n">
        <v>0.1</v>
      </c>
      <c r="H2748" s="16" t="s">
        <v>56</v>
      </c>
      <c r="I2748" s="16" t="s">
        <v>40</v>
      </c>
      <c r="J2748" s="16" t="n">
        <v>4</v>
      </c>
      <c r="K2748" s="16" t="n">
        <v>4</v>
      </c>
      <c r="L2748" s="16" t="s">
        <v>57</v>
      </c>
      <c r="M2748" s="16" t="str">
        <f aca="false">IF(COUNTIF($A$2:A2748,A2748)&gt;1,"DUPLICATE","")</f>
        <v/>
      </c>
    </row>
    <row r="2749" customFormat="false" ht="15" hidden="false" customHeight="false" outlineLevel="0" collapsed="false">
      <c r="A2749" s="16" t="s">
        <v>3959</v>
      </c>
      <c r="B2749" s="16" t="s">
        <v>3949</v>
      </c>
      <c r="C2749" s="16" t="s">
        <v>1591</v>
      </c>
      <c r="D2749" s="16" t="s">
        <v>119</v>
      </c>
      <c r="E2749" s="16" t="n">
        <v>2</v>
      </c>
      <c r="F2749" s="16" t="n">
        <v>253</v>
      </c>
      <c r="G2749" s="16" t="n">
        <v>0</v>
      </c>
      <c r="H2749" s="16" t="s">
        <v>112</v>
      </c>
      <c r="I2749" s="16" t="s">
        <v>47</v>
      </c>
      <c r="J2749" s="16" t="n">
        <v>3</v>
      </c>
      <c r="K2749" s="16" t="n">
        <v>5</v>
      </c>
      <c r="L2749" s="16" t="s">
        <v>41</v>
      </c>
      <c r="M2749" s="16" t="str">
        <f aca="false">IF(COUNTIF($A$2:A2749,A2749)&gt;1,"DUPLICATE","")</f>
        <v/>
      </c>
    </row>
    <row r="2750" customFormat="false" ht="15" hidden="false" customHeight="false" outlineLevel="0" collapsed="false">
      <c r="A2750" s="16" t="s">
        <v>3960</v>
      </c>
      <c r="B2750" s="16" t="s">
        <v>3949</v>
      </c>
      <c r="C2750" s="16" t="s">
        <v>1142</v>
      </c>
      <c r="D2750" s="16" t="s">
        <v>308</v>
      </c>
      <c r="E2750" s="16" t="n">
        <v>1</v>
      </c>
      <c r="F2750" s="16" t="n">
        <v>191</v>
      </c>
      <c r="G2750" s="16" t="n">
        <v>0</v>
      </c>
      <c r="H2750" s="16" t="s">
        <v>130</v>
      </c>
      <c r="I2750" s="16" t="s">
        <v>60</v>
      </c>
      <c r="J2750" s="16" t="n">
        <v>3</v>
      </c>
      <c r="K2750" s="16" t="n">
        <v>4</v>
      </c>
      <c r="L2750" s="16" t="s">
        <v>41</v>
      </c>
      <c r="M2750" s="16" t="str">
        <f aca="false">IF(COUNTIF($A$2:A2750,A2750)&gt;1,"DUPLICATE","")</f>
        <v/>
      </c>
    </row>
    <row r="2751" customFormat="false" ht="15" hidden="false" customHeight="false" outlineLevel="0" collapsed="false">
      <c r="A2751" s="16" t="s">
        <v>3961</v>
      </c>
      <c r="B2751" s="16" t="s">
        <v>3949</v>
      </c>
      <c r="C2751" s="16" t="s">
        <v>2984</v>
      </c>
      <c r="D2751" s="16" t="s">
        <v>211</v>
      </c>
      <c r="E2751" s="16" t="n">
        <v>3</v>
      </c>
      <c r="F2751" s="16" t="n">
        <v>1283</v>
      </c>
      <c r="G2751" s="16" t="n">
        <v>0</v>
      </c>
      <c r="H2751" s="16" t="s">
        <v>81</v>
      </c>
      <c r="I2751" s="16" t="s">
        <v>40</v>
      </c>
      <c r="J2751" s="16" t="n">
        <v>4</v>
      </c>
      <c r="K2751" s="16" t="n">
        <v>5</v>
      </c>
      <c r="L2751" s="16" t="s">
        <v>41</v>
      </c>
      <c r="M2751" s="16" t="str">
        <f aca="false">IF(COUNTIF($A$2:A2751,A2751)&gt;1,"DUPLICATE","")</f>
        <v/>
      </c>
    </row>
    <row r="2752" customFormat="false" ht="15" hidden="false" customHeight="false" outlineLevel="0" collapsed="false">
      <c r="A2752" s="16" t="s">
        <v>3962</v>
      </c>
      <c r="B2752" s="16" t="s">
        <v>3949</v>
      </c>
      <c r="C2752" s="16" t="s">
        <v>662</v>
      </c>
      <c r="D2752" s="16" t="s">
        <v>146</v>
      </c>
      <c r="E2752" s="16" t="n">
        <v>3</v>
      </c>
      <c r="F2752" s="16" t="n">
        <v>448</v>
      </c>
      <c r="G2752" s="16" t="n">
        <v>0</v>
      </c>
      <c r="H2752" s="16" t="s">
        <v>81</v>
      </c>
      <c r="I2752" s="16" t="s">
        <v>60</v>
      </c>
      <c r="J2752" s="16" t="n">
        <v>2</v>
      </c>
      <c r="K2752" s="16" t="n">
        <v>4</v>
      </c>
      <c r="L2752" s="16" t="s">
        <v>41</v>
      </c>
      <c r="M2752" s="16" t="str">
        <f aca="false">IF(COUNTIF($A$2:A2752,A2752)&gt;1,"DUPLICATE","")</f>
        <v/>
      </c>
    </row>
    <row r="2753" customFormat="false" ht="15" hidden="false" customHeight="false" outlineLevel="0" collapsed="false">
      <c r="A2753" s="16" t="s">
        <v>3963</v>
      </c>
      <c r="B2753" s="16" t="s">
        <v>3964</v>
      </c>
      <c r="C2753" s="16" t="s">
        <v>1493</v>
      </c>
      <c r="D2753" s="16" t="s">
        <v>300</v>
      </c>
      <c r="E2753" s="16" t="n">
        <v>1</v>
      </c>
      <c r="F2753" s="16" t="n">
        <v>2388</v>
      </c>
      <c r="G2753" s="16" t="n">
        <v>0.05</v>
      </c>
      <c r="H2753" s="16" t="s">
        <v>89</v>
      </c>
      <c r="I2753" s="16"/>
      <c r="J2753" s="16" t="n">
        <v>4</v>
      </c>
      <c r="K2753" s="16" t="n">
        <v>5</v>
      </c>
      <c r="L2753" s="16" t="s">
        <v>41</v>
      </c>
      <c r="M2753" s="16" t="str">
        <f aca="false">IF(COUNTIF($A$2:A2753,A2753)&gt;1,"DUPLICATE","")</f>
        <v/>
      </c>
    </row>
    <row r="2754" customFormat="false" ht="15" hidden="false" customHeight="false" outlineLevel="0" collapsed="false">
      <c r="A2754" s="16" t="s">
        <v>3965</v>
      </c>
      <c r="B2754" s="16" t="s">
        <v>3964</v>
      </c>
      <c r="C2754" s="16" t="s">
        <v>1285</v>
      </c>
      <c r="D2754" s="16" t="s">
        <v>84</v>
      </c>
      <c r="E2754" s="16" t="n">
        <v>4</v>
      </c>
      <c r="F2754" s="16" t="n">
        <v>245</v>
      </c>
      <c r="G2754" s="16" t="n">
        <v>0.1</v>
      </c>
      <c r="H2754" s="16" t="s">
        <v>39</v>
      </c>
      <c r="I2754" s="16" t="s">
        <v>40</v>
      </c>
      <c r="J2754" s="16" t="n">
        <v>4</v>
      </c>
      <c r="K2754" s="16" t="n">
        <v>5</v>
      </c>
      <c r="L2754" s="16" t="s">
        <v>41</v>
      </c>
      <c r="M2754" s="16" t="str">
        <f aca="false">IF(COUNTIF($A$2:A2754,A2754)&gt;1,"DUPLICATE","")</f>
        <v/>
      </c>
    </row>
    <row r="2755" customFormat="false" ht="15" hidden="false" customHeight="false" outlineLevel="0" collapsed="false">
      <c r="A2755" s="16" t="s">
        <v>3966</v>
      </c>
      <c r="B2755" s="16" t="s">
        <v>3964</v>
      </c>
      <c r="C2755" s="16" t="s">
        <v>1629</v>
      </c>
      <c r="D2755" s="16" t="s">
        <v>216</v>
      </c>
      <c r="E2755" s="16" t="n">
        <v>3</v>
      </c>
      <c r="F2755" s="16" t="n">
        <v>877</v>
      </c>
      <c r="G2755" s="16" t="n">
        <v>0.05</v>
      </c>
      <c r="H2755" s="16" t="s">
        <v>112</v>
      </c>
      <c r="I2755" s="16" t="s">
        <v>47</v>
      </c>
      <c r="J2755" s="16" t="n">
        <v>4</v>
      </c>
      <c r="K2755" s="16" t="n">
        <v>5</v>
      </c>
      <c r="L2755" s="16" t="s">
        <v>174</v>
      </c>
      <c r="M2755" s="16" t="str">
        <f aca="false">IF(COUNTIF($A$2:A2755,A2755)&gt;1,"DUPLICATE","")</f>
        <v/>
      </c>
    </row>
    <row r="2756" customFormat="false" ht="15" hidden="false" customHeight="false" outlineLevel="0" collapsed="false">
      <c r="A2756" s="16" t="s">
        <v>3967</v>
      </c>
      <c r="B2756" s="16" t="s">
        <v>3964</v>
      </c>
      <c r="C2756" s="16" t="s">
        <v>1833</v>
      </c>
      <c r="D2756" s="16" t="s">
        <v>160</v>
      </c>
      <c r="E2756" s="16" t="n">
        <v>1</v>
      </c>
      <c r="F2756" s="16" t="n">
        <v>1768</v>
      </c>
      <c r="G2756" s="16" t="n">
        <v>0.1</v>
      </c>
      <c r="H2756" s="16" t="s">
        <v>208</v>
      </c>
      <c r="I2756" s="16" t="s">
        <v>60</v>
      </c>
      <c r="J2756" s="16" t="n">
        <v>6</v>
      </c>
      <c r="K2756" s="16" t="n">
        <v>5</v>
      </c>
      <c r="L2756" s="16" t="s">
        <v>41</v>
      </c>
      <c r="M2756" s="16" t="str">
        <f aca="false">IF(COUNTIF($A$2:A2756,A2756)&gt;1,"DUPLICATE","")</f>
        <v/>
      </c>
    </row>
    <row r="2757" customFormat="false" ht="15" hidden="false" customHeight="false" outlineLevel="0" collapsed="false">
      <c r="A2757" s="16" t="s">
        <v>3968</v>
      </c>
      <c r="B2757" s="16" t="s">
        <v>3964</v>
      </c>
      <c r="C2757" s="16" t="s">
        <v>896</v>
      </c>
      <c r="D2757" s="16" t="s">
        <v>80</v>
      </c>
      <c r="E2757" s="16" t="n">
        <v>3</v>
      </c>
      <c r="F2757" s="16" t="n">
        <v>1425</v>
      </c>
      <c r="G2757" s="16" t="n">
        <v>0.3</v>
      </c>
      <c r="H2757" s="16" t="s">
        <v>208</v>
      </c>
      <c r="I2757" s="16" t="s">
        <v>71</v>
      </c>
      <c r="J2757" s="16" t="n">
        <v>4</v>
      </c>
      <c r="K2757" s="16" t="n">
        <v>4</v>
      </c>
      <c r="L2757" s="16" t="s">
        <v>41</v>
      </c>
      <c r="M2757" s="16" t="str">
        <f aca="false">IF(COUNTIF($A$2:A2757,A2757)&gt;1,"DUPLICATE","")</f>
        <v/>
      </c>
    </row>
    <row r="2758" customFormat="false" ht="15" hidden="false" customHeight="false" outlineLevel="0" collapsed="false">
      <c r="A2758" s="16" t="s">
        <v>3969</v>
      </c>
      <c r="B2758" s="16" t="s">
        <v>3964</v>
      </c>
      <c r="C2758" s="16" t="s">
        <v>831</v>
      </c>
      <c r="D2758" s="16" t="s">
        <v>84</v>
      </c>
      <c r="E2758" s="16" t="n">
        <v>3</v>
      </c>
      <c r="F2758" s="16" t="n">
        <v>239</v>
      </c>
      <c r="G2758" s="16" t="n">
        <v>0.1</v>
      </c>
      <c r="H2758" s="16" t="s">
        <v>46</v>
      </c>
      <c r="I2758" s="16" t="s">
        <v>100</v>
      </c>
      <c r="J2758" s="16" t="n">
        <v>4</v>
      </c>
      <c r="K2758" s="16" t="n">
        <v>4</v>
      </c>
      <c r="L2758" s="16" t="s">
        <v>41</v>
      </c>
      <c r="M2758" s="16" t="str">
        <f aca="false">IF(COUNTIF($A$2:A2758,A2758)&gt;1,"DUPLICATE","")</f>
        <v/>
      </c>
    </row>
    <row r="2759" customFormat="false" ht="15" hidden="false" customHeight="false" outlineLevel="0" collapsed="false">
      <c r="A2759" s="16" t="s">
        <v>3970</v>
      </c>
      <c r="B2759" s="16" t="s">
        <v>3964</v>
      </c>
      <c r="C2759" s="16" t="s">
        <v>2994</v>
      </c>
      <c r="D2759" s="16" t="s">
        <v>129</v>
      </c>
      <c r="E2759" s="16" t="n">
        <v>2</v>
      </c>
      <c r="F2759" s="16" t="n">
        <v>626</v>
      </c>
      <c r="G2759" s="16" t="n">
        <v>0.15</v>
      </c>
      <c r="H2759" s="16" t="s">
        <v>81</v>
      </c>
      <c r="I2759" s="16" t="s">
        <v>71</v>
      </c>
      <c r="J2759" s="16" t="n">
        <v>3</v>
      </c>
      <c r="K2759" s="16" t="n">
        <v>5</v>
      </c>
      <c r="L2759" s="16" t="s">
        <v>41</v>
      </c>
      <c r="M2759" s="16" t="str">
        <f aca="false">IF(COUNTIF($A$2:A2759,A2759)&gt;1,"DUPLICATE","")</f>
        <v/>
      </c>
    </row>
    <row r="2760" customFormat="false" ht="15" hidden="false" customHeight="false" outlineLevel="0" collapsed="false">
      <c r="A2760" s="16" t="s">
        <v>3971</v>
      </c>
      <c r="B2760" s="16" t="s">
        <v>3964</v>
      </c>
      <c r="C2760" s="16" t="s">
        <v>1164</v>
      </c>
      <c r="D2760" s="16" t="s">
        <v>99</v>
      </c>
      <c r="E2760" s="16" t="n">
        <v>1</v>
      </c>
      <c r="F2760" s="16" t="n">
        <v>691</v>
      </c>
      <c r="G2760" s="16" t="n">
        <v>0.05</v>
      </c>
      <c r="H2760" s="16" t="s">
        <v>89</v>
      </c>
      <c r="I2760" s="16" t="s">
        <v>40</v>
      </c>
      <c r="J2760" s="16" t="n">
        <v>3</v>
      </c>
      <c r="K2760" s="16" t="n">
        <v>4</v>
      </c>
      <c r="L2760" s="16" t="s">
        <v>41</v>
      </c>
      <c r="M2760" s="16" t="str">
        <f aca="false">IF(COUNTIF($A$2:A2760,A2760)&gt;1,"DUPLICATE","")</f>
        <v/>
      </c>
    </row>
    <row r="2761" customFormat="false" ht="15" hidden="false" customHeight="false" outlineLevel="0" collapsed="false">
      <c r="A2761" s="16" t="s">
        <v>3972</v>
      </c>
      <c r="B2761" s="16" t="s">
        <v>3964</v>
      </c>
      <c r="C2761" s="16" t="s">
        <v>1438</v>
      </c>
      <c r="D2761" s="16" t="s">
        <v>259</v>
      </c>
      <c r="E2761" s="16" t="n">
        <v>6</v>
      </c>
      <c r="F2761" s="16" t="n">
        <v>513</v>
      </c>
      <c r="G2761" s="16" t="n">
        <v>0.3</v>
      </c>
      <c r="H2761" s="16" t="s">
        <v>67</v>
      </c>
      <c r="I2761" s="16" t="s">
        <v>40</v>
      </c>
      <c r="J2761" s="16" t="n">
        <v>5</v>
      </c>
      <c r="K2761" s="16" t="n">
        <v>5</v>
      </c>
      <c r="L2761" s="16" t="s">
        <v>41</v>
      </c>
      <c r="M2761" s="16" t="str">
        <f aca="false">IF(COUNTIF($A$2:A2761,A2761)&gt;1,"DUPLICATE","")</f>
        <v/>
      </c>
    </row>
    <row r="2762" customFormat="false" ht="15" hidden="false" customHeight="false" outlineLevel="0" collapsed="false">
      <c r="A2762" s="16" t="s">
        <v>3973</v>
      </c>
      <c r="B2762" s="16" t="s">
        <v>3974</v>
      </c>
      <c r="C2762" s="16" t="s">
        <v>207</v>
      </c>
      <c r="D2762" s="16" t="s">
        <v>211</v>
      </c>
      <c r="E2762" s="16" t="n">
        <v>2</v>
      </c>
      <c r="F2762" s="16" t="n">
        <v>1338</v>
      </c>
      <c r="G2762" s="16" t="n">
        <v>0.3</v>
      </c>
      <c r="H2762" s="16" t="s">
        <v>208</v>
      </c>
      <c r="I2762" s="16" t="s">
        <v>71</v>
      </c>
      <c r="J2762" s="16" t="n">
        <v>7</v>
      </c>
      <c r="K2762" s="16" t="n">
        <v>3</v>
      </c>
      <c r="L2762" s="16" t="s">
        <v>41</v>
      </c>
      <c r="M2762" s="16" t="str">
        <f aca="false">IF(COUNTIF($A$2:A2762,A2762)&gt;1,"DUPLICATE","")</f>
        <v/>
      </c>
    </row>
    <row r="2763" customFormat="false" ht="15" hidden="false" customHeight="false" outlineLevel="0" collapsed="false">
      <c r="A2763" s="16" t="s">
        <v>3975</v>
      </c>
      <c r="B2763" s="16" t="s">
        <v>3964</v>
      </c>
      <c r="C2763" s="16" t="s">
        <v>65</v>
      </c>
      <c r="D2763" s="16" t="s">
        <v>291</v>
      </c>
      <c r="E2763" s="16" t="n">
        <v>2</v>
      </c>
      <c r="F2763" s="16" t="n">
        <v>1183</v>
      </c>
      <c r="G2763" s="16" t="n">
        <v>0.05</v>
      </c>
      <c r="H2763" s="16" t="s">
        <v>67</v>
      </c>
      <c r="I2763" s="16" t="s">
        <v>40</v>
      </c>
      <c r="J2763" s="16" t="n">
        <v>4</v>
      </c>
      <c r="K2763" s="16" t="n">
        <v>5</v>
      </c>
      <c r="L2763" s="16" t="s">
        <v>41</v>
      </c>
      <c r="M2763" s="16" t="str">
        <f aca="false">IF(COUNTIF($A$2:A2763,A2763)&gt;1,"DUPLICATE","")</f>
        <v/>
      </c>
    </row>
    <row r="2764" customFormat="false" ht="15" hidden="false" customHeight="false" outlineLevel="0" collapsed="false">
      <c r="A2764" s="16" t="s">
        <v>3976</v>
      </c>
      <c r="B2764" s="16" t="s">
        <v>3964</v>
      </c>
      <c r="C2764" s="16" t="s">
        <v>2530</v>
      </c>
      <c r="D2764" s="16" t="s">
        <v>74</v>
      </c>
      <c r="E2764" s="16" t="n">
        <v>1</v>
      </c>
      <c r="F2764" s="16" t="n">
        <v>19803</v>
      </c>
      <c r="G2764" s="16" t="n">
        <v>0.1</v>
      </c>
      <c r="H2764" s="16" t="s">
        <v>39</v>
      </c>
      <c r="I2764" s="16" t="s">
        <v>71</v>
      </c>
      <c r="J2764" s="16" t="n">
        <v>3</v>
      </c>
      <c r="K2764" s="16" t="n">
        <v>4</v>
      </c>
      <c r="L2764" s="16" t="s">
        <v>41</v>
      </c>
      <c r="M2764" s="16" t="str">
        <f aca="false">IF(COUNTIF($A$2:A2764,A2764)&gt;1,"DUPLICATE","")</f>
        <v/>
      </c>
    </row>
    <row r="2765" customFormat="false" ht="15" hidden="false" customHeight="false" outlineLevel="0" collapsed="false">
      <c r="A2765" s="16" t="s">
        <v>3977</v>
      </c>
      <c r="B2765" s="16" t="s">
        <v>3964</v>
      </c>
      <c r="C2765" s="16" t="s">
        <v>213</v>
      </c>
      <c r="D2765" s="16" t="s">
        <v>80</v>
      </c>
      <c r="E2765" s="16" t="n">
        <v>2</v>
      </c>
      <c r="F2765" s="16" t="n">
        <v>1522</v>
      </c>
      <c r="G2765" s="16" t="n">
        <v>0.3</v>
      </c>
      <c r="H2765" s="16" t="s">
        <v>46</v>
      </c>
      <c r="I2765" s="16" t="s">
        <v>100</v>
      </c>
      <c r="J2765" s="16" t="n">
        <v>4</v>
      </c>
      <c r="K2765" s="16" t="n">
        <v>5</v>
      </c>
      <c r="L2765" s="16" t="s">
        <v>41</v>
      </c>
      <c r="M2765" s="16" t="str">
        <f aca="false">IF(COUNTIF($A$2:A2765,A2765)&gt;1,"DUPLICATE","")</f>
        <v/>
      </c>
    </row>
    <row r="2766" customFormat="false" ht="15" hidden="false" customHeight="false" outlineLevel="0" collapsed="false">
      <c r="A2766" s="16" t="s">
        <v>3978</v>
      </c>
      <c r="B2766" s="16" t="s">
        <v>3964</v>
      </c>
      <c r="C2766" s="16" t="s">
        <v>374</v>
      </c>
      <c r="D2766" s="16" t="s">
        <v>84</v>
      </c>
      <c r="E2766" s="16" t="n">
        <v>3</v>
      </c>
      <c r="F2766" s="16" t="n">
        <v>261</v>
      </c>
      <c r="G2766" s="16" t="n">
        <v>0.2</v>
      </c>
      <c r="H2766" s="16" t="s">
        <v>112</v>
      </c>
      <c r="I2766" s="16" t="s">
        <v>100</v>
      </c>
      <c r="J2766" s="16" t="n">
        <v>3</v>
      </c>
      <c r="K2766" s="16" t="n">
        <v>2</v>
      </c>
      <c r="L2766" s="16" t="s">
        <v>57</v>
      </c>
      <c r="M2766" s="16" t="str">
        <f aca="false">IF(COUNTIF($A$2:A2766,A2766)&gt;1,"DUPLICATE","")</f>
        <v/>
      </c>
    </row>
    <row r="2767" customFormat="false" ht="15" hidden="false" customHeight="false" outlineLevel="0" collapsed="false">
      <c r="A2767" s="16" t="s">
        <v>3979</v>
      </c>
      <c r="B2767" s="16" t="s">
        <v>3964</v>
      </c>
      <c r="C2767" s="16" t="s">
        <v>240</v>
      </c>
      <c r="D2767" s="16" t="s">
        <v>66</v>
      </c>
      <c r="E2767" s="16" t="n">
        <v>1</v>
      </c>
      <c r="F2767" s="16" t="n">
        <v>14267</v>
      </c>
      <c r="G2767" s="16" t="n">
        <v>0.1</v>
      </c>
      <c r="H2767" s="16" t="s">
        <v>120</v>
      </c>
      <c r="I2767" s="16"/>
      <c r="J2767" s="16" t="n">
        <v>6</v>
      </c>
      <c r="K2767" s="16" t="n">
        <v>4</v>
      </c>
      <c r="L2767" s="16" t="s">
        <v>41</v>
      </c>
      <c r="M2767" s="16" t="str">
        <f aca="false">IF(COUNTIF($A$2:A2767,A2767)&gt;1,"DUPLICATE","")</f>
        <v/>
      </c>
    </row>
    <row r="2768" customFormat="false" ht="15" hidden="false" customHeight="false" outlineLevel="0" collapsed="false">
      <c r="A2768" s="16" t="s">
        <v>3980</v>
      </c>
      <c r="B2768" s="16" t="s">
        <v>3964</v>
      </c>
      <c r="C2768" s="16" t="s">
        <v>823</v>
      </c>
      <c r="D2768" s="16" t="s">
        <v>45</v>
      </c>
      <c r="E2768" s="16" t="n">
        <v>2</v>
      </c>
      <c r="F2768" s="16" t="n">
        <v>286</v>
      </c>
      <c r="G2768" s="16" t="n">
        <v>0.2</v>
      </c>
      <c r="H2768" s="16" t="s">
        <v>112</v>
      </c>
      <c r="I2768" s="16" t="s">
        <v>60</v>
      </c>
      <c r="J2768" s="16" t="n">
        <v>5</v>
      </c>
      <c r="K2768" s="16" t="n">
        <v>4</v>
      </c>
      <c r="L2768" s="16" t="s">
        <v>41</v>
      </c>
      <c r="M2768" s="16" t="str">
        <f aca="false">IF(COUNTIF($A$2:A2768,A2768)&gt;1,"DUPLICATE","")</f>
        <v/>
      </c>
    </row>
    <row r="2769" customFormat="false" ht="15" hidden="false" customHeight="false" outlineLevel="0" collapsed="false">
      <c r="A2769" s="16" t="s">
        <v>3981</v>
      </c>
      <c r="B2769" s="16" t="s">
        <v>3964</v>
      </c>
      <c r="C2769" s="16" t="s">
        <v>62</v>
      </c>
      <c r="D2769" s="16" t="s">
        <v>77</v>
      </c>
      <c r="E2769" s="16" t="n">
        <v>2</v>
      </c>
      <c r="F2769" s="16" t="n">
        <v>364</v>
      </c>
      <c r="G2769" s="16" t="n">
        <v>0</v>
      </c>
      <c r="H2769" s="16" t="s">
        <v>39</v>
      </c>
      <c r="I2769" s="16" t="s">
        <v>40</v>
      </c>
      <c r="J2769" s="16" t="n">
        <v>5</v>
      </c>
      <c r="K2769" s="16" t="n">
        <v>4</v>
      </c>
      <c r="L2769" s="16" t="s">
        <v>41</v>
      </c>
      <c r="M2769" s="16" t="str">
        <f aca="false">IF(COUNTIF($A$2:A2769,A2769)&gt;1,"DUPLICATE","")</f>
        <v/>
      </c>
    </row>
    <row r="2770" customFormat="false" ht="15" hidden="false" customHeight="false" outlineLevel="0" collapsed="false">
      <c r="A2770" s="16" t="s">
        <v>3982</v>
      </c>
      <c r="B2770" s="16" t="s">
        <v>3964</v>
      </c>
      <c r="C2770" s="16" t="s">
        <v>685</v>
      </c>
      <c r="D2770" s="16" t="s">
        <v>92</v>
      </c>
      <c r="E2770" s="16" t="n">
        <v>1</v>
      </c>
      <c r="F2770" s="16" t="n">
        <v>4072</v>
      </c>
      <c r="G2770" s="16" t="n">
        <v>0</v>
      </c>
      <c r="H2770" s="16" t="s">
        <v>46</v>
      </c>
      <c r="I2770" s="16" t="s">
        <v>60</v>
      </c>
      <c r="J2770" s="16" t="n">
        <v>2</v>
      </c>
      <c r="K2770" s="16" t="n">
        <v>5</v>
      </c>
      <c r="L2770" s="16" t="s">
        <v>41</v>
      </c>
      <c r="M2770" s="16" t="str">
        <f aca="false">IF(COUNTIF($A$2:A2770,A2770)&gt;1,"DUPLICATE","")</f>
        <v/>
      </c>
    </row>
    <row r="2771" customFormat="false" ht="15" hidden="false" customHeight="false" outlineLevel="0" collapsed="false">
      <c r="A2771" s="16" t="s">
        <v>3983</v>
      </c>
      <c r="B2771" s="16" t="s">
        <v>3964</v>
      </c>
      <c r="C2771" s="16" t="s">
        <v>702</v>
      </c>
      <c r="D2771" s="16" t="s">
        <v>203</v>
      </c>
      <c r="E2771" s="16" t="n">
        <v>4</v>
      </c>
      <c r="F2771" s="16" t="n">
        <v>2403</v>
      </c>
      <c r="G2771" s="16" t="n">
        <v>0.1</v>
      </c>
      <c r="H2771" s="16" t="s">
        <v>130</v>
      </c>
      <c r="I2771" s="16" t="s">
        <v>60</v>
      </c>
      <c r="J2771" s="16" t="n">
        <v>5</v>
      </c>
      <c r="K2771" s="16" t="n">
        <v>3</v>
      </c>
      <c r="L2771" s="16" t="s">
        <v>57</v>
      </c>
      <c r="M2771" s="16" t="str">
        <f aca="false">IF(COUNTIF($A$2:A2771,A2771)&gt;1,"DUPLICATE","")</f>
        <v/>
      </c>
    </row>
    <row r="2772" customFormat="false" ht="15" hidden="false" customHeight="false" outlineLevel="0" collapsed="false">
      <c r="A2772" s="16" t="s">
        <v>3984</v>
      </c>
      <c r="B2772" s="16" t="s">
        <v>3964</v>
      </c>
      <c r="C2772" s="16" t="s">
        <v>1131</v>
      </c>
      <c r="D2772" s="16" t="s">
        <v>170</v>
      </c>
      <c r="E2772" s="16" t="n">
        <v>1</v>
      </c>
      <c r="F2772" s="16" t="n">
        <v>3370</v>
      </c>
      <c r="G2772" s="16" t="n">
        <v>0.05</v>
      </c>
      <c r="H2772" s="16" t="s">
        <v>67</v>
      </c>
      <c r="I2772" s="16" t="s">
        <v>60</v>
      </c>
      <c r="J2772" s="16" t="n">
        <v>2</v>
      </c>
      <c r="K2772" s="16" t="n">
        <v>4</v>
      </c>
      <c r="L2772" s="16" t="s">
        <v>41</v>
      </c>
      <c r="M2772" s="16" t="str">
        <f aca="false">IF(COUNTIF($A$2:A2772,A2772)&gt;1,"DUPLICATE","")</f>
        <v/>
      </c>
    </row>
    <row r="2773" customFormat="false" ht="15" hidden="false" customHeight="false" outlineLevel="0" collapsed="false">
      <c r="A2773" s="16" t="s">
        <v>3985</v>
      </c>
      <c r="B2773" s="16" t="s">
        <v>3986</v>
      </c>
      <c r="C2773" s="16" t="s">
        <v>378</v>
      </c>
      <c r="D2773" s="16" t="s">
        <v>393</v>
      </c>
      <c r="E2773" s="16" t="n">
        <v>1</v>
      </c>
      <c r="F2773" s="16" t="n">
        <v>505</v>
      </c>
      <c r="G2773" s="16" t="n">
        <v>0.1</v>
      </c>
      <c r="H2773" s="16" t="s">
        <v>70</v>
      </c>
      <c r="I2773" s="16" t="s">
        <v>60</v>
      </c>
      <c r="J2773" s="16" t="n">
        <v>6</v>
      </c>
      <c r="K2773" s="16" t="n">
        <v>4</v>
      </c>
      <c r="L2773" s="16" t="s">
        <v>41</v>
      </c>
      <c r="M2773" s="16" t="str">
        <f aca="false">IF(COUNTIF($A$2:A2773,A2773)&gt;1,"DUPLICATE","")</f>
        <v/>
      </c>
    </row>
    <row r="2774" customFormat="false" ht="15" hidden="false" customHeight="false" outlineLevel="0" collapsed="false">
      <c r="A2774" s="16" t="s">
        <v>3987</v>
      </c>
      <c r="B2774" s="16" t="s">
        <v>3986</v>
      </c>
      <c r="C2774" s="16" t="s">
        <v>253</v>
      </c>
      <c r="D2774" s="16" t="s">
        <v>300</v>
      </c>
      <c r="E2774" s="16" t="n">
        <v>1</v>
      </c>
      <c r="F2774" s="16" t="n">
        <v>2501</v>
      </c>
      <c r="G2774" s="16" t="n">
        <v>0.2</v>
      </c>
      <c r="H2774" s="16" t="s">
        <v>89</v>
      </c>
      <c r="I2774" s="16" t="s">
        <v>60</v>
      </c>
      <c r="J2774" s="16" t="n">
        <v>3</v>
      </c>
      <c r="K2774" s="16" t="n">
        <v>5</v>
      </c>
      <c r="L2774" s="16" t="s">
        <v>41</v>
      </c>
      <c r="M2774" s="16" t="str">
        <f aca="false">IF(COUNTIF($A$2:A2774,A2774)&gt;1,"DUPLICATE","")</f>
        <v/>
      </c>
    </row>
    <row r="2775" customFormat="false" ht="15" hidden="false" customHeight="false" outlineLevel="0" collapsed="false">
      <c r="A2775" s="16" t="s">
        <v>3988</v>
      </c>
      <c r="B2775" s="16" t="s">
        <v>3986</v>
      </c>
      <c r="C2775" s="16" t="s">
        <v>2218</v>
      </c>
      <c r="D2775" s="16" t="s">
        <v>133</v>
      </c>
      <c r="E2775" s="16" t="n">
        <v>1</v>
      </c>
      <c r="F2775" s="16" t="n">
        <v>595</v>
      </c>
      <c r="G2775" s="16" t="n">
        <v>0</v>
      </c>
      <c r="H2775" s="16" t="s">
        <v>130</v>
      </c>
      <c r="I2775" s="16" t="s">
        <v>100</v>
      </c>
      <c r="J2775" s="16" t="n">
        <v>3</v>
      </c>
      <c r="K2775" s="16" t="n">
        <v>5</v>
      </c>
      <c r="L2775" s="16" t="s">
        <v>41</v>
      </c>
      <c r="M2775" s="16" t="str">
        <f aca="false">IF(COUNTIF($A$2:A2775,A2775)&gt;1,"DUPLICATE","")</f>
        <v/>
      </c>
    </row>
    <row r="2776" customFormat="false" ht="15" hidden="false" customHeight="false" outlineLevel="0" collapsed="false">
      <c r="A2776" s="16" t="s">
        <v>3989</v>
      </c>
      <c r="B2776" s="16" t="s">
        <v>3986</v>
      </c>
      <c r="C2776" s="16" t="s">
        <v>249</v>
      </c>
      <c r="D2776" s="16" t="s">
        <v>262</v>
      </c>
      <c r="E2776" s="16" t="n">
        <v>2</v>
      </c>
      <c r="F2776" s="16" t="n">
        <v>808</v>
      </c>
      <c r="G2776" s="16" t="n">
        <v>0.1</v>
      </c>
      <c r="H2776" s="16" t="s">
        <v>112</v>
      </c>
      <c r="I2776" s="16" t="s">
        <v>60</v>
      </c>
      <c r="J2776" s="16" t="n">
        <v>2</v>
      </c>
      <c r="K2776" s="16" t="n">
        <v>4</v>
      </c>
      <c r="L2776" s="16" t="s">
        <v>41</v>
      </c>
      <c r="M2776" s="16" t="str">
        <f aca="false">IF(COUNTIF($A$2:A2776,A2776)&gt;1,"DUPLICATE","")</f>
        <v/>
      </c>
    </row>
    <row r="2777" customFormat="false" ht="15" hidden="false" customHeight="false" outlineLevel="0" collapsed="false">
      <c r="A2777" s="16" t="s">
        <v>3990</v>
      </c>
      <c r="B2777" s="16" t="s">
        <v>3986</v>
      </c>
      <c r="C2777" s="16" t="s">
        <v>3316</v>
      </c>
      <c r="D2777" s="16" t="s">
        <v>232</v>
      </c>
      <c r="E2777" s="16" t="n">
        <v>2</v>
      </c>
      <c r="F2777" s="16" t="n">
        <v>1929</v>
      </c>
      <c r="G2777" s="16" t="n">
        <v>0</v>
      </c>
      <c r="H2777" s="16" t="s">
        <v>560</v>
      </c>
      <c r="I2777" s="16" t="s">
        <v>100</v>
      </c>
      <c r="J2777" s="16" t="n">
        <v>3</v>
      </c>
      <c r="K2777" s="16" t="n">
        <v>5</v>
      </c>
      <c r="L2777" s="16" t="s">
        <v>41</v>
      </c>
      <c r="M2777" s="16" t="str">
        <f aca="false">IF(COUNTIF($A$2:A2777,A2777)&gt;1,"DUPLICATE","")</f>
        <v/>
      </c>
    </row>
    <row r="2778" customFormat="false" ht="15" hidden="false" customHeight="false" outlineLevel="0" collapsed="false">
      <c r="A2778" s="16" t="s">
        <v>3991</v>
      </c>
      <c r="B2778" s="16" t="s">
        <v>3986</v>
      </c>
      <c r="C2778" s="16" t="s">
        <v>2006</v>
      </c>
      <c r="D2778" s="16" t="s">
        <v>225</v>
      </c>
      <c r="E2778" s="16" t="n">
        <v>2</v>
      </c>
      <c r="F2778" s="16" t="n">
        <v>397</v>
      </c>
      <c r="G2778" s="16" t="n">
        <v>0.1</v>
      </c>
      <c r="H2778" s="16" t="s">
        <v>70</v>
      </c>
      <c r="I2778" s="16" t="s">
        <v>71</v>
      </c>
      <c r="J2778" s="16" t="n">
        <v>6</v>
      </c>
      <c r="K2778" s="16" t="n">
        <v>3</v>
      </c>
      <c r="L2778" s="16" t="s">
        <v>57</v>
      </c>
      <c r="M2778" s="16" t="str">
        <f aca="false">IF(COUNTIF($A$2:A2778,A2778)&gt;1,"DUPLICATE","")</f>
        <v/>
      </c>
    </row>
    <row r="2779" customFormat="false" ht="15" hidden="false" customHeight="false" outlineLevel="0" collapsed="false">
      <c r="A2779" s="16" t="s">
        <v>3992</v>
      </c>
      <c r="B2779" s="16" t="s">
        <v>3986</v>
      </c>
      <c r="C2779" s="16" t="s">
        <v>1150</v>
      </c>
      <c r="D2779" s="16" t="s">
        <v>95</v>
      </c>
      <c r="E2779" s="16" t="n">
        <v>1</v>
      </c>
      <c r="F2779" s="16" t="n">
        <v>1448</v>
      </c>
      <c r="G2779" s="16" t="n">
        <v>0.1</v>
      </c>
      <c r="H2779" s="16" t="s">
        <v>112</v>
      </c>
      <c r="I2779" s="16" t="s">
        <v>71</v>
      </c>
      <c r="J2779" s="16" t="n">
        <v>3</v>
      </c>
      <c r="K2779" s="16" t="n">
        <v>5</v>
      </c>
      <c r="L2779" s="16" t="s">
        <v>41</v>
      </c>
      <c r="M2779" s="16" t="str">
        <f aca="false">IF(COUNTIF($A$2:A2779,A2779)&gt;1,"DUPLICATE","")</f>
        <v/>
      </c>
    </row>
    <row r="2780" customFormat="false" ht="15" hidden="false" customHeight="false" outlineLevel="0" collapsed="false">
      <c r="A2780" s="16" t="s">
        <v>3992</v>
      </c>
      <c r="B2780" s="16" t="s">
        <v>3986</v>
      </c>
      <c r="C2780" s="16" t="s">
        <v>1150</v>
      </c>
      <c r="D2780" s="16" t="s">
        <v>95</v>
      </c>
      <c r="E2780" s="16" t="n">
        <v>1</v>
      </c>
      <c r="F2780" s="16" t="n">
        <v>1448</v>
      </c>
      <c r="G2780" s="16" t="n">
        <v>0.1</v>
      </c>
      <c r="H2780" s="16" t="s">
        <v>112</v>
      </c>
      <c r="I2780" s="16" t="s">
        <v>71</v>
      </c>
      <c r="J2780" s="16" t="n">
        <v>3</v>
      </c>
      <c r="K2780" s="16" t="n">
        <v>5</v>
      </c>
      <c r="L2780" s="16" t="s">
        <v>41</v>
      </c>
      <c r="M2780" s="16" t="str">
        <f aca="false">IF(COUNTIF($A$2:A2780,A2780)&gt;1,"DUPLICATE","")</f>
        <v>DUPLICATE</v>
      </c>
    </row>
    <row r="2781" customFormat="false" ht="15" hidden="false" customHeight="false" outlineLevel="0" collapsed="false">
      <c r="A2781" s="16" t="s">
        <v>3993</v>
      </c>
      <c r="B2781" s="16" t="s">
        <v>3986</v>
      </c>
      <c r="C2781" s="16" t="s">
        <v>3515</v>
      </c>
      <c r="D2781" s="16" t="s">
        <v>74</v>
      </c>
      <c r="E2781" s="16" t="n">
        <v>3</v>
      </c>
      <c r="F2781" s="16" t="n">
        <v>18963</v>
      </c>
      <c r="G2781" s="16" t="n">
        <v>0.1</v>
      </c>
      <c r="H2781" s="16" t="s">
        <v>70</v>
      </c>
      <c r="I2781" s="16" t="s">
        <v>40</v>
      </c>
      <c r="J2781" s="16" t="n">
        <v>6</v>
      </c>
      <c r="K2781" s="16" t="n">
        <v>3</v>
      </c>
      <c r="L2781" s="16" t="s">
        <v>57</v>
      </c>
      <c r="M2781" s="16" t="str">
        <f aca="false">IF(COUNTIF($A$2:A2781,A2781)&gt;1,"DUPLICATE","")</f>
        <v/>
      </c>
    </row>
    <row r="2782" customFormat="false" ht="15" hidden="false" customHeight="false" outlineLevel="0" collapsed="false">
      <c r="A2782" s="16" t="s">
        <v>3994</v>
      </c>
      <c r="B2782" s="16" t="s">
        <v>3986</v>
      </c>
      <c r="C2782" s="16" t="s">
        <v>368</v>
      </c>
      <c r="D2782" s="16" t="s">
        <v>157</v>
      </c>
      <c r="E2782" s="16" t="n">
        <v>3</v>
      </c>
      <c r="F2782" s="16" t="n">
        <v>1044</v>
      </c>
      <c r="G2782" s="16" t="n">
        <v>0.15</v>
      </c>
      <c r="H2782" s="16" t="s">
        <v>112</v>
      </c>
      <c r="I2782" s="16" t="s">
        <v>40</v>
      </c>
      <c r="J2782" s="16" t="n">
        <v>2</v>
      </c>
      <c r="K2782" s="16" t="n">
        <v>4</v>
      </c>
      <c r="L2782" s="16" t="s">
        <v>41</v>
      </c>
      <c r="M2782" s="16" t="str">
        <f aca="false">IF(COUNTIF($A$2:A2782,A2782)&gt;1,"DUPLICATE","")</f>
        <v/>
      </c>
    </row>
    <row r="2783" customFormat="false" ht="15" hidden="false" customHeight="false" outlineLevel="0" collapsed="false">
      <c r="A2783" s="16" t="s">
        <v>3995</v>
      </c>
      <c r="B2783" s="16" t="s">
        <v>3986</v>
      </c>
      <c r="C2783" s="16" t="s">
        <v>2548</v>
      </c>
      <c r="D2783" s="16" t="s">
        <v>146</v>
      </c>
      <c r="E2783" s="16" t="n">
        <v>1</v>
      </c>
      <c r="F2783" s="16" t="n">
        <v>452</v>
      </c>
      <c r="G2783" s="16" t="n">
        <v>0.15</v>
      </c>
      <c r="H2783" s="16" t="s">
        <v>81</v>
      </c>
      <c r="I2783" s="16" t="s">
        <v>47</v>
      </c>
      <c r="J2783" s="16" t="n">
        <v>4</v>
      </c>
      <c r="K2783" s="16" t="n">
        <v>4</v>
      </c>
      <c r="L2783" s="16" t="s">
        <v>41</v>
      </c>
      <c r="M2783" s="16" t="str">
        <f aca="false">IF(COUNTIF($A$2:A2783,A2783)&gt;1,"DUPLICATE","")</f>
        <v/>
      </c>
    </row>
    <row r="2784" customFormat="false" ht="15" hidden="false" customHeight="false" outlineLevel="0" collapsed="false">
      <c r="A2784" s="16" t="s">
        <v>3996</v>
      </c>
      <c r="B2784" s="16" t="s">
        <v>3986</v>
      </c>
      <c r="C2784" s="16" t="s">
        <v>986</v>
      </c>
      <c r="D2784" s="16" t="s">
        <v>108</v>
      </c>
      <c r="E2784" s="16" t="n">
        <v>2</v>
      </c>
      <c r="F2784" s="16" t="n">
        <v>3356</v>
      </c>
      <c r="G2784" s="16" t="n">
        <v>0</v>
      </c>
      <c r="H2784" s="16" t="s">
        <v>67</v>
      </c>
      <c r="I2784" s="16" t="s">
        <v>60</v>
      </c>
      <c r="J2784" s="16" t="n">
        <v>5</v>
      </c>
      <c r="K2784" s="16"/>
      <c r="L2784" s="16" t="s">
        <v>41</v>
      </c>
      <c r="M2784" s="16" t="str">
        <f aca="false">IF(COUNTIF($A$2:A2784,A2784)&gt;1,"DUPLICATE","")</f>
        <v/>
      </c>
    </row>
    <row r="2785" customFormat="false" ht="15" hidden="false" customHeight="false" outlineLevel="0" collapsed="false">
      <c r="A2785" s="16" t="s">
        <v>3997</v>
      </c>
      <c r="B2785" s="16" t="s">
        <v>3986</v>
      </c>
      <c r="C2785" s="16" t="s">
        <v>2576</v>
      </c>
      <c r="D2785" s="16" t="s">
        <v>66</v>
      </c>
      <c r="E2785" s="16" t="n">
        <v>1</v>
      </c>
      <c r="F2785" s="16" t="n">
        <v>14441</v>
      </c>
      <c r="G2785" s="16" t="n">
        <v>0</v>
      </c>
      <c r="H2785" s="16" t="s">
        <v>67</v>
      </c>
      <c r="I2785" s="16" t="s">
        <v>47</v>
      </c>
      <c r="J2785" s="16" t="n">
        <v>4</v>
      </c>
      <c r="K2785" s="16" t="n">
        <v>5</v>
      </c>
      <c r="L2785" s="16" t="s">
        <v>41</v>
      </c>
      <c r="M2785" s="16" t="str">
        <f aca="false">IF(COUNTIF($A$2:A2785,A2785)&gt;1,"DUPLICATE","")</f>
        <v/>
      </c>
    </row>
    <row r="2786" customFormat="false" ht="15" hidden="false" customHeight="false" outlineLevel="0" collapsed="false">
      <c r="A2786" s="16" t="s">
        <v>3998</v>
      </c>
      <c r="B2786" s="16" t="s">
        <v>3986</v>
      </c>
      <c r="C2786" s="16" t="s">
        <v>338</v>
      </c>
      <c r="D2786" s="16" t="s">
        <v>66</v>
      </c>
      <c r="E2786" s="16" t="n">
        <v>1</v>
      </c>
      <c r="F2786" s="16" t="n">
        <v>15396</v>
      </c>
      <c r="G2786" s="16" t="n">
        <v>0.1</v>
      </c>
      <c r="H2786" s="16" t="s">
        <v>797</v>
      </c>
      <c r="I2786" s="16" t="s">
        <v>71</v>
      </c>
      <c r="J2786" s="16" t="n">
        <v>3</v>
      </c>
      <c r="K2786" s="16" t="n">
        <v>5</v>
      </c>
      <c r="L2786" s="16" t="s">
        <v>41</v>
      </c>
      <c r="M2786" s="16" t="str">
        <f aca="false">IF(COUNTIF($A$2:A2786,A2786)&gt;1,"DUPLICATE","")</f>
        <v/>
      </c>
    </row>
    <row r="2787" customFormat="false" ht="15" hidden="false" customHeight="false" outlineLevel="0" collapsed="false">
      <c r="A2787" s="16" t="s">
        <v>3999</v>
      </c>
      <c r="B2787" s="16" t="s">
        <v>3986</v>
      </c>
      <c r="C2787" s="16" t="s">
        <v>2747</v>
      </c>
      <c r="D2787" s="16" t="s">
        <v>179</v>
      </c>
      <c r="E2787" s="16" t="n">
        <v>3</v>
      </c>
      <c r="F2787" s="16" t="n">
        <v>2418</v>
      </c>
      <c r="G2787" s="16" t="n">
        <v>0.05</v>
      </c>
      <c r="H2787" s="16" t="s">
        <v>208</v>
      </c>
      <c r="I2787" s="16"/>
      <c r="J2787" s="16" t="n">
        <v>6</v>
      </c>
      <c r="K2787" s="16" t="n">
        <v>5</v>
      </c>
      <c r="L2787" s="16" t="s">
        <v>41</v>
      </c>
      <c r="M2787" s="16" t="str">
        <f aca="false">IF(COUNTIF($A$2:A2787,A2787)&gt;1,"DUPLICATE","")</f>
        <v/>
      </c>
    </row>
    <row r="2788" customFormat="false" ht="15" hidden="false" customHeight="false" outlineLevel="0" collapsed="false">
      <c r="A2788" s="16" t="s">
        <v>4000</v>
      </c>
      <c r="B2788" s="16" t="s">
        <v>3986</v>
      </c>
      <c r="C2788" s="16" t="s">
        <v>215</v>
      </c>
      <c r="D2788" s="16" t="s">
        <v>721</v>
      </c>
      <c r="E2788" s="16" t="n">
        <v>3</v>
      </c>
      <c r="F2788" s="16" t="n">
        <v>508</v>
      </c>
      <c r="G2788" s="16" t="n">
        <v>0</v>
      </c>
      <c r="H2788" s="16" t="s">
        <v>527</v>
      </c>
      <c r="I2788" s="16" t="s">
        <v>40</v>
      </c>
      <c r="J2788" s="16" t="n">
        <v>3</v>
      </c>
      <c r="K2788" s="16" t="n">
        <v>3</v>
      </c>
      <c r="L2788" s="16" t="s">
        <v>57</v>
      </c>
      <c r="M2788" s="16" t="str">
        <f aca="false">IF(COUNTIF($A$2:A2788,A2788)&gt;1,"DUPLICATE","")</f>
        <v/>
      </c>
    </row>
    <row r="2789" customFormat="false" ht="15" hidden="false" customHeight="false" outlineLevel="0" collapsed="false">
      <c r="A2789" s="16" t="s">
        <v>4001</v>
      </c>
      <c r="B2789" s="16" t="s">
        <v>3986</v>
      </c>
      <c r="C2789" s="16" t="s">
        <v>435</v>
      </c>
      <c r="D2789" s="16" t="s">
        <v>77</v>
      </c>
      <c r="E2789" s="16" t="n">
        <v>3</v>
      </c>
      <c r="F2789" s="16" t="n">
        <v>353</v>
      </c>
      <c r="G2789" s="16" t="n">
        <v>0.3</v>
      </c>
      <c r="H2789" s="16" t="s">
        <v>70</v>
      </c>
      <c r="I2789" s="16" t="s">
        <v>47</v>
      </c>
      <c r="J2789" s="16" t="n">
        <v>4</v>
      </c>
      <c r="K2789" s="16" t="n">
        <v>3</v>
      </c>
      <c r="L2789" s="16" t="s">
        <v>41</v>
      </c>
      <c r="M2789" s="16" t="str">
        <f aca="false">IF(COUNTIF($A$2:A2789,A2789)&gt;1,"DUPLICATE","")</f>
        <v/>
      </c>
    </row>
    <row r="2790" customFormat="false" ht="15" hidden="false" customHeight="false" outlineLevel="0" collapsed="false">
      <c r="A2790" s="16" t="s">
        <v>4002</v>
      </c>
      <c r="B2790" s="16" t="s">
        <v>3986</v>
      </c>
      <c r="C2790" s="16" t="s">
        <v>3652</v>
      </c>
      <c r="D2790" s="16" t="s">
        <v>254</v>
      </c>
      <c r="E2790" s="16" t="n">
        <v>1</v>
      </c>
      <c r="F2790" s="16" t="n">
        <v>950</v>
      </c>
      <c r="G2790" s="16" t="n">
        <v>0.15</v>
      </c>
      <c r="H2790" s="16" t="s">
        <v>130</v>
      </c>
      <c r="I2790" s="16" t="s">
        <v>60</v>
      </c>
      <c r="J2790" s="16" t="n">
        <v>3</v>
      </c>
      <c r="K2790" s="16" t="n">
        <v>4</v>
      </c>
      <c r="L2790" s="16" t="s">
        <v>57</v>
      </c>
      <c r="M2790" s="16" t="str">
        <f aca="false">IF(COUNTIF($A$2:A2790,A2790)&gt;1,"DUPLICATE","")</f>
        <v/>
      </c>
    </row>
    <row r="2791" customFormat="false" ht="15" hidden="false" customHeight="false" outlineLevel="0" collapsed="false">
      <c r="A2791" s="16" t="s">
        <v>4003</v>
      </c>
      <c r="B2791" s="16" t="s">
        <v>3986</v>
      </c>
      <c r="C2791" s="16" t="s">
        <v>764</v>
      </c>
      <c r="D2791" s="16" t="s">
        <v>393</v>
      </c>
      <c r="E2791" s="16" t="n">
        <v>1</v>
      </c>
      <c r="F2791" s="16" t="n">
        <v>514</v>
      </c>
      <c r="G2791" s="16" t="n">
        <v>0</v>
      </c>
      <c r="H2791" s="16" t="s">
        <v>130</v>
      </c>
      <c r="I2791" s="16" t="s">
        <v>71</v>
      </c>
      <c r="J2791" s="16" t="n">
        <v>5</v>
      </c>
      <c r="K2791" s="16"/>
      <c r="L2791" s="16" t="s">
        <v>174</v>
      </c>
      <c r="M2791" s="16" t="str">
        <f aca="false">IF(COUNTIF($A$2:A2791,A2791)&gt;1,"DUPLICATE","")</f>
        <v/>
      </c>
    </row>
    <row r="2792" customFormat="false" ht="15" hidden="false" customHeight="false" outlineLevel="0" collapsed="false">
      <c r="A2792" s="16" t="s">
        <v>4004</v>
      </c>
      <c r="B2792" s="16" t="s">
        <v>3986</v>
      </c>
      <c r="C2792" s="16" t="s">
        <v>44</v>
      </c>
      <c r="D2792" s="16" t="s">
        <v>136</v>
      </c>
      <c r="E2792" s="16" t="n">
        <v>1</v>
      </c>
      <c r="F2792" s="16" t="n">
        <v>2255</v>
      </c>
      <c r="G2792" s="16" t="n">
        <v>0</v>
      </c>
      <c r="H2792" s="16" t="s">
        <v>46</v>
      </c>
      <c r="I2792" s="16" t="s">
        <v>60</v>
      </c>
      <c r="J2792" s="16" t="n">
        <v>3</v>
      </c>
      <c r="K2792" s="16" t="n">
        <v>5</v>
      </c>
      <c r="L2792" s="16" t="s">
        <v>41</v>
      </c>
      <c r="M2792" s="16" t="str">
        <f aca="false">IF(COUNTIF($A$2:A2792,A2792)&gt;1,"DUPLICATE","")</f>
        <v/>
      </c>
    </row>
    <row r="2793" customFormat="false" ht="15" hidden="false" customHeight="false" outlineLevel="0" collapsed="false">
      <c r="A2793" s="16" t="s">
        <v>4005</v>
      </c>
      <c r="B2793" s="16" t="s">
        <v>3986</v>
      </c>
      <c r="C2793" s="16" t="s">
        <v>1234</v>
      </c>
      <c r="D2793" s="16" t="s">
        <v>165</v>
      </c>
      <c r="E2793" s="16" t="n">
        <v>1</v>
      </c>
      <c r="F2793" s="16" t="n">
        <v>937</v>
      </c>
      <c r="G2793" s="16" t="n">
        <v>0.05</v>
      </c>
      <c r="H2793" s="16" t="s">
        <v>39</v>
      </c>
      <c r="I2793" s="16" t="s">
        <v>60</v>
      </c>
      <c r="J2793" s="16" t="n">
        <v>5</v>
      </c>
      <c r="K2793" s="16" t="n">
        <v>4</v>
      </c>
      <c r="L2793" s="16" t="s">
        <v>41</v>
      </c>
      <c r="M2793" s="16" t="str">
        <f aca="false">IF(COUNTIF($A$2:A2793,A2793)&gt;1,"DUPLICATE","")</f>
        <v/>
      </c>
    </row>
    <row r="2794" customFormat="false" ht="15" hidden="false" customHeight="false" outlineLevel="0" collapsed="false">
      <c r="A2794" s="16" t="s">
        <v>4006</v>
      </c>
      <c r="B2794" s="16" t="s">
        <v>3986</v>
      </c>
      <c r="C2794" s="16" t="s">
        <v>272</v>
      </c>
      <c r="D2794" s="16" t="s">
        <v>51</v>
      </c>
      <c r="E2794" s="16" t="n">
        <v>2</v>
      </c>
      <c r="F2794" s="16" t="n">
        <v>2313</v>
      </c>
      <c r="G2794" s="16" t="n">
        <v>0.15</v>
      </c>
      <c r="H2794" s="16" t="s">
        <v>130</v>
      </c>
      <c r="I2794" s="16" t="s">
        <v>40</v>
      </c>
      <c r="J2794" s="16" t="n">
        <v>2</v>
      </c>
      <c r="K2794" s="16" t="n">
        <v>4</v>
      </c>
      <c r="L2794" s="16" t="s">
        <v>41</v>
      </c>
      <c r="M2794" s="16" t="str">
        <f aca="false">IF(COUNTIF($A$2:A2794,A2794)&gt;1,"DUPLICATE","")</f>
        <v/>
      </c>
    </row>
    <row r="2795" customFormat="false" ht="15" hidden="false" customHeight="false" outlineLevel="0" collapsed="false">
      <c r="A2795" s="16" t="s">
        <v>4007</v>
      </c>
      <c r="B2795" s="16" t="s">
        <v>3986</v>
      </c>
      <c r="C2795" s="16" t="s">
        <v>167</v>
      </c>
      <c r="D2795" s="16" t="s">
        <v>254</v>
      </c>
      <c r="E2795" s="16" t="n">
        <v>1</v>
      </c>
      <c r="F2795" s="16" t="n">
        <v>1043</v>
      </c>
      <c r="G2795" s="16" t="n">
        <v>0</v>
      </c>
      <c r="H2795" s="16" t="s">
        <v>70</v>
      </c>
      <c r="I2795" s="16" t="s">
        <v>71</v>
      </c>
      <c r="J2795" s="16" t="n">
        <v>4</v>
      </c>
      <c r="K2795" s="16" t="n">
        <v>5</v>
      </c>
      <c r="L2795" s="16" t="s">
        <v>41</v>
      </c>
      <c r="M2795" s="16" t="str">
        <f aca="false">IF(COUNTIF($A$2:A2795,A2795)&gt;1,"DUPLICATE","")</f>
        <v/>
      </c>
    </row>
    <row r="2796" customFormat="false" ht="15" hidden="false" customHeight="false" outlineLevel="0" collapsed="false">
      <c r="A2796" s="16" t="s">
        <v>4008</v>
      </c>
      <c r="B2796" s="16" t="s">
        <v>3986</v>
      </c>
      <c r="C2796" s="16" t="s">
        <v>249</v>
      </c>
      <c r="D2796" s="16" t="s">
        <v>219</v>
      </c>
      <c r="E2796" s="16" t="n">
        <v>2</v>
      </c>
      <c r="F2796" s="16" t="n">
        <v>1353</v>
      </c>
      <c r="G2796" s="16" t="n">
        <v>0.2</v>
      </c>
      <c r="H2796" s="16" t="s">
        <v>46</v>
      </c>
      <c r="I2796" s="16" t="s">
        <v>40</v>
      </c>
      <c r="J2796" s="16" t="n">
        <v>3</v>
      </c>
      <c r="K2796" s="16" t="n">
        <v>3</v>
      </c>
      <c r="L2796" s="16" t="s">
        <v>57</v>
      </c>
      <c r="M2796" s="16" t="str">
        <f aca="false">IF(COUNTIF($A$2:A2796,A2796)&gt;1,"DUPLICATE","")</f>
        <v/>
      </c>
    </row>
    <row r="2797" customFormat="false" ht="15" hidden="false" customHeight="false" outlineLevel="0" collapsed="false">
      <c r="A2797" s="16" t="s">
        <v>4009</v>
      </c>
      <c r="B2797" s="16" t="s">
        <v>3986</v>
      </c>
      <c r="C2797" s="16" t="s">
        <v>312</v>
      </c>
      <c r="D2797" s="16" t="s">
        <v>115</v>
      </c>
      <c r="E2797" s="16" t="n">
        <v>1</v>
      </c>
      <c r="F2797" s="16" t="n">
        <v>293</v>
      </c>
      <c r="G2797" s="16" t="n">
        <v>0</v>
      </c>
      <c r="H2797" s="16" t="s">
        <v>130</v>
      </c>
      <c r="I2797" s="16" t="s">
        <v>60</v>
      </c>
      <c r="J2797" s="16" t="n">
        <v>6</v>
      </c>
      <c r="K2797" s="16" t="n">
        <v>4</v>
      </c>
      <c r="L2797" s="16" t="s">
        <v>41</v>
      </c>
      <c r="M2797" s="16" t="str">
        <f aca="false">IF(COUNTIF($A$2:A2797,A2797)&gt;1,"DUPLICATE","")</f>
        <v/>
      </c>
    </row>
    <row r="2798" customFormat="false" ht="15" hidden="false" customHeight="false" outlineLevel="0" collapsed="false">
      <c r="A2798" s="16" t="s">
        <v>4010</v>
      </c>
      <c r="B2798" s="16" t="s">
        <v>3986</v>
      </c>
      <c r="C2798" s="16" t="s">
        <v>1936</v>
      </c>
      <c r="D2798" s="16" t="s">
        <v>300</v>
      </c>
      <c r="E2798" s="16" t="n">
        <v>1</v>
      </c>
      <c r="F2798" s="16" t="n">
        <v>2560</v>
      </c>
      <c r="G2798" s="16" t="n">
        <v>0.2</v>
      </c>
      <c r="H2798" s="16" t="s">
        <v>130</v>
      </c>
      <c r="I2798" s="16" t="s">
        <v>40</v>
      </c>
      <c r="J2798" s="16" t="n">
        <v>4</v>
      </c>
      <c r="K2798" s="16" t="n">
        <v>4</v>
      </c>
      <c r="L2798" s="16" t="s">
        <v>41</v>
      </c>
      <c r="M2798" s="16" t="str">
        <f aca="false">IF(COUNTIF($A$2:A2798,A2798)&gt;1,"DUPLICATE","")</f>
        <v/>
      </c>
    </row>
    <row r="2799" customFormat="false" ht="15" hidden="false" customHeight="false" outlineLevel="0" collapsed="false">
      <c r="A2799" s="16" t="s">
        <v>4011</v>
      </c>
      <c r="B2799" s="16" t="s">
        <v>3986</v>
      </c>
      <c r="C2799" s="16" t="s">
        <v>1371</v>
      </c>
      <c r="D2799" s="16" t="s">
        <v>126</v>
      </c>
      <c r="E2799" s="16" t="n">
        <v>1</v>
      </c>
      <c r="F2799" s="16" t="n">
        <v>415</v>
      </c>
      <c r="G2799" s="16" t="n">
        <v>0</v>
      </c>
      <c r="H2799" s="16" t="s">
        <v>565</v>
      </c>
      <c r="I2799" s="16" t="s">
        <v>40</v>
      </c>
      <c r="J2799" s="16" t="n">
        <v>3</v>
      </c>
      <c r="K2799" s="16" t="n">
        <v>3</v>
      </c>
      <c r="L2799" s="16" t="s">
        <v>41</v>
      </c>
      <c r="M2799" s="16" t="str">
        <f aca="false">IF(COUNTIF($A$2:A2799,A2799)&gt;1,"DUPLICATE","")</f>
        <v/>
      </c>
    </row>
    <row r="2800" customFormat="false" ht="15" hidden="false" customHeight="false" outlineLevel="0" collapsed="false">
      <c r="A2800" s="16" t="s">
        <v>4012</v>
      </c>
      <c r="B2800" s="16" t="s">
        <v>4013</v>
      </c>
      <c r="C2800" s="16" t="s">
        <v>1087</v>
      </c>
      <c r="D2800" s="16" t="s">
        <v>300</v>
      </c>
      <c r="E2800" s="16" t="n">
        <v>2</v>
      </c>
      <c r="F2800" s="16" t="n">
        <v>2552</v>
      </c>
      <c r="G2800" s="16" t="n">
        <v>0.05</v>
      </c>
      <c r="H2800" s="16" t="s">
        <v>39</v>
      </c>
      <c r="I2800" s="16" t="s">
        <v>60</v>
      </c>
      <c r="J2800" s="16" t="n">
        <v>3</v>
      </c>
      <c r="K2800" s="16" t="n">
        <v>5</v>
      </c>
      <c r="L2800" s="16" t="s">
        <v>174</v>
      </c>
      <c r="M2800" s="16" t="str">
        <f aca="false">IF(COUNTIF($A$2:A2800,A2800)&gt;1,"DUPLICATE","")</f>
        <v/>
      </c>
    </row>
    <row r="2801" customFormat="false" ht="15" hidden="false" customHeight="false" outlineLevel="0" collapsed="false">
      <c r="A2801" s="16" t="s">
        <v>4014</v>
      </c>
      <c r="B2801" s="16" t="s">
        <v>4013</v>
      </c>
      <c r="C2801" s="16" t="s">
        <v>1150</v>
      </c>
      <c r="D2801" s="16" t="s">
        <v>165</v>
      </c>
      <c r="E2801" s="16" t="n">
        <v>1</v>
      </c>
      <c r="F2801" s="16" t="n">
        <v>904</v>
      </c>
      <c r="G2801" s="16" t="n">
        <v>0.15</v>
      </c>
      <c r="H2801" s="16" t="s">
        <v>655</v>
      </c>
      <c r="I2801" s="16" t="s">
        <v>40</v>
      </c>
      <c r="J2801" s="16" t="n">
        <v>2</v>
      </c>
      <c r="K2801" s="16" t="n">
        <v>3</v>
      </c>
      <c r="L2801" s="16" t="s">
        <v>57</v>
      </c>
      <c r="M2801" s="16" t="str">
        <f aca="false">IF(COUNTIF($A$2:A2801,A2801)&gt;1,"DUPLICATE","")</f>
        <v/>
      </c>
    </row>
    <row r="2802" customFormat="false" ht="15" hidden="false" customHeight="false" outlineLevel="0" collapsed="false">
      <c r="A2802" s="16" t="s">
        <v>4015</v>
      </c>
      <c r="B2802" s="16" t="s">
        <v>4013</v>
      </c>
      <c r="C2802" s="16" t="s">
        <v>380</v>
      </c>
      <c r="D2802" s="16" t="s">
        <v>232</v>
      </c>
      <c r="E2802" s="16" t="n">
        <v>1</v>
      </c>
      <c r="F2802" s="16" t="n">
        <v>1900</v>
      </c>
      <c r="G2802" s="16" t="n">
        <v>0.05</v>
      </c>
      <c r="H2802" s="16" t="s">
        <v>39</v>
      </c>
      <c r="I2802" s="16" t="s">
        <v>71</v>
      </c>
      <c r="J2802" s="16" t="n">
        <v>2</v>
      </c>
      <c r="K2802" s="16" t="n">
        <v>4</v>
      </c>
      <c r="L2802" s="16" t="s">
        <v>41</v>
      </c>
      <c r="M2802" s="16" t="str">
        <f aca="false">IF(COUNTIF($A$2:A2802,A2802)&gt;1,"DUPLICATE","")</f>
        <v/>
      </c>
    </row>
    <row r="2803" customFormat="false" ht="15" hidden="false" customHeight="false" outlineLevel="0" collapsed="false">
      <c r="A2803" s="16" t="s">
        <v>4016</v>
      </c>
      <c r="B2803" s="16" t="s">
        <v>4013</v>
      </c>
      <c r="C2803" s="16" t="s">
        <v>1131</v>
      </c>
      <c r="D2803" s="16" t="s">
        <v>225</v>
      </c>
      <c r="E2803" s="16" t="n">
        <v>2</v>
      </c>
      <c r="F2803" s="16" t="n">
        <v>391</v>
      </c>
      <c r="G2803" s="16" t="n">
        <v>0.1</v>
      </c>
      <c r="H2803" s="16" t="s">
        <v>67</v>
      </c>
      <c r="I2803" s="16" t="s">
        <v>100</v>
      </c>
      <c r="J2803" s="16" t="n">
        <v>7</v>
      </c>
      <c r="K2803" s="16" t="n">
        <v>3</v>
      </c>
      <c r="L2803" s="16" t="s">
        <v>57</v>
      </c>
      <c r="M2803" s="16" t="str">
        <f aca="false">IF(COUNTIF($A$2:A2803,A2803)&gt;1,"DUPLICATE","")</f>
        <v/>
      </c>
    </row>
    <row r="2804" customFormat="false" ht="15" hidden="false" customHeight="false" outlineLevel="0" collapsed="false">
      <c r="A2804" s="16" t="s">
        <v>4017</v>
      </c>
      <c r="B2804" s="16" t="s">
        <v>4013</v>
      </c>
      <c r="C2804" s="16" t="s">
        <v>952</v>
      </c>
      <c r="D2804" s="16" t="s">
        <v>95</v>
      </c>
      <c r="E2804" s="16" t="n">
        <v>1</v>
      </c>
      <c r="F2804" s="16" t="n">
        <v>1460</v>
      </c>
      <c r="G2804" s="16" t="n">
        <v>0.15</v>
      </c>
      <c r="H2804" s="16" t="s">
        <v>560</v>
      </c>
      <c r="I2804" s="16" t="s">
        <v>71</v>
      </c>
      <c r="J2804" s="16" t="n">
        <v>3</v>
      </c>
      <c r="K2804" s="16" t="n">
        <v>5</v>
      </c>
      <c r="L2804" s="16" t="s">
        <v>41</v>
      </c>
      <c r="M2804" s="16" t="str">
        <f aca="false">IF(COUNTIF($A$2:A2804,A2804)&gt;1,"DUPLICATE","")</f>
        <v/>
      </c>
    </row>
    <row r="2805" customFormat="false" ht="15" hidden="false" customHeight="false" outlineLevel="0" collapsed="false">
      <c r="A2805" s="16" t="s">
        <v>4018</v>
      </c>
      <c r="B2805" s="16" t="s">
        <v>4013</v>
      </c>
      <c r="C2805" s="16" t="s">
        <v>1436</v>
      </c>
      <c r="D2805" s="16" t="s">
        <v>179</v>
      </c>
      <c r="E2805" s="16" t="n">
        <v>1</v>
      </c>
      <c r="F2805" s="16" t="n">
        <v>2551</v>
      </c>
      <c r="G2805" s="16" t="n">
        <v>0</v>
      </c>
      <c r="H2805" s="16" t="s">
        <v>208</v>
      </c>
      <c r="I2805" s="16" t="s">
        <v>60</v>
      </c>
      <c r="J2805" s="16" t="n">
        <v>6</v>
      </c>
      <c r="K2805" s="16" t="n">
        <v>4</v>
      </c>
      <c r="L2805" s="16" t="s">
        <v>41</v>
      </c>
      <c r="M2805" s="16" t="str">
        <f aca="false">IF(COUNTIF($A$2:A2805,A2805)&gt;1,"DUPLICATE","")</f>
        <v/>
      </c>
    </row>
    <row r="2806" customFormat="false" ht="15" hidden="false" customHeight="false" outlineLevel="0" collapsed="false">
      <c r="A2806" s="16" t="s">
        <v>4019</v>
      </c>
      <c r="B2806" s="16" t="s">
        <v>4013</v>
      </c>
      <c r="C2806" s="16" t="s">
        <v>894</v>
      </c>
      <c r="D2806" s="16" t="s">
        <v>63</v>
      </c>
      <c r="E2806" s="16" t="n">
        <v>2</v>
      </c>
      <c r="F2806" s="16" t="n">
        <v>1565</v>
      </c>
      <c r="G2806" s="16" t="n">
        <v>0.05</v>
      </c>
      <c r="H2806" s="16" t="s">
        <v>70</v>
      </c>
      <c r="I2806" s="16" t="s">
        <v>71</v>
      </c>
      <c r="J2806" s="16" t="n">
        <v>5</v>
      </c>
      <c r="K2806" s="16" t="n">
        <v>5</v>
      </c>
      <c r="L2806" s="16" t="s">
        <v>41</v>
      </c>
      <c r="M2806" s="16" t="str">
        <f aca="false">IF(COUNTIF($A$2:A2806,A2806)&gt;1,"DUPLICATE","")</f>
        <v/>
      </c>
    </row>
    <row r="2807" customFormat="false" ht="15" hidden="false" customHeight="false" outlineLevel="0" collapsed="false">
      <c r="A2807" s="16" t="s">
        <v>4020</v>
      </c>
      <c r="B2807" s="16" t="s">
        <v>4013</v>
      </c>
      <c r="C2807" s="16" t="s">
        <v>457</v>
      </c>
      <c r="D2807" s="16" t="s">
        <v>139</v>
      </c>
      <c r="E2807" s="16" t="n">
        <v>3</v>
      </c>
      <c r="F2807" s="16" t="n">
        <v>365</v>
      </c>
      <c r="G2807" s="16" t="n">
        <v>0</v>
      </c>
      <c r="H2807" s="16" t="s">
        <v>112</v>
      </c>
      <c r="I2807" s="16" t="s">
        <v>47</v>
      </c>
      <c r="J2807" s="16" t="n">
        <v>2</v>
      </c>
      <c r="K2807" s="16" t="n">
        <v>4</v>
      </c>
      <c r="L2807" s="16" t="s">
        <v>41</v>
      </c>
      <c r="M2807" s="16" t="str">
        <f aca="false">IF(COUNTIF($A$2:A2807,A2807)&gt;1,"DUPLICATE","")</f>
        <v/>
      </c>
    </row>
    <row r="2808" customFormat="false" ht="15" hidden="false" customHeight="false" outlineLevel="0" collapsed="false">
      <c r="A2808" s="16" t="s">
        <v>4021</v>
      </c>
      <c r="B2808" s="16" t="s">
        <v>4013</v>
      </c>
      <c r="C2808" s="16" t="s">
        <v>1418</v>
      </c>
      <c r="D2808" s="16" t="s">
        <v>203</v>
      </c>
      <c r="E2808" s="16" t="n">
        <v>1</v>
      </c>
      <c r="F2808" s="16" t="n">
        <v>2535</v>
      </c>
      <c r="G2808" s="16" t="n">
        <v>0.15</v>
      </c>
      <c r="H2808" s="16" t="s">
        <v>130</v>
      </c>
      <c r="I2808" s="16" t="s">
        <v>40</v>
      </c>
      <c r="J2808" s="16" t="n">
        <v>2</v>
      </c>
      <c r="K2808" s="16" t="n">
        <v>5</v>
      </c>
      <c r="L2808" s="16" t="s">
        <v>41</v>
      </c>
      <c r="M2808" s="16" t="str">
        <f aca="false">IF(COUNTIF($A$2:A2808,A2808)&gt;1,"DUPLICATE","")</f>
        <v/>
      </c>
    </row>
    <row r="2809" customFormat="false" ht="15" hidden="false" customHeight="false" outlineLevel="0" collapsed="false">
      <c r="A2809" s="16" t="s">
        <v>4022</v>
      </c>
      <c r="B2809" s="16" t="s">
        <v>4013</v>
      </c>
      <c r="C2809" s="16" t="s">
        <v>886</v>
      </c>
      <c r="D2809" s="16" t="s">
        <v>77</v>
      </c>
      <c r="E2809" s="16" t="n">
        <v>1</v>
      </c>
      <c r="F2809" s="16" t="n">
        <v>344</v>
      </c>
      <c r="G2809" s="16" t="n">
        <v>0</v>
      </c>
      <c r="H2809" s="16" t="s">
        <v>67</v>
      </c>
      <c r="I2809" s="16" t="s">
        <v>47</v>
      </c>
      <c r="J2809" s="16" t="n">
        <v>4</v>
      </c>
      <c r="K2809" s="16" t="n">
        <v>4</v>
      </c>
      <c r="L2809" s="16" t="s">
        <v>41</v>
      </c>
      <c r="M2809" s="16" t="str">
        <f aca="false">IF(COUNTIF($A$2:A2809,A2809)&gt;1,"DUPLICATE","")</f>
        <v/>
      </c>
    </row>
    <row r="2810" customFormat="false" ht="15" hidden="false" customHeight="false" outlineLevel="0" collapsed="false">
      <c r="A2810" s="16" t="s">
        <v>4023</v>
      </c>
      <c r="B2810" s="16" t="s">
        <v>4013</v>
      </c>
      <c r="C2810" s="16" t="s">
        <v>1618</v>
      </c>
      <c r="D2810" s="16" t="s">
        <v>393</v>
      </c>
      <c r="E2810" s="16" t="n">
        <v>3</v>
      </c>
      <c r="F2810" s="16" t="n">
        <v>476</v>
      </c>
      <c r="G2810" s="16" t="n">
        <v>0.15</v>
      </c>
      <c r="H2810" s="16" t="s">
        <v>89</v>
      </c>
      <c r="I2810" s="16" t="s">
        <v>60</v>
      </c>
      <c r="J2810" s="16" t="n">
        <v>3</v>
      </c>
      <c r="K2810" s="16" t="n">
        <v>4</v>
      </c>
      <c r="L2810" s="16" t="s">
        <v>41</v>
      </c>
      <c r="M2810" s="16" t="str">
        <f aca="false">IF(COUNTIF($A$2:A2810,A2810)&gt;1,"DUPLICATE","")</f>
        <v/>
      </c>
    </row>
    <row r="2811" customFormat="false" ht="15" hidden="false" customHeight="false" outlineLevel="0" collapsed="false">
      <c r="A2811" s="16" t="s">
        <v>4024</v>
      </c>
      <c r="B2811" s="16" t="s">
        <v>4013</v>
      </c>
      <c r="C2811" s="16" t="s">
        <v>1384</v>
      </c>
      <c r="D2811" s="16" t="s">
        <v>396</v>
      </c>
      <c r="E2811" s="16" t="n">
        <v>1</v>
      </c>
      <c r="F2811" s="16" t="n">
        <v>5349</v>
      </c>
      <c r="G2811" s="16" t="n">
        <v>0.05</v>
      </c>
      <c r="H2811" s="16" t="s">
        <v>130</v>
      </c>
      <c r="I2811" s="16" t="s">
        <v>47</v>
      </c>
      <c r="J2811" s="16" t="n">
        <v>7</v>
      </c>
      <c r="K2811" s="16" t="n">
        <v>3</v>
      </c>
      <c r="L2811" s="16" t="s">
        <v>41</v>
      </c>
      <c r="M2811" s="16" t="str">
        <f aca="false">IF(COUNTIF($A$2:A2811,A2811)&gt;1,"DUPLICATE","")</f>
        <v/>
      </c>
    </row>
    <row r="2812" customFormat="false" ht="15" hidden="false" customHeight="false" outlineLevel="0" collapsed="false">
      <c r="A2812" s="16" t="s">
        <v>4025</v>
      </c>
      <c r="B2812" s="16" t="s">
        <v>4013</v>
      </c>
      <c r="C2812" s="16" t="s">
        <v>1708</v>
      </c>
      <c r="D2812" s="16" t="s">
        <v>222</v>
      </c>
      <c r="E2812" s="16" t="n">
        <v>3</v>
      </c>
      <c r="F2812" s="16" t="n">
        <v>1989</v>
      </c>
      <c r="G2812" s="16" t="n">
        <v>0.15</v>
      </c>
      <c r="H2812" s="16" t="s">
        <v>81</v>
      </c>
      <c r="I2812" s="16" t="s">
        <v>71</v>
      </c>
      <c r="J2812" s="16" t="n">
        <v>4</v>
      </c>
      <c r="K2812" s="16" t="n">
        <v>3</v>
      </c>
      <c r="L2812" s="16" t="s">
        <v>41</v>
      </c>
      <c r="M2812" s="16" t="str">
        <f aca="false">IF(COUNTIF($A$2:A2812,A2812)&gt;1,"DUPLICATE","")</f>
        <v/>
      </c>
    </row>
    <row r="2813" customFormat="false" ht="15" hidden="false" customHeight="false" outlineLevel="0" collapsed="false">
      <c r="A2813" s="16" t="s">
        <v>4026</v>
      </c>
      <c r="B2813" s="16" t="s">
        <v>4013</v>
      </c>
      <c r="C2813" s="16" t="s">
        <v>902</v>
      </c>
      <c r="D2813" s="16" t="s">
        <v>66</v>
      </c>
      <c r="E2813" s="16" t="n">
        <v>4</v>
      </c>
      <c r="F2813" s="16" t="s">
        <v>4027</v>
      </c>
      <c r="G2813" s="16" t="n">
        <v>0.05</v>
      </c>
      <c r="H2813" s="16" t="s">
        <v>81</v>
      </c>
      <c r="I2813" s="16" t="s">
        <v>60</v>
      </c>
      <c r="J2813" s="16" t="n">
        <v>2</v>
      </c>
      <c r="K2813" s="16" t="n">
        <v>5</v>
      </c>
      <c r="L2813" s="16" t="s">
        <v>41</v>
      </c>
      <c r="M2813" s="16" t="str">
        <f aca="false">IF(COUNTIF($A$2:A2813,A2813)&gt;1,"DUPLICATE","")</f>
        <v/>
      </c>
    </row>
    <row r="2814" customFormat="false" ht="15" hidden="false" customHeight="false" outlineLevel="0" collapsed="false">
      <c r="A2814" s="16" t="s">
        <v>4028</v>
      </c>
      <c r="B2814" s="16" t="s">
        <v>4013</v>
      </c>
      <c r="C2814" s="16" t="s">
        <v>466</v>
      </c>
      <c r="D2814" s="16" t="s">
        <v>55</v>
      </c>
      <c r="E2814" s="16" t="n">
        <v>1</v>
      </c>
      <c r="F2814" s="16" t="n">
        <v>1935</v>
      </c>
      <c r="G2814" s="16" t="n">
        <v>0.1</v>
      </c>
      <c r="H2814" s="16" t="s">
        <v>208</v>
      </c>
      <c r="I2814" s="16" t="s">
        <v>40</v>
      </c>
      <c r="J2814" s="16" t="n">
        <v>7</v>
      </c>
      <c r="K2814" s="16" t="n">
        <v>3</v>
      </c>
      <c r="L2814" s="16" t="s">
        <v>41</v>
      </c>
      <c r="M2814" s="16" t="str">
        <f aca="false">IF(COUNTIF($A$2:A2814,A2814)&gt;1,"DUPLICATE","")</f>
        <v/>
      </c>
    </row>
    <row r="2815" customFormat="false" ht="15" hidden="false" customHeight="false" outlineLevel="0" collapsed="false">
      <c r="A2815" s="16" t="s">
        <v>4029</v>
      </c>
      <c r="B2815" s="16" t="s">
        <v>4013</v>
      </c>
      <c r="C2815" s="16" t="s">
        <v>4030</v>
      </c>
      <c r="D2815" s="16" t="s">
        <v>51</v>
      </c>
      <c r="E2815" s="16" t="n">
        <v>2</v>
      </c>
      <c r="F2815" s="16" t="s">
        <v>4031</v>
      </c>
      <c r="G2815" s="16" t="n">
        <v>0</v>
      </c>
      <c r="H2815" s="16" t="s">
        <v>527</v>
      </c>
      <c r="I2815" s="16" t="s">
        <v>60</v>
      </c>
      <c r="J2815" s="16" t="n">
        <v>5</v>
      </c>
      <c r="K2815" s="16"/>
      <c r="L2815" s="16" t="s">
        <v>57</v>
      </c>
      <c r="M2815" s="16" t="str">
        <f aca="false">IF(COUNTIF($A$2:A2815,A2815)&gt;1,"DUPLICATE","")</f>
        <v/>
      </c>
    </row>
    <row r="2816" customFormat="false" ht="15" hidden="false" customHeight="false" outlineLevel="0" collapsed="false">
      <c r="A2816" s="16" t="s">
        <v>4032</v>
      </c>
      <c r="B2816" s="16" t="s">
        <v>4013</v>
      </c>
      <c r="C2816" s="16" t="s">
        <v>1731</v>
      </c>
      <c r="D2816" s="16" t="s">
        <v>229</v>
      </c>
      <c r="E2816" s="16" t="n">
        <v>1</v>
      </c>
      <c r="F2816" s="16" t="n">
        <v>457</v>
      </c>
      <c r="G2816" s="16" t="n">
        <v>0.1</v>
      </c>
      <c r="H2816" s="16" t="s">
        <v>56</v>
      </c>
      <c r="I2816" s="16" t="s">
        <v>40</v>
      </c>
      <c r="J2816" s="16" t="n">
        <v>6</v>
      </c>
      <c r="K2816" s="16" t="n">
        <v>4</v>
      </c>
      <c r="L2816" s="16" t="s">
        <v>41</v>
      </c>
      <c r="M2816" s="16" t="str">
        <f aca="false">IF(COUNTIF($A$2:A2816,A2816)&gt;1,"DUPLICATE","")</f>
        <v/>
      </c>
    </row>
    <row r="2817" customFormat="false" ht="15" hidden="false" customHeight="false" outlineLevel="0" collapsed="false">
      <c r="A2817" s="16" t="s">
        <v>4033</v>
      </c>
      <c r="B2817" s="16" t="s">
        <v>4013</v>
      </c>
      <c r="C2817" s="16" t="s">
        <v>1183</v>
      </c>
      <c r="D2817" s="16" t="s">
        <v>262</v>
      </c>
      <c r="E2817" s="16" t="n">
        <v>1</v>
      </c>
      <c r="F2817" s="16" t="n">
        <v>788</v>
      </c>
      <c r="G2817" s="16" t="n">
        <v>0.1</v>
      </c>
      <c r="H2817" s="16" t="s">
        <v>208</v>
      </c>
      <c r="I2817" s="16" t="s">
        <v>40</v>
      </c>
      <c r="J2817" s="16" t="n">
        <v>5</v>
      </c>
      <c r="K2817" s="16" t="n">
        <v>5</v>
      </c>
      <c r="L2817" s="16" t="s">
        <v>174</v>
      </c>
      <c r="M2817" s="16" t="str">
        <f aca="false">IF(COUNTIF($A$2:A2817,A2817)&gt;1,"DUPLICATE","")</f>
        <v/>
      </c>
    </row>
    <row r="2818" customFormat="false" ht="15" hidden="false" customHeight="false" outlineLevel="0" collapsed="false">
      <c r="A2818" s="16" t="s">
        <v>4034</v>
      </c>
      <c r="B2818" s="16" t="s">
        <v>4013</v>
      </c>
      <c r="C2818" s="16" t="s">
        <v>270</v>
      </c>
      <c r="D2818" s="16" t="s">
        <v>262</v>
      </c>
      <c r="E2818" s="16" t="n">
        <v>2</v>
      </c>
      <c r="F2818" s="16" t="n">
        <v>795</v>
      </c>
      <c r="G2818" s="16" t="n">
        <v>0.1</v>
      </c>
      <c r="H2818" s="16" t="s">
        <v>46</v>
      </c>
      <c r="I2818" s="16" t="s">
        <v>40</v>
      </c>
      <c r="J2818" s="16" t="n">
        <v>3</v>
      </c>
      <c r="K2818" s="16" t="n">
        <v>4</v>
      </c>
      <c r="L2818" s="16" t="s">
        <v>41</v>
      </c>
      <c r="M2818" s="16" t="str">
        <f aca="false">IF(COUNTIF($A$2:A2818,A2818)&gt;1,"DUPLICATE","")</f>
        <v/>
      </c>
    </row>
    <row r="2819" customFormat="false" ht="15" hidden="false" customHeight="false" outlineLevel="0" collapsed="false">
      <c r="A2819" s="16" t="s">
        <v>4035</v>
      </c>
      <c r="B2819" s="16" t="s">
        <v>4013</v>
      </c>
      <c r="C2819" s="16" t="s">
        <v>156</v>
      </c>
      <c r="D2819" s="16" t="s">
        <v>74</v>
      </c>
      <c r="E2819" s="16" t="n">
        <v>2</v>
      </c>
      <c r="F2819" s="16" t="n">
        <v>18977</v>
      </c>
      <c r="G2819" s="16" t="n">
        <v>0.1</v>
      </c>
      <c r="H2819" s="16" t="s">
        <v>112</v>
      </c>
      <c r="I2819" s="16" t="s">
        <v>47</v>
      </c>
      <c r="J2819" s="16" t="n">
        <v>2</v>
      </c>
      <c r="K2819" s="16" t="n">
        <v>5</v>
      </c>
      <c r="L2819" s="16" t="s">
        <v>41</v>
      </c>
      <c r="M2819" s="16" t="str">
        <f aca="false">IF(COUNTIF($A$2:A2819,A2819)&gt;1,"DUPLICATE","")</f>
        <v/>
      </c>
    </row>
    <row r="2820" customFormat="false" ht="15" hidden="false" customHeight="false" outlineLevel="0" collapsed="false">
      <c r="A2820" s="16" t="s">
        <v>4036</v>
      </c>
      <c r="B2820" s="16" t="s">
        <v>4037</v>
      </c>
      <c r="C2820" s="16" t="s">
        <v>3259</v>
      </c>
      <c r="D2820" s="16" t="s">
        <v>254</v>
      </c>
      <c r="E2820" s="16" t="n">
        <v>4</v>
      </c>
      <c r="F2820" s="16" t="n">
        <v>1008</v>
      </c>
      <c r="G2820" s="16" t="n">
        <v>0.3</v>
      </c>
      <c r="H2820" s="16" t="s">
        <v>39</v>
      </c>
      <c r="I2820" s="16" t="s">
        <v>60</v>
      </c>
      <c r="J2820" s="16" t="n">
        <v>2</v>
      </c>
      <c r="K2820" s="16" t="n">
        <v>3</v>
      </c>
      <c r="L2820" s="16" t="s">
        <v>57</v>
      </c>
      <c r="M2820" s="16" t="str">
        <f aca="false">IF(COUNTIF($A$2:A2820,A2820)&gt;1,"DUPLICATE","")</f>
        <v/>
      </c>
    </row>
    <row r="2821" customFormat="false" ht="15" hidden="false" customHeight="false" outlineLevel="0" collapsed="false">
      <c r="A2821" s="16" t="s">
        <v>4038</v>
      </c>
      <c r="B2821" s="16" t="s">
        <v>4037</v>
      </c>
      <c r="C2821" s="16" t="s">
        <v>322</v>
      </c>
      <c r="D2821" s="16" t="s">
        <v>216</v>
      </c>
      <c r="E2821" s="16" t="n">
        <v>5</v>
      </c>
      <c r="F2821" s="16" t="n">
        <v>883</v>
      </c>
      <c r="G2821" s="16" t="n">
        <v>0.3</v>
      </c>
      <c r="H2821" s="16" t="s">
        <v>233</v>
      </c>
      <c r="I2821" s="16" t="s">
        <v>71</v>
      </c>
      <c r="J2821" s="16" t="n">
        <v>4</v>
      </c>
      <c r="K2821" s="16"/>
      <c r="L2821" s="16" t="s">
        <v>41</v>
      </c>
      <c r="M2821" s="16" t="str">
        <f aca="false">IF(COUNTIF($A$2:A2821,A2821)&gt;1,"DUPLICATE","")</f>
        <v/>
      </c>
    </row>
    <row r="2822" customFormat="false" ht="15" hidden="false" customHeight="false" outlineLevel="0" collapsed="false">
      <c r="A2822" s="16" t="s">
        <v>4039</v>
      </c>
      <c r="B2822" s="16" t="s">
        <v>4037</v>
      </c>
      <c r="C2822" s="16" t="s">
        <v>1570</v>
      </c>
      <c r="D2822" s="16" t="s">
        <v>99</v>
      </c>
      <c r="E2822" s="16" t="n">
        <v>1</v>
      </c>
      <c r="F2822" s="16" t="n">
        <v>683</v>
      </c>
      <c r="G2822" s="16" t="n">
        <v>0.05</v>
      </c>
      <c r="H2822" s="16" t="s">
        <v>130</v>
      </c>
      <c r="I2822" s="16" t="s">
        <v>40</v>
      </c>
      <c r="J2822" s="16" t="n">
        <v>3</v>
      </c>
      <c r="K2822" s="16" t="n">
        <v>3</v>
      </c>
      <c r="L2822" s="16" t="s">
        <v>57</v>
      </c>
      <c r="M2822" s="16" t="str">
        <f aca="false">IF(COUNTIF($A$2:A2822,A2822)&gt;1,"DUPLICATE","")</f>
        <v/>
      </c>
    </row>
    <row r="2823" customFormat="false" ht="15" hidden="false" customHeight="false" outlineLevel="0" collapsed="false">
      <c r="A2823" s="16" t="s">
        <v>4040</v>
      </c>
      <c r="B2823" s="16" t="s">
        <v>4037</v>
      </c>
      <c r="C2823" s="16" t="s">
        <v>515</v>
      </c>
      <c r="D2823" s="16" t="s">
        <v>63</v>
      </c>
      <c r="E2823" s="16" t="n">
        <v>1</v>
      </c>
      <c r="F2823" s="16" t="n">
        <v>1512</v>
      </c>
      <c r="G2823" s="16" t="n">
        <v>0</v>
      </c>
      <c r="H2823" s="16" t="s">
        <v>39</v>
      </c>
      <c r="I2823" s="16" t="s">
        <v>60</v>
      </c>
      <c r="J2823" s="16" t="n">
        <v>4</v>
      </c>
      <c r="K2823" s="16" t="n">
        <v>5</v>
      </c>
      <c r="L2823" s="16" t="s">
        <v>41</v>
      </c>
      <c r="M2823" s="16" t="str">
        <f aca="false">IF(COUNTIF($A$2:A2823,A2823)&gt;1,"DUPLICATE","")</f>
        <v/>
      </c>
    </row>
    <row r="2824" customFormat="false" ht="15" hidden="false" customHeight="false" outlineLevel="0" collapsed="false">
      <c r="A2824" s="16" t="s">
        <v>4041</v>
      </c>
      <c r="B2824" s="16" t="s">
        <v>4037</v>
      </c>
      <c r="C2824" s="16" t="s">
        <v>500</v>
      </c>
      <c r="D2824" s="16" t="s">
        <v>80</v>
      </c>
      <c r="E2824" s="16" t="n">
        <v>1</v>
      </c>
      <c r="F2824" s="16" t="n">
        <v>1561</v>
      </c>
      <c r="G2824" s="16" t="n">
        <v>0.1</v>
      </c>
      <c r="H2824" s="16" t="s">
        <v>130</v>
      </c>
      <c r="I2824" s="16" t="s">
        <v>47</v>
      </c>
      <c r="J2824" s="16" t="n">
        <v>4</v>
      </c>
      <c r="K2824" s="16" t="n">
        <v>4</v>
      </c>
      <c r="L2824" s="16" t="s">
        <v>41</v>
      </c>
      <c r="M2824" s="16" t="str">
        <f aca="false">IF(COUNTIF($A$2:A2824,A2824)&gt;1,"DUPLICATE","")</f>
        <v/>
      </c>
    </row>
    <row r="2825" customFormat="false" ht="15" hidden="false" customHeight="false" outlineLevel="0" collapsed="false">
      <c r="A2825" s="16" t="s">
        <v>4042</v>
      </c>
      <c r="B2825" s="16" t="s">
        <v>4037</v>
      </c>
      <c r="C2825" s="16" t="s">
        <v>1170</v>
      </c>
      <c r="D2825" s="16" t="s">
        <v>229</v>
      </c>
      <c r="E2825" s="16" t="n">
        <v>2</v>
      </c>
      <c r="F2825" s="16" t="n">
        <v>441</v>
      </c>
      <c r="G2825" s="16" t="n">
        <v>0.1</v>
      </c>
      <c r="H2825" s="16" t="s">
        <v>39</v>
      </c>
      <c r="I2825" s="16" t="s">
        <v>47</v>
      </c>
      <c r="J2825" s="16" t="n">
        <v>3</v>
      </c>
      <c r="K2825" s="16" t="n">
        <v>4</v>
      </c>
      <c r="L2825" s="16" t="s">
        <v>41</v>
      </c>
      <c r="M2825" s="16" t="str">
        <f aca="false">IF(COUNTIF($A$2:A2825,A2825)&gt;1,"DUPLICATE","")</f>
        <v/>
      </c>
    </row>
    <row r="2826" customFormat="false" ht="15" hidden="false" customHeight="false" outlineLevel="0" collapsed="false">
      <c r="A2826" s="16" t="s">
        <v>4043</v>
      </c>
      <c r="B2826" s="16" t="s">
        <v>4037</v>
      </c>
      <c r="C2826" s="16" t="s">
        <v>682</v>
      </c>
      <c r="D2826" s="16" t="s">
        <v>412</v>
      </c>
      <c r="E2826" s="16" t="n">
        <v>1</v>
      </c>
      <c r="F2826" s="16" t="n">
        <v>1009</v>
      </c>
      <c r="G2826" s="16" t="n">
        <v>0</v>
      </c>
      <c r="H2826" s="16" t="s">
        <v>52</v>
      </c>
      <c r="I2826" s="16" t="s">
        <v>40</v>
      </c>
      <c r="J2826" s="16" t="n">
        <v>3</v>
      </c>
      <c r="K2826" s="16" t="n">
        <v>5</v>
      </c>
      <c r="L2826" s="16" t="s">
        <v>41</v>
      </c>
      <c r="M2826" s="16" t="str">
        <f aca="false">IF(COUNTIF($A$2:A2826,A2826)&gt;1,"DUPLICATE","")</f>
        <v/>
      </c>
    </row>
    <row r="2827" customFormat="false" ht="15" hidden="false" customHeight="false" outlineLevel="0" collapsed="false">
      <c r="A2827" s="16" t="s">
        <v>4044</v>
      </c>
      <c r="B2827" s="16" t="s">
        <v>4037</v>
      </c>
      <c r="C2827" s="16" t="s">
        <v>290</v>
      </c>
      <c r="D2827" s="16" t="s">
        <v>99</v>
      </c>
      <c r="E2827" s="16" t="n">
        <v>2</v>
      </c>
      <c r="F2827" s="16" t="n">
        <v>671</v>
      </c>
      <c r="G2827" s="16" t="n">
        <v>0</v>
      </c>
      <c r="H2827" s="16" t="s">
        <v>46</v>
      </c>
      <c r="I2827" s="16" t="s">
        <v>40</v>
      </c>
      <c r="J2827" s="16" t="n">
        <v>4</v>
      </c>
      <c r="K2827" s="16" t="n">
        <v>3</v>
      </c>
      <c r="L2827" s="16" t="s">
        <v>57</v>
      </c>
      <c r="M2827" s="16" t="str">
        <f aca="false">IF(COUNTIF($A$2:A2827,A2827)&gt;1,"DUPLICATE","")</f>
        <v/>
      </c>
    </row>
    <row r="2828" customFormat="false" ht="15" hidden="false" customHeight="false" outlineLevel="0" collapsed="false">
      <c r="A2828" s="16" t="s">
        <v>4045</v>
      </c>
      <c r="B2828" s="16" t="s">
        <v>4037</v>
      </c>
      <c r="C2828" s="16" t="s">
        <v>1314</v>
      </c>
      <c r="D2828" s="16" t="s">
        <v>51</v>
      </c>
      <c r="E2828" s="16" t="n">
        <v>1</v>
      </c>
      <c r="F2828" s="16" t="n">
        <v>2244</v>
      </c>
      <c r="G2828" s="16" t="n">
        <v>0.05</v>
      </c>
      <c r="H2828" s="16" t="s">
        <v>130</v>
      </c>
      <c r="I2828" s="16" t="s">
        <v>60</v>
      </c>
      <c r="J2828" s="16" t="n">
        <v>3</v>
      </c>
      <c r="K2828" s="16" t="n">
        <v>5</v>
      </c>
      <c r="L2828" s="16" t="s">
        <v>41</v>
      </c>
      <c r="M2828" s="16" t="str">
        <f aca="false">IF(COUNTIF($A$2:A2828,A2828)&gt;1,"DUPLICATE","")</f>
        <v/>
      </c>
    </row>
    <row r="2829" customFormat="false" ht="15" hidden="false" customHeight="false" outlineLevel="0" collapsed="false">
      <c r="A2829" s="16" t="s">
        <v>4046</v>
      </c>
      <c r="B2829" s="16" t="s">
        <v>4037</v>
      </c>
      <c r="C2829" s="16" t="s">
        <v>200</v>
      </c>
      <c r="D2829" s="16" t="s">
        <v>222</v>
      </c>
      <c r="E2829" s="16" t="n">
        <v>2</v>
      </c>
      <c r="F2829" s="16" t="n">
        <v>1840</v>
      </c>
      <c r="G2829" s="16" t="n">
        <v>0.15</v>
      </c>
      <c r="H2829" s="16" t="s">
        <v>39</v>
      </c>
      <c r="I2829" s="16" t="s">
        <v>60</v>
      </c>
      <c r="J2829" s="16" t="n">
        <v>3</v>
      </c>
      <c r="K2829" s="16" t="n">
        <v>5</v>
      </c>
      <c r="L2829" s="16" t="s">
        <v>41</v>
      </c>
      <c r="M2829" s="16" t="str">
        <f aca="false">IF(COUNTIF($A$2:A2829,A2829)&gt;1,"DUPLICATE","")</f>
        <v/>
      </c>
    </row>
    <row r="2830" customFormat="false" ht="15" hidden="false" customHeight="false" outlineLevel="0" collapsed="false">
      <c r="A2830" s="16" t="s">
        <v>4047</v>
      </c>
      <c r="B2830" s="16" t="s">
        <v>4037</v>
      </c>
      <c r="C2830" s="16" t="s">
        <v>2145</v>
      </c>
      <c r="D2830" s="16" t="s">
        <v>133</v>
      </c>
      <c r="E2830" s="16" t="n">
        <v>2</v>
      </c>
      <c r="F2830" s="16" t="n">
        <v>628</v>
      </c>
      <c r="G2830" s="16" t="n">
        <v>0.15</v>
      </c>
      <c r="H2830" s="16" t="s">
        <v>89</v>
      </c>
      <c r="I2830" s="16" t="s">
        <v>60</v>
      </c>
      <c r="J2830" s="16" t="n">
        <v>2</v>
      </c>
      <c r="K2830" s="16" t="n">
        <v>4</v>
      </c>
      <c r="L2830" s="16" t="s">
        <v>41</v>
      </c>
      <c r="M2830" s="16" t="str">
        <f aca="false">IF(COUNTIF($A$2:A2830,A2830)&gt;1,"DUPLICATE","")</f>
        <v/>
      </c>
    </row>
    <row r="2831" customFormat="false" ht="15" hidden="false" customHeight="false" outlineLevel="0" collapsed="false">
      <c r="A2831" s="16" t="s">
        <v>4048</v>
      </c>
      <c r="B2831" s="16" t="s">
        <v>4037</v>
      </c>
      <c r="C2831" s="16" t="s">
        <v>879</v>
      </c>
      <c r="D2831" s="16" t="s">
        <v>108</v>
      </c>
      <c r="E2831" s="16" t="n">
        <v>2</v>
      </c>
      <c r="F2831" s="16" t="n">
        <v>3476</v>
      </c>
      <c r="G2831" s="16" t="n">
        <v>0.05</v>
      </c>
      <c r="H2831" s="16" t="s">
        <v>39</v>
      </c>
      <c r="I2831" s="16" t="s">
        <v>71</v>
      </c>
      <c r="J2831" s="16" t="n">
        <v>2</v>
      </c>
      <c r="K2831" s="16" t="n">
        <v>2</v>
      </c>
      <c r="L2831" s="16" t="s">
        <v>57</v>
      </c>
      <c r="M2831" s="16" t="str">
        <f aca="false">IF(COUNTIF($A$2:A2831,A2831)&gt;1,"DUPLICATE","")</f>
        <v/>
      </c>
    </row>
    <row r="2832" customFormat="false" ht="15" hidden="false" customHeight="false" outlineLevel="0" collapsed="false">
      <c r="A2832" s="16" t="s">
        <v>4049</v>
      </c>
      <c r="B2832" s="16" t="s">
        <v>4037</v>
      </c>
      <c r="C2832" s="16" t="s">
        <v>1133</v>
      </c>
      <c r="D2832" s="16" t="s">
        <v>222</v>
      </c>
      <c r="E2832" s="16" t="n">
        <v>3</v>
      </c>
      <c r="F2832" s="16" t="n">
        <v>1830</v>
      </c>
      <c r="G2832" s="16"/>
      <c r="H2832" s="16" t="s">
        <v>70</v>
      </c>
      <c r="I2832" s="16" t="s">
        <v>47</v>
      </c>
      <c r="J2832" s="16" t="n">
        <v>8</v>
      </c>
      <c r="K2832" s="16" t="n">
        <v>2</v>
      </c>
      <c r="L2832" s="16" t="s">
        <v>57</v>
      </c>
      <c r="M2832" s="16" t="str">
        <f aca="false">IF(COUNTIF($A$2:A2832,A2832)&gt;1,"DUPLICATE","")</f>
        <v/>
      </c>
    </row>
    <row r="2833" customFormat="false" ht="15" hidden="false" customHeight="false" outlineLevel="0" collapsed="false">
      <c r="A2833" s="16" t="s">
        <v>4050</v>
      </c>
      <c r="B2833" s="16" t="s">
        <v>4037</v>
      </c>
      <c r="C2833" s="16" t="s">
        <v>835</v>
      </c>
      <c r="D2833" s="16" t="s">
        <v>179</v>
      </c>
      <c r="E2833" s="16" t="n">
        <v>1</v>
      </c>
      <c r="F2833" s="16" t="n">
        <v>2537</v>
      </c>
      <c r="G2833" s="16" t="n">
        <v>0</v>
      </c>
      <c r="H2833" s="16" t="s">
        <v>112</v>
      </c>
      <c r="I2833" s="16" t="s">
        <v>60</v>
      </c>
      <c r="J2833" s="16" t="n">
        <v>4</v>
      </c>
      <c r="K2833" s="16" t="n">
        <v>5</v>
      </c>
      <c r="L2833" s="16" t="s">
        <v>41</v>
      </c>
      <c r="M2833" s="16" t="str">
        <f aca="false">IF(COUNTIF($A$2:A2833,A2833)&gt;1,"DUPLICATE","")</f>
        <v/>
      </c>
    </row>
    <row r="2834" customFormat="false" ht="15" hidden="false" customHeight="false" outlineLevel="0" collapsed="false">
      <c r="A2834" s="16" t="s">
        <v>4051</v>
      </c>
      <c r="B2834" s="16" t="s">
        <v>4052</v>
      </c>
      <c r="C2834" s="16" t="s">
        <v>877</v>
      </c>
      <c r="D2834" s="16" t="s">
        <v>77</v>
      </c>
      <c r="E2834" s="16" t="n">
        <v>1</v>
      </c>
      <c r="F2834" s="16" t="n">
        <v>338</v>
      </c>
      <c r="G2834" s="16" t="n">
        <v>0</v>
      </c>
      <c r="H2834" s="16" t="s">
        <v>39</v>
      </c>
      <c r="I2834" s="16" t="s">
        <v>40</v>
      </c>
      <c r="J2834" s="16" t="n">
        <v>3</v>
      </c>
      <c r="K2834" s="16" t="n">
        <v>4</v>
      </c>
      <c r="L2834" s="16" t="s">
        <v>41</v>
      </c>
      <c r="M2834" s="16" t="str">
        <f aca="false">IF(COUNTIF($A$2:A2834,A2834)&gt;1,"DUPLICATE","")</f>
        <v/>
      </c>
    </row>
    <row r="2835" customFormat="false" ht="15" hidden="false" customHeight="false" outlineLevel="0" collapsed="false">
      <c r="A2835" s="16" t="s">
        <v>4053</v>
      </c>
      <c r="B2835" s="16" t="s">
        <v>4037</v>
      </c>
      <c r="C2835" s="16" t="s">
        <v>1936</v>
      </c>
      <c r="D2835" s="16" t="s">
        <v>291</v>
      </c>
      <c r="E2835" s="16" t="n">
        <v>2</v>
      </c>
      <c r="F2835" s="16" t="n">
        <v>1196</v>
      </c>
      <c r="G2835" s="16" t="n">
        <v>0</v>
      </c>
      <c r="H2835" s="16" t="s">
        <v>130</v>
      </c>
      <c r="I2835" s="16" t="s">
        <v>40</v>
      </c>
      <c r="J2835" s="16" t="n">
        <v>5</v>
      </c>
      <c r="K2835" s="16" t="n">
        <v>3</v>
      </c>
      <c r="L2835" s="16" t="s">
        <v>57</v>
      </c>
      <c r="M2835" s="16" t="str">
        <f aca="false">IF(COUNTIF($A$2:A2835,A2835)&gt;1,"DUPLICATE","")</f>
        <v/>
      </c>
    </row>
    <row r="2836" customFormat="false" ht="15" hidden="false" customHeight="false" outlineLevel="0" collapsed="false">
      <c r="A2836" s="16" t="s">
        <v>4054</v>
      </c>
      <c r="B2836" s="16" t="s">
        <v>4037</v>
      </c>
      <c r="C2836" s="16" t="s">
        <v>221</v>
      </c>
      <c r="D2836" s="16" t="s">
        <v>385</v>
      </c>
      <c r="E2836" s="16" t="n">
        <v>3</v>
      </c>
      <c r="F2836" s="16" t="n">
        <v>298</v>
      </c>
      <c r="G2836" s="16" t="n">
        <v>0.15</v>
      </c>
      <c r="H2836" s="16" t="s">
        <v>39</v>
      </c>
      <c r="I2836" s="16" t="s">
        <v>71</v>
      </c>
      <c r="J2836" s="16" t="n">
        <v>3</v>
      </c>
      <c r="K2836" s="16" t="n">
        <v>4</v>
      </c>
      <c r="L2836" s="16" t="s">
        <v>41</v>
      </c>
      <c r="M2836" s="16" t="str">
        <f aca="false">IF(COUNTIF($A$2:A2836,A2836)&gt;1,"DUPLICATE","")</f>
        <v/>
      </c>
    </row>
    <row r="2837" customFormat="false" ht="15" hidden="false" customHeight="false" outlineLevel="0" collapsed="false">
      <c r="A2837" s="16" t="s">
        <v>4055</v>
      </c>
      <c r="B2837" s="16" t="s">
        <v>4037</v>
      </c>
      <c r="C2837" s="16" t="s">
        <v>1776</v>
      </c>
      <c r="D2837" s="16" t="s">
        <v>396</v>
      </c>
      <c r="E2837" s="16" t="n">
        <v>2</v>
      </c>
      <c r="F2837" s="16" t="n">
        <v>5646</v>
      </c>
      <c r="G2837" s="16" t="n">
        <v>0.05</v>
      </c>
      <c r="H2837" s="16" t="s">
        <v>39</v>
      </c>
      <c r="I2837" s="16" t="s">
        <v>71</v>
      </c>
      <c r="J2837" s="16" t="n">
        <v>4</v>
      </c>
      <c r="K2837" s="16" t="n">
        <v>4</v>
      </c>
      <c r="L2837" s="16" t="s">
        <v>174</v>
      </c>
      <c r="M2837" s="16" t="str">
        <f aca="false">IF(COUNTIF($A$2:A2837,A2837)&gt;1,"DUPLICATE","")</f>
        <v/>
      </c>
    </row>
    <row r="2838" customFormat="false" ht="15" hidden="false" customHeight="false" outlineLevel="0" collapsed="false">
      <c r="A2838" s="16" t="s">
        <v>4056</v>
      </c>
      <c r="B2838" s="16" t="s">
        <v>4052</v>
      </c>
      <c r="C2838" s="16" t="s">
        <v>3231</v>
      </c>
      <c r="D2838" s="16" t="s">
        <v>216</v>
      </c>
      <c r="E2838" s="16" t="n">
        <v>3</v>
      </c>
      <c r="F2838" s="16" t="n">
        <v>943</v>
      </c>
      <c r="G2838" s="16" t="n">
        <v>0</v>
      </c>
      <c r="H2838" s="16" t="s">
        <v>46</v>
      </c>
      <c r="I2838" s="16" t="s">
        <v>40</v>
      </c>
      <c r="J2838" s="16" t="n">
        <v>5</v>
      </c>
      <c r="K2838" s="16" t="n">
        <v>4</v>
      </c>
      <c r="L2838" s="16" t="s">
        <v>41</v>
      </c>
      <c r="M2838" s="16" t="str">
        <f aca="false">IF(COUNTIF($A$2:A2838,A2838)&gt;1,"DUPLICATE","")</f>
        <v/>
      </c>
    </row>
    <row r="2839" customFormat="false" ht="15" hidden="false" customHeight="false" outlineLevel="0" collapsed="false">
      <c r="A2839" s="16" t="s">
        <v>4057</v>
      </c>
      <c r="B2839" s="16" t="s">
        <v>4037</v>
      </c>
      <c r="C2839" s="16" t="s">
        <v>1833</v>
      </c>
      <c r="D2839" s="16" t="s">
        <v>222</v>
      </c>
      <c r="E2839" s="16" t="n">
        <v>1</v>
      </c>
      <c r="F2839" s="16" t="n">
        <v>1865</v>
      </c>
      <c r="G2839" s="16" t="n">
        <v>0.15</v>
      </c>
      <c r="H2839" s="16" t="s">
        <v>208</v>
      </c>
      <c r="I2839" s="16" t="s">
        <v>123</v>
      </c>
      <c r="J2839" s="16" t="n">
        <v>4</v>
      </c>
      <c r="K2839" s="16" t="n">
        <v>5</v>
      </c>
      <c r="L2839" s="16" t="s">
        <v>41</v>
      </c>
      <c r="M2839" s="16" t="str">
        <f aca="false">IF(COUNTIF($A$2:A2839,A2839)&gt;1,"DUPLICATE","")</f>
        <v/>
      </c>
    </row>
    <row r="2840" customFormat="false" ht="15" hidden="false" customHeight="false" outlineLevel="0" collapsed="false">
      <c r="A2840" s="16" t="s">
        <v>4058</v>
      </c>
      <c r="B2840" s="16" t="s">
        <v>4037</v>
      </c>
      <c r="C2840" s="16" t="s">
        <v>410</v>
      </c>
      <c r="D2840" s="16" t="s">
        <v>77</v>
      </c>
      <c r="E2840" s="16" t="n">
        <v>3</v>
      </c>
      <c r="F2840" s="16" t="n">
        <v>345</v>
      </c>
      <c r="G2840" s="16" t="n">
        <v>0</v>
      </c>
      <c r="H2840" s="16" t="s">
        <v>89</v>
      </c>
      <c r="I2840" s="16" t="s">
        <v>60</v>
      </c>
      <c r="J2840" s="16" t="n">
        <v>4</v>
      </c>
      <c r="K2840" s="16" t="n">
        <v>5</v>
      </c>
      <c r="L2840" s="16" t="s">
        <v>41</v>
      </c>
      <c r="M2840" s="16" t="str">
        <f aca="false">IF(COUNTIF($A$2:A2840,A2840)&gt;1,"DUPLICATE","")</f>
        <v/>
      </c>
    </row>
    <row r="2841" customFormat="false" ht="15" hidden="false" customHeight="false" outlineLevel="0" collapsed="false">
      <c r="A2841" s="16" t="s">
        <v>4059</v>
      </c>
      <c r="B2841" s="16" t="s">
        <v>4060</v>
      </c>
      <c r="C2841" s="16" t="s">
        <v>1807</v>
      </c>
      <c r="D2841" s="16" t="s">
        <v>92</v>
      </c>
      <c r="E2841" s="16" t="n">
        <v>1</v>
      </c>
      <c r="F2841" s="16" t="n">
        <v>4111</v>
      </c>
      <c r="G2841" s="16" t="n">
        <v>0</v>
      </c>
      <c r="H2841" s="16" t="s">
        <v>56</v>
      </c>
      <c r="I2841" s="16" t="s">
        <v>60</v>
      </c>
      <c r="J2841" s="16" t="n">
        <v>4</v>
      </c>
      <c r="K2841" s="16" t="n">
        <v>3</v>
      </c>
      <c r="L2841" s="16" t="s">
        <v>41</v>
      </c>
      <c r="M2841" s="16" t="str">
        <f aca="false">IF(COUNTIF($A$2:A2841,A2841)&gt;1,"DUPLICATE","")</f>
        <v/>
      </c>
    </row>
    <row r="2842" customFormat="false" ht="15" hidden="false" customHeight="false" outlineLevel="0" collapsed="false">
      <c r="A2842" s="16" t="s">
        <v>4061</v>
      </c>
      <c r="B2842" s="16" t="s">
        <v>4060</v>
      </c>
      <c r="C2842" s="16" t="s">
        <v>1618</v>
      </c>
      <c r="D2842" s="16" t="s">
        <v>99</v>
      </c>
      <c r="E2842" s="16" t="n">
        <v>1</v>
      </c>
      <c r="F2842" s="16" t="n">
        <v>699</v>
      </c>
      <c r="G2842" s="16" t="n">
        <v>0</v>
      </c>
      <c r="H2842" s="16" t="s">
        <v>89</v>
      </c>
      <c r="I2842" s="16" t="s">
        <v>47</v>
      </c>
      <c r="J2842" s="16" t="n">
        <v>6</v>
      </c>
      <c r="K2842" s="16" t="n">
        <v>3</v>
      </c>
      <c r="L2842" s="16" t="s">
        <v>41</v>
      </c>
      <c r="M2842" s="16" t="str">
        <f aca="false">IF(COUNTIF($A$2:A2842,A2842)&gt;1,"DUPLICATE","")</f>
        <v/>
      </c>
    </row>
    <row r="2843" customFormat="false" ht="15" hidden="false" customHeight="false" outlineLevel="0" collapsed="false">
      <c r="A2843" s="16" t="s">
        <v>4062</v>
      </c>
      <c r="B2843" s="16" t="s">
        <v>4060</v>
      </c>
      <c r="C2843" s="16" t="s">
        <v>1063</v>
      </c>
      <c r="D2843" s="16" t="s">
        <v>133</v>
      </c>
      <c r="E2843" s="16" t="n">
        <v>1</v>
      </c>
      <c r="F2843" s="16" t="n">
        <v>585</v>
      </c>
      <c r="G2843" s="16" t="n">
        <v>0</v>
      </c>
      <c r="H2843" s="16" t="s">
        <v>81</v>
      </c>
      <c r="I2843" s="16" t="s">
        <v>40</v>
      </c>
      <c r="J2843" s="16" t="n">
        <v>5</v>
      </c>
      <c r="K2843" s="16" t="n">
        <v>4</v>
      </c>
      <c r="L2843" s="16" t="s">
        <v>41</v>
      </c>
      <c r="M2843" s="16" t="str">
        <f aca="false">IF(COUNTIF($A$2:A2843,A2843)&gt;1,"DUPLICATE","")</f>
        <v/>
      </c>
    </row>
    <row r="2844" customFormat="false" ht="15" hidden="false" customHeight="false" outlineLevel="0" collapsed="false">
      <c r="A2844" s="16" t="s">
        <v>4063</v>
      </c>
      <c r="B2844" s="16" t="s">
        <v>4060</v>
      </c>
      <c r="C2844" s="16" t="s">
        <v>448</v>
      </c>
      <c r="D2844" s="16" t="s">
        <v>165</v>
      </c>
      <c r="E2844" s="16" t="n">
        <v>1</v>
      </c>
      <c r="F2844" s="16" t="n">
        <v>907</v>
      </c>
      <c r="G2844" s="16" t="n">
        <v>0.1</v>
      </c>
      <c r="H2844" s="16" t="s">
        <v>89</v>
      </c>
      <c r="I2844" s="16" t="s">
        <v>60</v>
      </c>
      <c r="J2844" s="16" t="n">
        <v>4</v>
      </c>
      <c r="K2844" s="16" t="n">
        <v>4</v>
      </c>
      <c r="L2844" s="16" t="s">
        <v>41</v>
      </c>
      <c r="M2844" s="16" t="str">
        <f aca="false">IF(COUNTIF($A$2:A2844,A2844)&gt;1,"DUPLICATE","")</f>
        <v/>
      </c>
    </row>
    <row r="2845" customFormat="false" ht="15" hidden="false" customHeight="false" outlineLevel="0" collapsed="false">
      <c r="A2845" s="16" t="s">
        <v>4064</v>
      </c>
      <c r="B2845" s="16" t="s">
        <v>4060</v>
      </c>
      <c r="C2845" s="16" t="s">
        <v>2929</v>
      </c>
      <c r="D2845" s="16" t="s">
        <v>160</v>
      </c>
      <c r="E2845" s="16" t="n">
        <v>1</v>
      </c>
      <c r="F2845" s="16" t="n">
        <v>1881</v>
      </c>
      <c r="G2845" s="16" t="n">
        <v>0.3</v>
      </c>
      <c r="H2845" s="16" t="s">
        <v>67</v>
      </c>
      <c r="I2845" s="16" t="s">
        <v>40</v>
      </c>
      <c r="J2845" s="16" t="n">
        <v>5</v>
      </c>
      <c r="K2845" s="16"/>
      <c r="L2845" s="16" t="s">
        <v>41</v>
      </c>
      <c r="M2845" s="16" t="str">
        <f aca="false">IF(COUNTIF($A$2:A2845,A2845)&gt;1,"DUPLICATE","")</f>
        <v/>
      </c>
    </row>
    <row r="2846" customFormat="false" ht="15" hidden="false" customHeight="false" outlineLevel="0" collapsed="false">
      <c r="A2846" s="16" t="s">
        <v>4065</v>
      </c>
      <c r="B2846" s="16" t="s">
        <v>4060</v>
      </c>
      <c r="C2846" s="16" t="s">
        <v>936</v>
      </c>
      <c r="D2846" s="16" t="s">
        <v>254</v>
      </c>
      <c r="E2846" s="16" t="n">
        <v>1</v>
      </c>
      <c r="F2846" s="16" t="n">
        <v>1034</v>
      </c>
      <c r="G2846" s="16" t="n">
        <v>0.1</v>
      </c>
      <c r="H2846" s="16" t="s">
        <v>130</v>
      </c>
      <c r="I2846" s="16" t="s">
        <v>60</v>
      </c>
      <c r="J2846" s="16" t="n">
        <v>2</v>
      </c>
      <c r="K2846" s="16" t="n">
        <v>4</v>
      </c>
      <c r="L2846" s="16" t="s">
        <v>41</v>
      </c>
      <c r="M2846" s="16" t="str">
        <f aca="false">IF(COUNTIF($A$2:A2846,A2846)&gt;1,"DUPLICATE","")</f>
        <v/>
      </c>
    </row>
    <row r="2847" customFormat="false" ht="15" hidden="false" customHeight="false" outlineLevel="0" collapsed="false">
      <c r="A2847" s="16" t="s">
        <v>4066</v>
      </c>
      <c r="B2847" s="16" t="s">
        <v>4060</v>
      </c>
      <c r="C2847" s="16" t="s">
        <v>293</v>
      </c>
      <c r="D2847" s="16" t="s">
        <v>66</v>
      </c>
      <c r="E2847" s="16" t="n">
        <v>1</v>
      </c>
      <c r="F2847" s="16" t="n">
        <v>14927</v>
      </c>
      <c r="G2847" s="16" t="n">
        <v>0.15</v>
      </c>
      <c r="H2847" s="16" t="s">
        <v>67</v>
      </c>
      <c r="I2847" s="16" t="s">
        <v>60</v>
      </c>
      <c r="J2847" s="16" t="n">
        <v>5</v>
      </c>
      <c r="K2847" s="16" t="n">
        <v>4</v>
      </c>
      <c r="L2847" s="16" t="s">
        <v>41</v>
      </c>
      <c r="M2847" s="16" t="str">
        <f aca="false">IF(COUNTIF($A$2:A2847,A2847)&gt;1,"DUPLICATE","")</f>
        <v/>
      </c>
    </row>
    <row r="2848" customFormat="false" ht="15" hidden="false" customHeight="false" outlineLevel="0" collapsed="false">
      <c r="A2848" s="16" t="s">
        <v>4067</v>
      </c>
      <c r="B2848" s="16" t="s">
        <v>4060</v>
      </c>
      <c r="C2848" s="16" t="s">
        <v>920</v>
      </c>
      <c r="D2848" s="16" t="s">
        <v>179</v>
      </c>
      <c r="E2848" s="16" t="n">
        <v>1</v>
      </c>
      <c r="F2848" s="16" t="n">
        <v>2592</v>
      </c>
      <c r="G2848" s="16" t="n">
        <v>0.2</v>
      </c>
      <c r="H2848" s="16" t="s">
        <v>81</v>
      </c>
      <c r="I2848" s="16" t="s">
        <v>60</v>
      </c>
      <c r="J2848" s="16" t="n">
        <v>6</v>
      </c>
      <c r="K2848" s="16" t="n">
        <v>1</v>
      </c>
      <c r="L2848" s="16" t="s">
        <v>57</v>
      </c>
      <c r="M2848" s="16" t="str">
        <f aca="false">IF(COUNTIF($A$2:A2848,A2848)&gt;1,"DUPLICATE","")</f>
        <v/>
      </c>
    </row>
    <row r="2849" customFormat="false" ht="15" hidden="false" customHeight="false" outlineLevel="0" collapsed="false">
      <c r="A2849" s="16" t="s">
        <v>4068</v>
      </c>
      <c r="B2849" s="16" t="s">
        <v>4060</v>
      </c>
      <c r="C2849" s="16" t="s">
        <v>1416</v>
      </c>
      <c r="D2849" s="16" t="s">
        <v>203</v>
      </c>
      <c r="E2849" s="16" t="n">
        <v>2</v>
      </c>
      <c r="F2849" s="16" t="n">
        <v>2580</v>
      </c>
      <c r="G2849" s="16" t="n">
        <v>0</v>
      </c>
      <c r="H2849" s="16" t="s">
        <v>70</v>
      </c>
      <c r="I2849" s="16" t="s">
        <v>40</v>
      </c>
      <c r="J2849" s="16" t="n">
        <v>8</v>
      </c>
      <c r="K2849" s="16" t="n">
        <v>4</v>
      </c>
      <c r="L2849" s="16" t="s">
        <v>41</v>
      </c>
      <c r="M2849" s="16" t="str">
        <f aca="false">IF(COUNTIF($A$2:A2849,A2849)&gt;1,"DUPLICATE","")</f>
        <v/>
      </c>
    </row>
    <row r="2850" customFormat="false" ht="15" hidden="false" customHeight="false" outlineLevel="0" collapsed="false">
      <c r="A2850" s="16" t="s">
        <v>4069</v>
      </c>
      <c r="B2850" s="16" t="s">
        <v>4060</v>
      </c>
      <c r="C2850" s="16" t="s">
        <v>709</v>
      </c>
      <c r="D2850" s="16" t="s">
        <v>55</v>
      </c>
      <c r="E2850" s="16" t="n">
        <v>4</v>
      </c>
      <c r="F2850" s="16" t="n">
        <v>1995</v>
      </c>
      <c r="G2850" s="16" t="n">
        <v>0.15</v>
      </c>
      <c r="H2850" s="16" t="s">
        <v>112</v>
      </c>
      <c r="I2850" s="16" t="s">
        <v>47</v>
      </c>
      <c r="J2850" s="16" t="n">
        <v>2</v>
      </c>
      <c r="K2850" s="16" t="n">
        <v>4</v>
      </c>
      <c r="L2850" s="16" t="s">
        <v>41</v>
      </c>
      <c r="M2850" s="16" t="str">
        <f aca="false">IF(COUNTIF($A$2:A2850,A2850)&gt;1,"DUPLICATE","")</f>
        <v/>
      </c>
    </row>
    <row r="2851" customFormat="false" ht="15" hidden="false" customHeight="false" outlineLevel="0" collapsed="false">
      <c r="A2851" s="16" t="s">
        <v>4070</v>
      </c>
      <c r="B2851" s="16" t="s">
        <v>4060</v>
      </c>
      <c r="C2851" s="16" t="s">
        <v>1019</v>
      </c>
      <c r="D2851" s="16" t="s">
        <v>341</v>
      </c>
      <c r="E2851" s="16" t="n">
        <v>3</v>
      </c>
      <c r="F2851" s="16" t="n">
        <v>1070</v>
      </c>
      <c r="G2851" s="16" t="n">
        <v>0</v>
      </c>
      <c r="H2851" s="16" t="s">
        <v>67</v>
      </c>
      <c r="I2851" s="16" t="s">
        <v>100</v>
      </c>
      <c r="J2851" s="16" t="n">
        <v>4</v>
      </c>
      <c r="K2851" s="16" t="n">
        <v>3</v>
      </c>
      <c r="L2851" s="16" t="s">
        <v>41</v>
      </c>
      <c r="M2851" s="16" t="str">
        <f aca="false">IF(COUNTIF($A$2:A2851,A2851)&gt;1,"DUPLICATE","")</f>
        <v/>
      </c>
    </row>
    <row r="2852" customFormat="false" ht="15" hidden="false" customHeight="false" outlineLevel="0" collapsed="false">
      <c r="A2852" s="16" t="s">
        <v>4071</v>
      </c>
      <c r="B2852" s="16" t="s">
        <v>4060</v>
      </c>
      <c r="C2852" s="16" t="s">
        <v>1804</v>
      </c>
      <c r="D2852" s="16" t="s">
        <v>146</v>
      </c>
      <c r="E2852" s="16" t="n">
        <v>2</v>
      </c>
      <c r="F2852" s="16" t="n">
        <v>437</v>
      </c>
      <c r="G2852" s="16" t="n">
        <v>0.1</v>
      </c>
      <c r="H2852" s="16" t="s">
        <v>81</v>
      </c>
      <c r="I2852" s="16" t="s">
        <v>47</v>
      </c>
      <c r="J2852" s="16" t="n">
        <v>3</v>
      </c>
      <c r="K2852" s="16" t="n">
        <v>4</v>
      </c>
      <c r="L2852" s="16" t="s">
        <v>41</v>
      </c>
      <c r="M2852" s="16" t="str">
        <f aca="false">IF(COUNTIF($A$2:A2852,A2852)&gt;1,"DUPLICATE","")</f>
        <v/>
      </c>
    </row>
    <row r="2853" customFormat="false" ht="15" hidden="false" customHeight="false" outlineLevel="0" collapsed="false">
      <c r="A2853" s="16" t="s">
        <v>4071</v>
      </c>
      <c r="B2853" s="16" t="s">
        <v>4060</v>
      </c>
      <c r="C2853" s="16" t="s">
        <v>1804</v>
      </c>
      <c r="D2853" s="16" t="s">
        <v>146</v>
      </c>
      <c r="E2853" s="16" t="n">
        <v>2</v>
      </c>
      <c r="F2853" s="16" t="n">
        <v>437</v>
      </c>
      <c r="G2853" s="16" t="n">
        <v>0.1</v>
      </c>
      <c r="H2853" s="16" t="s">
        <v>81</v>
      </c>
      <c r="I2853" s="16" t="s">
        <v>47</v>
      </c>
      <c r="J2853" s="16" t="n">
        <v>3</v>
      </c>
      <c r="K2853" s="16" t="n">
        <v>4</v>
      </c>
      <c r="L2853" s="16" t="s">
        <v>41</v>
      </c>
      <c r="M2853" s="16" t="str">
        <f aca="false">IF(COUNTIF($A$2:A2853,A2853)&gt;1,"DUPLICATE","")</f>
        <v>DUPLICATE</v>
      </c>
    </row>
    <row r="2854" customFormat="false" ht="15" hidden="false" customHeight="false" outlineLevel="0" collapsed="false">
      <c r="A2854" s="16" t="s">
        <v>4072</v>
      </c>
      <c r="B2854" s="16" t="s">
        <v>4060</v>
      </c>
      <c r="C2854" s="16" t="s">
        <v>2152</v>
      </c>
      <c r="D2854" s="16" t="s">
        <v>385</v>
      </c>
      <c r="E2854" s="16" t="n">
        <v>3</v>
      </c>
      <c r="F2854" s="16" t="n">
        <v>306</v>
      </c>
      <c r="G2854" s="16" t="n">
        <v>0.1</v>
      </c>
      <c r="H2854" s="16" t="s">
        <v>81</v>
      </c>
      <c r="I2854" s="16" t="s">
        <v>40</v>
      </c>
      <c r="J2854" s="16" t="n">
        <v>2</v>
      </c>
      <c r="K2854" s="16" t="n">
        <v>5</v>
      </c>
      <c r="L2854" s="16" t="s">
        <v>41</v>
      </c>
      <c r="M2854" s="16" t="str">
        <f aca="false">IF(COUNTIF($A$2:A2854,A2854)&gt;1,"DUPLICATE","")</f>
        <v/>
      </c>
    </row>
    <row r="2855" customFormat="false" ht="15" hidden="false" customHeight="false" outlineLevel="0" collapsed="false">
      <c r="A2855" s="16" t="s">
        <v>4073</v>
      </c>
      <c r="B2855" s="16" t="s">
        <v>4060</v>
      </c>
      <c r="C2855" s="16" t="s">
        <v>982</v>
      </c>
      <c r="D2855" s="16" t="s">
        <v>74</v>
      </c>
      <c r="E2855" s="16" t="n">
        <v>4</v>
      </c>
      <c r="F2855" s="16" t="n">
        <v>18632</v>
      </c>
      <c r="G2855" s="16" t="n">
        <v>0.1</v>
      </c>
      <c r="H2855" s="16" t="s">
        <v>89</v>
      </c>
      <c r="I2855" s="16" t="s">
        <v>40</v>
      </c>
      <c r="J2855" s="16" t="n">
        <v>4</v>
      </c>
      <c r="K2855" s="16" t="n">
        <v>4</v>
      </c>
      <c r="L2855" s="16" t="s">
        <v>41</v>
      </c>
      <c r="M2855" s="16" t="str">
        <f aca="false">IF(COUNTIF($A$2:A2855,A2855)&gt;1,"DUPLICATE","")</f>
        <v/>
      </c>
    </row>
    <row r="2856" customFormat="false" ht="15" hidden="false" customHeight="false" outlineLevel="0" collapsed="false">
      <c r="A2856" s="16" t="s">
        <v>4074</v>
      </c>
      <c r="B2856" s="16" t="s">
        <v>4060</v>
      </c>
      <c r="C2856" s="16" t="s">
        <v>1325</v>
      </c>
      <c r="D2856" s="16" t="s">
        <v>291</v>
      </c>
      <c r="E2856" s="16" t="n">
        <v>1</v>
      </c>
      <c r="F2856" s="16" t="n">
        <v>1251</v>
      </c>
      <c r="G2856" s="16" t="n">
        <v>0.05</v>
      </c>
      <c r="H2856" s="16" t="s">
        <v>112</v>
      </c>
      <c r="I2856" s="16" t="s">
        <v>71</v>
      </c>
      <c r="J2856" s="16" t="n">
        <v>4</v>
      </c>
      <c r="K2856" s="16" t="n">
        <v>4</v>
      </c>
      <c r="L2856" s="16" t="s">
        <v>41</v>
      </c>
      <c r="M2856" s="16" t="str">
        <f aca="false">IF(COUNTIF($A$2:A2856,A2856)&gt;1,"DUPLICATE","")</f>
        <v/>
      </c>
    </row>
    <row r="2857" customFormat="false" ht="15" hidden="false" customHeight="false" outlineLevel="0" collapsed="false">
      <c r="A2857" s="16" t="s">
        <v>4075</v>
      </c>
      <c r="B2857" s="16" t="s">
        <v>4060</v>
      </c>
      <c r="C2857" s="16" t="s">
        <v>476</v>
      </c>
      <c r="D2857" s="16" t="s">
        <v>139</v>
      </c>
      <c r="E2857" s="16" t="n">
        <v>3</v>
      </c>
      <c r="F2857" s="16" t="n">
        <v>345</v>
      </c>
      <c r="G2857" s="16" t="n">
        <v>0.3</v>
      </c>
      <c r="H2857" s="16" t="s">
        <v>39</v>
      </c>
      <c r="I2857" s="16" t="s">
        <v>40</v>
      </c>
      <c r="J2857" s="16" t="n">
        <v>5</v>
      </c>
      <c r="K2857" s="16" t="n">
        <v>3</v>
      </c>
      <c r="L2857" s="16" t="s">
        <v>41</v>
      </c>
      <c r="M2857" s="16" t="str">
        <f aca="false">IF(COUNTIF($A$2:A2857,A2857)&gt;1,"DUPLICATE","")</f>
        <v/>
      </c>
    </row>
    <row r="2858" customFormat="false" ht="15" hidden="false" customHeight="false" outlineLevel="0" collapsed="false">
      <c r="A2858" s="16" t="s">
        <v>4076</v>
      </c>
      <c r="B2858" s="16" t="s">
        <v>4060</v>
      </c>
      <c r="C2858" s="16" t="s">
        <v>846</v>
      </c>
      <c r="D2858" s="16" t="s">
        <v>66</v>
      </c>
      <c r="E2858" s="16" t="n">
        <v>1</v>
      </c>
      <c r="F2858" s="16" t="s">
        <v>4077</v>
      </c>
      <c r="G2858" s="16" t="n">
        <v>0.1</v>
      </c>
      <c r="H2858" s="16" t="s">
        <v>89</v>
      </c>
      <c r="I2858" s="16" t="s">
        <v>40</v>
      </c>
      <c r="J2858" s="16" t="n">
        <v>3</v>
      </c>
      <c r="K2858" s="16" t="n">
        <v>4</v>
      </c>
      <c r="L2858" s="16" t="s">
        <v>41</v>
      </c>
      <c r="M2858" s="16" t="str">
        <f aca="false">IF(COUNTIF($A$2:A2858,A2858)&gt;1,"DUPLICATE","")</f>
        <v/>
      </c>
    </row>
    <row r="2859" customFormat="false" ht="15" hidden="false" customHeight="false" outlineLevel="0" collapsed="false">
      <c r="A2859" s="16" t="s">
        <v>4078</v>
      </c>
      <c r="B2859" s="16" t="s">
        <v>4079</v>
      </c>
      <c r="C2859" s="16" t="s">
        <v>615</v>
      </c>
      <c r="D2859" s="16" t="s">
        <v>51</v>
      </c>
      <c r="E2859" s="16" t="n">
        <v>2</v>
      </c>
      <c r="F2859" s="16" t="n">
        <v>2246</v>
      </c>
      <c r="G2859" s="16" t="n">
        <v>0</v>
      </c>
      <c r="H2859" s="16" t="s">
        <v>56</v>
      </c>
      <c r="I2859" s="16" t="s">
        <v>60</v>
      </c>
      <c r="J2859" s="16" t="n">
        <v>5</v>
      </c>
      <c r="K2859" s="16" t="n">
        <v>5</v>
      </c>
      <c r="L2859" s="16" t="s">
        <v>41</v>
      </c>
      <c r="M2859" s="16" t="str">
        <f aca="false">IF(COUNTIF($A$2:A2859,A2859)&gt;1,"DUPLICATE","")</f>
        <v/>
      </c>
    </row>
    <row r="2860" customFormat="false" ht="15" hidden="false" customHeight="false" outlineLevel="0" collapsed="false">
      <c r="A2860" s="16" t="s">
        <v>4080</v>
      </c>
      <c r="B2860" s="16" t="s">
        <v>4079</v>
      </c>
      <c r="C2860" s="16" t="s">
        <v>186</v>
      </c>
      <c r="D2860" s="16" t="s">
        <v>95</v>
      </c>
      <c r="E2860" s="16" t="n">
        <v>2</v>
      </c>
      <c r="F2860" s="16" t="n">
        <v>1437</v>
      </c>
      <c r="G2860" s="16" t="n">
        <v>0.15</v>
      </c>
      <c r="H2860" s="16" t="s">
        <v>46</v>
      </c>
      <c r="I2860" s="16" t="s">
        <v>60</v>
      </c>
      <c r="J2860" s="16" t="n">
        <v>4</v>
      </c>
      <c r="K2860" s="16" t="n">
        <v>4</v>
      </c>
      <c r="L2860" s="16" t="s">
        <v>41</v>
      </c>
      <c r="M2860" s="16" t="str">
        <f aca="false">IF(COUNTIF($A$2:A2860,A2860)&gt;1,"DUPLICATE","")</f>
        <v/>
      </c>
    </row>
    <row r="2861" customFormat="false" ht="15" hidden="false" customHeight="false" outlineLevel="0" collapsed="false">
      <c r="A2861" s="16" t="s">
        <v>4081</v>
      </c>
      <c r="B2861" s="16" t="s">
        <v>4079</v>
      </c>
      <c r="C2861" s="16" t="s">
        <v>2810</v>
      </c>
      <c r="D2861" s="16" t="s">
        <v>99</v>
      </c>
      <c r="E2861" s="16" t="n">
        <v>2</v>
      </c>
      <c r="F2861" s="16" t="n">
        <v>703</v>
      </c>
      <c r="G2861" s="16" t="n">
        <v>0.05</v>
      </c>
      <c r="H2861" s="16" t="s">
        <v>46</v>
      </c>
      <c r="I2861" s="16" t="s">
        <v>71</v>
      </c>
      <c r="J2861" s="16" t="n">
        <v>2</v>
      </c>
      <c r="K2861" s="16" t="n">
        <v>4</v>
      </c>
      <c r="L2861" s="16" t="s">
        <v>41</v>
      </c>
      <c r="M2861" s="16" t="str">
        <f aca="false">IF(COUNTIF($A$2:A2861,A2861)&gt;1,"DUPLICATE","")</f>
        <v/>
      </c>
    </row>
    <row r="2862" customFormat="false" ht="15" hidden="false" customHeight="false" outlineLevel="0" collapsed="false">
      <c r="A2862" s="16" t="s">
        <v>4082</v>
      </c>
      <c r="B2862" s="16" t="s">
        <v>4079</v>
      </c>
      <c r="C2862" s="16" t="s">
        <v>1850</v>
      </c>
      <c r="D2862" s="16" t="s">
        <v>66</v>
      </c>
      <c r="E2862" s="16" t="n">
        <v>1</v>
      </c>
      <c r="F2862" s="16" t="n">
        <v>15269</v>
      </c>
      <c r="G2862" s="16" t="n">
        <v>0.1</v>
      </c>
      <c r="H2862" s="16" t="s">
        <v>130</v>
      </c>
      <c r="I2862" s="16" t="s">
        <v>40</v>
      </c>
      <c r="J2862" s="16" t="n">
        <v>6</v>
      </c>
      <c r="K2862" s="16" t="n">
        <v>3</v>
      </c>
      <c r="L2862" s="16" t="s">
        <v>41</v>
      </c>
      <c r="M2862" s="16" t="str">
        <f aca="false">IF(COUNTIF($A$2:A2862,A2862)&gt;1,"DUPLICATE","")</f>
        <v/>
      </c>
    </row>
    <row r="2863" customFormat="false" ht="15" hidden="false" customHeight="false" outlineLevel="0" collapsed="false">
      <c r="A2863" s="16" t="s">
        <v>4083</v>
      </c>
      <c r="B2863" s="16" t="s">
        <v>4079</v>
      </c>
      <c r="C2863" s="16" t="s">
        <v>2420</v>
      </c>
      <c r="D2863" s="16" t="s">
        <v>232</v>
      </c>
      <c r="E2863" s="16" t="n">
        <v>1</v>
      </c>
      <c r="F2863" s="16" t="n">
        <v>2043</v>
      </c>
      <c r="G2863" s="16" t="n">
        <v>0.15</v>
      </c>
      <c r="H2863" s="16" t="s">
        <v>70</v>
      </c>
      <c r="I2863" s="16" t="s">
        <v>47</v>
      </c>
      <c r="J2863" s="16" t="n">
        <v>5</v>
      </c>
      <c r="K2863" s="16" t="n">
        <v>3</v>
      </c>
      <c r="L2863" s="16" t="s">
        <v>57</v>
      </c>
      <c r="M2863" s="16" t="str">
        <f aca="false">IF(COUNTIF($A$2:A2863,A2863)&gt;1,"DUPLICATE","")</f>
        <v/>
      </c>
    </row>
    <row r="2864" customFormat="false" ht="15" hidden="false" customHeight="false" outlineLevel="0" collapsed="false">
      <c r="A2864" s="16" t="s">
        <v>4084</v>
      </c>
      <c r="B2864" s="16" t="s">
        <v>4079</v>
      </c>
      <c r="C2864" s="16" t="s">
        <v>1407</v>
      </c>
      <c r="D2864" s="16" t="s">
        <v>308</v>
      </c>
      <c r="E2864" s="16" t="n">
        <v>1</v>
      </c>
      <c r="F2864" s="16" t="n">
        <v>192</v>
      </c>
      <c r="G2864" s="16" t="n">
        <v>0.05</v>
      </c>
      <c r="H2864" s="16" t="s">
        <v>39</v>
      </c>
      <c r="I2864" s="16" t="s">
        <v>40</v>
      </c>
      <c r="J2864" s="16" t="n">
        <v>2</v>
      </c>
      <c r="K2864" s="16" t="n">
        <v>4</v>
      </c>
      <c r="L2864" s="16" t="s">
        <v>41</v>
      </c>
      <c r="M2864" s="16" t="str">
        <f aca="false">IF(COUNTIF($A$2:A2864,A2864)&gt;1,"DUPLICATE","")</f>
        <v/>
      </c>
    </row>
    <row r="2865" customFormat="false" ht="15" hidden="false" customHeight="false" outlineLevel="0" collapsed="false">
      <c r="A2865" s="16" t="s">
        <v>4085</v>
      </c>
      <c r="B2865" s="16" t="s">
        <v>4079</v>
      </c>
      <c r="C2865" s="16" t="s">
        <v>898</v>
      </c>
      <c r="D2865" s="16" t="s">
        <v>63</v>
      </c>
      <c r="E2865" s="16" t="n">
        <v>1</v>
      </c>
      <c r="F2865" s="16" t="n">
        <v>1519</v>
      </c>
      <c r="G2865" s="16" t="n">
        <v>0.05</v>
      </c>
      <c r="H2865" s="16" t="s">
        <v>70</v>
      </c>
      <c r="I2865" s="16" t="s">
        <v>71</v>
      </c>
      <c r="J2865" s="16" t="n">
        <v>8</v>
      </c>
      <c r="K2865" s="16" t="n">
        <v>4</v>
      </c>
      <c r="L2865" s="16" t="s">
        <v>41</v>
      </c>
      <c r="M2865" s="16" t="str">
        <f aca="false">IF(COUNTIF($A$2:A2865,A2865)&gt;1,"DUPLICATE","")</f>
        <v/>
      </c>
    </row>
    <row r="2866" customFormat="false" ht="15" hidden="false" customHeight="false" outlineLevel="0" collapsed="false">
      <c r="A2866" s="16" t="s">
        <v>4086</v>
      </c>
      <c r="B2866" s="16" t="s">
        <v>4079</v>
      </c>
      <c r="C2866" s="16" t="s">
        <v>37</v>
      </c>
      <c r="D2866" s="16" t="s">
        <v>157</v>
      </c>
      <c r="E2866" s="16" t="n">
        <v>1</v>
      </c>
      <c r="F2866" s="16" t="n">
        <v>1096</v>
      </c>
      <c r="G2866" s="16" t="n">
        <v>0.15</v>
      </c>
      <c r="H2866" s="16" t="s">
        <v>39</v>
      </c>
      <c r="I2866" s="16" t="s">
        <v>71</v>
      </c>
      <c r="J2866" s="16" t="n">
        <v>4</v>
      </c>
      <c r="K2866" s="16" t="n">
        <v>4</v>
      </c>
      <c r="L2866" s="16" t="s">
        <v>41</v>
      </c>
      <c r="M2866" s="16" t="str">
        <f aca="false">IF(COUNTIF($A$2:A2866,A2866)&gt;1,"DUPLICATE","")</f>
        <v/>
      </c>
    </row>
    <row r="2867" customFormat="false" ht="15" hidden="false" customHeight="false" outlineLevel="0" collapsed="false">
      <c r="A2867" s="16" t="s">
        <v>4087</v>
      </c>
      <c r="B2867" s="16" t="s">
        <v>4079</v>
      </c>
      <c r="C2867" s="16" t="s">
        <v>417</v>
      </c>
      <c r="D2867" s="16" t="s">
        <v>108</v>
      </c>
      <c r="E2867" s="16" t="n">
        <v>1</v>
      </c>
      <c r="F2867" s="16" t="n">
        <v>3447</v>
      </c>
      <c r="G2867" s="16" t="n">
        <v>0.05</v>
      </c>
      <c r="H2867" s="16" t="s">
        <v>208</v>
      </c>
      <c r="I2867" s="16" t="s">
        <v>60</v>
      </c>
      <c r="J2867" s="16" t="n">
        <v>4</v>
      </c>
      <c r="K2867" s="16" t="n">
        <v>3</v>
      </c>
      <c r="L2867" s="16" t="s">
        <v>57</v>
      </c>
      <c r="M2867" s="16" t="str">
        <f aca="false">IF(COUNTIF($A$2:A2867,A2867)&gt;1,"DUPLICATE","")</f>
        <v/>
      </c>
    </row>
    <row r="2868" customFormat="false" ht="15" hidden="false" customHeight="false" outlineLevel="0" collapsed="false">
      <c r="A2868" s="16" t="s">
        <v>4088</v>
      </c>
      <c r="B2868" s="16" t="s">
        <v>4079</v>
      </c>
      <c r="C2868" s="16" t="s">
        <v>328</v>
      </c>
      <c r="D2868" s="16" t="s">
        <v>219</v>
      </c>
      <c r="E2868" s="16" t="n">
        <v>2</v>
      </c>
      <c r="F2868" s="16" t="n">
        <v>1259</v>
      </c>
      <c r="G2868" s="16" t="n">
        <v>0.1</v>
      </c>
      <c r="H2868" s="16" t="s">
        <v>208</v>
      </c>
      <c r="I2868" s="16" t="s">
        <v>71</v>
      </c>
      <c r="J2868" s="16" t="n">
        <v>4</v>
      </c>
      <c r="K2868" s="16" t="n">
        <v>4</v>
      </c>
      <c r="L2868" s="16" t="s">
        <v>41</v>
      </c>
      <c r="M2868" s="16" t="str">
        <f aca="false">IF(COUNTIF($A$2:A2868,A2868)&gt;1,"DUPLICATE","")</f>
        <v/>
      </c>
    </row>
    <row r="2869" customFormat="false" ht="15" hidden="false" customHeight="false" outlineLevel="0" collapsed="false">
      <c r="A2869" s="16" t="s">
        <v>4089</v>
      </c>
      <c r="B2869" s="16" t="s">
        <v>4090</v>
      </c>
      <c r="C2869" s="16" t="s">
        <v>1499</v>
      </c>
      <c r="D2869" s="16" t="s">
        <v>99</v>
      </c>
      <c r="E2869" s="16" t="n">
        <v>1</v>
      </c>
      <c r="F2869" s="16" t="n">
        <v>711</v>
      </c>
      <c r="G2869" s="16" t="n">
        <v>0</v>
      </c>
      <c r="H2869" s="16" t="s">
        <v>208</v>
      </c>
      <c r="I2869" s="16" t="s">
        <v>60</v>
      </c>
      <c r="J2869" s="16" t="n">
        <v>7</v>
      </c>
      <c r="K2869" s="16" t="n">
        <v>2</v>
      </c>
      <c r="L2869" s="16" t="s">
        <v>196</v>
      </c>
      <c r="M2869" s="16" t="str">
        <f aca="false">IF(COUNTIF($A$2:A2869,A2869)&gt;1,"DUPLICATE","")</f>
        <v/>
      </c>
    </row>
    <row r="2870" customFormat="false" ht="15" hidden="false" customHeight="false" outlineLevel="0" collapsed="false">
      <c r="A2870" s="16" t="s">
        <v>4091</v>
      </c>
      <c r="B2870" s="16" t="s">
        <v>4090</v>
      </c>
      <c r="C2870" s="16" t="s">
        <v>164</v>
      </c>
      <c r="D2870" s="16" t="s">
        <v>139</v>
      </c>
      <c r="E2870" s="16" t="n">
        <v>3</v>
      </c>
      <c r="F2870" s="16" t="s">
        <v>4092</v>
      </c>
      <c r="G2870" s="16" t="n">
        <v>0.05</v>
      </c>
      <c r="H2870" s="16" t="s">
        <v>70</v>
      </c>
      <c r="I2870" s="16" t="s">
        <v>71</v>
      </c>
      <c r="J2870" s="16" t="n">
        <v>8</v>
      </c>
      <c r="K2870" s="16" t="n">
        <v>3</v>
      </c>
      <c r="L2870" s="16" t="s">
        <v>41</v>
      </c>
      <c r="M2870" s="16" t="str">
        <f aca="false">IF(COUNTIF($A$2:A2870,A2870)&gt;1,"DUPLICATE","")</f>
        <v/>
      </c>
    </row>
    <row r="2871" customFormat="false" ht="15" hidden="false" customHeight="false" outlineLevel="0" collapsed="false">
      <c r="A2871" s="16" t="s">
        <v>4093</v>
      </c>
      <c r="B2871" s="16" t="s">
        <v>4090</v>
      </c>
      <c r="C2871" s="16" t="s">
        <v>1530</v>
      </c>
      <c r="D2871" s="16" t="s">
        <v>111</v>
      </c>
      <c r="E2871" s="16" t="n">
        <v>1</v>
      </c>
      <c r="F2871" s="16" t="n">
        <v>962</v>
      </c>
      <c r="G2871" s="16" t="n">
        <v>0.05</v>
      </c>
      <c r="H2871" s="16" t="s">
        <v>161</v>
      </c>
      <c r="I2871" s="16" t="s">
        <v>71</v>
      </c>
      <c r="J2871" s="16" t="n">
        <v>4</v>
      </c>
      <c r="K2871" s="16" t="n">
        <v>4</v>
      </c>
      <c r="L2871" s="16" t="s">
        <v>41</v>
      </c>
      <c r="M2871" s="16" t="str">
        <f aca="false">IF(COUNTIF($A$2:A2871,A2871)&gt;1,"DUPLICATE","")</f>
        <v/>
      </c>
    </row>
    <row r="2872" customFormat="false" ht="15" hidden="false" customHeight="false" outlineLevel="0" collapsed="false">
      <c r="A2872" s="16" t="s">
        <v>4094</v>
      </c>
      <c r="B2872" s="16" t="s">
        <v>4090</v>
      </c>
      <c r="C2872" s="16" t="s">
        <v>3259</v>
      </c>
      <c r="D2872" s="16" t="s">
        <v>157</v>
      </c>
      <c r="E2872" s="16" t="n">
        <v>2</v>
      </c>
      <c r="F2872" s="16" t="n">
        <v>1099</v>
      </c>
      <c r="G2872" s="16" t="n">
        <v>0.05</v>
      </c>
      <c r="H2872" s="16" t="s">
        <v>797</v>
      </c>
      <c r="I2872" s="16" t="s">
        <v>60</v>
      </c>
      <c r="J2872" s="16" t="n">
        <v>4</v>
      </c>
      <c r="K2872" s="16" t="n">
        <v>5</v>
      </c>
      <c r="L2872" s="16" t="s">
        <v>41</v>
      </c>
      <c r="M2872" s="16" t="str">
        <f aca="false">IF(COUNTIF($A$2:A2872,A2872)&gt;1,"DUPLICATE","")</f>
        <v/>
      </c>
    </row>
    <row r="2873" customFormat="false" ht="15" hidden="false" customHeight="false" outlineLevel="0" collapsed="false">
      <c r="A2873" s="16" t="s">
        <v>4095</v>
      </c>
      <c r="B2873" s="16" t="s">
        <v>4090</v>
      </c>
      <c r="C2873" s="16" t="s">
        <v>982</v>
      </c>
      <c r="D2873" s="16" t="s">
        <v>412</v>
      </c>
      <c r="E2873" s="16" t="n">
        <v>1</v>
      </c>
      <c r="F2873" s="16" t="n">
        <v>1044</v>
      </c>
      <c r="G2873" s="16" t="n">
        <v>0.15</v>
      </c>
      <c r="H2873" s="16" t="s">
        <v>112</v>
      </c>
      <c r="I2873" s="16" t="s">
        <v>40</v>
      </c>
      <c r="J2873" s="16" t="n">
        <v>2</v>
      </c>
      <c r="K2873" s="16" t="n">
        <v>5</v>
      </c>
      <c r="L2873" s="16" t="s">
        <v>41</v>
      </c>
      <c r="M2873" s="16" t="str">
        <f aca="false">IF(COUNTIF($A$2:A2873,A2873)&gt;1,"DUPLICATE","")</f>
        <v/>
      </c>
    </row>
    <row r="2874" customFormat="false" ht="15" hidden="false" customHeight="false" outlineLevel="0" collapsed="false">
      <c r="A2874" s="16" t="s">
        <v>4096</v>
      </c>
      <c r="B2874" s="16" t="s">
        <v>4090</v>
      </c>
      <c r="C2874" s="16" t="s">
        <v>997</v>
      </c>
      <c r="D2874" s="16" t="s">
        <v>173</v>
      </c>
      <c r="E2874" s="16" t="n">
        <v>1</v>
      </c>
      <c r="F2874" s="16" t="n">
        <v>1227</v>
      </c>
      <c r="G2874" s="16" t="n">
        <v>0.05</v>
      </c>
      <c r="H2874" s="16" t="s">
        <v>130</v>
      </c>
      <c r="I2874" s="16" t="s">
        <v>60</v>
      </c>
      <c r="J2874" s="16" t="n">
        <v>5</v>
      </c>
      <c r="K2874" s="16" t="n">
        <v>4</v>
      </c>
      <c r="L2874" s="16" t="s">
        <v>41</v>
      </c>
      <c r="M2874" s="16" t="str">
        <f aca="false">IF(COUNTIF($A$2:A2874,A2874)&gt;1,"DUPLICATE","")</f>
        <v/>
      </c>
    </row>
    <row r="2875" customFormat="false" ht="15" hidden="false" customHeight="false" outlineLevel="0" collapsed="false">
      <c r="A2875" s="16" t="s">
        <v>4097</v>
      </c>
      <c r="B2875" s="16" t="s">
        <v>4090</v>
      </c>
      <c r="C2875" s="16" t="s">
        <v>1412</v>
      </c>
      <c r="D2875" s="16" t="s">
        <v>385</v>
      </c>
      <c r="E2875" s="16" t="n">
        <v>2</v>
      </c>
      <c r="F2875" s="16" t="n">
        <v>291</v>
      </c>
      <c r="G2875" s="16" t="n">
        <v>0.15</v>
      </c>
      <c r="H2875" s="16" t="s">
        <v>89</v>
      </c>
      <c r="I2875" s="16" t="s">
        <v>40</v>
      </c>
      <c r="J2875" s="16" t="n">
        <v>5</v>
      </c>
      <c r="K2875" s="16" t="n">
        <v>4</v>
      </c>
      <c r="L2875" s="16" t="s">
        <v>41</v>
      </c>
      <c r="M2875" s="16" t="str">
        <f aca="false">IF(COUNTIF($A$2:A2875,A2875)&gt;1,"DUPLICATE","")</f>
        <v/>
      </c>
    </row>
    <row r="2876" customFormat="false" ht="15" hidden="false" customHeight="false" outlineLevel="0" collapsed="false">
      <c r="A2876" s="16" t="s">
        <v>4098</v>
      </c>
      <c r="B2876" s="16" t="s">
        <v>4090</v>
      </c>
      <c r="C2876" s="16" t="s">
        <v>1761</v>
      </c>
      <c r="D2876" s="16" t="s">
        <v>149</v>
      </c>
      <c r="E2876" s="16" t="n">
        <v>1</v>
      </c>
      <c r="F2876" s="16" t="n">
        <v>1671</v>
      </c>
      <c r="G2876" s="16" t="n">
        <v>0.1</v>
      </c>
      <c r="H2876" s="16" t="s">
        <v>39</v>
      </c>
      <c r="I2876" s="16" t="s">
        <v>60</v>
      </c>
      <c r="J2876" s="16" t="n">
        <v>3</v>
      </c>
      <c r="K2876" s="16" t="n">
        <v>5</v>
      </c>
      <c r="L2876" s="16" t="s">
        <v>41</v>
      </c>
      <c r="M2876" s="16" t="str">
        <f aca="false">IF(COUNTIF($A$2:A2876,A2876)&gt;1,"DUPLICATE","")</f>
        <v/>
      </c>
    </row>
    <row r="2877" customFormat="false" ht="15" hidden="false" customHeight="false" outlineLevel="0" collapsed="false">
      <c r="A2877" s="16" t="s">
        <v>4099</v>
      </c>
      <c r="B2877" s="16" t="s">
        <v>4090</v>
      </c>
      <c r="C2877" s="16" t="s">
        <v>1634</v>
      </c>
      <c r="D2877" s="16" t="s">
        <v>108</v>
      </c>
      <c r="E2877" s="16" t="n">
        <v>1</v>
      </c>
      <c r="F2877" s="16" t="n">
        <v>3338</v>
      </c>
      <c r="G2877" s="16" t="n">
        <v>0</v>
      </c>
      <c r="H2877" s="16" t="s">
        <v>130</v>
      </c>
      <c r="I2877" s="16" t="s">
        <v>47</v>
      </c>
      <c r="J2877" s="16" t="n">
        <v>3</v>
      </c>
      <c r="K2877" s="16" t="n">
        <v>4</v>
      </c>
      <c r="L2877" s="16" t="s">
        <v>41</v>
      </c>
      <c r="M2877" s="16" t="str">
        <f aca="false">IF(COUNTIF($A$2:A2877,A2877)&gt;1,"DUPLICATE","")</f>
        <v/>
      </c>
    </row>
    <row r="2878" customFormat="false" ht="15" hidden="false" customHeight="false" outlineLevel="0" collapsed="false">
      <c r="A2878" s="16" t="s">
        <v>4100</v>
      </c>
      <c r="B2878" s="16" t="s">
        <v>4101</v>
      </c>
      <c r="C2878" s="16" t="s">
        <v>2287</v>
      </c>
      <c r="D2878" s="16" t="s">
        <v>111</v>
      </c>
      <c r="E2878" s="16" t="n">
        <v>2</v>
      </c>
      <c r="F2878" s="16" t="n">
        <v>983</v>
      </c>
      <c r="G2878" s="16" t="n">
        <v>0.2</v>
      </c>
      <c r="H2878" s="16" t="s">
        <v>130</v>
      </c>
      <c r="I2878" s="16" t="s">
        <v>71</v>
      </c>
      <c r="J2878" s="16" t="n">
        <v>2</v>
      </c>
      <c r="K2878" s="16" t="n">
        <v>4</v>
      </c>
      <c r="L2878" s="16" t="s">
        <v>41</v>
      </c>
      <c r="M2878" s="16" t="str">
        <f aca="false">IF(COUNTIF($A$2:A2878,A2878)&gt;1,"DUPLICATE","")</f>
        <v/>
      </c>
    </row>
    <row r="2879" customFormat="false" ht="15" hidden="false" customHeight="false" outlineLevel="0" collapsed="false">
      <c r="A2879" s="16" t="s">
        <v>4102</v>
      </c>
      <c r="B2879" s="16" t="s">
        <v>4101</v>
      </c>
      <c r="C2879" s="16" t="s">
        <v>1462</v>
      </c>
      <c r="D2879" s="16" t="s">
        <v>396</v>
      </c>
      <c r="E2879" s="16" t="n">
        <v>1</v>
      </c>
      <c r="F2879" s="16" t="n">
        <v>5710</v>
      </c>
      <c r="G2879" s="16" t="n">
        <v>0.2</v>
      </c>
      <c r="H2879" s="16" t="s">
        <v>208</v>
      </c>
      <c r="I2879" s="16" t="s">
        <v>40</v>
      </c>
      <c r="J2879" s="16" t="n">
        <v>4</v>
      </c>
      <c r="K2879" s="16" t="n">
        <v>4</v>
      </c>
      <c r="L2879" s="16" t="s">
        <v>41</v>
      </c>
      <c r="M2879" s="16" t="str">
        <f aca="false">IF(COUNTIF($A$2:A2879,A2879)&gt;1,"DUPLICATE","")</f>
        <v/>
      </c>
    </row>
    <row r="2880" customFormat="false" ht="15" hidden="false" customHeight="false" outlineLevel="0" collapsed="false">
      <c r="A2880" s="16" t="s">
        <v>4103</v>
      </c>
      <c r="B2880" s="16" t="s">
        <v>4101</v>
      </c>
      <c r="C2880" s="16" t="s">
        <v>4104</v>
      </c>
      <c r="D2880" s="16" t="s">
        <v>74</v>
      </c>
      <c r="E2880" s="16" t="n">
        <v>2</v>
      </c>
      <c r="F2880" s="16" t="n">
        <v>19147</v>
      </c>
      <c r="G2880" s="16" t="n">
        <v>0.05</v>
      </c>
      <c r="H2880" s="16" t="s">
        <v>130</v>
      </c>
      <c r="I2880" s="16" t="s">
        <v>60</v>
      </c>
      <c r="J2880" s="16" t="n">
        <v>4</v>
      </c>
      <c r="K2880" s="16" t="n">
        <v>4</v>
      </c>
      <c r="L2880" s="16" t="s">
        <v>41</v>
      </c>
      <c r="M2880" s="16" t="str">
        <f aca="false">IF(COUNTIF($A$2:A2880,A2880)&gt;1,"DUPLICATE","")</f>
        <v/>
      </c>
    </row>
    <row r="2881" customFormat="false" ht="15" hidden="false" customHeight="false" outlineLevel="0" collapsed="false">
      <c r="A2881" s="16" t="s">
        <v>4105</v>
      </c>
      <c r="B2881" s="16" t="s">
        <v>4101</v>
      </c>
      <c r="C2881" s="16" t="s">
        <v>1804</v>
      </c>
      <c r="D2881" s="16" t="s">
        <v>262</v>
      </c>
      <c r="E2881" s="16" t="n">
        <v>1</v>
      </c>
      <c r="F2881" s="16" t="n">
        <v>795</v>
      </c>
      <c r="G2881" s="16" t="n">
        <v>0</v>
      </c>
      <c r="H2881" s="16" t="s">
        <v>81</v>
      </c>
      <c r="I2881" s="16" t="s">
        <v>47</v>
      </c>
      <c r="J2881" s="16" t="n">
        <v>2</v>
      </c>
      <c r="K2881" s="16" t="n">
        <v>4</v>
      </c>
      <c r="L2881" s="16" t="s">
        <v>41</v>
      </c>
      <c r="M2881" s="16" t="str">
        <f aca="false">IF(COUNTIF($A$2:A2881,A2881)&gt;1,"DUPLICATE","")</f>
        <v/>
      </c>
    </row>
    <row r="2882" customFormat="false" ht="15" hidden="false" customHeight="false" outlineLevel="0" collapsed="false">
      <c r="A2882" s="16" t="s">
        <v>4106</v>
      </c>
      <c r="B2882" s="16" t="s">
        <v>4101</v>
      </c>
      <c r="C2882" s="16" t="s">
        <v>585</v>
      </c>
      <c r="D2882" s="16" t="s">
        <v>95</v>
      </c>
      <c r="E2882" s="16" t="n">
        <v>2</v>
      </c>
      <c r="F2882" s="16" t="n">
        <v>1512</v>
      </c>
      <c r="G2882" s="16" t="n">
        <v>0.15</v>
      </c>
      <c r="H2882" s="16" t="s">
        <v>527</v>
      </c>
      <c r="I2882" s="16" t="s">
        <v>60</v>
      </c>
      <c r="J2882" s="16" t="n">
        <v>3</v>
      </c>
      <c r="K2882" s="16" t="n">
        <v>4</v>
      </c>
      <c r="L2882" s="16" t="s">
        <v>41</v>
      </c>
      <c r="M2882" s="16" t="str">
        <f aca="false">IF(COUNTIF($A$2:A2882,A2882)&gt;1,"DUPLICATE","")</f>
        <v/>
      </c>
    </row>
    <row r="2883" customFormat="false" ht="15" hidden="false" customHeight="false" outlineLevel="0" collapsed="false">
      <c r="A2883" s="16" t="s">
        <v>4107</v>
      </c>
      <c r="B2883" s="16" t="s">
        <v>4101</v>
      </c>
      <c r="C2883" s="16" t="s">
        <v>941</v>
      </c>
      <c r="D2883" s="16" t="s">
        <v>51</v>
      </c>
      <c r="E2883" s="16" t="n">
        <v>2</v>
      </c>
      <c r="F2883" s="16" t="n">
        <v>2377</v>
      </c>
      <c r="G2883" s="16" t="n">
        <v>0.15</v>
      </c>
      <c r="H2883" s="16" t="s">
        <v>130</v>
      </c>
      <c r="I2883" s="16" t="s">
        <v>60</v>
      </c>
      <c r="J2883" s="16" t="n">
        <v>4</v>
      </c>
      <c r="K2883" s="16" t="n">
        <v>4</v>
      </c>
      <c r="L2883" s="16" t="s">
        <v>41</v>
      </c>
      <c r="M2883" s="16" t="str">
        <f aca="false">IF(COUNTIF($A$2:A2883,A2883)&gt;1,"DUPLICATE","")</f>
        <v/>
      </c>
    </row>
    <row r="2884" customFormat="false" ht="15" hidden="false" customHeight="false" outlineLevel="0" collapsed="false">
      <c r="A2884" s="16" t="s">
        <v>4108</v>
      </c>
      <c r="B2884" s="16" t="s">
        <v>4101</v>
      </c>
      <c r="C2884" s="16" t="s">
        <v>1287</v>
      </c>
      <c r="D2884" s="16" t="s">
        <v>95</v>
      </c>
      <c r="E2884" s="16" t="n">
        <v>1</v>
      </c>
      <c r="F2884" s="16" t="n">
        <v>1547</v>
      </c>
      <c r="G2884" s="16" t="n">
        <v>0</v>
      </c>
      <c r="H2884" s="16" t="s">
        <v>70</v>
      </c>
      <c r="I2884" s="16" t="s">
        <v>60</v>
      </c>
      <c r="J2884" s="16" t="n">
        <v>4</v>
      </c>
      <c r="K2884" s="16" t="n">
        <v>5</v>
      </c>
      <c r="L2884" s="16" t="s">
        <v>41</v>
      </c>
      <c r="M2884" s="16" t="str">
        <f aca="false">IF(COUNTIF($A$2:A2884,A2884)&gt;1,"DUPLICATE","")</f>
        <v/>
      </c>
    </row>
    <row r="2885" customFormat="false" ht="15" hidden="false" customHeight="false" outlineLevel="0" collapsed="false">
      <c r="A2885" s="16" t="s">
        <v>4109</v>
      </c>
      <c r="B2885" s="16" t="s">
        <v>4101</v>
      </c>
      <c r="C2885" s="16" t="s">
        <v>1516</v>
      </c>
      <c r="D2885" s="16" t="s">
        <v>84</v>
      </c>
      <c r="E2885" s="16" t="n">
        <v>1</v>
      </c>
      <c r="F2885" s="16" t="n">
        <v>259</v>
      </c>
      <c r="G2885" s="16" t="n">
        <v>0</v>
      </c>
      <c r="H2885" s="16" t="s">
        <v>112</v>
      </c>
      <c r="I2885" s="16" t="s">
        <v>60</v>
      </c>
      <c r="J2885" s="16" t="n">
        <v>3</v>
      </c>
      <c r="K2885" s="16" t="n">
        <v>5</v>
      </c>
      <c r="L2885" s="16" t="s">
        <v>41</v>
      </c>
      <c r="M2885" s="16" t="str">
        <f aca="false">IF(COUNTIF($A$2:A2885,A2885)&gt;1,"DUPLICATE","")</f>
        <v/>
      </c>
    </row>
    <row r="2886" customFormat="false" ht="15" hidden="false" customHeight="false" outlineLevel="0" collapsed="false">
      <c r="A2886" s="16" t="s">
        <v>4110</v>
      </c>
      <c r="B2886" s="16" t="s">
        <v>4101</v>
      </c>
      <c r="C2886" s="16" t="s">
        <v>1416</v>
      </c>
      <c r="D2886" s="16" t="s">
        <v>219</v>
      </c>
      <c r="E2886" s="16" t="n">
        <v>2</v>
      </c>
      <c r="F2886" s="16" t="n">
        <v>1360</v>
      </c>
      <c r="G2886" s="16" t="n">
        <v>0.1</v>
      </c>
      <c r="H2886" s="16" t="s">
        <v>70</v>
      </c>
      <c r="I2886" s="16" t="s">
        <v>60</v>
      </c>
      <c r="J2886" s="16" t="n">
        <v>5</v>
      </c>
      <c r="K2886" s="16" t="n">
        <v>4</v>
      </c>
      <c r="L2886" s="16" t="s">
        <v>41</v>
      </c>
      <c r="M2886" s="16" t="str">
        <f aca="false">IF(COUNTIF($A$2:A2886,A2886)&gt;1,"DUPLICATE","")</f>
        <v/>
      </c>
    </row>
    <row r="2887" customFormat="false" ht="15" hidden="false" customHeight="false" outlineLevel="0" collapsed="false">
      <c r="A2887" s="16" t="s">
        <v>4111</v>
      </c>
      <c r="B2887" s="16" t="s">
        <v>4101</v>
      </c>
      <c r="C2887" s="16" t="s">
        <v>788</v>
      </c>
      <c r="D2887" s="16" t="s">
        <v>291</v>
      </c>
      <c r="E2887" s="16" t="n">
        <v>2</v>
      </c>
      <c r="F2887" s="16" t="n">
        <v>1244</v>
      </c>
      <c r="G2887" s="16" t="n">
        <v>0.05</v>
      </c>
      <c r="H2887" s="16" t="s">
        <v>46</v>
      </c>
      <c r="I2887" s="16" t="s">
        <v>71</v>
      </c>
      <c r="J2887" s="16" t="n">
        <v>3</v>
      </c>
      <c r="K2887" s="16" t="n">
        <v>4</v>
      </c>
      <c r="L2887" s="16" t="s">
        <v>41</v>
      </c>
      <c r="M2887" s="16" t="str">
        <f aca="false">IF(COUNTIF($A$2:A2887,A2887)&gt;1,"DUPLICATE","")</f>
        <v/>
      </c>
    </row>
    <row r="2888" customFormat="false" ht="15" hidden="false" customHeight="false" outlineLevel="0" collapsed="false">
      <c r="A2888" s="16" t="s">
        <v>4112</v>
      </c>
      <c r="B2888" s="16" t="s">
        <v>4101</v>
      </c>
      <c r="C2888" s="16" t="s">
        <v>730</v>
      </c>
      <c r="D2888" s="16" t="s">
        <v>451</v>
      </c>
      <c r="E2888" s="16" t="n">
        <v>2</v>
      </c>
      <c r="F2888" s="16" t="n">
        <v>1300</v>
      </c>
      <c r="G2888" s="16" t="n">
        <v>0</v>
      </c>
      <c r="H2888" s="16" t="s">
        <v>89</v>
      </c>
      <c r="I2888" s="16" t="s">
        <v>71</v>
      </c>
      <c r="J2888" s="16" t="n">
        <v>2</v>
      </c>
      <c r="K2888" s="16" t="n">
        <v>4</v>
      </c>
      <c r="L2888" s="16" t="s">
        <v>41</v>
      </c>
      <c r="M2888" s="16" t="str">
        <f aca="false">IF(COUNTIF($A$2:A2888,A2888)&gt;1,"DUPLICATE","")</f>
        <v/>
      </c>
    </row>
    <row r="2889" customFormat="false" ht="15" hidden="false" customHeight="false" outlineLevel="0" collapsed="false">
      <c r="A2889" s="16" t="s">
        <v>4113</v>
      </c>
      <c r="B2889" s="16" t="s">
        <v>4101</v>
      </c>
      <c r="C2889" s="16" t="s">
        <v>240</v>
      </c>
      <c r="D2889" s="16" t="s">
        <v>173</v>
      </c>
      <c r="E2889" s="16" t="n">
        <v>1</v>
      </c>
      <c r="F2889" s="16" t="n">
        <v>1167</v>
      </c>
      <c r="G2889" s="16" t="n">
        <v>0</v>
      </c>
      <c r="H2889" s="16" t="s">
        <v>67</v>
      </c>
      <c r="I2889" s="16" t="s">
        <v>40</v>
      </c>
      <c r="J2889" s="16" t="n">
        <v>5</v>
      </c>
      <c r="K2889" s="16" t="n">
        <v>2</v>
      </c>
      <c r="L2889" s="16" t="s">
        <v>57</v>
      </c>
      <c r="M2889" s="16" t="str">
        <f aca="false">IF(COUNTIF($A$2:A2889,A2889)&gt;1,"DUPLICATE","")</f>
        <v/>
      </c>
    </row>
    <row r="2890" customFormat="false" ht="15" hidden="false" customHeight="false" outlineLevel="0" collapsed="false">
      <c r="A2890" s="16" t="s">
        <v>4114</v>
      </c>
      <c r="B2890" s="16" t="s">
        <v>4101</v>
      </c>
      <c r="C2890" s="16" t="s">
        <v>59</v>
      </c>
      <c r="D2890" s="16" t="s">
        <v>165</v>
      </c>
      <c r="E2890" s="16" t="n">
        <v>1</v>
      </c>
      <c r="F2890" s="16" t="n">
        <v>862</v>
      </c>
      <c r="G2890" s="16" t="n">
        <v>0.1</v>
      </c>
      <c r="H2890" s="16" t="s">
        <v>46</v>
      </c>
      <c r="I2890" s="16" t="s">
        <v>60</v>
      </c>
      <c r="J2890" s="16" t="n">
        <v>3</v>
      </c>
      <c r="K2890" s="16" t="n">
        <v>5</v>
      </c>
      <c r="L2890" s="16" t="s">
        <v>41</v>
      </c>
      <c r="M2890" s="16" t="str">
        <f aca="false">IF(COUNTIF($A$2:A2890,A2890)&gt;1,"DUPLICATE","")</f>
        <v/>
      </c>
    </row>
    <row r="2891" customFormat="false" ht="15" hidden="false" customHeight="false" outlineLevel="0" collapsed="false">
      <c r="A2891" s="16" t="s">
        <v>4115</v>
      </c>
      <c r="B2891" s="16" t="s">
        <v>4101</v>
      </c>
      <c r="C2891" s="16" t="s">
        <v>879</v>
      </c>
      <c r="D2891" s="16" t="s">
        <v>92</v>
      </c>
      <c r="E2891" s="16" t="n">
        <v>2</v>
      </c>
      <c r="F2891" s="16" t="n">
        <v>4153</v>
      </c>
      <c r="G2891" s="16" t="n">
        <v>0.15</v>
      </c>
      <c r="H2891" s="16" t="s">
        <v>70</v>
      </c>
      <c r="I2891" s="16" t="s">
        <v>60</v>
      </c>
      <c r="J2891" s="16" t="n">
        <v>5</v>
      </c>
      <c r="K2891" s="16" t="n">
        <v>4</v>
      </c>
      <c r="L2891" s="16" t="s">
        <v>41</v>
      </c>
      <c r="M2891" s="16" t="str">
        <f aca="false">IF(COUNTIF($A$2:A2891,A2891)&gt;1,"DUPLICATE","")</f>
        <v/>
      </c>
    </row>
    <row r="2892" customFormat="false" ht="15" hidden="false" customHeight="false" outlineLevel="0" collapsed="false">
      <c r="A2892" s="16" t="s">
        <v>4116</v>
      </c>
      <c r="B2892" s="16" t="s">
        <v>4101</v>
      </c>
      <c r="C2892" s="16" t="s">
        <v>1081</v>
      </c>
      <c r="D2892" s="16" t="s">
        <v>66</v>
      </c>
      <c r="E2892" s="16" t="n">
        <v>1</v>
      </c>
      <c r="F2892" s="16" t="n">
        <v>15423</v>
      </c>
      <c r="G2892" s="16" t="n">
        <v>0.05</v>
      </c>
      <c r="H2892" s="16" t="s">
        <v>81</v>
      </c>
      <c r="I2892" s="16" t="s">
        <v>47</v>
      </c>
      <c r="J2892" s="16" t="n">
        <v>2</v>
      </c>
      <c r="K2892" s="16"/>
      <c r="L2892" s="16" t="s">
        <v>57</v>
      </c>
      <c r="M2892" s="16" t="str">
        <f aca="false">IF(COUNTIF($A$2:A2892,A2892)&gt;1,"DUPLICATE","")</f>
        <v/>
      </c>
    </row>
    <row r="2893" customFormat="false" ht="15" hidden="false" customHeight="false" outlineLevel="0" collapsed="false">
      <c r="A2893" s="16" t="s">
        <v>4117</v>
      </c>
      <c r="B2893" s="16" t="s">
        <v>4101</v>
      </c>
      <c r="C2893" s="16" t="s">
        <v>4118</v>
      </c>
      <c r="D2893" s="16" t="s">
        <v>111</v>
      </c>
      <c r="E2893" s="16" t="n">
        <v>1</v>
      </c>
      <c r="F2893" s="16" t="n">
        <v>983</v>
      </c>
      <c r="G2893" s="16" t="n">
        <v>0</v>
      </c>
      <c r="H2893" s="16" t="s">
        <v>112</v>
      </c>
      <c r="I2893" s="16" t="s">
        <v>40</v>
      </c>
      <c r="J2893" s="16" t="n">
        <v>3</v>
      </c>
      <c r="K2893" s="16" t="n">
        <v>5</v>
      </c>
      <c r="L2893" s="16" t="s">
        <v>41</v>
      </c>
      <c r="M2893" s="16" t="str">
        <f aca="false">IF(COUNTIF($A$2:A2893,A2893)&gt;1,"DUPLICATE","")</f>
        <v/>
      </c>
    </row>
    <row r="2894" customFormat="false" ht="15" hidden="false" customHeight="false" outlineLevel="0" collapsed="false">
      <c r="A2894" s="16" t="s">
        <v>4117</v>
      </c>
      <c r="B2894" s="16" t="s">
        <v>4101</v>
      </c>
      <c r="C2894" s="16" t="s">
        <v>4118</v>
      </c>
      <c r="D2894" s="16" t="s">
        <v>111</v>
      </c>
      <c r="E2894" s="16" t="n">
        <v>1</v>
      </c>
      <c r="F2894" s="16" t="n">
        <v>983</v>
      </c>
      <c r="G2894" s="16" t="n">
        <v>0</v>
      </c>
      <c r="H2894" s="16" t="s">
        <v>112</v>
      </c>
      <c r="I2894" s="16" t="s">
        <v>40</v>
      </c>
      <c r="J2894" s="16" t="n">
        <v>3</v>
      </c>
      <c r="K2894" s="16" t="n">
        <v>5</v>
      </c>
      <c r="L2894" s="16" t="s">
        <v>41</v>
      </c>
      <c r="M2894" s="16" t="str">
        <f aca="false">IF(COUNTIF($A$2:A2894,A2894)&gt;1,"DUPLICATE","")</f>
        <v>DUPLICATE</v>
      </c>
    </row>
    <row r="2895" customFormat="false" ht="15" hidden="false" customHeight="false" outlineLevel="0" collapsed="false">
      <c r="A2895" s="16" t="s">
        <v>4119</v>
      </c>
      <c r="B2895" s="16" t="s">
        <v>4101</v>
      </c>
      <c r="C2895" s="16" t="s">
        <v>178</v>
      </c>
      <c r="D2895" s="16" t="s">
        <v>184</v>
      </c>
      <c r="E2895" s="16" t="n">
        <v>1</v>
      </c>
      <c r="F2895" s="16" t="n">
        <v>1241</v>
      </c>
      <c r="G2895" s="16" t="n">
        <v>0</v>
      </c>
      <c r="H2895" s="16" t="s">
        <v>46</v>
      </c>
      <c r="I2895" s="16" t="s">
        <v>60</v>
      </c>
      <c r="J2895" s="16" t="n">
        <v>5</v>
      </c>
      <c r="K2895" s="16" t="n">
        <v>4</v>
      </c>
      <c r="L2895" s="16" t="s">
        <v>41</v>
      </c>
      <c r="M2895" s="16" t="str">
        <f aca="false">IF(COUNTIF($A$2:A2895,A2895)&gt;1,"DUPLICATE","")</f>
        <v/>
      </c>
    </row>
    <row r="2896" customFormat="false" ht="15" hidden="false" customHeight="false" outlineLevel="0" collapsed="false">
      <c r="A2896" s="16" t="s">
        <v>4120</v>
      </c>
      <c r="B2896" s="16" t="s">
        <v>4101</v>
      </c>
      <c r="C2896" s="16" t="s">
        <v>193</v>
      </c>
      <c r="D2896" s="16" t="s">
        <v>232</v>
      </c>
      <c r="E2896" s="16" t="n">
        <v>2</v>
      </c>
      <c r="F2896" s="16" t="n">
        <v>1965</v>
      </c>
      <c r="G2896" s="16" t="n">
        <v>0.05</v>
      </c>
      <c r="H2896" s="16" t="s">
        <v>39</v>
      </c>
      <c r="I2896" s="16" t="s">
        <v>47</v>
      </c>
      <c r="J2896" s="16" t="n">
        <v>2</v>
      </c>
      <c r="K2896" s="16" t="n">
        <v>5</v>
      </c>
      <c r="L2896" s="16" t="s">
        <v>41</v>
      </c>
      <c r="M2896" s="16" t="str">
        <f aca="false">IF(COUNTIF($A$2:A2896,A2896)&gt;1,"DUPLICATE","")</f>
        <v/>
      </c>
    </row>
    <row r="2897" customFormat="false" ht="15" hidden="false" customHeight="false" outlineLevel="0" collapsed="false">
      <c r="A2897" s="16" t="s">
        <v>4121</v>
      </c>
      <c r="B2897" s="16" t="s">
        <v>4101</v>
      </c>
      <c r="C2897" s="16" t="s">
        <v>1728</v>
      </c>
      <c r="D2897" s="16" t="s">
        <v>300</v>
      </c>
      <c r="E2897" s="16" t="n">
        <v>1</v>
      </c>
      <c r="F2897" s="16" t="n">
        <v>2417</v>
      </c>
      <c r="G2897" s="16" t="n">
        <v>0.1</v>
      </c>
      <c r="H2897" s="16" t="s">
        <v>67</v>
      </c>
      <c r="I2897" s="16" t="s">
        <v>47</v>
      </c>
      <c r="J2897" s="16" t="n">
        <v>2</v>
      </c>
      <c r="K2897" s="16" t="n">
        <v>5</v>
      </c>
      <c r="L2897" s="16" t="s">
        <v>41</v>
      </c>
      <c r="M2897" s="16" t="str">
        <f aca="false">IF(COUNTIF($A$2:A2897,A2897)&gt;1,"DUPLICATE","")</f>
        <v/>
      </c>
    </row>
    <row r="2898" customFormat="false" ht="15" hidden="false" customHeight="false" outlineLevel="0" collapsed="false">
      <c r="A2898" s="16" t="s">
        <v>4122</v>
      </c>
      <c r="B2898" s="16" t="s">
        <v>4101</v>
      </c>
      <c r="C2898" s="16" t="s">
        <v>995</v>
      </c>
      <c r="D2898" s="16" t="s">
        <v>254</v>
      </c>
      <c r="E2898" s="16" t="n">
        <v>2</v>
      </c>
      <c r="F2898" s="16" t="n">
        <v>1041</v>
      </c>
      <c r="G2898" s="16" t="n">
        <v>0.3</v>
      </c>
      <c r="H2898" s="16" t="s">
        <v>67</v>
      </c>
      <c r="I2898" s="16" t="s">
        <v>47</v>
      </c>
      <c r="J2898" s="16" t="n">
        <v>2</v>
      </c>
      <c r="K2898" s="16" t="n">
        <v>5</v>
      </c>
      <c r="L2898" s="16" t="s">
        <v>41</v>
      </c>
      <c r="M2898" s="16" t="str">
        <f aca="false">IF(COUNTIF($A$2:A2898,A2898)&gt;1,"DUPLICATE","")</f>
        <v/>
      </c>
    </row>
    <row r="2899" customFormat="false" ht="15" hidden="false" customHeight="false" outlineLevel="0" collapsed="false">
      <c r="A2899" s="16" t="s">
        <v>4123</v>
      </c>
      <c r="B2899" s="16" t="s">
        <v>4101</v>
      </c>
      <c r="C2899" s="16" t="s">
        <v>780</v>
      </c>
      <c r="D2899" s="16" t="s">
        <v>300</v>
      </c>
      <c r="E2899" s="16" t="n">
        <v>1</v>
      </c>
      <c r="F2899" s="16" t="n">
        <v>2467</v>
      </c>
      <c r="G2899" s="16" t="n">
        <v>0.15</v>
      </c>
      <c r="H2899" s="16" t="s">
        <v>81</v>
      </c>
      <c r="I2899" s="16" t="s">
        <v>40</v>
      </c>
      <c r="J2899" s="16" t="n">
        <v>5</v>
      </c>
      <c r="K2899" s="16"/>
      <c r="L2899" s="16" t="s">
        <v>41</v>
      </c>
      <c r="M2899" s="16" t="str">
        <f aca="false">IF(COUNTIF($A$2:A2899,A2899)&gt;1,"DUPLICATE","")</f>
        <v/>
      </c>
    </row>
    <row r="2900" customFormat="false" ht="15" hidden="false" customHeight="false" outlineLevel="0" collapsed="false">
      <c r="A2900" s="16" t="s">
        <v>4124</v>
      </c>
      <c r="B2900" s="16" t="s">
        <v>4125</v>
      </c>
      <c r="C2900" s="16" t="s">
        <v>468</v>
      </c>
      <c r="D2900" s="16" t="s">
        <v>211</v>
      </c>
      <c r="E2900" s="16" t="n">
        <v>1</v>
      </c>
      <c r="F2900" s="16" t="n">
        <v>1240</v>
      </c>
      <c r="G2900" s="16" t="n">
        <v>0</v>
      </c>
      <c r="H2900" s="16" t="s">
        <v>56</v>
      </c>
      <c r="I2900" s="16" t="s">
        <v>47</v>
      </c>
      <c r="J2900" s="16" t="n">
        <v>5</v>
      </c>
      <c r="K2900" s="16" t="n">
        <v>5</v>
      </c>
      <c r="L2900" s="16" t="s">
        <v>41</v>
      </c>
      <c r="M2900" s="16" t="str">
        <f aca="false">IF(COUNTIF($A$2:A2900,A2900)&gt;1,"DUPLICATE","")</f>
        <v/>
      </c>
    </row>
    <row r="2901" customFormat="false" ht="15" hidden="false" customHeight="false" outlineLevel="0" collapsed="false">
      <c r="A2901" s="16" t="s">
        <v>4126</v>
      </c>
      <c r="B2901" s="16" t="s">
        <v>4125</v>
      </c>
      <c r="C2901" s="16" t="s">
        <v>524</v>
      </c>
      <c r="D2901" s="16" t="s">
        <v>262</v>
      </c>
      <c r="E2901" s="16" t="n">
        <v>3</v>
      </c>
      <c r="F2901" s="16" t="n">
        <v>801</v>
      </c>
      <c r="G2901" s="16" t="n">
        <v>0</v>
      </c>
      <c r="H2901" s="16" t="s">
        <v>130</v>
      </c>
      <c r="I2901" s="16" t="s">
        <v>71</v>
      </c>
      <c r="J2901" s="16" t="n">
        <v>4</v>
      </c>
      <c r="K2901" s="16" t="n">
        <v>5</v>
      </c>
      <c r="L2901" s="16" t="s">
        <v>41</v>
      </c>
      <c r="M2901" s="16" t="str">
        <f aca="false">IF(COUNTIF($A$2:A2901,A2901)&gt;1,"DUPLICATE","")</f>
        <v/>
      </c>
    </row>
    <row r="2902" customFormat="false" ht="15" hidden="false" customHeight="false" outlineLevel="0" collapsed="false">
      <c r="A2902" s="16" t="s">
        <v>4127</v>
      </c>
      <c r="B2902" s="16" t="s">
        <v>4125</v>
      </c>
      <c r="C2902" s="16" t="s">
        <v>678</v>
      </c>
      <c r="D2902" s="16" t="s">
        <v>660</v>
      </c>
      <c r="E2902" s="16" t="n">
        <v>2</v>
      </c>
      <c r="F2902" s="16" t="n">
        <v>1779</v>
      </c>
      <c r="G2902" s="16" t="n">
        <v>0.1</v>
      </c>
      <c r="H2902" s="16" t="s">
        <v>81</v>
      </c>
      <c r="I2902" s="16" t="s">
        <v>40</v>
      </c>
      <c r="J2902" s="16" t="n">
        <v>2</v>
      </c>
      <c r="K2902" s="16" t="n">
        <v>4</v>
      </c>
      <c r="L2902" s="16" t="s">
        <v>41</v>
      </c>
      <c r="M2902" s="16" t="str">
        <f aca="false">IF(COUNTIF($A$2:A2902,A2902)&gt;1,"DUPLICATE","")</f>
        <v/>
      </c>
    </row>
    <row r="2903" customFormat="false" ht="15" hidden="false" customHeight="false" outlineLevel="0" collapsed="false">
      <c r="A2903" s="16" t="s">
        <v>4128</v>
      </c>
      <c r="B2903" s="16" t="s">
        <v>4125</v>
      </c>
      <c r="C2903" s="16" t="s">
        <v>931</v>
      </c>
      <c r="D2903" s="16" t="s">
        <v>149</v>
      </c>
      <c r="E2903" s="16" t="n">
        <v>2</v>
      </c>
      <c r="F2903" s="16" t="n">
        <v>1571</v>
      </c>
      <c r="G2903" s="16" t="n">
        <v>0.05</v>
      </c>
      <c r="H2903" s="16" t="s">
        <v>81</v>
      </c>
      <c r="I2903" s="16" t="s">
        <v>60</v>
      </c>
      <c r="J2903" s="16" t="n">
        <v>3</v>
      </c>
      <c r="K2903" s="16" t="n">
        <v>4</v>
      </c>
      <c r="L2903" s="16" t="s">
        <v>41</v>
      </c>
      <c r="M2903" s="16" t="str">
        <f aca="false">IF(COUNTIF($A$2:A2903,A2903)&gt;1,"DUPLICATE","")</f>
        <v/>
      </c>
    </row>
    <row r="2904" customFormat="false" ht="15" hidden="false" customHeight="false" outlineLevel="0" collapsed="false">
      <c r="A2904" s="16" t="s">
        <v>4129</v>
      </c>
      <c r="B2904" s="16" t="s">
        <v>4125</v>
      </c>
      <c r="C2904" s="16" t="s">
        <v>1297</v>
      </c>
      <c r="D2904" s="16" t="s">
        <v>80</v>
      </c>
      <c r="E2904" s="16" t="n">
        <v>2</v>
      </c>
      <c r="F2904" s="16" t="n">
        <v>1533</v>
      </c>
      <c r="G2904" s="16" t="n">
        <v>0.05</v>
      </c>
      <c r="H2904" s="16" t="s">
        <v>56</v>
      </c>
      <c r="I2904" s="16" t="s">
        <v>71</v>
      </c>
      <c r="J2904" s="16" t="n">
        <v>5</v>
      </c>
      <c r="K2904" s="16" t="n">
        <v>3</v>
      </c>
      <c r="L2904" s="16" t="s">
        <v>41</v>
      </c>
      <c r="M2904" s="16" t="str">
        <f aca="false">IF(COUNTIF($A$2:A2904,A2904)&gt;1,"DUPLICATE","")</f>
        <v/>
      </c>
    </row>
    <row r="2905" customFormat="false" ht="15" hidden="false" customHeight="false" outlineLevel="0" collapsed="false">
      <c r="A2905" s="16" t="s">
        <v>4130</v>
      </c>
      <c r="B2905" s="16" t="s">
        <v>4125</v>
      </c>
      <c r="C2905" s="16" t="s">
        <v>1321</v>
      </c>
      <c r="D2905" s="16" t="s">
        <v>191</v>
      </c>
      <c r="E2905" s="16" t="n">
        <v>1</v>
      </c>
      <c r="F2905" s="16" t="n">
        <v>392</v>
      </c>
      <c r="G2905" s="16" t="n">
        <v>0.05</v>
      </c>
      <c r="H2905" s="16" t="s">
        <v>46</v>
      </c>
      <c r="I2905" s="16" t="s">
        <v>60</v>
      </c>
      <c r="J2905" s="16" t="n">
        <v>3</v>
      </c>
      <c r="K2905" s="16" t="n">
        <v>3</v>
      </c>
      <c r="L2905" s="16" t="s">
        <v>41</v>
      </c>
      <c r="M2905" s="16" t="str">
        <f aca="false">IF(COUNTIF($A$2:A2905,A2905)&gt;1,"DUPLICATE","")</f>
        <v/>
      </c>
    </row>
    <row r="2906" customFormat="false" ht="15" hidden="false" customHeight="false" outlineLevel="0" collapsed="false">
      <c r="A2906" s="16" t="s">
        <v>4131</v>
      </c>
      <c r="B2906" s="16" t="s">
        <v>4125</v>
      </c>
      <c r="C2906" s="16" t="s">
        <v>2664</v>
      </c>
      <c r="D2906" s="16" t="s">
        <v>111</v>
      </c>
      <c r="E2906" s="16" t="n">
        <v>1</v>
      </c>
      <c r="F2906" s="16" t="n">
        <v>1049</v>
      </c>
      <c r="G2906" s="16" t="n">
        <v>0.1</v>
      </c>
      <c r="H2906" s="16" t="s">
        <v>56</v>
      </c>
      <c r="I2906" s="16" t="s">
        <v>71</v>
      </c>
      <c r="J2906" s="16" t="n">
        <v>6</v>
      </c>
      <c r="K2906" s="16" t="n">
        <v>4</v>
      </c>
      <c r="L2906" s="16" t="s">
        <v>41</v>
      </c>
      <c r="M2906" s="16" t="str">
        <f aca="false">IF(COUNTIF($A$2:A2906,A2906)&gt;1,"DUPLICATE","")</f>
        <v/>
      </c>
    </row>
    <row r="2907" customFormat="false" ht="15" hidden="false" customHeight="false" outlineLevel="0" collapsed="false">
      <c r="A2907" s="16" t="s">
        <v>4132</v>
      </c>
      <c r="B2907" s="16" t="s">
        <v>4125</v>
      </c>
      <c r="C2907" s="16" t="s">
        <v>102</v>
      </c>
      <c r="D2907" s="16" t="s">
        <v>136</v>
      </c>
      <c r="E2907" s="16" t="n">
        <v>2</v>
      </c>
      <c r="F2907" s="16" t="n">
        <v>2275</v>
      </c>
      <c r="G2907" s="16" t="n">
        <v>0.1</v>
      </c>
      <c r="H2907" s="16" t="s">
        <v>241</v>
      </c>
      <c r="I2907" s="16" t="s">
        <v>60</v>
      </c>
      <c r="J2907" s="16" t="n">
        <v>2</v>
      </c>
      <c r="K2907" s="16" t="n">
        <v>5</v>
      </c>
      <c r="L2907" s="16" t="s">
        <v>41</v>
      </c>
      <c r="M2907" s="16" t="str">
        <f aca="false">IF(COUNTIF($A$2:A2907,A2907)&gt;1,"DUPLICATE","")</f>
        <v/>
      </c>
    </row>
    <row r="2908" customFormat="false" ht="15" hidden="false" customHeight="false" outlineLevel="0" collapsed="false">
      <c r="A2908" s="16" t="s">
        <v>4133</v>
      </c>
      <c r="B2908" s="16" t="s">
        <v>4125</v>
      </c>
      <c r="C2908" s="16" t="s">
        <v>706</v>
      </c>
      <c r="D2908" s="16" t="s">
        <v>126</v>
      </c>
      <c r="E2908" s="16" t="n">
        <v>1</v>
      </c>
      <c r="F2908" s="16" t="s">
        <v>4134</v>
      </c>
      <c r="G2908" s="16" t="n">
        <v>0.3</v>
      </c>
      <c r="H2908" s="16" t="s">
        <v>39</v>
      </c>
      <c r="I2908" s="16" t="s">
        <v>60</v>
      </c>
      <c r="J2908" s="16" t="n">
        <v>5</v>
      </c>
      <c r="K2908" s="16" t="n">
        <v>4</v>
      </c>
      <c r="L2908" s="16" t="s">
        <v>57</v>
      </c>
      <c r="M2908" s="16" t="str">
        <f aca="false">IF(COUNTIF($A$2:A2908,A2908)&gt;1,"DUPLICATE","")</f>
        <v/>
      </c>
    </row>
    <row r="2909" customFormat="false" ht="15" hidden="false" customHeight="false" outlineLevel="0" collapsed="false">
      <c r="A2909" s="16" t="s">
        <v>4135</v>
      </c>
      <c r="B2909" s="16" t="s">
        <v>4125</v>
      </c>
      <c r="C2909" s="16" t="s">
        <v>1038</v>
      </c>
      <c r="D2909" s="16" t="s">
        <v>74</v>
      </c>
      <c r="E2909" s="16" t="n">
        <v>1</v>
      </c>
      <c r="F2909" s="16" t="n">
        <v>18475</v>
      </c>
      <c r="G2909" s="16" t="n">
        <v>0</v>
      </c>
      <c r="H2909" s="16" t="s">
        <v>89</v>
      </c>
      <c r="I2909" s="16" t="s">
        <v>60</v>
      </c>
      <c r="J2909" s="16" t="n">
        <v>7</v>
      </c>
      <c r="K2909" s="16" t="n">
        <v>4</v>
      </c>
      <c r="L2909" s="16" t="s">
        <v>41</v>
      </c>
      <c r="M2909" s="16" t="str">
        <f aca="false">IF(COUNTIF($A$2:A2909,A2909)&gt;1,"DUPLICATE","")</f>
        <v/>
      </c>
    </row>
    <row r="2910" customFormat="false" ht="15" hidden="false" customHeight="false" outlineLevel="0" collapsed="false">
      <c r="A2910" s="16" t="s">
        <v>4136</v>
      </c>
      <c r="B2910" s="16" t="s">
        <v>4125</v>
      </c>
      <c r="C2910" s="16" t="s">
        <v>221</v>
      </c>
      <c r="D2910" s="16" t="s">
        <v>222</v>
      </c>
      <c r="E2910" s="16" t="n">
        <v>1</v>
      </c>
      <c r="F2910" s="16" t="n">
        <v>1988</v>
      </c>
      <c r="G2910" s="16" t="n">
        <v>0</v>
      </c>
      <c r="H2910" s="16" t="s">
        <v>39</v>
      </c>
      <c r="I2910" s="16" t="s">
        <v>60</v>
      </c>
      <c r="J2910" s="16" t="n">
        <v>3</v>
      </c>
      <c r="K2910" s="16" t="n">
        <v>5</v>
      </c>
      <c r="L2910" s="16" t="s">
        <v>41</v>
      </c>
      <c r="M2910" s="16" t="str">
        <f aca="false">IF(COUNTIF($A$2:A2910,A2910)&gt;1,"DUPLICATE","")</f>
        <v/>
      </c>
    </row>
    <row r="2911" customFormat="false" ht="15" hidden="false" customHeight="false" outlineLevel="0" collapsed="false">
      <c r="A2911" s="16" t="s">
        <v>4137</v>
      </c>
      <c r="B2911" s="16" t="s">
        <v>4125</v>
      </c>
      <c r="C2911" s="16" t="s">
        <v>2250</v>
      </c>
      <c r="D2911" s="16" t="s">
        <v>721</v>
      </c>
      <c r="E2911" s="16" t="n">
        <v>1</v>
      </c>
      <c r="F2911" s="16" t="n">
        <v>514</v>
      </c>
      <c r="G2911" s="16" t="n">
        <v>0.05</v>
      </c>
      <c r="H2911" s="16" t="s">
        <v>70</v>
      </c>
      <c r="I2911" s="16" t="s">
        <v>60</v>
      </c>
      <c r="J2911" s="16" t="n">
        <v>8</v>
      </c>
      <c r="K2911" s="16" t="n">
        <v>4</v>
      </c>
      <c r="L2911" s="16" t="s">
        <v>41</v>
      </c>
      <c r="M2911" s="16" t="str">
        <f aca="false">IF(COUNTIF($A$2:A2911,A2911)&gt;1,"DUPLICATE","")</f>
        <v/>
      </c>
    </row>
    <row r="2912" customFormat="false" ht="15" hidden="false" customHeight="false" outlineLevel="0" collapsed="false">
      <c r="A2912" s="16" t="s">
        <v>4138</v>
      </c>
      <c r="B2912" s="16" t="s">
        <v>4125</v>
      </c>
      <c r="C2912" s="16" t="s">
        <v>1436</v>
      </c>
      <c r="D2912" s="16" t="s">
        <v>129</v>
      </c>
      <c r="E2912" s="16" t="n">
        <v>2</v>
      </c>
      <c r="F2912" s="16" t="n">
        <v>590</v>
      </c>
      <c r="G2912" s="16" t="n">
        <v>0</v>
      </c>
      <c r="H2912" s="16" t="s">
        <v>208</v>
      </c>
      <c r="I2912" s="16" t="s">
        <v>71</v>
      </c>
      <c r="J2912" s="16" t="n">
        <v>5</v>
      </c>
      <c r="K2912" s="16" t="n">
        <v>1</v>
      </c>
      <c r="L2912" s="16" t="s">
        <v>57</v>
      </c>
      <c r="M2912" s="16" t="str">
        <f aca="false">IF(COUNTIF($A$2:A2912,A2912)&gt;1,"DUPLICATE","")</f>
        <v/>
      </c>
    </row>
    <row r="2913" customFormat="false" ht="15" hidden="false" customHeight="false" outlineLevel="0" collapsed="false">
      <c r="A2913" s="16" t="s">
        <v>4139</v>
      </c>
      <c r="B2913" s="16" t="s">
        <v>4125</v>
      </c>
      <c r="C2913" s="16" t="s">
        <v>228</v>
      </c>
      <c r="D2913" s="16" t="s">
        <v>136</v>
      </c>
      <c r="E2913" s="16" t="n">
        <v>3</v>
      </c>
      <c r="F2913" s="16" t="n">
        <v>2223</v>
      </c>
      <c r="G2913" s="16" t="n">
        <v>0.3</v>
      </c>
      <c r="H2913" s="16" t="s">
        <v>565</v>
      </c>
      <c r="I2913" s="16" t="s">
        <v>60</v>
      </c>
      <c r="J2913" s="16" t="n">
        <v>5</v>
      </c>
      <c r="K2913" s="16" t="n">
        <v>5</v>
      </c>
      <c r="L2913" s="16" t="s">
        <v>41</v>
      </c>
      <c r="M2913" s="16" t="str">
        <f aca="false">IF(COUNTIF($A$2:A2913,A2913)&gt;1,"DUPLICATE","")</f>
        <v/>
      </c>
    </row>
    <row r="2914" customFormat="false" ht="15" hidden="false" customHeight="false" outlineLevel="0" collapsed="false">
      <c r="A2914" s="16" t="s">
        <v>4140</v>
      </c>
      <c r="B2914" s="16" t="s">
        <v>4125</v>
      </c>
      <c r="C2914" s="16" t="s">
        <v>128</v>
      </c>
      <c r="D2914" s="16" t="s">
        <v>146</v>
      </c>
      <c r="E2914" s="16" t="n">
        <v>2</v>
      </c>
      <c r="F2914" s="16" t="n">
        <v>440</v>
      </c>
      <c r="G2914" s="16" t="n">
        <v>0</v>
      </c>
      <c r="H2914" s="16" t="s">
        <v>130</v>
      </c>
      <c r="I2914" s="16" t="s">
        <v>40</v>
      </c>
      <c r="J2914" s="16" t="n">
        <v>5</v>
      </c>
      <c r="K2914" s="16" t="n">
        <v>2</v>
      </c>
      <c r="L2914" s="16" t="s">
        <v>57</v>
      </c>
      <c r="M2914" s="16" t="str">
        <f aca="false">IF(COUNTIF($A$2:A2914,A2914)&gt;1,"DUPLICATE","")</f>
        <v/>
      </c>
    </row>
    <row r="2915" customFormat="false" ht="15" hidden="false" customHeight="false" outlineLevel="0" collapsed="false">
      <c r="A2915" s="16" t="s">
        <v>4141</v>
      </c>
      <c r="B2915" s="16" t="s">
        <v>4125</v>
      </c>
      <c r="C2915" s="16" t="s">
        <v>3496</v>
      </c>
      <c r="D2915" s="16" t="s">
        <v>385</v>
      </c>
      <c r="E2915" s="16" t="n">
        <v>2</v>
      </c>
      <c r="F2915" s="16" t="n">
        <v>295</v>
      </c>
      <c r="G2915" s="16" t="n">
        <v>0</v>
      </c>
      <c r="H2915" s="16" t="s">
        <v>39</v>
      </c>
      <c r="I2915" s="16" t="s">
        <v>47</v>
      </c>
      <c r="J2915" s="16" t="n">
        <v>4</v>
      </c>
      <c r="K2915" s="16" t="n">
        <v>5</v>
      </c>
      <c r="L2915" s="16" t="s">
        <v>41</v>
      </c>
      <c r="M2915" s="16" t="str">
        <f aca="false">IF(COUNTIF($A$2:A2915,A2915)&gt;1,"DUPLICATE","")</f>
        <v/>
      </c>
    </row>
    <row r="2916" customFormat="false" ht="15" hidden="false" customHeight="false" outlineLevel="0" collapsed="false">
      <c r="A2916" s="16" t="s">
        <v>4142</v>
      </c>
      <c r="B2916" s="16" t="s">
        <v>4125</v>
      </c>
      <c r="C2916" s="16" t="s">
        <v>2503</v>
      </c>
      <c r="D2916" s="16" t="s">
        <v>170</v>
      </c>
      <c r="E2916" s="16" t="n">
        <v>1</v>
      </c>
      <c r="F2916" s="16" t="n">
        <v>3239</v>
      </c>
      <c r="G2916" s="16" t="n">
        <v>0.2</v>
      </c>
      <c r="H2916" s="16" t="s">
        <v>70</v>
      </c>
      <c r="I2916" s="16" t="s">
        <v>71</v>
      </c>
      <c r="J2916" s="16" t="n">
        <v>4</v>
      </c>
      <c r="K2916" s="16" t="n">
        <v>2</v>
      </c>
      <c r="L2916" s="16" t="s">
        <v>57</v>
      </c>
      <c r="M2916" s="16" t="str">
        <f aca="false">IF(COUNTIF($A$2:A2916,A2916)&gt;1,"DUPLICATE","")</f>
        <v/>
      </c>
    </row>
    <row r="2917" customFormat="false" ht="15" hidden="false" customHeight="false" outlineLevel="0" collapsed="false">
      <c r="A2917" s="16" t="s">
        <v>4143</v>
      </c>
      <c r="B2917" s="16" t="s">
        <v>4125</v>
      </c>
      <c r="C2917" s="16" t="s">
        <v>4144</v>
      </c>
      <c r="D2917" s="16" t="s">
        <v>440</v>
      </c>
      <c r="E2917" s="16" t="n">
        <v>2</v>
      </c>
      <c r="F2917" s="16" t="n">
        <v>1451</v>
      </c>
      <c r="G2917" s="16" t="n">
        <v>0.05</v>
      </c>
      <c r="H2917" s="16" t="s">
        <v>46</v>
      </c>
      <c r="I2917" s="16" t="s">
        <v>60</v>
      </c>
      <c r="J2917" s="16" t="n">
        <v>4</v>
      </c>
      <c r="K2917" s="16" t="n">
        <v>4</v>
      </c>
      <c r="L2917" s="16" t="s">
        <v>41</v>
      </c>
      <c r="M2917" s="16" t="str">
        <f aca="false">IF(COUNTIF($A$2:A2917,A2917)&gt;1,"DUPLICATE","")</f>
        <v/>
      </c>
    </row>
    <row r="2918" customFormat="false" ht="15" hidden="false" customHeight="false" outlineLevel="0" collapsed="false">
      <c r="A2918" s="16" t="s">
        <v>4145</v>
      </c>
      <c r="B2918" s="16" t="s">
        <v>4146</v>
      </c>
      <c r="C2918" s="16" t="s">
        <v>728</v>
      </c>
      <c r="D2918" s="16" t="s">
        <v>95</v>
      </c>
      <c r="E2918" s="16" t="n">
        <v>1</v>
      </c>
      <c r="F2918" s="16" t="n">
        <v>1473</v>
      </c>
      <c r="G2918" s="16" t="n">
        <v>0.15</v>
      </c>
      <c r="H2918" s="16" t="s">
        <v>112</v>
      </c>
      <c r="I2918" s="16" t="s">
        <v>60</v>
      </c>
      <c r="J2918" s="16" t="n">
        <v>2</v>
      </c>
      <c r="K2918" s="16" t="n">
        <v>4</v>
      </c>
      <c r="L2918" s="16" t="s">
        <v>41</v>
      </c>
      <c r="M2918" s="16" t="str">
        <f aca="false">IF(COUNTIF($A$2:A2918,A2918)&gt;1,"DUPLICATE","")</f>
        <v/>
      </c>
    </row>
    <row r="2919" customFormat="false" ht="15" hidden="false" customHeight="false" outlineLevel="0" collapsed="false">
      <c r="A2919" s="16" t="s">
        <v>4147</v>
      </c>
      <c r="B2919" s="16" t="s">
        <v>4146</v>
      </c>
      <c r="C2919" s="16" t="s">
        <v>587</v>
      </c>
      <c r="D2919" s="16" t="s">
        <v>115</v>
      </c>
      <c r="E2919" s="16" t="n">
        <v>1</v>
      </c>
      <c r="F2919" s="16" t="n">
        <v>304</v>
      </c>
      <c r="G2919" s="16" t="n">
        <v>0</v>
      </c>
      <c r="H2919" s="16" t="s">
        <v>112</v>
      </c>
      <c r="I2919" s="16" t="s">
        <v>60</v>
      </c>
      <c r="J2919" s="16" t="n">
        <v>3</v>
      </c>
      <c r="K2919" s="16"/>
      <c r="L2919" s="16" t="s">
        <v>41</v>
      </c>
      <c r="M2919" s="16" t="str">
        <f aca="false">IF(COUNTIF($A$2:A2919,A2919)&gt;1,"DUPLICATE","")</f>
        <v/>
      </c>
    </row>
    <row r="2920" customFormat="false" ht="15" hidden="false" customHeight="false" outlineLevel="0" collapsed="false">
      <c r="A2920" s="16" t="s">
        <v>4148</v>
      </c>
      <c r="B2920" s="16" t="s">
        <v>4146</v>
      </c>
      <c r="C2920" s="16" t="s">
        <v>2849</v>
      </c>
      <c r="D2920" s="16" t="s">
        <v>229</v>
      </c>
      <c r="E2920" s="16" t="n">
        <v>4</v>
      </c>
      <c r="F2920" s="16" t="n">
        <v>439</v>
      </c>
      <c r="G2920" s="16" t="n">
        <v>0.05</v>
      </c>
      <c r="H2920" s="16" t="s">
        <v>70</v>
      </c>
      <c r="I2920" s="16" t="s">
        <v>60</v>
      </c>
      <c r="J2920" s="16" t="n">
        <v>4</v>
      </c>
      <c r="K2920" s="16" t="n">
        <v>4</v>
      </c>
      <c r="L2920" s="16" t="s">
        <v>41</v>
      </c>
      <c r="M2920" s="16" t="str">
        <f aca="false">IF(COUNTIF($A$2:A2920,A2920)&gt;1,"DUPLICATE","")</f>
        <v/>
      </c>
    </row>
    <row r="2921" customFormat="false" ht="15" hidden="false" customHeight="false" outlineLevel="0" collapsed="false">
      <c r="A2921" s="16" t="s">
        <v>4149</v>
      </c>
      <c r="B2921" s="16" t="s">
        <v>4146</v>
      </c>
      <c r="C2921" s="16" t="s">
        <v>2192</v>
      </c>
      <c r="D2921" s="16" t="s">
        <v>229</v>
      </c>
      <c r="E2921" s="16" t="n">
        <v>4</v>
      </c>
      <c r="F2921" s="16" t="n">
        <v>469</v>
      </c>
      <c r="G2921" s="16" t="n">
        <v>0.05</v>
      </c>
      <c r="H2921" s="16" t="s">
        <v>112</v>
      </c>
      <c r="I2921" s="16" t="s">
        <v>60</v>
      </c>
      <c r="J2921" s="16" t="n">
        <v>4</v>
      </c>
      <c r="K2921" s="16" t="n">
        <v>3</v>
      </c>
      <c r="L2921" s="16" t="s">
        <v>41</v>
      </c>
      <c r="M2921" s="16" t="str">
        <f aca="false">IF(COUNTIF($A$2:A2921,A2921)&gt;1,"DUPLICATE","")</f>
        <v/>
      </c>
    </row>
    <row r="2922" customFormat="false" ht="15" hidden="false" customHeight="false" outlineLevel="0" collapsed="false">
      <c r="A2922" s="16" t="s">
        <v>4150</v>
      </c>
      <c r="B2922" s="16" t="s">
        <v>4146</v>
      </c>
      <c r="C2922" s="16" t="s">
        <v>378</v>
      </c>
      <c r="D2922" s="16" t="s">
        <v>440</v>
      </c>
      <c r="E2922" s="16" t="n">
        <v>2</v>
      </c>
      <c r="F2922" s="16" t="n">
        <v>1399</v>
      </c>
      <c r="G2922" s="16" t="n">
        <v>0.1</v>
      </c>
      <c r="H2922" s="16" t="s">
        <v>70</v>
      </c>
      <c r="I2922" s="16" t="s">
        <v>60</v>
      </c>
      <c r="J2922" s="16" t="n">
        <v>5</v>
      </c>
      <c r="K2922" s="16" t="n">
        <v>4</v>
      </c>
      <c r="L2922" s="16" t="s">
        <v>41</v>
      </c>
      <c r="M2922" s="16" t="str">
        <f aca="false">IF(COUNTIF($A$2:A2922,A2922)&gt;1,"DUPLICATE","")</f>
        <v/>
      </c>
    </row>
    <row r="2923" customFormat="false" ht="15" hidden="false" customHeight="false" outlineLevel="0" collapsed="false">
      <c r="A2923" s="16" t="s">
        <v>4151</v>
      </c>
      <c r="B2923" s="16" t="s">
        <v>4146</v>
      </c>
      <c r="C2923" s="16" t="s">
        <v>266</v>
      </c>
      <c r="D2923" s="16" t="s">
        <v>191</v>
      </c>
      <c r="E2923" s="16" t="n">
        <v>2</v>
      </c>
      <c r="F2923" s="16" t="n">
        <v>399</v>
      </c>
      <c r="G2923" s="16" t="n">
        <v>0</v>
      </c>
      <c r="H2923" s="16" t="s">
        <v>130</v>
      </c>
      <c r="I2923" s="16" t="s">
        <v>47</v>
      </c>
      <c r="J2923" s="16" t="n">
        <v>2</v>
      </c>
      <c r="K2923" s="16" t="n">
        <v>4</v>
      </c>
      <c r="L2923" s="16" t="s">
        <v>41</v>
      </c>
      <c r="M2923" s="16" t="str">
        <f aca="false">IF(COUNTIF($A$2:A2923,A2923)&gt;1,"DUPLICATE","")</f>
        <v/>
      </c>
    </row>
    <row r="2924" customFormat="false" ht="15" hidden="false" customHeight="false" outlineLevel="0" collapsed="false">
      <c r="A2924" s="16" t="s">
        <v>4152</v>
      </c>
      <c r="B2924" s="16" t="s">
        <v>4146</v>
      </c>
      <c r="C2924" s="16" t="s">
        <v>827</v>
      </c>
      <c r="D2924" s="16" t="s">
        <v>216</v>
      </c>
      <c r="E2924" s="16" t="n">
        <v>1</v>
      </c>
      <c r="F2924" s="16" t="n">
        <v>907</v>
      </c>
      <c r="G2924" s="16" t="n">
        <v>0.05</v>
      </c>
      <c r="H2924" s="16" t="s">
        <v>797</v>
      </c>
      <c r="I2924" s="16" t="s">
        <v>60</v>
      </c>
      <c r="J2924" s="16" t="n">
        <v>2</v>
      </c>
      <c r="K2924" s="16" t="n">
        <v>5</v>
      </c>
      <c r="L2924" s="16" t="s">
        <v>41</v>
      </c>
      <c r="M2924" s="16" t="str">
        <f aca="false">IF(COUNTIF($A$2:A2924,A2924)&gt;1,"DUPLICATE","")</f>
        <v/>
      </c>
    </row>
    <row r="2925" customFormat="false" ht="15" hidden="false" customHeight="false" outlineLevel="0" collapsed="false">
      <c r="A2925" s="16" t="s">
        <v>4153</v>
      </c>
      <c r="B2925" s="16" t="s">
        <v>4146</v>
      </c>
      <c r="C2925" s="16" t="s">
        <v>466</v>
      </c>
      <c r="D2925" s="16" t="s">
        <v>126</v>
      </c>
      <c r="E2925" s="16" t="n">
        <v>1</v>
      </c>
      <c r="F2925" s="16" t="n">
        <v>397</v>
      </c>
      <c r="G2925" s="16" t="n">
        <v>0</v>
      </c>
      <c r="H2925" s="16" t="s">
        <v>208</v>
      </c>
      <c r="I2925" s="16" t="s">
        <v>71</v>
      </c>
      <c r="J2925" s="16" t="n">
        <v>6</v>
      </c>
      <c r="K2925" s="16" t="n">
        <v>4</v>
      </c>
      <c r="L2925" s="16" t="s">
        <v>41</v>
      </c>
      <c r="M2925" s="16" t="str">
        <f aca="false">IF(COUNTIF($A$2:A2925,A2925)&gt;1,"DUPLICATE","")</f>
        <v/>
      </c>
    </row>
    <row r="2926" customFormat="false" ht="15" hidden="false" customHeight="false" outlineLevel="0" collapsed="false">
      <c r="A2926" s="16" t="s">
        <v>4154</v>
      </c>
      <c r="B2926" s="16" t="s">
        <v>4146</v>
      </c>
      <c r="C2926" s="16" t="s">
        <v>1921</v>
      </c>
      <c r="D2926" s="16" t="s">
        <v>111</v>
      </c>
      <c r="E2926" s="16" t="n">
        <v>2</v>
      </c>
      <c r="F2926" s="16" t="n">
        <v>1048</v>
      </c>
      <c r="G2926" s="16" t="n">
        <v>0.1</v>
      </c>
      <c r="H2926" s="16" t="s">
        <v>477</v>
      </c>
      <c r="I2926" s="16" t="s">
        <v>71</v>
      </c>
      <c r="J2926" s="16" t="n">
        <v>3</v>
      </c>
      <c r="K2926" s="16" t="n">
        <v>4</v>
      </c>
      <c r="L2926" s="16" t="s">
        <v>174</v>
      </c>
      <c r="M2926" s="16" t="str">
        <f aca="false">IF(COUNTIF($A$2:A2926,A2926)&gt;1,"DUPLICATE","")</f>
        <v/>
      </c>
    </row>
    <row r="2927" customFormat="false" ht="15" hidden="false" customHeight="false" outlineLevel="0" collapsed="false">
      <c r="A2927" s="16" t="s">
        <v>4155</v>
      </c>
      <c r="B2927" s="16" t="s">
        <v>4146</v>
      </c>
      <c r="C2927" s="16" t="s">
        <v>110</v>
      </c>
      <c r="D2927" s="16" t="s">
        <v>412</v>
      </c>
      <c r="E2927" s="16" t="n">
        <v>2</v>
      </c>
      <c r="F2927" s="16" t="n">
        <v>979</v>
      </c>
      <c r="G2927" s="16" t="n">
        <v>0.15</v>
      </c>
      <c r="H2927" s="16" t="s">
        <v>112</v>
      </c>
      <c r="I2927" s="16" t="s">
        <v>60</v>
      </c>
      <c r="J2927" s="16" t="n">
        <v>4</v>
      </c>
      <c r="K2927" s="16"/>
      <c r="L2927" s="16" t="s">
        <v>41</v>
      </c>
      <c r="M2927" s="16" t="str">
        <f aca="false">IF(COUNTIF($A$2:A2927,A2927)&gt;1,"DUPLICATE","")</f>
        <v/>
      </c>
    </row>
    <row r="2928" customFormat="false" ht="15" hidden="false" customHeight="false" outlineLevel="0" collapsed="false">
      <c r="A2928" s="16" t="s">
        <v>4156</v>
      </c>
      <c r="B2928" s="16" t="s">
        <v>4146</v>
      </c>
      <c r="C2928" s="16" t="s">
        <v>823</v>
      </c>
      <c r="D2928" s="16" t="s">
        <v>262</v>
      </c>
      <c r="E2928" s="16" t="n">
        <v>1</v>
      </c>
      <c r="F2928" s="16" t="n">
        <v>835</v>
      </c>
      <c r="G2928" s="16" t="n">
        <v>0.1</v>
      </c>
      <c r="H2928" s="16" t="s">
        <v>112</v>
      </c>
      <c r="I2928" s="16" t="s">
        <v>100</v>
      </c>
      <c r="J2928" s="16" t="n">
        <v>5</v>
      </c>
      <c r="K2928" s="16" t="n">
        <v>3</v>
      </c>
      <c r="L2928" s="16" t="s">
        <v>41</v>
      </c>
      <c r="M2928" s="16" t="str">
        <f aca="false">IF(COUNTIF($A$2:A2928,A2928)&gt;1,"DUPLICATE","")</f>
        <v/>
      </c>
    </row>
    <row r="2929" customFormat="false" ht="15" hidden="false" customHeight="false" outlineLevel="0" collapsed="false">
      <c r="A2929" s="16" t="s">
        <v>4157</v>
      </c>
      <c r="B2929" s="16" t="s">
        <v>4146</v>
      </c>
      <c r="C2929" s="16" t="s">
        <v>392</v>
      </c>
      <c r="D2929" s="16" t="s">
        <v>222</v>
      </c>
      <c r="E2929" s="16" t="n">
        <v>1</v>
      </c>
      <c r="F2929" s="16" t="n">
        <v>1969</v>
      </c>
      <c r="G2929" s="16" t="n">
        <v>0.1</v>
      </c>
      <c r="H2929" s="16" t="s">
        <v>112</v>
      </c>
      <c r="I2929" s="16" t="s">
        <v>40</v>
      </c>
      <c r="J2929" s="16" t="n">
        <v>3</v>
      </c>
      <c r="K2929" s="16" t="n">
        <v>3</v>
      </c>
      <c r="L2929" s="16" t="s">
        <v>57</v>
      </c>
      <c r="M2929" s="16" t="str">
        <f aca="false">IF(COUNTIF($A$2:A2929,A2929)&gt;1,"DUPLICATE","")</f>
        <v/>
      </c>
    </row>
    <row r="2930" customFormat="false" ht="15" hidden="false" customHeight="false" outlineLevel="0" collapsed="false">
      <c r="A2930" s="16" t="s">
        <v>4158</v>
      </c>
      <c r="B2930" s="16" t="s">
        <v>4146</v>
      </c>
      <c r="C2930" s="16" t="s">
        <v>819</v>
      </c>
      <c r="D2930" s="16" t="s">
        <v>259</v>
      </c>
      <c r="E2930" s="16" t="n">
        <v>3</v>
      </c>
      <c r="F2930" s="16" t="n">
        <v>510</v>
      </c>
      <c r="G2930" s="16" t="n">
        <v>0.05</v>
      </c>
      <c r="H2930" s="16" t="s">
        <v>39</v>
      </c>
      <c r="I2930" s="16" t="s">
        <v>40</v>
      </c>
      <c r="J2930" s="16" t="n">
        <v>4</v>
      </c>
      <c r="K2930" s="16" t="n">
        <v>4</v>
      </c>
      <c r="L2930" s="16" t="s">
        <v>41</v>
      </c>
      <c r="M2930" s="16" t="str">
        <f aca="false">IF(COUNTIF($A$2:A2930,A2930)&gt;1,"DUPLICATE","")</f>
        <v/>
      </c>
    </row>
    <row r="2931" customFormat="false" ht="15" hidden="false" customHeight="false" outlineLevel="0" collapsed="false">
      <c r="A2931" s="16" t="s">
        <v>4159</v>
      </c>
      <c r="B2931" s="16" t="s">
        <v>4146</v>
      </c>
      <c r="C2931" s="16" t="s">
        <v>835</v>
      </c>
      <c r="D2931" s="16" t="s">
        <v>173</v>
      </c>
      <c r="E2931" s="16" t="n">
        <v>2</v>
      </c>
      <c r="F2931" s="16" t="s">
        <v>4160</v>
      </c>
      <c r="G2931" s="16" t="n">
        <v>0</v>
      </c>
      <c r="H2931" s="16" t="s">
        <v>81</v>
      </c>
      <c r="I2931" s="16" t="s">
        <v>60</v>
      </c>
      <c r="J2931" s="16" t="n">
        <v>4</v>
      </c>
      <c r="K2931" s="16" t="n">
        <v>4</v>
      </c>
      <c r="L2931" s="16" t="s">
        <v>41</v>
      </c>
      <c r="M2931" s="16" t="str">
        <f aca="false">IF(COUNTIF($A$2:A2931,A2931)&gt;1,"DUPLICATE","")</f>
        <v/>
      </c>
    </row>
    <row r="2932" customFormat="false" ht="15" hidden="false" customHeight="false" outlineLevel="0" collapsed="false">
      <c r="A2932" s="16" t="s">
        <v>4161</v>
      </c>
      <c r="B2932" s="16" t="s">
        <v>4146</v>
      </c>
      <c r="C2932" s="16" t="s">
        <v>952</v>
      </c>
      <c r="D2932" s="16" t="s">
        <v>232</v>
      </c>
      <c r="E2932" s="16" t="n">
        <v>2</v>
      </c>
      <c r="F2932" s="16" t="n">
        <v>2094</v>
      </c>
      <c r="G2932" s="16" t="n">
        <v>0.15</v>
      </c>
      <c r="H2932" s="16" t="s">
        <v>67</v>
      </c>
      <c r="I2932" s="16" t="s">
        <v>60</v>
      </c>
      <c r="J2932" s="16" t="n">
        <v>4</v>
      </c>
      <c r="K2932" s="16" t="n">
        <v>5</v>
      </c>
      <c r="L2932" s="16" t="s">
        <v>174</v>
      </c>
      <c r="M2932" s="16" t="str">
        <f aca="false">IF(COUNTIF($A$2:A2932,A2932)&gt;1,"DUPLICATE","")</f>
        <v/>
      </c>
    </row>
    <row r="2933" customFormat="false" ht="15" hidden="false" customHeight="false" outlineLevel="0" collapsed="false">
      <c r="A2933" s="16" t="s">
        <v>4162</v>
      </c>
      <c r="B2933" s="16" t="s">
        <v>4163</v>
      </c>
      <c r="C2933" s="16" t="s">
        <v>4144</v>
      </c>
      <c r="D2933" s="16" t="s">
        <v>88</v>
      </c>
      <c r="E2933" s="16" t="n">
        <v>2</v>
      </c>
      <c r="F2933" s="16" t="n">
        <v>2965</v>
      </c>
      <c r="G2933" s="16" t="n">
        <v>0.05</v>
      </c>
      <c r="H2933" s="16" t="s">
        <v>46</v>
      </c>
      <c r="I2933" s="16" t="s">
        <v>60</v>
      </c>
      <c r="J2933" s="16" t="n">
        <v>4</v>
      </c>
      <c r="K2933" s="16" t="n">
        <v>5</v>
      </c>
      <c r="L2933" s="16" t="s">
        <v>41</v>
      </c>
      <c r="M2933" s="16" t="str">
        <f aca="false">IF(COUNTIF($A$2:A2933,A2933)&gt;1,"DUPLICATE","")</f>
        <v/>
      </c>
    </row>
    <row r="2934" customFormat="false" ht="15" hidden="false" customHeight="false" outlineLevel="0" collapsed="false">
      <c r="A2934" s="16" t="s">
        <v>4164</v>
      </c>
      <c r="B2934" s="16" t="s">
        <v>4163</v>
      </c>
      <c r="C2934" s="16" t="s">
        <v>2059</v>
      </c>
      <c r="D2934" s="16" t="s">
        <v>111</v>
      </c>
      <c r="E2934" s="16" t="n">
        <v>1</v>
      </c>
      <c r="F2934" s="16" t="n">
        <v>991</v>
      </c>
      <c r="G2934" s="16" t="n">
        <v>0.1</v>
      </c>
      <c r="H2934" s="16" t="s">
        <v>208</v>
      </c>
      <c r="I2934" s="16" t="s">
        <v>60</v>
      </c>
      <c r="J2934" s="16" t="n">
        <v>5</v>
      </c>
      <c r="K2934" s="16" t="n">
        <v>4</v>
      </c>
      <c r="L2934" s="16" t="s">
        <v>41</v>
      </c>
      <c r="M2934" s="16" t="str">
        <f aca="false">IF(COUNTIF($A$2:A2934,A2934)&gt;1,"DUPLICATE","")</f>
        <v/>
      </c>
    </row>
    <row r="2935" customFormat="false" ht="15" hidden="false" customHeight="false" outlineLevel="0" collapsed="false">
      <c r="A2935" s="16" t="s">
        <v>4165</v>
      </c>
      <c r="B2935" s="16" t="s">
        <v>4163</v>
      </c>
      <c r="C2935" s="16" t="s">
        <v>153</v>
      </c>
      <c r="D2935" s="16" t="s">
        <v>119</v>
      </c>
      <c r="E2935" s="16" t="n">
        <v>2</v>
      </c>
      <c r="F2935" s="16" t="n">
        <v>257</v>
      </c>
      <c r="G2935" s="16" t="n">
        <v>0.15</v>
      </c>
      <c r="H2935" s="16" t="s">
        <v>233</v>
      </c>
      <c r="I2935" s="16" t="s">
        <v>71</v>
      </c>
      <c r="J2935" s="16" t="n">
        <v>3</v>
      </c>
      <c r="K2935" s="16" t="n">
        <v>4</v>
      </c>
      <c r="L2935" s="16" t="s">
        <v>174</v>
      </c>
      <c r="M2935" s="16" t="str">
        <f aca="false">IF(COUNTIF($A$2:A2935,A2935)&gt;1,"DUPLICATE","")</f>
        <v/>
      </c>
    </row>
    <row r="2936" customFormat="false" ht="15" hidden="false" customHeight="false" outlineLevel="0" collapsed="false">
      <c r="A2936" s="16" t="s">
        <v>4166</v>
      </c>
      <c r="B2936" s="16" t="s">
        <v>4163</v>
      </c>
      <c r="C2936" s="16" t="s">
        <v>1030</v>
      </c>
      <c r="D2936" s="16" t="s">
        <v>133</v>
      </c>
      <c r="E2936" s="16" t="n">
        <v>1</v>
      </c>
      <c r="F2936" s="16" t="n">
        <v>573</v>
      </c>
      <c r="G2936" s="16" t="n">
        <v>0.2</v>
      </c>
      <c r="H2936" s="16" t="s">
        <v>233</v>
      </c>
      <c r="I2936" s="16" t="s">
        <v>60</v>
      </c>
      <c r="J2936" s="16" t="n">
        <v>3</v>
      </c>
      <c r="K2936" s="16" t="n">
        <v>4</v>
      </c>
      <c r="L2936" s="16" t="s">
        <v>41</v>
      </c>
      <c r="M2936" s="16" t="str">
        <f aca="false">IF(COUNTIF($A$2:A2936,A2936)&gt;1,"DUPLICATE","")</f>
        <v/>
      </c>
    </row>
    <row r="2937" customFormat="false" ht="15" hidden="false" customHeight="false" outlineLevel="0" collapsed="false">
      <c r="A2937" s="16" t="s">
        <v>4167</v>
      </c>
      <c r="B2937" s="16" t="s">
        <v>4163</v>
      </c>
      <c r="C2937" s="16" t="s">
        <v>699</v>
      </c>
      <c r="D2937" s="16" t="s">
        <v>63</v>
      </c>
      <c r="E2937" s="16" t="n">
        <v>3</v>
      </c>
      <c r="F2937" s="16" t="n">
        <v>1433</v>
      </c>
      <c r="G2937" s="16" t="n">
        <v>0.05</v>
      </c>
      <c r="H2937" s="16" t="s">
        <v>39</v>
      </c>
      <c r="I2937" s="16" t="s">
        <v>60</v>
      </c>
      <c r="J2937" s="16" t="n">
        <v>4</v>
      </c>
      <c r="K2937" s="16" t="n">
        <v>2</v>
      </c>
      <c r="L2937" s="16" t="s">
        <v>57</v>
      </c>
      <c r="M2937" s="16" t="str">
        <f aca="false">IF(COUNTIF($A$2:A2937,A2937)&gt;1,"DUPLICATE","")</f>
        <v/>
      </c>
    </row>
    <row r="2938" customFormat="false" ht="15" hidden="false" customHeight="false" outlineLevel="0" collapsed="false">
      <c r="A2938" s="16" t="s">
        <v>4168</v>
      </c>
      <c r="B2938" s="16" t="s">
        <v>4163</v>
      </c>
      <c r="C2938" s="16" t="s">
        <v>2530</v>
      </c>
      <c r="D2938" s="16" t="s">
        <v>254</v>
      </c>
      <c r="E2938" s="16" t="n">
        <v>2</v>
      </c>
      <c r="F2938" s="16" t="n">
        <v>1046</v>
      </c>
      <c r="G2938" s="16" t="n">
        <v>0.1</v>
      </c>
      <c r="H2938" s="16" t="s">
        <v>39</v>
      </c>
      <c r="I2938" s="16" t="s">
        <v>47</v>
      </c>
      <c r="J2938" s="16" t="n">
        <v>2</v>
      </c>
      <c r="K2938" s="16" t="n">
        <v>4</v>
      </c>
      <c r="L2938" s="16" t="s">
        <v>41</v>
      </c>
      <c r="M2938" s="16" t="str">
        <f aca="false">IF(COUNTIF($A$2:A2938,A2938)&gt;1,"DUPLICATE","")</f>
        <v/>
      </c>
    </row>
    <row r="2939" customFormat="false" ht="15" hidden="false" customHeight="false" outlineLevel="0" collapsed="false">
      <c r="A2939" s="16" t="s">
        <v>4169</v>
      </c>
      <c r="B2939" s="16" t="s">
        <v>4163</v>
      </c>
      <c r="C2939" s="16" t="s">
        <v>114</v>
      </c>
      <c r="D2939" s="16" t="s">
        <v>160</v>
      </c>
      <c r="E2939" s="16" t="n">
        <v>1</v>
      </c>
      <c r="F2939" s="16" t="n">
        <v>1776</v>
      </c>
      <c r="G2939" s="16" t="n">
        <v>0.05</v>
      </c>
      <c r="H2939" s="16" t="s">
        <v>46</v>
      </c>
      <c r="I2939" s="16" t="s">
        <v>60</v>
      </c>
      <c r="J2939" s="16" t="n">
        <v>3</v>
      </c>
      <c r="K2939" s="16" t="n">
        <v>5</v>
      </c>
      <c r="L2939" s="16" t="s">
        <v>41</v>
      </c>
      <c r="M2939" s="16" t="str">
        <f aca="false">IF(COUNTIF($A$2:A2939,A2939)&gt;1,"DUPLICATE","")</f>
        <v/>
      </c>
    </row>
    <row r="2940" customFormat="false" ht="15" hidden="false" customHeight="false" outlineLevel="0" collapsed="false">
      <c r="A2940" s="16" t="s">
        <v>4170</v>
      </c>
      <c r="B2940" s="16" t="s">
        <v>4163</v>
      </c>
      <c r="C2940" s="16" t="s">
        <v>728</v>
      </c>
      <c r="D2940" s="16" t="s">
        <v>133</v>
      </c>
      <c r="E2940" s="16" t="n">
        <v>2</v>
      </c>
      <c r="F2940" s="16" t="n">
        <v>572</v>
      </c>
      <c r="G2940" s="16" t="n">
        <v>0.05</v>
      </c>
      <c r="H2940" s="16" t="s">
        <v>565</v>
      </c>
      <c r="I2940" s="16" t="s">
        <v>60</v>
      </c>
      <c r="J2940" s="16" t="n">
        <v>4</v>
      </c>
      <c r="K2940" s="16" t="n">
        <v>4</v>
      </c>
      <c r="L2940" s="16" t="s">
        <v>41</v>
      </c>
      <c r="M2940" s="16" t="str">
        <f aca="false">IF(COUNTIF($A$2:A2940,A2940)&gt;1,"DUPLICATE","")</f>
        <v/>
      </c>
    </row>
    <row r="2941" customFormat="false" ht="15" hidden="false" customHeight="false" outlineLevel="0" collapsed="false">
      <c r="A2941" s="16" t="s">
        <v>4171</v>
      </c>
      <c r="B2941" s="16" t="s">
        <v>4163</v>
      </c>
      <c r="C2941" s="16" t="s">
        <v>1589</v>
      </c>
      <c r="D2941" s="16" t="s">
        <v>219</v>
      </c>
      <c r="E2941" s="16" t="n">
        <v>1</v>
      </c>
      <c r="F2941" s="16" t="n">
        <v>1272</v>
      </c>
      <c r="G2941" s="16" t="n">
        <v>0.2</v>
      </c>
      <c r="H2941" s="16" t="s">
        <v>39</v>
      </c>
      <c r="I2941" s="16" t="s">
        <v>60</v>
      </c>
      <c r="J2941" s="16" t="n">
        <v>2</v>
      </c>
      <c r="K2941" s="16" t="n">
        <v>3</v>
      </c>
      <c r="L2941" s="16" t="s">
        <v>41</v>
      </c>
      <c r="M2941" s="16" t="str">
        <f aca="false">IF(COUNTIF($A$2:A2941,A2941)&gt;1,"DUPLICATE","")</f>
        <v/>
      </c>
    </row>
    <row r="2942" customFormat="false" ht="15" hidden="false" customHeight="false" outlineLevel="0" collapsed="false">
      <c r="A2942" s="16" t="s">
        <v>4172</v>
      </c>
      <c r="B2942" s="16" t="s">
        <v>4163</v>
      </c>
      <c r="C2942" s="16" t="s">
        <v>76</v>
      </c>
      <c r="D2942" s="16" t="s">
        <v>259</v>
      </c>
      <c r="E2942" s="16" t="n">
        <v>3</v>
      </c>
      <c r="F2942" s="16" t="n">
        <v>505</v>
      </c>
      <c r="G2942" s="16" t="n">
        <v>0.15</v>
      </c>
      <c r="H2942" s="16" t="s">
        <v>46</v>
      </c>
      <c r="I2942" s="16" t="s">
        <v>47</v>
      </c>
      <c r="J2942" s="16" t="n">
        <v>4</v>
      </c>
      <c r="K2942" s="16" t="n">
        <v>5</v>
      </c>
      <c r="L2942" s="16" t="s">
        <v>41</v>
      </c>
      <c r="M2942" s="16" t="str">
        <f aca="false">IF(COUNTIF($A$2:A2942,A2942)&gt;1,"DUPLICATE","")</f>
        <v/>
      </c>
    </row>
    <row r="2943" customFormat="false" ht="15" hidden="false" customHeight="false" outlineLevel="0" collapsed="false">
      <c r="A2943" s="16" t="s">
        <v>4173</v>
      </c>
      <c r="B2943" s="16" t="s">
        <v>4163</v>
      </c>
      <c r="C2943" s="16" t="s">
        <v>1409</v>
      </c>
      <c r="D2943" s="16" t="s">
        <v>216</v>
      </c>
      <c r="E2943" s="16" t="n">
        <v>1</v>
      </c>
      <c r="F2943" s="16" t="n">
        <v>871</v>
      </c>
      <c r="G2943" s="16" t="n">
        <v>0.2</v>
      </c>
      <c r="H2943" s="16" t="s">
        <v>67</v>
      </c>
      <c r="I2943" s="16" t="s">
        <v>40</v>
      </c>
      <c r="J2943" s="16" t="n">
        <v>3</v>
      </c>
      <c r="K2943" s="16" t="n">
        <v>3</v>
      </c>
      <c r="L2943" s="16" t="s">
        <v>57</v>
      </c>
      <c r="M2943" s="16" t="str">
        <f aca="false">IF(COUNTIF($A$2:A2943,A2943)&gt;1,"DUPLICATE","")</f>
        <v/>
      </c>
    </row>
    <row r="2944" customFormat="false" ht="15" hidden="false" customHeight="false" outlineLevel="0" collapsed="false">
      <c r="A2944" s="16" t="s">
        <v>4173</v>
      </c>
      <c r="B2944" s="16" t="s">
        <v>4163</v>
      </c>
      <c r="C2944" s="16" t="s">
        <v>1409</v>
      </c>
      <c r="D2944" s="16" t="s">
        <v>216</v>
      </c>
      <c r="E2944" s="16" t="n">
        <v>1</v>
      </c>
      <c r="F2944" s="16" t="n">
        <v>871</v>
      </c>
      <c r="G2944" s="16" t="n">
        <v>0.2</v>
      </c>
      <c r="H2944" s="16" t="s">
        <v>67</v>
      </c>
      <c r="I2944" s="16" t="s">
        <v>40</v>
      </c>
      <c r="J2944" s="16" t="n">
        <v>3</v>
      </c>
      <c r="K2944" s="16" t="n">
        <v>3</v>
      </c>
      <c r="L2944" s="16" t="s">
        <v>57</v>
      </c>
      <c r="M2944" s="16" t="str">
        <f aca="false">IF(COUNTIF($A$2:A2944,A2944)&gt;1,"DUPLICATE","")</f>
        <v>DUPLICATE</v>
      </c>
    </row>
    <row r="2945" customFormat="false" ht="15" hidden="false" customHeight="false" outlineLevel="0" collapsed="false">
      <c r="A2945" s="16" t="s">
        <v>4174</v>
      </c>
      <c r="B2945" s="16" t="s">
        <v>4163</v>
      </c>
      <c r="C2945" s="16" t="s">
        <v>1366</v>
      </c>
      <c r="D2945" s="16" t="s">
        <v>170</v>
      </c>
      <c r="E2945" s="16" t="n">
        <v>1</v>
      </c>
      <c r="F2945" s="16" t="n">
        <v>3438</v>
      </c>
      <c r="G2945" s="16" t="n">
        <v>0</v>
      </c>
      <c r="H2945" s="16" t="s">
        <v>112</v>
      </c>
      <c r="I2945" s="16" t="s">
        <v>47</v>
      </c>
      <c r="J2945" s="16" t="n">
        <v>6</v>
      </c>
      <c r="K2945" s="16" t="n">
        <v>3</v>
      </c>
      <c r="L2945" s="16" t="s">
        <v>41</v>
      </c>
      <c r="M2945" s="16" t="str">
        <f aca="false">IF(COUNTIF($A$2:A2945,A2945)&gt;1,"DUPLICATE","")</f>
        <v/>
      </c>
    </row>
    <row r="2946" customFormat="false" ht="15" hidden="false" customHeight="false" outlineLevel="0" collapsed="false">
      <c r="A2946" s="16" t="s">
        <v>4175</v>
      </c>
      <c r="B2946" s="16" t="s">
        <v>4176</v>
      </c>
      <c r="C2946" s="16" t="s">
        <v>971</v>
      </c>
      <c r="D2946" s="16" t="s">
        <v>222</v>
      </c>
      <c r="E2946" s="16" t="n">
        <v>1</v>
      </c>
      <c r="F2946" s="16" t="n">
        <v>1914</v>
      </c>
      <c r="G2946" s="16" t="n">
        <v>0.2</v>
      </c>
      <c r="H2946" s="16" t="s">
        <v>39</v>
      </c>
      <c r="I2946" s="16" t="s">
        <v>40</v>
      </c>
      <c r="J2946" s="16" t="n">
        <v>2</v>
      </c>
      <c r="K2946" s="16" t="n">
        <v>4</v>
      </c>
      <c r="L2946" s="16" t="s">
        <v>41</v>
      </c>
      <c r="M2946" s="16" t="str">
        <f aca="false">IF(COUNTIF($A$2:A2946,A2946)&gt;1,"DUPLICATE","")</f>
        <v/>
      </c>
    </row>
    <row r="2947" customFormat="false" ht="15" hidden="false" customHeight="false" outlineLevel="0" collapsed="false">
      <c r="A2947" s="16" t="s">
        <v>4177</v>
      </c>
      <c r="B2947" s="16" t="s">
        <v>4176</v>
      </c>
      <c r="C2947" s="16" t="s">
        <v>200</v>
      </c>
      <c r="D2947" s="16" t="s">
        <v>95</v>
      </c>
      <c r="E2947" s="16" t="n">
        <v>1</v>
      </c>
      <c r="F2947" s="16" t="n">
        <v>1518</v>
      </c>
      <c r="G2947" s="16" t="n">
        <v>0.15</v>
      </c>
      <c r="H2947" s="16" t="s">
        <v>39</v>
      </c>
      <c r="I2947" s="16" t="s">
        <v>71</v>
      </c>
      <c r="J2947" s="16" t="n">
        <v>3</v>
      </c>
      <c r="K2947" s="16" t="n">
        <v>5</v>
      </c>
      <c r="L2947" s="16" t="s">
        <v>41</v>
      </c>
      <c r="M2947" s="16" t="str">
        <f aca="false">IF(COUNTIF($A$2:A2947,A2947)&gt;1,"DUPLICATE","")</f>
        <v/>
      </c>
    </row>
    <row r="2948" customFormat="false" ht="15" hidden="false" customHeight="false" outlineLevel="0" collapsed="false">
      <c r="A2948" s="16" t="s">
        <v>4178</v>
      </c>
      <c r="B2948" s="16" t="s">
        <v>4176</v>
      </c>
      <c r="C2948" s="16" t="s">
        <v>1081</v>
      </c>
      <c r="D2948" s="16" t="s">
        <v>184</v>
      </c>
      <c r="E2948" s="16" t="n">
        <v>1</v>
      </c>
      <c r="F2948" s="16" t="n">
        <v>1338</v>
      </c>
      <c r="G2948" s="16" t="n">
        <v>0</v>
      </c>
      <c r="H2948" s="16" t="s">
        <v>89</v>
      </c>
      <c r="I2948" s="16" t="s">
        <v>60</v>
      </c>
      <c r="J2948" s="16" t="n">
        <v>5</v>
      </c>
      <c r="K2948" s="16" t="n">
        <v>4</v>
      </c>
      <c r="L2948" s="16" t="s">
        <v>41</v>
      </c>
      <c r="M2948" s="16" t="str">
        <f aca="false">IF(COUNTIF($A$2:A2948,A2948)&gt;1,"DUPLICATE","")</f>
        <v/>
      </c>
    </row>
    <row r="2949" customFormat="false" ht="15" hidden="false" customHeight="false" outlineLevel="0" collapsed="false">
      <c r="A2949" s="16" t="s">
        <v>4179</v>
      </c>
      <c r="B2949" s="16" t="s">
        <v>4176</v>
      </c>
      <c r="C2949" s="16" t="s">
        <v>2878</v>
      </c>
      <c r="D2949" s="16" t="s">
        <v>211</v>
      </c>
      <c r="E2949" s="16" t="n">
        <v>3</v>
      </c>
      <c r="F2949" s="16" t="n">
        <v>1256</v>
      </c>
      <c r="G2949" s="16" t="n">
        <v>0.2</v>
      </c>
      <c r="H2949" s="16" t="s">
        <v>130</v>
      </c>
      <c r="I2949" s="16" t="s">
        <v>60</v>
      </c>
      <c r="J2949" s="16" t="n">
        <v>4</v>
      </c>
      <c r="K2949" s="16" t="n">
        <v>3</v>
      </c>
      <c r="L2949" s="16" t="s">
        <v>41</v>
      </c>
      <c r="M2949" s="16" t="str">
        <f aca="false">IF(COUNTIF($A$2:A2949,A2949)&gt;1,"DUPLICATE","")</f>
        <v/>
      </c>
    </row>
    <row r="2950" customFormat="false" ht="15" hidden="false" customHeight="false" outlineLevel="0" collapsed="false">
      <c r="A2950" s="16" t="s">
        <v>4180</v>
      </c>
      <c r="B2950" s="16" t="s">
        <v>4176</v>
      </c>
      <c r="C2950" s="16" t="s">
        <v>988</v>
      </c>
      <c r="D2950" s="16" t="s">
        <v>38</v>
      </c>
      <c r="E2950" s="16" t="n">
        <v>1</v>
      </c>
      <c r="F2950" s="16" t="n">
        <v>338</v>
      </c>
      <c r="G2950" s="16" t="n">
        <v>0.1</v>
      </c>
      <c r="H2950" s="16" t="s">
        <v>46</v>
      </c>
      <c r="I2950" s="16" t="s">
        <v>40</v>
      </c>
      <c r="J2950" s="16" t="n">
        <v>5</v>
      </c>
      <c r="K2950" s="16" t="n">
        <v>3</v>
      </c>
      <c r="L2950" s="16" t="s">
        <v>41</v>
      </c>
      <c r="M2950" s="16" t="str">
        <f aca="false">IF(COUNTIF($A$2:A2950,A2950)&gt;1,"DUPLICATE","")</f>
        <v/>
      </c>
    </row>
    <row r="2951" customFormat="false" ht="15" hidden="false" customHeight="false" outlineLevel="0" collapsed="false">
      <c r="A2951" s="16" t="s">
        <v>4181</v>
      </c>
      <c r="B2951" s="16" t="s">
        <v>4176</v>
      </c>
      <c r="C2951" s="16" t="s">
        <v>997</v>
      </c>
      <c r="D2951" s="16" t="s">
        <v>45</v>
      </c>
      <c r="E2951" s="16" t="n">
        <v>3</v>
      </c>
      <c r="F2951" s="16" t="n">
        <v>289</v>
      </c>
      <c r="G2951" s="16" t="n">
        <v>0.2</v>
      </c>
      <c r="H2951" s="16" t="s">
        <v>130</v>
      </c>
      <c r="I2951" s="16" t="s">
        <v>60</v>
      </c>
      <c r="J2951" s="16" t="n">
        <v>3</v>
      </c>
      <c r="K2951" s="16" t="n">
        <v>4</v>
      </c>
      <c r="L2951" s="16" t="s">
        <v>41</v>
      </c>
      <c r="M2951" s="16" t="str">
        <f aca="false">IF(COUNTIF($A$2:A2951,A2951)&gt;1,"DUPLICATE","")</f>
        <v/>
      </c>
    </row>
    <row r="2952" customFormat="false" ht="15" hidden="false" customHeight="false" outlineLevel="0" collapsed="false">
      <c r="A2952" s="16" t="s">
        <v>4182</v>
      </c>
      <c r="B2952" s="16" t="s">
        <v>4176</v>
      </c>
      <c r="C2952" s="16" t="s">
        <v>378</v>
      </c>
      <c r="D2952" s="16" t="s">
        <v>440</v>
      </c>
      <c r="E2952" s="16" t="n">
        <v>2</v>
      </c>
      <c r="F2952" s="16" t="s">
        <v>4183</v>
      </c>
      <c r="G2952" s="16" t="n">
        <v>0</v>
      </c>
      <c r="H2952" s="16" t="s">
        <v>70</v>
      </c>
      <c r="I2952" s="16" t="s">
        <v>71</v>
      </c>
      <c r="J2952" s="16" t="n">
        <v>5</v>
      </c>
      <c r="K2952" s="16" t="n">
        <v>3</v>
      </c>
      <c r="L2952" s="16" t="s">
        <v>41</v>
      </c>
      <c r="M2952" s="16" t="str">
        <f aca="false">IF(COUNTIF($A$2:A2952,A2952)&gt;1,"DUPLICATE","")</f>
        <v/>
      </c>
    </row>
    <row r="2953" customFormat="false" ht="15" hidden="false" customHeight="false" outlineLevel="0" collapsed="false">
      <c r="A2953" s="16" t="s">
        <v>4184</v>
      </c>
      <c r="B2953" s="16" t="s">
        <v>4176</v>
      </c>
      <c r="C2953" s="16" t="s">
        <v>1589</v>
      </c>
      <c r="D2953" s="16" t="s">
        <v>95</v>
      </c>
      <c r="E2953" s="16" t="n">
        <v>1</v>
      </c>
      <c r="F2953" s="16" t="n">
        <v>1534</v>
      </c>
      <c r="G2953" s="16" t="n">
        <v>0</v>
      </c>
      <c r="H2953" s="16" t="s">
        <v>89</v>
      </c>
      <c r="I2953" s="16" t="s">
        <v>60</v>
      </c>
      <c r="J2953" s="16" t="n">
        <v>3</v>
      </c>
      <c r="K2953" s="16" t="n">
        <v>4</v>
      </c>
      <c r="L2953" s="16" t="s">
        <v>41</v>
      </c>
      <c r="M2953" s="16" t="str">
        <f aca="false">IF(COUNTIF($A$2:A2953,A2953)&gt;1,"DUPLICATE","")</f>
        <v/>
      </c>
    </row>
    <row r="2954" customFormat="false" ht="15" hidden="false" customHeight="false" outlineLevel="0" collapsed="false">
      <c r="A2954" s="16" t="s">
        <v>4185</v>
      </c>
      <c r="B2954" s="16" t="s">
        <v>4176</v>
      </c>
      <c r="C2954" s="16" t="s">
        <v>2145</v>
      </c>
      <c r="D2954" s="16" t="s">
        <v>232</v>
      </c>
      <c r="E2954" s="16" t="n">
        <v>1</v>
      </c>
      <c r="F2954" s="16" t="n">
        <v>1970</v>
      </c>
      <c r="G2954" s="16" t="n">
        <v>0.2</v>
      </c>
      <c r="H2954" s="16" t="s">
        <v>89</v>
      </c>
      <c r="I2954" s="16" t="s">
        <v>60</v>
      </c>
      <c r="J2954" s="16" t="n">
        <v>3</v>
      </c>
      <c r="K2954" s="16" t="n">
        <v>4</v>
      </c>
      <c r="L2954" s="16" t="s">
        <v>41</v>
      </c>
      <c r="M2954" s="16" t="str">
        <f aca="false">IF(COUNTIF($A$2:A2954,A2954)&gt;1,"DUPLICATE","")</f>
        <v/>
      </c>
    </row>
    <row r="2955" customFormat="false" ht="15" hidden="false" customHeight="false" outlineLevel="0" collapsed="false">
      <c r="A2955" s="16" t="s">
        <v>4186</v>
      </c>
      <c r="B2955" s="16" t="s">
        <v>4176</v>
      </c>
      <c r="C2955" s="16" t="s">
        <v>164</v>
      </c>
      <c r="D2955" s="16" t="s">
        <v>308</v>
      </c>
      <c r="E2955" s="16" t="n">
        <v>2</v>
      </c>
      <c r="F2955" s="16" t="n">
        <v>204</v>
      </c>
      <c r="G2955" s="16" t="n">
        <v>0.1</v>
      </c>
      <c r="H2955" s="16" t="s">
        <v>70</v>
      </c>
      <c r="I2955" s="16" t="s">
        <v>100</v>
      </c>
      <c r="J2955" s="16" t="n">
        <v>5</v>
      </c>
      <c r="K2955" s="16" t="n">
        <v>4</v>
      </c>
      <c r="L2955" s="16" t="s">
        <v>41</v>
      </c>
      <c r="M2955" s="16" t="str">
        <f aca="false">IF(COUNTIF($A$2:A2955,A2955)&gt;1,"DUPLICATE","")</f>
        <v/>
      </c>
    </row>
    <row r="2956" customFormat="false" ht="15" hidden="false" customHeight="false" outlineLevel="0" collapsed="false">
      <c r="A2956" s="16" t="s">
        <v>4187</v>
      </c>
      <c r="B2956" s="16" t="s">
        <v>4176</v>
      </c>
      <c r="C2956" s="16" t="s">
        <v>585</v>
      </c>
      <c r="D2956" s="16" t="s">
        <v>92</v>
      </c>
      <c r="E2956" s="16" t="n">
        <v>2</v>
      </c>
      <c r="F2956" s="16" t="n">
        <v>3801</v>
      </c>
      <c r="G2956" s="16" t="n">
        <v>0.15</v>
      </c>
      <c r="H2956" s="16" t="s">
        <v>130</v>
      </c>
      <c r="I2956" s="16" t="s">
        <v>71</v>
      </c>
      <c r="J2956" s="16" t="n">
        <v>4</v>
      </c>
      <c r="K2956" s="16" t="n">
        <v>3</v>
      </c>
      <c r="L2956" s="16" t="s">
        <v>57</v>
      </c>
      <c r="M2956" s="16" t="str">
        <f aca="false">IF(COUNTIF($A$2:A2956,A2956)&gt;1,"DUPLICATE","")</f>
        <v/>
      </c>
    </row>
    <row r="2957" customFormat="false" ht="15" hidden="false" customHeight="false" outlineLevel="0" collapsed="false">
      <c r="A2957" s="16" t="s">
        <v>4188</v>
      </c>
      <c r="B2957" s="16" t="s">
        <v>4176</v>
      </c>
      <c r="C2957" s="16" t="s">
        <v>2803</v>
      </c>
      <c r="D2957" s="16" t="s">
        <v>396</v>
      </c>
      <c r="E2957" s="16" t="n">
        <v>1</v>
      </c>
      <c r="F2957" s="16" t="n">
        <v>5450</v>
      </c>
      <c r="G2957" s="16" t="n">
        <v>0.1</v>
      </c>
      <c r="H2957" s="16" t="s">
        <v>39</v>
      </c>
      <c r="I2957" s="16" t="s">
        <v>60</v>
      </c>
      <c r="J2957" s="16" t="n">
        <v>3</v>
      </c>
      <c r="K2957" s="16" t="n">
        <v>4</v>
      </c>
      <c r="L2957" s="16" t="s">
        <v>41</v>
      </c>
      <c r="M2957" s="16" t="str">
        <f aca="false">IF(COUNTIF($A$2:A2957,A2957)&gt;1,"DUPLICATE","")</f>
        <v/>
      </c>
    </row>
    <row r="2958" customFormat="false" ht="15" hidden="false" customHeight="false" outlineLevel="0" collapsed="false">
      <c r="A2958" s="16" t="s">
        <v>4189</v>
      </c>
      <c r="B2958" s="16" t="s">
        <v>4176</v>
      </c>
      <c r="C2958" s="16" t="s">
        <v>860</v>
      </c>
      <c r="D2958" s="16" t="s">
        <v>184</v>
      </c>
      <c r="E2958" s="16" t="n">
        <v>2</v>
      </c>
      <c r="F2958" s="16" t="n">
        <v>1288</v>
      </c>
      <c r="G2958" s="16" t="n">
        <v>0.1</v>
      </c>
      <c r="H2958" s="16" t="s">
        <v>39</v>
      </c>
      <c r="I2958" s="16" t="s">
        <v>47</v>
      </c>
      <c r="J2958" s="16" t="n">
        <v>3</v>
      </c>
      <c r="K2958" s="16" t="n">
        <v>5</v>
      </c>
      <c r="L2958" s="16" t="s">
        <v>41</v>
      </c>
      <c r="M2958" s="16" t="str">
        <f aca="false">IF(COUNTIF($A$2:A2958,A2958)&gt;1,"DUPLICATE","")</f>
        <v/>
      </c>
    </row>
    <row r="2959" customFormat="false" ht="15" hidden="false" customHeight="false" outlineLevel="0" collapsed="false">
      <c r="A2959" s="16" t="s">
        <v>4190</v>
      </c>
      <c r="B2959" s="16" t="s">
        <v>4176</v>
      </c>
      <c r="C2959" s="16" t="s">
        <v>610</v>
      </c>
      <c r="D2959" s="16" t="s">
        <v>396</v>
      </c>
      <c r="E2959" s="16" t="n">
        <v>2</v>
      </c>
      <c r="F2959" s="16" t="n">
        <v>5269</v>
      </c>
      <c r="G2959" s="16" t="n">
        <v>0.1</v>
      </c>
      <c r="H2959" s="16" t="s">
        <v>130</v>
      </c>
      <c r="I2959" s="16" t="s">
        <v>71</v>
      </c>
      <c r="J2959" s="16" t="n">
        <v>4</v>
      </c>
      <c r="K2959" s="16" t="n">
        <v>3</v>
      </c>
      <c r="L2959" s="16" t="s">
        <v>41</v>
      </c>
      <c r="M2959" s="16" t="str">
        <f aca="false">IF(COUNTIF($A$2:A2959,A2959)&gt;1,"DUPLICATE","")</f>
        <v/>
      </c>
    </row>
    <row r="2960" customFormat="false" ht="15" hidden="false" customHeight="false" outlineLevel="0" collapsed="false">
      <c r="A2960" s="16" t="s">
        <v>4191</v>
      </c>
      <c r="B2960" s="16" t="s">
        <v>4176</v>
      </c>
      <c r="C2960" s="16" t="s">
        <v>2192</v>
      </c>
      <c r="D2960" s="16" t="s">
        <v>203</v>
      </c>
      <c r="E2960" s="16" t="n">
        <v>3</v>
      </c>
      <c r="F2960" s="16" t="n">
        <v>2506</v>
      </c>
      <c r="G2960" s="16" t="n">
        <v>0.2</v>
      </c>
      <c r="H2960" s="16" t="s">
        <v>112</v>
      </c>
      <c r="I2960" s="16" t="s">
        <v>40</v>
      </c>
      <c r="J2960" s="16" t="n">
        <v>2</v>
      </c>
      <c r="K2960" s="16" t="n">
        <v>5</v>
      </c>
      <c r="L2960" s="16" t="s">
        <v>41</v>
      </c>
      <c r="M2960" s="16" t="str">
        <f aca="false">IF(COUNTIF($A$2:A2960,A2960)&gt;1,"DUPLICATE","")</f>
        <v/>
      </c>
    </row>
    <row r="2961" customFormat="false" ht="15" hidden="false" customHeight="false" outlineLevel="0" collapsed="false">
      <c r="A2961" s="16" t="s">
        <v>4192</v>
      </c>
      <c r="B2961" s="16" t="s">
        <v>4176</v>
      </c>
      <c r="C2961" s="16" t="s">
        <v>647</v>
      </c>
      <c r="D2961" s="16" t="s">
        <v>95</v>
      </c>
      <c r="E2961" s="16" t="n">
        <v>1</v>
      </c>
      <c r="F2961" s="16" t="n">
        <v>1473</v>
      </c>
      <c r="G2961" s="16" t="n">
        <v>0.1</v>
      </c>
      <c r="H2961" s="16" t="s">
        <v>81</v>
      </c>
      <c r="I2961" s="16" t="s">
        <v>40</v>
      </c>
      <c r="J2961" s="16" t="n">
        <v>2</v>
      </c>
      <c r="K2961" s="16" t="n">
        <v>4</v>
      </c>
      <c r="L2961" s="16" t="s">
        <v>41</v>
      </c>
      <c r="M2961" s="16" t="str">
        <f aca="false">IF(COUNTIF($A$2:A2961,A2961)&gt;1,"DUPLICATE","")</f>
        <v/>
      </c>
    </row>
    <row r="2962" customFormat="false" ht="15" hidden="false" customHeight="false" outlineLevel="0" collapsed="false">
      <c r="A2962" s="16" t="s">
        <v>4193</v>
      </c>
      <c r="B2962" s="16" t="s">
        <v>4194</v>
      </c>
      <c r="C2962" s="16" t="s">
        <v>2152</v>
      </c>
      <c r="D2962" s="16" t="s">
        <v>77</v>
      </c>
      <c r="E2962" s="16" t="n">
        <v>2</v>
      </c>
      <c r="F2962" s="16" t="n">
        <v>355</v>
      </c>
      <c r="G2962" s="16" t="n">
        <v>0.05</v>
      </c>
      <c r="H2962" s="16" t="s">
        <v>130</v>
      </c>
      <c r="I2962" s="16" t="s">
        <v>71</v>
      </c>
      <c r="J2962" s="16" t="n">
        <v>2</v>
      </c>
      <c r="K2962" s="16" t="n">
        <v>4</v>
      </c>
      <c r="L2962" s="16" t="s">
        <v>41</v>
      </c>
      <c r="M2962" s="16" t="str">
        <f aca="false">IF(COUNTIF($A$2:A2962,A2962)&gt;1,"DUPLICATE","")</f>
        <v/>
      </c>
    </row>
    <row r="2963" customFormat="false" ht="15" hidden="false" customHeight="false" outlineLevel="0" collapsed="false">
      <c r="A2963" s="16" t="s">
        <v>4195</v>
      </c>
      <c r="B2963" s="16" t="s">
        <v>4194</v>
      </c>
      <c r="C2963" s="16" t="s">
        <v>4196</v>
      </c>
      <c r="D2963" s="16" t="s">
        <v>308</v>
      </c>
      <c r="E2963" s="16" t="n">
        <v>2</v>
      </c>
      <c r="F2963" s="16" t="n">
        <v>202</v>
      </c>
      <c r="G2963" s="16" t="n">
        <v>0</v>
      </c>
      <c r="H2963" s="16" t="s">
        <v>241</v>
      </c>
      <c r="I2963" s="16" t="s">
        <v>47</v>
      </c>
      <c r="J2963" s="16" t="n">
        <v>3</v>
      </c>
      <c r="K2963" s="16" t="n">
        <v>5</v>
      </c>
      <c r="L2963" s="16" t="s">
        <v>41</v>
      </c>
      <c r="M2963" s="16" t="str">
        <f aca="false">IF(COUNTIF($A$2:A2963,A2963)&gt;1,"DUPLICATE","")</f>
        <v/>
      </c>
    </row>
    <row r="2964" customFormat="false" ht="15" hidden="false" customHeight="false" outlineLevel="0" collapsed="false">
      <c r="A2964" s="16" t="s">
        <v>4197</v>
      </c>
      <c r="B2964" s="16" t="s">
        <v>4194</v>
      </c>
      <c r="C2964" s="16" t="s">
        <v>1586</v>
      </c>
      <c r="D2964" s="16" t="s">
        <v>216</v>
      </c>
      <c r="E2964" s="16" t="n">
        <v>1</v>
      </c>
      <c r="F2964" s="16" t="n">
        <v>928</v>
      </c>
      <c r="G2964" s="16" t="n">
        <v>0</v>
      </c>
      <c r="H2964" s="16" t="s">
        <v>112</v>
      </c>
      <c r="I2964" s="16" t="s">
        <v>71</v>
      </c>
      <c r="J2964" s="16" t="n">
        <v>3</v>
      </c>
      <c r="K2964" s="16" t="n">
        <v>4</v>
      </c>
      <c r="L2964" s="16" t="s">
        <v>41</v>
      </c>
      <c r="M2964" s="16" t="str">
        <f aca="false">IF(COUNTIF($A$2:A2964,A2964)&gt;1,"DUPLICATE","")</f>
        <v/>
      </c>
    </row>
    <row r="2965" customFormat="false" ht="15" hidden="false" customHeight="false" outlineLevel="0" collapsed="false">
      <c r="A2965" s="16" t="s">
        <v>4198</v>
      </c>
      <c r="B2965" s="16" t="s">
        <v>4194</v>
      </c>
      <c r="C2965" s="16" t="s">
        <v>4199</v>
      </c>
      <c r="D2965" s="16" t="s">
        <v>291</v>
      </c>
      <c r="E2965" s="16" t="n">
        <v>2</v>
      </c>
      <c r="F2965" s="16" t="n">
        <v>1171</v>
      </c>
      <c r="G2965" s="16" t="n">
        <v>0.15</v>
      </c>
      <c r="H2965" s="16" t="s">
        <v>56</v>
      </c>
      <c r="I2965" s="16" t="s">
        <v>47</v>
      </c>
      <c r="J2965" s="16" t="n">
        <v>4</v>
      </c>
      <c r="K2965" s="16" t="n">
        <v>5</v>
      </c>
      <c r="L2965" s="16" t="s">
        <v>41</v>
      </c>
      <c r="M2965" s="16" t="str">
        <f aca="false">IF(COUNTIF($A$2:A2965,A2965)&gt;1,"DUPLICATE","")</f>
        <v/>
      </c>
    </row>
    <row r="2966" customFormat="false" ht="15" hidden="false" customHeight="false" outlineLevel="0" collapsed="false">
      <c r="A2966" s="16" t="s">
        <v>4200</v>
      </c>
      <c r="B2966" s="16" t="s">
        <v>4194</v>
      </c>
      <c r="C2966" s="16" t="s">
        <v>2186</v>
      </c>
      <c r="D2966" s="16" t="s">
        <v>184</v>
      </c>
      <c r="E2966" s="16" t="n">
        <v>1</v>
      </c>
      <c r="F2966" s="16" t="n">
        <v>1289</v>
      </c>
      <c r="G2966" s="16" t="n">
        <v>0</v>
      </c>
      <c r="H2966" s="16" t="s">
        <v>208</v>
      </c>
      <c r="I2966" s="16" t="s">
        <v>100</v>
      </c>
      <c r="J2966" s="16" t="n">
        <v>4</v>
      </c>
      <c r="K2966" s="16" t="n">
        <v>5</v>
      </c>
      <c r="L2966" s="16" t="s">
        <v>41</v>
      </c>
      <c r="M2966" s="16" t="str">
        <f aca="false">IF(COUNTIF($A$2:A2966,A2966)&gt;1,"DUPLICATE","")</f>
        <v/>
      </c>
    </row>
    <row r="2967" customFormat="false" ht="15" hidden="false" customHeight="false" outlineLevel="0" collapsed="false">
      <c r="A2967" s="16" t="s">
        <v>4201</v>
      </c>
      <c r="B2967" s="16" t="s">
        <v>4194</v>
      </c>
      <c r="C2967" s="16" t="s">
        <v>1185</v>
      </c>
      <c r="D2967" s="16" t="s">
        <v>211</v>
      </c>
      <c r="E2967" s="16" t="n">
        <v>2</v>
      </c>
      <c r="F2967" s="16" t="n">
        <v>1352</v>
      </c>
      <c r="G2967" s="16" t="n">
        <v>0</v>
      </c>
      <c r="H2967" s="16" t="s">
        <v>81</v>
      </c>
      <c r="I2967" s="16" t="s">
        <v>71</v>
      </c>
      <c r="J2967" s="16" t="n">
        <v>3</v>
      </c>
      <c r="K2967" s="16"/>
      <c r="L2967" s="16" t="s">
        <v>41</v>
      </c>
      <c r="M2967" s="16" t="str">
        <f aca="false">IF(COUNTIF($A$2:A2967,A2967)&gt;1,"DUPLICATE","")</f>
        <v/>
      </c>
    </row>
    <row r="2968" customFormat="false" ht="15" hidden="false" customHeight="false" outlineLevel="0" collapsed="false">
      <c r="A2968" s="16" t="s">
        <v>4202</v>
      </c>
      <c r="B2968" s="16" t="s">
        <v>4194</v>
      </c>
      <c r="C2968" s="16" t="s">
        <v>1589</v>
      </c>
      <c r="D2968" s="16" t="s">
        <v>262</v>
      </c>
      <c r="E2968" s="16" t="n">
        <v>1</v>
      </c>
      <c r="F2968" s="16" t="n">
        <v>781</v>
      </c>
      <c r="G2968" s="16" t="n">
        <v>0</v>
      </c>
      <c r="H2968" s="16" t="s">
        <v>89</v>
      </c>
      <c r="I2968" s="16" t="s">
        <v>60</v>
      </c>
      <c r="J2968" s="16" t="n">
        <v>2</v>
      </c>
      <c r="K2968" s="16" t="n">
        <v>4</v>
      </c>
      <c r="L2968" s="16" t="s">
        <v>41</v>
      </c>
      <c r="M2968" s="16" t="str">
        <f aca="false">IF(COUNTIF($A$2:A2968,A2968)&gt;1,"DUPLICATE","")</f>
        <v/>
      </c>
    </row>
    <row r="2969" customFormat="false" ht="15" hidden="false" customHeight="false" outlineLevel="0" collapsed="false">
      <c r="A2969" s="16" t="s">
        <v>4203</v>
      </c>
      <c r="B2969" s="16" t="s">
        <v>4194</v>
      </c>
      <c r="C2969" s="16" t="s">
        <v>1314</v>
      </c>
      <c r="D2969" s="16" t="s">
        <v>300</v>
      </c>
      <c r="E2969" s="16" t="n">
        <v>1</v>
      </c>
      <c r="F2969" s="16" t="n">
        <v>2543</v>
      </c>
      <c r="G2969" s="16" t="n">
        <v>0.2</v>
      </c>
      <c r="H2969" s="16" t="s">
        <v>130</v>
      </c>
      <c r="I2969" s="16" t="s">
        <v>60</v>
      </c>
      <c r="J2969" s="16" t="n">
        <v>4</v>
      </c>
      <c r="K2969" s="16" t="n">
        <v>4</v>
      </c>
      <c r="L2969" s="16" t="s">
        <v>41</v>
      </c>
      <c r="M2969" s="16" t="str">
        <f aca="false">IF(COUNTIF($A$2:A2969,A2969)&gt;1,"DUPLICATE","")</f>
        <v/>
      </c>
    </row>
    <row r="2970" customFormat="false" ht="15" hidden="false" customHeight="false" outlineLevel="0" collapsed="false">
      <c r="A2970" s="16" t="s">
        <v>4204</v>
      </c>
      <c r="B2970" s="16" t="s">
        <v>4194</v>
      </c>
      <c r="C2970" s="16" t="s">
        <v>1586</v>
      </c>
      <c r="D2970" s="16" t="s">
        <v>77</v>
      </c>
      <c r="E2970" s="16" t="n">
        <v>1</v>
      </c>
      <c r="F2970" s="16" t="n">
        <v>350</v>
      </c>
      <c r="G2970" s="16" t="n">
        <v>0</v>
      </c>
      <c r="H2970" s="16" t="s">
        <v>112</v>
      </c>
      <c r="I2970" s="16" t="s">
        <v>71</v>
      </c>
      <c r="J2970" s="16" t="n">
        <v>5</v>
      </c>
      <c r="K2970" s="16" t="n">
        <v>3</v>
      </c>
      <c r="L2970" s="16" t="s">
        <v>41</v>
      </c>
      <c r="M2970" s="16" t="str">
        <f aca="false">IF(COUNTIF($A$2:A2970,A2970)&gt;1,"DUPLICATE","")</f>
        <v/>
      </c>
    </row>
    <row r="2971" customFormat="false" ht="15" hidden="false" customHeight="false" outlineLevel="0" collapsed="false">
      <c r="A2971" s="16" t="s">
        <v>4205</v>
      </c>
      <c r="B2971" s="16" t="s">
        <v>4194</v>
      </c>
      <c r="C2971" s="16" t="s">
        <v>647</v>
      </c>
      <c r="D2971" s="16" t="s">
        <v>229</v>
      </c>
      <c r="E2971" s="16" t="n">
        <v>2</v>
      </c>
      <c r="F2971" s="16" t="n">
        <v>430</v>
      </c>
      <c r="G2971" s="16" t="n">
        <v>0.1</v>
      </c>
      <c r="H2971" s="16" t="s">
        <v>81</v>
      </c>
      <c r="I2971" s="16" t="s">
        <v>60</v>
      </c>
      <c r="J2971" s="16" t="n">
        <v>2</v>
      </c>
      <c r="K2971" s="16" t="n">
        <v>5</v>
      </c>
      <c r="L2971" s="16" t="s">
        <v>41</v>
      </c>
      <c r="M2971" s="16" t="str">
        <f aca="false">IF(COUNTIF($A$2:A2971,A2971)&gt;1,"DUPLICATE","")</f>
        <v/>
      </c>
    </row>
    <row r="2972" customFormat="false" ht="15" hidden="false" customHeight="false" outlineLevel="0" collapsed="false">
      <c r="A2972" s="16" t="s">
        <v>4206</v>
      </c>
      <c r="B2972" s="16" t="s">
        <v>4194</v>
      </c>
      <c r="C2972" s="16" t="s">
        <v>493</v>
      </c>
      <c r="D2972" s="16" t="s">
        <v>115</v>
      </c>
      <c r="E2972" s="16" t="n">
        <v>1</v>
      </c>
      <c r="F2972" s="16" t="n">
        <v>287</v>
      </c>
      <c r="G2972" s="16" t="n">
        <v>0</v>
      </c>
      <c r="H2972" s="16" t="s">
        <v>56</v>
      </c>
      <c r="I2972" s="16" t="s">
        <v>47</v>
      </c>
      <c r="J2972" s="16" t="n">
        <v>5</v>
      </c>
      <c r="K2972" s="16" t="n">
        <v>4</v>
      </c>
      <c r="L2972" s="16" t="s">
        <v>41</v>
      </c>
      <c r="M2972" s="16" t="str">
        <f aca="false">IF(COUNTIF($A$2:A2972,A2972)&gt;1,"DUPLICATE","")</f>
        <v/>
      </c>
    </row>
    <row r="2973" customFormat="false" ht="15" hidden="false" customHeight="false" outlineLevel="0" collapsed="false">
      <c r="A2973" s="16" t="s">
        <v>4207</v>
      </c>
      <c r="B2973" s="16" t="s">
        <v>4194</v>
      </c>
      <c r="C2973" s="16" t="s">
        <v>476</v>
      </c>
      <c r="D2973" s="16" t="s">
        <v>262</v>
      </c>
      <c r="E2973" s="16" t="n">
        <v>1</v>
      </c>
      <c r="F2973" s="16" t="n">
        <v>769</v>
      </c>
      <c r="G2973" s="16" t="n">
        <v>0.3</v>
      </c>
      <c r="H2973" s="16" t="s">
        <v>39</v>
      </c>
      <c r="I2973" s="16" t="s">
        <v>40</v>
      </c>
      <c r="J2973" s="16" t="n">
        <v>2</v>
      </c>
      <c r="K2973" s="16" t="n">
        <v>4</v>
      </c>
      <c r="L2973" s="16" t="s">
        <v>41</v>
      </c>
      <c r="M2973" s="16" t="str">
        <f aca="false">IF(COUNTIF($A$2:A2973,A2973)&gt;1,"DUPLICATE","")</f>
        <v/>
      </c>
    </row>
    <row r="2974" customFormat="false" ht="15" hidden="false" customHeight="false" outlineLevel="0" collapsed="false">
      <c r="A2974" s="16" t="s">
        <v>4208</v>
      </c>
      <c r="B2974" s="16" t="s">
        <v>4194</v>
      </c>
      <c r="C2974" s="16" t="s">
        <v>1477</v>
      </c>
      <c r="D2974" s="16" t="s">
        <v>259</v>
      </c>
      <c r="E2974" s="16" t="n">
        <v>1</v>
      </c>
      <c r="F2974" s="16" t="n">
        <v>501</v>
      </c>
      <c r="G2974" s="16" t="n">
        <v>0.2</v>
      </c>
      <c r="H2974" s="16" t="s">
        <v>81</v>
      </c>
      <c r="I2974" s="16" t="s">
        <v>60</v>
      </c>
      <c r="J2974" s="16" t="n">
        <v>3</v>
      </c>
      <c r="K2974" s="16" t="n">
        <v>5</v>
      </c>
      <c r="L2974" s="16" t="s">
        <v>41</v>
      </c>
      <c r="M2974" s="16" t="str">
        <f aca="false">IF(COUNTIF($A$2:A2974,A2974)&gt;1,"DUPLICATE","")</f>
        <v/>
      </c>
    </row>
    <row r="2975" customFormat="false" ht="15" hidden="false" customHeight="false" outlineLevel="0" collapsed="false">
      <c r="A2975" s="16" t="s">
        <v>4209</v>
      </c>
      <c r="B2975" s="16" t="s">
        <v>4210</v>
      </c>
      <c r="C2975" s="16" t="s">
        <v>539</v>
      </c>
      <c r="D2975" s="16" t="s">
        <v>396</v>
      </c>
      <c r="E2975" s="16" t="n">
        <v>2</v>
      </c>
      <c r="F2975" s="16" t="n">
        <v>5404</v>
      </c>
      <c r="G2975" s="16" t="n">
        <v>0</v>
      </c>
      <c r="H2975" s="16" t="s">
        <v>130</v>
      </c>
      <c r="I2975" s="16" t="s">
        <v>40</v>
      </c>
      <c r="J2975" s="16" t="n">
        <v>2</v>
      </c>
      <c r="K2975" s="16" t="n">
        <v>4</v>
      </c>
      <c r="L2975" s="16" t="s">
        <v>41</v>
      </c>
      <c r="M2975" s="16" t="str">
        <f aca="false">IF(COUNTIF($A$2:A2975,A2975)&gt;1,"DUPLICATE","")</f>
        <v/>
      </c>
    </row>
    <row r="2976" customFormat="false" ht="15" hidden="false" customHeight="false" outlineLevel="0" collapsed="false">
      <c r="A2976" s="16" t="s">
        <v>4211</v>
      </c>
      <c r="B2976" s="16" t="s">
        <v>4210</v>
      </c>
      <c r="C2976" s="16" t="s">
        <v>4212</v>
      </c>
      <c r="D2976" s="16" t="s">
        <v>173</v>
      </c>
      <c r="E2976" s="16" t="n">
        <v>4</v>
      </c>
      <c r="F2976" s="16" t="n">
        <v>1222</v>
      </c>
      <c r="G2976" s="16" t="n">
        <v>0.3</v>
      </c>
      <c r="H2976" s="16" t="s">
        <v>655</v>
      </c>
      <c r="I2976" s="16" t="s">
        <v>71</v>
      </c>
      <c r="J2976" s="16" t="n">
        <v>3</v>
      </c>
      <c r="K2976" s="16" t="n">
        <v>5</v>
      </c>
      <c r="L2976" s="16" t="s">
        <v>41</v>
      </c>
      <c r="M2976" s="16" t="str">
        <f aca="false">IF(COUNTIF($A$2:A2976,A2976)&gt;1,"DUPLICATE","")</f>
        <v/>
      </c>
    </row>
    <row r="2977" customFormat="false" ht="15" hidden="false" customHeight="false" outlineLevel="0" collapsed="false">
      <c r="A2977" s="16" t="s">
        <v>4213</v>
      </c>
      <c r="B2977" s="16" t="s">
        <v>4210</v>
      </c>
      <c r="C2977" s="16" t="s">
        <v>303</v>
      </c>
      <c r="D2977" s="16" t="s">
        <v>92</v>
      </c>
      <c r="E2977" s="16" t="n">
        <v>2</v>
      </c>
      <c r="F2977" s="16" t="n">
        <v>4007</v>
      </c>
      <c r="G2977" s="16" t="n">
        <v>0.1</v>
      </c>
      <c r="H2977" s="16" t="s">
        <v>81</v>
      </c>
      <c r="I2977" s="16" t="s">
        <v>100</v>
      </c>
      <c r="J2977" s="16" t="n">
        <v>4</v>
      </c>
      <c r="K2977" s="16"/>
      <c r="L2977" s="16" t="s">
        <v>41</v>
      </c>
      <c r="M2977" s="16" t="str">
        <f aca="false">IF(COUNTIF($A$2:A2977,A2977)&gt;1,"DUPLICATE","")</f>
        <v/>
      </c>
    </row>
    <row r="2978" customFormat="false" ht="15" hidden="false" customHeight="false" outlineLevel="0" collapsed="false">
      <c r="A2978" s="16" t="s">
        <v>4214</v>
      </c>
      <c r="B2978" s="16" t="s">
        <v>4210</v>
      </c>
      <c r="C2978" s="16" t="s">
        <v>1074</v>
      </c>
      <c r="D2978" s="16" t="s">
        <v>254</v>
      </c>
      <c r="E2978" s="16" t="n">
        <v>2</v>
      </c>
      <c r="F2978" s="16" t="n">
        <v>1046</v>
      </c>
      <c r="G2978" s="16" t="n">
        <v>0.2</v>
      </c>
      <c r="H2978" s="16" t="s">
        <v>70</v>
      </c>
      <c r="I2978" s="16" t="s">
        <v>40</v>
      </c>
      <c r="J2978" s="16" t="n">
        <v>4</v>
      </c>
      <c r="K2978" s="16" t="n">
        <v>3</v>
      </c>
      <c r="L2978" s="16" t="s">
        <v>57</v>
      </c>
      <c r="M2978" s="16" t="str">
        <f aca="false">IF(COUNTIF($A$2:A2978,A2978)&gt;1,"DUPLICATE","")</f>
        <v/>
      </c>
    </row>
    <row r="2979" customFormat="false" ht="15" hidden="false" customHeight="false" outlineLevel="0" collapsed="false">
      <c r="A2979" s="16" t="s">
        <v>4215</v>
      </c>
      <c r="B2979" s="16" t="s">
        <v>4210</v>
      </c>
      <c r="C2979" s="16" t="s">
        <v>370</v>
      </c>
      <c r="D2979" s="16" t="s">
        <v>229</v>
      </c>
      <c r="E2979" s="16" t="n">
        <v>2</v>
      </c>
      <c r="F2979" s="16" t="n">
        <v>430</v>
      </c>
      <c r="G2979" s="16" t="n">
        <v>0.05</v>
      </c>
      <c r="H2979" s="16" t="s">
        <v>130</v>
      </c>
      <c r="I2979" s="16" t="s">
        <v>71</v>
      </c>
      <c r="J2979" s="16" t="n">
        <v>3</v>
      </c>
      <c r="K2979" s="16" t="n">
        <v>3</v>
      </c>
      <c r="L2979" s="16" t="s">
        <v>41</v>
      </c>
      <c r="M2979" s="16" t="str">
        <f aca="false">IF(COUNTIF($A$2:A2979,A2979)&gt;1,"DUPLICATE","")</f>
        <v/>
      </c>
    </row>
    <row r="2980" customFormat="false" ht="15" hidden="false" customHeight="false" outlineLevel="0" collapsed="false">
      <c r="A2980" s="16" t="s">
        <v>4216</v>
      </c>
      <c r="B2980" s="16" t="s">
        <v>4210</v>
      </c>
      <c r="C2980" s="16" t="s">
        <v>2324</v>
      </c>
      <c r="D2980" s="16" t="s">
        <v>451</v>
      </c>
      <c r="E2980" s="16" t="n">
        <v>2</v>
      </c>
      <c r="F2980" s="16" t="n">
        <v>1324</v>
      </c>
      <c r="G2980" s="16" t="n">
        <v>0.3</v>
      </c>
      <c r="H2980" s="16" t="s">
        <v>70</v>
      </c>
      <c r="I2980" s="16" t="s">
        <v>47</v>
      </c>
      <c r="J2980" s="16" t="n">
        <v>5</v>
      </c>
      <c r="K2980" s="16" t="n">
        <v>2</v>
      </c>
      <c r="L2980" s="16" t="s">
        <v>57</v>
      </c>
      <c r="M2980" s="16" t="str">
        <f aca="false">IF(COUNTIF($A$2:A2980,A2980)&gt;1,"DUPLICATE","")</f>
        <v/>
      </c>
    </row>
    <row r="2981" customFormat="false" ht="15" hidden="false" customHeight="false" outlineLevel="0" collapsed="false">
      <c r="A2981" s="16" t="s">
        <v>4217</v>
      </c>
      <c r="B2981" s="16" t="s">
        <v>4210</v>
      </c>
      <c r="C2981" s="16" t="s">
        <v>605</v>
      </c>
      <c r="D2981" s="16" t="s">
        <v>254</v>
      </c>
      <c r="E2981" s="16" t="n">
        <v>1</v>
      </c>
      <c r="F2981" s="16" t="n">
        <v>986</v>
      </c>
      <c r="G2981" s="16" t="n">
        <v>0.05</v>
      </c>
      <c r="H2981" s="16" t="s">
        <v>46</v>
      </c>
      <c r="I2981" s="16" t="s">
        <v>71</v>
      </c>
      <c r="J2981" s="16" t="n">
        <v>2</v>
      </c>
      <c r="K2981" s="16" t="n">
        <v>5</v>
      </c>
      <c r="L2981" s="16" t="s">
        <v>41</v>
      </c>
      <c r="M2981" s="16" t="str">
        <f aca="false">IF(COUNTIF($A$2:A2981,A2981)&gt;1,"DUPLICATE","")</f>
        <v/>
      </c>
    </row>
    <row r="2982" customFormat="false" ht="15" hidden="false" customHeight="false" outlineLevel="0" collapsed="false">
      <c r="A2982" s="16" t="s">
        <v>4218</v>
      </c>
      <c r="B2982" s="16" t="s">
        <v>4210</v>
      </c>
      <c r="C2982" s="16" t="s">
        <v>943</v>
      </c>
      <c r="D2982" s="16" t="s">
        <v>721</v>
      </c>
      <c r="E2982" s="16" t="n">
        <v>2</v>
      </c>
      <c r="F2982" s="16" t="n">
        <v>488</v>
      </c>
      <c r="G2982" s="16" t="n">
        <v>0.3</v>
      </c>
      <c r="H2982" s="16" t="s">
        <v>130</v>
      </c>
      <c r="I2982" s="16" t="s">
        <v>47</v>
      </c>
      <c r="J2982" s="16" t="n">
        <v>2</v>
      </c>
      <c r="K2982" s="16" t="n">
        <v>5</v>
      </c>
      <c r="L2982" s="16" t="s">
        <v>41</v>
      </c>
      <c r="M2982" s="16" t="str">
        <f aca="false">IF(COUNTIF($A$2:A2982,A2982)&gt;1,"DUPLICATE","")</f>
        <v/>
      </c>
    </row>
    <row r="2983" customFormat="false" ht="15" hidden="false" customHeight="false" outlineLevel="0" collapsed="false">
      <c r="A2983" s="16" t="s">
        <v>4219</v>
      </c>
      <c r="B2983" s="16" t="s">
        <v>4210</v>
      </c>
      <c r="C2983" s="16" t="s">
        <v>3455</v>
      </c>
      <c r="D2983" s="16" t="s">
        <v>232</v>
      </c>
      <c r="E2983" s="16" t="n">
        <v>3</v>
      </c>
      <c r="F2983" s="16" t="n">
        <v>1984</v>
      </c>
      <c r="G2983" s="16" t="n">
        <v>0.15</v>
      </c>
      <c r="H2983" s="16" t="s">
        <v>46</v>
      </c>
      <c r="I2983" s="16" t="s">
        <v>47</v>
      </c>
      <c r="J2983" s="16" t="n">
        <v>6</v>
      </c>
      <c r="K2983" s="16" t="n">
        <v>4</v>
      </c>
      <c r="L2983" s="16" t="s">
        <v>41</v>
      </c>
      <c r="M2983" s="16" t="str">
        <f aca="false">IF(COUNTIF($A$2:A2983,A2983)&gt;1,"DUPLICATE","")</f>
        <v/>
      </c>
    </row>
    <row r="2984" customFormat="false" ht="15" hidden="false" customHeight="false" outlineLevel="0" collapsed="false">
      <c r="A2984" s="16" t="s">
        <v>4220</v>
      </c>
      <c r="B2984" s="16" t="s">
        <v>4210</v>
      </c>
      <c r="C2984" s="16" t="s">
        <v>1108</v>
      </c>
      <c r="D2984" s="16" t="s">
        <v>203</v>
      </c>
      <c r="E2984" s="16" t="n">
        <v>1</v>
      </c>
      <c r="F2984" s="16" t="n">
        <v>2556</v>
      </c>
      <c r="G2984" s="16" t="n">
        <v>0</v>
      </c>
      <c r="H2984" s="16" t="s">
        <v>70</v>
      </c>
      <c r="I2984" s="16" t="s">
        <v>60</v>
      </c>
      <c r="J2984" s="16" t="n">
        <v>5</v>
      </c>
      <c r="K2984" s="16" t="n">
        <v>2</v>
      </c>
      <c r="L2984" s="16" t="s">
        <v>57</v>
      </c>
      <c r="M2984" s="16" t="str">
        <f aca="false">IF(COUNTIF($A$2:A2984,A2984)&gt;1,"DUPLICATE","")</f>
        <v/>
      </c>
    </row>
    <row r="2985" customFormat="false" ht="15" hidden="false" customHeight="false" outlineLevel="0" collapsed="false">
      <c r="A2985" s="16" t="s">
        <v>4221</v>
      </c>
      <c r="B2985" s="16" t="s">
        <v>4210</v>
      </c>
      <c r="C2985" s="16" t="s">
        <v>1990</v>
      </c>
      <c r="D2985" s="16" t="s">
        <v>184</v>
      </c>
      <c r="E2985" s="16" t="n">
        <v>3</v>
      </c>
      <c r="F2985" s="16" t="n">
        <v>1319</v>
      </c>
      <c r="G2985" s="16" t="n">
        <v>0.05</v>
      </c>
      <c r="H2985" s="16" t="s">
        <v>130</v>
      </c>
      <c r="I2985" s="16" t="s">
        <v>60</v>
      </c>
      <c r="J2985" s="16" t="n">
        <v>4</v>
      </c>
      <c r="K2985" s="16" t="n">
        <v>4</v>
      </c>
      <c r="L2985" s="16" t="s">
        <v>41</v>
      </c>
      <c r="M2985" s="16" t="str">
        <f aca="false">IF(COUNTIF($A$2:A2985,A2985)&gt;1,"DUPLICATE","")</f>
        <v/>
      </c>
    </row>
    <row r="2986" customFormat="false" ht="15" hidden="false" customHeight="false" outlineLevel="0" collapsed="false">
      <c r="A2986" s="16" t="s">
        <v>4222</v>
      </c>
      <c r="B2986" s="16" t="s">
        <v>4210</v>
      </c>
      <c r="C2986" s="16" t="s">
        <v>395</v>
      </c>
      <c r="D2986" s="16" t="s">
        <v>219</v>
      </c>
      <c r="E2986" s="16" t="n">
        <v>1</v>
      </c>
      <c r="F2986" s="16" t="n">
        <v>1347</v>
      </c>
      <c r="G2986" s="16" t="n">
        <v>0.15</v>
      </c>
      <c r="H2986" s="16" t="s">
        <v>161</v>
      </c>
      <c r="I2986" s="16" t="s">
        <v>71</v>
      </c>
      <c r="J2986" s="16" t="n">
        <v>3</v>
      </c>
      <c r="K2986" s="16" t="n">
        <v>5</v>
      </c>
      <c r="L2986" s="16" t="s">
        <v>41</v>
      </c>
      <c r="M2986" s="16" t="str">
        <f aca="false">IF(COUNTIF($A$2:A2986,A2986)&gt;1,"DUPLICATE","")</f>
        <v/>
      </c>
    </row>
    <row r="2987" customFormat="false" ht="15" hidden="false" customHeight="false" outlineLevel="0" collapsed="false">
      <c r="A2987" s="16" t="s">
        <v>4223</v>
      </c>
      <c r="B2987" s="16" t="s">
        <v>4210</v>
      </c>
      <c r="C2987" s="16" t="s">
        <v>1142</v>
      </c>
      <c r="D2987" s="16" t="s">
        <v>146</v>
      </c>
      <c r="E2987" s="16" t="n">
        <v>3</v>
      </c>
      <c r="F2987" s="16" t="n">
        <v>462</v>
      </c>
      <c r="G2987" s="16" t="n">
        <v>0.15</v>
      </c>
      <c r="H2987" s="16" t="s">
        <v>130</v>
      </c>
      <c r="I2987" s="16" t="s">
        <v>60</v>
      </c>
      <c r="J2987" s="16" t="n">
        <v>5</v>
      </c>
      <c r="K2987" s="16" t="n">
        <v>4</v>
      </c>
      <c r="L2987" s="16" t="s">
        <v>41</v>
      </c>
      <c r="M2987" s="16" t="str">
        <f aca="false">IF(COUNTIF($A$2:A2987,A2987)&gt;1,"DUPLICATE","")</f>
        <v/>
      </c>
    </row>
    <row r="2988" customFormat="false" ht="15" hidden="false" customHeight="false" outlineLevel="0" collapsed="false">
      <c r="A2988" s="16" t="s">
        <v>4224</v>
      </c>
      <c r="B2988" s="16" t="s">
        <v>4210</v>
      </c>
      <c r="C2988" s="16" t="s">
        <v>1798</v>
      </c>
      <c r="D2988" s="16" t="s">
        <v>126</v>
      </c>
      <c r="E2988" s="16" t="n">
        <v>1</v>
      </c>
      <c r="F2988" s="16" t="n">
        <v>382</v>
      </c>
      <c r="G2988" s="16" t="n">
        <v>0</v>
      </c>
      <c r="H2988" s="16" t="s">
        <v>81</v>
      </c>
      <c r="I2988" s="16" t="s">
        <v>40</v>
      </c>
      <c r="J2988" s="16" t="n">
        <v>2</v>
      </c>
      <c r="K2988" s="16" t="n">
        <v>4</v>
      </c>
      <c r="L2988" s="16" t="s">
        <v>41</v>
      </c>
      <c r="M2988" s="16" t="str">
        <f aca="false">IF(COUNTIF($A$2:A2988,A2988)&gt;1,"DUPLICATE","")</f>
        <v/>
      </c>
    </row>
    <row r="2989" customFormat="false" ht="15" hidden="false" customHeight="false" outlineLevel="0" collapsed="false">
      <c r="A2989" s="16" t="s">
        <v>4225</v>
      </c>
      <c r="B2989" s="16" t="s">
        <v>4210</v>
      </c>
      <c r="C2989" s="16" t="s">
        <v>2012</v>
      </c>
      <c r="D2989" s="16" t="s">
        <v>262</v>
      </c>
      <c r="E2989" s="16" t="n">
        <v>1</v>
      </c>
      <c r="F2989" s="16" t="n">
        <v>833</v>
      </c>
      <c r="G2989" s="16" t="n">
        <v>0.05</v>
      </c>
      <c r="H2989" s="16" t="s">
        <v>39</v>
      </c>
      <c r="I2989" s="16" t="s">
        <v>40</v>
      </c>
      <c r="J2989" s="16" t="n">
        <v>4</v>
      </c>
      <c r="K2989" s="16" t="n">
        <v>4</v>
      </c>
      <c r="L2989" s="16" t="s">
        <v>41</v>
      </c>
      <c r="M2989" s="16" t="str">
        <f aca="false">IF(COUNTIF($A$2:A2989,A2989)&gt;1,"DUPLICATE","")</f>
        <v/>
      </c>
    </row>
    <row r="2990" customFormat="false" ht="15" hidden="false" customHeight="false" outlineLevel="0" collapsed="false">
      <c r="A2990" s="16" t="s">
        <v>4225</v>
      </c>
      <c r="B2990" s="16" t="s">
        <v>4210</v>
      </c>
      <c r="C2990" s="16" t="s">
        <v>2012</v>
      </c>
      <c r="D2990" s="16" t="s">
        <v>262</v>
      </c>
      <c r="E2990" s="16" t="n">
        <v>1</v>
      </c>
      <c r="F2990" s="16" t="n">
        <v>833</v>
      </c>
      <c r="G2990" s="16" t="n">
        <v>0.05</v>
      </c>
      <c r="H2990" s="16" t="s">
        <v>39</v>
      </c>
      <c r="I2990" s="16" t="s">
        <v>40</v>
      </c>
      <c r="J2990" s="16" t="n">
        <v>4</v>
      </c>
      <c r="K2990" s="16" t="n">
        <v>4</v>
      </c>
      <c r="L2990" s="16" t="s">
        <v>41</v>
      </c>
      <c r="M2990" s="16" t="str">
        <f aca="false">IF(COUNTIF($A$2:A2990,A2990)&gt;1,"DUPLICATE","")</f>
        <v>DUPLICATE</v>
      </c>
    </row>
    <row r="2991" customFormat="false" ht="15" hidden="false" customHeight="false" outlineLevel="0" collapsed="false">
      <c r="A2991" s="16" t="s">
        <v>4226</v>
      </c>
      <c r="B2991" s="16" t="s">
        <v>4210</v>
      </c>
      <c r="C2991" s="16" t="s">
        <v>1229</v>
      </c>
      <c r="D2991" s="16" t="s">
        <v>412</v>
      </c>
      <c r="E2991" s="16" t="n">
        <v>2</v>
      </c>
      <c r="F2991" s="16" t="n">
        <v>967</v>
      </c>
      <c r="G2991" s="16" t="n">
        <v>0</v>
      </c>
      <c r="H2991" s="16" t="s">
        <v>70</v>
      </c>
      <c r="I2991" s="16" t="s">
        <v>40</v>
      </c>
      <c r="J2991" s="16" t="n">
        <v>6</v>
      </c>
      <c r="K2991" s="16" t="n">
        <v>3</v>
      </c>
      <c r="L2991" s="16" t="s">
        <v>57</v>
      </c>
      <c r="M2991" s="16" t="str">
        <f aca="false">IF(COUNTIF($A$2:A2991,A2991)&gt;1,"DUPLICATE","")</f>
        <v/>
      </c>
    </row>
    <row r="2992" customFormat="false" ht="15" hidden="false" customHeight="false" outlineLevel="0" collapsed="false">
      <c r="A2992" s="16" t="s">
        <v>4227</v>
      </c>
      <c r="B2992" s="16" t="s">
        <v>4210</v>
      </c>
      <c r="C2992" s="16" t="s">
        <v>762</v>
      </c>
      <c r="D2992" s="16" t="s">
        <v>211</v>
      </c>
      <c r="E2992" s="16" t="n">
        <v>1</v>
      </c>
      <c r="F2992" s="16" t="n">
        <v>1287</v>
      </c>
      <c r="G2992" s="16" t="n">
        <v>0.2</v>
      </c>
      <c r="H2992" s="16" t="s">
        <v>208</v>
      </c>
      <c r="I2992" s="16" t="s">
        <v>40</v>
      </c>
      <c r="J2992" s="16" t="n">
        <v>8</v>
      </c>
      <c r="K2992" s="16" t="n">
        <v>2</v>
      </c>
      <c r="L2992" s="16" t="s">
        <v>57</v>
      </c>
      <c r="M2992" s="16" t="str">
        <f aca="false">IF(COUNTIF($A$2:A2992,A2992)&gt;1,"DUPLICATE","")</f>
        <v/>
      </c>
    </row>
    <row r="2993" customFormat="false" ht="15" hidden="false" customHeight="false" outlineLevel="0" collapsed="false">
      <c r="A2993" s="16" t="s">
        <v>4228</v>
      </c>
      <c r="B2993" s="16" t="s">
        <v>4210</v>
      </c>
      <c r="C2993" s="16" t="s">
        <v>3583</v>
      </c>
      <c r="D2993" s="16" t="s">
        <v>88</v>
      </c>
      <c r="E2993" s="16" t="n">
        <v>1</v>
      </c>
      <c r="F2993" s="16" t="n">
        <v>2968</v>
      </c>
      <c r="G2993" s="16" t="n">
        <v>0.05</v>
      </c>
      <c r="H2993" s="16" t="s">
        <v>130</v>
      </c>
      <c r="I2993" s="16" t="s">
        <v>60</v>
      </c>
      <c r="J2993" s="16" t="n">
        <v>4</v>
      </c>
      <c r="K2993" s="16" t="n">
        <v>4</v>
      </c>
      <c r="L2993" s="16" t="s">
        <v>41</v>
      </c>
      <c r="M2993" s="16" t="str">
        <f aca="false">IF(COUNTIF($A$2:A2993,A2993)&gt;1,"DUPLICATE","")</f>
        <v/>
      </c>
    </row>
    <row r="2994" customFormat="false" ht="15" hidden="false" customHeight="false" outlineLevel="0" collapsed="false">
      <c r="A2994" s="16" t="s">
        <v>4229</v>
      </c>
      <c r="B2994" s="16" t="s">
        <v>4210</v>
      </c>
      <c r="C2994" s="16" t="s">
        <v>535</v>
      </c>
      <c r="D2994" s="16" t="s">
        <v>262</v>
      </c>
      <c r="E2994" s="16" t="n">
        <v>1</v>
      </c>
      <c r="F2994" s="16" t="n">
        <v>808</v>
      </c>
      <c r="G2994" s="16" t="n">
        <v>0.15</v>
      </c>
      <c r="H2994" s="16" t="s">
        <v>797</v>
      </c>
      <c r="I2994" s="16" t="s">
        <v>60</v>
      </c>
      <c r="J2994" s="16" t="n">
        <v>4</v>
      </c>
      <c r="K2994" s="16" t="n">
        <v>4</v>
      </c>
      <c r="L2994" s="16" t="s">
        <v>41</v>
      </c>
      <c r="M2994" s="16" t="str">
        <f aca="false">IF(COUNTIF($A$2:A2994,A2994)&gt;1,"DUPLICATE","")</f>
        <v/>
      </c>
    </row>
    <row r="2995" customFormat="false" ht="15" hidden="false" customHeight="false" outlineLevel="0" collapsed="false">
      <c r="A2995" s="16" t="s">
        <v>4230</v>
      </c>
      <c r="B2995" s="16" t="s">
        <v>4210</v>
      </c>
      <c r="C2995" s="16" t="s">
        <v>1776</v>
      </c>
      <c r="D2995" s="16" t="s">
        <v>222</v>
      </c>
      <c r="E2995" s="16" t="n">
        <v>2</v>
      </c>
      <c r="F2995" s="16" t="n">
        <v>1987</v>
      </c>
      <c r="G2995" s="16" t="n">
        <v>0.1</v>
      </c>
      <c r="H2995" s="16" t="s">
        <v>39</v>
      </c>
      <c r="I2995" s="16" t="s">
        <v>40</v>
      </c>
      <c r="J2995" s="16" t="n">
        <v>2</v>
      </c>
      <c r="K2995" s="16" t="n">
        <v>5</v>
      </c>
      <c r="L2995" s="16" t="s">
        <v>41</v>
      </c>
      <c r="M2995" s="16" t="str">
        <f aca="false">IF(COUNTIF($A$2:A2995,A2995)&gt;1,"DUPLICATE","")</f>
        <v/>
      </c>
    </row>
    <row r="2996" customFormat="false" ht="15" hidden="false" customHeight="false" outlineLevel="0" collapsed="false">
      <c r="A2996" s="16" t="s">
        <v>4231</v>
      </c>
      <c r="B2996" s="16" t="s">
        <v>4210</v>
      </c>
      <c r="C2996" s="16" t="s">
        <v>1815</v>
      </c>
      <c r="D2996" s="16" t="s">
        <v>191</v>
      </c>
      <c r="E2996" s="16" t="n">
        <v>2</v>
      </c>
      <c r="F2996" s="16" t="n">
        <v>380</v>
      </c>
      <c r="G2996" s="16" t="n">
        <v>0</v>
      </c>
      <c r="H2996" s="16" t="s">
        <v>81</v>
      </c>
      <c r="I2996" s="16" t="s">
        <v>47</v>
      </c>
      <c r="J2996" s="16" t="n">
        <v>7</v>
      </c>
      <c r="K2996" s="16" t="n">
        <v>4</v>
      </c>
      <c r="L2996" s="16" t="s">
        <v>41</v>
      </c>
      <c r="M2996" s="16" t="str">
        <f aca="false">IF(COUNTIF($A$2:A2996,A2996)&gt;1,"DUPLICATE","")</f>
        <v/>
      </c>
    </row>
    <row r="2997" customFormat="false" ht="15" hidden="false" customHeight="false" outlineLevel="0" collapsed="false">
      <c r="A2997" s="16" t="s">
        <v>4232</v>
      </c>
      <c r="B2997" s="16" t="s">
        <v>4210</v>
      </c>
      <c r="C2997" s="16" t="s">
        <v>253</v>
      </c>
      <c r="D2997" s="16" t="s">
        <v>385</v>
      </c>
      <c r="E2997" s="16" t="n">
        <v>2</v>
      </c>
      <c r="F2997" s="16" t="n">
        <v>300</v>
      </c>
      <c r="G2997" s="16" t="n">
        <v>0</v>
      </c>
      <c r="H2997" s="16" t="s">
        <v>89</v>
      </c>
      <c r="I2997" s="16" t="s">
        <v>60</v>
      </c>
      <c r="J2997" s="16" t="n">
        <v>4</v>
      </c>
      <c r="K2997" s="16" t="n">
        <v>4</v>
      </c>
      <c r="L2997" s="16" t="s">
        <v>41</v>
      </c>
      <c r="M2997" s="16" t="str">
        <f aca="false">IF(COUNTIF($A$2:A2997,A2997)&gt;1,"DUPLICATE","")</f>
        <v/>
      </c>
    </row>
    <row r="2998" customFormat="false" ht="15" hidden="false" customHeight="false" outlineLevel="0" collapsed="false">
      <c r="A2998" s="16" t="s">
        <v>4233</v>
      </c>
      <c r="B2998" s="16" t="s">
        <v>4234</v>
      </c>
      <c r="C2998" s="16" t="s">
        <v>368</v>
      </c>
      <c r="D2998" s="16" t="s">
        <v>88</v>
      </c>
      <c r="E2998" s="16" t="n">
        <v>1</v>
      </c>
      <c r="F2998" s="16" t="n">
        <v>2881</v>
      </c>
      <c r="G2998" s="16" t="n">
        <v>0.05</v>
      </c>
      <c r="H2998" s="16" t="s">
        <v>112</v>
      </c>
      <c r="I2998" s="16" t="s">
        <v>60</v>
      </c>
      <c r="J2998" s="16" t="n">
        <v>4</v>
      </c>
      <c r="K2998" s="16" t="n">
        <v>5</v>
      </c>
      <c r="L2998" s="16" t="s">
        <v>41</v>
      </c>
      <c r="M2998" s="16" t="str">
        <f aca="false">IF(COUNTIF($A$2:A2998,A2998)&gt;1,"DUPLICATE","")</f>
        <v/>
      </c>
    </row>
    <row r="2999" customFormat="false" ht="15" hidden="false" customHeight="false" outlineLevel="0" collapsed="false">
      <c r="A2999" s="16" t="s">
        <v>4235</v>
      </c>
      <c r="B2999" s="16" t="s">
        <v>4236</v>
      </c>
      <c r="C2999" s="16" t="s">
        <v>296</v>
      </c>
      <c r="D2999" s="16" t="s">
        <v>45</v>
      </c>
      <c r="E2999" s="16" t="n">
        <v>2</v>
      </c>
      <c r="F2999" s="16" t="n">
        <v>286</v>
      </c>
      <c r="G2999" s="16" t="n">
        <v>0.1</v>
      </c>
      <c r="H2999" s="16" t="s">
        <v>70</v>
      </c>
      <c r="I2999" s="16" t="s">
        <v>100</v>
      </c>
      <c r="J2999" s="16" t="n">
        <v>7</v>
      </c>
      <c r="K2999" s="16" t="n">
        <v>3</v>
      </c>
      <c r="L2999" s="16" t="s">
        <v>41</v>
      </c>
      <c r="M2999" s="16" t="str">
        <f aca="false">IF(COUNTIF($A$2:A2999,A2999)&gt;1,"DUPLICATE","")</f>
        <v/>
      </c>
    </row>
    <row r="3000" customFormat="false" ht="15" hidden="false" customHeight="false" outlineLevel="0" collapsed="false">
      <c r="A3000" s="16" t="s">
        <v>4237</v>
      </c>
      <c r="B3000" s="16" t="s">
        <v>4234</v>
      </c>
      <c r="C3000" s="16" t="s">
        <v>1728</v>
      </c>
      <c r="D3000" s="16" t="s">
        <v>92</v>
      </c>
      <c r="E3000" s="16" t="n">
        <v>2</v>
      </c>
      <c r="F3000" s="16" t="n">
        <v>4171</v>
      </c>
      <c r="G3000" s="16" t="n">
        <v>0.1</v>
      </c>
      <c r="H3000" s="16" t="s">
        <v>81</v>
      </c>
      <c r="I3000" s="16" t="s">
        <v>71</v>
      </c>
      <c r="J3000" s="16" t="n">
        <v>4</v>
      </c>
      <c r="K3000" s="16" t="n">
        <v>3</v>
      </c>
      <c r="L3000" s="16" t="s">
        <v>57</v>
      </c>
      <c r="M3000" s="16" t="str">
        <f aca="false">IF(COUNTIF($A$2:A3000,A3000)&gt;1,"DUPLICATE","")</f>
        <v/>
      </c>
    </row>
    <row r="3001" customFormat="false" ht="15" hidden="false" customHeight="false" outlineLevel="0" collapsed="false">
      <c r="A3001" s="16" t="s">
        <v>4238</v>
      </c>
      <c r="B3001" s="16" t="s">
        <v>4234</v>
      </c>
      <c r="C3001" s="16" t="s">
        <v>1651</v>
      </c>
      <c r="D3001" s="16" t="s">
        <v>126</v>
      </c>
      <c r="E3001" s="16" t="n">
        <v>1</v>
      </c>
      <c r="F3001" s="16" t="n">
        <v>393</v>
      </c>
      <c r="G3001" s="16" t="n">
        <v>0</v>
      </c>
      <c r="H3001" s="16" t="s">
        <v>52</v>
      </c>
      <c r="I3001" s="16" t="s">
        <v>47</v>
      </c>
      <c r="J3001" s="16" t="n">
        <v>3</v>
      </c>
      <c r="K3001" s="16" t="n">
        <v>5</v>
      </c>
      <c r="L3001" s="16" t="s">
        <v>41</v>
      </c>
      <c r="M3001" s="16" t="str">
        <f aca="false">IF(COUNTIF($A$2:A3001,A3001)&gt;1,"DUPLICATE","")</f>
        <v/>
      </c>
    </row>
    <row r="3002" customFormat="false" ht="15" hidden="false" customHeight="false" outlineLevel="0" collapsed="false">
      <c r="A3002" s="16" t="s">
        <v>4239</v>
      </c>
      <c r="B3002" s="16" t="s">
        <v>4234</v>
      </c>
      <c r="C3002" s="16" t="s">
        <v>433</v>
      </c>
      <c r="D3002" s="16" t="s">
        <v>126</v>
      </c>
      <c r="E3002" s="16" t="n">
        <v>1</v>
      </c>
      <c r="F3002" s="16" t="n">
        <v>381</v>
      </c>
      <c r="G3002" s="16" t="n">
        <v>0.2</v>
      </c>
      <c r="H3002" s="16" t="s">
        <v>56</v>
      </c>
      <c r="I3002" s="16" t="s">
        <v>71</v>
      </c>
      <c r="J3002" s="16" t="n">
        <v>6</v>
      </c>
      <c r="K3002" s="16" t="n">
        <v>3</v>
      </c>
      <c r="L3002" s="16" t="s">
        <v>41</v>
      </c>
      <c r="M3002" s="16" t="str">
        <f aca="false">IF(COUNTIF($A$2:A3002,A3002)&gt;1,"DUPLICATE","")</f>
        <v/>
      </c>
    </row>
    <row r="3003" customFormat="false" ht="15" hidden="false" customHeight="false" outlineLevel="0" collapsed="false">
      <c r="A3003" s="16" t="s">
        <v>4240</v>
      </c>
      <c r="B3003" s="16" t="s">
        <v>4234</v>
      </c>
      <c r="C3003" s="16" t="s">
        <v>328</v>
      </c>
      <c r="D3003" s="16" t="s">
        <v>88</v>
      </c>
      <c r="E3003" s="16" t="n">
        <v>1</v>
      </c>
      <c r="F3003" s="16" t="n">
        <v>3051</v>
      </c>
      <c r="G3003" s="16" t="n">
        <v>0</v>
      </c>
      <c r="H3003" s="16" t="s">
        <v>208</v>
      </c>
      <c r="I3003" s="16" t="s">
        <v>60</v>
      </c>
      <c r="J3003" s="16" t="n">
        <v>4</v>
      </c>
      <c r="K3003" s="16" t="n">
        <v>5</v>
      </c>
      <c r="L3003" s="16" t="s">
        <v>41</v>
      </c>
      <c r="M3003" s="16" t="str">
        <f aca="false">IF(COUNTIF($A$2:A3003,A3003)&gt;1,"DUPLICATE","")</f>
        <v/>
      </c>
    </row>
    <row r="3004" customFormat="false" ht="15" hidden="false" customHeight="false" outlineLevel="0" collapsed="false">
      <c r="A3004" s="16" t="s">
        <v>4241</v>
      </c>
      <c r="B3004" s="16" t="s">
        <v>4234</v>
      </c>
      <c r="C3004" s="16" t="s">
        <v>627</v>
      </c>
      <c r="D3004" s="16" t="s">
        <v>157</v>
      </c>
      <c r="E3004" s="16" t="n">
        <v>2</v>
      </c>
      <c r="F3004" s="16" t="n">
        <v>1116</v>
      </c>
      <c r="G3004" s="16" t="n">
        <v>0.1</v>
      </c>
      <c r="H3004" s="16" t="s">
        <v>46</v>
      </c>
      <c r="I3004" s="16" t="s">
        <v>40</v>
      </c>
      <c r="J3004" s="16" t="n">
        <v>4</v>
      </c>
      <c r="K3004" s="16" t="n">
        <v>4</v>
      </c>
      <c r="L3004" s="16" t="s">
        <v>41</v>
      </c>
      <c r="M3004" s="16" t="str">
        <f aca="false">IF(COUNTIF($A$2:A3004,A3004)&gt;1,"DUPLICATE","")</f>
        <v/>
      </c>
    </row>
    <row r="3005" customFormat="false" ht="15" hidden="false" customHeight="false" outlineLevel="0" collapsed="false">
      <c r="A3005" s="16" t="s">
        <v>4242</v>
      </c>
      <c r="B3005" s="16" t="s">
        <v>4234</v>
      </c>
      <c r="C3005" s="16" t="s">
        <v>756</v>
      </c>
      <c r="D3005" s="16" t="s">
        <v>225</v>
      </c>
      <c r="E3005" s="16" t="n">
        <v>1</v>
      </c>
      <c r="F3005" s="16" t="n">
        <v>396</v>
      </c>
      <c r="G3005" s="16" t="n">
        <v>0.1</v>
      </c>
      <c r="H3005" s="16" t="s">
        <v>81</v>
      </c>
      <c r="I3005" s="16" t="s">
        <v>60</v>
      </c>
      <c r="J3005" s="16" t="n">
        <v>4</v>
      </c>
      <c r="K3005" s="16" t="n">
        <v>5</v>
      </c>
      <c r="L3005" s="16" t="s">
        <v>41</v>
      </c>
      <c r="M3005" s="16" t="str">
        <f aca="false">IF(COUNTIF($A$2:A3005,A3005)&gt;1,"DUPLICATE","")</f>
        <v/>
      </c>
    </row>
    <row r="3006" customFormat="false" ht="15" hidden="false" customHeight="false" outlineLevel="0" collapsed="false">
      <c r="A3006" s="16" t="s">
        <v>4243</v>
      </c>
      <c r="B3006" s="16" t="s">
        <v>4234</v>
      </c>
      <c r="C3006" s="16" t="s">
        <v>286</v>
      </c>
      <c r="D3006" s="16" t="s">
        <v>63</v>
      </c>
      <c r="E3006" s="16" t="n">
        <v>1</v>
      </c>
      <c r="F3006" s="16" t="n">
        <v>1494</v>
      </c>
      <c r="G3006" s="16" t="n">
        <v>0.1</v>
      </c>
      <c r="H3006" s="16" t="s">
        <v>39</v>
      </c>
      <c r="I3006" s="16" t="s">
        <v>47</v>
      </c>
      <c r="J3006" s="16" t="n">
        <v>3</v>
      </c>
      <c r="K3006" s="16" t="n">
        <v>5</v>
      </c>
      <c r="L3006" s="16" t="s">
        <v>41</v>
      </c>
      <c r="M3006" s="16" t="str">
        <f aca="false">IF(COUNTIF($A$2:A3006,A3006)&gt;1,"DUPLICATE","")</f>
        <v/>
      </c>
    </row>
    <row r="3007" customFormat="false" ht="15" hidden="false" customHeight="false" outlineLevel="0" collapsed="false">
      <c r="A3007" s="16" t="s">
        <v>4244</v>
      </c>
      <c r="B3007" s="16" t="s">
        <v>4234</v>
      </c>
      <c r="C3007" s="16" t="s">
        <v>450</v>
      </c>
      <c r="D3007" s="16" t="s">
        <v>300</v>
      </c>
      <c r="E3007" s="16" t="n">
        <v>1</v>
      </c>
      <c r="F3007" s="16" t="n">
        <v>2404</v>
      </c>
      <c r="G3007" s="16" t="n">
        <v>0.15</v>
      </c>
      <c r="H3007" s="16" t="s">
        <v>89</v>
      </c>
      <c r="I3007" s="16" t="s">
        <v>60</v>
      </c>
      <c r="J3007" s="16" t="n">
        <v>5</v>
      </c>
      <c r="K3007" s="16" t="n">
        <v>3</v>
      </c>
      <c r="L3007" s="16" t="s">
        <v>41</v>
      </c>
      <c r="M3007" s="16" t="str">
        <f aca="false">IF(COUNTIF($A$2:A3007,A3007)&gt;1,"DUPLICATE","")</f>
        <v/>
      </c>
    </row>
    <row r="3008" customFormat="false" ht="15" hidden="false" customHeight="false" outlineLevel="0" collapsed="false">
      <c r="A3008" s="16" t="s">
        <v>4245</v>
      </c>
      <c r="B3008" s="16" t="s">
        <v>4234</v>
      </c>
      <c r="C3008" s="16" t="s">
        <v>1627</v>
      </c>
      <c r="D3008" s="16" t="s">
        <v>92</v>
      </c>
      <c r="E3008" s="16" t="n">
        <v>1</v>
      </c>
      <c r="F3008" s="16" t="n">
        <v>3840</v>
      </c>
      <c r="G3008" s="16" t="n">
        <v>0.05</v>
      </c>
      <c r="H3008" s="16" t="s">
        <v>39</v>
      </c>
      <c r="I3008" s="16" t="s">
        <v>40</v>
      </c>
      <c r="J3008" s="16" t="n">
        <v>4</v>
      </c>
      <c r="K3008" s="16" t="n">
        <v>4</v>
      </c>
      <c r="L3008" s="16" t="s">
        <v>41</v>
      </c>
      <c r="M3008" s="16" t="str">
        <f aca="false">IF(COUNTIF($A$2:A3008,A3008)&gt;1,"DUPLICATE","")</f>
        <v/>
      </c>
    </row>
    <row r="3009" customFormat="false" ht="15" hidden="false" customHeight="false" outlineLevel="0" collapsed="false">
      <c r="A3009" s="16" t="s">
        <v>4246</v>
      </c>
      <c r="B3009" s="16" t="s">
        <v>4234</v>
      </c>
      <c r="C3009" s="16" t="s">
        <v>76</v>
      </c>
      <c r="D3009" s="16" t="s">
        <v>170</v>
      </c>
      <c r="E3009" s="16" t="n">
        <v>2</v>
      </c>
      <c r="F3009" s="16" t="n">
        <v>3210</v>
      </c>
      <c r="G3009" s="16" t="n">
        <v>0</v>
      </c>
      <c r="H3009" s="16" t="s">
        <v>46</v>
      </c>
      <c r="I3009" s="16" t="s">
        <v>40</v>
      </c>
      <c r="J3009" s="16" t="n">
        <v>5</v>
      </c>
      <c r="K3009" s="16" t="n">
        <v>3</v>
      </c>
      <c r="L3009" s="16" t="s">
        <v>41</v>
      </c>
      <c r="M3009" s="16" t="str">
        <f aca="false">IF(COUNTIF($A$2:A3009,A3009)&gt;1,"DUPLICATE","")</f>
        <v/>
      </c>
    </row>
    <row r="3010" customFormat="false" ht="15" hidden="false" customHeight="false" outlineLevel="0" collapsed="false">
      <c r="A3010" s="16" t="s">
        <v>4247</v>
      </c>
      <c r="B3010" s="16" t="s">
        <v>4234</v>
      </c>
      <c r="C3010" s="16" t="s">
        <v>37</v>
      </c>
      <c r="D3010" s="16" t="s">
        <v>219</v>
      </c>
      <c r="E3010" s="16" t="n">
        <v>2</v>
      </c>
      <c r="F3010" s="16" t="n">
        <v>1260</v>
      </c>
      <c r="G3010" s="16" t="n">
        <v>0.1</v>
      </c>
      <c r="H3010" s="16" t="s">
        <v>545</v>
      </c>
      <c r="I3010" s="16" t="s">
        <v>60</v>
      </c>
      <c r="J3010" s="16" t="n">
        <v>3</v>
      </c>
      <c r="K3010" s="16" t="n">
        <v>5</v>
      </c>
      <c r="L3010" s="16" t="s">
        <v>41</v>
      </c>
      <c r="M3010" s="16" t="str">
        <f aca="false">IF(COUNTIF($A$2:A3010,A3010)&gt;1,"DUPLICATE","")</f>
        <v/>
      </c>
    </row>
    <row r="3011" customFormat="false" ht="15" hidden="false" customHeight="false" outlineLevel="0" collapsed="false">
      <c r="A3011" s="16" t="s">
        <v>4248</v>
      </c>
      <c r="B3011" s="16" t="s">
        <v>4234</v>
      </c>
      <c r="C3011" s="16" t="s">
        <v>128</v>
      </c>
      <c r="D3011" s="16" t="s">
        <v>440</v>
      </c>
      <c r="E3011" s="16" t="n">
        <v>1</v>
      </c>
      <c r="F3011" s="16" t="n">
        <v>1448</v>
      </c>
      <c r="G3011" s="16" t="n">
        <v>0</v>
      </c>
      <c r="H3011" s="16" t="s">
        <v>130</v>
      </c>
      <c r="I3011" s="16" t="s">
        <v>40</v>
      </c>
      <c r="J3011" s="16" t="n">
        <v>3</v>
      </c>
      <c r="K3011" s="16" t="n">
        <v>5</v>
      </c>
      <c r="L3011" s="16" t="s">
        <v>41</v>
      </c>
      <c r="M3011" s="16" t="str">
        <f aca="false">IF(COUNTIF($A$2:A3011,A3011)&gt;1,"DUPLICATE","")</f>
        <v/>
      </c>
    </row>
    <row r="3012" customFormat="false" ht="15" hidden="false" customHeight="false" outlineLevel="0" collapsed="false">
      <c r="A3012" s="16" t="s">
        <v>4249</v>
      </c>
      <c r="B3012" s="16" t="s">
        <v>4234</v>
      </c>
      <c r="C3012" s="16" t="s">
        <v>1823</v>
      </c>
      <c r="D3012" s="16" t="s">
        <v>157</v>
      </c>
      <c r="E3012" s="16" t="n">
        <v>1</v>
      </c>
      <c r="F3012" s="16" t="n">
        <v>1122</v>
      </c>
      <c r="G3012" s="16" t="n">
        <v>0.1</v>
      </c>
      <c r="H3012" s="16" t="s">
        <v>112</v>
      </c>
      <c r="I3012" s="16" t="s">
        <v>40</v>
      </c>
      <c r="J3012" s="16" t="n">
        <v>3</v>
      </c>
      <c r="K3012" s="16" t="n">
        <v>5</v>
      </c>
      <c r="L3012" s="16" t="s">
        <v>41</v>
      </c>
      <c r="M3012" s="16" t="str">
        <f aca="false">IF(COUNTIF($A$2:A3012,A3012)&gt;1,"DUPLICATE","")</f>
        <v/>
      </c>
    </row>
    <row r="3013" customFormat="false" ht="15" hidden="false" customHeight="false" outlineLevel="0" collapsed="false">
      <c r="A3013" s="16" t="s">
        <v>4250</v>
      </c>
      <c r="B3013" s="16" t="s">
        <v>4234</v>
      </c>
      <c r="C3013" s="16" t="s">
        <v>76</v>
      </c>
      <c r="D3013" s="16" t="s">
        <v>396</v>
      </c>
      <c r="E3013" s="16" t="n">
        <v>1</v>
      </c>
      <c r="F3013" s="16" t="n">
        <v>5231</v>
      </c>
      <c r="G3013" s="16" t="n">
        <v>0</v>
      </c>
      <c r="H3013" s="16" t="s">
        <v>46</v>
      </c>
      <c r="I3013" s="16" t="s">
        <v>40</v>
      </c>
      <c r="J3013" s="16" t="n">
        <v>5</v>
      </c>
      <c r="K3013" s="16" t="n">
        <v>5</v>
      </c>
      <c r="L3013" s="16" t="s">
        <v>41</v>
      </c>
      <c r="M3013" s="16" t="str">
        <f aca="false">IF(COUNTIF($A$2:A3013,A3013)&gt;1,"DUPLICATE","")</f>
        <v/>
      </c>
    </row>
    <row r="3014" customFormat="false" ht="15" hidden="false" customHeight="false" outlineLevel="0" collapsed="false">
      <c r="A3014" s="16" t="s">
        <v>4251</v>
      </c>
      <c r="B3014" s="16" t="s">
        <v>4234</v>
      </c>
      <c r="C3014" s="16" t="s">
        <v>94</v>
      </c>
      <c r="D3014" s="16" t="s">
        <v>222</v>
      </c>
      <c r="E3014" s="16" t="n">
        <v>2</v>
      </c>
      <c r="F3014" s="16" t="n">
        <v>1868</v>
      </c>
      <c r="G3014" s="16" t="n">
        <v>0.2</v>
      </c>
      <c r="H3014" s="16" t="s">
        <v>70</v>
      </c>
      <c r="I3014" s="16" t="s">
        <v>100</v>
      </c>
      <c r="J3014" s="16" t="n">
        <v>5</v>
      </c>
      <c r="K3014" s="16" t="n">
        <v>4</v>
      </c>
      <c r="L3014" s="16" t="s">
        <v>41</v>
      </c>
      <c r="M3014" s="16" t="str">
        <f aca="false">IF(COUNTIF($A$2:A3014,A3014)&gt;1,"DUPLICATE","")</f>
        <v/>
      </c>
    </row>
    <row r="3015" customFormat="false" ht="15" hidden="false" customHeight="false" outlineLevel="0" collapsed="false">
      <c r="A3015" s="16" t="s">
        <v>4252</v>
      </c>
      <c r="B3015" s="16" t="s">
        <v>4234</v>
      </c>
      <c r="C3015" s="16" t="s">
        <v>183</v>
      </c>
      <c r="D3015" s="16" t="s">
        <v>63</v>
      </c>
      <c r="E3015" s="16" t="n">
        <v>1</v>
      </c>
      <c r="F3015" s="16" t="n">
        <v>1516</v>
      </c>
      <c r="G3015" s="16" t="n">
        <v>0.05</v>
      </c>
      <c r="H3015" s="16" t="s">
        <v>39</v>
      </c>
      <c r="I3015" s="16"/>
      <c r="J3015" s="16" t="n">
        <v>2</v>
      </c>
      <c r="K3015" s="16" t="n">
        <v>4</v>
      </c>
      <c r="L3015" s="16" t="s">
        <v>41</v>
      </c>
      <c r="M3015" s="16" t="str">
        <f aca="false">IF(COUNTIF($A$2:A3015,A3015)&gt;1,"DUPLICATE","")</f>
        <v/>
      </c>
    </row>
    <row r="3016" customFormat="false" ht="15" hidden="false" customHeight="false" outlineLevel="0" collapsed="false">
      <c r="A3016" s="16" t="s">
        <v>4253</v>
      </c>
      <c r="B3016" s="16" t="s">
        <v>4234</v>
      </c>
      <c r="C3016" s="16" t="s">
        <v>435</v>
      </c>
      <c r="D3016" s="16" t="s">
        <v>88</v>
      </c>
      <c r="E3016" s="16" t="n">
        <v>1</v>
      </c>
      <c r="F3016" s="16" t="n">
        <v>3037</v>
      </c>
      <c r="G3016" s="16" t="n">
        <v>0</v>
      </c>
      <c r="H3016" s="16" t="s">
        <v>89</v>
      </c>
      <c r="I3016" s="16" t="s">
        <v>60</v>
      </c>
      <c r="J3016" s="16" t="n">
        <v>5</v>
      </c>
      <c r="K3016" s="16" t="n">
        <v>5</v>
      </c>
      <c r="L3016" s="16" t="s">
        <v>41</v>
      </c>
      <c r="M3016" s="16" t="str">
        <f aca="false">IF(COUNTIF($A$2:A3016,A3016)&gt;1,"DUPLICATE","")</f>
        <v/>
      </c>
    </row>
    <row r="3017" customFormat="false" ht="15" hidden="false" customHeight="false" outlineLevel="0" collapsed="false">
      <c r="A3017" s="16" t="s">
        <v>4254</v>
      </c>
      <c r="B3017" s="16" t="s">
        <v>4234</v>
      </c>
      <c r="C3017" s="16" t="s">
        <v>651</v>
      </c>
      <c r="D3017" s="16" t="s">
        <v>165</v>
      </c>
      <c r="E3017" s="16" t="n">
        <v>3</v>
      </c>
      <c r="F3017" s="16" t="n">
        <v>904</v>
      </c>
      <c r="G3017" s="16" t="n">
        <v>0.15</v>
      </c>
      <c r="H3017" s="16" t="s">
        <v>56</v>
      </c>
      <c r="I3017" s="16"/>
      <c r="J3017" s="16" t="n">
        <v>4</v>
      </c>
      <c r="K3017" s="16" t="n">
        <v>5</v>
      </c>
      <c r="L3017" s="16" t="s">
        <v>41</v>
      </c>
      <c r="M3017" s="16" t="str">
        <f aca="false">IF(COUNTIF($A$2:A3017,A3017)&gt;1,"DUPLICATE","")</f>
        <v/>
      </c>
    </row>
    <row r="3018" customFormat="false" ht="15" hidden="false" customHeight="false" outlineLevel="0" collapsed="false">
      <c r="A3018" s="16" t="s">
        <v>4255</v>
      </c>
      <c r="B3018" s="16" t="s">
        <v>4236</v>
      </c>
      <c r="C3018" s="16" t="s">
        <v>1276</v>
      </c>
      <c r="D3018" s="16" t="s">
        <v>115</v>
      </c>
      <c r="E3018" s="16" t="n">
        <v>2</v>
      </c>
      <c r="F3018" s="16" t="s">
        <v>4256</v>
      </c>
      <c r="G3018" s="16"/>
      <c r="H3018" s="16" t="s">
        <v>56</v>
      </c>
      <c r="I3018" s="16" t="s">
        <v>40</v>
      </c>
      <c r="J3018" s="16" t="n">
        <v>6</v>
      </c>
      <c r="K3018" s="16" t="n">
        <v>3</v>
      </c>
      <c r="L3018" s="16" t="s">
        <v>57</v>
      </c>
      <c r="M3018" s="16" t="str">
        <f aca="false">IF(COUNTIF($A$2:A3018,A3018)&gt;1,"DUPLICATE","")</f>
        <v/>
      </c>
    </row>
    <row r="3019" customFormat="false" ht="15" hidden="false" customHeight="false" outlineLevel="0" collapsed="false">
      <c r="A3019" s="16" t="s">
        <v>4257</v>
      </c>
      <c r="B3019" s="16" t="s">
        <v>4234</v>
      </c>
      <c r="C3019" s="16" t="s">
        <v>153</v>
      </c>
      <c r="D3019" s="16" t="s">
        <v>105</v>
      </c>
      <c r="E3019" s="16" t="n">
        <v>2</v>
      </c>
      <c r="F3019" s="16" t="n">
        <v>396</v>
      </c>
      <c r="G3019" s="16" t="n">
        <v>0.3</v>
      </c>
      <c r="H3019" s="16" t="s">
        <v>112</v>
      </c>
      <c r="I3019" s="16" t="s">
        <v>60</v>
      </c>
      <c r="J3019" s="16" t="n">
        <v>4</v>
      </c>
      <c r="K3019" s="16" t="n">
        <v>5</v>
      </c>
      <c r="L3019" s="16" t="s">
        <v>174</v>
      </c>
      <c r="M3019" s="16" t="str">
        <f aca="false">IF(COUNTIF($A$2:A3019,A3019)&gt;1,"DUPLICATE","")</f>
        <v/>
      </c>
    </row>
    <row r="3020" customFormat="false" ht="15" hidden="false" customHeight="false" outlineLevel="0" collapsed="false">
      <c r="A3020" s="16" t="s">
        <v>4258</v>
      </c>
      <c r="B3020" s="16" t="s">
        <v>4259</v>
      </c>
      <c r="C3020" s="16" t="s">
        <v>224</v>
      </c>
      <c r="D3020" s="16" t="s">
        <v>184</v>
      </c>
      <c r="E3020" s="16" t="n">
        <v>2</v>
      </c>
      <c r="F3020" s="16" t="n">
        <v>1271</v>
      </c>
      <c r="G3020" s="16" t="n">
        <v>0</v>
      </c>
      <c r="H3020" s="16" t="s">
        <v>89</v>
      </c>
      <c r="I3020" s="16" t="s">
        <v>40</v>
      </c>
      <c r="J3020" s="16" t="n">
        <v>4</v>
      </c>
      <c r="K3020" s="16" t="n">
        <v>5</v>
      </c>
      <c r="L3020" s="16" t="s">
        <v>41</v>
      </c>
      <c r="M3020" s="16" t="str">
        <f aca="false">IF(COUNTIF($A$2:A3020,A3020)&gt;1,"DUPLICATE","")</f>
        <v/>
      </c>
    </row>
    <row r="3021" customFormat="false" ht="15" hidden="false" customHeight="false" outlineLevel="0" collapsed="false">
      <c r="A3021" s="16" t="s">
        <v>4260</v>
      </c>
      <c r="B3021" s="16" t="s">
        <v>4259</v>
      </c>
      <c r="C3021" s="16" t="s">
        <v>1761</v>
      </c>
      <c r="D3021" s="16" t="s">
        <v>341</v>
      </c>
      <c r="E3021" s="16" t="n">
        <v>2</v>
      </c>
      <c r="F3021" s="16" t="n">
        <v>1078</v>
      </c>
      <c r="G3021" s="16" t="n">
        <v>0.05</v>
      </c>
      <c r="H3021" s="16" t="s">
        <v>39</v>
      </c>
      <c r="I3021" s="16" t="s">
        <v>47</v>
      </c>
      <c r="J3021" s="16" t="n">
        <v>2</v>
      </c>
      <c r="K3021" s="16" t="n">
        <v>5</v>
      </c>
      <c r="L3021" s="16" t="s">
        <v>41</v>
      </c>
      <c r="M3021" s="16" t="str">
        <f aca="false">IF(COUNTIF($A$2:A3021,A3021)&gt;1,"DUPLICATE","")</f>
        <v/>
      </c>
    </row>
    <row r="3022" customFormat="false" ht="15" hidden="false" customHeight="false" outlineLevel="0" collapsed="false">
      <c r="A3022" s="16" t="s">
        <v>4261</v>
      </c>
      <c r="B3022" s="16" t="s">
        <v>4259</v>
      </c>
      <c r="C3022" s="16" t="s">
        <v>559</v>
      </c>
      <c r="D3022" s="16" t="s">
        <v>179</v>
      </c>
      <c r="E3022" s="16" t="n">
        <v>1</v>
      </c>
      <c r="F3022" s="16" t="n">
        <v>2399</v>
      </c>
      <c r="G3022" s="16" t="n">
        <v>0.1</v>
      </c>
      <c r="H3022" s="16" t="s">
        <v>130</v>
      </c>
      <c r="I3022" s="16" t="s">
        <v>40</v>
      </c>
      <c r="J3022" s="16" t="n">
        <v>3</v>
      </c>
      <c r="K3022" s="16" t="n">
        <v>2</v>
      </c>
      <c r="L3022" s="16" t="s">
        <v>57</v>
      </c>
      <c r="M3022" s="16" t="str">
        <f aca="false">IF(COUNTIF($A$2:A3022,A3022)&gt;1,"DUPLICATE","")</f>
        <v/>
      </c>
    </row>
    <row r="3023" customFormat="false" ht="15" hidden="false" customHeight="false" outlineLevel="0" collapsed="false">
      <c r="A3023" s="16" t="s">
        <v>4262</v>
      </c>
      <c r="B3023" s="16" t="s">
        <v>4259</v>
      </c>
      <c r="C3023" s="16" t="s">
        <v>1384</v>
      </c>
      <c r="D3023" s="16" t="s">
        <v>157</v>
      </c>
      <c r="E3023" s="16" t="n">
        <v>2</v>
      </c>
      <c r="F3023" s="16" t="n">
        <v>1124</v>
      </c>
      <c r="G3023" s="16" t="n">
        <v>0</v>
      </c>
      <c r="H3023" s="16" t="s">
        <v>130</v>
      </c>
      <c r="I3023" s="16" t="s">
        <v>71</v>
      </c>
      <c r="J3023" s="16" t="n">
        <v>2</v>
      </c>
      <c r="K3023" s="16" t="n">
        <v>5</v>
      </c>
      <c r="L3023" s="16" t="s">
        <v>41</v>
      </c>
      <c r="M3023" s="16" t="str">
        <f aca="false">IF(COUNTIF($A$2:A3023,A3023)&gt;1,"DUPLICATE","")</f>
        <v/>
      </c>
    </row>
    <row r="3024" customFormat="false" ht="15" hidden="false" customHeight="false" outlineLevel="0" collapsed="false">
      <c r="A3024" s="16" t="s">
        <v>4263</v>
      </c>
      <c r="B3024" s="16" t="s">
        <v>4259</v>
      </c>
      <c r="C3024" s="16" t="s">
        <v>374</v>
      </c>
      <c r="D3024" s="16" t="s">
        <v>88</v>
      </c>
      <c r="E3024" s="16" t="n">
        <v>2</v>
      </c>
      <c r="F3024" s="16" t="n">
        <v>2912</v>
      </c>
      <c r="G3024" s="16" t="n">
        <v>0.15</v>
      </c>
      <c r="H3024" s="16" t="s">
        <v>112</v>
      </c>
      <c r="I3024" s="16" t="s">
        <v>47</v>
      </c>
      <c r="J3024" s="16" t="n">
        <v>2</v>
      </c>
      <c r="K3024" s="16" t="n">
        <v>4</v>
      </c>
      <c r="L3024" s="16" t="s">
        <v>41</v>
      </c>
      <c r="M3024" s="16" t="str">
        <f aca="false">IF(COUNTIF($A$2:A3024,A3024)&gt;1,"DUPLICATE","")</f>
        <v/>
      </c>
    </row>
    <row r="3025" customFormat="false" ht="15" hidden="false" customHeight="false" outlineLevel="0" collapsed="false">
      <c r="A3025" s="16" t="s">
        <v>4264</v>
      </c>
      <c r="B3025" s="16" t="s">
        <v>4259</v>
      </c>
      <c r="C3025" s="16" t="s">
        <v>518</v>
      </c>
      <c r="D3025" s="16" t="s">
        <v>341</v>
      </c>
      <c r="E3025" s="16" t="n">
        <v>1</v>
      </c>
      <c r="F3025" s="16" t="n">
        <v>1061</v>
      </c>
      <c r="G3025" s="16" t="n">
        <v>0.1</v>
      </c>
      <c r="H3025" s="16" t="s">
        <v>67</v>
      </c>
      <c r="I3025" s="16" t="s">
        <v>60</v>
      </c>
      <c r="J3025" s="16" t="n">
        <v>3</v>
      </c>
      <c r="K3025" s="16" t="n">
        <v>4</v>
      </c>
      <c r="L3025" s="16" t="s">
        <v>41</v>
      </c>
      <c r="M3025" s="16" t="str">
        <f aca="false">IF(COUNTIF($A$2:A3025,A3025)&gt;1,"DUPLICATE","")</f>
        <v/>
      </c>
    </row>
    <row r="3026" customFormat="false" ht="15" hidden="false" customHeight="false" outlineLevel="0" collapsed="false">
      <c r="A3026" s="16" t="s">
        <v>4265</v>
      </c>
      <c r="B3026" s="16" t="s">
        <v>4259</v>
      </c>
      <c r="C3026" s="16" t="s">
        <v>772</v>
      </c>
      <c r="D3026" s="16" t="s">
        <v>250</v>
      </c>
      <c r="E3026" s="16" t="n">
        <v>2</v>
      </c>
      <c r="F3026" s="16" t="n">
        <v>707</v>
      </c>
      <c r="G3026" s="16"/>
      <c r="H3026" s="16" t="s">
        <v>67</v>
      </c>
      <c r="I3026" s="16" t="s">
        <v>71</v>
      </c>
      <c r="J3026" s="16" t="n">
        <v>3</v>
      </c>
      <c r="K3026" s="16" t="n">
        <v>4</v>
      </c>
      <c r="L3026" s="16" t="s">
        <v>41</v>
      </c>
      <c r="M3026" s="16" t="str">
        <f aca="false">IF(COUNTIF($A$2:A3026,A3026)&gt;1,"DUPLICATE","")</f>
        <v/>
      </c>
    </row>
    <row r="3027" customFormat="false" ht="15" hidden="false" customHeight="false" outlineLevel="0" collapsed="false">
      <c r="A3027" s="16" t="s">
        <v>4266</v>
      </c>
      <c r="B3027" s="16" t="s">
        <v>4259</v>
      </c>
      <c r="C3027" s="16" t="s">
        <v>728</v>
      </c>
      <c r="D3027" s="16" t="s">
        <v>262</v>
      </c>
      <c r="E3027" s="16" t="n">
        <v>1</v>
      </c>
      <c r="F3027" s="16" t="n">
        <v>820</v>
      </c>
      <c r="G3027" s="16" t="n">
        <v>0.1</v>
      </c>
      <c r="H3027" s="16" t="s">
        <v>46</v>
      </c>
      <c r="I3027" s="16" t="s">
        <v>60</v>
      </c>
      <c r="J3027" s="16" t="n">
        <v>6</v>
      </c>
      <c r="K3027" s="16" t="n">
        <v>3</v>
      </c>
      <c r="L3027" s="16" t="s">
        <v>41</v>
      </c>
      <c r="M3027" s="16" t="str">
        <f aca="false">IF(COUNTIF($A$2:A3027,A3027)&gt;1,"DUPLICATE","")</f>
        <v/>
      </c>
    </row>
    <row r="3028" customFormat="false" ht="15" hidden="false" customHeight="false" outlineLevel="0" collapsed="false">
      <c r="A3028" s="16" t="s">
        <v>4267</v>
      </c>
      <c r="B3028" s="16" t="s">
        <v>4259</v>
      </c>
      <c r="C3028" s="16" t="s">
        <v>2738</v>
      </c>
      <c r="D3028" s="16" t="s">
        <v>108</v>
      </c>
      <c r="E3028" s="16" t="n">
        <v>4</v>
      </c>
      <c r="F3028" s="16" t="n">
        <v>3644</v>
      </c>
      <c r="G3028" s="16" t="n">
        <v>0.1</v>
      </c>
      <c r="H3028" s="16" t="s">
        <v>112</v>
      </c>
      <c r="I3028" s="16" t="s">
        <v>40</v>
      </c>
      <c r="J3028" s="16" t="n">
        <v>5</v>
      </c>
      <c r="K3028" s="16" t="n">
        <v>4</v>
      </c>
      <c r="L3028" s="16" t="s">
        <v>41</v>
      </c>
      <c r="M3028" s="16" t="str">
        <f aca="false">IF(COUNTIF($A$2:A3028,A3028)&gt;1,"DUPLICATE","")</f>
        <v/>
      </c>
    </row>
    <row r="3029" customFormat="false" ht="15" hidden="false" customHeight="false" outlineLevel="0" collapsed="false">
      <c r="A3029" s="16" t="s">
        <v>4268</v>
      </c>
      <c r="B3029" s="16" t="s">
        <v>4259</v>
      </c>
      <c r="C3029" s="16" t="s">
        <v>3316</v>
      </c>
      <c r="D3029" s="16" t="s">
        <v>115</v>
      </c>
      <c r="E3029" s="16" t="n">
        <v>1</v>
      </c>
      <c r="F3029" s="16" t="n">
        <v>310</v>
      </c>
      <c r="G3029" s="16" t="n">
        <v>0.1</v>
      </c>
      <c r="H3029" s="16" t="s">
        <v>112</v>
      </c>
      <c r="I3029" s="16" t="s">
        <v>47</v>
      </c>
      <c r="J3029" s="16" t="n">
        <v>2</v>
      </c>
      <c r="K3029" s="16" t="n">
        <v>3</v>
      </c>
      <c r="L3029" s="16" t="s">
        <v>57</v>
      </c>
      <c r="M3029" s="16" t="str">
        <f aca="false">IF(COUNTIF($A$2:A3029,A3029)&gt;1,"DUPLICATE","")</f>
        <v/>
      </c>
    </row>
    <row r="3030" customFormat="false" ht="15" hidden="false" customHeight="false" outlineLevel="0" collapsed="false">
      <c r="A3030" s="16" t="s">
        <v>4269</v>
      </c>
      <c r="B3030" s="16" t="s">
        <v>4259</v>
      </c>
      <c r="C3030" s="16" t="s">
        <v>1142</v>
      </c>
      <c r="D3030" s="16" t="s">
        <v>126</v>
      </c>
      <c r="E3030" s="16" t="n">
        <v>1</v>
      </c>
      <c r="F3030" s="16" t="n">
        <v>394</v>
      </c>
      <c r="G3030" s="16" t="n">
        <v>0</v>
      </c>
      <c r="H3030" s="16" t="s">
        <v>130</v>
      </c>
      <c r="I3030" s="16" t="s">
        <v>71</v>
      </c>
      <c r="J3030" s="16" t="n">
        <v>4</v>
      </c>
      <c r="K3030" s="16" t="n">
        <v>5</v>
      </c>
      <c r="L3030" s="16" t="s">
        <v>41</v>
      </c>
      <c r="M3030" s="16" t="str">
        <f aca="false">IF(COUNTIF($A$2:A3030,A3030)&gt;1,"DUPLICATE","")</f>
        <v/>
      </c>
    </row>
    <row r="3031" customFormat="false" ht="15" hidden="false" customHeight="false" outlineLevel="0" collapsed="false">
      <c r="A3031" s="16" t="s">
        <v>4270</v>
      </c>
      <c r="B3031" s="16" t="s">
        <v>4259</v>
      </c>
      <c r="C3031" s="16" t="s">
        <v>44</v>
      </c>
      <c r="D3031" s="16" t="s">
        <v>412</v>
      </c>
      <c r="E3031" s="16" t="n">
        <v>1</v>
      </c>
      <c r="F3031" s="16" t="n">
        <v>983</v>
      </c>
      <c r="G3031" s="16" t="n">
        <v>0</v>
      </c>
      <c r="H3031" s="16" t="s">
        <v>70</v>
      </c>
      <c r="I3031" s="16" t="s">
        <v>60</v>
      </c>
      <c r="J3031" s="16" t="n">
        <v>5</v>
      </c>
      <c r="K3031" s="16" t="n">
        <v>3</v>
      </c>
      <c r="L3031" s="16" t="s">
        <v>57</v>
      </c>
      <c r="M3031" s="16" t="str">
        <f aca="false">IF(COUNTIF($A$2:A3031,A3031)&gt;1,"DUPLICATE","")</f>
        <v/>
      </c>
    </row>
    <row r="3032" customFormat="false" ht="15" hidden="false" customHeight="false" outlineLevel="0" collapsed="false">
      <c r="A3032" s="16" t="s">
        <v>4271</v>
      </c>
      <c r="B3032" s="16" t="s">
        <v>4259</v>
      </c>
      <c r="C3032" s="16" t="s">
        <v>760</v>
      </c>
      <c r="D3032" s="16" t="s">
        <v>341</v>
      </c>
      <c r="E3032" s="16" t="n">
        <v>1</v>
      </c>
      <c r="F3032" s="16" t="n">
        <v>1108</v>
      </c>
      <c r="G3032" s="16" t="n">
        <v>0.1</v>
      </c>
      <c r="H3032" s="16" t="s">
        <v>67</v>
      </c>
      <c r="I3032" s="16" t="s">
        <v>71</v>
      </c>
      <c r="J3032" s="16" t="n">
        <v>2</v>
      </c>
      <c r="K3032" s="16" t="n">
        <v>4</v>
      </c>
      <c r="L3032" s="16" t="s">
        <v>41</v>
      </c>
      <c r="M3032" s="16" t="str">
        <f aca="false">IF(COUNTIF($A$2:A3032,A3032)&gt;1,"DUPLICATE","")</f>
        <v/>
      </c>
    </row>
    <row r="3033" customFormat="false" ht="15" hidden="false" customHeight="false" outlineLevel="0" collapsed="false">
      <c r="A3033" s="16" t="s">
        <v>4272</v>
      </c>
      <c r="B3033" s="16" t="s">
        <v>4259</v>
      </c>
      <c r="C3033" s="16" t="s">
        <v>213</v>
      </c>
      <c r="D3033" s="16" t="s">
        <v>262</v>
      </c>
      <c r="E3033" s="16" t="n">
        <v>1</v>
      </c>
      <c r="F3033" s="16" t="n">
        <v>836</v>
      </c>
      <c r="G3033" s="16" t="n">
        <v>0.2</v>
      </c>
      <c r="H3033" s="16" t="s">
        <v>67</v>
      </c>
      <c r="I3033" s="16" t="s">
        <v>60</v>
      </c>
      <c r="J3033" s="16" t="n">
        <v>4</v>
      </c>
      <c r="K3033" s="16" t="n">
        <v>3</v>
      </c>
      <c r="L3033" s="16" t="s">
        <v>41</v>
      </c>
      <c r="M3033" s="16" t="str">
        <f aca="false">IF(COUNTIF($A$2:A3033,A3033)&gt;1,"DUPLICATE","")</f>
        <v/>
      </c>
    </row>
    <row r="3034" customFormat="false" ht="15" hidden="false" customHeight="false" outlineLevel="0" collapsed="false">
      <c r="A3034" s="16" t="s">
        <v>4273</v>
      </c>
      <c r="B3034" s="16" t="s">
        <v>4259</v>
      </c>
      <c r="C3034" s="16" t="s">
        <v>1038</v>
      </c>
      <c r="D3034" s="16" t="s">
        <v>396</v>
      </c>
      <c r="E3034" s="16" t="n">
        <v>2</v>
      </c>
      <c r="F3034" s="16" t="n">
        <v>5541</v>
      </c>
      <c r="G3034" s="16" t="n">
        <v>0.1</v>
      </c>
      <c r="H3034" s="16" t="s">
        <v>89</v>
      </c>
      <c r="I3034" s="16" t="s">
        <v>47</v>
      </c>
      <c r="J3034" s="16" t="n">
        <v>3</v>
      </c>
      <c r="K3034" s="16" t="n">
        <v>4</v>
      </c>
      <c r="L3034" s="16" t="s">
        <v>41</v>
      </c>
      <c r="M3034" s="16" t="str">
        <f aca="false">IF(COUNTIF($A$2:A3034,A3034)&gt;1,"DUPLICATE","")</f>
        <v/>
      </c>
    </row>
    <row r="3035" customFormat="false" ht="15" hidden="false" customHeight="false" outlineLevel="0" collapsed="false">
      <c r="A3035" s="16" t="s">
        <v>4274</v>
      </c>
      <c r="B3035" s="16" t="s">
        <v>4275</v>
      </c>
      <c r="C3035" s="16" t="s">
        <v>178</v>
      </c>
      <c r="D3035" s="16" t="s">
        <v>129</v>
      </c>
      <c r="E3035" s="16" t="n">
        <v>2</v>
      </c>
      <c r="F3035" s="16" t="n">
        <v>625</v>
      </c>
      <c r="G3035" s="16" t="n">
        <v>0</v>
      </c>
      <c r="H3035" s="16" t="s">
        <v>46</v>
      </c>
      <c r="I3035" s="16" t="s">
        <v>40</v>
      </c>
      <c r="J3035" s="16" t="n">
        <v>4</v>
      </c>
      <c r="K3035" s="16" t="n">
        <v>3</v>
      </c>
      <c r="L3035" s="16" t="s">
        <v>57</v>
      </c>
      <c r="M3035" s="16" t="str">
        <f aca="false">IF(COUNTIF($A$2:A3035,A3035)&gt;1,"DUPLICATE","")</f>
        <v/>
      </c>
    </row>
    <row r="3036" customFormat="false" ht="15" hidden="false" customHeight="false" outlineLevel="0" collapsed="false">
      <c r="A3036" s="16" t="s">
        <v>4276</v>
      </c>
      <c r="B3036" s="16" t="s">
        <v>4275</v>
      </c>
      <c r="C3036" s="16" t="s">
        <v>2261</v>
      </c>
      <c r="D3036" s="16" t="s">
        <v>232</v>
      </c>
      <c r="E3036" s="16" t="n">
        <v>2</v>
      </c>
      <c r="F3036" s="16" t="n">
        <v>2095</v>
      </c>
      <c r="G3036" s="16" t="n">
        <v>0.2</v>
      </c>
      <c r="H3036" s="16" t="s">
        <v>70</v>
      </c>
      <c r="I3036" s="16" t="s">
        <v>71</v>
      </c>
      <c r="J3036" s="16" t="n">
        <v>6</v>
      </c>
      <c r="K3036" s="16"/>
      <c r="L3036" s="16" t="s">
        <v>41</v>
      </c>
      <c r="M3036" s="16" t="str">
        <f aca="false">IF(COUNTIF($A$2:A3036,A3036)&gt;1,"DUPLICATE","")</f>
        <v/>
      </c>
    </row>
    <row r="3037" customFormat="false" ht="15" hidden="false" customHeight="false" outlineLevel="0" collapsed="false">
      <c r="A3037" s="16" t="s">
        <v>4277</v>
      </c>
      <c r="B3037" s="16" t="s">
        <v>4275</v>
      </c>
      <c r="C3037" s="16" t="s">
        <v>299</v>
      </c>
      <c r="D3037" s="16" t="s">
        <v>191</v>
      </c>
      <c r="E3037" s="16" t="n">
        <v>2</v>
      </c>
      <c r="F3037" s="16" t="n">
        <v>419</v>
      </c>
      <c r="G3037" s="16" t="n">
        <v>0.15</v>
      </c>
      <c r="H3037" s="16" t="s">
        <v>545</v>
      </c>
      <c r="I3037" s="16" t="s">
        <v>71</v>
      </c>
      <c r="J3037" s="16" t="n">
        <v>4</v>
      </c>
      <c r="K3037" s="16" t="n">
        <v>4</v>
      </c>
      <c r="L3037" s="16" t="s">
        <v>41</v>
      </c>
      <c r="M3037" s="16" t="str">
        <f aca="false">IF(COUNTIF($A$2:A3037,A3037)&gt;1,"DUPLICATE","")</f>
        <v/>
      </c>
    </row>
    <row r="3038" customFormat="false" ht="15" hidden="false" customHeight="false" outlineLevel="0" collapsed="false">
      <c r="A3038" s="16" t="s">
        <v>4278</v>
      </c>
      <c r="B3038" s="16" t="s">
        <v>4275</v>
      </c>
      <c r="C3038" s="16" t="s">
        <v>986</v>
      </c>
      <c r="D3038" s="16" t="s">
        <v>179</v>
      </c>
      <c r="E3038" s="16" t="n">
        <v>1</v>
      </c>
      <c r="F3038" s="16" t="n">
        <v>2537</v>
      </c>
      <c r="G3038" s="16" t="n">
        <v>0.1</v>
      </c>
      <c r="H3038" s="16" t="s">
        <v>67</v>
      </c>
      <c r="I3038" s="16" t="s">
        <v>60</v>
      </c>
      <c r="J3038" s="16" t="n">
        <v>3</v>
      </c>
      <c r="K3038" s="16" t="n">
        <v>5</v>
      </c>
      <c r="L3038" s="16" t="s">
        <v>41</v>
      </c>
      <c r="M3038" s="16" t="str">
        <f aca="false">IF(COUNTIF($A$2:A3038,A3038)&gt;1,"DUPLICATE","")</f>
        <v/>
      </c>
    </row>
    <row r="3039" customFormat="false" ht="15" hidden="false" customHeight="false" outlineLevel="0" collapsed="false">
      <c r="A3039" s="16" t="s">
        <v>4279</v>
      </c>
      <c r="B3039" s="16" t="s">
        <v>4275</v>
      </c>
      <c r="C3039" s="16" t="s">
        <v>1420</v>
      </c>
      <c r="D3039" s="16" t="s">
        <v>88</v>
      </c>
      <c r="E3039" s="16" t="n">
        <v>2</v>
      </c>
      <c r="F3039" s="16" t="n">
        <v>2905</v>
      </c>
      <c r="G3039" s="16" t="n">
        <v>0</v>
      </c>
      <c r="H3039" s="16" t="s">
        <v>112</v>
      </c>
      <c r="I3039" s="16" t="s">
        <v>40</v>
      </c>
      <c r="J3039" s="16" t="n">
        <v>5</v>
      </c>
      <c r="K3039" s="16"/>
      <c r="L3039" s="16" t="s">
        <v>41</v>
      </c>
      <c r="M3039" s="16" t="str">
        <f aca="false">IF(COUNTIF($A$2:A3039,A3039)&gt;1,"DUPLICATE","")</f>
        <v/>
      </c>
    </row>
    <row r="3040" customFormat="false" ht="15" hidden="false" customHeight="false" outlineLevel="0" collapsed="false">
      <c r="A3040" s="16" t="s">
        <v>4280</v>
      </c>
      <c r="B3040" s="16" t="s">
        <v>4275</v>
      </c>
      <c r="C3040" s="16" t="s">
        <v>1135</v>
      </c>
      <c r="D3040" s="16" t="s">
        <v>142</v>
      </c>
      <c r="E3040" s="16" t="n">
        <v>2</v>
      </c>
      <c r="F3040" s="16" t="n">
        <v>573</v>
      </c>
      <c r="G3040" s="16" t="n">
        <v>0.2</v>
      </c>
      <c r="H3040" s="16" t="s">
        <v>81</v>
      </c>
      <c r="I3040" s="16" t="s">
        <v>60</v>
      </c>
      <c r="J3040" s="16" t="n">
        <v>2</v>
      </c>
      <c r="K3040" s="16" t="n">
        <v>4</v>
      </c>
      <c r="L3040" s="16" t="s">
        <v>41</v>
      </c>
      <c r="M3040" s="16" t="str">
        <f aca="false">IF(COUNTIF($A$2:A3040,A3040)&gt;1,"DUPLICATE","")</f>
        <v/>
      </c>
    </row>
    <row r="3041" customFormat="false" ht="15" hidden="false" customHeight="false" outlineLevel="0" collapsed="false">
      <c r="A3041" s="16" t="s">
        <v>4281</v>
      </c>
      <c r="B3041" s="16" t="s">
        <v>4275</v>
      </c>
      <c r="C3041" s="16" t="s">
        <v>4282</v>
      </c>
      <c r="D3041" s="16" t="s">
        <v>211</v>
      </c>
      <c r="E3041" s="16" t="n">
        <v>2</v>
      </c>
      <c r="F3041" s="16" t="n">
        <v>1261</v>
      </c>
      <c r="G3041" s="16" t="n">
        <v>0</v>
      </c>
      <c r="H3041" s="16" t="s">
        <v>81</v>
      </c>
      <c r="I3041" s="16" t="s">
        <v>71</v>
      </c>
      <c r="J3041" s="16" t="n">
        <v>7</v>
      </c>
      <c r="K3041" s="16" t="n">
        <v>4</v>
      </c>
      <c r="L3041" s="16" t="s">
        <v>41</v>
      </c>
      <c r="M3041" s="16" t="str">
        <f aca="false">IF(COUNTIF($A$2:A3041,A3041)&gt;1,"DUPLICATE","")</f>
        <v/>
      </c>
    </row>
    <row r="3042" customFormat="false" ht="15" hidden="false" customHeight="false" outlineLevel="0" collapsed="false">
      <c r="A3042" s="16" t="s">
        <v>4283</v>
      </c>
      <c r="B3042" s="16" t="s">
        <v>4275</v>
      </c>
      <c r="C3042" s="16" t="s">
        <v>1926</v>
      </c>
      <c r="D3042" s="16" t="s">
        <v>254</v>
      </c>
      <c r="E3042" s="16" t="n">
        <v>1</v>
      </c>
      <c r="F3042" s="16" t="n">
        <v>953</v>
      </c>
      <c r="G3042" s="16" t="n">
        <v>0</v>
      </c>
      <c r="H3042" s="16" t="s">
        <v>130</v>
      </c>
      <c r="I3042" s="16" t="s">
        <v>60</v>
      </c>
      <c r="J3042" s="16" t="n">
        <v>2</v>
      </c>
      <c r="K3042" s="16" t="n">
        <v>4</v>
      </c>
      <c r="L3042" s="16" t="s">
        <v>41</v>
      </c>
      <c r="M3042" s="16" t="str">
        <f aca="false">IF(COUNTIF($A$2:A3042,A3042)&gt;1,"DUPLICATE","")</f>
        <v/>
      </c>
    </row>
    <row r="3043" customFormat="false" ht="15" hidden="false" customHeight="false" outlineLevel="0" collapsed="false">
      <c r="A3043" s="16" t="s">
        <v>4284</v>
      </c>
      <c r="B3043" s="16" t="s">
        <v>4275</v>
      </c>
      <c r="C3043" s="16" t="s">
        <v>266</v>
      </c>
      <c r="D3043" s="16" t="s">
        <v>211</v>
      </c>
      <c r="E3043" s="16" t="n">
        <v>2</v>
      </c>
      <c r="F3043" s="16" t="n">
        <v>1322</v>
      </c>
      <c r="G3043" s="16" t="n">
        <v>0.2</v>
      </c>
      <c r="H3043" s="16" t="s">
        <v>130</v>
      </c>
      <c r="I3043" s="16" t="s">
        <v>40</v>
      </c>
      <c r="J3043" s="16" t="n">
        <v>4</v>
      </c>
      <c r="K3043" s="16" t="n">
        <v>4</v>
      </c>
      <c r="L3043" s="16" t="s">
        <v>41</v>
      </c>
      <c r="M3043" s="16" t="str">
        <f aca="false">IF(COUNTIF($A$2:A3043,A3043)&gt;1,"DUPLICATE","")</f>
        <v/>
      </c>
    </row>
    <row r="3044" customFormat="false" ht="15" hidden="false" customHeight="false" outlineLevel="0" collapsed="false">
      <c r="A3044" s="16" t="s">
        <v>4285</v>
      </c>
      <c r="B3044" s="16" t="s">
        <v>4275</v>
      </c>
      <c r="C3044" s="16" t="s">
        <v>4286</v>
      </c>
      <c r="D3044" s="16" t="s">
        <v>451</v>
      </c>
      <c r="E3044" s="16" t="n">
        <v>2</v>
      </c>
      <c r="F3044" s="16" t="n">
        <v>1297</v>
      </c>
      <c r="G3044" s="16"/>
      <c r="H3044" s="16" t="s">
        <v>130</v>
      </c>
      <c r="I3044" s="16" t="s">
        <v>100</v>
      </c>
      <c r="J3044" s="16" t="n">
        <v>4</v>
      </c>
      <c r="K3044" s="16" t="n">
        <v>5</v>
      </c>
      <c r="L3044" s="16" t="s">
        <v>41</v>
      </c>
      <c r="M3044" s="16" t="str">
        <f aca="false">IF(COUNTIF($A$2:A3044,A3044)&gt;1,"DUPLICATE","")</f>
        <v/>
      </c>
    </row>
    <row r="3045" customFormat="false" ht="15" hidden="false" customHeight="false" outlineLevel="0" collapsed="false">
      <c r="A3045" s="16" t="s">
        <v>4287</v>
      </c>
      <c r="B3045" s="16" t="s">
        <v>4275</v>
      </c>
      <c r="C3045" s="16" t="s">
        <v>666</v>
      </c>
      <c r="D3045" s="16" t="s">
        <v>88</v>
      </c>
      <c r="E3045" s="16" t="n">
        <v>1</v>
      </c>
      <c r="F3045" s="16" t="n">
        <v>2945</v>
      </c>
      <c r="G3045" s="16" t="n">
        <v>0.05</v>
      </c>
      <c r="H3045" s="16" t="s">
        <v>112</v>
      </c>
      <c r="I3045" s="16" t="s">
        <v>71</v>
      </c>
      <c r="J3045" s="16" t="n">
        <v>3</v>
      </c>
      <c r="K3045" s="16" t="n">
        <v>4</v>
      </c>
      <c r="L3045" s="16" t="s">
        <v>41</v>
      </c>
      <c r="M3045" s="16" t="str">
        <f aca="false">IF(COUNTIF($A$2:A3045,A3045)&gt;1,"DUPLICATE","")</f>
        <v/>
      </c>
    </row>
    <row r="3046" customFormat="false" ht="15" hidden="false" customHeight="false" outlineLevel="0" collapsed="false">
      <c r="A3046" s="16" t="s">
        <v>4288</v>
      </c>
      <c r="B3046" s="16" t="s">
        <v>4275</v>
      </c>
      <c r="C3046" s="16" t="s">
        <v>1722</v>
      </c>
      <c r="D3046" s="16" t="s">
        <v>111</v>
      </c>
      <c r="E3046" s="16" t="n">
        <v>1</v>
      </c>
      <c r="F3046" s="16" t="n">
        <v>1036</v>
      </c>
      <c r="G3046" s="16" t="n">
        <v>0</v>
      </c>
      <c r="H3046" s="16" t="s">
        <v>67</v>
      </c>
      <c r="I3046" s="16" t="s">
        <v>40</v>
      </c>
      <c r="J3046" s="16" t="n">
        <v>5</v>
      </c>
      <c r="K3046" s="16" t="n">
        <v>4</v>
      </c>
      <c r="L3046" s="16" t="s">
        <v>41</v>
      </c>
      <c r="M3046" s="16" t="str">
        <f aca="false">IF(COUNTIF($A$2:A3046,A3046)&gt;1,"DUPLICATE","")</f>
        <v/>
      </c>
    </row>
    <row r="3047" customFormat="false" ht="15" hidden="false" customHeight="false" outlineLevel="0" collapsed="false">
      <c r="A3047" s="16" t="s">
        <v>4289</v>
      </c>
      <c r="B3047" s="16" t="s">
        <v>4275</v>
      </c>
      <c r="C3047" s="16" t="s">
        <v>1283</v>
      </c>
      <c r="D3047" s="16" t="s">
        <v>165</v>
      </c>
      <c r="E3047" s="16" t="n">
        <v>1</v>
      </c>
      <c r="F3047" s="16" t="n">
        <v>894</v>
      </c>
      <c r="G3047" s="16" t="n">
        <v>0.1</v>
      </c>
      <c r="H3047" s="16" t="s">
        <v>81</v>
      </c>
      <c r="I3047" s="16" t="s">
        <v>60</v>
      </c>
      <c r="J3047" s="16" t="n">
        <v>5</v>
      </c>
      <c r="K3047" s="16" t="n">
        <v>3</v>
      </c>
      <c r="L3047" s="16" t="s">
        <v>174</v>
      </c>
      <c r="M3047" s="16" t="str">
        <f aca="false">IF(COUNTIF($A$2:A3047,A3047)&gt;1,"DUPLICATE","")</f>
        <v/>
      </c>
    </row>
    <row r="3048" customFormat="false" ht="15" hidden="false" customHeight="false" outlineLevel="0" collapsed="false">
      <c r="A3048" s="16" t="s">
        <v>4290</v>
      </c>
      <c r="B3048" s="16" t="s">
        <v>4291</v>
      </c>
      <c r="C3048" s="16" t="s">
        <v>135</v>
      </c>
      <c r="D3048" s="16" t="s">
        <v>412</v>
      </c>
      <c r="E3048" s="16" t="n">
        <v>1</v>
      </c>
      <c r="F3048" s="16" t="n">
        <v>1012</v>
      </c>
      <c r="G3048" s="16" t="n">
        <v>0</v>
      </c>
      <c r="H3048" s="16" t="s">
        <v>39</v>
      </c>
      <c r="I3048" s="16" t="s">
        <v>71</v>
      </c>
      <c r="J3048" s="16" t="n">
        <v>3</v>
      </c>
      <c r="K3048" s="16" t="n">
        <v>5</v>
      </c>
      <c r="L3048" s="16" t="s">
        <v>41</v>
      </c>
      <c r="M3048" s="16" t="str">
        <f aca="false">IF(COUNTIF($A$2:A3048,A3048)&gt;1,"DUPLICATE","")</f>
        <v/>
      </c>
    </row>
    <row r="3049" customFormat="false" ht="15" hidden="false" customHeight="false" outlineLevel="0" collapsed="false">
      <c r="A3049" s="16" t="s">
        <v>4292</v>
      </c>
      <c r="B3049" s="16" t="s">
        <v>4291</v>
      </c>
      <c r="C3049" s="16" t="s">
        <v>3544</v>
      </c>
      <c r="D3049" s="16" t="s">
        <v>133</v>
      </c>
      <c r="E3049" s="16" t="n">
        <v>1</v>
      </c>
      <c r="F3049" s="16" t="n">
        <v>628</v>
      </c>
      <c r="G3049" s="16" t="n">
        <v>0.05</v>
      </c>
      <c r="H3049" s="16" t="s">
        <v>130</v>
      </c>
      <c r="I3049" s="16" t="s">
        <v>60</v>
      </c>
      <c r="J3049" s="16" t="n">
        <v>2</v>
      </c>
      <c r="K3049" s="16" t="n">
        <v>5</v>
      </c>
      <c r="L3049" s="16" t="s">
        <v>41</v>
      </c>
      <c r="M3049" s="16" t="str">
        <f aca="false">IF(COUNTIF($A$2:A3049,A3049)&gt;1,"DUPLICATE","")</f>
        <v/>
      </c>
    </row>
    <row r="3050" customFormat="false" ht="15" hidden="false" customHeight="false" outlineLevel="0" collapsed="false">
      <c r="A3050" s="16" t="s">
        <v>4293</v>
      </c>
      <c r="B3050" s="16" t="s">
        <v>4291</v>
      </c>
      <c r="C3050" s="16" t="s">
        <v>2186</v>
      </c>
      <c r="D3050" s="16" t="s">
        <v>232</v>
      </c>
      <c r="E3050" s="16" t="n">
        <v>1</v>
      </c>
      <c r="F3050" s="16" t="n">
        <v>1940</v>
      </c>
      <c r="G3050" s="16" t="n">
        <v>0.15</v>
      </c>
      <c r="H3050" s="16" t="s">
        <v>208</v>
      </c>
      <c r="I3050" s="16" t="s">
        <v>40</v>
      </c>
      <c r="J3050" s="16" t="n">
        <v>7</v>
      </c>
      <c r="K3050" s="16" t="n">
        <v>3</v>
      </c>
      <c r="L3050" s="16" t="s">
        <v>41</v>
      </c>
      <c r="M3050" s="16" t="str">
        <f aca="false">IF(COUNTIF($A$2:A3050,A3050)&gt;1,"DUPLICATE","")</f>
        <v/>
      </c>
    </row>
    <row r="3051" customFormat="false" ht="15" hidden="false" customHeight="false" outlineLevel="0" collapsed="false">
      <c r="A3051" s="16" t="s">
        <v>4294</v>
      </c>
      <c r="B3051" s="16" t="s">
        <v>4295</v>
      </c>
      <c r="C3051" s="16" t="s">
        <v>320</v>
      </c>
      <c r="D3051" s="16" t="s">
        <v>721</v>
      </c>
      <c r="E3051" s="16" t="n">
        <v>1</v>
      </c>
      <c r="F3051" s="16" t="n">
        <v>520</v>
      </c>
      <c r="G3051" s="16" t="n">
        <v>0.1</v>
      </c>
      <c r="H3051" s="16" t="s">
        <v>208</v>
      </c>
      <c r="I3051" s="16" t="s">
        <v>40</v>
      </c>
      <c r="J3051" s="16" t="n">
        <v>8</v>
      </c>
      <c r="K3051" s="16" t="n">
        <v>3</v>
      </c>
      <c r="L3051" s="16" t="s">
        <v>41</v>
      </c>
      <c r="M3051" s="16" t="str">
        <f aca="false">IF(COUNTIF($A$2:A3051,A3051)&gt;1,"DUPLICATE","")</f>
        <v/>
      </c>
    </row>
    <row r="3052" customFormat="false" ht="15" hidden="false" customHeight="false" outlineLevel="0" collapsed="false">
      <c r="A3052" s="16" t="s">
        <v>4296</v>
      </c>
      <c r="B3052" s="16" t="s">
        <v>4291</v>
      </c>
      <c r="C3052" s="16" t="s">
        <v>2548</v>
      </c>
      <c r="D3052" s="16" t="s">
        <v>133</v>
      </c>
      <c r="E3052" s="16" t="n">
        <v>1</v>
      </c>
      <c r="F3052" s="16" t="n">
        <v>624</v>
      </c>
      <c r="G3052" s="16" t="n">
        <v>0.05</v>
      </c>
      <c r="H3052" s="16" t="s">
        <v>81</v>
      </c>
      <c r="I3052" s="16" t="s">
        <v>71</v>
      </c>
      <c r="J3052" s="16" t="n">
        <v>3</v>
      </c>
      <c r="K3052" s="16" t="n">
        <v>4</v>
      </c>
      <c r="L3052" s="16" t="s">
        <v>41</v>
      </c>
      <c r="M3052" s="16" t="str">
        <f aca="false">IF(COUNTIF($A$2:A3052,A3052)&gt;1,"DUPLICATE","")</f>
        <v/>
      </c>
    </row>
    <row r="3053" customFormat="false" ht="15" hidden="false" customHeight="false" outlineLevel="0" collapsed="false">
      <c r="A3053" s="16" t="s">
        <v>4297</v>
      </c>
      <c r="B3053" s="16" t="s">
        <v>4291</v>
      </c>
      <c r="C3053" s="16" t="s">
        <v>589</v>
      </c>
      <c r="D3053" s="16" t="s">
        <v>179</v>
      </c>
      <c r="E3053" s="16" t="n">
        <v>2</v>
      </c>
      <c r="F3053" s="16" t="n">
        <v>2596</v>
      </c>
      <c r="G3053" s="16" t="n">
        <v>0.2</v>
      </c>
      <c r="H3053" s="16" t="s">
        <v>130</v>
      </c>
      <c r="I3053" s="16" t="s">
        <v>60</v>
      </c>
      <c r="J3053" s="16" t="n">
        <v>3</v>
      </c>
      <c r="K3053" s="16" t="n">
        <v>5</v>
      </c>
      <c r="L3053" s="16" t="s">
        <v>41</v>
      </c>
      <c r="M3053" s="16" t="str">
        <f aca="false">IF(COUNTIF($A$2:A3053,A3053)&gt;1,"DUPLICATE","")</f>
        <v/>
      </c>
    </row>
    <row r="3054" customFormat="false" ht="15" hidden="false" customHeight="false" outlineLevel="0" collapsed="false">
      <c r="A3054" s="16" t="s">
        <v>4298</v>
      </c>
      <c r="B3054" s="16" t="s">
        <v>4291</v>
      </c>
      <c r="C3054" s="16" t="s">
        <v>213</v>
      </c>
      <c r="D3054" s="16" t="s">
        <v>341</v>
      </c>
      <c r="E3054" s="16" t="n">
        <v>1</v>
      </c>
      <c r="F3054" s="16" t="n">
        <v>1056</v>
      </c>
      <c r="G3054" s="16" t="n">
        <v>0.15</v>
      </c>
      <c r="H3054" s="16" t="s">
        <v>46</v>
      </c>
      <c r="I3054" s="16" t="s">
        <v>47</v>
      </c>
      <c r="J3054" s="16" t="n">
        <v>3</v>
      </c>
      <c r="K3054" s="16" t="n">
        <v>4</v>
      </c>
      <c r="L3054" s="16" t="s">
        <v>41</v>
      </c>
      <c r="M3054" s="16" t="str">
        <f aca="false">IF(COUNTIF($A$2:A3054,A3054)&gt;1,"DUPLICATE","")</f>
        <v/>
      </c>
    </row>
    <row r="3055" customFormat="false" ht="15" hidden="false" customHeight="false" outlineLevel="0" collapsed="false">
      <c r="A3055" s="16" t="s">
        <v>4299</v>
      </c>
      <c r="B3055" s="16" t="s">
        <v>4291</v>
      </c>
      <c r="C3055" s="16" t="s">
        <v>76</v>
      </c>
      <c r="D3055" s="16" t="s">
        <v>126</v>
      </c>
      <c r="E3055" s="16" t="n">
        <v>1</v>
      </c>
      <c r="F3055" s="16" t="n">
        <v>387</v>
      </c>
      <c r="G3055" s="16" t="n">
        <v>0.2</v>
      </c>
      <c r="H3055" s="16" t="s">
        <v>46</v>
      </c>
      <c r="I3055" s="16"/>
      <c r="J3055" s="16" t="n">
        <v>4</v>
      </c>
      <c r="K3055" s="16" t="n">
        <v>4</v>
      </c>
      <c r="L3055" s="16" t="s">
        <v>41</v>
      </c>
      <c r="M3055" s="16" t="str">
        <f aca="false">IF(COUNTIF($A$2:A3055,A3055)&gt;1,"DUPLICATE","")</f>
        <v/>
      </c>
    </row>
    <row r="3056" customFormat="false" ht="15" hidden="false" customHeight="false" outlineLevel="0" collapsed="false">
      <c r="A3056" s="16" t="s">
        <v>4300</v>
      </c>
      <c r="B3056" s="16" t="s">
        <v>4291</v>
      </c>
      <c r="C3056" s="16" t="s">
        <v>1384</v>
      </c>
      <c r="D3056" s="16" t="s">
        <v>45</v>
      </c>
      <c r="E3056" s="16" t="n">
        <v>1</v>
      </c>
      <c r="F3056" s="16" t="n">
        <v>304</v>
      </c>
      <c r="G3056" s="16" t="n">
        <v>0</v>
      </c>
      <c r="H3056" s="16" t="s">
        <v>130</v>
      </c>
      <c r="I3056" s="16" t="s">
        <v>40</v>
      </c>
      <c r="J3056" s="16" t="n">
        <v>4</v>
      </c>
      <c r="K3056" s="16" t="n">
        <v>5</v>
      </c>
      <c r="L3056" s="16" t="s">
        <v>41</v>
      </c>
      <c r="M3056" s="16" t="str">
        <f aca="false">IF(COUNTIF($A$2:A3056,A3056)&gt;1,"DUPLICATE","")</f>
        <v/>
      </c>
    </row>
    <row r="3057" customFormat="false" ht="15" hidden="false" customHeight="false" outlineLevel="0" collapsed="false">
      <c r="A3057" s="16" t="s">
        <v>4301</v>
      </c>
      <c r="B3057" s="16" t="s">
        <v>4291</v>
      </c>
      <c r="C3057" s="16" t="s">
        <v>941</v>
      </c>
      <c r="D3057" s="16" t="s">
        <v>300</v>
      </c>
      <c r="E3057" s="16" t="n">
        <v>1</v>
      </c>
      <c r="F3057" s="16" t="n">
        <v>2486</v>
      </c>
      <c r="G3057" s="16" t="n">
        <v>0.1</v>
      </c>
      <c r="H3057" s="16" t="s">
        <v>527</v>
      </c>
      <c r="I3057" s="16" t="s">
        <v>47</v>
      </c>
      <c r="J3057" s="16" t="n">
        <v>2</v>
      </c>
      <c r="K3057" s="16" t="n">
        <v>4</v>
      </c>
      <c r="L3057" s="16" t="s">
        <v>41</v>
      </c>
      <c r="M3057" s="16" t="str">
        <f aca="false">IF(COUNTIF($A$2:A3057,A3057)&gt;1,"DUPLICATE","")</f>
        <v/>
      </c>
    </row>
    <row r="3058" customFormat="false" ht="15" hidden="false" customHeight="false" outlineLevel="0" collapsed="false">
      <c r="A3058" s="16" t="s">
        <v>4302</v>
      </c>
      <c r="B3058" s="16" t="s">
        <v>4291</v>
      </c>
      <c r="C3058" s="16" t="s">
        <v>1434</v>
      </c>
      <c r="D3058" s="16" t="s">
        <v>300</v>
      </c>
      <c r="E3058" s="16" t="n">
        <v>2</v>
      </c>
      <c r="F3058" s="16" t="n">
        <v>2532</v>
      </c>
      <c r="G3058" s="16" t="n">
        <v>0.05</v>
      </c>
      <c r="H3058" s="16" t="s">
        <v>81</v>
      </c>
      <c r="I3058" s="16" t="s">
        <v>60</v>
      </c>
      <c r="J3058" s="16" t="n">
        <v>2</v>
      </c>
      <c r="K3058" s="16" t="n">
        <v>4</v>
      </c>
      <c r="L3058" s="16" t="s">
        <v>41</v>
      </c>
      <c r="M3058" s="16" t="str">
        <f aca="false">IF(COUNTIF($A$2:A3058,A3058)&gt;1,"DUPLICATE","")</f>
        <v/>
      </c>
    </row>
    <row r="3059" customFormat="false" ht="15" hidden="false" customHeight="false" outlineLevel="0" collapsed="false">
      <c r="A3059" s="16" t="s">
        <v>4303</v>
      </c>
      <c r="B3059" s="16" t="s">
        <v>4291</v>
      </c>
      <c r="C3059" s="16" t="s">
        <v>827</v>
      </c>
      <c r="D3059" s="16" t="s">
        <v>51</v>
      </c>
      <c r="E3059" s="16" t="n">
        <v>1</v>
      </c>
      <c r="F3059" s="16" t="n">
        <v>2290</v>
      </c>
      <c r="G3059" s="16" t="n">
        <v>0</v>
      </c>
      <c r="H3059" s="16" t="s">
        <v>130</v>
      </c>
      <c r="I3059" s="16" t="s">
        <v>40</v>
      </c>
      <c r="J3059" s="16" t="n">
        <v>2</v>
      </c>
      <c r="K3059" s="16" t="n">
        <v>5</v>
      </c>
      <c r="L3059" s="16" t="s">
        <v>41</v>
      </c>
      <c r="M3059" s="16" t="str">
        <f aca="false">IF(COUNTIF($A$2:A3059,A3059)&gt;1,"DUPLICATE","")</f>
        <v/>
      </c>
    </row>
    <row r="3060" customFormat="false" ht="15" hidden="false" customHeight="false" outlineLevel="0" collapsed="false">
      <c r="A3060" s="16" t="s">
        <v>4304</v>
      </c>
      <c r="B3060" s="16" t="s">
        <v>4291</v>
      </c>
      <c r="C3060" s="16" t="s">
        <v>276</v>
      </c>
      <c r="D3060" s="16" t="s">
        <v>396</v>
      </c>
      <c r="E3060" s="16" t="n">
        <v>2</v>
      </c>
      <c r="F3060" s="16" t="n">
        <v>5748</v>
      </c>
      <c r="G3060" s="16" t="n">
        <v>0.05</v>
      </c>
      <c r="H3060" s="16" t="s">
        <v>56</v>
      </c>
      <c r="I3060" s="16" t="s">
        <v>47</v>
      </c>
      <c r="J3060" s="16" t="n">
        <v>5</v>
      </c>
      <c r="K3060" s="16" t="n">
        <v>4</v>
      </c>
      <c r="L3060" s="16" t="s">
        <v>41</v>
      </c>
      <c r="M3060" s="16" t="str">
        <f aca="false">IF(COUNTIF($A$2:A3060,A3060)&gt;1,"DUPLICATE","")</f>
        <v/>
      </c>
    </row>
    <row r="3061" customFormat="false" ht="15" hidden="false" customHeight="false" outlineLevel="0" collapsed="false">
      <c r="A3061" s="16" t="s">
        <v>4305</v>
      </c>
      <c r="B3061" s="16" t="s">
        <v>4306</v>
      </c>
      <c r="C3061" s="16" t="s">
        <v>1330</v>
      </c>
      <c r="D3061" s="16" t="s">
        <v>95</v>
      </c>
      <c r="E3061" s="16" t="n">
        <v>1</v>
      </c>
      <c r="F3061" s="16" t="n">
        <v>1525</v>
      </c>
      <c r="G3061" s="16" t="n">
        <v>0</v>
      </c>
      <c r="H3061" s="16" t="s">
        <v>112</v>
      </c>
      <c r="I3061" s="16" t="s">
        <v>60</v>
      </c>
      <c r="J3061" s="16" t="n">
        <v>2</v>
      </c>
      <c r="K3061" s="16" t="n">
        <v>5</v>
      </c>
      <c r="L3061" s="16" t="s">
        <v>41</v>
      </c>
      <c r="M3061" s="16" t="str">
        <f aca="false">IF(COUNTIF($A$2:A3061,A3061)&gt;1,"DUPLICATE","")</f>
        <v/>
      </c>
    </row>
    <row r="3062" customFormat="false" ht="15" hidden="false" customHeight="false" outlineLevel="0" collapsed="false">
      <c r="A3062" s="16" t="s">
        <v>4307</v>
      </c>
      <c r="B3062" s="16" t="s">
        <v>4306</v>
      </c>
      <c r="C3062" s="16" t="s">
        <v>2118</v>
      </c>
      <c r="D3062" s="16" t="s">
        <v>108</v>
      </c>
      <c r="E3062" s="16" t="n">
        <v>2</v>
      </c>
      <c r="F3062" s="16" t="n">
        <v>3645</v>
      </c>
      <c r="G3062" s="16" t="n">
        <v>0.1</v>
      </c>
      <c r="H3062" s="16" t="s">
        <v>39</v>
      </c>
      <c r="I3062" s="16" t="s">
        <v>47</v>
      </c>
      <c r="J3062" s="16" t="n">
        <v>4</v>
      </c>
      <c r="K3062" s="16" t="n">
        <v>3</v>
      </c>
      <c r="L3062" s="16" t="s">
        <v>41</v>
      </c>
      <c r="M3062" s="16" t="str">
        <f aca="false">IF(COUNTIF($A$2:A3062,A3062)&gt;1,"DUPLICATE","")</f>
        <v/>
      </c>
    </row>
    <row r="3063" customFormat="false" ht="15" hidden="false" customHeight="false" outlineLevel="0" collapsed="false">
      <c r="A3063" s="16" t="s">
        <v>4308</v>
      </c>
      <c r="B3063" s="16" t="s">
        <v>4306</v>
      </c>
      <c r="C3063" s="16" t="s">
        <v>762</v>
      </c>
      <c r="D3063" s="16" t="s">
        <v>170</v>
      </c>
      <c r="E3063" s="16" t="n">
        <v>3</v>
      </c>
      <c r="F3063" s="16" t="n">
        <v>3358</v>
      </c>
      <c r="G3063" s="16" t="n">
        <v>0.15</v>
      </c>
      <c r="H3063" s="16" t="s">
        <v>208</v>
      </c>
      <c r="I3063" s="16" t="s">
        <v>47</v>
      </c>
      <c r="J3063" s="16" t="n">
        <v>6</v>
      </c>
      <c r="K3063" s="16" t="n">
        <v>5</v>
      </c>
      <c r="L3063" s="16" t="s">
        <v>41</v>
      </c>
      <c r="M3063" s="16" t="str">
        <f aca="false">IF(COUNTIF($A$2:A3063,A3063)&gt;1,"DUPLICATE","")</f>
        <v/>
      </c>
    </row>
    <row r="3064" customFormat="false" ht="15" hidden="false" customHeight="false" outlineLevel="0" collapsed="false">
      <c r="A3064" s="16" t="s">
        <v>4309</v>
      </c>
      <c r="B3064" s="16" t="s">
        <v>4306</v>
      </c>
      <c r="C3064" s="16" t="s">
        <v>813</v>
      </c>
      <c r="D3064" s="16" t="s">
        <v>721</v>
      </c>
      <c r="E3064" s="16" t="n">
        <v>1</v>
      </c>
      <c r="F3064" s="16" t="n">
        <v>499</v>
      </c>
      <c r="G3064" s="16" t="n">
        <v>0.05</v>
      </c>
      <c r="H3064" s="16" t="s">
        <v>208</v>
      </c>
      <c r="I3064" s="16" t="s">
        <v>123</v>
      </c>
      <c r="J3064" s="16" t="n">
        <v>5</v>
      </c>
      <c r="K3064" s="16" t="n">
        <v>4</v>
      </c>
      <c r="L3064" s="16" t="s">
        <v>41</v>
      </c>
      <c r="M3064" s="16" t="str">
        <f aca="false">IF(COUNTIF($A$2:A3064,A3064)&gt;1,"DUPLICATE","")</f>
        <v/>
      </c>
    </row>
    <row r="3065" customFormat="false" ht="15" hidden="false" customHeight="false" outlineLevel="0" collapsed="false">
      <c r="A3065" s="16" t="s">
        <v>4310</v>
      </c>
      <c r="B3065" s="16" t="s">
        <v>4306</v>
      </c>
      <c r="C3065" s="16" t="s">
        <v>1292</v>
      </c>
      <c r="D3065" s="16" t="s">
        <v>396</v>
      </c>
      <c r="E3065" s="16" t="n">
        <v>2</v>
      </c>
      <c r="F3065" s="16" t="n">
        <v>5716</v>
      </c>
      <c r="G3065" s="16" t="n">
        <v>0.05</v>
      </c>
      <c r="H3065" s="16" t="s">
        <v>545</v>
      </c>
      <c r="I3065" s="16" t="s">
        <v>60</v>
      </c>
      <c r="J3065" s="16" t="n">
        <v>3</v>
      </c>
      <c r="K3065" s="16" t="n">
        <v>3</v>
      </c>
      <c r="L3065" s="16" t="s">
        <v>41</v>
      </c>
      <c r="M3065" s="16" t="str">
        <f aca="false">IF(COUNTIF($A$2:A3065,A3065)&gt;1,"DUPLICATE","")</f>
        <v/>
      </c>
    </row>
    <row r="3066" customFormat="false" ht="15" hidden="false" customHeight="false" outlineLevel="0" collapsed="false">
      <c r="A3066" s="16" t="s">
        <v>4311</v>
      </c>
      <c r="B3066" s="16" t="s">
        <v>4306</v>
      </c>
      <c r="C3066" s="16" t="s">
        <v>635</v>
      </c>
      <c r="D3066" s="16" t="s">
        <v>259</v>
      </c>
      <c r="E3066" s="16" t="n">
        <v>1</v>
      </c>
      <c r="F3066" s="16" t="n">
        <v>501</v>
      </c>
      <c r="G3066" s="16" t="n">
        <v>0.05</v>
      </c>
      <c r="H3066" s="16" t="s">
        <v>208</v>
      </c>
      <c r="I3066" s="16" t="s">
        <v>40</v>
      </c>
      <c r="J3066" s="16" t="n">
        <v>5</v>
      </c>
      <c r="K3066" s="16" t="n">
        <v>4</v>
      </c>
      <c r="L3066" s="16" t="s">
        <v>41</v>
      </c>
      <c r="M3066" s="16" t="str">
        <f aca="false">IF(COUNTIF($A$2:A3066,A3066)&gt;1,"DUPLICATE","")</f>
        <v/>
      </c>
    </row>
    <row r="3067" customFormat="false" ht="15" hidden="false" customHeight="false" outlineLevel="0" collapsed="false">
      <c r="A3067" s="16" t="s">
        <v>4312</v>
      </c>
      <c r="B3067" s="16" t="s">
        <v>4306</v>
      </c>
      <c r="C3067" s="16" t="s">
        <v>657</v>
      </c>
      <c r="D3067" s="16" t="s">
        <v>211</v>
      </c>
      <c r="E3067" s="16" t="n">
        <v>1</v>
      </c>
      <c r="F3067" s="16" t="n">
        <v>1285</v>
      </c>
      <c r="G3067" s="16" t="n">
        <v>0</v>
      </c>
      <c r="H3067" s="16" t="s">
        <v>70</v>
      </c>
      <c r="I3067" s="16" t="s">
        <v>40</v>
      </c>
      <c r="J3067" s="16" t="n">
        <v>6</v>
      </c>
      <c r="K3067" s="16" t="n">
        <v>3</v>
      </c>
      <c r="L3067" s="16" t="s">
        <v>57</v>
      </c>
      <c r="M3067" s="16" t="str">
        <f aca="false">IF(COUNTIF($A$2:A3067,A3067)&gt;1,"DUPLICATE","")</f>
        <v/>
      </c>
    </row>
    <row r="3068" customFormat="false" ht="15" hidden="false" customHeight="false" outlineLevel="0" collapsed="false">
      <c r="A3068" s="16" t="s">
        <v>4313</v>
      </c>
      <c r="B3068" s="16" t="s">
        <v>4306</v>
      </c>
      <c r="C3068" s="16" t="s">
        <v>1318</v>
      </c>
      <c r="D3068" s="16" t="s">
        <v>396</v>
      </c>
      <c r="E3068" s="16" t="n">
        <v>1</v>
      </c>
      <c r="F3068" s="16" t="n">
        <v>5317</v>
      </c>
      <c r="G3068" s="16" t="n">
        <v>0</v>
      </c>
      <c r="H3068" s="16" t="s">
        <v>70</v>
      </c>
      <c r="I3068" s="16" t="s">
        <v>40</v>
      </c>
      <c r="J3068" s="16" t="n">
        <v>5</v>
      </c>
      <c r="K3068" s="16" t="n">
        <v>3</v>
      </c>
      <c r="L3068" s="16" t="s">
        <v>41</v>
      </c>
      <c r="M3068" s="16" t="str">
        <f aca="false">IF(COUNTIF($A$2:A3068,A3068)&gt;1,"DUPLICATE","")</f>
        <v/>
      </c>
    </row>
    <row r="3069" customFormat="false" ht="15" hidden="false" customHeight="false" outlineLevel="0" collapsed="false">
      <c r="A3069" s="16" t="s">
        <v>4314</v>
      </c>
      <c r="B3069" s="16" t="s">
        <v>4306</v>
      </c>
      <c r="C3069" s="16" t="s">
        <v>207</v>
      </c>
      <c r="D3069" s="16" t="s">
        <v>139</v>
      </c>
      <c r="E3069" s="16" t="n">
        <v>3</v>
      </c>
      <c r="F3069" s="16" t="n">
        <v>356</v>
      </c>
      <c r="G3069" s="16" t="n">
        <v>0.1</v>
      </c>
      <c r="H3069" s="16" t="s">
        <v>208</v>
      </c>
      <c r="I3069" s="16" t="s">
        <v>60</v>
      </c>
      <c r="J3069" s="16" t="n">
        <v>4</v>
      </c>
      <c r="K3069" s="16" t="n">
        <v>5</v>
      </c>
      <c r="L3069" s="16" t="s">
        <v>41</v>
      </c>
      <c r="M3069" s="16" t="str">
        <f aca="false">IF(COUNTIF($A$2:A3069,A3069)&gt;1,"DUPLICATE","")</f>
        <v/>
      </c>
    </row>
    <row r="3070" customFormat="false" ht="15" hidden="false" customHeight="false" outlineLevel="0" collapsed="false">
      <c r="A3070" s="16" t="s">
        <v>4315</v>
      </c>
      <c r="B3070" s="16" t="s">
        <v>4306</v>
      </c>
      <c r="C3070" s="16" t="s">
        <v>1990</v>
      </c>
      <c r="D3070" s="16" t="s">
        <v>51</v>
      </c>
      <c r="E3070" s="16" t="n">
        <v>2</v>
      </c>
      <c r="F3070" s="16" t="n">
        <v>2383</v>
      </c>
      <c r="G3070" s="16" t="n">
        <v>0.15</v>
      </c>
      <c r="H3070" s="16" t="s">
        <v>130</v>
      </c>
      <c r="I3070" s="16" t="s">
        <v>40</v>
      </c>
      <c r="J3070" s="16" t="n">
        <v>4</v>
      </c>
      <c r="K3070" s="16" t="n">
        <v>5</v>
      </c>
      <c r="L3070" s="16" t="s">
        <v>41</v>
      </c>
      <c r="M3070" s="16" t="str">
        <f aca="false">IF(COUNTIF($A$2:A3070,A3070)&gt;1,"DUPLICATE","")</f>
        <v/>
      </c>
    </row>
    <row r="3071" customFormat="false" ht="15" hidden="false" customHeight="false" outlineLevel="0" collapsed="false">
      <c r="A3071" s="16" t="s">
        <v>4316</v>
      </c>
      <c r="B3071" s="16" t="s">
        <v>4317</v>
      </c>
      <c r="C3071" s="16" t="s">
        <v>1337</v>
      </c>
      <c r="D3071" s="16" t="s">
        <v>170</v>
      </c>
      <c r="E3071" s="16" t="n">
        <v>2</v>
      </c>
      <c r="F3071" s="16" t="n">
        <v>3249</v>
      </c>
      <c r="G3071" s="16" t="n">
        <v>0.1</v>
      </c>
      <c r="H3071" s="16" t="s">
        <v>67</v>
      </c>
      <c r="I3071" s="16" t="s">
        <v>40</v>
      </c>
      <c r="J3071" s="16" t="n">
        <v>2</v>
      </c>
      <c r="K3071" s="16" t="n">
        <v>4</v>
      </c>
      <c r="L3071" s="16" t="s">
        <v>41</v>
      </c>
      <c r="M3071" s="16" t="str">
        <f aca="false">IF(COUNTIF($A$2:A3071,A3071)&gt;1,"DUPLICATE","")</f>
        <v/>
      </c>
    </row>
    <row r="3072" customFormat="false" ht="15" hidden="false" customHeight="false" outlineLevel="0" collapsed="false">
      <c r="A3072" s="16" t="s">
        <v>4318</v>
      </c>
      <c r="B3072" s="16" t="s">
        <v>4306</v>
      </c>
      <c r="C3072" s="16" t="s">
        <v>815</v>
      </c>
      <c r="D3072" s="16" t="s">
        <v>51</v>
      </c>
      <c r="E3072" s="16" t="n">
        <v>2</v>
      </c>
      <c r="F3072" s="16" t="n">
        <v>2343</v>
      </c>
      <c r="G3072" s="16" t="n">
        <v>0.2</v>
      </c>
      <c r="H3072" s="16" t="s">
        <v>208</v>
      </c>
      <c r="I3072" s="16" t="s">
        <v>60</v>
      </c>
      <c r="J3072" s="16" t="n">
        <v>6</v>
      </c>
      <c r="K3072" s="16" t="n">
        <v>3</v>
      </c>
      <c r="L3072" s="16" t="s">
        <v>174</v>
      </c>
      <c r="M3072" s="16" t="str">
        <f aca="false">IF(COUNTIF($A$2:A3072,A3072)&gt;1,"DUPLICATE","")</f>
        <v/>
      </c>
    </row>
    <row r="3073" customFormat="false" ht="15" hidden="false" customHeight="false" outlineLevel="0" collapsed="false">
      <c r="A3073" s="16" t="s">
        <v>4319</v>
      </c>
      <c r="B3073" s="16" t="s">
        <v>4306</v>
      </c>
      <c r="C3073" s="16" t="s">
        <v>340</v>
      </c>
      <c r="D3073" s="16" t="s">
        <v>92</v>
      </c>
      <c r="E3073" s="16" t="n">
        <v>2</v>
      </c>
      <c r="F3073" s="16" t="n">
        <v>3981</v>
      </c>
      <c r="G3073" s="16" t="n">
        <v>0.15</v>
      </c>
      <c r="H3073" s="16" t="s">
        <v>81</v>
      </c>
      <c r="I3073" s="16" t="s">
        <v>40</v>
      </c>
      <c r="J3073" s="16" t="n">
        <v>3</v>
      </c>
      <c r="K3073" s="16" t="n">
        <v>4</v>
      </c>
      <c r="L3073" s="16" t="s">
        <v>41</v>
      </c>
      <c r="M3073" s="16" t="str">
        <f aca="false">IF(COUNTIF($A$2:A3073,A3073)&gt;1,"DUPLICATE","")</f>
        <v/>
      </c>
    </row>
    <row r="3074" customFormat="false" ht="15" hidden="false" customHeight="false" outlineLevel="0" collapsed="false">
      <c r="A3074" s="16" t="s">
        <v>4320</v>
      </c>
      <c r="B3074" s="16" t="s">
        <v>4306</v>
      </c>
      <c r="C3074" s="16" t="s">
        <v>1634</v>
      </c>
      <c r="D3074" s="16" t="s">
        <v>211</v>
      </c>
      <c r="E3074" s="16" t="n">
        <v>3</v>
      </c>
      <c r="F3074" s="16" t="n">
        <v>1251</v>
      </c>
      <c r="G3074" s="16" t="n">
        <v>0.2</v>
      </c>
      <c r="H3074" s="16" t="s">
        <v>281</v>
      </c>
      <c r="I3074" s="16" t="s">
        <v>71</v>
      </c>
      <c r="J3074" s="16" t="n">
        <v>3</v>
      </c>
      <c r="K3074" s="16" t="n">
        <v>4</v>
      </c>
      <c r="L3074" s="16" t="s">
        <v>41</v>
      </c>
      <c r="M3074" s="16" t="str">
        <f aca="false">IF(COUNTIF($A$2:A3074,A3074)&gt;1,"DUPLICATE","")</f>
        <v/>
      </c>
    </row>
    <row r="3075" customFormat="false" ht="15" hidden="false" customHeight="false" outlineLevel="0" collapsed="false">
      <c r="A3075" s="16" t="s">
        <v>4321</v>
      </c>
      <c r="B3075" s="16" t="s">
        <v>4322</v>
      </c>
      <c r="C3075" s="16" t="s">
        <v>264</v>
      </c>
      <c r="D3075" s="16" t="s">
        <v>721</v>
      </c>
      <c r="E3075" s="16" t="n">
        <v>1</v>
      </c>
      <c r="F3075" s="16" t="n">
        <v>517</v>
      </c>
      <c r="G3075" s="16" t="n">
        <v>0.1</v>
      </c>
      <c r="H3075" s="16" t="s">
        <v>89</v>
      </c>
      <c r="I3075" s="16" t="s">
        <v>71</v>
      </c>
      <c r="J3075" s="16" t="n">
        <v>5</v>
      </c>
      <c r="K3075" s="16" t="n">
        <v>3</v>
      </c>
      <c r="L3075" s="16" t="s">
        <v>41</v>
      </c>
      <c r="M3075" s="16" t="str">
        <f aca="false">IF(COUNTIF($A$2:A3075,A3075)&gt;1,"DUPLICATE","")</f>
        <v/>
      </c>
    </row>
    <row r="3076" customFormat="false" ht="15" hidden="false" customHeight="false" outlineLevel="0" collapsed="false">
      <c r="A3076" s="16" t="s">
        <v>4323</v>
      </c>
      <c r="B3076" s="16" t="s">
        <v>4324</v>
      </c>
      <c r="C3076" s="16" t="s">
        <v>79</v>
      </c>
      <c r="D3076" s="16" t="s">
        <v>77</v>
      </c>
      <c r="E3076" s="16" t="n">
        <v>1</v>
      </c>
      <c r="F3076" s="16" t="n">
        <v>350</v>
      </c>
      <c r="G3076" s="16" t="n">
        <v>0.05</v>
      </c>
      <c r="H3076" s="16" t="s">
        <v>161</v>
      </c>
      <c r="I3076" s="16" t="s">
        <v>60</v>
      </c>
      <c r="J3076" s="16" t="n">
        <v>5</v>
      </c>
      <c r="K3076" s="16" t="n">
        <v>4</v>
      </c>
      <c r="L3076" s="16" t="s">
        <v>41</v>
      </c>
      <c r="M3076" s="16" t="str">
        <f aca="false">IF(COUNTIF($A$2:A3076,A3076)&gt;1,"DUPLICATE","")</f>
        <v/>
      </c>
    </row>
    <row r="3077" customFormat="false" ht="15" hidden="false" customHeight="false" outlineLevel="0" collapsed="false">
      <c r="A3077" s="16" t="s">
        <v>4325</v>
      </c>
      <c r="B3077" s="16" t="s">
        <v>4324</v>
      </c>
      <c r="C3077" s="16" t="s">
        <v>138</v>
      </c>
      <c r="D3077" s="16" t="s">
        <v>95</v>
      </c>
      <c r="E3077" s="16" t="n">
        <v>3</v>
      </c>
      <c r="F3077" s="16" t="n">
        <v>1496</v>
      </c>
      <c r="G3077" s="16" t="n">
        <v>0.3</v>
      </c>
      <c r="H3077" s="16" t="s">
        <v>130</v>
      </c>
      <c r="I3077" s="16" t="s">
        <v>40</v>
      </c>
      <c r="J3077" s="16" t="n">
        <v>4</v>
      </c>
      <c r="K3077" s="16" t="n">
        <v>5</v>
      </c>
      <c r="L3077" s="16" t="s">
        <v>41</v>
      </c>
      <c r="M3077" s="16" t="str">
        <f aca="false">IF(COUNTIF($A$2:A3077,A3077)&gt;1,"DUPLICATE","")</f>
        <v/>
      </c>
    </row>
    <row r="3078" customFormat="false" ht="15" hidden="false" customHeight="false" outlineLevel="0" collapsed="false">
      <c r="A3078" s="16" t="s">
        <v>4326</v>
      </c>
      <c r="B3078" s="16" t="s">
        <v>4324</v>
      </c>
      <c r="C3078" s="16" t="s">
        <v>1416</v>
      </c>
      <c r="D3078" s="16" t="s">
        <v>191</v>
      </c>
      <c r="E3078" s="16" t="n">
        <v>2</v>
      </c>
      <c r="F3078" s="16" t="n">
        <v>399</v>
      </c>
      <c r="G3078" s="16" t="n">
        <v>0.2</v>
      </c>
      <c r="H3078" s="16" t="s">
        <v>70</v>
      </c>
      <c r="I3078" s="16" t="s">
        <v>60</v>
      </c>
      <c r="J3078" s="16" t="n">
        <v>5</v>
      </c>
      <c r="K3078" s="16" t="n">
        <v>5</v>
      </c>
      <c r="L3078" s="16" t="s">
        <v>41</v>
      </c>
      <c r="M3078" s="16" t="str">
        <f aca="false">IF(COUNTIF($A$2:A3078,A3078)&gt;1,"DUPLICATE","")</f>
        <v/>
      </c>
    </row>
    <row r="3079" customFormat="false" ht="15" hidden="false" customHeight="false" outlineLevel="0" collapsed="false">
      <c r="A3079" s="16" t="s">
        <v>4327</v>
      </c>
      <c r="B3079" s="16" t="s">
        <v>4324</v>
      </c>
      <c r="C3079" s="16" t="s">
        <v>657</v>
      </c>
      <c r="D3079" s="16" t="s">
        <v>179</v>
      </c>
      <c r="E3079" s="16" t="n">
        <v>2</v>
      </c>
      <c r="F3079" s="16" t="n">
        <v>2452</v>
      </c>
      <c r="G3079" s="16" t="n">
        <v>0.1</v>
      </c>
      <c r="H3079" s="16" t="s">
        <v>70</v>
      </c>
      <c r="I3079" s="16" t="s">
        <v>40</v>
      </c>
      <c r="J3079" s="16" t="n">
        <v>7</v>
      </c>
      <c r="K3079" s="16" t="n">
        <v>3</v>
      </c>
      <c r="L3079" s="16" t="s">
        <v>174</v>
      </c>
      <c r="M3079" s="16" t="str">
        <f aca="false">IF(COUNTIF($A$2:A3079,A3079)&gt;1,"DUPLICATE","")</f>
        <v/>
      </c>
    </row>
    <row r="3080" customFormat="false" ht="15" hidden="false" customHeight="false" outlineLevel="0" collapsed="false">
      <c r="A3080" s="16" t="s">
        <v>4328</v>
      </c>
      <c r="B3080" s="16" t="s">
        <v>4324</v>
      </c>
      <c r="C3080" s="16" t="s">
        <v>1325</v>
      </c>
      <c r="D3080" s="16" t="s">
        <v>136</v>
      </c>
      <c r="E3080" s="16" t="n">
        <v>1</v>
      </c>
      <c r="F3080" s="16" t="n">
        <v>2268</v>
      </c>
      <c r="G3080" s="16" t="n">
        <v>0.2</v>
      </c>
      <c r="H3080" s="16" t="s">
        <v>112</v>
      </c>
      <c r="I3080" s="16" t="s">
        <v>47</v>
      </c>
      <c r="J3080" s="16" t="n">
        <v>4</v>
      </c>
      <c r="K3080" s="16" t="n">
        <v>4</v>
      </c>
      <c r="L3080" s="16" t="s">
        <v>41</v>
      </c>
      <c r="M3080" s="16" t="str">
        <f aca="false">IF(COUNTIF($A$2:A3080,A3080)&gt;1,"DUPLICATE","")</f>
        <v/>
      </c>
    </row>
    <row r="3081" customFormat="false" ht="15" hidden="false" customHeight="false" outlineLevel="0" collapsed="false">
      <c r="A3081" s="16" t="s">
        <v>4329</v>
      </c>
      <c r="B3081" s="16" t="s">
        <v>4322</v>
      </c>
      <c r="C3081" s="16" t="s">
        <v>1131</v>
      </c>
      <c r="D3081" s="16" t="s">
        <v>157</v>
      </c>
      <c r="E3081" s="16" t="n">
        <v>3</v>
      </c>
      <c r="F3081" s="16" t="n">
        <v>1096</v>
      </c>
      <c r="G3081" s="16" t="n">
        <v>0.1</v>
      </c>
      <c r="H3081" s="16" t="s">
        <v>70</v>
      </c>
      <c r="I3081" s="16" t="s">
        <v>47</v>
      </c>
      <c r="J3081" s="16" t="n">
        <v>9</v>
      </c>
      <c r="K3081" s="16" t="n">
        <v>3</v>
      </c>
      <c r="L3081" s="16" t="s">
        <v>41</v>
      </c>
      <c r="M3081" s="16" t="str">
        <f aca="false">IF(COUNTIF($A$2:A3081,A3081)&gt;1,"DUPLICATE","")</f>
        <v/>
      </c>
    </row>
    <row r="3082" customFormat="false" ht="15" hidden="false" customHeight="false" outlineLevel="0" collapsed="false">
      <c r="A3082" s="16" t="s">
        <v>4330</v>
      </c>
      <c r="B3082" s="16" t="s">
        <v>4324</v>
      </c>
      <c r="C3082" s="16" t="s">
        <v>1318</v>
      </c>
      <c r="D3082" s="16" t="s">
        <v>38</v>
      </c>
      <c r="E3082" s="16" t="n">
        <v>3</v>
      </c>
      <c r="F3082" s="16" t="n">
        <v>362</v>
      </c>
      <c r="G3082" s="16" t="n">
        <v>0</v>
      </c>
      <c r="H3082" s="16" t="s">
        <v>39</v>
      </c>
      <c r="I3082" s="16" t="s">
        <v>71</v>
      </c>
      <c r="J3082" s="16" t="n">
        <v>2</v>
      </c>
      <c r="K3082" s="16"/>
      <c r="L3082" s="16" t="s">
        <v>41</v>
      </c>
      <c r="M3082" s="16" t="str">
        <f aca="false">IF(COUNTIF($A$2:A3082,A3082)&gt;1,"DUPLICATE","")</f>
        <v/>
      </c>
    </row>
    <row r="3083" customFormat="false" ht="15" hidden="false" customHeight="false" outlineLevel="0" collapsed="false">
      <c r="A3083" s="16" t="s">
        <v>4331</v>
      </c>
      <c r="B3083" s="16" t="s">
        <v>4324</v>
      </c>
      <c r="C3083" s="16" t="s">
        <v>164</v>
      </c>
      <c r="D3083" s="16" t="s">
        <v>308</v>
      </c>
      <c r="E3083" s="16" t="n">
        <v>2</v>
      </c>
      <c r="F3083" s="16" t="n">
        <v>197</v>
      </c>
      <c r="G3083" s="16" t="n">
        <v>0</v>
      </c>
      <c r="H3083" s="16" t="s">
        <v>70</v>
      </c>
      <c r="I3083" s="16" t="s">
        <v>47</v>
      </c>
      <c r="J3083" s="16" t="n">
        <v>7</v>
      </c>
      <c r="K3083" s="16" t="n">
        <v>5</v>
      </c>
      <c r="L3083" s="16" t="s">
        <v>41</v>
      </c>
      <c r="M3083" s="16" t="str">
        <f aca="false">IF(COUNTIF($A$2:A3083,A3083)&gt;1,"DUPLICATE","")</f>
        <v/>
      </c>
    </row>
    <row r="3084" customFormat="false" ht="15" hidden="false" customHeight="false" outlineLevel="0" collapsed="false">
      <c r="A3084" s="16" t="s">
        <v>4332</v>
      </c>
      <c r="B3084" s="16" t="s">
        <v>4324</v>
      </c>
      <c r="C3084" s="16" t="s">
        <v>2152</v>
      </c>
      <c r="D3084" s="16" t="s">
        <v>142</v>
      </c>
      <c r="E3084" s="16" t="n">
        <v>1</v>
      </c>
      <c r="F3084" s="16" t="n">
        <v>597</v>
      </c>
      <c r="G3084" s="16" t="n">
        <v>0.3</v>
      </c>
      <c r="H3084" s="16" t="s">
        <v>81</v>
      </c>
      <c r="I3084" s="16" t="s">
        <v>47</v>
      </c>
      <c r="J3084" s="16" t="n">
        <v>6</v>
      </c>
      <c r="K3084" s="16" t="n">
        <v>3</v>
      </c>
      <c r="L3084" s="16" t="s">
        <v>41</v>
      </c>
      <c r="M3084" s="16" t="str">
        <f aca="false">IF(COUNTIF($A$2:A3084,A3084)&gt;1,"DUPLICATE","")</f>
        <v/>
      </c>
    </row>
    <row r="3085" customFormat="false" ht="15" hidden="false" customHeight="false" outlineLevel="0" collapsed="false">
      <c r="A3085" s="16" t="s">
        <v>4333</v>
      </c>
      <c r="B3085" s="16" t="s">
        <v>4324</v>
      </c>
      <c r="C3085" s="16" t="s">
        <v>495</v>
      </c>
      <c r="D3085" s="16" t="s">
        <v>126</v>
      </c>
      <c r="E3085" s="16" t="n">
        <v>2</v>
      </c>
      <c r="F3085" s="16" t="n">
        <v>391</v>
      </c>
      <c r="G3085" s="16" t="n">
        <v>0.05</v>
      </c>
      <c r="H3085" s="16" t="s">
        <v>70</v>
      </c>
      <c r="I3085" s="16" t="s">
        <v>71</v>
      </c>
      <c r="J3085" s="16" t="n">
        <v>7</v>
      </c>
      <c r="K3085" s="16" t="n">
        <v>2</v>
      </c>
      <c r="L3085" s="16" t="s">
        <v>57</v>
      </c>
      <c r="M3085" s="16" t="str">
        <f aca="false">IF(COUNTIF($A$2:A3085,A3085)&gt;1,"DUPLICATE","")</f>
        <v/>
      </c>
    </row>
    <row r="3086" customFormat="false" ht="15" hidden="false" customHeight="false" outlineLevel="0" collapsed="false">
      <c r="A3086" s="16" t="s">
        <v>4334</v>
      </c>
      <c r="B3086" s="16" t="s">
        <v>4324</v>
      </c>
      <c r="C3086" s="16" t="s">
        <v>425</v>
      </c>
      <c r="D3086" s="16" t="s">
        <v>88</v>
      </c>
      <c r="E3086" s="16" t="n">
        <v>1</v>
      </c>
      <c r="F3086" s="16" t="n">
        <v>2893</v>
      </c>
      <c r="G3086" s="16" t="n">
        <v>0</v>
      </c>
      <c r="H3086" s="16" t="s">
        <v>70</v>
      </c>
      <c r="I3086" s="16" t="s">
        <v>71</v>
      </c>
      <c r="J3086" s="16" t="n">
        <v>5</v>
      </c>
      <c r="K3086" s="16" t="n">
        <v>5</v>
      </c>
      <c r="L3086" s="16" t="s">
        <v>41</v>
      </c>
      <c r="M3086" s="16" t="str">
        <f aca="false">IF(COUNTIF($A$2:A3086,A3086)&gt;1,"DUPLICATE","")</f>
        <v/>
      </c>
    </row>
    <row r="3087" customFormat="false" ht="15" hidden="false" customHeight="false" outlineLevel="0" collapsed="false">
      <c r="A3087" s="16" t="s">
        <v>4335</v>
      </c>
      <c r="B3087" s="16" t="s">
        <v>4324</v>
      </c>
      <c r="C3087" s="16" t="s">
        <v>2118</v>
      </c>
      <c r="D3087" s="16" t="s">
        <v>211</v>
      </c>
      <c r="E3087" s="16" t="n">
        <v>1</v>
      </c>
      <c r="F3087" s="16" t="n">
        <v>1283</v>
      </c>
      <c r="G3087" s="16" t="n">
        <v>0.1</v>
      </c>
      <c r="H3087" s="16" t="s">
        <v>241</v>
      </c>
      <c r="I3087" s="16"/>
      <c r="J3087" s="16" t="n">
        <v>3</v>
      </c>
      <c r="K3087" s="16" t="n">
        <v>5</v>
      </c>
      <c r="L3087" s="16" t="s">
        <v>41</v>
      </c>
      <c r="M3087" s="16" t="str">
        <f aca="false">IF(COUNTIF($A$2:A3087,A3087)&gt;1,"DUPLICATE","")</f>
        <v/>
      </c>
    </row>
    <row r="3088" customFormat="false" ht="15" hidden="false" customHeight="false" outlineLevel="0" collapsed="false">
      <c r="A3088" s="16" t="s">
        <v>4336</v>
      </c>
      <c r="B3088" s="16" t="s">
        <v>4324</v>
      </c>
      <c r="C3088" s="16" t="s">
        <v>417</v>
      </c>
      <c r="D3088" s="16" t="s">
        <v>451</v>
      </c>
      <c r="E3088" s="16" t="n">
        <v>2</v>
      </c>
      <c r="F3088" s="16" t="n">
        <v>1325</v>
      </c>
      <c r="G3088" s="16" t="n">
        <v>0</v>
      </c>
      <c r="H3088" s="16" t="s">
        <v>208</v>
      </c>
      <c r="I3088" s="16" t="s">
        <v>47</v>
      </c>
      <c r="J3088" s="16" t="n">
        <v>6</v>
      </c>
      <c r="K3088" s="16"/>
      <c r="L3088" s="16" t="s">
        <v>41</v>
      </c>
      <c r="M3088" s="16" t="str">
        <f aca="false">IF(COUNTIF($A$2:A3088,A3088)&gt;1,"DUPLICATE","")</f>
        <v/>
      </c>
    </row>
    <row r="3089" customFormat="false" ht="15" hidden="false" customHeight="false" outlineLevel="0" collapsed="false">
      <c r="A3089" s="16" t="s">
        <v>4337</v>
      </c>
      <c r="B3089" s="16" t="s">
        <v>4324</v>
      </c>
      <c r="C3089" s="16" t="s">
        <v>2259</v>
      </c>
      <c r="D3089" s="16" t="s">
        <v>191</v>
      </c>
      <c r="E3089" s="16" t="n">
        <v>2</v>
      </c>
      <c r="F3089" s="16" t="n">
        <v>412</v>
      </c>
      <c r="G3089" s="16" t="n">
        <v>0.05</v>
      </c>
      <c r="H3089" s="16" t="s">
        <v>81</v>
      </c>
      <c r="I3089" s="16" t="s">
        <v>40</v>
      </c>
      <c r="J3089" s="16" t="n">
        <v>3</v>
      </c>
      <c r="K3089" s="16" t="n">
        <v>5</v>
      </c>
      <c r="L3089" s="16" t="s">
        <v>41</v>
      </c>
      <c r="M3089" s="16" t="str">
        <f aca="false">IF(COUNTIF($A$2:A3089,A3089)&gt;1,"DUPLICATE","")</f>
        <v/>
      </c>
    </row>
    <row r="3090" customFormat="false" ht="15" hidden="false" customHeight="false" outlineLevel="0" collapsed="false">
      <c r="A3090" s="16" t="s">
        <v>4338</v>
      </c>
      <c r="B3090" s="16" t="s">
        <v>4324</v>
      </c>
      <c r="C3090" s="16" t="s">
        <v>813</v>
      </c>
      <c r="D3090" s="16" t="s">
        <v>173</v>
      </c>
      <c r="E3090" s="16" t="n">
        <v>2</v>
      </c>
      <c r="F3090" s="16" t="n">
        <v>1156</v>
      </c>
      <c r="G3090" s="16" t="n">
        <v>0.2</v>
      </c>
      <c r="H3090" s="16" t="s">
        <v>46</v>
      </c>
      <c r="I3090" s="16" t="s">
        <v>60</v>
      </c>
      <c r="J3090" s="16" t="n">
        <v>3</v>
      </c>
      <c r="K3090" s="16" t="n">
        <v>3</v>
      </c>
      <c r="L3090" s="16" t="s">
        <v>41</v>
      </c>
      <c r="M3090" s="16" t="str">
        <f aca="false">IF(COUNTIF($A$2:A3090,A3090)&gt;1,"DUPLICATE","")</f>
        <v/>
      </c>
    </row>
    <row r="3091" customFormat="false" ht="15" hidden="false" customHeight="false" outlineLevel="0" collapsed="false">
      <c r="A3091" s="16" t="s">
        <v>4339</v>
      </c>
      <c r="B3091" s="16" t="s">
        <v>4324</v>
      </c>
      <c r="C3091" s="16" t="s">
        <v>1482</v>
      </c>
      <c r="D3091" s="16" t="s">
        <v>179</v>
      </c>
      <c r="E3091" s="16" t="n">
        <v>1</v>
      </c>
      <c r="F3091" s="16" t="n">
        <v>2489</v>
      </c>
      <c r="G3091" s="16" t="n">
        <v>0</v>
      </c>
      <c r="H3091" s="16" t="s">
        <v>56</v>
      </c>
      <c r="I3091" s="16" t="s">
        <v>71</v>
      </c>
      <c r="J3091" s="16" t="n">
        <v>6</v>
      </c>
      <c r="K3091" s="16" t="n">
        <v>4</v>
      </c>
      <c r="L3091" s="16" t="s">
        <v>41</v>
      </c>
      <c r="M3091" s="16" t="str">
        <f aca="false">IF(COUNTIF($A$2:A3091,A3091)&gt;1,"DUPLICATE","")</f>
        <v/>
      </c>
    </row>
    <row r="3092" customFormat="false" ht="15" hidden="false" customHeight="false" outlineLevel="0" collapsed="false">
      <c r="A3092" s="16" t="s">
        <v>4340</v>
      </c>
      <c r="B3092" s="16" t="s">
        <v>4341</v>
      </c>
      <c r="C3092" s="16" t="s">
        <v>860</v>
      </c>
      <c r="D3092" s="16" t="s">
        <v>99</v>
      </c>
      <c r="E3092" s="16" t="n">
        <v>1</v>
      </c>
      <c r="F3092" s="16" t="n">
        <v>728</v>
      </c>
      <c r="G3092" s="16" t="n">
        <v>0.05</v>
      </c>
      <c r="H3092" s="16" t="s">
        <v>233</v>
      </c>
      <c r="I3092" s="16" t="s">
        <v>60</v>
      </c>
      <c r="J3092" s="16" t="n">
        <v>2</v>
      </c>
      <c r="K3092" s="16" t="n">
        <v>4</v>
      </c>
      <c r="L3092" s="16" t="s">
        <v>41</v>
      </c>
      <c r="M3092" s="16" t="str">
        <f aca="false">IF(COUNTIF($A$2:A3092,A3092)&gt;1,"DUPLICATE","")</f>
        <v/>
      </c>
    </row>
    <row r="3093" customFormat="false" ht="15" hidden="false" customHeight="false" outlineLevel="0" collapsed="false">
      <c r="A3093" s="16" t="s">
        <v>4342</v>
      </c>
      <c r="B3093" s="16" t="s">
        <v>4341</v>
      </c>
      <c r="C3093" s="16" t="s">
        <v>1287</v>
      </c>
      <c r="D3093" s="16" t="s">
        <v>262</v>
      </c>
      <c r="E3093" s="16" t="n">
        <v>2</v>
      </c>
      <c r="F3093" s="16" t="n">
        <v>805</v>
      </c>
      <c r="G3093" s="16" t="n">
        <v>0</v>
      </c>
      <c r="H3093" s="16" t="s">
        <v>70</v>
      </c>
      <c r="I3093" s="16" t="s">
        <v>71</v>
      </c>
      <c r="J3093" s="16" t="n">
        <v>5</v>
      </c>
      <c r="K3093" s="16" t="n">
        <v>4</v>
      </c>
      <c r="L3093" s="16" t="s">
        <v>41</v>
      </c>
      <c r="M3093" s="16" t="str">
        <f aca="false">IF(COUNTIF($A$2:A3093,A3093)&gt;1,"DUPLICATE","")</f>
        <v/>
      </c>
    </row>
    <row r="3094" customFormat="false" ht="15" hidden="false" customHeight="false" outlineLevel="0" collapsed="false">
      <c r="A3094" s="16" t="s">
        <v>4343</v>
      </c>
      <c r="B3094" s="16" t="s">
        <v>4341</v>
      </c>
      <c r="C3094" s="16" t="s">
        <v>2751</v>
      </c>
      <c r="D3094" s="16" t="s">
        <v>254</v>
      </c>
      <c r="E3094" s="16" t="n">
        <v>2</v>
      </c>
      <c r="F3094" s="16" t="n">
        <v>1030</v>
      </c>
      <c r="G3094" s="16" t="n">
        <v>0</v>
      </c>
      <c r="H3094" s="16" t="s">
        <v>46</v>
      </c>
      <c r="I3094" s="16" t="s">
        <v>60</v>
      </c>
      <c r="J3094" s="16" t="n">
        <v>2</v>
      </c>
      <c r="K3094" s="16" t="n">
        <v>4</v>
      </c>
      <c r="L3094" s="16" t="s">
        <v>41</v>
      </c>
      <c r="M3094" s="16" t="str">
        <f aca="false">IF(COUNTIF($A$2:A3094,A3094)&gt;1,"DUPLICATE","")</f>
        <v/>
      </c>
    </row>
    <row r="3095" customFormat="false" ht="15" hidden="false" customHeight="false" outlineLevel="0" collapsed="false">
      <c r="A3095" s="16" t="s">
        <v>4344</v>
      </c>
      <c r="B3095" s="16" t="s">
        <v>4341</v>
      </c>
      <c r="C3095" s="16" t="s">
        <v>756</v>
      </c>
      <c r="D3095" s="16" t="s">
        <v>142</v>
      </c>
      <c r="E3095" s="16" t="n">
        <v>1</v>
      </c>
      <c r="F3095" s="16" t="s">
        <v>4345</v>
      </c>
      <c r="G3095" s="16"/>
      <c r="H3095" s="16" t="s">
        <v>81</v>
      </c>
      <c r="I3095" s="16" t="s">
        <v>60</v>
      </c>
      <c r="J3095" s="16" t="n">
        <v>3</v>
      </c>
      <c r="K3095" s="16" t="n">
        <v>4</v>
      </c>
      <c r="L3095" s="16" t="s">
        <v>57</v>
      </c>
      <c r="M3095" s="16" t="str">
        <f aca="false">IF(COUNTIF($A$2:A3095,A3095)&gt;1,"DUPLICATE","")</f>
        <v/>
      </c>
    </row>
    <row r="3096" customFormat="false" ht="15" hidden="false" customHeight="false" outlineLevel="0" collapsed="false">
      <c r="A3096" s="16" t="s">
        <v>4346</v>
      </c>
      <c r="B3096" s="16" t="s">
        <v>4341</v>
      </c>
      <c r="C3096" s="16" t="s">
        <v>3231</v>
      </c>
      <c r="D3096" s="16" t="s">
        <v>250</v>
      </c>
      <c r="E3096" s="16" t="n">
        <v>1</v>
      </c>
      <c r="F3096" s="16" t="n">
        <v>687</v>
      </c>
      <c r="G3096" s="16" t="n">
        <v>0</v>
      </c>
      <c r="H3096" s="16" t="s">
        <v>46</v>
      </c>
      <c r="I3096" s="16" t="s">
        <v>60</v>
      </c>
      <c r="J3096" s="16" t="n">
        <v>3</v>
      </c>
      <c r="K3096" s="16" t="n">
        <v>4</v>
      </c>
      <c r="L3096" s="16" t="s">
        <v>41</v>
      </c>
      <c r="M3096" s="16" t="str">
        <f aca="false">IF(COUNTIF($A$2:A3096,A3096)&gt;1,"DUPLICATE","")</f>
        <v/>
      </c>
    </row>
    <row r="3097" customFormat="false" ht="15" hidden="false" customHeight="false" outlineLevel="0" collapsed="false">
      <c r="A3097" s="16" t="s">
        <v>4347</v>
      </c>
      <c r="B3097" s="16" t="s">
        <v>4341</v>
      </c>
      <c r="C3097" s="16" t="s">
        <v>1048</v>
      </c>
      <c r="D3097" s="16" t="s">
        <v>173</v>
      </c>
      <c r="E3097" s="16" t="n">
        <v>2</v>
      </c>
      <c r="F3097" s="16" t="n">
        <v>1182</v>
      </c>
      <c r="G3097" s="16" t="n">
        <v>0.2</v>
      </c>
      <c r="H3097" s="16" t="s">
        <v>130</v>
      </c>
      <c r="I3097" s="16" t="s">
        <v>47</v>
      </c>
      <c r="J3097" s="16" t="n">
        <v>3</v>
      </c>
      <c r="K3097" s="16" t="n">
        <v>2</v>
      </c>
      <c r="L3097" s="16" t="s">
        <v>57</v>
      </c>
      <c r="M3097" s="16" t="str">
        <f aca="false">IF(COUNTIF($A$2:A3097,A3097)&gt;1,"DUPLICATE","")</f>
        <v/>
      </c>
    </row>
    <row r="3098" customFormat="false" ht="15" hidden="false" customHeight="false" outlineLevel="0" collapsed="false">
      <c r="A3098" s="16" t="s">
        <v>4348</v>
      </c>
      <c r="B3098" s="16" t="s">
        <v>4341</v>
      </c>
      <c r="C3098" s="16" t="s">
        <v>619</v>
      </c>
      <c r="D3098" s="16" t="s">
        <v>179</v>
      </c>
      <c r="E3098" s="16" t="n">
        <v>1</v>
      </c>
      <c r="F3098" s="16" t="n">
        <v>2595</v>
      </c>
      <c r="G3098" s="16" t="n">
        <v>0.05</v>
      </c>
      <c r="H3098" s="16" t="s">
        <v>39</v>
      </c>
      <c r="I3098" s="16" t="s">
        <v>60</v>
      </c>
      <c r="J3098" s="16" t="n">
        <v>5</v>
      </c>
      <c r="K3098" s="16" t="n">
        <v>3</v>
      </c>
      <c r="L3098" s="16" t="s">
        <v>57</v>
      </c>
      <c r="M3098" s="16" t="str">
        <f aca="false">IF(COUNTIF($A$2:A3098,A3098)&gt;1,"DUPLICATE","")</f>
        <v/>
      </c>
    </row>
    <row r="3099" customFormat="false" ht="15" hidden="false" customHeight="false" outlineLevel="0" collapsed="false">
      <c r="A3099" s="16" t="s">
        <v>4349</v>
      </c>
      <c r="B3099" s="16" t="s">
        <v>4341</v>
      </c>
      <c r="C3099" s="16" t="s">
        <v>122</v>
      </c>
      <c r="D3099" s="16" t="s">
        <v>111</v>
      </c>
      <c r="E3099" s="16" t="n">
        <v>1</v>
      </c>
      <c r="F3099" s="16" t="s">
        <v>4350</v>
      </c>
      <c r="G3099" s="16" t="n">
        <v>0.05</v>
      </c>
      <c r="H3099" s="16" t="s">
        <v>112</v>
      </c>
      <c r="I3099" s="16" t="s">
        <v>40</v>
      </c>
      <c r="J3099" s="16" t="n">
        <v>4</v>
      </c>
      <c r="K3099" s="16" t="n">
        <v>5</v>
      </c>
      <c r="L3099" s="16" t="s">
        <v>41</v>
      </c>
      <c r="M3099" s="16" t="str">
        <f aca="false">IF(COUNTIF($A$2:A3099,A3099)&gt;1,"DUPLICATE","")</f>
        <v/>
      </c>
    </row>
    <row r="3100" customFormat="false" ht="15" hidden="false" customHeight="false" outlineLevel="0" collapsed="false">
      <c r="A3100" s="16" t="s">
        <v>4349</v>
      </c>
      <c r="B3100" s="16" t="s">
        <v>4341</v>
      </c>
      <c r="C3100" s="16" t="s">
        <v>122</v>
      </c>
      <c r="D3100" s="16" t="s">
        <v>111</v>
      </c>
      <c r="E3100" s="16" t="n">
        <v>1</v>
      </c>
      <c r="F3100" s="16" t="s">
        <v>4350</v>
      </c>
      <c r="G3100" s="16" t="n">
        <v>0.05</v>
      </c>
      <c r="H3100" s="16" t="s">
        <v>112</v>
      </c>
      <c r="I3100" s="16" t="s">
        <v>40</v>
      </c>
      <c r="J3100" s="16" t="n">
        <v>4</v>
      </c>
      <c r="K3100" s="16" t="n">
        <v>5</v>
      </c>
      <c r="L3100" s="16" t="s">
        <v>41</v>
      </c>
      <c r="M3100" s="16" t="str">
        <f aca="false">IF(COUNTIF($A$2:A3100,A3100)&gt;1,"DUPLICATE","")</f>
        <v>DUPLICATE</v>
      </c>
    </row>
    <row r="3101" customFormat="false" ht="15" hidden="false" customHeight="false" outlineLevel="0" collapsed="false">
      <c r="A3101" s="16" t="s">
        <v>4351</v>
      </c>
      <c r="B3101" s="16" t="s">
        <v>4341</v>
      </c>
      <c r="C3101" s="16" t="s">
        <v>444</v>
      </c>
      <c r="D3101" s="16" t="s">
        <v>88</v>
      </c>
      <c r="E3101" s="16" t="n">
        <v>3</v>
      </c>
      <c r="F3101" s="16" t="n">
        <v>3121</v>
      </c>
      <c r="G3101" s="16" t="n">
        <v>0.1</v>
      </c>
      <c r="H3101" s="16" t="s">
        <v>39</v>
      </c>
      <c r="I3101" s="16" t="s">
        <v>100</v>
      </c>
      <c r="J3101" s="16" t="n">
        <v>2</v>
      </c>
      <c r="K3101" s="16" t="n">
        <v>4</v>
      </c>
      <c r="L3101" s="16" t="s">
        <v>41</v>
      </c>
      <c r="M3101" s="16" t="str">
        <f aca="false">IF(COUNTIF($A$2:A3101,A3101)&gt;1,"DUPLICATE","")</f>
        <v/>
      </c>
    </row>
    <row r="3102" customFormat="false" ht="15" hidden="false" customHeight="false" outlineLevel="0" collapsed="false">
      <c r="A3102" s="16" t="s">
        <v>4352</v>
      </c>
      <c r="B3102" s="16" t="s">
        <v>4341</v>
      </c>
      <c r="C3102" s="16" t="s">
        <v>848</v>
      </c>
      <c r="D3102" s="16" t="s">
        <v>440</v>
      </c>
      <c r="E3102" s="16" t="n">
        <v>2</v>
      </c>
      <c r="F3102" s="16" t="n">
        <v>1409</v>
      </c>
      <c r="G3102" s="16" t="n">
        <v>0.05</v>
      </c>
      <c r="H3102" s="16" t="s">
        <v>67</v>
      </c>
      <c r="I3102" s="16" t="s">
        <v>71</v>
      </c>
      <c r="J3102" s="16" t="n">
        <v>4</v>
      </c>
      <c r="K3102" s="16" t="n">
        <v>5</v>
      </c>
      <c r="L3102" s="16" t="s">
        <v>41</v>
      </c>
      <c r="M3102" s="16" t="str">
        <f aca="false">IF(COUNTIF($A$2:A3102,A3102)&gt;1,"DUPLICATE","")</f>
        <v/>
      </c>
    </row>
    <row r="3103" customFormat="false" ht="15" hidden="false" customHeight="false" outlineLevel="0" collapsed="false">
      <c r="A3103" s="16" t="s">
        <v>4353</v>
      </c>
      <c r="B3103" s="16" t="s">
        <v>4341</v>
      </c>
      <c r="C3103" s="16" t="s">
        <v>228</v>
      </c>
      <c r="D3103" s="16" t="s">
        <v>170</v>
      </c>
      <c r="E3103" s="16" t="n">
        <v>1</v>
      </c>
      <c r="F3103" s="16" t="n">
        <v>3200</v>
      </c>
      <c r="G3103" s="16" t="n">
        <v>0.05</v>
      </c>
      <c r="H3103" s="16" t="s">
        <v>46</v>
      </c>
      <c r="I3103" s="16" t="s">
        <v>71</v>
      </c>
      <c r="J3103" s="16" t="n">
        <v>2</v>
      </c>
      <c r="K3103" s="16" t="n">
        <v>4</v>
      </c>
      <c r="L3103" s="16" t="s">
        <v>41</v>
      </c>
      <c r="M3103" s="16" t="str">
        <f aca="false">IF(COUNTIF($A$2:A3103,A3103)&gt;1,"DUPLICATE","")</f>
        <v/>
      </c>
    </row>
    <row r="3104" customFormat="false" ht="15" hidden="false" customHeight="false" outlineLevel="0" collapsed="false">
      <c r="A3104" s="16" t="s">
        <v>4354</v>
      </c>
      <c r="B3104" s="16" t="s">
        <v>4341</v>
      </c>
      <c r="C3104" s="16" t="s">
        <v>429</v>
      </c>
      <c r="D3104" s="16" t="s">
        <v>136</v>
      </c>
      <c r="E3104" s="16" t="n">
        <v>1</v>
      </c>
      <c r="F3104" s="16" t="n">
        <v>2245</v>
      </c>
      <c r="G3104" s="16" t="n">
        <v>0</v>
      </c>
      <c r="H3104" s="16" t="s">
        <v>70</v>
      </c>
      <c r="I3104" s="16" t="s">
        <v>60</v>
      </c>
      <c r="J3104" s="16" t="n">
        <v>7</v>
      </c>
      <c r="K3104" s="16" t="n">
        <v>2</v>
      </c>
      <c r="L3104" s="16" t="s">
        <v>57</v>
      </c>
      <c r="M3104" s="16" t="str">
        <f aca="false">IF(COUNTIF($A$2:A3104,A3104)&gt;1,"DUPLICATE","")</f>
        <v/>
      </c>
    </row>
    <row r="3105" customFormat="false" ht="15" hidden="false" customHeight="false" outlineLevel="0" collapsed="false">
      <c r="A3105" s="16" t="s">
        <v>4355</v>
      </c>
      <c r="B3105" s="16" t="s">
        <v>4341</v>
      </c>
      <c r="C3105" s="16" t="s">
        <v>502</v>
      </c>
      <c r="D3105" s="16" t="s">
        <v>262</v>
      </c>
      <c r="E3105" s="16" t="n">
        <v>1</v>
      </c>
      <c r="F3105" s="16" t="n">
        <v>823</v>
      </c>
      <c r="G3105" s="16" t="n">
        <v>0.15</v>
      </c>
      <c r="H3105" s="16" t="s">
        <v>130</v>
      </c>
      <c r="I3105" s="16" t="s">
        <v>40</v>
      </c>
      <c r="J3105" s="16" t="n">
        <v>3</v>
      </c>
      <c r="K3105" s="16" t="n">
        <v>4</v>
      </c>
      <c r="L3105" s="16" t="s">
        <v>41</v>
      </c>
      <c r="M3105" s="16" t="str">
        <f aca="false">IF(COUNTIF($A$2:A3105,A3105)&gt;1,"DUPLICATE","")</f>
        <v/>
      </c>
    </row>
    <row r="3106" customFormat="false" ht="15" hidden="false" customHeight="false" outlineLevel="0" collapsed="false">
      <c r="A3106" s="16" t="s">
        <v>4356</v>
      </c>
      <c r="B3106" s="16" t="s">
        <v>4341</v>
      </c>
      <c r="C3106" s="16" t="s">
        <v>3042</v>
      </c>
      <c r="D3106" s="16" t="s">
        <v>45</v>
      </c>
      <c r="E3106" s="16" t="n">
        <v>3</v>
      </c>
      <c r="F3106" s="16" t="n">
        <v>308</v>
      </c>
      <c r="G3106" s="16" t="n">
        <v>0.1</v>
      </c>
      <c r="H3106" s="16" t="s">
        <v>236</v>
      </c>
      <c r="I3106" s="16" t="s">
        <v>40</v>
      </c>
      <c r="J3106" s="16" t="n">
        <v>6</v>
      </c>
      <c r="K3106" s="16" t="n">
        <v>4</v>
      </c>
      <c r="L3106" s="16" t="s">
        <v>41</v>
      </c>
      <c r="M3106" s="16" t="str">
        <f aca="false">IF(COUNTIF($A$2:A3106,A3106)&gt;1,"DUPLICATE","")</f>
        <v/>
      </c>
    </row>
    <row r="3107" customFormat="false" ht="15" hidden="false" customHeight="false" outlineLevel="0" collapsed="false">
      <c r="A3107" s="16" t="s">
        <v>4357</v>
      </c>
      <c r="B3107" s="16" t="s">
        <v>4341</v>
      </c>
      <c r="C3107" s="16" t="s">
        <v>692</v>
      </c>
      <c r="D3107" s="16" t="s">
        <v>211</v>
      </c>
      <c r="E3107" s="16" t="n">
        <v>2</v>
      </c>
      <c r="F3107" s="16" t="n">
        <v>1326</v>
      </c>
      <c r="G3107" s="16" t="n">
        <v>0.05</v>
      </c>
      <c r="H3107" s="16" t="s">
        <v>89</v>
      </c>
      <c r="I3107" s="16" t="s">
        <v>60</v>
      </c>
      <c r="J3107" s="16" t="n">
        <v>3</v>
      </c>
      <c r="K3107" s="16" t="n">
        <v>4</v>
      </c>
      <c r="L3107" s="16" t="s">
        <v>41</v>
      </c>
      <c r="M3107" s="16" t="str">
        <f aca="false">IF(COUNTIF($A$2:A3107,A3107)&gt;1,"DUPLICATE","")</f>
        <v/>
      </c>
    </row>
    <row r="3108" customFormat="false" ht="15" hidden="false" customHeight="false" outlineLevel="0" collapsed="false">
      <c r="A3108" s="16" t="s">
        <v>4358</v>
      </c>
      <c r="B3108" s="16" t="s">
        <v>4341</v>
      </c>
      <c r="C3108" s="16" t="s">
        <v>2124</v>
      </c>
      <c r="D3108" s="16" t="s">
        <v>203</v>
      </c>
      <c r="E3108" s="16" t="n">
        <v>1</v>
      </c>
      <c r="F3108" s="16" t="n">
        <v>2531</v>
      </c>
      <c r="G3108" s="16" t="n">
        <v>0.15</v>
      </c>
      <c r="H3108" s="16" t="s">
        <v>39</v>
      </c>
      <c r="I3108" s="16" t="s">
        <v>71</v>
      </c>
      <c r="J3108" s="16" t="n">
        <v>2</v>
      </c>
      <c r="K3108" s="16" t="n">
        <v>4</v>
      </c>
      <c r="L3108" s="16" t="s">
        <v>41</v>
      </c>
      <c r="M3108" s="16" t="str">
        <f aca="false">IF(COUNTIF($A$2:A3108,A3108)&gt;1,"DUPLICATE","")</f>
        <v/>
      </c>
    </row>
    <row r="3109" customFormat="false" ht="15" hidden="false" customHeight="false" outlineLevel="0" collapsed="false">
      <c r="A3109" s="16" t="s">
        <v>4359</v>
      </c>
      <c r="B3109" s="16" t="s">
        <v>4341</v>
      </c>
      <c r="C3109" s="16" t="s">
        <v>1530</v>
      </c>
      <c r="D3109" s="16" t="s">
        <v>88</v>
      </c>
      <c r="E3109" s="16" t="n">
        <v>2</v>
      </c>
      <c r="F3109" s="16" t="n">
        <v>2946</v>
      </c>
      <c r="G3109" s="16" t="n">
        <v>0.05</v>
      </c>
      <c r="H3109" s="16" t="s">
        <v>81</v>
      </c>
      <c r="I3109" s="16" t="s">
        <v>60</v>
      </c>
      <c r="J3109" s="16" t="n">
        <v>7</v>
      </c>
      <c r="K3109" s="16" t="n">
        <v>4</v>
      </c>
      <c r="L3109" s="16" t="s">
        <v>41</v>
      </c>
      <c r="M3109" s="16" t="str">
        <f aca="false">IF(COUNTIF($A$2:A3109,A3109)&gt;1,"DUPLICATE","")</f>
        <v/>
      </c>
    </row>
    <row r="3110" customFormat="false" ht="15" hidden="false" customHeight="false" outlineLevel="0" collapsed="false">
      <c r="A3110" s="16" t="s">
        <v>4360</v>
      </c>
      <c r="B3110" s="16" t="s">
        <v>4361</v>
      </c>
      <c r="C3110" s="16" t="s">
        <v>3400</v>
      </c>
      <c r="D3110" s="16" t="s">
        <v>108</v>
      </c>
      <c r="E3110" s="16" t="n">
        <v>1</v>
      </c>
      <c r="F3110" s="16" t="n">
        <v>3546</v>
      </c>
      <c r="G3110" s="16" t="n">
        <v>0</v>
      </c>
      <c r="H3110" s="16" t="s">
        <v>70</v>
      </c>
      <c r="I3110" s="16" t="s">
        <v>71</v>
      </c>
      <c r="J3110" s="16" t="n">
        <v>4</v>
      </c>
      <c r="K3110" s="16" t="n">
        <v>5</v>
      </c>
      <c r="L3110" s="16" t="s">
        <v>41</v>
      </c>
      <c r="M3110" s="16" t="str">
        <f aca="false">IF(COUNTIF($A$2:A3110,A3110)&gt;1,"DUPLICATE","")</f>
        <v/>
      </c>
    </row>
    <row r="3111" customFormat="false" ht="15" hidden="false" customHeight="false" outlineLevel="0" collapsed="false">
      <c r="A3111" s="16" t="s">
        <v>4362</v>
      </c>
      <c r="B3111" s="16" t="s">
        <v>4361</v>
      </c>
      <c r="C3111" s="16" t="s">
        <v>943</v>
      </c>
      <c r="D3111" s="16" t="s">
        <v>262</v>
      </c>
      <c r="E3111" s="16" t="n">
        <v>3</v>
      </c>
      <c r="F3111" s="16" t="n">
        <v>769</v>
      </c>
      <c r="G3111" s="16" t="n">
        <v>0</v>
      </c>
      <c r="H3111" s="16" t="s">
        <v>130</v>
      </c>
      <c r="I3111" s="16" t="s">
        <v>47</v>
      </c>
      <c r="J3111" s="16" t="n">
        <v>3</v>
      </c>
      <c r="K3111" s="16" t="n">
        <v>4</v>
      </c>
      <c r="L3111" s="16" t="s">
        <v>41</v>
      </c>
      <c r="M3111" s="16" t="str">
        <f aca="false">IF(COUNTIF($A$2:A3111,A3111)&gt;1,"DUPLICATE","")</f>
        <v/>
      </c>
    </row>
    <row r="3112" customFormat="false" ht="15" hidden="false" customHeight="false" outlineLevel="0" collapsed="false">
      <c r="A3112" s="16" t="s">
        <v>4363</v>
      </c>
      <c r="B3112" s="16" t="s">
        <v>4361</v>
      </c>
      <c r="C3112" s="16" t="s">
        <v>303</v>
      </c>
      <c r="D3112" s="16" t="s">
        <v>216</v>
      </c>
      <c r="E3112" s="16" t="n">
        <v>3</v>
      </c>
      <c r="F3112" s="16" t="n">
        <v>916</v>
      </c>
      <c r="G3112" s="16" t="n">
        <v>0.1</v>
      </c>
      <c r="H3112" s="16" t="s">
        <v>81</v>
      </c>
      <c r="I3112" s="16" t="s">
        <v>47</v>
      </c>
      <c r="J3112" s="16" t="n">
        <v>3</v>
      </c>
      <c r="K3112" s="16" t="n">
        <v>5</v>
      </c>
      <c r="L3112" s="16" t="s">
        <v>41</v>
      </c>
      <c r="M3112" s="16" t="str">
        <f aca="false">IF(COUNTIF($A$2:A3112,A3112)&gt;1,"DUPLICATE","")</f>
        <v/>
      </c>
    </row>
    <row r="3113" customFormat="false" ht="15" hidden="false" customHeight="false" outlineLevel="0" collapsed="false">
      <c r="A3113" s="16" t="s">
        <v>4364</v>
      </c>
      <c r="B3113" s="16" t="s">
        <v>4361</v>
      </c>
      <c r="C3113" s="16" t="s">
        <v>159</v>
      </c>
      <c r="D3113" s="16" t="s">
        <v>63</v>
      </c>
      <c r="E3113" s="16" t="n">
        <v>2</v>
      </c>
      <c r="F3113" s="16" t="n">
        <v>1434</v>
      </c>
      <c r="G3113" s="16" t="n">
        <v>0</v>
      </c>
      <c r="H3113" s="16" t="s">
        <v>81</v>
      </c>
      <c r="I3113" s="16" t="s">
        <v>47</v>
      </c>
      <c r="J3113" s="16" t="n">
        <v>2</v>
      </c>
      <c r="K3113" s="16" t="n">
        <v>4</v>
      </c>
      <c r="L3113" s="16" t="s">
        <v>41</v>
      </c>
      <c r="M3113" s="16" t="str">
        <f aca="false">IF(COUNTIF($A$2:A3113,A3113)&gt;1,"DUPLICATE","")</f>
        <v/>
      </c>
    </row>
    <row r="3114" customFormat="false" ht="15" hidden="false" customHeight="false" outlineLevel="0" collapsed="false">
      <c r="A3114" s="16" t="s">
        <v>4365</v>
      </c>
      <c r="B3114" s="16" t="s">
        <v>4361</v>
      </c>
      <c r="C3114" s="16" t="s">
        <v>2118</v>
      </c>
      <c r="D3114" s="16" t="s">
        <v>211</v>
      </c>
      <c r="E3114" s="16" t="n">
        <v>1</v>
      </c>
      <c r="F3114" s="16" t="n">
        <v>1338</v>
      </c>
      <c r="G3114" s="16" t="n">
        <v>0</v>
      </c>
      <c r="H3114" s="16" t="s">
        <v>545</v>
      </c>
      <c r="I3114" s="16" t="s">
        <v>60</v>
      </c>
      <c r="J3114" s="16" t="n">
        <v>4</v>
      </c>
      <c r="K3114" s="16" t="n">
        <v>4</v>
      </c>
      <c r="L3114" s="16" t="s">
        <v>41</v>
      </c>
      <c r="M3114" s="16" t="str">
        <f aca="false">IF(COUNTIF($A$2:A3114,A3114)&gt;1,"DUPLICATE","")</f>
        <v/>
      </c>
    </row>
    <row r="3115" customFormat="false" ht="15" hidden="false" customHeight="false" outlineLevel="0" collapsed="false">
      <c r="A3115" s="16" t="s">
        <v>4366</v>
      </c>
      <c r="B3115" s="16" t="s">
        <v>4361</v>
      </c>
      <c r="C3115" s="16" t="s">
        <v>338</v>
      </c>
      <c r="D3115" s="16" t="s">
        <v>219</v>
      </c>
      <c r="E3115" s="16" t="n">
        <v>2</v>
      </c>
      <c r="F3115" s="16" t="n">
        <v>1253</v>
      </c>
      <c r="G3115" s="16" t="n">
        <v>0.1</v>
      </c>
      <c r="H3115" s="16" t="s">
        <v>797</v>
      </c>
      <c r="I3115" s="16" t="s">
        <v>60</v>
      </c>
      <c r="J3115" s="16" t="n">
        <v>3</v>
      </c>
      <c r="K3115" s="16" t="n">
        <v>5</v>
      </c>
      <c r="L3115" s="16" t="s">
        <v>41</v>
      </c>
      <c r="M3115" s="16" t="str">
        <f aca="false">IF(COUNTIF($A$2:A3115,A3115)&gt;1,"DUPLICATE","")</f>
        <v/>
      </c>
    </row>
    <row r="3116" customFormat="false" ht="15" hidden="false" customHeight="false" outlineLevel="0" collapsed="false">
      <c r="A3116" s="16" t="s">
        <v>4367</v>
      </c>
      <c r="B3116" s="16" t="s">
        <v>4361</v>
      </c>
      <c r="C3116" s="16" t="s">
        <v>374</v>
      </c>
      <c r="D3116" s="16" t="s">
        <v>232</v>
      </c>
      <c r="E3116" s="16" t="n">
        <v>3</v>
      </c>
      <c r="F3116" s="16" t="n">
        <v>2011</v>
      </c>
      <c r="G3116" s="16" t="n">
        <v>0.15</v>
      </c>
      <c r="H3116" s="16" t="s">
        <v>112</v>
      </c>
      <c r="I3116" s="16" t="s">
        <v>60</v>
      </c>
      <c r="J3116" s="16" t="n">
        <v>3</v>
      </c>
      <c r="K3116" s="16"/>
      <c r="L3116" s="16" t="s">
        <v>41</v>
      </c>
      <c r="M3116" s="16" t="str">
        <f aca="false">IF(COUNTIF($A$2:A3116,A3116)&gt;1,"DUPLICATE","")</f>
        <v/>
      </c>
    </row>
    <row r="3117" customFormat="false" ht="15" hidden="false" customHeight="false" outlineLevel="0" collapsed="false">
      <c r="A3117" s="16" t="s">
        <v>4368</v>
      </c>
      <c r="B3117" s="16" t="s">
        <v>4361</v>
      </c>
      <c r="C3117" s="16" t="s">
        <v>678</v>
      </c>
      <c r="D3117" s="16" t="s">
        <v>721</v>
      </c>
      <c r="E3117" s="16" t="n">
        <v>1</v>
      </c>
      <c r="F3117" s="16" t="n">
        <v>506</v>
      </c>
      <c r="G3117" s="16" t="n">
        <v>0</v>
      </c>
      <c r="H3117" s="16" t="s">
        <v>81</v>
      </c>
      <c r="I3117" s="16" t="s">
        <v>47</v>
      </c>
      <c r="J3117" s="16" t="n">
        <v>3</v>
      </c>
      <c r="K3117" s="16" t="n">
        <v>3</v>
      </c>
      <c r="L3117" s="16" t="s">
        <v>41</v>
      </c>
      <c r="M3117" s="16" t="str">
        <f aca="false">IF(COUNTIF($A$2:A3117,A3117)&gt;1,"DUPLICATE","")</f>
        <v/>
      </c>
    </row>
    <row r="3118" customFormat="false" ht="15" hidden="false" customHeight="false" outlineLevel="0" collapsed="false">
      <c r="A3118" s="16" t="s">
        <v>4369</v>
      </c>
      <c r="B3118" s="16" t="s">
        <v>4361</v>
      </c>
      <c r="C3118" s="16" t="s">
        <v>2098</v>
      </c>
      <c r="D3118" s="16" t="s">
        <v>95</v>
      </c>
      <c r="E3118" s="16" t="n">
        <v>1</v>
      </c>
      <c r="F3118" s="16" t="n">
        <v>1448</v>
      </c>
      <c r="G3118" s="16" t="n">
        <v>0.1</v>
      </c>
      <c r="H3118" s="16" t="s">
        <v>112</v>
      </c>
      <c r="I3118" s="16" t="s">
        <v>71</v>
      </c>
      <c r="J3118" s="16" t="n">
        <v>5</v>
      </c>
      <c r="K3118" s="16" t="n">
        <v>4</v>
      </c>
      <c r="L3118" s="16" t="s">
        <v>41</v>
      </c>
      <c r="M3118" s="16" t="str">
        <f aca="false">IF(COUNTIF($A$2:A3118,A3118)&gt;1,"DUPLICATE","")</f>
        <v/>
      </c>
    </row>
    <row r="3119" customFormat="false" ht="15" hidden="false" customHeight="false" outlineLevel="0" collapsed="false">
      <c r="A3119" s="16" t="s">
        <v>4370</v>
      </c>
      <c r="B3119" s="16" t="s">
        <v>4361</v>
      </c>
      <c r="C3119" s="16" t="s">
        <v>2970</v>
      </c>
      <c r="D3119" s="16" t="s">
        <v>160</v>
      </c>
      <c r="E3119" s="16" t="n">
        <v>1</v>
      </c>
      <c r="F3119" s="16" t="n">
        <v>1816</v>
      </c>
      <c r="G3119" s="16" t="n">
        <v>0.05</v>
      </c>
      <c r="H3119" s="16" t="s">
        <v>39</v>
      </c>
      <c r="I3119" s="16" t="s">
        <v>71</v>
      </c>
      <c r="J3119" s="16" t="n">
        <v>3</v>
      </c>
      <c r="K3119" s="16" t="n">
        <v>4</v>
      </c>
      <c r="L3119" s="16" t="s">
        <v>41</v>
      </c>
      <c r="M3119" s="16" t="str">
        <f aca="false">IF(COUNTIF($A$2:A3119,A3119)&gt;1,"DUPLICATE","")</f>
        <v/>
      </c>
    </row>
    <row r="3120" customFormat="false" ht="15" hidden="false" customHeight="false" outlineLevel="0" collapsed="false">
      <c r="A3120" s="16" t="s">
        <v>4371</v>
      </c>
      <c r="B3120" s="16" t="s">
        <v>4361</v>
      </c>
      <c r="C3120" s="16" t="s">
        <v>766</v>
      </c>
      <c r="D3120" s="16" t="s">
        <v>173</v>
      </c>
      <c r="E3120" s="16" t="n">
        <v>3</v>
      </c>
      <c r="F3120" s="16" t="n">
        <v>1235</v>
      </c>
      <c r="G3120" s="16" t="n">
        <v>0.2</v>
      </c>
      <c r="H3120" s="16" t="s">
        <v>39</v>
      </c>
      <c r="I3120" s="16" t="s">
        <v>60</v>
      </c>
      <c r="J3120" s="16" t="n">
        <v>2</v>
      </c>
      <c r="K3120" s="16" t="n">
        <v>4</v>
      </c>
      <c r="L3120" s="16" t="s">
        <v>41</v>
      </c>
      <c r="M3120" s="16" t="str">
        <f aca="false">IF(COUNTIF($A$2:A3120,A3120)&gt;1,"DUPLICATE","")</f>
        <v/>
      </c>
    </row>
    <row r="3121" customFormat="false" ht="15" hidden="false" customHeight="false" outlineLevel="0" collapsed="false">
      <c r="A3121" s="16" t="s">
        <v>4372</v>
      </c>
      <c r="B3121" s="16" t="s">
        <v>4361</v>
      </c>
      <c r="C3121" s="16" t="s">
        <v>888</v>
      </c>
      <c r="D3121" s="16" t="s">
        <v>173</v>
      </c>
      <c r="E3121" s="16" t="n">
        <v>1</v>
      </c>
      <c r="F3121" s="16" t="n">
        <v>1142</v>
      </c>
      <c r="G3121" s="16" t="n">
        <v>0.05</v>
      </c>
      <c r="H3121" s="16" t="s">
        <v>130</v>
      </c>
      <c r="I3121" s="16" t="s">
        <v>71</v>
      </c>
      <c r="J3121" s="16" t="n">
        <v>3</v>
      </c>
      <c r="K3121" s="16" t="n">
        <v>5</v>
      </c>
      <c r="L3121" s="16" t="s">
        <v>41</v>
      </c>
      <c r="M3121" s="16" t="str">
        <f aca="false">IF(COUNTIF($A$2:A3121,A3121)&gt;1,"DUPLICATE","")</f>
        <v/>
      </c>
    </row>
    <row r="3122" customFormat="false" ht="15" hidden="false" customHeight="false" outlineLevel="0" collapsed="false">
      <c r="A3122" s="16" t="s">
        <v>4373</v>
      </c>
      <c r="B3122" s="16" t="s">
        <v>4361</v>
      </c>
      <c r="C3122" s="16" t="s">
        <v>1738</v>
      </c>
      <c r="D3122" s="16" t="s">
        <v>219</v>
      </c>
      <c r="E3122" s="16" t="n">
        <v>3</v>
      </c>
      <c r="F3122" s="16" t="n">
        <v>1342</v>
      </c>
      <c r="G3122" s="16" t="n">
        <v>0.2</v>
      </c>
      <c r="H3122" s="16" t="s">
        <v>112</v>
      </c>
      <c r="I3122" s="16" t="s">
        <v>71</v>
      </c>
      <c r="J3122" s="16" t="n">
        <v>4</v>
      </c>
      <c r="K3122" s="16" t="n">
        <v>4</v>
      </c>
      <c r="L3122" s="16" t="s">
        <v>41</v>
      </c>
      <c r="M3122" s="16" t="str">
        <f aca="false">IF(COUNTIF($A$2:A3122,A3122)&gt;1,"DUPLICATE","")</f>
        <v/>
      </c>
    </row>
    <row r="3123" customFormat="false" ht="15" hidden="false" customHeight="false" outlineLevel="0" collapsed="false">
      <c r="A3123" s="16" t="s">
        <v>4374</v>
      </c>
      <c r="B3123" s="16" t="s">
        <v>4361</v>
      </c>
      <c r="C3123" s="16" t="s">
        <v>44</v>
      </c>
      <c r="D3123" s="16" t="s">
        <v>84</v>
      </c>
      <c r="E3123" s="16" t="n">
        <v>1</v>
      </c>
      <c r="F3123" s="16" t="n">
        <v>256</v>
      </c>
      <c r="G3123" s="16" t="n">
        <v>0</v>
      </c>
      <c r="H3123" s="16" t="s">
        <v>46</v>
      </c>
      <c r="I3123" s="16" t="s">
        <v>60</v>
      </c>
      <c r="J3123" s="16" t="n">
        <v>6</v>
      </c>
      <c r="K3123" s="16" t="n">
        <v>4</v>
      </c>
      <c r="L3123" s="16" t="s">
        <v>41</v>
      </c>
      <c r="M3123" s="16" t="str">
        <f aca="false">IF(COUNTIF($A$2:A3123,A3123)&gt;1,"DUPLICATE","")</f>
        <v/>
      </c>
    </row>
    <row r="3124" customFormat="false" ht="15" hidden="false" customHeight="false" outlineLevel="0" collapsed="false">
      <c r="A3124" s="16" t="s">
        <v>4375</v>
      </c>
      <c r="B3124" s="16" t="s">
        <v>4361</v>
      </c>
      <c r="C3124" s="16" t="s">
        <v>4376</v>
      </c>
      <c r="D3124" s="16" t="s">
        <v>291</v>
      </c>
      <c r="E3124" s="16" t="n">
        <v>1</v>
      </c>
      <c r="F3124" s="16" t="n">
        <v>1226</v>
      </c>
      <c r="G3124" s="16" t="n">
        <v>0</v>
      </c>
      <c r="H3124" s="16" t="s">
        <v>130</v>
      </c>
      <c r="I3124" s="16" t="s">
        <v>100</v>
      </c>
      <c r="J3124" s="16" t="n">
        <v>2</v>
      </c>
      <c r="K3124" s="16" t="n">
        <v>4</v>
      </c>
      <c r="L3124" s="16" t="s">
        <v>41</v>
      </c>
      <c r="M3124" s="16" t="str">
        <f aca="false">IF(COUNTIF($A$2:A3124,A3124)&gt;1,"DUPLICATE","")</f>
        <v/>
      </c>
    </row>
    <row r="3125" customFormat="false" ht="15" hidden="false" customHeight="false" outlineLevel="0" collapsed="false">
      <c r="A3125" s="16" t="s">
        <v>4377</v>
      </c>
      <c r="B3125" s="16" t="s">
        <v>4361</v>
      </c>
      <c r="C3125" s="16" t="s">
        <v>1552</v>
      </c>
      <c r="D3125" s="16" t="s">
        <v>80</v>
      </c>
      <c r="E3125" s="16" t="n">
        <v>1</v>
      </c>
      <c r="F3125" s="16" t="n">
        <v>1507</v>
      </c>
      <c r="G3125" s="16" t="n">
        <v>0.05</v>
      </c>
      <c r="H3125" s="16" t="s">
        <v>67</v>
      </c>
      <c r="I3125" s="16" t="s">
        <v>60</v>
      </c>
      <c r="J3125" s="16" t="n">
        <v>2</v>
      </c>
      <c r="K3125" s="16" t="n">
        <v>5</v>
      </c>
      <c r="L3125" s="16" t="s">
        <v>41</v>
      </c>
      <c r="M3125" s="16" t="str">
        <f aca="false">IF(COUNTIF($A$2:A3125,A3125)&gt;1,"DUPLICATE","")</f>
        <v/>
      </c>
    </row>
    <row r="3126" customFormat="false" ht="15" hidden="false" customHeight="false" outlineLevel="0" collapsed="false">
      <c r="A3126" s="16" t="s">
        <v>4378</v>
      </c>
      <c r="B3126" s="16" t="s">
        <v>4361</v>
      </c>
      <c r="C3126" s="16" t="s">
        <v>1798</v>
      </c>
      <c r="D3126" s="16" t="s">
        <v>88</v>
      </c>
      <c r="E3126" s="16" t="n">
        <v>2</v>
      </c>
      <c r="F3126" s="16" t="n">
        <v>3054</v>
      </c>
      <c r="G3126" s="16" t="n">
        <v>0.05</v>
      </c>
      <c r="H3126" s="16" t="s">
        <v>81</v>
      </c>
      <c r="I3126" s="16" t="s">
        <v>60</v>
      </c>
      <c r="J3126" s="16" t="n">
        <v>3</v>
      </c>
      <c r="K3126" s="16" t="n">
        <v>5</v>
      </c>
      <c r="L3126" s="16" t="s">
        <v>41</v>
      </c>
      <c r="M3126" s="16" t="str">
        <f aca="false">IF(COUNTIF($A$2:A3126,A3126)&gt;1,"DUPLICATE","")</f>
        <v/>
      </c>
    </row>
    <row r="3127" customFormat="false" ht="15" hidden="false" customHeight="false" outlineLevel="0" collapsed="false">
      <c r="A3127" s="16" t="s">
        <v>4379</v>
      </c>
      <c r="B3127" s="16" t="s">
        <v>4380</v>
      </c>
      <c r="C3127" s="16" t="s">
        <v>2878</v>
      </c>
      <c r="D3127" s="16" t="s">
        <v>173</v>
      </c>
      <c r="E3127" s="16" t="n">
        <v>1</v>
      </c>
      <c r="F3127" s="16" t="n">
        <v>1232</v>
      </c>
      <c r="G3127" s="16" t="n">
        <v>0.2</v>
      </c>
      <c r="H3127" s="16" t="s">
        <v>130</v>
      </c>
      <c r="I3127" s="16" t="s">
        <v>60</v>
      </c>
      <c r="J3127" s="16" t="n">
        <v>4</v>
      </c>
      <c r="K3127" s="16" t="n">
        <v>5</v>
      </c>
      <c r="L3127" s="16" t="s">
        <v>41</v>
      </c>
      <c r="M3127" s="16" t="str">
        <f aca="false">IF(COUNTIF($A$2:A3127,A3127)&gt;1,"DUPLICATE","")</f>
        <v/>
      </c>
    </row>
    <row r="3128" customFormat="false" ht="15" hidden="false" customHeight="false" outlineLevel="0" collapsed="false">
      <c r="A3128" s="16" t="s">
        <v>4381</v>
      </c>
      <c r="B3128" s="16" t="s">
        <v>4380</v>
      </c>
      <c r="C3128" s="16" t="s">
        <v>1586</v>
      </c>
      <c r="D3128" s="16" t="s">
        <v>385</v>
      </c>
      <c r="E3128" s="16" t="n">
        <v>2</v>
      </c>
      <c r="F3128" s="16" t="n">
        <v>311</v>
      </c>
      <c r="G3128" s="16" t="n">
        <v>0</v>
      </c>
      <c r="H3128" s="16" t="s">
        <v>112</v>
      </c>
      <c r="I3128" s="16" t="s">
        <v>47</v>
      </c>
      <c r="J3128" s="16" t="n">
        <v>4</v>
      </c>
      <c r="K3128" s="16" t="n">
        <v>5</v>
      </c>
      <c r="L3128" s="16" t="s">
        <v>41</v>
      </c>
      <c r="M3128" s="16" t="str">
        <f aca="false">IF(COUNTIF($A$2:A3128,A3128)&gt;1,"DUPLICATE","")</f>
        <v/>
      </c>
    </row>
    <row r="3129" customFormat="false" ht="15" hidden="false" customHeight="false" outlineLevel="0" collapsed="false">
      <c r="A3129" s="16" t="s">
        <v>4382</v>
      </c>
      <c r="B3129" s="16" t="s">
        <v>4380</v>
      </c>
      <c r="C3129" s="16" t="s">
        <v>2118</v>
      </c>
      <c r="D3129" s="16" t="s">
        <v>232</v>
      </c>
      <c r="E3129" s="16" t="n">
        <v>1</v>
      </c>
      <c r="F3129" s="16" t="n">
        <v>2069</v>
      </c>
      <c r="G3129" s="16" t="n">
        <v>0.2</v>
      </c>
      <c r="H3129" s="16" t="s">
        <v>797</v>
      </c>
      <c r="I3129" s="16" t="s">
        <v>47</v>
      </c>
      <c r="J3129" s="16" t="n">
        <v>2</v>
      </c>
      <c r="K3129" s="16" t="n">
        <v>5</v>
      </c>
      <c r="L3129" s="16" t="s">
        <v>41</v>
      </c>
      <c r="M3129" s="16" t="str">
        <f aca="false">IF(COUNTIF($A$2:A3129,A3129)&gt;1,"DUPLICATE","")</f>
        <v/>
      </c>
    </row>
    <row r="3130" customFormat="false" ht="15" hidden="false" customHeight="false" outlineLevel="0" collapsed="false">
      <c r="A3130" s="16" t="s">
        <v>4383</v>
      </c>
      <c r="B3130" s="16" t="s">
        <v>4380</v>
      </c>
      <c r="C3130" s="16" t="s">
        <v>3941</v>
      </c>
      <c r="D3130" s="16" t="s">
        <v>291</v>
      </c>
      <c r="E3130" s="16" t="n">
        <v>1</v>
      </c>
      <c r="F3130" s="16" t="n">
        <v>1145</v>
      </c>
      <c r="G3130" s="16" t="n">
        <v>0.05</v>
      </c>
      <c r="H3130" s="16" t="s">
        <v>161</v>
      </c>
      <c r="I3130" s="16" t="s">
        <v>47</v>
      </c>
      <c r="J3130" s="16" t="n">
        <v>5</v>
      </c>
      <c r="K3130" s="16" t="n">
        <v>4</v>
      </c>
      <c r="L3130" s="16" t="s">
        <v>41</v>
      </c>
      <c r="M3130" s="16" t="str">
        <f aca="false">IF(COUNTIF($A$2:A3130,A3130)&gt;1,"DUPLICATE","")</f>
        <v/>
      </c>
    </row>
    <row r="3131" customFormat="false" ht="15" hidden="false" customHeight="false" outlineLevel="0" collapsed="false">
      <c r="A3131" s="16" t="s">
        <v>4384</v>
      </c>
      <c r="B3131" s="16" t="s">
        <v>4380</v>
      </c>
      <c r="C3131" s="16" t="s">
        <v>343</v>
      </c>
      <c r="D3131" s="16" t="s">
        <v>440</v>
      </c>
      <c r="E3131" s="16" t="n">
        <v>1</v>
      </c>
      <c r="F3131" s="16" t="n">
        <v>1429</v>
      </c>
      <c r="G3131" s="16" t="n">
        <v>0.05</v>
      </c>
      <c r="H3131" s="16" t="s">
        <v>483</v>
      </c>
      <c r="I3131" s="16" t="s">
        <v>60</v>
      </c>
      <c r="J3131" s="16" t="n">
        <v>2</v>
      </c>
      <c r="K3131" s="16" t="n">
        <v>4</v>
      </c>
      <c r="L3131" s="16" t="s">
        <v>41</v>
      </c>
      <c r="M3131" s="16" t="str">
        <f aca="false">IF(COUNTIF($A$2:A3131,A3131)&gt;1,"DUPLICATE","")</f>
        <v/>
      </c>
    </row>
    <row r="3132" customFormat="false" ht="15" hidden="false" customHeight="false" outlineLevel="0" collapsed="false">
      <c r="A3132" s="16" t="s">
        <v>4385</v>
      </c>
      <c r="B3132" s="16" t="s">
        <v>4380</v>
      </c>
      <c r="C3132" s="16" t="s">
        <v>813</v>
      </c>
      <c r="D3132" s="16" t="s">
        <v>133</v>
      </c>
      <c r="E3132" s="16" t="n">
        <v>1</v>
      </c>
      <c r="F3132" s="16" t="n">
        <v>581</v>
      </c>
      <c r="G3132" s="16" t="n">
        <v>0.1</v>
      </c>
      <c r="H3132" s="16" t="s">
        <v>208</v>
      </c>
      <c r="I3132" s="16" t="s">
        <v>71</v>
      </c>
      <c r="J3132" s="16" t="n">
        <v>5</v>
      </c>
      <c r="K3132" s="16" t="n">
        <v>5</v>
      </c>
      <c r="L3132" s="16" t="s">
        <v>41</v>
      </c>
      <c r="M3132" s="16" t="str">
        <f aca="false">IF(COUNTIF($A$2:A3132,A3132)&gt;1,"DUPLICATE","")</f>
        <v/>
      </c>
    </row>
    <row r="3133" customFormat="false" ht="15" hidden="false" customHeight="false" outlineLevel="0" collapsed="false">
      <c r="A3133" s="16" t="s">
        <v>4386</v>
      </c>
      <c r="B3133" s="16" t="s">
        <v>4380</v>
      </c>
      <c r="C3133" s="16" t="s">
        <v>169</v>
      </c>
      <c r="D3133" s="16" t="s">
        <v>259</v>
      </c>
      <c r="E3133" s="16" t="n">
        <v>2</v>
      </c>
      <c r="F3133" s="16" t="n">
        <v>515</v>
      </c>
      <c r="G3133" s="16" t="n">
        <v>0</v>
      </c>
      <c r="H3133" s="16" t="s">
        <v>655</v>
      </c>
      <c r="I3133" s="16" t="s">
        <v>123</v>
      </c>
      <c r="J3133" s="16" t="n">
        <v>4</v>
      </c>
      <c r="K3133" s="16" t="n">
        <v>3</v>
      </c>
      <c r="L3133" s="16" t="s">
        <v>41</v>
      </c>
      <c r="M3133" s="16" t="str">
        <f aca="false">IF(COUNTIF($A$2:A3133,A3133)&gt;1,"DUPLICATE","")</f>
        <v/>
      </c>
    </row>
    <row r="3134" customFormat="false" ht="15" hidden="false" customHeight="false" outlineLevel="0" collapsed="false">
      <c r="A3134" s="16" t="s">
        <v>4387</v>
      </c>
      <c r="B3134" s="16" t="s">
        <v>4380</v>
      </c>
      <c r="C3134" s="16" t="s">
        <v>1044</v>
      </c>
      <c r="D3134" s="16" t="s">
        <v>170</v>
      </c>
      <c r="E3134" s="16" t="n">
        <v>2</v>
      </c>
      <c r="F3134" s="16" t="n">
        <v>3173</v>
      </c>
      <c r="G3134" s="16" t="n">
        <v>0.2</v>
      </c>
      <c r="H3134" s="16" t="s">
        <v>67</v>
      </c>
      <c r="I3134" s="16" t="s">
        <v>40</v>
      </c>
      <c r="J3134" s="16" t="n">
        <v>3</v>
      </c>
      <c r="K3134" s="16" t="n">
        <v>5</v>
      </c>
      <c r="L3134" s="16" t="s">
        <v>41</v>
      </c>
      <c r="M3134" s="16" t="str">
        <f aca="false">IF(COUNTIF($A$2:A3134,A3134)&gt;1,"DUPLICATE","")</f>
        <v/>
      </c>
    </row>
    <row r="3135" customFormat="false" ht="15" hidden="false" customHeight="false" outlineLevel="0" collapsed="false">
      <c r="A3135" s="16" t="s">
        <v>4388</v>
      </c>
      <c r="B3135" s="16" t="s">
        <v>4380</v>
      </c>
      <c r="C3135" s="16" t="s">
        <v>2420</v>
      </c>
      <c r="D3135" s="16" t="s">
        <v>51</v>
      </c>
      <c r="E3135" s="16" t="n">
        <v>1</v>
      </c>
      <c r="F3135" s="16" t="n">
        <v>2381</v>
      </c>
      <c r="G3135" s="16" t="n">
        <v>0.15</v>
      </c>
      <c r="H3135" s="16" t="s">
        <v>70</v>
      </c>
      <c r="I3135" s="16" t="s">
        <v>40</v>
      </c>
      <c r="J3135" s="16" t="n">
        <v>6</v>
      </c>
      <c r="K3135" s="16"/>
      <c r="L3135" s="16" t="s">
        <v>41</v>
      </c>
      <c r="M3135" s="16" t="str">
        <f aca="false">IF(COUNTIF($A$2:A3135,A3135)&gt;1,"DUPLICATE","")</f>
        <v/>
      </c>
    </row>
    <row r="3136" customFormat="false" ht="15" hidden="false" customHeight="false" outlineLevel="0" collapsed="false">
      <c r="A3136" s="16" t="s">
        <v>4389</v>
      </c>
      <c r="B3136" s="16" t="s">
        <v>4380</v>
      </c>
      <c r="C3136" s="16" t="s">
        <v>959</v>
      </c>
      <c r="D3136" s="16" t="s">
        <v>396</v>
      </c>
      <c r="E3136" s="16" t="n">
        <v>1</v>
      </c>
      <c r="F3136" s="16" t="n">
        <v>5485</v>
      </c>
      <c r="G3136" s="16" t="n">
        <v>0.05</v>
      </c>
      <c r="H3136" s="16" t="s">
        <v>67</v>
      </c>
      <c r="I3136" s="16" t="s">
        <v>100</v>
      </c>
      <c r="J3136" s="16" t="n">
        <v>5</v>
      </c>
      <c r="K3136" s="16" t="n">
        <v>3</v>
      </c>
      <c r="L3136" s="16" t="s">
        <v>174</v>
      </c>
      <c r="M3136" s="16" t="str">
        <f aca="false">IF(COUNTIF($A$2:A3136,A3136)&gt;1,"DUPLICATE","")</f>
        <v/>
      </c>
    </row>
    <row r="3137" customFormat="false" ht="15" hidden="false" customHeight="false" outlineLevel="0" collapsed="false">
      <c r="A3137" s="16" t="s">
        <v>4390</v>
      </c>
      <c r="B3137" s="16" t="s">
        <v>4380</v>
      </c>
      <c r="C3137" s="16" t="s">
        <v>1030</v>
      </c>
      <c r="D3137" s="16" t="s">
        <v>341</v>
      </c>
      <c r="E3137" s="16" t="n">
        <v>2</v>
      </c>
      <c r="F3137" s="16" t="n">
        <v>1087</v>
      </c>
      <c r="G3137" s="16" t="n">
        <v>0.05</v>
      </c>
      <c r="H3137" s="16" t="s">
        <v>233</v>
      </c>
      <c r="I3137" s="16" t="s">
        <v>60</v>
      </c>
      <c r="J3137" s="16" t="n">
        <v>3</v>
      </c>
      <c r="K3137" s="16" t="n">
        <v>5</v>
      </c>
      <c r="L3137" s="16" t="s">
        <v>41</v>
      </c>
      <c r="M3137" s="16" t="str">
        <f aca="false">IF(COUNTIF($A$2:A3137,A3137)&gt;1,"DUPLICATE","")</f>
        <v/>
      </c>
    </row>
    <row r="3138" customFormat="false" ht="15" hidden="false" customHeight="false" outlineLevel="0" collapsed="false">
      <c r="A3138" s="16" t="s">
        <v>4391</v>
      </c>
      <c r="B3138" s="16" t="s">
        <v>4380</v>
      </c>
      <c r="C3138" s="16" t="s">
        <v>2257</v>
      </c>
      <c r="D3138" s="16" t="s">
        <v>108</v>
      </c>
      <c r="E3138" s="16" t="n">
        <v>1</v>
      </c>
      <c r="F3138" s="16" t="n">
        <v>3655</v>
      </c>
      <c r="G3138" s="16" t="n">
        <v>0</v>
      </c>
      <c r="H3138" s="16" t="s">
        <v>112</v>
      </c>
      <c r="I3138" s="16" t="s">
        <v>71</v>
      </c>
      <c r="J3138" s="16" t="n">
        <v>3</v>
      </c>
      <c r="K3138" s="16" t="n">
        <v>4</v>
      </c>
      <c r="L3138" s="16" t="s">
        <v>41</v>
      </c>
      <c r="M3138" s="16" t="str">
        <f aca="false">IF(COUNTIF($A$2:A3138,A3138)&gt;1,"DUPLICATE","")</f>
        <v/>
      </c>
    </row>
    <row r="3139" customFormat="false" ht="15" hidden="false" customHeight="false" outlineLevel="0" collapsed="false">
      <c r="A3139" s="16" t="s">
        <v>4392</v>
      </c>
      <c r="B3139" s="16" t="s">
        <v>4380</v>
      </c>
      <c r="C3139" s="16" t="s">
        <v>1677</v>
      </c>
      <c r="D3139" s="16" t="s">
        <v>173</v>
      </c>
      <c r="E3139" s="16" t="n">
        <v>2</v>
      </c>
      <c r="F3139" s="16" t="n">
        <v>1217</v>
      </c>
      <c r="G3139" s="16" t="n">
        <v>0.05</v>
      </c>
      <c r="H3139" s="16" t="s">
        <v>39</v>
      </c>
      <c r="I3139" s="16" t="s">
        <v>71</v>
      </c>
      <c r="J3139" s="16" t="n">
        <v>4</v>
      </c>
      <c r="K3139" s="16" t="n">
        <v>4</v>
      </c>
      <c r="L3139" s="16" t="s">
        <v>41</v>
      </c>
      <c r="M3139" s="16" t="str">
        <f aca="false">IF(COUNTIF($A$2:A3139,A3139)&gt;1,"DUPLICATE","")</f>
        <v/>
      </c>
    </row>
    <row r="3140" customFormat="false" ht="15" hidden="false" customHeight="false" outlineLevel="0" collapsed="false">
      <c r="A3140" s="16" t="s">
        <v>4393</v>
      </c>
      <c r="B3140" s="16" t="s">
        <v>4380</v>
      </c>
      <c r="C3140" s="16" t="s">
        <v>750</v>
      </c>
      <c r="D3140" s="16" t="s">
        <v>129</v>
      </c>
      <c r="E3140" s="16" t="n">
        <v>2</v>
      </c>
      <c r="F3140" s="16" t="n">
        <v>589</v>
      </c>
      <c r="G3140" s="16" t="n">
        <v>0</v>
      </c>
      <c r="H3140" s="16" t="s">
        <v>112</v>
      </c>
      <c r="I3140" s="16" t="s">
        <v>71</v>
      </c>
      <c r="J3140" s="16" t="n">
        <v>3</v>
      </c>
      <c r="K3140" s="16" t="n">
        <v>5</v>
      </c>
      <c r="L3140" s="16" t="s">
        <v>41</v>
      </c>
      <c r="M3140" s="16" t="str">
        <f aca="false">IF(COUNTIF($A$2:A3140,A3140)&gt;1,"DUPLICATE","")</f>
        <v/>
      </c>
    </row>
    <row r="3141" customFormat="false" ht="15" hidden="false" customHeight="false" outlineLevel="0" collapsed="false">
      <c r="A3141" s="16" t="s">
        <v>4394</v>
      </c>
      <c r="B3141" s="16" t="s">
        <v>4380</v>
      </c>
      <c r="C3141" s="16" t="s">
        <v>680</v>
      </c>
      <c r="D3141" s="16" t="s">
        <v>225</v>
      </c>
      <c r="E3141" s="16" t="n">
        <v>2</v>
      </c>
      <c r="F3141" s="16" t="n">
        <v>416</v>
      </c>
      <c r="G3141" s="16" t="n">
        <v>0.1</v>
      </c>
      <c r="H3141" s="16" t="s">
        <v>70</v>
      </c>
      <c r="I3141" s="16" t="s">
        <v>60</v>
      </c>
      <c r="J3141" s="16" t="n">
        <v>5</v>
      </c>
      <c r="K3141" s="16" t="n">
        <v>3</v>
      </c>
      <c r="L3141" s="16" t="s">
        <v>41</v>
      </c>
      <c r="M3141" s="16" t="str">
        <f aca="false">IF(COUNTIF($A$2:A3141,A3141)&gt;1,"DUPLICATE","")</f>
        <v/>
      </c>
    </row>
    <row r="3142" customFormat="false" ht="15" hidden="false" customHeight="false" outlineLevel="0" collapsed="false">
      <c r="A3142" s="16" t="s">
        <v>4395</v>
      </c>
      <c r="B3142" s="16" t="s">
        <v>4380</v>
      </c>
      <c r="C3142" s="16" t="s">
        <v>1598</v>
      </c>
      <c r="D3142" s="16" t="s">
        <v>308</v>
      </c>
      <c r="E3142" s="16" t="n">
        <v>2</v>
      </c>
      <c r="F3142" s="16" t="n">
        <v>196</v>
      </c>
      <c r="G3142" s="16" t="n">
        <v>0</v>
      </c>
      <c r="H3142" s="16" t="s">
        <v>130</v>
      </c>
      <c r="I3142" s="16" t="s">
        <v>40</v>
      </c>
      <c r="J3142" s="16" t="n">
        <v>2</v>
      </c>
      <c r="K3142" s="16" t="n">
        <v>5</v>
      </c>
      <c r="L3142" s="16" t="s">
        <v>41</v>
      </c>
      <c r="M3142" s="16" t="str">
        <f aca="false">IF(COUNTIF($A$2:A3142,A3142)&gt;1,"DUPLICATE","")</f>
        <v/>
      </c>
    </row>
    <row r="3143" customFormat="false" ht="15" hidden="false" customHeight="false" outlineLevel="0" collapsed="false">
      <c r="A3143" s="16" t="s">
        <v>4396</v>
      </c>
      <c r="B3143" s="16" t="s">
        <v>4380</v>
      </c>
      <c r="C3143" s="16" t="s">
        <v>76</v>
      </c>
      <c r="D3143" s="16" t="s">
        <v>179</v>
      </c>
      <c r="E3143" s="16" t="n">
        <v>1</v>
      </c>
      <c r="F3143" s="16" t="s">
        <v>4397</v>
      </c>
      <c r="G3143" s="16" t="n">
        <v>0</v>
      </c>
      <c r="H3143" s="16" t="s">
        <v>46</v>
      </c>
      <c r="I3143" s="16" t="s">
        <v>60</v>
      </c>
      <c r="J3143" s="16" t="n">
        <v>5</v>
      </c>
      <c r="K3143" s="16" t="n">
        <v>4</v>
      </c>
      <c r="L3143" s="16" t="s">
        <v>41</v>
      </c>
      <c r="M3143" s="16" t="str">
        <f aca="false">IF(COUNTIF($A$2:A3143,A3143)&gt;1,"DUPLICATE","")</f>
        <v/>
      </c>
    </row>
    <row r="3144" customFormat="false" ht="15" hidden="false" customHeight="false" outlineLevel="0" collapsed="false">
      <c r="A3144" s="16" t="s">
        <v>4398</v>
      </c>
      <c r="B3144" s="16" t="s">
        <v>4380</v>
      </c>
      <c r="C3144" s="16" t="s">
        <v>971</v>
      </c>
      <c r="D3144" s="16" t="s">
        <v>232</v>
      </c>
      <c r="E3144" s="16" t="n">
        <v>1</v>
      </c>
      <c r="F3144" s="16" t="n">
        <v>2090</v>
      </c>
      <c r="G3144" s="16" t="n">
        <v>0</v>
      </c>
      <c r="H3144" s="16" t="s">
        <v>39</v>
      </c>
      <c r="I3144" s="16" t="s">
        <v>60</v>
      </c>
      <c r="J3144" s="16" t="n">
        <v>3</v>
      </c>
      <c r="K3144" s="16" t="n">
        <v>5</v>
      </c>
      <c r="L3144" s="16" t="s">
        <v>41</v>
      </c>
      <c r="M3144" s="16" t="str">
        <f aca="false">IF(COUNTIF($A$2:A3144,A3144)&gt;1,"DUPLICATE","")</f>
        <v/>
      </c>
    </row>
    <row r="3145" customFormat="false" ht="15" hidden="false" customHeight="false" outlineLevel="0" collapsed="false">
      <c r="A3145" s="16" t="s">
        <v>4399</v>
      </c>
      <c r="B3145" s="16" t="s">
        <v>4380</v>
      </c>
      <c r="C3145" s="16" t="s">
        <v>1493</v>
      </c>
      <c r="D3145" s="16" t="s">
        <v>259</v>
      </c>
      <c r="E3145" s="16" t="n">
        <v>3</v>
      </c>
      <c r="F3145" s="16" t="n">
        <v>519</v>
      </c>
      <c r="G3145" s="16" t="n">
        <v>0.15</v>
      </c>
      <c r="H3145" s="16" t="s">
        <v>112</v>
      </c>
      <c r="I3145" s="16" t="s">
        <v>40</v>
      </c>
      <c r="J3145" s="16" t="n">
        <v>3</v>
      </c>
      <c r="K3145" s="16" t="n">
        <v>5</v>
      </c>
      <c r="L3145" s="16" t="s">
        <v>41</v>
      </c>
      <c r="M3145" s="16" t="str">
        <f aca="false">IF(COUNTIF($A$2:A3145,A3145)&gt;1,"DUPLICATE","")</f>
        <v/>
      </c>
    </row>
    <row r="3146" customFormat="false" ht="15" hidden="false" customHeight="false" outlineLevel="0" collapsed="false">
      <c r="A3146" s="16" t="s">
        <v>4400</v>
      </c>
      <c r="B3146" s="16" t="s">
        <v>4380</v>
      </c>
      <c r="C3146" s="16" t="s">
        <v>1462</v>
      </c>
      <c r="D3146" s="16" t="s">
        <v>55</v>
      </c>
      <c r="E3146" s="16" t="n">
        <v>1</v>
      </c>
      <c r="F3146" s="16" t="n">
        <v>1922</v>
      </c>
      <c r="G3146" s="16" t="n">
        <v>0</v>
      </c>
      <c r="H3146" s="16" t="s">
        <v>208</v>
      </c>
      <c r="I3146" s="16" t="s">
        <v>40</v>
      </c>
      <c r="J3146" s="16" t="n">
        <v>4</v>
      </c>
      <c r="K3146" s="16" t="n">
        <v>5</v>
      </c>
      <c r="L3146" s="16" t="s">
        <v>41</v>
      </c>
      <c r="M3146" s="16" t="str">
        <f aca="false">IF(COUNTIF($A$2:A3146,A3146)&gt;1,"DUPLICATE","")</f>
        <v/>
      </c>
    </row>
    <row r="3147" customFormat="false" ht="15" hidden="false" customHeight="false" outlineLevel="0" collapsed="false">
      <c r="A3147" s="16" t="s">
        <v>4401</v>
      </c>
      <c r="B3147" s="16" t="s">
        <v>4380</v>
      </c>
      <c r="C3147" s="16" t="s">
        <v>2372</v>
      </c>
      <c r="D3147" s="16" t="s">
        <v>203</v>
      </c>
      <c r="E3147" s="16" t="n">
        <v>1</v>
      </c>
      <c r="F3147" s="16" t="n">
        <v>2621</v>
      </c>
      <c r="G3147" s="16" t="n">
        <v>0.3</v>
      </c>
      <c r="H3147" s="16" t="s">
        <v>56</v>
      </c>
      <c r="I3147" s="16" t="s">
        <v>47</v>
      </c>
      <c r="J3147" s="16" t="n">
        <v>5</v>
      </c>
      <c r="K3147" s="16" t="n">
        <v>5</v>
      </c>
      <c r="L3147" s="16" t="s">
        <v>41</v>
      </c>
      <c r="M3147" s="16" t="str">
        <f aca="false">IF(COUNTIF($A$2:A3147,A3147)&gt;1,"DUPLICATE","")</f>
        <v/>
      </c>
    </row>
    <row r="3148" customFormat="false" ht="15" hidden="false" customHeight="false" outlineLevel="0" collapsed="false">
      <c r="A3148" s="16" t="s">
        <v>4402</v>
      </c>
      <c r="B3148" s="16" t="s">
        <v>4380</v>
      </c>
      <c r="C3148" s="16" t="s">
        <v>515</v>
      </c>
      <c r="D3148" s="16" t="s">
        <v>133</v>
      </c>
      <c r="E3148" s="16" t="n">
        <v>2</v>
      </c>
      <c r="F3148" s="16" t="n">
        <v>573</v>
      </c>
      <c r="G3148" s="16" t="n">
        <v>0.1</v>
      </c>
      <c r="H3148" s="16" t="s">
        <v>39</v>
      </c>
      <c r="I3148" s="16" t="s">
        <v>60</v>
      </c>
      <c r="J3148" s="16" t="n">
        <v>5</v>
      </c>
      <c r="K3148" s="16" t="n">
        <v>3</v>
      </c>
      <c r="L3148" s="16" t="s">
        <v>41</v>
      </c>
      <c r="M3148" s="16" t="str">
        <f aca="false">IF(COUNTIF($A$2:A3148,A3148)&gt;1,"DUPLICATE","")</f>
        <v/>
      </c>
    </row>
    <row r="3149" customFormat="false" ht="15" hidden="false" customHeight="false" outlineLevel="0" collapsed="false">
      <c r="A3149" s="16" t="s">
        <v>4403</v>
      </c>
      <c r="B3149" s="16" t="s">
        <v>4380</v>
      </c>
      <c r="C3149" s="16" t="s">
        <v>2427</v>
      </c>
      <c r="D3149" s="16" t="s">
        <v>254</v>
      </c>
      <c r="E3149" s="16" t="n">
        <v>1</v>
      </c>
      <c r="F3149" s="16" t="n">
        <v>1000</v>
      </c>
      <c r="G3149" s="16" t="n">
        <v>0.2</v>
      </c>
      <c r="H3149" s="16" t="s">
        <v>112</v>
      </c>
      <c r="I3149" s="16" t="s">
        <v>60</v>
      </c>
      <c r="J3149" s="16" t="n">
        <v>5</v>
      </c>
      <c r="K3149" s="16" t="n">
        <v>4</v>
      </c>
      <c r="L3149" s="16" t="s">
        <v>41</v>
      </c>
      <c r="M3149" s="16" t="str">
        <f aca="false">IF(COUNTIF($A$2:A3149,A3149)&gt;1,"DUPLICATE","")</f>
        <v/>
      </c>
    </row>
    <row r="3150" customFormat="false" ht="15" hidden="false" customHeight="false" outlineLevel="0" collapsed="false">
      <c r="A3150" s="16" t="s">
        <v>4404</v>
      </c>
      <c r="B3150" s="16" t="s">
        <v>4380</v>
      </c>
      <c r="C3150" s="16" t="s">
        <v>218</v>
      </c>
      <c r="D3150" s="16" t="s">
        <v>639</v>
      </c>
      <c r="E3150" s="16" t="n">
        <v>4</v>
      </c>
      <c r="F3150" s="16" t="n">
        <v>802</v>
      </c>
      <c r="G3150" s="16" t="n">
        <v>0</v>
      </c>
      <c r="H3150" s="16" t="s">
        <v>130</v>
      </c>
      <c r="I3150" s="16" t="s">
        <v>60</v>
      </c>
      <c r="J3150" s="16" t="n">
        <v>2</v>
      </c>
      <c r="K3150" s="16" t="n">
        <v>4</v>
      </c>
      <c r="L3150" s="16" t="s">
        <v>41</v>
      </c>
      <c r="M3150" s="16" t="str">
        <f aca="false">IF(COUNTIF($A$2:A3150,A3150)&gt;1,"DUPLICATE","")</f>
        <v/>
      </c>
    </row>
    <row r="3151" customFormat="false" ht="15" hidden="false" customHeight="false" outlineLevel="0" collapsed="false">
      <c r="A3151" s="16" t="s">
        <v>4405</v>
      </c>
      <c r="B3151" s="16" t="s">
        <v>4380</v>
      </c>
      <c r="C3151" s="16" t="s">
        <v>1677</v>
      </c>
      <c r="D3151" s="16" t="s">
        <v>262</v>
      </c>
      <c r="E3151" s="16" t="n">
        <v>2</v>
      </c>
      <c r="F3151" s="16" t="s">
        <v>4406</v>
      </c>
      <c r="G3151" s="16" t="n">
        <v>0.05</v>
      </c>
      <c r="H3151" s="16" t="s">
        <v>39</v>
      </c>
      <c r="I3151" s="16" t="s">
        <v>47</v>
      </c>
      <c r="J3151" s="16" t="n">
        <v>2</v>
      </c>
      <c r="K3151" s="16" t="n">
        <v>4</v>
      </c>
      <c r="L3151" s="16" t="s">
        <v>41</v>
      </c>
      <c r="M3151" s="16" t="str">
        <f aca="false">IF(COUNTIF($A$2:A3151,A3151)&gt;1,"DUPLICATE","")</f>
        <v/>
      </c>
    </row>
    <row r="3152" customFormat="false" ht="15" hidden="false" customHeight="false" outlineLevel="0" collapsed="false">
      <c r="A3152" s="16" t="s">
        <v>4407</v>
      </c>
      <c r="B3152" s="16" t="s">
        <v>4408</v>
      </c>
      <c r="C3152" s="16" t="s">
        <v>633</v>
      </c>
      <c r="D3152" s="16" t="s">
        <v>721</v>
      </c>
      <c r="E3152" s="16" t="n">
        <v>1</v>
      </c>
      <c r="F3152" s="16" t="n">
        <v>498</v>
      </c>
      <c r="G3152" s="16" t="n">
        <v>0.15</v>
      </c>
      <c r="H3152" s="16" t="s">
        <v>67</v>
      </c>
      <c r="I3152" s="16" t="s">
        <v>60</v>
      </c>
      <c r="J3152" s="16" t="n">
        <v>5</v>
      </c>
      <c r="K3152" s="16" t="n">
        <v>5</v>
      </c>
      <c r="L3152" s="16" t="s">
        <v>41</v>
      </c>
      <c r="M3152" s="16" t="str">
        <f aca="false">IF(COUNTIF($A$2:A3152,A3152)&gt;1,"DUPLICATE","")</f>
        <v/>
      </c>
    </row>
    <row r="3153" customFormat="false" ht="15" hidden="false" customHeight="false" outlineLevel="0" collapsed="false">
      <c r="A3153" s="16" t="s">
        <v>4409</v>
      </c>
      <c r="B3153" s="16" t="s">
        <v>4408</v>
      </c>
      <c r="C3153" s="16" t="s">
        <v>2244</v>
      </c>
      <c r="D3153" s="16" t="s">
        <v>396</v>
      </c>
      <c r="E3153" s="16" t="n">
        <v>2</v>
      </c>
      <c r="F3153" s="16" t="n">
        <v>5716</v>
      </c>
      <c r="G3153" s="16" t="n">
        <v>0</v>
      </c>
      <c r="H3153" s="16" t="s">
        <v>89</v>
      </c>
      <c r="I3153" s="16" t="s">
        <v>60</v>
      </c>
      <c r="J3153" s="16" t="n">
        <v>3</v>
      </c>
      <c r="K3153" s="16" t="n">
        <v>4</v>
      </c>
      <c r="L3153" s="16" t="s">
        <v>41</v>
      </c>
      <c r="M3153" s="16" t="str">
        <f aca="false">IF(COUNTIF($A$2:A3153,A3153)&gt;1,"DUPLICATE","")</f>
        <v/>
      </c>
    </row>
    <row r="3154" customFormat="false" ht="15" hidden="false" customHeight="false" outlineLevel="0" collapsed="false">
      <c r="A3154" s="16" t="s">
        <v>4410</v>
      </c>
      <c r="B3154" s="16" t="s">
        <v>4408</v>
      </c>
      <c r="C3154" s="16" t="s">
        <v>2924</v>
      </c>
      <c r="D3154" s="16" t="s">
        <v>232</v>
      </c>
      <c r="E3154" s="16" t="n">
        <v>1</v>
      </c>
      <c r="F3154" s="16" t="n">
        <v>1953</v>
      </c>
      <c r="G3154" s="16" t="n">
        <v>0</v>
      </c>
      <c r="H3154" s="16" t="s">
        <v>112</v>
      </c>
      <c r="I3154" s="16" t="s">
        <v>47</v>
      </c>
      <c r="J3154" s="16" t="n">
        <v>3</v>
      </c>
      <c r="K3154" s="16" t="n">
        <v>4</v>
      </c>
      <c r="L3154" s="16" t="s">
        <v>41</v>
      </c>
      <c r="M3154" s="16" t="str">
        <f aca="false">IF(COUNTIF($A$2:A3154,A3154)&gt;1,"DUPLICATE","")</f>
        <v/>
      </c>
    </row>
    <row r="3155" customFormat="false" ht="15" hidden="false" customHeight="false" outlineLevel="0" collapsed="false">
      <c r="A3155" s="16" t="s">
        <v>4411</v>
      </c>
      <c r="B3155" s="16" t="s">
        <v>4408</v>
      </c>
      <c r="C3155" s="16" t="s">
        <v>190</v>
      </c>
      <c r="D3155" s="16" t="s">
        <v>111</v>
      </c>
      <c r="E3155" s="16" t="n">
        <v>1</v>
      </c>
      <c r="F3155" s="16" t="n">
        <v>982</v>
      </c>
      <c r="G3155" s="16" t="n">
        <v>0.2</v>
      </c>
      <c r="H3155" s="16" t="s">
        <v>527</v>
      </c>
      <c r="I3155" s="16" t="s">
        <v>71</v>
      </c>
      <c r="J3155" s="16" t="n">
        <v>3</v>
      </c>
      <c r="K3155" s="16" t="n">
        <v>5</v>
      </c>
      <c r="L3155" s="16" t="s">
        <v>41</v>
      </c>
      <c r="M3155" s="16" t="str">
        <f aca="false">IF(COUNTIF($A$2:A3155,A3155)&gt;1,"DUPLICATE","")</f>
        <v/>
      </c>
    </row>
    <row r="3156" customFormat="false" ht="15" hidden="false" customHeight="false" outlineLevel="0" collapsed="false">
      <c r="A3156" s="16" t="s">
        <v>4412</v>
      </c>
      <c r="B3156" s="16" t="s">
        <v>4408</v>
      </c>
      <c r="C3156" s="16" t="s">
        <v>2934</v>
      </c>
      <c r="D3156" s="16" t="s">
        <v>139</v>
      </c>
      <c r="E3156" s="16" t="n">
        <v>2</v>
      </c>
      <c r="F3156" s="16" t="n">
        <v>349</v>
      </c>
      <c r="G3156" s="16" t="n">
        <v>0.15</v>
      </c>
      <c r="H3156" s="16" t="s">
        <v>39</v>
      </c>
      <c r="I3156" s="16" t="s">
        <v>40</v>
      </c>
      <c r="J3156" s="16" t="n">
        <v>5</v>
      </c>
      <c r="K3156" s="16" t="n">
        <v>3</v>
      </c>
      <c r="L3156" s="16" t="s">
        <v>41</v>
      </c>
      <c r="M3156" s="16" t="str">
        <f aca="false">IF(COUNTIF($A$2:A3156,A3156)&gt;1,"DUPLICATE","")</f>
        <v/>
      </c>
    </row>
    <row r="3157" customFormat="false" ht="15" hidden="false" customHeight="false" outlineLevel="0" collapsed="false">
      <c r="A3157" s="16" t="s">
        <v>4413</v>
      </c>
      <c r="B3157" s="16" t="s">
        <v>4408</v>
      </c>
      <c r="C3157" s="16" t="s">
        <v>3427</v>
      </c>
      <c r="D3157" s="16" t="s">
        <v>393</v>
      </c>
      <c r="E3157" s="16" t="n">
        <v>3</v>
      </c>
      <c r="F3157" s="16" t="n">
        <v>504</v>
      </c>
      <c r="G3157" s="16" t="n">
        <v>0.15</v>
      </c>
      <c r="H3157" s="16" t="s">
        <v>56</v>
      </c>
      <c r="I3157" s="16"/>
      <c r="J3157" s="16" t="n">
        <v>6</v>
      </c>
      <c r="K3157" s="16" t="n">
        <v>2</v>
      </c>
      <c r="L3157" s="16" t="s">
        <v>57</v>
      </c>
      <c r="M3157" s="16" t="str">
        <f aca="false">IF(COUNTIF($A$2:A3157,A3157)&gt;1,"DUPLICATE","")</f>
        <v/>
      </c>
    </row>
    <row r="3158" customFormat="false" ht="15" hidden="false" customHeight="false" outlineLevel="0" collapsed="false">
      <c r="A3158" s="16" t="s">
        <v>4414</v>
      </c>
      <c r="B3158" s="16" t="s">
        <v>4408</v>
      </c>
      <c r="C3158" s="16" t="s">
        <v>2006</v>
      </c>
      <c r="D3158" s="16" t="s">
        <v>136</v>
      </c>
      <c r="E3158" s="16" t="n">
        <v>1</v>
      </c>
      <c r="F3158" s="16" t="n">
        <v>2278</v>
      </c>
      <c r="G3158" s="16" t="n">
        <v>0</v>
      </c>
      <c r="H3158" s="16" t="s">
        <v>70</v>
      </c>
      <c r="I3158" s="16" t="s">
        <v>60</v>
      </c>
      <c r="J3158" s="16" t="n">
        <v>4</v>
      </c>
      <c r="K3158" s="16" t="n">
        <v>4</v>
      </c>
      <c r="L3158" s="16" t="s">
        <v>41</v>
      </c>
      <c r="M3158" s="16" t="str">
        <f aca="false">IF(COUNTIF($A$2:A3158,A3158)&gt;1,"DUPLICATE","")</f>
        <v/>
      </c>
    </row>
    <row r="3159" customFormat="false" ht="15" hidden="false" customHeight="false" outlineLevel="0" collapsed="false">
      <c r="A3159" s="16" t="s">
        <v>4415</v>
      </c>
      <c r="B3159" s="16" t="s">
        <v>4408</v>
      </c>
      <c r="C3159" s="16" t="s">
        <v>4196</v>
      </c>
      <c r="D3159" s="16" t="s">
        <v>45</v>
      </c>
      <c r="E3159" s="16" t="n">
        <v>1</v>
      </c>
      <c r="F3159" s="16" t="n">
        <v>312</v>
      </c>
      <c r="G3159" s="16" t="n">
        <v>0</v>
      </c>
      <c r="H3159" s="16" t="s">
        <v>67</v>
      </c>
      <c r="I3159" s="16" t="s">
        <v>71</v>
      </c>
      <c r="J3159" s="16" t="n">
        <v>2</v>
      </c>
      <c r="K3159" s="16" t="n">
        <v>4</v>
      </c>
      <c r="L3159" s="16" t="s">
        <v>41</v>
      </c>
      <c r="M3159" s="16" t="str">
        <f aca="false">IF(COUNTIF($A$2:A3159,A3159)&gt;1,"DUPLICATE","")</f>
        <v/>
      </c>
    </row>
    <row r="3160" customFormat="false" ht="15" hidden="false" customHeight="false" outlineLevel="0" collapsed="false">
      <c r="A3160" s="16" t="s">
        <v>4416</v>
      </c>
      <c r="B3160" s="16" t="s">
        <v>4408</v>
      </c>
      <c r="C3160" s="16" t="s">
        <v>284</v>
      </c>
      <c r="D3160" s="16" t="s">
        <v>179</v>
      </c>
      <c r="E3160" s="16" t="n">
        <v>1</v>
      </c>
      <c r="F3160" s="16" t="n">
        <v>2615</v>
      </c>
      <c r="G3160" s="16" t="n">
        <v>0</v>
      </c>
      <c r="H3160" s="16" t="s">
        <v>112</v>
      </c>
      <c r="I3160" s="16" t="s">
        <v>71</v>
      </c>
      <c r="J3160" s="16" t="n">
        <v>4</v>
      </c>
      <c r="K3160" s="16" t="n">
        <v>5</v>
      </c>
      <c r="L3160" s="16" t="s">
        <v>41</v>
      </c>
      <c r="M3160" s="16" t="str">
        <f aca="false">IF(COUNTIF($A$2:A3160,A3160)&gt;1,"DUPLICATE","")</f>
        <v/>
      </c>
    </row>
    <row r="3161" customFormat="false" ht="15" hidden="false" customHeight="false" outlineLevel="0" collapsed="false">
      <c r="A3161" s="16" t="s">
        <v>4417</v>
      </c>
      <c r="B3161" s="16" t="s">
        <v>4408</v>
      </c>
      <c r="C3161" s="16" t="s">
        <v>2118</v>
      </c>
      <c r="D3161" s="16" t="s">
        <v>136</v>
      </c>
      <c r="E3161" s="16" t="n">
        <v>1</v>
      </c>
      <c r="F3161" s="16" t="n">
        <v>2251</v>
      </c>
      <c r="G3161" s="16" t="n">
        <v>0.2</v>
      </c>
      <c r="H3161" s="16" t="s">
        <v>545</v>
      </c>
      <c r="I3161" s="16" t="s">
        <v>60</v>
      </c>
      <c r="J3161" s="16" t="n">
        <v>2</v>
      </c>
      <c r="K3161" s="16" t="n">
        <v>5</v>
      </c>
      <c r="L3161" s="16" t="s">
        <v>41</v>
      </c>
      <c r="M3161" s="16" t="str">
        <f aca="false">IF(COUNTIF($A$2:A3161,A3161)&gt;1,"DUPLICATE","")</f>
        <v/>
      </c>
    </row>
    <row r="3162" customFormat="false" ht="15" hidden="false" customHeight="false" outlineLevel="0" collapsed="false">
      <c r="A3162" s="16" t="s">
        <v>4418</v>
      </c>
      <c r="B3162" s="16" t="s">
        <v>4408</v>
      </c>
      <c r="C3162" s="16" t="s">
        <v>986</v>
      </c>
      <c r="D3162" s="16" t="s">
        <v>232</v>
      </c>
      <c r="E3162" s="16" t="n">
        <v>2</v>
      </c>
      <c r="F3162" s="16" t="n">
        <v>1983</v>
      </c>
      <c r="G3162" s="16" t="n">
        <v>0.1</v>
      </c>
      <c r="H3162" s="16" t="s">
        <v>67</v>
      </c>
      <c r="I3162" s="16" t="s">
        <v>100</v>
      </c>
      <c r="J3162" s="16" t="n">
        <v>4</v>
      </c>
      <c r="K3162" s="16" t="n">
        <v>4</v>
      </c>
      <c r="L3162" s="16" t="s">
        <v>41</v>
      </c>
      <c r="M3162" s="16" t="str">
        <f aca="false">IF(COUNTIF($A$2:A3162,A3162)&gt;1,"DUPLICATE","")</f>
        <v/>
      </c>
    </row>
    <row r="3163" customFormat="false" ht="15" hidden="false" customHeight="false" outlineLevel="0" collapsed="false">
      <c r="A3163" s="16" t="s">
        <v>4419</v>
      </c>
      <c r="B3163" s="16" t="s">
        <v>4408</v>
      </c>
      <c r="C3163" s="16" t="s">
        <v>831</v>
      </c>
      <c r="D3163" s="16" t="s">
        <v>74</v>
      </c>
      <c r="E3163" s="16" t="n">
        <v>1</v>
      </c>
      <c r="F3163" s="16" t="n">
        <v>18482</v>
      </c>
      <c r="G3163" s="16" t="n">
        <v>0.1</v>
      </c>
      <c r="H3163" s="16" t="s">
        <v>46</v>
      </c>
      <c r="I3163" s="16" t="s">
        <v>60</v>
      </c>
      <c r="J3163" s="16" t="n">
        <v>3</v>
      </c>
      <c r="K3163" s="16" t="n">
        <v>5</v>
      </c>
      <c r="L3163" s="16" t="s">
        <v>41</v>
      </c>
      <c r="M3163" s="16" t="str">
        <f aca="false">IF(COUNTIF($A$2:A3163,A3163)&gt;1,"DUPLICATE","")</f>
        <v/>
      </c>
    </row>
    <row r="3164" customFormat="false" ht="15" hidden="false" customHeight="false" outlineLevel="0" collapsed="false">
      <c r="A3164" s="16" t="s">
        <v>4420</v>
      </c>
      <c r="B3164" s="16" t="s">
        <v>4408</v>
      </c>
      <c r="C3164" s="16" t="s">
        <v>4421</v>
      </c>
      <c r="D3164" s="16" t="s">
        <v>173</v>
      </c>
      <c r="E3164" s="16" t="n">
        <v>2</v>
      </c>
      <c r="F3164" s="16" t="n">
        <v>1209</v>
      </c>
      <c r="G3164" s="16" t="n">
        <v>0</v>
      </c>
      <c r="H3164" s="16" t="s">
        <v>655</v>
      </c>
      <c r="I3164" s="16" t="s">
        <v>47</v>
      </c>
      <c r="J3164" s="16" t="n">
        <v>3</v>
      </c>
      <c r="K3164" s="16" t="n">
        <v>4</v>
      </c>
      <c r="L3164" s="16" t="s">
        <v>41</v>
      </c>
      <c r="M3164" s="16" t="str">
        <f aca="false">IF(COUNTIF($A$2:A3164,A3164)&gt;1,"DUPLICATE","")</f>
        <v/>
      </c>
    </row>
    <row r="3165" customFormat="false" ht="15" hidden="false" customHeight="false" outlineLevel="0" collapsed="false">
      <c r="A3165" s="16" t="s">
        <v>4422</v>
      </c>
      <c r="B3165" s="16" t="s">
        <v>4408</v>
      </c>
      <c r="C3165" s="16" t="s">
        <v>858</v>
      </c>
      <c r="D3165" s="16" t="s">
        <v>139</v>
      </c>
      <c r="E3165" s="16" t="n">
        <v>3</v>
      </c>
      <c r="F3165" s="16" t="n">
        <v>335</v>
      </c>
      <c r="G3165" s="16" t="n">
        <v>0.15</v>
      </c>
      <c r="H3165" s="16" t="s">
        <v>67</v>
      </c>
      <c r="I3165" s="16" t="s">
        <v>47</v>
      </c>
      <c r="J3165" s="16" t="n">
        <v>2</v>
      </c>
      <c r="K3165" s="16" t="n">
        <v>5</v>
      </c>
      <c r="L3165" s="16" t="s">
        <v>41</v>
      </c>
      <c r="M3165" s="16" t="str">
        <f aca="false">IF(COUNTIF($A$2:A3165,A3165)&gt;1,"DUPLICATE","")</f>
        <v/>
      </c>
    </row>
    <row r="3166" customFormat="false" ht="15" hidden="false" customHeight="false" outlineLevel="0" collapsed="false">
      <c r="A3166" s="16" t="s">
        <v>4423</v>
      </c>
      <c r="B3166" s="16" t="s">
        <v>4408</v>
      </c>
      <c r="C3166" s="16" t="s">
        <v>603</v>
      </c>
      <c r="D3166" s="16" t="s">
        <v>74</v>
      </c>
      <c r="E3166" s="16" t="n">
        <v>3</v>
      </c>
      <c r="F3166" s="16" t="n">
        <v>18718</v>
      </c>
      <c r="G3166" s="16" t="n">
        <v>0.2</v>
      </c>
      <c r="H3166" s="16" t="s">
        <v>46</v>
      </c>
      <c r="I3166" s="16" t="s">
        <v>40</v>
      </c>
      <c r="J3166" s="16" t="n">
        <v>3</v>
      </c>
      <c r="K3166" s="16" t="n">
        <v>5</v>
      </c>
      <c r="L3166" s="16" t="s">
        <v>41</v>
      </c>
      <c r="M3166" s="16" t="str">
        <f aca="false">IF(COUNTIF($A$2:A3166,A3166)&gt;1,"DUPLICATE","")</f>
        <v/>
      </c>
    </row>
    <row r="3167" customFormat="false" ht="15" hidden="false" customHeight="false" outlineLevel="0" collapsed="false">
      <c r="A3167" s="16" t="s">
        <v>4424</v>
      </c>
      <c r="B3167" s="16" t="s">
        <v>4408</v>
      </c>
      <c r="C3167" s="16" t="s">
        <v>772</v>
      </c>
      <c r="D3167" s="16" t="s">
        <v>129</v>
      </c>
      <c r="E3167" s="16" t="n">
        <v>3</v>
      </c>
      <c r="F3167" s="16" t="n">
        <v>575</v>
      </c>
      <c r="G3167" s="16" t="n">
        <v>0.05</v>
      </c>
      <c r="H3167" s="16" t="s">
        <v>67</v>
      </c>
      <c r="I3167" s="16" t="s">
        <v>47</v>
      </c>
      <c r="J3167" s="16" t="n">
        <v>3</v>
      </c>
      <c r="K3167" s="16" t="n">
        <v>5</v>
      </c>
      <c r="L3167" s="16" t="s">
        <v>41</v>
      </c>
      <c r="M3167" s="16" t="str">
        <f aca="false">IF(COUNTIF($A$2:A3167,A3167)&gt;1,"DUPLICATE","")</f>
        <v/>
      </c>
    </row>
    <row r="3168" customFormat="false" ht="15" hidden="false" customHeight="false" outlineLevel="0" collapsed="false">
      <c r="A3168" s="16" t="s">
        <v>4425</v>
      </c>
      <c r="B3168" s="16" t="s">
        <v>4426</v>
      </c>
      <c r="C3168" s="16" t="s">
        <v>122</v>
      </c>
      <c r="D3168" s="16" t="s">
        <v>88</v>
      </c>
      <c r="E3168" s="16" t="n">
        <v>1</v>
      </c>
      <c r="F3168" s="16" t="n">
        <v>2894</v>
      </c>
      <c r="G3168" s="16" t="n">
        <v>0.2</v>
      </c>
      <c r="H3168" s="16" t="s">
        <v>112</v>
      </c>
      <c r="I3168" s="16" t="s">
        <v>71</v>
      </c>
      <c r="J3168" s="16" t="n">
        <v>4</v>
      </c>
      <c r="K3168" s="16" t="n">
        <v>4</v>
      </c>
      <c r="L3168" s="16" t="s">
        <v>41</v>
      </c>
      <c r="M3168" s="16" t="str">
        <f aca="false">IF(COUNTIF($A$2:A3168,A3168)&gt;1,"DUPLICATE","")</f>
        <v/>
      </c>
    </row>
    <row r="3169" customFormat="false" ht="15" hidden="false" customHeight="false" outlineLevel="0" collapsed="false">
      <c r="A3169" s="16" t="s">
        <v>4427</v>
      </c>
      <c r="B3169" s="16" t="s">
        <v>4426</v>
      </c>
      <c r="C3169" s="16" t="s">
        <v>943</v>
      </c>
      <c r="D3169" s="16" t="s">
        <v>105</v>
      </c>
      <c r="E3169" s="16" t="n">
        <v>2</v>
      </c>
      <c r="F3169" s="16" t="n">
        <v>415</v>
      </c>
      <c r="G3169" s="16" t="n">
        <v>0.3</v>
      </c>
      <c r="H3169" s="16" t="s">
        <v>130</v>
      </c>
      <c r="I3169" s="16" t="s">
        <v>60</v>
      </c>
      <c r="J3169" s="16" t="n">
        <v>4</v>
      </c>
      <c r="K3169" s="16" t="n">
        <v>4</v>
      </c>
      <c r="L3169" s="16" t="s">
        <v>41</v>
      </c>
      <c r="M3169" s="16" t="str">
        <f aca="false">IF(COUNTIF($A$2:A3169,A3169)&gt;1,"DUPLICATE","")</f>
        <v/>
      </c>
    </row>
    <row r="3170" customFormat="false" ht="15" hidden="false" customHeight="false" outlineLevel="0" collapsed="false">
      <c r="A3170" s="16" t="s">
        <v>4428</v>
      </c>
      <c r="B3170" s="16" t="s">
        <v>4426</v>
      </c>
      <c r="C3170" s="16" t="s">
        <v>3339</v>
      </c>
      <c r="D3170" s="16" t="s">
        <v>721</v>
      </c>
      <c r="E3170" s="16" t="n">
        <v>1</v>
      </c>
      <c r="F3170" s="16" t="n">
        <v>498</v>
      </c>
      <c r="G3170" s="16" t="n">
        <v>0</v>
      </c>
      <c r="H3170" s="16" t="s">
        <v>112</v>
      </c>
      <c r="I3170" s="16" t="s">
        <v>40</v>
      </c>
      <c r="J3170" s="16" t="n">
        <v>4</v>
      </c>
      <c r="K3170" s="16" t="n">
        <v>5</v>
      </c>
      <c r="L3170" s="16" t="s">
        <v>41</v>
      </c>
      <c r="M3170" s="16" t="str">
        <f aca="false">IF(COUNTIF($A$2:A3170,A3170)&gt;1,"DUPLICATE","")</f>
        <v/>
      </c>
    </row>
    <row r="3171" customFormat="false" ht="15" hidden="false" customHeight="false" outlineLevel="0" collapsed="false">
      <c r="A3171" s="16" t="s">
        <v>4429</v>
      </c>
      <c r="B3171" s="16" t="s">
        <v>4426</v>
      </c>
      <c r="C3171" s="16" t="s">
        <v>505</v>
      </c>
      <c r="D3171" s="16" t="s">
        <v>88</v>
      </c>
      <c r="E3171" s="16" t="n">
        <v>3</v>
      </c>
      <c r="F3171" s="16" t="n">
        <v>2934</v>
      </c>
      <c r="G3171" s="16" t="n">
        <v>0.2</v>
      </c>
      <c r="H3171" s="16" t="s">
        <v>130</v>
      </c>
      <c r="I3171" s="16" t="s">
        <v>60</v>
      </c>
      <c r="J3171" s="16" t="n">
        <v>7</v>
      </c>
      <c r="K3171" s="16" t="n">
        <v>2</v>
      </c>
      <c r="L3171" s="16" t="s">
        <v>57</v>
      </c>
      <c r="M3171" s="16" t="str">
        <f aca="false">IF(COUNTIF($A$2:A3171,A3171)&gt;1,"DUPLICATE","")</f>
        <v/>
      </c>
    </row>
    <row r="3172" customFormat="false" ht="15" hidden="false" customHeight="false" outlineLevel="0" collapsed="false">
      <c r="A3172" s="16" t="s">
        <v>4430</v>
      </c>
      <c r="B3172" s="16" t="s">
        <v>4426</v>
      </c>
      <c r="C3172" s="16" t="s">
        <v>2940</v>
      </c>
      <c r="D3172" s="16" t="s">
        <v>440</v>
      </c>
      <c r="E3172" s="16" t="n">
        <v>3</v>
      </c>
      <c r="F3172" s="16" t="n">
        <v>1368</v>
      </c>
      <c r="G3172" s="16" t="n">
        <v>0.3</v>
      </c>
      <c r="H3172" s="16" t="s">
        <v>89</v>
      </c>
      <c r="I3172" s="16" t="s">
        <v>71</v>
      </c>
      <c r="J3172" s="16" t="n">
        <v>2</v>
      </c>
      <c r="K3172" s="16" t="n">
        <v>4</v>
      </c>
      <c r="L3172" s="16" t="s">
        <v>41</v>
      </c>
      <c r="M3172" s="16" t="str">
        <f aca="false">IF(COUNTIF($A$2:A3172,A3172)&gt;1,"DUPLICATE","")</f>
        <v/>
      </c>
    </row>
    <row r="3173" customFormat="false" ht="15" hidden="false" customHeight="false" outlineLevel="0" collapsed="false">
      <c r="A3173" s="16" t="s">
        <v>4431</v>
      </c>
      <c r="B3173" s="16" t="s">
        <v>4426</v>
      </c>
      <c r="C3173" s="16" t="s">
        <v>562</v>
      </c>
      <c r="D3173" s="16" t="s">
        <v>146</v>
      </c>
      <c r="E3173" s="16" t="n">
        <v>1</v>
      </c>
      <c r="F3173" s="16" t="n">
        <v>457</v>
      </c>
      <c r="G3173" s="16" t="n">
        <v>0</v>
      </c>
      <c r="H3173" s="16" t="s">
        <v>56</v>
      </c>
      <c r="I3173" s="16" t="s">
        <v>60</v>
      </c>
      <c r="J3173" s="16" t="n">
        <v>6</v>
      </c>
      <c r="K3173" s="16" t="n">
        <v>3</v>
      </c>
      <c r="L3173" s="16" t="s">
        <v>41</v>
      </c>
      <c r="M3173" s="16" t="str">
        <f aca="false">IF(COUNTIF($A$2:A3173,A3173)&gt;1,"DUPLICATE","")</f>
        <v/>
      </c>
    </row>
    <row r="3174" customFormat="false" ht="15" hidden="false" customHeight="false" outlineLevel="0" collapsed="false">
      <c r="A3174" s="16" t="s">
        <v>4432</v>
      </c>
      <c r="B3174" s="16" t="s">
        <v>4426</v>
      </c>
      <c r="C3174" s="16" t="s">
        <v>2793</v>
      </c>
      <c r="D3174" s="16" t="s">
        <v>136</v>
      </c>
      <c r="E3174" s="16" t="n">
        <v>3</v>
      </c>
      <c r="F3174" s="16" t="n">
        <v>2231</v>
      </c>
      <c r="G3174" s="16" t="n">
        <v>0.2</v>
      </c>
      <c r="H3174" s="16" t="s">
        <v>56</v>
      </c>
      <c r="I3174" s="16" t="s">
        <v>60</v>
      </c>
      <c r="J3174" s="16" t="n">
        <v>5</v>
      </c>
      <c r="K3174" s="16" t="n">
        <v>4</v>
      </c>
      <c r="L3174" s="16" t="s">
        <v>57</v>
      </c>
      <c r="M3174" s="16" t="str">
        <f aca="false">IF(COUNTIF($A$2:A3174,A3174)&gt;1,"DUPLICATE","")</f>
        <v/>
      </c>
    </row>
    <row r="3175" customFormat="false" ht="15" hidden="false" customHeight="false" outlineLevel="0" collapsed="false">
      <c r="A3175" s="16" t="s">
        <v>4433</v>
      </c>
      <c r="B3175" s="16" t="s">
        <v>4426</v>
      </c>
      <c r="C3175" s="16" t="s">
        <v>1323</v>
      </c>
      <c r="D3175" s="16" t="s">
        <v>262</v>
      </c>
      <c r="E3175" s="16" t="n">
        <v>2</v>
      </c>
      <c r="F3175" s="16" t="n">
        <v>827</v>
      </c>
      <c r="G3175" s="16" t="n">
        <v>0.05</v>
      </c>
      <c r="H3175" s="16" t="s">
        <v>39</v>
      </c>
      <c r="I3175" s="16" t="s">
        <v>71</v>
      </c>
      <c r="J3175" s="16" t="n">
        <v>4</v>
      </c>
      <c r="K3175" s="16" t="n">
        <v>4</v>
      </c>
      <c r="L3175" s="16" t="s">
        <v>41</v>
      </c>
      <c r="M3175" s="16" t="str">
        <f aca="false">IF(COUNTIF($A$2:A3175,A3175)&gt;1,"DUPLICATE","")</f>
        <v/>
      </c>
    </row>
    <row r="3176" customFormat="false" ht="15" hidden="false" customHeight="false" outlineLevel="0" collapsed="false">
      <c r="A3176" s="16" t="s">
        <v>4434</v>
      </c>
      <c r="B3176" s="16" t="s">
        <v>4426</v>
      </c>
      <c r="C3176" s="16" t="s">
        <v>1841</v>
      </c>
      <c r="D3176" s="16" t="s">
        <v>157</v>
      </c>
      <c r="E3176" s="16" t="n">
        <v>1</v>
      </c>
      <c r="F3176" s="16" t="s">
        <v>4435</v>
      </c>
      <c r="G3176" s="16" t="n">
        <v>0</v>
      </c>
      <c r="H3176" s="16" t="s">
        <v>89</v>
      </c>
      <c r="I3176" s="16" t="s">
        <v>60</v>
      </c>
      <c r="J3176" s="16" t="n">
        <v>6</v>
      </c>
      <c r="K3176" s="16" t="n">
        <v>3</v>
      </c>
      <c r="L3176" s="16" t="s">
        <v>41</v>
      </c>
      <c r="M3176" s="16" t="str">
        <f aca="false">IF(COUNTIF($A$2:A3176,A3176)&gt;1,"DUPLICATE","")</f>
        <v/>
      </c>
    </row>
    <row r="3177" customFormat="false" ht="15" hidden="false" customHeight="false" outlineLevel="0" collapsed="false">
      <c r="A3177" s="16" t="s">
        <v>4436</v>
      </c>
      <c r="B3177" s="16" t="s">
        <v>4426</v>
      </c>
      <c r="C3177" s="16" t="s">
        <v>1010</v>
      </c>
      <c r="D3177" s="16" t="s">
        <v>136</v>
      </c>
      <c r="E3177" s="16" t="n">
        <v>2</v>
      </c>
      <c r="F3177" s="16" t="n">
        <v>2254</v>
      </c>
      <c r="G3177" s="16" t="n">
        <v>0.1</v>
      </c>
      <c r="H3177" s="16" t="s">
        <v>81</v>
      </c>
      <c r="I3177" s="16" t="s">
        <v>60</v>
      </c>
      <c r="J3177" s="16" t="n">
        <v>3</v>
      </c>
      <c r="K3177" s="16" t="n">
        <v>4</v>
      </c>
      <c r="L3177" s="16" t="s">
        <v>41</v>
      </c>
      <c r="M3177" s="16" t="str">
        <f aca="false">IF(COUNTIF($A$2:A3177,A3177)&gt;1,"DUPLICATE","")</f>
        <v/>
      </c>
    </row>
    <row r="3178" customFormat="false" ht="15" hidden="false" customHeight="false" outlineLevel="0" collapsed="false">
      <c r="A3178" s="16" t="s">
        <v>4437</v>
      </c>
      <c r="B3178" s="16" t="s">
        <v>4426</v>
      </c>
      <c r="C3178" s="16" t="s">
        <v>1314</v>
      </c>
      <c r="D3178" s="16" t="s">
        <v>63</v>
      </c>
      <c r="E3178" s="16" t="n">
        <v>2</v>
      </c>
      <c r="F3178" s="16" t="n">
        <v>1572</v>
      </c>
      <c r="G3178" s="16" t="n">
        <v>0</v>
      </c>
      <c r="H3178" s="16" t="s">
        <v>130</v>
      </c>
      <c r="I3178" s="16" t="s">
        <v>40</v>
      </c>
      <c r="J3178" s="16" t="n">
        <v>2</v>
      </c>
      <c r="K3178" s="16" t="n">
        <v>4</v>
      </c>
      <c r="L3178" s="16" t="s">
        <v>41</v>
      </c>
      <c r="M3178" s="16" t="str">
        <f aca="false">IF(COUNTIF($A$2:A3178,A3178)&gt;1,"DUPLICATE","")</f>
        <v/>
      </c>
    </row>
    <row r="3179" customFormat="false" ht="15" hidden="false" customHeight="false" outlineLevel="0" collapsed="false">
      <c r="A3179" s="16" t="s">
        <v>4438</v>
      </c>
      <c r="B3179" s="16" t="s">
        <v>4439</v>
      </c>
      <c r="C3179" s="16" t="s">
        <v>1244</v>
      </c>
      <c r="D3179" s="16" t="s">
        <v>225</v>
      </c>
      <c r="E3179" s="16" t="n">
        <v>1</v>
      </c>
      <c r="F3179" s="16" t="n">
        <v>414</v>
      </c>
      <c r="G3179" s="16" t="n">
        <v>0.3</v>
      </c>
      <c r="H3179" s="16" t="s">
        <v>46</v>
      </c>
      <c r="I3179" s="16" t="s">
        <v>40</v>
      </c>
      <c r="J3179" s="16" t="n">
        <v>2</v>
      </c>
      <c r="K3179" s="16" t="n">
        <v>5</v>
      </c>
      <c r="L3179" s="16" t="s">
        <v>41</v>
      </c>
      <c r="M3179" s="16" t="str">
        <f aca="false">IF(COUNTIF($A$2:A3179,A3179)&gt;1,"DUPLICATE","")</f>
        <v/>
      </c>
    </row>
    <row r="3180" customFormat="false" ht="15" hidden="false" customHeight="false" outlineLevel="0" collapsed="false">
      <c r="A3180" s="16" t="s">
        <v>4440</v>
      </c>
      <c r="B3180" s="16" t="s">
        <v>4439</v>
      </c>
      <c r="C3180" s="16" t="s">
        <v>613</v>
      </c>
      <c r="D3180" s="16" t="s">
        <v>259</v>
      </c>
      <c r="E3180" s="16" t="n">
        <v>1</v>
      </c>
      <c r="F3180" s="16" t="n">
        <v>511</v>
      </c>
      <c r="G3180" s="16" t="n">
        <v>0.1</v>
      </c>
      <c r="H3180" s="16" t="s">
        <v>56</v>
      </c>
      <c r="I3180" s="16" t="s">
        <v>60</v>
      </c>
      <c r="J3180" s="16" t="n">
        <v>7</v>
      </c>
      <c r="K3180" s="16" t="n">
        <v>4</v>
      </c>
      <c r="L3180" s="16" t="s">
        <v>41</v>
      </c>
      <c r="M3180" s="16" t="str">
        <f aca="false">IF(COUNTIF($A$2:A3180,A3180)&gt;1,"DUPLICATE","")</f>
        <v/>
      </c>
    </row>
    <row r="3181" customFormat="false" ht="15" hidden="false" customHeight="false" outlineLevel="0" collapsed="false">
      <c r="A3181" s="16" t="s">
        <v>4441</v>
      </c>
      <c r="B3181" s="16" t="s">
        <v>4439</v>
      </c>
      <c r="C3181" s="16" t="s">
        <v>1190</v>
      </c>
      <c r="D3181" s="16" t="s">
        <v>160</v>
      </c>
      <c r="E3181" s="16" t="n">
        <v>1</v>
      </c>
      <c r="F3181" s="16" t="n">
        <v>1858</v>
      </c>
      <c r="G3181" s="16" t="n">
        <v>0.05</v>
      </c>
      <c r="H3181" s="16" t="s">
        <v>112</v>
      </c>
      <c r="I3181" s="16" t="s">
        <v>60</v>
      </c>
      <c r="J3181" s="16" t="n">
        <v>4</v>
      </c>
      <c r="K3181" s="16" t="n">
        <v>4</v>
      </c>
      <c r="L3181" s="16" t="s">
        <v>41</v>
      </c>
      <c r="M3181" s="16" t="str">
        <f aca="false">IF(COUNTIF($A$2:A3181,A3181)&gt;1,"DUPLICATE","")</f>
        <v/>
      </c>
    </row>
    <row r="3182" customFormat="false" ht="15" hidden="false" customHeight="false" outlineLevel="0" collapsed="false">
      <c r="A3182" s="16" t="s">
        <v>4442</v>
      </c>
      <c r="B3182" s="16" t="s">
        <v>4439</v>
      </c>
      <c r="C3182" s="16" t="s">
        <v>195</v>
      </c>
      <c r="D3182" s="16" t="s">
        <v>139</v>
      </c>
      <c r="E3182" s="16" t="n">
        <v>2</v>
      </c>
      <c r="F3182" s="16" t="n">
        <v>350</v>
      </c>
      <c r="G3182" s="16" t="n">
        <v>0.1</v>
      </c>
      <c r="H3182" s="16" t="s">
        <v>56</v>
      </c>
      <c r="I3182" s="16" t="s">
        <v>47</v>
      </c>
      <c r="J3182" s="16" t="n">
        <v>8</v>
      </c>
      <c r="K3182" s="16" t="n">
        <v>1</v>
      </c>
      <c r="L3182" s="16" t="s">
        <v>57</v>
      </c>
      <c r="M3182" s="16" t="str">
        <f aca="false">IF(COUNTIF($A$2:A3182,A3182)&gt;1,"DUPLICATE","")</f>
        <v/>
      </c>
    </row>
    <row r="3183" customFormat="false" ht="15" hidden="false" customHeight="false" outlineLevel="0" collapsed="false">
      <c r="A3183" s="16" t="s">
        <v>4443</v>
      </c>
      <c r="B3183" s="16" t="s">
        <v>4439</v>
      </c>
      <c r="C3183" s="16" t="s">
        <v>4444</v>
      </c>
      <c r="D3183" s="16" t="s">
        <v>119</v>
      </c>
      <c r="E3183" s="16" t="n">
        <v>3</v>
      </c>
      <c r="F3183" s="16" t="n">
        <v>252</v>
      </c>
      <c r="G3183" s="16" t="n">
        <v>0</v>
      </c>
      <c r="H3183" s="16" t="s">
        <v>39</v>
      </c>
      <c r="I3183" s="16" t="s">
        <v>71</v>
      </c>
      <c r="J3183" s="16" t="n">
        <v>3</v>
      </c>
      <c r="K3183" s="16" t="n">
        <v>4</v>
      </c>
      <c r="L3183" s="16" t="s">
        <v>41</v>
      </c>
      <c r="M3183" s="16" t="str">
        <f aca="false">IF(COUNTIF($A$2:A3183,A3183)&gt;1,"DUPLICATE","")</f>
        <v/>
      </c>
    </row>
    <row r="3184" customFormat="false" ht="15" hidden="false" customHeight="false" outlineLevel="0" collapsed="false">
      <c r="A3184" s="16" t="s">
        <v>4445</v>
      </c>
      <c r="B3184" s="16" t="s">
        <v>4439</v>
      </c>
      <c r="C3184" s="16" t="s">
        <v>1672</v>
      </c>
      <c r="D3184" s="16" t="s">
        <v>80</v>
      </c>
      <c r="E3184" s="16" t="n">
        <v>2</v>
      </c>
      <c r="F3184" s="16" t="n">
        <v>1492</v>
      </c>
      <c r="G3184" s="16" t="n">
        <v>0.05</v>
      </c>
      <c r="H3184" s="16" t="s">
        <v>56</v>
      </c>
      <c r="I3184" s="16" t="s">
        <v>40</v>
      </c>
      <c r="J3184" s="16" t="n">
        <v>5</v>
      </c>
      <c r="K3184" s="16" t="n">
        <v>4</v>
      </c>
      <c r="L3184" s="16" t="s">
        <v>41</v>
      </c>
      <c r="M3184" s="16" t="str">
        <f aca="false">IF(COUNTIF($A$2:A3184,A3184)&gt;1,"DUPLICATE","")</f>
        <v/>
      </c>
    </row>
    <row r="3185" customFormat="false" ht="15" hidden="false" customHeight="false" outlineLevel="0" collapsed="false">
      <c r="A3185" s="16" t="s">
        <v>4446</v>
      </c>
      <c r="B3185" s="16" t="s">
        <v>4439</v>
      </c>
      <c r="C3185" s="16" t="s">
        <v>235</v>
      </c>
      <c r="D3185" s="16" t="s">
        <v>222</v>
      </c>
      <c r="E3185" s="16" t="n">
        <v>2</v>
      </c>
      <c r="F3185" s="16" t="n">
        <v>1972</v>
      </c>
      <c r="G3185" s="16" t="n">
        <v>0</v>
      </c>
      <c r="H3185" s="16" t="s">
        <v>70</v>
      </c>
      <c r="I3185" s="16" t="s">
        <v>40</v>
      </c>
      <c r="J3185" s="16" t="n">
        <v>4</v>
      </c>
      <c r="K3185" s="16" t="n">
        <v>5</v>
      </c>
      <c r="L3185" s="16" t="s">
        <v>41</v>
      </c>
      <c r="M3185" s="16" t="str">
        <f aca="false">IF(COUNTIF($A$2:A3185,A3185)&gt;1,"DUPLICATE","")</f>
        <v/>
      </c>
    </row>
    <row r="3186" customFormat="false" ht="15" hidden="false" customHeight="false" outlineLevel="0" collapsed="false">
      <c r="A3186" s="16" t="s">
        <v>4447</v>
      </c>
      <c r="B3186" s="16" t="s">
        <v>4439</v>
      </c>
      <c r="C3186" s="16" t="s">
        <v>1582</v>
      </c>
      <c r="D3186" s="16" t="s">
        <v>146</v>
      </c>
      <c r="E3186" s="16" t="n">
        <v>1</v>
      </c>
      <c r="F3186" s="16" t="n">
        <v>451</v>
      </c>
      <c r="G3186" s="16" t="n">
        <v>0.05</v>
      </c>
      <c r="H3186" s="16" t="s">
        <v>483</v>
      </c>
      <c r="I3186" s="16" t="s">
        <v>60</v>
      </c>
      <c r="J3186" s="16" t="n">
        <v>2</v>
      </c>
      <c r="K3186" s="16" t="n">
        <v>5</v>
      </c>
      <c r="L3186" s="16" t="s">
        <v>41</v>
      </c>
      <c r="M3186" s="16" t="str">
        <f aca="false">IF(COUNTIF($A$2:A3186,A3186)&gt;1,"DUPLICATE","")</f>
        <v/>
      </c>
    </row>
    <row r="3187" customFormat="false" ht="15" hidden="false" customHeight="false" outlineLevel="0" collapsed="false">
      <c r="A3187" s="16" t="s">
        <v>4448</v>
      </c>
      <c r="B3187" s="16" t="s">
        <v>4439</v>
      </c>
      <c r="C3187" s="16" t="s">
        <v>2306</v>
      </c>
      <c r="D3187" s="16" t="s">
        <v>225</v>
      </c>
      <c r="E3187" s="16" t="n">
        <v>2</v>
      </c>
      <c r="F3187" s="16" t="n">
        <v>413</v>
      </c>
      <c r="G3187" s="16" t="n">
        <v>0.1</v>
      </c>
      <c r="H3187" s="16" t="s">
        <v>81</v>
      </c>
      <c r="I3187" s="16" t="s">
        <v>123</v>
      </c>
      <c r="J3187" s="16" t="n">
        <v>5</v>
      </c>
      <c r="K3187" s="16" t="n">
        <v>2</v>
      </c>
      <c r="L3187" s="16" t="s">
        <v>57</v>
      </c>
      <c r="M3187" s="16" t="str">
        <f aca="false">IF(COUNTIF($A$2:A3187,A3187)&gt;1,"DUPLICATE","")</f>
        <v/>
      </c>
    </row>
    <row r="3188" customFormat="false" ht="15" hidden="false" customHeight="false" outlineLevel="0" collapsed="false">
      <c r="A3188" s="16" t="s">
        <v>4449</v>
      </c>
      <c r="B3188" s="16" t="s">
        <v>4439</v>
      </c>
      <c r="C3188" s="16" t="s">
        <v>858</v>
      </c>
      <c r="D3188" s="16" t="s">
        <v>108</v>
      </c>
      <c r="E3188" s="16" t="n">
        <v>1</v>
      </c>
      <c r="F3188" s="16" t="n">
        <v>3606</v>
      </c>
      <c r="G3188" s="16" t="n">
        <v>0</v>
      </c>
      <c r="H3188" s="16" t="s">
        <v>67</v>
      </c>
      <c r="I3188" s="16" t="s">
        <v>60</v>
      </c>
      <c r="J3188" s="16" t="n">
        <v>3</v>
      </c>
      <c r="K3188" s="16" t="n">
        <v>4</v>
      </c>
      <c r="L3188" s="16" t="s">
        <v>41</v>
      </c>
      <c r="M3188" s="16" t="str">
        <f aca="false">IF(COUNTIF($A$2:A3188,A3188)&gt;1,"DUPLICATE","")</f>
        <v/>
      </c>
    </row>
    <row r="3189" customFormat="false" ht="15" hidden="false" customHeight="false" outlineLevel="0" collapsed="false">
      <c r="A3189" s="16" t="s">
        <v>4450</v>
      </c>
      <c r="B3189" s="16" t="s">
        <v>4439</v>
      </c>
      <c r="C3189" s="16" t="s">
        <v>450</v>
      </c>
      <c r="D3189" s="16" t="s">
        <v>92</v>
      </c>
      <c r="E3189" s="16" t="n">
        <v>3</v>
      </c>
      <c r="F3189" s="16" t="n">
        <v>3853</v>
      </c>
      <c r="G3189" s="16" t="n">
        <v>0.2</v>
      </c>
      <c r="H3189" s="16" t="s">
        <v>89</v>
      </c>
      <c r="I3189" s="16" t="s">
        <v>60</v>
      </c>
      <c r="J3189" s="16" t="n">
        <v>2</v>
      </c>
      <c r="K3189" s="16" t="n">
        <v>4</v>
      </c>
      <c r="L3189" s="16" t="s">
        <v>57</v>
      </c>
      <c r="M3189" s="16" t="str">
        <f aca="false">IF(COUNTIF($A$2:A3189,A3189)&gt;1,"DUPLICATE","")</f>
        <v/>
      </c>
    </row>
    <row r="3190" customFormat="false" ht="15" hidden="false" customHeight="false" outlineLevel="0" collapsed="false">
      <c r="A3190" s="16" t="s">
        <v>4451</v>
      </c>
      <c r="B3190" s="16" t="s">
        <v>4439</v>
      </c>
      <c r="C3190" s="16" t="s">
        <v>2984</v>
      </c>
      <c r="D3190" s="16" t="s">
        <v>291</v>
      </c>
      <c r="E3190" s="16" t="n">
        <v>2</v>
      </c>
      <c r="F3190" s="16" t="n">
        <v>1143</v>
      </c>
      <c r="G3190" s="16" t="n">
        <v>0.1</v>
      </c>
      <c r="H3190" s="16" t="s">
        <v>161</v>
      </c>
      <c r="I3190" s="16" t="s">
        <v>40</v>
      </c>
      <c r="J3190" s="16" t="n">
        <v>3</v>
      </c>
      <c r="K3190" s="16" t="n">
        <v>4</v>
      </c>
      <c r="L3190" s="16" t="s">
        <v>41</v>
      </c>
      <c r="M3190" s="16" t="str">
        <f aca="false">IF(COUNTIF($A$2:A3190,A3190)&gt;1,"DUPLICATE","")</f>
        <v/>
      </c>
    </row>
    <row r="3191" customFormat="false" ht="15" hidden="false" customHeight="false" outlineLevel="0" collapsed="false">
      <c r="A3191" s="16" t="s">
        <v>4452</v>
      </c>
      <c r="B3191" s="16" t="s">
        <v>4453</v>
      </c>
      <c r="C3191" s="16" t="s">
        <v>1831</v>
      </c>
      <c r="D3191" s="16" t="s">
        <v>396</v>
      </c>
      <c r="E3191" s="16" t="n">
        <v>1</v>
      </c>
      <c r="F3191" s="16" t="n">
        <v>5741</v>
      </c>
      <c r="G3191" s="16" t="n">
        <v>0.05</v>
      </c>
      <c r="H3191" s="16" t="s">
        <v>112</v>
      </c>
      <c r="I3191" s="16" t="s">
        <v>60</v>
      </c>
      <c r="J3191" s="16" t="n">
        <v>2</v>
      </c>
      <c r="K3191" s="16" t="n">
        <v>4</v>
      </c>
      <c r="L3191" s="16" t="s">
        <v>41</v>
      </c>
      <c r="M3191" s="16" t="str">
        <f aca="false">IF(COUNTIF($A$2:A3191,A3191)&gt;1,"DUPLICATE","")</f>
        <v/>
      </c>
    </row>
    <row r="3192" customFormat="false" ht="15" hidden="false" customHeight="false" outlineLevel="0" collapsed="false">
      <c r="A3192" s="16" t="s">
        <v>4454</v>
      </c>
      <c r="B3192" s="16" t="s">
        <v>4439</v>
      </c>
      <c r="C3192" s="16" t="s">
        <v>1053</v>
      </c>
      <c r="D3192" s="16" t="s">
        <v>300</v>
      </c>
      <c r="E3192" s="16" t="n">
        <v>2</v>
      </c>
      <c r="F3192" s="16" t="n">
        <v>2566</v>
      </c>
      <c r="G3192" s="16" t="n">
        <v>0.05</v>
      </c>
      <c r="H3192" s="16" t="s">
        <v>565</v>
      </c>
      <c r="I3192" s="16" t="s">
        <v>71</v>
      </c>
      <c r="J3192" s="16" t="n">
        <v>3</v>
      </c>
      <c r="K3192" s="16" t="n">
        <v>5</v>
      </c>
      <c r="L3192" s="16" t="s">
        <v>41</v>
      </c>
      <c r="M3192" s="16" t="str">
        <f aca="false">IF(COUNTIF($A$2:A3192,A3192)&gt;1,"DUPLICATE","")</f>
        <v/>
      </c>
    </row>
    <row r="3193" customFormat="false" ht="15" hidden="false" customHeight="false" outlineLevel="0" collapsed="false">
      <c r="A3193" s="16" t="s">
        <v>4455</v>
      </c>
      <c r="B3193" s="16" t="s">
        <v>4439</v>
      </c>
      <c r="C3193" s="16" t="s">
        <v>336</v>
      </c>
      <c r="D3193" s="16" t="s">
        <v>111</v>
      </c>
      <c r="E3193" s="16" t="n">
        <v>2</v>
      </c>
      <c r="F3193" s="16" t="n">
        <v>993</v>
      </c>
      <c r="G3193" s="16" t="n">
        <v>0.1</v>
      </c>
      <c r="H3193" s="16" t="s">
        <v>208</v>
      </c>
      <c r="I3193" s="16" t="s">
        <v>60</v>
      </c>
      <c r="J3193" s="16" t="n">
        <v>5</v>
      </c>
      <c r="K3193" s="16" t="n">
        <v>4</v>
      </c>
      <c r="L3193" s="16" t="s">
        <v>41</v>
      </c>
      <c r="M3193" s="16" t="str">
        <f aca="false">IF(COUNTIF($A$2:A3193,A3193)&gt;1,"DUPLICATE","")</f>
        <v/>
      </c>
    </row>
    <row r="3194" customFormat="false" ht="15" hidden="false" customHeight="false" outlineLevel="0" collapsed="false">
      <c r="A3194" s="16" t="s">
        <v>4456</v>
      </c>
      <c r="B3194" s="16" t="s">
        <v>4439</v>
      </c>
      <c r="C3194" s="16" t="s">
        <v>4457</v>
      </c>
      <c r="D3194" s="16" t="s">
        <v>99</v>
      </c>
      <c r="E3194" s="16" t="n">
        <v>2</v>
      </c>
      <c r="F3194" s="16" t="n">
        <v>699</v>
      </c>
      <c r="G3194" s="16" t="n">
        <v>0.1</v>
      </c>
      <c r="H3194" s="16" t="s">
        <v>39</v>
      </c>
      <c r="I3194" s="16" t="s">
        <v>60</v>
      </c>
      <c r="J3194" s="16" t="n">
        <v>4</v>
      </c>
      <c r="K3194" s="16" t="n">
        <v>4</v>
      </c>
      <c r="L3194" s="16" t="s">
        <v>41</v>
      </c>
      <c r="M3194" s="16" t="str">
        <f aca="false">IF(COUNTIF($A$2:A3194,A3194)&gt;1,"DUPLICATE","")</f>
        <v/>
      </c>
    </row>
    <row r="3195" customFormat="false" ht="15" hidden="false" customHeight="false" outlineLevel="0" collapsed="false">
      <c r="A3195" s="16" t="s">
        <v>4458</v>
      </c>
      <c r="B3195" s="16" t="s">
        <v>4439</v>
      </c>
      <c r="C3195" s="16" t="s">
        <v>2838</v>
      </c>
      <c r="D3195" s="16" t="s">
        <v>259</v>
      </c>
      <c r="E3195" s="16" t="n">
        <v>2</v>
      </c>
      <c r="F3195" s="16" t="n">
        <v>511</v>
      </c>
      <c r="G3195" s="16" t="n">
        <v>0</v>
      </c>
      <c r="H3195" s="16" t="s">
        <v>81</v>
      </c>
      <c r="I3195" s="16"/>
      <c r="J3195" s="16" t="n">
        <v>3</v>
      </c>
      <c r="K3195" s="16" t="n">
        <v>5</v>
      </c>
      <c r="L3195" s="16" t="s">
        <v>41</v>
      </c>
      <c r="M3195" s="16" t="str">
        <f aca="false">IF(COUNTIF($A$2:A3195,A3195)&gt;1,"DUPLICATE","")</f>
        <v/>
      </c>
    </row>
    <row r="3196" customFormat="false" ht="15" hidden="false" customHeight="false" outlineLevel="0" collapsed="false">
      <c r="A3196" s="16" t="s">
        <v>4459</v>
      </c>
      <c r="B3196" s="16" t="s">
        <v>4439</v>
      </c>
      <c r="C3196" s="16" t="s">
        <v>776</v>
      </c>
      <c r="D3196" s="16" t="s">
        <v>412</v>
      </c>
      <c r="E3196" s="16" t="n">
        <v>1</v>
      </c>
      <c r="F3196" s="16" t="n">
        <v>1041</v>
      </c>
      <c r="G3196" s="16" t="n">
        <v>0.15</v>
      </c>
      <c r="H3196" s="16" t="s">
        <v>241</v>
      </c>
      <c r="I3196" s="16" t="s">
        <v>60</v>
      </c>
      <c r="J3196" s="16" t="n">
        <v>6</v>
      </c>
      <c r="K3196" s="16" t="n">
        <v>4</v>
      </c>
      <c r="L3196" s="16" t="s">
        <v>41</v>
      </c>
      <c r="M3196" s="16" t="str">
        <f aca="false">IF(COUNTIF($A$2:A3196,A3196)&gt;1,"DUPLICATE","")</f>
        <v/>
      </c>
    </row>
    <row r="3197" customFormat="false" ht="15" hidden="false" customHeight="false" outlineLevel="0" collapsed="false">
      <c r="A3197" s="16" t="s">
        <v>4460</v>
      </c>
      <c r="B3197" s="16" t="s">
        <v>4461</v>
      </c>
      <c r="C3197" s="16" t="s">
        <v>678</v>
      </c>
      <c r="D3197" s="16" t="s">
        <v>136</v>
      </c>
      <c r="E3197" s="16" t="n">
        <v>1</v>
      </c>
      <c r="F3197" s="16" t="n">
        <v>2129</v>
      </c>
      <c r="G3197" s="16" t="n">
        <v>0.05</v>
      </c>
      <c r="H3197" s="16" t="s">
        <v>81</v>
      </c>
      <c r="I3197" s="16" t="s">
        <v>60</v>
      </c>
      <c r="J3197" s="16" t="n">
        <v>4</v>
      </c>
      <c r="K3197" s="16" t="n">
        <v>4</v>
      </c>
      <c r="L3197" s="16" t="s">
        <v>41</v>
      </c>
      <c r="M3197" s="16" t="str">
        <f aca="false">IF(COUNTIF($A$2:A3197,A3197)&gt;1,"DUPLICATE","")</f>
        <v/>
      </c>
    </row>
    <row r="3198" customFormat="false" ht="15" hidden="false" customHeight="false" outlineLevel="0" collapsed="false">
      <c r="A3198" s="16" t="s">
        <v>4462</v>
      </c>
      <c r="B3198" s="16" t="s">
        <v>4461</v>
      </c>
      <c r="C3198" s="16" t="s">
        <v>243</v>
      </c>
      <c r="D3198" s="16" t="s">
        <v>92</v>
      </c>
      <c r="E3198" s="16" t="n">
        <v>1</v>
      </c>
      <c r="F3198" s="16" t="n">
        <v>3816</v>
      </c>
      <c r="G3198" s="16" t="n">
        <v>0</v>
      </c>
      <c r="H3198" s="16" t="s">
        <v>130</v>
      </c>
      <c r="I3198" s="16" t="s">
        <v>71</v>
      </c>
      <c r="J3198" s="16" t="n">
        <v>3</v>
      </c>
      <c r="K3198" s="16" t="n">
        <v>5</v>
      </c>
      <c r="L3198" s="16" t="s">
        <v>41</v>
      </c>
      <c r="M3198" s="16" t="str">
        <f aca="false">IF(COUNTIF($A$2:A3198,A3198)&gt;1,"DUPLICATE","")</f>
        <v/>
      </c>
    </row>
    <row r="3199" customFormat="false" ht="15" hidden="false" customHeight="false" outlineLevel="0" collapsed="false">
      <c r="A3199" s="16" t="s">
        <v>4463</v>
      </c>
      <c r="B3199" s="16" t="s">
        <v>4461</v>
      </c>
      <c r="C3199" s="16" t="s">
        <v>1384</v>
      </c>
      <c r="D3199" s="16" t="s">
        <v>115</v>
      </c>
      <c r="E3199" s="16" t="n">
        <v>1</v>
      </c>
      <c r="F3199" s="16" t="s">
        <v>4464</v>
      </c>
      <c r="G3199" s="16" t="n">
        <v>0.1</v>
      </c>
      <c r="H3199" s="16" t="s">
        <v>130</v>
      </c>
      <c r="I3199" s="16" t="s">
        <v>60</v>
      </c>
      <c r="J3199" s="16" t="n">
        <v>3</v>
      </c>
      <c r="K3199" s="16" t="n">
        <v>5</v>
      </c>
      <c r="L3199" s="16" t="s">
        <v>41</v>
      </c>
      <c r="M3199" s="16" t="str">
        <f aca="false">IF(COUNTIF($A$2:A3199,A3199)&gt;1,"DUPLICATE","")</f>
        <v/>
      </c>
    </row>
    <row r="3200" customFormat="false" ht="15" hidden="false" customHeight="false" outlineLevel="0" collapsed="false">
      <c r="A3200" s="16" t="s">
        <v>4465</v>
      </c>
      <c r="B3200" s="16" t="s">
        <v>4461</v>
      </c>
      <c r="C3200" s="16" t="s">
        <v>395</v>
      </c>
      <c r="D3200" s="16" t="s">
        <v>149</v>
      </c>
      <c r="E3200" s="16" t="n">
        <v>1</v>
      </c>
      <c r="F3200" s="16" t="n">
        <v>1619</v>
      </c>
      <c r="G3200" s="16" t="n">
        <v>0.05</v>
      </c>
      <c r="H3200" s="16" t="s">
        <v>81</v>
      </c>
      <c r="I3200" s="16" t="s">
        <v>40</v>
      </c>
      <c r="J3200" s="16" t="n">
        <v>2</v>
      </c>
      <c r="K3200" s="16" t="n">
        <v>4</v>
      </c>
      <c r="L3200" s="16" t="s">
        <v>41</v>
      </c>
      <c r="M3200" s="16" t="str">
        <f aca="false">IF(COUNTIF($A$2:A3200,A3200)&gt;1,"DUPLICATE","")</f>
        <v/>
      </c>
    </row>
    <row r="3201" customFormat="false" ht="15" hidden="false" customHeight="false" outlineLevel="0" collapsed="false">
      <c r="A3201" s="16" t="s">
        <v>4466</v>
      </c>
      <c r="B3201" s="16" t="s">
        <v>4461</v>
      </c>
      <c r="C3201" s="16" t="s">
        <v>2098</v>
      </c>
      <c r="D3201" s="16" t="s">
        <v>385</v>
      </c>
      <c r="E3201" s="16" t="n">
        <v>2</v>
      </c>
      <c r="F3201" s="16" t="n">
        <v>287</v>
      </c>
      <c r="G3201" s="16" t="n">
        <v>0.05</v>
      </c>
      <c r="H3201" s="16" t="s">
        <v>112</v>
      </c>
      <c r="I3201" s="16"/>
      <c r="J3201" s="16" t="n">
        <v>2</v>
      </c>
      <c r="K3201" s="16" t="n">
        <v>4</v>
      </c>
      <c r="L3201" s="16" t="s">
        <v>41</v>
      </c>
      <c r="M3201" s="16" t="str">
        <f aca="false">IF(COUNTIF($A$2:A3201,A3201)&gt;1,"DUPLICATE","")</f>
        <v/>
      </c>
    </row>
    <row r="3202" customFormat="false" ht="15" hidden="false" customHeight="false" outlineLevel="0" collapsed="false">
      <c r="A3202" s="16" t="s">
        <v>4467</v>
      </c>
      <c r="B3202" s="16" t="s">
        <v>4461</v>
      </c>
      <c r="C3202" s="16" t="s">
        <v>728</v>
      </c>
      <c r="D3202" s="16" t="s">
        <v>173</v>
      </c>
      <c r="E3202" s="16" t="n">
        <v>3</v>
      </c>
      <c r="F3202" s="16" t="s">
        <v>4468</v>
      </c>
      <c r="G3202" s="16" t="n">
        <v>0.2</v>
      </c>
      <c r="H3202" s="16" t="s">
        <v>565</v>
      </c>
      <c r="I3202" s="16" t="s">
        <v>71</v>
      </c>
      <c r="J3202" s="16" t="n">
        <v>3</v>
      </c>
      <c r="K3202" s="16" t="n">
        <v>5</v>
      </c>
      <c r="L3202" s="16" t="s">
        <v>41</v>
      </c>
      <c r="M3202" s="16" t="str">
        <f aca="false">IF(COUNTIF($A$2:A3202,A3202)&gt;1,"DUPLICATE","")</f>
        <v/>
      </c>
    </row>
    <row r="3203" customFormat="false" ht="15" hidden="false" customHeight="false" outlineLevel="0" collapsed="false">
      <c r="A3203" s="16" t="s">
        <v>4469</v>
      </c>
      <c r="B3203" s="16" t="s">
        <v>4461</v>
      </c>
      <c r="C3203" s="16" t="s">
        <v>1985</v>
      </c>
      <c r="D3203" s="16" t="s">
        <v>126</v>
      </c>
      <c r="E3203" s="16" t="n">
        <v>2</v>
      </c>
      <c r="F3203" s="16" t="n">
        <v>389</v>
      </c>
      <c r="G3203" s="16" t="n">
        <v>0.05</v>
      </c>
      <c r="H3203" s="16" t="s">
        <v>39</v>
      </c>
      <c r="I3203" s="16" t="s">
        <v>60</v>
      </c>
      <c r="J3203" s="16" t="n">
        <v>5</v>
      </c>
      <c r="K3203" s="16" t="n">
        <v>5</v>
      </c>
      <c r="L3203" s="16" t="s">
        <v>41</v>
      </c>
      <c r="M3203" s="16" t="str">
        <f aca="false">IF(COUNTIF($A$2:A3203,A3203)&gt;1,"DUPLICATE","")</f>
        <v/>
      </c>
    </row>
    <row r="3204" customFormat="false" ht="15" hidden="false" customHeight="false" outlineLevel="0" collapsed="false">
      <c r="A3204" s="16" t="s">
        <v>4470</v>
      </c>
      <c r="B3204" s="16" t="s">
        <v>4461</v>
      </c>
      <c r="C3204" s="16" t="s">
        <v>704</v>
      </c>
      <c r="D3204" s="16" t="s">
        <v>51</v>
      </c>
      <c r="E3204" s="16" t="n">
        <v>1</v>
      </c>
      <c r="F3204" s="16" t="n">
        <v>2357</v>
      </c>
      <c r="G3204" s="16" t="n">
        <v>0.05</v>
      </c>
      <c r="H3204" s="16" t="s">
        <v>56</v>
      </c>
      <c r="I3204" s="16" t="s">
        <v>47</v>
      </c>
      <c r="J3204" s="16" t="n">
        <v>6</v>
      </c>
      <c r="K3204" s="16" t="n">
        <v>3</v>
      </c>
      <c r="L3204" s="16" t="s">
        <v>41</v>
      </c>
      <c r="M3204" s="16" t="str">
        <f aca="false">IF(COUNTIF($A$2:A3204,A3204)&gt;1,"DUPLICATE","")</f>
        <v/>
      </c>
    </row>
    <row r="3205" customFormat="false" ht="15" hidden="false" customHeight="false" outlineLevel="0" collapsed="false">
      <c r="A3205" s="16" t="s">
        <v>4471</v>
      </c>
      <c r="B3205" s="16" t="s">
        <v>4461</v>
      </c>
      <c r="C3205" s="16" t="s">
        <v>875</v>
      </c>
      <c r="D3205" s="16" t="s">
        <v>250</v>
      </c>
      <c r="E3205" s="16" t="n">
        <v>4</v>
      </c>
      <c r="F3205" s="16" t="n">
        <v>711</v>
      </c>
      <c r="G3205" s="16" t="n">
        <v>0.1</v>
      </c>
      <c r="H3205" s="16" t="s">
        <v>89</v>
      </c>
      <c r="I3205" s="16" t="s">
        <v>60</v>
      </c>
      <c r="J3205" s="16" t="n">
        <v>3</v>
      </c>
      <c r="K3205" s="16" t="n">
        <v>4</v>
      </c>
      <c r="L3205" s="16" t="s">
        <v>41</v>
      </c>
      <c r="M3205" s="16" t="str">
        <f aca="false">IF(COUNTIF($A$2:A3205,A3205)&gt;1,"DUPLICATE","")</f>
        <v/>
      </c>
    </row>
    <row r="3206" customFormat="false" ht="15" hidden="false" customHeight="false" outlineLevel="0" collapsed="false">
      <c r="A3206" s="16" t="s">
        <v>4472</v>
      </c>
      <c r="B3206" s="16" t="s">
        <v>4461</v>
      </c>
      <c r="C3206" s="16" t="s">
        <v>290</v>
      </c>
      <c r="D3206" s="16" t="s">
        <v>165</v>
      </c>
      <c r="E3206" s="16" t="n">
        <v>1</v>
      </c>
      <c r="F3206" s="16" t="n">
        <v>940</v>
      </c>
      <c r="G3206" s="16" t="n">
        <v>0.1</v>
      </c>
      <c r="H3206" s="16" t="s">
        <v>70</v>
      </c>
      <c r="I3206" s="16" t="s">
        <v>60</v>
      </c>
      <c r="J3206" s="16" t="n">
        <v>5</v>
      </c>
      <c r="K3206" s="16" t="n">
        <v>3</v>
      </c>
      <c r="L3206" s="16" t="s">
        <v>57</v>
      </c>
      <c r="M3206" s="16" t="str">
        <f aca="false">IF(COUNTIF($A$2:A3206,A3206)&gt;1,"DUPLICATE","")</f>
        <v/>
      </c>
    </row>
    <row r="3207" customFormat="false" ht="15" hidden="false" customHeight="false" outlineLevel="0" collapsed="false">
      <c r="A3207" s="16" t="s">
        <v>4473</v>
      </c>
      <c r="B3207" s="16" t="s">
        <v>4461</v>
      </c>
      <c r="C3207" s="16" t="s">
        <v>2016</v>
      </c>
      <c r="D3207" s="16" t="s">
        <v>721</v>
      </c>
      <c r="E3207" s="16" t="n">
        <v>1</v>
      </c>
      <c r="F3207" s="16" t="n">
        <v>500</v>
      </c>
      <c r="G3207" s="16" t="n">
        <v>0.05</v>
      </c>
      <c r="H3207" s="16" t="s">
        <v>70</v>
      </c>
      <c r="I3207" s="16" t="s">
        <v>71</v>
      </c>
      <c r="J3207" s="16" t="n">
        <v>6</v>
      </c>
      <c r="K3207" s="16" t="n">
        <v>3</v>
      </c>
      <c r="L3207" s="16" t="s">
        <v>41</v>
      </c>
      <c r="M3207" s="16" t="str">
        <f aca="false">IF(COUNTIF($A$2:A3207,A3207)&gt;1,"DUPLICATE","")</f>
        <v/>
      </c>
    </row>
    <row r="3208" customFormat="false" ht="15" hidden="false" customHeight="false" outlineLevel="0" collapsed="false">
      <c r="A3208" s="16" t="s">
        <v>4474</v>
      </c>
      <c r="B3208" s="16" t="s">
        <v>4461</v>
      </c>
      <c r="C3208" s="16" t="s">
        <v>374</v>
      </c>
      <c r="D3208" s="16" t="s">
        <v>412</v>
      </c>
      <c r="E3208" s="16" t="n">
        <v>1</v>
      </c>
      <c r="F3208" s="16" t="n">
        <v>1007</v>
      </c>
      <c r="G3208" s="16" t="n">
        <v>0.2</v>
      </c>
      <c r="H3208" s="16" t="s">
        <v>112</v>
      </c>
      <c r="I3208" s="16" t="s">
        <v>47</v>
      </c>
      <c r="J3208" s="16" t="n">
        <v>4</v>
      </c>
      <c r="K3208" s="16" t="n">
        <v>4</v>
      </c>
      <c r="L3208" s="16" t="s">
        <v>57</v>
      </c>
      <c r="M3208" s="16" t="str">
        <f aca="false">IF(COUNTIF($A$2:A3208,A3208)&gt;1,"DUPLICATE","")</f>
        <v/>
      </c>
    </row>
    <row r="3209" customFormat="false" ht="15" hidden="false" customHeight="false" outlineLevel="0" collapsed="false">
      <c r="A3209" s="16" t="s">
        <v>4475</v>
      </c>
      <c r="B3209" s="16" t="s">
        <v>4461</v>
      </c>
      <c r="C3209" s="16" t="s">
        <v>245</v>
      </c>
      <c r="D3209" s="16" t="s">
        <v>51</v>
      </c>
      <c r="E3209" s="16" t="n">
        <v>2</v>
      </c>
      <c r="F3209" s="16" t="n">
        <v>2384</v>
      </c>
      <c r="G3209" s="16" t="n">
        <v>0.05</v>
      </c>
      <c r="H3209" s="16" t="s">
        <v>39</v>
      </c>
      <c r="I3209" s="16" t="s">
        <v>71</v>
      </c>
      <c r="J3209" s="16" t="n">
        <v>7</v>
      </c>
      <c r="K3209" s="16" t="n">
        <v>3</v>
      </c>
      <c r="L3209" s="16" t="s">
        <v>41</v>
      </c>
      <c r="M3209" s="16" t="str">
        <f aca="false">IF(COUNTIF($A$2:A3209,A3209)&gt;1,"DUPLICATE","")</f>
        <v/>
      </c>
    </row>
    <row r="3210" customFormat="false" ht="15" hidden="false" customHeight="false" outlineLevel="0" collapsed="false">
      <c r="A3210" s="16" t="s">
        <v>4476</v>
      </c>
      <c r="B3210" s="16" t="s">
        <v>4477</v>
      </c>
      <c r="C3210" s="16" t="s">
        <v>783</v>
      </c>
      <c r="D3210" s="16" t="s">
        <v>142</v>
      </c>
      <c r="E3210" s="16" t="n">
        <v>2</v>
      </c>
      <c r="F3210" s="16" t="n">
        <v>616</v>
      </c>
      <c r="G3210" s="16" t="n">
        <v>0</v>
      </c>
      <c r="H3210" s="16" t="s">
        <v>56</v>
      </c>
      <c r="I3210" s="16" t="s">
        <v>60</v>
      </c>
      <c r="J3210" s="16" t="n">
        <v>4</v>
      </c>
      <c r="K3210" s="16" t="n">
        <v>4</v>
      </c>
      <c r="L3210" s="16" t="s">
        <v>41</v>
      </c>
      <c r="M3210" s="16" t="str">
        <f aca="false">IF(COUNTIF($A$2:A3210,A3210)&gt;1,"DUPLICATE","")</f>
        <v/>
      </c>
    </row>
    <row r="3211" customFormat="false" ht="15" hidden="false" customHeight="false" outlineLevel="0" collapsed="false">
      <c r="A3211" s="16" t="s">
        <v>4478</v>
      </c>
      <c r="B3211" s="16" t="s">
        <v>4477</v>
      </c>
      <c r="C3211" s="16" t="s">
        <v>1823</v>
      </c>
      <c r="D3211" s="16" t="s">
        <v>160</v>
      </c>
      <c r="E3211" s="16" t="n">
        <v>1</v>
      </c>
      <c r="F3211" s="16" t="n">
        <v>1749</v>
      </c>
      <c r="G3211" s="16" t="n">
        <v>0</v>
      </c>
      <c r="H3211" s="16" t="s">
        <v>483</v>
      </c>
      <c r="I3211" s="16" t="s">
        <v>60</v>
      </c>
      <c r="J3211" s="16" t="n">
        <v>3</v>
      </c>
      <c r="K3211" s="16" t="n">
        <v>4</v>
      </c>
      <c r="L3211" s="16" t="s">
        <v>41</v>
      </c>
      <c r="M3211" s="16" t="str">
        <f aca="false">IF(COUNTIF($A$2:A3211,A3211)&gt;1,"DUPLICATE","")</f>
        <v/>
      </c>
    </row>
    <row r="3212" customFormat="false" ht="15" hidden="false" customHeight="false" outlineLevel="0" collapsed="false">
      <c r="A3212" s="16" t="s">
        <v>4479</v>
      </c>
      <c r="B3212" s="16" t="s">
        <v>4477</v>
      </c>
      <c r="C3212" s="16" t="s">
        <v>268</v>
      </c>
      <c r="D3212" s="16" t="s">
        <v>126</v>
      </c>
      <c r="E3212" s="16" t="n">
        <v>1</v>
      </c>
      <c r="F3212" s="16" t="n">
        <v>412</v>
      </c>
      <c r="G3212" s="16" t="n">
        <v>0</v>
      </c>
      <c r="H3212" s="16" t="s">
        <v>112</v>
      </c>
      <c r="I3212" s="16" t="s">
        <v>60</v>
      </c>
      <c r="J3212" s="16" t="n">
        <v>4</v>
      </c>
      <c r="K3212" s="16" t="n">
        <v>3</v>
      </c>
      <c r="L3212" s="16" t="s">
        <v>57</v>
      </c>
      <c r="M3212" s="16" t="str">
        <f aca="false">IF(COUNTIF($A$2:A3212,A3212)&gt;1,"DUPLICATE","")</f>
        <v/>
      </c>
    </row>
    <row r="3213" customFormat="false" ht="15" hidden="false" customHeight="false" outlineLevel="0" collapsed="false">
      <c r="A3213" s="16" t="s">
        <v>4480</v>
      </c>
      <c r="B3213" s="16" t="s">
        <v>4477</v>
      </c>
      <c r="C3213" s="16" t="s">
        <v>2268</v>
      </c>
      <c r="D3213" s="16" t="s">
        <v>191</v>
      </c>
      <c r="E3213" s="16" t="n">
        <v>1</v>
      </c>
      <c r="F3213" s="16" t="n">
        <v>414</v>
      </c>
      <c r="G3213" s="16" t="n">
        <v>0.15</v>
      </c>
      <c r="H3213" s="16" t="s">
        <v>46</v>
      </c>
      <c r="I3213" s="16" t="s">
        <v>71</v>
      </c>
      <c r="J3213" s="16" t="n">
        <v>5</v>
      </c>
      <c r="K3213" s="16" t="n">
        <v>4</v>
      </c>
      <c r="L3213" s="16" t="s">
        <v>41</v>
      </c>
      <c r="M3213" s="16" t="str">
        <f aca="false">IF(COUNTIF($A$2:A3213,A3213)&gt;1,"DUPLICATE","")</f>
        <v/>
      </c>
    </row>
    <row r="3214" customFormat="false" ht="15" hidden="false" customHeight="false" outlineLevel="0" collapsed="false">
      <c r="A3214" s="16" t="s">
        <v>4481</v>
      </c>
      <c r="B3214" s="16" t="s">
        <v>4477</v>
      </c>
      <c r="C3214" s="16" t="s">
        <v>1692</v>
      </c>
      <c r="D3214" s="16" t="s">
        <v>393</v>
      </c>
      <c r="E3214" s="16" t="n">
        <v>2</v>
      </c>
      <c r="F3214" s="16" t="n">
        <v>515</v>
      </c>
      <c r="G3214" s="16" t="n">
        <v>0.1</v>
      </c>
      <c r="H3214" s="16" t="s">
        <v>56</v>
      </c>
      <c r="I3214" s="16" t="s">
        <v>47</v>
      </c>
      <c r="J3214" s="16" t="n">
        <v>6</v>
      </c>
      <c r="K3214" s="16" t="n">
        <v>4</v>
      </c>
      <c r="L3214" s="16" t="s">
        <v>41</v>
      </c>
      <c r="M3214" s="16" t="str">
        <f aca="false">IF(COUNTIF($A$2:A3214,A3214)&gt;1,"DUPLICATE","")</f>
        <v/>
      </c>
    </row>
    <row r="3215" customFormat="false" ht="15" hidden="false" customHeight="false" outlineLevel="0" collapsed="false">
      <c r="A3215" s="16" t="s">
        <v>4482</v>
      </c>
      <c r="B3215" s="16" t="s">
        <v>4477</v>
      </c>
      <c r="C3215" s="16" t="s">
        <v>1287</v>
      </c>
      <c r="D3215" s="16" t="s">
        <v>111</v>
      </c>
      <c r="E3215" s="16" t="n">
        <v>1</v>
      </c>
      <c r="F3215" s="16" t="n">
        <v>1017</v>
      </c>
      <c r="G3215" s="16" t="n">
        <v>0</v>
      </c>
      <c r="H3215" s="16" t="s">
        <v>70</v>
      </c>
      <c r="I3215" s="16" t="s">
        <v>40</v>
      </c>
      <c r="J3215" s="16" t="n">
        <v>5</v>
      </c>
      <c r="K3215" s="16" t="n">
        <v>4</v>
      </c>
      <c r="L3215" s="16" t="s">
        <v>41</v>
      </c>
      <c r="M3215" s="16" t="str">
        <f aca="false">IF(COUNTIF($A$2:A3215,A3215)&gt;1,"DUPLICATE","")</f>
        <v/>
      </c>
    </row>
    <row r="3216" customFormat="false" ht="15" hidden="false" customHeight="false" outlineLevel="0" collapsed="false">
      <c r="A3216" s="16" t="s">
        <v>4483</v>
      </c>
      <c r="B3216" s="16" t="s">
        <v>4477</v>
      </c>
      <c r="C3216" s="16" t="s">
        <v>973</v>
      </c>
      <c r="D3216" s="16" t="s">
        <v>440</v>
      </c>
      <c r="E3216" s="16" t="n">
        <v>1</v>
      </c>
      <c r="F3216" s="16" t="n">
        <v>1464</v>
      </c>
      <c r="G3216" s="16" t="n">
        <v>0.05</v>
      </c>
      <c r="H3216" s="16" t="s">
        <v>56</v>
      </c>
      <c r="I3216" s="16" t="s">
        <v>60</v>
      </c>
      <c r="J3216" s="16" t="n">
        <v>5</v>
      </c>
      <c r="K3216" s="16" t="n">
        <v>5</v>
      </c>
      <c r="L3216" s="16" t="s">
        <v>41</v>
      </c>
      <c r="M3216" s="16" t="str">
        <f aca="false">IF(COUNTIF($A$2:A3216,A3216)&gt;1,"DUPLICATE","")</f>
        <v/>
      </c>
    </row>
    <row r="3217" customFormat="false" ht="15" hidden="false" customHeight="false" outlineLevel="0" collapsed="false">
      <c r="A3217" s="16" t="s">
        <v>4484</v>
      </c>
      <c r="B3217" s="16" t="s">
        <v>4477</v>
      </c>
      <c r="C3217" s="16" t="s">
        <v>585</v>
      </c>
      <c r="D3217" s="16" t="s">
        <v>136</v>
      </c>
      <c r="E3217" s="16" t="n">
        <v>1</v>
      </c>
      <c r="F3217" s="16" t="n">
        <v>2175</v>
      </c>
      <c r="G3217" s="16" t="n">
        <v>0.15</v>
      </c>
      <c r="H3217" s="16" t="s">
        <v>130</v>
      </c>
      <c r="I3217" s="16" t="s">
        <v>60</v>
      </c>
      <c r="J3217" s="16" t="n">
        <v>3</v>
      </c>
      <c r="K3217" s="16" t="n">
        <v>5</v>
      </c>
      <c r="L3217" s="16" t="s">
        <v>41</v>
      </c>
      <c r="M3217" s="16" t="str">
        <f aca="false">IF(COUNTIF($A$2:A3217,A3217)&gt;1,"DUPLICATE","")</f>
        <v/>
      </c>
    </row>
    <row r="3218" customFormat="false" ht="15" hidden="false" customHeight="false" outlineLevel="0" collapsed="false">
      <c r="A3218" s="16" t="s">
        <v>4485</v>
      </c>
      <c r="B3218" s="16" t="s">
        <v>4477</v>
      </c>
      <c r="C3218" s="16" t="s">
        <v>1423</v>
      </c>
      <c r="D3218" s="16" t="s">
        <v>254</v>
      </c>
      <c r="E3218" s="16" t="n">
        <v>2</v>
      </c>
      <c r="F3218" s="16" t="n">
        <v>966</v>
      </c>
      <c r="G3218" s="16" t="n">
        <v>0.3</v>
      </c>
      <c r="H3218" s="16" t="s">
        <v>112</v>
      </c>
      <c r="I3218" s="16"/>
      <c r="J3218" s="16" t="n">
        <v>3</v>
      </c>
      <c r="K3218" s="16" t="n">
        <v>5</v>
      </c>
      <c r="L3218" s="16" t="s">
        <v>41</v>
      </c>
      <c r="M3218" s="16" t="str">
        <f aca="false">IF(COUNTIF($A$2:A3218,A3218)&gt;1,"DUPLICATE","")</f>
        <v/>
      </c>
    </row>
    <row r="3219" customFormat="false" ht="15" hidden="false" customHeight="false" outlineLevel="0" collapsed="false">
      <c r="A3219" s="16" t="s">
        <v>4486</v>
      </c>
      <c r="B3219" s="16" t="s">
        <v>4477</v>
      </c>
      <c r="C3219" s="16" t="s">
        <v>1738</v>
      </c>
      <c r="D3219" s="16" t="s">
        <v>211</v>
      </c>
      <c r="E3219" s="16" t="n">
        <v>2</v>
      </c>
      <c r="F3219" s="16" t="n">
        <v>1305</v>
      </c>
      <c r="G3219" s="16" t="n">
        <v>0</v>
      </c>
      <c r="H3219" s="16" t="s">
        <v>67</v>
      </c>
      <c r="I3219" s="16" t="s">
        <v>100</v>
      </c>
      <c r="J3219" s="16" t="n">
        <v>2</v>
      </c>
      <c r="K3219" s="16" t="n">
        <v>5</v>
      </c>
      <c r="L3219" s="16" t="s">
        <v>41</v>
      </c>
      <c r="M3219" s="16" t="str">
        <f aca="false">IF(COUNTIF($A$2:A3219,A3219)&gt;1,"DUPLICATE","")</f>
        <v/>
      </c>
    </row>
    <row r="3220" customFormat="false" ht="15" hidden="false" customHeight="false" outlineLevel="0" collapsed="false">
      <c r="A3220" s="16" t="s">
        <v>4487</v>
      </c>
      <c r="B3220" s="16" t="s">
        <v>4477</v>
      </c>
      <c r="C3220" s="16" t="s">
        <v>2816</v>
      </c>
      <c r="D3220" s="16" t="s">
        <v>99</v>
      </c>
      <c r="E3220" s="16" t="n">
        <v>1</v>
      </c>
      <c r="F3220" s="16" t="n">
        <v>733</v>
      </c>
      <c r="G3220" s="16" t="n">
        <v>0.15</v>
      </c>
      <c r="H3220" s="16" t="s">
        <v>233</v>
      </c>
      <c r="I3220" s="16" t="s">
        <v>40</v>
      </c>
      <c r="J3220" s="16" t="n">
        <v>3</v>
      </c>
      <c r="K3220" s="16" t="n">
        <v>5</v>
      </c>
      <c r="L3220" s="16" t="s">
        <v>41</v>
      </c>
      <c r="M3220" s="16" t="str">
        <f aca="false">IF(COUNTIF($A$2:A3220,A3220)&gt;1,"DUPLICATE","")</f>
        <v/>
      </c>
    </row>
    <row r="3221" customFormat="false" ht="15" hidden="false" customHeight="false" outlineLevel="0" collapsed="false">
      <c r="A3221" s="16" t="s">
        <v>4488</v>
      </c>
      <c r="B3221" s="16" t="s">
        <v>4477</v>
      </c>
      <c r="C3221" s="16" t="s">
        <v>213</v>
      </c>
      <c r="D3221" s="16" t="s">
        <v>157</v>
      </c>
      <c r="E3221" s="16" t="n">
        <v>1</v>
      </c>
      <c r="F3221" s="16" t="n">
        <v>1150</v>
      </c>
      <c r="G3221" s="16" t="n">
        <v>0</v>
      </c>
      <c r="H3221" s="16" t="s">
        <v>46</v>
      </c>
      <c r="I3221" s="16" t="s">
        <v>100</v>
      </c>
      <c r="J3221" s="16" t="n">
        <v>4</v>
      </c>
      <c r="K3221" s="16" t="n">
        <v>5</v>
      </c>
      <c r="L3221" s="16" t="s">
        <v>41</v>
      </c>
      <c r="M3221" s="16" t="str">
        <f aca="false">IF(COUNTIF($A$2:A3221,A3221)&gt;1,"DUPLICATE","")</f>
        <v/>
      </c>
    </row>
    <row r="3222" customFormat="false" ht="15" hidden="false" customHeight="false" outlineLevel="0" collapsed="false">
      <c r="A3222" s="16" t="s">
        <v>4489</v>
      </c>
      <c r="B3222" s="16" t="s">
        <v>4490</v>
      </c>
      <c r="C3222" s="16" t="s">
        <v>1841</v>
      </c>
      <c r="D3222" s="16" t="s">
        <v>95</v>
      </c>
      <c r="E3222" s="16" t="n">
        <v>2</v>
      </c>
      <c r="F3222" s="16" t="n">
        <v>1541</v>
      </c>
      <c r="G3222" s="16" t="n">
        <v>0.1</v>
      </c>
      <c r="H3222" s="16" t="s">
        <v>89</v>
      </c>
      <c r="I3222" s="16" t="s">
        <v>60</v>
      </c>
      <c r="J3222" s="16" t="n">
        <v>3</v>
      </c>
      <c r="K3222" s="16"/>
      <c r="L3222" s="16" t="s">
        <v>41</v>
      </c>
      <c r="M3222" s="16" t="str">
        <f aca="false">IF(COUNTIF($A$2:A3222,A3222)&gt;1,"DUPLICATE","")</f>
        <v/>
      </c>
    </row>
    <row r="3223" customFormat="false" ht="15" hidden="false" customHeight="false" outlineLevel="0" collapsed="false">
      <c r="A3223" s="16" t="s">
        <v>4491</v>
      </c>
      <c r="B3223" s="16" t="s">
        <v>4490</v>
      </c>
      <c r="C3223" s="16" t="s">
        <v>2367</v>
      </c>
      <c r="D3223" s="16" t="s">
        <v>92</v>
      </c>
      <c r="E3223" s="16" t="n">
        <v>3</v>
      </c>
      <c r="F3223" s="16" t="n">
        <v>3803</v>
      </c>
      <c r="G3223" s="16" t="n">
        <v>0.2</v>
      </c>
      <c r="H3223" s="16" t="s">
        <v>130</v>
      </c>
      <c r="I3223" s="16" t="s">
        <v>71</v>
      </c>
      <c r="J3223" s="16" t="n">
        <v>3</v>
      </c>
      <c r="K3223" s="16" t="n">
        <v>4</v>
      </c>
      <c r="L3223" s="16" t="s">
        <v>41</v>
      </c>
      <c r="M3223" s="16" t="str">
        <f aca="false">IF(COUNTIF($A$2:A3223,A3223)&gt;1,"DUPLICATE","")</f>
        <v/>
      </c>
    </row>
    <row r="3224" customFormat="false" ht="15" hidden="false" customHeight="false" outlineLevel="0" collapsed="false">
      <c r="A3224" s="16" t="s">
        <v>4492</v>
      </c>
      <c r="B3224" s="16" t="s">
        <v>4490</v>
      </c>
      <c r="C3224" s="16" t="s">
        <v>1019</v>
      </c>
      <c r="D3224" s="16" t="s">
        <v>74</v>
      </c>
      <c r="E3224" s="16" t="n">
        <v>4</v>
      </c>
      <c r="F3224" s="16" t="n">
        <v>19683</v>
      </c>
      <c r="G3224" s="16" t="n">
        <v>0.2</v>
      </c>
      <c r="H3224" s="16" t="s">
        <v>67</v>
      </c>
      <c r="I3224" s="16" t="s">
        <v>100</v>
      </c>
      <c r="J3224" s="16" t="n">
        <v>3</v>
      </c>
      <c r="K3224" s="16" t="n">
        <v>4</v>
      </c>
      <c r="L3224" s="16" t="s">
        <v>41</v>
      </c>
      <c r="M3224" s="16" t="str">
        <f aca="false">IF(COUNTIF($A$2:A3224,A3224)&gt;1,"DUPLICATE","")</f>
        <v/>
      </c>
    </row>
    <row r="3225" customFormat="false" ht="15" hidden="false" customHeight="false" outlineLevel="0" collapsed="false">
      <c r="A3225" s="16" t="s">
        <v>4493</v>
      </c>
      <c r="B3225" s="16" t="s">
        <v>4490</v>
      </c>
      <c r="C3225" s="16" t="s">
        <v>1530</v>
      </c>
      <c r="D3225" s="16" t="s">
        <v>211</v>
      </c>
      <c r="E3225" s="16" t="n">
        <v>1</v>
      </c>
      <c r="F3225" s="16" t="n">
        <v>1261</v>
      </c>
      <c r="G3225" s="16" t="n">
        <v>0.2</v>
      </c>
      <c r="H3225" s="16" t="s">
        <v>81</v>
      </c>
      <c r="I3225" s="16" t="s">
        <v>100</v>
      </c>
      <c r="J3225" s="16" t="n">
        <v>3</v>
      </c>
      <c r="K3225" s="16" t="n">
        <v>4</v>
      </c>
      <c r="L3225" s="16" t="s">
        <v>57</v>
      </c>
      <c r="M3225" s="16" t="str">
        <f aca="false">IF(COUNTIF($A$2:A3225,A3225)&gt;1,"DUPLICATE","")</f>
        <v/>
      </c>
    </row>
    <row r="3226" customFormat="false" ht="15" hidden="false" customHeight="false" outlineLevel="0" collapsed="false">
      <c r="A3226" s="16" t="s">
        <v>4494</v>
      </c>
      <c r="B3226" s="16" t="s">
        <v>4490</v>
      </c>
      <c r="C3226" s="16" t="s">
        <v>954</v>
      </c>
      <c r="D3226" s="16" t="s">
        <v>108</v>
      </c>
      <c r="E3226" s="16" t="n">
        <v>1</v>
      </c>
      <c r="F3226" s="16" t="n">
        <v>3464</v>
      </c>
      <c r="G3226" s="16" t="n">
        <v>0.15</v>
      </c>
      <c r="H3226" s="16" t="s">
        <v>208</v>
      </c>
      <c r="I3226" s="16" t="s">
        <v>60</v>
      </c>
      <c r="J3226" s="16" t="n">
        <v>5</v>
      </c>
      <c r="K3226" s="16" t="n">
        <v>5</v>
      </c>
      <c r="L3226" s="16" t="s">
        <v>41</v>
      </c>
      <c r="M3226" s="16" t="str">
        <f aca="false">IF(COUNTIF($A$2:A3226,A3226)&gt;1,"DUPLICATE","")</f>
        <v/>
      </c>
    </row>
    <row r="3227" customFormat="false" ht="15" hidden="false" customHeight="false" outlineLevel="0" collapsed="false">
      <c r="A3227" s="16" t="s">
        <v>4495</v>
      </c>
      <c r="B3227" s="16" t="s">
        <v>4490</v>
      </c>
      <c r="C3227" s="16" t="s">
        <v>905</v>
      </c>
      <c r="D3227" s="16" t="s">
        <v>129</v>
      </c>
      <c r="E3227" s="16" t="n">
        <v>1</v>
      </c>
      <c r="F3227" s="16" t="n">
        <v>586</v>
      </c>
      <c r="G3227" s="16" t="n">
        <v>0.15</v>
      </c>
      <c r="H3227" s="16" t="s">
        <v>208</v>
      </c>
      <c r="I3227" s="16" t="s">
        <v>40</v>
      </c>
      <c r="J3227" s="16" t="n">
        <v>5</v>
      </c>
      <c r="K3227" s="16" t="n">
        <v>4</v>
      </c>
      <c r="L3227" s="16" t="s">
        <v>41</v>
      </c>
      <c r="M3227" s="16" t="str">
        <f aca="false">IF(COUNTIF($A$2:A3227,A3227)&gt;1,"DUPLICATE","")</f>
        <v/>
      </c>
    </row>
    <row r="3228" customFormat="false" ht="15" hidden="false" customHeight="false" outlineLevel="0" collapsed="false">
      <c r="A3228" s="16" t="s">
        <v>4496</v>
      </c>
      <c r="B3228" s="16" t="s">
        <v>4490</v>
      </c>
      <c r="C3228" s="16" t="s">
        <v>2152</v>
      </c>
      <c r="D3228" s="16" t="s">
        <v>95</v>
      </c>
      <c r="E3228" s="16" t="n">
        <v>3</v>
      </c>
      <c r="F3228" s="16" t="n">
        <v>1499</v>
      </c>
      <c r="G3228" s="16" t="n">
        <v>0.2</v>
      </c>
      <c r="H3228" s="16" t="s">
        <v>81</v>
      </c>
      <c r="I3228" s="16" t="s">
        <v>71</v>
      </c>
      <c r="J3228" s="16" t="n">
        <v>3</v>
      </c>
      <c r="K3228" s="16" t="n">
        <v>5</v>
      </c>
      <c r="L3228" s="16" t="s">
        <v>41</v>
      </c>
      <c r="M3228" s="16" t="str">
        <f aca="false">IF(COUNTIF($A$2:A3228,A3228)&gt;1,"DUPLICATE","")</f>
        <v/>
      </c>
    </row>
    <row r="3229" customFormat="false" ht="15" hidden="false" customHeight="false" outlineLevel="0" collapsed="false">
      <c r="A3229" s="16" t="s">
        <v>4497</v>
      </c>
      <c r="B3229" s="16" t="s">
        <v>4490</v>
      </c>
      <c r="C3229" s="16" t="s">
        <v>398</v>
      </c>
      <c r="D3229" s="16" t="s">
        <v>341</v>
      </c>
      <c r="E3229" s="16" t="n">
        <v>2</v>
      </c>
      <c r="F3229" s="16" t="n">
        <v>1049</v>
      </c>
      <c r="G3229" s="16" t="n">
        <v>0</v>
      </c>
      <c r="H3229" s="16" t="s">
        <v>39</v>
      </c>
      <c r="I3229" s="16" t="s">
        <v>71</v>
      </c>
      <c r="J3229" s="16" t="n">
        <v>3</v>
      </c>
      <c r="K3229" s="16" t="n">
        <v>4</v>
      </c>
      <c r="L3229" s="16" t="s">
        <v>41</v>
      </c>
      <c r="M3229" s="16" t="str">
        <f aca="false">IF(COUNTIF($A$2:A3229,A3229)&gt;1,"DUPLICATE","")</f>
        <v/>
      </c>
    </row>
    <row r="3230" customFormat="false" ht="15" hidden="false" customHeight="false" outlineLevel="0" collapsed="false">
      <c r="A3230" s="16" t="s">
        <v>4498</v>
      </c>
      <c r="B3230" s="16" t="s">
        <v>4490</v>
      </c>
      <c r="C3230" s="16" t="s">
        <v>2124</v>
      </c>
      <c r="D3230" s="16" t="s">
        <v>119</v>
      </c>
      <c r="E3230" s="16" t="n">
        <v>2</v>
      </c>
      <c r="F3230" s="16" t="n">
        <v>257</v>
      </c>
      <c r="G3230" s="16" t="n">
        <v>0.1</v>
      </c>
      <c r="H3230" s="16" t="s">
        <v>39</v>
      </c>
      <c r="I3230" s="16" t="s">
        <v>40</v>
      </c>
      <c r="J3230" s="16" t="n">
        <v>2</v>
      </c>
      <c r="K3230" s="16" t="n">
        <v>3</v>
      </c>
      <c r="L3230" s="16" t="s">
        <v>41</v>
      </c>
      <c r="M3230" s="16" t="str">
        <f aca="false">IF(COUNTIF($A$2:A3230,A3230)&gt;1,"DUPLICATE","")</f>
        <v/>
      </c>
    </row>
    <row r="3231" customFormat="false" ht="15" hidden="false" customHeight="false" outlineLevel="0" collapsed="false">
      <c r="A3231" s="16" t="s">
        <v>4499</v>
      </c>
      <c r="B3231" s="16" t="s">
        <v>4490</v>
      </c>
      <c r="C3231" s="16" t="s">
        <v>3339</v>
      </c>
      <c r="D3231" s="16" t="s">
        <v>222</v>
      </c>
      <c r="E3231" s="16" t="n">
        <v>1</v>
      </c>
      <c r="F3231" s="16" t="n">
        <v>1840</v>
      </c>
      <c r="G3231" s="16" t="n">
        <v>0.1</v>
      </c>
      <c r="H3231" s="16" t="s">
        <v>112</v>
      </c>
      <c r="I3231" s="16" t="s">
        <v>71</v>
      </c>
      <c r="J3231" s="16" t="n">
        <v>2</v>
      </c>
      <c r="K3231" s="16" t="n">
        <v>4</v>
      </c>
      <c r="L3231" s="16" t="s">
        <v>41</v>
      </c>
      <c r="M3231" s="16" t="str">
        <f aca="false">IF(COUNTIF($A$2:A3231,A3231)&gt;1,"DUPLICATE","")</f>
        <v/>
      </c>
    </row>
    <row r="3232" customFormat="false" ht="15" hidden="false" customHeight="false" outlineLevel="0" collapsed="false">
      <c r="A3232" s="16" t="s">
        <v>4500</v>
      </c>
      <c r="B3232" s="16" t="s">
        <v>4490</v>
      </c>
      <c r="C3232" s="16" t="s">
        <v>1600</v>
      </c>
      <c r="D3232" s="16" t="s">
        <v>55</v>
      </c>
      <c r="E3232" s="16" t="n">
        <v>2</v>
      </c>
      <c r="F3232" s="16" t="s">
        <v>4501</v>
      </c>
      <c r="G3232" s="16" t="n">
        <v>0</v>
      </c>
      <c r="H3232" s="16" t="s">
        <v>81</v>
      </c>
      <c r="I3232" s="16" t="s">
        <v>100</v>
      </c>
      <c r="J3232" s="16" t="n">
        <v>3</v>
      </c>
      <c r="K3232" s="16" t="n">
        <v>5</v>
      </c>
      <c r="L3232" s="16" t="s">
        <v>41</v>
      </c>
      <c r="M3232" s="16" t="str">
        <f aca="false">IF(COUNTIF($A$2:A3232,A3232)&gt;1,"DUPLICATE","")</f>
        <v/>
      </c>
    </row>
    <row r="3233" customFormat="false" ht="15" hidden="false" customHeight="false" outlineLevel="0" collapsed="false">
      <c r="A3233" s="16" t="s">
        <v>4502</v>
      </c>
      <c r="B3233" s="16" t="s">
        <v>4490</v>
      </c>
      <c r="C3233" s="16" t="s">
        <v>1376</v>
      </c>
      <c r="D3233" s="16" t="s">
        <v>254</v>
      </c>
      <c r="E3233" s="16" t="n">
        <v>2</v>
      </c>
      <c r="F3233" s="16" t="n">
        <v>1043</v>
      </c>
      <c r="G3233" s="16" t="n">
        <v>0.05</v>
      </c>
      <c r="H3233" s="16" t="s">
        <v>130</v>
      </c>
      <c r="I3233" s="16" t="s">
        <v>60</v>
      </c>
      <c r="J3233" s="16" t="n">
        <v>3</v>
      </c>
      <c r="K3233" s="16" t="n">
        <v>5</v>
      </c>
      <c r="L3233" s="16" t="s">
        <v>41</v>
      </c>
      <c r="M3233" s="16" t="str">
        <f aca="false">IF(COUNTIF($A$2:A3233,A3233)&gt;1,"DUPLICATE","")</f>
        <v/>
      </c>
    </row>
    <row r="3234" customFormat="false" ht="15" hidden="false" customHeight="false" outlineLevel="0" collapsed="false">
      <c r="A3234" s="16" t="s">
        <v>4503</v>
      </c>
      <c r="B3234" s="16" t="s">
        <v>4490</v>
      </c>
      <c r="C3234" s="16" t="s">
        <v>720</v>
      </c>
      <c r="D3234" s="16" t="s">
        <v>179</v>
      </c>
      <c r="E3234" s="16" t="n">
        <v>1</v>
      </c>
      <c r="F3234" s="16" t="n">
        <v>2413</v>
      </c>
      <c r="G3234" s="16" t="n">
        <v>0</v>
      </c>
      <c r="H3234" s="16" t="s">
        <v>112</v>
      </c>
      <c r="I3234" s="16" t="s">
        <v>40</v>
      </c>
      <c r="J3234" s="16" t="n">
        <v>3</v>
      </c>
      <c r="K3234" s="16" t="n">
        <v>5</v>
      </c>
      <c r="L3234" s="16" t="s">
        <v>41</v>
      </c>
      <c r="M3234" s="16" t="str">
        <f aca="false">IF(COUNTIF($A$2:A3234,A3234)&gt;1,"DUPLICATE","")</f>
        <v/>
      </c>
    </row>
    <row r="3235" customFormat="false" ht="15" hidden="false" customHeight="false" outlineLevel="0" collapsed="false">
      <c r="A3235" s="16" t="s">
        <v>4504</v>
      </c>
      <c r="B3235" s="16" t="s">
        <v>4490</v>
      </c>
      <c r="C3235" s="16" t="s">
        <v>875</v>
      </c>
      <c r="D3235" s="16" t="s">
        <v>149</v>
      </c>
      <c r="E3235" s="16" t="n">
        <v>1</v>
      </c>
      <c r="F3235" s="16" t="n">
        <v>1644</v>
      </c>
      <c r="G3235" s="16" t="n">
        <v>0.05</v>
      </c>
      <c r="H3235" s="16" t="s">
        <v>89</v>
      </c>
      <c r="I3235" s="16" t="s">
        <v>40</v>
      </c>
      <c r="J3235" s="16" t="n">
        <v>2</v>
      </c>
      <c r="K3235" s="16" t="n">
        <v>5</v>
      </c>
      <c r="L3235" s="16" t="s">
        <v>41</v>
      </c>
      <c r="M3235" s="16" t="str">
        <f aca="false">IF(COUNTIF($A$2:A3235,A3235)&gt;1,"DUPLICATE","")</f>
        <v/>
      </c>
    </row>
    <row r="3236" customFormat="false" ht="15" hidden="false" customHeight="false" outlineLevel="0" collapsed="false">
      <c r="A3236" s="16" t="s">
        <v>4505</v>
      </c>
      <c r="B3236" s="16" t="s">
        <v>4490</v>
      </c>
      <c r="C3236" s="16" t="s">
        <v>1046</v>
      </c>
      <c r="D3236" s="16" t="s">
        <v>160</v>
      </c>
      <c r="E3236" s="16" t="n">
        <v>2</v>
      </c>
      <c r="F3236" s="16" t="n">
        <v>1866</v>
      </c>
      <c r="G3236" s="16" t="n">
        <v>0</v>
      </c>
      <c r="H3236" s="16" t="s">
        <v>70</v>
      </c>
      <c r="I3236" s="16" t="s">
        <v>100</v>
      </c>
      <c r="J3236" s="16" t="n">
        <v>5</v>
      </c>
      <c r="K3236" s="16" t="n">
        <v>4</v>
      </c>
      <c r="L3236" s="16" t="s">
        <v>41</v>
      </c>
      <c r="M3236" s="16" t="str">
        <f aca="false">IF(COUNTIF($A$2:A3236,A3236)&gt;1,"DUPLICATE","")</f>
        <v/>
      </c>
    </row>
    <row r="3237" customFormat="false" ht="15" hidden="false" customHeight="false" outlineLevel="0" collapsed="false">
      <c r="A3237" s="16" t="s">
        <v>4506</v>
      </c>
      <c r="B3237" s="16" t="s">
        <v>4507</v>
      </c>
      <c r="C3237" s="16" t="s">
        <v>1251</v>
      </c>
      <c r="D3237" s="16" t="s">
        <v>250</v>
      </c>
      <c r="E3237" s="16" t="n">
        <v>1</v>
      </c>
      <c r="F3237" s="16" t="n">
        <v>664</v>
      </c>
      <c r="G3237" s="16" t="n">
        <v>0.05</v>
      </c>
      <c r="H3237" s="16" t="s">
        <v>67</v>
      </c>
      <c r="I3237" s="16" t="s">
        <v>60</v>
      </c>
      <c r="J3237" s="16" t="n">
        <v>6</v>
      </c>
      <c r="K3237" s="16" t="n">
        <v>3</v>
      </c>
      <c r="L3237" s="16" t="s">
        <v>41</v>
      </c>
      <c r="M3237" s="16" t="str">
        <f aca="false">IF(COUNTIF($A$2:A3237,A3237)&gt;1,"DUPLICATE","")</f>
        <v/>
      </c>
    </row>
    <row r="3238" customFormat="false" ht="15" hidden="false" customHeight="false" outlineLevel="0" collapsed="false">
      <c r="A3238" s="16" t="s">
        <v>4508</v>
      </c>
      <c r="B3238" s="16" t="s">
        <v>4490</v>
      </c>
      <c r="C3238" s="16" t="s">
        <v>3731</v>
      </c>
      <c r="D3238" s="16" t="s">
        <v>179</v>
      </c>
      <c r="E3238" s="16" t="n">
        <v>2</v>
      </c>
      <c r="F3238" s="16" t="n">
        <v>2538</v>
      </c>
      <c r="G3238" s="16" t="n">
        <v>0.1</v>
      </c>
      <c r="H3238" s="16" t="s">
        <v>81</v>
      </c>
      <c r="I3238" s="16" t="s">
        <v>40</v>
      </c>
      <c r="J3238" s="16" t="n">
        <v>2</v>
      </c>
      <c r="K3238" s="16" t="n">
        <v>5</v>
      </c>
      <c r="L3238" s="16" t="s">
        <v>41</v>
      </c>
      <c r="M3238" s="16" t="str">
        <f aca="false">IF(COUNTIF($A$2:A3238,A3238)&gt;1,"DUPLICATE","")</f>
        <v/>
      </c>
    </row>
    <row r="3239" customFormat="false" ht="15" hidden="false" customHeight="false" outlineLevel="0" collapsed="false">
      <c r="A3239" s="16" t="s">
        <v>4509</v>
      </c>
      <c r="B3239" s="16" t="s">
        <v>4490</v>
      </c>
      <c r="C3239" s="16" t="s">
        <v>1048</v>
      </c>
      <c r="D3239" s="16" t="s">
        <v>74</v>
      </c>
      <c r="E3239" s="16" t="n">
        <v>4</v>
      </c>
      <c r="F3239" s="16" t="n">
        <v>19333</v>
      </c>
      <c r="G3239" s="16" t="n">
        <v>0.15</v>
      </c>
      <c r="H3239" s="16" t="s">
        <v>130</v>
      </c>
      <c r="I3239" s="16" t="s">
        <v>60</v>
      </c>
      <c r="J3239" s="16" t="n">
        <v>3</v>
      </c>
      <c r="K3239" s="16" t="n">
        <v>5</v>
      </c>
      <c r="L3239" s="16" t="s">
        <v>41</v>
      </c>
      <c r="M3239" s="16" t="str">
        <f aca="false">IF(COUNTIF($A$2:A3239,A3239)&gt;1,"DUPLICATE","")</f>
        <v/>
      </c>
    </row>
    <row r="3240" customFormat="false" ht="15" hidden="false" customHeight="false" outlineLevel="0" collapsed="false">
      <c r="A3240" s="16" t="s">
        <v>4510</v>
      </c>
      <c r="B3240" s="16" t="s">
        <v>4490</v>
      </c>
      <c r="C3240" s="16" t="s">
        <v>969</v>
      </c>
      <c r="D3240" s="16" t="s">
        <v>74</v>
      </c>
      <c r="E3240" s="16" t="n">
        <v>1</v>
      </c>
      <c r="F3240" s="16" t="n">
        <v>18850</v>
      </c>
      <c r="G3240" s="16" t="n">
        <v>0.1</v>
      </c>
      <c r="H3240" s="16" t="s">
        <v>89</v>
      </c>
      <c r="I3240" s="16"/>
      <c r="J3240" s="16" t="n">
        <v>3</v>
      </c>
      <c r="K3240" s="16" t="n">
        <v>4</v>
      </c>
      <c r="L3240" s="16" t="s">
        <v>41</v>
      </c>
      <c r="M3240" s="16" t="str">
        <f aca="false">IF(COUNTIF($A$2:A3240,A3240)&gt;1,"DUPLICATE","")</f>
        <v/>
      </c>
    </row>
    <row r="3241" customFormat="false" ht="15" hidden="false" customHeight="false" outlineLevel="0" collapsed="false">
      <c r="A3241" s="16" t="s">
        <v>4511</v>
      </c>
      <c r="B3241" s="16" t="s">
        <v>4490</v>
      </c>
      <c r="C3241" s="16" t="s">
        <v>1596</v>
      </c>
      <c r="D3241" s="16" t="s">
        <v>108</v>
      </c>
      <c r="E3241" s="16" t="n">
        <v>1</v>
      </c>
      <c r="F3241" s="16" t="n">
        <v>3457</v>
      </c>
      <c r="G3241" s="16" t="n">
        <v>0</v>
      </c>
      <c r="H3241" s="16" t="s">
        <v>81</v>
      </c>
      <c r="I3241" s="16" t="s">
        <v>60</v>
      </c>
      <c r="J3241" s="16" t="n">
        <v>3</v>
      </c>
      <c r="K3241" s="16" t="n">
        <v>5</v>
      </c>
      <c r="L3241" s="16" t="s">
        <v>41</v>
      </c>
      <c r="M3241" s="16" t="str">
        <f aca="false">IF(COUNTIF($A$2:A3241,A3241)&gt;1,"DUPLICATE","")</f>
        <v/>
      </c>
    </row>
    <row r="3242" customFormat="false" ht="15" hidden="false" customHeight="false" outlineLevel="0" collapsed="false">
      <c r="A3242" s="16" t="s">
        <v>4512</v>
      </c>
      <c r="B3242" s="16" t="s">
        <v>4490</v>
      </c>
      <c r="C3242" s="16" t="s">
        <v>188</v>
      </c>
      <c r="D3242" s="16" t="s">
        <v>216</v>
      </c>
      <c r="E3242" s="16" t="n">
        <v>1</v>
      </c>
      <c r="F3242" s="16" t="n">
        <v>879</v>
      </c>
      <c r="G3242" s="16" t="n">
        <v>0</v>
      </c>
      <c r="H3242" s="16" t="s">
        <v>81</v>
      </c>
      <c r="I3242" s="16" t="s">
        <v>100</v>
      </c>
      <c r="J3242" s="16" t="n">
        <v>3</v>
      </c>
      <c r="K3242" s="16" t="n">
        <v>4</v>
      </c>
      <c r="L3242" s="16" t="s">
        <v>41</v>
      </c>
      <c r="M3242" s="16" t="str">
        <f aca="false">IF(COUNTIF($A$2:A3242,A3242)&gt;1,"DUPLICATE","")</f>
        <v/>
      </c>
    </row>
    <row r="3243" customFormat="false" ht="15" hidden="false" customHeight="false" outlineLevel="0" collapsed="false">
      <c r="A3243" s="16" t="s">
        <v>4513</v>
      </c>
      <c r="B3243" s="16" t="s">
        <v>4490</v>
      </c>
      <c r="C3243" s="16" t="s">
        <v>3652</v>
      </c>
      <c r="D3243" s="16" t="s">
        <v>341</v>
      </c>
      <c r="E3243" s="16" t="n">
        <v>1</v>
      </c>
      <c r="F3243" s="16" t="n">
        <v>1138</v>
      </c>
      <c r="G3243" s="16" t="n">
        <v>0.05</v>
      </c>
      <c r="H3243" s="16" t="s">
        <v>130</v>
      </c>
      <c r="I3243" s="16" t="s">
        <v>100</v>
      </c>
      <c r="J3243" s="16" t="n">
        <v>3</v>
      </c>
      <c r="K3243" s="16"/>
      <c r="L3243" s="16" t="s">
        <v>41</v>
      </c>
      <c r="M3243" s="16" t="str">
        <f aca="false">IF(COUNTIF($A$2:A3243,A3243)&gt;1,"DUPLICATE","")</f>
        <v/>
      </c>
    </row>
    <row r="3244" customFormat="false" ht="15" hidden="false" customHeight="false" outlineLevel="0" collapsed="false">
      <c r="A3244" s="16" t="s">
        <v>4514</v>
      </c>
      <c r="B3244" s="16" t="s">
        <v>4490</v>
      </c>
      <c r="C3244" s="16" t="s">
        <v>2708</v>
      </c>
      <c r="D3244" s="16" t="s">
        <v>55</v>
      </c>
      <c r="E3244" s="16" t="n">
        <v>1</v>
      </c>
      <c r="F3244" s="16" t="n">
        <v>1955</v>
      </c>
      <c r="G3244" s="16" t="n">
        <v>0.1</v>
      </c>
      <c r="H3244" s="16" t="s">
        <v>130</v>
      </c>
      <c r="I3244" s="16" t="s">
        <v>60</v>
      </c>
      <c r="J3244" s="16" t="n">
        <v>4</v>
      </c>
      <c r="K3244" s="16" t="n">
        <v>4</v>
      </c>
      <c r="L3244" s="16" t="s">
        <v>41</v>
      </c>
      <c r="M3244" s="16" t="str">
        <f aca="false">IF(COUNTIF($A$2:A3244,A3244)&gt;1,"DUPLICATE","")</f>
        <v/>
      </c>
    </row>
    <row r="3245" customFormat="false" ht="15" hidden="false" customHeight="false" outlineLevel="0" collapsed="false">
      <c r="A3245" s="16" t="s">
        <v>4515</v>
      </c>
      <c r="B3245" s="16" t="s">
        <v>4490</v>
      </c>
      <c r="C3245" s="16" t="s">
        <v>1804</v>
      </c>
      <c r="D3245" s="16" t="s">
        <v>639</v>
      </c>
      <c r="E3245" s="16" t="n">
        <v>3</v>
      </c>
      <c r="F3245" s="16" t="n">
        <v>776</v>
      </c>
      <c r="G3245" s="16" t="n">
        <v>0.05</v>
      </c>
      <c r="H3245" s="16" t="s">
        <v>130</v>
      </c>
      <c r="I3245" s="16" t="s">
        <v>47</v>
      </c>
      <c r="J3245" s="16" t="n">
        <v>2</v>
      </c>
      <c r="K3245" s="16" t="n">
        <v>3</v>
      </c>
      <c r="L3245" s="16" t="s">
        <v>41</v>
      </c>
      <c r="M3245" s="16" t="str">
        <f aca="false">IF(COUNTIF($A$2:A3245,A3245)&gt;1,"DUPLICATE","")</f>
        <v/>
      </c>
    </row>
    <row r="3246" customFormat="false" ht="15" hidden="false" customHeight="false" outlineLevel="0" collapsed="false">
      <c r="A3246" s="16" t="s">
        <v>4515</v>
      </c>
      <c r="B3246" s="16" t="s">
        <v>4490</v>
      </c>
      <c r="C3246" s="16" t="s">
        <v>1804</v>
      </c>
      <c r="D3246" s="16" t="s">
        <v>639</v>
      </c>
      <c r="E3246" s="16" t="n">
        <v>3</v>
      </c>
      <c r="F3246" s="16" t="n">
        <v>776</v>
      </c>
      <c r="G3246" s="16" t="n">
        <v>0.05</v>
      </c>
      <c r="H3246" s="16" t="s">
        <v>130</v>
      </c>
      <c r="I3246" s="16" t="s">
        <v>47</v>
      </c>
      <c r="J3246" s="16" t="n">
        <v>2</v>
      </c>
      <c r="K3246" s="16" t="n">
        <v>3</v>
      </c>
      <c r="L3246" s="16" t="s">
        <v>41</v>
      </c>
      <c r="M3246" s="16" t="str">
        <f aca="false">IF(COUNTIF($A$2:A3246,A3246)&gt;1,"DUPLICATE","")</f>
        <v>DUPLICATE</v>
      </c>
    </row>
    <row r="3247" customFormat="false" ht="15" hidden="false" customHeight="false" outlineLevel="0" collapsed="false">
      <c r="A3247" s="16" t="s">
        <v>4516</v>
      </c>
      <c r="B3247" s="16" t="s">
        <v>4490</v>
      </c>
      <c r="C3247" s="16" t="s">
        <v>272</v>
      </c>
      <c r="D3247" s="16" t="s">
        <v>451</v>
      </c>
      <c r="E3247" s="16" t="n">
        <v>2</v>
      </c>
      <c r="F3247" s="16" t="n">
        <v>1306</v>
      </c>
      <c r="G3247" s="16" t="n">
        <v>0.3</v>
      </c>
      <c r="H3247" s="16" t="s">
        <v>130</v>
      </c>
      <c r="I3247" s="16" t="s">
        <v>60</v>
      </c>
      <c r="J3247" s="16" t="n">
        <v>3</v>
      </c>
      <c r="K3247" s="16" t="n">
        <v>4</v>
      </c>
      <c r="L3247" s="16" t="s">
        <v>41</v>
      </c>
      <c r="M3247" s="16" t="str">
        <f aca="false">IF(COUNTIF($A$2:A3247,A3247)&gt;1,"DUPLICATE","")</f>
        <v/>
      </c>
    </row>
    <row r="3248" customFormat="false" ht="15" hidden="false" customHeight="false" outlineLevel="0" collapsed="false">
      <c r="A3248" s="16" t="s">
        <v>4517</v>
      </c>
      <c r="B3248" s="16" t="s">
        <v>4518</v>
      </c>
      <c r="C3248" s="16" t="s">
        <v>720</v>
      </c>
      <c r="D3248" s="16" t="s">
        <v>262</v>
      </c>
      <c r="E3248" s="16" t="n">
        <v>5</v>
      </c>
      <c r="F3248" s="16" t="n">
        <v>831</v>
      </c>
      <c r="G3248" s="16" t="n">
        <v>0.3</v>
      </c>
      <c r="H3248" s="16" t="s">
        <v>67</v>
      </c>
      <c r="I3248" s="16" t="s">
        <v>40</v>
      </c>
      <c r="J3248" s="16" t="n">
        <v>3</v>
      </c>
      <c r="K3248" s="16" t="n">
        <v>4</v>
      </c>
      <c r="L3248" s="16" t="s">
        <v>41</v>
      </c>
      <c r="M3248" s="16" t="str">
        <f aca="false">IF(COUNTIF($A$2:A3248,A3248)&gt;1,"DUPLICATE","")</f>
        <v/>
      </c>
    </row>
    <row r="3249" customFormat="false" ht="15" hidden="false" customHeight="false" outlineLevel="0" collapsed="false">
      <c r="A3249" s="16" t="s">
        <v>4519</v>
      </c>
      <c r="B3249" s="16" t="s">
        <v>4518</v>
      </c>
      <c r="C3249" s="16" t="s">
        <v>1798</v>
      </c>
      <c r="D3249" s="16" t="s">
        <v>170</v>
      </c>
      <c r="E3249" s="16" t="n">
        <v>5</v>
      </c>
      <c r="F3249" s="16" t="n">
        <v>3364</v>
      </c>
      <c r="G3249" s="16" t="n">
        <v>0.25</v>
      </c>
      <c r="H3249" s="16" t="s">
        <v>81</v>
      </c>
      <c r="I3249" s="16" t="s">
        <v>100</v>
      </c>
      <c r="J3249" s="16" t="n">
        <v>3</v>
      </c>
      <c r="K3249" s="16" t="n">
        <v>4</v>
      </c>
      <c r="L3249" s="16" t="s">
        <v>41</v>
      </c>
      <c r="M3249" s="16" t="str">
        <f aca="false">IF(COUNTIF($A$2:A3249,A3249)&gt;1,"DUPLICATE","")</f>
        <v/>
      </c>
    </row>
    <row r="3250" customFormat="false" ht="15" hidden="false" customHeight="false" outlineLevel="0" collapsed="false">
      <c r="A3250" s="16" t="s">
        <v>4520</v>
      </c>
      <c r="B3250" s="16" t="s">
        <v>4518</v>
      </c>
      <c r="C3250" s="16" t="s">
        <v>1690</v>
      </c>
      <c r="D3250" s="16" t="s">
        <v>225</v>
      </c>
      <c r="E3250" s="16" t="n">
        <v>1</v>
      </c>
      <c r="F3250" s="16" t="n">
        <v>399</v>
      </c>
      <c r="G3250" s="16" t="n">
        <v>0.2</v>
      </c>
      <c r="H3250" s="16" t="s">
        <v>56</v>
      </c>
      <c r="I3250" s="16" t="s">
        <v>60</v>
      </c>
      <c r="J3250" s="16" t="n">
        <v>7</v>
      </c>
      <c r="K3250" s="16" t="n">
        <v>4</v>
      </c>
      <c r="L3250" s="16" t="s">
        <v>41</v>
      </c>
      <c r="M3250" s="16" t="str">
        <f aca="false">IF(COUNTIF($A$2:A3250,A3250)&gt;1,"DUPLICATE","")</f>
        <v/>
      </c>
    </row>
    <row r="3251" customFormat="false" ht="15" hidden="false" customHeight="false" outlineLevel="0" collapsed="false">
      <c r="A3251" s="16" t="s">
        <v>4521</v>
      </c>
      <c r="B3251" s="16" t="s">
        <v>4518</v>
      </c>
      <c r="C3251" s="16" t="s">
        <v>1477</v>
      </c>
      <c r="D3251" s="16" t="s">
        <v>74</v>
      </c>
      <c r="E3251" s="16" t="n">
        <v>3</v>
      </c>
      <c r="F3251" s="16" t="n">
        <v>19396</v>
      </c>
      <c r="G3251" s="16" t="n">
        <v>0.1</v>
      </c>
      <c r="H3251" s="16" t="s">
        <v>70</v>
      </c>
      <c r="I3251" s="16" t="s">
        <v>71</v>
      </c>
      <c r="J3251" s="16" t="n">
        <v>6</v>
      </c>
      <c r="K3251" s="16" t="n">
        <v>3</v>
      </c>
      <c r="L3251" s="16" t="s">
        <v>41</v>
      </c>
      <c r="M3251" s="16" t="str">
        <f aca="false">IF(COUNTIF($A$2:A3251,A3251)&gt;1,"DUPLICATE","")</f>
        <v/>
      </c>
    </row>
    <row r="3252" customFormat="false" ht="15" hidden="false" customHeight="false" outlineLevel="0" collapsed="false">
      <c r="A3252" s="16" t="s">
        <v>4522</v>
      </c>
      <c r="B3252" s="16" t="s">
        <v>4518</v>
      </c>
      <c r="C3252" s="16" t="s">
        <v>439</v>
      </c>
      <c r="D3252" s="16" t="s">
        <v>108</v>
      </c>
      <c r="E3252" s="16" t="n">
        <v>1</v>
      </c>
      <c r="F3252" s="16" t="n">
        <v>3666</v>
      </c>
      <c r="G3252" s="16" t="n">
        <v>0.1</v>
      </c>
      <c r="H3252" s="16" t="s">
        <v>39</v>
      </c>
      <c r="I3252" s="16" t="s">
        <v>47</v>
      </c>
      <c r="J3252" s="16" t="n">
        <v>5</v>
      </c>
      <c r="K3252" s="16" t="n">
        <v>4</v>
      </c>
      <c r="L3252" s="16" t="s">
        <v>41</v>
      </c>
      <c r="M3252" s="16" t="str">
        <f aca="false">IF(COUNTIF($A$2:A3252,A3252)&gt;1,"DUPLICATE","")</f>
        <v/>
      </c>
    </row>
    <row r="3253" customFormat="false" ht="15" hidden="false" customHeight="false" outlineLevel="0" collapsed="false">
      <c r="A3253" s="16" t="s">
        <v>4523</v>
      </c>
      <c r="B3253" s="16" t="s">
        <v>4524</v>
      </c>
      <c r="C3253" s="16" t="s">
        <v>1990</v>
      </c>
      <c r="D3253" s="16" t="s">
        <v>254</v>
      </c>
      <c r="E3253" s="16" t="n">
        <v>1</v>
      </c>
      <c r="F3253" s="16" t="n">
        <v>1022</v>
      </c>
      <c r="G3253" s="16" t="n">
        <v>0.1</v>
      </c>
      <c r="H3253" s="16" t="s">
        <v>1899</v>
      </c>
      <c r="I3253" s="16" t="s">
        <v>71</v>
      </c>
      <c r="J3253" s="16" t="n">
        <v>5</v>
      </c>
      <c r="K3253" s="16" t="n">
        <v>4</v>
      </c>
      <c r="L3253" s="16" t="s">
        <v>41</v>
      </c>
      <c r="M3253" s="16" t="str">
        <f aca="false">IF(COUNTIF($A$2:A3253,A3253)&gt;1,"DUPLICATE","")</f>
        <v/>
      </c>
    </row>
    <row r="3254" customFormat="false" ht="15" hidden="false" customHeight="false" outlineLevel="0" collapsed="false">
      <c r="A3254" s="16" t="s">
        <v>4525</v>
      </c>
      <c r="B3254" s="16" t="s">
        <v>4518</v>
      </c>
      <c r="C3254" s="16" t="s">
        <v>1692</v>
      </c>
      <c r="D3254" s="16" t="s">
        <v>203</v>
      </c>
      <c r="E3254" s="16" t="n">
        <v>1</v>
      </c>
      <c r="F3254" s="16" t="n">
        <v>2488</v>
      </c>
      <c r="G3254" s="16" t="n">
        <v>0.15</v>
      </c>
      <c r="H3254" s="16" t="s">
        <v>56</v>
      </c>
      <c r="I3254" s="16" t="s">
        <v>71</v>
      </c>
      <c r="J3254" s="16" t="n">
        <v>8</v>
      </c>
      <c r="K3254" s="16" t="n">
        <v>2</v>
      </c>
      <c r="L3254" s="16" t="s">
        <v>57</v>
      </c>
      <c r="M3254" s="16" t="str">
        <f aca="false">IF(COUNTIF($A$2:A3254,A3254)&gt;1,"DUPLICATE","")</f>
        <v/>
      </c>
    </row>
    <row r="3255" customFormat="false" ht="15" hidden="false" customHeight="false" outlineLevel="0" collapsed="false">
      <c r="A3255" s="16" t="s">
        <v>4526</v>
      </c>
      <c r="B3255" s="16" t="s">
        <v>4518</v>
      </c>
      <c r="C3255" s="16" t="s">
        <v>404</v>
      </c>
      <c r="D3255" s="16" t="s">
        <v>74</v>
      </c>
      <c r="E3255" s="16" t="n">
        <v>1</v>
      </c>
      <c r="F3255" s="16" t="n">
        <v>19761</v>
      </c>
      <c r="G3255" s="16" t="n">
        <v>0.2</v>
      </c>
      <c r="H3255" s="16" t="s">
        <v>67</v>
      </c>
      <c r="I3255" s="16" t="s">
        <v>47</v>
      </c>
      <c r="J3255" s="16" t="n">
        <v>4</v>
      </c>
      <c r="K3255" s="16" t="n">
        <v>4</v>
      </c>
      <c r="L3255" s="16" t="s">
        <v>41</v>
      </c>
      <c r="M3255" s="16" t="str">
        <f aca="false">IF(COUNTIF($A$2:A3255,A3255)&gt;1,"DUPLICATE","")</f>
        <v/>
      </c>
    </row>
    <row r="3256" customFormat="false" ht="15" hidden="false" customHeight="false" outlineLevel="0" collapsed="false">
      <c r="A3256" s="16" t="s">
        <v>4527</v>
      </c>
      <c r="B3256" s="16" t="s">
        <v>4518</v>
      </c>
      <c r="C3256" s="16" t="s">
        <v>1639</v>
      </c>
      <c r="D3256" s="16" t="s">
        <v>451</v>
      </c>
      <c r="E3256" s="16" t="n">
        <v>3</v>
      </c>
      <c r="F3256" s="16" t="n">
        <v>1357</v>
      </c>
      <c r="G3256" s="16" t="n">
        <v>0.1</v>
      </c>
      <c r="H3256" s="16" t="s">
        <v>81</v>
      </c>
      <c r="I3256" s="16" t="s">
        <v>71</v>
      </c>
      <c r="J3256" s="16" t="n">
        <v>4</v>
      </c>
      <c r="K3256" s="16" t="n">
        <v>4</v>
      </c>
      <c r="L3256" s="16" t="s">
        <v>41</v>
      </c>
      <c r="M3256" s="16" t="str">
        <f aca="false">IF(COUNTIF($A$2:A3256,A3256)&gt;1,"DUPLICATE","")</f>
        <v/>
      </c>
    </row>
    <row r="3257" customFormat="false" ht="15" hidden="false" customHeight="false" outlineLevel="0" collapsed="false">
      <c r="A3257" s="16" t="s">
        <v>4528</v>
      </c>
      <c r="B3257" s="16" t="s">
        <v>4518</v>
      </c>
      <c r="C3257" s="16" t="s">
        <v>2372</v>
      </c>
      <c r="D3257" s="16" t="s">
        <v>173</v>
      </c>
      <c r="E3257" s="16" t="n">
        <v>1</v>
      </c>
      <c r="F3257" s="16" t="n">
        <v>1142</v>
      </c>
      <c r="G3257" s="16" t="n">
        <v>0.1</v>
      </c>
      <c r="H3257" s="16" t="s">
        <v>56</v>
      </c>
      <c r="I3257" s="16"/>
      <c r="J3257" s="16" t="n">
        <v>7</v>
      </c>
      <c r="K3257" s="16" t="n">
        <v>4</v>
      </c>
      <c r="L3257" s="16" t="s">
        <v>41</v>
      </c>
      <c r="M3257" s="16" t="str">
        <f aca="false">IF(COUNTIF($A$2:A3257,A3257)&gt;1,"DUPLICATE","")</f>
        <v/>
      </c>
    </row>
    <row r="3258" customFormat="false" ht="15" hidden="false" customHeight="false" outlineLevel="0" collapsed="false">
      <c r="A3258" s="16" t="s">
        <v>4529</v>
      </c>
      <c r="B3258" s="16" t="s">
        <v>4518</v>
      </c>
      <c r="C3258" s="16" t="s">
        <v>193</v>
      </c>
      <c r="D3258" s="16" t="s">
        <v>219</v>
      </c>
      <c r="E3258" s="16" t="n">
        <v>1</v>
      </c>
      <c r="F3258" s="16" t="n">
        <v>1260</v>
      </c>
      <c r="G3258" s="16" t="n">
        <v>0.2</v>
      </c>
      <c r="H3258" s="16" t="s">
        <v>39</v>
      </c>
      <c r="I3258" s="16" t="s">
        <v>47</v>
      </c>
      <c r="J3258" s="16" t="n">
        <v>4</v>
      </c>
      <c r="K3258" s="16" t="n">
        <v>3</v>
      </c>
      <c r="L3258" s="16" t="s">
        <v>57</v>
      </c>
      <c r="M3258" s="16" t="str">
        <f aca="false">IF(COUNTIF($A$2:A3258,A3258)&gt;1,"DUPLICATE","")</f>
        <v/>
      </c>
    </row>
    <row r="3259" customFormat="false" ht="15" hidden="false" customHeight="false" outlineLevel="0" collapsed="false">
      <c r="A3259" s="16" t="s">
        <v>4530</v>
      </c>
      <c r="B3259" s="16" t="s">
        <v>4518</v>
      </c>
      <c r="C3259" s="16" t="s">
        <v>829</v>
      </c>
      <c r="D3259" s="16" t="s">
        <v>440</v>
      </c>
      <c r="E3259" s="16" t="n">
        <v>1</v>
      </c>
      <c r="F3259" s="16" t="n">
        <v>1445</v>
      </c>
      <c r="G3259" s="16" t="n">
        <v>0.15</v>
      </c>
      <c r="H3259" s="16" t="s">
        <v>130</v>
      </c>
      <c r="I3259" s="16" t="s">
        <v>100</v>
      </c>
      <c r="J3259" s="16" t="n">
        <v>4</v>
      </c>
      <c r="K3259" s="16" t="n">
        <v>5</v>
      </c>
      <c r="L3259" s="16" t="s">
        <v>41</v>
      </c>
      <c r="M3259" s="16" t="str">
        <f aca="false">IF(COUNTIF($A$2:A3259,A3259)&gt;1,"DUPLICATE","")</f>
        <v/>
      </c>
    </row>
    <row r="3260" customFormat="false" ht="15" hidden="false" customHeight="false" outlineLevel="0" collapsed="false">
      <c r="A3260" s="16" t="s">
        <v>4531</v>
      </c>
      <c r="B3260" s="16" t="s">
        <v>4518</v>
      </c>
      <c r="C3260" s="16" t="s">
        <v>1985</v>
      </c>
      <c r="D3260" s="16" t="s">
        <v>66</v>
      </c>
      <c r="E3260" s="16" t="n">
        <v>2</v>
      </c>
      <c r="F3260" s="16" t="n">
        <v>14615</v>
      </c>
      <c r="G3260" s="16" t="n">
        <v>0.15</v>
      </c>
      <c r="H3260" s="16" t="s">
        <v>39</v>
      </c>
      <c r="I3260" s="16" t="s">
        <v>47</v>
      </c>
      <c r="J3260" s="16" t="n">
        <v>4</v>
      </c>
      <c r="K3260" s="16" t="n">
        <v>4</v>
      </c>
      <c r="L3260" s="16" t="s">
        <v>41</v>
      </c>
      <c r="M3260" s="16" t="str">
        <f aca="false">IF(COUNTIF($A$2:A3260,A3260)&gt;1,"DUPLICATE","")</f>
        <v/>
      </c>
    </row>
    <row r="3261" customFormat="false" ht="15" hidden="false" customHeight="false" outlineLevel="0" collapsed="false">
      <c r="A3261" s="16" t="s">
        <v>4532</v>
      </c>
      <c r="B3261" s="16" t="s">
        <v>4518</v>
      </c>
      <c r="C3261" s="16" t="s">
        <v>750</v>
      </c>
      <c r="D3261" s="16" t="s">
        <v>211</v>
      </c>
      <c r="E3261" s="16" t="n">
        <v>2</v>
      </c>
      <c r="F3261" s="16" t="n">
        <v>1357</v>
      </c>
      <c r="G3261" s="16" t="n">
        <v>0.1</v>
      </c>
      <c r="H3261" s="16" t="s">
        <v>112</v>
      </c>
      <c r="I3261" s="16" t="s">
        <v>100</v>
      </c>
      <c r="J3261" s="16" t="n">
        <v>3</v>
      </c>
      <c r="K3261" s="16" t="n">
        <v>4</v>
      </c>
      <c r="L3261" s="16" t="s">
        <v>41</v>
      </c>
      <c r="M3261" s="16" t="str">
        <f aca="false">IF(COUNTIF($A$2:A3261,A3261)&gt;1,"DUPLICATE","")</f>
        <v/>
      </c>
    </row>
    <row r="3262" customFormat="false" ht="15" hidden="false" customHeight="false" outlineLevel="0" collapsed="false">
      <c r="A3262" s="16" t="s">
        <v>4533</v>
      </c>
      <c r="B3262" s="16" t="s">
        <v>4518</v>
      </c>
      <c r="C3262" s="16" t="s">
        <v>2064</v>
      </c>
      <c r="D3262" s="16" t="s">
        <v>222</v>
      </c>
      <c r="E3262" s="16" t="n">
        <v>3</v>
      </c>
      <c r="F3262" s="16" t="n">
        <v>1821</v>
      </c>
      <c r="G3262" s="16"/>
      <c r="H3262" s="16" t="s">
        <v>112</v>
      </c>
      <c r="I3262" s="16" t="s">
        <v>40</v>
      </c>
      <c r="J3262" s="16" t="n">
        <v>5</v>
      </c>
      <c r="K3262" s="16" t="n">
        <v>3</v>
      </c>
      <c r="L3262" s="16" t="s">
        <v>41</v>
      </c>
      <c r="M3262" s="16" t="str">
        <f aca="false">IF(COUNTIF($A$2:A3262,A3262)&gt;1,"DUPLICATE","")</f>
        <v/>
      </c>
    </row>
    <row r="3263" customFormat="false" ht="15" hidden="false" customHeight="false" outlineLevel="0" collapsed="false">
      <c r="A3263" s="16" t="s">
        <v>4534</v>
      </c>
      <c r="B3263" s="16" t="s">
        <v>4518</v>
      </c>
      <c r="C3263" s="16" t="s">
        <v>1738</v>
      </c>
      <c r="D3263" s="16" t="s">
        <v>80</v>
      </c>
      <c r="E3263" s="16" t="n">
        <v>2</v>
      </c>
      <c r="F3263" s="16" t="n">
        <v>1566</v>
      </c>
      <c r="G3263" s="16" t="n">
        <v>0.2</v>
      </c>
      <c r="H3263" s="16" t="s">
        <v>112</v>
      </c>
      <c r="I3263" s="16" t="s">
        <v>60</v>
      </c>
      <c r="J3263" s="16" t="n">
        <v>4</v>
      </c>
      <c r="K3263" s="16" t="n">
        <v>4</v>
      </c>
      <c r="L3263" s="16" t="s">
        <v>41</v>
      </c>
      <c r="M3263" s="16" t="str">
        <f aca="false">IF(COUNTIF($A$2:A3263,A3263)&gt;1,"DUPLICATE","")</f>
        <v/>
      </c>
    </row>
    <row r="3264" customFormat="false" ht="15" hidden="false" customHeight="false" outlineLevel="0" collapsed="false">
      <c r="A3264" s="16" t="s">
        <v>4535</v>
      </c>
      <c r="B3264" s="16" t="s">
        <v>4518</v>
      </c>
      <c r="C3264" s="16" t="s">
        <v>1034</v>
      </c>
      <c r="D3264" s="16" t="s">
        <v>51</v>
      </c>
      <c r="E3264" s="16" t="n">
        <v>2</v>
      </c>
      <c r="F3264" s="16" t="n">
        <v>2359</v>
      </c>
      <c r="G3264" s="16" t="n">
        <v>0.1</v>
      </c>
      <c r="H3264" s="16" t="s">
        <v>130</v>
      </c>
      <c r="I3264" s="16" t="s">
        <v>71</v>
      </c>
      <c r="J3264" s="16" t="n">
        <v>6</v>
      </c>
      <c r="K3264" s="16" t="n">
        <v>4</v>
      </c>
      <c r="L3264" s="16" t="s">
        <v>41</v>
      </c>
      <c r="M3264" s="16" t="str">
        <f aca="false">IF(COUNTIF($A$2:A3264,A3264)&gt;1,"DUPLICATE","")</f>
        <v/>
      </c>
    </row>
    <row r="3265" customFormat="false" ht="15" hidden="false" customHeight="false" outlineLevel="0" collapsed="false">
      <c r="A3265" s="16" t="s">
        <v>4536</v>
      </c>
      <c r="B3265" s="16" t="s">
        <v>4518</v>
      </c>
      <c r="C3265" s="16" t="s">
        <v>1038</v>
      </c>
      <c r="D3265" s="16" t="s">
        <v>136</v>
      </c>
      <c r="E3265" s="16" t="n">
        <v>2</v>
      </c>
      <c r="F3265" s="16" t="n">
        <v>2246</v>
      </c>
      <c r="G3265" s="16" t="n">
        <v>0.1</v>
      </c>
      <c r="H3265" s="16" t="s">
        <v>89</v>
      </c>
      <c r="I3265" s="16" t="s">
        <v>60</v>
      </c>
      <c r="J3265" s="16" t="n">
        <v>4</v>
      </c>
      <c r="K3265" s="16" t="n">
        <v>5</v>
      </c>
      <c r="L3265" s="16" t="s">
        <v>41</v>
      </c>
      <c r="M3265" s="16" t="str">
        <f aca="false">IF(COUNTIF($A$2:A3265,A3265)&gt;1,"DUPLICATE","")</f>
        <v/>
      </c>
    </row>
    <row r="3266" customFormat="false" ht="15" hidden="false" customHeight="false" outlineLevel="0" collapsed="false">
      <c r="A3266" s="16" t="s">
        <v>4537</v>
      </c>
      <c r="B3266" s="16" t="s">
        <v>4518</v>
      </c>
      <c r="C3266" s="16" t="s">
        <v>1318</v>
      </c>
      <c r="D3266" s="16" t="s">
        <v>203</v>
      </c>
      <c r="E3266" s="16" t="n">
        <v>1</v>
      </c>
      <c r="F3266" s="16" t="n">
        <v>2582</v>
      </c>
      <c r="G3266" s="16" t="n">
        <v>0.1</v>
      </c>
      <c r="H3266" s="16" t="s">
        <v>70</v>
      </c>
      <c r="I3266" s="16" t="s">
        <v>40</v>
      </c>
      <c r="J3266" s="16" t="n">
        <v>9</v>
      </c>
      <c r="K3266" s="16" t="n">
        <v>3</v>
      </c>
      <c r="L3266" s="16" t="s">
        <v>41</v>
      </c>
      <c r="M3266" s="16" t="str">
        <f aca="false">IF(COUNTIF($A$2:A3266,A3266)&gt;1,"DUPLICATE","")</f>
        <v/>
      </c>
    </row>
    <row r="3267" customFormat="false" ht="15" hidden="false" customHeight="false" outlineLevel="0" collapsed="false">
      <c r="A3267" s="16" t="s">
        <v>4537</v>
      </c>
      <c r="B3267" s="16" t="s">
        <v>4518</v>
      </c>
      <c r="C3267" s="16" t="s">
        <v>1318</v>
      </c>
      <c r="D3267" s="16" t="s">
        <v>203</v>
      </c>
      <c r="E3267" s="16" t="n">
        <v>1</v>
      </c>
      <c r="F3267" s="16" t="n">
        <v>2582</v>
      </c>
      <c r="G3267" s="16" t="n">
        <v>0.1</v>
      </c>
      <c r="H3267" s="16" t="s">
        <v>70</v>
      </c>
      <c r="I3267" s="16" t="s">
        <v>40</v>
      </c>
      <c r="J3267" s="16" t="n">
        <v>9</v>
      </c>
      <c r="K3267" s="16" t="n">
        <v>3</v>
      </c>
      <c r="L3267" s="16" t="s">
        <v>41</v>
      </c>
      <c r="M3267" s="16" t="str">
        <f aca="false">IF(COUNTIF($A$2:A3267,A3267)&gt;1,"DUPLICATE","")</f>
        <v>DUPLICATE</v>
      </c>
    </row>
    <row r="3268" customFormat="false" ht="15" hidden="false" customHeight="false" outlineLevel="0" collapsed="false">
      <c r="A3268" s="16" t="s">
        <v>4538</v>
      </c>
      <c r="B3268" s="16" t="s">
        <v>4518</v>
      </c>
      <c r="C3268" s="16" t="s">
        <v>1070</v>
      </c>
      <c r="D3268" s="16" t="s">
        <v>108</v>
      </c>
      <c r="E3268" s="16" t="n">
        <v>1</v>
      </c>
      <c r="F3268" s="16" t="n">
        <v>3588</v>
      </c>
      <c r="G3268" s="16" t="n">
        <v>0.2</v>
      </c>
      <c r="H3268" s="16" t="s">
        <v>208</v>
      </c>
      <c r="I3268" s="16" t="s">
        <v>60</v>
      </c>
      <c r="J3268" s="16" t="n">
        <v>7</v>
      </c>
      <c r="K3268" s="16" t="n">
        <v>4</v>
      </c>
      <c r="L3268" s="16" t="s">
        <v>41</v>
      </c>
      <c r="M3268" s="16" t="str">
        <f aca="false">IF(COUNTIF($A$2:A3268,A3268)&gt;1,"DUPLICATE","")</f>
        <v/>
      </c>
    </row>
    <row r="3269" customFormat="false" ht="15" hidden="false" customHeight="false" outlineLevel="0" collapsed="false">
      <c r="A3269" s="16" t="s">
        <v>4539</v>
      </c>
      <c r="B3269" s="16" t="s">
        <v>4518</v>
      </c>
      <c r="C3269" s="16" t="s">
        <v>1241</v>
      </c>
      <c r="D3269" s="16" t="s">
        <v>254</v>
      </c>
      <c r="E3269" s="16" t="n">
        <v>2</v>
      </c>
      <c r="F3269" s="16" t="n">
        <v>1011</v>
      </c>
      <c r="G3269" s="16" t="n">
        <v>0.1</v>
      </c>
      <c r="H3269" s="16" t="s">
        <v>208</v>
      </c>
      <c r="I3269" s="16" t="s">
        <v>71</v>
      </c>
      <c r="J3269" s="16" t="n">
        <v>6</v>
      </c>
      <c r="K3269" s="16" t="n">
        <v>3</v>
      </c>
      <c r="L3269" s="16" t="s">
        <v>57</v>
      </c>
      <c r="M3269" s="16" t="str">
        <f aca="false">IF(COUNTIF($A$2:A3269,A3269)&gt;1,"DUPLICATE","")</f>
        <v/>
      </c>
    </row>
    <row r="3270" customFormat="false" ht="15" hidden="false" customHeight="false" outlineLevel="0" collapsed="false">
      <c r="A3270" s="16" t="s">
        <v>4540</v>
      </c>
      <c r="B3270" s="16" t="s">
        <v>4541</v>
      </c>
      <c r="C3270" s="16" t="s">
        <v>2386</v>
      </c>
      <c r="D3270" s="16" t="s">
        <v>173</v>
      </c>
      <c r="E3270" s="16" t="n">
        <v>2</v>
      </c>
      <c r="F3270" s="16" t="n">
        <v>1229</v>
      </c>
      <c r="G3270" s="16" t="n">
        <v>0.1</v>
      </c>
      <c r="H3270" s="16" t="s">
        <v>56</v>
      </c>
      <c r="I3270" s="16" t="s">
        <v>40</v>
      </c>
      <c r="J3270" s="16" t="n">
        <v>5</v>
      </c>
      <c r="K3270" s="16"/>
      <c r="L3270" s="16" t="s">
        <v>41</v>
      </c>
      <c r="M3270" s="16" t="str">
        <f aca="false">IF(COUNTIF($A$2:A3270,A3270)&gt;1,"DUPLICATE","")</f>
        <v/>
      </c>
    </row>
    <row r="3271" customFormat="false" ht="15" hidden="false" customHeight="false" outlineLevel="0" collapsed="false">
      <c r="A3271" s="16" t="s">
        <v>4542</v>
      </c>
      <c r="B3271" s="16" t="s">
        <v>4541</v>
      </c>
      <c r="C3271" s="16" t="s">
        <v>76</v>
      </c>
      <c r="D3271" s="16" t="s">
        <v>254</v>
      </c>
      <c r="E3271" s="16" t="n">
        <v>2</v>
      </c>
      <c r="F3271" s="16" t="n">
        <v>1039</v>
      </c>
      <c r="G3271" s="16" t="n">
        <v>0.15</v>
      </c>
      <c r="H3271" s="16" t="s">
        <v>560</v>
      </c>
      <c r="I3271" s="16" t="s">
        <v>60</v>
      </c>
      <c r="J3271" s="16" t="n">
        <v>4</v>
      </c>
      <c r="K3271" s="16" t="n">
        <v>4</v>
      </c>
      <c r="L3271" s="16" t="s">
        <v>41</v>
      </c>
      <c r="M3271" s="16" t="str">
        <f aca="false">IF(COUNTIF($A$2:A3271,A3271)&gt;1,"DUPLICATE","")</f>
        <v/>
      </c>
    </row>
    <row r="3272" customFormat="false" ht="15" hidden="false" customHeight="false" outlineLevel="0" collapsed="false">
      <c r="A3272" s="16" t="s">
        <v>4543</v>
      </c>
      <c r="B3272" s="16" t="s">
        <v>4541</v>
      </c>
      <c r="C3272" s="16" t="s">
        <v>2970</v>
      </c>
      <c r="D3272" s="16" t="s">
        <v>165</v>
      </c>
      <c r="E3272" s="16" t="n">
        <v>2</v>
      </c>
      <c r="F3272" s="16" t="n">
        <v>943</v>
      </c>
      <c r="G3272" s="16" t="n">
        <v>0.2</v>
      </c>
      <c r="H3272" s="16" t="s">
        <v>112</v>
      </c>
      <c r="I3272" s="16" t="s">
        <v>71</v>
      </c>
      <c r="J3272" s="16" t="n">
        <v>4</v>
      </c>
      <c r="K3272" s="16" t="n">
        <v>5</v>
      </c>
      <c r="L3272" s="16" t="s">
        <v>41</v>
      </c>
      <c r="M3272" s="16" t="str">
        <f aca="false">IF(COUNTIF($A$2:A3272,A3272)&gt;1,"DUPLICATE","")</f>
        <v/>
      </c>
    </row>
    <row r="3273" customFormat="false" ht="15" hidden="false" customHeight="false" outlineLevel="0" collapsed="false">
      <c r="A3273" s="16" t="s">
        <v>4544</v>
      </c>
      <c r="B3273" s="16" t="s">
        <v>4541</v>
      </c>
      <c r="C3273" s="16" t="s">
        <v>3028</v>
      </c>
      <c r="D3273" s="16" t="s">
        <v>142</v>
      </c>
      <c r="E3273" s="16" t="n">
        <v>2</v>
      </c>
      <c r="F3273" s="16" t="n">
        <v>589</v>
      </c>
      <c r="G3273" s="16" t="n">
        <v>0.2</v>
      </c>
      <c r="H3273" s="16" t="s">
        <v>112</v>
      </c>
      <c r="I3273" s="16" t="s">
        <v>60</v>
      </c>
      <c r="J3273" s="16" t="n">
        <v>4</v>
      </c>
      <c r="K3273" s="16" t="n">
        <v>3</v>
      </c>
      <c r="L3273" s="16" t="s">
        <v>57</v>
      </c>
      <c r="M3273" s="16" t="str">
        <f aca="false">IF(COUNTIF($A$2:A3273,A3273)&gt;1,"DUPLICATE","")</f>
        <v/>
      </c>
    </row>
    <row r="3274" customFormat="false" ht="15" hidden="false" customHeight="false" outlineLevel="0" collapsed="false">
      <c r="A3274" s="16" t="s">
        <v>4545</v>
      </c>
      <c r="B3274" s="16" t="s">
        <v>4541</v>
      </c>
      <c r="C3274" s="16" t="s">
        <v>644</v>
      </c>
      <c r="D3274" s="16" t="s">
        <v>136</v>
      </c>
      <c r="E3274" s="16" t="n">
        <v>1</v>
      </c>
      <c r="F3274" s="16" t="n">
        <v>2169</v>
      </c>
      <c r="G3274" s="16" t="n">
        <v>0.1</v>
      </c>
      <c r="H3274" s="16" t="s">
        <v>56</v>
      </c>
      <c r="I3274" s="16" t="s">
        <v>40</v>
      </c>
      <c r="J3274" s="16" t="n">
        <v>7</v>
      </c>
      <c r="K3274" s="16" t="n">
        <v>4</v>
      </c>
      <c r="L3274" s="16" t="s">
        <v>41</v>
      </c>
      <c r="M3274" s="16" t="str">
        <f aca="false">IF(COUNTIF($A$2:A3274,A3274)&gt;1,"DUPLICATE","")</f>
        <v/>
      </c>
    </row>
    <row r="3275" customFormat="false" ht="15" hidden="false" customHeight="false" outlineLevel="0" collapsed="false">
      <c r="A3275" s="16" t="s">
        <v>4546</v>
      </c>
      <c r="B3275" s="16" t="s">
        <v>4541</v>
      </c>
      <c r="C3275" s="16" t="s">
        <v>417</v>
      </c>
      <c r="D3275" s="16" t="s">
        <v>165</v>
      </c>
      <c r="E3275" s="16" t="n">
        <v>2</v>
      </c>
      <c r="F3275" s="16" t="n">
        <v>876</v>
      </c>
      <c r="G3275" s="16" t="n">
        <v>0.2</v>
      </c>
      <c r="H3275" s="16" t="s">
        <v>208</v>
      </c>
      <c r="I3275" s="16" t="s">
        <v>60</v>
      </c>
      <c r="J3275" s="16" t="n">
        <v>6</v>
      </c>
      <c r="K3275" s="16" t="n">
        <v>2</v>
      </c>
      <c r="L3275" s="16" t="s">
        <v>57</v>
      </c>
      <c r="M3275" s="16" t="str">
        <f aca="false">IF(COUNTIF($A$2:A3275,A3275)&gt;1,"DUPLICATE","")</f>
        <v/>
      </c>
    </row>
    <row r="3276" customFormat="false" ht="15" hidden="false" customHeight="false" outlineLevel="0" collapsed="false">
      <c r="A3276" s="16" t="s">
        <v>4547</v>
      </c>
      <c r="B3276" s="16" t="s">
        <v>4541</v>
      </c>
      <c r="C3276" s="16" t="s">
        <v>1236</v>
      </c>
      <c r="D3276" s="16" t="s">
        <v>115</v>
      </c>
      <c r="E3276" s="16" t="n">
        <v>1</v>
      </c>
      <c r="F3276" s="16" t="n">
        <v>288</v>
      </c>
      <c r="G3276" s="16" t="n">
        <v>0.2</v>
      </c>
      <c r="H3276" s="16" t="s">
        <v>67</v>
      </c>
      <c r="I3276" s="16" t="s">
        <v>71</v>
      </c>
      <c r="J3276" s="16" t="n">
        <v>9</v>
      </c>
      <c r="K3276" s="16" t="n">
        <v>3</v>
      </c>
      <c r="L3276" s="16" t="s">
        <v>57</v>
      </c>
      <c r="M3276" s="16" t="str">
        <f aca="false">IF(COUNTIF($A$2:A3276,A3276)&gt;1,"DUPLICATE","")</f>
        <v/>
      </c>
    </row>
    <row r="3277" customFormat="false" ht="15" hidden="false" customHeight="false" outlineLevel="0" collapsed="false">
      <c r="A3277" s="16" t="s">
        <v>4547</v>
      </c>
      <c r="B3277" s="16" t="s">
        <v>4541</v>
      </c>
      <c r="C3277" s="16" t="s">
        <v>1236</v>
      </c>
      <c r="D3277" s="16" t="s">
        <v>115</v>
      </c>
      <c r="E3277" s="16" t="n">
        <v>1</v>
      </c>
      <c r="F3277" s="16" t="n">
        <v>288</v>
      </c>
      <c r="G3277" s="16" t="n">
        <v>0.2</v>
      </c>
      <c r="H3277" s="16" t="s">
        <v>67</v>
      </c>
      <c r="I3277" s="16" t="s">
        <v>71</v>
      </c>
      <c r="J3277" s="16" t="n">
        <v>9</v>
      </c>
      <c r="K3277" s="16" t="n">
        <v>3</v>
      </c>
      <c r="L3277" s="16" t="s">
        <v>57</v>
      </c>
      <c r="M3277" s="16" t="str">
        <f aca="false">IF(COUNTIF($A$2:A3277,A3277)&gt;1,"DUPLICATE","")</f>
        <v>DUPLICATE</v>
      </c>
    </row>
    <row r="3278" customFormat="false" ht="15" hidden="false" customHeight="false" outlineLevel="0" collapsed="false">
      <c r="A3278" s="16" t="s">
        <v>4548</v>
      </c>
      <c r="B3278" s="16" t="s">
        <v>4541</v>
      </c>
      <c r="C3278" s="16" t="s">
        <v>485</v>
      </c>
      <c r="D3278" s="16" t="s">
        <v>262</v>
      </c>
      <c r="E3278" s="16" t="n">
        <v>1</v>
      </c>
      <c r="F3278" s="16" t="n">
        <v>770</v>
      </c>
      <c r="G3278" s="16" t="n">
        <v>0.1</v>
      </c>
      <c r="H3278" s="16" t="s">
        <v>81</v>
      </c>
      <c r="I3278" s="16" t="s">
        <v>71</v>
      </c>
      <c r="J3278" s="16" t="n">
        <v>7</v>
      </c>
      <c r="K3278" s="16" t="n">
        <v>3</v>
      </c>
      <c r="L3278" s="16" t="s">
        <v>41</v>
      </c>
      <c r="M3278" s="16" t="str">
        <f aca="false">IF(COUNTIF($A$2:A3278,A3278)&gt;1,"DUPLICATE","")</f>
        <v/>
      </c>
    </row>
    <row r="3279" customFormat="false" ht="15" hidden="false" customHeight="false" outlineLevel="0" collapsed="false">
      <c r="A3279" s="16" t="s">
        <v>4549</v>
      </c>
      <c r="B3279" s="16" t="s">
        <v>4541</v>
      </c>
      <c r="C3279" s="16" t="s">
        <v>1629</v>
      </c>
      <c r="D3279" s="16" t="s">
        <v>291</v>
      </c>
      <c r="E3279" s="16" t="n">
        <v>2</v>
      </c>
      <c r="F3279" s="16" t="n">
        <v>1253</v>
      </c>
      <c r="G3279" s="16" t="n">
        <v>0.15</v>
      </c>
      <c r="H3279" s="16" t="s">
        <v>67</v>
      </c>
      <c r="I3279" s="16" t="s">
        <v>47</v>
      </c>
      <c r="J3279" s="16" t="n">
        <v>4</v>
      </c>
      <c r="K3279" s="16" t="n">
        <v>5</v>
      </c>
      <c r="L3279" s="16" t="s">
        <v>41</v>
      </c>
      <c r="M3279" s="16" t="str">
        <f aca="false">IF(COUNTIF($A$2:A3279,A3279)&gt;1,"DUPLICATE","")</f>
        <v/>
      </c>
    </row>
    <row r="3280" customFormat="false" ht="15" hidden="false" customHeight="false" outlineLevel="0" collapsed="false">
      <c r="A3280" s="16" t="s">
        <v>4550</v>
      </c>
      <c r="B3280" s="16" t="s">
        <v>4541</v>
      </c>
      <c r="C3280" s="16" t="s">
        <v>4282</v>
      </c>
      <c r="D3280" s="16" t="s">
        <v>66</v>
      </c>
      <c r="E3280" s="16" t="n">
        <v>2</v>
      </c>
      <c r="F3280" s="16" t="n">
        <v>15406</v>
      </c>
      <c r="G3280" s="16" t="n">
        <v>0.2</v>
      </c>
      <c r="H3280" s="16" t="s">
        <v>161</v>
      </c>
      <c r="I3280" s="16" t="s">
        <v>60</v>
      </c>
      <c r="J3280" s="16" t="n">
        <v>5</v>
      </c>
      <c r="K3280" s="16" t="n">
        <v>4</v>
      </c>
      <c r="L3280" s="16" t="s">
        <v>41</v>
      </c>
      <c r="M3280" s="16" t="str">
        <f aca="false">IF(COUNTIF($A$2:A3280,A3280)&gt;1,"DUPLICATE","")</f>
        <v/>
      </c>
    </row>
    <row r="3281" customFormat="false" ht="15" hidden="false" customHeight="false" outlineLevel="0" collapsed="false">
      <c r="A3281" s="16" t="s">
        <v>4551</v>
      </c>
      <c r="B3281" s="16" t="s">
        <v>4541</v>
      </c>
      <c r="C3281" s="16" t="s">
        <v>1589</v>
      </c>
      <c r="D3281" s="16" t="s">
        <v>55</v>
      </c>
      <c r="E3281" s="16" t="n">
        <v>2</v>
      </c>
      <c r="F3281" s="16" t="n">
        <v>2098</v>
      </c>
      <c r="G3281" s="16" t="n">
        <v>0.2</v>
      </c>
      <c r="H3281" s="16" t="s">
        <v>81</v>
      </c>
      <c r="I3281" s="16" t="s">
        <v>60</v>
      </c>
      <c r="J3281" s="16" t="n">
        <v>3</v>
      </c>
      <c r="K3281" s="16" t="n">
        <v>5</v>
      </c>
      <c r="L3281" s="16" t="s">
        <v>41</v>
      </c>
      <c r="M3281" s="16" t="str">
        <f aca="false">IF(COUNTIF($A$2:A3281,A3281)&gt;1,"DUPLICATE","")</f>
        <v/>
      </c>
    </row>
    <row r="3282" customFormat="false" ht="15" hidden="false" customHeight="false" outlineLevel="0" collapsed="false">
      <c r="A3282" s="16" t="s">
        <v>4552</v>
      </c>
      <c r="B3282" s="16" t="s">
        <v>4541</v>
      </c>
      <c r="C3282" s="16" t="s">
        <v>1091</v>
      </c>
      <c r="D3282" s="16" t="s">
        <v>51</v>
      </c>
      <c r="E3282" s="16" t="n">
        <v>2</v>
      </c>
      <c r="F3282" s="16" t="n">
        <v>2213</v>
      </c>
      <c r="G3282" s="16" t="n">
        <v>0.3</v>
      </c>
      <c r="H3282" s="16" t="s">
        <v>39</v>
      </c>
      <c r="I3282" s="16" t="s">
        <v>60</v>
      </c>
      <c r="J3282" s="16" t="n">
        <v>3</v>
      </c>
      <c r="K3282" s="16" t="n">
        <v>4</v>
      </c>
      <c r="L3282" s="16" t="s">
        <v>41</v>
      </c>
      <c r="M3282" s="16" t="str">
        <f aca="false">IF(COUNTIF($A$2:A3282,A3282)&gt;1,"DUPLICATE","")</f>
        <v/>
      </c>
    </row>
    <row r="3283" customFormat="false" ht="15" hidden="false" customHeight="false" outlineLevel="0" collapsed="false">
      <c r="A3283" s="16" t="s">
        <v>4553</v>
      </c>
      <c r="B3283" s="16" t="s">
        <v>4541</v>
      </c>
      <c r="C3283" s="16" t="s">
        <v>2195</v>
      </c>
      <c r="D3283" s="16" t="s">
        <v>216</v>
      </c>
      <c r="E3283" s="16" t="n">
        <v>1</v>
      </c>
      <c r="F3283" s="16" t="n">
        <v>920</v>
      </c>
      <c r="G3283" s="16" t="n">
        <v>0.3</v>
      </c>
      <c r="H3283" s="16" t="s">
        <v>46</v>
      </c>
      <c r="I3283" s="16" t="s">
        <v>71</v>
      </c>
      <c r="J3283" s="16" t="n">
        <v>5</v>
      </c>
      <c r="K3283" s="16" t="n">
        <v>4</v>
      </c>
      <c r="L3283" s="16" t="s">
        <v>41</v>
      </c>
      <c r="M3283" s="16" t="str">
        <f aca="false">IF(COUNTIF($A$2:A3283,A3283)&gt;1,"DUPLICATE","")</f>
        <v/>
      </c>
    </row>
    <row r="3284" customFormat="false" ht="15" hidden="false" customHeight="false" outlineLevel="0" collapsed="false">
      <c r="A3284" s="16" t="s">
        <v>4554</v>
      </c>
      <c r="B3284" s="16" t="s">
        <v>4541</v>
      </c>
      <c r="C3284" s="16" t="s">
        <v>776</v>
      </c>
      <c r="D3284" s="16" t="s">
        <v>184</v>
      </c>
      <c r="E3284" s="16" t="n">
        <v>2</v>
      </c>
      <c r="F3284" s="16" t="n">
        <v>1272</v>
      </c>
      <c r="G3284" s="16" t="n">
        <v>0.2</v>
      </c>
      <c r="H3284" s="16" t="s">
        <v>67</v>
      </c>
      <c r="I3284" s="16" t="s">
        <v>71</v>
      </c>
      <c r="J3284" s="16" t="n">
        <v>3</v>
      </c>
      <c r="K3284" s="16" t="n">
        <v>3</v>
      </c>
      <c r="L3284" s="16" t="s">
        <v>57</v>
      </c>
      <c r="M3284" s="16" t="str">
        <f aca="false">IF(COUNTIF($A$2:A3284,A3284)&gt;1,"DUPLICATE","")</f>
        <v/>
      </c>
    </row>
    <row r="3285" customFormat="false" ht="15" hidden="false" customHeight="false" outlineLevel="0" collapsed="false">
      <c r="A3285" s="16" t="s">
        <v>4555</v>
      </c>
      <c r="B3285" s="16" t="s">
        <v>4556</v>
      </c>
      <c r="C3285" s="16" t="s">
        <v>1600</v>
      </c>
      <c r="D3285" s="16" t="s">
        <v>219</v>
      </c>
      <c r="E3285" s="16" t="n">
        <v>1</v>
      </c>
      <c r="F3285" s="16" t="n">
        <v>1350</v>
      </c>
      <c r="G3285" s="16" t="n">
        <v>0.1</v>
      </c>
      <c r="H3285" s="16" t="s">
        <v>81</v>
      </c>
      <c r="I3285" s="16" t="s">
        <v>40</v>
      </c>
      <c r="J3285" s="16" t="n">
        <v>4</v>
      </c>
      <c r="K3285" s="16" t="n">
        <v>4</v>
      </c>
      <c r="L3285" s="16" t="s">
        <v>41</v>
      </c>
      <c r="M3285" s="16" t="str">
        <f aca="false">IF(COUNTIF($A$2:A3285,A3285)&gt;1,"DUPLICATE","")</f>
        <v/>
      </c>
    </row>
    <row r="3286" customFormat="false" ht="15" hidden="false" customHeight="false" outlineLevel="0" collapsed="false">
      <c r="A3286" s="16" t="s">
        <v>4557</v>
      </c>
      <c r="B3286" s="16" t="s">
        <v>4556</v>
      </c>
      <c r="C3286" s="16" t="s">
        <v>1409</v>
      </c>
      <c r="D3286" s="16" t="s">
        <v>216</v>
      </c>
      <c r="E3286" s="16" t="n">
        <v>1</v>
      </c>
      <c r="F3286" s="16" t="n">
        <v>868</v>
      </c>
      <c r="G3286" s="16" t="n">
        <v>0.3</v>
      </c>
      <c r="H3286" s="16" t="s">
        <v>67</v>
      </c>
      <c r="I3286" s="16" t="s">
        <v>60</v>
      </c>
      <c r="J3286" s="16" t="n">
        <v>4</v>
      </c>
      <c r="K3286" s="16"/>
      <c r="L3286" s="16" t="s">
        <v>41</v>
      </c>
      <c r="M3286" s="16" t="str">
        <f aca="false">IF(COUNTIF($A$2:A3286,A3286)&gt;1,"DUPLICATE","")</f>
        <v/>
      </c>
    </row>
    <row r="3287" customFormat="false" ht="15" hidden="false" customHeight="false" outlineLevel="0" collapsed="false">
      <c r="A3287" s="16" t="s">
        <v>4558</v>
      </c>
      <c r="B3287" s="16" t="s">
        <v>4556</v>
      </c>
      <c r="C3287" s="16" t="s">
        <v>2012</v>
      </c>
      <c r="D3287" s="16" t="s">
        <v>99</v>
      </c>
      <c r="E3287" s="16" t="n">
        <v>4</v>
      </c>
      <c r="F3287" s="16" t="n">
        <v>714</v>
      </c>
      <c r="G3287" s="16" t="n">
        <v>0.1</v>
      </c>
      <c r="H3287" s="16" t="s">
        <v>39</v>
      </c>
      <c r="I3287" s="16" t="s">
        <v>40</v>
      </c>
      <c r="J3287" s="16" t="n">
        <v>7</v>
      </c>
      <c r="K3287" s="16" t="n">
        <v>3</v>
      </c>
      <c r="L3287" s="16" t="s">
        <v>41</v>
      </c>
      <c r="M3287" s="16" t="str">
        <f aca="false">IF(COUNTIF($A$2:A3287,A3287)&gt;1,"DUPLICATE","")</f>
        <v/>
      </c>
    </row>
    <row r="3288" customFormat="false" ht="15" hidden="false" customHeight="false" outlineLevel="0" collapsed="false">
      <c r="A3288" s="16" t="s">
        <v>4559</v>
      </c>
      <c r="B3288" s="16" t="s">
        <v>4556</v>
      </c>
      <c r="C3288" s="16" t="s">
        <v>1807</v>
      </c>
      <c r="D3288" s="16" t="s">
        <v>108</v>
      </c>
      <c r="E3288" s="16" t="n">
        <v>1</v>
      </c>
      <c r="F3288" s="16" t="n">
        <v>3613</v>
      </c>
      <c r="G3288" s="16" t="n">
        <v>0.1</v>
      </c>
      <c r="H3288" s="16" t="s">
        <v>56</v>
      </c>
      <c r="I3288" s="16" t="s">
        <v>40</v>
      </c>
      <c r="J3288" s="16" t="n">
        <v>6</v>
      </c>
      <c r="K3288" s="16" t="n">
        <v>4</v>
      </c>
      <c r="L3288" s="16" t="s">
        <v>41</v>
      </c>
      <c r="M3288" s="16" t="str">
        <f aca="false">IF(COUNTIF($A$2:A3288,A3288)&gt;1,"DUPLICATE","")</f>
        <v/>
      </c>
    </row>
    <row r="3289" customFormat="false" ht="15" hidden="false" customHeight="false" outlineLevel="0" collapsed="false">
      <c r="A3289" s="16" t="s">
        <v>4560</v>
      </c>
      <c r="B3289" s="16" t="s">
        <v>4561</v>
      </c>
      <c r="C3289" s="16" t="s">
        <v>542</v>
      </c>
      <c r="D3289" s="16" t="s">
        <v>105</v>
      </c>
      <c r="E3289" s="16" t="n">
        <v>3</v>
      </c>
      <c r="F3289" s="16" t="n">
        <v>411</v>
      </c>
      <c r="G3289" s="16" t="n">
        <v>0.15</v>
      </c>
      <c r="H3289" s="16" t="s">
        <v>89</v>
      </c>
      <c r="I3289" s="16" t="s">
        <v>71</v>
      </c>
      <c r="J3289" s="16" t="n">
        <v>4</v>
      </c>
      <c r="K3289" s="16" t="n">
        <v>2</v>
      </c>
      <c r="L3289" s="16" t="s">
        <v>57</v>
      </c>
      <c r="M3289" s="16" t="str">
        <f aca="false">IF(COUNTIF($A$2:A3289,A3289)&gt;1,"DUPLICATE","")</f>
        <v/>
      </c>
    </row>
    <row r="3290" customFormat="false" ht="15" hidden="false" customHeight="false" outlineLevel="0" collapsed="false">
      <c r="A3290" s="16" t="s">
        <v>4562</v>
      </c>
      <c r="B3290" s="16" t="s">
        <v>4556</v>
      </c>
      <c r="C3290" s="16" t="s">
        <v>238</v>
      </c>
      <c r="D3290" s="16" t="s">
        <v>211</v>
      </c>
      <c r="E3290" s="16" t="n">
        <v>1</v>
      </c>
      <c r="F3290" s="16" t="n">
        <v>1280</v>
      </c>
      <c r="G3290" s="16" t="n">
        <v>0.1</v>
      </c>
      <c r="H3290" s="16" t="s">
        <v>70</v>
      </c>
      <c r="I3290" s="16" t="s">
        <v>40</v>
      </c>
      <c r="J3290" s="16" t="n">
        <v>6</v>
      </c>
      <c r="K3290" s="16"/>
      <c r="L3290" s="16" t="s">
        <v>41</v>
      </c>
      <c r="M3290" s="16" t="str">
        <f aca="false">IF(COUNTIF($A$2:A3290,A3290)&gt;1,"DUPLICATE","")</f>
        <v/>
      </c>
    </row>
    <row r="3291" customFormat="false" ht="15" hidden="false" customHeight="false" outlineLevel="0" collapsed="false">
      <c r="A3291" s="16" t="s">
        <v>4563</v>
      </c>
      <c r="B3291" s="16" t="s">
        <v>4556</v>
      </c>
      <c r="C3291" s="16" t="s">
        <v>224</v>
      </c>
      <c r="D3291" s="16" t="s">
        <v>99</v>
      </c>
      <c r="E3291" s="16" t="n">
        <v>2</v>
      </c>
      <c r="F3291" s="16" t="n">
        <v>722</v>
      </c>
      <c r="G3291" s="16" t="n">
        <v>0.15</v>
      </c>
      <c r="H3291" s="16" t="s">
        <v>89</v>
      </c>
      <c r="I3291" s="16" t="s">
        <v>100</v>
      </c>
      <c r="J3291" s="16" t="n">
        <v>6</v>
      </c>
      <c r="K3291" s="16"/>
      <c r="L3291" s="16" t="s">
        <v>41</v>
      </c>
      <c r="M3291" s="16" t="str">
        <f aca="false">IF(COUNTIF($A$2:A3291,A3291)&gt;1,"DUPLICATE","")</f>
        <v/>
      </c>
    </row>
    <row r="3292" customFormat="false" ht="15" hidden="false" customHeight="false" outlineLevel="0" collapsed="false">
      <c r="A3292" s="16" t="s">
        <v>4564</v>
      </c>
      <c r="B3292" s="16" t="s">
        <v>4556</v>
      </c>
      <c r="C3292" s="16" t="s">
        <v>1244</v>
      </c>
      <c r="D3292" s="16" t="s">
        <v>126</v>
      </c>
      <c r="E3292" s="16" t="n">
        <v>2</v>
      </c>
      <c r="F3292" s="16" t="n">
        <v>387</v>
      </c>
      <c r="G3292" s="16" t="n">
        <v>0.1</v>
      </c>
      <c r="H3292" s="16" t="s">
        <v>46</v>
      </c>
      <c r="I3292" s="16" t="s">
        <v>60</v>
      </c>
      <c r="J3292" s="16" t="n">
        <v>5</v>
      </c>
      <c r="K3292" s="16" t="n">
        <v>2</v>
      </c>
      <c r="L3292" s="16" t="s">
        <v>57</v>
      </c>
      <c r="M3292" s="16" t="str">
        <f aca="false">IF(COUNTIF($A$2:A3292,A3292)&gt;1,"DUPLICATE","")</f>
        <v/>
      </c>
    </row>
    <row r="3293" customFormat="false" ht="15" hidden="false" customHeight="false" outlineLevel="0" collapsed="false">
      <c r="A3293" s="16" t="s">
        <v>4565</v>
      </c>
      <c r="B3293" s="16" t="s">
        <v>4556</v>
      </c>
      <c r="C3293" s="16" t="s">
        <v>2303</v>
      </c>
      <c r="D3293" s="16" t="s">
        <v>184</v>
      </c>
      <c r="E3293" s="16" t="n">
        <v>1</v>
      </c>
      <c r="F3293" s="16" t="n">
        <v>1338</v>
      </c>
      <c r="G3293" s="16" t="n">
        <v>0.1</v>
      </c>
      <c r="H3293" s="16" t="s">
        <v>161</v>
      </c>
      <c r="I3293" s="16" t="s">
        <v>40</v>
      </c>
      <c r="J3293" s="16" t="n">
        <v>4</v>
      </c>
      <c r="K3293" s="16" t="n">
        <v>3</v>
      </c>
      <c r="L3293" s="16" t="s">
        <v>41</v>
      </c>
      <c r="M3293" s="16" t="str">
        <f aca="false">IF(COUNTIF($A$2:A3293,A3293)&gt;1,"DUPLICATE","")</f>
        <v/>
      </c>
    </row>
    <row r="3294" customFormat="false" ht="15" hidden="false" customHeight="false" outlineLevel="0" collapsed="false">
      <c r="A3294" s="16" t="s">
        <v>4566</v>
      </c>
      <c r="B3294" s="16" t="s">
        <v>4556</v>
      </c>
      <c r="C3294" s="16" t="s">
        <v>1908</v>
      </c>
      <c r="D3294" s="16" t="s">
        <v>451</v>
      </c>
      <c r="E3294" s="16" t="n">
        <v>3</v>
      </c>
      <c r="F3294" s="16" t="n">
        <v>1258</v>
      </c>
      <c r="G3294" s="16" t="n">
        <v>0.3</v>
      </c>
      <c r="H3294" s="16" t="s">
        <v>112</v>
      </c>
      <c r="I3294" s="16" t="s">
        <v>40</v>
      </c>
      <c r="J3294" s="16" t="n">
        <v>4</v>
      </c>
      <c r="K3294" s="16" t="n">
        <v>4</v>
      </c>
      <c r="L3294" s="16" t="s">
        <v>41</v>
      </c>
      <c r="M3294" s="16" t="str">
        <f aca="false">IF(COUNTIF($A$2:A3294,A3294)&gt;1,"DUPLICATE","")</f>
        <v/>
      </c>
    </row>
    <row r="3295" customFormat="false" ht="15" hidden="false" customHeight="false" outlineLevel="0" collapsed="false">
      <c r="A3295" s="16" t="s">
        <v>4567</v>
      </c>
      <c r="B3295" s="16" t="s">
        <v>4556</v>
      </c>
      <c r="C3295" s="16" t="s">
        <v>266</v>
      </c>
      <c r="D3295" s="16" t="s">
        <v>84</v>
      </c>
      <c r="E3295" s="16" t="n">
        <v>1</v>
      </c>
      <c r="F3295" s="16" t="n">
        <v>252</v>
      </c>
      <c r="G3295" s="16" t="n">
        <v>0.1</v>
      </c>
      <c r="H3295" s="16" t="s">
        <v>130</v>
      </c>
      <c r="I3295" s="16" t="s">
        <v>71</v>
      </c>
      <c r="J3295" s="16" t="n">
        <v>4</v>
      </c>
      <c r="K3295" s="16" t="n">
        <v>4</v>
      </c>
      <c r="L3295" s="16" t="s">
        <v>41</v>
      </c>
      <c r="M3295" s="16" t="str">
        <f aca="false">IF(COUNTIF($A$2:A3295,A3295)&gt;1,"DUPLICATE","")</f>
        <v/>
      </c>
    </row>
    <row r="3296" customFormat="false" ht="15" hidden="false" customHeight="false" outlineLevel="0" collapsed="false">
      <c r="A3296" s="16" t="s">
        <v>4568</v>
      </c>
      <c r="B3296" s="16" t="s">
        <v>4556</v>
      </c>
      <c r="C3296" s="16" t="s">
        <v>286</v>
      </c>
      <c r="D3296" s="16" t="s">
        <v>385</v>
      </c>
      <c r="E3296" s="16" t="n">
        <v>2</v>
      </c>
      <c r="F3296" s="16" t="n">
        <v>294</v>
      </c>
      <c r="G3296" s="16" t="n">
        <v>0.15</v>
      </c>
      <c r="H3296" s="16" t="s">
        <v>39</v>
      </c>
      <c r="I3296" s="16" t="s">
        <v>71</v>
      </c>
      <c r="J3296" s="16" t="n">
        <v>4</v>
      </c>
      <c r="K3296" s="16" t="n">
        <v>5</v>
      </c>
      <c r="L3296" s="16" t="s">
        <v>41</v>
      </c>
      <c r="M3296" s="16" t="str">
        <f aca="false">IF(COUNTIF($A$2:A3296,A3296)&gt;1,"DUPLICATE","")</f>
        <v/>
      </c>
    </row>
    <row r="3297" customFormat="false" ht="15" hidden="false" customHeight="false" outlineLevel="0" collapsed="false">
      <c r="A3297" s="16" t="s">
        <v>4569</v>
      </c>
      <c r="B3297" s="16" t="s">
        <v>4556</v>
      </c>
      <c r="C3297" s="16" t="s">
        <v>879</v>
      </c>
      <c r="D3297" s="16" t="s">
        <v>232</v>
      </c>
      <c r="E3297" s="16" t="n">
        <v>1</v>
      </c>
      <c r="F3297" s="16" t="n">
        <v>1952</v>
      </c>
      <c r="G3297" s="16" t="n">
        <v>0.15</v>
      </c>
      <c r="H3297" s="16" t="s">
        <v>46</v>
      </c>
      <c r="I3297" s="16" t="s">
        <v>71</v>
      </c>
      <c r="J3297" s="16" t="n">
        <v>5</v>
      </c>
      <c r="K3297" s="16" t="n">
        <v>5</v>
      </c>
      <c r="L3297" s="16" t="s">
        <v>41</v>
      </c>
      <c r="M3297" s="16" t="str">
        <f aca="false">IF(COUNTIF($A$2:A3297,A3297)&gt;1,"DUPLICATE","")</f>
        <v/>
      </c>
    </row>
    <row r="3298" customFormat="false" ht="15" hidden="false" customHeight="false" outlineLevel="0" collapsed="false">
      <c r="A3298" s="16" t="s">
        <v>4570</v>
      </c>
      <c r="B3298" s="16" t="s">
        <v>4556</v>
      </c>
      <c r="C3298" s="16" t="s">
        <v>946</v>
      </c>
      <c r="D3298" s="16" t="s">
        <v>396</v>
      </c>
      <c r="E3298" s="16" t="n">
        <v>2</v>
      </c>
      <c r="F3298" s="16" t="n">
        <v>5270</v>
      </c>
      <c r="G3298" s="16" t="n">
        <v>0.1</v>
      </c>
      <c r="H3298" s="16" t="s">
        <v>208</v>
      </c>
      <c r="I3298" s="16" t="s">
        <v>60</v>
      </c>
      <c r="J3298" s="16" t="n">
        <v>7</v>
      </c>
      <c r="K3298" s="16" t="n">
        <v>2</v>
      </c>
      <c r="L3298" s="16" t="s">
        <v>57</v>
      </c>
      <c r="M3298" s="16" t="str">
        <f aca="false">IF(COUNTIF($A$2:A3298,A3298)&gt;1,"DUPLICATE","")</f>
        <v/>
      </c>
    </row>
    <row r="3299" customFormat="false" ht="15" hidden="false" customHeight="false" outlineLevel="0" collapsed="false">
      <c r="A3299" s="16" t="s">
        <v>4571</v>
      </c>
      <c r="B3299" s="16" t="s">
        <v>4556</v>
      </c>
      <c r="C3299" s="16" t="s">
        <v>202</v>
      </c>
      <c r="D3299" s="16" t="s">
        <v>165</v>
      </c>
      <c r="E3299" s="16" t="n">
        <v>3</v>
      </c>
      <c r="F3299" s="16" t="s">
        <v>4572</v>
      </c>
      <c r="G3299" s="16" t="n">
        <v>0.25</v>
      </c>
      <c r="H3299" s="16" t="s">
        <v>56</v>
      </c>
      <c r="I3299" s="16" t="s">
        <v>71</v>
      </c>
      <c r="J3299" s="16" t="n">
        <v>6</v>
      </c>
      <c r="K3299" s="16" t="n">
        <v>4</v>
      </c>
      <c r="L3299" s="16" t="s">
        <v>41</v>
      </c>
      <c r="M3299" s="16" t="str">
        <f aca="false">IF(COUNTIF($A$2:A3299,A3299)&gt;1,"DUPLICATE","")</f>
        <v/>
      </c>
    </row>
    <row r="3300" customFormat="false" ht="15" hidden="false" customHeight="false" outlineLevel="0" collapsed="false">
      <c r="A3300" s="16" t="s">
        <v>4573</v>
      </c>
      <c r="B3300" s="16" t="s">
        <v>4556</v>
      </c>
      <c r="C3300" s="16" t="s">
        <v>1246</v>
      </c>
      <c r="D3300" s="16" t="s">
        <v>108</v>
      </c>
      <c r="E3300" s="16" t="n">
        <v>2</v>
      </c>
      <c r="F3300" s="16" t="n">
        <v>3338</v>
      </c>
      <c r="G3300" s="16" t="n">
        <v>0.1</v>
      </c>
      <c r="H3300" s="16" t="s">
        <v>89</v>
      </c>
      <c r="I3300" s="16" t="s">
        <v>60</v>
      </c>
      <c r="J3300" s="16" t="n">
        <v>3</v>
      </c>
      <c r="K3300" s="16" t="n">
        <v>4</v>
      </c>
      <c r="L3300" s="16" t="s">
        <v>41</v>
      </c>
      <c r="M3300" s="16" t="str">
        <f aca="false">IF(COUNTIF($A$2:A3300,A3300)&gt;1,"DUPLICATE","")</f>
        <v/>
      </c>
    </row>
    <row r="3301" customFormat="false" ht="15" hidden="false" customHeight="false" outlineLevel="0" collapsed="false">
      <c r="A3301" s="16" t="s">
        <v>4574</v>
      </c>
      <c r="B3301" s="16" t="s">
        <v>4556</v>
      </c>
      <c r="C3301" s="16" t="s">
        <v>772</v>
      </c>
      <c r="D3301" s="16" t="s">
        <v>250</v>
      </c>
      <c r="E3301" s="16" t="n">
        <v>1</v>
      </c>
      <c r="F3301" s="16" t="n">
        <v>668</v>
      </c>
      <c r="G3301" s="16" t="n">
        <v>0.15</v>
      </c>
      <c r="H3301" s="16" t="s">
        <v>67</v>
      </c>
      <c r="I3301" s="16" t="s">
        <v>60</v>
      </c>
      <c r="J3301" s="16" t="n">
        <v>8</v>
      </c>
      <c r="K3301" s="16" t="n">
        <v>3</v>
      </c>
      <c r="L3301" s="16" t="s">
        <v>41</v>
      </c>
      <c r="M3301" s="16" t="str">
        <f aca="false">IF(COUNTIF($A$2:A3301,A3301)&gt;1,"DUPLICATE","")</f>
        <v/>
      </c>
    </row>
    <row r="3302" customFormat="false" ht="15" hidden="false" customHeight="false" outlineLevel="0" collapsed="false">
      <c r="A3302" s="16" t="s">
        <v>4575</v>
      </c>
      <c r="B3302" s="16" t="s">
        <v>4556</v>
      </c>
      <c r="C3302" s="16" t="s">
        <v>3134</v>
      </c>
      <c r="D3302" s="16" t="s">
        <v>216</v>
      </c>
      <c r="E3302" s="16" t="n">
        <v>1</v>
      </c>
      <c r="F3302" s="16" t="n">
        <v>914</v>
      </c>
      <c r="G3302" s="16" t="n">
        <v>0.15</v>
      </c>
      <c r="H3302" s="16" t="s">
        <v>46</v>
      </c>
      <c r="I3302" s="16" t="s">
        <v>60</v>
      </c>
      <c r="J3302" s="16" t="n">
        <v>4</v>
      </c>
      <c r="K3302" s="16" t="n">
        <v>5</v>
      </c>
      <c r="L3302" s="16" t="s">
        <v>41</v>
      </c>
      <c r="M3302" s="16" t="str">
        <f aca="false">IF(COUNTIF($A$2:A3302,A3302)&gt;1,"DUPLICATE","")</f>
        <v/>
      </c>
    </row>
    <row r="3303" customFormat="false" ht="15" hidden="false" customHeight="false" outlineLevel="0" collapsed="false">
      <c r="A3303" s="16" t="s">
        <v>4576</v>
      </c>
      <c r="B3303" s="16" t="s">
        <v>4556</v>
      </c>
      <c r="C3303" s="16" t="s">
        <v>50</v>
      </c>
      <c r="D3303" s="16" t="s">
        <v>721</v>
      </c>
      <c r="E3303" s="16" t="n">
        <v>2</v>
      </c>
      <c r="F3303" s="16" t="n">
        <v>503</v>
      </c>
      <c r="G3303" s="16" t="n">
        <v>0.1</v>
      </c>
      <c r="H3303" s="16" t="s">
        <v>39</v>
      </c>
      <c r="I3303" s="16" t="s">
        <v>71</v>
      </c>
      <c r="J3303" s="16" t="n">
        <v>4</v>
      </c>
      <c r="K3303" s="16" t="n">
        <v>4</v>
      </c>
      <c r="L3303" s="16" t="s">
        <v>41</v>
      </c>
      <c r="M3303" s="16" t="str">
        <f aca="false">IF(COUNTIF($A$2:A3303,A3303)&gt;1,"DUPLICATE","")</f>
        <v/>
      </c>
    </row>
    <row r="3304" customFormat="false" ht="15" hidden="false" customHeight="false" outlineLevel="0" collapsed="false">
      <c r="A3304" s="16" t="s">
        <v>4577</v>
      </c>
      <c r="B3304" s="16" t="s">
        <v>4556</v>
      </c>
      <c r="C3304" s="16" t="s">
        <v>1669</v>
      </c>
      <c r="D3304" s="16" t="s">
        <v>184</v>
      </c>
      <c r="E3304" s="16" t="n">
        <v>2</v>
      </c>
      <c r="F3304" s="16" t="n">
        <v>1275</v>
      </c>
      <c r="G3304" s="16" t="n">
        <v>0.1</v>
      </c>
      <c r="H3304" s="16" t="s">
        <v>112</v>
      </c>
      <c r="I3304" s="16" t="s">
        <v>40</v>
      </c>
      <c r="J3304" s="16" t="n">
        <v>4</v>
      </c>
      <c r="K3304" s="16" t="n">
        <v>4</v>
      </c>
      <c r="L3304" s="16" t="s">
        <v>41</v>
      </c>
      <c r="M3304" s="16" t="str">
        <f aca="false">IF(COUNTIF($A$2:A3304,A3304)&gt;1,"DUPLICATE","")</f>
        <v/>
      </c>
    </row>
    <row r="3305" customFormat="false" ht="15" hidden="false" customHeight="false" outlineLevel="0" collapsed="false">
      <c r="A3305" s="16" t="s">
        <v>4578</v>
      </c>
      <c r="B3305" s="16" t="s">
        <v>4556</v>
      </c>
      <c r="C3305" s="16" t="s">
        <v>592</v>
      </c>
      <c r="D3305" s="16" t="s">
        <v>99</v>
      </c>
      <c r="E3305" s="16" t="n">
        <v>4</v>
      </c>
      <c r="F3305" s="16" t="n">
        <v>730</v>
      </c>
      <c r="G3305" s="16" t="n">
        <v>0.2</v>
      </c>
      <c r="H3305" s="16" t="s">
        <v>89</v>
      </c>
      <c r="I3305" s="16" t="s">
        <v>47</v>
      </c>
      <c r="J3305" s="16" t="n">
        <v>4</v>
      </c>
      <c r="K3305" s="16" t="n">
        <v>5</v>
      </c>
      <c r="L3305" s="16" t="s">
        <v>41</v>
      </c>
      <c r="M3305" s="16" t="str">
        <f aca="false">IF(COUNTIF($A$2:A3305,A3305)&gt;1,"DUPLICATE","")</f>
        <v/>
      </c>
    </row>
    <row r="3306" customFormat="false" ht="15" hidden="false" customHeight="false" outlineLevel="0" collapsed="false">
      <c r="A3306" s="16" t="s">
        <v>4579</v>
      </c>
      <c r="B3306" s="16" t="s">
        <v>4556</v>
      </c>
      <c r="C3306" s="16" t="s">
        <v>1631</v>
      </c>
      <c r="D3306" s="16" t="s">
        <v>99</v>
      </c>
      <c r="E3306" s="16" t="n">
        <v>2</v>
      </c>
      <c r="F3306" s="16" t="n">
        <v>697</v>
      </c>
      <c r="G3306" s="16" t="n">
        <v>0.2</v>
      </c>
      <c r="H3306" s="16" t="s">
        <v>70</v>
      </c>
      <c r="I3306" s="16" t="s">
        <v>100</v>
      </c>
      <c r="J3306" s="16" t="n">
        <v>5</v>
      </c>
      <c r="K3306" s="16" t="n">
        <v>4</v>
      </c>
      <c r="L3306" s="16" t="s">
        <v>41</v>
      </c>
      <c r="M3306" s="16" t="str">
        <f aca="false">IF(COUNTIF($A$2:A3306,A3306)&gt;1,"DUPLICATE","")</f>
        <v/>
      </c>
    </row>
    <row r="3307" customFormat="false" ht="15" hidden="false" customHeight="false" outlineLevel="0" collapsed="false">
      <c r="A3307" s="16" t="s">
        <v>4580</v>
      </c>
      <c r="B3307" s="16" t="s">
        <v>4581</v>
      </c>
      <c r="C3307" s="16" t="s">
        <v>1164</v>
      </c>
      <c r="D3307" s="16" t="s">
        <v>160</v>
      </c>
      <c r="E3307" s="16" t="n">
        <v>2</v>
      </c>
      <c r="F3307" s="16" t="n">
        <v>1867</v>
      </c>
      <c r="G3307" s="16" t="n">
        <v>0.2</v>
      </c>
      <c r="H3307" s="16" t="s">
        <v>89</v>
      </c>
      <c r="I3307" s="16" t="s">
        <v>60</v>
      </c>
      <c r="J3307" s="16" t="n">
        <v>4</v>
      </c>
      <c r="K3307" s="16" t="n">
        <v>3</v>
      </c>
      <c r="L3307" s="16" t="s">
        <v>57</v>
      </c>
      <c r="M3307" s="16" t="str">
        <f aca="false">IF(COUNTIF($A$2:A3307,A3307)&gt;1,"DUPLICATE","")</f>
        <v/>
      </c>
    </row>
    <row r="3308" customFormat="false" ht="15" hidden="false" customHeight="false" outlineLevel="0" collapsed="false">
      <c r="A3308" s="16" t="s">
        <v>4582</v>
      </c>
      <c r="B3308" s="16" t="s">
        <v>4581</v>
      </c>
      <c r="C3308" s="16" t="s">
        <v>2016</v>
      </c>
      <c r="D3308" s="16" t="s">
        <v>262</v>
      </c>
      <c r="E3308" s="16" t="n">
        <v>1</v>
      </c>
      <c r="F3308" s="16" t="n">
        <v>781</v>
      </c>
      <c r="G3308" s="16" t="n">
        <v>0.1</v>
      </c>
      <c r="H3308" s="16" t="s">
        <v>70</v>
      </c>
      <c r="I3308" s="16" t="s">
        <v>47</v>
      </c>
      <c r="J3308" s="16" t="n">
        <v>7</v>
      </c>
      <c r="K3308" s="16" t="n">
        <v>3</v>
      </c>
      <c r="L3308" s="16" t="s">
        <v>41</v>
      </c>
      <c r="M3308" s="16" t="str">
        <f aca="false">IF(COUNTIF($A$2:A3308,A3308)&gt;1,"DUPLICATE","")</f>
        <v/>
      </c>
    </row>
    <row r="3309" customFormat="false" ht="15" hidden="false" customHeight="false" outlineLevel="0" collapsed="false">
      <c r="A3309" s="16" t="s">
        <v>4583</v>
      </c>
      <c r="B3309" s="16" t="s">
        <v>4581</v>
      </c>
      <c r="C3309" s="16" t="s">
        <v>2644</v>
      </c>
      <c r="D3309" s="16" t="s">
        <v>254</v>
      </c>
      <c r="E3309" s="16" t="n">
        <v>2</v>
      </c>
      <c r="F3309" s="16" t="n">
        <v>1031</v>
      </c>
      <c r="G3309" s="16" t="n">
        <v>0.25</v>
      </c>
      <c r="H3309" s="16" t="s">
        <v>89</v>
      </c>
      <c r="I3309" s="16" t="s">
        <v>60</v>
      </c>
      <c r="J3309" s="16" t="n">
        <v>4</v>
      </c>
      <c r="K3309" s="16" t="n">
        <v>3</v>
      </c>
      <c r="L3309" s="16" t="s">
        <v>57</v>
      </c>
      <c r="M3309" s="16" t="str">
        <f aca="false">IF(COUNTIF($A$2:A3309,A3309)&gt;1,"DUPLICATE","")</f>
        <v/>
      </c>
    </row>
    <row r="3310" customFormat="false" ht="15" hidden="false" customHeight="false" outlineLevel="0" collapsed="false">
      <c r="A3310" s="16" t="s">
        <v>4584</v>
      </c>
      <c r="B3310" s="16" t="s">
        <v>4581</v>
      </c>
      <c r="C3310" s="16" t="s">
        <v>877</v>
      </c>
      <c r="D3310" s="16" t="s">
        <v>99</v>
      </c>
      <c r="E3310" s="16" t="n">
        <v>3</v>
      </c>
      <c r="F3310" s="16" t="n">
        <v>679</v>
      </c>
      <c r="G3310" s="16" t="n">
        <v>0.1</v>
      </c>
      <c r="H3310" s="16" t="s">
        <v>39</v>
      </c>
      <c r="I3310" s="16" t="s">
        <v>40</v>
      </c>
      <c r="J3310" s="16" t="n">
        <v>4</v>
      </c>
      <c r="K3310" s="16" t="n">
        <v>4</v>
      </c>
      <c r="L3310" s="16" t="s">
        <v>41</v>
      </c>
      <c r="M3310" s="16" t="str">
        <f aca="false">IF(COUNTIF($A$2:A3310,A3310)&gt;1,"DUPLICATE","")</f>
        <v/>
      </c>
    </row>
    <row r="3311" customFormat="false" ht="15" hidden="false" customHeight="false" outlineLevel="0" collapsed="false">
      <c r="A3311" s="16" t="s">
        <v>4585</v>
      </c>
      <c r="B3311" s="16" t="s">
        <v>4581</v>
      </c>
      <c r="C3311" s="16" t="s">
        <v>325</v>
      </c>
      <c r="D3311" s="16" t="s">
        <v>55</v>
      </c>
      <c r="E3311" s="16" t="n">
        <v>1</v>
      </c>
      <c r="F3311" s="16" t="n">
        <v>2041</v>
      </c>
      <c r="G3311" s="16" t="n">
        <v>0.2</v>
      </c>
      <c r="H3311" s="16" t="s">
        <v>655</v>
      </c>
      <c r="I3311" s="16" t="s">
        <v>100</v>
      </c>
      <c r="J3311" s="16" t="n">
        <v>4</v>
      </c>
      <c r="K3311" s="16" t="n">
        <v>4</v>
      </c>
      <c r="L3311" s="16" t="s">
        <v>41</v>
      </c>
      <c r="M3311" s="16" t="str">
        <f aca="false">IF(COUNTIF($A$2:A3311,A3311)&gt;1,"DUPLICATE","")</f>
        <v/>
      </c>
    </row>
    <row r="3312" customFormat="false" ht="15" hidden="false" customHeight="false" outlineLevel="0" collapsed="false">
      <c r="A3312" s="16" t="s">
        <v>4586</v>
      </c>
      <c r="B3312" s="16" t="s">
        <v>4581</v>
      </c>
      <c r="C3312" s="16" t="s">
        <v>869</v>
      </c>
      <c r="D3312" s="16" t="s">
        <v>179</v>
      </c>
      <c r="E3312" s="16" t="n">
        <v>4</v>
      </c>
      <c r="F3312" s="16" t="n">
        <v>2512</v>
      </c>
      <c r="G3312" s="16" t="n">
        <v>0.4</v>
      </c>
      <c r="H3312" s="16" t="s">
        <v>39</v>
      </c>
      <c r="I3312" s="16" t="s">
        <v>60</v>
      </c>
      <c r="J3312" s="16" t="n">
        <v>4</v>
      </c>
      <c r="K3312" s="16" t="n">
        <v>4</v>
      </c>
      <c r="L3312" s="16" t="s">
        <v>41</v>
      </c>
      <c r="M3312" s="16" t="str">
        <f aca="false">IF(COUNTIF($A$2:A3312,A3312)&gt;1,"DUPLICATE","")</f>
        <v/>
      </c>
    </row>
    <row r="3313" customFormat="false" ht="15" hidden="false" customHeight="false" outlineLevel="0" collapsed="false">
      <c r="A3313" s="16" t="s">
        <v>4587</v>
      </c>
      <c r="B3313" s="16" t="s">
        <v>4581</v>
      </c>
      <c r="C3313" s="16" t="s">
        <v>463</v>
      </c>
      <c r="D3313" s="16" t="s">
        <v>136</v>
      </c>
      <c r="E3313" s="16" t="n">
        <v>1</v>
      </c>
      <c r="F3313" s="16" t="n">
        <v>2140</v>
      </c>
      <c r="G3313" s="16" t="n">
        <v>0.15</v>
      </c>
      <c r="H3313" s="16" t="s">
        <v>70</v>
      </c>
      <c r="I3313" s="16" t="s">
        <v>40</v>
      </c>
      <c r="J3313" s="16" t="n">
        <v>6</v>
      </c>
      <c r="K3313" s="16" t="n">
        <v>3</v>
      </c>
      <c r="L3313" s="16" t="s">
        <v>41</v>
      </c>
      <c r="M3313" s="16" t="str">
        <f aca="false">IF(COUNTIF($A$2:A3313,A3313)&gt;1,"DUPLICATE","")</f>
        <v/>
      </c>
    </row>
    <row r="3314" customFormat="false" ht="15" hidden="false" customHeight="false" outlineLevel="0" collapsed="false">
      <c r="A3314" s="16" t="s">
        <v>4588</v>
      </c>
      <c r="B3314" s="16" t="s">
        <v>4581</v>
      </c>
      <c r="C3314" s="16" t="s">
        <v>871</v>
      </c>
      <c r="D3314" s="16" t="s">
        <v>216</v>
      </c>
      <c r="E3314" s="16" t="n">
        <v>2</v>
      </c>
      <c r="F3314" s="16" t="n">
        <v>929</v>
      </c>
      <c r="G3314" s="16" t="n">
        <v>0.3</v>
      </c>
      <c r="H3314" s="16" t="s">
        <v>130</v>
      </c>
      <c r="I3314" s="16" t="s">
        <v>60</v>
      </c>
      <c r="J3314" s="16" t="n">
        <v>5</v>
      </c>
      <c r="K3314" s="16" t="n">
        <v>4</v>
      </c>
      <c r="L3314" s="16" t="s">
        <v>41</v>
      </c>
      <c r="M3314" s="16" t="str">
        <f aca="false">IF(COUNTIF($A$2:A3314,A3314)&gt;1,"DUPLICATE","")</f>
        <v/>
      </c>
    </row>
    <row r="3315" customFormat="false" ht="15" hidden="false" customHeight="false" outlineLevel="0" collapsed="false">
      <c r="A3315" s="16" t="s">
        <v>4589</v>
      </c>
      <c r="B3315" s="16" t="s">
        <v>4581</v>
      </c>
      <c r="C3315" s="16" t="s">
        <v>400</v>
      </c>
      <c r="D3315" s="16" t="s">
        <v>157</v>
      </c>
      <c r="E3315" s="16" t="n">
        <v>2</v>
      </c>
      <c r="F3315" s="16" t="n">
        <v>1080</v>
      </c>
      <c r="G3315" s="16" t="n">
        <v>0.1</v>
      </c>
      <c r="H3315" s="16" t="s">
        <v>112</v>
      </c>
      <c r="I3315" s="16" t="s">
        <v>60</v>
      </c>
      <c r="J3315" s="16" t="n">
        <v>4</v>
      </c>
      <c r="K3315" s="16" t="n">
        <v>4</v>
      </c>
      <c r="L3315" s="16" t="s">
        <v>41</v>
      </c>
      <c r="M3315" s="16" t="str">
        <f aca="false">IF(COUNTIF($A$2:A3315,A3315)&gt;1,"DUPLICATE","")</f>
        <v/>
      </c>
    </row>
    <row r="3316" customFormat="false" ht="15" hidden="false" customHeight="false" outlineLevel="0" collapsed="false">
      <c r="A3316" s="16" t="s">
        <v>4590</v>
      </c>
      <c r="B3316" s="16" t="s">
        <v>4581</v>
      </c>
      <c r="C3316" s="16" t="s">
        <v>1283</v>
      </c>
      <c r="D3316" s="16" t="s">
        <v>165</v>
      </c>
      <c r="E3316" s="16" t="n">
        <v>1</v>
      </c>
      <c r="F3316" s="16" t="n">
        <v>907</v>
      </c>
      <c r="G3316" s="16" t="n">
        <v>0.1</v>
      </c>
      <c r="H3316" s="16" t="s">
        <v>81</v>
      </c>
      <c r="I3316" s="16" t="s">
        <v>60</v>
      </c>
      <c r="J3316" s="16" t="n">
        <v>4</v>
      </c>
      <c r="K3316" s="16" t="n">
        <v>5</v>
      </c>
      <c r="L3316" s="16" t="s">
        <v>41</v>
      </c>
      <c r="M3316" s="16" t="str">
        <f aca="false">IF(COUNTIF($A$2:A3316,A3316)&gt;1,"DUPLICATE","")</f>
        <v/>
      </c>
    </row>
    <row r="3317" customFormat="false" ht="15" hidden="false" customHeight="false" outlineLevel="0" collapsed="false">
      <c r="A3317" s="16" t="s">
        <v>4591</v>
      </c>
      <c r="B3317" s="16" t="s">
        <v>4581</v>
      </c>
      <c r="C3317" s="16" t="s">
        <v>1722</v>
      </c>
      <c r="D3317" s="16" t="s">
        <v>108</v>
      </c>
      <c r="E3317" s="16" t="n">
        <v>1</v>
      </c>
      <c r="F3317" s="16" t="n">
        <v>3429</v>
      </c>
      <c r="G3317" s="16" t="n">
        <v>0.15</v>
      </c>
      <c r="H3317" s="16" t="s">
        <v>67</v>
      </c>
      <c r="I3317" s="16" t="s">
        <v>60</v>
      </c>
      <c r="J3317" s="16" t="n">
        <v>5</v>
      </c>
      <c r="K3317" s="16" t="n">
        <v>4</v>
      </c>
      <c r="L3317" s="16" t="s">
        <v>41</v>
      </c>
      <c r="M3317" s="16" t="str">
        <f aca="false">IF(COUNTIF($A$2:A3317,A3317)&gt;1,"DUPLICATE","")</f>
        <v/>
      </c>
    </row>
    <row r="3318" customFormat="false" ht="15" hidden="false" customHeight="false" outlineLevel="0" collapsed="false">
      <c r="A3318" s="16" t="s">
        <v>4592</v>
      </c>
      <c r="B3318" s="16" t="s">
        <v>4581</v>
      </c>
      <c r="C3318" s="16" t="s">
        <v>1666</v>
      </c>
      <c r="D3318" s="16" t="s">
        <v>108</v>
      </c>
      <c r="E3318" s="16" t="n">
        <v>1</v>
      </c>
      <c r="F3318" s="16" t="n">
        <v>3586</v>
      </c>
      <c r="G3318" s="16" t="n">
        <v>0.1</v>
      </c>
      <c r="H3318" s="16" t="s">
        <v>46</v>
      </c>
      <c r="I3318" s="16" t="s">
        <v>60</v>
      </c>
      <c r="J3318" s="16" t="n">
        <v>5</v>
      </c>
      <c r="K3318" s="16" t="n">
        <v>3</v>
      </c>
      <c r="L3318" s="16" t="s">
        <v>57</v>
      </c>
      <c r="M3318" s="16" t="str">
        <f aca="false">IF(COUNTIF($A$2:A3318,A3318)&gt;1,"DUPLICATE","")</f>
        <v/>
      </c>
    </row>
    <row r="3319" customFormat="false" ht="15" hidden="false" customHeight="false" outlineLevel="0" collapsed="false">
      <c r="A3319" s="16" t="s">
        <v>4593</v>
      </c>
      <c r="B3319" s="16" t="s">
        <v>4581</v>
      </c>
      <c r="C3319" s="16" t="s">
        <v>2118</v>
      </c>
      <c r="D3319" s="16" t="s">
        <v>393</v>
      </c>
      <c r="E3319" s="16" t="n">
        <v>1</v>
      </c>
      <c r="F3319" s="16" t="n">
        <v>524</v>
      </c>
      <c r="G3319" s="16" t="n">
        <v>0.15</v>
      </c>
      <c r="H3319" s="16" t="s">
        <v>39</v>
      </c>
      <c r="I3319" s="16" t="s">
        <v>40</v>
      </c>
      <c r="J3319" s="16" t="n">
        <v>4</v>
      </c>
      <c r="K3319" s="16" t="n">
        <v>5</v>
      </c>
      <c r="L3319" s="16" t="s">
        <v>41</v>
      </c>
      <c r="M3319" s="16" t="str">
        <f aca="false">IF(COUNTIF($A$2:A3319,A3319)&gt;1,"DUPLICATE","")</f>
        <v/>
      </c>
    </row>
    <row r="3320" customFormat="false" ht="15" hidden="false" customHeight="false" outlineLevel="0" collapsed="false">
      <c r="A3320" s="16" t="s">
        <v>4594</v>
      </c>
      <c r="B3320" s="16" t="s">
        <v>4581</v>
      </c>
      <c r="C3320" s="16" t="s">
        <v>195</v>
      </c>
      <c r="D3320" s="16" t="s">
        <v>184</v>
      </c>
      <c r="E3320" s="16" t="n">
        <v>1</v>
      </c>
      <c r="F3320" s="16" t="n">
        <v>1285</v>
      </c>
      <c r="G3320" s="16" t="n">
        <v>0.1</v>
      </c>
      <c r="H3320" s="16" t="s">
        <v>56</v>
      </c>
      <c r="I3320" s="16" t="s">
        <v>60</v>
      </c>
      <c r="J3320" s="16" t="n">
        <v>10</v>
      </c>
      <c r="K3320" s="16" t="n">
        <v>4</v>
      </c>
      <c r="L3320" s="16" t="s">
        <v>41</v>
      </c>
      <c r="M3320" s="16" t="str">
        <f aca="false">IF(COUNTIF($A$2:A3320,A3320)&gt;1,"DUPLICATE","")</f>
        <v/>
      </c>
    </row>
    <row r="3321" customFormat="false" ht="15" hidden="false" customHeight="false" outlineLevel="0" collapsed="false">
      <c r="A3321" s="16" t="s">
        <v>4595</v>
      </c>
      <c r="B3321" s="16" t="s">
        <v>4581</v>
      </c>
      <c r="C3321" s="16" t="s">
        <v>1438</v>
      </c>
      <c r="D3321" s="16" t="s">
        <v>385</v>
      </c>
      <c r="E3321" s="16" t="n">
        <v>2</v>
      </c>
      <c r="F3321" s="16" t="n">
        <v>306</v>
      </c>
      <c r="G3321" s="16" t="n">
        <v>0.2</v>
      </c>
      <c r="H3321" s="16" t="s">
        <v>67</v>
      </c>
      <c r="I3321" s="16" t="s">
        <v>40</v>
      </c>
      <c r="J3321" s="16" t="n">
        <v>3</v>
      </c>
      <c r="K3321" s="16"/>
      <c r="L3321" s="16" t="s">
        <v>41</v>
      </c>
      <c r="M3321" s="16" t="str">
        <f aca="false">IF(COUNTIF($A$2:A3321,A3321)&gt;1,"DUPLICATE","")</f>
        <v/>
      </c>
    </row>
    <row r="3322" customFormat="false" ht="15" hidden="false" customHeight="false" outlineLevel="0" collapsed="false">
      <c r="A3322" s="16" t="s">
        <v>4596</v>
      </c>
      <c r="B3322" s="16" t="s">
        <v>4581</v>
      </c>
      <c r="C3322" s="16" t="s">
        <v>249</v>
      </c>
      <c r="D3322" s="16" t="s">
        <v>254</v>
      </c>
      <c r="E3322" s="16" t="n">
        <v>1</v>
      </c>
      <c r="F3322" s="16" t="n">
        <v>1037</v>
      </c>
      <c r="G3322" s="16" t="n">
        <v>0.15</v>
      </c>
      <c r="H3322" s="16" t="s">
        <v>46</v>
      </c>
      <c r="I3322" s="16" t="s">
        <v>60</v>
      </c>
      <c r="J3322" s="16" t="n">
        <v>3</v>
      </c>
      <c r="K3322" s="16" t="n">
        <v>4</v>
      </c>
      <c r="L3322" s="16" t="s">
        <v>41</v>
      </c>
      <c r="M3322" s="16" t="str">
        <f aca="false">IF(COUNTIF($A$2:A3322,A3322)&gt;1,"DUPLICATE","")</f>
        <v/>
      </c>
    </row>
    <row r="3323" customFormat="false" ht="15" hidden="false" customHeight="false" outlineLevel="0" collapsed="false">
      <c r="A3323" s="16" t="s">
        <v>4597</v>
      </c>
      <c r="B3323" s="16" t="s">
        <v>4581</v>
      </c>
      <c r="C3323" s="16" t="s">
        <v>993</v>
      </c>
      <c r="D3323" s="16" t="s">
        <v>84</v>
      </c>
      <c r="E3323" s="16" t="n">
        <v>1</v>
      </c>
      <c r="F3323" s="16" t="n">
        <v>261</v>
      </c>
      <c r="G3323" s="16" t="n">
        <v>0.15</v>
      </c>
      <c r="H3323" s="16" t="s">
        <v>39</v>
      </c>
      <c r="I3323" s="16" t="s">
        <v>40</v>
      </c>
      <c r="J3323" s="16" t="n">
        <v>4</v>
      </c>
      <c r="K3323" s="16" t="n">
        <v>3</v>
      </c>
      <c r="L3323" s="16" t="s">
        <v>57</v>
      </c>
      <c r="M3323" s="16" t="str">
        <f aca="false">IF(COUNTIF($A$2:A3323,A3323)&gt;1,"DUPLICATE","")</f>
        <v/>
      </c>
    </row>
    <row r="3324" customFormat="false" ht="15" hidden="false" customHeight="false" outlineLevel="0" collapsed="false">
      <c r="A3324" s="16" t="s">
        <v>4598</v>
      </c>
      <c r="B3324" s="16" t="s">
        <v>4581</v>
      </c>
      <c r="C3324" s="16" t="s">
        <v>2386</v>
      </c>
      <c r="D3324" s="16" t="s">
        <v>412</v>
      </c>
      <c r="E3324" s="16" t="n">
        <v>1</v>
      </c>
      <c r="F3324" s="16" t="n">
        <v>966</v>
      </c>
      <c r="G3324" s="16" t="n">
        <v>0.3</v>
      </c>
      <c r="H3324" s="16" t="s">
        <v>70</v>
      </c>
      <c r="I3324" s="16" t="s">
        <v>60</v>
      </c>
      <c r="J3324" s="16" t="n">
        <v>6</v>
      </c>
      <c r="K3324" s="16" t="n">
        <v>3</v>
      </c>
      <c r="L3324" s="16" t="s">
        <v>57</v>
      </c>
      <c r="M3324" s="16" t="str">
        <f aca="false">IF(COUNTIF($A$2:A3324,A3324)&gt;1,"DUPLICATE","")</f>
        <v/>
      </c>
    </row>
    <row r="3325" customFormat="false" ht="15" hidden="false" customHeight="false" outlineLevel="0" collapsed="false">
      <c r="A3325" s="16" t="s">
        <v>4599</v>
      </c>
      <c r="B3325" s="16" t="s">
        <v>4581</v>
      </c>
      <c r="C3325" s="16" t="s">
        <v>1983</v>
      </c>
      <c r="D3325" s="16" t="s">
        <v>129</v>
      </c>
      <c r="E3325" s="16" t="n">
        <v>2</v>
      </c>
      <c r="F3325" s="16" t="n">
        <v>590</v>
      </c>
      <c r="G3325" s="16" t="n">
        <v>0.15</v>
      </c>
      <c r="H3325" s="16" t="s">
        <v>81</v>
      </c>
      <c r="I3325" s="16" t="s">
        <v>60</v>
      </c>
      <c r="J3325" s="16" t="n">
        <v>3</v>
      </c>
      <c r="K3325" s="16" t="n">
        <v>4</v>
      </c>
      <c r="L3325" s="16" t="s">
        <v>41</v>
      </c>
      <c r="M3325" s="16" t="str">
        <f aca="false">IF(COUNTIF($A$2:A3325,A3325)&gt;1,"DUPLICATE","")</f>
        <v/>
      </c>
    </row>
    <row r="3326" customFormat="false" ht="15" hidden="false" customHeight="false" outlineLevel="0" collapsed="false">
      <c r="A3326" s="16" t="s">
        <v>4600</v>
      </c>
      <c r="B3326" s="16" t="s">
        <v>4581</v>
      </c>
      <c r="C3326" s="16" t="s">
        <v>91</v>
      </c>
      <c r="D3326" s="16" t="s">
        <v>77</v>
      </c>
      <c r="E3326" s="16" t="n">
        <v>3</v>
      </c>
      <c r="F3326" s="16" t="n">
        <v>362</v>
      </c>
      <c r="G3326" s="16" t="n">
        <v>0.15</v>
      </c>
      <c r="H3326" s="16" t="s">
        <v>89</v>
      </c>
      <c r="I3326" s="16" t="s">
        <v>40</v>
      </c>
      <c r="J3326" s="16" t="n">
        <v>6</v>
      </c>
      <c r="K3326" s="16" t="n">
        <v>3</v>
      </c>
      <c r="L3326" s="16" t="s">
        <v>41</v>
      </c>
      <c r="M3326" s="16" t="str">
        <f aca="false">IF(COUNTIF($A$2:A3326,A3326)&gt;1,"DUPLICATE","")</f>
        <v/>
      </c>
    </row>
    <row r="3327" customFormat="false" ht="15" hidden="false" customHeight="false" outlineLevel="0" collapsed="false">
      <c r="A3327" s="16" t="s">
        <v>4601</v>
      </c>
      <c r="B3327" s="16" t="s">
        <v>4581</v>
      </c>
      <c r="C3327" s="16" t="s">
        <v>1059</v>
      </c>
      <c r="D3327" s="16" t="s">
        <v>157</v>
      </c>
      <c r="E3327" s="16" t="n">
        <v>3</v>
      </c>
      <c r="F3327" s="16" t="n">
        <v>1082</v>
      </c>
      <c r="G3327" s="16" t="n">
        <v>0.3</v>
      </c>
      <c r="H3327" s="16" t="s">
        <v>56</v>
      </c>
      <c r="I3327" s="16" t="s">
        <v>40</v>
      </c>
      <c r="J3327" s="16" t="n">
        <v>5</v>
      </c>
      <c r="K3327" s="16" t="n">
        <v>4</v>
      </c>
      <c r="L3327" s="16" t="s">
        <v>41</v>
      </c>
      <c r="M3327" s="16" t="str">
        <f aca="false">IF(COUNTIF($A$2:A3327,A3327)&gt;1,"DUPLICATE","")</f>
        <v/>
      </c>
    </row>
    <row r="3328" customFormat="false" ht="15" hidden="false" customHeight="false" outlineLevel="0" collapsed="false">
      <c r="A3328" s="16" t="s">
        <v>4602</v>
      </c>
      <c r="B3328" s="16" t="s">
        <v>4581</v>
      </c>
      <c r="C3328" s="16" t="s">
        <v>1833</v>
      </c>
      <c r="D3328" s="16" t="s">
        <v>639</v>
      </c>
      <c r="E3328" s="16" t="n">
        <v>1</v>
      </c>
      <c r="F3328" s="16" t="n">
        <v>794</v>
      </c>
      <c r="G3328" s="16" t="n">
        <v>0.1</v>
      </c>
      <c r="H3328" s="16" t="s">
        <v>208</v>
      </c>
      <c r="I3328" s="16" t="s">
        <v>60</v>
      </c>
      <c r="J3328" s="16" t="n">
        <v>5</v>
      </c>
      <c r="K3328" s="16" t="n">
        <v>3</v>
      </c>
      <c r="L3328" s="16" t="s">
        <v>57</v>
      </c>
      <c r="M3328" s="16" t="str">
        <f aca="false">IF(COUNTIF($A$2:A3328,A3328)&gt;1,"DUPLICATE","")</f>
        <v/>
      </c>
    </row>
    <row r="3329" customFormat="false" ht="15" hidden="false" customHeight="false" outlineLevel="0" collapsed="false">
      <c r="A3329" s="16" t="s">
        <v>4603</v>
      </c>
      <c r="B3329" s="16" t="s">
        <v>4581</v>
      </c>
      <c r="C3329" s="16" t="s">
        <v>1677</v>
      </c>
      <c r="D3329" s="16" t="s">
        <v>136</v>
      </c>
      <c r="E3329" s="16" t="n">
        <v>2</v>
      </c>
      <c r="F3329" s="16" t="n">
        <v>2089</v>
      </c>
      <c r="G3329" s="16" t="n">
        <v>0.2</v>
      </c>
      <c r="H3329" s="16" t="s">
        <v>39</v>
      </c>
      <c r="I3329" s="16" t="s">
        <v>71</v>
      </c>
      <c r="J3329" s="16" t="n">
        <v>4</v>
      </c>
      <c r="K3329" s="16" t="n">
        <v>5</v>
      </c>
      <c r="L3329" s="16" t="s">
        <v>41</v>
      </c>
      <c r="M3329" s="16" t="str">
        <f aca="false">IF(COUNTIF($A$2:A3329,A3329)&gt;1,"DUPLICATE","")</f>
        <v/>
      </c>
    </row>
    <row r="3330" customFormat="false" ht="15" hidden="false" customHeight="false" outlineLevel="0" collapsed="false">
      <c r="A3330" s="16" t="s">
        <v>4604</v>
      </c>
      <c r="B3330" s="16" t="s">
        <v>4581</v>
      </c>
      <c r="C3330" s="16" t="s">
        <v>307</v>
      </c>
      <c r="D3330" s="16" t="s">
        <v>146</v>
      </c>
      <c r="E3330" s="16" t="n">
        <v>2</v>
      </c>
      <c r="F3330" s="16" t="n">
        <v>440</v>
      </c>
      <c r="G3330" s="16" t="n">
        <v>0.25</v>
      </c>
      <c r="H3330" s="16" t="s">
        <v>112</v>
      </c>
      <c r="I3330" s="16" t="s">
        <v>60</v>
      </c>
      <c r="J3330" s="16" t="n">
        <v>3</v>
      </c>
      <c r="K3330" s="16" t="n">
        <v>3</v>
      </c>
      <c r="L3330" s="16" t="s">
        <v>57</v>
      </c>
      <c r="M3330" s="16" t="str">
        <f aca="false">IF(COUNTIF($A$2:A3330,A3330)&gt;1,"DUPLICATE","")</f>
        <v/>
      </c>
    </row>
    <row r="3331" customFormat="false" ht="15" hidden="false" customHeight="false" outlineLevel="0" collapsed="false">
      <c r="A3331" s="16" t="s">
        <v>4605</v>
      </c>
      <c r="B3331" s="16" t="s">
        <v>4581</v>
      </c>
      <c r="C3331" s="16" t="s">
        <v>3515</v>
      </c>
      <c r="D3331" s="16" t="s">
        <v>111</v>
      </c>
      <c r="E3331" s="16" t="n">
        <v>2</v>
      </c>
      <c r="F3331" s="16" t="n">
        <v>985</v>
      </c>
      <c r="G3331" s="16" t="n">
        <v>0.1</v>
      </c>
      <c r="H3331" s="16" t="s">
        <v>70</v>
      </c>
      <c r="I3331" s="16" t="s">
        <v>40</v>
      </c>
      <c r="J3331" s="16" t="n">
        <v>8</v>
      </c>
      <c r="K3331" s="16" t="n">
        <v>3</v>
      </c>
      <c r="L3331" s="16" t="s">
        <v>41</v>
      </c>
      <c r="M3331" s="16" t="str">
        <f aca="false">IF(COUNTIF($A$2:A3331,A3331)&gt;1,"DUPLICATE","")</f>
        <v/>
      </c>
    </row>
    <row r="3332" customFormat="false" ht="15" hidden="false" customHeight="false" outlineLevel="0" collapsed="false">
      <c r="A3332" s="16" t="s">
        <v>4606</v>
      </c>
      <c r="B3332" s="16" t="s">
        <v>4581</v>
      </c>
      <c r="C3332" s="16" t="s">
        <v>3065</v>
      </c>
      <c r="D3332" s="16" t="s">
        <v>165</v>
      </c>
      <c r="E3332" s="16" t="n">
        <v>1</v>
      </c>
      <c r="F3332" s="16" t="n">
        <v>879</v>
      </c>
      <c r="G3332" s="16" t="n">
        <v>0.1</v>
      </c>
      <c r="H3332" s="16" t="s">
        <v>70</v>
      </c>
      <c r="I3332" s="16" t="s">
        <v>71</v>
      </c>
      <c r="J3332" s="16" t="n">
        <v>6</v>
      </c>
      <c r="K3332" s="16" t="n">
        <v>4</v>
      </c>
      <c r="L3332" s="16" t="s">
        <v>41</v>
      </c>
      <c r="M3332" s="16" t="str">
        <f aca="false">IF(COUNTIF($A$2:A3332,A3332)&gt;1,"DUPLICATE","")</f>
        <v/>
      </c>
    </row>
    <row r="3333" customFormat="false" ht="15" hidden="false" customHeight="false" outlineLevel="0" collapsed="false">
      <c r="A3333" s="16" t="s">
        <v>4607</v>
      </c>
      <c r="B3333" s="16" t="s">
        <v>4581</v>
      </c>
      <c r="C3333" s="16" t="s">
        <v>1294</v>
      </c>
      <c r="D3333" s="16" t="s">
        <v>191</v>
      </c>
      <c r="E3333" s="16" t="n">
        <v>1</v>
      </c>
      <c r="F3333" s="16" t="n">
        <v>404</v>
      </c>
      <c r="G3333" s="16" t="n">
        <v>0.2</v>
      </c>
      <c r="H3333" s="16" t="s">
        <v>67</v>
      </c>
      <c r="I3333" s="16" t="s">
        <v>40</v>
      </c>
      <c r="J3333" s="16" t="n">
        <v>4</v>
      </c>
      <c r="K3333" s="16" t="n">
        <v>4</v>
      </c>
      <c r="L3333" s="16" t="s">
        <v>41</v>
      </c>
      <c r="M3333" s="16" t="str">
        <f aca="false">IF(COUNTIF($A$2:A3333,A3333)&gt;1,"DUPLICATE","")</f>
        <v/>
      </c>
    </row>
    <row r="3334" customFormat="false" ht="15" hidden="false" customHeight="false" outlineLevel="0" collapsed="false">
      <c r="A3334" s="16" t="s">
        <v>4608</v>
      </c>
      <c r="B3334" s="16" t="s">
        <v>4581</v>
      </c>
      <c r="C3334" s="16" t="s">
        <v>476</v>
      </c>
      <c r="D3334" s="16" t="s">
        <v>157</v>
      </c>
      <c r="E3334" s="16" t="n">
        <v>3</v>
      </c>
      <c r="F3334" s="16" t="n">
        <v>1131</v>
      </c>
      <c r="G3334" s="16" t="n">
        <v>0.15</v>
      </c>
      <c r="H3334" s="16" t="s">
        <v>545</v>
      </c>
      <c r="I3334" s="16" t="s">
        <v>40</v>
      </c>
      <c r="J3334" s="16" t="n">
        <v>5</v>
      </c>
      <c r="K3334" s="16" t="n">
        <v>5</v>
      </c>
      <c r="L3334" s="16" t="s">
        <v>41</v>
      </c>
      <c r="M3334" s="16" t="str">
        <f aca="false">IF(COUNTIF($A$2:A3334,A3334)&gt;1,"DUPLICATE","")</f>
        <v/>
      </c>
    </row>
    <row r="3335" customFormat="false" ht="15" hidden="false" customHeight="false" outlineLevel="0" collapsed="false">
      <c r="A3335" s="16" t="s">
        <v>4609</v>
      </c>
      <c r="B3335" s="16" t="s">
        <v>4581</v>
      </c>
      <c r="C3335" s="16" t="s">
        <v>1187</v>
      </c>
      <c r="D3335" s="16" t="s">
        <v>451</v>
      </c>
      <c r="E3335" s="16" t="n">
        <v>1</v>
      </c>
      <c r="F3335" s="16" t="n">
        <v>1337</v>
      </c>
      <c r="G3335" s="16" t="n">
        <v>0.15</v>
      </c>
      <c r="H3335" s="16" t="s">
        <v>89</v>
      </c>
      <c r="I3335" s="16" t="s">
        <v>60</v>
      </c>
      <c r="J3335" s="16" t="n">
        <v>4</v>
      </c>
      <c r="K3335" s="16" t="n">
        <v>5</v>
      </c>
      <c r="L3335" s="16" t="s">
        <v>41</v>
      </c>
      <c r="M3335" s="16" t="str">
        <f aca="false">IF(COUNTIF($A$2:A3335,A3335)&gt;1,"DUPLICATE","")</f>
        <v/>
      </c>
    </row>
    <row r="3336" customFormat="false" ht="15" hidden="false" customHeight="false" outlineLevel="0" collapsed="false">
      <c r="A3336" s="16" t="s">
        <v>4610</v>
      </c>
      <c r="B3336" s="16" t="s">
        <v>4581</v>
      </c>
      <c r="C3336" s="16" t="s">
        <v>896</v>
      </c>
      <c r="D3336" s="16" t="s">
        <v>119</v>
      </c>
      <c r="E3336" s="16" t="n">
        <v>3</v>
      </c>
      <c r="F3336" s="16" t="n">
        <v>257</v>
      </c>
      <c r="G3336" s="16" t="n">
        <v>0.2</v>
      </c>
      <c r="H3336" s="16" t="s">
        <v>208</v>
      </c>
      <c r="I3336" s="16" t="s">
        <v>60</v>
      </c>
      <c r="J3336" s="16" t="n">
        <v>6</v>
      </c>
      <c r="K3336" s="16" t="n">
        <v>3</v>
      </c>
      <c r="L3336" s="16" t="s">
        <v>41</v>
      </c>
      <c r="M3336" s="16" t="str">
        <f aca="false">IF(COUNTIF($A$2:A3336,A3336)&gt;1,"DUPLICATE","")</f>
        <v/>
      </c>
    </row>
    <row r="3337" customFormat="false" ht="15" hidden="false" customHeight="false" outlineLevel="0" collapsed="false">
      <c r="A3337" s="16" t="s">
        <v>4611</v>
      </c>
      <c r="B3337" s="16" t="s">
        <v>4581</v>
      </c>
      <c r="C3337" s="16" t="s">
        <v>485</v>
      </c>
      <c r="D3337" s="16" t="s">
        <v>393</v>
      </c>
      <c r="E3337" s="16" t="n">
        <v>2</v>
      </c>
      <c r="F3337" s="16" t="n">
        <v>503</v>
      </c>
      <c r="G3337" s="16" t="n">
        <v>0.25</v>
      </c>
      <c r="H3337" s="16" t="s">
        <v>81</v>
      </c>
      <c r="I3337" s="16" t="s">
        <v>60</v>
      </c>
      <c r="J3337" s="16" t="n">
        <v>5</v>
      </c>
      <c r="K3337" s="16"/>
      <c r="L3337" s="16" t="s">
        <v>41</v>
      </c>
      <c r="M3337" s="16" t="str">
        <f aca="false">IF(COUNTIF($A$2:A3337,A3337)&gt;1,"DUPLICATE","")</f>
        <v/>
      </c>
    </row>
    <row r="3338" customFormat="false" ht="15" hidden="false" customHeight="false" outlineLevel="0" collapsed="false">
      <c r="A3338" s="16" t="s">
        <v>4612</v>
      </c>
      <c r="B3338" s="16" t="s">
        <v>4613</v>
      </c>
      <c r="C3338" s="16" t="s">
        <v>941</v>
      </c>
      <c r="D3338" s="16" t="s">
        <v>211</v>
      </c>
      <c r="E3338" s="16" t="n">
        <v>2</v>
      </c>
      <c r="F3338" s="16" t="n">
        <v>1288</v>
      </c>
      <c r="G3338" s="16" t="n">
        <v>0.1</v>
      </c>
      <c r="H3338" s="16" t="s">
        <v>130</v>
      </c>
      <c r="I3338" s="16" t="s">
        <v>71</v>
      </c>
      <c r="J3338" s="16" t="n">
        <v>4</v>
      </c>
      <c r="K3338" s="16" t="n">
        <v>4</v>
      </c>
      <c r="L3338" s="16" t="s">
        <v>41</v>
      </c>
      <c r="M3338" s="16" t="str">
        <f aca="false">IF(COUNTIF($A$2:A3338,A3338)&gt;1,"DUPLICATE","")</f>
        <v/>
      </c>
    </row>
    <row r="3339" customFormat="false" ht="15" hidden="false" customHeight="false" outlineLevel="0" collapsed="false">
      <c r="A3339" s="16" t="s">
        <v>4614</v>
      </c>
      <c r="B3339" s="16" t="s">
        <v>4613</v>
      </c>
      <c r="C3339" s="16" t="s">
        <v>1384</v>
      </c>
      <c r="D3339" s="16" t="s">
        <v>92</v>
      </c>
      <c r="E3339" s="16" t="n">
        <v>1</v>
      </c>
      <c r="F3339" s="16" t="n">
        <v>4194</v>
      </c>
      <c r="G3339" s="16" t="n">
        <v>0.15</v>
      </c>
      <c r="H3339" s="16" t="s">
        <v>1899</v>
      </c>
      <c r="I3339" s="16" t="s">
        <v>71</v>
      </c>
      <c r="J3339" s="16" t="n">
        <v>5</v>
      </c>
      <c r="K3339" s="16" t="n">
        <v>4</v>
      </c>
      <c r="L3339" s="16" t="s">
        <v>41</v>
      </c>
      <c r="M3339" s="16" t="str">
        <f aca="false">IF(COUNTIF($A$2:A3339,A3339)&gt;1,"DUPLICATE","")</f>
        <v/>
      </c>
    </row>
    <row r="3340" customFormat="false" ht="15" hidden="false" customHeight="false" outlineLevel="0" collapsed="false">
      <c r="A3340" s="16" t="s">
        <v>4615</v>
      </c>
      <c r="B3340" s="16" t="s">
        <v>4613</v>
      </c>
      <c r="C3340" s="16" t="s">
        <v>417</v>
      </c>
      <c r="D3340" s="16" t="s">
        <v>412</v>
      </c>
      <c r="E3340" s="16" t="n">
        <v>1</v>
      </c>
      <c r="F3340" s="16" t="n">
        <v>1008</v>
      </c>
      <c r="G3340" s="16" t="n">
        <v>0.15</v>
      </c>
      <c r="H3340" s="16" t="s">
        <v>208</v>
      </c>
      <c r="I3340" s="16" t="s">
        <v>100</v>
      </c>
      <c r="J3340" s="16" t="n">
        <v>6</v>
      </c>
      <c r="K3340" s="16"/>
      <c r="L3340" s="16" t="s">
        <v>41</v>
      </c>
      <c r="M3340" s="16" t="str">
        <f aca="false">IF(COUNTIF($A$2:A3340,A3340)&gt;1,"DUPLICATE","")</f>
        <v/>
      </c>
    </row>
    <row r="3341" customFormat="false" ht="15" hidden="false" customHeight="false" outlineLevel="0" collapsed="false">
      <c r="A3341" s="16" t="s">
        <v>4616</v>
      </c>
      <c r="B3341" s="16" t="s">
        <v>4613</v>
      </c>
      <c r="C3341" s="16" t="s">
        <v>1979</v>
      </c>
      <c r="D3341" s="16" t="s">
        <v>63</v>
      </c>
      <c r="E3341" s="16" t="n">
        <v>2</v>
      </c>
      <c r="F3341" s="16" t="s">
        <v>354</v>
      </c>
      <c r="G3341" s="16" t="n">
        <v>0.2</v>
      </c>
      <c r="H3341" s="16" t="s">
        <v>112</v>
      </c>
      <c r="I3341" s="16" t="s">
        <v>40</v>
      </c>
      <c r="J3341" s="16" t="n">
        <v>3</v>
      </c>
      <c r="K3341" s="16" t="n">
        <v>4</v>
      </c>
      <c r="L3341" s="16" t="s">
        <v>41</v>
      </c>
      <c r="M3341" s="16" t="str">
        <f aca="false">IF(COUNTIF($A$2:A3341,A3341)&gt;1,"DUPLICATE","")</f>
        <v/>
      </c>
    </row>
    <row r="3342" customFormat="false" ht="15" hidden="false" customHeight="false" outlineLevel="0" collapsed="false">
      <c r="A3342" s="16" t="s">
        <v>4617</v>
      </c>
      <c r="B3342" s="16" t="s">
        <v>4613</v>
      </c>
      <c r="C3342" s="16" t="s">
        <v>659</v>
      </c>
      <c r="D3342" s="16" t="s">
        <v>66</v>
      </c>
      <c r="E3342" s="16" t="n">
        <v>2</v>
      </c>
      <c r="F3342" s="16" t="n">
        <v>14488</v>
      </c>
      <c r="G3342" s="16" t="n">
        <v>0.1</v>
      </c>
      <c r="H3342" s="16" t="s">
        <v>233</v>
      </c>
      <c r="I3342" s="16" t="s">
        <v>60</v>
      </c>
      <c r="J3342" s="16" t="n">
        <v>3</v>
      </c>
      <c r="K3342" s="16" t="n">
        <v>5</v>
      </c>
      <c r="L3342" s="16" t="s">
        <v>41</v>
      </c>
      <c r="M3342" s="16" t="str">
        <f aca="false">IF(COUNTIF($A$2:A3342,A3342)&gt;1,"DUPLICATE","")</f>
        <v/>
      </c>
    </row>
    <row r="3343" customFormat="false" ht="15" hidden="false" customHeight="false" outlineLevel="0" collapsed="false">
      <c r="A3343" s="16" t="s">
        <v>4618</v>
      </c>
      <c r="B3343" s="16" t="s">
        <v>4613</v>
      </c>
      <c r="C3343" s="16" t="s">
        <v>1384</v>
      </c>
      <c r="D3343" s="16" t="s">
        <v>51</v>
      </c>
      <c r="E3343" s="16" t="n">
        <v>1</v>
      </c>
      <c r="F3343" s="16" t="n">
        <v>2363</v>
      </c>
      <c r="G3343" s="16" t="n">
        <v>0.3</v>
      </c>
      <c r="H3343" s="16" t="s">
        <v>130</v>
      </c>
      <c r="I3343" s="16"/>
      <c r="J3343" s="16" t="n">
        <v>6</v>
      </c>
      <c r="K3343" s="16" t="n">
        <v>3</v>
      </c>
      <c r="L3343" s="16" t="s">
        <v>57</v>
      </c>
      <c r="M3343" s="16" t="str">
        <f aca="false">IF(COUNTIF($A$2:A3343,A3343)&gt;1,"DUPLICATE","")</f>
        <v/>
      </c>
    </row>
    <row r="3344" customFormat="false" ht="15" hidden="false" customHeight="false" outlineLevel="0" collapsed="false">
      <c r="A3344" s="16" t="s">
        <v>4619</v>
      </c>
      <c r="B3344" s="16" t="s">
        <v>4613</v>
      </c>
      <c r="C3344" s="16" t="s">
        <v>869</v>
      </c>
      <c r="D3344" s="16" t="s">
        <v>95</v>
      </c>
      <c r="E3344" s="16" t="n">
        <v>3</v>
      </c>
      <c r="F3344" s="16" t="n">
        <v>1539</v>
      </c>
      <c r="G3344" s="16" t="n">
        <v>0.2</v>
      </c>
      <c r="H3344" s="16" t="s">
        <v>39</v>
      </c>
      <c r="I3344" s="16" t="s">
        <v>40</v>
      </c>
      <c r="J3344" s="16" t="n">
        <v>5</v>
      </c>
      <c r="K3344" s="16" t="n">
        <v>3</v>
      </c>
      <c r="L3344" s="16" t="s">
        <v>57</v>
      </c>
      <c r="M3344" s="16" t="str">
        <f aca="false">IF(COUNTIF($A$2:A3344,A3344)&gt;1,"DUPLICATE","")</f>
        <v/>
      </c>
    </row>
    <row r="3345" customFormat="false" ht="15" hidden="false" customHeight="false" outlineLevel="0" collapsed="false">
      <c r="A3345" s="16" t="s">
        <v>4620</v>
      </c>
      <c r="B3345" s="16" t="s">
        <v>4613</v>
      </c>
      <c r="C3345" s="16" t="s">
        <v>3583</v>
      </c>
      <c r="D3345" s="16" t="s">
        <v>51</v>
      </c>
      <c r="E3345" s="16" t="n">
        <v>2</v>
      </c>
      <c r="F3345" s="16" t="n">
        <v>2236</v>
      </c>
      <c r="G3345" s="16" t="n">
        <v>0.2</v>
      </c>
      <c r="H3345" s="16" t="s">
        <v>130</v>
      </c>
      <c r="I3345" s="16" t="s">
        <v>60</v>
      </c>
      <c r="J3345" s="16" t="n">
        <v>3</v>
      </c>
      <c r="K3345" s="16" t="n">
        <v>5</v>
      </c>
      <c r="L3345" s="16" t="s">
        <v>41</v>
      </c>
      <c r="M3345" s="16" t="str">
        <f aca="false">IF(COUNTIF($A$2:A3345,A3345)&gt;1,"DUPLICATE","")</f>
        <v/>
      </c>
    </row>
    <row r="3346" customFormat="false" ht="15" hidden="false" customHeight="false" outlineLevel="0" collapsed="false">
      <c r="A3346" s="16" t="s">
        <v>4621</v>
      </c>
      <c r="B3346" s="16" t="s">
        <v>4613</v>
      </c>
      <c r="C3346" s="16" t="s">
        <v>169</v>
      </c>
      <c r="D3346" s="16" t="s">
        <v>219</v>
      </c>
      <c r="E3346" s="16" t="n">
        <v>2</v>
      </c>
      <c r="F3346" s="16" t="n">
        <v>1300</v>
      </c>
      <c r="G3346" s="16" t="n">
        <v>0.3</v>
      </c>
      <c r="H3346" s="16" t="s">
        <v>112</v>
      </c>
      <c r="I3346" s="16" t="s">
        <v>71</v>
      </c>
      <c r="J3346" s="16" t="n">
        <v>5</v>
      </c>
      <c r="K3346" s="16" t="n">
        <v>4</v>
      </c>
      <c r="L3346" s="16" t="s">
        <v>41</v>
      </c>
      <c r="M3346" s="16" t="str">
        <f aca="false">IF(COUNTIF($A$2:A3346,A3346)&gt;1,"DUPLICATE","")</f>
        <v/>
      </c>
    </row>
    <row r="3347" customFormat="false" ht="15" hidden="false" customHeight="false" outlineLevel="0" collapsed="false">
      <c r="A3347" s="16" t="s">
        <v>4622</v>
      </c>
      <c r="B3347" s="16" t="s">
        <v>4613</v>
      </c>
      <c r="C3347" s="16" t="s">
        <v>491</v>
      </c>
      <c r="D3347" s="16" t="s">
        <v>291</v>
      </c>
      <c r="E3347" s="16" t="n">
        <v>2</v>
      </c>
      <c r="F3347" s="16" t="n">
        <v>1235</v>
      </c>
      <c r="G3347" s="16" t="n">
        <v>0.3</v>
      </c>
      <c r="H3347" s="16" t="s">
        <v>208</v>
      </c>
      <c r="I3347" s="16" t="s">
        <v>40</v>
      </c>
      <c r="J3347" s="16" t="n">
        <v>5</v>
      </c>
      <c r="K3347" s="16" t="n">
        <v>3</v>
      </c>
      <c r="L3347" s="16" t="s">
        <v>41</v>
      </c>
      <c r="M3347" s="16" t="str">
        <f aca="false">IF(COUNTIF($A$2:A3347,A3347)&gt;1,"DUPLICATE","")</f>
        <v/>
      </c>
    </row>
    <row r="3348" customFormat="false" ht="15" hidden="false" customHeight="false" outlineLevel="0" collapsed="false">
      <c r="A3348" s="16" t="s">
        <v>4623</v>
      </c>
      <c r="B3348" s="16" t="s">
        <v>4613</v>
      </c>
      <c r="C3348" s="16" t="s">
        <v>732</v>
      </c>
      <c r="D3348" s="16" t="s">
        <v>133</v>
      </c>
      <c r="E3348" s="16" t="n">
        <v>1</v>
      </c>
      <c r="F3348" s="16" t="n">
        <v>590</v>
      </c>
      <c r="G3348" s="16" t="n">
        <v>0.1</v>
      </c>
      <c r="H3348" s="16" t="s">
        <v>39</v>
      </c>
      <c r="I3348" s="16" t="s">
        <v>60</v>
      </c>
      <c r="J3348" s="16" t="n">
        <v>7</v>
      </c>
      <c r="K3348" s="16" t="n">
        <v>3</v>
      </c>
      <c r="L3348" s="16" t="s">
        <v>41</v>
      </c>
      <c r="M3348" s="16" t="str">
        <f aca="false">IF(COUNTIF($A$2:A3348,A3348)&gt;1,"DUPLICATE","")</f>
        <v/>
      </c>
    </row>
    <row r="3349" customFormat="false" ht="15" hidden="false" customHeight="false" outlineLevel="0" collapsed="false">
      <c r="A3349" s="16" t="s">
        <v>4624</v>
      </c>
      <c r="B3349" s="16" t="s">
        <v>4613</v>
      </c>
      <c r="C3349" s="16" t="s">
        <v>1198</v>
      </c>
      <c r="D3349" s="16" t="s">
        <v>219</v>
      </c>
      <c r="E3349" s="16" t="n">
        <v>2</v>
      </c>
      <c r="F3349" s="16" t="n">
        <v>1316</v>
      </c>
      <c r="G3349" s="16" t="n">
        <v>0.1</v>
      </c>
      <c r="H3349" s="16" t="s">
        <v>241</v>
      </c>
      <c r="I3349" s="16" t="s">
        <v>60</v>
      </c>
      <c r="J3349" s="16" t="n">
        <v>6</v>
      </c>
      <c r="K3349" s="16" t="n">
        <v>3</v>
      </c>
      <c r="L3349" s="16" t="s">
        <v>41</v>
      </c>
      <c r="M3349" s="16" t="str">
        <f aca="false">IF(COUNTIF($A$2:A3349,A3349)&gt;1,"DUPLICATE","")</f>
        <v/>
      </c>
    </row>
    <row r="3350" customFormat="false" ht="15" hidden="false" customHeight="false" outlineLevel="0" collapsed="false">
      <c r="A3350" s="16" t="s">
        <v>4625</v>
      </c>
      <c r="B3350" s="16" t="s">
        <v>4613</v>
      </c>
      <c r="C3350" s="16" t="s">
        <v>4626</v>
      </c>
      <c r="D3350" s="16" t="s">
        <v>129</v>
      </c>
      <c r="E3350" s="16" t="n">
        <v>3</v>
      </c>
      <c r="F3350" s="16" t="n">
        <v>599</v>
      </c>
      <c r="G3350" s="16" t="n">
        <v>0.15</v>
      </c>
      <c r="H3350" s="16" t="s">
        <v>56</v>
      </c>
      <c r="I3350" s="16" t="s">
        <v>60</v>
      </c>
      <c r="J3350" s="16" t="n">
        <v>6</v>
      </c>
      <c r="K3350" s="16" t="n">
        <v>4</v>
      </c>
      <c r="L3350" s="16" t="s">
        <v>41</v>
      </c>
      <c r="M3350" s="16" t="str">
        <f aca="false">IF(COUNTIF($A$2:A3350,A3350)&gt;1,"DUPLICATE","")</f>
        <v/>
      </c>
    </row>
    <row r="3351" customFormat="false" ht="15" hidden="false" customHeight="false" outlineLevel="0" collapsed="false">
      <c r="A3351" s="16" t="s">
        <v>4627</v>
      </c>
      <c r="B3351" s="16" t="s">
        <v>4613</v>
      </c>
      <c r="C3351" s="16" t="s">
        <v>613</v>
      </c>
      <c r="D3351" s="16" t="s">
        <v>51</v>
      </c>
      <c r="E3351" s="16" t="n">
        <v>2</v>
      </c>
      <c r="F3351" s="16" t="n">
        <v>2411</v>
      </c>
      <c r="G3351" s="16" t="n">
        <v>0.15</v>
      </c>
      <c r="H3351" s="16" t="s">
        <v>89</v>
      </c>
      <c r="I3351" s="16" t="s">
        <v>71</v>
      </c>
      <c r="J3351" s="16" t="n">
        <v>5</v>
      </c>
      <c r="K3351" s="16" t="n">
        <v>4</v>
      </c>
      <c r="L3351" s="16" t="s">
        <v>41</v>
      </c>
      <c r="M3351" s="16" t="str">
        <f aca="false">IF(COUNTIF($A$2:A3351,A3351)&gt;1,"DUPLICATE","")</f>
        <v/>
      </c>
    </row>
    <row r="3352" customFormat="false" ht="15" hidden="false" customHeight="false" outlineLevel="0" collapsed="false">
      <c r="A3352" s="16" t="s">
        <v>4628</v>
      </c>
      <c r="B3352" s="16" t="s">
        <v>4613</v>
      </c>
      <c r="C3352" s="16" t="s">
        <v>73</v>
      </c>
      <c r="D3352" s="16" t="s">
        <v>111</v>
      </c>
      <c r="E3352" s="16" t="n">
        <v>1</v>
      </c>
      <c r="F3352" s="16" t="n">
        <v>985</v>
      </c>
      <c r="G3352" s="16" t="n">
        <v>0.2</v>
      </c>
      <c r="H3352" s="16" t="s">
        <v>46</v>
      </c>
      <c r="I3352" s="16" t="s">
        <v>47</v>
      </c>
      <c r="J3352" s="16" t="n">
        <v>3</v>
      </c>
      <c r="K3352" s="16" t="n">
        <v>5</v>
      </c>
      <c r="L3352" s="16" t="s">
        <v>41</v>
      </c>
      <c r="M3352" s="16" t="str">
        <f aca="false">IF(COUNTIF($A$2:A3352,A3352)&gt;1,"DUPLICATE","")</f>
        <v/>
      </c>
    </row>
    <row r="3353" customFormat="false" ht="15" hidden="false" customHeight="false" outlineLevel="0" collapsed="false">
      <c r="A3353" s="16" t="s">
        <v>4629</v>
      </c>
      <c r="B3353" s="16" t="s">
        <v>4613</v>
      </c>
      <c r="C3353" s="16" t="s">
        <v>1321</v>
      </c>
      <c r="D3353" s="16" t="s">
        <v>211</v>
      </c>
      <c r="E3353" s="16" t="n">
        <v>1</v>
      </c>
      <c r="F3353" s="16" t="n">
        <v>1270</v>
      </c>
      <c r="G3353" s="16" t="n">
        <v>0.1</v>
      </c>
      <c r="H3353" s="16" t="s">
        <v>46</v>
      </c>
      <c r="I3353" s="16" t="s">
        <v>60</v>
      </c>
      <c r="J3353" s="16" t="n">
        <v>3</v>
      </c>
      <c r="K3353" s="16" t="n">
        <v>4</v>
      </c>
      <c r="L3353" s="16" t="s">
        <v>41</v>
      </c>
      <c r="M3353" s="16" t="str">
        <f aca="false">IF(COUNTIF($A$2:A3353,A3353)&gt;1,"DUPLICATE","")</f>
        <v/>
      </c>
    </row>
    <row r="3354" customFormat="false" ht="15" hidden="false" customHeight="false" outlineLevel="0" collapsed="false">
      <c r="A3354" s="16" t="s">
        <v>4630</v>
      </c>
      <c r="B3354" s="16" t="s">
        <v>4613</v>
      </c>
      <c r="C3354" s="16" t="s">
        <v>776</v>
      </c>
      <c r="D3354" s="16" t="s">
        <v>393</v>
      </c>
      <c r="E3354" s="16" t="n">
        <v>1</v>
      </c>
      <c r="F3354" s="16" t="n">
        <v>522</v>
      </c>
      <c r="G3354" s="16" t="n">
        <v>0.15</v>
      </c>
      <c r="H3354" s="16" t="s">
        <v>67</v>
      </c>
      <c r="I3354" s="16" t="s">
        <v>40</v>
      </c>
      <c r="J3354" s="16" t="n">
        <v>5</v>
      </c>
      <c r="K3354" s="16" t="n">
        <v>5</v>
      </c>
      <c r="L3354" s="16" t="s">
        <v>41</v>
      </c>
      <c r="M3354" s="16" t="str">
        <f aca="false">IF(COUNTIF($A$2:A3354,A3354)&gt;1,"DUPLICATE","")</f>
        <v/>
      </c>
    </row>
    <row r="3355" customFormat="false" ht="15" hidden="false" customHeight="false" outlineLevel="0" collapsed="false">
      <c r="A3355" s="16" t="s">
        <v>4631</v>
      </c>
      <c r="B3355" s="16" t="s">
        <v>4613</v>
      </c>
      <c r="C3355" s="16" t="s">
        <v>2324</v>
      </c>
      <c r="D3355" s="16" t="s">
        <v>341</v>
      </c>
      <c r="E3355" s="16" t="n">
        <v>2</v>
      </c>
      <c r="F3355" s="16" t="n">
        <v>1045</v>
      </c>
      <c r="G3355" s="16" t="n">
        <v>0.2</v>
      </c>
      <c r="H3355" s="16" t="s">
        <v>70</v>
      </c>
      <c r="I3355" s="16" t="s">
        <v>40</v>
      </c>
      <c r="J3355" s="16" t="n">
        <v>6</v>
      </c>
      <c r="K3355" s="16" t="n">
        <v>3</v>
      </c>
      <c r="L3355" s="16" t="s">
        <v>41</v>
      </c>
      <c r="M3355" s="16" t="str">
        <f aca="false">IF(COUNTIF($A$2:A3355,A3355)&gt;1,"DUPLICATE","")</f>
        <v/>
      </c>
    </row>
    <row r="3356" customFormat="false" ht="15" hidden="false" customHeight="false" outlineLevel="0" collapsed="false">
      <c r="A3356" s="16" t="s">
        <v>4632</v>
      </c>
      <c r="B3356" s="16" t="s">
        <v>4613</v>
      </c>
      <c r="C3356" s="16" t="s">
        <v>2124</v>
      </c>
      <c r="D3356" s="16" t="s">
        <v>225</v>
      </c>
      <c r="E3356" s="16" t="n">
        <v>2</v>
      </c>
      <c r="F3356" s="16" t="n">
        <v>387</v>
      </c>
      <c r="G3356" s="16" t="n">
        <v>0.1</v>
      </c>
      <c r="H3356" s="16" t="s">
        <v>39</v>
      </c>
      <c r="I3356" s="16" t="s">
        <v>71</v>
      </c>
      <c r="J3356" s="16" t="n">
        <v>3</v>
      </c>
      <c r="K3356" s="16" t="n">
        <v>4</v>
      </c>
      <c r="L3356" s="16" t="s">
        <v>41</v>
      </c>
      <c r="M3356" s="16" t="str">
        <f aca="false">IF(COUNTIF($A$2:A3356,A3356)&gt;1,"DUPLICATE","")</f>
        <v/>
      </c>
    </row>
    <row r="3357" customFormat="false" ht="15" hidden="false" customHeight="false" outlineLevel="0" collapsed="false">
      <c r="A3357" s="16" t="s">
        <v>4633</v>
      </c>
      <c r="B3357" s="16" t="s">
        <v>4613</v>
      </c>
      <c r="C3357" s="16" t="s">
        <v>627</v>
      </c>
      <c r="D3357" s="16" t="s">
        <v>179</v>
      </c>
      <c r="E3357" s="16" t="n">
        <v>4</v>
      </c>
      <c r="F3357" s="16" t="n">
        <v>2450</v>
      </c>
      <c r="G3357" s="16" t="n">
        <v>0.3</v>
      </c>
      <c r="H3357" s="16" t="s">
        <v>46</v>
      </c>
      <c r="I3357" s="16" t="s">
        <v>60</v>
      </c>
      <c r="J3357" s="16" t="n">
        <v>6</v>
      </c>
      <c r="K3357" s="16" t="n">
        <v>5</v>
      </c>
      <c r="L3357" s="16" t="s">
        <v>41</v>
      </c>
      <c r="M3357" s="16" t="str">
        <f aca="false">IF(COUNTIF($A$2:A3357,A3357)&gt;1,"DUPLICATE","")</f>
        <v/>
      </c>
    </row>
    <row r="3358" customFormat="false" ht="15" hidden="false" customHeight="false" outlineLevel="0" collapsed="false">
      <c r="A3358" s="16" t="s">
        <v>4634</v>
      </c>
      <c r="B3358" s="16" t="s">
        <v>4613</v>
      </c>
      <c r="C3358" s="16" t="s">
        <v>1229</v>
      </c>
      <c r="D3358" s="16" t="s">
        <v>179</v>
      </c>
      <c r="E3358" s="16" t="n">
        <v>1</v>
      </c>
      <c r="F3358" s="16" t="n">
        <v>2435</v>
      </c>
      <c r="G3358" s="16"/>
      <c r="H3358" s="16" t="s">
        <v>70</v>
      </c>
      <c r="I3358" s="16" t="s">
        <v>60</v>
      </c>
      <c r="J3358" s="16" t="n">
        <v>7</v>
      </c>
      <c r="K3358" s="16" t="n">
        <v>3</v>
      </c>
      <c r="L3358" s="16" t="s">
        <v>41</v>
      </c>
      <c r="M3358" s="16" t="str">
        <f aca="false">IF(COUNTIF($A$2:A3358,A3358)&gt;1,"DUPLICATE","")</f>
        <v/>
      </c>
    </row>
    <row r="3359" customFormat="false" ht="15" hidden="false" customHeight="false" outlineLevel="0" collapsed="false">
      <c r="A3359" s="16" t="s">
        <v>4635</v>
      </c>
      <c r="B3359" s="16" t="s">
        <v>4613</v>
      </c>
      <c r="C3359" s="16" t="s">
        <v>2520</v>
      </c>
      <c r="D3359" s="16" t="s">
        <v>149</v>
      </c>
      <c r="E3359" s="16" t="n">
        <v>2</v>
      </c>
      <c r="F3359" s="16" t="n">
        <v>1655</v>
      </c>
      <c r="G3359" s="16" t="n">
        <v>0.3</v>
      </c>
      <c r="H3359" s="16" t="s">
        <v>112</v>
      </c>
      <c r="I3359" s="16" t="s">
        <v>60</v>
      </c>
      <c r="J3359" s="16" t="n">
        <v>9</v>
      </c>
      <c r="K3359" s="16" t="n">
        <v>3</v>
      </c>
      <c r="L3359" s="16" t="s">
        <v>57</v>
      </c>
      <c r="M3359" s="16" t="str">
        <f aca="false">IF(COUNTIF($A$2:A3359,A3359)&gt;1,"DUPLICATE","")</f>
        <v/>
      </c>
    </row>
    <row r="3360" customFormat="false" ht="15" hidden="false" customHeight="false" outlineLevel="0" collapsed="false">
      <c r="A3360" s="16" t="s">
        <v>4636</v>
      </c>
      <c r="B3360" s="16" t="s">
        <v>4637</v>
      </c>
      <c r="C3360" s="16" t="s">
        <v>680</v>
      </c>
      <c r="D3360" s="16" t="s">
        <v>119</v>
      </c>
      <c r="E3360" s="16" t="n">
        <v>3</v>
      </c>
      <c r="F3360" s="16" t="n">
        <v>240</v>
      </c>
      <c r="G3360" s="16" t="n">
        <v>0.2</v>
      </c>
      <c r="H3360" s="16" t="s">
        <v>70</v>
      </c>
      <c r="I3360" s="16" t="s">
        <v>40</v>
      </c>
      <c r="J3360" s="16" t="n">
        <v>5</v>
      </c>
      <c r="K3360" s="16" t="n">
        <v>4</v>
      </c>
      <c r="L3360" s="16" t="s">
        <v>41</v>
      </c>
      <c r="M3360" s="16" t="str">
        <f aca="false">IF(COUNTIF($A$2:A3360,A3360)&gt;1,"DUPLICATE","")</f>
        <v/>
      </c>
    </row>
    <row r="3361" customFormat="false" ht="15" hidden="false" customHeight="false" outlineLevel="0" collapsed="false">
      <c r="A3361" s="16" t="s">
        <v>4638</v>
      </c>
      <c r="B3361" s="16" t="s">
        <v>4637</v>
      </c>
      <c r="C3361" s="16" t="s">
        <v>2369</v>
      </c>
      <c r="D3361" s="16" t="s">
        <v>179</v>
      </c>
      <c r="E3361" s="16" t="n">
        <v>4</v>
      </c>
      <c r="F3361" s="16" t="n">
        <v>2540</v>
      </c>
      <c r="G3361" s="16" t="n">
        <v>0.2</v>
      </c>
      <c r="H3361" s="16" t="s">
        <v>81</v>
      </c>
      <c r="I3361" s="16" t="s">
        <v>71</v>
      </c>
      <c r="J3361" s="16" t="n">
        <v>5</v>
      </c>
      <c r="K3361" s="16" t="n">
        <v>2</v>
      </c>
      <c r="L3361" s="16" t="s">
        <v>57</v>
      </c>
      <c r="M3361" s="16" t="str">
        <f aca="false">IF(COUNTIF($A$2:A3361,A3361)&gt;1,"DUPLICATE","")</f>
        <v/>
      </c>
    </row>
    <row r="3362" customFormat="false" ht="15" hidden="false" customHeight="false" outlineLevel="0" collapsed="false">
      <c r="A3362" s="16" t="s">
        <v>4639</v>
      </c>
      <c r="B3362" s="16" t="s">
        <v>4637</v>
      </c>
      <c r="C3362" s="16" t="s">
        <v>2718</v>
      </c>
      <c r="D3362" s="16" t="s">
        <v>211</v>
      </c>
      <c r="E3362" s="16" t="n">
        <v>1</v>
      </c>
      <c r="F3362" s="16" t="n">
        <v>1363</v>
      </c>
      <c r="G3362" s="16" t="n">
        <v>0.25</v>
      </c>
      <c r="H3362" s="16" t="s">
        <v>112</v>
      </c>
      <c r="I3362" s="16" t="s">
        <v>60</v>
      </c>
      <c r="J3362" s="16" t="n">
        <v>5</v>
      </c>
      <c r="K3362" s="16" t="n">
        <v>3</v>
      </c>
      <c r="L3362" s="16" t="s">
        <v>41</v>
      </c>
      <c r="M3362" s="16" t="str">
        <f aca="false">IF(COUNTIF($A$2:A3362,A3362)&gt;1,"DUPLICATE","")</f>
        <v/>
      </c>
    </row>
    <row r="3363" customFormat="false" ht="15" hidden="false" customHeight="false" outlineLevel="0" collapsed="false">
      <c r="A3363" s="16" t="s">
        <v>4640</v>
      </c>
      <c r="B3363" s="16" t="s">
        <v>4637</v>
      </c>
      <c r="C3363" s="16" t="s">
        <v>1983</v>
      </c>
      <c r="D3363" s="16" t="s">
        <v>341</v>
      </c>
      <c r="E3363" s="16" t="n">
        <v>2</v>
      </c>
      <c r="F3363" s="16" t="n">
        <v>1082</v>
      </c>
      <c r="G3363" s="16" t="n">
        <v>0.1</v>
      </c>
      <c r="H3363" s="16" t="s">
        <v>39</v>
      </c>
      <c r="I3363" s="16" t="s">
        <v>60</v>
      </c>
      <c r="J3363" s="16" t="n">
        <v>5</v>
      </c>
      <c r="K3363" s="16" t="n">
        <v>3</v>
      </c>
      <c r="L3363" s="16" t="s">
        <v>41</v>
      </c>
      <c r="M3363" s="16" t="str">
        <f aca="false">IF(COUNTIF($A$2:A3363,A3363)&gt;1,"DUPLICATE","")</f>
        <v/>
      </c>
    </row>
    <row r="3364" customFormat="false" ht="15" hidden="false" customHeight="false" outlineLevel="0" collapsed="false">
      <c r="A3364" s="16" t="s">
        <v>4641</v>
      </c>
      <c r="B3364" s="16" t="s">
        <v>4642</v>
      </c>
      <c r="C3364" s="16" t="s">
        <v>524</v>
      </c>
      <c r="D3364" s="16" t="s">
        <v>160</v>
      </c>
      <c r="E3364" s="16" t="n">
        <v>3</v>
      </c>
      <c r="F3364" s="16" t="n">
        <v>1818</v>
      </c>
      <c r="G3364" s="16" t="n">
        <v>0.25</v>
      </c>
      <c r="H3364" s="16" t="s">
        <v>483</v>
      </c>
      <c r="I3364" s="16" t="s">
        <v>60</v>
      </c>
      <c r="J3364" s="16" t="n">
        <v>3</v>
      </c>
      <c r="K3364" s="16" t="n">
        <v>4</v>
      </c>
      <c r="L3364" s="16" t="s">
        <v>41</v>
      </c>
      <c r="M3364" s="16" t="str">
        <f aca="false">IF(COUNTIF($A$2:A3364,A3364)&gt;1,"DUPLICATE","")</f>
        <v/>
      </c>
    </row>
    <row r="3365" customFormat="false" ht="15" hidden="false" customHeight="false" outlineLevel="0" collapsed="false">
      <c r="A3365" s="16" t="s">
        <v>4643</v>
      </c>
      <c r="B3365" s="16" t="s">
        <v>4637</v>
      </c>
      <c r="C3365" s="16" t="s">
        <v>79</v>
      </c>
      <c r="D3365" s="16" t="s">
        <v>77</v>
      </c>
      <c r="E3365" s="16" t="n">
        <v>2</v>
      </c>
      <c r="F3365" s="16" t="n">
        <v>350</v>
      </c>
      <c r="G3365" s="16" t="n">
        <v>0.1</v>
      </c>
      <c r="H3365" s="16" t="s">
        <v>81</v>
      </c>
      <c r="I3365" s="16" t="s">
        <v>47</v>
      </c>
      <c r="J3365" s="16" t="n">
        <v>4</v>
      </c>
      <c r="K3365" s="16" t="n">
        <v>4</v>
      </c>
      <c r="L3365" s="16" t="s">
        <v>41</v>
      </c>
      <c r="M3365" s="16" t="str">
        <f aca="false">IF(COUNTIF($A$2:A3365,A3365)&gt;1,"DUPLICATE","")</f>
        <v/>
      </c>
    </row>
    <row r="3366" customFormat="false" ht="15" hidden="false" customHeight="false" outlineLevel="0" collapsed="false">
      <c r="A3366" s="16" t="s">
        <v>4644</v>
      </c>
      <c r="B3366" s="16" t="s">
        <v>4637</v>
      </c>
      <c r="C3366" s="16" t="s">
        <v>886</v>
      </c>
      <c r="D3366" s="16" t="s">
        <v>451</v>
      </c>
      <c r="E3366" s="16" t="n">
        <v>2</v>
      </c>
      <c r="F3366" s="16" t="n">
        <v>1239</v>
      </c>
      <c r="G3366" s="16" t="n">
        <v>0.2</v>
      </c>
      <c r="H3366" s="16" t="s">
        <v>67</v>
      </c>
      <c r="I3366" s="16" t="s">
        <v>47</v>
      </c>
      <c r="J3366" s="16" t="n">
        <v>5</v>
      </c>
      <c r="K3366" s="16" t="n">
        <v>5</v>
      </c>
      <c r="L3366" s="16" t="s">
        <v>41</v>
      </c>
      <c r="M3366" s="16" t="str">
        <f aca="false">IF(COUNTIF($A$2:A3366,A3366)&gt;1,"DUPLICATE","")</f>
        <v/>
      </c>
    </row>
    <row r="3367" customFormat="false" ht="15" hidden="false" customHeight="false" outlineLevel="0" collapsed="false">
      <c r="A3367" s="16" t="s">
        <v>4645</v>
      </c>
      <c r="B3367" s="16" t="s">
        <v>4637</v>
      </c>
      <c r="C3367" s="16" t="s">
        <v>1979</v>
      </c>
      <c r="D3367" s="16" t="s">
        <v>184</v>
      </c>
      <c r="E3367" s="16" t="n">
        <v>2</v>
      </c>
      <c r="F3367" s="16" t="n">
        <v>1252</v>
      </c>
      <c r="G3367" s="16" t="n">
        <v>0.15</v>
      </c>
      <c r="H3367" s="16" t="s">
        <v>655</v>
      </c>
      <c r="I3367" s="16" t="s">
        <v>40</v>
      </c>
      <c r="J3367" s="16" t="n">
        <v>5</v>
      </c>
      <c r="K3367" s="16" t="n">
        <v>5</v>
      </c>
      <c r="L3367" s="16" t="s">
        <v>41</v>
      </c>
      <c r="M3367" s="16" t="str">
        <f aca="false">IF(COUNTIF($A$2:A3367,A3367)&gt;1,"DUPLICATE","")</f>
        <v/>
      </c>
    </row>
    <row r="3368" customFormat="false" ht="15" hidden="false" customHeight="false" outlineLevel="0" collapsed="false">
      <c r="A3368" s="16" t="s">
        <v>4646</v>
      </c>
      <c r="B3368" s="16" t="s">
        <v>4637</v>
      </c>
      <c r="C3368" s="16" t="s">
        <v>1692</v>
      </c>
      <c r="D3368" s="16" t="s">
        <v>51</v>
      </c>
      <c r="E3368" s="16" t="n">
        <v>1</v>
      </c>
      <c r="F3368" s="16" t="n">
        <v>2344</v>
      </c>
      <c r="G3368" s="16" t="n">
        <v>0.4</v>
      </c>
      <c r="H3368" s="16" t="s">
        <v>56</v>
      </c>
      <c r="I3368" s="16" t="s">
        <v>100</v>
      </c>
      <c r="J3368" s="16" t="n">
        <v>7</v>
      </c>
      <c r="K3368" s="16" t="n">
        <v>2</v>
      </c>
      <c r="L3368" s="16" t="s">
        <v>57</v>
      </c>
      <c r="M3368" s="16" t="str">
        <f aca="false">IF(COUNTIF($A$2:A3368,A3368)&gt;1,"DUPLICATE","")</f>
        <v/>
      </c>
    </row>
    <row r="3369" customFormat="false" ht="15" hidden="false" customHeight="false" outlineLevel="0" collapsed="false">
      <c r="A3369" s="16" t="s">
        <v>4646</v>
      </c>
      <c r="B3369" s="16" t="s">
        <v>4637</v>
      </c>
      <c r="C3369" s="16" t="s">
        <v>1692</v>
      </c>
      <c r="D3369" s="16" t="s">
        <v>51</v>
      </c>
      <c r="E3369" s="16" t="n">
        <v>1</v>
      </c>
      <c r="F3369" s="16" t="n">
        <v>2344</v>
      </c>
      <c r="G3369" s="16" t="n">
        <v>0.4</v>
      </c>
      <c r="H3369" s="16" t="s">
        <v>56</v>
      </c>
      <c r="I3369" s="16" t="s">
        <v>100</v>
      </c>
      <c r="J3369" s="16" t="n">
        <v>7</v>
      </c>
      <c r="K3369" s="16" t="n">
        <v>2</v>
      </c>
      <c r="L3369" s="16" t="s">
        <v>57</v>
      </c>
      <c r="M3369" s="16" t="str">
        <f aca="false">IF(COUNTIF($A$2:A3369,A3369)&gt;1,"DUPLICATE","")</f>
        <v>DUPLICATE</v>
      </c>
    </row>
    <row r="3370" customFormat="false" ht="15" hidden="false" customHeight="false" outlineLevel="0" collapsed="false">
      <c r="A3370" s="16" t="s">
        <v>4647</v>
      </c>
      <c r="B3370" s="16" t="s">
        <v>4637</v>
      </c>
      <c r="C3370" s="16" t="s">
        <v>245</v>
      </c>
      <c r="D3370" s="16" t="s">
        <v>291</v>
      </c>
      <c r="E3370" s="16" t="n">
        <v>1</v>
      </c>
      <c r="F3370" s="16" t="n">
        <v>1242</v>
      </c>
      <c r="G3370" s="16" t="n">
        <v>0.2</v>
      </c>
      <c r="H3370" s="16" t="s">
        <v>130</v>
      </c>
      <c r="I3370" s="16" t="s">
        <v>71</v>
      </c>
      <c r="J3370" s="16" t="n">
        <v>4</v>
      </c>
      <c r="K3370" s="16" t="n">
        <v>4</v>
      </c>
      <c r="L3370" s="16" t="s">
        <v>41</v>
      </c>
      <c r="M3370" s="16" t="str">
        <f aca="false">IF(COUNTIF($A$2:A3370,A3370)&gt;1,"DUPLICATE","")</f>
        <v/>
      </c>
    </row>
    <row r="3371" customFormat="false" ht="15" hidden="false" customHeight="false" outlineLevel="0" collapsed="false">
      <c r="A3371" s="16" t="s">
        <v>4648</v>
      </c>
      <c r="B3371" s="16" t="s">
        <v>4642</v>
      </c>
      <c r="C3371" s="16" t="s">
        <v>1267</v>
      </c>
      <c r="D3371" s="16" t="s">
        <v>412</v>
      </c>
      <c r="E3371" s="16" t="n">
        <v>3</v>
      </c>
      <c r="F3371" s="16" t="n">
        <v>962</v>
      </c>
      <c r="G3371" s="16" t="n">
        <v>0.25</v>
      </c>
      <c r="H3371" s="16" t="s">
        <v>67</v>
      </c>
      <c r="I3371" s="16" t="s">
        <v>60</v>
      </c>
      <c r="J3371" s="16" t="n">
        <v>3</v>
      </c>
      <c r="K3371" s="16" t="n">
        <v>3</v>
      </c>
      <c r="L3371" s="16" t="s">
        <v>57</v>
      </c>
      <c r="M3371" s="16" t="str">
        <f aca="false">IF(COUNTIF($A$2:A3371,A3371)&gt;1,"DUPLICATE","")</f>
        <v/>
      </c>
    </row>
    <row r="3372" customFormat="false" ht="15" hidden="false" customHeight="false" outlineLevel="0" collapsed="false">
      <c r="A3372" s="16" t="s">
        <v>4649</v>
      </c>
      <c r="B3372" s="16" t="s">
        <v>4637</v>
      </c>
      <c r="C3372" s="16" t="s">
        <v>941</v>
      </c>
      <c r="D3372" s="16" t="s">
        <v>184</v>
      </c>
      <c r="E3372" s="16" t="n">
        <v>2</v>
      </c>
      <c r="F3372" s="16" t="n">
        <v>1252</v>
      </c>
      <c r="G3372" s="16" t="n">
        <v>0.1</v>
      </c>
      <c r="H3372" s="16" t="s">
        <v>130</v>
      </c>
      <c r="I3372" s="16" t="s">
        <v>60</v>
      </c>
      <c r="J3372" s="16" t="n">
        <v>3</v>
      </c>
      <c r="K3372" s="16" t="n">
        <v>3</v>
      </c>
      <c r="L3372" s="16" t="s">
        <v>41</v>
      </c>
      <c r="M3372" s="16" t="str">
        <f aca="false">IF(COUNTIF($A$2:A3372,A3372)&gt;1,"DUPLICATE","")</f>
        <v/>
      </c>
    </row>
    <row r="3373" customFormat="false" ht="15" hidden="false" customHeight="false" outlineLevel="0" collapsed="false">
      <c r="A3373" s="16" t="s">
        <v>4650</v>
      </c>
      <c r="B3373" s="16" t="s">
        <v>4637</v>
      </c>
      <c r="C3373" s="16" t="s">
        <v>453</v>
      </c>
      <c r="D3373" s="16" t="s">
        <v>160</v>
      </c>
      <c r="E3373" s="16" t="n">
        <v>2</v>
      </c>
      <c r="F3373" s="16" t="n">
        <v>1743</v>
      </c>
      <c r="G3373" s="16" t="n">
        <v>0.1</v>
      </c>
      <c r="H3373" s="16" t="s">
        <v>112</v>
      </c>
      <c r="I3373" s="16" t="s">
        <v>40</v>
      </c>
      <c r="J3373" s="16" t="n">
        <v>5</v>
      </c>
      <c r="K3373" s="16" t="n">
        <v>4</v>
      </c>
      <c r="L3373" s="16" t="s">
        <v>41</v>
      </c>
      <c r="M3373" s="16" t="str">
        <f aca="false">IF(COUNTIF($A$2:A3373,A3373)&gt;1,"DUPLICATE","")</f>
        <v/>
      </c>
    </row>
    <row r="3374" customFormat="false" ht="15" hidden="false" customHeight="false" outlineLevel="0" collapsed="false">
      <c r="A3374" s="16" t="s">
        <v>4651</v>
      </c>
      <c r="B3374" s="16" t="s">
        <v>4637</v>
      </c>
      <c r="C3374" s="16" t="s">
        <v>846</v>
      </c>
      <c r="D3374" s="16" t="s">
        <v>136</v>
      </c>
      <c r="E3374" s="16" t="n">
        <v>1</v>
      </c>
      <c r="F3374" s="16" t="n">
        <v>2090</v>
      </c>
      <c r="G3374" s="16" t="n">
        <v>0.1</v>
      </c>
      <c r="H3374" s="16" t="s">
        <v>89</v>
      </c>
      <c r="I3374" s="16" t="s">
        <v>40</v>
      </c>
      <c r="J3374" s="16" t="n">
        <v>4</v>
      </c>
      <c r="K3374" s="16" t="n">
        <v>4</v>
      </c>
      <c r="L3374" s="16" t="s">
        <v>57</v>
      </c>
      <c r="M3374" s="16" t="str">
        <f aca="false">IF(COUNTIF($A$2:A3374,A3374)&gt;1,"DUPLICATE","")</f>
        <v/>
      </c>
    </row>
    <row r="3375" customFormat="false" ht="15" hidden="false" customHeight="false" outlineLevel="0" collapsed="false">
      <c r="A3375" s="16" t="s">
        <v>4652</v>
      </c>
      <c r="B3375" s="16" t="s">
        <v>4637</v>
      </c>
      <c r="C3375" s="16" t="s">
        <v>370</v>
      </c>
      <c r="D3375" s="16" t="s">
        <v>262</v>
      </c>
      <c r="E3375" s="16" t="n">
        <v>1</v>
      </c>
      <c r="F3375" s="16" t="n">
        <v>809</v>
      </c>
      <c r="G3375" s="16" t="n">
        <v>0.15</v>
      </c>
      <c r="H3375" s="16" t="s">
        <v>130</v>
      </c>
      <c r="I3375" s="16" t="s">
        <v>60</v>
      </c>
      <c r="J3375" s="16" t="n">
        <v>4</v>
      </c>
      <c r="K3375" s="16" t="n">
        <v>4</v>
      </c>
      <c r="L3375" s="16" t="s">
        <v>41</v>
      </c>
      <c r="M3375" s="16" t="str">
        <f aca="false">IF(COUNTIF($A$2:A3375,A3375)&gt;1,"DUPLICATE","")</f>
        <v/>
      </c>
    </row>
    <row r="3376" customFormat="false" ht="15" hidden="false" customHeight="false" outlineLevel="0" collapsed="false">
      <c r="A3376" s="16" t="s">
        <v>4653</v>
      </c>
      <c r="B3376" s="16" t="s">
        <v>4637</v>
      </c>
      <c r="C3376" s="16" t="s">
        <v>1267</v>
      </c>
      <c r="D3376" s="16" t="s">
        <v>184</v>
      </c>
      <c r="E3376" s="16" t="n">
        <v>2</v>
      </c>
      <c r="F3376" s="16" t="n">
        <v>1261</v>
      </c>
      <c r="G3376" s="16" t="n">
        <v>0.1</v>
      </c>
      <c r="H3376" s="16" t="s">
        <v>81</v>
      </c>
      <c r="I3376" s="16" t="s">
        <v>71</v>
      </c>
      <c r="J3376" s="16" t="n">
        <v>4</v>
      </c>
      <c r="K3376" s="16" t="n">
        <v>5</v>
      </c>
      <c r="L3376" s="16" t="s">
        <v>41</v>
      </c>
      <c r="M3376" s="16" t="str">
        <f aca="false">IF(COUNTIF($A$2:A3376,A3376)&gt;1,"DUPLICATE","")</f>
        <v/>
      </c>
    </row>
    <row r="3377" customFormat="false" ht="15" hidden="false" customHeight="false" outlineLevel="0" collapsed="false">
      <c r="A3377" s="16" t="s">
        <v>4654</v>
      </c>
      <c r="B3377" s="16" t="s">
        <v>4637</v>
      </c>
      <c r="C3377" s="16" t="s">
        <v>939</v>
      </c>
      <c r="D3377" s="16" t="s">
        <v>45</v>
      </c>
      <c r="E3377" s="16" t="n">
        <v>1</v>
      </c>
      <c r="F3377" s="16" t="n">
        <v>307</v>
      </c>
      <c r="G3377" s="16" t="n">
        <v>0.3</v>
      </c>
      <c r="H3377" s="16" t="s">
        <v>112</v>
      </c>
      <c r="I3377" s="16" t="s">
        <v>123</v>
      </c>
      <c r="J3377" s="16" t="n">
        <v>3</v>
      </c>
      <c r="K3377" s="16" t="n">
        <v>2</v>
      </c>
      <c r="L3377" s="16" t="s">
        <v>41</v>
      </c>
      <c r="M3377" s="16" t="str">
        <f aca="false">IF(COUNTIF($A$2:A3377,A3377)&gt;1,"DUPLICATE","")</f>
        <v/>
      </c>
    </row>
    <row r="3378" customFormat="false" ht="15" hidden="false" customHeight="false" outlineLevel="0" collapsed="false">
      <c r="A3378" s="16" t="s">
        <v>4655</v>
      </c>
      <c r="B3378" s="16" t="s">
        <v>4637</v>
      </c>
      <c r="C3378" s="16" t="s">
        <v>1391</v>
      </c>
      <c r="D3378" s="16" t="s">
        <v>45</v>
      </c>
      <c r="E3378" s="16" t="n">
        <v>1</v>
      </c>
      <c r="F3378" s="16" t="n">
        <v>297</v>
      </c>
      <c r="G3378" s="16" t="n">
        <v>0.25</v>
      </c>
      <c r="H3378" s="16" t="s">
        <v>67</v>
      </c>
      <c r="I3378" s="16" t="s">
        <v>60</v>
      </c>
      <c r="J3378" s="16" t="n">
        <v>5</v>
      </c>
      <c r="K3378" s="16" t="n">
        <v>4</v>
      </c>
      <c r="L3378" s="16" t="s">
        <v>41</v>
      </c>
      <c r="M3378" s="16" t="str">
        <f aca="false">IF(COUNTIF($A$2:A3378,A3378)&gt;1,"DUPLICATE","")</f>
        <v/>
      </c>
    </row>
    <row r="3379" customFormat="false" ht="15" hidden="false" customHeight="false" outlineLevel="0" collapsed="false">
      <c r="A3379" s="16" t="s">
        <v>4656</v>
      </c>
      <c r="B3379" s="16" t="s">
        <v>4637</v>
      </c>
      <c r="C3379" s="16" t="s">
        <v>785</v>
      </c>
      <c r="D3379" s="16" t="s">
        <v>92</v>
      </c>
      <c r="E3379" s="16" t="n">
        <v>2</v>
      </c>
      <c r="F3379" s="16" t="n">
        <v>3920</v>
      </c>
      <c r="G3379" s="16" t="n">
        <v>0.2</v>
      </c>
      <c r="H3379" s="16" t="s">
        <v>89</v>
      </c>
      <c r="I3379" s="16" t="s">
        <v>123</v>
      </c>
      <c r="J3379" s="16" t="n">
        <v>4</v>
      </c>
      <c r="K3379" s="16" t="n">
        <v>5</v>
      </c>
      <c r="L3379" s="16" t="s">
        <v>41</v>
      </c>
      <c r="M3379" s="16" t="str">
        <f aca="false">IF(COUNTIF($A$2:A3379,A3379)&gt;1,"DUPLICATE","")</f>
        <v/>
      </c>
    </row>
    <row r="3380" customFormat="false" ht="15" hidden="false" customHeight="false" outlineLevel="0" collapsed="false">
      <c r="A3380" s="16" t="s">
        <v>4657</v>
      </c>
      <c r="B3380" s="16" t="s">
        <v>4637</v>
      </c>
      <c r="C3380" s="16" t="s">
        <v>865</v>
      </c>
      <c r="D3380" s="16" t="s">
        <v>639</v>
      </c>
      <c r="E3380" s="16" t="n">
        <v>2</v>
      </c>
      <c r="F3380" s="16" t="n">
        <v>796</v>
      </c>
      <c r="G3380" s="16" t="n">
        <v>0.15</v>
      </c>
      <c r="H3380" s="16" t="s">
        <v>39</v>
      </c>
      <c r="I3380" s="16" t="s">
        <v>47</v>
      </c>
      <c r="J3380" s="16" t="n">
        <v>3</v>
      </c>
      <c r="K3380" s="16" t="n">
        <v>4</v>
      </c>
      <c r="L3380" s="16" t="s">
        <v>41</v>
      </c>
      <c r="M3380" s="16" t="str">
        <f aca="false">IF(COUNTIF($A$2:A3380,A3380)&gt;1,"DUPLICATE","")</f>
        <v/>
      </c>
    </row>
    <row r="3381" customFormat="false" ht="15" hidden="false" customHeight="false" outlineLevel="0" collapsed="false">
      <c r="A3381" s="16" t="s">
        <v>4658</v>
      </c>
      <c r="B3381" s="16" t="s">
        <v>4637</v>
      </c>
      <c r="C3381" s="16" t="s">
        <v>2124</v>
      </c>
      <c r="D3381" s="16" t="s">
        <v>254</v>
      </c>
      <c r="E3381" s="16" t="n">
        <v>1</v>
      </c>
      <c r="F3381" s="16" t="n">
        <v>1041</v>
      </c>
      <c r="G3381" s="16" t="n">
        <v>0.2</v>
      </c>
      <c r="H3381" s="16" t="s">
        <v>39</v>
      </c>
      <c r="I3381" s="16" t="s">
        <v>71</v>
      </c>
      <c r="J3381" s="16" t="n">
        <v>5</v>
      </c>
      <c r="K3381" s="16" t="n">
        <v>4</v>
      </c>
      <c r="L3381" s="16" t="s">
        <v>41</v>
      </c>
      <c r="M3381" s="16" t="str">
        <f aca="false">IF(COUNTIF($A$2:A3381,A3381)&gt;1,"DUPLICATE","")</f>
        <v/>
      </c>
    </row>
    <row r="3382" customFormat="false" ht="15" hidden="false" customHeight="false" outlineLevel="0" collapsed="false">
      <c r="A3382" s="16" t="s">
        <v>4659</v>
      </c>
      <c r="B3382" s="16" t="s">
        <v>4637</v>
      </c>
      <c r="C3382" s="16" t="s">
        <v>657</v>
      </c>
      <c r="D3382" s="16" t="s">
        <v>74</v>
      </c>
      <c r="E3382" s="16" t="n">
        <v>1</v>
      </c>
      <c r="F3382" s="16" t="n">
        <v>18118</v>
      </c>
      <c r="G3382" s="16" t="n">
        <v>0.1</v>
      </c>
      <c r="H3382" s="16" t="s">
        <v>70</v>
      </c>
      <c r="I3382" s="16" t="s">
        <v>40</v>
      </c>
      <c r="J3382" s="16" t="n">
        <v>7</v>
      </c>
      <c r="K3382" s="16" t="n">
        <v>2</v>
      </c>
      <c r="L3382" s="16" t="s">
        <v>57</v>
      </c>
      <c r="M3382" s="16" t="str">
        <f aca="false">IF(COUNTIF($A$2:A3382,A3382)&gt;1,"DUPLICATE","")</f>
        <v/>
      </c>
    </row>
    <row r="3383" customFormat="false" ht="15" hidden="false" customHeight="false" outlineLevel="0" collapsed="false">
      <c r="A3383" s="16" t="s">
        <v>4660</v>
      </c>
      <c r="B3383" s="16" t="s">
        <v>4637</v>
      </c>
      <c r="C3383" s="16" t="s">
        <v>293</v>
      </c>
      <c r="D3383" s="16" t="s">
        <v>95</v>
      </c>
      <c r="E3383" s="16" t="n">
        <v>2</v>
      </c>
      <c r="F3383" s="16" t="n">
        <v>1442</v>
      </c>
      <c r="G3383" s="16" t="n">
        <v>0.2</v>
      </c>
      <c r="H3383" s="16" t="s">
        <v>67</v>
      </c>
      <c r="I3383" s="16" t="s">
        <v>100</v>
      </c>
      <c r="J3383" s="16" t="n">
        <v>3</v>
      </c>
      <c r="K3383" s="16" t="n">
        <v>4</v>
      </c>
      <c r="L3383" s="16" t="s">
        <v>41</v>
      </c>
      <c r="M3383" s="16" t="str">
        <f aca="false">IF(COUNTIF($A$2:A3383,A3383)&gt;1,"DUPLICATE","")</f>
        <v/>
      </c>
    </row>
    <row r="3384" customFormat="false" ht="15" hidden="false" customHeight="false" outlineLevel="0" collapsed="false">
      <c r="A3384" s="16" t="s">
        <v>4661</v>
      </c>
      <c r="B3384" s="16" t="s">
        <v>4637</v>
      </c>
      <c r="C3384" s="16" t="s">
        <v>2420</v>
      </c>
      <c r="D3384" s="16" t="s">
        <v>105</v>
      </c>
      <c r="E3384" s="16" t="n">
        <v>3</v>
      </c>
      <c r="F3384" s="16" t="n">
        <v>390</v>
      </c>
      <c r="G3384" s="16" t="n">
        <v>0.4</v>
      </c>
      <c r="H3384" s="16" t="s">
        <v>503</v>
      </c>
      <c r="I3384" s="16" t="s">
        <v>60</v>
      </c>
      <c r="J3384" s="16" t="n">
        <v>6</v>
      </c>
      <c r="K3384" s="16" t="n">
        <v>4</v>
      </c>
      <c r="L3384" s="16" t="s">
        <v>41</v>
      </c>
      <c r="M3384" s="16" t="str">
        <f aca="false">IF(COUNTIF($A$2:A3384,A3384)&gt;1,"DUPLICATE","")</f>
        <v/>
      </c>
    </row>
    <row r="3385" customFormat="false" ht="15" hidden="false" customHeight="false" outlineLevel="0" collapsed="false">
      <c r="A3385" s="16" t="s">
        <v>4662</v>
      </c>
      <c r="B3385" s="16" t="s">
        <v>4637</v>
      </c>
      <c r="C3385" s="16" t="s">
        <v>235</v>
      </c>
      <c r="D3385" s="16" t="s">
        <v>412</v>
      </c>
      <c r="E3385" s="16" t="n">
        <v>2</v>
      </c>
      <c r="F3385" s="16" t="n">
        <v>1037</v>
      </c>
      <c r="G3385" s="16" t="n">
        <v>0.1</v>
      </c>
      <c r="H3385" s="16" t="s">
        <v>70</v>
      </c>
      <c r="I3385" s="16" t="s">
        <v>60</v>
      </c>
      <c r="J3385" s="16" t="n">
        <v>6</v>
      </c>
      <c r="K3385" s="16" t="n">
        <v>3</v>
      </c>
      <c r="L3385" s="16" t="s">
        <v>41</v>
      </c>
      <c r="M3385" s="16" t="str">
        <f aca="false">IF(COUNTIF($A$2:A3385,A3385)&gt;1,"DUPLICATE","")</f>
        <v/>
      </c>
    </row>
    <row r="3386" customFormat="false" ht="15" hidden="false" customHeight="false" outlineLevel="0" collapsed="false">
      <c r="A3386" s="16" t="s">
        <v>4663</v>
      </c>
      <c r="B3386" s="16" t="s">
        <v>4664</v>
      </c>
      <c r="C3386" s="16" t="s">
        <v>249</v>
      </c>
      <c r="D3386" s="16" t="s">
        <v>250</v>
      </c>
      <c r="E3386" s="16" t="n">
        <v>1</v>
      </c>
      <c r="F3386" s="16" t="n">
        <v>675</v>
      </c>
      <c r="G3386" s="16" t="n">
        <v>0.15</v>
      </c>
      <c r="H3386" s="16" t="s">
        <v>46</v>
      </c>
      <c r="I3386" s="16" t="s">
        <v>71</v>
      </c>
      <c r="J3386" s="16" t="n">
        <v>6</v>
      </c>
      <c r="K3386" s="16" t="n">
        <v>4</v>
      </c>
      <c r="L3386" s="16" t="s">
        <v>41</v>
      </c>
      <c r="M3386" s="16" t="str">
        <f aca="false">IF(COUNTIF($A$2:A3386,A3386)&gt;1,"DUPLICATE","")</f>
        <v/>
      </c>
    </row>
    <row r="3387" customFormat="false" ht="15" hidden="false" customHeight="false" outlineLevel="0" collapsed="false">
      <c r="A3387" s="16" t="s">
        <v>4665</v>
      </c>
      <c r="B3387" s="16" t="s">
        <v>4664</v>
      </c>
      <c r="C3387" s="16" t="s">
        <v>1164</v>
      </c>
      <c r="D3387" s="16" t="s">
        <v>115</v>
      </c>
      <c r="E3387" s="16" t="n">
        <v>2</v>
      </c>
      <c r="F3387" s="16" t="n">
        <v>290</v>
      </c>
      <c r="G3387" s="16" t="n">
        <v>0.3</v>
      </c>
      <c r="H3387" s="16" t="s">
        <v>89</v>
      </c>
      <c r="I3387" s="16" t="s">
        <v>60</v>
      </c>
      <c r="J3387" s="16" t="n">
        <v>4</v>
      </c>
      <c r="K3387" s="16"/>
      <c r="L3387" s="16" t="s">
        <v>174</v>
      </c>
      <c r="M3387" s="16" t="str">
        <f aca="false">IF(COUNTIF($A$2:A3387,A3387)&gt;1,"DUPLICATE","")</f>
        <v/>
      </c>
    </row>
    <row r="3388" customFormat="false" ht="15" hidden="false" customHeight="false" outlineLevel="0" collapsed="false">
      <c r="A3388" s="16" t="s">
        <v>4666</v>
      </c>
      <c r="B3388" s="16" t="s">
        <v>4664</v>
      </c>
      <c r="C3388" s="16" t="s">
        <v>4667</v>
      </c>
      <c r="D3388" s="16" t="s">
        <v>139</v>
      </c>
      <c r="E3388" s="16" t="n">
        <v>2</v>
      </c>
      <c r="F3388" s="16" t="s">
        <v>4668</v>
      </c>
      <c r="G3388" s="16" t="n">
        <v>0.25</v>
      </c>
      <c r="H3388" s="16" t="s">
        <v>208</v>
      </c>
      <c r="I3388" s="16" t="s">
        <v>40</v>
      </c>
      <c r="J3388" s="16" t="n">
        <v>8</v>
      </c>
      <c r="K3388" s="16" t="n">
        <v>4</v>
      </c>
      <c r="L3388" s="16" t="s">
        <v>41</v>
      </c>
      <c r="M3388" s="16" t="str">
        <f aca="false">IF(COUNTIF($A$2:A3388,A3388)&gt;1,"DUPLICATE","")</f>
        <v/>
      </c>
    </row>
    <row r="3389" customFormat="false" ht="15" hidden="false" customHeight="false" outlineLevel="0" collapsed="false">
      <c r="A3389" s="16" t="s">
        <v>4669</v>
      </c>
      <c r="B3389" s="16" t="s">
        <v>4664</v>
      </c>
      <c r="C3389" s="16" t="s">
        <v>894</v>
      </c>
      <c r="D3389" s="16" t="s">
        <v>55</v>
      </c>
      <c r="E3389" s="16" t="n">
        <v>1</v>
      </c>
      <c r="F3389" s="16" t="n">
        <v>1989</v>
      </c>
      <c r="G3389" s="16" t="n">
        <v>0.2</v>
      </c>
      <c r="H3389" s="16" t="s">
        <v>70</v>
      </c>
      <c r="I3389" s="16" t="s">
        <v>47</v>
      </c>
      <c r="J3389" s="16" t="n">
        <v>7</v>
      </c>
      <c r="K3389" s="16" t="n">
        <v>3</v>
      </c>
      <c r="L3389" s="16" t="s">
        <v>41</v>
      </c>
      <c r="M3389" s="16" t="str">
        <f aca="false">IF(COUNTIF($A$2:A3389,A3389)&gt;1,"DUPLICATE","")</f>
        <v/>
      </c>
    </row>
    <row r="3390" customFormat="false" ht="15" hidden="false" customHeight="false" outlineLevel="0" collapsed="false">
      <c r="A3390" s="16" t="s">
        <v>4670</v>
      </c>
      <c r="B3390" s="16" t="s">
        <v>4664</v>
      </c>
      <c r="C3390" s="16" t="s">
        <v>419</v>
      </c>
      <c r="D3390" s="16" t="s">
        <v>219</v>
      </c>
      <c r="E3390" s="16" t="n">
        <v>1</v>
      </c>
      <c r="F3390" s="16" t="n">
        <v>1333</v>
      </c>
      <c r="G3390" s="16" t="n">
        <v>0.15</v>
      </c>
      <c r="H3390" s="16" t="s">
        <v>797</v>
      </c>
      <c r="I3390" s="16" t="s">
        <v>60</v>
      </c>
      <c r="J3390" s="16" t="n">
        <v>6</v>
      </c>
      <c r="K3390" s="16" t="n">
        <v>3</v>
      </c>
      <c r="L3390" s="16" t="s">
        <v>41</v>
      </c>
      <c r="M3390" s="16" t="str">
        <f aca="false">IF(COUNTIF($A$2:A3390,A3390)&gt;1,"DUPLICATE","")</f>
        <v/>
      </c>
    </row>
    <row r="3391" customFormat="false" ht="15" hidden="false" customHeight="false" outlineLevel="0" collapsed="false">
      <c r="A3391" s="16" t="s">
        <v>4671</v>
      </c>
      <c r="B3391" s="16" t="s">
        <v>4664</v>
      </c>
      <c r="C3391" s="16" t="s">
        <v>4672</v>
      </c>
      <c r="D3391" s="16" t="s">
        <v>136</v>
      </c>
      <c r="E3391" s="16" t="n">
        <v>1</v>
      </c>
      <c r="F3391" s="16" t="n">
        <v>2268</v>
      </c>
      <c r="G3391" s="16" t="n">
        <v>0.3</v>
      </c>
      <c r="H3391" s="16" t="s">
        <v>112</v>
      </c>
      <c r="I3391" s="16" t="s">
        <v>40</v>
      </c>
      <c r="J3391" s="16" t="n">
        <v>4</v>
      </c>
      <c r="K3391" s="16" t="n">
        <v>5</v>
      </c>
      <c r="L3391" s="16" t="s">
        <v>41</v>
      </c>
      <c r="M3391" s="16" t="str">
        <f aca="false">IF(COUNTIF($A$2:A3391,A3391)&gt;1,"DUPLICATE","")</f>
        <v/>
      </c>
    </row>
    <row r="3392" customFormat="false" ht="15" hidden="false" customHeight="false" outlineLevel="0" collapsed="false">
      <c r="A3392" s="16" t="s">
        <v>4673</v>
      </c>
      <c r="B3392" s="16" t="s">
        <v>4664</v>
      </c>
      <c r="C3392" s="16" t="s">
        <v>788</v>
      </c>
      <c r="D3392" s="16" t="s">
        <v>179</v>
      </c>
      <c r="E3392" s="16" t="n">
        <v>3</v>
      </c>
      <c r="F3392" s="16" t="n">
        <v>2544</v>
      </c>
      <c r="G3392" s="16" t="n">
        <v>0.3</v>
      </c>
      <c r="H3392" s="16" t="s">
        <v>46</v>
      </c>
      <c r="I3392" s="16" t="s">
        <v>71</v>
      </c>
      <c r="J3392" s="16" t="n">
        <v>3</v>
      </c>
      <c r="K3392" s="16" t="n">
        <v>3</v>
      </c>
      <c r="L3392" s="16" t="s">
        <v>57</v>
      </c>
      <c r="M3392" s="16" t="str">
        <f aca="false">IF(COUNTIF($A$2:A3392,A3392)&gt;1,"DUPLICATE","")</f>
        <v/>
      </c>
    </row>
    <row r="3393" customFormat="false" ht="15" hidden="false" customHeight="false" outlineLevel="0" collapsed="false">
      <c r="A3393" s="16" t="s">
        <v>4674</v>
      </c>
      <c r="B3393" s="16" t="s">
        <v>4664</v>
      </c>
      <c r="C3393" s="16" t="s">
        <v>1462</v>
      </c>
      <c r="D3393" s="16" t="s">
        <v>126</v>
      </c>
      <c r="E3393" s="16" t="n">
        <v>1</v>
      </c>
      <c r="F3393" s="16" t="s">
        <v>4675</v>
      </c>
      <c r="G3393" s="16" t="n">
        <v>0.1</v>
      </c>
      <c r="H3393" s="16" t="s">
        <v>112</v>
      </c>
      <c r="I3393" s="16" t="s">
        <v>71</v>
      </c>
      <c r="J3393" s="16" t="n">
        <v>3</v>
      </c>
      <c r="K3393" s="16" t="n">
        <v>3</v>
      </c>
      <c r="L3393" s="16" t="s">
        <v>57</v>
      </c>
      <c r="M3393" s="16" t="str">
        <f aca="false">IF(COUNTIF($A$2:A3393,A3393)&gt;1,"DUPLICATE","")</f>
        <v/>
      </c>
    </row>
    <row r="3394" customFormat="false" ht="15" hidden="false" customHeight="false" outlineLevel="0" collapsed="false">
      <c r="A3394" s="16" t="s">
        <v>4676</v>
      </c>
      <c r="B3394" s="16" t="s">
        <v>4664</v>
      </c>
      <c r="C3394" s="16" t="s">
        <v>2532</v>
      </c>
      <c r="D3394" s="16" t="s">
        <v>262</v>
      </c>
      <c r="E3394" s="16" t="n">
        <v>1</v>
      </c>
      <c r="F3394" s="16" t="n">
        <v>794</v>
      </c>
      <c r="G3394" s="16" t="n">
        <v>0.15</v>
      </c>
      <c r="H3394" s="16" t="s">
        <v>67</v>
      </c>
      <c r="I3394" s="16" t="s">
        <v>40</v>
      </c>
      <c r="J3394" s="16" t="n">
        <v>3</v>
      </c>
      <c r="K3394" s="16" t="n">
        <v>4</v>
      </c>
      <c r="L3394" s="16" t="s">
        <v>41</v>
      </c>
      <c r="M3394" s="16" t="str">
        <f aca="false">IF(COUNTIF($A$2:A3394,A3394)&gt;1,"DUPLICATE","")</f>
        <v/>
      </c>
    </row>
    <row r="3395" customFormat="false" ht="15" hidden="false" customHeight="false" outlineLevel="0" collapsed="false">
      <c r="A3395" s="16" t="s">
        <v>4677</v>
      </c>
      <c r="B3395" s="16" t="s">
        <v>4678</v>
      </c>
      <c r="C3395" s="16" t="s">
        <v>476</v>
      </c>
      <c r="D3395" s="16" t="s">
        <v>149</v>
      </c>
      <c r="E3395" s="16" t="n">
        <v>2</v>
      </c>
      <c r="F3395" s="16" t="n">
        <v>1609</v>
      </c>
      <c r="G3395" s="16" t="n">
        <v>0.2</v>
      </c>
      <c r="H3395" s="16" t="s">
        <v>39</v>
      </c>
      <c r="I3395" s="16" t="s">
        <v>60</v>
      </c>
      <c r="J3395" s="16" t="n">
        <v>4</v>
      </c>
      <c r="K3395" s="16" t="n">
        <v>3</v>
      </c>
      <c r="L3395" s="16" t="s">
        <v>41</v>
      </c>
      <c r="M3395" s="16" t="str">
        <f aca="false">IF(COUNTIF($A$2:A3395,A3395)&gt;1,"DUPLICATE","")</f>
        <v/>
      </c>
    </row>
    <row r="3396" customFormat="false" ht="15" hidden="false" customHeight="false" outlineLevel="0" collapsed="false">
      <c r="A3396" s="16" t="s">
        <v>4679</v>
      </c>
      <c r="B3396" s="16" t="s">
        <v>4664</v>
      </c>
      <c r="C3396" s="16" t="s">
        <v>702</v>
      </c>
      <c r="D3396" s="16" t="s">
        <v>170</v>
      </c>
      <c r="E3396" s="16" t="n">
        <v>2</v>
      </c>
      <c r="F3396" s="16" t="n">
        <v>3395</v>
      </c>
      <c r="G3396" s="16" t="n">
        <v>0.15</v>
      </c>
      <c r="H3396" s="16" t="s">
        <v>130</v>
      </c>
      <c r="I3396" s="16" t="s">
        <v>60</v>
      </c>
      <c r="J3396" s="16" t="n">
        <v>4</v>
      </c>
      <c r="K3396" s="16" t="n">
        <v>4</v>
      </c>
      <c r="L3396" s="16" t="s">
        <v>41</v>
      </c>
      <c r="M3396" s="16" t="str">
        <f aca="false">IF(COUNTIF($A$2:A3396,A3396)&gt;1,"DUPLICATE","")</f>
        <v/>
      </c>
    </row>
    <row r="3397" customFormat="false" ht="15" hidden="false" customHeight="false" outlineLevel="0" collapsed="false">
      <c r="A3397" s="16" t="s">
        <v>4680</v>
      </c>
      <c r="B3397" s="16" t="s">
        <v>4664</v>
      </c>
      <c r="C3397" s="16" t="s">
        <v>1815</v>
      </c>
      <c r="D3397" s="16" t="s">
        <v>173</v>
      </c>
      <c r="E3397" s="16" t="n">
        <v>4</v>
      </c>
      <c r="F3397" s="16" t="n">
        <v>1245</v>
      </c>
      <c r="G3397" s="16" t="n">
        <v>0.3</v>
      </c>
      <c r="H3397" s="16" t="s">
        <v>81</v>
      </c>
      <c r="I3397" s="16" t="s">
        <v>60</v>
      </c>
      <c r="J3397" s="16" t="n">
        <v>5</v>
      </c>
      <c r="K3397" s="16" t="n">
        <v>4</v>
      </c>
      <c r="L3397" s="16" t="s">
        <v>41</v>
      </c>
      <c r="M3397" s="16" t="str">
        <f aca="false">IF(COUNTIF($A$2:A3397,A3397)&gt;1,"DUPLICATE","")</f>
        <v/>
      </c>
    </row>
    <row r="3398" customFormat="false" ht="15" hidden="false" customHeight="false" outlineLevel="0" collapsed="false">
      <c r="A3398" s="16" t="s">
        <v>4681</v>
      </c>
      <c r="B3398" s="16" t="s">
        <v>4664</v>
      </c>
      <c r="C3398" s="16" t="s">
        <v>2137</v>
      </c>
      <c r="D3398" s="16" t="s">
        <v>262</v>
      </c>
      <c r="E3398" s="16" t="n">
        <v>2</v>
      </c>
      <c r="F3398" s="16" t="n">
        <v>792</v>
      </c>
      <c r="G3398" s="16" t="n">
        <v>0.25</v>
      </c>
      <c r="H3398" s="16" t="s">
        <v>56</v>
      </c>
      <c r="I3398" s="16" t="s">
        <v>40</v>
      </c>
      <c r="J3398" s="16" t="n">
        <v>6</v>
      </c>
      <c r="K3398" s="16" t="n">
        <v>4</v>
      </c>
      <c r="L3398" s="16" t="s">
        <v>41</v>
      </c>
      <c r="M3398" s="16" t="str">
        <f aca="false">IF(COUNTIF($A$2:A3398,A3398)&gt;1,"DUPLICATE","")</f>
        <v/>
      </c>
    </row>
    <row r="3399" customFormat="false" ht="15" hidden="false" customHeight="false" outlineLevel="0" collapsed="false">
      <c r="A3399" s="16" t="s">
        <v>4682</v>
      </c>
      <c r="B3399" s="16" t="s">
        <v>4664</v>
      </c>
      <c r="C3399" s="16" t="s">
        <v>2478</v>
      </c>
      <c r="D3399" s="16" t="s">
        <v>229</v>
      </c>
      <c r="E3399" s="16" t="n">
        <v>2</v>
      </c>
      <c r="F3399" s="16" t="n">
        <v>471</v>
      </c>
      <c r="G3399" s="16" t="n">
        <v>0.1</v>
      </c>
      <c r="H3399" s="16" t="s">
        <v>112</v>
      </c>
      <c r="I3399" s="16" t="s">
        <v>60</v>
      </c>
      <c r="J3399" s="16" t="n">
        <v>4</v>
      </c>
      <c r="K3399" s="16" t="n">
        <v>3</v>
      </c>
      <c r="L3399" s="16" t="s">
        <v>57</v>
      </c>
      <c r="M3399" s="16" t="str">
        <f aca="false">IF(COUNTIF($A$2:A3399,A3399)&gt;1,"DUPLICATE","")</f>
        <v/>
      </c>
    </row>
    <row r="3400" customFormat="false" ht="15" hidden="false" customHeight="false" outlineLevel="0" collapsed="false">
      <c r="A3400" s="16" t="s">
        <v>4683</v>
      </c>
      <c r="B3400" s="16" t="s">
        <v>4664</v>
      </c>
      <c r="C3400" s="16" t="s">
        <v>2708</v>
      </c>
      <c r="D3400" s="16" t="s">
        <v>111</v>
      </c>
      <c r="E3400" s="16" t="n">
        <v>3</v>
      </c>
      <c r="F3400" s="16" t="n">
        <v>975</v>
      </c>
      <c r="G3400" s="16" t="n">
        <v>0.25</v>
      </c>
      <c r="H3400" s="16" t="s">
        <v>130</v>
      </c>
      <c r="I3400" s="16" t="s">
        <v>40</v>
      </c>
      <c r="J3400" s="16" t="n">
        <v>3</v>
      </c>
      <c r="K3400" s="16" t="n">
        <v>3</v>
      </c>
      <c r="L3400" s="16" t="s">
        <v>174</v>
      </c>
      <c r="M3400" s="16" t="str">
        <f aca="false">IF(COUNTIF($A$2:A3400,A3400)&gt;1,"DUPLICATE","")</f>
        <v/>
      </c>
    </row>
    <row r="3401" customFormat="false" ht="15" hidden="false" customHeight="false" outlineLevel="0" collapsed="false">
      <c r="A3401" s="16" t="s">
        <v>4684</v>
      </c>
      <c r="B3401" s="16" t="s">
        <v>4664</v>
      </c>
      <c r="C3401" s="16" t="s">
        <v>437</v>
      </c>
      <c r="D3401" s="16" t="s">
        <v>262</v>
      </c>
      <c r="E3401" s="16" t="n">
        <v>1</v>
      </c>
      <c r="F3401" s="16" t="n">
        <v>803</v>
      </c>
      <c r="G3401" s="16" t="n">
        <v>0.1</v>
      </c>
      <c r="H3401" s="16" t="s">
        <v>56</v>
      </c>
      <c r="I3401" s="16" t="s">
        <v>60</v>
      </c>
      <c r="J3401" s="16" t="n">
        <v>6</v>
      </c>
      <c r="K3401" s="16" t="n">
        <v>3</v>
      </c>
      <c r="L3401" s="16" t="s">
        <v>57</v>
      </c>
      <c r="M3401" s="16" t="str">
        <f aca="false">IF(COUNTIF($A$2:A3401,A3401)&gt;1,"DUPLICATE","")</f>
        <v/>
      </c>
    </row>
    <row r="3402" customFormat="false" ht="15" hidden="false" customHeight="false" outlineLevel="0" collapsed="false">
      <c r="A3402" s="16" t="s">
        <v>4685</v>
      </c>
      <c r="B3402" s="16" t="s">
        <v>4664</v>
      </c>
      <c r="C3402" s="16" t="s">
        <v>1530</v>
      </c>
      <c r="D3402" s="16" t="s">
        <v>219</v>
      </c>
      <c r="E3402" s="16" t="n">
        <v>1</v>
      </c>
      <c r="F3402" s="16" t="n">
        <v>1271</v>
      </c>
      <c r="G3402" s="16" t="n">
        <v>0.25</v>
      </c>
      <c r="H3402" s="16" t="s">
        <v>81</v>
      </c>
      <c r="I3402" s="16" t="s">
        <v>40</v>
      </c>
      <c r="J3402" s="16" t="n">
        <v>4</v>
      </c>
      <c r="K3402" s="16" t="n">
        <v>4</v>
      </c>
      <c r="L3402" s="16" t="s">
        <v>41</v>
      </c>
      <c r="M3402" s="16" t="str">
        <f aca="false">IF(COUNTIF($A$2:A3402,A3402)&gt;1,"DUPLICATE","")</f>
        <v/>
      </c>
    </row>
    <row r="3403" customFormat="false" ht="15" hidden="false" customHeight="false" outlineLevel="0" collapsed="false">
      <c r="A3403" s="16" t="s">
        <v>4686</v>
      </c>
      <c r="B3403" s="16" t="s">
        <v>4664</v>
      </c>
      <c r="C3403" s="16" t="s">
        <v>742</v>
      </c>
      <c r="D3403" s="16" t="s">
        <v>55</v>
      </c>
      <c r="E3403" s="16" t="n">
        <v>1</v>
      </c>
      <c r="F3403" s="16" t="n">
        <v>2095</v>
      </c>
      <c r="G3403" s="16" t="n">
        <v>0.1</v>
      </c>
      <c r="H3403" s="16" t="s">
        <v>56</v>
      </c>
      <c r="I3403" s="16" t="s">
        <v>60</v>
      </c>
      <c r="J3403" s="16" t="n">
        <v>6</v>
      </c>
      <c r="K3403" s="16" t="n">
        <v>4</v>
      </c>
      <c r="L3403" s="16" t="s">
        <v>41</v>
      </c>
      <c r="M3403" s="16" t="str">
        <f aca="false">IF(COUNTIF($A$2:A3403,A3403)&gt;1,"DUPLICATE","")</f>
        <v/>
      </c>
    </row>
    <row r="3404" customFormat="false" ht="15" hidden="false" customHeight="false" outlineLevel="0" collapsed="false">
      <c r="A3404" s="16" t="s">
        <v>4687</v>
      </c>
      <c r="B3404" s="16" t="s">
        <v>4664</v>
      </c>
      <c r="C3404" s="16" t="s">
        <v>3515</v>
      </c>
      <c r="D3404" s="16" t="s">
        <v>203</v>
      </c>
      <c r="E3404" s="16" t="n">
        <v>2</v>
      </c>
      <c r="F3404" s="16" t="n">
        <v>2577</v>
      </c>
      <c r="G3404" s="16" t="n">
        <v>0.2</v>
      </c>
      <c r="H3404" s="16" t="s">
        <v>70</v>
      </c>
      <c r="I3404" s="16" t="s">
        <v>60</v>
      </c>
      <c r="J3404" s="16" t="n">
        <v>6</v>
      </c>
      <c r="K3404" s="16" t="n">
        <v>3</v>
      </c>
      <c r="L3404" s="16" t="s">
        <v>41</v>
      </c>
      <c r="M3404" s="16" t="str">
        <f aca="false">IF(COUNTIF($A$2:A3404,A3404)&gt;1,"DUPLICATE","")</f>
        <v/>
      </c>
    </row>
    <row r="3405" customFormat="false" ht="15" hidden="false" customHeight="false" outlineLevel="0" collapsed="false">
      <c r="A3405" s="16" t="s">
        <v>4688</v>
      </c>
      <c r="B3405" s="16" t="s">
        <v>4664</v>
      </c>
      <c r="C3405" s="16" t="s">
        <v>4672</v>
      </c>
      <c r="D3405" s="16" t="s">
        <v>660</v>
      </c>
      <c r="E3405" s="16" t="n">
        <v>2</v>
      </c>
      <c r="F3405" s="16" t="n">
        <v>1819</v>
      </c>
      <c r="G3405" s="16" t="n">
        <v>0.15</v>
      </c>
      <c r="H3405" s="16" t="s">
        <v>112</v>
      </c>
      <c r="I3405" s="16" t="s">
        <v>60</v>
      </c>
      <c r="J3405" s="16" t="n">
        <v>6</v>
      </c>
      <c r="K3405" s="16" t="n">
        <v>4</v>
      </c>
      <c r="L3405" s="16" t="s">
        <v>41</v>
      </c>
      <c r="M3405" s="16" t="str">
        <f aca="false">IF(COUNTIF($A$2:A3405,A3405)&gt;1,"DUPLICATE","")</f>
        <v/>
      </c>
    </row>
    <row r="3406" customFormat="false" ht="15" hidden="false" customHeight="false" outlineLevel="0" collapsed="false">
      <c r="A3406" s="16" t="s">
        <v>4689</v>
      </c>
      <c r="B3406" s="16" t="s">
        <v>4664</v>
      </c>
      <c r="C3406" s="16" t="s">
        <v>2718</v>
      </c>
      <c r="D3406" s="16" t="s">
        <v>219</v>
      </c>
      <c r="E3406" s="16" t="n">
        <v>1</v>
      </c>
      <c r="F3406" s="16" t="n">
        <v>1264</v>
      </c>
      <c r="G3406" s="16" t="n">
        <v>0.3</v>
      </c>
      <c r="H3406" s="16" t="s">
        <v>112</v>
      </c>
      <c r="I3406" s="16" t="s">
        <v>40</v>
      </c>
      <c r="J3406" s="16" t="n">
        <v>4</v>
      </c>
      <c r="K3406" s="16" t="n">
        <v>5</v>
      </c>
      <c r="L3406" s="16" t="s">
        <v>41</v>
      </c>
      <c r="M3406" s="16" t="str">
        <f aca="false">IF(COUNTIF($A$2:A3406,A3406)&gt;1,"DUPLICATE","")</f>
        <v/>
      </c>
    </row>
    <row r="3407" customFormat="false" ht="15" hidden="false" customHeight="false" outlineLevel="0" collapsed="false">
      <c r="A3407" s="16" t="s">
        <v>4690</v>
      </c>
      <c r="B3407" s="16" t="s">
        <v>4664</v>
      </c>
      <c r="C3407" s="16" t="s">
        <v>1462</v>
      </c>
      <c r="D3407" s="16" t="s">
        <v>341</v>
      </c>
      <c r="E3407" s="16" t="n">
        <v>1</v>
      </c>
      <c r="F3407" s="16" t="n">
        <v>1127</v>
      </c>
      <c r="G3407" s="16" t="n">
        <v>0.25</v>
      </c>
      <c r="H3407" s="16" t="s">
        <v>67</v>
      </c>
      <c r="I3407" s="16" t="s">
        <v>47</v>
      </c>
      <c r="J3407" s="16" t="n">
        <v>4</v>
      </c>
      <c r="K3407" s="16" t="n">
        <v>5</v>
      </c>
      <c r="L3407" s="16" t="s">
        <v>41</v>
      </c>
      <c r="M3407" s="16" t="str">
        <f aca="false">IF(COUNTIF($A$2:A3407,A3407)&gt;1,"DUPLICATE","")</f>
        <v/>
      </c>
    </row>
    <row r="3408" customFormat="false" ht="15" hidden="false" customHeight="false" outlineLevel="0" collapsed="false">
      <c r="A3408" s="16" t="s">
        <v>4691</v>
      </c>
      <c r="B3408" s="16" t="s">
        <v>4664</v>
      </c>
      <c r="C3408" s="16" t="s">
        <v>404</v>
      </c>
      <c r="D3408" s="16" t="s">
        <v>80</v>
      </c>
      <c r="E3408" s="16" t="n">
        <v>3</v>
      </c>
      <c r="F3408" s="16" t="n">
        <v>1527</v>
      </c>
      <c r="G3408" s="16" t="n">
        <v>0.3</v>
      </c>
      <c r="H3408" s="16" t="s">
        <v>67</v>
      </c>
      <c r="I3408" s="16" t="s">
        <v>71</v>
      </c>
      <c r="J3408" s="16" t="n">
        <v>6</v>
      </c>
      <c r="K3408" s="16" t="n">
        <v>3</v>
      </c>
      <c r="L3408" s="16" t="s">
        <v>41</v>
      </c>
      <c r="M3408" s="16" t="str">
        <f aca="false">IF(COUNTIF($A$2:A3408,A3408)&gt;1,"DUPLICATE","")</f>
        <v/>
      </c>
    </row>
    <row r="3409" customFormat="false" ht="15" hidden="false" customHeight="false" outlineLevel="0" collapsed="false">
      <c r="A3409" s="16" t="s">
        <v>4692</v>
      </c>
      <c r="B3409" s="16" t="s">
        <v>4664</v>
      </c>
      <c r="C3409" s="16" t="s">
        <v>515</v>
      </c>
      <c r="D3409" s="16" t="s">
        <v>165</v>
      </c>
      <c r="E3409" s="16" t="n">
        <v>3</v>
      </c>
      <c r="F3409" s="16" t="n">
        <v>878</v>
      </c>
      <c r="G3409" s="16" t="n">
        <v>0.3</v>
      </c>
      <c r="H3409" s="16" t="s">
        <v>39</v>
      </c>
      <c r="I3409" s="16" t="s">
        <v>60</v>
      </c>
      <c r="J3409" s="16" t="n">
        <v>6</v>
      </c>
      <c r="K3409" s="16" t="n">
        <v>1</v>
      </c>
      <c r="L3409" s="16" t="s">
        <v>57</v>
      </c>
      <c r="M3409" s="16" t="str">
        <f aca="false">IF(COUNTIF($A$2:A3409,A3409)&gt;1,"DUPLICATE","")</f>
        <v/>
      </c>
    </row>
    <row r="3410" customFormat="false" ht="15" hidden="false" customHeight="false" outlineLevel="0" collapsed="false">
      <c r="A3410" s="16" t="s">
        <v>4693</v>
      </c>
      <c r="B3410" s="16" t="s">
        <v>4664</v>
      </c>
      <c r="C3410" s="16" t="s">
        <v>1222</v>
      </c>
      <c r="D3410" s="16" t="s">
        <v>203</v>
      </c>
      <c r="E3410" s="16" t="n">
        <v>3</v>
      </c>
      <c r="F3410" s="16" t="n">
        <v>2506</v>
      </c>
      <c r="G3410" s="16" t="n">
        <v>0.25</v>
      </c>
      <c r="H3410" s="16" t="s">
        <v>130</v>
      </c>
      <c r="I3410" s="16" t="s">
        <v>60</v>
      </c>
      <c r="J3410" s="16" t="n">
        <v>3</v>
      </c>
      <c r="K3410" s="16" t="n">
        <v>4</v>
      </c>
      <c r="L3410" s="16" t="s">
        <v>41</v>
      </c>
      <c r="M3410" s="16" t="str">
        <f aca="false">IF(COUNTIF($A$2:A3410,A3410)&gt;1,"DUPLICATE","")</f>
        <v/>
      </c>
    </row>
    <row r="3411" customFormat="false" ht="15" hidden="false" customHeight="false" outlineLevel="0" collapsed="false">
      <c r="A3411" s="16" t="s">
        <v>4694</v>
      </c>
      <c r="B3411" s="16" t="s">
        <v>4664</v>
      </c>
      <c r="C3411" s="16" t="s">
        <v>122</v>
      </c>
      <c r="D3411" s="16" t="s">
        <v>385</v>
      </c>
      <c r="E3411" s="16" t="n">
        <v>3</v>
      </c>
      <c r="F3411" s="16" t="n">
        <v>310</v>
      </c>
      <c r="G3411" s="16" t="n">
        <v>0.2</v>
      </c>
      <c r="H3411" s="16" t="s">
        <v>112</v>
      </c>
      <c r="I3411" s="16" t="s">
        <v>71</v>
      </c>
      <c r="J3411" s="16" t="n">
        <v>4</v>
      </c>
      <c r="K3411" s="16" t="n">
        <v>5</v>
      </c>
      <c r="L3411" s="16" t="s">
        <v>41</v>
      </c>
      <c r="M3411" s="16" t="str">
        <f aca="false">IF(COUNTIF($A$2:A3411,A3411)&gt;1,"DUPLICATE","")</f>
        <v/>
      </c>
    </row>
    <row r="3412" customFormat="false" ht="15" hidden="false" customHeight="false" outlineLevel="0" collapsed="false">
      <c r="A3412" s="16" t="s">
        <v>4695</v>
      </c>
      <c r="B3412" s="16" t="s">
        <v>4664</v>
      </c>
      <c r="C3412" s="16" t="s">
        <v>2186</v>
      </c>
      <c r="D3412" s="16" t="s">
        <v>203</v>
      </c>
      <c r="E3412" s="16" t="n">
        <v>1</v>
      </c>
      <c r="F3412" s="16" t="n">
        <v>2519</v>
      </c>
      <c r="G3412" s="16" t="n">
        <v>0.1</v>
      </c>
      <c r="H3412" s="16" t="s">
        <v>208</v>
      </c>
      <c r="I3412" s="16" t="s">
        <v>40</v>
      </c>
      <c r="J3412" s="16" t="n">
        <v>6</v>
      </c>
      <c r="K3412" s="16" t="n">
        <v>4</v>
      </c>
      <c r="L3412" s="16" t="s">
        <v>41</v>
      </c>
      <c r="M3412" s="16" t="str">
        <f aca="false">IF(COUNTIF($A$2:A3412,A3412)&gt;1,"DUPLICATE","")</f>
        <v/>
      </c>
    </row>
    <row r="3413" customFormat="false" ht="15" hidden="false" customHeight="false" outlineLevel="0" collapsed="false">
      <c r="A3413" s="16" t="s">
        <v>4696</v>
      </c>
      <c r="B3413" s="16" t="s">
        <v>4664</v>
      </c>
      <c r="C3413" s="16" t="s">
        <v>228</v>
      </c>
      <c r="D3413" s="16" t="s">
        <v>99</v>
      </c>
      <c r="E3413" s="16" t="n">
        <v>2</v>
      </c>
      <c r="F3413" s="16" t="n">
        <v>698</v>
      </c>
      <c r="G3413" s="16" t="n">
        <v>0.1</v>
      </c>
      <c r="H3413" s="16" t="s">
        <v>112</v>
      </c>
      <c r="I3413" s="16" t="s">
        <v>60</v>
      </c>
      <c r="J3413" s="16" t="n">
        <v>5</v>
      </c>
      <c r="K3413" s="16" t="n">
        <v>4</v>
      </c>
      <c r="L3413" s="16" t="s">
        <v>41</v>
      </c>
      <c r="M3413" s="16" t="str">
        <f aca="false">IF(COUNTIF($A$2:A3413,A3413)&gt;1,"DUPLICATE","")</f>
        <v/>
      </c>
    </row>
    <row r="3414" customFormat="false" ht="15" hidden="false" customHeight="false" outlineLevel="0" collapsed="false">
      <c r="A3414" s="16" t="s">
        <v>4697</v>
      </c>
      <c r="B3414" s="16" t="s">
        <v>4664</v>
      </c>
      <c r="C3414" s="16" t="s">
        <v>1185</v>
      </c>
      <c r="D3414" s="16" t="s">
        <v>262</v>
      </c>
      <c r="E3414" s="16" t="n">
        <v>2</v>
      </c>
      <c r="F3414" s="16" t="n">
        <v>818</v>
      </c>
      <c r="G3414" s="16" t="n">
        <v>0.3</v>
      </c>
      <c r="H3414" s="16" t="s">
        <v>81</v>
      </c>
      <c r="I3414" s="16" t="s">
        <v>60</v>
      </c>
      <c r="J3414" s="16" t="n">
        <v>3</v>
      </c>
      <c r="K3414" s="16" t="n">
        <v>4</v>
      </c>
      <c r="L3414" s="16" t="s">
        <v>41</v>
      </c>
      <c r="M3414" s="16" t="str">
        <f aca="false">IF(COUNTIF($A$2:A3414,A3414)&gt;1,"DUPLICATE","")</f>
        <v/>
      </c>
    </row>
    <row r="3415" customFormat="false" ht="15" hidden="false" customHeight="false" outlineLevel="0" collapsed="false">
      <c r="A3415" s="16" t="s">
        <v>4698</v>
      </c>
      <c r="B3415" s="16" t="s">
        <v>4664</v>
      </c>
      <c r="C3415" s="16" t="s">
        <v>359</v>
      </c>
      <c r="D3415" s="16" t="s">
        <v>108</v>
      </c>
      <c r="E3415" s="16" t="n">
        <v>2</v>
      </c>
      <c r="F3415" s="16" t="n">
        <v>3378</v>
      </c>
      <c r="G3415" s="16" t="n">
        <v>0.1</v>
      </c>
      <c r="H3415" s="16" t="s">
        <v>89</v>
      </c>
      <c r="I3415" s="16" t="s">
        <v>47</v>
      </c>
      <c r="J3415" s="16" t="n">
        <v>3</v>
      </c>
      <c r="K3415" s="16" t="n">
        <v>5</v>
      </c>
      <c r="L3415" s="16" t="s">
        <v>41</v>
      </c>
      <c r="M3415" s="16" t="str">
        <f aca="false">IF(COUNTIF($A$2:A3415,A3415)&gt;1,"DUPLICATE","")</f>
        <v/>
      </c>
    </row>
    <row r="3416" customFormat="false" ht="15" hidden="false" customHeight="false" outlineLevel="0" collapsed="false">
      <c r="A3416" s="16" t="s">
        <v>4699</v>
      </c>
      <c r="B3416" s="16" t="s">
        <v>4664</v>
      </c>
      <c r="C3416" s="16" t="s">
        <v>2838</v>
      </c>
      <c r="D3416" s="16" t="s">
        <v>179</v>
      </c>
      <c r="E3416" s="16" t="n">
        <v>1</v>
      </c>
      <c r="F3416" s="16" t="n">
        <v>2482</v>
      </c>
      <c r="G3416" s="16" t="n">
        <v>0.15</v>
      </c>
      <c r="H3416" s="16" t="s">
        <v>81</v>
      </c>
      <c r="I3416" s="16" t="s">
        <v>40</v>
      </c>
      <c r="J3416" s="16" t="n">
        <v>6</v>
      </c>
      <c r="K3416" s="16" t="n">
        <v>5</v>
      </c>
      <c r="L3416" s="16" t="s">
        <v>41</v>
      </c>
      <c r="M3416" s="16" t="str">
        <f aca="false">IF(COUNTIF($A$2:A3416,A3416)&gt;1,"DUPLICATE","")</f>
        <v/>
      </c>
    </row>
    <row r="3417" customFormat="false" ht="15" hidden="false" customHeight="false" outlineLevel="0" collapsed="false">
      <c r="A3417" s="16" t="s">
        <v>4700</v>
      </c>
      <c r="B3417" s="16" t="s">
        <v>4701</v>
      </c>
      <c r="C3417" s="16" t="s">
        <v>630</v>
      </c>
      <c r="D3417" s="16" t="s">
        <v>66</v>
      </c>
      <c r="E3417" s="16" t="n">
        <v>2</v>
      </c>
      <c r="F3417" s="16" t="n">
        <v>14823</v>
      </c>
      <c r="G3417" s="16"/>
      <c r="H3417" s="16" t="s">
        <v>483</v>
      </c>
      <c r="I3417" s="16" t="s">
        <v>40</v>
      </c>
      <c r="J3417" s="16" t="n">
        <v>8</v>
      </c>
      <c r="K3417" s="16" t="n">
        <v>3</v>
      </c>
      <c r="L3417" s="16" t="s">
        <v>41</v>
      </c>
      <c r="M3417" s="16" t="str">
        <f aca="false">IF(COUNTIF($A$2:A3417,A3417)&gt;1,"DUPLICATE","")</f>
        <v/>
      </c>
    </row>
    <row r="3418" customFormat="false" ht="15" hidden="false" customHeight="false" outlineLevel="0" collapsed="false">
      <c r="A3418" s="16" t="s">
        <v>4702</v>
      </c>
      <c r="B3418" s="16" t="s">
        <v>4701</v>
      </c>
      <c r="C3418" s="16" t="s">
        <v>997</v>
      </c>
      <c r="D3418" s="16" t="s">
        <v>639</v>
      </c>
      <c r="E3418" s="16" t="n">
        <v>5</v>
      </c>
      <c r="F3418" s="16" t="n">
        <v>812</v>
      </c>
      <c r="G3418" s="16" t="n">
        <v>0.1</v>
      </c>
      <c r="H3418" s="16" t="s">
        <v>281</v>
      </c>
      <c r="I3418" s="16" t="s">
        <v>60</v>
      </c>
      <c r="J3418" s="16" t="n">
        <v>3</v>
      </c>
      <c r="K3418" s="16" t="n">
        <v>4</v>
      </c>
      <c r="L3418" s="16" t="s">
        <v>41</v>
      </c>
      <c r="M3418" s="16" t="str">
        <f aca="false">IF(COUNTIF($A$2:A3418,A3418)&gt;1,"DUPLICATE","")</f>
        <v/>
      </c>
    </row>
    <row r="3419" customFormat="false" ht="15" hidden="false" customHeight="false" outlineLevel="0" collapsed="false">
      <c r="A3419" s="16" t="s">
        <v>4703</v>
      </c>
      <c r="B3419" s="16" t="s">
        <v>4701</v>
      </c>
      <c r="C3419" s="16" t="s">
        <v>1285</v>
      </c>
      <c r="D3419" s="16" t="s">
        <v>259</v>
      </c>
      <c r="E3419" s="16" t="n">
        <v>1</v>
      </c>
      <c r="F3419" s="16" t="n">
        <v>490</v>
      </c>
      <c r="G3419" s="16" t="n">
        <v>0.25</v>
      </c>
      <c r="H3419" s="16" t="s">
        <v>39</v>
      </c>
      <c r="I3419" s="16" t="s">
        <v>60</v>
      </c>
      <c r="J3419" s="16" t="n">
        <v>5</v>
      </c>
      <c r="K3419" s="16" t="n">
        <v>3</v>
      </c>
      <c r="L3419" s="16" t="s">
        <v>57</v>
      </c>
      <c r="M3419" s="16" t="str">
        <f aca="false">IF(COUNTIF($A$2:A3419,A3419)&gt;1,"DUPLICATE","")</f>
        <v/>
      </c>
    </row>
    <row r="3420" customFormat="false" ht="15" hidden="false" customHeight="false" outlineLevel="0" collapsed="false">
      <c r="A3420" s="16" t="s">
        <v>4704</v>
      </c>
      <c r="B3420" s="16" t="s">
        <v>4701</v>
      </c>
      <c r="C3420" s="16" t="s">
        <v>1557</v>
      </c>
      <c r="D3420" s="16" t="s">
        <v>66</v>
      </c>
      <c r="E3420" s="16" t="n">
        <v>3</v>
      </c>
      <c r="F3420" s="16" t="n">
        <v>15395</v>
      </c>
      <c r="G3420" s="16" t="n">
        <v>0.25</v>
      </c>
      <c r="H3420" s="16" t="s">
        <v>130</v>
      </c>
      <c r="I3420" s="16" t="s">
        <v>71</v>
      </c>
      <c r="J3420" s="16" t="n">
        <v>5</v>
      </c>
      <c r="K3420" s="16" t="n">
        <v>3</v>
      </c>
      <c r="L3420" s="16" t="s">
        <v>41</v>
      </c>
      <c r="M3420" s="16" t="str">
        <f aca="false">IF(COUNTIF($A$2:A3420,A3420)&gt;1,"DUPLICATE","")</f>
        <v/>
      </c>
    </row>
    <row r="3421" customFormat="false" ht="15" hidden="false" customHeight="false" outlineLevel="0" collapsed="false">
      <c r="A3421" s="16" t="s">
        <v>4705</v>
      </c>
      <c r="B3421" s="16" t="s">
        <v>4701</v>
      </c>
      <c r="C3421" s="16" t="s">
        <v>817</v>
      </c>
      <c r="D3421" s="16" t="s">
        <v>259</v>
      </c>
      <c r="E3421" s="16" t="n">
        <v>1</v>
      </c>
      <c r="F3421" s="16" t="n">
        <v>508</v>
      </c>
      <c r="G3421" s="16" t="n">
        <v>0.2</v>
      </c>
      <c r="H3421" s="16" t="s">
        <v>67</v>
      </c>
      <c r="I3421" s="16" t="s">
        <v>40</v>
      </c>
      <c r="J3421" s="16" t="n">
        <v>5</v>
      </c>
      <c r="K3421" s="16" t="n">
        <v>4</v>
      </c>
      <c r="L3421" s="16" t="s">
        <v>41</v>
      </c>
      <c r="M3421" s="16" t="str">
        <f aca="false">IF(COUNTIF($A$2:A3421,A3421)&gt;1,"DUPLICATE","")</f>
        <v/>
      </c>
    </row>
    <row r="3422" customFormat="false" ht="15" hidden="false" customHeight="false" outlineLevel="0" collapsed="false">
      <c r="A3422" s="16" t="s">
        <v>4706</v>
      </c>
      <c r="B3422" s="16" t="s">
        <v>4701</v>
      </c>
      <c r="C3422" s="16" t="s">
        <v>1482</v>
      </c>
      <c r="D3422" s="16" t="s">
        <v>440</v>
      </c>
      <c r="E3422" s="16" t="n">
        <v>2</v>
      </c>
      <c r="F3422" s="16" t="n">
        <v>1387</v>
      </c>
      <c r="G3422" s="16" t="n">
        <v>0.25</v>
      </c>
      <c r="H3422" s="16" t="s">
        <v>56</v>
      </c>
      <c r="I3422" s="16" t="s">
        <v>47</v>
      </c>
      <c r="J3422" s="16" t="n">
        <v>7</v>
      </c>
      <c r="K3422" s="16" t="n">
        <v>4</v>
      </c>
      <c r="L3422" s="16" t="s">
        <v>41</v>
      </c>
      <c r="M3422" s="16" t="str">
        <f aca="false">IF(COUNTIF($A$2:A3422,A3422)&gt;1,"DUPLICATE","")</f>
        <v/>
      </c>
    </row>
    <row r="3423" customFormat="false" ht="15" hidden="false" customHeight="false" outlineLevel="0" collapsed="false">
      <c r="A3423" s="16" t="s">
        <v>4707</v>
      </c>
      <c r="B3423" s="16" t="s">
        <v>4701</v>
      </c>
      <c r="C3423" s="16" t="s">
        <v>502</v>
      </c>
      <c r="D3423" s="16" t="s">
        <v>191</v>
      </c>
      <c r="E3423" s="16" t="n">
        <v>1</v>
      </c>
      <c r="F3423" s="16" t="n">
        <v>410</v>
      </c>
      <c r="G3423" s="16" t="n">
        <v>0.2</v>
      </c>
      <c r="H3423" s="16" t="s">
        <v>130</v>
      </c>
      <c r="I3423" s="16" t="s">
        <v>60</v>
      </c>
      <c r="J3423" s="16" t="n">
        <v>5</v>
      </c>
      <c r="K3423" s="16" t="n">
        <v>5</v>
      </c>
      <c r="L3423" s="16" t="s">
        <v>41</v>
      </c>
      <c r="M3423" s="16" t="str">
        <f aca="false">IF(COUNTIF($A$2:A3423,A3423)&gt;1,"DUPLICATE","")</f>
        <v/>
      </c>
    </row>
    <row r="3424" customFormat="false" ht="15" hidden="false" customHeight="false" outlineLevel="0" collapsed="false">
      <c r="A3424" s="16" t="s">
        <v>4708</v>
      </c>
      <c r="B3424" s="16" t="s">
        <v>4701</v>
      </c>
      <c r="C3424" s="16" t="s">
        <v>2012</v>
      </c>
      <c r="D3424" s="16" t="s">
        <v>95</v>
      </c>
      <c r="E3424" s="16" t="n">
        <v>2</v>
      </c>
      <c r="F3424" s="16" t="n">
        <v>1435</v>
      </c>
      <c r="G3424" s="16" t="n">
        <v>0.25</v>
      </c>
      <c r="H3424" s="16" t="s">
        <v>39</v>
      </c>
      <c r="I3424" s="16" t="s">
        <v>60</v>
      </c>
      <c r="J3424" s="16" t="n">
        <v>5</v>
      </c>
      <c r="K3424" s="16" t="n">
        <v>4</v>
      </c>
      <c r="L3424" s="16" t="s">
        <v>41</v>
      </c>
      <c r="M3424" s="16" t="str">
        <f aca="false">IF(COUNTIF($A$2:A3424,A3424)&gt;1,"DUPLICATE","")</f>
        <v/>
      </c>
    </row>
    <row r="3425" customFormat="false" ht="15" hidden="false" customHeight="false" outlineLevel="0" collapsed="false">
      <c r="A3425" s="16" t="s">
        <v>4709</v>
      </c>
      <c r="B3425" s="16" t="s">
        <v>4701</v>
      </c>
      <c r="C3425" s="16" t="s">
        <v>200</v>
      </c>
      <c r="D3425" s="16" t="s">
        <v>229</v>
      </c>
      <c r="E3425" s="16" t="n">
        <v>3</v>
      </c>
      <c r="F3425" s="16" t="n">
        <v>434</v>
      </c>
      <c r="G3425" s="16" t="n">
        <v>0.3</v>
      </c>
      <c r="H3425" s="16" t="s">
        <v>39</v>
      </c>
      <c r="I3425" s="16" t="s">
        <v>100</v>
      </c>
      <c r="J3425" s="16" t="n">
        <v>5</v>
      </c>
      <c r="K3425" s="16" t="n">
        <v>4</v>
      </c>
      <c r="L3425" s="16" t="s">
        <v>41</v>
      </c>
      <c r="M3425" s="16" t="str">
        <f aca="false">IF(COUNTIF($A$2:A3425,A3425)&gt;1,"DUPLICATE","")</f>
        <v/>
      </c>
    </row>
    <row r="3426" customFormat="false" ht="15" hidden="false" customHeight="false" outlineLevel="0" collapsed="false">
      <c r="A3426" s="16" t="s">
        <v>4710</v>
      </c>
      <c r="B3426" s="16" t="s">
        <v>4701</v>
      </c>
      <c r="C3426" s="16" t="s">
        <v>807</v>
      </c>
      <c r="D3426" s="16" t="s">
        <v>412</v>
      </c>
      <c r="E3426" s="16" t="n">
        <v>2</v>
      </c>
      <c r="F3426" s="16" t="n">
        <v>1001</v>
      </c>
      <c r="G3426" s="16" t="n">
        <v>0.1</v>
      </c>
      <c r="H3426" s="16" t="s">
        <v>67</v>
      </c>
      <c r="I3426" s="16" t="s">
        <v>60</v>
      </c>
      <c r="J3426" s="16" t="n">
        <v>3</v>
      </c>
      <c r="K3426" s="16" t="n">
        <v>5</v>
      </c>
      <c r="L3426" s="16" t="s">
        <v>41</v>
      </c>
      <c r="M3426" s="16" t="str">
        <f aca="false">IF(COUNTIF($A$2:A3426,A3426)&gt;1,"DUPLICATE","")</f>
        <v/>
      </c>
    </row>
    <row r="3427" customFormat="false" ht="15" hidden="false" customHeight="false" outlineLevel="0" collapsed="false">
      <c r="A3427" s="16" t="s">
        <v>4711</v>
      </c>
      <c r="B3427" s="16" t="s">
        <v>4701</v>
      </c>
      <c r="C3427" s="16" t="s">
        <v>457</v>
      </c>
      <c r="D3427" s="16" t="s">
        <v>451</v>
      </c>
      <c r="E3427" s="16" t="n">
        <v>99</v>
      </c>
      <c r="F3427" s="16" t="n">
        <v>1266</v>
      </c>
      <c r="G3427" s="16" t="n">
        <v>0.4</v>
      </c>
      <c r="H3427" s="16" t="s">
        <v>112</v>
      </c>
      <c r="I3427" s="16" t="s">
        <v>40</v>
      </c>
      <c r="J3427" s="16" t="n">
        <v>4</v>
      </c>
      <c r="K3427" s="16" t="n">
        <v>5</v>
      </c>
      <c r="L3427" s="16" t="s">
        <v>41</v>
      </c>
      <c r="M3427" s="16" t="str">
        <f aca="false">IF(COUNTIF($A$2:A3427,A3427)&gt;1,"DUPLICATE","")</f>
        <v/>
      </c>
    </row>
    <row r="3428" customFormat="false" ht="15" hidden="false" customHeight="false" outlineLevel="0" collapsed="false">
      <c r="A3428" s="16" t="s">
        <v>4712</v>
      </c>
      <c r="B3428" s="16" t="s">
        <v>4701</v>
      </c>
      <c r="C3428" s="16" t="s">
        <v>2605</v>
      </c>
      <c r="D3428" s="16" t="s">
        <v>95</v>
      </c>
      <c r="E3428" s="16" t="n">
        <v>1</v>
      </c>
      <c r="F3428" s="16" t="n">
        <v>1450</v>
      </c>
      <c r="G3428" s="16" t="n">
        <v>0.1</v>
      </c>
      <c r="H3428" s="16" t="s">
        <v>46</v>
      </c>
      <c r="I3428" s="16" t="s">
        <v>47</v>
      </c>
      <c r="J3428" s="16" t="n">
        <v>6</v>
      </c>
      <c r="K3428" s="16" t="n">
        <v>5</v>
      </c>
      <c r="L3428" s="16" t="s">
        <v>41</v>
      </c>
      <c r="M3428" s="16" t="str">
        <f aca="false">IF(COUNTIF($A$2:A3428,A3428)&gt;1,"DUPLICATE","")</f>
        <v/>
      </c>
    </row>
    <row r="3429" customFormat="false" ht="15" hidden="false" customHeight="false" outlineLevel="0" collapsed="false">
      <c r="A3429" s="16" t="s">
        <v>4713</v>
      </c>
      <c r="B3429" s="16" t="s">
        <v>4701</v>
      </c>
      <c r="C3429" s="16" t="s">
        <v>1081</v>
      </c>
      <c r="D3429" s="16" t="s">
        <v>211</v>
      </c>
      <c r="E3429" s="16" t="n">
        <v>2</v>
      </c>
      <c r="F3429" s="16" t="n">
        <v>1299</v>
      </c>
      <c r="G3429" s="16" t="n">
        <v>0.25</v>
      </c>
      <c r="H3429" s="16" t="s">
        <v>81</v>
      </c>
      <c r="I3429" s="16"/>
      <c r="J3429" s="16" t="n">
        <v>3</v>
      </c>
      <c r="K3429" s="16" t="n">
        <v>4</v>
      </c>
      <c r="L3429" s="16" t="s">
        <v>41</v>
      </c>
      <c r="M3429" s="16" t="str">
        <f aca="false">IF(COUNTIF($A$2:A3429,A3429)&gt;1,"DUPLICATE","")</f>
        <v/>
      </c>
    </row>
    <row r="3430" customFormat="false" ht="15" hidden="false" customHeight="false" outlineLevel="0" collapsed="false">
      <c r="A3430" s="16" t="s">
        <v>4714</v>
      </c>
      <c r="B3430" s="16" t="s">
        <v>4701</v>
      </c>
      <c r="C3430" s="16" t="s">
        <v>2984</v>
      </c>
      <c r="D3430" s="16" t="s">
        <v>129</v>
      </c>
      <c r="E3430" s="16" t="n">
        <v>6</v>
      </c>
      <c r="F3430" s="16" t="n">
        <v>573</v>
      </c>
      <c r="G3430" s="16" t="n">
        <v>0.25</v>
      </c>
      <c r="H3430" s="16" t="s">
        <v>81</v>
      </c>
      <c r="I3430" s="16" t="s">
        <v>71</v>
      </c>
      <c r="J3430" s="16" t="n">
        <v>7</v>
      </c>
      <c r="K3430" s="16" t="n">
        <v>3</v>
      </c>
      <c r="L3430" s="16" t="s">
        <v>41</v>
      </c>
      <c r="M3430" s="16" t="str">
        <f aca="false">IF(COUNTIF($A$2:A3430,A3430)&gt;1,"DUPLICATE","")</f>
        <v/>
      </c>
    </row>
    <row r="3431" customFormat="false" ht="15" hidden="false" customHeight="false" outlineLevel="0" collapsed="false">
      <c r="A3431" s="16" t="s">
        <v>4715</v>
      </c>
      <c r="B3431" s="16" t="s">
        <v>4701</v>
      </c>
      <c r="C3431" s="16" t="s">
        <v>549</v>
      </c>
      <c r="D3431" s="16" t="s">
        <v>232</v>
      </c>
      <c r="E3431" s="16" t="n">
        <v>2</v>
      </c>
      <c r="F3431" s="16" t="n">
        <v>2074</v>
      </c>
      <c r="G3431" s="16" t="n">
        <v>0.4</v>
      </c>
      <c r="H3431" s="16" t="s">
        <v>39</v>
      </c>
      <c r="I3431" s="16" t="s">
        <v>71</v>
      </c>
      <c r="J3431" s="16" t="n">
        <v>4</v>
      </c>
      <c r="K3431" s="16" t="n">
        <v>3</v>
      </c>
      <c r="L3431" s="16" t="s">
        <v>41</v>
      </c>
      <c r="M3431" s="16" t="str">
        <f aca="false">IF(COUNTIF($A$2:A3431,A3431)&gt;1,"DUPLICATE","")</f>
        <v/>
      </c>
    </row>
    <row r="3432" customFormat="false" ht="15" hidden="false" customHeight="false" outlineLevel="0" collapsed="false">
      <c r="A3432" s="16" t="s">
        <v>4716</v>
      </c>
      <c r="B3432" s="16" t="s">
        <v>4701</v>
      </c>
      <c r="C3432" s="16" t="s">
        <v>559</v>
      </c>
      <c r="D3432" s="16" t="s">
        <v>146</v>
      </c>
      <c r="E3432" s="16" t="n">
        <v>2</v>
      </c>
      <c r="F3432" s="16" t="n">
        <v>459</v>
      </c>
      <c r="G3432" s="16" t="n">
        <v>0.1</v>
      </c>
      <c r="H3432" s="16" t="s">
        <v>46</v>
      </c>
      <c r="I3432" s="16" t="s">
        <v>60</v>
      </c>
      <c r="J3432" s="16" t="n">
        <v>5</v>
      </c>
      <c r="K3432" s="16" t="n">
        <v>4</v>
      </c>
      <c r="L3432" s="16" t="s">
        <v>41</v>
      </c>
      <c r="M3432" s="16" t="str">
        <f aca="false">IF(COUNTIF($A$2:A3432,A3432)&gt;1,"DUPLICATE","")</f>
        <v/>
      </c>
    </row>
    <row r="3433" customFormat="false" ht="15" hidden="false" customHeight="false" outlineLevel="0" collapsed="false">
      <c r="A3433" s="16" t="s">
        <v>4717</v>
      </c>
      <c r="B3433" s="16" t="s">
        <v>4701</v>
      </c>
      <c r="C3433" s="16" t="s">
        <v>1376</v>
      </c>
      <c r="D3433" s="16" t="s">
        <v>216</v>
      </c>
      <c r="E3433" s="16" t="n">
        <v>2</v>
      </c>
      <c r="F3433" s="16" t="n">
        <v>863</v>
      </c>
      <c r="G3433" s="16" t="n">
        <v>0.2</v>
      </c>
      <c r="H3433" s="16" t="s">
        <v>130</v>
      </c>
      <c r="I3433" s="16" t="s">
        <v>123</v>
      </c>
      <c r="J3433" s="16" t="n">
        <v>4</v>
      </c>
      <c r="K3433" s="16" t="n">
        <v>4</v>
      </c>
      <c r="L3433" s="16" t="s">
        <v>41</v>
      </c>
      <c r="M3433" s="16" t="str">
        <f aca="false">IF(COUNTIF($A$2:A3433,A3433)&gt;1,"DUPLICATE","")</f>
        <v/>
      </c>
    </row>
    <row r="3434" customFormat="false" ht="15" hidden="false" customHeight="false" outlineLevel="0" collapsed="false">
      <c r="A3434" s="16" t="s">
        <v>4718</v>
      </c>
      <c r="B3434" s="16" t="s">
        <v>4701</v>
      </c>
      <c r="C3434" s="16" t="s">
        <v>2152</v>
      </c>
      <c r="D3434" s="16" t="s">
        <v>225</v>
      </c>
      <c r="E3434" s="16" t="n">
        <v>3</v>
      </c>
      <c r="F3434" s="16" t="n">
        <v>418</v>
      </c>
      <c r="G3434" s="16" t="n">
        <v>0.1</v>
      </c>
      <c r="H3434" s="16" t="s">
        <v>81</v>
      </c>
      <c r="I3434" s="16" t="s">
        <v>60</v>
      </c>
      <c r="J3434" s="16" t="n">
        <v>4</v>
      </c>
      <c r="K3434" s="16" t="n">
        <v>4</v>
      </c>
      <c r="L3434" s="16" t="s">
        <v>41</v>
      </c>
      <c r="M3434" s="16" t="str">
        <f aca="false">IF(COUNTIF($A$2:A3434,A3434)&gt;1,"DUPLICATE","")</f>
        <v/>
      </c>
    </row>
    <row r="3435" customFormat="false" ht="15" hidden="false" customHeight="false" outlineLevel="0" collapsed="false">
      <c r="A3435" s="16" t="s">
        <v>4719</v>
      </c>
      <c r="B3435" s="16" t="s">
        <v>4720</v>
      </c>
      <c r="C3435" s="16" t="s">
        <v>3088</v>
      </c>
      <c r="D3435" s="16" t="s">
        <v>179</v>
      </c>
      <c r="E3435" s="16" t="n">
        <v>2</v>
      </c>
      <c r="F3435" s="16" t="n">
        <v>2504</v>
      </c>
      <c r="G3435" s="16"/>
      <c r="H3435" s="16" t="s">
        <v>67</v>
      </c>
      <c r="I3435" s="16" t="s">
        <v>60</v>
      </c>
      <c r="J3435" s="16" t="n">
        <v>3</v>
      </c>
      <c r="K3435" s="16" t="n">
        <v>5</v>
      </c>
      <c r="L3435" s="16" t="s">
        <v>41</v>
      </c>
      <c r="M3435" s="16" t="str">
        <f aca="false">IF(COUNTIF($A$2:A3435,A3435)&gt;1,"DUPLICATE","")</f>
        <v/>
      </c>
    </row>
    <row r="3436" customFormat="false" ht="15" hidden="false" customHeight="false" outlineLevel="0" collapsed="false">
      <c r="A3436" s="16" t="s">
        <v>4721</v>
      </c>
      <c r="B3436" s="16" t="s">
        <v>4720</v>
      </c>
      <c r="C3436" s="16" t="s">
        <v>2664</v>
      </c>
      <c r="D3436" s="16" t="s">
        <v>160</v>
      </c>
      <c r="E3436" s="16" t="n">
        <v>1</v>
      </c>
      <c r="F3436" s="16" t="n">
        <v>1804</v>
      </c>
      <c r="G3436" s="16" t="n">
        <v>0.25</v>
      </c>
      <c r="H3436" s="16" t="s">
        <v>56</v>
      </c>
      <c r="I3436" s="16" t="s">
        <v>60</v>
      </c>
      <c r="J3436" s="16" t="n">
        <v>8</v>
      </c>
      <c r="K3436" s="16" t="n">
        <v>3</v>
      </c>
      <c r="L3436" s="16" t="s">
        <v>41</v>
      </c>
      <c r="M3436" s="16" t="str">
        <f aca="false">IF(COUNTIF($A$2:A3436,A3436)&gt;1,"DUPLICATE","")</f>
        <v/>
      </c>
    </row>
    <row r="3437" customFormat="false" ht="15" hidden="false" customHeight="false" outlineLevel="0" collapsed="false">
      <c r="A3437" s="16" t="s">
        <v>4722</v>
      </c>
      <c r="B3437" s="16" t="s">
        <v>4720</v>
      </c>
      <c r="C3437" s="16" t="s">
        <v>73</v>
      </c>
      <c r="D3437" s="16" t="s">
        <v>149</v>
      </c>
      <c r="E3437" s="16" t="n">
        <v>2</v>
      </c>
      <c r="F3437" s="16" t="n">
        <v>1544</v>
      </c>
      <c r="G3437" s="16" t="n">
        <v>0.25</v>
      </c>
      <c r="H3437" s="16" t="s">
        <v>46</v>
      </c>
      <c r="I3437" s="16" t="s">
        <v>100</v>
      </c>
      <c r="J3437" s="16" t="n">
        <v>3</v>
      </c>
      <c r="K3437" s="16" t="n">
        <v>4</v>
      </c>
      <c r="L3437" s="16" t="s">
        <v>41</v>
      </c>
      <c r="M3437" s="16" t="str">
        <f aca="false">IF(COUNTIF($A$2:A3437,A3437)&gt;1,"DUPLICATE","")</f>
        <v/>
      </c>
    </row>
    <row r="3438" customFormat="false" ht="15" hidden="false" customHeight="false" outlineLevel="0" collapsed="false">
      <c r="A3438" s="16" t="s">
        <v>4723</v>
      </c>
      <c r="B3438" s="16" t="s">
        <v>4720</v>
      </c>
      <c r="C3438" s="16" t="s">
        <v>221</v>
      </c>
      <c r="D3438" s="16" t="s">
        <v>105</v>
      </c>
      <c r="E3438" s="16" t="n">
        <v>3</v>
      </c>
      <c r="F3438" s="16" t="n">
        <v>416</v>
      </c>
      <c r="G3438" s="16" t="n">
        <v>0.15</v>
      </c>
      <c r="H3438" s="16" t="s">
        <v>39</v>
      </c>
      <c r="I3438" s="16" t="s">
        <v>40</v>
      </c>
      <c r="J3438" s="16" t="n">
        <v>4</v>
      </c>
      <c r="K3438" s="16" t="n">
        <v>4</v>
      </c>
      <c r="L3438" s="16" t="s">
        <v>41</v>
      </c>
      <c r="M3438" s="16" t="str">
        <f aca="false">IF(COUNTIF($A$2:A3438,A3438)&gt;1,"DUPLICATE","")</f>
        <v/>
      </c>
    </row>
    <row r="3439" customFormat="false" ht="15" hidden="false" customHeight="false" outlineLevel="0" collapsed="false">
      <c r="A3439" s="16" t="s">
        <v>4724</v>
      </c>
      <c r="B3439" s="16" t="s">
        <v>4720</v>
      </c>
      <c r="C3439" s="16" t="s">
        <v>783</v>
      </c>
      <c r="D3439" s="16" t="s">
        <v>149</v>
      </c>
      <c r="E3439" s="16" t="n">
        <v>1</v>
      </c>
      <c r="F3439" s="16" t="n">
        <v>1580</v>
      </c>
      <c r="G3439" s="16" t="n">
        <v>0.2</v>
      </c>
      <c r="H3439" s="16" t="s">
        <v>56</v>
      </c>
      <c r="I3439" s="16" t="s">
        <v>47</v>
      </c>
      <c r="J3439" s="16" t="n">
        <v>6</v>
      </c>
      <c r="K3439" s="16" t="n">
        <v>4</v>
      </c>
      <c r="L3439" s="16" t="s">
        <v>41</v>
      </c>
      <c r="M3439" s="16" t="str">
        <f aca="false">IF(COUNTIF($A$2:A3439,A3439)&gt;1,"DUPLICATE","")</f>
        <v/>
      </c>
    </row>
    <row r="3440" customFormat="false" ht="15" hidden="false" customHeight="false" outlineLevel="0" collapsed="false">
      <c r="A3440" s="16" t="s">
        <v>4725</v>
      </c>
      <c r="B3440" s="16" t="s">
        <v>4720</v>
      </c>
      <c r="C3440" s="16" t="s">
        <v>1731</v>
      </c>
      <c r="D3440" s="16" t="s">
        <v>721</v>
      </c>
      <c r="E3440" s="16" t="n">
        <v>1</v>
      </c>
      <c r="F3440" s="16" t="n">
        <v>509</v>
      </c>
      <c r="G3440" s="16" t="n">
        <v>0.1</v>
      </c>
      <c r="H3440" s="16" t="s">
        <v>56</v>
      </c>
      <c r="I3440" s="16" t="s">
        <v>100</v>
      </c>
      <c r="J3440" s="16" t="n">
        <v>6</v>
      </c>
      <c r="K3440" s="16" t="n">
        <v>3</v>
      </c>
      <c r="L3440" s="16" t="s">
        <v>41</v>
      </c>
      <c r="M3440" s="16" t="str">
        <f aca="false">IF(COUNTIF($A$2:A3440,A3440)&gt;1,"DUPLICATE","")</f>
        <v/>
      </c>
    </row>
    <row r="3441" customFormat="false" ht="15" hidden="false" customHeight="false" outlineLevel="0" collapsed="false">
      <c r="A3441" s="16" t="s">
        <v>4725</v>
      </c>
      <c r="B3441" s="16" t="s">
        <v>4720</v>
      </c>
      <c r="C3441" s="16" t="s">
        <v>1731</v>
      </c>
      <c r="D3441" s="16" t="s">
        <v>721</v>
      </c>
      <c r="E3441" s="16" t="n">
        <v>1</v>
      </c>
      <c r="F3441" s="16" t="n">
        <v>509</v>
      </c>
      <c r="G3441" s="16" t="n">
        <v>0.1</v>
      </c>
      <c r="H3441" s="16" t="s">
        <v>56</v>
      </c>
      <c r="I3441" s="16" t="s">
        <v>100</v>
      </c>
      <c r="J3441" s="16" t="n">
        <v>6</v>
      </c>
      <c r="K3441" s="16" t="n">
        <v>3</v>
      </c>
      <c r="L3441" s="16" t="s">
        <v>41</v>
      </c>
      <c r="M3441" s="16" t="str">
        <f aca="false">IF(COUNTIF($A$2:A3441,A3441)&gt;1,"DUPLICATE","")</f>
        <v>DUPLICATE</v>
      </c>
    </row>
    <row r="3442" customFormat="false" ht="15" hidden="false" customHeight="false" outlineLevel="0" collapsed="false">
      <c r="A3442" s="16" t="s">
        <v>4726</v>
      </c>
      <c r="B3442" s="16" t="s">
        <v>4720</v>
      </c>
      <c r="C3442" s="16" t="s">
        <v>172</v>
      </c>
      <c r="D3442" s="16" t="s">
        <v>77</v>
      </c>
      <c r="E3442" s="16" t="n">
        <v>2</v>
      </c>
      <c r="F3442" s="16" t="n">
        <v>348</v>
      </c>
      <c r="G3442" s="16" t="n">
        <v>0.3</v>
      </c>
      <c r="H3442" s="16" t="s">
        <v>112</v>
      </c>
      <c r="I3442" s="16" t="s">
        <v>60</v>
      </c>
      <c r="J3442" s="16" t="n">
        <v>3</v>
      </c>
      <c r="K3442" s="16" t="n">
        <v>5</v>
      </c>
      <c r="L3442" s="16" t="s">
        <v>41</v>
      </c>
      <c r="M3442" s="16" t="str">
        <f aca="false">IF(COUNTIF($A$2:A3442,A3442)&gt;1,"DUPLICATE","")</f>
        <v/>
      </c>
    </row>
    <row r="3443" customFormat="false" ht="15" hidden="false" customHeight="false" outlineLevel="0" collapsed="false">
      <c r="A3443" s="16" t="s">
        <v>4727</v>
      </c>
      <c r="B3443" s="16" t="s">
        <v>4728</v>
      </c>
      <c r="C3443" s="16" t="s">
        <v>4282</v>
      </c>
      <c r="D3443" s="16" t="s">
        <v>105</v>
      </c>
      <c r="E3443" s="16" t="n">
        <v>3</v>
      </c>
      <c r="F3443" s="16" t="n">
        <v>414</v>
      </c>
      <c r="G3443" s="16" t="n">
        <v>0.15</v>
      </c>
      <c r="H3443" s="16" t="s">
        <v>81</v>
      </c>
      <c r="I3443" s="16" t="s">
        <v>60</v>
      </c>
      <c r="J3443" s="16" t="n">
        <v>4</v>
      </c>
      <c r="K3443" s="16" t="n">
        <v>5</v>
      </c>
      <c r="L3443" s="16" t="s">
        <v>41</v>
      </c>
      <c r="M3443" s="16" t="str">
        <f aca="false">IF(COUNTIF($A$2:A3443,A3443)&gt;1,"DUPLICATE","")</f>
        <v/>
      </c>
    </row>
    <row r="3444" customFormat="false" ht="15" hidden="false" customHeight="false" outlineLevel="0" collapsed="false">
      <c r="A3444" s="16" t="s">
        <v>4729</v>
      </c>
      <c r="B3444" s="16" t="s">
        <v>4720</v>
      </c>
      <c r="C3444" s="16" t="s">
        <v>1586</v>
      </c>
      <c r="D3444" s="16" t="s">
        <v>142</v>
      </c>
      <c r="E3444" s="16" t="n">
        <v>1</v>
      </c>
      <c r="F3444" s="16" t="n">
        <v>615</v>
      </c>
      <c r="G3444" s="16"/>
      <c r="H3444" s="16" t="s">
        <v>67</v>
      </c>
      <c r="I3444" s="16" t="s">
        <v>47</v>
      </c>
      <c r="J3444" s="16" t="n">
        <v>5</v>
      </c>
      <c r="K3444" s="16" t="n">
        <v>4</v>
      </c>
      <c r="L3444" s="16" t="s">
        <v>41</v>
      </c>
      <c r="M3444" s="16" t="str">
        <f aca="false">IF(COUNTIF($A$2:A3444,A3444)&gt;1,"DUPLICATE","")</f>
        <v/>
      </c>
    </row>
    <row r="3445" customFormat="false" ht="15" hidden="false" customHeight="false" outlineLevel="0" collapsed="false">
      <c r="A3445" s="16" t="s">
        <v>4730</v>
      </c>
      <c r="B3445" s="16" t="s">
        <v>4720</v>
      </c>
      <c r="C3445" s="16" t="s">
        <v>1034</v>
      </c>
      <c r="D3445" s="16" t="s">
        <v>291</v>
      </c>
      <c r="E3445" s="16" t="n">
        <v>2</v>
      </c>
      <c r="F3445" s="16" t="n">
        <v>1199</v>
      </c>
      <c r="G3445" s="16" t="n">
        <v>0.25</v>
      </c>
      <c r="H3445" s="16" t="s">
        <v>130</v>
      </c>
      <c r="I3445" s="16" t="s">
        <v>60</v>
      </c>
      <c r="J3445" s="16" t="n">
        <v>4</v>
      </c>
      <c r="K3445" s="16" t="n">
        <v>3</v>
      </c>
      <c r="L3445" s="16" t="s">
        <v>41</v>
      </c>
      <c r="M3445" s="16" t="str">
        <f aca="false">IF(COUNTIF($A$2:A3445,A3445)&gt;1,"DUPLICATE","")</f>
        <v/>
      </c>
    </row>
    <row r="3446" customFormat="false" ht="15" hidden="false" customHeight="false" outlineLevel="0" collapsed="false">
      <c r="A3446" s="16" t="s">
        <v>4731</v>
      </c>
      <c r="B3446" s="16" t="s">
        <v>4720</v>
      </c>
      <c r="C3446" s="16" t="s">
        <v>1044</v>
      </c>
      <c r="D3446" s="16" t="s">
        <v>179</v>
      </c>
      <c r="E3446" s="16" t="n">
        <v>1</v>
      </c>
      <c r="F3446" s="16" t="n">
        <v>2392</v>
      </c>
      <c r="G3446" s="16" t="n">
        <v>0.1</v>
      </c>
      <c r="H3446" s="16" t="s">
        <v>67</v>
      </c>
      <c r="I3446" s="16" t="s">
        <v>47</v>
      </c>
      <c r="J3446" s="16" t="n">
        <v>6</v>
      </c>
      <c r="K3446" s="16" t="n">
        <v>4</v>
      </c>
      <c r="L3446" s="16" t="s">
        <v>41</v>
      </c>
      <c r="M3446" s="16" t="str">
        <f aca="false">IF(COUNTIF($A$2:A3446,A3446)&gt;1,"DUPLICATE","")</f>
        <v/>
      </c>
    </row>
    <row r="3447" customFormat="false" ht="15" hidden="false" customHeight="false" outlineLevel="0" collapsed="false">
      <c r="A3447" s="16" t="s">
        <v>4732</v>
      </c>
      <c r="B3447" s="16" t="s">
        <v>4720</v>
      </c>
      <c r="C3447" s="16" t="s">
        <v>1294</v>
      </c>
      <c r="D3447" s="16" t="s">
        <v>63</v>
      </c>
      <c r="E3447" s="16" t="n">
        <v>1</v>
      </c>
      <c r="F3447" s="16" t="n">
        <v>1546</v>
      </c>
      <c r="G3447" s="16" t="n">
        <v>0.15</v>
      </c>
      <c r="H3447" s="16" t="s">
        <v>67</v>
      </c>
      <c r="I3447" s="16" t="s">
        <v>40</v>
      </c>
      <c r="J3447" s="16" t="n">
        <v>4</v>
      </c>
      <c r="K3447" s="16" t="n">
        <v>2</v>
      </c>
      <c r="L3447" s="16" t="s">
        <v>57</v>
      </c>
      <c r="M3447" s="16" t="str">
        <f aca="false">IF(COUNTIF($A$2:A3447,A3447)&gt;1,"DUPLICATE","")</f>
        <v/>
      </c>
    </row>
    <row r="3448" customFormat="false" ht="15" hidden="false" customHeight="false" outlineLevel="0" collapsed="false">
      <c r="A3448" s="16" t="s">
        <v>4733</v>
      </c>
      <c r="B3448" s="16" t="s">
        <v>4720</v>
      </c>
      <c r="C3448" s="16" t="s">
        <v>1690</v>
      </c>
      <c r="D3448" s="16" t="s">
        <v>149</v>
      </c>
      <c r="E3448" s="16" t="n">
        <v>1</v>
      </c>
      <c r="F3448" s="16" t="n">
        <v>1606</v>
      </c>
      <c r="G3448" s="16" t="n">
        <v>0.2</v>
      </c>
      <c r="H3448" s="16" t="s">
        <v>56</v>
      </c>
      <c r="I3448" s="16" t="s">
        <v>71</v>
      </c>
      <c r="J3448" s="16" t="n">
        <v>5</v>
      </c>
      <c r="K3448" s="16" t="n">
        <v>4</v>
      </c>
      <c r="L3448" s="16" t="s">
        <v>41</v>
      </c>
      <c r="M3448" s="16" t="str">
        <f aca="false">IF(COUNTIF($A$2:A3448,A3448)&gt;1,"DUPLICATE","")</f>
        <v/>
      </c>
    </row>
    <row r="3449" customFormat="false" ht="15" hidden="false" customHeight="false" outlineLevel="0" collapsed="false">
      <c r="A3449" s="16" t="s">
        <v>4734</v>
      </c>
      <c r="B3449" s="16" t="s">
        <v>4720</v>
      </c>
      <c r="C3449" s="16" t="s">
        <v>280</v>
      </c>
      <c r="D3449" s="16" t="s">
        <v>219</v>
      </c>
      <c r="E3449" s="16" t="n">
        <v>2</v>
      </c>
      <c r="F3449" s="16" t="n">
        <v>1295</v>
      </c>
      <c r="G3449" s="16" t="n">
        <v>0.3</v>
      </c>
      <c r="H3449" s="16" t="s">
        <v>161</v>
      </c>
      <c r="I3449" s="16" t="s">
        <v>47</v>
      </c>
      <c r="J3449" s="16" t="n">
        <v>3</v>
      </c>
      <c r="K3449" s="16" t="n">
        <v>5</v>
      </c>
      <c r="L3449" s="16" t="s">
        <v>41</v>
      </c>
      <c r="M3449" s="16" t="str">
        <f aca="false">IF(COUNTIF($A$2:A3449,A3449)&gt;1,"DUPLICATE","")</f>
        <v/>
      </c>
    </row>
    <row r="3450" customFormat="false" ht="15" hidden="false" customHeight="false" outlineLevel="0" collapsed="false">
      <c r="A3450" s="16" t="s">
        <v>4735</v>
      </c>
      <c r="B3450" s="16" t="s">
        <v>4720</v>
      </c>
      <c r="C3450" s="16" t="s">
        <v>585</v>
      </c>
      <c r="D3450" s="16" t="s">
        <v>165</v>
      </c>
      <c r="E3450" s="16" t="n">
        <v>2</v>
      </c>
      <c r="F3450" s="16" t="n">
        <v>931</v>
      </c>
      <c r="G3450" s="16" t="n">
        <v>0.25</v>
      </c>
      <c r="H3450" s="16" t="s">
        <v>130</v>
      </c>
      <c r="I3450" s="16" t="s">
        <v>40</v>
      </c>
      <c r="J3450" s="16" t="n">
        <v>3</v>
      </c>
      <c r="K3450" s="16" t="n">
        <v>3</v>
      </c>
      <c r="L3450" s="16" t="s">
        <v>57</v>
      </c>
      <c r="M3450" s="16" t="str">
        <f aca="false">IF(COUNTIF($A$2:A3450,A3450)&gt;1,"DUPLICATE","")</f>
        <v/>
      </c>
    </row>
    <row r="3451" customFormat="false" ht="15" hidden="false" customHeight="false" outlineLevel="0" collapsed="false">
      <c r="A3451" s="16" t="s">
        <v>4736</v>
      </c>
      <c r="B3451" s="16" t="s">
        <v>4720</v>
      </c>
      <c r="C3451" s="16" t="s">
        <v>3583</v>
      </c>
      <c r="D3451" s="16" t="s">
        <v>660</v>
      </c>
      <c r="E3451" s="16" t="n">
        <v>3</v>
      </c>
      <c r="F3451" s="16" t="n">
        <v>1829</v>
      </c>
      <c r="G3451" s="16" t="n">
        <v>0.15</v>
      </c>
      <c r="H3451" s="16" t="s">
        <v>81</v>
      </c>
      <c r="I3451" s="16" t="s">
        <v>60</v>
      </c>
      <c r="J3451" s="16" t="n">
        <v>6</v>
      </c>
      <c r="K3451" s="16" t="n">
        <v>3</v>
      </c>
      <c r="L3451" s="16" t="s">
        <v>41</v>
      </c>
      <c r="M3451" s="16" t="str">
        <f aca="false">IF(COUNTIF($A$2:A3451,A3451)&gt;1,"DUPLICATE","")</f>
        <v/>
      </c>
    </row>
    <row r="3452" customFormat="false" ht="15" hidden="false" customHeight="false" outlineLevel="0" collapsed="false">
      <c r="A3452" s="16" t="s">
        <v>4737</v>
      </c>
      <c r="B3452" s="16" t="s">
        <v>4720</v>
      </c>
      <c r="C3452" s="16" t="s">
        <v>431</v>
      </c>
      <c r="D3452" s="16" t="s">
        <v>80</v>
      </c>
      <c r="E3452" s="16" t="n">
        <v>2</v>
      </c>
      <c r="F3452" s="16" t="n">
        <v>1434</v>
      </c>
      <c r="G3452" s="16" t="n">
        <v>0.25</v>
      </c>
      <c r="H3452" s="16" t="s">
        <v>81</v>
      </c>
      <c r="I3452" s="16" t="s">
        <v>60</v>
      </c>
      <c r="J3452" s="16" t="n">
        <v>5</v>
      </c>
      <c r="K3452" s="16" t="n">
        <v>4</v>
      </c>
      <c r="L3452" s="16" t="s">
        <v>41</v>
      </c>
      <c r="M3452" s="16" t="str">
        <f aca="false">IF(COUNTIF($A$2:A3452,A3452)&gt;1,"DUPLICATE","")</f>
        <v/>
      </c>
    </row>
    <row r="3453" customFormat="false" ht="15" hidden="false" customHeight="false" outlineLevel="0" collapsed="false">
      <c r="A3453" s="16" t="s">
        <v>4738</v>
      </c>
      <c r="B3453" s="16" t="s">
        <v>4720</v>
      </c>
      <c r="C3453" s="16" t="s">
        <v>917</v>
      </c>
      <c r="D3453" s="16" t="s">
        <v>165</v>
      </c>
      <c r="E3453" s="16" t="n">
        <v>1</v>
      </c>
      <c r="F3453" s="16" t="n">
        <v>888</v>
      </c>
      <c r="G3453" s="16" t="n">
        <v>0.15</v>
      </c>
      <c r="H3453" s="16" t="s">
        <v>89</v>
      </c>
      <c r="I3453" s="16" t="s">
        <v>47</v>
      </c>
      <c r="J3453" s="16" t="n">
        <v>6</v>
      </c>
      <c r="K3453" s="16" t="n">
        <v>4</v>
      </c>
      <c r="L3453" s="16" t="s">
        <v>41</v>
      </c>
      <c r="M3453" s="16" t="str">
        <f aca="false">IF(COUNTIF($A$2:A3453,A3453)&gt;1,"DUPLICATE","")</f>
        <v/>
      </c>
    </row>
    <row r="3454" customFormat="false" ht="15" hidden="false" customHeight="false" outlineLevel="0" collapsed="false">
      <c r="A3454" s="16" t="s">
        <v>4739</v>
      </c>
      <c r="B3454" s="16" t="s">
        <v>4720</v>
      </c>
      <c r="C3454" s="16" t="s">
        <v>1081</v>
      </c>
      <c r="D3454" s="16" t="s">
        <v>66</v>
      </c>
      <c r="E3454" s="16" t="n">
        <v>2</v>
      </c>
      <c r="F3454" s="16" t="n">
        <v>15634</v>
      </c>
      <c r="G3454" s="16" t="n">
        <v>0.4</v>
      </c>
      <c r="H3454" s="16" t="s">
        <v>39</v>
      </c>
      <c r="I3454" s="16" t="s">
        <v>60</v>
      </c>
      <c r="J3454" s="16" t="n">
        <v>3</v>
      </c>
      <c r="K3454" s="16" t="n">
        <v>5</v>
      </c>
      <c r="L3454" s="16" t="s">
        <v>41</v>
      </c>
      <c r="M3454" s="16" t="str">
        <f aca="false">IF(COUNTIF($A$2:A3454,A3454)&gt;1,"DUPLICATE","")</f>
        <v/>
      </c>
    </row>
    <row r="3455" customFormat="false" ht="15" hidden="false" customHeight="false" outlineLevel="0" collapsed="false">
      <c r="A3455" s="16" t="s">
        <v>4740</v>
      </c>
      <c r="B3455" s="16" t="s">
        <v>4720</v>
      </c>
      <c r="C3455" s="16" t="s">
        <v>98</v>
      </c>
      <c r="D3455" s="16" t="s">
        <v>191</v>
      </c>
      <c r="E3455" s="16" t="n">
        <v>1</v>
      </c>
      <c r="F3455" s="16" t="n">
        <v>411</v>
      </c>
      <c r="G3455" s="16" t="n">
        <v>0.15</v>
      </c>
      <c r="H3455" s="16" t="s">
        <v>56</v>
      </c>
      <c r="I3455" s="16" t="s">
        <v>100</v>
      </c>
      <c r="J3455" s="16" t="n">
        <v>7</v>
      </c>
      <c r="K3455" s="16" t="n">
        <v>4</v>
      </c>
      <c r="L3455" s="16" t="s">
        <v>41</v>
      </c>
      <c r="M3455" s="16" t="str">
        <f aca="false">IF(COUNTIF($A$2:A3455,A3455)&gt;1,"DUPLICATE","")</f>
        <v/>
      </c>
    </row>
    <row r="3456" customFormat="false" ht="15" hidden="false" customHeight="false" outlineLevel="0" collapsed="false">
      <c r="A3456" s="16" t="s">
        <v>4741</v>
      </c>
      <c r="B3456" s="16" t="s">
        <v>4720</v>
      </c>
      <c r="C3456" s="16" t="s">
        <v>533</v>
      </c>
      <c r="D3456" s="16" t="s">
        <v>262</v>
      </c>
      <c r="E3456" s="16" t="n">
        <v>6</v>
      </c>
      <c r="F3456" s="16" t="n">
        <v>823</v>
      </c>
      <c r="G3456" s="16" t="n">
        <v>0.25</v>
      </c>
      <c r="H3456" s="16" t="s">
        <v>70</v>
      </c>
      <c r="I3456" s="16" t="s">
        <v>60</v>
      </c>
      <c r="J3456" s="16" t="n">
        <v>8</v>
      </c>
      <c r="K3456" s="16" t="n">
        <v>2</v>
      </c>
      <c r="L3456" s="16" t="s">
        <v>57</v>
      </c>
      <c r="M3456" s="16" t="str">
        <f aca="false">IF(COUNTIF($A$2:A3456,A3456)&gt;1,"DUPLICATE","")</f>
        <v/>
      </c>
    </row>
    <row r="3457" customFormat="false" ht="15" hidden="false" customHeight="false" outlineLevel="0" collapsed="false">
      <c r="A3457" s="16" t="s">
        <v>4742</v>
      </c>
      <c r="B3457" s="16" t="s">
        <v>4720</v>
      </c>
      <c r="C3457" s="16" t="s">
        <v>2259</v>
      </c>
      <c r="D3457" s="16" t="s">
        <v>254</v>
      </c>
      <c r="E3457" s="16" t="n">
        <v>1</v>
      </c>
      <c r="F3457" s="16" t="n">
        <v>951</v>
      </c>
      <c r="G3457" s="16" t="n">
        <v>0.2</v>
      </c>
      <c r="H3457" s="16" t="s">
        <v>81</v>
      </c>
      <c r="I3457" s="16" t="s">
        <v>60</v>
      </c>
      <c r="J3457" s="16" t="n">
        <v>5</v>
      </c>
      <c r="K3457" s="16" t="n">
        <v>3</v>
      </c>
      <c r="L3457" s="16" t="s">
        <v>41</v>
      </c>
      <c r="M3457" s="16" t="str">
        <f aca="false">IF(COUNTIF($A$2:A3457,A3457)&gt;1,"DUPLICATE","")</f>
        <v/>
      </c>
    </row>
    <row r="3458" customFormat="false" ht="15" hidden="false" customHeight="false" outlineLevel="0" collapsed="false">
      <c r="A3458" s="16" t="s">
        <v>4743</v>
      </c>
      <c r="B3458" s="16" t="s">
        <v>4720</v>
      </c>
      <c r="C3458" s="16" t="s">
        <v>1004</v>
      </c>
      <c r="D3458" s="16" t="s">
        <v>38</v>
      </c>
      <c r="E3458" s="16" t="n">
        <v>2</v>
      </c>
      <c r="F3458" s="16" t="n">
        <v>355</v>
      </c>
      <c r="G3458" s="16" t="n">
        <v>0.1</v>
      </c>
      <c r="H3458" s="16" t="s">
        <v>130</v>
      </c>
      <c r="I3458" s="16" t="s">
        <v>71</v>
      </c>
      <c r="J3458" s="16" t="n">
        <v>5</v>
      </c>
      <c r="K3458" s="16" t="n">
        <v>4</v>
      </c>
      <c r="L3458" s="16" t="s">
        <v>41</v>
      </c>
      <c r="M3458" s="16" t="str">
        <f aca="false">IF(COUNTIF($A$2:A3458,A3458)&gt;1,"DUPLICATE","")</f>
        <v/>
      </c>
    </row>
    <row r="3459" customFormat="false" ht="15" hidden="false" customHeight="false" outlineLevel="0" collapsed="false">
      <c r="A3459" s="16" t="s">
        <v>4744</v>
      </c>
      <c r="B3459" s="16" t="s">
        <v>4720</v>
      </c>
      <c r="C3459" s="16" t="s">
        <v>450</v>
      </c>
      <c r="D3459" s="16" t="s">
        <v>66</v>
      </c>
      <c r="E3459" s="16" t="n">
        <v>1</v>
      </c>
      <c r="F3459" s="16" t="n">
        <v>15170</v>
      </c>
      <c r="G3459" s="16" t="n">
        <v>0.15</v>
      </c>
      <c r="H3459" s="16" t="s">
        <v>89</v>
      </c>
      <c r="I3459" s="16" t="s">
        <v>40</v>
      </c>
      <c r="J3459" s="16" t="n">
        <v>4</v>
      </c>
      <c r="K3459" s="16" t="n">
        <v>4</v>
      </c>
      <c r="L3459" s="16" t="s">
        <v>41</v>
      </c>
      <c r="M3459" s="16" t="str">
        <f aca="false">IF(COUNTIF($A$2:A3459,A3459)&gt;1,"DUPLICATE","")</f>
        <v/>
      </c>
    </row>
    <row r="3460" customFormat="false" ht="15" hidden="false" customHeight="false" outlineLevel="0" collapsed="false">
      <c r="A3460" s="16" t="s">
        <v>4745</v>
      </c>
      <c r="B3460" s="16" t="s">
        <v>4720</v>
      </c>
      <c r="C3460" s="16" t="s">
        <v>345</v>
      </c>
      <c r="D3460" s="16" t="s">
        <v>129</v>
      </c>
      <c r="E3460" s="16" t="n">
        <v>5</v>
      </c>
      <c r="F3460" s="16" t="n">
        <v>617</v>
      </c>
      <c r="G3460" s="16" t="n">
        <v>0.15</v>
      </c>
      <c r="H3460" s="16" t="s">
        <v>130</v>
      </c>
      <c r="I3460" s="16" t="s">
        <v>71</v>
      </c>
      <c r="J3460" s="16" t="n">
        <v>7</v>
      </c>
      <c r="K3460" s="16" t="n">
        <v>3</v>
      </c>
      <c r="L3460" s="16" t="s">
        <v>41</v>
      </c>
      <c r="M3460" s="16" t="str">
        <f aca="false">IF(COUNTIF($A$2:A3460,A3460)&gt;1,"DUPLICATE","")</f>
        <v/>
      </c>
    </row>
    <row r="3461" customFormat="false" ht="15" hidden="false" customHeight="false" outlineLevel="0" collapsed="false">
      <c r="A3461" s="16" t="s">
        <v>4746</v>
      </c>
      <c r="B3461" s="16" t="s">
        <v>4720</v>
      </c>
      <c r="C3461" s="16" t="s">
        <v>378</v>
      </c>
      <c r="D3461" s="16" t="s">
        <v>55</v>
      </c>
      <c r="E3461" s="16" t="n">
        <v>2</v>
      </c>
      <c r="F3461" s="16" t="n">
        <v>1905</v>
      </c>
      <c r="G3461" s="16" t="n">
        <v>0.2</v>
      </c>
      <c r="H3461" s="16" t="s">
        <v>70</v>
      </c>
      <c r="I3461" s="16" t="s">
        <v>47</v>
      </c>
      <c r="J3461" s="16" t="n">
        <v>6</v>
      </c>
      <c r="K3461" s="16" t="n">
        <v>3</v>
      </c>
      <c r="L3461" s="16" t="s">
        <v>57</v>
      </c>
      <c r="M3461" s="16" t="str">
        <f aca="false">IF(COUNTIF($A$2:A3461,A3461)&gt;1,"DUPLICATE","")</f>
        <v/>
      </c>
    </row>
    <row r="3462" customFormat="false" ht="15" hidden="false" customHeight="false" outlineLevel="0" collapsed="false">
      <c r="A3462" s="16" t="s">
        <v>4747</v>
      </c>
      <c r="B3462" s="16" t="s">
        <v>4720</v>
      </c>
      <c r="C3462" s="16" t="s">
        <v>159</v>
      </c>
      <c r="D3462" s="16" t="s">
        <v>216</v>
      </c>
      <c r="E3462" s="16" t="n">
        <v>1</v>
      </c>
      <c r="F3462" s="16" t="n">
        <v>855</v>
      </c>
      <c r="G3462" s="16" t="n">
        <v>0.15</v>
      </c>
      <c r="H3462" s="16" t="s">
        <v>81</v>
      </c>
      <c r="I3462" s="16" t="s">
        <v>40</v>
      </c>
      <c r="J3462" s="16" t="n">
        <v>5</v>
      </c>
      <c r="K3462" s="16" t="n">
        <v>2</v>
      </c>
      <c r="L3462" s="16" t="s">
        <v>57</v>
      </c>
      <c r="M3462" s="16" t="str">
        <f aca="false">IF(COUNTIF($A$2:A3462,A3462)&gt;1,"DUPLICATE","")</f>
        <v/>
      </c>
    </row>
    <row r="3463" customFormat="false" ht="15" hidden="false" customHeight="false" outlineLevel="0" collapsed="false">
      <c r="A3463" s="16" t="s">
        <v>4748</v>
      </c>
      <c r="B3463" s="16" t="s">
        <v>4720</v>
      </c>
      <c r="C3463" s="16" t="s">
        <v>1473</v>
      </c>
      <c r="D3463" s="16" t="s">
        <v>99</v>
      </c>
      <c r="E3463" s="16" t="n">
        <v>1</v>
      </c>
      <c r="F3463" s="16" t="n">
        <v>690</v>
      </c>
      <c r="G3463" s="16" t="n">
        <v>0.25</v>
      </c>
      <c r="H3463" s="16" t="s">
        <v>81</v>
      </c>
      <c r="I3463" s="16" t="s">
        <v>71</v>
      </c>
      <c r="J3463" s="16" t="n">
        <v>4</v>
      </c>
      <c r="K3463" s="16" t="n">
        <v>4</v>
      </c>
      <c r="L3463" s="16" t="s">
        <v>41</v>
      </c>
      <c r="M3463" s="16" t="str">
        <f aca="false">IF(COUNTIF($A$2:A3463,A3463)&gt;1,"DUPLICATE","")</f>
        <v/>
      </c>
    </row>
    <row r="3464" customFormat="false" ht="15" hidden="false" customHeight="false" outlineLevel="0" collapsed="false">
      <c r="A3464" s="16" t="s">
        <v>4749</v>
      </c>
      <c r="B3464" s="16" t="s">
        <v>4720</v>
      </c>
      <c r="C3464" s="16" t="s">
        <v>753</v>
      </c>
      <c r="D3464" s="16" t="s">
        <v>170</v>
      </c>
      <c r="E3464" s="16" t="n">
        <v>2</v>
      </c>
      <c r="F3464" s="16" t="n">
        <v>3342</v>
      </c>
      <c r="G3464" s="16" t="n">
        <v>0.15</v>
      </c>
      <c r="H3464" s="16" t="s">
        <v>67</v>
      </c>
      <c r="I3464" s="16" t="s">
        <v>60</v>
      </c>
      <c r="J3464" s="16" t="n">
        <v>5</v>
      </c>
      <c r="K3464" s="16" t="n">
        <v>3</v>
      </c>
      <c r="L3464" s="16" t="s">
        <v>57</v>
      </c>
      <c r="M3464" s="16" t="str">
        <f aca="false">IF(COUNTIF($A$2:A3464,A3464)&gt;1,"DUPLICATE","")</f>
        <v/>
      </c>
    </row>
    <row r="3465" customFormat="false" ht="15" hidden="false" customHeight="false" outlineLevel="0" collapsed="false">
      <c r="A3465" s="16" t="s">
        <v>4750</v>
      </c>
      <c r="B3465" s="16" t="s">
        <v>4720</v>
      </c>
      <c r="C3465" s="16" t="s">
        <v>153</v>
      </c>
      <c r="D3465" s="16" t="s">
        <v>396</v>
      </c>
      <c r="E3465" s="16" t="n">
        <v>3</v>
      </c>
      <c r="F3465" s="16" t="n">
        <v>5552</v>
      </c>
      <c r="G3465" s="16" t="n">
        <v>0.1</v>
      </c>
      <c r="H3465" s="16" t="s">
        <v>112</v>
      </c>
      <c r="I3465" s="16" t="s">
        <v>40</v>
      </c>
      <c r="J3465" s="16" t="n">
        <v>7</v>
      </c>
      <c r="K3465" s="16" t="n">
        <v>3</v>
      </c>
      <c r="L3465" s="16" t="s">
        <v>41</v>
      </c>
      <c r="M3465" s="16" t="str">
        <f aca="false">IF(COUNTIF($A$2:A3465,A3465)&gt;1,"DUPLICATE","")</f>
        <v/>
      </c>
    </row>
    <row r="3466" customFormat="false" ht="15" hidden="false" customHeight="false" outlineLevel="0" collapsed="false">
      <c r="A3466" s="16" t="s">
        <v>4751</v>
      </c>
      <c r="B3466" s="16" t="s">
        <v>4720</v>
      </c>
      <c r="C3466" s="16" t="s">
        <v>2970</v>
      </c>
      <c r="D3466" s="16" t="s">
        <v>66</v>
      </c>
      <c r="E3466" s="16" t="n">
        <v>2</v>
      </c>
      <c r="F3466" s="16" t="n">
        <v>15083</v>
      </c>
      <c r="G3466" s="16" t="n">
        <v>0.3</v>
      </c>
      <c r="H3466" s="16" t="s">
        <v>39</v>
      </c>
      <c r="I3466" s="16"/>
      <c r="J3466" s="16" t="n">
        <v>3</v>
      </c>
      <c r="K3466" s="16" t="n">
        <v>4</v>
      </c>
      <c r="L3466" s="16" t="s">
        <v>41</v>
      </c>
      <c r="M3466" s="16" t="str">
        <f aca="false">IF(COUNTIF($A$2:A3466,A3466)&gt;1,"DUPLICATE","")</f>
        <v/>
      </c>
    </row>
    <row r="3467" customFormat="false" ht="15" hidden="false" customHeight="false" outlineLevel="0" collapsed="false">
      <c r="A3467" s="16" t="s">
        <v>4752</v>
      </c>
      <c r="B3467" s="16" t="s">
        <v>4753</v>
      </c>
      <c r="C3467" s="16" t="s">
        <v>544</v>
      </c>
      <c r="D3467" s="16" t="s">
        <v>173</v>
      </c>
      <c r="E3467" s="16" t="n">
        <v>5</v>
      </c>
      <c r="F3467" s="16" t="n">
        <v>1218</v>
      </c>
      <c r="G3467" s="16" t="n">
        <v>0.15</v>
      </c>
      <c r="H3467" s="16" t="s">
        <v>112</v>
      </c>
      <c r="I3467" s="16" t="s">
        <v>60</v>
      </c>
      <c r="J3467" s="16" t="n">
        <v>5</v>
      </c>
      <c r="K3467" s="16" t="n">
        <v>4</v>
      </c>
      <c r="L3467" s="16" t="s">
        <v>41</v>
      </c>
      <c r="M3467" s="16" t="str">
        <f aca="false">IF(COUNTIF($A$2:A3467,A3467)&gt;1,"DUPLICATE","")</f>
        <v/>
      </c>
    </row>
    <row r="3468" customFormat="false" ht="15" hidden="false" customHeight="false" outlineLevel="0" collapsed="false">
      <c r="A3468" s="16" t="s">
        <v>4754</v>
      </c>
      <c r="B3468" s="16" t="s">
        <v>4753</v>
      </c>
      <c r="C3468" s="16" t="s">
        <v>4755</v>
      </c>
      <c r="D3468" s="16" t="s">
        <v>92</v>
      </c>
      <c r="E3468" s="16" t="n">
        <v>1</v>
      </c>
      <c r="F3468" s="16" t="n">
        <v>4060</v>
      </c>
      <c r="G3468" s="16" t="n">
        <v>0.1</v>
      </c>
      <c r="H3468" s="16" t="s">
        <v>560</v>
      </c>
      <c r="I3468" s="16" t="s">
        <v>60</v>
      </c>
      <c r="J3468" s="16" t="n">
        <v>6</v>
      </c>
      <c r="K3468" s="16" t="n">
        <v>4</v>
      </c>
      <c r="L3468" s="16" t="s">
        <v>41</v>
      </c>
      <c r="M3468" s="16" t="str">
        <f aca="false">IF(COUNTIF($A$2:A3468,A3468)&gt;1,"DUPLICATE","")</f>
        <v/>
      </c>
    </row>
    <row r="3469" customFormat="false" ht="15" hidden="false" customHeight="false" outlineLevel="0" collapsed="false">
      <c r="A3469" s="16" t="s">
        <v>4756</v>
      </c>
      <c r="B3469" s="16" t="s">
        <v>4753</v>
      </c>
      <c r="C3469" s="16" t="s">
        <v>1930</v>
      </c>
      <c r="D3469" s="16" t="s">
        <v>149</v>
      </c>
      <c r="E3469" s="16" t="n">
        <v>3</v>
      </c>
      <c r="F3469" s="16" t="n">
        <v>1595</v>
      </c>
      <c r="G3469" s="16" t="n">
        <v>0.2</v>
      </c>
      <c r="H3469" s="16" t="s">
        <v>81</v>
      </c>
      <c r="I3469" s="16" t="s">
        <v>40</v>
      </c>
      <c r="J3469" s="16" t="n">
        <v>5</v>
      </c>
      <c r="K3469" s="16"/>
      <c r="L3469" s="16" t="s">
        <v>41</v>
      </c>
      <c r="M3469" s="16" t="str">
        <f aca="false">IF(COUNTIF($A$2:A3469,A3469)&gt;1,"DUPLICATE","")</f>
        <v/>
      </c>
    </row>
    <row r="3470" customFormat="false" ht="15" hidden="false" customHeight="false" outlineLevel="0" collapsed="false">
      <c r="A3470" s="16" t="s">
        <v>4757</v>
      </c>
      <c r="B3470" s="16" t="s">
        <v>4753</v>
      </c>
      <c r="C3470" s="16" t="s">
        <v>3827</v>
      </c>
      <c r="D3470" s="16" t="s">
        <v>639</v>
      </c>
      <c r="E3470" s="16" t="n">
        <v>2</v>
      </c>
      <c r="F3470" s="16" t="n">
        <v>766</v>
      </c>
      <c r="G3470" s="16" t="n">
        <v>0.1</v>
      </c>
      <c r="H3470" s="16" t="s">
        <v>130</v>
      </c>
      <c r="I3470" s="16" t="s">
        <v>60</v>
      </c>
      <c r="J3470" s="16" t="n">
        <v>4</v>
      </c>
      <c r="K3470" s="16" t="n">
        <v>3</v>
      </c>
      <c r="L3470" s="16" t="s">
        <v>41</v>
      </c>
      <c r="M3470" s="16" t="str">
        <f aca="false">IF(COUNTIF($A$2:A3470,A3470)&gt;1,"DUPLICATE","")</f>
        <v/>
      </c>
    </row>
    <row r="3471" customFormat="false" ht="15" hidden="false" customHeight="false" outlineLevel="0" collapsed="false">
      <c r="A3471" s="16" t="s">
        <v>4758</v>
      </c>
      <c r="B3471" s="16" t="s">
        <v>4753</v>
      </c>
      <c r="C3471" s="16" t="s">
        <v>1217</v>
      </c>
      <c r="D3471" s="16" t="s">
        <v>250</v>
      </c>
      <c r="E3471" s="16" t="n">
        <v>2</v>
      </c>
      <c r="F3471" s="16" t="n">
        <v>677</v>
      </c>
      <c r="G3471" s="16" t="n">
        <v>0.25</v>
      </c>
      <c r="H3471" s="16" t="s">
        <v>89</v>
      </c>
      <c r="I3471" s="16" t="s">
        <v>60</v>
      </c>
      <c r="J3471" s="16" t="n">
        <v>3</v>
      </c>
      <c r="K3471" s="16" t="n">
        <v>4</v>
      </c>
      <c r="L3471" s="16" t="s">
        <v>41</v>
      </c>
      <c r="M3471" s="16" t="str">
        <f aca="false">IF(COUNTIF($A$2:A3471,A3471)&gt;1,"DUPLICATE","")</f>
        <v/>
      </c>
    </row>
    <row r="3472" customFormat="false" ht="15" hidden="false" customHeight="false" outlineLevel="0" collapsed="false">
      <c r="A3472" s="16" t="s">
        <v>4759</v>
      </c>
      <c r="B3472" s="16" t="s">
        <v>4753</v>
      </c>
      <c r="C3472" s="16" t="s">
        <v>128</v>
      </c>
      <c r="D3472" s="16" t="s">
        <v>45</v>
      </c>
      <c r="E3472" s="16" t="n">
        <v>1</v>
      </c>
      <c r="F3472" s="16" t="n">
        <v>312</v>
      </c>
      <c r="G3472" s="16" t="n">
        <v>0.15</v>
      </c>
      <c r="H3472" s="16" t="s">
        <v>39</v>
      </c>
      <c r="I3472" s="16" t="s">
        <v>60</v>
      </c>
      <c r="J3472" s="16" t="n">
        <v>5</v>
      </c>
      <c r="K3472" s="16" t="n">
        <v>5</v>
      </c>
      <c r="L3472" s="16" t="s">
        <v>41</v>
      </c>
      <c r="M3472" s="16" t="str">
        <f aca="false">IF(COUNTIF($A$2:A3472,A3472)&gt;1,"DUPLICATE","")</f>
        <v/>
      </c>
    </row>
    <row r="3473" customFormat="false" ht="15" hidden="false" customHeight="false" outlineLevel="0" collapsed="false">
      <c r="A3473" s="16" t="s">
        <v>4760</v>
      </c>
      <c r="B3473" s="16" t="s">
        <v>4753</v>
      </c>
      <c r="C3473" s="16" t="s">
        <v>2098</v>
      </c>
      <c r="D3473" s="16" t="s">
        <v>108</v>
      </c>
      <c r="E3473" s="16" t="n">
        <v>3</v>
      </c>
      <c r="F3473" s="16" t="n">
        <v>3630</v>
      </c>
      <c r="G3473" s="16" t="n">
        <v>0.2</v>
      </c>
      <c r="H3473" s="16" t="s">
        <v>112</v>
      </c>
      <c r="I3473" s="16" t="s">
        <v>71</v>
      </c>
      <c r="J3473" s="16" t="n">
        <v>4</v>
      </c>
      <c r="K3473" s="16" t="n">
        <v>4</v>
      </c>
      <c r="L3473" s="16" t="s">
        <v>41</v>
      </c>
      <c r="M3473" s="16" t="str">
        <f aca="false">IF(COUNTIF($A$2:A3473,A3473)&gt;1,"DUPLICATE","")</f>
        <v/>
      </c>
    </row>
    <row r="3474" customFormat="false" ht="15" hidden="false" customHeight="false" outlineLevel="0" collapsed="false">
      <c r="A3474" s="16" t="s">
        <v>4761</v>
      </c>
      <c r="B3474" s="16" t="s">
        <v>4753</v>
      </c>
      <c r="C3474" s="16" t="s">
        <v>860</v>
      </c>
      <c r="D3474" s="16" t="s">
        <v>66</v>
      </c>
      <c r="E3474" s="16" t="n">
        <v>1</v>
      </c>
      <c r="F3474" s="16" t="n">
        <v>15720</v>
      </c>
      <c r="G3474" s="16" t="n">
        <v>0.15</v>
      </c>
      <c r="H3474" s="16" t="s">
        <v>527</v>
      </c>
      <c r="I3474" s="16" t="s">
        <v>71</v>
      </c>
      <c r="J3474" s="16" t="n">
        <v>4</v>
      </c>
      <c r="K3474" s="16" t="n">
        <v>5</v>
      </c>
      <c r="L3474" s="16" t="s">
        <v>41</v>
      </c>
      <c r="M3474" s="16" t="str">
        <f aca="false">IF(COUNTIF($A$2:A3474,A3474)&gt;1,"DUPLICATE","")</f>
        <v/>
      </c>
    </row>
    <row r="3475" customFormat="false" ht="15" hidden="false" customHeight="false" outlineLevel="0" collapsed="false">
      <c r="A3475" s="16" t="s">
        <v>4762</v>
      </c>
      <c r="B3475" s="16" t="s">
        <v>4753</v>
      </c>
      <c r="C3475" s="16" t="s">
        <v>888</v>
      </c>
      <c r="D3475" s="16" t="s">
        <v>149</v>
      </c>
      <c r="E3475" s="16" t="n">
        <v>2</v>
      </c>
      <c r="F3475" s="16" t="n">
        <v>1586</v>
      </c>
      <c r="G3475" s="16" t="n">
        <v>0.2</v>
      </c>
      <c r="H3475" s="16" t="s">
        <v>112</v>
      </c>
      <c r="I3475" s="16" t="s">
        <v>60</v>
      </c>
      <c r="J3475" s="16" t="n">
        <v>8</v>
      </c>
      <c r="K3475" s="16" t="n">
        <v>3</v>
      </c>
      <c r="L3475" s="16" t="s">
        <v>41</v>
      </c>
      <c r="M3475" s="16" t="str">
        <f aca="false">IF(COUNTIF($A$2:A3475,A3475)&gt;1,"DUPLICATE","")</f>
        <v/>
      </c>
    </row>
    <row r="3476" customFormat="false" ht="15" hidden="false" customHeight="false" outlineLevel="0" collapsed="false">
      <c r="A3476" s="16" t="s">
        <v>4763</v>
      </c>
      <c r="B3476" s="16" t="s">
        <v>4753</v>
      </c>
      <c r="C3476" s="16" t="s">
        <v>435</v>
      </c>
      <c r="D3476" s="16" t="s">
        <v>63</v>
      </c>
      <c r="E3476" s="16" t="n">
        <v>1</v>
      </c>
      <c r="F3476" s="16" t="n">
        <v>1520</v>
      </c>
      <c r="G3476" s="16" t="n">
        <v>0.15</v>
      </c>
      <c r="H3476" s="16" t="s">
        <v>89</v>
      </c>
      <c r="I3476" s="16" t="s">
        <v>60</v>
      </c>
      <c r="J3476" s="16" t="n">
        <v>6</v>
      </c>
      <c r="K3476" s="16" t="n">
        <v>5</v>
      </c>
      <c r="L3476" s="16" t="s">
        <v>41</v>
      </c>
      <c r="M3476" s="16" t="str">
        <f aca="false">IF(COUNTIF($A$2:A3476,A3476)&gt;1,"DUPLICATE","")</f>
        <v/>
      </c>
    </row>
    <row r="3477" customFormat="false" ht="15" hidden="false" customHeight="false" outlineLevel="0" collapsed="false">
      <c r="A3477" s="16" t="s">
        <v>4764</v>
      </c>
      <c r="B3477" s="16" t="s">
        <v>4753</v>
      </c>
      <c r="C3477" s="16" t="s">
        <v>125</v>
      </c>
      <c r="D3477" s="16" t="s">
        <v>160</v>
      </c>
      <c r="E3477" s="16" t="n">
        <v>1</v>
      </c>
      <c r="F3477" s="16" t="n">
        <v>1764</v>
      </c>
      <c r="G3477" s="16" t="n">
        <v>0.2</v>
      </c>
      <c r="H3477" s="16" t="s">
        <v>112</v>
      </c>
      <c r="I3477" s="16" t="s">
        <v>60</v>
      </c>
      <c r="J3477" s="16" t="n">
        <v>3</v>
      </c>
      <c r="K3477" s="16" t="n">
        <v>4</v>
      </c>
      <c r="L3477" s="16" t="s">
        <v>57</v>
      </c>
      <c r="M3477" s="16" t="str">
        <f aca="false">IF(COUNTIF($A$2:A3477,A3477)&gt;1,"DUPLICATE","")</f>
        <v/>
      </c>
    </row>
    <row r="3478" customFormat="false" ht="15" hidden="false" customHeight="false" outlineLevel="0" collapsed="false">
      <c r="A3478" s="16" t="s">
        <v>4765</v>
      </c>
      <c r="B3478" s="16" t="s">
        <v>4753</v>
      </c>
      <c r="C3478" s="16" t="s">
        <v>1921</v>
      </c>
      <c r="D3478" s="16" t="s">
        <v>136</v>
      </c>
      <c r="E3478" s="16" t="n">
        <v>5</v>
      </c>
      <c r="F3478" s="16" t="n">
        <v>2283</v>
      </c>
      <c r="G3478" s="16" t="n">
        <v>0.1</v>
      </c>
      <c r="H3478" s="16" t="s">
        <v>39</v>
      </c>
      <c r="I3478" s="16" t="s">
        <v>100</v>
      </c>
      <c r="J3478" s="16" t="n">
        <v>3</v>
      </c>
      <c r="K3478" s="16" t="n">
        <v>5</v>
      </c>
      <c r="L3478" s="16" t="s">
        <v>41</v>
      </c>
      <c r="M3478" s="16" t="str">
        <f aca="false">IF(COUNTIF($A$2:A3478,A3478)&gt;1,"DUPLICATE","")</f>
        <v/>
      </c>
    </row>
    <row r="3479" customFormat="false" ht="15" hidden="false" customHeight="false" outlineLevel="0" collapsed="false">
      <c r="A3479" s="16" t="s">
        <v>4766</v>
      </c>
      <c r="B3479" s="16" t="s">
        <v>4753</v>
      </c>
      <c r="C3479" s="16" t="s">
        <v>3821</v>
      </c>
      <c r="D3479" s="16" t="s">
        <v>160</v>
      </c>
      <c r="E3479" s="16" t="n">
        <v>2</v>
      </c>
      <c r="F3479" s="16" t="n">
        <v>1803</v>
      </c>
      <c r="G3479" s="16" t="n">
        <v>0.1</v>
      </c>
      <c r="H3479" s="16" t="s">
        <v>89</v>
      </c>
      <c r="I3479" s="16" t="s">
        <v>60</v>
      </c>
      <c r="J3479" s="16" t="n">
        <v>6</v>
      </c>
      <c r="K3479" s="16" t="n">
        <v>3</v>
      </c>
      <c r="L3479" s="16" t="s">
        <v>41</v>
      </c>
      <c r="M3479" s="16" t="str">
        <f aca="false">IF(COUNTIF($A$2:A3479,A3479)&gt;1,"DUPLICATE","")</f>
        <v/>
      </c>
    </row>
    <row r="3480" customFormat="false" ht="15" hidden="false" customHeight="false" outlineLevel="0" collapsed="false">
      <c r="A3480" s="16" t="s">
        <v>4767</v>
      </c>
      <c r="B3480" s="16" t="s">
        <v>4753</v>
      </c>
      <c r="C3480" s="16" t="s">
        <v>463</v>
      </c>
      <c r="D3480" s="16" t="s">
        <v>38</v>
      </c>
      <c r="E3480" s="16" t="n">
        <v>2</v>
      </c>
      <c r="F3480" s="16" t="n">
        <v>357</v>
      </c>
      <c r="G3480" s="16" t="n">
        <v>0.25</v>
      </c>
      <c r="H3480" s="16" t="s">
        <v>70</v>
      </c>
      <c r="I3480" s="16" t="s">
        <v>60</v>
      </c>
      <c r="J3480" s="16" t="n">
        <v>5</v>
      </c>
      <c r="K3480" s="16" t="n">
        <v>4</v>
      </c>
      <c r="L3480" s="16" t="s">
        <v>41</v>
      </c>
      <c r="M3480" s="16" t="str">
        <f aca="false">IF(COUNTIF($A$2:A3480,A3480)&gt;1,"DUPLICATE","")</f>
        <v/>
      </c>
    </row>
    <row r="3481" customFormat="false" ht="15" hidden="false" customHeight="false" outlineLevel="0" collapsed="false">
      <c r="A3481" s="16" t="s">
        <v>4768</v>
      </c>
      <c r="B3481" s="16" t="s">
        <v>4753</v>
      </c>
      <c r="C3481" s="16" t="s">
        <v>1340</v>
      </c>
      <c r="D3481" s="16" t="s">
        <v>95</v>
      </c>
      <c r="E3481" s="16" t="n">
        <v>1</v>
      </c>
      <c r="F3481" s="16" t="n">
        <v>1451</v>
      </c>
      <c r="G3481" s="16" t="n">
        <v>0.4</v>
      </c>
      <c r="H3481" s="16" t="s">
        <v>208</v>
      </c>
      <c r="I3481" s="16" t="s">
        <v>60</v>
      </c>
      <c r="J3481" s="16" t="n">
        <v>5</v>
      </c>
      <c r="K3481" s="16" t="n">
        <v>5</v>
      </c>
      <c r="L3481" s="16" t="s">
        <v>57</v>
      </c>
      <c r="M3481" s="16" t="str">
        <f aca="false">IF(COUNTIF($A$2:A3481,A3481)&gt;1,"DUPLICATE","")</f>
        <v/>
      </c>
    </row>
    <row r="3482" customFormat="false" ht="15" hidden="false" customHeight="false" outlineLevel="0" collapsed="false">
      <c r="A3482" s="16" t="s">
        <v>4769</v>
      </c>
      <c r="B3482" s="16" t="s">
        <v>4753</v>
      </c>
      <c r="C3482" s="16" t="s">
        <v>1482</v>
      </c>
      <c r="D3482" s="16" t="s">
        <v>721</v>
      </c>
      <c r="E3482" s="16" t="n">
        <v>3</v>
      </c>
      <c r="F3482" s="16" t="n">
        <v>506</v>
      </c>
      <c r="G3482" s="16" t="n">
        <v>0.15</v>
      </c>
      <c r="H3482" s="16" t="s">
        <v>56</v>
      </c>
      <c r="I3482" s="16" t="s">
        <v>60</v>
      </c>
      <c r="J3482" s="16" t="n">
        <v>5</v>
      </c>
      <c r="K3482" s="16" t="n">
        <v>5</v>
      </c>
      <c r="L3482" s="16" t="s">
        <v>41</v>
      </c>
      <c r="M3482" s="16" t="str">
        <f aca="false">IF(COUNTIF($A$2:A3482,A3482)&gt;1,"DUPLICATE","")</f>
        <v/>
      </c>
    </row>
    <row r="3483" customFormat="false" ht="15" hidden="false" customHeight="false" outlineLevel="0" collapsed="false">
      <c r="A3483" s="16" t="s">
        <v>4770</v>
      </c>
      <c r="B3483" s="16" t="s">
        <v>4753</v>
      </c>
      <c r="C3483" s="16" t="s">
        <v>1137</v>
      </c>
      <c r="D3483" s="16" t="s">
        <v>51</v>
      </c>
      <c r="E3483" s="16" t="n">
        <v>3</v>
      </c>
      <c r="F3483" s="16" t="n">
        <v>2373</v>
      </c>
      <c r="G3483" s="16" t="n">
        <v>0.25</v>
      </c>
      <c r="H3483" s="16" t="s">
        <v>208</v>
      </c>
      <c r="I3483" s="16" t="s">
        <v>60</v>
      </c>
      <c r="J3483" s="16" t="n">
        <v>8</v>
      </c>
      <c r="K3483" s="16" t="n">
        <v>3</v>
      </c>
      <c r="L3483" s="16" t="s">
        <v>41</v>
      </c>
      <c r="M3483" s="16" t="str">
        <f aca="false">IF(COUNTIF($A$2:A3483,A3483)&gt;1,"DUPLICATE","")</f>
        <v/>
      </c>
    </row>
    <row r="3484" customFormat="false" ht="15" hidden="false" customHeight="false" outlineLevel="0" collapsed="false">
      <c r="A3484" s="16" t="s">
        <v>4771</v>
      </c>
      <c r="B3484" s="16" t="s">
        <v>4753</v>
      </c>
      <c r="C3484" s="16" t="s">
        <v>1172</v>
      </c>
      <c r="D3484" s="16" t="s">
        <v>229</v>
      </c>
      <c r="E3484" s="16" t="n">
        <v>1</v>
      </c>
      <c r="F3484" s="16" t="n">
        <v>437</v>
      </c>
      <c r="G3484" s="16" t="n">
        <v>0.15</v>
      </c>
      <c r="H3484" s="16" t="s">
        <v>208</v>
      </c>
      <c r="I3484" s="16" t="s">
        <v>40</v>
      </c>
      <c r="J3484" s="16" t="n">
        <v>5</v>
      </c>
      <c r="K3484" s="16" t="n">
        <v>3</v>
      </c>
      <c r="L3484" s="16" t="s">
        <v>57</v>
      </c>
      <c r="M3484" s="16" t="str">
        <f aca="false">IF(COUNTIF($A$2:A3484,A3484)&gt;1,"DUPLICATE","")</f>
        <v/>
      </c>
    </row>
    <row r="3485" customFormat="false" ht="15" hidden="false" customHeight="false" outlineLevel="0" collapsed="false">
      <c r="A3485" s="16" t="s">
        <v>4772</v>
      </c>
      <c r="B3485" s="16" t="s">
        <v>4753</v>
      </c>
      <c r="C3485" s="16" t="s">
        <v>238</v>
      </c>
      <c r="D3485" s="16" t="s">
        <v>170</v>
      </c>
      <c r="E3485" s="16" t="n">
        <v>2</v>
      </c>
      <c r="F3485" s="16" t="n">
        <v>3443</v>
      </c>
      <c r="G3485" s="16" t="n">
        <v>0.2</v>
      </c>
      <c r="H3485" s="16" t="s">
        <v>70</v>
      </c>
      <c r="I3485" s="16" t="s">
        <v>47</v>
      </c>
      <c r="J3485" s="16" t="n">
        <v>6</v>
      </c>
      <c r="K3485" s="16" t="n">
        <v>2</v>
      </c>
      <c r="L3485" s="16" t="s">
        <v>57</v>
      </c>
      <c r="M3485" s="16" t="str">
        <f aca="false">IF(COUNTIF($A$2:A3485,A3485)&gt;1,"DUPLICATE","")</f>
        <v/>
      </c>
    </row>
    <row r="3486" customFormat="false" ht="15" hidden="false" customHeight="false" outlineLevel="0" collapsed="false">
      <c r="A3486" s="16" t="s">
        <v>4773</v>
      </c>
      <c r="B3486" s="16" t="s">
        <v>4753</v>
      </c>
      <c r="C3486" s="16" t="s">
        <v>1634</v>
      </c>
      <c r="D3486" s="16" t="s">
        <v>259</v>
      </c>
      <c r="E3486" s="16" t="n">
        <v>2</v>
      </c>
      <c r="F3486" s="16" t="n">
        <v>478</v>
      </c>
      <c r="G3486" s="16" t="n">
        <v>0.1</v>
      </c>
      <c r="H3486" s="16" t="s">
        <v>130</v>
      </c>
      <c r="I3486" s="16" t="s">
        <v>71</v>
      </c>
      <c r="J3486" s="16" t="n">
        <v>3</v>
      </c>
      <c r="K3486" s="16" t="n">
        <v>4</v>
      </c>
      <c r="L3486" s="16" t="s">
        <v>41</v>
      </c>
      <c r="M3486" s="16" t="str">
        <f aca="false">IF(COUNTIF($A$2:A3486,A3486)&gt;1,"DUPLICATE","")</f>
        <v/>
      </c>
    </row>
    <row r="3487" customFormat="false" ht="15" hidden="false" customHeight="false" outlineLevel="0" collapsed="false">
      <c r="A3487" s="16" t="s">
        <v>4774</v>
      </c>
      <c r="B3487" s="16" t="s">
        <v>4753</v>
      </c>
      <c r="C3487" s="16" t="s">
        <v>4775</v>
      </c>
      <c r="D3487" s="16" t="s">
        <v>393</v>
      </c>
      <c r="E3487" s="16" t="n">
        <v>2</v>
      </c>
      <c r="F3487" s="16" t="n">
        <v>484</v>
      </c>
      <c r="G3487" s="16" t="n">
        <v>0.2</v>
      </c>
      <c r="H3487" s="16" t="s">
        <v>130</v>
      </c>
      <c r="I3487" s="16" t="s">
        <v>40</v>
      </c>
      <c r="J3487" s="16" t="n">
        <v>5</v>
      </c>
      <c r="K3487" s="16" t="n">
        <v>4</v>
      </c>
      <c r="L3487" s="16" t="s">
        <v>41</v>
      </c>
      <c r="M3487" s="16" t="str">
        <f aca="false">IF(COUNTIF($A$2:A3487,A3487)&gt;1,"DUPLICATE","")</f>
        <v/>
      </c>
    </row>
    <row r="3488" customFormat="false" ht="15" hidden="false" customHeight="false" outlineLevel="0" collapsed="false">
      <c r="A3488" s="16" t="s">
        <v>4776</v>
      </c>
      <c r="B3488" s="16" t="s">
        <v>4753</v>
      </c>
      <c r="C3488" s="16" t="s">
        <v>2773</v>
      </c>
      <c r="D3488" s="16" t="s">
        <v>45</v>
      </c>
      <c r="E3488" s="16" t="n">
        <v>4</v>
      </c>
      <c r="F3488" s="16" t="n">
        <v>307</v>
      </c>
      <c r="G3488" s="16" t="n">
        <v>0.4</v>
      </c>
      <c r="H3488" s="16" t="s">
        <v>39</v>
      </c>
      <c r="I3488" s="16" t="s">
        <v>47</v>
      </c>
      <c r="J3488" s="16" t="n">
        <v>4</v>
      </c>
      <c r="K3488" s="16" t="n">
        <v>4</v>
      </c>
      <c r="L3488" s="16" t="s">
        <v>41</v>
      </c>
      <c r="M3488" s="16" t="str">
        <f aca="false">IF(COUNTIF($A$2:A3488,A3488)&gt;1,"DUPLICATE","")</f>
        <v/>
      </c>
    </row>
    <row r="3489" customFormat="false" ht="15" hidden="false" customHeight="false" outlineLevel="0" collapsed="false">
      <c r="A3489" s="16" t="s">
        <v>4777</v>
      </c>
      <c r="B3489" s="16" t="s">
        <v>4753</v>
      </c>
      <c r="C3489" s="16" t="s">
        <v>417</v>
      </c>
      <c r="D3489" s="16" t="s">
        <v>88</v>
      </c>
      <c r="E3489" s="16" t="n">
        <v>1</v>
      </c>
      <c r="F3489" s="16" t="n">
        <v>2987</v>
      </c>
      <c r="G3489" s="16" t="n">
        <v>0.1</v>
      </c>
      <c r="H3489" s="16" t="s">
        <v>208</v>
      </c>
      <c r="I3489" s="16" t="s">
        <v>60</v>
      </c>
      <c r="J3489" s="16" t="n">
        <v>5</v>
      </c>
      <c r="K3489" s="16" t="n">
        <v>3</v>
      </c>
      <c r="L3489" s="16" t="s">
        <v>41</v>
      </c>
      <c r="M3489" s="16" t="str">
        <f aca="false">IF(COUNTIF($A$2:A3489,A3489)&gt;1,"DUPLICATE","")</f>
        <v/>
      </c>
    </row>
    <row r="3490" customFormat="false" ht="15" hidden="false" customHeight="false" outlineLevel="0" collapsed="false">
      <c r="A3490" s="16" t="s">
        <v>4778</v>
      </c>
      <c r="B3490" s="16" t="s">
        <v>4779</v>
      </c>
      <c r="C3490" s="16" t="s">
        <v>135</v>
      </c>
      <c r="D3490" s="16" t="s">
        <v>146</v>
      </c>
      <c r="E3490" s="16" t="n">
        <v>3</v>
      </c>
      <c r="F3490" s="16" t="n">
        <v>432</v>
      </c>
      <c r="G3490" s="16" t="n">
        <v>0.15</v>
      </c>
      <c r="H3490" s="16" t="s">
        <v>39</v>
      </c>
      <c r="I3490" s="16" t="s">
        <v>40</v>
      </c>
      <c r="J3490" s="16" t="n">
        <v>5</v>
      </c>
      <c r="K3490" s="16" t="n">
        <v>4</v>
      </c>
      <c r="L3490" s="16" t="s">
        <v>41</v>
      </c>
      <c r="M3490" s="16" t="str">
        <f aca="false">IF(COUNTIF($A$2:A3490,A3490)&gt;1,"DUPLICATE","")</f>
        <v/>
      </c>
    </row>
    <row r="3491" customFormat="false" ht="15" hidden="false" customHeight="false" outlineLevel="0" collapsed="false">
      <c r="A3491" s="16" t="s">
        <v>4780</v>
      </c>
      <c r="B3491" s="16" t="s">
        <v>4779</v>
      </c>
      <c r="C3491" s="16" t="s">
        <v>1804</v>
      </c>
      <c r="D3491" s="16" t="s">
        <v>341</v>
      </c>
      <c r="E3491" s="16" t="n">
        <v>2</v>
      </c>
      <c r="F3491" s="16" t="n">
        <v>1055</v>
      </c>
      <c r="G3491" s="16" t="n">
        <v>0.1</v>
      </c>
      <c r="H3491" s="16" t="s">
        <v>81</v>
      </c>
      <c r="I3491" s="16" t="s">
        <v>60</v>
      </c>
      <c r="J3491" s="16" t="n">
        <v>4</v>
      </c>
      <c r="K3491" s="16" t="n">
        <v>5</v>
      </c>
      <c r="L3491" s="16" t="s">
        <v>41</v>
      </c>
      <c r="M3491" s="16" t="str">
        <f aca="false">IF(COUNTIF($A$2:A3491,A3491)&gt;1,"DUPLICATE","")</f>
        <v/>
      </c>
    </row>
    <row r="3492" customFormat="false" ht="15" hidden="false" customHeight="false" outlineLevel="0" collapsed="false">
      <c r="A3492" s="16" t="s">
        <v>4781</v>
      </c>
      <c r="B3492" s="16" t="s">
        <v>4779</v>
      </c>
      <c r="C3492" s="16" t="s">
        <v>1255</v>
      </c>
      <c r="D3492" s="16" t="s">
        <v>66</v>
      </c>
      <c r="E3492" s="16" t="n">
        <v>10</v>
      </c>
      <c r="F3492" s="16" t="s">
        <v>4782</v>
      </c>
      <c r="G3492" s="16" t="n">
        <v>0.1</v>
      </c>
      <c r="H3492" s="16" t="s">
        <v>112</v>
      </c>
      <c r="I3492" s="16" t="s">
        <v>47</v>
      </c>
      <c r="J3492" s="16" t="n">
        <v>4</v>
      </c>
      <c r="K3492" s="16" t="n">
        <v>3</v>
      </c>
      <c r="L3492" s="16" t="s">
        <v>41</v>
      </c>
      <c r="M3492" s="16" t="str">
        <f aca="false">IF(COUNTIF($A$2:A3492,A3492)&gt;1,"DUPLICATE","")</f>
        <v/>
      </c>
    </row>
    <row r="3493" customFormat="false" ht="15" hidden="false" customHeight="false" outlineLevel="0" collapsed="false">
      <c r="A3493" s="16" t="s">
        <v>4783</v>
      </c>
      <c r="B3493" s="16" t="s">
        <v>4779</v>
      </c>
      <c r="C3493" s="16" t="s">
        <v>587</v>
      </c>
      <c r="D3493" s="16" t="s">
        <v>105</v>
      </c>
      <c r="E3493" s="16" t="n">
        <v>2</v>
      </c>
      <c r="F3493" s="16" t="n">
        <v>385</v>
      </c>
      <c r="G3493" s="16" t="n">
        <v>0.1</v>
      </c>
      <c r="H3493" s="16" t="s">
        <v>112</v>
      </c>
      <c r="I3493" s="16" t="s">
        <v>60</v>
      </c>
      <c r="J3493" s="16" t="n">
        <v>5</v>
      </c>
      <c r="K3493" s="16" t="n">
        <v>3</v>
      </c>
      <c r="L3493" s="16" t="s">
        <v>57</v>
      </c>
      <c r="M3493" s="16" t="str">
        <f aca="false">IF(COUNTIF($A$2:A3493,A3493)&gt;1,"DUPLICATE","")</f>
        <v/>
      </c>
    </row>
    <row r="3494" customFormat="false" ht="15" hidden="false" customHeight="false" outlineLevel="0" collapsed="false">
      <c r="A3494" s="16" t="s">
        <v>4784</v>
      </c>
      <c r="B3494" s="16" t="s">
        <v>4779</v>
      </c>
      <c r="C3494" s="16" t="s">
        <v>1055</v>
      </c>
      <c r="D3494" s="16" t="s">
        <v>222</v>
      </c>
      <c r="E3494" s="16" t="n">
        <v>1</v>
      </c>
      <c r="F3494" s="16" t="s">
        <v>4785</v>
      </c>
      <c r="G3494" s="16" t="n">
        <v>0.2</v>
      </c>
      <c r="H3494" s="16" t="s">
        <v>112</v>
      </c>
      <c r="I3494" s="16" t="s">
        <v>40</v>
      </c>
      <c r="J3494" s="16" t="n">
        <v>5</v>
      </c>
      <c r="K3494" s="16" t="n">
        <v>4</v>
      </c>
      <c r="L3494" s="16" t="s">
        <v>41</v>
      </c>
      <c r="M3494" s="16" t="str">
        <f aca="false">IF(COUNTIF($A$2:A3494,A3494)&gt;1,"DUPLICATE","")</f>
        <v/>
      </c>
    </row>
    <row r="3495" customFormat="false" ht="15" hidden="false" customHeight="false" outlineLevel="0" collapsed="false">
      <c r="A3495" s="16" t="s">
        <v>4786</v>
      </c>
      <c r="B3495" s="16" t="s">
        <v>4779</v>
      </c>
      <c r="C3495" s="16" t="s">
        <v>3782</v>
      </c>
      <c r="D3495" s="16" t="s">
        <v>184</v>
      </c>
      <c r="E3495" s="16" t="n">
        <v>1</v>
      </c>
      <c r="F3495" s="16" t="n">
        <v>1259</v>
      </c>
      <c r="G3495" s="16" t="n">
        <v>0.1</v>
      </c>
      <c r="H3495" s="16" t="s">
        <v>46</v>
      </c>
      <c r="I3495" s="16" t="s">
        <v>47</v>
      </c>
      <c r="J3495" s="16" t="n">
        <v>3</v>
      </c>
      <c r="K3495" s="16" t="n">
        <v>4</v>
      </c>
      <c r="L3495" s="16" t="s">
        <v>41</v>
      </c>
      <c r="M3495" s="16" t="str">
        <f aca="false">IF(COUNTIF($A$2:A3495,A3495)&gt;1,"DUPLICATE","")</f>
        <v/>
      </c>
    </row>
    <row r="3496" customFormat="false" ht="15" hidden="false" customHeight="false" outlineLevel="0" collapsed="false">
      <c r="A3496" s="16" t="s">
        <v>4787</v>
      </c>
      <c r="B3496" s="16" t="s">
        <v>4779</v>
      </c>
      <c r="C3496" s="16" t="s">
        <v>807</v>
      </c>
      <c r="D3496" s="16" t="s">
        <v>84</v>
      </c>
      <c r="E3496" s="16" t="n">
        <v>1</v>
      </c>
      <c r="F3496" s="16" t="n">
        <v>257</v>
      </c>
      <c r="G3496" s="16" t="n">
        <v>0.15</v>
      </c>
      <c r="H3496" s="16" t="s">
        <v>67</v>
      </c>
      <c r="I3496" s="16" t="s">
        <v>40</v>
      </c>
      <c r="J3496" s="16" t="n">
        <v>7</v>
      </c>
      <c r="K3496" s="16" t="n">
        <v>4</v>
      </c>
      <c r="L3496" s="16" t="s">
        <v>41</v>
      </c>
      <c r="M3496" s="16" t="str">
        <f aca="false">IF(COUNTIF($A$2:A3496,A3496)&gt;1,"DUPLICATE","")</f>
        <v/>
      </c>
    </row>
    <row r="3497" customFormat="false" ht="15" hidden="false" customHeight="false" outlineLevel="0" collapsed="false">
      <c r="A3497" s="16" t="s">
        <v>4788</v>
      </c>
      <c r="B3497" s="16" t="s">
        <v>4779</v>
      </c>
      <c r="C3497" s="16" t="s">
        <v>450</v>
      </c>
      <c r="D3497" s="16" t="s">
        <v>440</v>
      </c>
      <c r="E3497" s="16" t="n">
        <v>2</v>
      </c>
      <c r="F3497" s="16" t="n">
        <v>1459</v>
      </c>
      <c r="G3497" s="16" t="n">
        <v>0.1</v>
      </c>
      <c r="H3497" s="16" t="s">
        <v>89</v>
      </c>
      <c r="I3497" s="16" t="s">
        <v>71</v>
      </c>
      <c r="J3497" s="16" t="n">
        <v>5</v>
      </c>
      <c r="K3497" s="16" t="n">
        <v>5</v>
      </c>
      <c r="L3497" s="16" t="s">
        <v>41</v>
      </c>
      <c r="M3497" s="16" t="str">
        <f aca="false">IF(COUNTIF($A$2:A3497,A3497)&gt;1,"DUPLICATE","")</f>
        <v/>
      </c>
    </row>
    <row r="3498" customFormat="false" ht="15" hidden="false" customHeight="false" outlineLevel="0" collapsed="false">
      <c r="A3498" s="16" t="s">
        <v>4789</v>
      </c>
      <c r="B3498" s="16" t="s">
        <v>4779</v>
      </c>
      <c r="C3498" s="16" t="s">
        <v>653</v>
      </c>
      <c r="D3498" s="16" t="s">
        <v>55</v>
      </c>
      <c r="E3498" s="16" t="n">
        <v>1</v>
      </c>
      <c r="F3498" s="16" t="n">
        <v>1961</v>
      </c>
      <c r="G3498" s="16" t="n">
        <v>0.3</v>
      </c>
      <c r="H3498" s="16" t="s">
        <v>81</v>
      </c>
      <c r="I3498" s="16" t="s">
        <v>47</v>
      </c>
      <c r="J3498" s="16" t="n">
        <v>5</v>
      </c>
      <c r="K3498" s="16" t="n">
        <v>4</v>
      </c>
      <c r="L3498" s="16" t="s">
        <v>41</v>
      </c>
      <c r="M3498" s="16" t="str">
        <f aca="false">IF(COUNTIF($A$2:A3498,A3498)&gt;1,"DUPLICATE","")</f>
        <v/>
      </c>
    </row>
    <row r="3499" customFormat="false" ht="15" hidden="false" customHeight="false" outlineLevel="0" collapsed="false">
      <c r="A3499" s="16" t="s">
        <v>4790</v>
      </c>
      <c r="B3499" s="16" t="s">
        <v>4779</v>
      </c>
      <c r="C3499" s="16" t="s">
        <v>293</v>
      </c>
      <c r="D3499" s="16" t="s">
        <v>291</v>
      </c>
      <c r="E3499" s="16" t="n">
        <v>3</v>
      </c>
      <c r="F3499" s="16" t="n">
        <v>1231</v>
      </c>
      <c r="G3499" s="16" t="n">
        <v>0.3</v>
      </c>
      <c r="H3499" s="16" t="s">
        <v>241</v>
      </c>
      <c r="I3499" s="16" t="s">
        <v>40</v>
      </c>
      <c r="J3499" s="16" t="n">
        <v>4</v>
      </c>
      <c r="K3499" s="16" t="n">
        <v>5</v>
      </c>
      <c r="L3499" s="16" t="s">
        <v>41</v>
      </c>
      <c r="M3499" s="16" t="str">
        <f aca="false">IF(COUNTIF($A$2:A3499,A3499)&gt;1,"DUPLICATE","")</f>
        <v/>
      </c>
    </row>
    <row r="3500" customFormat="false" ht="15" hidden="false" customHeight="false" outlineLevel="0" collapsed="false">
      <c r="A3500" s="16" t="s">
        <v>4791</v>
      </c>
      <c r="B3500" s="16" t="s">
        <v>4779</v>
      </c>
      <c r="C3500" s="16" t="s">
        <v>1265</v>
      </c>
      <c r="D3500" s="16" t="s">
        <v>160</v>
      </c>
      <c r="E3500" s="16" t="n">
        <v>2</v>
      </c>
      <c r="F3500" s="16" t="n">
        <v>1736</v>
      </c>
      <c r="G3500" s="16" t="n">
        <v>0.15</v>
      </c>
      <c r="H3500" s="16" t="s">
        <v>89</v>
      </c>
      <c r="I3500" s="16" t="s">
        <v>47</v>
      </c>
      <c r="J3500" s="16" t="n">
        <v>4</v>
      </c>
      <c r="K3500" s="16" t="n">
        <v>4</v>
      </c>
      <c r="L3500" s="16" t="s">
        <v>41</v>
      </c>
      <c r="M3500" s="16" t="str">
        <f aca="false">IF(COUNTIF($A$2:A3500,A3500)&gt;1,"DUPLICATE","")</f>
        <v/>
      </c>
    </row>
    <row r="3501" customFormat="false" ht="15" hidden="false" customHeight="false" outlineLevel="0" collapsed="false">
      <c r="A3501" s="16" t="s">
        <v>4792</v>
      </c>
      <c r="B3501" s="16" t="s">
        <v>4779</v>
      </c>
      <c r="C3501" s="16" t="s">
        <v>1135</v>
      </c>
      <c r="D3501" s="16" t="s">
        <v>660</v>
      </c>
      <c r="E3501" s="16" t="n">
        <v>3</v>
      </c>
      <c r="F3501" s="16" t="n">
        <v>1752</v>
      </c>
      <c r="G3501" s="16" t="n">
        <v>0.25</v>
      </c>
      <c r="H3501" s="16" t="s">
        <v>81</v>
      </c>
      <c r="I3501" s="16" t="s">
        <v>60</v>
      </c>
      <c r="J3501" s="16" t="n">
        <v>4</v>
      </c>
      <c r="K3501" s="16" t="n">
        <v>4</v>
      </c>
      <c r="L3501" s="16" t="s">
        <v>41</v>
      </c>
      <c r="M3501" s="16" t="str">
        <f aca="false">IF(COUNTIF($A$2:A3501,A3501)&gt;1,"DUPLICATE","")</f>
        <v/>
      </c>
    </row>
    <row r="3502" customFormat="false" ht="15" hidden="false" customHeight="false" outlineLevel="0" collapsed="false">
      <c r="A3502" s="16" t="s">
        <v>4793</v>
      </c>
      <c r="B3502" s="16" t="s">
        <v>4794</v>
      </c>
      <c r="C3502" s="16" t="s">
        <v>2061</v>
      </c>
      <c r="D3502" s="16" t="s">
        <v>639</v>
      </c>
      <c r="E3502" s="16" t="n">
        <v>1</v>
      </c>
      <c r="F3502" s="16" t="n">
        <v>783</v>
      </c>
      <c r="G3502" s="16" t="n">
        <v>0.15</v>
      </c>
      <c r="H3502" s="16" t="s">
        <v>112</v>
      </c>
      <c r="I3502" s="16" t="s">
        <v>60</v>
      </c>
      <c r="J3502" s="16" t="n">
        <v>5</v>
      </c>
      <c r="K3502" s="16" t="n">
        <v>5</v>
      </c>
      <c r="L3502" s="16" t="s">
        <v>41</v>
      </c>
      <c r="M3502" s="16" t="str">
        <f aca="false">IF(COUNTIF($A$2:A3502,A3502)&gt;1,"DUPLICATE","")</f>
        <v/>
      </c>
    </row>
    <row r="3503" customFormat="false" ht="15" hidden="false" customHeight="false" outlineLevel="0" collapsed="false">
      <c r="A3503" s="16" t="s">
        <v>4795</v>
      </c>
      <c r="B3503" s="16" t="s">
        <v>4794</v>
      </c>
      <c r="C3503" s="16" t="s">
        <v>2684</v>
      </c>
      <c r="D3503" s="16" t="s">
        <v>92</v>
      </c>
      <c r="E3503" s="16" t="n">
        <v>1</v>
      </c>
      <c r="F3503" s="16" t="n">
        <v>4065</v>
      </c>
      <c r="G3503" s="16" t="n">
        <v>0.2</v>
      </c>
      <c r="H3503" s="16" t="s">
        <v>89</v>
      </c>
      <c r="I3503" s="16" t="s">
        <v>47</v>
      </c>
      <c r="J3503" s="16" t="n">
        <v>3</v>
      </c>
      <c r="K3503" s="16" t="n">
        <v>5</v>
      </c>
      <c r="L3503" s="16" t="s">
        <v>41</v>
      </c>
      <c r="M3503" s="16" t="str">
        <f aca="false">IF(COUNTIF($A$2:A3503,A3503)&gt;1,"DUPLICATE","")</f>
        <v/>
      </c>
    </row>
    <row r="3504" customFormat="false" ht="15" hidden="false" customHeight="false" outlineLevel="0" collapsed="false">
      <c r="A3504" s="16" t="s">
        <v>4796</v>
      </c>
      <c r="B3504" s="16" t="s">
        <v>4779</v>
      </c>
      <c r="C3504" s="16" t="s">
        <v>894</v>
      </c>
      <c r="D3504" s="16" t="s">
        <v>440</v>
      </c>
      <c r="E3504" s="16" t="n">
        <v>2</v>
      </c>
      <c r="F3504" s="16" t="s">
        <v>4797</v>
      </c>
      <c r="G3504" s="16"/>
      <c r="H3504" s="16" t="s">
        <v>70</v>
      </c>
      <c r="I3504" s="16" t="s">
        <v>71</v>
      </c>
      <c r="J3504" s="16" t="n">
        <v>7</v>
      </c>
      <c r="K3504" s="16" t="n">
        <v>4</v>
      </c>
      <c r="L3504" s="16" t="s">
        <v>41</v>
      </c>
      <c r="M3504" s="16" t="str">
        <f aca="false">IF(COUNTIF($A$2:A3504,A3504)&gt;1,"DUPLICATE","")</f>
        <v/>
      </c>
    </row>
    <row r="3505" customFormat="false" ht="15" hidden="false" customHeight="false" outlineLevel="0" collapsed="false">
      <c r="A3505" s="16" t="s">
        <v>4798</v>
      </c>
      <c r="B3505" s="16" t="s">
        <v>4779</v>
      </c>
      <c r="C3505" s="16" t="s">
        <v>264</v>
      </c>
      <c r="D3505" s="16" t="s">
        <v>88</v>
      </c>
      <c r="E3505" s="16" t="n">
        <v>3</v>
      </c>
      <c r="F3505" s="16" t="n">
        <v>2856</v>
      </c>
      <c r="G3505" s="16" t="n">
        <v>0.25</v>
      </c>
      <c r="H3505" s="16" t="s">
        <v>89</v>
      </c>
      <c r="I3505" s="16" t="s">
        <v>60</v>
      </c>
      <c r="J3505" s="16" t="n">
        <v>4</v>
      </c>
      <c r="K3505" s="16" t="n">
        <v>2</v>
      </c>
      <c r="L3505" s="16" t="s">
        <v>57</v>
      </c>
      <c r="M3505" s="16" t="str">
        <f aca="false">IF(COUNTIF($A$2:A3505,A3505)&gt;1,"DUPLICATE","")</f>
        <v/>
      </c>
    </row>
    <row r="3506" customFormat="false" ht="15" hidden="false" customHeight="false" outlineLevel="0" collapsed="false">
      <c r="A3506" s="16" t="s">
        <v>4799</v>
      </c>
      <c r="B3506" s="16" t="s">
        <v>4779</v>
      </c>
      <c r="C3506" s="16" t="s">
        <v>2924</v>
      </c>
      <c r="D3506" s="16" t="s">
        <v>136</v>
      </c>
      <c r="E3506" s="16" t="n">
        <v>2</v>
      </c>
      <c r="F3506" s="16" t="n">
        <v>2232</v>
      </c>
      <c r="G3506" s="16" t="n">
        <v>0.25</v>
      </c>
      <c r="H3506" s="16" t="s">
        <v>112</v>
      </c>
      <c r="I3506" s="16" t="s">
        <v>60</v>
      </c>
      <c r="J3506" s="16" t="n">
        <v>4</v>
      </c>
      <c r="K3506" s="16"/>
      <c r="L3506" s="16" t="s">
        <v>41</v>
      </c>
      <c r="M3506" s="16" t="str">
        <f aca="false">IF(COUNTIF($A$2:A3506,A3506)&gt;1,"DUPLICATE","")</f>
        <v/>
      </c>
    </row>
    <row r="3507" customFormat="false" ht="15" hidden="false" customHeight="false" outlineLevel="0" collapsed="false">
      <c r="A3507" s="16" t="s">
        <v>4800</v>
      </c>
      <c r="B3507" s="16" t="s">
        <v>4801</v>
      </c>
      <c r="C3507" s="16" t="s">
        <v>888</v>
      </c>
      <c r="D3507" s="16" t="s">
        <v>74</v>
      </c>
      <c r="E3507" s="16" t="n">
        <v>3</v>
      </c>
      <c r="F3507" s="16" t="n">
        <v>19344</v>
      </c>
      <c r="G3507" s="16" t="n">
        <v>0.3</v>
      </c>
      <c r="H3507" s="16" t="s">
        <v>130</v>
      </c>
      <c r="I3507" s="16" t="s">
        <v>60</v>
      </c>
      <c r="J3507" s="16" t="n">
        <v>5</v>
      </c>
      <c r="K3507" s="16" t="n">
        <v>4</v>
      </c>
      <c r="L3507" s="16" t="s">
        <v>41</v>
      </c>
      <c r="M3507" s="16" t="str">
        <f aca="false">IF(COUNTIF($A$2:A3507,A3507)&gt;1,"DUPLICATE","")</f>
        <v/>
      </c>
    </row>
    <row r="3508" customFormat="false" ht="15" hidden="false" customHeight="false" outlineLevel="0" collapsed="false">
      <c r="A3508" s="16" t="s">
        <v>4802</v>
      </c>
      <c r="B3508" s="16" t="s">
        <v>4801</v>
      </c>
      <c r="C3508" s="16" t="s">
        <v>2720</v>
      </c>
      <c r="D3508" s="16" t="s">
        <v>440</v>
      </c>
      <c r="E3508" s="16" t="n">
        <v>4</v>
      </c>
      <c r="F3508" s="16" t="n">
        <v>1372</v>
      </c>
      <c r="G3508" s="16" t="n">
        <v>0.3</v>
      </c>
      <c r="H3508" s="16" t="s">
        <v>46</v>
      </c>
      <c r="I3508" s="16" t="s">
        <v>47</v>
      </c>
      <c r="J3508" s="16" t="n">
        <v>4</v>
      </c>
      <c r="K3508" s="16" t="n">
        <v>4</v>
      </c>
      <c r="L3508" s="16" t="s">
        <v>41</v>
      </c>
      <c r="M3508" s="16" t="str">
        <f aca="false">IF(COUNTIF($A$2:A3508,A3508)&gt;1,"DUPLICATE","")</f>
        <v/>
      </c>
    </row>
    <row r="3509" customFormat="false" ht="15" hidden="false" customHeight="false" outlineLevel="0" collapsed="false">
      <c r="A3509" s="16" t="s">
        <v>4803</v>
      </c>
      <c r="B3509" s="16" t="s">
        <v>4801</v>
      </c>
      <c r="C3509" s="16" t="s">
        <v>1731</v>
      </c>
      <c r="D3509" s="16" t="s">
        <v>308</v>
      </c>
      <c r="E3509" s="16" t="n">
        <v>3</v>
      </c>
      <c r="F3509" s="16" t="n">
        <v>196</v>
      </c>
      <c r="G3509" s="16" t="n">
        <v>0.2</v>
      </c>
      <c r="H3509" s="16" t="s">
        <v>56</v>
      </c>
      <c r="I3509" s="16" t="s">
        <v>100</v>
      </c>
      <c r="J3509" s="16" t="n">
        <v>5</v>
      </c>
      <c r="K3509" s="16" t="n">
        <v>4</v>
      </c>
      <c r="L3509" s="16" t="s">
        <v>41</v>
      </c>
      <c r="M3509" s="16" t="str">
        <f aca="false">IF(COUNTIF($A$2:A3509,A3509)&gt;1,"DUPLICATE","")</f>
        <v/>
      </c>
    </row>
    <row r="3510" customFormat="false" ht="15" hidden="false" customHeight="false" outlineLevel="0" collapsed="false">
      <c r="A3510" s="16" t="s">
        <v>4804</v>
      </c>
      <c r="B3510" s="16" t="s">
        <v>4801</v>
      </c>
      <c r="C3510" s="16" t="s">
        <v>3821</v>
      </c>
      <c r="D3510" s="16" t="s">
        <v>111</v>
      </c>
      <c r="E3510" s="16" t="n">
        <v>3</v>
      </c>
      <c r="F3510" s="16" t="n">
        <v>980</v>
      </c>
      <c r="G3510" s="16" t="n">
        <v>0.15</v>
      </c>
      <c r="H3510" s="16" t="s">
        <v>89</v>
      </c>
      <c r="I3510" s="16" t="s">
        <v>40</v>
      </c>
      <c r="J3510" s="16" t="n">
        <v>4</v>
      </c>
      <c r="K3510" s="16" t="n">
        <v>4</v>
      </c>
      <c r="L3510" s="16" t="s">
        <v>41</v>
      </c>
      <c r="M3510" s="16" t="str">
        <f aca="false">IF(COUNTIF($A$2:A3510,A3510)&gt;1,"DUPLICATE","")</f>
        <v/>
      </c>
    </row>
    <row r="3511" customFormat="false" ht="15" hidden="false" customHeight="false" outlineLevel="0" collapsed="false">
      <c r="A3511" s="16" t="s">
        <v>4805</v>
      </c>
      <c r="B3511" s="16" t="s">
        <v>4801</v>
      </c>
      <c r="C3511" s="16" t="s">
        <v>228</v>
      </c>
      <c r="D3511" s="16" t="s">
        <v>45</v>
      </c>
      <c r="E3511" s="16" t="n">
        <v>2</v>
      </c>
      <c r="F3511" s="16" t="n">
        <v>289</v>
      </c>
      <c r="G3511" s="16" t="n">
        <v>0.3</v>
      </c>
      <c r="H3511" s="16" t="s">
        <v>46</v>
      </c>
      <c r="I3511" s="16" t="s">
        <v>40</v>
      </c>
      <c r="J3511" s="16" t="n">
        <v>4</v>
      </c>
      <c r="K3511" s="16" t="n">
        <v>4</v>
      </c>
      <c r="L3511" s="16" t="s">
        <v>57</v>
      </c>
      <c r="M3511" s="16" t="str">
        <f aca="false">IF(COUNTIF($A$2:A3511,A3511)&gt;1,"DUPLICATE","")</f>
        <v/>
      </c>
    </row>
    <row r="3512" customFormat="false" ht="15" hidden="false" customHeight="false" outlineLevel="0" collapsed="false">
      <c r="A3512" s="16" t="s">
        <v>4806</v>
      </c>
      <c r="B3512" s="16" t="s">
        <v>4801</v>
      </c>
      <c r="C3512" s="16" t="s">
        <v>1063</v>
      </c>
      <c r="D3512" s="16" t="s">
        <v>99</v>
      </c>
      <c r="E3512" s="16" t="n">
        <v>2</v>
      </c>
      <c r="F3512" s="16" t="n">
        <v>708</v>
      </c>
      <c r="G3512" s="16" t="n">
        <v>0.3</v>
      </c>
      <c r="H3512" s="16" t="s">
        <v>81</v>
      </c>
      <c r="I3512" s="16" t="s">
        <v>60</v>
      </c>
      <c r="J3512" s="16" t="n">
        <v>4</v>
      </c>
      <c r="K3512" s="16" t="n">
        <v>4</v>
      </c>
      <c r="L3512" s="16" t="s">
        <v>41</v>
      </c>
      <c r="M3512" s="16" t="str">
        <f aca="false">IF(COUNTIF($A$2:A3512,A3512)&gt;1,"DUPLICATE","")</f>
        <v/>
      </c>
    </row>
    <row r="3513" customFormat="false" ht="15" hidden="false" customHeight="false" outlineLevel="0" collapsed="false">
      <c r="A3513" s="16" t="s">
        <v>4807</v>
      </c>
      <c r="B3513" s="16" t="s">
        <v>4801</v>
      </c>
      <c r="C3513" s="16" t="s">
        <v>2859</v>
      </c>
      <c r="D3513" s="16" t="s">
        <v>179</v>
      </c>
      <c r="E3513" s="16" t="n">
        <v>3</v>
      </c>
      <c r="F3513" s="16" t="n">
        <v>2567</v>
      </c>
      <c r="G3513" s="16" t="n">
        <v>0.15</v>
      </c>
      <c r="H3513" s="16" t="s">
        <v>130</v>
      </c>
      <c r="I3513" s="16" t="s">
        <v>71</v>
      </c>
      <c r="J3513" s="16" t="n">
        <v>3</v>
      </c>
      <c r="K3513" s="16" t="n">
        <v>5</v>
      </c>
      <c r="L3513" s="16" t="s">
        <v>41</v>
      </c>
      <c r="M3513" s="16" t="str">
        <f aca="false">IF(COUNTIF($A$2:A3513,A3513)&gt;1,"DUPLICATE","")</f>
        <v/>
      </c>
    </row>
    <row r="3514" customFormat="false" ht="15" hidden="false" customHeight="false" outlineLevel="0" collapsed="false">
      <c r="A3514" s="16" t="s">
        <v>4808</v>
      </c>
      <c r="B3514" s="16" t="s">
        <v>4801</v>
      </c>
      <c r="C3514" s="16" t="s">
        <v>457</v>
      </c>
      <c r="D3514" s="16" t="s">
        <v>149</v>
      </c>
      <c r="E3514" s="16" t="n">
        <v>3</v>
      </c>
      <c r="F3514" s="16" t="n">
        <v>1622</v>
      </c>
      <c r="G3514" s="16" t="n">
        <v>0.3</v>
      </c>
      <c r="H3514" s="16" t="s">
        <v>112</v>
      </c>
      <c r="I3514" s="16" t="s">
        <v>60</v>
      </c>
      <c r="J3514" s="16" t="n">
        <v>6</v>
      </c>
      <c r="K3514" s="16" t="n">
        <v>3</v>
      </c>
      <c r="L3514" s="16" t="s">
        <v>41</v>
      </c>
      <c r="M3514" s="16" t="str">
        <f aca="false">IF(COUNTIF($A$2:A3514,A3514)&gt;1,"DUPLICATE","")</f>
        <v/>
      </c>
    </row>
    <row r="3515" customFormat="false" ht="15" hidden="false" customHeight="false" outlineLevel="0" collapsed="false">
      <c r="A3515" s="16" t="s">
        <v>4809</v>
      </c>
      <c r="B3515" s="16" t="s">
        <v>4801</v>
      </c>
      <c r="C3515" s="16" t="s">
        <v>188</v>
      </c>
      <c r="D3515" s="16" t="s">
        <v>63</v>
      </c>
      <c r="E3515" s="16" t="n">
        <v>2</v>
      </c>
      <c r="F3515" s="16" t="n">
        <v>1467</v>
      </c>
      <c r="G3515" s="16" t="n">
        <v>0.4</v>
      </c>
      <c r="H3515" s="16" t="s">
        <v>81</v>
      </c>
      <c r="I3515" s="16"/>
      <c r="J3515" s="16" t="n">
        <v>5</v>
      </c>
      <c r="K3515" s="16" t="n">
        <v>4</v>
      </c>
      <c r="L3515" s="16" t="s">
        <v>57</v>
      </c>
      <c r="M3515" s="16" t="str">
        <f aca="false">IF(COUNTIF($A$2:A3515,A3515)&gt;1,"DUPLICATE","")</f>
        <v/>
      </c>
    </row>
    <row r="3516" customFormat="false" ht="15" hidden="false" customHeight="false" outlineLevel="0" collapsed="false">
      <c r="A3516" s="16" t="s">
        <v>4810</v>
      </c>
      <c r="B3516" s="16" t="s">
        <v>4801</v>
      </c>
      <c r="C3516" s="16" t="s">
        <v>50</v>
      </c>
      <c r="D3516" s="16" t="s">
        <v>170</v>
      </c>
      <c r="E3516" s="16" t="n">
        <v>1</v>
      </c>
      <c r="F3516" s="16" t="n">
        <v>3462</v>
      </c>
      <c r="G3516" s="16" t="n">
        <v>0.15</v>
      </c>
      <c r="H3516" s="16" t="s">
        <v>39</v>
      </c>
      <c r="I3516" s="16" t="s">
        <v>40</v>
      </c>
      <c r="J3516" s="16" t="n">
        <v>6</v>
      </c>
      <c r="K3516" s="16"/>
      <c r="L3516" s="16" t="s">
        <v>41</v>
      </c>
      <c r="M3516" s="16" t="str">
        <f aca="false">IF(COUNTIF($A$2:A3516,A3516)&gt;1,"DUPLICATE","")</f>
        <v/>
      </c>
    </row>
    <row r="3517" customFormat="false" ht="15" hidden="false" customHeight="false" outlineLevel="0" collapsed="false">
      <c r="A3517" s="16" t="s">
        <v>4811</v>
      </c>
      <c r="B3517" s="16" t="s">
        <v>4801</v>
      </c>
      <c r="C3517" s="16" t="s">
        <v>3339</v>
      </c>
      <c r="D3517" s="16" t="s">
        <v>146</v>
      </c>
      <c r="E3517" s="16" t="n">
        <v>3</v>
      </c>
      <c r="F3517" s="16" t="n">
        <v>464</v>
      </c>
      <c r="G3517" s="16" t="n">
        <v>0.2</v>
      </c>
      <c r="H3517" s="16" t="s">
        <v>112</v>
      </c>
      <c r="I3517" s="16" t="s">
        <v>40</v>
      </c>
      <c r="J3517" s="16" t="n">
        <v>5</v>
      </c>
      <c r="K3517" s="16" t="n">
        <v>3</v>
      </c>
      <c r="L3517" s="16" t="s">
        <v>41</v>
      </c>
      <c r="M3517" s="16" t="str">
        <f aca="false">IF(COUNTIF($A$2:A3517,A3517)&gt;1,"DUPLICATE","")</f>
        <v/>
      </c>
    </row>
    <row r="3518" customFormat="false" ht="15" hidden="false" customHeight="false" outlineLevel="0" collapsed="false">
      <c r="A3518" s="16" t="s">
        <v>4812</v>
      </c>
      <c r="B3518" s="16" t="s">
        <v>4801</v>
      </c>
      <c r="C3518" s="16" t="s">
        <v>258</v>
      </c>
      <c r="D3518" s="16" t="s">
        <v>179</v>
      </c>
      <c r="E3518" s="16" t="n">
        <v>2</v>
      </c>
      <c r="F3518" s="16" t="n">
        <v>2572</v>
      </c>
      <c r="G3518" s="16" t="n">
        <v>0.15</v>
      </c>
      <c r="H3518" s="16" t="s">
        <v>46</v>
      </c>
      <c r="I3518" s="16" t="s">
        <v>71</v>
      </c>
      <c r="J3518" s="16" t="n">
        <v>6</v>
      </c>
      <c r="K3518" s="16" t="n">
        <v>4</v>
      </c>
      <c r="L3518" s="16" t="s">
        <v>41</v>
      </c>
      <c r="M3518" s="16" t="str">
        <f aca="false">IF(COUNTIF($A$2:A3518,A3518)&gt;1,"DUPLICATE","")</f>
        <v/>
      </c>
    </row>
    <row r="3519" customFormat="false" ht="15" hidden="false" customHeight="false" outlineLevel="0" collapsed="false">
      <c r="A3519" s="16" t="s">
        <v>4813</v>
      </c>
      <c r="B3519" s="16" t="s">
        <v>4801</v>
      </c>
      <c r="C3519" s="16" t="s">
        <v>1482</v>
      </c>
      <c r="D3519" s="16" t="s">
        <v>396</v>
      </c>
      <c r="E3519" s="16" t="n">
        <v>1</v>
      </c>
      <c r="F3519" s="16" t="n">
        <v>5709</v>
      </c>
      <c r="G3519" s="16" t="n">
        <v>0.2</v>
      </c>
      <c r="H3519" s="16" t="s">
        <v>56</v>
      </c>
      <c r="I3519" s="16" t="s">
        <v>47</v>
      </c>
      <c r="J3519" s="16" t="n">
        <v>5</v>
      </c>
      <c r="K3519" s="16" t="n">
        <v>4</v>
      </c>
      <c r="L3519" s="16" t="s">
        <v>41</v>
      </c>
      <c r="M3519" s="16" t="str">
        <f aca="false">IF(COUNTIF($A$2:A3519,A3519)&gt;1,"DUPLICATE","")</f>
        <v/>
      </c>
    </row>
    <row r="3520" customFormat="false" ht="15" hidden="false" customHeight="false" outlineLevel="0" collapsed="false">
      <c r="A3520" s="16" t="s">
        <v>4813</v>
      </c>
      <c r="B3520" s="16" t="s">
        <v>4801</v>
      </c>
      <c r="C3520" s="16" t="s">
        <v>1482</v>
      </c>
      <c r="D3520" s="16" t="s">
        <v>396</v>
      </c>
      <c r="E3520" s="16" t="n">
        <v>1</v>
      </c>
      <c r="F3520" s="16" t="n">
        <v>5709</v>
      </c>
      <c r="G3520" s="16" t="n">
        <v>0.2</v>
      </c>
      <c r="H3520" s="16" t="s">
        <v>56</v>
      </c>
      <c r="I3520" s="16" t="s">
        <v>47</v>
      </c>
      <c r="J3520" s="16" t="n">
        <v>5</v>
      </c>
      <c r="K3520" s="16" t="n">
        <v>4</v>
      </c>
      <c r="L3520" s="16" t="s">
        <v>41</v>
      </c>
      <c r="M3520" s="16" t="str">
        <f aca="false">IF(COUNTIF($A$2:A3520,A3520)&gt;1,"DUPLICATE","")</f>
        <v>DUPLICATE</v>
      </c>
    </row>
    <row r="3521" customFormat="false" ht="15" hidden="false" customHeight="false" outlineLevel="0" collapsed="false">
      <c r="A3521" s="16" t="s">
        <v>4814</v>
      </c>
      <c r="B3521" s="16" t="s">
        <v>4801</v>
      </c>
      <c r="C3521" s="16" t="s">
        <v>1672</v>
      </c>
      <c r="D3521" s="16" t="s">
        <v>259</v>
      </c>
      <c r="E3521" s="16" t="n">
        <v>2</v>
      </c>
      <c r="F3521" s="16" t="n">
        <v>515</v>
      </c>
      <c r="G3521" s="16" t="n">
        <v>0.1</v>
      </c>
      <c r="H3521" s="16" t="s">
        <v>130</v>
      </c>
      <c r="I3521" s="16" t="s">
        <v>71</v>
      </c>
      <c r="J3521" s="16" t="n">
        <v>3</v>
      </c>
      <c r="K3521" s="16" t="n">
        <v>5</v>
      </c>
      <c r="L3521" s="16" t="s">
        <v>41</v>
      </c>
      <c r="M3521" s="16" t="str">
        <f aca="false">IF(COUNTIF($A$2:A3521,A3521)&gt;1,"DUPLICATE","")</f>
        <v/>
      </c>
    </row>
    <row r="3522" customFormat="false" ht="15" hidden="false" customHeight="false" outlineLevel="0" collapsed="false">
      <c r="A3522" s="16" t="s">
        <v>4815</v>
      </c>
      <c r="B3522" s="16" t="s">
        <v>4801</v>
      </c>
      <c r="C3522" s="16" t="s">
        <v>1598</v>
      </c>
      <c r="D3522" s="16" t="s">
        <v>173</v>
      </c>
      <c r="E3522" s="16" t="n">
        <v>2</v>
      </c>
      <c r="F3522" s="16" t="n">
        <v>1158</v>
      </c>
      <c r="G3522" s="16" t="n">
        <v>0.2</v>
      </c>
      <c r="H3522" s="16" t="s">
        <v>1899</v>
      </c>
      <c r="I3522" s="16" t="s">
        <v>71</v>
      </c>
      <c r="J3522" s="16" t="n">
        <v>3</v>
      </c>
      <c r="K3522" s="16"/>
      <c r="L3522" s="16" t="s">
        <v>41</v>
      </c>
      <c r="M3522" s="16" t="str">
        <f aca="false">IF(COUNTIF($A$2:A3522,A3522)&gt;1,"DUPLICATE","")</f>
        <v/>
      </c>
    </row>
    <row r="3523" customFormat="false" ht="15" hidden="false" customHeight="false" outlineLevel="0" collapsed="false">
      <c r="A3523" s="16" t="s">
        <v>4816</v>
      </c>
      <c r="B3523" s="16" t="s">
        <v>4801</v>
      </c>
      <c r="C3523" s="16" t="s">
        <v>3123</v>
      </c>
      <c r="D3523" s="16" t="s">
        <v>393</v>
      </c>
      <c r="E3523" s="16" t="n">
        <v>2</v>
      </c>
      <c r="F3523" s="16" t="n">
        <v>487</v>
      </c>
      <c r="G3523" s="16" t="n">
        <v>0.2</v>
      </c>
      <c r="H3523" s="16" t="s">
        <v>39</v>
      </c>
      <c r="I3523" s="16" t="s">
        <v>60</v>
      </c>
      <c r="J3523" s="16" t="n">
        <v>4</v>
      </c>
      <c r="K3523" s="16" t="n">
        <v>5</v>
      </c>
      <c r="L3523" s="16" t="s">
        <v>41</v>
      </c>
      <c r="M3523" s="16" t="str">
        <f aca="false">IF(COUNTIF($A$2:A3523,A3523)&gt;1,"DUPLICATE","")</f>
        <v/>
      </c>
    </row>
    <row r="3524" customFormat="false" ht="15" hidden="false" customHeight="false" outlineLevel="0" collapsed="false">
      <c r="A3524" s="16" t="s">
        <v>4817</v>
      </c>
      <c r="B3524" s="16" t="s">
        <v>4801</v>
      </c>
      <c r="C3524" s="16" t="s">
        <v>235</v>
      </c>
      <c r="D3524" s="16" t="s">
        <v>136</v>
      </c>
      <c r="E3524" s="16" t="n">
        <v>3</v>
      </c>
      <c r="F3524" s="16" t="n">
        <v>2307</v>
      </c>
      <c r="G3524" s="16" t="n">
        <v>0.1</v>
      </c>
      <c r="H3524" s="16" t="s">
        <v>236</v>
      </c>
      <c r="I3524" s="16" t="s">
        <v>71</v>
      </c>
      <c r="J3524" s="16" t="n">
        <v>5</v>
      </c>
      <c r="K3524" s="16" t="n">
        <v>4</v>
      </c>
      <c r="L3524" s="16" t="s">
        <v>41</v>
      </c>
      <c r="M3524" s="16" t="str">
        <f aca="false">IF(COUNTIF($A$2:A3524,A3524)&gt;1,"DUPLICATE","")</f>
        <v/>
      </c>
    </row>
    <row r="3525" customFormat="false" ht="15" hidden="false" customHeight="false" outlineLevel="0" collapsed="false">
      <c r="A3525" s="16" t="s">
        <v>4818</v>
      </c>
      <c r="B3525" s="16" t="s">
        <v>4801</v>
      </c>
      <c r="C3525" s="16" t="s">
        <v>4104</v>
      </c>
      <c r="D3525" s="16" t="s">
        <v>219</v>
      </c>
      <c r="E3525" s="16" t="n">
        <v>2</v>
      </c>
      <c r="F3525" s="16" t="n">
        <v>1301</v>
      </c>
      <c r="G3525" s="16" t="n">
        <v>0.2</v>
      </c>
      <c r="H3525" s="16" t="s">
        <v>130</v>
      </c>
      <c r="I3525" s="16" t="s">
        <v>60</v>
      </c>
      <c r="J3525" s="16" t="n">
        <v>3</v>
      </c>
      <c r="K3525" s="16" t="n">
        <v>5</v>
      </c>
      <c r="L3525" s="16" t="s">
        <v>41</v>
      </c>
      <c r="M3525" s="16" t="str">
        <f aca="false">IF(COUNTIF($A$2:A3525,A3525)&gt;1,"DUPLICATE","")</f>
        <v/>
      </c>
    </row>
    <row r="3526" customFormat="false" ht="15" hidden="false" customHeight="false" outlineLevel="0" collapsed="false">
      <c r="A3526" s="16" t="s">
        <v>4819</v>
      </c>
      <c r="B3526" s="16" t="s">
        <v>4801</v>
      </c>
      <c r="C3526" s="16" t="s">
        <v>860</v>
      </c>
      <c r="D3526" s="16" t="s">
        <v>203</v>
      </c>
      <c r="E3526" s="16" t="n">
        <v>1</v>
      </c>
      <c r="F3526" s="16" t="n">
        <v>2598</v>
      </c>
      <c r="G3526" s="16" t="n">
        <v>0.2</v>
      </c>
      <c r="H3526" s="16" t="s">
        <v>112</v>
      </c>
      <c r="I3526" s="16" t="s">
        <v>100</v>
      </c>
      <c r="J3526" s="16" t="n">
        <v>3</v>
      </c>
      <c r="K3526" s="16" t="n">
        <v>5</v>
      </c>
      <c r="L3526" s="16" t="s">
        <v>41</v>
      </c>
      <c r="M3526" s="16" t="str">
        <f aca="false">IF(COUNTIF($A$2:A3526,A3526)&gt;1,"DUPLICATE","")</f>
        <v/>
      </c>
    </row>
    <row r="3527" customFormat="false" ht="15" hidden="false" customHeight="false" outlineLevel="0" collapsed="false">
      <c r="A3527" s="16" t="s">
        <v>4820</v>
      </c>
      <c r="B3527" s="16" t="s">
        <v>4801</v>
      </c>
      <c r="C3527" s="16" t="s">
        <v>3799</v>
      </c>
      <c r="D3527" s="16" t="s">
        <v>341</v>
      </c>
      <c r="E3527" s="16" t="n">
        <v>1</v>
      </c>
      <c r="F3527" s="16" t="n">
        <v>1063</v>
      </c>
      <c r="G3527" s="16" t="n">
        <v>0.3</v>
      </c>
      <c r="H3527" s="16" t="s">
        <v>70</v>
      </c>
      <c r="I3527" s="16" t="s">
        <v>40</v>
      </c>
      <c r="J3527" s="16" t="n">
        <v>6</v>
      </c>
      <c r="K3527" s="16" t="n">
        <v>4</v>
      </c>
      <c r="L3527" s="16" t="s">
        <v>41</v>
      </c>
      <c r="M3527" s="16" t="str">
        <f aca="false">IF(COUNTIF($A$2:A3527,A3527)&gt;1,"DUPLICATE","")</f>
        <v/>
      </c>
    </row>
    <row r="3528" customFormat="false" ht="15" hidden="false" customHeight="false" outlineLevel="0" collapsed="false">
      <c r="A3528" s="16" t="s">
        <v>4821</v>
      </c>
      <c r="B3528" s="16" t="s">
        <v>4801</v>
      </c>
      <c r="C3528" s="16" t="s">
        <v>2006</v>
      </c>
      <c r="D3528" s="16" t="s">
        <v>146</v>
      </c>
      <c r="E3528" s="16" t="n">
        <v>2</v>
      </c>
      <c r="F3528" s="16" t="n">
        <v>455</v>
      </c>
      <c r="G3528" s="16" t="n">
        <v>0.1</v>
      </c>
      <c r="H3528" s="16" t="s">
        <v>70</v>
      </c>
      <c r="I3528" s="16" t="s">
        <v>60</v>
      </c>
      <c r="J3528" s="16" t="n">
        <v>6</v>
      </c>
      <c r="K3528" s="16" t="n">
        <v>2</v>
      </c>
      <c r="L3528" s="16" t="s">
        <v>57</v>
      </c>
      <c r="M3528" s="16" t="str">
        <f aca="false">IF(COUNTIF($A$2:A3528,A3528)&gt;1,"DUPLICATE","")</f>
        <v/>
      </c>
    </row>
    <row r="3529" customFormat="false" ht="15" hidden="false" customHeight="false" outlineLevel="0" collapsed="false">
      <c r="A3529" s="16" t="s">
        <v>4822</v>
      </c>
      <c r="B3529" s="16" t="s">
        <v>4801</v>
      </c>
      <c r="C3529" s="16" t="s">
        <v>153</v>
      </c>
      <c r="D3529" s="16" t="s">
        <v>393</v>
      </c>
      <c r="E3529" s="16" t="n">
        <v>2</v>
      </c>
      <c r="F3529" s="16" t="n">
        <v>492</v>
      </c>
      <c r="G3529" s="16" t="n">
        <v>0.15</v>
      </c>
      <c r="H3529" s="16" t="s">
        <v>39</v>
      </c>
      <c r="I3529" s="16" t="s">
        <v>60</v>
      </c>
      <c r="J3529" s="16" t="n">
        <v>5</v>
      </c>
      <c r="K3529" s="16" t="n">
        <v>4</v>
      </c>
      <c r="L3529" s="16" t="s">
        <v>41</v>
      </c>
      <c r="M3529" s="16" t="str">
        <f aca="false">IF(COUNTIF($A$2:A3529,A3529)&gt;1,"DUPLICATE","")</f>
        <v/>
      </c>
    </row>
    <row r="3530" customFormat="false" ht="15" hidden="false" customHeight="false" outlineLevel="0" collapsed="false">
      <c r="A3530" s="16" t="s">
        <v>4823</v>
      </c>
      <c r="B3530" s="16" t="s">
        <v>4801</v>
      </c>
      <c r="C3530" s="16" t="s">
        <v>2006</v>
      </c>
      <c r="D3530" s="16" t="s">
        <v>203</v>
      </c>
      <c r="E3530" s="16" t="n">
        <v>3</v>
      </c>
      <c r="F3530" s="16" t="n">
        <v>2561</v>
      </c>
      <c r="G3530" s="16" t="n">
        <v>0.15</v>
      </c>
      <c r="H3530" s="16" t="s">
        <v>70</v>
      </c>
      <c r="I3530" s="16" t="s">
        <v>100</v>
      </c>
      <c r="J3530" s="16" t="n">
        <v>5</v>
      </c>
      <c r="K3530" s="16"/>
      <c r="L3530" s="16" t="s">
        <v>41</v>
      </c>
      <c r="M3530" s="16" t="str">
        <f aca="false">IF(COUNTIF($A$2:A3530,A3530)&gt;1,"DUPLICATE","")</f>
        <v/>
      </c>
    </row>
    <row r="3531" customFormat="false" ht="15" hidden="false" customHeight="false" outlineLevel="0" collapsed="false">
      <c r="A3531" s="16" t="s">
        <v>4824</v>
      </c>
      <c r="B3531" s="16" t="s">
        <v>4801</v>
      </c>
      <c r="C3531" s="16" t="s">
        <v>2064</v>
      </c>
      <c r="D3531" s="16" t="s">
        <v>250</v>
      </c>
      <c r="E3531" s="16" t="n">
        <v>3</v>
      </c>
      <c r="F3531" s="16" t="n">
        <v>729</v>
      </c>
      <c r="G3531" s="16" t="n">
        <v>0.4</v>
      </c>
      <c r="H3531" s="16" t="s">
        <v>81</v>
      </c>
      <c r="I3531" s="16" t="s">
        <v>71</v>
      </c>
      <c r="J3531" s="16" t="n">
        <v>5</v>
      </c>
      <c r="K3531" s="16" t="n">
        <v>4</v>
      </c>
      <c r="L3531" s="16" t="s">
        <v>57</v>
      </c>
      <c r="M3531" s="16" t="str">
        <f aca="false">IF(COUNTIF($A$2:A3531,A3531)&gt;1,"DUPLICATE","")</f>
        <v/>
      </c>
    </row>
    <row r="3532" customFormat="false" ht="15" hidden="false" customHeight="false" outlineLevel="0" collapsed="false">
      <c r="A3532" s="16" t="s">
        <v>4825</v>
      </c>
      <c r="B3532" s="16" t="s">
        <v>4801</v>
      </c>
      <c r="C3532" s="16" t="s">
        <v>533</v>
      </c>
      <c r="D3532" s="16" t="s">
        <v>66</v>
      </c>
      <c r="E3532" s="16" t="n">
        <v>2</v>
      </c>
      <c r="F3532" s="16" t="n">
        <v>15182</v>
      </c>
      <c r="G3532" s="16"/>
      <c r="H3532" s="16" t="s">
        <v>70</v>
      </c>
      <c r="I3532" s="16" t="s">
        <v>60</v>
      </c>
      <c r="J3532" s="16" t="n">
        <v>5</v>
      </c>
      <c r="K3532" s="16" t="n">
        <v>3</v>
      </c>
      <c r="L3532" s="16" t="s">
        <v>41</v>
      </c>
      <c r="M3532" s="16" t="str">
        <f aca="false">IF(COUNTIF($A$2:A3532,A3532)&gt;1,"DUPLICATE","")</f>
        <v/>
      </c>
    </row>
    <row r="3533" customFormat="false" ht="15" hidden="false" customHeight="false" outlineLevel="0" collapsed="false">
      <c r="A3533" s="16" t="s">
        <v>4826</v>
      </c>
      <c r="B3533" s="16" t="s">
        <v>4801</v>
      </c>
      <c r="C3533" s="16" t="s">
        <v>969</v>
      </c>
      <c r="D3533" s="16" t="s">
        <v>216</v>
      </c>
      <c r="E3533" s="16" t="n">
        <v>1</v>
      </c>
      <c r="F3533" s="16" t="n">
        <v>883</v>
      </c>
      <c r="G3533" s="16" t="n">
        <v>0.2</v>
      </c>
      <c r="H3533" s="16" t="s">
        <v>89</v>
      </c>
      <c r="I3533" s="16" t="s">
        <v>40</v>
      </c>
      <c r="J3533" s="16" t="n">
        <v>3</v>
      </c>
      <c r="K3533" s="16" t="n">
        <v>5</v>
      </c>
      <c r="L3533" s="16" t="s">
        <v>41</v>
      </c>
      <c r="M3533" s="16" t="str">
        <f aca="false">IF(COUNTIF($A$2:A3533,A3533)&gt;1,"DUPLICATE","")</f>
        <v/>
      </c>
    </row>
    <row r="3534" customFormat="false" ht="15" hidden="false" customHeight="false" outlineLevel="0" collapsed="false">
      <c r="A3534" s="16" t="s">
        <v>4827</v>
      </c>
      <c r="B3534" s="16" t="s">
        <v>4801</v>
      </c>
      <c r="C3534" s="16" t="s">
        <v>515</v>
      </c>
      <c r="D3534" s="16" t="s">
        <v>92</v>
      </c>
      <c r="E3534" s="16" t="n">
        <v>2</v>
      </c>
      <c r="F3534" s="16" t="n">
        <v>4062</v>
      </c>
      <c r="G3534" s="16" t="n">
        <v>0.15</v>
      </c>
      <c r="H3534" s="16" t="s">
        <v>39</v>
      </c>
      <c r="I3534" s="16" t="s">
        <v>60</v>
      </c>
      <c r="J3534" s="16" t="n">
        <v>5</v>
      </c>
      <c r="K3534" s="16" t="n">
        <v>3</v>
      </c>
      <c r="L3534" s="16" t="s">
        <v>57</v>
      </c>
      <c r="M3534" s="16" t="str">
        <f aca="false">IF(COUNTIF($A$2:A3534,A3534)&gt;1,"DUPLICATE","")</f>
        <v/>
      </c>
    </row>
    <row r="3535" customFormat="false" ht="15" hidden="false" customHeight="false" outlineLevel="0" collapsed="false">
      <c r="A3535" s="16" t="s">
        <v>4828</v>
      </c>
      <c r="B3535" s="16" t="s">
        <v>4801</v>
      </c>
      <c r="C3535" s="16" t="s">
        <v>1528</v>
      </c>
      <c r="D3535" s="16" t="s">
        <v>173</v>
      </c>
      <c r="E3535" s="16" t="n">
        <v>2</v>
      </c>
      <c r="F3535" s="16" t="n">
        <v>1212</v>
      </c>
      <c r="G3535" s="16" t="n">
        <v>0.15</v>
      </c>
      <c r="H3535" s="16" t="s">
        <v>112</v>
      </c>
      <c r="I3535" s="16" t="s">
        <v>60</v>
      </c>
      <c r="J3535" s="16" t="n">
        <v>3</v>
      </c>
      <c r="K3535" s="16" t="n">
        <v>5</v>
      </c>
      <c r="L3535" s="16" t="s">
        <v>41</v>
      </c>
      <c r="M3535" s="16" t="str">
        <f aca="false">IF(COUNTIF($A$2:A3535,A3535)&gt;1,"DUPLICATE","")</f>
        <v/>
      </c>
    </row>
    <row r="3536" customFormat="false" ht="15" hidden="false" customHeight="false" outlineLevel="0" collapsed="false">
      <c r="A3536" s="16" t="s">
        <v>4829</v>
      </c>
      <c r="B3536" s="16" t="s">
        <v>4801</v>
      </c>
      <c r="C3536" s="16" t="s">
        <v>923</v>
      </c>
      <c r="D3536" s="16" t="s">
        <v>115</v>
      </c>
      <c r="E3536" s="16" t="n">
        <v>3</v>
      </c>
      <c r="F3536" s="16" t="n">
        <v>290</v>
      </c>
      <c r="G3536" s="16" t="n">
        <v>0.15</v>
      </c>
      <c r="H3536" s="16" t="s">
        <v>130</v>
      </c>
      <c r="I3536" s="16" t="s">
        <v>40</v>
      </c>
      <c r="J3536" s="16" t="n">
        <v>5</v>
      </c>
      <c r="K3536" s="16" t="n">
        <v>3</v>
      </c>
      <c r="L3536" s="16" t="s">
        <v>57</v>
      </c>
      <c r="M3536" s="16" t="str">
        <f aca="false">IF(COUNTIF($A$2:A3536,A3536)&gt;1,"DUPLICATE","")</f>
        <v/>
      </c>
    </row>
    <row r="3537" customFormat="false" ht="15" hidden="false" customHeight="false" outlineLevel="0" collapsed="false">
      <c r="A3537" s="16" t="s">
        <v>4830</v>
      </c>
      <c r="B3537" s="16" t="s">
        <v>4801</v>
      </c>
      <c r="C3537" s="16" t="s">
        <v>630</v>
      </c>
      <c r="D3537" s="16" t="s">
        <v>232</v>
      </c>
      <c r="E3537" s="16" t="n">
        <v>2</v>
      </c>
      <c r="F3537" s="16" t="n">
        <v>2050</v>
      </c>
      <c r="G3537" s="16" t="n">
        <v>0.15</v>
      </c>
      <c r="H3537" s="16" t="s">
        <v>112</v>
      </c>
      <c r="I3537" s="16" t="s">
        <v>60</v>
      </c>
      <c r="J3537" s="16" t="n">
        <v>6</v>
      </c>
      <c r="K3537" s="16" t="n">
        <v>4</v>
      </c>
      <c r="L3537" s="16" t="s">
        <v>41</v>
      </c>
      <c r="M3537" s="16" t="str">
        <f aca="false">IF(COUNTIF($A$2:A3537,A3537)&gt;1,"DUPLICATE","")</f>
        <v/>
      </c>
    </row>
    <row r="3538" customFormat="false" ht="15" hidden="false" customHeight="false" outlineLevel="0" collapsed="false">
      <c r="A3538" s="16" t="s">
        <v>4831</v>
      </c>
      <c r="B3538" s="16" t="s">
        <v>4832</v>
      </c>
      <c r="C3538" s="16" t="s">
        <v>515</v>
      </c>
      <c r="D3538" s="16" t="s">
        <v>721</v>
      </c>
      <c r="E3538" s="16" t="n">
        <v>3</v>
      </c>
      <c r="F3538" s="16" t="n">
        <v>509</v>
      </c>
      <c r="G3538" s="16" t="n">
        <v>0.2</v>
      </c>
      <c r="H3538" s="16" t="s">
        <v>39</v>
      </c>
      <c r="I3538" s="16" t="s">
        <v>71</v>
      </c>
      <c r="J3538" s="16" t="n">
        <v>5</v>
      </c>
      <c r="K3538" s="16" t="n">
        <v>4</v>
      </c>
      <c r="L3538" s="16" t="s">
        <v>41</v>
      </c>
      <c r="M3538" s="16" t="str">
        <f aca="false">IF(COUNTIF($A$2:A3538,A3538)&gt;1,"DUPLICATE","")</f>
        <v/>
      </c>
    </row>
    <row r="3539" customFormat="false" ht="15" hidden="false" customHeight="false" outlineLevel="0" collapsed="false">
      <c r="A3539" s="16" t="s">
        <v>4833</v>
      </c>
      <c r="B3539" s="16" t="s">
        <v>4832</v>
      </c>
      <c r="C3539" s="16" t="s">
        <v>1334</v>
      </c>
      <c r="D3539" s="16" t="s">
        <v>262</v>
      </c>
      <c r="E3539" s="16" t="n">
        <v>1</v>
      </c>
      <c r="F3539" s="16" t="n">
        <v>813</v>
      </c>
      <c r="G3539" s="16" t="n">
        <v>0.2</v>
      </c>
      <c r="H3539" s="16" t="s">
        <v>112</v>
      </c>
      <c r="I3539" s="16" t="s">
        <v>60</v>
      </c>
      <c r="J3539" s="16" t="n">
        <v>5</v>
      </c>
      <c r="K3539" s="16" t="n">
        <v>4</v>
      </c>
      <c r="L3539" s="16" t="s">
        <v>41</v>
      </c>
      <c r="M3539" s="16" t="str">
        <f aca="false">IF(COUNTIF($A$2:A3539,A3539)&gt;1,"DUPLICATE","")</f>
        <v/>
      </c>
    </row>
    <row r="3540" customFormat="false" ht="15" hidden="false" customHeight="false" outlineLevel="0" collapsed="false">
      <c r="A3540" s="16" t="s">
        <v>4833</v>
      </c>
      <c r="B3540" s="16" t="s">
        <v>4832</v>
      </c>
      <c r="C3540" s="16" t="s">
        <v>1334</v>
      </c>
      <c r="D3540" s="16" t="s">
        <v>262</v>
      </c>
      <c r="E3540" s="16" t="n">
        <v>1</v>
      </c>
      <c r="F3540" s="16" t="n">
        <v>813</v>
      </c>
      <c r="G3540" s="16" t="n">
        <v>0.2</v>
      </c>
      <c r="H3540" s="16" t="s">
        <v>112</v>
      </c>
      <c r="I3540" s="16" t="s">
        <v>60</v>
      </c>
      <c r="J3540" s="16" t="n">
        <v>5</v>
      </c>
      <c r="K3540" s="16" t="n">
        <v>4</v>
      </c>
      <c r="L3540" s="16" t="s">
        <v>41</v>
      </c>
      <c r="M3540" s="16" t="str">
        <f aca="false">IF(COUNTIF($A$2:A3540,A3540)&gt;1,"DUPLICATE","")</f>
        <v>DUPLICATE</v>
      </c>
    </row>
    <row r="3541" customFormat="false" ht="15" hidden="false" customHeight="false" outlineLevel="0" collapsed="false">
      <c r="A3541" s="16" t="s">
        <v>4834</v>
      </c>
      <c r="B3541" s="16" t="s">
        <v>4832</v>
      </c>
      <c r="C3541" s="16" t="s">
        <v>568</v>
      </c>
      <c r="D3541" s="16" t="s">
        <v>51</v>
      </c>
      <c r="E3541" s="16" t="n">
        <v>4</v>
      </c>
      <c r="F3541" s="16" t="n">
        <v>2391</v>
      </c>
      <c r="G3541" s="16" t="n">
        <v>0.15</v>
      </c>
      <c r="H3541" s="16" t="s">
        <v>130</v>
      </c>
      <c r="I3541" s="16" t="s">
        <v>40</v>
      </c>
      <c r="J3541" s="16" t="n">
        <v>4</v>
      </c>
      <c r="K3541" s="16" t="n">
        <v>5</v>
      </c>
      <c r="L3541" s="16" t="s">
        <v>41</v>
      </c>
      <c r="M3541" s="16" t="str">
        <f aca="false">IF(COUNTIF($A$2:A3541,A3541)&gt;1,"DUPLICATE","")</f>
        <v/>
      </c>
    </row>
    <row r="3542" customFormat="false" ht="15" hidden="false" customHeight="false" outlineLevel="0" collapsed="false">
      <c r="A3542" s="16" t="s">
        <v>4835</v>
      </c>
      <c r="B3542" s="16" t="s">
        <v>4832</v>
      </c>
      <c r="C3542" s="16" t="s">
        <v>1552</v>
      </c>
      <c r="D3542" s="16" t="s">
        <v>108</v>
      </c>
      <c r="E3542" s="16" t="n">
        <v>1</v>
      </c>
      <c r="F3542" s="16" t="n">
        <v>3361</v>
      </c>
      <c r="G3542" s="16" t="n">
        <v>0.25</v>
      </c>
      <c r="H3542" s="16" t="s">
        <v>130</v>
      </c>
      <c r="I3542" s="16" t="s">
        <v>60</v>
      </c>
      <c r="J3542" s="16" t="n">
        <v>4</v>
      </c>
      <c r="K3542" s="16" t="n">
        <v>5</v>
      </c>
      <c r="L3542" s="16" t="s">
        <v>41</v>
      </c>
      <c r="M3542" s="16" t="str">
        <f aca="false">IF(COUNTIF($A$2:A3542,A3542)&gt;1,"DUPLICATE","")</f>
        <v/>
      </c>
    </row>
    <row r="3543" customFormat="false" ht="15" hidden="false" customHeight="false" outlineLevel="0" collapsed="false">
      <c r="A3543" s="16" t="s">
        <v>4836</v>
      </c>
      <c r="B3543" s="16" t="s">
        <v>4832</v>
      </c>
      <c r="C3543" s="16" t="s">
        <v>1596</v>
      </c>
      <c r="D3543" s="16" t="s">
        <v>232</v>
      </c>
      <c r="E3543" s="16" t="n">
        <v>1</v>
      </c>
      <c r="F3543" s="16" t="s">
        <v>4837</v>
      </c>
      <c r="G3543" s="16" t="n">
        <v>0.25</v>
      </c>
      <c r="H3543" s="16" t="s">
        <v>81</v>
      </c>
      <c r="I3543" s="16" t="s">
        <v>40</v>
      </c>
      <c r="J3543" s="16" t="n">
        <v>7</v>
      </c>
      <c r="K3543" s="16" t="n">
        <v>3</v>
      </c>
      <c r="L3543" s="16" t="s">
        <v>41</v>
      </c>
      <c r="M3543" s="16" t="str">
        <f aca="false">IF(COUNTIF($A$2:A3543,A3543)&gt;1,"DUPLICATE","")</f>
        <v/>
      </c>
    </row>
    <row r="3544" customFormat="false" ht="15" hidden="false" customHeight="false" outlineLevel="0" collapsed="false">
      <c r="A3544" s="16" t="s">
        <v>4838</v>
      </c>
      <c r="B3544" s="16" t="s">
        <v>4832</v>
      </c>
      <c r="C3544" s="16" t="s">
        <v>258</v>
      </c>
      <c r="D3544" s="16" t="s">
        <v>45</v>
      </c>
      <c r="E3544" s="16" t="n">
        <v>5</v>
      </c>
      <c r="F3544" s="16" t="n">
        <v>300</v>
      </c>
      <c r="G3544" s="16" t="n">
        <v>0.4</v>
      </c>
      <c r="H3544" s="16" t="s">
        <v>46</v>
      </c>
      <c r="I3544" s="16" t="s">
        <v>71</v>
      </c>
      <c r="J3544" s="16" t="n">
        <v>5</v>
      </c>
      <c r="K3544" s="16" t="n">
        <v>5</v>
      </c>
      <c r="L3544" s="16" t="s">
        <v>41</v>
      </c>
      <c r="M3544" s="16" t="str">
        <f aca="false">IF(COUNTIF($A$2:A3544,A3544)&gt;1,"DUPLICATE","")</f>
        <v/>
      </c>
    </row>
    <row r="3545" customFormat="false" ht="15" hidden="false" customHeight="false" outlineLevel="0" collapsed="false">
      <c r="A3545" s="16" t="s">
        <v>4839</v>
      </c>
      <c r="B3545" s="16" t="s">
        <v>4832</v>
      </c>
      <c r="C3545" s="16" t="s">
        <v>3390</v>
      </c>
      <c r="D3545" s="16" t="s">
        <v>250</v>
      </c>
      <c r="E3545" s="16" t="n">
        <v>1</v>
      </c>
      <c r="F3545" s="16" t="n">
        <v>719</v>
      </c>
      <c r="G3545" s="16" t="n">
        <v>0.1</v>
      </c>
      <c r="H3545" s="16" t="s">
        <v>483</v>
      </c>
      <c r="I3545" s="16" t="s">
        <v>60</v>
      </c>
      <c r="J3545" s="16" t="n">
        <v>6</v>
      </c>
      <c r="K3545" s="16" t="n">
        <v>5</v>
      </c>
      <c r="L3545" s="16" t="s">
        <v>41</v>
      </c>
      <c r="M3545" s="16" t="str">
        <f aca="false">IF(COUNTIF($A$2:A3545,A3545)&gt;1,"DUPLICATE","")</f>
        <v/>
      </c>
    </row>
    <row r="3546" customFormat="false" ht="15" hidden="false" customHeight="false" outlineLevel="0" collapsed="false">
      <c r="A3546" s="16" t="s">
        <v>4840</v>
      </c>
      <c r="B3546" s="16" t="s">
        <v>4832</v>
      </c>
      <c r="C3546" s="16" t="s">
        <v>2076</v>
      </c>
      <c r="D3546" s="16" t="s">
        <v>203</v>
      </c>
      <c r="E3546" s="16" t="n">
        <v>3</v>
      </c>
      <c r="F3546" s="16" t="n">
        <v>2581</v>
      </c>
      <c r="G3546" s="16" t="n">
        <v>0.3</v>
      </c>
      <c r="H3546" s="16" t="s">
        <v>208</v>
      </c>
      <c r="I3546" s="16" t="s">
        <v>60</v>
      </c>
      <c r="J3546" s="16" t="n">
        <v>7</v>
      </c>
      <c r="K3546" s="16" t="n">
        <v>4</v>
      </c>
      <c r="L3546" s="16" t="s">
        <v>41</v>
      </c>
      <c r="M3546" s="16" t="str">
        <f aca="false">IF(COUNTIF($A$2:A3546,A3546)&gt;1,"DUPLICATE","")</f>
        <v/>
      </c>
    </row>
    <row r="3547" customFormat="false" ht="15" hidden="false" customHeight="false" outlineLevel="0" collapsed="false">
      <c r="A3547" s="16" t="s">
        <v>4841</v>
      </c>
      <c r="B3547" s="16" t="s">
        <v>4832</v>
      </c>
      <c r="C3547" s="16" t="s">
        <v>370</v>
      </c>
      <c r="D3547" s="16" t="s">
        <v>119</v>
      </c>
      <c r="E3547" s="16" t="n">
        <v>2</v>
      </c>
      <c r="F3547" s="16" t="n">
        <v>252</v>
      </c>
      <c r="G3547" s="16" t="n">
        <v>0.25</v>
      </c>
      <c r="H3547" s="16" t="s">
        <v>130</v>
      </c>
      <c r="I3547" s="16" t="s">
        <v>100</v>
      </c>
      <c r="J3547" s="16" t="n">
        <v>4</v>
      </c>
      <c r="K3547" s="16" t="n">
        <v>4</v>
      </c>
      <c r="L3547" s="16" t="s">
        <v>41</v>
      </c>
      <c r="M3547" s="16" t="str">
        <f aca="false">IF(COUNTIF($A$2:A3547,A3547)&gt;1,"DUPLICATE","")</f>
        <v/>
      </c>
    </row>
    <row r="3548" customFormat="false" ht="15" hidden="false" customHeight="false" outlineLevel="0" collapsed="false">
      <c r="A3548" s="16" t="s">
        <v>4842</v>
      </c>
      <c r="B3548" s="16" t="s">
        <v>4832</v>
      </c>
      <c r="C3548" s="16" t="s">
        <v>59</v>
      </c>
      <c r="D3548" s="16" t="s">
        <v>440</v>
      </c>
      <c r="E3548" s="16" t="n">
        <v>2</v>
      </c>
      <c r="F3548" s="16" t="n">
        <v>1447</v>
      </c>
      <c r="G3548" s="16" t="n">
        <v>0.1</v>
      </c>
      <c r="H3548" s="16" t="s">
        <v>46</v>
      </c>
      <c r="I3548" s="16"/>
      <c r="J3548" s="16" t="n">
        <v>5</v>
      </c>
      <c r="K3548" s="16" t="n">
        <v>4</v>
      </c>
      <c r="L3548" s="16" t="s">
        <v>41</v>
      </c>
      <c r="M3548" s="16" t="str">
        <f aca="false">IF(COUNTIF($A$2:A3548,A3548)&gt;1,"DUPLICATE","")</f>
        <v/>
      </c>
    </row>
    <row r="3549" customFormat="false" ht="15" hidden="false" customHeight="false" outlineLevel="0" collapsed="false">
      <c r="A3549" s="16" t="s">
        <v>4843</v>
      </c>
      <c r="B3549" s="16" t="s">
        <v>4832</v>
      </c>
      <c r="C3549" s="16" t="s">
        <v>1157</v>
      </c>
      <c r="D3549" s="16" t="s">
        <v>341</v>
      </c>
      <c r="E3549" s="16" t="n">
        <v>1</v>
      </c>
      <c r="F3549" s="16" t="n">
        <v>1086</v>
      </c>
      <c r="G3549" s="16" t="n">
        <v>0.1</v>
      </c>
      <c r="H3549" s="16" t="s">
        <v>130</v>
      </c>
      <c r="I3549" s="16" t="s">
        <v>71</v>
      </c>
      <c r="J3549" s="16" t="n">
        <v>4</v>
      </c>
      <c r="K3549" s="16" t="n">
        <v>4</v>
      </c>
      <c r="L3549" s="16" t="s">
        <v>41</v>
      </c>
      <c r="M3549" s="16" t="str">
        <f aca="false">IF(COUNTIF($A$2:A3549,A3549)&gt;1,"DUPLICATE","")</f>
        <v/>
      </c>
    </row>
    <row r="3550" customFormat="false" ht="15" hidden="false" customHeight="false" outlineLevel="0" collapsed="false">
      <c r="A3550" s="16" t="s">
        <v>4844</v>
      </c>
      <c r="B3550" s="16" t="s">
        <v>4832</v>
      </c>
      <c r="C3550" s="16" t="s">
        <v>307</v>
      </c>
      <c r="D3550" s="16" t="s">
        <v>412</v>
      </c>
      <c r="E3550" s="16" t="n">
        <v>1</v>
      </c>
      <c r="F3550" s="16" t="n">
        <v>1032</v>
      </c>
      <c r="G3550" s="16" t="n">
        <v>0.2</v>
      </c>
      <c r="H3550" s="16" t="s">
        <v>483</v>
      </c>
      <c r="I3550" s="16" t="s">
        <v>71</v>
      </c>
      <c r="J3550" s="16" t="n">
        <v>4</v>
      </c>
      <c r="K3550" s="16" t="n">
        <v>4</v>
      </c>
      <c r="L3550" s="16" t="s">
        <v>41</v>
      </c>
      <c r="M3550" s="16" t="str">
        <f aca="false">IF(COUNTIF($A$2:A3550,A3550)&gt;1,"DUPLICATE","")</f>
        <v/>
      </c>
    </row>
    <row r="3551" customFormat="false" ht="15" hidden="false" customHeight="false" outlineLevel="0" collapsed="false">
      <c r="A3551" s="16" t="s">
        <v>4845</v>
      </c>
      <c r="B3551" s="16" t="s">
        <v>4832</v>
      </c>
      <c r="C3551" s="16" t="s">
        <v>3088</v>
      </c>
      <c r="D3551" s="16" t="s">
        <v>396</v>
      </c>
      <c r="E3551" s="16" t="n">
        <v>2</v>
      </c>
      <c r="F3551" s="16" t="n">
        <v>5322</v>
      </c>
      <c r="G3551" s="16" t="n">
        <v>0.1</v>
      </c>
      <c r="H3551" s="16" t="s">
        <v>67</v>
      </c>
      <c r="I3551" s="16" t="s">
        <v>47</v>
      </c>
      <c r="J3551" s="16" t="n">
        <v>5</v>
      </c>
      <c r="K3551" s="16" t="n">
        <v>4</v>
      </c>
      <c r="L3551" s="16" t="s">
        <v>41</v>
      </c>
      <c r="M3551" s="16" t="str">
        <f aca="false">IF(COUNTIF($A$2:A3551,A3551)&gt;1,"DUPLICATE","")</f>
        <v/>
      </c>
    </row>
    <row r="3552" customFormat="false" ht="15" hidden="false" customHeight="false" outlineLevel="0" collapsed="false">
      <c r="A3552" s="16" t="s">
        <v>4846</v>
      </c>
      <c r="B3552" s="16" t="s">
        <v>4832</v>
      </c>
      <c r="C3552" s="16" t="s">
        <v>2012</v>
      </c>
      <c r="D3552" s="16" t="s">
        <v>203</v>
      </c>
      <c r="E3552" s="16" t="n">
        <v>2</v>
      </c>
      <c r="F3552" s="16" t="n">
        <v>2397</v>
      </c>
      <c r="G3552" s="16" t="n">
        <v>0.25</v>
      </c>
      <c r="H3552" s="16" t="s">
        <v>477</v>
      </c>
      <c r="I3552" s="16" t="s">
        <v>40</v>
      </c>
      <c r="J3552" s="16" t="n">
        <v>6</v>
      </c>
      <c r="K3552" s="16" t="n">
        <v>2</v>
      </c>
      <c r="L3552" s="16" t="s">
        <v>57</v>
      </c>
      <c r="M3552" s="16" t="str">
        <f aca="false">IF(COUNTIF($A$2:A3552,A3552)&gt;1,"DUPLICATE","")</f>
        <v/>
      </c>
    </row>
    <row r="3553" customFormat="false" ht="15" hidden="false" customHeight="false" outlineLevel="0" collapsed="false">
      <c r="A3553" s="16" t="s">
        <v>4847</v>
      </c>
      <c r="B3553" s="16" t="s">
        <v>4832</v>
      </c>
      <c r="C3553" s="16" t="s">
        <v>841</v>
      </c>
      <c r="D3553" s="16" t="s">
        <v>63</v>
      </c>
      <c r="E3553" s="16" t="n">
        <v>1</v>
      </c>
      <c r="F3553" s="16" t="n">
        <v>1458</v>
      </c>
      <c r="G3553" s="16" t="n">
        <v>0.1</v>
      </c>
      <c r="H3553" s="16" t="s">
        <v>46</v>
      </c>
      <c r="I3553" s="16" t="s">
        <v>40</v>
      </c>
      <c r="J3553" s="16" t="n">
        <v>4</v>
      </c>
      <c r="K3553" s="16" t="n">
        <v>5</v>
      </c>
      <c r="L3553" s="16" t="s">
        <v>41</v>
      </c>
      <c r="M3553" s="16" t="str">
        <f aca="false">IF(COUNTIF($A$2:A3553,A3553)&gt;1,"DUPLICATE","")</f>
        <v/>
      </c>
    </row>
    <row r="3554" customFormat="false" ht="15" hidden="false" customHeight="false" outlineLevel="0" collapsed="false">
      <c r="A3554" s="16" t="s">
        <v>4848</v>
      </c>
      <c r="B3554" s="16" t="s">
        <v>4849</v>
      </c>
      <c r="C3554" s="16" t="s">
        <v>366</v>
      </c>
      <c r="D3554" s="16" t="s">
        <v>160</v>
      </c>
      <c r="E3554" s="16" t="n">
        <v>2</v>
      </c>
      <c r="F3554" s="16" t="n">
        <v>1756</v>
      </c>
      <c r="G3554" s="16" t="n">
        <v>0.1</v>
      </c>
      <c r="H3554" s="16" t="s">
        <v>208</v>
      </c>
      <c r="I3554" s="16" t="s">
        <v>100</v>
      </c>
      <c r="J3554" s="16" t="n">
        <v>5</v>
      </c>
      <c r="K3554" s="16" t="n">
        <v>4</v>
      </c>
      <c r="L3554" s="16" t="s">
        <v>41</v>
      </c>
      <c r="M3554" s="16" t="str">
        <f aca="false">IF(COUNTIF($A$2:A3554,A3554)&gt;1,"DUPLICATE","")</f>
        <v/>
      </c>
    </row>
    <row r="3555" customFormat="false" ht="15" hidden="false" customHeight="false" outlineLevel="0" collapsed="false">
      <c r="A3555" s="16" t="s">
        <v>4850</v>
      </c>
      <c r="B3555" s="16" t="s">
        <v>4849</v>
      </c>
      <c r="C3555" s="16" t="s">
        <v>1482</v>
      </c>
      <c r="D3555" s="16" t="s">
        <v>55</v>
      </c>
      <c r="E3555" s="16" t="n">
        <v>1</v>
      </c>
      <c r="F3555" s="16" t="n">
        <v>1944</v>
      </c>
      <c r="G3555" s="16" t="n">
        <v>0.15</v>
      </c>
      <c r="H3555" s="16" t="s">
        <v>56</v>
      </c>
      <c r="I3555" s="16" t="s">
        <v>100</v>
      </c>
      <c r="J3555" s="16" t="n">
        <v>6</v>
      </c>
      <c r="K3555" s="16" t="n">
        <v>3</v>
      </c>
      <c r="L3555" s="16" t="s">
        <v>41</v>
      </c>
      <c r="M3555" s="16" t="str">
        <f aca="false">IF(COUNTIF($A$2:A3555,A3555)&gt;1,"DUPLICATE","")</f>
        <v/>
      </c>
    </row>
    <row r="3556" customFormat="false" ht="15" hidden="false" customHeight="false" outlineLevel="0" collapsed="false">
      <c r="A3556" s="16" t="s">
        <v>4851</v>
      </c>
      <c r="B3556" s="16" t="s">
        <v>4849</v>
      </c>
      <c r="C3556" s="16" t="s">
        <v>720</v>
      </c>
      <c r="D3556" s="16" t="s">
        <v>216</v>
      </c>
      <c r="E3556" s="16" t="n">
        <v>4</v>
      </c>
      <c r="F3556" s="16" t="n">
        <v>942</v>
      </c>
      <c r="G3556" s="16" t="n">
        <v>0.25</v>
      </c>
      <c r="H3556" s="16" t="s">
        <v>112</v>
      </c>
      <c r="I3556" s="16" t="s">
        <v>47</v>
      </c>
      <c r="J3556" s="16" t="n">
        <v>4</v>
      </c>
      <c r="K3556" s="16" t="n">
        <v>5</v>
      </c>
      <c r="L3556" s="16" t="s">
        <v>41</v>
      </c>
      <c r="M3556" s="16" t="str">
        <f aca="false">IF(COUNTIF($A$2:A3556,A3556)&gt;1,"DUPLICATE","")</f>
        <v/>
      </c>
    </row>
    <row r="3557" customFormat="false" ht="15" hidden="false" customHeight="false" outlineLevel="0" collapsed="false">
      <c r="A3557" s="16" t="s">
        <v>4852</v>
      </c>
      <c r="B3557" s="16" t="s">
        <v>4849</v>
      </c>
      <c r="C3557" s="16" t="s">
        <v>1133</v>
      </c>
      <c r="D3557" s="16" t="s">
        <v>63</v>
      </c>
      <c r="E3557" s="16" t="n">
        <v>1</v>
      </c>
      <c r="F3557" s="16" t="n">
        <v>1529</v>
      </c>
      <c r="G3557" s="16" t="n">
        <v>0.15</v>
      </c>
      <c r="H3557" s="16" t="s">
        <v>70</v>
      </c>
      <c r="I3557" s="16" t="s">
        <v>100</v>
      </c>
      <c r="J3557" s="16" t="n">
        <v>7</v>
      </c>
      <c r="K3557" s="16" t="n">
        <v>5</v>
      </c>
      <c r="L3557" s="16" t="s">
        <v>41</v>
      </c>
      <c r="M3557" s="16" t="str">
        <f aca="false">IF(COUNTIF($A$2:A3557,A3557)&gt;1,"DUPLICATE","")</f>
        <v/>
      </c>
    </row>
    <row r="3558" customFormat="false" ht="15" hidden="false" customHeight="false" outlineLevel="0" collapsed="false">
      <c r="A3558" s="16" t="s">
        <v>4853</v>
      </c>
      <c r="B3558" s="16" t="s">
        <v>4849</v>
      </c>
      <c r="C3558" s="16" t="s">
        <v>415</v>
      </c>
      <c r="D3558" s="16" t="s">
        <v>300</v>
      </c>
      <c r="E3558" s="16" t="n">
        <v>2</v>
      </c>
      <c r="F3558" s="16" t="n">
        <v>2490</v>
      </c>
      <c r="G3558" s="16" t="n">
        <v>0.15</v>
      </c>
      <c r="H3558" s="16" t="s">
        <v>67</v>
      </c>
      <c r="I3558" s="16" t="s">
        <v>60</v>
      </c>
      <c r="J3558" s="16" t="n">
        <v>4</v>
      </c>
      <c r="K3558" s="16" t="n">
        <v>3</v>
      </c>
      <c r="L3558" s="16" t="s">
        <v>57</v>
      </c>
      <c r="M3558" s="16" t="str">
        <f aca="false">IF(COUNTIF($A$2:A3558,A3558)&gt;1,"DUPLICATE","")</f>
        <v/>
      </c>
    </row>
    <row r="3559" customFormat="false" ht="15" hidden="false" customHeight="false" outlineLevel="0" collapsed="false">
      <c r="A3559" s="16" t="s">
        <v>4854</v>
      </c>
      <c r="B3559" s="16" t="s">
        <v>4849</v>
      </c>
      <c r="C3559" s="16" t="s">
        <v>376</v>
      </c>
      <c r="D3559" s="16" t="s">
        <v>225</v>
      </c>
      <c r="E3559" s="16" t="n">
        <v>2</v>
      </c>
      <c r="F3559" s="16" t="n">
        <v>383</v>
      </c>
      <c r="G3559" s="16" t="n">
        <v>0.25</v>
      </c>
      <c r="H3559" s="16" t="s">
        <v>67</v>
      </c>
      <c r="I3559" s="16" t="s">
        <v>60</v>
      </c>
      <c r="J3559" s="16" t="n">
        <v>4</v>
      </c>
      <c r="K3559" s="16" t="n">
        <v>4</v>
      </c>
      <c r="L3559" s="16" t="s">
        <v>41</v>
      </c>
      <c r="M3559" s="16" t="str">
        <f aca="false">IF(COUNTIF($A$2:A3559,A3559)&gt;1,"DUPLICATE","")</f>
        <v/>
      </c>
    </row>
    <row r="3560" customFormat="false" ht="15" hidden="false" customHeight="false" outlineLevel="0" collapsed="false">
      <c r="A3560" s="16" t="s">
        <v>4855</v>
      </c>
      <c r="B3560" s="16" t="s">
        <v>4849</v>
      </c>
      <c r="C3560" s="16" t="s">
        <v>1142</v>
      </c>
      <c r="D3560" s="16" t="s">
        <v>173</v>
      </c>
      <c r="E3560" s="16" t="n">
        <v>2</v>
      </c>
      <c r="F3560" s="16" t="n">
        <v>1256</v>
      </c>
      <c r="G3560" s="16" t="n">
        <v>0.1</v>
      </c>
      <c r="H3560" s="16" t="s">
        <v>527</v>
      </c>
      <c r="I3560" s="16" t="s">
        <v>71</v>
      </c>
      <c r="J3560" s="16" t="n">
        <v>5</v>
      </c>
      <c r="K3560" s="16" t="n">
        <v>5</v>
      </c>
      <c r="L3560" s="16" t="s">
        <v>41</v>
      </c>
      <c r="M3560" s="16" t="str">
        <f aca="false">IF(COUNTIF($A$2:A3560,A3560)&gt;1,"DUPLICATE","")</f>
        <v/>
      </c>
    </row>
    <row r="3561" customFormat="false" ht="15" hidden="false" customHeight="false" outlineLevel="0" collapsed="false">
      <c r="A3561" s="16" t="s">
        <v>4856</v>
      </c>
      <c r="B3561" s="16" t="s">
        <v>4849</v>
      </c>
      <c r="C3561" s="16" t="s">
        <v>1244</v>
      </c>
      <c r="D3561" s="16" t="s">
        <v>203</v>
      </c>
      <c r="E3561" s="16" t="n">
        <v>1</v>
      </c>
      <c r="F3561" s="16" t="n">
        <v>2585</v>
      </c>
      <c r="G3561" s="16" t="n">
        <v>0.2</v>
      </c>
      <c r="H3561" s="16" t="s">
        <v>560</v>
      </c>
      <c r="I3561" s="16" t="s">
        <v>40</v>
      </c>
      <c r="J3561" s="16" t="n">
        <v>3</v>
      </c>
      <c r="K3561" s="16" t="n">
        <v>5</v>
      </c>
      <c r="L3561" s="16" t="s">
        <v>41</v>
      </c>
      <c r="M3561" s="16" t="str">
        <f aca="false">IF(COUNTIF($A$2:A3561,A3561)&gt;1,"DUPLICATE","")</f>
        <v/>
      </c>
    </row>
    <row r="3562" customFormat="false" ht="15" hidden="false" customHeight="false" outlineLevel="0" collapsed="false">
      <c r="A3562" s="16" t="s">
        <v>4857</v>
      </c>
      <c r="B3562" s="16" t="s">
        <v>4849</v>
      </c>
      <c r="C3562" s="16" t="s">
        <v>780</v>
      </c>
      <c r="D3562" s="16" t="s">
        <v>721</v>
      </c>
      <c r="E3562" s="16" t="n">
        <v>1</v>
      </c>
      <c r="F3562" s="16" t="n">
        <v>476</v>
      </c>
      <c r="G3562" s="16" t="n">
        <v>0.1</v>
      </c>
      <c r="H3562" s="16" t="s">
        <v>39</v>
      </c>
      <c r="I3562" s="16" t="s">
        <v>71</v>
      </c>
      <c r="J3562" s="16" t="n">
        <v>4</v>
      </c>
      <c r="K3562" s="16" t="n">
        <v>4</v>
      </c>
      <c r="L3562" s="16" t="s">
        <v>41</v>
      </c>
      <c r="M3562" s="16" t="str">
        <f aca="false">IF(COUNTIF($A$2:A3562,A3562)&gt;1,"DUPLICATE","")</f>
        <v/>
      </c>
    </row>
    <row r="3563" customFormat="false" ht="15" hidden="false" customHeight="false" outlineLevel="0" collapsed="false">
      <c r="A3563" s="16" t="s">
        <v>4858</v>
      </c>
      <c r="B3563" s="16" t="s">
        <v>4849</v>
      </c>
      <c r="C3563" s="16" t="s">
        <v>555</v>
      </c>
      <c r="D3563" s="16" t="s">
        <v>45</v>
      </c>
      <c r="E3563" s="16" t="n">
        <v>1</v>
      </c>
      <c r="F3563" s="16" t="n">
        <v>297</v>
      </c>
      <c r="G3563" s="16" t="n">
        <v>0.2</v>
      </c>
      <c r="H3563" s="16" t="s">
        <v>112</v>
      </c>
      <c r="I3563" s="16" t="s">
        <v>60</v>
      </c>
      <c r="J3563" s="16" t="n">
        <v>3</v>
      </c>
      <c r="K3563" s="16" t="n">
        <v>4</v>
      </c>
      <c r="L3563" s="16" t="s">
        <v>41</v>
      </c>
      <c r="M3563" s="16" t="str">
        <f aca="false">IF(COUNTIF($A$2:A3563,A3563)&gt;1,"DUPLICATE","")</f>
        <v/>
      </c>
    </row>
    <row r="3564" customFormat="false" ht="15" hidden="false" customHeight="false" outlineLevel="0" collapsed="false">
      <c r="A3564" s="16" t="s">
        <v>4859</v>
      </c>
      <c r="B3564" s="16" t="s">
        <v>4849</v>
      </c>
      <c r="C3564" s="16" t="s">
        <v>1742</v>
      </c>
      <c r="D3564" s="16" t="s">
        <v>412</v>
      </c>
      <c r="E3564" s="16" t="n">
        <v>3</v>
      </c>
      <c r="F3564" s="16" t="n">
        <v>973</v>
      </c>
      <c r="G3564" s="16" t="n">
        <v>0.25</v>
      </c>
      <c r="H3564" s="16" t="s">
        <v>70</v>
      </c>
      <c r="I3564" s="16" t="s">
        <v>40</v>
      </c>
      <c r="J3564" s="16" t="n">
        <v>7</v>
      </c>
      <c r="K3564" s="16" t="n">
        <v>4</v>
      </c>
      <c r="L3564" s="16" t="s">
        <v>41</v>
      </c>
      <c r="M3564" s="16" t="str">
        <f aca="false">IF(COUNTIF($A$2:A3564,A3564)&gt;1,"DUPLICATE","")</f>
        <v/>
      </c>
    </row>
    <row r="3565" customFormat="false" ht="15" hidden="false" customHeight="false" outlineLevel="0" collapsed="false">
      <c r="A3565" s="16" t="s">
        <v>4859</v>
      </c>
      <c r="B3565" s="16" t="s">
        <v>4849</v>
      </c>
      <c r="C3565" s="16" t="s">
        <v>1742</v>
      </c>
      <c r="D3565" s="16" t="s">
        <v>412</v>
      </c>
      <c r="E3565" s="16" t="n">
        <v>3</v>
      </c>
      <c r="F3565" s="16" t="n">
        <v>973</v>
      </c>
      <c r="G3565" s="16" t="n">
        <v>0.25</v>
      </c>
      <c r="H3565" s="16" t="s">
        <v>70</v>
      </c>
      <c r="I3565" s="16" t="s">
        <v>40</v>
      </c>
      <c r="J3565" s="16" t="n">
        <v>7</v>
      </c>
      <c r="K3565" s="16" t="n">
        <v>4</v>
      </c>
      <c r="L3565" s="16" t="s">
        <v>41</v>
      </c>
      <c r="M3565" s="16" t="str">
        <f aca="false">IF(COUNTIF($A$2:A3565,A3565)&gt;1,"DUPLICATE","")</f>
        <v>DUPLICATE</v>
      </c>
    </row>
    <row r="3566" customFormat="false" ht="15" hidden="false" customHeight="false" outlineLevel="0" collapsed="false">
      <c r="A3566" s="16" t="s">
        <v>4860</v>
      </c>
      <c r="B3566" s="16" t="s">
        <v>4849</v>
      </c>
      <c r="C3566" s="16" t="s">
        <v>3163</v>
      </c>
      <c r="D3566" s="16" t="s">
        <v>115</v>
      </c>
      <c r="E3566" s="16" t="n">
        <v>1</v>
      </c>
      <c r="F3566" s="16" t="n">
        <v>288</v>
      </c>
      <c r="G3566" s="16" t="n">
        <v>0.25</v>
      </c>
      <c r="H3566" s="16" t="s">
        <v>112</v>
      </c>
      <c r="I3566" s="16" t="s">
        <v>123</v>
      </c>
      <c r="J3566" s="16" t="n">
        <v>4</v>
      </c>
      <c r="K3566" s="16" t="n">
        <v>4</v>
      </c>
      <c r="L3566" s="16" t="s">
        <v>41</v>
      </c>
      <c r="M3566" s="16" t="str">
        <f aca="false">IF(COUNTIF($A$2:A3566,A3566)&gt;1,"DUPLICATE","")</f>
        <v/>
      </c>
    </row>
    <row r="3567" customFormat="false" ht="15" hidden="false" customHeight="false" outlineLevel="0" collapsed="false">
      <c r="A3567" s="16" t="s">
        <v>4861</v>
      </c>
      <c r="B3567" s="16" t="s">
        <v>4849</v>
      </c>
      <c r="C3567" s="16" t="s">
        <v>2239</v>
      </c>
      <c r="D3567" s="16" t="s">
        <v>160</v>
      </c>
      <c r="E3567" s="16" t="n">
        <v>4</v>
      </c>
      <c r="F3567" s="16" t="n">
        <v>1715</v>
      </c>
      <c r="G3567" s="16" t="n">
        <v>0.2</v>
      </c>
      <c r="H3567" s="16" t="s">
        <v>130</v>
      </c>
      <c r="I3567" s="16" t="s">
        <v>71</v>
      </c>
      <c r="J3567" s="16" t="n">
        <v>5</v>
      </c>
      <c r="K3567" s="16" t="n">
        <v>5</v>
      </c>
      <c r="L3567" s="16" t="s">
        <v>41</v>
      </c>
      <c r="M3567" s="16" t="str">
        <f aca="false">IF(COUNTIF($A$2:A3567,A3567)&gt;1,"DUPLICATE","")</f>
        <v/>
      </c>
    </row>
    <row r="3568" customFormat="false" ht="15" hidden="false" customHeight="false" outlineLevel="0" collapsed="false">
      <c r="A3568" s="16" t="s">
        <v>4862</v>
      </c>
      <c r="B3568" s="16" t="s">
        <v>4849</v>
      </c>
      <c r="C3568" s="16" t="s">
        <v>114</v>
      </c>
      <c r="D3568" s="16" t="s">
        <v>51</v>
      </c>
      <c r="E3568" s="16" t="n">
        <v>1</v>
      </c>
      <c r="F3568" s="16" t="n">
        <v>2200</v>
      </c>
      <c r="G3568" s="16" t="n">
        <v>0.1</v>
      </c>
      <c r="H3568" s="16" t="s">
        <v>46</v>
      </c>
      <c r="I3568" s="16" t="s">
        <v>71</v>
      </c>
      <c r="J3568" s="16" t="n">
        <v>4</v>
      </c>
      <c r="K3568" s="16" t="n">
        <v>4</v>
      </c>
      <c r="L3568" s="16" t="s">
        <v>41</v>
      </c>
      <c r="M3568" s="16" t="str">
        <f aca="false">IF(COUNTIF($A$2:A3568,A3568)&gt;1,"DUPLICATE","")</f>
        <v/>
      </c>
    </row>
    <row r="3569" customFormat="false" ht="15" hidden="false" customHeight="false" outlineLevel="0" collapsed="false">
      <c r="A3569" s="16" t="s">
        <v>4863</v>
      </c>
      <c r="B3569" s="16" t="s">
        <v>4849</v>
      </c>
      <c r="C3569" s="16" t="s">
        <v>1034</v>
      </c>
      <c r="D3569" s="16" t="s">
        <v>157</v>
      </c>
      <c r="E3569" s="16" t="n">
        <v>2</v>
      </c>
      <c r="F3569" s="16" t="n">
        <v>1071</v>
      </c>
      <c r="G3569" s="16" t="n">
        <v>0.1</v>
      </c>
      <c r="H3569" s="16" t="s">
        <v>130</v>
      </c>
      <c r="I3569" s="16" t="s">
        <v>40</v>
      </c>
      <c r="J3569" s="16" t="n">
        <v>3</v>
      </c>
      <c r="K3569" s="16" t="n">
        <v>3</v>
      </c>
      <c r="L3569" s="16" t="s">
        <v>41</v>
      </c>
      <c r="M3569" s="16" t="str">
        <f aca="false">IF(COUNTIF($A$2:A3569,A3569)&gt;1,"DUPLICATE","")</f>
        <v/>
      </c>
    </row>
    <row r="3570" customFormat="false" ht="15" hidden="false" customHeight="false" outlineLevel="0" collapsed="false">
      <c r="A3570" s="16" t="s">
        <v>4864</v>
      </c>
      <c r="B3570" s="16" t="s">
        <v>4849</v>
      </c>
      <c r="C3570" s="16" t="s">
        <v>1796</v>
      </c>
      <c r="D3570" s="16" t="s">
        <v>92</v>
      </c>
      <c r="E3570" s="16" t="n">
        <v>1</v>
      </c>
      <c r="F3570" s="16" t="n">
        <v>4155</v>
      </c>
      <c r="G3570" s="16" t="n">
        <v>0.1</v>
      </c>
      <c r="H3570" s="16" t="s">
        <v>81</v>
      </c>
      <c r="I3570" s="16" t="s">
        <v>40</v>
      </c>
      <c r="J3570" s="16" t="n">
        <v>3</v>
      </c>
      <c r="K3570" s="16" t="n">
        <v>2</v>
      </c>
      <c r="L3570" s="16" t="s">
        <v>57</v>
      </c>
      <c r="M3570" s="16" t="str">
        <f aca="false">IF(COUNTIF($A$2:A3570,A3570)&gt;1,"DUPLICATE","")</f>
        <v/>
      </c>
    </row>
    <row r="3571" customFormat="false" ht="15" hidden="false" customHeight="false" outlineLevel="0" collapsed="false">
      <c r="A3571" s="16" t="s">
        <v>4865</v>
      </c>
      <c r="B3571" s="16" t="s">
        <v>4849</v>
      </c>
      <c r="C3571" s="16" t="s">
        <v>1414</v>
      </c>
      <c r="D3571" s="16" t="s">
        <v>170</v>
      </c>
      <c r="E3571" s="16" t="n">
        <v>1</v>
      </c>
      <c r="F3571" s="16" t="n">
        <v>3445</v>
      </c>
      <c r="G3571" s="16" t="n">
        <v>0.1</v>
      </c>
      <c r="H3571" s="16" t="s">
        <v>81</v>
      </c>
      <c r="I3571" s="16" t="s">
        <v>60</v>
      </c>
      <c r="J3571" s="16" t="n">
        <v>5</v>
      </c>
      <c r="K3571" s="16" t="n">
        <v>4</v>
      </c>
      <c r="L3571" s="16" t="s">
        <v>41</v>
      </c>
      <c r="M3571" s="16" t="str">
        <f aca="false">IF(COUNTIF($A$2:A3571,A3571)&gt;1,"DUPLICATE","")</f>
        <v/>
      </c>
    </row>
    <row r="3572" customFormat="false" ht="15" hidden="false" customHeight="false" outlineLevel="0" collapsed="false">
      <c r="A3572" s="16" t="s">
        <v>4866</v>
      </c>
      <c r="B3572" s="16" t="s">
        <v>4867</v>
      </c>
      <c r="C3572" s="16" t="s">
        <v>1366</v>
      </c>
      <c r="D3572" s="16" t="s">
        <v>291</v>
      </c>
      <c r="E3572" s="16" t="n">
        <v>2</v>
      </c>
      <c r="F3572" s="16" t="n">
        <v>1193</v>
      </c>
      <c r="G3572" s="16" t="n">
        <v>0.1</v>
      </c>
      <c r="H3572" s="16" t="s">
        <v>112</v>
      </c>
      <c r="I3572" s="16" t="s">
        <v>40</v>
      </c>
      <c r="J3572" s="16" t="n">
        <v>6</v>
      </c>
      <c r="K3572" s="16" t="n">
        <v>3</v>
      </c>
      <c r="L3572" s="16" t="s">
        <v>41</v>
      </c>
      <c r="M3572" s="16" t="str">
        <f aca="false">IF(COUNTIF($A$2:A3572,A3572)&gt;1,"DUPLICATE","")</f>
        <v/>
      </c>
    </row>
    <row r="3573" customFormat="false" ht="15" hidden="false" customHeight="false" outlineLevel="0" collapsed="false">
      <c r="A3573" s="16" t="s">
        <v>4868</v>
      </c>
      <c r="B3573" s="16" t="s">
        <v>4849</v>
      </c>
      <c r="C3573" s="16" t="s">
        <v>228</v>
      </c>
      <c r="D3573" s="16" t="s">
        <v>721</v>
      </c>
      <c r="E3573" s="16" t="n">
        <v>1</v>
      </c>
      <c r="F3573" s="16" t="n">
        <v>497</v>
      </c>
      <c r="G3573" s="16" t="n">
        <v>0.2</v>
      </c>
      <c r="H3573" s="16" t="s">
        <v>39</v>
      </c>
      <c r="I3573" s="16" t="s">
        <v>47</v>
      </c>
      <c r="J3573" s="16" t="n">
        <v>5</v>
      </c>
      <c r="K3573" s="16" t="n">
        <v>4</v>
      </c>
      <c r="L3573" s="16" t="s">
        <v>41</v>
      </c>
      <c r="M3573" s="16" t="str">
        <f aca="false">IF(COUNTIF($A$2:A3573,A3573)&gt;1,"DUPLICATE","")</f>
        <v/>
      </c>
    </row>
    <row r="3574" customFormat="false" ht="15" hidden="false" customHeight="false" outlineLevel="0" collapsed="false">
      <c r="A3574" s="16" t="s">
        <v>4869</v>
      </c>
      <c r="B3574" s="16" t="s">
        <v>4849</v>
      </c>
      <c r="C3574" s="16" t="s">
        <v>1249</v>
      </c>
      <c r="D3574" s="16" t="s">
        <v>262</v>
      </c>
      <c r="E3574" s="16" t="n">
        <v>1</v>
      </c>
      <c r="F3574" s="16" t="n">
        <v>809</v>
      </c>
      <c r="G3574" s="16" t="n">
        <v>0.2</v>
      </c>
      <c r="H3574" s="16" t="s">
        <v>39</v>
      </c>
      <c r="I3574" s="16" t="s">
        <v>60</v>
      </c>
      <c r="J3574" s="16" t="n">
        <v>3</v>
      </c>
      <c r="K3574" s="16" t="n">
        <v>5</v>
      </c>
      <c r="L3574" s="16" t="s">
        <v>41</v>
      </c>
      <c r="M3574" s="16" t="str">
        <f aca="false">IF(COUNTIF($A$2:A3574,A3574)&gt;1,"DUPLICATE","")</f>
        <v/>
      </c>
    </row>
    <row r="3575" customFormat="false" ht="15" hidden="false" customHeight="false" outlineLevel="0" collapsed="false">
      <c r="A3575" s="16" t="s">
        <v>4870</v>
      </c>
      <c r="B3575" s="16" t="s">
        <v>4871</v>
      </c>
      <c r="C3575" s="16" t="s">
        <v>2576</v>
      </c>
      <c r="D3575" s="16" t="s">
        <v>639</v>
      </c>
      <c r="E3575" s="16" t="n">
        <v>2</v>
      </c>
      <c r="F3575" s="16" t="n">
        <v>803</v>
      </c>
      <c r="G3575" s="16" t="n">
        <v>0.1</v>
      </c>
      <c r="H3575" s="16" t="s">
        <v>67</v>
      </c>
      <c r="I3575" s="16" t="s">
        <v>60</v>
      </c>
      <c r="J3575" s="16" t="n">
        <v>4</v>
      </c>
      <c r="K3575" s="16" t="n">
        <v>5</v>
      </c>
      <c r="L3575" s="16" t="s">
        <v>41</v>
      </c>
      <c r="M3575" s="16" t="str">
        <f aca="false">IF(COUNTIF($A$2:A3575,A3575)&gt;1,"DUPLICATE","")</f>
        <v/>
      </c>
    </row>
    <row r="3576" customFormat="false" ht="15" hidden="false" customHeight="false" outlineLevel="0" collapsed="false">
      <c r="A3576" s="16" t="s">
        <v>4872</v>
      </c>
      <c r="B3576" s="16" t="s">
        <v>4871</v>
      </c>
      <c r="C3576" s="16" t="s">
        <v>3339</v>
      </c>
      <c r="D3576" s="16" t="s">
        <v>396</v>
      </c>
      <c r="E3576" s="16" t="n">
        <v>1</v>
      </c>
      <c r="F3576" s="16" t="n">
        <v>5437</v>
      </c>
      <c r="G3576" s="16" t="n">
        <v>0.4</v>
      </c>
      <c r="H3576" s="16" t="s">
        <v>112</v>
      </c>
      <c r="I3576" s="16" t="s">
        <v>40</v>
      </c>
      <c r="J3576" s="16" t="n">
        <v>3</v>
      </c>
      <c r="K3576" s="16" t="n">
        <v>4</v>
      </c>
      <c r="L3576" s="16" t="s">
        <v>41</v>
      </c>
      <c r="M3576" s="16" t="str">
        <f aca="false">IF(COUNTIF($A$2:A3576,A3576)&gt;1,"DUPLICATE","")</f>
        <v/>
      </c>
    </row>
    <row r="3577" customFormat="false" ht="15" hidden="false" customHeight="false" outlineLevel="0" collapsed="false">
      <c r="A3577" s="16" t="s">
        <v>4873</v>
      </c>
      <c r="B3577" s="16" t="s">
        <v>4871</v>
      </c>
      <c r="C3577" s="16" t="s">
        <v>2375</v>
      </c>
      <c r="D3577" s="16" t="s">
        <v>232</v>
      </c>
      <c r="E3577" s="16" t="n">
        <v>1</v>
      </c>
      <c r="F3577" s="16" t="n">
        <v>2027</v>
      </c>
      <c r="G3577" s="16" t="n">
        <v>0.1</v>
      </c>
      <c r="H3577" s="16" t="s">
        <v>39</v>
      </c>
      <c r="I3577" s="16" t="s">
        <v>60</v>
      </c>
      <c r="J3577" s="16" t="n">
        <v>3</v>
      </c>
      <c r="K3577" s="16" t="n">
        <v>3</v>
      </c>
      <c r="L3577" s="16" t="s">
        <v>41</v>
      </c>
      <c r="M3577" s="16" t="str">
        <f aca="false">IF(COUNTIF($A$2:A3577,A3577)&gt;1,"DUPLICATE","")</f>
        <v/>
      </c>
    </row>
    <row r="3578" customFormat="false" ht="15" hidden="false" customHeight="false" outlineLevel="0" collapsed="false">
      <c r="A3578" s="16" t="s">
        <v>4874</v>
      </c>
      <c r="B3578" s="16" t="s">
        <v>4871</v>
      </c>
      <c r="C3578" s="16" t="s">
        <v>4212</v>
      </c>
      <c r="D3578" s="16" t="s">
        <v>393</v>
      </c>
      <c r="E3578" s="16" t="n">
        <v>1</v>
      </c>
      <c r="F3578" s="16" t="n">
        <v>493</v>
      </c>
      <c r="G3578" s="16" t="n">
        <v>0.1</v>
      </c>
      <c r="H3578" s="16" t="s">
        <v>112</v>
      </c>
      <c r="I3578" s="16" t="s">
        <v>60</v>
      </c>
      <c r="J3578" s="16" t="n">
        <v>3</v>
      </c>
      <c r="K3578" s="16"/>
      <c r="L3578" s="16" t="s">
        <v>41</v>
      </c>
      <c r="M3578" s="16" t="str">
        <f aca="false">IF(COUNTIF($A$2:A3578,A3578)&gt;1,"DUPLICATE","")</f>
        <v/>
      </c>
    </row>
    <row r="3579" customFormat="false" ht="15" hidden="false" customHeight="false" outlineLevel="0" collapsed="false">
      <c r="A3579" s="16" t="s">
        <v>4875</v>
      </c>
      <c r="B3579" s="16" t="s">
        <v>4871</v>
      </c>
      <c r="C3579" s="16" t="s">
        <v>1292</v>
      </c>
      <c r="D3579" s="16" t="s">
        <v>105</v>
      </c>
      <c r="E3579" s="16" t="n">
        <v>3</v>
      </c>
      <c r="F3579" s="16" t="n">
        <v>416</v>
      </c>
      <c r="G3579" s="16" t="n">
        <v>0.15</v>
      </c>
      <c r="H3579" s="16" t="s">
        <v>39</v>
      </c>
      <c r="I3579" s="16" t="s">
        <v>40</v>
      </c>
      <c r="J3579" s="16" t="n">
        <v>4</v>
      </c>
      <c r="K3579" s="16" t="n">
        <v>4</v>
      </c>
      <c r="L3579" s="16" t="s">
        <v>41</v>
      </c>
      <c r="M3579" s="16" t="str">
        <f aca="false">IF(COUNTIF($A$2:A3579,A3579)&gt;1,"DUPLICATE","")</f>
        <v/>
      </c>
    </row>
    <row r="3580" customFormat="false" ht="15" hidden="false" customHeight="false" outlineLevel="0" collapsed="false">
      <c r="A3580" s="16" t="s">
        <v>4876</v>
      </c>
      <c r="B3580" s="16" t="s">
        <v>4871</v>
      </c>
      <c r="C3580" s="16" t="s">
        <v>1804</v>
      </c>
      <c r="D3580" s="16" t="s">
        <v>139</v>
      </c>
      <c r="E3580" s="16" t="n">
        <v>1</v>
      </c>
      <c r="F3580" s="16" t="n">
        <v>347</v>
      </c>
      <c r="G3580" s="16" t="n">
        <v>0.4</v>
      </c>
      <c r="H3580" s="16" t="s">
        <v>81</v>
      </c>
      <c r="I3580" s="16" t="s">
        <v>60</v>
      </c>
      <c r="J3580" s="16" t="n">
        <v>5</v>
      </c>
      <c r="K3580" s="16" t="n">
        <v>4</v>
      </c>
      <c r="L3580" s="16" t="s">
        <v>41</v>
      </c>
      <c r="M3580" s="16" t="str">
        <f aca="false">IF(COUNTIF($A$2:A3580,A3580)&gt;1,"DUPLICATE","")</f>
        <v/>
      </c>
    </row>
    <row r="3581" customFormat="false" ht="15" hidden="false" customHeight="false" outlineLevel="0" collapsed="false">
      <c r="A3581" s="16" t="s">
        <v>4877</v>
      </c>
      <c r="B3581" s="16" t="s">
        <v>4871</v>
      </c>
      <c r="C3581" s="16" t="s">
        <v>1157</v>
      </c>
      <c r="D3581" s="16" t="s">
        <v>440</v>
      </c>
      <c r="E3581" s="16" t="n">
        <v>3</v>
      </c>
      <c r="F3581" s="16" t="n">
        <v>1394</v>
      </c>
      <c r="G3581" s="16" t="n">
        <v>0.2</v>
      </c>
      <c r="H3581" s="16" t="s">
        <v>130</v>
      </c>
      <c r="I3581" s="16" t="s">
        <v>100</v>
      </c>
      <c r="J3581" s="16" t="n">
        <v>3</v>
      </c>
      <c r="K3581" s="16" t="n">
        <v>5</v>
      </c>
      <c r="L3581" s="16" t="s">
        <v>41</v>
      </c>
      <c r="M3581" s="16" t="str">
        <f aca="false">IF(COUNTIF($A$2:A3581,A3581)&gt;1,"DUPLICATE","")</f>
        <v/>
      </c>
    </row>
    <row r="3582" customFormat="false" ht="15" hidden="false" customHeight="false" outlineLevel="0" collapsed="false">
      <c r="A3582" s="16" t="s">
        <v>4878</v>
      </c>
      <c r="B3582" s="16" t="s">
        <v>4871</v>
      </c>
      <c r="C3582" s="16" t="s">
        <v>4755</v>
      </c>
      <c r="D3582" s="16" t="s">
        <v>66</v>
      </c>
      <c r="E3582" s="16" t="n">
        <v>1</v>
      </c>
      <c r="F3582" s="16" t="n">
        <v>15181</v>
      </c>
      <c r="G3582" s="16" t="n">
        <v>0.15</v>
      </c>
      <c r="H3582" s="16" t="s">
        <v>46</v>
      </c>
      <c r="I3582" s="16" t="s">
        <v>60</v>
      </c>
      <c r="J3582" s="16" t="n">
        <v>6</v>
      </c>
      <c r="K3582" s="16" t="n">
        <v>4</v>
      </c>
      <c r="L3582" s="16" t="s">
        <v>41</v>
      </c>
      <c r="M3582" s="16" t="str">
        <f aca="false">IF(COUNTIF($A$2:A3582,A3582)&gt;1,"DUPLICATE","")</f>
        <v/>
      </c>
    </row>
    <row r="3583" customFormat="false" ht="15" hidden="false" customHeight="false" outlineLevel="0" collapsed="false">
      <c r="A3583" s="16" t="s">
        <v>4879</v>
      </c>
      <c r="B3583" s="16" t="s">
        <v>4871</v>
      </c>
      <c r="C3583" s="16" t="s">
        <v>559</v>
      </c>
      <c r="D3583" s="16" t="s">
        <v>77</v>
      </c>
      <c r="E3583" s="16" t="n">
        <v>2</v>
      </c>
      <c r="F3583" s="16" t="n">
        <v>334</v>
      </c>
      <c r="G3583" s="16" t="n">
        <v>0.1</v>
      </c>
      <c r="H3583" s="16" t="s">
        <v>46</v>
      </c>
      <c r="I3583" s="16" t="s">
        <v>47</v>
      </c>
      <c r="J3583" s="16" t="n">
        <v>5</v>
      </c>
      <c r="K3583" s="16" t="n">
        <v>4</v>
      </c>
      <c r="L3583" s="16" t="s">
        <v>41</v>
      </c>
      <c r="M3583" s="16" t="str">
        <f aca="false">IF(COUNTIF($A$2:A3583,A3583)&gt;1,"DUPLICATE","")</f>
        <v/>
      </c>
    </row>
    <row r="3584" customFormat="false" ht="15" hidden="false" customHeight="false" outlineLevel="0" collapsed="false">
      <c r="A3584" s="16" t="s">
        <v>4880</v>
      </c>
      <c r="B3584" s="16" t="s">
        <v>4871</v>
      </c>
      <c r="C3584" s="16" t="s">
        <v>1589</v>
      </c>
      <c r="D3584" s="16" t="s">
        <v>88</v>
      </c>
      <c r="E3584" s="16" t="n">
        <v>1</v>
      </c>
      <c r="F3584" s="16" t="n">
        <v>3025</v>
      </c>
      <c r="G3584" s="16" t="n">
        <v>0.25</v>
      </c>
      <c r="H3584" s="16" t="s">
        <v>89</v>
      </c>
      <c r="I3584" s="16" t="s">
        <v>40</v>
      </c>
      <c r="J3584" s="16" t="n">
        <v>4</v>
      </c>
      <c r="K3584" s="16" t="n">
        <v>4</v>
      </c>
      <c r="L3584" s="16" t="s">
        <v>57</v>
      </c>
      <c r="M3584" s="16" t="str">
        <f aca="false">IF(COUNTIF($A$2:A3584,A3584)&gt;1,"DUPLICATE","")</f>
        <v/>
      </c>
    </row>
    <row r="3585" customFormat="false" ht="15" hidden="false" customHeight="false" outlineLevel="0" collapsed="false">
      <c r="A3585" s="16" t="s">
        <v>4881</v>
      </c>
      <c r="B3585" s="16" t="s">
        <v>4871</v>
      </c>
      <c r="C3585" s="16" t="s">
        <v>3483</v>
      </c>
      <c r="D3585" s="16" t="s">
        <v>111</v>
      </c>
      <c r="E3585" s="16" t="n">
        <v>1</v>
      </c>
      <c r="F3585" s="16" t="n">
        <v>958</v>
      </c>
      <c r="G3585" s="16" t="n">
        <v>0.2</v>
      </c>
      <c r="H3585" s="16" t="s">
        <v>70</v>
      </c>
      <c r="I3585" s="16" t="s">
        <v>71</v>
      </c>
      <c r="J3585" s="16" t="n">
        <v>6</v>
      </c>
      <c r="K3585" s="16" t="n">
        <v>3</v>
      </c>
      <c r="L3585" s="16" t="s">
        <v>41</v>
      </c>
      <c r="M3585" s="16" t="str">
        <f aca="false">IF(COUNTIF($A$2:A3585,A3585)&gt;1,"DUPLICATE","")</f>
        <v/>
      </c>
    </row>
    <row r="3586" customFormat="false" ht="15" hidden="false" customHeight="false" outlineLevel="0" collapsed="false">
      <c r="A3586" s="16" t="s">
        <v>4882</v>
      </c>
      <c r="B3586" s="16" t="s">
        <v>4871</v>
      </c>
      <c r="C3586" s="16" t="s">
        <v>1486</v>
      </c>
      <c r="D3586" s="16" t="s">
        <v>291</v>
      </c>
      <c r="E3586" s="16" t="n">
        <v>1</v>
      </c>
      <c r="F3586" s="16" t="n">
        <v>1199</v>
      </c>
      <c r="G3586" s="16" t="n">
        <v>0.15</v>
      </c>
      <c r="H3586" s="16" t="s">
        <v>112</v>
      </c>
      <c r="I3586" s="16" t="s">
        <v>60</v>
      </c>
      <c r="J3586" s="16" t="n">
        <v>3</v>
      </c>
      <c r="K3586" s="16" t="n">
        <v>3</v>
      </c>
      <c r="L3586" s="16" t="s">
        <v>41</v>
      </c>
      <c r="M3586" s="16" t="str">
        <f aca="false">IF(COUNTIF($A$2:A3586,A3586)&gt;1,"DUPLICATE","")</f>
        <v/>
      </c>
    </row>
    <row r="3587" customFormat="false" ht="15" hidden="false" customHeight="false" outlineLevel="0" collapsed="false">
      <c r="A3587" s="16" t="s">
        <v>4883</v>
      </c>
      <c r="B3587" s="16" t="s">
        <v>4871</v>
      </c>
      <c r="C3587" s="16" t="s">
        <v>613</v>
      </c>
      <c r="D3587" s="16" t="s">
        <v>51</v>
      </c>
      <c r="E3587" s="16" t="n">
        <v>4</v>
      </c>
      <c r="F3587" s="16" t="n">
        <v>2389</v>
      </c>
      <c r="G3587" s="16" t="n">
        <v>0.3</v>
      </c>
      <c r="H3587" s="16" t="s">
        <v>70</v>
      </c>
      <c r="I3587" s="16" t="s">
        <v>71</v>
      </c>
      <c r="J3587" s="16" t="n">
        <v>5</v>
      </c>
      <c r="K3587" s="16" t="n">
        <v>3</v>
      </c>
      <c r="L3587" s="16" t="s">
        <v>57</v>
      </c>
      <c r="M3587" s="16" t="str">
        <f aca="false">IF(COUNTIF($A$2:A3587,A3587)&gt;1,"DUPLICATE","")</f>
        <v/>
      </c>
    </row>
    <row r="3588" customFormat="false" ht="15" hidden="false" customHeight="false" outlineLevel="0" collapsed="false">
      <c r="A3588" s="16" t="s">
        <v>4884</v>
      </c>
      <c r="B3588" s="16" t="s">
        <v>4871</v>
      </c>
      <c r="C3588" s="16" t="s">
        <v>2261</v>
      </c>
      <c r="D3588" s="16" t="s">
        <v>55</v>
      </c>
      <c r="E3588" s="16" t="n">
        <v>2</v>
      </c>
      <c r="F3588" s="16" t="n">
        <v>1995</v>
      </c>
      <c r="G3588" s="16" t="n">
        <v>0.4</v>
      </c>
      <c r="H3588" s="16" t="s">
        <v>81</v>
      </c>
      <c r="I3588" s="16" t="s">
        <v>60</v>
      </c>
      <c r="J3588" s="16" t="n">
        <v>7</v>
      </c>
      <c r="K3588" s="16" t="n">
        <v>3</v>
      </c>
      <c r="L3588" s="16" t="s">
        <v>41</v>
      </c>
      <c r="M3588" s="16" t="str">
        <f aca="false">IF(COUNTIF($A$2:A3588,A3588)&gt;1,"DUPLICATE","")</f>
        <v/>
      </c>
    </row>
    <row r="3589" customFormat="false" ht="15" hidden="false" customHeight="false" outlineLevel="0" collapsed="false">
      <c r="A3589" s="16" t="s">
        <v>4885</v>
      </c>
      <c r="B3589" s="16" t="s">
        <v>4871</v>
      </c>
      <c r="C3589" s="16" t="s">
        <v>1318</v>
      </c>
      <c r="D3589" s="16" t="s">
        <v>63</v>
      </c>
      <c r="E3589" s="16" t="n">
        <v>1</v>
      </c>
      <c r="F3589" s="16" t="n">
        <v>1541</v>
      </c>
      <c r="G3589" s="16" t="n">
        <v>0.25</v>
      </c>
      <c r="H3589" s="16" t="s">
        <v>503</v>
      </c>
      <c r="I3589" s="16"/>
      <c r="J3589" s="16" t="n">
        <v>5</v>
      </c>
      <c r="K3589" s="16" t="n">
        <v>4</v>
      </c>
      <c r="L3589" s="16" t="s">
        <v>41</v>
      </c>
      <c r="M3589" s="16" t="str">
        <f aca="false">IF(COUNTIF($A$2:A3589,A3589)&gt;1,"DUPLICATE","")</f>
        <v/>
      </c>
    </row>
    <row r="3590" customFormat="false" ht="15" hidden="false" customHeight="false" outlineLevel="0" collapsed="false">
      <c r="A3590" s="16" t="s">
        <v>4886</v>
      </c>
      <c r="B3590" s="16" t="s">
        <v>4871</v>
      </c>
      <c r="C3590" s="16" t="s">
        <v>421</v>
      </c>
      <c r="D3590" s="16" t="s">
        <v>219</v>
      </c>
      <c r="E3590" s="16" t="n">
        <v>3</v>
      </c>
      <c r="F3590" s="16" t="n">
        <v>1235</v>
      </c>
      <c r="G3590" s="16" t="n">
        <v>0.15</v>
      </c>
      <c r="H3590" s="16" t="s">
        <v>39</v>
      </c>
      <c r="I3590" s="16" t="s">
        <v>60</v>
      </c>
      <c r="J3590" s="16" t="n">
        <v>4</v>
      </c>
      <c r="K3590" s="16" t="n">
        <v>5</v>
      </c>
      <c r="L3590" s="16" t="s">
        <v>41</v>
      </c>
      <c r="M3590" s="16" t="str">
        <f aca="false">IF(COUNTIF($A$2:A3590,A3590)&gt;1,"DUPLICATE","")</f>
        <v/>
      </c>
    </row>
    <row r="3591" customFormat="false" ht="15" hidden="false" customHeight="false" outlineLevel="0" collapsed="false">
      <c r="A3591" s="16" t="s">
        <v>4887</v>
      </c>
      <c r="B3591" s="16" t="s">
        <v>4871</v>
      </c>
      <c r="C3591" s="16" t="s">
        <v>1190</v>
      </c>
      <c r="D3591" s="16" t="s">
        <v>393</v>
      </c>
      <c r="E3591" s="16" t="n">
        <v>2</v>
      </c>
      <c r="F3591" s="16" t="n">
        <v>483</v>
      </c>
      <c r="G3591" s="16" t="n">
        <v>0.4</v>
      </c>
      <c r="H3591" s="16" t="s">
        <v>112</v>
      </c>
      <c r="I3591" s="16" t="s">
        <v>40</v>
      </c>
      <c r="J3591" s="16" t="n">
        <v>5</v>
      </c>
      <c r="K3591" s="16" t="n">
        <v>5</v>
      </c>
      <c r="L3591" s="16" t="s">
        <v>41</v>
      </c>
      <c r="M3591" s="16" t="str">
        <f aca="false">IF(COUNTIF($A$2:A3591,A3591)&gt;1,"DUPLICATE","")</f>
        <v/>
      </c>
    </row>
    <row r="3592" customFormat="false" ht="15" hidden="false" customHeight="false" outlineLevel="0" collapsed="false">
      <c r="A3592" s="16" t="s">
        <v>4888</v>
      </c>
      <c r="B3592" s="16" t="s">
        <v>4871</v>
      </c>
      <c r="C3592" s="16" t="s">
        <v>98</v>
      </c>
      <c r="D3592" s="16" t="s">
        <v>451</v>
      </c>
      <c r="E3592" s="16" t="n">
        <v>4</v>
      </c>
      <c r="F3592" s="16" t="n">
        <v>1297</v>
      </c>
      <c r="G3592" s="16"/>
      <c r="H3592" s="16" t="s">
        <v>56</v>
      </c>
      <c r="I3592" s="16" t="s">
        <v>60</v>
      </c>
      <c r="J3592" s="16" t="n">
        <v>5</v>
      </c>
      <c r="K3592" s="16" t="n">
        <v>4</v>
      </c>
      <c r="L3592" s="16" t="s">
        <v>41</v>
      </c>
      <c r="M3592" s="16" t="str">
        <f aca="false">IF(COUNTIF($A$2:A3592,A3592)&gt;1,"DUPLICATE","")</f>
        <v/>
      </c>
    </row>
    <row r="3593" customFormat="false" ht="15" hidden="false" customHeight="false" outlineLevel="0" collapsed="false">
      <c r="A3593" s="16" t="s">
        <v>4889</v>
      </c>
      <c r="B3593" s="16" t="s">
        <v>4871</v>
      </c>
      <c r="C3593" s="16" t="s">
        <v>2268</v>
      </c>
      <c r="D3593" s="16" t="s">
        <v>203</v>
      </c>
      <c r="E3593" s="16" t="n">
        <v>1</v>
      </c>
      <c r="F3593" s="16" t="n">
        <v>2509</v>
      </c>
      <c r="G3593" s="16" t="n">
        <v>0.1</v>
      </c>
      <c r="H3593" s="16" t="s">
        <v>46</v>
      </c>
      <c r="I3593" s="16" t="s">
        <v>100</v>
      </c>
      <c r="J3593" s="16" t="n">
        <v>7</v>
      </c>
      <c r="K3593" s="16" t="n">
        <v>4</v>
      </c>
      <c r="L3593" s="16" t="s">
        <v>41</v>
      </c>
      <c r="M3593" s="16" t="str">
        <f aca="false">IF(COUNTIF($A$2:A3593,A3593)&gt;1,"DUPLICATE","")</f>
        <v/>
      </c>
    </row>
    <row r="3594" customFormat="false" ht="15" hidden="false" customHeight="false" outlineLevel="0" collapsed="false">
      <c r="A3594" s="16" t="s">
        <v>4890</v>
      </c>
      <c r="B3594" s="16" t="s">
        <v>4891</v>
      </c>
      <c r="C3594" s="16" t="s">
        <v>110</v>
      </c>
      <c r="D3594" s="16" t="s">
        <v>133</v>
      </c>
      <c r="E3594" s="16" t="n">
        <v>3</v>
      </c>
      <c r="F3594" s="16" t="s">
        <v>4892</v>
      </c>
      <c r="G3594" s="16" t="n">
        <v>0.2</v>
      </c>
      <c r="H3594" s="16" t="s">
        <v>112</v>
      </c>
      <c r="I3594" s="16" t="s">
        <v>100</v>
      </c>
      <c r="J3594" s="16" t="n">
        <v>7</v>
      </c>
      <c r="K3594" s="16" t="n">
        <v>4</v>
      </c>
      <c r="L3594" s="16" t="s">
        <v>41</v>
      </c>
      <c r="M3594" s="16" t="str">
        <f aca="false">IF(COUNTIF($A$2:A3594,A3594)&gt;1,"DUPLICATE","")</f>
        <v/>
      </c>
    </row>
    <row r="3595" customFormat="false" ht="15" hidden="false" customHeight="false" outlineLevel="0" collapsed="false">
      <c r="A3595" s="16" t="s">
        <v>4893</v>
      </c>
      <c r="B3595" s="16" t="s">
        <v>4891</v>
      </c>
      <c r="C3595" s="16" t="s">
        <v>343</v>
      </c>
      <c r="D3595" s="16" t="s">
        <v>219</v>
      </c>
      <c r="E3595" s="16" t="n">
        <v>2</v>
      </c>
      <c r="F3595" s="16" t="n">
        <v>1294</v>
      </c>
      <c r="G3595" s="16" t="n">
        <v>0.3</v>
      </c>
      <c r="H3595" s="16" t="s">
        <v>112</v>
      </c>
      <c r="I3595" s="16" t="s">
        <v>60</v>
      </c>
      <c r="J3595" s="16" t="n">
        <v>5</v>
      </c>
      <c r="K3595" s="16" t="n">
        <v>2</v>
      </c>
      <c r="L3595" s="16" t="s">
        <v>57</v>
      </c>
      <c r="M3595" s="16" t="str">
        <f aca="false">IF(COUNTIF($A$2:A3595,A3595)&gt;1,"DUPLICATE","")</f>
        <v/>
      </c>
    </row>
    <row r="3596" customFormat="false" ht="15" hidden="false" customHeight="false" outlineLevel="0" collapsed="false">
      <c r="A3596" s="16" t="s">
        <v>4893</v>
      </c>
      <c r="B3596" s="16" t="s">
        <v>4891</v>
      </c>
      <c r="C3596" s="16" t="s">
        <v>343</v>
      </c>
      <c r="D3596" s="16" t="s">
        <v>219</v>
      </c>
      <c r="E3596" s="16" t="n">
        <v>2</v>
      </c>
      <c r="F3596" s="16" t="n">
        <v>1294</v>
      </c>
      <c r="G3596" s="16" t="n">
        <v>0.3</v>
      </c>
      <c r="H3596" s="16" t="s">
        <v>112</v>
      </c>
      <c r="I3596" s="16" t="s">
        <v>60</v>
      </c>
      <c r="J3596" s="16" t="n">
        <v>5</v>
      </c>
      <c r="K3596" s="16" t="n">
        <v>2</v>
      </c>
      <c r="L3596" s="16" t="s">
        <v>57</v>
      </c>
      <c r="M3596" s="16" t="str">
        <f aca="false">IF(COUNTIF($A$2:A3596,A3596)&gt;1,"DUPLICATE","")</f>
        <v>DUPLICATE</v>
      </c>
    </row>
    <row r="3597" customFormat="false" ht="15" hidden="false" customHeight="false" outlineLevel="0" collapsed="false">
      <c r="A3597" s="16" t="s">
        <v>4894</v>
      </c>
      <c r="B3597" s="16" t="s">
        <v>4891</v>
      </c>
      <c r="C3597" s="16" t="s">
        <v>997</v>
      </c>
      <c r="D3597" s="16" t="s">
        <v>149</v>
      </c>
      <c r="E3597" s="16" t="n">
        <v>2</v>
      </c>
      <c r="F3597" s="16" t="n">
        <v>1676</v>
      </c>
      <c r="G3597" s="16" t="n">
        <v>0.1</v>
      </c>
      <c r="H3597" s="16" t="s">
        <v>112</v>
      </c>
      <c r="I3597" s="16" t="s">
        <v>40</v>
      </c>
      <c r="J3597" s="16" t="n">
        <v>6</v>
      </c>
      <c r="K3597" s="16"/>
      <c r="L3597" s="16" t="s">
        <v>57</v>
      </c>
      <c r="M3597" s="16" t="str">
        <f aca="false">IF(COUNTIF($A$2:A3597,A3597)&gt;1,"DUPLICATE","")</f>
        <v/>
      </c>
    </row>
    <row r="3598" customFormat="false" ht="15" hidden="false" customHeight="false" outlineLevel="0" collapsed="false">
      <c r="A3598" s="16" t="s">
        <v>4895</v>
      </c>
      <c r="B3598" s="16" t="s">
        <v>4891</v>
      </c>
      <c r="C3598" s="16" t="s">
        <v>128</v>
      </c>
      <c r="D3598" s="16" t="s">
        <v>291</v>
      </c>
      <c r="E3598" s="16" t="n">
        <v>3</v>
      </c>
      <c r="F3598" s="16" t="n">
        <v>1220</v>
      </c>
      <c r="G3598" s="16" t="n">
        <v>0.3</v>
      </c>
      <c r="H3598" s="16" t="s">
        <v>130</v>
      </c>
      <c r="I3598" s="16" t="s">
        <v>71</v>
      </c>
      <c r="J3598" s="16" t="n">
        <v>4</v>
      </c>
      <c r="K3598" s="16"/>
      <c r="L3598" s="16" t="s">
        <v>41</v>
      </c>
      <c r="M3598" s="16" t="str">
        <f aca="false">IF(COUNTIF($A$2:A3598,A3598)&gt;1,"DUPLICATE","")</f>
        <v/>
      </c>
    </row>
    <row r="3599" customFormat="false" ht="15" hidden="false" customHeight="false" outlineLevel="0" collapsed="false">
      <c r="A3599" s="16" t="s">
        <v>4896</v>
      </c>
      <c r="B3599" s="16" t="s">
        <v>4891</v>
      </c>
      <c r="C3599" s="16" t="s">
        <v>415</v>
      </c>
      <c r="D3599" s="16" t="s">
        <v>99</v>
      </c>
      <c r="E3599" s="16" t="n">
        <v>1</v>
      </c>
      <c r="F3599" s="16" t="n">
        <v>669</v>
      </c>
      <c r="G3599" s="16"/>
      <c r="H3599" s="16" t="s">
        <v>67</v>
      </c>
      <c r="I3599" s="16" t="s">
        <v>60</v>
      </c>
      <c r="J3599" s="16" t="n">
        <v>4</v>
      </c>
      <c r="K3599" s="16" t="n">
        <v>4</v>
      </c>
      <c r="L3599" s="16" t="s">
        <v>41</v>
      </c>
      <c r="M3599" s="16" t="str">
        <f aca="false">IF(COUNTIF($A$2:A3599,A3599)&gt;1,"DUPLICATE","")</f>
        <v/>
      </c>
    </row>
    <row r="3600" customFormat="false" ht="15" hidden="false" customHeight="false" outlineLevel="0" collapsed="false">
      <c r="A3600" s="16" t="s">
        <v>4897</v>
      </c>
      <c r="B3600" s="16" t="s">
        <v>4891</v>
      </c>
      <c r="C3600" s="16" t="s">
        <v>952</v>
      </c>
      <c r="D3600" s="16" t="s">
        <v>119</v>
      </c>
      <c r="E3600" s="16" t="n">
        <v>1</v>
      </c>
      <c r="F3600" s="16" t="n">
        <v>252</v>
      </c>
      <c r="G3600" s="16" t="n">
        <v>0.15</v>
      </c>
      <c r="H3600" s="16" t="s">
        <v>46</v>
      </c>
      <c r="I3600" s="16" t="s">
        <v>71</v>
      </c>
      <c r="J3600" s="16" t="n">
        <v>3</v>
      </c>
      <c r="K3600" s="16" t="n">
        <v>5</v>
      </c>
      <c r="L3600" s="16" t="s">
        <v>41</v>
      </c>
      <c r="M3600" s="16" t="str">
        <f aca="false">IF(COUNTIF($A$2:A3600,A3600)&gt;1,"DUPLICATE","")</f>
        <v/>
      </c>
    </row>
    <row r="3601" customFormat="false" ht="15" hidden="false" customHeight="false" outlineLevel="0" collapsed="false">
      <c r="A3601" s="16" t="s">
        <v>4898</v>
      </c>
      <c r="B3601" s="16" t="s">
        <v>4891</v>
      </c>
      <c r="C3601" s="16" t="s">
        <v>3077</v>
      </c>
      <c r="D3601" s="16" t="s">
        <v>262</v>
      </c>
      <c r="E3601" s="16" t="n">
        <v>1</v>
      </c>
      <c r="F3601" s="16" t="n">
        <v>832</v>
      </c>
      <c r="G3601" s="16" t="n">
        <v>0.1</v>
      </c>
      <c r="H3601" s="16" t="s">
        <v>112</v>
      </c>
      <c r="I3601" s="16" t="s">
        <v>60</v>
      </c>
      <c r="J3601" s="16" t="n">
        <v>4</v>
      </c>
      <c r="K3601" s="16" t="n">
        <v>5</v>
      </c>
      <c r="L3601" s="16" t="s">
        <v>41</v>
      </c>
      <c r="M3601" s="16" t="str">
        <f aca="false">IF(COUNTIF($A$2:A3601,A3601)&gt;1,"DUPLICATE","")</f>
        <v/>
      </c>
    </row>
    <row r="3602" customFormat="false" ht="15" hidden="false" customHeight="false" outlineLevel="0" collapsed="false">
      <c r="A3602" s="16" t="s">
        <v>4899</v>
      </c>
      <c r="B3602" s="16" t="s">
        <v>4891</v>
      </c>
      <c r="C3602" s="16" t="s">
        <v>2061</v>
      </c>
      <c r="D3602" s="16" t="s">
        <v>300</v>
      </c>
      <c r="E3602" s="16" t="n">
        <v>2</v>
      </c>
      <c r="F3602" s="16" t="n">
        <v>2388</v>
      </c>
      <c r="G3602" s="16"/>
      <c r="H3602" s="16" t="s">
        <v>112</v>
      </c>
      <c r="I3602" s="16" t="s">
        <v>71</v>
      </c>
      <c r="J3602" s="16" t="n">
        <v>3</v>
      </c>
      <c r="K3602" s="16"/>
      <c r="L3602" s="16" t="s">
        <v>41</v>
      </c>
      <c r="M3602" s="16" t="str">
        <f aca="false">IF(COUNTIF($A$2:A3602,A3602)&gt;1,"DUPLICATE","")</f>
        <v/>
      </c>
    </row>
    <row r="3603" customFormat="false" ht="15" hidden="false" customHeight="false" outlineLevel="0" collapsed="false">
      <c r="A3603" s="16" t="s">
        <v>4900</v>
      </c>
      <c r="B3603" s="16" t="s">
        <v>4891</v>
      </c>
      <c r="C3603" s="16" t="s">
        <v>1297</v>
      </c>
      <c r="D3603" s="16" t="s">
        <v>179</v>
      </c>
      <c r="E3603" s="16" t="n">
        <v>1</v>
      </c>
      <c r="F3603" s="16" t="n">
        <v>2463</v>
      </c>
      <c r="G3603" s="16" t="n">
        <v>0.2</v>
      </c>
      <c r="H3603" s="16" t="s">
        <v>130</v>
      </c>
      <c r="I3603" s="16" t="s">
        <v>40</v>
      </c>
      <c r="J3603" s="16" t="n">
        <v>6</v>
      </c>
      <c r="K3603" s="16" t="n">
        <v>4</v>
      </c>
      <c r="L3603" s="16" t="s">
        <v>41</v>
      </c>
      <c r="M3603" s="16" t="str">
        <f aca="false">IF(COUNTIF($A$2:A3603,A3603)&gt;1,"DUPLICATE","")</f>
        <v/>
      </c>
    </row>
    <row r="3604" customFormat="false" ht="15" hidden="false" customHeight="false" outlineLevel="0" collapsed="false">
      <c r="A3604" s="16" t="s">
        <v>4901</v>
      </c>
      <c r="B3604" s="16" t="s">
        <v>4891</v>
      </c>
      <c r="C3604" s="16" t="s">
        <v>1194</v>
      </c>
      <c r="D3604" s="16" t="s">
        <v>222</v>
      </c>
      <c r="E3604" s="16" t="n">
        <v>4</v>
      </c>
      <c r="F3604" s="16" t="n">
        <v>1865</v>
      </c>
      <c r="G3604" s="16" t="n">
        <v>0.2</v>
      </c>
      <c r="H3604" s="16" t="s">
        <v>39</v>
      </c>
      <c r="I3604" s="16" t="s">
        <v>47</v>
      </c>
      <c r="J3604" s="16" t="n">
        <v>5</v>
      </c>
      <c r="K3604" s="16" t="n">
        <v>3</v>
      </c>
      <c r="L3604" s="16" t="s">
        <v>41</v>
      </c>
      <c r="M3604" s="16" t="str">
        <f aca="false">IF(COUNTIF($A$2:A3604,A3604)&gt;1,"DUPLICATE","")</f>
        <v/>
      </c>
    </row>
    <row r="3605" customFormat="false" ht="15" hidden="false" customHeight="false" outlineLevel="0" collapsed="false">
      <c r="A3605" s="16" t="s">
        <v>4902</v>
      </c>
      <c r="B3605" s="16" t="s">
        <v>4891</v>
      </c>
      <c r="C3605" s="16" t="s">
        <v>76</v>
      </c>
      <c r="D3605" s="16" t="s">
        <v>203</v>
      </c>
      <c r="E3605" s="16" t="n">
        <v>1</v>
      </c>
      <c r="F3605" s="16" t="n">
        <v>2454</v>
      </c>
      <c r="G3605" s="16" t="n">
        <v>0.15</v>
      </c>
      <c r="H3605" s="16" t="s">
        <v>46</v>
      </c>
      <c r="I3605" s="16" t="s">
        <v>60</v>
      </c>
      <c r="J3605" s="16" t="n">
        <v>4</v>
      </c>
      <c r="K3605" s="16" t="n">
        <v>4</v>
      </c>
      <c r="L3605" s="16" t="s">
        <v>41</v>
      </c>
      <c r="M3605" s="16" t="str">
        <f aca="false">IF(COUNTIF($A$2:A3605,A3605)&gt;1,"DUPLICATE","")</f>
        <v/>
      </c>
    </row>
    <row r="3606" customFormat="false" ht="15" hidden="false" customHeight="false" outlineLevel="0" collapsed="false">
      <c r="A3606" s="16" t="s">
        <v>4903</v>
      </c>
      <c r="B3606" s="16" t="s">
        <v>4891</v>
      </c>
      <c r="C3606" s="16" t="s">
        <v>1205</v>
      </c>
      <c r="D3606" s="16" t="s">
        <v>721</v>
      </c>
      <c r="E3606" s="16" t="n">
        <v>4</v>
      </c>
      <c r="F3606" s="16" t="n">
        <v>520</v>
      </c>
      <c r="G3606" s="16" t="n">
        <v>0.4</v>
      </c>
      <c r="H3606" s="16" t="s">
        <v>130</v>
      </c>
      <c r="I3606" s="16" t="s">
        <v>60</v>
      </c>
      <c r="J3606" s="16" t="n">
        <v>5</v>
      </c>
      <c r="K3606" s="16" t="n">
        <v>5</v>
      </c>
      <c r="L3606" s="16" t="s">
        <v>41</v>
      </c>
      <c r="M3606" s="16" t="str">
        <f aca="false">IF(COUNTIF($A$2:A3606,A3606)&gt;1,"DUPLICATE","")</f>
        <v/>
      </c>
    </row>
    <row r="3607" customFormat="false" ht="15" hidden="false" customHeight="false" outlineLevel="0" collapsed="false">
      <c r="A3607" s="16" t="s">
        <v>4904</v>
      </c>
      <c r="B3607" s="16" t="s">
        <v>4891</v>
      </c>
      <c r="C3607" s="16" t="s">
        <v>827</v>
      </c>
      <c r="D3607" s="16" t="s">
        <v>393</v>
      </c>
      <c r="E3607" s="16" t="n">
        <v>2</v>
      </c>
      <c r="F3607" s="16" t="n">
        <v>506</v>
      </c>
      <c r="G3607" s="16" t="n">
        <v>0.25</v>
      </c>
      <c r="H3607" s="16" t="s">
        <v>130</v>
      </c>
      <c r="I3607" s="16" t="s">
        <v>40</v>
      </c>
      <c r="J3607" s="16" t="n">
        <v>5</v>
      </c>
      <c r="K3607" s="16" t="n">
        <v>5</v>
      </c>
      <c r="L3607" s="16" t="s">
        <v>41</v>
      </c>
      <c r="M3607" s="16" t="str">
        <f aca="false">IF(COUNTIF($A$2:A3607,A3607)&gt;1,"DUPLICATE","")</f>
        <v/>
      </c>
    </row>
    <row r="3608" customFormat="false" ht="15" hidden="false" customHeight="false" outlineLevel="0" collapsed="false">
      <c r="A3608" s="16" t="s">
        <v>4905</v>
      </c>
      <c r="B3608" s="16" t="s">
        <v>4891</v>
      </c>
      <c r="C3608" s="16" t="s">
        <v>753</v>
      </c>
      <c r="D3608" s="16" t="s">
        <v>95</v>
      </c>
      <c r="E3608" s="16" t="n">
        <v>4</v>
      </c>
      <c r="F3608" s="16" t="n">
        <v>1501</v>
      </c>
      <c r="G3608" s="16" t="n">
        <v>0.2</v>
      </c>
      <c r="H3608" s="16" t="s">
        <v>67</v>
      </c>
      <c r="I3608" s="16" t="s">
        <v>71</v>
      </c>
      <c r="J3608" s="16" t="n">
        <v>6</v>
      </c>
      <c r="K3608" s="16" t="n">
        <v>3</v>
      </c>
      <c r="L3608" s="16" t="s">
        <v>57</v>
      </c>
      <c r="M3608" s="16" t="str">
        <f aca="false">IF(COUNTIF($A$2:A3608,A3608)&gt;1,"DUPLICATE","")</f>
        <v/>
      </c>
    </row>
    <row r="3609" customFormat="false" ht="15" hidden="false" customHeight="false" outlineLevel="0" collapsed="false">
      <c r="A3609" s="16" t="s">
        <v>4906</v>
      </c>
      <c r="B3609" s="16" t="s">
        <v>4891</v>
      </c>
      <c r="C3609" s="16" t="s">
        <v>268</v>
      </c>
      <c r="D3609" s="16" t="s">
        <v>173</v>
      </c>
      <c r="E3609" s="16" t="n">
        <v>1</v>
      </c>
      <c r="F3609" s="16" t="n">
        <v>1209</v>
      </c>
      <c r="G3609" s="16" t="n">
        <v>0.4</v>
      </c>
      <c r="H3609" s="16" t="s">
        <v>112</v>
      </c>
      <c r="I3609" s="16" t="s">
        <v>60</v>
      </c>
      <c r="J3609" s="16" t="n">
        <v>6</v>
      </c>
      <c r="K3609" s="16" t="n">
        <v>5</v>
      </c>
      <c r="L3609" s="16" t="s">
        <v>41</v>
      </c>
      <c r="M3609" s="16" t="str">
        <f aca="false">IF(COUNTIF($A$2:A3609,A3609)&gt;1,"DUPLICATE","")</f>
        <v/>
      </c>
    </row>
    <row r="3610" customFormat="false" ht="15" hidden="false" customHeight="false" outlineLevel="0" collapsed="false">
      <c r="A3610" s="16" t="s">
        <v>4907</v>
      </c>
      <c r="B3610" s="16" t="s">
        <v>4891</v>
      </c>
      <c r="C3610" s="16" t="s">
        <v>235</v>
      </c>
      <c r="D3610" s="16" t="s">
        <v>51</v>
      </c>
      <c r="E3610" s="16" t="n">
        <v>2</v>
      </c>
      <c r="F3610" s="16" t="n">
        <v>2333</v>
      </c>
      <c r="G3610" s="16" t="n">
        <v>0.4</v>
      </c>
      <c r="H3610" s="16" t="s">
        <v>70</v>
      </c>
      <c r="I3610" s="16" t="s">
        <v>60</v>
      </c>
      <c r="J3610" s="16" t="n">
        <v>6</v>
      </c>
      <c r="K3610" s="16" t="n">
        <v>2</v>
      </c>
      <c r="L3610" s="16" t="s">
        <v>57</v>
      </c>
      <c r="M3610" s="16" t="str">
        <f aca="false">IF(COUNTIF($A$2:A3610,A3610)&gt;1,"DUPLICATE","")</f>
        <v/>
      </c>
    </row>
    <row r="3611" customFormat="false" ht="15" hidden="false" customHeight="false" outlineLevel="0" collapsed="false">
      <c r="A3611" s="16" t="s">
        <v>4908</v>
      </c>
      <c r="B3611" s="16" t="s">
        <v>4891</v>
      </c>
      <c r="C3611" s="16" t="s">
        <v>993</v>
      </c>
      <c r="D3611" s="16" t="s">
        <v>95</v>
      </c>
      <c r="E3611" s="16" t="n">
        <v>2</v>
      </c>
      <c r="F3611" s="16" t="n">
        <v>1427</v>
      </c>
      <c r="G3611" s="16" t="n">
        <v>0.15</v>
      </c>
      <c r="H3611" s="16" t="s">
        <v>39</v>
      </c>
      <c r="I3611" s="16" t="s">
        <v>71</v>
      </c>
      <c r="J3611" s="16" t="n">
        <v>5</v>
      </c>
      <c r="K3611" s="16" t="n">
        <v>4</v>
      </c>
      <c r="L3611" s="16" t="s">
        <v>41</v>
      </c>
      <c r="M3611" s="16" t="str">
        <f aca="false">IF(COUNTIF($A$2:A3611,A3611)&gt;1,"DUPLICATE","")</f>
        <v/>
      </c>
    </row>
    <row r="3612" customFormat="false" ht="15" hidden="false" customHeight="false" outlineLevel="0" collapsed="false">
      <c r="A3612" s="16" t="s">
        <v>4909</v>
      </c>
      <c r="B3612" s="16" t="s">
        <v>4891</v>
      </c>
      <c r="C3612" s="16" t="s">
        <v>2315</v>
      </c>
      <c r="D3612" s="16" t="s">
        <v>92</v>
      </c>
      <c r="E3612" s="16" t="n">
        <v>2</v>
      </c>
      <c r="F3612" s="16" t="n">
        <v>4115</v>
      </c>
      <c r="G3612" s="16" t="n">
        <v>0.2</v>
      </c>
      <c r="H3612" s="16" t="s">
        <v>67</v>
      </c>
      <c r="I3612" s="16" t="s">
        <v>71</v>
      </c>
      <c r="J3612" s="16" t="n">
        <v>4</v>
      </c>
      <c r="K3612" s="16" t="n">
        <v>4</v>
      </c>
      <c r="L3612" s="16" t="s">
        <v>41</v>
      </c>
      <c r="M3612" s="16" t="str">
        <f aca="false">IF(COUNTIF($A$2:A3612,A3612)&gt;1,"DUPLICATE","")</f>
        <v/>
      </c>
    </row>
    <row r="3613" customFormat="false" ht="15" hidden="false" customHeight="false" outlineLevel="0" collapsed="false">
      <c r="A3613" s="16" t="s">
        <v>4910</v>
      </c>
      <c r="B3613" s="16" t="s">
        <v>4891</v>
      </c>
      <c r="C3613" s="16" t="s">
        <v>1153</v>
      </c>
      <c r="D3613" s="16" t="s">
        <v>229</v>
      </c>
      <c r="E3613" s="16" t="n">
        <v>2</v>
      </c>
      <c r="F3613" s="16" t="n">
        <v>433</v>
      </c>
      <c r="G3613" s="16" t="n">
        <v>0.3</v>
      </c>
      <c r="H3613" s="16" t="s">
        <v>56</v>
      </c>
      <c r="I3613" s="16" t="s">
        <v>123</v>
      </c>
      <c r="J3613" s="16" t="n">
        <v>9</v>
      </c>
      <c r="K3613" s="16" t="n">
        <v>4</v>
      </c>
      <c r="L3613" s="16" t="s">
        <v>41</v>
      </c>
      <c r="M3613" s="16" t="str">
        <f aca="false">IF(COUNTIF($A$2:A3613,A3613)&gt;1,"DUPLICATE","")</f>
        <v/>
      </c>
    </row>
    <row r="3614" customFormat="false" ht="15" hidden="false" customHeight="false" outlineLevel="0" collapsed="false">
      <c r="A3614" s="16" t="s">
        <v>4911</v>
      </c>
      <c r="B3614" s="16" t="s">
        <v>4912</v>
      </c>
      <c r="C3614" s="16" t="s">
        <v>293</v>
      </c>
      <c r="D3614" s="16" t="s">
        <v>232</v>
      </c>
      <c r="E3614" s="16" t="n">
        <v>2</v>
      </c>
      <c r="F3614" s="16" t="n">
        <v>1934</v>
      </c>
      <c r="G3614" s="16" t="n">
        <v>0.15</v>
      </c>
      <c r="H3614" s="16" t="s">
        <v>241</v>
      </c>
      <c r="I3614" s="16" t="s">
        <v>71</v>
      </c>
      <c r="J3614" s="16" t="n">
        <v>3</v>
      </c>
      <c r="K3614" s="16" t="n">
        <v>3</v>
      </c>
      <c r="L3614" s="16" t="s">
        <v>57</v>
      </c>
      <c r="M3614" s="16" t="str">
        <f aca="false">IF(COUNTIF($A$2:A3614,A3614)&gt;1,"DUPLICATE","")</f>
        <v/>
      </c>
    </row>
    <row r="3615" customFormat="false" ht="15" hidden="false" customHeight="false" outlineLevel="0" collapsed="false">
      <c r="A3615" s="16" t="s">
        <v>4913</v>
      </c>
      <c r="B3615" s="16" t="s">
        <v>4912</v>
      </c>
      <c r="C3615" s="16" t="s">
        <v>894</v>
      </c>
      <c r="D3615" s="16" t="s">
        <v>146</v>
      </c>
      <c r="E3615" s="16" t="n">
        <v>2</v>
      </c>
      <c r="F3615" s="16" t="n">
        <v>453</v>
      </c>
      <c r="G3615" s="16" t="n">
        <v>0.1</v>
      </c>
      <c r="H3615" s="16" t="s">
        <v>70</v>
      </c>
      <c r="I3615" s="16" t="s">
        <v>60</v>
      </c>
      <c r="J3615" s="16" t="n">
        <v>9</v>
      </c>
      <c r="K3615" s="16" t="n">
        <v>3</v>
      </c>
      <c r="L3615" s="16" t="s">
        <v>41</v>
      </c>
      <c r="M3615" s="16" t="str">
        <f aca="false">IF(COUNTIF($A$2:A3615,A3615)&gt;1,"DUPLICATE","")</f>
        <v/>
      </c>
    </row>
    <row r="3616" customFormat="false" ht="15" hidden="false" customHeight="false" outlineLevel="0" collapsed="false">
      <c r="A3616" s="16" t="s">
        <v>4914</v>
      </c>
      <c r="B3616" s="16" t="s">
        <v>4912</v>
      </c>
      <c r="C3616" s="16" t="s">
        <v>1087</v>
      </c>
      <c r="D3616" s="16" t="s">
        <v>254</v>
      </c>
      <c r="E3616" s="16" t="n">
        <v>3</v>
      </c>
      <c r="F3616" s="16" t="n">
        <v>999</v>
      </c>
      <c r="G3616" s="16" t="n">
        <v>0.25</v>
      </c>
      <c r="H3616" s="16" t="s">
        <v>545</v>
      </c>
      <c r="I3616" s="16" t="s">
        <v>40</v>
      </c>
      <c r="J3616" s="16" t="n">
        <v>4</v>
      </c>
      <c r="K3616" s="16" t="n">
        <v>5</v>
      </c>
      <c r="L3616" s="16" t="s">
        <v>41</v>
      </c>
      <c r="M3616" s="16" t="str">
        <f aca="false">IF(COUNTIF($A$2:A3616,A3616)&gt;1,"DUPLICATE","")</f>
        <v/>
      </c>
    </row>
    <row r="3617" customFormat="false" ht="15" hidden="false" customHeight="false" outlineLevel="0" collapsed="false">
      <c r="A3617" s="16" t="s">
        <v>4915</v>
      </c>
      <c r="B3617" s="16" t="s">
        <v>4912</v>
      </c>
      <c r="C3617" s="16" t="s">
        <v>1889</v>
      </c>
      <c r="D3617" s="16" t="s">
        <v>115</v>
      </c>
      <c r="E3617" s="16" t="n">
        <v>2</v>
      </c>
      <c r="F3617" s="16" t="n">
        <v>290</v>
      </c>
      <c r="G3617" s="16" t="n">
        <v>0.1</v>
      </c>
      <c r="H3617" s="16" t="s">
        <v>112</v>
      </c>
      <c r="I3617" s="16" t="s">
        <v>60</v>
      </c>
      <c r="J3617" s="16" t="n">
        <v>7</v>
      </c>
      <c r="K3617" s="16" t="n">
        <v>3</v>
      </c>
      <c r="L3617" s="16" t="s">
        <v>41</v>
      </c>
      <c r="M3617" s="16" t="str">
        <f aca="false">IF(COUNTIF($A$2:A3617,A3617)&gt;1,"DUPLICATE","")</f>
        <v/>
      </c>
    </row>
    <row r="3618" customFormat="false" ht="15" hidden="false" customHeight="false" outlineLevel="0" collapsed="false">
      <c r="A3618" s="16" t="s">
        <v>4916</v>
      </c>
      <c r="B3618" s="16" t="s">
        <v>4912</v>
      </c>
      <c r="C3618" s="16" t="s">
        <v>2994</v>
      </c>
      <c r="D3618" s="16" t="s">
        <v>211</v>
      </c>
      <c r="E3618" s="16" t="n">
        <v>1</v>
      </c>
      <c r="F3618" s="16" t="n">
        <v>1273</v>
      </c>
      <c r="G3618" s="16" t="n">
        <v>0.15</v>
      </c>
      <c r="H3618" s="16" t="s">
        <v>81</v>
      </c>
      <c r="I3618" s="16" t="s">
        <v>60</v>
      </c>
      <c r="J3618" s="16" t="n">
        <v>4</v>
      </c>
      <c r="K3618" s="16" t="n">
        <v>4</v>
      </c>
      <c r="L3618" s="16" t="s">
        <v>41</v>
      </c>
      <c r="M3618" s="16" t="str">
        <f aca="false">IF(COUNTIF($A$2:A3618,A3618)&gt;1,"DUPLICATE","")</f>
        <v/>
      </c>
    </row>
    <row r="3619" customFormat="false" ht="15" hidden="false" customHeight="false" outlineLevel="0" collapsed="false">
      <c r="A3619" s="16" t="s">
        <v>4917</v>
      </c>
      <c r="B3619" s="16" t="s">
        <v>4912</v>
      </c>
      <c r="C3619" s="16" t="s">
        <v>2567</v>
      </c>
      <c r="D3619" s="16" t="s">
        <v>165</v>
      </c>
      <c r="E3619" s="16" t="n">
        <v>1</v>
      </c>
      <c r="F3619" s="16" t="n">
        <v>931</v>
      </c>
      <c r="G3619" s="16" t="n">
        <v>0.2</v>
      </c>
      <c r="H3619" s="16" t="s">
        <v>81</v>
      </c>
      <c r="I3619" s="16" t="s">
        <v>47</v>
      </c>
      <c r="J3619" s="16" t="n">
        <v>3</v>
      </c>
      <c r="K3619" s="16" t="n">
        <v>5</v>
      </c>
      <c r="L3619" s="16" t="s">
        <v>41</v>
      </c>
      <c r="M3619" s="16" t="str">
        <f aca="false">IF(COUNTIF($A$2:A3619,A3619)&gt;1,"DUPLICATE","")</f>
        <v/>
      </c>
    </row>
    <row r="3620" customFormat="false" ht="15" hidden="false" customHeight="false" outlineLevel="0" collapsed="false">
      <c r="A3620" s="16" t="s">
        <v>4918</v>
      </c>
      <c r="B3620" s="16" t="s">
        <v>4912</v>
      </c>
      <c r="C3620" s="16" t="s">
        <v>2402</v>
      </c>
      <c r="D3620" s="16" t="s">
        <v>92</v>
      </c>
      <c r="E3620" s="16" t="n">
        <v>1</v>
      </c>
      <c r="F3620" s="16" t="n">
        <v>4093</v>
      </c>
      <c r="G3620" s="16" t="n">
        <v>0.15</v>
      </c>
      <c r="H3620" s="16" t="s">
        <v>208</v>
      </c>
      <c r="I3620" s="16" t="s">
        <v>47</v>
      </c>
      <c r="J3620" s="16" t="n">
        <v>7</v>
      </c>
      <c r="K3620" s="16" t="n">
        <v>4</v>
      </c>
      <c r="L3620" s="16" t="s">
        <v>41</v>
      </c>
      <c r="M3620" s="16" t="str">
        <f aca="false">IF(COUNTIF($A$2:A3620,A3620)&gt;1,"DUPLICATE","")</f>
        <v/>
      </c>
    </row>
    <row r="3621" customFormat="false" ht="15" hidden="false" customHeight="false" outlineLevel="0" collapsed="false">
      <c r="A3621" s="16" t="s">
        <v>4919</v>
      </c>
      <c r="B3621" s="16" t="s">
        <v>4912</v>
      </c>
      <c r="C3621" s="16" t="s">
        <v>4920</v>
      </c>
      <c r="D3621" s="16" t="s">
        <v>660</v>
      </c>
      <c r="E3621" s="16" t="n">
        <v>1</v>
      </c>
      <c r="F3621" s="16" t="n">
        <v>1876</v>
      </c>
      <c r="G3621" s="16" t="n">
        <v>0.25</v>
      </c>
      <c r="H3621" s="16" t="s">
        <v>208</v>
      </c>
      <c r="I3621" s="16" t="s">
        <v>71</v>
      </c>
      <c r="J3621" s="16" t="n">
        <v>6</v>
      </c>
      <c r="K3621" s="16"/>
      <c r="L3621" s="16" t="s">
        <v>41</v>
      </c>
      <c r="M3621" s="16" t="str">
        <f aca="false">IF(COUNTIF($A$2:A3621,A3621)&gt;1,"DUPLICATE","")</f>
        <v/>
      </c>
    </row>
    <row r="3622" customFormat="false" ht="15" hidden="false" customHeight="false" outlineLevel="0" collapsed="false">
      <c r="A3622" s="16" t="s">
        <v>4921</v>
      </c>
      <c r="B3622" s="16" t="s">
        <v>4912</v>
      </c>
      <c r="C3622" s="16" t="s">
        <v>756</v>
      </c>
      <c r="D3622" s="16" t="s">
        <v>99</v>
      </c>
      <c r="E3622" s="16" t="n">
        <v>1</v>
      </c>
      <c r="F3622" s="16" t="n">
        <v>685</v>
      </c>
      <c r="G3622" s="16" t="n">
        <v>0.2</v>
      </c>
      <c r="H3622" s="16" t="s">
        <v>130</v>
      </c>
      <c r="I3622" s="16" t="s">
        <v>40</v>
      </c>
      <c r="J3622" s="16" t="n">
        <v>5</v>
      </c>
      <c r="K3622" s="16" t="n">
        <v>4</v>
      </c>
      <c r="L3622" s="16" t="s">
        <v>41</v>
      </c>
      <c r="M3622" s="16" t="str">
        <f aca="false">IF(COUNTIF($A$2:A3622,A3622)&gt;1,"DUPLICATE","")</f>
        <v/>
      </c>
    </row>
    <row r="3623" customFormat="false" ht="15" hidden="false" customHeight="false" outlineLevel="0" collapsed="false">
      <c r="A3623" s="16" t="s">
        <v>4922</v>
      </c>
      <c r="B3623" s="16" t="s">
        <v>4912</v>
      </c>
      <c r="C3623" s="16" t="s">
        <v>570</v>
      </c>
      <c r="D3623" s="16" t="s">
        <v>63</v>
      </c>
      <c r="E3623" s="16" t="n">
        <v>3</v>
      </c>
      <c r="F3623" s="16" t="n">
        <v>1487</v>
      </c>
      <c r="G3623" s="16" t="n">
        <v>0.3</v>
      </c>
      <c r="H3623" s="16" t="s">
        <v>46</v>
      </c>
      <c r="I3623" s="16" t="s">
        <v>40</v>
      </c>
      <c r="J3623" s="16" t="n">
        <v>4</v>
      </c>
      <c r="K3623" s="16" t="n">
        <v>5</v>
      </c>
      <c r="L3623" s="16" t="s">
        <v>41</v>
      </c>
      <c r="M3623" s="16" t="str">
        <f aca="false">IF(COUNTIF($A$2:A3623,A3623)&gt;1,"DUPLICATE","")</f>
        <v/>
      </c>
    </row>
    <row r="3624" customFormat="false" ht="15" hidden="false" customHeight="false" outlineLevel="0" collapsed="false">
      <c r="A3624" s="16" t="s">
        <v>4923</v>
      </c>
      <c r="B3624" s="16" t="s">
        <v>4912</v>
      </c>
      <c r="C3624" s="16" t="s">
        <v>2773</v>
      </c>
      <c r="D3624" s="16" t="s">
        <v>63</v>
      </c>
      <c r="E3624" s="16" t="n">
        <v>1</v>
      </c>
      <c r="F3624" s="16" t="n">
        <v>1507</v>
      </c>
      <c r="G3624" s="16" t="n">
        <v>0.1</v>
      </c>
      <c r="H3624" s="16" t="s">
        <v>39</v>
      </c>
      <c r="I3624" s="16" t="s">
        <v>40</v>
      </c>
      <c r="J3624" s="16" t="n">
        <v>6</v>
      </c>
      <c r="K3624" s="16" t="n">
        <v>4</v>
      </c>
      <c r="L3624" s="16" t="s">
        <v>41</v>
      </c>
      <c r="M3624" s="16" t="str">
        <f aca="false">IF(COUNTIF($A$2:A3624,A3624)&gt;1,"DUPLICATE","")</f>
        <v/>
      </c>
    </row>
    <row r="3625" customFormat="false" ht="15" hidden="false" customHeight="false" outlineLevel="0" collapsed="false">
      <c r="A3625" s="16" t="s">
        <v>4924</v>
      </c>
      <c r="B3625" s="16" t="s">
        <v>4912</v>
      </c>
      <c r="C3625" s="16" t="s">
        <v>272</v>
      </c>
      <c r="D3625" s="16" t="s">
        <v>63</v>
      </c>
      <c r="E3625" s="16" t="n">
        <v>4</v>
      </c>
      <c r="F3625" s="16" t="n">
        <v>1430</v>
      </c>
      <c r="G3625" s="16" t="n">
        <v>0.25</v>
      </c>
      <c r="H3625" s="16" t="s">
        <v>527</v>
      </c>
      <c r="I3625" s="16" t="s">
        <v>40</v>
      </c>
      <c r="J3625" s="16" t="n">
        <v>5</v>
      </c>
      <c r="K3625" s="16" t="n">
        <v>4</v>
      </c>
      <c r="L3625" s="16" t="s">
        <v>41</v>
      </c>
      <c r="M3625" s="16" t="str">
        <f aca="false">IF(COUNTIF($A$2:A3625,A3625)&gt;1,"DUPLICATE","")</f>
        <v/>
      </c>
    </row>
    <row r="3626" customFormat="false" ht="15" hidden="false" customHeight="false" outlineLevel="0" collapsed="false">
      <c r="A3626" s="16" t="s">
        <v>4925</v>
      </c>
      <c r="B3626" s="16" t="s">
        <v>4912</v>
      </c>
      <c r="C3626" s="16" t="s">
        <v>2375</v>
      </c>
      <c r="D3626" s="16" t="s">
        <v>203</v>
      </c>
      <c r="E3626" s="16" t="n">
        <v>2</v>
      </c>
      <c r="F3626" s="16" t="n">
        <v>2504</v>
      </c>
      <c r="G3626" s="16" t="n">
        <v>0.25</v>
      </c>
      <c r="H3626" s="16" t="s">
        <v>39</v>
      </c>
      <c r="I3626" s="16" t="s">
        <v>47</v>
      </c>
      <c r="J3626" s="16" t="n">
        <v>6</v>
      </c>
      <c r="K3626" s="16" t="n">
        <v>5</v>
      </c>
      <c r="L3626" s="16" t="s">
        <v>41</v>
      </c>
      <c r="M3626" s="16" t="str">
        <f aca="false">IF(COUNTIF($A$2:A3626,A3626)&gt;1,"DUPLICATE","")</f>
        <v/>
      </c>
    </row>
    <row r="3627" customFormat="false" ht="15" hidden="false" customHeight="false" outlineLevel="0" collapsed="false">
      <c r="A3627" s="16" t="s">
        <v>4926</v>
      </c>
      <c r="B3627" s="16" t="s">
        <v>4912</v>
      </c>
      <c r="C3627" s="16" t="s">
        <v>865</v>
      </c>
      <c r="D3627" s="16" t="s">
        <v>211</v>
      </c>
      <c r="E3627" s="16" t="n">
        <v>1</v>
      </c>
      <c r="F3627" s="16" t="n">
        <v>1309</v>
      </c>
      <c r="G3627" s="16" t="n">
        <v>0.1</v>
      </c>
      <c r="H3627" s="16" t="s">
        <v>39</v>
      </c>
      <c r="I3627" s="16" t="s">
        <v>40</v>
      </c>
      <c r="J3627" s="16" t="n">
        <v>4</v>
      </c>
      <c r="K3627" s="16" t="n">
        <v>3</v>
      </c>
      <c r="L3627" s="16" t="s">
        <v>41</v>
      </c>
      <c r="M3627" s="16" t="str">
        <f aca="false">IF(COUNTIF($A$2:A3627,A3627)&gt;1,"DUPLICATE","")</f>
        <v/>
      </c>
    </row>
    <row r="3628" customFormat="false" ht="15" hidden="false" customHeight="false" outlineLevel="0" collapsed="false">
      <c r="A3628" s="16" t="s">
        <v>4927</v>
      </c>
      <c r="B3628" s="16" t="s">
        <v>4912</v>
      </c>
      <c r="C3628" s="16" t="s">
        <v>2066</v>
      </c>
      <c r="D3628" s="16" t="s">
        <v>173</v>
      </c>
      <c r="E3628" s="16" t="n">
        <v>3</v>
      </c>
      <c r="F3628" s="16" t="n">
        <v>1190</v>
      </c>
      <c r="G3628" s="16" t="n">
        <v>0.15</v>
      </c>
      <c r="H3628" s="16" t="s">
        <v>241</v>
      </c>
      <c r="I3628" s="16" t="s">
        <v>60</v>
      </c>
      <c r="J3628" s="16" t="n">
        <v>6</v>
      </c>
      <c r="K3628" s="16" t="n">
        <v>5</v>
      </c>
      <c r="L3628" s="16" t="s">
        <v>41</v>
      </c>
      <c r="M3628" s="16" t="str">
        <f aca="false">IF(COUNTIF($A$2:A3628,A3628)&gt;1,"DUPLICATE","")</f>
        <v/>
      </c>
    </row>
    <row r="3629" customFormat="false" ht="15" hidden="false" customHeight="false" outlineLevel="0" collapsed="false">
      <c r="A3629" s="16" t="s">
        <v>4928</v>
      </c>
      <c r="B3629" s="16" t="s">
        <v>4912</v>
      </c>
      <c r="C3629" s="16" t="s">
        <v>3941</v>
      </c>
      <c r="D3629" s="16" t="s">
        <v>63</v>
      </c>
      <c r="E3629" s="16" t="n">
        <v>2</v>
      </c>
      <c r="F3629" s="16" t="n">
        <v>1495</v>
      </c>
      <c r="G3629" s="16" t="n">
        <v>0.15</v>
      </c>
      <c r="H3629" s="16" t="s">
        <v>81</v>
      </c>
      <c r="I3629" s="16" t="s">
        <v>47</v>
      </c>
      <c r="J3629" s="16" t="n">
        <v>3</v>
      </c>
      <c r="K3629" s="16" t="n">
        <v>4</v>
      </c>
      <c r="L3629" s="16" t="s">
        <v>41</v>
      </c>
      <c r="M3629" s="16" t="str">
        <f aca="false">IF(COUNTIF($A$2:A3629,A3629)&gt;1,"DUPLICATE","")</f>
        <v/>
      </c>
    </row>
    <row r="3630" customFormat="false" ht="15" hidden="false" customHeight="false" outlineLevel="0" collapsed="false">
      <c r="A3630" s="16" t="s">
        <v>4929</v>
      </c>
      <c r="B3630" s="16" t="s">
        <v>4912</v>
      </c>
      <c r="C3630" s="16" t="s">
        <v>164</v>
      </c>
      <c r="D3630" s="16" t="s">
        <v>88</v>
      </c>
      <c r="E3630" s="16" t="n">
        <v>1</v>
      </c>
      <c r="F3630" s="16" t="n">
        <v>2960</v>
      </c>
      <c r="G3630" s="16" t="n">
        <v>0.15</v>
      </c>
      <c r="H3630" s="16" t="s">
        <v>503</v>
      </c>
      <c r="I3630" s="16" t="s">
        <v>60</v>
      </c>
      <c r="J3630" s="16" t="n">
        <v>12</v>
      </c>
      <c r="K3630" s="16" t="n">
        <v>1</v>
      </c>
      <c r="L3630" s="16" t="s">
        <v>57</v>
      </c>
      <c r="M3630" s="16" t="str">
        <f aca="false">IF(COUNTIF($A$2:A3630,A3630)&gt;1,"DUPLICATE","")</f>
        <v/>
      </c>
    </row>
    <row r="3631" customFormat="false" ht="15" hidden="false" customHeight="false" outlineLevel="0" collapsed="false">
      <c r="A3631" s="16" t="s">
        <v>4930</v>
      </c>
      <c r="B3631" s="16" t="s">
        <v>4912</v>
      </c>
      <c r="C3631" s="16" t="s">
        <v>363</v>
      </c>
      <c r="D3631" s="16" t="s">
        <v>222</v>
      </c>
      <c r="E3631" s="16" t="n">
        <v>1</v>
      </c>
      <c r="F3631" s="16" t="n">
        <v>1866</v>
      </c>
      <c r="G3631" s="16" t="n">
        <v>0.15</v>
      </c>
      <c r="H3631" s="16" t="s">
        <v>70</v>
      </c>
      <c r="I3631" s="16" t="s">
        <v>60</v>
      </c>
      <c r="J3631" s="16" t="n">
        <v>8</v>
      </c>
      <c r="K3631" s="16" t="n">
        <v>2</v>
      </c>
      <c r="L3631" s="16" t="s">
        <v>57</v>
      </c>
      <c r="M3631" s="16" t="str">
        <f aca="false">IF(COUNTIF($A$2:A3631,A3631)&gt;1,"DUPLICATE","")</f>
        <v/>
      </c>
    </row>
    <row r="3632" customFormat="false" ht="15" hidden="false" customHeight="false" outlineLevel="0" collapsed="false">
      <c r="A3632" s="16" t="s">
        <v>4931</v>
      </c>
      <c r="B3632" s="16" t="s">
        <v>4912</v>
      </c>
      <c r="C3632" s="16" t="s">
        <v>1046</v>
      </c>
      <c r="D3632" s="16" t="s">
        <v>222</v>
      </c>
      <c r="E3632" s="16" t="n">
        <v>1</v>
      </c>
      <c r="F3632" s="16" t="n">
        <v>1987</v>
      </c>
      <c r="G3632" s="16" t="n">
        <v>0.15</v>
      </c>
      <c r="H3632" s="16" t="s">
        <v>112</v>
      </c>
      <c r="I3632" s="16" t="s">
        <v>123</v>
      </c>
      <c r="J3632" s="16" t="n">
        <v>7</v>
      </c>
      <c r="K3632" s="16" t="n">
        <v>4</v>
      </c>
      <c r="L3632" s="16" t="s">
        <v>41</v>
      </c>
      <c r="M3632" s="16" t="str">
        <f aca="false">IF(COUNTIF($A$2:A3632,A3632)&gt;1,"DUPLICATE","")</f>
        <v/>
      </c>
    </row>
    <row r="3633" customFormat="false" ht="15" hidden="false" customHeight="false" outlineLevel="0" collapsed="false">
      <c r="A3633" s="16" t="s">
        <v>4932</v>
      </c>
      <c r="B3633" s="16" t="s">
        <v>4912</v>
      </c>
      <c r="C3633" s="16" t="s">
        <v>1053</v>
      </c>
      <c r="D3633" s="16" t="s">
        <v>393</v>
      </c>
      <c r="E3633" s="16" t="n">
        <v>1</v>
      </c>
      <c r="F3633" s="16" t="n">
        <v>513</v>
      </c>
      <c r="G3633" s="16" t="n">
        <v>0.15</v>
      </c>
      <c r="H3633" s="16" t="s">
        <v>46</v>
      </c>
      <c r="I3633" s="16" t="s">
        <v>60</v>
      </c>
      <c r="J3633" s="16" t="n">
        <v>5</v>
      </c>
      <c r="K3633" s="16" t="n">
        <v>2</v>
      </c>
      <c r="L3633" s="16" t="s">
        <v>57</v>
      </c>
      <c r="M3633" s="16" t="str">
        <f aca="false">IF(COUNTIF($A$2:A3633,A3633)&gt;1,"DUPLICATE","")</f>
        <v/>
      </c>
    </row>
    <row r="3634" customFormat="false" ht="15" hidden="false" customHeight="false" outlineLevel="0" collapsed="false">
      <c r="A3634" s="16" t="s">
        <v>4933</v>
      </c>
      <c r="B3634" s="16" t="s">
        <v>4912</v>
      </c>
      <c r="C3634" s="16" t="s">
        <v>1249</v>
      </c>
      <c r="D3634" s="16" t="s">
        <v>639</v>
      </c>
      <c r="E3634" s="16" t="n">
        <v>1</v>
      </c>
      <c r="F3634" s="16" t="n">
        <v>837</v>
      </c>
      <c r="G3634" s="16" t="n">
        <v>0.15</v>
      </c>
      <c r="H3634" s="16" t="s">
        <v>39</v>
      </c>
      <c r="I3634" s="16" t="s">
        <v>60</v>
      </c>
      <c r="J3634" s="16" t="n">
        <v>5</v>
      </c>
      <c r="K3634" s="16" t="n">
        <v>4</v>
      </c>
      <c r="L3634" s="16" t="s">
        <v>41</v>
      </c>
      <c r="M3634" s="16" t="str">
        <f aca="false">IF(COUNTIF($A$2:A3634,A3634)&gt;1,"DUPLICATE","")</f>
        <v/>
      </c>
    </row>
    <row r="3635" customFormat="false" ht="15" hidden="false" customHeight="false" outlineLevel="0" collapsed="false">
      <c r="A3635" s="16" t="s">
        <v>4934</v>
      </c>
      <c r="B3635" s="16" t="s">
        <v>4912</v>
      </c>
      <c r="C3635" s="16" t="s">
        <v>891</v>
      </c>
      <c r="D3635" s="16" t="s">
        <v>170</v>
      </c>
      <c r="E3635" s="16" t="n">
        <v>5</v>
      </c>
      <c r="F3635" s="16" t="n">
        <v>3458</v>
      </c>
      <c r="G3635" s="16" t="n">
        <v>0.25</v>
      </c>
      <c r="H3635" s="16" t="s">
        <v>797</v>
      </c>
      <c r="I3635" s="16" t="s">
        <v>40</v>
      </c>
      <c r="J3635" s="16" t="n">
        <v>5</v>
      </c>
      <c r="K3635" s="16" t="n">
        <v>3</v>
      </c>
      <c r="L3635" s="16" t="s">
        <v>41</v>
      </c>
      <c r="M3635" s="16" t="str">
        <f aca="false">IF(COUNTIF($A$2:A3635,A3635)&gt;1,"DUPLICATE","")</f>
        <v/>
      </c>
    </row>
    <row r="3636" customFormat="false" ht="15" hidden="false" customHeight="false" outlineLevel="0" collapsed="false">
      <c r="A3636" s="16" t="s">
        <v>4935</v>
      </c>
      <c r="B3636" s="16" t="s">
        <v>4936</v>
      </c>
      <c r="C3636" s="16" t="s">
        <v>2244</v>
      </c>
      <c r="D3636" s="16" t="s">
        <v>191</v>
      </c>
      <c r="E3636" s="16" t="n">
        <v>1</v>
      </c>
      <c r="F3636" s="16" t="n">
        <v>402</v>
      </c>
      <c r="G3636" s="16" t="n">
        <v>0.2</v>
      </c>
      <c r="H3636" s="16" t="s">
        <v>89</v>
      </c>
      <c r="I3636" s="16" t="s">
        <v>47</v>
      </c>
      <c r="J3636" s="16" t="n">
        <v>7</v>
      </c>
      <c r="K3636" s="16" t="n">
        <v>4</v>
      </c>
      <c r="L3636" s="16" t="s">
        <v>41</v>
      </c>
      <c r="M3636" s="16" t="str">
        <f aca="false">IF(COUNTIF($A$2:A3636,A3636)&gt;1,"DUPLICATE","")</f>
        <v/>
      </c>
    </row>
    <row r="3637" customFormat="false" ht="15" hidden="false" customHeight="false" outlineLevel="0" collapsed="false">
      <c r="A3637" s="16" t="s">
        <v>4937</v>
      </c>
      <c r="B3637" s="16" t="s">
        <v>4936</v>
      </c>
      <c r="C3637" s="16" t="s">
        <v>316</v>
      </c>
      <c r="D3637" s="16" t="s">
        <v>84</v>
      </c>
      <c r="E3637" s="16" t="n">
        <v>2</v>
      </c>
      <c r="F3637" s="16" t="n">
        <v>241</v>
      </c>
      <c r="G3637" s="16" t="n">
        <v>0.3</v>
      </c>
      <c r="H3637" s="16" t="s">
        <v>70</v>
      </c>
      <c r="I3637" s="16" t="s">
        <v>71</v>
      </c>
      <c r="J3637" s="16" t="n">
        <v>6</v>
      </c>
      <c r="K3637" s="16" t="n">
        <v>2</v>
      </c>
      <c r="L3637" s="16" t="s">
        <v>57</v>
      </c>
      <c r="M3637" s="16" t="str">
        <f aca="false">IF(COUNTIF($A$2:A3637,A3637)&gt;1,"DUPLICATE","")</f>
        <v/>
      </c>
    </row>
    <row r="3638" customFormat="false" ht="15" hidden="false" customHeight="false" outlineLevel="0" collapsed="false">
      <c r="A3638" s="16" t="s">
        <v>4938</v>
      </c>
      <c r="B3638" s="16" t="s">
        <v>4936</v>
      </c>
      <c r="C3638" s="16" t="s">
        <v>1294</v>
      </c>
      <c r="D3638" s="16" t="s">
        <v>38</v>
      </c>
      <c r="E3638" s="16" t="n">
        <v>2</v>
      </c>
      <c r="F3638" s="16" t="n">
        <v>362</v>
      </c>
      <c r="G3638" s="16" t="n">
        <v>0.1</v>
      </c>
      <c r="H3638" s="16" t="s">
        <v>120</v>
      </c>
      <c r="I3638" s="16" t="s">
        <v>60</v>
      </c>
      <c r="J3638" s="16" t="n">
        <v>4</v>
      </c>
      <c r="K3638" s="16" t="n">
        <v>5</v>
      </c>
      <c r="L3638" s="16" t="s">
        <v>41</v>
      </c>
      <c r="M3638" s="16" t="str">
        <f aca="false">IF(COUNTIF($A$2:A3638,A3638)&gt;1,"DUPLICATE","")</f>
        <v/>
      </c>
    </row>
    <row r="3639" customFormat="false" ht="15" hidden="false" customHeight="false" outlineLevel="0" collapsed="false">
      <c r="A3639" s="16" t="s">
        <v>4939</v>
      </c>
      <c r="B3639" s="16" t="s">
        <v>4936</v>
      </c>
      <c r="C3639" s="16" t="s">
        <v>1465</v>
      </c>
      <c r="D3639" s="16" t="s">
        <v>146</v>
      </c>
      <c r="E3639" s="16" t="n">
        <v>2</v>
      </c>
      <c r="F3639" s="16" t="n">
        <v>448</v>
      </c>
      <c r="G3639" s="16" t="n">
        <v>0.1</v>
      </c>
      <c r="H3639" s="16" t="s">
        <v>67</v>
      </c>
      <c r="I3639" s="16" t="s">
        <v>71</v>
      </c>
      <c r="J3639" s="16" t="n">
        <v>5</v>
      </c>
      <c r="K3639" s="16" t="n">
        <v>4</v>
      </c>
      <c r="L3639" s="16" t="s">
        <v>41</v>
      </c>
      <c r="M3639" s="16" t="str">
        <f aca="false">IF(COUNTIF($A$2:A3639,A3639)&gt;1,"DUPLICATE","")</f>
        <v/>
      </c>
    </row>
    <row r="3640" customFormat="false" ht="15" hidden="false" customHeight="false" outlineLevel="0" collapsed="false">
      <c r="A3640" s="16" t="s">
        <v>4940</v>
      </c>
      <c r="B3640" s="16" t="s">
        <v>4936</v>
      </c>
      <c r="C3640" s="16" t="s">
        <v>1251</v>
      </c>
      <c r="D3640" s="16" t="s">
        <v>99</v>
      </c>
      <c r="E3640" s="16" t="n">
        <v>1</v>
      </c>
      <c r="F3640" s="16" t="n">
        <v>668</v>
      </c>
      <c r="G3640" s="16" t="n">
        <v>0.2</v>
      </c>
      <c r="H3640" s="16" t="s">
        <v>46</v>
      </c>
      <c r="I3640" s="16" t="s">
        <v>60</v>
      </c>
      <c r="J3640" s="16" t="n">
        <v>6</v>
      </c>
      <c r="K3640" s="16" t="n">
        <v>3</v>
      </c>
      <c r="L3640" s="16" t="s">
        <v>57</v>
      </c>
      <c r="M3640" s="16" t="str">
        <f aca="false">IF(COUNTIF($A$2:A3640,A3640)&gt;1,"DUPLICATE","")</f>
        <v/>
      </c>
    </row>
    <row r="3641" customFormat="false" ht="15" hidden="false" customHeight="false" outlineLevel="0" collapsed="false">
      <c r="A3641" s="16" t="s">
        <v>4941</v>
      </c>
      <c r="B3641" s="16" t="s">
        <v>4936</v>
      </c>
      <c r="C3641" s="16" t="s">
        <v>898</v>
      </c>
      <c r="D3641" s="16" t="s">
        <v>170</v>
      </c>
      <c r="E3641" s="16" t="n">
        <v>1</v>
      </c>
      <c r="F3641" s="16" t="n">
        <v>3231</v>
      </c>
      <c r="G3641" s="16" t="n">
        <v>0.1</v>
      </c>
      <c r="H3641" s="16" t="s">
        <v>70</v>
      </c>
      <c r="I3641" s="16" t="s">
        <v>60</v>
      </c>
      <c r="J3641" s="16" t="n">
        <v>7</v>
      </c>
      <c r="K3641" s="16" t="n">
        <v>3</v>
      </c>
      <c r="L3641" s="16" t="s">
        <v>41</v>
      </c>
      <c r="M3641" s="16" t="str">
        <f aca="false">IF(COUNTIF($A$2:A3641,A3641)&gt;1,"DUPLICATE","")</f>
        <v/>
      </c>
    </row>
    <row r="3642" customFormat="false" ht="15" hidden="false" customHeight="false" outlineLevel="0" collapsed="false">
      <c r="A3642" s="16" t="s">
        <v>4942</v>
      </c>
      <c r="B3642" s="16" t="s">
        <v>4936</v>
      </c>
      <c r="C3642" s="16" t="s">
        <v>1241</v>
      </c>
      <c r="D3642" s="16" t="s">
        <v>291</v>
      </c>
      <c r="E3642" s="16" t="n">
        <v>1</v>
      </c>
      <c r="F3642" s="16" t="n">
        <v>1159</v>
      </c>
      <c r="G3642" s="16" t="n">
        <v>0.2</v>
      </c>
      <c r="H3642" s="16" t="s">
        <v>208</v>
      </c>
      <c r="I3642" s="16" t="s">
        <v>60</v>
      </c>
      <c r="J3642" s="16" t="n">
        <v>6</v>
      </c>
      <c r="K3642" s="16" t="n">
        <v>4</v>
      </c>
      <c r="L3642" s="16" t="s">
        <v>41</v>
      </c>
      <c r="M3642" s="16" t="str">
        <f aca="false">IF(COUNTIF($A$2:A3642,A3642)&gt;1,"DUPLICATE","")</f>
        <v/>
      </c>
    </row>
    <row r="3643" customFormat="false" ht="15" hidden="false" customHeight="false" outlineLevel="0" collapsed="false">
      <c r="A3643" s="16" t="s">
        <v>4943</v>
      </c>
      <c r="B3643" s="16" t="s">
        <v>4936</v>
      </c>
      <c r="C3643" s="16" t="s">
        <v>110</v>
      </c>
      <c r="D3643" s="16" t="s">
        <v>222</v>
      </c>
      <c r="E3643" s="16" t="n">
        <v>1</v>
      </c>
      <c r="F3643" s="16" t="n">
        <v>1825</v>
      </c>
      <c r="G3643" s="16" t="n">
        <v>0.3</v>
      </c>
      <c r="H3643" s="16" t="s">
        <v>70</v>
      </c>
      <c r="I3643" s="16" t="s">
        <v>60</v>
      </c>
      <c r="J3643" s="16" t="n">
        <v>5</v>
      </c>
      <c r="K3643" s="16"/>
      <c r="L3643" s="16" t="s">
        <v>41</v>
      </c>
      <c r="M3643" s="16" t="str">
        <f aca="false">IF(COUNTIF($A$2:A3643,A3643)&gt;1,"DUPLICATE","")</f>
        <v/>
      </c>
    </row>
    <row r="3644" customFormat="false" ht="15" hidden="false" customHeight="false" outlineLevel="0" collapsed="false">
      <c r="A3644" s="16" t="s">
        <v>4944</v>
      </c>
      <c r="B3644" s="16" t="s">
        <v>4936</v>
      </c>
      <c r="C3644" s="16" t="s">
        <v>480</v>
      </c>
      <c r="D3644" s="16" t="s">
        <v>111</v>
      </c>
      <c r="E3644" s="16" t="n">
        <v>3</v>
      </c>
      <c r="F3644" s="16" t="n">
        <v>980</v>
      </c>
      <c r="G3644" s="16" t="n">
        <v>0.1</v>
      </c>
      <c r="H3644" s="16" t="s">
        <v>81</v>
      </c>
      <c r="I3644" s="16" t="s">
        <v>40</v>
      </c>
      <c r="J3644" s="16" t="n">
        <v>3</v>
      </c>
      <c r="K3644" s="16" t="n">
        <v>4</v>
      </c>
      <c r="L3644" s="16" t="s">
        <v>41</v>
      </c>
      <c r="M3644" s="16" t="str">
        <f aca="false">IF(COUNTIF($A$2:A3644,A3644)&gt;1,"DUPLICATE","")</f>
        <v/>
      </c>
    </row>
    <row r="3645" customFormat="false" ht="15" hidden="false" customHeight="false" outlineLevel="0" collapsed="false">
      <c r="A3645" s="16" t="s">
        <v>4945</v>
      </c>
      <c r="B3645" s="16" t="s">
        <v>4936</v>
      </c>
      <c r="C3645" s="16" t="s">
        <v>138</v>
      </c>
      <c r="D3645" s="16" t="s">
        <v>254</v>
      </c>
      <c r="E3645" s="16" t="n">
        <v>2</v>
      </c>
      <c r="F3645" s="16" t="n">
        <v>969</v>
      </c>
      <c r="G3645" s="16" t="n">
        <v>0.1</v>
      </c>
      <c r="H3645" s="16" t="s">
        <v>130</v>
      </c>
      <c r="I3645" s="16" t="s">
        <v>60</v>
      </c>
      <c r="J3645" s="16" t="n">
        <v>4</v>
      </c>
      <c r="K3645" s="16" t="n">
        <v>4</v>
      </c>
      <c r="L3645" s="16" t="s">
        <v>41</v>
      </c>
      <c r="M3645" s="16" t="str">
        <f aca="false">IF(COUNTIF($A$2:A3645,A3645)&gt;1,"DUPLICATE","")</f>
        <v/>
      </c>
    </row>
    <row r="3646" customFormat="false" ht="15" hidden="false" customHeight="false" outlineLevel="0" collapsed="false">
      <c r="A3646" s="16" t="s">
        <v>4946</v>
      </c>
      <c r="B3646" s="16" t="s">
        <v>4936</v>
      </c>
      <c r="C3646" s="16" t="s">
        <v>931</v>
      </c>
      <c r="D3646" s="16" t="s">
        <v>51</v>
      </c>
      <c r="E3646" s="16" t="n">
        <v>2</v>
      </c>
      <c r="F3646" s="16" t="n">
        <v>2279</v>
      </c>
      <c r="G3646" s="16" t="n">
        <v>0.25</v>
      </c>
      <c r="H3646" s="16" t="s">
        <v>81</v>
      </c>
      <c r="I3646" s="16" t="s">
        <v>40</v>
      </c>
      <c r="J3646" s="16" t="n">
        <v>6</v>
      </c>
      <c r="K3646" s="16" t="n">
        <v>3</v>
      </c>
      <c r="L3646" s="16" t="s">
        <v>41</v>
      </c>
      <c r="M3646" s="16" t="str">
        <f aca="false">IF(COUNTIF($A$2:A3646,A3646)&gt;1,"DUPLICATE","")</f>
        <v/>
      </c>
    </row>
    <row r="3647" customFormat="false" ht="15" hidden="false" customHeight="false" outlineLevel="0" collapsed="false">
      <c r="A3647" s="16" t="s">
        <v>4947</v>
      </c>
      <c r="B3647" s="16" t="s">
        <v>4936</v>
      </c>
      <c r="C3647" s="16" t="s">
        <v>1215</v>
      </c>
      <c r="D3647" s="16" t="s">
        <v>165</v>
      </c>
      <c r="E3647" s="16" t="n">
        <v>2</v>
      </c>
      <c r="F3647" s="16" t="n">
        <v>884</v>
      </c>
      <c r="G3647" s="16" t="n">
        <v>0.15</v>
      </c>
      <c r="H3647" s="16" t="s">
        <v>130</v>
      </c>
      <c r="I3647" s="16" t="s">
        <v>60</v>
      </c>
      <c r="J3647" s="16" t="n">
        <v>4</v>
      </c>
      <c r="K3647" s="16" t="n">
        <v>4</v>
      </c>
      <c r="L3647" s="16" t="s">
        <v>41</v>
      </c>
      <c r="M3647" s="16" t="str">
        <f aca="false">IF(COUNTIF($A$2:A3647,A3647)&gt;1,"DUPLICATE","")</f>
        <v/>
      </c>
    </row>
    <row r="3648" customFormat="false" ht="15" hidden="false" customHeight="false" outlineLevel="0" collapsed="false">
      <c r="A3648" s="16" t="s">
        <v>4948</v>
      </c>
      <c r="B3648" s="16" t="s">
        <v>4936</v>
      </c>
      <c r="C3648" s="16" t="s">
        <v>891</v>
      </c>
      <c r="D3648" s="16" t="s">
        <v>191</v>
      </c>
      <c r="E3648" s="16" t="n">
        <v>1</v>
      </c>
      <c r="F3648" s="16" t="n">
        <v>396</v>
      </c>
      <c r="G3648" s="16" t="n">
        <v>0.1</v>
      </c>
      <c r="H3648" s="16" t="s">
        <v>39</v>
      </c>
      <c r="I3648" s="16" t="s">
        <v>71</v>
      </c>
      <c r="J3648" s="16" t="n">
        <v>3</v>
      </c>
      <c r="K3648" s="16" t="n">
        <v>4</v>
      </c>
      <c r="L3648" s="16" t="s">
        <v>41</v>
      </c>
      <c r="M3648" s="16" t="str">
        <f aca="false">IF(COUNTIF($A$2:A3648,A3648)&gt;1,"DUPLICATE","")</f>
        <v/>
      </c>
    </row>
    <row r="3649" customFormat="false" ht="15" hidden="false" customHeight="false" outlineLevel="0" collapsed="false">
      <c r="A3649" s="16" t="s">
        <v>4949</v>
      </c>
      <c r="B3649" s="16" t="s">
        <v>4936</v>
      </c>
      <c r="C3649" s="16" t="s">
        <v>62</v>
      </c>
      <c r="D3649" s="16" t="s">
        <v>133</v>
      </c>
      <c r="E3649" s="16" t="n">
        <v>1</v>
      </c>
      <c r="F3649" s="16" t="n">
        <v>621</v>
      </c>
      <c r="G3649" s="16" t="n">
        <v>0.2</v>
      </c>
      <c r="H3649" s="16" t="s">
        <v>89</v>
      </c>
      <c r="I3649" s="16"/>
      <c r="J3649" s="16" t="n">
        <v>5</v>
      </c>
      <c r="K3649" s="16" t="n">
        <v>4</v>
      </c>
      <c r="L3649" s="16" t="s">
        <v>41</v>
      </c>
      <c r="M3649" s="16" t="str">
        <f aca="false">IF(COUNTIF($A$2:A3649,A3649)&gt;1,"DUPLICATE","")</f>
        <v/>
      </c>
    </row>
    <row r="3650" customFormat="false" ht="15" hidden="false" customHeight="false" outlineLevel="0" collapsed="false">
      <c r="A3650" s="16" t="s">
        <v>4950</v>
      </c>
      <c r="B3650" s="16" t="s">
        <v>4936</v>
      </c>
      <c r="C3650" s="16" t="s">
        <v>2012</v>
      </c>
      <c r="D3650" s="16" t="s">
        <v>74</v>
      </c>
      <c r="E3650" s="16" t="n">
        <v>1</v>
      </c>
      <c r="F3650" s="16" t="n">
        <v>18496</v>
      </c>
      <c r="G3650" s="16" t="n">
        <v>0.15</v>
      </c>
      <c r="H3650" s="16" t="s">
        <v>797</v>
      </c>
      <c r="I3650" s="16" t="s">
        <v>40</v>
      </c>
      <c r="J3650" s="16" t="n">
        <v>3</v>
      </c>
      <c r="K3650" s="16" t="n">
        <v>5</v>
      </c>
      <c r="L3650" s="16" t="s">
        <v>41</v>
      </c>
      <c r="M3650" s="16" t="str">
        <f aca="false">IF(COUNTIF($A$2:A3650,A3650)&gt;1,"DUPLICATE","")</f>
        <v/>
      </c>
    </row>
    <row r="3651" customFormat="false" ht="15" hidden="false" customHeight="false" outlineLevel="0" collapsed="false">
      <c r="A3651" s="16" t="s">
        <v>4951</v>
      </c>
      <c r="B3651" s="16" t="s">
        <v>4936</v>
      </c>
      <c r="C3651" s="16" t="s">
        <v>666</v>
      </c>
      <c r="D3651" s="16" t="s">
        <v>385</v>
      </c>
      <c r="E3651" s="16" t="n">
        <v>2</v>
      </c>
      <c r="F3651" s="16" t="n">
        <v>310</v>
      </c>
      <c r="G3651" s="16" t="n">
        <v>0.1</v>
      </c>
      <c r="H3651" s="16" t="s">
        <v>112</v>
      </c>
      <c r="I3651" s="16" t="s">
        <v>60</v>
      </c>
      <c r="J3651" s="16" t="n">
        <v>5</v>
      </c>
      <c r="K3651" s="16" t="n">
        <v>5</v>
      </c>
      <c r="L3651" s="16" t="s">
        <v>41</v>
      </c>
      <c r="M3651" s="16" t="str">
        <f aca="false">IF(COUNTIF($A$2:A3651,A3651)&gt;1,"DUPLICATE","")</f>
        <v/>
      </c>
    </row>
    <row r="3652" customFormat="false" ht="15" hidden="false" customHeight="false" outlineLevel="0" collapsed="false">
      <c r="A3652" s="16" t="s">
        <v>4952</v>
      </c>
      <c r="B3652" s="16" t="s">
        <v>4936</v>
      </c>
      <c r="C3652" s="16" t="s">
        <v>1081</v>
      </c>
      <c r="D3652" s="16" t="s">
        <v>165</v>
      </c>
      <c r="E3652" s="16" t="n">
        <v>2</v>
      </c>
      <c r="F3652" s="16" t="n">
        <v>865</v>
      </c>
      <c r="G3652" s="16" t="n">
        <v>0.3</v>
      </c>
      <c r="H3652" s="16" t="s">
        <v>81</v>
      </c>
      <c r="I3652" s="16" t="s">
        <v>60</v>
      </c>
      <c r="J3652" s="16" t="n">
        <v>7</v>
      </c>
      <c r="K3652" s="16" t="n">
        <v>4</v>
      </c>
      <c r="L3652" s="16" t="s">
        <v>41</v>
      </c>
      <c r="M3652" s="16" t="str">
        <f aca="false">IF(COUNTIF($A$2:A3652,A3652)&gt;1,"DUPLICATE","")</f>
        <v/>
      </c>
    </row>
    <row r="3653" customFormat="false" ht="15" hidden="false" customHeight="false" outlineLevel="0" collapsed="false">
      <c r="A3653" s="16" t="s">
        <v>4953</v>
      </c>
      <c r="B3653" s="16" t="s">
        <v>4936</v>
      </c>
      <c r="C3653" s="16" t="s">
        <v>1044</v>
      </c>
      <c r="D3653" s="16" t="s">
        <v>66</v>
      </c>
      <c r="E3653" s="16" t="n">
        <v>1</v>
      </c>
      <c r="F3653" s="16" t="n">
        <v>14753</v>
      </c>
      <c r="G3653" s="16" t="n">
        <v>0.3</v>
      </c>
      <c r="H3653" s="16" t="s">
        <v>67</v>
      </c>
      <c r="I3653" s="16" t="s">
        <v>40</v>
      </c>
      <c r="J3653" s="16" t="n">
        <v>5</v>
      </c>
      <c r="K3653" s="16"/>
      <c r="L3653" s="16" t="s">
        <v>41</v>
      </c>
      <c r="M3653" s="16" t="str">
        <f aca="false">IF(COUNTIF($A$2:A3653,A3653)&gt;1,"DUPLICATE","")</f>
        <v/>
      </c>
    </row>
    <row r="3654" customFormat="false" ht="15" hidden="false" customHeight="false" outlineLevel="0" collapsed="false">
      <c r="A3654" s="16" t="s">
        <v>4954</v>
      </c>
      <c r="B3654" s="16" t="s">
        <v>4955</v>
      </c>
      <c r="C3654" s="16" t="s">
        <v>502</v>
      </c>
      <c r="D3654" s="16" t="s">
        <v>149</v>
      </c>
      <c r="E3654" s="16" t="n">
        <v>2</v>
      </c>
      <c r="F3654" s="16" t="n">
        <v>1582</v>
      </c>
      <c r="G3654" s="16" t="n">
        <v>0.1</v>
      </c>
      <c r="H3654" s="16" t="s">
        <v>1899</v>
      </c>
      <c r="I3654" s="16" t="s">
        <v>40</v>
      </c>
      <c r="J3654" s="16" t="n">
        <v>3</v>
      </c>
      <c r="K3654" s="16" t="n">
        <v>4</v>
      </c>
      <c r="L3654" s="16" t="s">
        <v>41</v>
      </c>
      <c r="M3654" s="16" t="str">
        <f aca="false">IF(COUNTIF($A$2:A3654,A3654)&gt;1,"DUPLICATE","")</f>
        <v/>
      </c>
    </row>
    <row r="3655" customFormat="false" ht="15" hidden="false" customHeight="false" outlineLevel="0" collapsed="false">
      <c r="A3655" s="16" t="s">
        <v>4956</v>
      </c>
      <c r="B3655" s="16" t="s">
        <v>4936</v>
      </c>
      <c r="C3655" s="16" t="s">
        <v>2567</v>
      </c>
      <c r="D3655" s="16" t="s">
        <v>142</v>
      </c>
      <c r="E3655" s="16" t="n">
        <v>4</v>
      </c>
      <c r="F3655" s="16" t="n">
        <v>601</v>
      </c>
      <c r="G3655" s="16" t="n">
        <v>0.15</v>
      </c>
      <c r="H3655" s="16" t="s">
        <v>112</v>
      </c>
      <c r="I3655" s="16" t="s">
        <v>40</v>
      </c>
      <c r="J3655" s="16" t="n">
        <v>4</v>
      </c>
      <c r="K3655" s="16"/>
      <c r="L3655" s="16" t="s">
        <v>41</v>
      </c>
      <c r="M3655" s="16" t="str">
        <f aca="false">IF(COUNTIF($A$2:A3655,A3655)&gt;1,"DUPLICATE","")</f>
        <v/>
      </c>
    </row>
    <row r="3656" customFormat="false" ht="15" hidden="false" customHeight="false" outlineLevel="0" collapsed="false">
      <c r="A3656" s="16" t="s">
        <v>4957</v>
      </c>
      <c r="B3656" s="16" t="s">
        <v>4936</v>
      </c>
      <c r="C3656" s="16" t="s">
        <v>2741</v>
      </c>
      <c r="D3656" s="16" t="s">
        <v>250</v>
      </c>
      <c r="E3656" s="16" t="n">
        <v>1</v>
      </c>
      <c r="F3656" s="16" t="n">
        <v>675</v>
      </c>
      <c r="G3656" s="16" t="n">
        <v>0.3</v>
      </c>
      <c r="H3656" s="16" t="s">
        <v>39</v>
      </c>
      <c r="I3656" s="16" t="s">
        <v>60</v>
      </c>
      <c r="J3656" s="16" t="n">
        <v>5</v>
      </c>
      <c r="K3656" s="16" t="n">
        <v>4</v>
      </c>
      <c r="L3656" s="16" t="s">
        <v>41</v>
      </c>
      <c r="M3656" s="16" t="str">
        <f aca="false">IF(COUNTIF($A$2:A3656,A3656)&gt;1,"DUPLICATE","")</f>
        <v/>
      </c>
    </row>
    <row r="3657" customFormat="false" ht="15" hidden="false" customHeight="false" outlineLevel="0" collapsed="false">
      <c r="A3657" s="16" t="s">
        <v>4958</v>
      </c>
      <c r="B3657" s="16" t="s">
        <v>4936</v>
      </c>
      <c r="C3657" s="16" t="s">
        <v>1363</v>
      </c>
      <c r="D3657" s="16" t="s">
        <v>99</v>
      </c>
      <c r="E3657" s="16" t="n">
        <v>3</v>
      </c>
      <c r="F3657" s="16" t="n">
        <v>728</v>
      </c>
      <c r="G3657" s="16" t="n">
        <v>0.1</v>
      </c>
      <c r="H3657" s="16" t="s">
        <v>81</v>
      </c>
      <c r="I3657" s="16" t="s">
        <v>40</v>
      </c>
      <c r="J3657" s="16" t="n">
        <v>3</v>
      </c>
      <c r="K3657" s="16" t="n">
        <v>5</v>
      </c>
      <c r="L3657" s="16" t="s">
        <v>41</v>
      </c>
      <c r="M3657" s="16" t="str">
        <f aca="false">IF(COUNTIF($A$2:A3657,A3657)&gt;1,"DUPLICATE","")</f>
        <v/>
      </c>
    </row>
    <row r="3658" customFormat="false" ht="15" hidden="false" customHeight="false" outlineLevel="0" collapsed="false">
      <c r="A3658" s="16" t="s">
        <v>4959</v>
      </c>
      <c r="B3658" s="16" t="s">
        <v>4960</v>
      </c>
      <c r="C3658" s="16" t="s">
        <v>823</v>
      </c>
      <c r="D3658" s="16" t="s">
        <v>216</v>
      </c>
      <c r="E3658" s="16" t="n">
        <v>3</v>
      </c>
      <c r="F3658" s="16" t="n">
        <v>860</v>
      </c>
      <c r="G3658" s="16" t="n">
        <v>0.25</v>
      </c>
      <c r="H3658" s="16" t="s">
        <v>112</v>
      </c>
      <c r="I3658" s="16" t="s">
        <v>60</v>
      </c>
      <c r="J3658" s="16" t="n">
        <v>5</v>
      </c>
      <c r="K3658" s="16" t="n">
        <v>5</v>
      </c>
      <c r="L3658" s="16" t="s">
        <v>41</v>
      </c>
      <c r="M3658" s="16" t="str">
        <f aca="false">IF(COUNTIF($A$2:A3658,A3658)&gt;1,"DUPLICATE","")</f>
        <v/>
      </c>
    </row>
    <row r="3659" customFormat="false" ht="15" hidden="false" customHeight="false" outlineLevel="0" collapsed="false">
      <c r="A3659" s="16" t="s">
        <v>4961</v>
      </c>
      <c r="B3659" s="16" t="s">
        <v>4960</v>
      </c>
      <c r="C3659" s="16" t="s">
        <v>726</v>
      </c>
      <c r="D3659" s="16" t="s">
        <v>126</v>
      </c>
      <c r="E3659" s="16" t="n">
        <v>1</v>
      </c>
      <c r="F3659" s="16" t="n">
        <v>398</v>
      </c>
      <c r="G3659" s="16" t="n">
        <v>0.15</v>
      </c>
      <c r="H3659" s="16" t="s">
        <v>112</v>
      </c>
      <c r="I3659" s="16" t="s">
        <v>71</v>
      </c>
      <c r="J3659" s="16" t="n">
        <v>5</v>
      </c>
      <c r="K3659" s="16" t="n">
        <v>4</v>
      </c>
      <c r="L3659" s="16" t="s">
        <v>41</v>
      </c>
      <c r="M3659" s="16" t="str">
        <f aca="false">IF(COUNTIF($A$2:A3659,A3659)&gt;1,"DUPLICATE","")</f>
        <v/>
      </c>
    </row>
    <row r="3660" customFormat="false" ht="15" hidden="false" customHeight="false" outlineLevel="0" collapsed="false">
      <c r="A3660" s="16" t="s">
        <v>4962</v>
      </c>
      <c r="B3660" s="16" t="s">
        <v>4960</v>
      </c>
      <c r="C3660" s="16" t="s">
        <v>1354</v>
      </c>
      <c r="D3660" s="16" t="s">
        <v>396</v>
      </c>
      <c r="E3660" s="16" t="n">
        <v>5</v>
      </c>
      <c r="F3660" s="16" t="n">
        <v>5572</v>
      </c>
      <c r="G3660" s="16" t="n">
        <v>0.1</v>
      </c>
      <c r="H3660" s="16" t="s">
        <v>81</v>
      </c>
      <c r="I3660" s="16" t="s">
        <v>71</v>
      </c>
      <c r="J3660" s="16" t="n">
        <v>4</v>
      </c>
      <c r="K3660" s="16" t="n">
        <v>4</v>
      </c>
      <c r="L3660" s="16" t="s">
        <v>41</v>
      </c>
      <c r="M3660" s="16" t="str">
        <f aca="false">IF(COUNTIF($A$2:A3660,A3660)&gt;1,"DUPLICATE","")</f>
        <v/>
      </c>
    </row>
    <row r="3661" customFormat="false" ht="15" hidden="false" customHeight="false" outlineLevel="0" collapsed="false">
      <c r="A3661" s="16" t="s">
        <v>4963</v>
      </c>
      <c r="B3661" s="16" t="s">
        <v>4960</v>
      </c>
      <c r="C3661" s="16" t="s">
        <v>1008</v>
      </c>
      <c r="D3661" s="16" t="s">
        <v>396</v>
      </c>
      <c r="E3661" s="16" t="n">
        <v>4</v>
      </c>
      <c r="F3661" s="16" t="n">
        <v>5671</v>
      </c>
      <c r="G3661" s="16" t="n">
        <v>0.4</v>
      </c>
      <c r="H3661" s="16" t="s">
        <v>208</v>
      </c>
      <c r="I3661" s="16" t="s">
        <v>60</v>
      </c>
      <c r="J3661" s="16" t="n">
        <v>7</v>
      </c>
      <c r="K3661" s="16" t="n">
        <v>4</v>
      </c>
      <c r="L3661" s="16" t="s">
        <v>41</v>
      </c>
      <c r="M3661" s="16" t="str">
        <f aca="false">IF(COUNTIF($A$2:A3661,A3661)&gt;1,"DUPLICATE","")</f>
        <v/>
      </c>
    </row>
    <row r="3662" customFormat="false" ht="15" hidden="false" customHeight="false" outlineLevel="0" collapsed="false">
      <c r="A3662" s="16" t="s">
        <v>4964</v>
      </c>
      <c r="B3662" s="16" t="s">
        <v>4960</v>
      </c>
      <c r="C3662" s="16" t="s">
        <v>1310</v>
      </c>
      <c r="D3662" s="16" t="s">
        <v>225</v>
      </c>
      <c r="E3662" s="16" t="n">
        <v>3</v>
      </c>
      <c r="F3662" s="16" t="n">
        <v>390</v>
      </c>
      <c r="G3662" s="16" t="n">
        <v>0.15</v>
      </c>
      <c r="H3662" s="16" t="s">
        <v>46</v>
      </c>
      <c r="I3662" s="16" t="s">
        <v>71</v>
      </c>
      <c r="J3662" s="16" t="n">
        <v>3</v>
      </c>
      <c r="K3662" s="16" t="n">
        <v>4</v>
      </c>
      <c r="L3662" s="16" t="s">
        <v>41</v>
      </c>
      <c r="M3662" s="16" t="str">
        <f aca="false">IF(COUNTIF($A$2:A3662,A3662)&gt;1,"DUPLICATE","")</f>
        <v/>
      </c>
    </row>
    <row r="3663" customFormat="false" ht="15" hidden="false" customHeight="false" outlineLevel="0" collapsed="false">
      <c r="A3663" s="16" t="s">
        <v>4965</v>
      </c>
      <c r="B3663" s="16" t="s">
        <v>4960</v>
      </c>
      <c r="C3663" s="16" t="s">
        <v>1203</v>
      </c>
      <c r="D3663" s="16" t="s">
        <v>165</v>
      </c>
      <c r="E3663" s="16" t="n">
        <v>2</v>
      </c>
      <c r="F3663" s="16" t="n">
        <v>895</v>
      </c>
      <c r="G3663" s="16" t="n">
        <v>0.15</v>
      </c>
      <c r="H3663" s="16" t="s">
        <v>56</v>
      </c>
      <c r="I3663" s="16" t="s">
        <v>40</v>
      </c>
      <c r="J3663" s="16" t="n">
        <v>9</v>
      </c>
      <c r="K3663" s="16" t="n">
        <v>3</v>
      </c>
      <c r="L3663" s="16" t="s">
        <v>41</v>
      </c>
      <c r="M3663" s="16" t="str">
        <f aca="false">IF(COUNTIF($A$2:A3663,A3663)&gt;1,"DUPLICATE","")</f>
        <v/>
      </c>
    </row>
    <row r="3664" customFormat="false" ht="15" hidden="false" customHeight="false" outlineLevel="0" collapsed="false">
      <c r="A3664" s="16" t="s">
        <v>4965</v>
      </c>
      <c r="B3664" s="16" t="s">
        <v>4960</v>
      </c>
      <c r="C3664" s="16" t="s">
        <v>1203</v>
      </c>
      <c r="D3664" s="16" t="s">
        <v>165</v>
      </c>
      <c r="E3664" s="16" t="n">
        <v>2</v>
      </c>
      <c r="F3664" s="16" t="n">
        <v>895</v>
      </c>
      <c r="G3664" s="16" t="n">
        <v>0.15</v>
      </c>
      <c r="H3664" s="16" t="s">
        <v>56</v>
      </c>
      <c r="I3664" s="16" t="s">
        <v>40</v>
      </c>
      <c r="J3664" s="16" t="n">
        <v>9</v>
      </c>
      <c r="K3664" s="16" t="n">
        <v>3</v>
      </c>
      <c r="L3664" s="16" t="s">
        <v>41</v>
      </c>
      <c r="M3664" s="16" t="str">
        <f aca="false">IF(COUNTIF($A$2:A3664,A3664)&gt;1,"DUPLICATE","")</f>
        <v>DUPLICATE</v>
      </c>
    </row>
    <row r="3665" customFormat="false" ht="15" hidden="false" customHeight="false" outlineLevel="0" collapsed="false">
      <c r="A3665" s="16" t="s">
        <v>4966</v>
      </c>
      <c r="B3665" s="16" t="s">
        <v>4960</v>
      </c>
      <c r="C3665" s="16" t="s">
        <v>1586</v>
      </c>
      <c r="D3665" s="16" t="s">
        <v>146</v>
      </c>
      <c r="E3665" s="16" t="n">
        <v>1</v>
      </c>
      <c r="F3665" s="16" t="n">
        <v>461</v>
      </c>
      <c r="G3665" s="16" t="n">
        <v>0.2</v>
      </c>
      <c r="H3665" s="16" t="s">
        <v>112</v>
      </c>
      <c r="I3665" s="16" t="s">
        <v>60</v>
      </c>
      <c r="J3665" s="16" t="n">
        <v>4</v>
      </c>
      <c r="K3665" s="16" t="n">
        <v>3</v>
      </c>
      <c r="L3665" s="16" t="s">
        <v>41</v>
      </c>
      <c r="M3665" s="16" t="str">
        <f aca="false">IF(COUNTIF($A$2:A3665,A3665)&gt;1,"DUPLICATE","")</f>
        <v/>
      </c>
    </row>
    <row r="3666" customFormat="false" ht="15" hidden="false" customHeight="false" outlineLevel="0" collapsed="false">
      <c r="A3666" s="16" t="s">
        <v>4967</v>
      </c>
      <c r="B3666" s="16" t="s">
        <v>4960</v>
      </c>
      <c r="C3666" s="16" t="s">
        <v>961</v>
      </c>
      <c r="D3666" s="16" t="s">
        <v>165</v>
      </c>
      <c r="E3666" s="16" t="n">
        <v>5</v>
      </c>
      <c r="F3666" s="16" t="n">
        <v>906</v>
      </c>
      <c r="G3666" s="16" t="n">
        <v>0.3</v>
      </c>
      <c r="H3666" s="16" t="s">
        <v>130</v>
      </c>
      <c r="I3666" s="16" t="s">
        <v>60</v>
      </c>
      <c r="J3666" s="16" t="n">
        <v>5</v>
      </c>
      <c r="K3666" s="16" t="n">
        <v>4</v>
      </c>
      <c r="L3666" s="16" t="s">
        <v>41</v>
      </c>
      <c r="M3666" s="16" t="str">
        <f aca="false">IF(COUNTIF($A$2:A3666,A3666)&gt;1,"DUPLICATE","")</f>
        <v/>
      </c>
    </row>
    <row r="3667" customFormat="false" ht="15" hidden="false" customHeight="false" outlineLevel="0" collapsed="false">
      <c r="A3667" s="16" t="s">
        <v>4968</v>
      </c>
      <c r="B3667" s="16" t="s">
        <v>4960</v>
      </c>
      <c r="C3667" s="16" t="s">
        <v>1229</v>
      </c>
      <c r="D3667" s="16" t="s">
        <v>55</v>
      </c>
      <c r="E3667" s="16" t="n">
        <v>1</v>
      </c>
      <c r="F3667" s="16" t="n">
        <v>1935</v>
      </c>
      <c r="G3667" s="16" t="n">
        <v>0.1</v>
      </c>
      <c r="H3667" s="16" t="s">
        <v>70</v>
      </c>
      <c r="I3667" s="16" t="s">
        <v>60</v>
      </c>
      <c r="J3667" s="16" t="n">
        <v>6</v>
      </c>
      <c r="K3667" s="16" t="n">
        <v>4</v>
      </c>
      <c r="L3667" s="16" t="s">
        <v>57</v>
      </c>
      <c r="M3667" s="16" t="str">
        <f aca="false">IF(COUNTIF($A$2:A3667,A3667)&gt;1,"DUPLICATE","")</f>
        <v/>
      </c>
    </row>
    <row r="3668" customFormat="false" ht="15" hidden="false" customHeight="false" outlineLevel="0" collapsed="false">
      <c r="A3668" s="16" t="s">
        <v>4969</v>
      </c>
      <c r="B3668" s="16" t="s">
        <v>4960</v>
      </c>
      <c r="C3668" s="16" t="s">
        <v>1363</v>
      </c>
      <c r="D3668" s="16" t="s">
        <v>451</v>
      </c>
      <c r="E3668" s="16" t="n">
        <v>3</v>
      </c>
      <c r="F3668" s="16" t="n">
        <v>1311</v>
      </c>
      <c r="G3668" s="16" t="n">
        <v>0.15</v>
      </c>
      <c r="H3668" s="16" t="s">
        <v>81</v>
      </c>
      <c r="I3668" s="16" t="s">
        <v>60</v>
      </c>
      <c r="J3668" s="16" t="n">
        <v>3</v>
      </c>
      <c r="K3668" s="16"/>
      <c r="L3668" s="16" t="s">
        <v>41</v>
      </c>
      <c r="M3668" s="16" t="str">
        <f aca="false">IF(COUNTIF($A$2:A3668,A3668)&gt;1,"DUPLICATE","")</f>
        <v/>
      </c>
    </row>
    <row r="3669" customFormat="false" ht="15" hidden="false" customHeight="false" outlineLevel="0" collapsed="false">
      <c r="A3669" s="16" t="s">
        <v>4970</v>
      </c>
      <c r="B3669" s="16" t="s">
        <v>4960</v>
      </c>
      <c r="C3669" s="16" t="s">
        <v>169</v>
      </c>
      <c r="D3669" s="16" t="s">
        <v>55</v>
      </c>
      <c r="E3669" s="16" t="n">
        <v>1</v>
      </c>
      <c r="F3669" s="16" t="n">
        <v>1964</v>
      </c>
      <c r="G3669" s="16" t="n">
        <v>0.25</v>
      </c>
      <c r="H3669" s="16" t="s">
        <v>112</v>
      </c>
      <c r="I3669" s="16" t="s">
        <v>71</v>
      </c>
      <c r="J3669" s="16" t="n">
        <v>4</v>
      </c>
      <c r="K3669" s="16" t="n">
        <v>3</v>
      </c>
      <c r="L3669" s="16" t="s">
        <v>57</v>
      </c>
      <c r="M3669" s="16" t="str">
        <f aca="false">IF(COUNTIF($A$2:A3669,A3669)&gt;1,"DUPLICATE","")</f>
        <v/>
      </c>
    </row>
    <row r="3670" customFormat="false" ht="15" hidden="false" customHeight="false" outlineLevel="0" collapsed="false">
      <c r="A3670" s="16" t="s">
        <v>4971</v>
      </c>
      <c r="B3670" s="16" t="s">
        <v>4960</v>
      </c>
      <c r="C3670" s="16" t="s">
        <v>576</v>
      </c>
      <c r="D3670" s="16" t="s">
        <v>139</v>
      </c>
      <c r="E3670" s="16" t="n">
        <v>3</v>
      </c>
      <c r="F3670" s="16" t="n">
        <v>346</v>
      </c>
      <c r="G3670" s="16" t="n">
        <v>0.2</v>
      </c>
      <c r="H3670" s="16" t="s">
        <v>70</v>
      </c>
      <c r="I3670" s="16" t="s">
        <v>60</v>
      </c>
      <c r="J3670" s="16" t="n">
        <v>6</v>
      </c>
      <c r="K3670" s="16" t="n">
        <v>4</v>
      </c>
      <c r="L3670" s="16" t="s">
        <v>41</v>
      </c>
      <c r="M3670" s="16" t="str">
        <f aca="false">IF(COUNTIF($A$2:A3670,A3670)&gt;1,"DUPLICATE","")</f>
        <v/>
      </c>
    </row>
    <row r="3671" customFormat="false" ht="15" hidden="false" customHeight="false" outlineLevel="0" collapsed="false">
      <c r="A3671" s="16" t="s">
        <v>4972</v>
      </c>
      <c r="B3671" s="16" t="s">
        <v>4960</v>
      </c>
      <c r="C3671" s="16" t="s">
        <v>2838</v>
      </c>
      <c r="D3671" s="16" t="s">
        <v>721</v>
      </c>
      <c r="E3671" s="16" t="n">
        <v>3</v>
      </c>
      <c r="F3671" s="16" t="n">
        <v>500</v>
      </c>
      <c r="G3671" s="16" t="n">
        <v>0.15</v>
      </c>
      <c r="H3671" s="16" t="s">
        <v>81</v>
      </c>
      <c r="I3671" s="16" t="s">
        <v>40</v>
      </c>
      <c r="J3671" s="16" t="n">
        <v>5</v>
      </c>
      <c r="K3671" s="16" t="n">
        <v>4</v>
      </c>
      <c r="L3671" s="16" t="s">
        <v>41</v>
      </c>
      <c r="M3671" s="16" t="str">
        <f aca="false">IF(COUNTIF($A$2:A3671,A3671)&gt;1,"DUPLICATE","")</f>
        <v/>
      </c>
    </row>
    <row r="3672" customFormat="false" ht="15" hidden="false" customHeight="false" outlineLevel="0" collapsed="false">
      <c r="A3672" s="16" t="s">
        <v>4973</v>
      </c>
      <c r="B3672" s="16" t="s">
        <v>4960</v>
      </c>
      <c r="C3672" s="16" t="s">
        <v>435</v>
      </c>
      <c r="D3672" s="16" t="s">
        <v>136</v>
      </c>
      <c r="E3672" s="16" t="n">
        <v>1</v>
      </c>
      <c r="F3672" s="16" t="n">
        <v>2303</v>
      </c>
      <c r="G3672" s="16" t="n">
        <v>0.3</v>
      </c>
      <c r="H3672" s="16" t="s">
        <v>89</v>
      </c>
      <c r="I3672" s="16" t="s">
        <v>40</v>
      </c>
      <c r="J3672" s="16" t="n">
        <v>3</v>
      </c>
      <c r="K3672" s="16" t="n">
        <v>5</v>
      </c>
      <c r="L3672" s="16" t="s">
        <v>41</v>
      </c>
      <c r="M3672" s="16" t="str">
        <f aca="false">IF(COUNTIF($A$2:A3672,A3672)&gt;1,"DUPLICATE","")</f>
        <v/>
      </c>
    </row>
    <row r="3673" customFormat="false" ht="15" hidden="false" customHeight="false" outlineLevel="0" collapsed="false">
      <c r="A3673" s="16" t="s">
        <v>4974</v>
      </c>
      <c r="B3673" s="16" t="s">
        <v>4960</v>
      </c>
      <c r="C3673" s="16" t="s">
        <v>459</v>
      </c>
      <c r="D3673" s="16" t="s">
        <v>232</v>
      </c>
      <c r="E3673" s="16" t="n">
        <v>3</v>
      </c>
      <c r="F3673" s="16" t="n">
        <v>2050</v>
      </c>
      <c r="G3673" s="16" t="n">
        <v>0.1</v>
      </c>
      <c r="H3673" s="16" t="s">
        <v>89</v>
      </c>
      <c r="I3673" s="16" t="s">
        <v>60</v>
      </c>
      <c r="J3673" s="16" t="n">
        <v>5</v>
      </c>
      <c r="K3673" s="16" t="n">
        <v>4</v>
      </c>
      <c r="L3673" s="16" t="s">
        <v>41</v>
      </c>
      <c r="M3673" s="16" t="str">
        <f aca="false">IF(COUNTIF($A$2:A3673,A3673)&gt;1,"DUPLICATE","")</f>
        <v/>
      </c>
    </row>
    <row r="3674" customFormat="false" ht="15" hidden="false" customHeight="false" outlineLevel="0" collapsed="false">
      <c r="A3674" s="16" t="s">
        <v>4975</v>
      </c>
      <c r="B3674" s="16" t="s">
        <v>4960</v>
      </c>
      <c r="C3674" s="16" t="s">
        <v>125</v>
      </c>
      <c r="D3674" s="16" t="s">
        <v>203</v>
      </c>
      <c r="E3674" s="16" t="n">
        <v>1</v>
      </c>
      <c r="F3674" s="16" t="n">
        <v>2440</v>
      </c>
      <c r="G3674" s="16"/>
      <c r="H3674" s="16" t="s">
        <v>112</v>
      </c>
      <c r="I3674" s="16" t="s">
        <v>60</v>
      </c>
      <c r="J3674" s="16" t="n">
        <v>5</v>
      </c>
      <c r="K3674" s="16" t="n">
        <v>4</v>
      </c>
      <c r="L3674" s="16" t="s">
        <v>41</v>
      </c>
      <c r="M3674" s="16" t="str">
        <f aca="false">IF(COUNTIF($A$2:A3674,A3674)&gt;1,"DUPLICATE","")</f>
        <v/>
      </c>
    </row>
    <row r="3675" customFormat="false" ht="15" hidden="false" customHeight="false" outlineLevel="0" collapsed="false">
      <c r="A3675" s="16" t="s">
        <v>4976</v>
      </c>
      <c r="B3675" s="16" t="s">
        <v>4960</v>
      </c>
      <c r="C3675" s="16" t="s">
        <v>261</v>
      </c>
      <c r="D3675" s="16" t="s">
        <v>77</v>
      </c>
      <c r="E3675" s="16" t="n">
        <v>2</v>
      </c>
      <c r="F3675" s="16" t="n">
        <v>362</v>
      </c>
      <c r="G3675" s="16" t="n">
        <v>0.15</v>
      </c>
      <c r="H3675" s="16" t="s">
        <v>46</v>
      </c>
      <c r="I3675" s="16" t="s">
        <v>60</v>
      </c>
      <c r="J3675" s="16" t="n">
        <v>5</v>
      </c>
      <c r="K3675" s="16" t="n">
        <v>4</v>
      </c>
      <c r="L3675" s="16" t="s">
        <v>41</v>
      </c>
      <c r="M3675" s="16" t="str">
        <f aca="false">IF(COUNTIF($A$2:A3675,A3675)&gt;1,"DUPLICATE","")</f>
        <v/>
      </c>
    </row>
    <row r="3676" customFormat="false" ht="15" hidden="false" customHeight="false" outlineLevel="0" collapsed="false">
      <c r="A3676" s="16" t="s">
        <v>4977</v>
      </c>
      <c r="B3676" s="16" t="s">
        <v>4960</v>
      </c>
      <c r="C3676" s="16" t="s">
        <v>1205</v>
      </c>
      <c r="D3676" s="16" t="s">
        <v>440</v>
      </c>
      <c r="E3676" s="16" t="n">
        <v>1</v>
      </c>
      <c r="F3676" s="16" t="n">
        <v>1441</v>
      </c>
      <c r="G3676" s="16" t="n">
        <v>0.15</v>
      </c>
      <c r="H3676" s="16" t="s">
        <v>39</v>
      </c>
      <c r="I3676" s="16" t="s">
        <v>100</v>
      </c>
      <c r="J3676" s="16" t="n">
        <v>6</v>
      </c>
      <c r="K3676" s="16" t="n">
        <v>4</v>
      </c>
      <c r="L3676" s="16" t="s">
        <v>41</v>
      </c>
      <c r="M3676" s="16" t="str">
        <f aca="false">IF(COUNTIF($A$2:A3676,A3676)&gt;1,"DUPLICATE","")</f>
        <v/>
      </c>
    </row>
    <row r="3677" customFormat="false" ht="15" hidden="false" customHeight="false" outlineLevel="0" collapsed="false">
      <c r="A3677" s="16" t="s">
        <v>4978</v>
      </c>
      <c r="B3677" s="16" t="s">
        <v>4960</v>
      </c>
      <c r="C3677" s="16" t="s">
        <v>176</v>
      </c>
      <c r="D3677" s="16" t="s">
        <v>341</v>
      </c>
      <c r="E3677" s="16" t="n">
        <v>1</v>
      </c>
      <c r="F3677" s="16" t="s">
        <v>4979</v>
      </c>
      <c r="G3677" s="16" t="n">
        <v>0.1</v>
      </c>
      <c r="H3677" s="16" t="s">
        <v>130</v>
      </c>
      <c r="I3677" s="16" t="s">
        <v>60</v>
      </c>
      <c r="J3677" s="16" t="n">
        <v>4</v>
      </c>
      <c r="K3677" s="16"/>
      <c r="L3677" s="16" t="s">
        <v>41</v>
      </c>
      <c r="M3677" s="16" t="str">
        <f aca="false">IF(COUNTIF($A$2:A3677,A3677)&gt;1,"DUPLICATE","")</f>
        <v/>
      </c>
    </row>
    <row r="3678" customFormat="false" ht="15" hidden="false" customHeight="false" outlineLevel="0" collapsed="false">
      <c r="A3678" s="16" t="s">
        <v>4980</v>
      </c>
      <c r="B3678" s="16" t="s">
        <v>4960</v>
      </c>
      <c r="C3678" s="16" t="s">
        <v>3339</v>
      </c>
      <c r="D3678" s="16" t="s">
        <v>254</v>
      </c>
      <c r="E3678" s="16" t="n">
        <v>2</v>
      </c>
      <c r="F3678" s="16" t="n">
        <v>1042</v>
      </c>
      <c r="G3678" s="16" t="n">
        <v>0.4</v>
      </c>
      <c r="H3678" s="16" t="s">
        <v>112</v>
      </c>
      <c r="I3678" s="16" t="s">
        <v>100</v>
      </c>
      <c r="J3678" s="16" t="n">
        <v>5</v>
      </c>
      <c r="K3678" s="16" t="n">
        <v>2</v>
      </c>
      <c r="L3678" s="16" t="s">
        <v>57</v>
      </c>
      <c r="M3678" s="16" t="str">
        <f aca="false">IF(COUNTIF($A$2:A3678,A3678)&gt;1,"DUPLICATE","")</f>
        <v/>
      </c>
    </row>
    <row r="3679" customFormat="false" ht="15" hidden="false" customHeight="false" outlineLevel="0" collapsed="false">
      <c r="A3679" s="16" t="s">
        <v>4981</v>
      </c>
      <c r="B3679" s="16" t="s">
        <v>4960</v>
      </c>
      <c r="C3679" s="16" t="s">
        <v>3483</v>
      </c>
      <c r="D3679" s="16" t="s">
        <v>259</v>
      </c>
      <c r="E3679" s="16" t="n">
        <v>2</v>
      </c>
      <c r="F3679" s="16" t="n">
        <v>510</v>
      </c>
      <c r="G3679" s="16"/>
      <c r="H3679" s="16" t="s">
        <v>70</v>
      </c>
      <c r="I3679" s="16" t="s">
        <v>71</v>
      </c>
      <c r="J3679" s="16" t="n">
        <v>7</v>
      </c>
      <c r="K3679" s="16" t="n">
        <v>3</v>
      </c>
      <c r="L3679" s="16" t="s">
        <v>41</v>
      </c>
      <c r="M3679" s="16" t="str">
        <f aca="false">IF(COUNTIF($A$2:A3679,A3679)&gt;1,"DUPLICATE","")</f>
        <v/>
      </c>
    </row>
    <row r="3680" customFormat="false" ht="15" hidden="false" customHeight="false" outlineLevel="0" collapsed="false">
      <c r="A3680" s="16" t="s">
        <v>4982</v>
      </c>
      <c r="B3680" s="16" t="s">
        <v>4960</v>
      </c>
      <c r="C3680" s="16" t="s">
        <v>384</v>
      </c>
      <c r="D3680" s="16" t="s">
        <v>95</v>
      </c>
      <c r="E3680" s="16" t="n">
        <v>4</v>
      </c>
      <c r="F3680" s="16" t="n">
        <v>1460</v>
      </c>
      <c r="G3680" s="16" t="n">
        <v>0.3</v>
      </c>
      <c r="H3680" s="16" t="s">
        <v>112</v>
      </c>
      <c r="I3680" s="16" t="s">
        <v>47</v>
      </c>
      <c r="J3680" s="16" t="n">
        <v>6</v>
      </c>
      <c r="K3680" s="16" t="n">
        <v>3</v>
      </c>
      <c r="L3680" s="16" t="s">
        <v>57</v>
      </c>
      <c r="M3680" s="16" t="str">
        <f aca="false">IF(COUNTIF($A$2:A3680,A3680)&gt;1,"DUPLICATE","")</f>
        <v/>
      </c>
    </row>
    <row r="3681" customFormat="false" ht="15" hidden="false" customHeight="false" outlineLevel="0" collapsed="false">
      <c r="A3681" s="16" t="s">
        <v>4983</v>
      </c>
      <c r="B3681" s="16" t="s">
        <v>4960</v>
      </c>
      <c r="C3681" s="16" t="s">
        <v>605</v>
      </c>
      <c r="D3681" s="16" t="s">
        <v>639</v>
      </c>
      <c r="E3681" s="16" t="n">
        <v>1</v>
      </c>
      <c r="F3681" s="16" t="s">
        <v>4984</v>
      </c>
      <c r="G3681" s="16" t="n">
        <v>0.2</v>
      </c>
      <c r="H3681" s="16" t="s">
        <v>81</v>
      </c>
      <c r="I3681" s="16" t="s">
        <v>40</v>
      </c>
      <c r="J3681" s="16" t="n">
        <v>5</v>
      </c>
      <c r="K3681" s="16" t="n">
        <v>3</v>
      </c>
      <c r="L3681" s="16" t="s">
        <v>57</v>
      </c>
      <c r="M3681" s="16" t="str">
        <f aca="false">IF(COUNTIF($A$2:A3681,A3681)&gt;1,"DUPLICATE","")</f>
        <v/>
      </c>
    </row>
    <row r="3682" customFormat="false" ht="15" hidden="false" customHeight="false" outlineLevel="0" collapsed="false">
      <c r="A3682" s="16" t="s">
        <v>4985</v>
      </c>
      <c r="B3682" s="16" t="s">
        <v>4986</v>
      </c>
      <c r="C3682" s="16" t="s">
        <v>1919</v>
      </c>
      <c r="D3682" s="16" t="s">
        <v>219</v>
      </c>
      <c r="E3682" s="16" t="n">
        <v>2</v>
      </c>
      <c r="F3682" s="16" t="n">
        <v>1330</v>
      </c>
      <c r="G3682" s="16" t="n">
        <v>0.15</v>
      </c>
      <c r="H3682" s="16" t="s">
        <v>130</v>
      </c>
      <c r="I3682" s="16" t="s">
        <v>47</v>
      </c>
      <c r="J3682" s="16" t="n">
        <v>3</v>
      </c>
      <c r="K3682" s="16" t="n">
        <v>5</v>
      </c>
      <c r="L3682" s="16" t="s">
        <v>41</v>
      </c>
      <c r="M3682" s="16" t="str">
        <f aca="false">IF(COUNTIF($A$2:A3682,A3682)&gt;1,"DUPLICATE","")</f>
        <v/>
      </c>
    </row>
    <row r="3683" customFormat="false" ht="15" hidden="false" customHeight="false" outlineLevel="0" collapsed="false">
      <c r="A3683" s="16" t="s">
        <v>4987</v>
      </c>
      <c r="B3683" s="16" t="s">
        <v>4986</v>
      </c>
      <c r="C3683" s="16" t="s">
        <v>888</v>
      </c>
      <c r="D3683" s="16" t="s">
        <v>250</v>
      </c>
      <c r="E3683" s="16" t="n">
        <v>1</v>
      </c>
      <c r="F3683" s="16" t="n">
        <v>705</v>
      </c>
      <c r="G3683" s="16" t="n">
        <v>0.1</v>
      </c>
      <c r="H3683" s="16" t="s">
        <v>130</v>
      </c>
      <c r="I3683" s="16" t="s">
        <v>71</v>
      </c>
      <c r="J3683" s="16" t="n">
        <v>6</v>
      </c>
      <c r="K3683" s="16" t="n">
        <v>4</v>
      </c>
      <c r="L3683" s="16" t="s">
        <v>41</v>
      </c>
      <c r="M3683" s="16" t="str">
        <f aca="false">IF(COUNTIF($A$2:A3683,A3683)&gt;1,"DUPLICATE","")</f>
        <v/>
      </c>
    </row>
    <row r="3684" customFormat="false" ht="15" hidden="false" customHeight="false" outlineLevel="0" collapsed="false">
      <c r="A3684" s="16" t="s">
        <v>4988</v>
      </c>
      <c r="B3684" s="16" t="s">
        <v>4986</v>
      </c>
      <c r="C3684" s="16" t="s">
        <v>572</v>
      </c>
      <c r="D3684" s="16" t="s">
        <v>74</v>
      </c>
      <c r="E3684" s="16" t="n">
        <v>3</v>
      </c>
      <c r="F3684" s="16" t="n">
        <v>19642</v>
      </c>
      <c r="G3684" s="16" t="n">
        <v>0.2</v>
      </c>
      <c r="H3684" s="16" t="s">
        <v>46</v>
      </c>
      <c r="I3684" s="16" t="s">
        <v>60</v>
      </c>
      <c r="J3684" s="16" t="n">
        <v>7</v>
      </c>
      <c r="K3684" s="16" t="n">
        <v>4</v>
      </c>
      <c r="L3684" s="16" t="s">
        <v>41</v>
      </c>
      <c r="M3684" s="16" t="str">
        <f aca="false">IF(COUNTIF($A$2:A3684,A3684)&gt;1,"DUPLICATE","")</f>
        <v/>
      </c>
    </row>
    <row r="3685" customFormat="false" ht="15" hidden="false" customHeight="false" outlineLevel="0" collapsed="false">
      <c r="A3685" s="16" t="s">
        <v>4989</v>
      </c>
      <c r="B3685" s="16" t="s">
        <v>4986</v>
      </c>
      <c r="C3685" s="16" t="s">
        <v>1205</v>
      </c>
      <c r="D3685" s="16" t="s">
        <v>291</v>
      </c>
      <c r="E3685" s="16" t="n">
        <v>3</v>
      </c>
      <c r="F3685" s="16" t="n">
        <v>1140</v>
      </c>
      <c r="G3685" s="16" t="n">
        <v>0.3</v>
      </c>
      <c r="H3685" s="16" t="s">
        <v>130</v>
      </c>
      <c r="I3685" s="16" t="s">
        <v>47</v>
      </c>
      <c r="J3685" s="16" t="n">
        <v>5</v>
      </c>
      <c r="K3685" s="16" t="n">
        <v>2</v>
      </c>
      <c r="L3685" s="16" t="s">
        <v>57</v>
      </c>
      <c r="M3685" s="16" t="str">
        <f aca="false">IF(COUNTIF($A$2:A3685,A3685)&gt;1,"DUPLICATE","")</f>
        <v/>
      </c>
    </row>
    <row r="3686" customFormat="false" ht="15" hidden="false" customHeight="false" outlineLevel="0" collapsed="false">
      <c r="A3686" s="16" t="s">
        <v>4990</v>
      </c>
      <c r="B3686" s="16" t="s">
        <v>4986</v>
      </c>
      <c r="C3686" s="16" t="s">
        <v>3259</v>
      </c>
      <c r="D3686" s="16" t="s">
        <v>184</v>
      </c>
      <c r="E3686" s="16" t="n">
        <v>1</v>
      </c>
      <c r="F3686" s="16" t="n">
        <v>1238</v>
      </c>
      <c r="G3686" s="16" t="n">
        <v>0.2</v>
      </c>
      <c r="H3686" s="16" t="s">
        <v>39</v>
      </c>
      <c r="I3686" s="16" t="s">
        <v>71</v>
      </c>
      <c r="J3686" s="16" t="n">
        <v>4</v>
      </c>
      <c r="K3686" s="16" t="n">
        <v>4</v>
      </c>
      <c r="L3686" s="16" t="s">
        <v>41</v>
      </c>
      <c r="M3686" s="16" t="str">
        <f aca="false">IF(COUNTIF($A$2:A3686,A3686)&gt;1,"DUPLICATE","")</f>
        <v/>
      </c>
    </row>
    <row r="3687" customFormat="false" ht="15" hidden="false" customHeight="false" outlineLevel="0" collapsed="false">
      <c r="A3687" s="16" t="s">
        <v>4991</v>
      </c>
      <c r="B3687" s="16" t="s">
        <v>4986</v>
      </c>
      <c r="C3687" s="16" t="s">
        <v>3359</v>
      </c>
      <c r="D3687" s="16" t="s">
        <v>99</v>
      </c>
      <c r="E3687" s="16" t="n">
        <v>1</v>
      </c>
      <c r="F3687" s="16" t="n">
        <v>693</v>
      </c>
      <c r="G3687" s="16" t="n">
        <v>0.1</v>
      </c>
      <c r="H3687" s="16" t="s">
        <v>56</v>
      </c>
      <c r="I3687" s="16" t="s">
        <v>60</v>
      </c>
      <c r="J3687" s="16" t="n">
        <v>8</v>
      </c>
      <c r="K3687" s="16" t="n">
        <v>3</v>
      </c>
      <c r="L3687" s="16" t="s">
        <v>41</v>
      </c>
      <c r="M3687" s="16" t="str">
        <f aca="false">IF(COUNTIF($A$2:A3687,A3687)&gt;1,"DUPLICATE","")</f>
        <v/>
      </c>
    </row>
    <row r="3688" customFormat="false" ht="15" hidden="false" customHeight="false" outlineLevel="0" collapsed="false">
      <c r="A3688" s="16" t="s">
        <v>4992</v>
      </c>
      <c r="B3688" s="16" t="s">
        <v>4986</v>
      </c>
      <c r="C3688" s="16" t="s">
        <v>1340</v>
      </c>
      <c r="D3688" s="16" t="s">
        <v>216</v>
      </c>
      <c r="E3688" s="16" t="n">
        <v>1</v>
      </c>
      <c r="F3688" s="16" t="n">
        <v>913</v>
      </c>
      <c r="G3688" s="16" t="n">
        <v>0.2</v>
      </c>
      <c r="H3688" s="16" t="s">
        <v>208</v>
      </c>
      <c r="I3688" s="16" t="s">
        <v>47</v>
      </c>
      <c r="J3688" s="16" t="n">
        <v>6</v>
      </c>
      <c r="K3688" s="16" t="n">
        <v>5</v>
      </c>
      <c r="L3688" s="16" t="s">
        <v>41</v>
      </c>
      <c r="M3688" s="16" t="str">
        <f aca="false">IF(COUNTIF($A$2:A3688,A3688)&gt;1,"DUPLICATE","")</f>
        <v/>
      </c>
    </row>
    <row r="3689" customFormat="false" ht="15" hidden="false" customHeight="false" outlineLevel="0" collapsed="false">
      <c r="A3689" s="16" t="s">
        <v>4993</v>
      </c>
      <c r="B3689" s="16" t="s">
        <v>4986</v>
      </c>
      <c r="C3689" s="16" t="s">
        <v>1382</v>
      </c>
      <c r="D3689" s="16" t="s">
        <v>55</v>
      </c>
      <c r="E3689" s="16" t="n">
        <v>1</v>
      </c>
      <c r="F3689" s="16" t="n">
        <v>2014</v>
      </c>
      <c r="G3689" s="16" t="n">
        <v>0.2</v>
      </c>
      <c r="H3689" s="16" t="s">
        <v>39</v>
      </c>
      <c r="I3689" s="16" t="s">
        <v>47</v>
      </c>
      <c r="J3689" s="16" t="n">
        <v>3</v>
      </c>
      <c r="K3689" s="16" t="n">
        <v>4</v>
      </c>
      <c r="L3689" s="16" t="s">
        <v>41</v>
      </c>
      <c r="M3689" s="16" t="str">
        <f aca="false">IF(COUNTIF($A$2:A3689,A3689)&gt;1,"DUPLICATE","")</f>
        <v/>
      </c>
    </row>
    <row r="3690" customFormat="false" ht="15" hidden="false" customHeight="false" outlineLevel="0" collapsed="false">
      <c r="A3690" s="16" t="s">
        <v>4994</v>
      </c>
      <c r="B3690" s="16" t="s">
        <v>4986</v>
      </c>
      <c r="C3690" s="16" t="s">
        <v>466</v>
      </c>
      <c r="D3690" s="16" t="s">
        <v>92</v>
      </c>
      <c r="E3690" s="16" t="n">
        <v>1</v>
      </c>
      <c r="F3690" s="16" t="n">
        <v>3873</v>
      </c>
      <c r="G3690" s="16" t="n">
        <v>0.25</v>
      </c>
      <c r="H3690" s="16" t="s">
        <v>208</v>
      </c>
      <c r="I3690" s="16" t="s">
        <v>71</v>
      </c>
      <c r="J3690" s="16" t="n">
        <v>6</v>
      </c>
      <c r="K3690" s="16" t="n">
        <v>5</v>
      </c>
      <c r="L3690" s="16" t="s">
        <v>41</v>
      </c>
      <c r="M3690" s="16" t="str">
        <f aca="false">IF(COUNTIF($A$2:A3690,A3690)&gt;1,"DUPLICATE","")</f>
        <v/>
      </c>
    </row>
    <row r="3691" customFormat="false" ht="15" hidden="false" customHeight="false" outlineLevel="0" collapsed="false">
      <c r="A3691" s="16" t="s">
        <v>4995</v>
      </c>
      <c r="B3691" s="16" t="s">
        <v>4986</v>
      </c>
      <c r="C3691" s="16" t="s">
        <v>1848</v>
      </c>
      <c r="D3691" s="16" t="s">
        <v>119</v>
      </c>
      <c r="E3691" s="16" t="n">
        <v>2</v>
      </c>
      <c r="F3691" s="16" t="n">
        <v>250</v>
      </c>
      <c r="G3691" s="16" t="n">
        <v>0.1</v>
      </c>
      <c r="H3691" s="16" t="s">
        <v>208</v>
      </c>
      <c r="I3691" s="16" t="s">
        <v>71</v>
      </c>
      <c r="J3691" s="16" t="n">
        <v>9</v>
      </c>
      <c r="K3691" s="16" t="n">
        <v>3</v>
      </c>
      <c r="L3691" s="16" t="s">
        <v>41</v>
      </c>
      <c r="M3691" s="16" t="str">
        <f aca="false">IF(COUNTIF($A$2:A3691,A3691)&gt;1,"DUPLICATE","")</f>
        <v/>
      </c>
    </row>
    <row r="3692" customFormat="false" ht="15" hidden="false" customHeight="false" outlineLevel="0" collapsed="false">
      <c r="A3692" s="16" t="s">
        <v>4996</v>
      </c>
      <c r="B3692" s="16" t="s">
        <v>4986</v>
      </c>
      <c r="C3692" s="16" t="s">
        <v>1841</v>
      </c>
      <c r="D3692" s="16" t="s">
        <v>126</v>
      </c>
      <c r="E3692" s="16" t="n">
        <v>1</v>
      </c>
      <c r="F3692" s="16" t="n">
        <v>405</v>
      </c>
      <c r="G3692" s="16" t="n">
        <v>0.3</v>
      </c>
      <c r="H3692" s="16" t="s">
        <v>89</v>
      </c>
      <c r="I3692" s="16" t="s">
        <v>60</v>
      </c>
      <c r="J3692" s="16" t="n">
        <v>4</v>
      </c>
      <c r="K3692" s="16" t="n">
        <v>5</v>
      </c>
      <c r="L3692" s="16" t="s">
        <v>41</v>
      </c>
      <c r="M3692" s="16" t="str">
        <f aca="false">IF(COUNTIF($A$2:A3692,A3692)&gt;1,"DUPLICATE","")</f>
        <v/>
      </c>
    </row>
    <row r="3693" customFormat="false" ht="15" hidden="false" customHeight="false" outlineLevel="0" collapsed="false">
      <c r="A3693" s="16" t="s">
        <v>4997</v>
      </c>
      <c r="B3693" s="16" t="s">
        <v>4986</v>
      </c>
      <c r="C3693" s="16" t="s">
        <v>790</v>
      </c>
      <c r="D3693" s="16" t="s">
        <v>51</v>
      </c>
      <c r="E3693" s="16" t="n">
        <v>3</v>
      </c>
      <c r="F3693" s="16" t="n">
        <v>2204</v>
      </c>
      <c r="G3693" s="16" t="n">
        <v>0.1</v>
      </c>
      <c r="H3693" s="16" t="s">
        <v>655</v>
      </c>
      <c r="I3693" s="16" t="s">
        <v>60</v>
      </c>
      <c r="J3693" s="16" t="n">
        <v>4</v>
      </c>
      <c r="K3693" s="16" t="n">
        <v>4</v>
      </c>
      <c r="L3693" s="16" t="s">
        <v>41</v>
      </c>
      <c r="M3693" s="16" t="str">
        <f aca="false">IF(COUNTIF($A$2:A3693,A3693)&gt;1,"DUPLICATE","")</f>
        <v/>
      </c>
    </row>
    <row r="3694" customFormat="false" ht="15" hidden="false" customHeight="false" outlineLevel="0" collapsed="false">
      <c r="A3694" s="16" t="s">
        <v>4998</v>
      </c>
      <c r="B3694" s="16" t="s">
        <v>4986</v>
      </c>
      <c r="C3694" s="16" t="s">
        <v>4282</v>
      </c>
      <c r="D3694" s="16" t="s">
        <v>232</v>
      </c>
      <c r="E3694" s="16" t="n">
        <v>1</v>
      </c>
      <c r="F3694" s="16" t="n">
        <v>1932</v>
      </c>
      <c r="G3694" s="16" t="n">
        <v>0.15</v>
      </c>
      <c r="H3694" s="16" t="s">
        <v>39</v>
      </c>
      <c r="I3694" s="16" t="s">
        <v>60</v>
      </c>
      <c r="J3694" s="16" t="n">
        <v>4</v>
      </c>
      <c r="K3694" s="16" t="n">
        <v>5</v>
      </c>
      <c r="L3694" s="16" t="s">
        <v>41</v>
      </c>
      <c r="M3694" s="16" t="str">
        <f aca="false">IF(COUNTIF($A$2:A3694,A3694)&gt;1,"DUPLICATE","")</f>
        <v/>
      </c>
    </row>
    <row r="3695" customFormat="false" ht="15" hidden="false" customHeight="false" outlineLevel="0" collapsed="false">
      <c r="A3695" s="16" t="s">
        <v>4999</v>
      </c>
      <c r="B3695" s="16" t="s">
        <v>4986</v>
      </c>
      <c r="C3695" s="16" t="s">
        <v>728</v>
      </c>
      <c r="D3695" s="16" t="s">
        <v>45</v>
      </c>
      <c r="E3695" s="16" t="n">
        <v>1</v>
      </c>
      <c r="F3695" s="16" t="n">
        <v>311</v>
      </c>
      <c r="G3695" s="16" t="n">
        <v>0.2</v>
      </c>
      <c r="H3695" s="16" t="s">
        <v>46</v>
      </c>
      <c r="I3695" s="16" t="s">
        <v>71</v>
      </c>
      <c r="J3695" s="16" t="n">
        <v>3</v>
      </c>
      <c r="K3695" s="16" t="n">
        <v>5</v>
      </c>
      <c r="L3695" s="16" t="s">
        <v>41</v>
      </c>
      <c r="M3695" s="16" t="str">
        <f aca="false">IF(COUNTIF($A$2:A3695,A3695)&gt;1,"DUPLICATE","")</f>
        <v/>
      </c>
    </row>
    <row r="3696" customFormat="false" ht="15" hidden="false" customHeight="false" outlineLevel="0" collapsed="false">
      <c r="A3696" s="16" t="s">
        <v>5000</v>
      </c>
      <c r="B3696" s="16" t="s">
        <v>4986</v>
      </c>
      <c r="C3696" s="16" t="s">
        <v>1796</v>
      </c>
      <c r="D3696" s="16" t="s">
        <v>250</v>
      </c>
      <c r="E3696" s="16" t="n">
        <v>2</v>
      </c>
      <c r="F3696" s="16" t="n">
        <v>679</v>
      </c>
      <c r="G3696" s="16" t="n">
        <v>0.1</v>
      </c>
      <c r="H3696" s="16" t="s">
        <v>112</v>
      </c>
      <c r="I3696" s="16" t="s">
        <v>71</v>
      </c>
      <c r="J3696" s="16" t="n">
        <v>5</v>
      </c>
      <c r="K3696" s="16" t="n">
        <v>4</v>
      </c>
      <c r="L3696" s="16" t="s">
        <v>41</v>
      </c>
      <c r="M3696" s="16" t="str">
        <f aca="false">IF(COUNTIF($A$2:A3696,A3696)&gt;1,"DUPLICATE","")</f>
        <v/>
      </c>
    </row>
    <row r="3697" customFormat="false" ht="15" hidden="false" customHeight="false" outlineLevel="0" collapsed="false">
      <c r="A3697" s="16" t="s">
        <v>5001</v>
      </c>
      <c r="B3697" s="16" t="s">
        <v>4986</v>
      </c>
      <c r="C3697" s="16" t="s">
        <v>936</v>
      </c>
      <c r="D3697" s="16" t="s">
        <v>291</v>
      </c>
      <c r="E3697" s="16" t="n">
        <v>2</v>
      </c>
      <c r="F3697" s="16" t="n">
        <v>1245</v>
      </c>
      <c r="G3697" s="16" t="n">
        <v>0.1</v>
      </c>
      <c r="H3697" s="16" t="s">
        <v>130</v>
      </c>
      <c r="I3697" s="16" t="s">
        <v>100</v>
      </c>
      <c r="J3697" s="16" t="n">
        <v>5</v>
      </c>
      <c r="K3697" s="16" t="n">
        <v>5</v>
      </c>
      <c r="L3697" s="16" t="s">
        <v>41</v>
      </c>
      <c r="M3697" s="16" t="str">
        <f aca="false">IF(COUNTIF($A$2:A3697,A3697)&gt;1,"DUPLICATE","")</f>
        <v/>
      </c>
    </row>
    <row r="3698" customFormat="false" ht="15" hidden="false" customHeight="false" outlineLevel="0" collapsed="false">
      <c r="A3698" s="16" t="s">
        <v>5002</v>
      </c>
      <c r="B3698" s="16" t="s">
        <v>4986</v>
      </c>
      <c r="C3698" s="16" t="s">
        <v>1409</v>
      </c>
      <c r="D3698" s="16" t="s">
        <v>129</v>
      </c>
      <c r="E3698" s="16" t="n">
        <v>3</v>
      </c>
      <c r="F3698" s="16" t="n">
        <v>620</v>
      </c>
      <c r="G3698" s="16" t="n">
        <v>0.1</v>
      </c>
      <c r="H3698" s="16" t="s">
        <v>67</v>
      </c>
      <c r="I3698" s="16" t="s">
        <v>60</v>
      </c>
      <c r="J3698" s="16" t="n">
        <v>3</v>
      </c>
      <c r="K3698" s="16"/>
      <c r="L3698" s="16" t="s">
        <v>41</v>
      </c>
      <c r="M3698" s="16" t="str">
        <f aca="false">IF(COUNTIF($A$2:A3698,A3698)&gt;1,"DUPLICATE","")</f>
        <v/>
      </c>
    </row>
    <row r="3699" customFormat="false" ht="15" hidden="false" customHeight="false" outlineLevel="0" collapsed="false">
      <c r="A3699" s="16" t="s">
        <v>5003</v>
      </c>
      <c r="B3699" s="16" t="s">
        <v>4986</v>
      </c>
      <c r="C3699" s="16" t="s">
        <v>1486</v>
      </c>
      <c r="D3699" s="16" t="s">
        <v>149</v>
      </c>
      <c r="E3699" s="16" t="n">
        <v>2</v>
      </c>
      <c r="F3699" s="16" t="n">
        <v>1584</v>
      </c>
      <c r="G3699" s="16" t="n">
        <v>0.2</v>
      </c>
      <c r="H3699" s="16" t="s">
        <v>655</v>
      </c>
      <c r="I3699" s="16" t="s">
        <v>60</v>
      </c>
      <c r="J3699" s="16" t="n">
        <v>4</v>
      </c>
      <c r="K3699" s="16" t="n">
        <v>3</v>
      </c>
      <c r="L3699" s="16" t="s">
        <v>57</v>
      </c>
      <c r="M3699" s="16" t="str">
        <f aca="false">IF(COUNTIF($A$2:A3699,A3699)&gt;1,"DUPLICATE","")</f>
        <v/>
      </c>
    </row>
    <row r="3700" customFormat="false" ht="15" hidden="false" customHeight="false" outlineLevel="0" collapsed="false">
      <c r="A3700" s="16" t="s">
        <v>5004</v>
      </c>
      <c r="B3700" s="16" t="s">
        <v>4986</v>
      </c>
      <c r="C3700" s="16" t="s">
        <v>4282</v>
      </c>
      <c r="D3700" s="16" t="s">
        <v>77</v>
      </c>
      <c r="E3700" s="16" t="n">
        <v>1</v>
      </c>
      <c r="F3700" s="16" t="n">
        <v>335</v>
      </c>
      <c r="G3700" s="16" t="n">
        <v>0.2</v>
      </c>
      <c r="H3700" s="16" t="s">
        <v>81</v>
      </c>
      <c r="I3700" s="16" t="s">
        <v>71</v>
      </c>
      <c r="J3700" s="16" t="n">
        <v>6</v>
      </c>
      <c r="K3700" s="16" t="n">
        <v>4</v>
      </c>
      <c r="L3700" s="16" t="s">
        <v>41</v>
      </c>
      <c r="M3700" s="16" t="str">
        <f aca="false">IF(COUNTIF($A$2:A3700,A3700)&gt;1,"DUPLICATE","")</f>
        <v/>
      </c>
    </row>
    <row r="3701" customFormat="false" ht="15" hidden="false" customHeight="false" outlineLevel="0" collapsed="false">
      <c r="A3701" s="16" t="s">
        <v>5005</v>
      </c>
      <c r="B3701" s="16" t="s">
        <v>4986</v>
      </c>
      <c r="C3701" s="16" t="s">
        <v>164</v>
      </c>
      <c r="D3701" s="16" t="s">
        <v>191</v>
      </c>
      <c r="E3701" s="16" t="n">
        <v>1</v>
      </c>
      <c r="F3701" s="16" t="n">
        <v>388</v>
      </c>
      <c r="G3701" s="16" t="n">
        <v>0.15</v>
      </c>
      <c r="H3701" s="16" t="s">
        <v>70</v>
      </c>
      <c r="I3701" s="16" t="s">
        <v>47</v>
      </c>
      <c r="J3701" s="16" t="n">
        <v>6</v>
      </c>
      <c r="K3701" s="16" t="n">
        <v>2</v>
      </c>
      <c r="L3701" s="16" t="s">
        <v>57</v>
      </c>
      <c r="M3701" s="16" t="str">
        <f aca="false">IF(COUNTIF($A$2:A3701,A3701)&gt;1,"DUPLICATE","")</f>
        <v/>
      </c>
    </row>
    <row r="3702" customFormat="false" ht="15" hidden="false" customHeight="false" outlineLevel="0" collapsed="false">
      <c r="A3702" s="16" t="s">
        <v>5006</v>
      </c>
      <c r="B3702" s="16" t="s">
        <v>4986</v>
      </c>
      <c r="C3702" s="16" t="s">
        <v>2186</v>
      </c>
      <c r="D3702" s="16" t="s">
        <v>250</v>
      </c>
      <c r="E3702" s="16" t="n">
        <v>2</v>
      </c>
      <c r="F3702" s="16" t="n">
        <v>729</v>
      </c>
      <c r="G3702" s="16" t="n">
        <v>0.1</v>
      </c>
      <c r="H3702" s="16" t="s">
        <v>208</v>
      </c>
      <c r="I3702" s="16" t="s">
        <v>71</v>
      </c>
      <c r="J3702" s="16" t="n">
        <v>6</v>
      </c>
      <c r="K3702" s="16" t="n">
        <v>3</v>
      </c>
      <c r="L3702" s="16" t="s">
        <v>41</v>
      </c>
      <c r="M3702" s="16" t="str">
        <f aca="false">IF(COUNTIF($A$2:A3702,A3702)&gt;1,"DUPLICATE","")</f>
        <v/>
      </c>
    </row>
    <row r="3703" customFormat="false" ht="15" hidden="false" customHeight="false" outlineLevel="0" collapsed="false">
      <c r="A3703" s="16" t="s">
        <v>5007</v>
      </c>
      <c r="B3703" s="16" t="s">
        <v>4986</v>
      </c>
      <c r="C3703" s="16" t="s">
        <v>1482</v>
      </c>
      <c r="D3703" s="16" t="s">
        <v>84</v>
      </c>
      <c r="E3703" s="16" t="n">
        <v>1</v>
      </c>
      <c r="F3703" s="16" t="n">
        <v>245</v>
      </c>
      <c r="G3703" s="16" t="n">
        <v>0.2</v>
      </c>
      <c r="H3703" s="16" t="s">
        <v>56</v>
      </c>
      <c r="I3703" s="16" t="s">
        <v>60</v>
      </c>
      <c r="J3703" s="16" t="n">
        <v>6</v>
      </c>
      <c r="K3703" s="16" t="n">
        <v>4</v>
      </c>
      <c r="L3703" s="16" t="s">
        <v>41</v>
      </c>
      <c r="M3703" s="16" t="str">
        <f aca="false">IF(COUNTIF($A$2:A3703,A3703)&gt;1,"DUPLICATE","")</f>
        <v/>
      </c>
    </row>
    <row r="3704" customFormat="false" ht="15" hidden="false" customHeight="false" outlineLevel="0" collapsed="false">
      <c r="A3704" s="16" t="s">
        <v>5008</v>
      </c>
      <c r="B3704" s="16" t="s">
        <v>4986</v>
      </c>
      <c r="C3704" s="16" t="s">
        <v>466</v>
      </c>
      <c r="D3704" s="16" t="s">
        <v>146</v>
      </c>
      <c r="E3704" s="16" t="n">
        <v>1</v>
      </c>
      <c r="F3704" s="16" t="n">
        <v>430</v>
      </c>
      <c r="G3704" s="16" t="n">
        <v>0.1</v>
      </c>
      <c r="H3704" s="16" t="s">
        <v>46</v>
      </c>
      <c r="I3704" s="16" t="s">
        <v>71</v>
      </c>
      <c r="J3704" s="16" t="n">
        <v>4</v>
      </c>
      <c r="K3704" s="16" t="n">
        <v>5</v>
      </c>
      <c r="L3704" s="16" t="s">
        <v>41</v>
      </c>
      <c r="M3704" s="16" t="str">
        <f aca="false">IF(COUNTIF($A$2:A3704,A3704)&gt;1,"DUPLICATE","")</f>
        <v/>
      </c>
    </row>
    <row r="3705" customFormat="false" ht="15" hidden="false" customHeight="false" outlineLevel="0" collapsed="false">
      <c r="A3705" s="16" t="s">
        <v>5009</v>
      </c>
      <c r="B3705" s="16" t="s">
        <v>4986</v>
      </c>
      <c r="C3705" s="16" t="s">
        <v>986</v>
      </c>
      <c r="D3705" s="16" t="s">
        <v>291</v>
      </c>
      <c r="E3705" s="16" t="n">
        <v>2</v>
      </c>
      <c r="F3705" s="16" t="n">
        <v>1218</v>
      </c>
      <c r="G3705" s="16" t="n">
        <v>0.15</v>
      </c>
      <c r="H3705" s="16" t="s">
        <v>67</v>
      </c>
      <c r="I3705" s="16" t="s">
        <v>71</v>
      </c>
      <c r="J3705" s="16" t="n">
        <v>5</v>
      </c>
      <c r="K3705" s="16" t="n">
        <v>3</v>
      </c>
      <c r="L3705" s="16" t="s">
        <v>41</v>
      </c>
      <c r="M3705" s="16" t="str">
        <f aca="false">IF(COUNTIF($A$2:A3705,A3705)&gt;1,"DUPLICATE","")</f>
        <v/>
      </c>
    </row>
    <row r="3706" customFormat="false" ht="15" hidden="false" customHeight="false" outlineLevel="0" collapsed="false">
      <c r="A3706" s="16" t="s">
        <v>5010</v>
      </c>
      <c r="B3706" s="16" t="s">
        <v>4986</v>
      </c>
      <c r="C3706" s="16" t="s">
        <v>387</v>
      </c>
      <c r="D3706" s="16" t="s">
        <v>184</v>
      </c>
      <c r="E3706" s="16" t="n">
        <v>1</v>
      </c>
      <c r="F3706" s="16" t="n">
        <v>1344</v>
      </c>
      <c r="G3706" s="16" t="n">
        <v>0.1</v>
      </c>
      <c r="H3706" s="16" t="s">
        <v>70</v>
      </c>
      <c r="I3706" s="16" t="s">
        <v>60</v>
      </c>
      <c r="J3706" s="16" t="n">
        <v>6</v>
      </c>
      <c r="K3706" s="16" t="n">
        <v>4</v>
      </c>
      <c r="L3706" s="16" t="s">
        <v>41</v>
      </c>
      <c r="M3706" s="16" t="str">
        <f aca="false">IF(COUNTIF($A$2:A3706,A3706)&gt;1,"DUPLICATE","")</f>
        <v/>
      </c>
    </row>
    <row r="3707" customFormat="false" ht="15" hidden="false" customHeight="false" outlineLevel="0" collapsed="false">
      <c r="A3707" s="16" t="s">
        <v>5011</v>
      </c>
      <c r="B3707" s="16" t="s">
        <v>4986</v>
      </c>
      <c r="C3707" s="16" t="s">
        <v>3013</v>
      </c>
      <c r="D3707" s="16" t="s">
        <v>84</v>
      </c>
      <c r="E3707" s="16" t="n">
        <v>1</v>
      </c>
      <c r="F3707" s="16" t="n">
        <v>249</v>
      </c>
      <c r="G3707" s="16" t="n">
        <v>0.25</v>
      </c>
      <c r="H3707" s="16" t="s">
        <v>130</v>
      </c>
      <c r="I3707" s="16" t="s">
        <v>47</v>
      </c>
      <c r="J3707" s="16" t="n">
        <v>6</v>
      </c>
      <c r="K3707" s="16"/>
      <c r="L3707" s="16" t="s">
        <v>57</v>
      </c>
      <c r="M3707" s="16" t="str">
        <f aca="false">IF(COUNTIF($A$2:A3707,A3707)&gt;1,"DUPLICATE","")</f>
        <v/>
      </c>
    </row>
    <row r="3708" customFormat="false" ht="15" hidden="false" customHeight="false" outlineLevel="0" collapsed="false">
      <c r="A3708" s="16" t="s">
        <v>5012</v>
      </c>
      <c r="B3708" s="16" t="s">
        <v>5013</v>
      </c>
      <c r="C3708" s="16" t="s">
        <v>1589</v>
      </c>
      <c r="D3708" s="16" t="s">
        <v>225</v>
      </c>
      <c r="E3708" s="16" t="n">
        <v>2</v>
      </c>
      <c r="F3708" s="16" t="n">
        <v>408</v>
      </c>
      <c r="G3708" s="16" t="n">
        <v>0.25</v>
      </c>
      <c r="H3708" s="16" t="s">
        <v>89</v>
      </c>
      <c r="I3708" s="16" t="s">
        <v>47</v>
      </c>
      <c r="J3708" s="16" t="n">
        <v>6</v>
      </c>
      <c r="K3708" s="16" t="n">
        <v>3</v>
      </c>
      <c r="L3708" s="16" t="s">
        <v>41</v>
      </c>
      <c r="M3708" s="16" t="str">
        <f aca="false">IF(COUNTIF($A$2:A3708,A3708)&gt;1,"DUPLICATE","")</f>
        <v/>
      </c>
    </row>
    <row r="3709" customFormat="false" ht="15" hidden="false" customHeight="false" outlineLevel="0" collapsed="false">
      <c r="A3709" s="16" t="s">
        <v>5014</v>
      </c>
      <c r="B3709" s="16" t="s">
        <v>5013</v>
      </c>
      <c r="C3709" s="16" t="s">
        <v>122</v>
      </c>
      <c r="D3709" s="16" t="s">
        <v>451</v>
      </c>
      <c r="E3709" s="16" t="n">
        <v>1</v>
      </c>
      <c r="F3709" s="16" t="n">
        <v>1266</v>
      </c>
      <c r="G3709" s="16" t="n">
        <v>0.4</v>
      </c>
      <c r="H3709" s="16" t="s">
        <v>112</v>
      </c>
      <c r="I3709" s="16" t="s">
        <v>47</v>
      </c>
      <c r="J3709" s="16" t="n">
        <v>3</v>
      </c>
      <c r="K3709" s="16"/>
      <c r="L3709" s="16" t="s">
        <v>41</v>
      </c>
      <c r="M3709" s="16" t="str">
        <f aca="false">IF(COUNTIF($A$2:A3709,A3709)&gt;1,"DUPLICATE","")</f>
        <v/>
      </c>
    </row>
    <row r="3710" customFormat="false" ht="15" hidden="false" customHeight="false" outlineLevel="0" collapsed="false">
      <c r="A3710" s="16" t="s">
        <v>5015</v>
      </c>
      <c r="B3710" s="16" t="s">
        <v>5013</v>
      </c>
      <c r="C3710" s="16" t="s">
        <v>2053</v>
      </c>
      <c r="D3710" s="16" t="s">
        <v>136</v>
      </c>
      <c r="E3710" s="16" t="n">
        <v>3</v>
      </c>
      <c r="F3710" s="16" t="s">
        <v>5016</v>
      </c>
      <c r="G3710" s="16" t="n">
        <v>0.2</v>
      </c>
      <c r="H3710" s="16" t="s">
        <v>112</v>
      </c>
      <c r="I3710" s="16" t="s">
        <v>60</v>
      </c>
      <c r="J3710" s="16" t="n">
        <v>7</v>
      </c>
      <c r="K3710" s="16" t="n">
        <v>2</v>
      </c>
      <c r="L3710" s="16" t="s">
        <v>41</v>
      </c>
      <c r="M3710" s="16" t="str">
        <f aca="false">IF(COUNTIF($A$2:A3710,A3710)&gt;1,"DUPLICATE","")</f>
        <v/>
      </c>
    </row>
    <row r="3711" customFormat="false" ht="15" hidden="false" customHeight="false" outlineLevel="0" collapsed="false">
      <c r="A3711" s="16" t="s">
        <v>5017</v>
      </c>
      <c r="B3711" s="16" t="s">
        <v>5013</v>
      </c>
      <c r="C3711" s="16" t="s">
        <v>2118</v>
      </c>
      <c r="D3711" s="16" t="s">
        <v>191</v>
      </c>
      <c r="E3711" s="16" t="n">
        <v>2</v>
      </c>
      <c r="F3711" s="16" t="n">
        <v>411</v>
      </c>
      <c r="G3711" s="16" t="n">
        <v>0.15</v>
      </c>
      <c r="H3711" s="16" t="s">
        <v>39</v>
      </c>
      <c r="I3711" s="16" t="s">
        <v>60</v>
      </c>
      <c r="J3711" s="16" t="n">
        <v>6</v>
      </c>
      <c r="K3711" s="16" t="n">
        <v>3</v>
      </c>
      <c r="L3711" s="16" t="s">
        <v>41</v>
      </c>
      <c r="M3711" s="16" t="str">
        <f aca="false">IF(COUNTIF($A$2:A3711,A3711)&gt;1,"DUPLICATE","")</f>
        <v/>
      </c>
    </row>
    <row r="3712" customFormat="false" ht="15" hidden="false" customHeight="false" outlineLevel="0" collapsed="false">
      <c r="A3712" s="16" t="s">
        <v>5018</v>
      </c>
      <c r="B3712" s="16" t="s">
        <v>5013</v>
      </c>
      <c r="C3712" s="16" t="s">
        <v>1259</v>
      </c>
      <c r="D3712" s="16" t="s">
        <v>229</v>
      </c>
      <c r="E3712" s="16" t="n">
        <v>1</v>
      </c>
      <c r="F3712" s="16" t="n">
        <v>452</v>
      </c>
      <c r="G3712" s="16" t="n">
        <v>0.1</v>
      </c>
      <c r="H3712" s="16" t="s">
        <v>46</v>
      </c>
      <c r="I3712" s="16" t="s">
        <v>60</v>
      </c>
      <c r="J3712" s="16" t="n">
        <v>3</v>
      </c>
      <c r="K3712" s="16" t="n">
        <v>4</v>
      </c>
      <c r="L3712" s="16" t="s">
        <v>41</v>
      </c>
      <c r="M3712" s="16" t="str">
        <f aca="false">IF(COUNTIF($A$2:A3712,A3712)&gt;1,"DUPLICATE","")</f>
        <v/>
      </c>
    </row>
    <row r="3713" customFormat="false" ht="15" hidden="false" customHeight="false" outlineLevel="0" collapsed="false">
      <c r="A3713" s="16" t="s">
        <v>5019</v>
      </c>
      <c r="B3713" s="16" t="s">
        <v>5013</v>
      </c>
      <c r="C3713" s="16" t="s">
        <v>1145</v>
      </c>
      <c r="D3713" s="16" t="s">
        <v>393</v>
      </c>
      <c r="E3713" s="16" t="n">
        <v>1</v>
      </c>
      <c r="F3713" s="16" t="n">
        <v>519</v>
      </c>
      <c r="G3713" s="16" t="n">
        <v>0.3</v>
      </c>
      <c r="H3713" s="16" t="s">
        <v>67</v>
      </c>
      <c r="I3713" s="16" t="s">
        <v>40</v>
      </c>
      <c r="J3713" s="16" t="n">
        <v>4</v>
      </c>
      <c r="K3713" s="16" t="n">
        <v>3</v>
      </c>
      <c r="L3713" s="16" t="s">
        <v>57</v>
      </c>
      <c r="M3713" s="16" t="str">
        <f aca="false">IF(COUNTIF($A$2:A3713,A3713)&gt;1,"DUPLICATE","")</f>
        <v/>
      </c>
    </row>
    <row r="3714" customFormat="false" ht="15" hidden="false" customHeight="false" outlineLevel="0" collapsed="false">
      <c r="A3714" s="16" t="s">
        <v>5020</v>
      </c>
      <c r="B3714" s="16" t="s">
        <v>5013</v>
      </c>
      <c r="C3714" s="16" t="s">
        <v>2810</v>
      </c>
      <c r="D3714" s="16" t="s">
        <v>232</v>
      </c>
      <c r="E3714" s="16" t="n">
        <v>1</v>
      </c>
      <c r="F3714" s="16" t="n">
        <v>1914</v>
      </c>
      <c r="G3714" s="16" t="n">
        <v>0.1</v>
      </c>
      <c r="H3714" s="16" t="s">
        <v>70</v>
      </c>
      <c r="I3714" s="16" t="s">
        <v>60</v>
      </c>
      <c r="J3714" s="16" t="n">
        <v>8</v>
      </c>
      <c r="K3714" s="16" t="n">
        <v>4</v>
      </c>
      <c r="L3714" s="16" t="s">
        <v>41</v>
      </c>
      <c r="M3714" s="16" t="str">
        <f aca="false">IF(COUNTIF($A$2:A3714,A3714)&gt;1,"DUPLICATE","")</f>
        <v/>
      </c>
    </row>
    <row r="3715" customFormat="false" ht="15" hidden="false" customHeight="false" outlineLevel="0" collapsed="false">
      <c r="A3715" s="16" t="s">
        <v>5021</v>
      </c>
      <c r="B3715" s="16" t="s">
        <v>5013</v>
      </c>
      <c r="C3715" s="16" t="s">
        <v>400</v>
      </c>
      <c r="D3715" s="16" t="s">
        <v>88</v>
      </c>
      <c r="E3715" s="16" t="n">
        <v>2</v>
      </c>
      <c r="F3715" s="16" t="n">
        <v>2979</v>
      </c>
      <c r="G3715" s="16" t="n">
        <v>0.3</v>
      </c>
      <c r="H3715" s="16" t="s">
        <v>112</v>
      </c>
      <c r="I3715" s="16" t="s">
        <v>60</v>
      </c>
      <c r="J3715" s="16" t="n">
        <v>6</v>
      </c>
      <c r="K3715" s="16" t="n">
        <v>4</v>
      </c>
      <c r="L3715" s="16" t="s">
        <v>41</v>
      </c>
      <c r="M3715" s="16" t="str">
        <f aca="false">IF(COUNTIF($A$2:A3715,A3715)&gt;1,"DUPLICATE","")</f>
        <v/>
      </c>
    </row>
    <row r="3716" customFormat="false" ht="15" hidden="false" customHeight="false" outlineLevel="0" collapsed="false">
      <c r="A3716" s="16" t="s">
        <v>5022</v>
      </c>
      <c r="B3716" s="16" t="s">
        <v>5013</v>
      </c>
      <c r="C3716" s="16" t="s">
        <v>753</v>
      </c>
      <c r="D3716" s="16" t="s">
        <v>92</v>
      </c>
      <c r="E3716" s="16" t="n">
        <v>1</v>
      </c>
      <c r="F3716" s="16" t="n">
        <v>4098</v>
      </c>
      <c r="G3716" s="16" t="n">
        <v>0.1</v>
      </c>
      <c r="H3716" s="16" t="s">
        <v>67</v>
      </c>
      <c r="I3716" s="16" t="s">
        <v>60</v>
      </c>
      <c r="J3716" s="16" t="n">
        <v>3</v>
      </c>
      <c r="K3716" s="16" t="n">
        <v>3</v>
      </c>
      <c r="L3716" s="16" t="s">
        <v>41</v>
      </c>
      <c r="M3716" s="16" t="str">
        <f aca="false">IF(COUNTIF($A$2:A3716,A3716)&gt;1,"DUPLICATE","")</f>
        <v/>
      </c>
    </row>
    <row r="3717" customFormat="false" ht="15" hidden="false" customHeight="false" outlineLevel="0" collapsed="false">
      <c r="A3717" s="16" t="s">
        <v>5023</v>
      </c>
      <c r="B3717" s="16" t="s">
        <v>5013</v>
      </c>
      <c r="C3717" s="16" t="s">
        <v>1139</v>
      </c>
      <c r="D3717" s="16" t="s">
        <v>211</v>
      </c>
      <c r="E3717" s="16" t="n">
        <v>1</v>
      </c>
      <c r="F3717" s="16" t="n">
        <v>1263</v>
      </c>
      <c r="G3717" s="16" t="n">
        <v>0.15</v>
      </c>
      <c r="H3717" s="16" t="s">
        <v>89</v>
      </c>
      <c r="I3717" s="16" t="s">
        <v>71</v>
      </c>
      <c r="J3717" s="16" t="n">
        <v>3</v>
      </c>
      <c r="K3717" s="16" t="n">
        <v>5</v>
      </c>
      <c r="L3717" s="16" t="s">
        <v>41</v>
      </c>
      <c r="M3717" s="16" t="str">
        <f aca="false">IF(COUNTIF($A$2:A3717,A3717)&gt;1,"DUPLICATE","")</f>
        <v/>
      </c>
    </row>
    <row r="3718" customFormat="false" ht="15" hidden="false" customHeight="false" outlineLevel="0" collapsed="false">
      <c r="A3718" s="16" t="s">
        <v>5024</v>
      </c>
      <c r="B3718" s="16" t="s">
        <v>5013</v>
      </c>
      <c r="C3718" s="16" t="s">
        <v>415</v>
      </c>
      <c r="D3718" s="16" t="s">
        <v>66</v>
      </c>
      <c r="E3718" s="16" t="n">
        <v>1</v>
      </c>
      <c r="F3718" s="16" t="n">
        <v>14672</v>
      </c>
      <c r="G3718" s="16" t="n">
        <v>0.15</v>
      </c>
      <c r="H3718" s="16" t="s">
        <v>67</v>
      </c>
      <c r="I3718" s="16" t="s">
        <v>60</v>
      </c>
      <c r="J3718" s="16" t="n">
        <v>6</v>
      </c>
      <c r="K3718" s="16" t="n">
        <v>4</v>
      </c>
      <c r="L3718" s="16" t="s">
        <v>41</v>
      </c>
      <c r="M3718" s="16" t="str">
        <f aca="false">IF(COUNTIF($A$2:A3718,A3718)&gt;1,"DUPLICATE","")</f>
        <v/>
      </c>
    </row>
    <row r="3719" customFormat="false" ht="15" hidden="false" customHeight="false" outlineLevel="0" collapsed="false">
      <c r="A3719" s="16" t="s">
        <v>5025</v>
      </c>
      <c r="B3719" s="16" t="s">
        <v>5013</v>
      </c>
      <c r="C3719" s="16" t="s">
        <v>881</v>
      </c>
      <c r="D3719" s="16" t="s">
        <v>232</v>
      </c>
      <c r="E3719" s="16" t="n">
        <v>3</v>
      </c>
      <c r="F3719" s="16" t="n">
        <v>1952</v>
      </c>
      <c r="G3719" s="16" t="n">
        <v>0.25</v>
      </c>
      <c r="H3719" s="16" t="s">
        <v>67</v>
      </c>
      <c r="I3719" s="16" t="s">
        <v>60</v>
      </c>
      <c r="J3719" s="16" t="n">
        <v>3</v>
      </c>
      <c r="K3719" s="16" t="n">
        <v>4</v>
      </c>
      <c r="L3719" s="16" t="s">
        <v>41</v>
      </c>
      <c r="M3719" s="16" t="str">
        <f aca="false">IF(COUNTIF($A$2:A3719,A3719)&gt;1,"DUPLICATE","")</f>
        <v/>
      </c>
    </row>
    <row r="3720" customFormat="false" ht="15" hidden="false" customHeight="false" outlineLevel="0" collapsed="false">
      <c r="A3720" s="16" t="s">
        <v>5026</v>
      </c>
      <c r="B3720" s="16" t="s">
        <v>5013</v>
      </c>
      <c r="C3720" s="16" t="s">
        <v>601</v>
      </c>
      <c r="D3720" s="16" t="s">
        <v>259</v>
      </c>
      <c r="E3720" s="16" t="n">
        <v>1</v>
      </c>
      <c r="F3720" s="16" t="n">
        <v>516</v>
      </c>
      <c r="G3720" s="16" t="n">
        <v>0.1</v>
      </c>
      <c r="H3720" s="16" t="s">
        <v>56</v>
      </c>
      <c r="I3720" s="16" t="s">
        <v>60</v>
      </c>
      <c r="J3720" s="16" t="n">
        <v>7</v>
      </c>
      <c r="K3720" s="16" t="n">
        <v>4</v>
      </c>
      <c r="L3720" s="16" t="s">
        <v>41</v>
      </c>
      <c r="M3720" s="16" t="str">
        <f aca="false">IF(COUNTIF($A$2:A3720,A3720)&gt;1,"DUPLICATE","")</f>
        <v/>
      </c>
    </row>
    <row r="3721" customFormat="false" ht="15" hidden="false" customHeight="false" outlineLevel="0" collapsed="false">
      <c r="A3721" s="16" t="s">
        <v>5027</v>
      </c>
      <c r="B3721" s="16" t="s">
        <v>5013</v>
      </c>
      <c r="C3721" s="16" t="s">
        <v>1244</v>
      </c>
      <c r="D3721" s="16" t="s">
        <v>341</v>
      </c>
      <c r="E3721" s="16" t="n">
        <v>2</v>
      </c>
      <c r="F3721" s="16" t="n">
        <v>1064</v>
      </c>
      <c r="G3721" s="16" t="n">
        <v>0.3</v>
      </c>
      <c r="H3721" s="16" t="s">
        <v>46</v>
      </c>
      <c r="I3721" s="16" t="s">
        <v>40</v>
      </c>
      <c r="J3721" s="16" t="n">
        <v>5</v>
      </c>
      <c r="K3721" s="16" t="n">
        <v>3</v>
      </c>
      <c r="L3721" s="16" t="s">
        <v>41</v>
      </c>
      <c r="M3721" s="16" t="str">
        <f aca="false">IF(COUNTIF($A$2:A3721,A3721)&gt;1,"DUPLICATE","")</f>
        <v/>
      </c>
    </row>
    <row r="3722" customFormat="false" ht="15" hidden="false" customHeight="false" outlineLevel="0" collapsed="false">
      <c r="A3722" s="16" t="s">
        <v>5028</v>
      </c>
      <c r="B3722" s="16" t="s">
        <v>5013</v>
      </c>
      <c r="C3722" s="16" t="s">
        <v>1246</v>
      </c>
      <c r="D3722" s="16" t="s">
        <v>74</v>
      </c>
      <c r="E3722" s="16" t="n">
        <v>2</v>
      </c>
      <c r="F3722" s="16" t="n">
        <v>19230</v>
      </c>
      <c r="G3722" s="16" t="n">
        <v>0.25</v>
      </c>
      <c r="H3722" s="16" t="s">
        <v>89</v>
      </c>
      <c r="I3722" s="16" t="s">
        <v>60</v>
      </c>
      <c r="J3722" s="16" t="n">
        <v>4</v>
      </c>
      <c r="K3722" s="16" t="n">
        <v>4</v>
      </c>
      <c r="L3722" s="16" t="s">
        <v>41</v>
      </c>
      <c r="M3722" s="16" t="str">
        <f aca="false">IF(COUNTIF($A$2:A3722,A3722)&gt;1,"DUPLICATE","")</f>
        <v/>
      </c>
    </row>
    <row r="3723" customFormat="false" ht="15" hidden="false" customHeight="false" outlineLevel="0" collapsed="false">
      <c r="A3723" s="16" t="s">
        <v>5029</v>
      </c>
      <c r="B3723" s="16" t="s">
        <v>5013</v>
      </c>
      <c r="C3723" s="16" t="s">
        <v>312</v>
      </c>
      <c r="D3723" s="16" t="s">
        <v>119</v>
      </c>
      <c r="E3723" s="16" t="n">
        <v>1</v>
      </c>
      <c r="F3723" s="16" t="n">
        <v>250</v>
      </c>
      <c r="G3723" s="16" t="n">
        <v>0.3</v>
      </c>
      <c r="H3723" s="16" t="s">
        <v>130</v>
      </c>
      <c r="I3723" s="16" t="s">
        <v>47</v>
      </c>
      <c r="J3723" s="16" t="n">
        <v>4</v>
      </c>
      <c r="K3723" s="16" t="n">
        <v>4</v>
      </c>
      <c r="L3723" s="16" t="s">
        <v>41</v>
      </c>
      <c r="M3723" s="16" t="str">
        <f aca="false">IF(COUNTIF($A$2:A3723,A3723)&gt;1,"DUPLICATE","")</f>
        <v/>
      </c>
    </row>
    <row r="3724" customFormat="false" ht="15" hidden="false" customHeight="false" outlineLevel="0" collapsed="false">
      <c r="A3724" s="16" t="s">
        <v>5030</v>
      </c>
      <c r="B3724" s="16" t="s">
        <v>5013</v>
      </c>
      <c r="C3724" s="16" t="s">
        <v>423</v>
      </c>
      <c r="D3724" s="16" t="s">
        <v>45</v>
      </c>
      <c r="E3724" s="16" t="n">
        <v>1</v>
      </c>
      <c r="F3724" s="16" t="n">
        <v>303</v>
      </c>
      <c r="G3724" s="16" t="n">
        <v>0.15</v>
      </c>
      <c r="H3724" s="16" t="s">
        <v>161</v>
      </c>
      <c r="I3724" s="16" t="s">
        <v>60</v>
      </c>
      <c r="J3724" s="16" t="n">
        <v>3</v>
      </c>
      <c r="K3724" s="16"/>
      <c r="L3724" s="16" t="s">
        <v>57</v>
      </c>
      <c r="M3724" s="16" t="str">
        <f aca="false">IF(COUNTIF($A$2:A3724,A3724)&gt;1,"DUPLICATE","")</f>
        <v/>
      </c>
    </row>
    <row r="3725" customFormat="false" ht="15" hidden="false" customHeight="false" outlineLevel="0" collapsed="false">
      <c r="A3725" s="16" t="s">
        <v>5031</v>
      </c>
      <c r="B3725" s="16" t="s">
        <v>5013</v>
      </c>
      <c r="C3725" s="16" t="s">
        <v>1457</v>
      </c>
      <c r="D3725" s="16" t="s">
        <v>51</v>
      </c>
      <c r="E3725" s="16" t="n">
        <v>4</v>
      </c>
      <c r="F3725" s="16" t="n">
        <v>2213</v>
      </c>
      <c r="G3725" s="16" t="n">
        <v>0.25</v>
      </c>
      <c r="H3725" s="16" t="s">
        <v>39</v>
      </c>
      <c r="I3725" s="16" t="s">
        <v>40</v>
      </c>
      <c r="J3725" s="16" t="n">
        <v>5</v>
      </c>
      <c r="K3725" s="16" t="n">
        <v>3</v>
      </c>
      <c r="L3725" s="16" t="s">
        <v>41</v>
      </c>
      <c r="M3725" s="16" t="str">
        <f aca="false">IF(COUNTIF($A$2:A3725,A3725)&gt;1,"DUPLICATE","")</f>
        <v/>
      </c>
    </row>
    <row r="3726" customFormat="false" ht="15" hidden="false" customHeight="false" outlineLevel="0" collapsed="false">
      <c r="A3726" s="16" t="s">
        <v>5032</v>
      </c>
      <c r="B3726" s="16" t="s">
        <v>5013</v>
      </c>
      <c r="C3726" s="16" t="s">
        <v>2984</v>
      </c>
      <c r="D3726" s="16" t="s">
        <v>95</v>
      </c>
      <c r="E3726" s="16" t="n">
        <v>1</v>
      </c>
      <c r="F3726" s="16" t="n">
        <v>1491</v>
      </c>
      <c r="G3726" s="16" t="n">
        <v>0.1</v>
      </c>
      <c r="H3726" s="16" t="s">
        <v>81</v>
      </c>
      <c r="I3726" s="16" t="s">
        <v>60</v>
      </c>
      <c r="J3726" s="16" t="n">
        <v>7</v>
      </c>
      <c r="K3726" s="16" t="n">
        <v>5</v>
      </c>
      <c r="L3726" s="16" t="s">
        <v>41</v>
      </c>
      <c r="M3726" s="16" t="str">
        <f aca="false">IF(COUNTIF($A$2:A3726,A3726)&gt;1,"DUPLICATE","")</f>
        <v/>
      </c>
    </row>
    <row r="3727" customFormat="false" ht="15" hidden="false" customHeight="false" outlineLevel="0" collapsed="false">
      <c r="A3727" s="16" t="s">
        <v>5033</v>
      </c>
      <c r="B3727" s="16" t="s">
        <v>5034</v>
      </c>
      <c r="C3727" s="16" t="s">
        <v>2137</v>
      </c>
      <c r="D3727" s="16" t="s">
        <v>211</v>
      </c>
      <c r="E3727" s="16" t="n">
        <v>1</v>
      </c>
      <c r="F3727" s="16" t="n">
        <v>1265</v>
      </c>
      <c r="G3727" s="16" t="n">
        <v>0.1</v>
      </c>
      <c r="H3727" s="16" t="s">
        <v>56</v>
      </c>
      <c r="I3727" s="16" t="s">
        <v>71</v>
      </c>
      <c r="J3727" s="16" t="n">
        <v>6</v>
      </c>
      <c r="K3727" s="16" t="n">
        <v>3</v>
      </c>
      <c r="L3727" s="16" t="s">
        <v>41</v>
      </c>
      <c r="M3727" s="16" t="str">
        <f aca="false">IF(COUNTIF($A$2:A3727,A3727)&gt;1,"DUPLICATE","")</f>
        <v/>
      </c>
    </row>
    <row r="3728" customFormat="false" ht="15" hidden="false" customHeight="false" outlineLevel="0" collapsed="false">
      <c r="A3728" s="16" t="s">
        <v>5035</v>
      </c>
      <c r="B3728" s="16" t="s">
        <v>5034</v>
      </c>
      <c r="C3728" s="16" t="s">
        <v>766</v>
      </c>
      <c r="D3728" s="16" t="s">
        <v>165</v>
      </c>
      <c r="E3728" s="16" t="n">
        <v>3</v>
      </c>
      <c r="F3728" s="16" t="n">
        <v>941</v>
      </c>
      <c r="G3728" s="16" t="n">
        <v>0.2</v>
      </c>
      <c r="H3728" s="16" t="s">
        <v>39</v>
      </c>
      <c r="I3728" s="16" t="s">
        <v>47</v>
      </c>
      <c r="J3728" s="16" t="n">
        <v>4</v>
      </c>
      <c r="K3728" s="16" t="n">
        <v>4</v>
      </c>
      <c r="L3728" s="16" t="s">
        <v>41</v>
      </c>
      <c r="M3728" s="16" t="str">
        <f aca="false">IF(COUNTIF($A$2:A3728,A3728)&gt;1,"DUPLICATE","")</f>
        <v/>
      </c>
    </row>
    <row r="3729" customFormat="false" ht="15" hidden="false" customHeight="false" outlineLevel="0" collapsed="false">
      <c r="A3729" s="16" t="s">
        <v>5036</v>
      </c>
      <c r="B3729" s="16" t="s">
        <v>5034</v>
      </c>
      <c r="C3729" s="16" t="s">
        <v>837</v>
      </c>
      <c r="D3729" s="16" t="s">
        <v>160</v>
      </c>
      <c r="E3729" s="16" t="n">
        <v>2</v>
      </c>
      <c r="F3729" s="16" t="n">
        <v>1777</v>
      </c>
      <c r="G3729" s="16" t="n">
        <v>0.1</v>
      </c>
      <c r="H3729" s="16" t="s">
        <v>46</v>
      </c>
      <c r="I3729" s="16" t="s">
        <v>47</v>
      </c>
      <c r="J3729" s="16" t="n">
        <v>4</v>
      </c>
      <c r="K3729" s="16" t="n">
        <v>5</v>
      </c>
      <c r="L3729" s="16" t="s">
        <v>41</v>
      </c>
      <c r="M3729" s="16" t="str">
        <f aca="false">IF(COUNTIF($A$2:A3729,A3729)&gt;1,"DUPLICATE","")</f>
        <v/>
      </c>
    </row>
    <row r="3730" customFormat="false" ht="15" hidden="false" customHeight="false" outlineLevel="0" collapsed="false">
      <c r="A3730" s="16" t="s">
        <v>5037</v>
      </c>
      <c r="B3730" s="16" t="s">
        <v>5034</v>
      </c>
      <c r="C3730" s="16" t="s">
        <v>193</v>
      </c>
      <c r="D3730" s="16" t="s">
        <v>211</v>
      </c>
      <c r="E3730" s="16" t="n">
        <v>1</v>
      </c>
      <c r="F3730" s="16" t="n">
        <v>1336</v>
      </c>
      <c r="G3730" s="16" t="n">
        <v>0.3</v>
      </c>
      <c r="H3730" s="16" t="s">
        <v>39</v>
      </c>
      <c r="I3730" s="16" t="s">
        <v>71</v>
      </c>
      <c r="J3730" s="16" t="n">
        <v>3</v>
      </c>
      <c r="K3730" s="16" t="n">
        <v>3</v>
      </c>
      <c r="L3730" s="16" t="s">
        <v>41</v>
      </c>
      <c r="M3730" s="16" t="str">
        <f aca="false">IF(COUNTIF($A$2:A3730,A3730)&gt;1,"DUPLICATE","")</f>
        <v/>
      </c>
    </row>
    <row r="3731" customFormat="false" ht="15" hidden="false" customHeight="false" outlineLevel="0" collapsed="false">
      <c r="A3731" s="16" t="s">
        <v>5038</v>
      </c>
      <c r="B3731" s="16" t="s">
        <v>5034</v>
      </c>
      <c r="C3731" s="16" t="s">
        <v>2231</v>
      </c>
      <c r="D3731" s="16" t="s">
        <v>133</v>
      </c>
      <c r="E3731" s="16" t="n">
        <v>2</v>
      </c>
      <c r="F3731" s="16" t="n">
        <v>603</v>
      </c>
      <c r="G3731" s="16" t="n">
        <v>0.1</v>
      </c>
      <c r="H3731" s="16" t="s">
        <v>39</v>
      </c>
      <c r="I3731" s="16" t="s">
        <v>100</v>
      </c>
      <c r="J3731" s="16" t="n">
        <v>6</v>
      </c>
      <c r="K3731" s="16" t="n">
        <v>4</v>
      </c>
      <c r="L3731" s="16" t="s">
        <v>41</v>
      </c>
      <c r="M3731" s="16" t="str">
        <f aca="false">IF(COUNTIF($A$2:A3731,A3731)&gt;1,"DUPLICATE","")</f>
        <v/>
      </c>
    </row>
    <row r="3732" customFormat="false" ht="15" hidden="false" customHeight="false" outlineLevel="0" collapsed="false">
      <c r="A3732" s="16" t="s">
        <v>5038</v>
      </c>
      <c r="B3732" s="16" t="s">
        <v>5034</v>
      </c>
      <c r="C3732" s="16" t="s">
        <v>2231</v>
      </c>
      <c r="D3732" s="16" t="s">
        <v>133</v>
      </c>
      <c r="E3732" s="16" t="n">
        <v>2</v>
      </c>
      <c r="F3732" s="16" t="n">
        <v>603</v>
      </c>
      <c r="G3732" s="16" t="n">
        <v>0.1</v>
      </c>
      <c r="H3732" s="16" t="s">
        <v>39</v>
      </c>
      <c r="I3732" s="16" t="s">
        <v>100</v>
      </c>
      <c r="J3732" s="16" t="n">
        <v>6</v>
      </c>
      <c r="K3732" s="16" t="n">
        <v>4</v>
      </c>
      <c r="L3732" s="16" t="s">
        <v>41</v>
      </c>
      <c r="M3732" s="16" t="str">
        <f aca="false">IF(COUNTIF($A$2:A3732,A3732)&gt;1,"DUPLICATE","")</f>
        <v>DUPLICATE</v>
      </c>
    </row>
    <row r="3733" customFormat="false" ht="15" hidden="false" customHeight="false" outlineLevel="0" collapsed="false">
      <c r="A3733" s="16" t="s">
        <v>5039</v>
      </c>
      <c r="B3733" s="16" t="s">
        <v>5034</v>
      </c>
      <c r="C3733" s="16" t="s">
        <v>931</v>
      </c>
      <c r="D3733" s="16" t="s">
        <v>160</v>
      </c>
      <c r="E3733" s="16" t="n">
        <v>3</v>
      </c>
      <c r="F3733" s="16" t="n">
        <v>1788</v>
      </c>
      <c r="G3733" s="16" t="n">
        <v>0.25</v>
      </c>
      <c r="H3733" s="16" t="s">
        <v>81</v>
      </c>
      <c r="I3733" s="16" t="s">
        <v>47</v>
      </c>
      <c r="J3733" s="16" t="n">
        <v>4</v>
      </c>
      <c r="K3733" s="16"/>
      <c r="L3733" s="16" t="s">
        <v>41</v>
      </c>
      <c r="M3733" s="16" t="str">
        <f aca="false">IF(COUNTIF($A$2:A3733,A3733)&gt;1,"DUPLICATE","")</f>
        <v/>
      </c>
    </row>
    <row r="3734" customFormat="false" ht="15" hidden="false" customHeight="false" outlineLevel="0" collapsed="false">
      <c r="A3734" s="16" t="s">
        <v>5040</v>
      </c>
      <c r="B3734" s="16" t="s">
        <v>5034</v>
      </c>
      <c r="C3734" s="16" t="s">
        <v>4444</v>
      </c>
      <c r="D3734" s="16" t="s">
        <v>393</v>
      </c>
      <c r="E3734" s="16" t="n">
        <v>1</v>
      </c>
      <c r="F3734" s="16" t="n">
        <v>512</v>
      </c>
      <c r="G3734" s="16" t="n">
        <v>0.2</v>
      </c>
      <c r="H3734" s="16" t="s">
        <v>477</v>
      </c>
      <c r="I3734" s="16" t="s">
        <v>47</v>
      </c>
      <c r="J3734" s="16" t="n">
        <v>3</v>
      </c>
      <c r="K3734" s="16" t="n">
        <v>4</v>
      </c>
      <c r="L3734" s="16" t="s">
        <v>41</v>
      </c>
      <c r="M3734" s="16" t="str">
        <f aca="false">IF(COUNTIF($A$2:A3734,A3734)&gt;1,"DUPLICATE","")</f>
        <v/>
      </c>
    </row>
    <row r="3735" customFormat="false" ht="15" hidden="false" customHeight="false" outlineLevel="0" collapsed="false">
      <c r="A3735" s="16" t="s">
        <v>5041</v>
      </c>
      <c r="B3735" s="16" t="s">
        <v>5034</v>
      </c>
      <c r="C3735" s="16" t="s">
        <v>610</v>
      </c>
      <c r="D3735" s="16" t="s">
        <v>126</v>
      </c>
      <c r="E3735" s="16" t="n">
        <v>1</v>
      </c>
      <c r="F3735" s="16" t="n">
        <v>401</v>
      </c>
      <c r="G3735" s="16" t="n">
        <v>0.1</v>
      </c>
      <c r="H3735" s="16" t="s">
        <v>130</v>
      </c>
      <c r="I3735" s="16" t="s">
        <v>60</v>
      </c>
      <c r="J3735" s="16" t="n">
        <v>5</v>
      </c>
      <c r="K3735" s="16" t="n">
        <v>4</v>
      </c>
      <c r="L3735" s="16" t="s">
        <v>41</v>
      </c>
      <c r="M3735" s="16" t="str">
        <f aca="false">IF(COUNTIF($A$2:A3735,A3735)&gt;1,"DUPLICATE","")</f>
        <v/>
      </c>
    </row>
    <row r="3736" customFormat="false" ht="15" hidden="false" customHeight="false" outlineLevel="0" collapsed="false">
      <c r="A3736" s="16" t="s">
        <v>5042</v>
      </c>
      <c r="B3736" s="16" t="s">
        <v>5034</v>
      </c>
      <c r="C3736" s="16" t="s">
        <v>4212</v>
      </c>
      <c r="D3736" s="16" t="s">
        <v>639</v>
      </c>
      <c r="E3736" s="16" t="n">
        <v>3</v>
      </c>
      <c r="F3736" s="16" t="n">
        <v>799</v>
      </c>
      <c r="G3736" s="16" t="n">
        <v>0.1</v>
      </c>
      <c r="H3736" s="16" t="s">
        <v>112</v>
      </c>
      <c r="I3736" s="16" t="s">
        <v>60</v>
      </c>
      <c r="J3736" s="16" t="n">
        <v>4</v>
      </c>
      <c r="K3736" s="16" t="n">
        <v>5</v>
      </c>
      <c r="L3736" s="16" t="s">
        <v>41</v>
      </c>
      <c r="M3736" s="16" t="str">
        <f aca="false">IF(COUNTIF($A$2:A3736,A3736)&gt;1,"DUPLICATE","")</f>
        <v/>
      </c>
    </row>
    <row r="3737" customFormat="false" ht="15" hidden="false" customHeight="false" outlineLevel="0" collapsed="false">
      <c r="A3737" s="16" t="s">
        <v>5043</v>
      </c>
      <c r="B3737" s="16" t="s">
        <v>5034</v>
      </c>
      <c r="C3737" s="16" t="s">
        <v>1032</v>
      </c>
      <c r="D3737" s="16" t="s">
        <v>38</v>
      </c>
      <c r="E3737" s="16" t="n">
        <v>3</v>
      </c>
      <c r="F3737" s="16" t="n">
        <v>359</v>
      </c>
      <c r="G3737" s="16" t="n">
        <v>0.15</v>
      </c>
      <c r="H3737" s="16" t="s">
        <v>46</v>
      </c>
      <c r="I3737" s="16" t="s">
        <v>60</v>
      </c>
      <c r="J3737" s="16" t="n">
        <v>3</v>
      </c>
      <c r="K3737" s="16" t="n">
        <v>5</v>
      </c>
      <c r="L3737" s="16" t="s">
        <v>41</v>
      </c>
      <c r="M3737" s="16" t="str">
        <f aca="false">IF(COUNTIF($A$2:A3737,A3737)&gt;1,"DUPLICATE","")</f>
        <v/>
      </c>
    </row>
    <row r="3738" customFormat="false" ht="15" hidden="false" customHeight="false" outlineLevel="0" collapsed="false">
      <c r="A3738" s="16" t="s">
        <v>5044</v>
      </c>
      <c r="B3738" s="16" t="s">
        <v>5034</v>
      </c>
      <c r="C3738" s="16" t="s">
        <v>1414</v>
      </c>
      <c r="D3738" s="16" t="s">
        <v>232</v>
      </c>
      <c r="E3738" s="16" t="n">
        <v>1</v>
      </c>
      <c r="F3738" s="16" t="n">
        <v>1962</v>
      </c>
      <c r="G3738" s="16" t="n">
        <v>0.1</v>
      </c>
      <c r="H3738" s="16" t="s">
        <v>81</v>
      </c>
      <c r="I3738" s="16" t="s">
        <v>100</v>
      </c>
      <c r="J3738" s="16" t="n">
        <v>9</v>
      </c>
      <c r="K3738" s="16" t="n">
        <v>4</v>
      </c>
      <c r="L3738" s="16" t="s">
        <v>41</v>
      </c>
      <c r="M3738" s="16" t="str">
        <f aca="false">IF(COUNTIF($A$2:A3738,A3738)&gt;1,"DUPLICATE","")</f>
        <v/>
      </c>
    </row>
    <row r="3739" customFormat="false" ht="15" hidden="false" customHeight="false" outlineLevel="0" collapsed="false">
      <c r="A3739" s="16" t="s">
        <v>5045</v>
      </c>
      <c r="B3739" s="16" t="s">
        <v>5034</v>
      </c>
      <c r="C3739" s="16" t="s">
        <v>774</v>
      </c>
      <c r="D3739" s="16" t="s">
        <v>55</v>
      </c>
      <c r="E3739" s="16" t="n">
        <v>1</v>
      </c>
      <c r="F3739" s="16" t="n">
        <v>1902</v>
      </c>
      <c r="G3739" s="16" t="n">
        <v>0.15</v>
      </c>
      <c r="H3739" s="16" t="s">
        <v>208</v>
      </c>
      <c r="I3739" s="16" t="s">
        <v>60</v>
      </c>
      <c r="J3739" s="16" t="n">
        <v>7</v>
      </c>
      <c r="K3739" s="16" t="n">
        <v>4</v>
      </c>
      <c r="L3739" s="16" t="s">
        <v>41</v>
      </c>
      <c r="M3739" s="16" t="str">
        <f aca="false">IF(COUNTIF($A$2:A3739,A3739)&gt;1,"DUPLICATE","")</f>
        <v/>
      </c>
    </row>
    <row r="3740" customFormat="false" ht="15" hidden="false" customHeight="false" outlineLevel="0" collapsed="false">
      <c r="A3740" s="16" t="s">
        <v>5046</v>
      </c>
      <c r="B3740" s="16" t="s">
        <v>5034</v>
      </c>
      <c r="C3740" s="16" t="s">
        <v>2066</v>
      </c>
      <c r="D3740" s="16" t="s">
        <v>80</v>
      </c>
      <c r="E3740" s="16" t="n">
        <v>1</v>
      </c>
      <c r="F3740" s="16" t="n">
        <v>1493</v>
      </c>
      <c r="G3740" s="16" t="n">
        <v>0.2</v>
      </c>
      <c r="H3740" s="16" t="s">
        <v>67</v>
      </c>
      <c r="I3740" s="16" t="s">
        <v>47</v>
      </c>
      <c r="J3740" s="16" t="n">
        <v>6</v>
      </c>
      <c r="K3740" s="16" t="n">
        <v>4</v>
      </c>
      <c r="L3740" s="16" t="s">
        <v>41</v>
      </c>
      <c r="M3740" s="16" t="str">
        <f aca="false">IF(COUNTIF($A$2:A3740,A3740)&gt;1,"DUPLICATE","")</f>
        <v/>
      </c>
    </row>
    <row r="3741" customFormat="false" ht="15" hidden="false" customHeight="false" outlineLevel="0" collapsed="false">
      <c r="A3741" s="16" t="s">
        <v>5047</v>
      </c>
      <c r="B3741" s="16" t="s">
        <v>5034</v>
      </c>
      <c r="C3741" s="16" t="s">
        <v>114</v>
      </c>
      <c r="D3741" s="16" t="s">
        <v>149</v>
      </c>
      <c r="E3741" s="16" t="n">
        <v>1</v>
      </c>
      <c r="F3741" s="16" t="n">
        <v>1557</v>
      </c>
      <c r="G3741" s="16" t="n">
        <v>0.2</v>
      </c>
      <c r="H3741" s="16" t="s">
        <v>39</v>
      </c>
      <c r="I3741" s="16" t="s">
        <v>60</v>
      </c>
      <c r="J3741" s="16" t="n">
        <v>4</v>
      </c>
      <c r="K3741" s="16" t="n">
        <v>5</v>
      </c>
      <c r="L3741" s="16" t="s">
        <v>41</v>
      </c>
      <c r="M3741" s="16" t="str">
        <f aca="false">IF(COUNTIF($A$2:A3741,A3741)&gt;1,"DUPLICATE","")</f>
        <v/>
      </c>
    </row>
    <row r="3742" customFormat="false" ht="15" hidden="false" customHeight="false" outlineLevel="0" collapsed="false">
      <c r="A3742" s="16" t="s">
        <v>5048</v>
      </c>
      <c r="B3742" s="16" t="s">
        <v>5034</v>
      </c>
      <c r="C3742" s="16" t="s">
        <v>151</v>
      </c>
      <c r="D3742" s="16" t="s">
        <v>170</v>
      </c>
      <c r="E3742" s="16" t="n">
        <v>3</v>
      </c>
      <c r="F3742" s="16" t="n">
        <v>3235</v>
      </c>
      <c r="G3742" s="16" t="n">
        <v>0.1</v>
      </c>
      <c r="H3742" s="16" t="s">
        <v>130</v>
      </c>
      <c r="I3742" s="16" t="s">
        <v>71</v>
      </c>
      <c r="J3742" s="16" t="n">
        <v>5</v>
      </c>
      <c r="K3742" s="16" t="n">
        <v>4</v>
      </c>
      <c r="L3742" s="16" t="s">
        <v>57</v>
      </c>
      <c r="M3742" s="16" t="str">
        <f aca="false">IF(COUNTIF($A$2:A3742,A3742)&gt;1,"DUPLICATE","")</f>
        <v/>
      </c>
    </row>
    <row r="3743" customFormat="false" ht="15" hidden="false" customHeight="false" outlineLevel="0" collapsed="false">
      <c r="A3743" s="16" t="s">
        <v>5049</v>
      </c>
      <c r="B3743" s="16" t="s">
        <v>5034</v>
      </c>
      <c r="C3743" s="16" t="s">
        <v>627</v>
      </c>
      <c r="D3743" s="16" t="s">
        <v>165</v>
      </c>
      <c r="E3743" s="16" t="n">
        <v>1</v>
      </c>
      <c r="F3743" s="16" t="n">
        <v>878</v>
      </c>
      <c r="G3743" s="16" t="n">
        <v>0.1</v>
      </c>
      <c r="H3743" s="16" t="s">
        <v>46</v>
      </c>
      <c r="I3743" s="16" t="s">
        <v>47</v>
      </c>
      <c r="J3743" s="16" t="n">
        <v>4</v>
      </c>
      <c r="K3743" s="16" t="n">
        <v>5</v>
      </c>
      <c r="L3743" s="16" t="s">
        <v>41</v>
      </c>
      <c r="M3743" s="16" t="str">
        <f aca="false">IF(COUNTIF($A$2:A3743,A3743)&gt;1,"DUPLICATE","")</f>
        <v/>
      </c>
    </row>
    <row r="3744" customFormat="false" ht="15" hidden="false" customHeight="false" outlineLevel="0" collapsed="false">
      <c r="A3744" s="16" t="s">
        <v>5050</v>
      </c>
      <c r="B3744" s="16" t="s">
        <v>5034</v>
      </c>
      <c r="C3744" s="16" t="s">
        <v>535</v>
      </c>
      <c r="D3744" s="16" t="s">
        <v>203</v>
      </c>
      <c r="E3744" s="16" t="n">
        <v>1</v>
      </c>
      <c r="F3744" s="16" t="n">
        <v>2494</v>
      </c>
      <c r="G3744" s="16" t="n">
        <v>0.1</v>
      </c>
      <c r="H3744" s="16" t="s">
        <v>39</v>
      </c>
      <c r="I3744" s="16" t="s">
        <v>60</v>
      </c>
      <c r="J3744" s="16" t="n">
        <v>4</v>
      </c>
      <c r="K3744" s="16" t="n">
        <v>4</v>
      </c>
      <c r="L3744" s="16" t="s">
        <v>41</v>
      </c>
      <c r="M3744" s="16" t="str">
        <f aca="false">IF(COUNTIF($A$2:A3744,A3744)&gt;1,"DUPLICATE","")</f>
        <v/>
      </c>
    </row>
    <row r="3745" customFormat="false" ht="15" hidden="false" customHeight="false" outlineLevel="0" collapsed="false">
      <c r="A3745" s="16" t="s">
        <v>5051</v>
      </c>
      <c r="B3745" s="16" t="s">
        <v>5034</v>
      </c>
      <c r="C3745" s="16" t="s">
        <v>860</v>
      </c>
      <c r="D3745" s="16" t="s">
        <v>179</v>
      </c>
      <c r="E3745" s="16" t="n">
        <v>2</v>
      </c>
      <c r="F3745" s="16" t="n">
        <v>2532</v>
      </c>
      <c r="G3745" s="16" t="n">
        <v>0.1</v>
      </c>
      <c r="H3745" s="16" t="s">
        <v>112</v>
      </c>
      <c r="I3745" s="16" t="s">
        <v>47</v>
      </c>
      <c r="J3745" s="16" t="n">
        <v>4</v>
      </c>
      <c r="K3745" s="16" t="n">
        <v>4</v>
      </c>
      <c r="L3745" s="16" t="s">
        <v>41</v>
      </c>
      <c r="M3745" s="16" t="str">
        <f aca="false">IF(COUNTIF($A$2:A3745,A3745)&gt;1,"DUPLICATE","")</f>
        <v/>
      </c>
    </row>
    <row r="3746" customFormat="false" ht="15" hidden="false" customHeight="false" outlineLevel="0" collapsed="false">
      <c r="A3746" s="16" t="s">
        <v>5052</v>
      </c>
      <c r="B3746" s="16" t="s">
        <v>5034</v>
      </c>
      <c r="C3746" s="16" t="s">
        <v>104</v>
      </c>
      <c r="D3746" s="16" t="s">
        <v>300</v>
      </c>
      <c r="E3746" s="16" t="n">
        <v>1</v>
      </c>
      <c r="F3746" s="16" t="n">
        <v>2482</v>
      </c>
      <c r="G3746" s="16" t="n">
        <v>0.3</v>
      </c>
      <c r="H3746" s="16" t="s">
        <v>81</v>
      </c>
      <c r="I3746" s="16" t="s">
        <v>60</v>
      </c>
      <c r="J3746" s="16" t="n">
        <v>7</v>
      </c>
      <c r="K3746" s="16" t="n">
        <v>4</v>
      </c>
      <c r="L3746" s="16" t="s">
        <v>41</v>
      </c>
      <c r="M3746" s="16" t="str">
        <f aca="false">IF(COUNTIF($A$2:A3746,A3746)&gt;1,"DUPLICATE","")</f>
        <v/>
      </c>
    </row>
    <row r="3747" customFormat="false" ht="15" hidden="false" customHeight="false" outlineLevel="0" collapsed="false">
      <c r="A3747" s="16" t="s">
        <v>5053</v>
      </c>
      <c r="B3747" s="16" t="s">
        <v>5034</v>
      </c>
      <c r="C3747" s="16" t="s">
        <v>468</v>
      </c>
      <c r="D3747" s="16" t="s">
        <v>211</v>
      </c>
      <c r="E3747" s="16" t="n">
        <v>2</v>
      </c>
      <c r="F3747" s="16" t="n">
        <v>1322</v>
      </c>
      <c r="G3747" s="16" t="n">
        <v>0.25</v>
      </c>
      <c r="H3747" s="16" t="s">
        <v>56</v>
      </c>
      <c r="I3747" s="16" t="s">
        <v>47</v>
      </c>
      <c r="J3747" s="16" t="n">
        <v>5</v>
      </c>
      <c r="K3747" s="16" t="n">
        <v>4</v>
      </c>
      <c r="L3747" s="16" t="s">
        <v>41</v>
      </c>
      <c r="M3747" s="16" t="str">
        <f aca="false">IF(COUNTIF($A$2:A3747,A3747)&gt;1,"DUPLICATE","")</f>
        <v/>
      </c>
    </row>
    <row r="3748" customFormat="false" ht="15" hidden="false" customHeight="false" outlineLevel="0" collapsed="false">
      <c r="A3748" s="16" t="s">
        <v>5054</v>
      </c>
      <c r="B3748" s="16" t="s">
        <v>5034</v>
      </c>
      <c r="C3748" s="16" t="s">
        <v>332</v>
      </c>
      <c r="D3748" s="16" t="s">
        <v>173</v>
      </c>
      <c r="E3748" s="16" t="n">
        <v>1</v>
      </c>
      <c r="F3748" s="16" t="n">
        <v>1207</v>
      </c>
      <c r="G3748" s="16" t="n">
        <v>0.1</v>
      </c>
      <c r="H3748" s="16" t="s">
        <v>56</v>
      </c>
      <c r="I3748" s="16" t="s">
        <v>40</v>
      </c>
      <c r="J3748" s="16" t="n">
        <v>6</v>
      </c>
      <c r="K3748" s="16"/>
      <c r="L3748" s="16" t="s">
        <v>41</v>
      </c>
      <c r="M3748" s="16" t="str">
        <f aca="false">IF(COUNTIF($A$2:A3748,A3748)&gt;1,"DUPLICATE","")</f>
        <v/>
      </c>
    </row>
    <row r="3749" customFormat="false" ht="15" hidden="false" customHeight="false" outlineLevel="0" collapsed="false">
      <c r="A3749" s="16" t="s">
        <v>5055</v>
      </c>
      <c r="B3749" s="16" t="s">
        <v>5034</v>
      </c>
      <c r="C3749" s="16" t="s">
        <v>2462</v>
      </c>
      <c r="D3749" s="16" t="s">
        <v>393</v>
      </c>
      <c r="E3749" s="16" t="n">
        <v>2</v>
      </c>
      <c r="F3749" s="16" t="n">
        <v>475</v>
      </c>
      <c r="G3749" s="16" t="n">
        <v>0.2</v>
      </c>
      <c r="H3749" s="16" t="s">
        <v>67</v>
      </c>
      <c r="I3749" s="16" t="s">
        <v>60</v>
      </c>
      <c r="J3749" s="16" t="n">
        <v>6</v>
      </c>
      <c r="K3749" s="16" t="n">
        <v>5</v>
      </c>
      <c r="L3749" s="16" t="s">
        <v>41</v>
      </c>
      <c r="M3749" s="16" t="str">
        <f aca="false">IF(COUNTIF($A$2:A3749,A3749)&gt;1,"DUPLICATE","")</f>
        <v/>
      </c>
    </row>
    <row r="3750" customFormat="false" ht="15" hidden="false" customHeight="false" outlineLevel="0" collapsed="false">
      <c r="A3750" s="16" t="s">
        <v>5055</v>
      </c>
      <c r="B3750" s="16" t="s">
        <v>5034</v>
      </c>
      <c r="C3750" s="16" t="s">
        <v>2462</v>
      </c>
      <c r="D3750" s="16" t="s">
        <v>393</v>
      </c>
      <c r="E3750" s="16" t="n">
        <v>2</v>
      </c>
      <c r="F3750" s="16" t="n">
        <v>475</v>
      </c>
      <c r="G3750" s="16" t="n">
        <v>0.2</v>
      </c>
      <c r="H3750" s="16" t="s">
        <v>67</v>
      </c>
      <c r="I3750" s="16" t="s">
        <v>60</v>
      </c>
      <c r="J3750" s="16" t="n">
        <v>6</v>
      </c>
      <c r="K3750" s="16" t="n">
        <v>5</v>
      </c>
      <c r="L3750" s="16" t="s">
        <v>41</v>
      </c>
      <c r="M3750" s="16" t="str">
        <f aca="false">IF(COUNTIF($A$2:A3750,A3750)&gt;1,"DUPLICATE","")</f>
        <v>DUPLICATE</v>
      </c>
    </row>
    <row r="3751" customFormat="false" ht="15" hidden="false" customHeight="false" outlineLevel="0" collapsed="false">
      <c r="A3751" s="16" t="s">
        <v>5056</v>
      </c>
      <c r="B3751" s="16" t="s">
        <v>5034</v>
      </c>
      <c r="C3751" s="16" t="s">
        <v>633</v>
      </c>
      <c r="D3751" s="16" t="s">
        <v>170</v>
      </c>
      <c r="E3751" s="16" t="n">
        <v>2</v>
      </c>
      <c r="F3751" s="16" t="n">
        <v>3463</v>
      </c>
      <c r="G3751" s="16" t="n">
        <v>0.2</v>
      </c>
      <c r="H3751" s="16" t="s">
        <v>67</v>
      </c>
      <c r="I3751" s="16" t="s">
        <v>60</v>
      </c>
      <c r="J3751" s="16" t="n">
        <v>4</v>
      </c>
      <c r="K3751" s="16" t="n">
        <v>5</v>
      </c>
      <c r="L3751" s="16" t="s">
        <v>41</v>
      </c>
      <c r="M3751" s="16" t="str">
        <f aca="false">IF(COUNTIF($A$2:A3751,A3751)&gt;1,"DUPLICATE","")</f>
        <v/>
      </c>
    </row>
    <row r="3752" customFormat="false" ht="15" hidden="false" customHeight="false" outlineLevel="0" collapsed="false">
      <c r="A3752" s="16" t="s">
        <v>5057</v>
      </c>
      <c r="B3752" s="16" t="s">
        <v>5034</v>
      </c>
      <c r="C3752" s="16" t="s">
        <v>894</v>
      </c>
      <c r="D3752" s="16" t="s">
        <v>219</v>
      </c>
      <c r="E3752" s="16" t="n">
        <v>4</v>
      </c>
      <c r="F3752" s="16" t="n">
        <v>1359</v>
      </c>
      <c r="G3752" s="16" t="n">
        <v>0.25</v>
      </c>
      <c r="H3752" s="16" t="s">
        <v>70</v>
      </c>
      <c r="I3752" s="16" t="s">
        <v>60</v>
      </c>
      <c r="J3752" s="16" t="n">
        <v>5</v>
      </c>
      <c r="K3752" s="16" t="n">
        <v>4</v>
      </c>
      <c r="L3752" s="16" t="s">
        <v>41</v>
      </c>
      <c r="M3752" s="16" t="str">
        <f aca="false">IF(COUNTIF($A$2:A3752,A3752)&gt;1,"DUPLICATE","")</f>
        <v/>
      </c>
    </row>
    <row r="3753" customFormat="false" ht="15" hidden="false" customHeight="false" outlineLevel="0" collapsed="false">
      <c r="A3753" s="16" t="s">
        <v>5058</v>
      </c>
      <c r="B3753" s="16" t="s">
        <v>5034</v>
      </c>
      <c r="C3753" s="16" t="s">
        <v>210</v>
      </c>
      <c r="D3753" s="16" t="s">
        <v>139</v>
      </c>
      <c r="E3753" s="16" t="n">
        <v>4</v>
      </c>
      <c r="F3753" s="16" t="n">
        <v>362</v>
      </c>
      <c r="G3753" s="16" t="n">
        <v>0.3</v>
      </c>
      <c r="H3753" s="16" t="s">
        <v>39</v>
      </c>
      <c r="I3753" s="16" t="s">
        <v>40</v>
      </c>
      <c r="J3753" s="16" t="n">
        <v>5</v>
      </c>
      <c r="K3753" s="16" t="n">
        <v>4</v>
      </c>
      <c r="L3753" s="16" t="s">
        <v>41</v>
      </c>
      <c r="M3753" s="16" t="str">
        <f aca="false">IF(COUNTIF($A$2:A3753,A3753)&gt;1,"DUPLICATE","")</f>
        <v/>
      </c>
    </row>
    <row r="3754" customFormat="false" ht="15" hidden="false" customHeight="false" outlineLevel="0" collapsed="false">
      <c r="A3754" s="16" t="s">
        <v>5059</v>
      </c>
      <c r="B3754" s="16" t="s">
        <v>5034</v>
      </c>
      <c r="C3754" s="16" t="s">
        <v>114</v>
      </c>
      <c r="D3754" s="16" t="s">
        <v>165</v>
      </c>
      <c r="E3754" s="16" t="n">
        <v>1</v>
      </c>
      <c r="F3754" s="16" t="n">
        <v>857</v>
      </c>
      <c r="G3754" s="16" t="n">
        <v>0.1</v>
      </c>
      <c r="H3754" s="16" t="s">
        <v>560</v>
      </c>
      <c r="I3754" s="16" t="s">
        <v>71</v>
      </c>
      <c r="J3754" s="16" t="n">
        <v>4</v>
      </c>
      <c r="K3754" s="16" t="n">
        <v>4</v>
      </c>
      <c r="L3754" s="16" t="s">
        <v>41</v>
      </c>
      <c r="M3754" s="16" t="str">
        <f aca="false">IF(COUNTIF($A$2:A3754,A3754)&gt;1,"DUPLICATE","")</f>
        <v/>
      </c>
    </row>
    <row r="3755" customFormat="false" ht="15" hidden="false" customHeight="false" outlineLevel="0" collapsed="false">
      <c r="A3755" s="16" t="s">
        <v>5060</v>
      </c>
      <c r="B3755" s="16" t="s">
        <v>5034</v>
      </c>
      <c r="C3755" s="16" t="s">
        <v>568</v>
      </c>
      <c r="D3755" s="16" t="s">
        <v>51</v>
      </c>
      <c r="E3755" s="16" t="n">
        <v>2</v>
      </c>
      <c r="F3755" s="16" t="n">
        <v>2240</v>
      </c>
      <c r="G3755" s="16" t="n">
        <v>0.1</v>
      </c>
      <c r="H3755" s="16" t="s">
        <v>130</v>
      </c>
      <c r="I3755" s="16" t="s">
        <v>60</v>
      </c>
      <c r="J3755" s="16" t="n">
        <v>7</v>
      </c>
      <c r="K3755" s="16" t="n">
        <v>3</v>
      </c>
      <c r="L3755" s="16" t="s">
        <v>57</v>
      </c>
      <c r="M3755" s="16" t="str">
        <f aca="false">IF(COUNTIF($A$2:A3755,A3755)&gt;1,"DUPLICATE","")</f>
        <v/>
      </c>
    </row>
    <row r="3756" customFormat="false" ht="15" hidden="false" customHeight="false" outlineLevel="0" collapsed="false">
      <c r="A3756" s="16" t="s">
        <v>5061</v>
      </c>
      <c r="B3756" s="16" t="s">
        <v>5034</v>
      </c>
      <c r="C3756" s="16" t="s">
        <v>742</v>
      </c>
      <c r="D3756" s="16" t="s">
        <v>55</v>
      </c>
      <c r="E3756" s="16" t="n">
        <v>2</v>
      </c>
      <c r="F3756" s="16" t="n">
        <v>2025</v>
      </c>
      <c r="G3756" s="16" t="n">
        <v>0.1</v>
      </c>
      <c r="H3756" s="16" t="s">
        <v>56</v>
      </c>
      <c r="I3756" s="16" t="s">
        <v>60</v>
      </c>
      <c r="J3756" s="16" t="n">
        <v>7</v>
      </c>
      <c r="K3756" s="16" t="n">
        <v>2</v>
      </c>
      <c r="L3756" s="16" t="s">
        <v>57</v>
      </c>
      <c r="M3756" s="16" t="str">
        <f aca="false">IF(COUNTIF($A$2:A3756,A3756)&gt;1,"DUPLICATE","")</f>
        <v/>
      </c>
    </row>
    <row r="3757" customFormat="false" ht="15" hidden="false" customHeight="false" outlineLevel="0" collapsed="false">
      <c r="A3757" s="16" t="s">
        <v>5062</v>
      </c>
      <c r="B3757" s="16" t="s">
        <v>5034</v>
      </c>
      <c r="C3757" s="16" t="s">
        <v>1379</v>
      </c>
      <c r="D3757" s="16" t="s">
        <v>412</v>
      </c>
      <c r="E3757" s="16" t="n">
        <v>1</v>
      </c>
      <c r="F3757" s="16" t="n">
        <v>978</v>
      </c>
      <c r="G3757" s="16" t="n">
        <v>0.1</v>
      </c>
      <c r="H3757" s="16" t="s">
        <v>655</v>
      </c>
      <c r="I3757" s="16" t="s">
        <v>40</v>
      </c>
      <c r="J3757" s="16" t="n">
        <v>6</v>
      </c>
      <c r="K3757" s="16" t="n">
        <v>3</v>
      </c>
      <c r="L3757" s="16" t="s">
        <v>41</v>
      </c>
      <c r="M3757" s="16" t="str">
        <f aca="false">IF(COUNTIF($A$2:A3757,A3757)&gt;1,"DUPLICATE","")</f>
        <v/>
      </c>
    </row>
    <row r="3758" customFormat="false" ht="15" hidden="false" customHeight="false" outlineLevel="0" collapsed="false">
      <c r="A3758" s="16" t="s">
        <v>5063</v>
      </c>
      <c r="B3758" s="16" t="s">
        <v>5034</v>
      </c>
      <c r="C3758" s="16" t="s">
        <v>359</v>
      </c>
      <c r="D3758" s="16" t="s">
        <v>136</v>
      </c>
      <c r="E3758" s="16" t="n">
        <v>2</v>
      </c>
      <c r="F3758" s="16" t="n">
        <v>2235</v>
      </c>
      <c r="G3758" s="16" t="n">
        <v>0.25</v>
      </c>
      <c r="H3758" s="16" t="s">
        <v>89</v>
      </c>
      <c r="I3758" s="16" t="s">
        <v>100</v>
      </c>
      <c r="J3758" s="16" t="n">
        <v>6</v>
      </c>
      <c r="K3758" s="16"/>
      <c r="L3758" s="16" t="s">
        <v>41</v>
      </c>
      <c r="M3758" s="16" t="str">
        <f aca="false">IF(COUNTIF($A$2:A3758,A3758)&gt;1,"DUPLICATE","")</f>
        <v/>
      </c>
    </row>
    <row r="3759" customFormat="false" ht="15" hidden="false" customHeight="false" outlineLevel="0" collapsed="false">
      <c r="A3759" s="16" t="s">
        <v>5064</v>
      </c>
      <c r="B3759" s="16" t="s">
        <v>5034</v>
      </c>
      <c r="C3759" s="16" t="s">
        <v>318</v>
      </c>
      <c r="D3759" s="16" t="s">
        <v>92</v>
      </c>
      <c r="E3759" s="16" t="n">
        <v>1</v>
      </c>
      <c r="F3759" s="16" t="n">
        <v>4145</v>
      </c>
      <c r="G3759" s="16" t="n">
        <v>0.15</v>
      </c>
      <c r="H3759" s="16" t="s">
        <v>39</v>
      </c>
      <c r="I3759" s="16" t="s">
        <v>47</v>
      </c>
      <c r="J3759" s="16" t="n">
        <v>4</v>
      </c>
      <c r="K3759" s="16" t="n">
        <v>3</v>
      </c>
      <c r="L3759" s="16" t="s">
        <v>41</v>
      </c>
      <c r="M3759" s="16" t="str">
        <f aca="false">IF(COUNTIF($A$2:A3759,A3759)&gt;1,"DUPLICATE","")</f>
        <v/>
      </c>
    </row>
    <row r="3760" customFormat="false" ht="15" hidden="false" customHeight="false" outlineLevel="0" collapsed="false">
      <c r="A3760" s="16" t="s">
        <v>5065</v>
      </c>
      <c r="B3760" s="16" t="s">
        <v>5034</v>
      </c>
      <c r="C3760" s="16" t="s">
        <v>1570</v>
      </c>
      <c r="D3760" s="16" t="s">
        <v>92</v>
      </c>
      <c r="E3760" s="16" t="n">
        <v>2</v>
      </c>
      <c r="F3760" s="16" t="n">
        <v>3831</v>
      </c>
      <c r="G3760" s="16" t="n">
        <v>0.1</v>
      </c>
      <c r="H3760" s="16" t="s">
        <v>130</v>
      </c>
      <c r="I3760" s="16" t="s">
        <v>40</v>
      </c>
      <c r="J3760" s="16" t="n">
        <v>3</v>
      </c>
      <c r="K3760" s="16" t="n">
        <v>4</v>
      </c>
      <c r="L3760" s="16" t="s">
        <v>41</v>
      </c>
      <c r="M3760" s="16" t="str">
        <f aca="false">IF(COUNTIF($A$2:A3760,A3760)&gt;1,"DUPLICATE","")</f>
        <v/>
      </c>
    </row>
    <row r="3761" customFormat="false" ht="15" hidden="false" customHeight="false" outlineLevel="0" collapsed="false">
      <c r="A3761" s="16" t="s">
        <v>5066</v>
      </c>
      <c r="B3761" s="16" t="s">
        <v>5034</v>
      </c>
      <c r="C3761" s="16" t="s">
        <v>370</v>
      </c>
      <c r="D3761" s="16" t="s">
        <v>211</v>
      </c>
      <c r="E3761" s="16" t="n">
        <v>1</v>
      </c>
      <c r="F3761" s="16" t="n">
        <v>1272</v>
      </c>
      <c r="G3761" s="16" t="n">
        <v>0.15</v>
      </c>
      <c r="H3761" s="16" t="s">
        <v>46</v>
      </c>
      <c r="I3761" s="16" t="s">
        <v>60</v>
      </c>
      <c r="J3761" s="16" t="n">
        <v>5</v>
      </c>
      <c r="K3761" s="16" t="n">
        <v>4</v>
      </c>
      <c r="L3761" s="16" t="s">
        <v>41</v>
      </c>
      <c r="M3761" s="16" t="str">
        <f aca="false">IF(COUNTIF($A$2:A3761,A3761)&gt;1,"DUPLICATE","")</f>
        <v/>
      </c>
    </row>
    <row r="3762" customFormat="false" ht="15" hidden="false" customHeight="false" outlineLevel="0" collapsed="false">
      <c r="A3762" s="16" t="s">
        <v>5067</v>
      </c>
      <c r="B3762" s="16" t="s">
        <v>5034</v>
      </c>
      <c r="C3762" s="16" t="s">
        <v>293</v>
      </c>
      <c r="D3762" s="16" t="s">
        <v>721</v>
      </c>
      <c r="E3762" s="16" t="n">
        <v>3</v>
      </c>
      <c r="F3762" s="16" t="n">
        <v>477</v>
      </c>
      <c r="G3762" s="16" t="n">
        <v>0.2</v>
      </c>
      <c r="H3762" s="16" t="s">
        <v>67</v>
      </c>
      <c r="I3762" s="16" t="s">
        <v>60</v>
      </c>
      <c r="J3762" s="16" t="n">
        <v>5</v>
      </c>
      <c r="K3762" s="16" t="n">
        <v>5</v>
      </c>
      <c r="L3762" s="16" t="s">
        <v>41</v>
      </c>
      <c r="M3762" s="16" t="str">
        <f aca="false">IF(COUNTIF($A$2:A3762,A3762)&gt;1,"DUPLICATE","")</f>
        <v/>
      </c>
    </row>
    <row r="3763" customFormat="false" ht="15" hidden="false" customHeight="false" outlineLevel="0" collapsed="false">
      <c r="A3763" s="16" t="s">
        <v>5068</v>
      </c>
      <c r="B3763" s="16" t="s">
        <v>5034</v>
      </c>
      <c r="C3763" s="16" t="s">
        <v>2032</v>
      </c>
      <c r="D3763" s="16" t="s">
        <v>77</v>
      </c>
      <c r="E3763" s="16" t="n">
        <v>4</v>
      </c>
      <c r="F3763" s="16" t="n">
        <v>353</v>
      </c>
      <c r="G3763" s="16" t="n">
        <v>0.15</v>
      </c>
      <c r="H3763" s="16" t="s">
        <v>112</v>
      </c>
      <c r="I3763" s="16" t="s">
        <v>47</v>
      </c>
      <c r="J3763" s="16" t="n">
        <v>6</v>
      </c>
      <c r="K3763" s="16" t="n">
        <v>5</v>
      </c>
      <c r="L3763" s="16" t="s">
        <v>41</v>
      </c>
      <c r="M3763" s="16" t="str">
        <f aca="false">IF(COUNTIF($A$2:A3763,A3763)&gt;1,"DUPLICATE","")</f>
        <v/>
      </c>
    </row>
    <row r="3764" customFormat="false" ht="15" hidden="false" customHeight="false" outlineLevel="0" collapsed="false">
      <c r="A3764" s="16" t="s">
        <v>5069</v>
      </c>
      <c r="B3764" s="16" t="s">
        <v>5070</v>
      </c>
      <c r="C3764" s="16" t="s">
        <v>1979</v>
      </c>
      <c r="D3764" s="16" t="s">
        <v>291</v>
      </c>
      <c r="E3764" s="16" t="n">
        <v>1</v>
      </c>
      <c r="F3764" s="16" t="n">
        <v>1141</v>
      </c>
      <c r="G3764" s="16" t="n">
        <v>0.3</v>
      </c>
      <c r="H3764" s="16" t="s">
        <v>112</v>
      </c>
      <c r="I3764" s="16" t="s">
        <v>60</v>
      </c>
      <c r="J3764" s="16" t="n">
        <v>7</v>
      </c>
      <c r="K3764" s="16" t="n">
        <v>3</v>
      </c>
      <c r="L3764" s="16" t="s">
        <v>41</v>
      </c>
      <c r="M3764" s="16" t="str">
        <f aca="false">IF(COUNTIF($A$2:A3764,A3764)&gt;1,"DUPLICATE","")</f>
        <v/>
      </c>
    </row>
    <row r="3765" customFormat="false" ht="15" hidden="false" customHeight="false" outlineLevel="0" collapsed="false">
      <c r="A3765" s="16" t="s">
        <v>5071</v>
      </c>
      <c r="B3765" s="16" t="s">
        <v>5070</v>
      </c>
      <c r="C3765" s="16" t="s">
        <v>780</v>
      </c>
      <c r="D3765" s="16" t="s">
        <v>55</v>
      </c>
      <c r="E3765" s="16" t="n">
        <v>1</v>
      </c>
      <c r="F3765" s="16" t="n">
        <v>1900</v>
      </c>
      <c r="G3765" s="16" t="n">
        <v>0.2</v>
      </c>
      <c r="H3765" s="16" t="s">
        <v>112</v>
      </c>
      <c r="I3765" s="16"/>
      <c r="J3765" s="16" t="n">
        <v>5</v>
      </c>
      <c r="K3765" s="16" t="n">
        <v>4</v>
      </c>
      <c r="L3765" s="16" t="s">
        <v>41</v>
      </c>
      <c r="M3765" s="16" t="str">
        <f aca="false">IF(COUNTIF($A$2:A3765,A3765)&gt;1,"DUPLICATE","")</f>
        <v/>
      </c>
    </row>
    <row r="3766" customFormat="false" ht="15" hidden="false" customHeight="false" outlineLevel="0" collapsed="false">
      <c r="A3766" s="16" t="s">
        <v>5072</v>
      </c>
      <c r="B3766" s="16" t="s">
        <v>5070</v>
      </c>
      <c r="C3766" s="16" t="s">
        <v>2738</v>
      </c>
      <c r="D3766" s="16" t="s">
        <v>639</v>
      </c>
      <c r="E3766" s="16" t="n">
        <v>1</v>
      </c>
      <c r="F3766" s="16" t="n">
        <v>784</v>
      </c>
      <c r="G3766" s="16" t="n">
        <v>0.1</v>
      </c>
      <c r="H3766" s="16" t="s">
        <v>112</v>
      </c>
      <c r="I3766" s="16" t="s">
        <v>40</v>
      </c>
      <c r="J3766" s="16" t="n">
        <v>3</v>
      </c>
      <c r="K3766" s="16" t="n">
        <v>5</v>
      </c>
      <c r="L3766" s="16" t="s">
        <v>41</v>
      </c>
      <c r="M3766" s="16" t="str">
        <f aca="false">IF(COUNTIF($A$2:A3766,A3766)&gt;1,"DUPLICATE","")</f>
        <v/>
      </c>
    </row>
    <row r="3767" customFormat="false" ht="15" hidden="false" customHeight="false" outlineLevel="0" collapsed="false">
      <c r="A3767" s="16" t="s">
        <v>5073</v>
      </c>
      <c r="B3767" s="16" t="s">
        <v>5070</v>
      </c>
      <c r="C3767" s="16" t="s">
        <v>1534</v>
      </c>
      <c r="D3767" s="16" t="s">
        <v>184</v>
      </c>
      <c r="E3767" s="16" t="n">
        <v>1</v>
      </c>
      <c r="F3767" s="16" t="n">
        <v>1252</v>
      </c>
      <c r="G3767" s="16" t="n">
        <v>0.25</v>
      </c>
      <c r="H3767" s="16" t="s">
        <v>81</v>
      </c>
      <c r="I3767" s="16" t="s">
        <v>40</v>
      </c>
      <c r="J3767" s="16" t="n">
        <v>7</v>
      </c>
      <c r="K3767" s="16" t="n">
        <v>3</v>
      </c>
      <c r="L3767" s="16" t="s">
        <v>57</v>
      </c>
      <c r="M3767" s="16" t="str">
        <f aca="false">IF(COUNTIF($A$2:A3767,A3767)&gt;1,"DUPLICATE","")</f>
        <v/>
      </c>
    </row>
    <row r="3768" customFormat="false" ht="15" hidden="false" customHeight="false" outlineLevel="0" collapsed="false">
      <c r="A3768" s="16" t="s">
        <v>5074</v>
      </c>
      <c r="B3768" s="16" t="s">
        <v>5070</v>
      </c>
      <c r="C3768" s="16" t="s">
        <v>687</v>
      </c>
      <c r="D3768" s="16" t="s">
        <v>142</v>
      </c>
      <c r="E3768" s="16" t="n">
        <v>1</v>
      </c>
      <c r="F3768" s="16" t="n">
        <v>592</v>
      </c>
      <c r="G3768" s="16" t="n">
        <v>0.1</v>
      </c>
      <c r="H3768" s="16" t="s">
        <v>39</v>
      </c>
      <c r="I3768" s="16" t="s">
        <v>60</v>
      </c>
      <c r="J3768" s="16" t="n">
        <v>6</v>
      </c>
      <c r="K3768" s="16" t="n">
        <v>5</v>
      </c>
      <c r="L3768" s="16" t="s">
        <v>41</v>
      </c>
      <c r="M3768" s="16" t="str">
        <f aca="false">IF(COUNTIF($A$2:A3768,A3768)&gt;1,"DUPLICATE","")</f>
        <v/>
      </c>
    </row>
    <row r="3769" customFormat="false" ht="15" hidden="false" customHeight="false" outlineLevel="0" collapsed="false">
      <c r="A3769" s="16" t="s">
        <v>5075</v>
      </c>
      <c r="B3769" s="16" t="s">
        <v>5070</v>
      </c>
      <c r="C3769" s="16" t="s">
        <v>2689</v>
      </c>
      <c r="D3769" s="16" t="s">
        <v>92</v>
      </c>
      <c r="E3769" s="16" t="n">
        <v>4</v>
      </c>
      <c r="F3769" s="16" t="n">
        <v>3833</v>
      </c>
      <c r="G3769" s="16" t="n">
        <v>0.4</v>
      </c>
      <c r="H3769" s="16" t="s">
        <v>39</v>
      </c>
      <c r="I3769" s="16" t="s">
        <v>71</v>
      </c>
      <c r="J3769" s="16" t="n">
        <v>5</v>
      </c>
      <c r="K3769" s="16" t="n">
        <v>4</v>
      </c>
      <c r="L3769" s="16" t="s">
        <v>41</v>
      </c>
      <c r="M3769" s="16" t="str">
        <f aca="false">IF(COUNTIF($A$2:A3769,A3769)&gt;1,"DUPLICATE","")</f>
        <v/>
      </c>
    </row>
    <row r="3770" customFormat="false" ht="15" hidden="false" customHeight="false" outlineLevel="0" collapsed="false">
      <c r="A3770" s="16" t="s">
        <v>5076</v>
      </c>
      <c r="B3770" s="16" t="s">
        <v>5070</v>
      </c>
      <c r="C3770" s="16" t="s">
        <v>1310</v>
      </c>
      <c r="D3770" s="16" t="s">
        <v>179</v>
      </c>
      <c r="E3770" s="16" t="n">
        <v>2</v>
      </c>
      <c r="F3770" s="16" t="n">
        <v>2570</v>
      </c>
      <c r="G3770" s="16" t="n">
        <v>0.1</v>
      </c>
      <c r="H3770" s="16" t="s">
        <v>46</v>
      </c>
      <c r="I3770" s="16" t="s">
        <v>60</v>
      </c>
      <c r="J3770" s="16" t="n">
        <v>4</v>
      </c>
      <c r="K3770" s="16" t="n">
        <v>4</v>
      </c>
      <c r="L3770" s="16" t="s">
        <v>41</v>
      </c>
      <c r="M3770" s="16" t="str">
        <f aca="false">IF(COUNTIF($A$2:A3770,A3770)&gt;1,"DUPLICATE","")</f>
        <v/>
      </c>
    </row>
    <row r="3771" customFormat="false" ht="15" hidden="false" customHeight="false" outlineLevel="0" collapsed="false">
      <c r="A3771" s="16" t="s">
        <v>5077</v>
      </c>
      <c r="B3771" s="16" t="s">
        <v>5070</v>
      </c>
      <c r="C3771" s="16" t="s">
        <v>2493</v>
      </c>
      <c r="D3771" s="16" t="s">
        <v>222</v>
      </c>
      <c r="E3771" s="16" t="n">
        <v>1</v>
      </c>
      <c r="F3771" s="16" t="n">
        <v>1892</v>
      </c>
      <c r="G3771" s="16" t="n">
        <v>0.2</v>
      </c>
      <c r="H3771" s="16" t="s">
        <v>39</v>
      </c>
      <c r="I3771" s="16" t="s">
        <v>47</v>
      </c>
      <c r="J3771" s="16" t="n">
        <v>4</v>
      </c>
      <c r="K3771" s="16" t="n">
        <v>5</v>
      </c>
      <c r="L3771" s="16" t="s">
        <v>41</v>
      </c>
      <c r="M3771" s="16" t="str">
        <f aca="false">IF(COUNTIF($A$2:A3771,A3771)&gt;1,"DUPLICATE","")</f>
        <v/>
      </c>
    </row>
    <row r="3772" customFormat="false" ht="15" hidden="false" customHeight="false" outlineLevel="0" collapsed="false">
      <c r="A3772" s="16" t="s">
        <v>5078</v>
      </c>
      <c r="B3772" s="16" t="s">
        <v>5070</v>
      </c>
      <c r="C3772" s="16" t="s">
        <v>732</v>
      </c>
      <c r="D3772" s="16" t="s">
        <v>250</v>
      </c>
      <c r="E3772" s="16" t="n">
        <v>1</v>
      </c>
      <c r="F3772" s="16" t="n">
        <v>709</v>
      </c>
      <c r="G3772" s="16" t="n">
        <v>0.1</v>
      </c>
      <c r="H3772" s="16" t="s">
        <v>39</v>
      </c>
      <c r="I3772" s="16" t="s">
        <v>71</v>
      </c>
      <c r="J3772" s="16" t="n">
        <v>3</v>
      </c>
      <c r="K3772" s="16" t="n">
        <v>2</v>
      </c>
      <c r="L3772" s="16" t="s">
        <v>57</v>
      </c>
      <c r="M3772" s="16" t="str">
        <f aca="false">IF(COUNTIF($A$2:A3772,A3772)&gt;1,"DUPLICATE","")</f>
        <v/>
      </c>
    </row>
    <row r="3773" customFormat="false" ht="15" hidden="false" customHeight="false" outlineLevel="0" collapsed="false">
      <c r="A3773" s="16" t="s">
        <v>5079</v>
      </c>
      <c r="B3773" s="16" t="s">
        <v>5070</v>
      </c>
      <c r="C3773" s="16" t="s">
        <v>619</v>
      </c>
      <c r="D3773" s="16" t="s">
        <v>184</v>
      </c>
      <c r="E3773" s="16" t="n">
        <v>1</v>
      </c>
      <c r="F3773" s="16" t="n">
        <v>1254</v>
      </c>
      <c r="G3773" s="16" t="n">
        <v>0.2</v>
      </c>
      <c r="H3773" s="16" t="s">
        <v>112</v>
      </c>
      <c r="I3773" s="16" t="s">
        <v>40</v>
      </c>
      <c r="J3773" s="16" t="n">
        <v>3</v>
      </c>
      <c r="K3773" s="16" t="n">
        <v>4</v>
      </c>
      <c r="L3773" s="16" t="s">
        <v>41</v>
      </c>
      <c r="M3773" s="16" t="str">
        <f aca="false">IF(COUNTIF($A$2:A3773,A3773)&gt;1,"DUPLICATE","")</f>
        <v/>
      </c>
    </row>
    <row r="3774" customFormat="false" ht="15" hidden="false" customHeight="false" outlineLevel="0" collapsed="false">
      <c r="A3774" s="16" t="s">
        <v>5079</v>
      </c>
      <c r="B3774" s="16" t="s">
        <v>5070</v>
      </c>
      <c r="C3774" s="16" t="s">
        <v>619</v>
      </c>
      <c r="D3774" s="16" t="s">
        <v>184</v>
      </c>
      <c r="E3774" s="16" t="n">
        <v>1</v>
      </c>
      <c r="F3774" s="16" t="n">
        <v>1254</v>
      </c>
      <c r="G3774" s="16" t="n">
        <v>0.2</v>
      </c>
      <c r="H3774" s="16" t="s">
        <v>112</v>
      </c>
      <c r="I3774" s="16" t="s">
        <v>40</v>
      </c>
      <c r="J3774" s="16" t="n">
        <v>3</v>
      </c>
      <c r="K3774" s="16" t="n">
        <v>4</v>
      </c>
      <c r="L3774" s="16" t="s">
        <v>41</v>
      </c>
      <c r="M3774" s="16" t="str">
        <f aca="false">IF(COUNTIF($A$2:A3774,A3774)&gt;1,"DUPLICATE","")</f>
        <v>DUPLICATE</v>
      </c>
    </row>
    <row r="3775" customFormat="false" ht="15" hidden="false" customHeight="false" outlineLevel="0" collapsed="false">
      <c r="A3775" s="16" t="s">
        <v>5080</v>
      </c>
      <c r="B3775" s="16" t="s">
        <v>5070</v>
      </c>
      <c r="C3775" s="16" t="s">
        <v>1347</v>
      </c>
      <c r="D3775" s="16" t="s">
        <v>341</v>
      </c>
      <c r="E3775" s="16" t="n">
        <v>2</v>
      </c>
      <c r="F3775" s="16" t="n">
        <v>1145</v>
      </c>
      <c r="G3775" s="16" t="n">
        <v>0.4</v>
      </c>
      <c r="H3775" s="16" t="s">
        <v>46</v>
      </c>
      <c r="I3775" s="16" t="s">
        <v>60</v>
      </c>
      <c r="J3775" s="16" t="n">
        <v>3</v>
      </c>
      <c r="K3775" s="16" t="n">
        <v>5</v>
      </c>
      <c r="L3775" s="16" t="s">
        <v>41</v>
      </c>
      <c r="M3775" s="16" t="str">
        <f aca="false">IF(COUNTIF($A$2:A3775,A3775)&gt;1,"DUPLICATE","")</f>
        <v/>
      </c>
    </row>
    <row r="3776" customFormat="false" ht="15" hidden="false" customHeight="false" outlineLevel="0" collapsed="false">
      <c r="A3776" s="16" t="s">
        <v>5081</v>
      </c>
      <c r="B3776" s="16" t="s">
        <v>5070</v>
      </c>
      <c r="C3776" s="16" t="s">
        <v>2259</v>
      </c>
      <c r="D3776" s="16" t="s">
        <v>38</v>
      </c>
      <c r="E3776" s="16" t="n">
        <v>1</v>
      </c>
      <c r="F3776" s="16" t="n">
        <v>342</v>
      </c>
      <c r="G3776" s="16" t="n">
        <v>0.1</v>
      </c>
      <c r="H3776" s="16" t="s">
        <v>81</v>
      </c>
      <c r="I3776" s="16" t="s">
        <v>60</v>
      </c>
      <c r="J3776" s="16" t="n">
        <v>3</v>
      </c>
      <c r="K3776" s="16" t="n">
        <v>5</v>
      </c>
      <c r="L3776" s="16" t="s">
        <v>41</v>
      </c>
      <c r="M3776" s="16" t="str">
        <f aca="false">IF(COUNTIF($A$2:A3776,A3776)&gt;1,"DUPLICATE","")</f>
        <v/>
      </c>
    </row>
    <row r="3777" customFormat="false" ht="15" hidden="false" customHeight="false" outlineLevel="0" collapsed="false">
      <c r="A3777" s="16" t="s">
        <v>5082</v>
      </c>
      <c r="B3777" s="16" t="s">
        <v>5070</v>
      </c>
      <c r="C3777" s="16" t="s">
        <v>817</v>
      </c>
      <c r="D3777" s="16" t="s">
        <v>440</v>
      </c>
      <c r="E3777" s="16" t="n">
        <v>2</v>
      </c>
      <c r="F3777" s="16" t="n">
        <v>1330</v>
      </c>
      <c r="G3777" s="16" t="n">
        <v>0.1</v>
      </c>
      <c r="H3777" s="16" t="s">
        <v>67</v>
      </c>
      <c r="I3777" s="16" t="s">
        <v>60</v>
      </c>
      <c r="J3777" s="16" t="n">
        <v>7</v>
      </c>
      <c r="K3777" s="16" t="n">
        <v>3</v>
      </c>
      <c r="L3777" s="16" t="s">
        <v>41</v>
      </c>
      <c r="M3777" s="16" t="str">
        <f aca="false">IF(COUNTIF($A$2:A3777,A3777)&gt;1,"DUPLICATE","")</f>
        <v/>
      </c>
    </row>
    <row r="3778" customFormat="false" ht="15" hidden="false" customHeight="false" outlineLevel="0" collapsed="false">
      <c r="A3778" s="16" t="s">
        <v>5083</v>
      </c>
      <c r="B3778" s="16" t="s">
        <v>5070</v>
      </c>
      <c r="C3778" s="16" t="s">
        <v>213</v>
      </c>
      <c r="D3778" s="16" t="s">
        <v>80</v>
      </c>
      <c r="E3778" s="16" t="n">
        <v>3</v>
      </c>
      <c r="F3778" s="16" t="n">
        <v>1499</v>
      </c>
      <c r="G3778" s="16" t="n">
        <v>0.2</v>
      </c>
      <c r="H3778" s="16" t="s">
        <v>39</v>
      </c>
      <c r="I3778" s="16" t="s">
        <v>60</v>
      </c>
      <c r="J3778" s="16" t="n">
        <v>3</v>
      </c>
      <c r="K3778" s="16" t="n">
        <v>4</v>
      </c>
      <c r="L3778" s="16" t="s">
        <v>41</v>
      </c>
      <c r="M3778" s="16" t="str">
        <f aca="false">IF(COUNTIF($A$2:A3778,A3778)&gt;1,"DUPLICATE","")</f>
        <v/>
      </c>
    </row>
    <row r="3779" customFormat="false" ht="15" hidden="false" customHeight="false" outlineLevel="0" collapsed="false">
      <c r="A3779" s="16" t="s">
        <v>5084</v>
      </c>
      <c r="B3779" s="16" t="s">
        <v>5070</v>
      </c>
      <c r="C3779" s="16" t="s">
        <v>2145</v>
      </c>
      <c r="D3779" s="16" t="s">
        <v>80</v>
      </c>
      <c r="E3779" s="16" t="n">
        <v>1</v>
      </c>
      <c r="F3779" s="16" t="n">
        <v>1550</v>
      </c>
      <c r="G3779" s="16" t="n">
        <v>0.15</v>
      </c>
      <c r="H3779" s="16" t="s">
        <v>89</v>
      </c>
      <c r="I3779" s="16" t="s">
        <v>60</v>
      </c>
      <c r="J3779" s="16" t="n">
        <v>5</v>
      </c>
      <c r="K3779" s="16" t="n">
        <v>4</v>
      </c>
      <c r="L3779" s="16" t="s">
        <v>174</v>
      </c>
      <c r="M3779" s="16" t="str">
        <f aca="false">IF(COUNTIF($A$2:A3779,A3779)&gt;1,"DUPLICATE","")</f>
        <v/>
      </c>
    </row>
    <row r="3780" customFormat="false" ht="15" hidden="false" customHeight="false" outlineLevel="0" collapsed="false">
      <c r="A3780" s="16" t="s">
        <v>5085</v>
      </c>
      <c r="B3780" s="16" t="s">
        <v>5070</v>
      </c>
      <c r="C3780" s="16" t="s">
        <v>198</v>
      </c>
      <c r="D3780" s="16" t="s">
        <v>396</v>
      </c>
      <c r="E3780" s="16" t="n">
        <v>1</v>
      </c>
      <c r="F3780" s="16" t="n">
        <v>5675</v>
      </c>
      <c r="G3780" s="16" t="n">
        <v>0.15</v>
      </c>
      <c r="H3780" s="16" t="s">
        <v>46</v>
      </c>
      <c r="I3780" s="16" t="s">
        <v>60</v>
      </c>
      <c r="J3780" s="16" t="n">
        <v>6</v>
      </c>
      <c r="K3780" s="16" t="n">
        <v>4</v>
      </c>
      <c r="L3780" s="16" t="s">
        <v>41</v>
      </c>
      <c r="M3780" s="16" t="str">
        <f aca="false">IF(COUNTIF($A$2:A3780,A3780)&gt;1,"DUPLICATE","")</f>
        <v/>
      </c>
    </row>
    <row r="3781" customFormat="false" ht="15" hidden="false" customHeight="false" outlineLevel="0" collapsed="false">
      <c r="A3781" s="16" t="s">
        <v>5086</v>
      </c>
      <c r="B3781" s="16" t="s">
        <v>5070</v>
      </c>
      <c r="C3781" s="16" t="s">
        <v>114</v>
      </c>
      <c r="D3781" s="16" t="s">
        <v>88</v>
      </c>
      <c r="E3781" s="16" t="n">
        <v>1</v>
      </c>
      <c r="F3781" s="16" t="n">
        <v>2942</v>
      </c>
      <c r="G3781" s="16" t="n">
        <v>0.2</v>
      </c>
      <c r="H3781" s="16" t="s">
        <v>46</v>
      </c>
      <c r="I3781" s="16" t="s">
        <v>60</v>
      </c>
      <c r="J3781" s="16" t="n">
        <v>4</v>
      </c>
      <c r="K3781" s="16" t="n">
        <v>4</v>
      </c>
      <c r="L3781" s="16" t="s">
        <v>41</v>
      </c>
      <c r="M3781" s="16" t="str">
        <f aca="false">IF(COUNTIF($A$2:A3781,A3781)&gt;1,"DUPLICATE","")</f>
        <v/>
      </c>
    </row>
    <row r="3782" customFormat="false" ht="15" hidden="false" customHeight="false" outlineLevel="0" collapsed="false">
      <c r="A3782" s="16" t="s">
        <v>5087</v>
      </c>
      <c r="B3782" s="16" t="s">
        <v>5070</v>
      </c>
      <c r="C3782" s="16" t="s">
        <v>330</v>
      </c>
      <c r="D3782" s="16" t="s">
        <v>55</v>
      </c>
      <c r="E3782" s="16" t="n">
        <v>1</v>
      </c>
      <c r="F3782" s="16" t="n">
        <v>2028</v>
      </c>
      <c r="G3782" s="16" t="n">
        <v>0.15</v>
      </c>
      <c r="H3782" s="16" t="s">
        <v>67</v>
      </c>
      <c r="I3782" s="16" t="s">
        <v>60</v>
      </c>
      <c r="J3782" s="16" t="n">
        <v>3</v>
      </c>
      <c r="K3782" s="16" t="n">
        <v>4</v>
      </c>
      <c r="L3782" s="16" t="s">
        <v>174</v>
      </c>
      <c r="M3782" s="16" t="str">
        <f aca="false">IF(COUNTIF($A$2:A3782,A3782)&gt;1,"DUPLICATE","")</f>
        <v/>
      </c>
    </row>
    <row r="3783" customFormat="false" ht="15" hidden="false" customHeight="false" outlineLevel="0" collapsed="false">
      <c r="A3783" s="16" t="s">
        <v>5088</v>
      </c>
      <c r="B3783" s="16" t="s">
        <v>5070</v>
      </c>
      <c r="C3783" s="16" t="s">
        <v>505</v>
      </c>
      <c r="D3783" s="16" t="s">
        <v>341</v>
      </c>
      <c r="E3783" s="16" t="n">
        <v>1</v>
      </c>
      <c r="F3783" s="16" t="n">
        <v>1068</v>
      </c>
      <c r="G3783" s="16" t="n">
        <v>0.1</v>
      </c>
      <c r="H3783" s="16" t="s">
        <v>130</v>
      </c>
      <c r="I3783" s="16" t="s">
        <v>60</v>
      </c>
      <c r="J3783" s="16" t="n">
        <v>6</v>
      </c>
      <c r="K3783" s="16"/>
      <c r="L3783" s="16" t="s">
        <v>41</v>
      </c>
      <c r="M3783" s="16" t="str">
        <f aca="false">IF(COUNTIF($A$2:A3783,A3783)&gt;1,"DUPLICATE","")</f>
        <v/>
      </c>
    </row>
    <row r="3784" customFormat="false" ht="15" hidden="false" customHeight="false" outlineLevel="0" collapsed="false">
      <c r="A3784" s="16" t="s">
        <v>5089</v>
      </c>
      <c r="B3784" s="16" t="s">
        <v>5070</v>
      </c>
      <c r="C3784" s="16" t="s">
        <v>500</v>
      </c>
      <c r="D3784" s="16" t="s">
        <v>105</v>
      </c>
      <c r="E3784" s="16" t="n">
        <v>2</v>
      </c>
      <c r="F3784" s="16" t="n">
        <v>390</v>
      </c>
      <c r="G3784" s="16" t="n">
        <v>0.3</v>
      </c>
      <c r="H3784" s="16" t="s">
        <v>130</v>
      </c>
      <c r="I3784" s="16" t="s">
        <v>40</v>
      </c>
      <c r="J3784" s="16" t="n">
        <v>4</v>
      </c>
      <c r="K3784" s="16" t="n">
        <v>4</v>
      </c>
      <c r="L3784" s="16" t="s">
        <v>41</v>
      </c>
      <c r="M3784" s="16" t="str">
        <f aca="false">IF(COUNTIF($A$2:A3784,A3784)&gt;1,"DUPLICATE","")</f>
        <v/>
      </c>
    </row>
    <row r="3785" customFormat="false" ht="15" hidden="false" customHeight="false" outlineLevel="0" collapsed="false">
      <c r="A3785" s="16" t="s">
        <v>5090</v>
      </c>
      <c r="B3785" s="16" t="s">
        <v>5091</v>
      </c>
      <c r="C3785" s="16" t="s">
        <v>2741</v>
      </c>
      <c r="D3785" s="16" t="s">
        <v>136</v>
      </c>
      <c r="E3785" s="16" t="n">
        <v>3</v>
      </c>
      <c r="F3785" s="16" t="n">
        <v>2282</v>
      </c>
      <c r="G3785" s="16" t="n">
        <v>0.4</v>
      </c>
      <c r="H3785" s="16" t="s">
        <v>797</v>
      </c>
      <c r="I3785" s="16" t="s">
        <v>40</v>
      </c>
      <c r="J3785" s="16" t="n">
        <v>3</v>
      </c>
      <c r="K3785" s="16" t="n">
        <v>4</v>
      </c>
      <c r="L3785" s="16" t="s">
        <v>57</v>
      </c>
      <c r="M3785" s="16" t="str">
        <f aca="false">IF(COUNTIF($A$2:A3785,A3785)&gt;1,"DUPLICATE","")</f>
        <v/>
      </c>
    </row>
    <row r="3786" customFormat="false" ht="15" hidden="false" customHeight="false" outlineLevel="0" collapsed="false">
      <c r="A3786" s="16" t="s">
        <v>5092</v>
      </c>
      <c r="B3786" s="16" t="s">
        <v>5091</v>
      </c>
      <c r="C3786" s="16" t="s">
        <v>907</v>
      </c>
      <c r="D3786" s="16" t="s">
        <v>232</v>
      </c>
      <c r="E3786" s="16" t="n">
        <v>3</v>
      </c>
      <c r="F3786" s="16" t="n">
        <v>2011</v>
      </c>
      <c r="G3786" s="16" t="n">
        <v>0.15</v>
      </c>
      <c r="H3786" s="16" t="s">
        <v>81</v>
      </c>
      <c r="I3786" s="16" t="s">
        <v>47</v>
      </c>
      <c r="J3786" s="16" t="n">
        <v>7</v>
      </c>
      <c r="K3786" s="16"/>
      <c r="L3786" s="16" t="s">
        <v>41</v>
      </c>
      <c r="M3786" s="16" t="str">
        <f aca="false">IF(COUNTIF($A$2:A3786,A3786)&gt;1,"DUPLICATE","")</f>
        <v/>
      </c>
    </row>
    <row r="3787" customFormat="false" ht="15" hidden="false" customHeight="false" outlineLevel="0" collapsed="false">
      <c r="A3787" s="16" t="s">
        <v>5093</v>
      </c>
      <c r="B3787" s="16" t="s">
        <v>5094</v>
      </c>
      <c r="C3787" s="16" t="s">
        <v>231</v>
      </c>
      <c r="D3787" s="16" t="s">
        <v>111</v>
      </c>
      <c r="E3787" s="16" t="n">
        <v>2</v>
      </c>
      <c r="F3787" s="16" t="n">
        <v>988</v>
      </c>
      <c r="G3787" s="16" t="n">
        <v>0.1</v>
      </c>
      <c r="H3787" s="16" t="s">
        <v>112</v>
      </c>
      <c r="I3787" s="16" t="s">
        <v>47</v>
      </c>
      <c r="J3787" s="16" t="n">
        <v>4</v>
      </c>
      <c r="K3787" s="16" t="n">
        <v>4</v>
      </c>
      <c r="L3787" s="16" t="s">
        <v>41</v>
      </c>
      <c r="M3787" s="16" t="str">
        <f aca="false">IF(COUNTIF($A$2:A3787,A3787)&gt;1,"DUPLICATE","")</f>
        <v/>
      </c>
    </row>
    <row r="3788" customFormat="false" ht="15" hidden="false" customHeight="false" outlineLevel="0" collapsed="false">
      <c r="A3788" s="16" t="s">
        <v>5095</v>
      </c>
      <c r="B3788" s="16" t="s">
        <v>5091</v>
      </c>
      <c r="C3788" s="16" t="s">
        <v>982</v>
      </c>
      <c r="D3788" s="16" t="s">
        <v>74</v>
      </c>
      <c r="E3788" s="16" t="n">
        <v>1</v>
      </c>
      <c r="F3788" s="16" t="n">
        <v>18201</v>
      </c>
      <c r="G3788" s="16" t="n">
        <v>0.1</v>
      </c>
      <c r="H3788" s="16" t="s">
        <v>112</v>
      </c>
      <c r="I3788" s="16" t="s">
        <v>60</v>
      </c>
      <c r="J3788" s="16" t="n">
        <v>6</v>
      </c>
      <c r="K3788" s="16" t="n">
        <v>4</v>
      </c>
      <c r="L3788" s="16" t="s">
        <v>41</v>
      </c>
      <c r="M3788" s="16" t="str">
        <f aca="false">IF(COUNTIF($A$2:A3788,A3788)&gt;1,"DUPLICATE","")</f>
        <v/>
      </c>
    </row>
    <row r="3789" customFormat="false" ht="15" hidden="false" customHeight="false" outlineLevel="0" collapsed="false">
      <c r="A3789" s="16" t="s">
        <v>5096</v>
      </c>
      <c r="B3789" s="16" t="s">
        <v>5091</v>
      </c>
      <c r="C3789" s="16" t="s">
        <v>507</v>
      </c>
      <c r="D3789" s="16" t="s">
        <v>254</v>
      </c>
      <c r="E3789" s="16" t="n">
        <v>2</v>
      </c>
      <c r="F3789" s="16" t="n">
        <v>953</v>
      </c>
      <c r="G3789" s="16" t="n">
        <v>0.2</v>
      </c>
      <c r="H3789" s="16" t="s">
        <v>56</v>
      </c>
      <c r="I3789" s="16" t="s">
        <v>60</v>
      </c>
      <c r="J3789" s="16" t="n">
        <v>5</v>
      </c>
      <c r="K3789" s="16" t="n">
        <v>4</v>
      </c>
      <c r="L3789" s="16" t="s">
        <v>41</v>
      </c>
      <c r="M3789" s="16" t="str">
        <f aca="false">IF(COUNTIF($A$2:A3789,A3789)&gt;1,"DUPLICATE","")</f>
        <v/>
      </c>
    </row>
    <row r="3790" customFormat="false" ht="15" hidden="false" customHeight="false" outlineLevel="0" collapsed="false">
      <c r="A3790" s="16" t="s">
        <v>5097</v>
      </c>
      <c r="B3790" s="16" t="s">
        <v>5091</v>
      </c>
      <c r="C3790" s="16" t="s">
        <v>390</v>
      </c>
      <c r="D3790" s="16" t="s">
        <v>203</v>
      </c>
      <c r="E3790" s="16" t="n">
        <v>1</v>
      </c>
      <c r="F3790" s="16" t="n">
        <v>2596</v>
      </c>
      <c r="G3790" s="16" t="n">
        <v>0.15</v>
      </c>
      <c r="H3790" s="16" t="s">
        <v>130</v>
      </c>
      <c r="I3790" s="16" t="s">
        <v>47</v>
      </c>
      <c r="J3790" s="16" t="n">
        <v>4</v>
      </c>
      <c r="K3790" s="16" t="n">
        <v>5</v>
      </c>
      <c r="L3790" s="16" t="s">
        <v>41</v>
      </c>
      <c r="M3790" s="16" t="str">
        <f aca="false">IF(COUNTIF($A$2:A3790,A3790)&gt;1,"DUPLICATE","")</f>
        <v/>
      </c>
    </row>
    <row r="3791" customFormat="false" ht="15" hidden="false" customHeight="false" outlineLevel="0" collapsed="false">
      <c r="A3791" s="16" t="s">
        <v>5098</v>
      </c>
      <c r="B3791" s="16" t="s">
        <v>5091</v>
      </c>
      <c r="C3791" s="16" t="s">
        <v>764</v>
      </c>
      <c r="D3791" s="16" t="s">
        <v>136</v>
      </c>
      <c r="E3791" s="16" t="n">
        <v>2</v>
      </c>
      <c r="F3791" s="16" t="n">
        <v>2174</v>
      </c>
      <c r="G3791" s="16" t="n">
        <v>0.2</v>
      </c>
      <c r="H3791" s="16" t="s">
        <v>503</v>
      </c>
      <c r="I3791" s="16" t="s">
        <v>40</v>
      </c>
      <c r="J3791" s="16" t="n">
        <v>5</v>
      </c>
      <c r="K3791" s="16" t="n">
        <v>4</v>
      </c>
      <c r="L3791" s="16" t="s">
        <v>41</v>
      </c>
      <c r="M3791" s="16" t="str">
        <f aca="false">IF(COUNTIF($A$2:A3791,A3791)&gt;1,"DUPLICATE","")</f>
        <v/>
      </c>
    </row>
    <row r="3792" customFormat="false" ht="15" hidden="false" customHeight="false" outlineLevel="0" collapsed="false">
      <c r="A3792" s="16" t="s">
        <v>5099</v>
      </c>
      <c r="B3792" s="16" t="s">
        <v>5091</v>
      </c>
      <c r="C3792" s="16" t="s">
        <v>699</v>
      </c>
      <c r="D3792" s="16" t="s">
        <v>160</v>
      </c>
      <c r="E3792" s="16" t="n">
        <v>2</v>
      </c>
      <c r="F3792" s="16" t="n">
        <v>1814</v>
      </c>
      <c r="G3792" s="16" t="n">
        <v>0.15</v>
      </c>
      <c r="H3792" s="16" t="s">
        <v>39</v>
      </c>
      <c r="I3792" s="16" t="s">
        <v>47</v>
      </c>
      <c r="J3792" s="16" t="n">
        <v>3</v>
      </c>
      <c r="K3792" s="16"/>
      <c r="L3792" s="16" t="s">
        <v>41</v>
      </c>
      <c r="M3792" s="16" t="str">
        <f aca="false">IF(COUNTIF($A$2:A3792,A3792)&gt;1,"DUPLICATE","")</f>
        <v/>
      </c>
    </row>
    <row r="3793" customFormat="false" ht="15" hidden="false" customHeight="false" outlineLevel="0" collapsed="false">
      <c r="A3793" s="16" t="s">
        <v>5100</v>
      </c>
      <c r="B3793" s="16" t="s">
        <v>5091</v>
      </c>
      <c r="C3793" s="16" t="s">
        <v>4376</v>
      </c>
      <c r="D3793" s="16" t="s">
        <v>105</v>
      </c>
      <c r="E3793" s="16" t="n">
        <v>2</v>
      </c>
      <c r="F3793" s="16" t="n">
        <v>388</v>
      </c>
      <c r="G3793" s="16" t="n">
        <v>0.15</v>
      </c>
      <c r="H3793" s="16" t="s">
        <v>130</v>
      </c>
      <c r="I3793" s="16" t="s">
        <v>71</v>
      </c>
      <c r="J3793" s="16" t="n">
        <v>4</v>
      </c>
      <c r="K3793" s="16" t="n">
        <v>5</v>
      </c>
      <c r="L3793" s="16" t="s">
        <v>41</v>
      </c>
      <c r="M3793" s="16" t="str">
        <f aca="false">IF(COUNTIF($A$2:A3793,A3793)&gt;1,"DUPLICATE","")</f>
        <v/>
      </c>
    </row>
    <row r="3794" customFormat="false" ht="15" hidden="false" customHeight="false" outlineLevel="0" collapsed="false">
      <c r="A3794" s="16" t="s">
        <v>5101</v>
      </c>
      <c r="B3794" s="16" t="s">
        <v>5091</v>
      </c>
      <c r="C3794" s="16" t="s">
        <v>107</v>
      </c>
      <c r="D3794" s="16" t="s">
        <v>179</v>
      </c>
      <c r="E3794" s="16" t="n">
        <v>1</v>
      </c>
      <c r="F3794" s="16" t="n">
        <v>2446</v>
      </c>
      <c r="G3794" s="16" t="n">
        <v>0.1</v>
      </c>
      <c r="H3794" s="16" t="s">
        <v>120</v>
      </c>
      <c r="I3794" s="16" t="s">
        <v>40</v>
      </c>
      <c r="J3794" s="16" t="n">
        <v>4</v>
      </c>
      <c r="K3794" s="16"/>
      <c r="L3794" s="16" t="s">
        <v>41</v>
      </c>
      <c r="M3794" s="16" t="str">
        <f aca="false">IF(COUNTIF($A$2:A3794,A3794)&gt;1,"DUPLICATE","")</f>
        <v/>
      </c>
    </row>
    <row r="3795" customFormat="false" ht="15" hidden="false" customHeight="false" outlineLevel="0" collapsed="false">
      <c r="A3795" s="16" t="s">
        <v>5102</v>
      </c>
      <c r="B3795" s="16" t="s">
        <v>5091</v>
      </c>
      <c r="C3795" s="16" t="s">
        <v>549</v>
      </c>
      <c r="D3795" s="16" t="s">
        <v>149</v>
      </c>
      <c r="E3795" s="16" t="n">
        <v>2</v>
      </c>
      <c r="F3795" s="16" t="n">
        <v>1601</v>
      </c>
      <c r="G3795" s="16" t="n">
        <v>0.1</v>
      </c>
      <c r="H3795" s="16" t="s">
        <v>39</v>
      </c>
      <c r="I3795" s="16" t="s">
        <v>60</v>
      </c>
      <c r="J3795" s="16" t="n">
        <v>5</v>
      </c>
      <c r="K3795" s="16" t="n">
        <v>5</v>
      </c>
      <c r="L3795" s="16" t="s">
        <v>41</v>
      </c>
      <c r="M3795" s="16" t="str">
        <f aca="false">IF(COUNTIF($A$2:A3795,A3795)&gt;1,"DUPLICATE","")</f>
        <v/>
      </c>
    </row>
    <row r="3796" customFormat="false" ht="15" hidden="false" customHeight="false" outlineLevel="0" collapsed="false">
      <c r="A3796" s="16" t="s">
        <v>5103</v>
      </c>
      <c r="B3796" s="16" t="s">
        <v>5091</v>
      </c>
      <c r="C3796" s="16" t="s">
        <v>601</v>
      </c>
      <c r="D3796" s="16" t="s">
        <v>165</v>
      </c>
      <c r="E3796" s="16" t="n">
        <v>3</v>
      </c>
      <c r="F3796" s="16" t="n">
        <v>920</v>
      </c>
      <c r="G3796" s="16" t="n">
        <v>0.1</v>
      </c>
      <c r="H3796" s="16" t="s">
        <v>56</v>
      </c>
      <c r="I3796" s="16" t="s">
        <v>71</v>
      </c>
      <c r="J3796" s="16" t="n">
        <v>7</v>
      </c>
      <c r="K3796" s="16" t="n">
        <v>2</v>
      </c>
      <c r="L3796" s="16" t="s">
        <v>57</v>
      </c>
      <c r="M3796" s="16" t="str">
        <f aca="false">IF(COUNTIF($A$2:A3796,A3796)&gt;1,"DUPLICATE","")</f>
        <v/>
      </c>
    </row>
    <row r="3797" customFormat="false" ht="15" hidden="false" customHeight="false" outlineLevel="0" collapsed="false">
      <c r="A3797" s="16" t="s">
        <v>5104</v>
      </c>
      <c r="B3797" s="16" t="s">
        <v>5091</v>
      </c>
      <c r="C3797" s="16" t="s">
        <v>132</v>
      </c>
      <c r="D3797" s="16" t="s">
        <v>88</v>
      </c>
      <c r="E3797" s="16" t="n">
        <v>1</v>
      </c>
      <c r="F3797" s="16" t="n">
        <v>3011</v>
      </c>
      <c r="G3797" s="16" t="n">
        <v>0.3</v>
      </c>
      <c r="H3797" s="16" t="s">
        <v>161</v>
      </c>
      <c r="I3797" s="16" t="s">
        <v>47</v>
      </c>
      <c r="J3797" s="16" t="n">
        <v>3</v>
      </c>
      <c r="K3797" s="16" t="n">
        <v>4</v>
      </c>
      <c r="L3797" s="16" t="s">
        <v>41</v>
      </c>
      <c r="M3797" s="16" t="str">
        <f aca="false">IF(COUNTIF($A$2:A3797,A3797)&gt;1,"DUPLICATE","")</f>
        <v/>
      </c>
    </row>
    <row r="3798" customFormat="false" ht="15" hidden="false" customHeight="false" outlineLevel="0" collapsed="false">
      <c r="A3798" s="16" t="s">
        <v>5105</v>
      </c>
      <c r="B3798" s="16" t="s">
        <v>5091</v>
      </c>
      <c r="C3798" s="16" t="s">
        <v>466</v>
      </c>
      <c r="D3798" s="16" t="s">
        <v>63</v>
      </c>
      <c r="E3798" s="16" t="n">
        <v>4</v>
      </c>
      <c r="F3798" s="16" t="n">
        <v>1571</v>
      </c>
      <c r="G3798" s="16" t="n">
        <v>0.2</v>
      </c>
      <c r="H3798" s="16" t="s">
        <v>208</v>
      </c>
      <c r="I3798" s="16" t="s">
        <v>40</v>
      </c>
      <c r="J3798" s="16" t="n">
        <v>6</v>
      </c>
      <c r="K3798" s="16" t="n">
        <v>4</v>
      </c>
      <c r="L3798" s="16" t="s">
        <v>41</v>
      </c>
      <c r="M3798" s="16" t="str">
        <f aca="false">IF(COUNTIF($A$2:A3798,A3798)&gt;1,"DUPLICATE","")</f>
        <v/>
      </c>
    </row>
    <row r="3799" customFormat="false" ht="15" hidden="false" customHeight="false" outlineLevel="0" collapsed="false">
      <c r="A3799" s="16" t="s">
        <v>5106</v>
      </c>
      <c r="B3799" s="16" t="s">
        <v>5091</v>
      </c>
      <c r="C3799" s="16" t="s">
        <v>476</v>
      </c>
      <c r="D3799" s="16" t="s">
        <v>149</v>
      </c>
      <c r="E3799" s="16" t="n">
        <v>2</v>
      </c>
      <c r="F3799" s="16" t="n">
        <v>1522</v>
      </c>
      <c r="G3799" s="16" t="n">
        <v>0.1</v>
      </c>
      <c r="H3799" s="16" t="s">
        <v>39</v>
      </c>
      <c r="I3799" s="16" t="s">
        <v>60</v>
      </c>
      <c r="J3799" s="16" t="n">
        <v>3</v>
      </c>
      <c r="K3799" s="16" t="n">
        <v>4</v>
      </c>
      <c r="L3799" s="16" t="s">
        <v>41</v>
      </c>
      <c r="M3799" s="16" t="str">
        <f aca="false">IF(COUNTIF($A$2:A3799,A3799)&gt;1,"DUPLICATE","")</f>
        <v/>
      </c>
    </row>
    <row r="3800" customFormat="false" ht="15" hidden="false" customHeight="false" outlineLevel="0" collapsed="false">
      <c r="A3800" s="16" t="s">
        <v>5107</v>
      </c>
      <c r="B3800" s="16" t="s">
        <v>5091</v>
      </c>
      <c r="C3800" s="16" t="s">
        <v>1946</v>
      </c>
      <c r="D3800" s="16" t="s">
        <v>51</v>
      </c>
      <c r="E3800" s="16" t="n">
        <v>1</v>
      </c>
      <c r="F3800" s="16" t="n">
        <v>2274</v>
      </c>
      <c r="G3800" s="16" t="n">
        <v>0.2</v>
      </c>
      <c r="H3800" s="16" t="s">
        <v>208</v>
      </c>
      <c r="I3800" s="16" t="s">
        <v>47</v>
      </c>
      <c r="J3800" s="16" t="n">
        <v>6</v>
      </c>
      <c r="K3800" s="16" t="n">
        <v>4</v>
      </c>
      <c r="L3800" s="16" t="s">
        <v>41</v>
      </c>
      <c r="M3800" s="16" t="str">
        <f aca="false">IF(COUNTIF($A$2:A3800,A3800)&gt;1,"DUPLICATE","")</f>
        <v/>
      </c>
    </row>
    <row r="3801" customFormat="false" ht="15" hidden="false" customHeight="false" outlineLevel="0" collapsed="false">
      <c r="A3801" s="16" t="s">
        <v>5108</v>
      </c>
      <c r="B3801" s="16" t="s">
        <v>5091</v>
      </c>
      <c r="C3801" s="16" t="s">
        <v>224</v>
      </c>
      <c r="D3801" s="16" t="s">
        <v>142</v>
      </c>
      <c r="E3801" s="16" t="n">
        <v>1</v>
      </c>
      <c r="F3801" s="16" t="n">
        <v>608</v>
      </c>
      <c r="G3801" s="16" t="n">
        <v>0.15</v>
      </c>
      <c r="H3801" s="16" t="s">
        <v>89</v>
      </c>
      <c r="I3801" s="16" t="s">
        <v>71</v>
      </c>
      <c r="J3801" s="16" t="n">
        <v>5</v>
      </c>
      <c r="K3801" s="16" t="n">
        <v>2</v>
      </c>
      <c r="L3801" s="16" t="s">
        <v>57</v>
      </c>
      <c r="M3801" s="16" t="str">
        <f aca="false">IF(COUNTIF($A$2:A3801,A3801)&gt;1,"DUPLICATE","")</f>
        <v/>
      </c>
    </row>
    <row r="3802" customFormat="false" ht="15" hidden="false" customHeight="false" outlineLevel="0" collapsed="false">
      <c r="A3802" s="16" t="s">
        <v>5109</v>
      </c>
      <c r="B3802" s="16" t="s">
        <v>5091</v>
      </c>
      <c r="C3802" s="16" t="s">
        <v>2098</v>
      </c>
      <c r="D3802" s="16" t="s">
        <v>250</v>
      </c>
      <c r="E3802" s="16" t="n">
        <v>1</v>
      </c>
      <c r="F3802" s="16" t="n">
        <v>713</v>
      </c>
      <c r="G3802" s="16" t="n">
        <v>0.25</v>
      </c>
      <c r="H3802" s="16" t="s">
        <v>112</v>
      </c>
      <c r="I3802" s="16" t="s">
        <v>60</v>
      </c>
      <c r="J3802" s="16" t="n">
        <v>4</v>
      </c>
      <c r="K3802" s="16"/>
      <c r="L3802" s="16" t="s">
        <v>41</v>
      </c>
      <c r="M3802" s="16" t="str">
        <f aca="false">IF(COUNTIF($A$2:A3802,A3802)&gt;1,"DUPLICATE","")</f>
        <v/>
      </c>
    </row>
    <row r="3803" customFormat="false" ht="15" hidden="false" customHeight="false" outlineLevel="0" collapsed="false">
      <c r="A3803" s="16" t="s">
        <v>5110</v>
      </c>
      <c r="B3803" s="16" t="s">
        <v>5091</v>
      </c>
      <c r="C3803" s="16" t="s">
        <v>73</v>
      </c>
      <c r="D3803" s="16" t="s">
        <v>440</v>
      </c>
      <c r="E3803" s="16" t="n">
        <v>3</v>
      </c>
      <c r="F3803" s="16" t="n">
        <v>1410</v>
      </c>
      <c r="G3803" s="16" t="n">
        <v>0.2</v>
      </c>
      <c r="H3803" s="16" t="s">
        <v>46</v>
      </c>
      <c r="I3803" s="16" t="s">
        <v>71</v>
      </c>
      <c r="J3803" s="16" t="n">
        <v>4</v>
      </c>
      <c r="K3803" s="16" t="n">
        <v>4</v>
      </c>
      <c r="L3803" s="16" t="s">
        <v>41</v>
      </c>
      <c r="M3803" s="16" t="str">
        <f aca="false">IF(COUNTIF($A$2:A3803,A3803)&gt;1,"DUPLICATE","")</f>
        <v/>
      </c>
    </row>
    <row r="3804" customFormat="false" ht="15" hidden="false" customHeight="false" outlineLevel="0" collapsed="false">
      <c r="A3804" s="16" t="s">
        <v>5111</v>
      </c>
      <c r="B3804" s="16" t="s">
        <v>5091</v>
      </c>
      <c r="C3804" s="16" t="s">
        <v>699</v>
      </c>
      <c r="D3804" s="16" t="s">
        <v>139</v>
      </c>
      <c r="E3804" s="16" t="n">
        <v>2</v>
      </c>
      <c r="F3804" s="16" t="n">
        <v>359</v>
      </c>
      <c r="G3804" s="16" t="n">
        <v>0.2</v>
      </c>
      <c r="H3804" s="16" t="s">
        <v>39</v>
      </c>
      <c r="I3804" s="16" t="s">
        <v>60</v>
      </c>
      <c r="J3804" s="16" t="n">
        <v>9</v>
      </c>
      <c r="K3804" s="16"/>
      <c r="L3804" s="16" t="s">
        <v>41</v>
      </c>
      <c r="M3804" s="16" t="str">
        <f aca="false">IF(COUNTIF($A$2:A3804,A3804)&gt;1,"DUPLICATE","")</f>
        <v/>
      </c>
    </row>
    <row r="3805" customFormat="false" ht="15" hidden="false" customHeight="false" outlineLevel="0" collapsed="false">
      <c r="A3805" s="16" t="s">
        <v>5112</v>
      </c>
      <c r="B3805" s="16" t="s">
        <v>5091</v>
      </c>
      <c r="C3805" s="16" t="s">
        <v>839</v>
      </c>
      <c r="D3805" s="16" t="s">
        <v>229</v>
      </c>
      <c r="E3805" s="16" t="n">
        <v>2</v>
      </c>
      <c r="F3805" s="16" t="n">
        <v>431</v>
      </c>
      <c r="G3805" s="16" t="n">
        <v>0.1</v>
      </c>
      <c r="H3805" s="16" t="s">
        <v>112</v>
      </c>
      <c r="I3805" s="16" t="s">
        <v>71</v>
      </c>
      <c r="J3805" s="16" t="n">
        <v>3</v>
      </c>
      <c r="K3805" s="16"/>
      <c r="L3805" s="16" t="s">
        <v>41</v>
      </c>
      <c r="M3805" s="16" t="str">
        <f aca="false">IF(COUNTIF($A$2:A3805,A3805)&gt;1,"DUPLICATE","")</f>
        <v/>
      </c>
    </row>
    <row r="3806" customFormat="false" ht="15" hidden="false" customHeight="false" outlineLevel="0" collapsed="false">
      <c r="A3806" s="16" t="s">
        <v>5113</v>
      </c>
      <c r="B3806" s="16" t="s">
        <v>5091</v>
      </c>
      <c r="C3806" s="16" t="s">
        <v>507</v>
      </c>
      <c r="D3806" s="16" t="s">
        <v>142</v>
      </c>
      <c r="E3806" s="16" t="n">
        <v>2</v>
      </c>
      <c r="F3806" s="16" t="n">
        <v>593</v>
      </c>
      <c r="G3806" s="16" t="n">
        <v>0.1</v>
      </c>
      <c r="H3806" s="16" t="s">
        <v>56</v>
      </c>
      <c r="I3806" s="16" t="s">
        <v>71</v>
      </c>
      <c r="J3806" s="16" t="n">
        <v>6</v>
      </c>
      <c r="K3806" s="16" t="n">
        <v>5</v>
      </c>
      <c r="L3806" s="16" t="s">
        <v>41</v>
      </c>
      <c r="M3806" s="16" t="str">
        <f aca="false">IF(COUNTIF($A$2:A3806,A3806)&gt;1,"DUPLICATE","")</f>
        <v/>
      </c>
    </row>
    <row r="3807" customFormat="false" ht="15" hidden="false" customHeight="false" outlineLevel="0" collapsed="false">
      <c r="A3807" s="16" t="s">
        <v>5114</v>
      </c>
      <c r="B3807" s="16" t="s">
        <v>5115</v>
      </c>
      <c r="C3807" s="16" t="s">
        <v>5116</v>
      </c>
      <c r="D3807" s="16" t="s">
        <v>55</v>
      </c>
      <c r="E3807" s="16" t="n">
        <v>4</v>
      </c>
      <c r="F3807" s="16" t="n">
        <v>2046</v>
      </c>
      <c r="G3807" s="16" t="n">
        <v>0.4</v>
      </c>
      <c r="H3807" s="16" t="s">
        <v>70</v>
      </c>
      <c r="I3807" s="16" t="s">
        <v>40</v>
      </c>
      <c r="J3807" s="16" t="n">
        <v>8</v>
      </c>
      <c r="K3807" s="16" t="n">
        <v>1</v>
      </c>
      <c r="L3807" s="16" t="s">
        <v>57</v>
      </c>
      <c r="M3807" s="16" t="str">
        <f aca="false">IF(COUNTIF($A$2:A3807,A3807)&gt;1,"DUPLICATE","")</f>
        <v/>
      </c>
    </row>
    <row r="3808" customFormat="false" ht="15" hidden="false" customHeight="false" outlineLevel="0" collapsed="false">
      <c r="A3808" s="16" t="s">
        <v>5117</v>
      </c>
      <c r="B3808" s="16" t="s">
        <v>5115</v>
      </c>
      <c r="C3808" s="16" t="s">
        <v>1259</v>
      </c>
      <c r="D3808" s="16" t="s">
        <v>222</v>
      </c>
      <c r="E3808" s="16" t="n">
        <v>1</v>
      </c>
      <c r="F3808" s="16" t="n">
        <v>1833</v>
      </c>
      <c r="G3808" s="16" t="n">
        <v>0.15</v>
      </c>
      <c r="H3808" s="16" t="s">
        <v>46</v>
      </c>
      <c r="I3808" s="16" t="s">
        <v>47</v>
      </c>
      <c r="J3808" s="16" t="n">
        <v>6</v>
      </c>
      <c r="K3808" s="16" t="n">
        <v>4</v>
      </c>
      <c r="L3808" s="16" t="s">
        <v>41</v>
      </c>
      <c r="M3808" s="16" t="str">
        <f aca="false">IF(COUNTIF($A$2:A3808,A3808)&gt;1,"DUPLICATE","")</f>
        <v/>
      </c>
    </row>
    <row r="3809" customFormat="false" ht="15" hidden="false" customHeight="false" outlineLevel="0" collapsed="false">
      <c r="A3809" s="16" t="s">
        <v>5118</v>
      </c>
      <c r="B3809" s="16" t="s">
        <v>5115</v>
      </c>
      <c r="C3809" s="16" t="s">
        <v>1363</v>
      </c>
      <c r="D3809" s="16" t="s">
        <v>191</v>
      </c>
      <c r="E3809" s="16" t="n">
        <v>1</v>
      </c>
      <c r="F3809" s="16" t="n">
        <v>410</v>
      </c>
      <c r="G3809" s="16" t="n">
        <v>0.1</v>
      </c>
      <c r="H3809" s="16" t="s">
        <v>81</v>
      </c>
      <c r="I3809" s="16" t="s">
        <v>60</v>
      </c>
      <c r="J3809" s="16" t="n">
        <v>4</v>
      </c>
      <c r="K3809" s="16"/>
      <c r="L3809" s="16" t="s">
        <v>41</v>
      </c>
      <c r="M3809" s="16" t="str">
        <f aca="false">IF(COUNTIF($A$2:A3809,A3809)&gt;1,"DUPLICATE","")</f>
        <v/>
      </c>
    </row>
    <row r="3810" customFormat="false" ht="15" hidden="false" customHeight="false" outlineLevel="0" collapsed="false">
      <c r="A3810" s="16" t="s">
        <v>5119</v>
      </c>
      <c r="B3810" s="16" t="s">
        <v>5115</v>
      </c>
      <c r="C3810" s="16" t="s">
        <v>860</v>
      </c>
      <c r="D3810" s="16" t="s">
        <v>45</v>
      </c>
      <c r="E3810" s="16" t="n">
        <v>1</v>
      </c>
      <c r="F3810" s="16" t="n">
        <v>289</v>
      </c>
      <c r="G3810" s="16" t="n">
        <v>0.1</v>
      </c>
      <c r="H3810" s="16" t="s">
        <v>112</v>
      </c>
      <c r="I3810" s="16" t="s">
        <v>40</v>
      </c>
      <c r="J3810" s="16" t="n">
        <v>5</v>
      </c>
      <c r="K3810" s="16" t="n">
        <v>5</v>
      </c>
      <c r="L3810" s="16" t="s">
        <v>41</v>
      </c>
      <c r="M3810" s="16" t="str">
        <f aca="false">IF(COUNTIF($A$2:A3810,A3810)&gt;1,"DUPLICATE","")</f>
        <v/>
      </c>
    </row>
    <row r="3811" customFormat="false" ht="15" hidden="false" customHeight="false" outlineLevel="0" collapsed="false">
      <c r="A3811" s="16" t="s">
        <v>5120</v>
      </c>
      <c r="B3811" s="16" t="s">
        <v>5115</v>
      </c>
      <c r="C3811" s="16" t="s">
        <v>5121</v>
      </c>
      <c r="D3811" s="16" t="s">
        <v>222</v>
      </c>
      <c r="E3811" s="16" t="n">
        <v>2</v>
      </c>
      <c r="F3811" s="16" t="n">
        <v>1818</v>
      </c>
      <c r="G3811" s="16" t="n">
        <v>0.25</v>
      </c>
      <c r="H3811" s="16" t="s">
        <v>56</v>
      </c>
      <c r="I3811" s="16" t="s">
        <v>47</v>
      </c>
      <c r="J3811" s="16" t="n">
        <v>6</v>
      </c>
      <c r="K3811" s="16" t="n">
        <v>5</v>
      </c>
      <c r="L3811" s="16" t="s">
        <v>41</v>
      </c>
      <c r="M3811" s="16" t="str">
        <f aca="false">IF(COUNTIF($A$2:A3811,A3811)&gt;1,"DUPLICATE","")</f>
        <v/>
      </c>
    </row>
    <row r="3812" customFormat="false" ht="15" hidden="false" customHeight="false" outlineLevel="0" collapsed="false">
      <c r="A3812" s="16" t="s">
        <v>5122</v>
      </c>
      <c r="B3812" s="16" t="s">
        <v>5115</v>
      </c>
      <c r="C3812" s="16" t="s">
        <v>3455</v>
      </c>
      <c r="D3812" s="16" t="s">
        <v>99</v>
      </c>
      <c r="E3812" s="16" t="n">
        <v>2</v>
      </c>
      <c r="F3812" s="16" t="n">
        <v>672</v>
      </c>
      <c r="G3812" s="16" t="n">
        <v>0.3</v>
      </c>
      <c r="H3812" s="16" t="s">
        <v>46</v>
      </c>
      <c r="I3812" s="16" t="s">
        <v>40</v>
      </c>
      <c r="J3812" s="16" t="n">
        <v>4</v>
      </c>
      <c r="K3812" s="16" t="n">
        <v>4</v>
      </c>
      <c r="L3812" s="16" t="s">
        <v>57</v>
      </c>
      <c r="M3812" s="16" t="str">
        <f aca="false">IF(COUNTIF($A$2:A3812,A3812)&gt;1,"DUPLICATE","")</f>
        <v/>
      </c>
    </row>
    <row r="3813" customFormat="false" ht="15" hidden="false" customHeight="false" outlineLevel="0" collapsed="false">
      <c r="A3813" s="16" t="s">
        <v>5123</v>
      </c>
      <c r="B3813" s="16" t="s">
        <v>5115</v>
      </c>
      <c r="C3813" s="16" t="s">
        <v>1135</v>
      </c>
      <c r="D3813" s="16" t="s">
        <v>396</v>
      </c>
      <c r="E3813" s="16" t="n">
        <v>2</v>
      </c>
      <c r="F3813" s="16" t="n">
        <v>5699</v>
      </c>
      <c r="G3813" s="16" t="n">
        <v>0.25</v>
      </c>
      <c r="H3813" s="16" t="s">
        <v>81</v>
      </c>
      <c r="I3813" s="16" t="s">
        <v>100</v>
      </c>
      <c r="J3813" s="16" t="n">
        <v>3</v>
      </c>
      <c r="K3813" s="16" t="n">
        <v>5</v>
      </c>
      <c r="L3813" s="16" t="s">
        <v>41</v>
      </c>
      <c r="M3813" s="16" t="str">
        <f aca="false">IF(COUNTIF($A$2:A3813,A3813)&gt;1,"DUPLICATE","")</f>
        <v/>
      </c>
    </row>
    <row r="3814" customFormat="false" ht="15" hidden="false" customHeight="false" outlineLevel="0" collapsed="false">
      <c r="A3814" s="16" t="s">
        <v>5124</v>
      </c>
      <c r="B3814" s="16" t="s">
        <v>5115</v>
      </c>
      <c r="C3814" s="16" t="s">
        <v>2257</v>
      </c>
      <c r="D3814" s="16" t="s">
        <v>99</v>
      </c>
      <c r="E3814" s="16" t="n">
        <v>2</v>
      </c>
      <c r="F3814" s="16" t="n">
        <v>714</v>
      </c>
      <c r="G3814" s="16" t="n">
        <v>0.3</v>
      </c>
      <c r="H3814" s="16" t="s">
        <v>112</v>
      </c>
      <c r="I3814" s="16" t="s">
        <v>60</v>
      </c>
      <c r="J3814" s="16" t="n">
        <v>4</v>
      </c>
      <c r="K3814" s="16" t="n">
        <v>5</v>
      </c>
      <c r="L3814" s="16" t="s">
        <v>41</v>
      </c>
      <c r="M3814" s="16" t="str">
        <f aca="false">IF(COUNTIF($A$2:A3814,A3814)&gt;1,"DUPLICATE","")</f>
        <v/>
      </c>
    </row>
    <row r="3815" customFormat="false" ht="15" hidden="false" customHeight="false" outlineLevel="0" collapsed="false">
      <c r="A3815" s="16" t="s">
        <v>5125</v>
      </c>
      <c r="B3815" s="16" t="s">
        <v>5115</v>
      </c>
      <c r="C3815" s="16" t="s">
        <v>1514</v>
      </c>
      <c r="D3815" s="16" t="s">
        <v>170</v>
      </c>
      <c r="E3815" s="16" t="n">
        <v>1</v>
      </c>
      <c r="F3815" s="16" t="n">
        <v>3436</v>
      </c>
      <c r="G3815" s="16" t="n">
        <v>0.15</v>
      </c>
      <c r="H3815" s="16" t="s">
        <v>39</v>
      </c>
      <c r="I3815" s="16" t="s">
        <v>60</v>
      </c>
      <c r="J3815" s="16" t="n">
        <v>9</v>
      </c>
      <c r="K3815" s="16" t="n">
        <v>3</v>
      </c>
      <c r="L3815" s="16" t="s">
        <v>41</v>
      </c>
      <c r="M3815" s="16" t="str">
        <f aca="false">IF(COUNTIF($A$2:A3815,A3815)&gt;1,"DUPLICATE","")</f>
        <v/>
      </c>
    </row>
    <row r="3816" customFormat="false" ht="15" hidden="false" customHeight="false" outlineLevel="0" collapsed="false">
      <c r="A3816" s="16" t="s">
        <v>5126</v>
      </c>
      <c r="B3816" s="16" t="s">
        <v>5115</v>
      </c>
      <c r="C3816" s="16" t="s">
        <v>1318</v>
      </c>
      <c r="D3816" s="16" t="s">
        <v>250</v>
      </c>
      <c r="E3816" s="16" t="n">
        <v>4</v>
      </c>
      <c r="F3816" s="16" t="n">
        <v>699</v>
      </c>
      <c r="G3816" s="16" t="n">
        <v>0.25</v>
      </c>
      <c r="H3816" s="16" t="s">
        <v>70</v>
      </c>
      <c r="I3816" s="16" t="s">
        <v>40</v>
      </c>
      <c r="J3816" s="16" t="n">
        <v>5</v>
      </c>
      <c r="K3816" s="16" t="n">
        <v>5</v>
      </c>
      <c r="L3816" s="16" t="s">
        <v>41</v>
      </c>
      <c r="M3816" s="16" t="str">
        <f aca="false">IF(COUNTIF($A$2:A3816,A3816)&gt;1,"DUPLICATE","")</f>
        <v/>
      </c>
    </row>
    <row r="3817" customFormat="false" ht="15" hidden="false" customHeight="false" outlineLevel="0" collapsed="false">
      <c r="A3817" s="16" t="s">
        <v>5127</v>
      </c>
      <c r="B3817" s="16" t="s">
        <v>5115</v>
      </c>
      <c r="C3817" s="16" t="s">
        <v>3483</v>
      </c>
      <c r="D3817" s="16" t="s">
        <v>396</v>
      </c>
      <c r="E3817" s="16" t="n">
        <v>1</v>
      </c>
      <c r="F3817" s="16" t="n">
        <v>5286</v>
      </c>
      <c r="G3817" s="16" t="n">
        <v>0.15</v>
      </c>
      <c r="H3817" s="16" t="s">
        <v>70</v>
      </c>
      <c r="I3817" s="16" t="s">
        <v>60</v>
      </c>
      <c r="J3817" s="16" t="n">
        <v>7</v>
      </c>
      <c r="K3817" s="16" t="n">
        <v>4</v>
      </c>
      <c r="L3817" s="16" t="s">
        <v>41</v>
      </c>
      <c r="M3817" s="16" t="str">
        <f aca="false">IF(COUNTIF($A$2:A3817,A3817)&gt;1,"DUPLICATE","")</f>
        <v/>
      </c>
    </row>
    <row r="3818" customFormat="false" ht="15" hidden="false" customHeight="false" outlineLevel="0" collapsed="false">
      <c r="A3818" s="16" t="s">
        <v>5128</v>
      </c>
      <c r="B3818" s="16" t="s">
        <v>5115</v>
      </c>
      <c r="C3818" s="16" t="s">
        <v>750</v>
      </c>
      <c r="D3818" s="16" t="s">
        <v>451</v>
      </c>
      <c r="E3818" s="16" t="n">
        <v>1</v>
      </c>
      <c r="F3818" s="16" t="n">
        <v>1276</v>
      </c>
      <c r="G3818" s="16" t="n">
        <v>0.25</v>
      </c>
      <c r="H3818" s="16" t="s">
        <v>112</v>
      </c>
      <c r="I3818" s="16" t="s">
        <v>60</v>
      </c>
      <c r="J3818" s="16" t="n">
        <v>3</v>
      </c>
      <c r="K3818" s="16" t="n">
        <v>4</v>
      </c>
      <c r="L3818" s="16" t="s">
        <v>41</v>
      </c>
      <c r="M3818" s="16" t="str">
        <f aca="false">IF(COUNTIF($A$2:A3818,A3818)&gt;1,"DUPLICATE","")</f>
        <v/>
      </c>
    </row>
    <row r="3819" customFormat="false" ht="15" hidden="false" customHeight="false" outlineLevel="0" collapsed="false">
      <c r="A3819" s="16" t="s">
        <v>5129</v>
      </c>
      <c r="B3819" s="16" t="s">
        <v>5115</v>
      </c>
      <c r="C3819" s="16" t="s">
        <v>850</v>
      </c>
      <c r="D3819" s="16" t="s">
        <v>291</v>
      </c>
      <c r="E3819" s="16" t="n">
        <v>2</v>
      </c>
      <c r="F3819" s="16" t="n">
        <v>1143</v>
      </c>
      <c r="G3819" s="16" t="n">
        <v>0.1</v>
      </c>
      <c r="H3819" s="16" t="s">
        <v>39</v>
      </c>
      <c r="I3819" s="16" t="s">
        <v>123</v>
      </c>
      <c r="J3819" s="16" t="n">
        <v>5</v>
      </c>
      <c r="K3819" s="16" t="n">
        <v>5</v>
      </c>
      <c r="L3819" s="16" t="s">
        <v>41</v>
      </c>
      <c r="M3819" s="16" t="str">
        <f aca="false">IF(COUNTIF($A$2:A3819,A3819)&gt;1,"DUPLICATE","")</f>
        <v/>
      </c>
    </row>
    <row r="3820" customFormat="false" ht="15" hidden="false" customHeight="false" outlineLevel="0" collapsed="false">
      <c r="A3820" s="16" t="s">
        <v>5130</v>
      </c>
      <c r="B3820" s="16" t="s">
        <v>5115</v>
      </c>
      <c r="C3820" s="16" t="s">
        <v>544</v>
      </c>
      <c r="D3820" s="16" t="s">
        <v>45</v>
      </c>
      <c r="E3820" s="16" t="n">
        <v>1</v>
      </c>
      <c r="F3820" s="16" t="n">
        <v>289</v>
      </c>
      <c r="G3820" s="16" t="n">
        <v>0.1</v>
      </c>
      <c r="H3820" s="16" t="s">
        <v>39</v>
      </c>
      <c r="I3820" s="16" t="s">
        <v>60</v>
      </c>
      <c r="J3820" s="16" t="n">
        <v>4</v>
      </c>
      <c r="K3820" s="16" t="n">
        <v>4</v>
      </c>
      <c r="L3820" s="16" t="s">
        <v>41</v>
      </c>
      <c r="M3820" s="16" t="str">
        <f aca="false">IF(COUNTIF($A$2:A3820,A3820)&gt;1,"DUPLICATE","")</f>
        <v/>
      </c>
    </row>
    <row r="3821" customFormat="false" ht="15" hidden="false" customHeight="false" outlineLevel="0" collapsed="false">
      <c r="A3821" s="16" t="s">
        <v>5131</v>
      </c>
      <c r="B3821" s="16" t="s">
        <v>5115</v>
      </c>
      <c r="C3821" s="16" t="s">
        <v>1081</v>
      </c>
      <c r="D3821" s="16" t="s">
        <v>254</v>
      </c>
      <c r="E3821" s="16" t="n">
        <v>2</v>
      </c>
      <c r="F3821" s="16" t="n">
        <v>999</v>
      </c>
      <c r="G3821" s="16" t="n">
        <v>0.3</v>
      </c>
      <c r="H3821" s="16" t="s">
        <v>81</v>
      </c>
      <c r="I3821" s="16" t="s">
        <v>60</v>
      </c>
      <c r="J3821" s="16" t="n">
        <v>4</v>
      </c>
      <c r="K3821" s="16" t="n">
        <v>4</v>
      </c>
      <c r="L3821" s="16" t="s">
        <v>41</v>
      </c>
      <c r="M3821" s="16" t="str">
        <f aca="false">IF(COUNTIF($A$2:A3821,A3821)&gt;1,"DUPLICATE","")</f>
        <v/>
      </c>
    </row>
    <row r="3822" customFormat="false" ht="15" hidden="false" customHeight="false" outlineLevel="0" collapsed="false">
      <c r="A3822" s="16" t="s">
        <v>5131</v>
      </c>
      <c r="B3822" s="16" t="s">
        <v>5115</v>
      </c>
      <c r="C3822" s="16" t="s">
        <v>1081</v>
      </c>
      <c r="D3822" s="16" t="s">
        <v>254</v>
      </c>
      <c r="E3822" s="16" t="n">
        <v>2</v>
      </c>
      <c r="F3822" s="16" t="n">
        <v>999</v>
      </c>
      <c r="G3822" s="16" t="n">
        <v>0.3</v>
      </c>
      <c r="H3822" s="16" t="s">
        <v>81</v>
      </c>
      <c r="I3822" s="16" t="s">
        <v>60</v>
      </c>
      <c r="J3822" s="16" t="n">
        <v>4</v>
      </c>
      <c r="K3822" s="16" t="n">
        <v>4</v>
      </c>
      <c r="L3822" s="16" t="s">
        <v>41</v>
      </c>
      <c r="M3822" s="16" t="str">
        <f aca="false">IF(COUNTIF($A$2:A3822,A3822)&gt;1,"DUPLICATE","")</f>
        <v>DUPLICATE</v>
      </c>
    </row>
    <row r="3823" customFormat="false" ht="15" hidden="false" customHeight="false" outlineLevel="0" collapsed="false">
      <c r="A3823" s="16" t="s">
        <v>5132</v>
      </c>
      <c r="B3823" s="16" t="s">
        <v>5115</v>
      </c>
      <c r="C3823" s="16" t="s">
        <v>685</v>
      </c>
      <c r="D3823" s="16" t="s">
        <v>222</v>
      </c>
      <c r="E3823" s="16" t="n">
        <v>1</v>
      </c>
      <c r="F3823" s="16" t="n">
        <v>1936</v>
      </c>
      <c r="G3823" s="16" t="n">
        <v>0.1</v>
      </c>
      <c r="H3823" s="16" t="s">
        <v>560</v>
      </c>
      <c r="I3823" s="16" t="s">
        <v>40</v>
      </c>
      <c r="J3823" s="16" t="n">
        <v>4</v>
      </c>
      <c r="K3823" s="16" t="n">
        <v>3</v>
      </c>
      <c r="L3823" s="16" t="s">
        <v>57</v>
      </c>
      <c r="M3823" s="16" t="str">
        <f aca="false">IF(COUNTIF($A$2:A3823,A3823)&gt;1,"DUPLICATE","")</f>
        <v/>
      </c>
    </row>
    <row r="3824" customFormat="false" ht="15" hidden="false" customHeight="false" outlineLevel="0" collapsed="false">
      <c r="A3824" s="16" t="s">
        <v>5133</v>
      </c>
      <c r="B3824" s="16" t="s">
        <v>5115</v>
      </c>
      <c r="C3824" s="16" t="s">
        <v>2098</v>
      </c>
      <c r="D3824" s="16" t="s">
        <v>229</v>
      </c>
      <c r="E3824" s="16" t="n">
        <v>2</v>
      </c>
      <c r="F3824" s="16" t="n">
        <v>441</v>
      </c>
      <c r="G3824" s="16" t="n">
        <v>0.1</v>
      </c>
      <c r="H3824" s="16" t="s">
        <v>112</v>
      </c>
      <c r="I3824" s="16" t="s">
        <v>60</v>
      </c>
      <c r="J3824" s="16" t="n">
        <v>5</v>
      </c>
      <c r="K3824" s="16" t="n">
        <v>5</v>
      </c>
      <c r="L3824" s="16" t="s">
        <v>41</v>
      </c>
      <c r="M3824" s="16" t="str">
        <f aca="false">IF(COUNTIF($A$2:A3824,A3824)&gt;1,"DUPLICATE","")</f>
        <v/>
      </c>
    </row>
    <row r="3825" customFormat="false" ht="15" hidden="false" customHeight="false" outlineLevel="0" collapsed="false">
      <c r="A3825" s="16" t="s">
        <v>5134</v>
      </c>
      <c r="B3825" s="16" t="s">
        <v>5115</v>
      </c>
      <c r="C3825" s="16" t="s">
        <v>2503</v>
      </c>
      <c r="D3825" s="16" t="s">
        <v>184</v>
      </c>
      <c r="E3825" s="16" t="n">
        <v>2</v>
      </c>
      <c r="F3825" s="16" t="n">
        <v>1286</v>
      </c>
      <c r="G3825" s="16" t="n">
        <v>0.15</v>
      </c>
      <c r="H3825" s="16" t="s">
        <v>70</v>
      </c>
      <c r="I3825" s="16" t="s">
        <v>100</v>
      </c>
      <c r="J3825" s="16" t="n">
        <v>5</v>
      </c>
      <c r="K3825" s="16" t="n">
        <v>5</v>
      </c>
      <c r="L3825" s="16" t="s">
        <v>41</v>
      </c>
      <c r="M3825" s="16" t="str">
        <f aca="false">IF(COUNTIF($A$2:A3825,A3825)&gt;1,"DUPLICATE","")</f>
        <v/>
      </c>
    </row>
    <row r="3826" customFormat="false" ht="15" hidden="false" customHeight="false" outlineLevel="0" collapsed="false">
      <c r="A3826" s="16" t="s">
        <v>5135</v>
      </c>
      <c r="B3826" s="16" t="s">
        <v>5115</v>
      </c>
      <c r="C3826" s="16" t="s">
        <v>1514</v>
      </c>
      <c r="D3826" s="16" t="s">
        <v>191</v>
      </c>
      <c r="E3826" s="16" t="n">
        <v>3</v>
      </c>
      <c r="F3826" s="16" t="n">
        <v>396</v>
      </c>
      <c r="G3826" s="16" t="n">
        <v>0.25</v>
      </c>
      <c r="H3826" s="16" t="s">
        <v>39</v>
      </c>
      <c r="I3826" s="16" t="s">
        <v>60</v>
      </c>
      <c r="J3826" s="16" t="n">
        <v>4</v>
      </c>
      <c r="K3826" s="16" t="n">
        <v>4</v>
      </c>
      <c r="L3826" s="16" t="s">
        <v>41</v>
      </c>
      <c r="M3826" s="16" t="str">
        <f aca="false">IF(COUNTIF($A$2:A3826,A3826)&gt;1,"DUPLICATE","")</f>
        <v/>
      </c>
    </row>
    <row r="3827" customFormat="false" ht="15" hidden="false" customHeight="false" outlineLevel="0" collapsed="false">
      <c r="A3827" s="16" t="s">
        <v>5136</v>
      </c>
      <c r="B3827" s="16" t="s">
        <v>5115</v>
      </c>
      <c r="C3827" s="16" t="s">
        <v>1342</v>
      </c>
      <c r="D3827" s="16" t="s">
        <v>146</v>
      </c>
      <c r="E3827" s="16" t="n">
        <v>2</v>
      </c>
      <c r="F3827" s="16" t="s">
        <v>5137</v>
      </c>
      <c r="G3827" s="16" t="n">
        <v>0.2</v>
      </c>
      <c r="H3827" s="16" t="s">
        <v>39</v>
      </c>
      <c r="I3827" s="16" t="s">
        <v>71</v>
      </c>
      <c r="J3827" s="16" t="n">
        <v>3</v>
      </c>
      <c r="K3827" s="16" t="n">
        <v>4</v>
      </c>
      <c r="L3827" s="16" t="s">
        <v>41</v>
      </c>
      <c r="M3827" s="16" t="str">
        <f aca="false">IF(COUNTIF($A$2:A3827,A3827)&gt;1,"DUPLICATE","")</f>
        <v/>
      </c>
    </row>
    <row r="3828" customFormat="false" ht="15" hidden="false" customHeight="false" outlineLevel="0" collapsed="false">
      <c r="A3828" s="16" t="s">
        <v>5138</v>
      </c>
      <c r="B3828" s="16" t="s">
        <v>5115</v>
      </c>
      <c r="C3828" s="16" t="s">
        <v>687</v>
      </c>
      <c r="D3828" s="16" t="s">
        <v>179</v>
      </c>
      <c r="E3828" s="16" t="n">
        <v>2</v>
      </c>
      <c r="F3828" s="16" t="n">
        <v>2484</v>
      </c>
      <c r="G3828" s="16" t="n">
        <v>0.4</v>
      </c>
      <c r="H3828" s="16" t="s">
        <v>39</v>
      </c>
      <c r="I3828" s="16" t="s">
        <v>60</v>
      </c>
      <c r="J3828" s="16" t="n">
        <v>3</v>
      </c>
      <c r="K3828" s="16" t="n">
        <v>4</v>
      </c>
      <c r="L3828" s="16" t="s">
        <v>41</v>
      </c>
      <c r="M3828" s="16" t="str">
        <f aca="false">IF(COUNTIF($A$2:A3828,A3828)&gt;1,"DUPLICATE","")</f>
        <v/>
      </c>
    </row>
    <row r="3829" customFormat="false" ht="15" hidden="false" customHeight="false" outlineLevel="0" collapsed="false">
      <c r="A3829" s="16" t="s">
        <v>5139</v>
      </c>
      <c r="B3829" s="16" t="s">
        <v>5115</v>
      </c>
      <c r="C3829" s="16" t="s">
        <v>1209</v>
      </c>
      <c r="D3829" s="16" t="s">
        <v>55</v>
      </c>
      <c r="E3829" s="16" t="n">
        <v>1</v>
      </c>
      <c r="F3829" s="16" t="n">
        <v>1955</v>
      </c>
      <c r="G3829" s="16" t="n">
        <v>0.25</v>
      </c>
      <c r="H3829" s="16" t="s">
        <v>545</v>
      </c>
      <c r="I3829" s="16" t="s">
        <v>40</v>
      </c>
      <c r="J3829" s="16" t="n">
        <v>6</v>
      </c>
      <c r="K3829" s="16"/>
      <c r="L3829" s="16" t="s">
        <v>41</v>
      </c>
      <c r="M3829" s="16" t="str">
        <f aca="false">IF(COUNTIF($A$2:A3829,A3829)&gt;1,"DUPLICATE","")</f>
        <v/>
      </c>
    </row>
    <row r="3830" customFormat="false" ht="15" hidden="false" customHeight="false" outlineLevel="0" collapsed="false">
      <c r="A3830" s="16" t="s">
        <v>5140</v>
      </c>
      <c r="B3830" s="16" t="s">
        <v>5115</v>
      </c>
      <c r="C3830" s="16" t="s">
        <v>1926</v>
      </c>
      <c r="D3830" s="16" t="s">
        <v>250</v>
      </c>
      <c r="E3830" s="16" t="n">
        <v>2</v>
      </c>
      <c r="F3830" s="16" t="n">
        <v>670</v>
      </c>
      <c r="G3830" s="16" t="n">
        <v>0.2</v>
      </c>
      <c r="H3830" s="16" t="s">
        <v>130</v>
      </c>
      <c r="I3830" s="16" t="s">
        <v>60</v>
      </c>
      <c r="J3830" s="16" t="n">
        <v>4</v>
      </c>
      <c r="K3830" s="16" t="n">
        <v>5</v>
      </c>
      <c r="L3830" s="16" t="s">
        <v>41</v>
      </c>
      <c r="M3830" s="16" t="str">
        <f aca="false">IF(COUNTIF($A$2:A3830,A3830)&gt;1,"DUPLICATE","")</f>
        <v/>
      </c>
    </row>
    <row r="3831" customFormat="false" ht="15" hidden="false" customHeight="false" outlineLevel="0" collapsed="false">
      <c r="A3831" s="16" t="s">
        <v>5141</v>
      </c>
      <c r="B3831" s="16" t="s">
        <v>5142</v>
      </c>
      <c r="C3831" s="16" t="s">
        <v>50</v>
      </c>
      <c r="D3831" s="16" t="s">
        <v>92</v>
      </c>
      <c r="E3831" s="16" t="n">
        <v>1</v>
      </c>
      <c r="F3831" s="16" t="n">
        <v>4111</v>
      </c>
      <c r="G3831" s="16" t="n">
        <v>0.1</v>
      </c>
      <c r="H3831" s="16" t="s">
        <v>39</v>
      </c>
      <c r="I3831" s="16" t="s">
        <v>60</v>
      </c>
      <c r="J3831" s="16" t="n">
        <v>6</v>
      </c>
      <c r="K3831" s="16" t="n">
        <v>3</v>
      </c>
      <c r="L3831" s="16" t="s">
        <v>41</v>
      </c>
      <c r="M3831" s="16" t="str">
        <f aca="false">IF(COUNTIF($A$2:A3831,A3831)&gt;1,"DUPLICATE","")</f>
        <v/>
      </c>
    </row>
    <row r="3832" customFormat="false" ht="15" hidden="false" customHeight="false" outlineLevel="0" collapsed="false">
      <c r="A3832" s="16" t="s">
        <v>5143</v>
      </c>
      <c r="B3832" s="16" t="s">
        <v>5142</v>
      </c>
      <c r="C3832" s="16" t="s">
        <v>977</v>
      </c>
      <c r="D3832" s="16" t="s">
        <v>211</v>
      </c>
      <c r="E3832" s="16" t="n">
        <v>3</v>
      </c>
      <c r="F3832" s="16" t="n">
        <v>1299</v>
      </c>
      <c r="G3832" s="16" t="n">
        <v>0.3</v>
      </c>
      <c r="H3832" s="16" t="s">
        <v>70</v>
      </c>
      <c r="I3832" s="16" t="s">
        <v>60</v>
      </c>
      <c r="J3832" s="16" t="n">
        <v>6</v>
      </c>
      <c r="K3832" s="16" t="n">
        <v>4</v>
      </c>
      <c r="L3832" s="16" t="s">
        <v>41</v>
      </c>
      <c r="M3832" s="16" t="str">
        <f aca="false">IF(COUNTIF($A$2:A3832,A3832)&gt;1,"DUPLICATE","")</f>
        <v/>
      </c>
    </row>
    <row r="3833" customFormat="false" ht="15" hidden="false" customHeight="false" outlineLevel="0" collapsed="false">
      <c r="A3833" s="16" t="s">
        <v>5144</v>
      </c>
      <c r="B3833" s="16" t="s">
        <v>5142</v>
      </c>
      <c r="C3833" s="16" t="s">
        <v>1099</v>
      </c>
      <c r="D3833" s="16" t="s">
        <v>160</v>
      </c>
      <c r="E3833" s="16" t="n">
        <v>1</v>
      </c>
      <c r="F3833" s="16" t="n">
        <v>1806</v>
      </c>
      <c r="G3833" s="16" t="n">
        <v>0.3</v>
      </c>
      <c r="H3833" s="16" t="s">
        <v>208</v>
      </c>
      <c r="I3833" s="16" t="s">
        <v>40</v>
      </c>
      <c r="J3833" s="16" t="n">
        <v>7</v>
      </c>
      <c r="K3833" s="16" t="n">
        <v>3</v>
      </c>
      <c r="L3833" s="16" t="s">
        <v>41</v>
      </c>
      <c r="M3833" s="16" t="str">
        <f aca="false">IF(COUNTIF($A$2:A3833,A3833)&gt;1,"DUPLICATE","")</f>
        <v/>
      </c>
    </row>
    <row r="3834" customFormat="false" ht="15" hidden="false" customHeight="false" outlineLevel="0" collapsed="false">
      <c r="A3834" s="16" t="s">
        <v>5145</v>
      </c>
      <c r="B3834" s="16" t="s">
        <v>5142</v>
      </c>
      <c r="C3834" s="16" t="s">
        <v>760</v>
      </c>
      <c r="D3834" s="16" t="s">
        <v>149</v>
      </c>
      <c r="E3834" s="16" t="n">
        <v>2</v>
      </c>
      <c r="F3834" s="16" t="n">
        <v>1669</v>
      </c>
      <c r="G3834" s="16" t="n">
        <v>0.3</v>
      </c>
      <c r="H3834" s="16" t="s">
        <v>67</v>
      </c>
      <c r="I3834" s="16" t="s">
        <v>100</v>
      </c>
      <c r="J3834" s="16" t="n">
        <v>4</v>
      </c>
      <c r="K3834" s="16" t="n">
        <v>5</v>
      </c>
      <c r="L3834" s="16" t="s">
        <v>41</v>
      </c>
      <c r="M3834" s="16" t="str">
        <f aca="false">IF(COUNTIF($A$2:A3834,A3834)&gt;1,"DUPLICATE","")</f>
        <v/>
      </c>
    </row>
    <row r="3835" customFormat="false" ht="15" hidden="false" customHeight="false" outlineLevel="0" collapsed="false">
      <c r="A3835" s="16" t="s">
        <v>5146</v>
      </c>
      <c r="B3835" s="16" t="s">
        <v>5142</v>
      </c>
      <c r="C3835" s="16" t="s">
        <v>1157</v>
      </c>
      <c r="D3835" s="16" t="s">
        <v>92</v>
      </c>
      <c r="E3835" s="16" t="n">
        <v>3</v>
      </c>
      <c r="F3835" s="16" t="n">
        <v>4079</v>
      </c>
      <c r="G3835" s="16" t="n">
        <v>0.4</v>
      </c>
      <c r="H3835" s="16" t="s">
        <v>130</v>
      </c>
      <c r="I3835" s="16" t="s">
        <v>40</v>
      </c>
      <c r="J3835" s="16" t="n">
        <v>4</v>
      </c>
      <c r="K3835" s="16" t="n">
        <v>5</v>
      </c>
      <c r="L3835" s="16" t="s">
        <v>41</v>
      </c>
      <c r="M3835" s="16" t="str">
        <f aca="false">IF(COUNTIF($A$2:A3835,A3835)&gt;1,"DUPLICATE","")</f>
        <v/>
      </c>
    </row>
    <row r="3836" customFormat="false" ht="15" hidden="false" customHeight="false" outlineLevel="0" collapsed="false">
      <c r="A3836" s="16" t="s">
        <v>5147</v>
      </c>
      <c r="B3836" s="16" t="s">
        <v>5142</v>
      </c>
      <c r="C3836" s="16" t="s">
        <v>2427</v>
      </c>
      <c r="D3836" s="16" t="s">
        <v>300</v>
      </c>
      <c r="E3836" s="16" t="n">
        <v>5</v>
      </c>
      <c r="F3836" s="16" t="n">
        <v>2507</v>
      </c>
      <c r="G3836" s="16" t="n">
        <v>0.3</v>
      </c>
      <c r="H3836" s="16" t="s">
        <v>39</v>
      </c>
      <c r="I3836" s="16" t="s">
        <v>47</v>
      </c>
      <c r="J3836" s="16" t="n">
        <v>4</v>
      </c>
      <c r="K3836" s="16" t="n">
        <v>5</v>
      </c>
      <c r="L3836" s="16" t="s">
        <v>41</v>
      </c>
      <c r="M3836" s="16" t="str">
        <f aca="false">IF(COUNTIF($A$2:A3836,A3836)&gt;1,"DUPLICATE","")</f>
        <v/>
      </c>
    </row>
    <row r="3837" customFormat="false" ht="15" hidden="false" customHeight="false" outlineLevel="0" collapsed="false">
      <c r="A3837" s="16" t="s">
        <v>5148</v>
      </c>
      <c r="B3837" s="16" t="s">
        <v>5142</v>
      </c>
      <c r="C3837" s="16" t="s">
        <v>732</v>
      </c>
      <c r="D3837" s="16" t="s">
        <v>229</v>
      </c>
      <c r="E3837" s="16" t="n">
        <v>3</v>
      </c>
      <c r="F3837" s="16" t="n">
        <v>462</v>
      </c>
      <c r="G3837" s="16" t="n">
        <v>0.3</v>
      </c>
      <c r="H3837" s="16" t="s">
        <v>39</v>
      </c>
      <c r="I3837" s="16" t="s">
        <v>47</v>
      </c>
      <c r="J3837" s="16" t="n">
        <v>6</v>
      </c>
      <c r="K3837" s="16" t="n">
        <v>4</v>
      </c>
      <c r="L3837" s="16" t="s">
        <v>41</v>
      </c>
      <c r="M3837" s="16" t="str">
        <f aca="false">IF(COUNTIF($A$2:A3837,A3837)&gt;1,"DUPLICATE","")</f>
        <v/>
      </c>
    </row>
    <row r="3838" customFormat="false" ht="15" hidden="false" customHeight="false" outlineLevel="0" collapsed="false">
      <c r="A3838" s="16" t="s">
        <v>5149</v>
      </c>
      <c r="B3838" s="16" t="s">
        <v>5142</v>
      </c>
      <c r="C3838" s="16" t="s">
        <v>1519</v>
      </c>
      <c r="D3838" s="16" t="s">
        <v>133</v>
      </c>
      <c r="E3838" s="16" t="n">
        <v>3</v>
      </c>
      <c r="F3838" s="16" t="n">
        <v>607</v>
      </c>
      <c r="G3838" s="16" t="n">
        <v>0.1</v>
      </c>
      <c r="H3838" s="16" t="s">
        <v>70</v>
      </c>
      <c r="I3838" s="16" t="s">
        <v>60</v>
      </c>
      <c r="J3838" s="16" t="n">
        <v>8</v>
      </c>
      <c r="K3838" s="16" t="n">
        <v>3</v>
      </c>
      <c r="L3838" s="16" t="s">
        <v>41</v>
      </c>
      <c r="M3838" s="16" t="str">
        <f aca="false">IF(COUNTIF($A$2:A3838,A3838)&gt;1,"DUPLICATE","")</f>
        <v/>
      </c>
    </row>
    <row r="3839" customFormat="false" ht="15" hidden="false" customHeight="false" outlineLevel="0" collapsed="false">
      <c r="A3839" s="16" t="s">
        <v>5150</v>
      </c>
      <c r="B3839" s="16" t="s">
        <v>5142</v>
      </c>
      <c r="C3839" s="16" t="s">
        <v>2402</v>
      </c>
      <c r="D3839" s="16" t="s">
        <v>133</v>
      </c>
      <c r="E3839" s="16" t="n">
        <v>6</v>
      </c>
      <c r="F3839" s="16" t="n">
        <v>600</v>
      </c>
      <c r="G3839" s="16" t="n">
        <v>0.4</v>
      </c>
      <c r="H3839" s="16" t="s">
        <v>208</v>
      </c>
      <c r="I3839" s="16" t="s">
        <v>71</v>
      </c>
      <c r="J3839" s="16" t="n">
        <v>6</v>
      </c>
      <c r="K3839" s="16" t="n">
        <v>4</v>
      </c>
      <c r="L3839" s="16" t="s">
        <v>41</v>
      </c>
      <c r="M3839" s="16" t="str">
        <f aca="false">IF(COUNTIF($A$2:A3839,A3839)&gt;1,"DUPLICATE","")</f>
        <v/>
      </c>
    </row>
    <row r="3840" customFormat="false" ht="15" hidden="false" customHeight="false" outlineLevel="0" collapsed="false">
      <c r="A3840" s="16" t="s">
        <v>5151</v>
      </c>
      <c r="B3840" s="16" t="s">
        <v>5142</v>
      </c>
      <c r="C3840" s="16" t="s">
        <v>1651</v>
      </c>
      <c r="D3840" s="16" t="s">
        <v>385</v>
      </c>
      <c r="E3840" s="16" t="n">
        <v>2</v>
      </c>
      <c r="F3840" s="16" t="n">
        <v>304</v>
      </c>
      <c r="G3840" s="16" t="n">
        <v>0.15</v>
      </c>
      <c r="H3840" s="16" t="s">
        <v>39</v>
      </c>
      <c r="I3840" s="16" t="s">
        <v>100</v>
      </c>
      <c r="J3840" s="16" t="n">
        <v>4</v>
      </c>
      <c r="K3840" s="16" t="n">
        <v>4</v>
      </c>
      <c r="L3840" s="16" t="s">
        <v>41</v>
      </c>
      <c r="M3840" s="16" t="str">
        <f aca="false">IF(COUNTIF($A$2:A3840,A3840)&gt;1,"DUPLICATE","")</f>
        <v/>
      </c>
    </row>
    <row r="3841" customFormat="false" ht="15" hidden="false" customHeight="false" outlineLevel="0" collapsed="false">
      <c r="A3841" s="16" t="s">
        <v>5152</v>
      </c>
      <c r="B3841" s="16" t="s">
        <v>5142</v>
      </c>
      <c r="C3841" s="16" t="s">
        <v>247</v>
      </c>
      <c r="D3841" s="16" t="s">
        <v>393</v>
      </c>
      <c r="E3841" s="16" t="n">
        <v>2</v>
      </c>
      <c r="F3841" s="16" t="n">
        <v>496</v>
      </c>
      <c r="G3841" s="16" t="n">
        <v>0.1</v>
      </c>
      <c r="H3841" s="16" t="s">
        <v>236</v>
      </c>
      <c r="I3841" s="16" t="s">
        <v>60</v>
      </c>
      <c r="J3841" s="16" t="n">
        <v>6</v>
      </c>
      <c r="K3841" s="16" t="n">
        <v>3</v>
      </c>
      <c r="L3841" s="16" t="s">
        <v>57</v>
      </c>
      <c r="M3841" s="16" t="str">
        <f aca="false">IF(COUNTIF($A$2:A3841,A3841)&gt;1,"DUPLICATE","")</f>
        <v/>
      </c>
    </row>
    <row r="3842" customFormat="false" ht="15" hidden="false" customHeight="false" outlineLevel="0" collapsed="false">
      <c r="A3842" s="16" t="s">
        <v>5153</v>
      </c>
      <c r="B3842" s="16" t="s">
        <v>5142</v>
      </c>
      <c r="C3842" s="16" t="s">
        <v>1066</v>
      </c>
      <c r="D3842" s="16" t="s">
        <v>262</v>
      </c>
      <c r="E3842" s="16" t="n">
        <v>3</v>
      </c>
      <c r="F3842" s="16" t="n">
        <v>778</v>
      </c>
      <c r="G3842" s="16" t="n">
        <v>0.15</v>
      </c>
      <c r="H3842" s="16" t="s">
        <v>39</v>
      </c>
      <c r="I3842" s="16" t="s">
        <v>47</v>
      </c>
      <c r="J3842" s="16" t="n">
        <v>4</v>
      </c>
      <c r="K3842" s="16" t="n">
        <v>5</v>
      </c>
      <c r="L3842" s="16" t="s">
        <v>41</v>
      </c>
      <c r="M3842" s="16" t="str">
        <f aca="false">IF(COUNTIF($A$2:A3842,A3842)&gt;1,"DUPLICATE","")</f>
        <v/>
      </c>
    </row>
    <row r="3843" customFormat="false" ht="15" hidden="false" customHeight="false" outlineLevel="0" collapsed="false">
      <c r="A3843" s="16" t="s">
        <v>5154</v>
      </c>
      <c r="B3843" s="16" t="s">
        <v>5142</v>
      </c>
      <c r="C3843" s="16" t="s">
        <v>1726</v>
      </c>
      <c r="D3843" s="16" t="s">
        <v>184</v>
      </c>
      <c r="E3843" s="16" t="n">
        <v>2</v>
      </c>
      <c r="F3843" s="16" t="n">
        <v>1351</v>
      </c>
      <c r="G3843" s="16" t="n">
        <v>0.1</v>
      </c>
      <c r="H3843" s="16" t="s">
        <v>56</v>
      </c>
      <c r="I3843" s="16" t="s">
        <v>71</v>
      </c>
      <c r="J3843" s="16" t="n">
        <v>5</v>
      </c>
      <c r="K3843" s="16" t="n">
        <v>4</v>
      </c>
      <c r="L3843" s="16" t="s">
        <v>41</v>
      </c>
      <c r="M3843" s="16" t="str">
        <f aca="false">IF(COUNTIF($A$2:A3843,A3843)&gt;1,"DUPLICATE","")</f>
        <v/>
      </c>
    </row>
    <row r="3844" customFormat="false" ht="15" hidden="false" customHeight="false" outlineLevel="0" collapsed="false">
      <c r="A3844" s="16" t="s">
        <v>5155</v>
      </c>
      <c r="B3844" s="16" t="s">
        <v>5142</v>
      </c>
      <c r="C3844" s="16" t="s">
        <v>2112</v>
      </c>
      <c r="D3844" s="16" t="s">
        <v>173</v>
      </c>
      <c r="E3844" s="16" t="n">
        <v>2</v>
      </c>
      <c r="F3844" s="16" t="n">
        <v>1217</v>
      </c>
      <c r="G3844" s="16" t="n">
        <v>0.2</v>
      </c>
      <c r="H3844" s="16" t="s">
        <v>112</v>
      </c>
      <c r="I3844" s="16" t="s">
        <v>60</v>
      </c>
      <c r="J3844" s="16" t="n">
        <v>6</v>
      </c>
      <c r="K3844" s="16" t="n">
        <v>4</v>
      </c>
      <c r="L3844" s="16" t="s">
        <v>41</v>
      </c>
      <c r="M3844" s="16" t="str">
        <f aca="false">IF(COUNTIF($A$2:A3844,A3844)&gt;1,"DUPLICATE","")</f>
        <v/>
      </c>
    </row>
    <row r="3845" customFormat="false" ht="15" hidden="false" customHeight="false" outlineLevel="0" collapsed="false">
      <c r="A3845" s="16" t="s">
        <v>5156</v>
      </c>
      <c r="B3845" s="16" t="s">
        <v>5142</v>
      </c>
      <c r="C3845" s="16" t="s">
        <v>1431</v>
      </c>
      <c r="D3845" s="16" t="s">
        <v>259</v>
      </c>
      <c r="E3845" s="16" t="n">
        <v>3</v>
      </c>
      <c r="F3845" s="16" t="n">
        <v>477</v>
      </c>
      <c r="G3845" s="16" t="n">
        <v>0.3</v>
      </c>
      <c r="H3845" s="16" t="s">
        <v>56</v>
      </c>
      <c r="I3845" s="16" t="s">
        <v>60</v>
      </c>
      <c r="J3845" s="16" t="n">
        <v>7</v>
      </c>
      <c r="K3845" s="16" t="n">
        <v>4</v>
      </c>
      <c r="L3845" s="16" t="s">
        <v>41</v>
      </c>
      <c r="M3845" s="16" t="str">
        <f aca="false">IF(COUNTIF($A$2:A3845,A3845)&gt;1,"DUPLICATE","")</f>
        <v/>
      </c>
    </row>
    <row r="3846" customFormat="false" ht="15" hidden="false" customHeight="false" outlineLevel="0" collapsed="false">
      <c r="A3846" s="16" t="s">
        <v>5157</v>
      </c>
      <c r="B3846" s="16" t="s">
        <v>5142</v>
      </c>
      <c r="C3846" s="16" t="s">
        <v>2578</v>
      </c>
      <c r="D3846" s="16" t="s">
        <v>126</v>
      </c>
      <c r="E3846" s="16" t="n">
        <v>2</v>
      </c>
      <c r="F3846" s="16" t="n">
        <v>419</v>
      </c>
      <c r="G3846" s="16" t="n">
        <v>0.15</v>
      </c>
      <c r="H3846" s="16" t="s">
        <v>89</v>
      </c>
      <c r="I3846" s="16" t="s">
        <v>60</v>
      </c>
      <c r="J3846" s="16" t="n">
        <v>7</v>
      </c>
      <c r="K3846" s="16" t="n">
        <v>2</v>
      </c>
      <c r="L3846" s="16" t="s">
        <v>57</v>
      </c>
      <c r="M3846" s="16" t="str">
        <f aca="false">IF(COUNTIF($A$2:A3846,A3846)&gt;1,"DUPLICATE","")</f>
        <v/>
      </c>
    </row>
    <row r="3847" customFormat="false" ht="15" hidden="false" customHeight="false" outlineLevel="0" collapsed="false">
      <c r="A3847" s="16" t="s">
        <v>5158</v>
      </c>
      <c r="B3847" s="16" t="s">
        <v>5142</v>
      </c>
      <c r="C3847" s="16" t="s">
        <v>330</v>
      </c>
      <c r="D3847" s="16" t="s">
        <v>92</v>
      </c>
      <c r="E3847" s="16" t="n">
        <v>2</v>
      </c>
      <c r="F3847" s="16" t="n">
        <v>3946</v>
      </c>
      <c r="G3847" s="16" t="n">
        <v>0.25</v>
      </c>
      <c r="H3847" s="16" t="s">
        <v>281</v>
      </c>
      <c r="I3847" s="16" t="s">
        <v>47</v>
      </c>
      <c r="J3847" s="16" t="n">
        <v>7</v>
      </c>
      <c r="K3847" s="16" t="n">
        <v>4</v>
      </c>
      <c r="L3847" s="16" t="s">
        <v>41</v>
      </c>
      <c r="M3847" s="16" t="str">
        <f aca="false">IF(COUNTIF($A$2:A3847,A3847)&gt;1,"DUPLICATE","")</f>
        <v/>
      </c>
    </row>
    <row r="3848" customFormat="false" ht="15" hidden="false" customHeight="false" outlineLevel="0" collapsed="false">
      <c r="A3848" s="16" t="s">
        <v>5159</v>
      </c>
      <c r="B3848" s="16" t="s">
        <v>5142</v>
      </c>
      <c r="C3848" s="16" t="s">
        <v>544</v>
      </c>
      <c r="D3848" s="16" t="s">
        <v>165</v>
      </c>
      <c r="E3848" s="16" t="n">
        <v>3</v>
      </c>
      <c r="F3848" s="16" t="n">
        <v>918</v>
      </c>
      <c r="G3848" s="16" t="n">
        <v>0.2</v>
      </c>
      <c r="H3848" s="16" t="s">
        <v>39</v>
      </c>
      <c r="I3848" s="16" t="s">
        <v>71</v>
      </c>
      <c r="J3848" s="16" t="n">
        <v>4</v>
      </c>
      <c r="K3848" s="16" t="n">
        <v>5</v>
      </c>
      <c r="L3848" s="16" t="s">
        <v>41</v>
      </c>
      <c r="M3848" s="16" t="str">
        <f aca="false">IF(COUNTIF($A$2:A3848,A3848)&gt;1,"DUPLICATE","")</f>
        <v/>
      </c>
    </row>
    <row r="3849" customFormat="false" ht="15" hidden="false" customHeight="false" outlineLevel="0" collapsed="false">
      <c r="A3849" s="16" t="s">
        <v>5160</v>
      </c>
      <c r="B3849" s="16" t="s">
        <v>5142</v>
      </c>
      <c r="C3849" s="16" t="s">
        <v>505</v>
      </c>
      <c r="D3849" s="16" t="s">
        <v>170</v>
      </c>
      <c r="E3849" s="16" t="n">
        <v>2</v>
      </c>
      <c r="F3849" s="16" t="n">
        <v>3365</v>
      </c>
      <c r="G3849" s="16" t="n">
        <v>0.15</v>
      </c>
      <c r="H3849" s="16" t="s">
        <v>130</v>
      </c>
      <c r="I3849" s="16" t="s">
        <v>40</v>
      </c>
      <c r="J3849" s="16" t="n">
        <v>6</v>
      </c>
      <c r="K3849" s="16" t="n">
        <v>4</v>
      </c>
      <c r="L3849" s="16" t="s">
        <v>41</v>
      </c>
      <c r="M3849" s="16" t="str">
        <f aca="false">IF(COUNTIF($A$2:A3849,A3849)&gt;1,"DUPLICATE","")</f>
        <v/>
      </c>
    </row>
    <row r="3850" customFormat="false" ht="15" hidden="false" customHeight="false" outlineLevel="0" collapsed="false">
      <c r="A3850" s="16" t="s">
        <v>5161</v>
      </c>
      <c r="B3850" s="16" t="s">
        <v>5142</v>
      </c>
      <c r="C3850" s="16" t="s">
        <v>783</v>
      </c>
      <c r="D3850" s="16" t="s">
        <v>412</v>
      </c>
      <c r="E3850" s="16" t="n">
        <v>2</v>
      </c>
      <c r="F3850" s="16" t="n">
        <v>1034</v>
      </c>
      <c r="G3850" s="16" t="n">
        <v>0.25</v>
      </c>
      <c r="H3850" s="16" t="s">
        <v>56</v>
      </c>
      <c r="I3850" s="16" t="s">
        <v>71</v>
      </c>
      <c r="J3850" s="16" t="n">
        <v>5</v>
      </c>
      <c r="K3850" s="16" t="n">
        <v>2</v>
      </c>
      <c r="L3850" s="16" t="s">
        <v>41</v>
      </c>
      <c r="M3850" s="16" t="str">
        <f aca="false">IF(COUNTIF($A$2:A3850,A3850)&gt;1,"DUPLICATE","")</f>
        <v/>
      </c>
    </row>
    <row r="3851" customFormat="false" ht="15" hidden="false" customHeight="false" outlineLevel="0" collapsed="false">
      <c r="A3851" s="16" t="s">
        <v>5162</v>
      </c>
      <c r="B3851" s="16" t="s">
        <v>5142</v>
      </c>
      <c r="C3851" s="16" t="s">
        <v>2244</v>
      </c>
      <c r="D3851" s="16" t="s">
        <v>225</v>
      </c>
      <c r="E3851" s="16" t="n">
        <v>2</v>
      </c>
      <c r="F3851" s="16" t="n">
        <v>402</v>
      </c>
      <c r="G3851" s="16" t="n">
        <v>0.3</v>
      </c>
      <c r="H3851" s="16" t="s">
        <v>89</v>
      </c>
      <c r="I3851" s="16" t="s">
        <v>40</v>
      </c>
      <c r="J3851" s="16" t="n">
        <v>5</v>
      </c>
      <c r="K3851" s="16" t="n">
        <v>3</v>
      </c>
      <c r="L3851" s="16" t="s">
        <v>57</v>
      </c>
      <c r="M3851" s="16" t="str">
        <f aca="false">IF(COUNTIF($A$2:A3851,A3851)&gt;1,"DUPLICATE","")</f>
        <v/>
      </c>
    </row>
    <row r="3852" customFormat="false" ht="15" hidden="false" customHeight="false" outlineLevel="0" collapsed="false">
      <c r="A3852" s="16" t="s">
        <v>5163</v>
      </c>
      <c r="B3852" s="16" t="s">
        <v>5142</v>
      </c>
      <c r="C3852" s="16" t="s">
        <v>702</v>
      </c>
      <c r="D3852" s="16" t="s">
        <v>393</v>
      </c>
      <c r="E3852" s="16" t="n">
        <v>2</v>
      </c>
      <c r="F3852" s="16" t="n">
        <v>482</v>
      </c>
      <c r="G3852" s="16" t="n">
        <v>0.15</v>
      </c>
      <c r="H3852" s="16" t="s">
        <v>130</v>
      </c>
      <c r="I3852" s="16" t="s">
        <v>60</v>
      </c>
      <c r="J3852" s="16" t="n">
        <v>4</v>
      </c>
      <c r="K3852" s="16" t="n">
        <v>4</v>
      </c>
      <c r="L3852" s="16" t="s">
        <v>41</v>
      </c>
      <c r="M3852" s="16" t="str">
        <f aca="false">IF(COUNTIF($A$2:A3852,A3852)&gt;1,"DUPLICATE","")</f>
        <v/>
      </c>
    </row>
    <row r="3853" customFormat="false" ht="15" hidden="false" customHeight="false" outlineLevel="0" collapsed="false">
      <c r="A3853" s="16" t="s">
        <v>5164</v>
      </c>
      <c r="B3853" s="16" t="s">
        <v>5142</v>
      </c>
      <c r="C3853" s="16" t="s">
        <v>2760</v>
      </c>
      <c r="D3853" s="16" t="s">
        <v>160</v>
      </c>
      <c r="E3853" s="16" t="n">
        <v>2</v>
      </c>
      <c r="F3853" s="16" t="n">
        <v>1853</v>
      </c>
      <c r="G3853" s="16" t="n">
        <v>0.1</v>
      </c>
      <c r="H3853" s="16" t="s">
        <v>39</v>
      </c>
      <c r="I3853" s="16" t="s">
        <v>60</v>
      </c>
      <c r="J3853" s="16" t="n">
        <v>6</v>
      </c>
      <c r="K3853" s="16" t="n">
        <v>2</v>
      </c>
      <c r="L3853" s="16" t="s">
        <v>57</v>
      </c>
      <c r="M3853" s="16" t="str">
        <f aca="false">IF(COUNTIF($A$2:A3853,A3853)&gt;1,"DUPLICATE","")</f>
        <v/>
      </c>
    </row>
    <row r="3854" customFormat="false" ht="15" hidden="false" customHeight="false" outlineLevel="0" collapsed="false">
      <c r="A3854" s="16" t="s">
        <v>5165</v>
      </c>
      <c r="B3854" s="16" t="s">
        <v>5142</v>
      </c>
      <c r="C3854" s="16" t="s">
        <v>156</v>
      </c>
      <c r="D3854" s="16" t="s">
        <v>165</v>
      </c>
      <c r="E3854" s="16" t="n">
        <v>2</v>
      </c>
      <c r="F3854" s="16" t="n">
        <v>874</v>
      </c>
      <c r="G3854" s="16" t="n">
        <v>0.1</v>
      </c>
      <c r="H3854" s="16" t="s">
        <v>112</v>
      </c>
      <c r="I3854" s="16" t="s">
        <v>71</v>
      </c>
      <c r="J3854" s="16" t="n">
        <v>5</v>
      </c>
      <c r="K3854" s="16" t="n">
        <v>4</v>
      </c>
      <c r="L3854" s="16" t="s">
        <v>41</v>
      </c>
      <c r="M3854" s="16" t="str">
        <f aca="false">IF(COUNTIF($A$2:A3854,A3854)&gt;1,"DUPLICATE","")</f>
        <v/>
      </c>
    </row>
    <row r="3855" customFormat="false" ht="15" hidden="false" customHeight="false" outlineLevel="0" collapsed="false">
      <c r="A3855" s="16" t="s">
        <v>5166</v>
      </c>
      <c r="B3855" s="16" t="s">
        <v>5142</v>
      </c>
      <c r="C3855" s="16" t="s">
        <v>2940</v>
      </c>
      <c r="D3855" s="16" t="s">
        <v>184</v>
      </c>
      <c r="E3855" s="16" t="n">
        <v>1</v>
      </c>
      <c r="F3855" s="16" t="n">
        <v>1260</v>
      </c>
      <c r="G3855" s="16" t="n">
        <v>0.15</v>
      </c>
      <c r="H3855" s="16" t="s">
        <v>89</v>
      </c>
      <c r="I3855" s="16" t="s">
        <v>40</v>
      </c>
      <c r="J3855" s="16" t="n">
        <v>6</v>
      </c>
      <c r="K3855" s="16" t="n">
        <v>4</v>
      </c>
      <c r="L3855" s="16" t="s">
        <v>41</v>
      </c>
      <c r="M3855" s="16" t="str">
        <f aca="false">IF(COUNTIF($A$2:A3855,A3855)&gt;1,"DUPLICATE","")</f>
        <v/>
      </c>
    </row>
    <row r="3856" customFormat="false" ht="15" hidden="false" customHeight="false" outlineLevel="0" collapsed="false">
      <c r="A3856" s="16" t="s">
        <v>5167</v>
      </c>
      <c r="B3856" s="16" t="s">
        <v>5142</v>
      </c>
      <c r="C3856" s="16" t="s">
        <v>704</v>
      </c>
      <c r="D3856" s="16" t="s">
        <v>191</v>
      </c>
      <c r="E3856" s="16" t="n">
        <v>1</v>
      </c>
      <c r="F3856" s="16" t="n">
        <v>414</v>
      </c>
      <c r="G3856" s="16" t="n">
        <v>0.3</v>
      </c>
      <c r="H3856" s="16" t="s">
        <v>56</v>
      </c>
      <c r="I3856" s="16" t="s">
        <v>40</v>
      </c>
      <c r="J3856" s="16" t="n">
        <v>6</v>
      </c>
      <c r="K3856" s="16" t="n">
        <v>4</v>
      </c>
      <c r="L3856" s="16" t="s">
        <v>41</v>
      </c>
      <c r="M3856" s="16" t="str">
        <f aca="false">IF(COUNTIF($A$2:A3856,A3856)&gt;1,"DUPLICATE","")</f>
        <v/>
      </c>
    </row>
    <row r="3857" customFormat="false" ht="15" hidden="false" customHeight="false" outlineLevel="0" collapsed="false">
      <c r="A3857" s="16" t="s">
        <v>5168</v>
      </c>
      <c r="B3857" s="16" t="s">
        <v>5169</v>
      </c>
      <c r="C3857" s="16" t="s">
        <v>1330</v>
      </c>
      <c r="D3857" s="16" t="s">
        <v>38</v>
      </c>
      <c r="E3857" s="16" t="n">
        <v>2</v>
      </c>
      <c r="F3857" s="16" t="n">
        <v>349</v>
      </c>
      <c r="G3857" s="16" t="n">
        <v>0.15</v>
      </c>
      <c r="H3857" s="16" t="s">
        <v>112</v>
      </c>
      <c r="I3857" s="16" t="s">
        <v>60</v>
      </c>
      <c r="J3857" s="16" t="n">
        <v>4</v>
      </c>
      <c r="K3857" s="16" t="n">
        <v>4</v>
      </c>
      <c r="L3857" s="16" t="s">
        <v>41</v>
      </c>
      <c r="M3857" s="16" t="str">
        <f aca="false">IF(COUNTIF($A$2:A3857,A3857)&gt;1,"DUPLICATE","")</f>
        <v/>
      </c>
    </row>
    <row r="3858" customFormat="false" ht="15" hidden="false" customHeight="false" outlineLevel="0" collapsed="false">
      <c r="A3858" s="16" t="s">
        <v>5170</v>
      </c>
      <c r="B3858" s="16" t="s">
        <v>5142</v>
      </c>
      <c r="C3858" s="16" t="s">
        <v>730</v>
      </c>
      <c r="D3858" s="16" t="s">
        <v>232</v>
      </c>
      <c r="E3858" s="16" t="n">
        <v>1</v>
      </c>
      <c r="F3858" s="16" t="n">
        <v>1976</v>
      </c>
      <c r="G3858" s="16" t="n">
        <v>0.1</v>
      </c>
      <c r="H3858" s="16" t="s">
        <v>89</v>
      </c>
      <c r="I3858" s="16" t="s">
        <v>60</v>
      </c>
      <c r="J3858" s="16" t="n">
        <v>5</v>
      </c>
      <c r="K3858" s="16" t="n">
        <v>4</v>
      </c>
      <c r="L3858" s="16" t="s">
        <v>41</v>
      </c>
      <c r="M3858" s="16" t="str">
        <f aca="false">IF(COUNTIF($A$2:A3858,A3858)&gt;1,"DUPLICATE","")</f>
        <v/>
      </c>
    </row>
    <row r="3859" customFormat="false" ht="15" hidden="false" customHeight="false" outlineLevel="0" collapsed="false">
      <c r="A3859" s="16" t="s">
        <v>5171</v>
      </c>
      <c r="B3859" s="16" t="s">
        <v>5142</v>
      </c>
      <c r="C3859" s="16" t="s">
        <v>476</v>
      </c>
      <c r="D3859" s="16" t="s">
        <v>203</v>
      </c>
      <c r="E3859" s="16" t="n">
        <v>2</v>
      </c>
      <c r="F3859" s="16" t="n">
        <v>2441</v>
      </c>
      <c r="G3859" s="16" t="n">
        <v>0.3</v>
      </c>
      <c r="H3859" s="16" t="s">
        <v>39</v>
      </c>
      <c r="I3859" s="16" t="s">
        <v>47</v>
      </c>
      <c r="J3859" s="16" t="n">
        <v>3</v>
      </c>
      <c r="K3859" s="16" t="n">
        <v>5</v>
      </c>
      <c r="L3859" s="16" t="s">
        <v>41</v>
      </c>
      <c r="M3859" s="16" t="str">
        <f aca="false">IF(COUNTIF($A$2:A3859,A3859)&gt;1,"DUPLICATE","")</f>
        <v/>
      </c>
    </row>
    <row r="3860" customFormat="false" ht="15" hidden="false" customHeight="false" outlineLevel="0" collapsed="false">
      <c r="A3860" s="16" t="s">
        <v>5172</v>
      </c>
      <c r="B3860" s="16" t="s">
        <v>5173</v>
      </c>
      <c r="C3860" s="16" t="s">
        <v>303</v>
      </c>
      <c r="D3860" s="16" t="s">
        <v>126</v>
      </c>
      <c r="E3860" s="16" t="n">
        <v>1</v>
      </c>
      <c r="F3860" s="16" t="n">
        <v>404</v>
      </c>
      <c r="G3860" s="16" t="n">
        <v>0.4</v>
      </c>
      <c r="H3860" s="16" t="s">
        <v>81</v>
      </c>
      <c r="I3860" s="16" t="s">
        <v>40</v>
      </c>
      <c r="J3860" s="16" t="n">
        <v>5</v>
      </c>
      <c r="K3860" s="16" t="n">
        <v>3</v>
      </c>
      <c r="L3860" s="16" t="s">
        <v>41</v>
      </c>
      <c r="M3860" s="16" t="str">
        <f aca="false">IF(COUNTIF($A$2:A3860,A3860)&gt;1,"DUPLICATE","")</f>
        <v/>
      </c>
    </row>
    <row r="3861" customFormat="false" ht="15" hidden="false" customHeight="false" outlineLevel="0" collapsed="false">
      <c r="A3861" s="16" t="s">
        <v>5174</v>
      </c>
      <c r="B3861" s="16" t="s">
        <v>5173</v>
      </c>
      <c r="C3861" s="16" t="s">
        <v>848</v>
      </c>
      <c r="D3861" s="16" t="s">
        <v>440</v>
      </c>
      <c r="E3861" s="16" t="n">
        <v>1</v>
      </c>
      <c r="F3861" s="16" t="n">
        <v>1440</v>
      </c>
      <c r="G3861" s="16" t="n">
        <v>0.1</v>
      </c>
      <c r="H3861" s="16" t="s">
        <v>70</v>
      </c>
      <c r="I3861" s="16" t="s">
        <v>60</v>
      </c>
      <c r="J3861" s="16" t="n">
        <v>5</v>
      </c>
      <c r="K3861" s="16" t="n">
        <v>4</v>
      </c>
      <c r="L3861" s="16" t="s">
        <v>41</v>
      </c>
      <c r="M3861" s="16" t="str">
        <f aca="false">IF(COUNTIF($A$2:A3861,A3861)&gt;1,"DUPLICATE","")</f>
        <v/>
      </c>
    </row>
    <row r="3862" customFormat="false" ht="15" hidden="false" customHeight="false" outlineLevel="0" collapsed="false">
      <c r="A3862" s="16" t="s">
        <v>5175</v>
      </c>
      <c r="B3862" s="16" t="s">
        <v>5173</v>
      </c>
      <c r="C3862" s="16" t="s">
        <v>1477</v>
      </c>
      <c r="D3862" s="16" t="s">
        <v>222</v>
      </c>
      <c r="E3862" s="16" t="n">
        <v>3</v>
      </c>
      <c r="F3862" s="16" t="n">
        <v>1951</v>
      </c>
      <c r="G3862" s="16" t="n">
        <v>0.2</v>
      </c>
      <c r="H3862" s="16" t="s">
        <v>81</v>
      </c>
      <c r="I3862" s="16" t="s">
        <v>60</v>
      </c>
      <c r="J3862" s="16" t="n">
        <v>5</v>
      </c>
      <c r="K3862" s="16"/>
      <c r="L3862" s="16" t="s">
        <v>41</v>
      </c>
      <c r="M3862" s="16" t="str">
        <f aca="false">IF(COUNTIF($A$2:A3862,A3862)&gt;1,"DUPLICATE","")</f>
        <v/>
      </c>
    </row>
    <row r="3863" customFormat="false" ht="15" hidden="false" customHeight="false" outlineLevel="0" collapsed="false">
      <c r="A3863" s="16" t="s">
        <v>5176</v>
      </c>
      <c r="B3863" s="16" t="s">
        <v>5173</v>
      </c>
      <c r="C3863" s="16" t="s">
        <v>3845</v>
      </c>
      <c r="D3863" s="16" t="s">
        <v>170</v>
      </c>
      <c r="E3863" s="16" t="n">
        <v>3</v>
      </c>
      <c r="F3863" s="16" t="s">
        <v>5177</v>
      </c>
      <c r="G3863" s="16" t="n">
        <v>0.2</v>
      </c>
      <c r="H3863" s="16" t="s">
        <v>52</v>
      </c>
      <c r="I3863" s="16" t="s">
        <v>71</v>
      </c>
      <c r="J3863" s="16" t="n">
        <v>5</v>
      </c>
      <c r="K3863" s="16" t="n">
        <v>2</v>
      </c>
      <c r="L3863" s="16" t="s">
        <v>57</v>
      </c>
      <c r="M3863" s="16" t="str">
        <f aca="false">IF(COUNTIF($A$2:A3863,A3863)&gt;1,"DUPLICATE","")</f>
        <v/>
      </c>
    </row>
    <row r="3864" customFormat="false" ht="15" hidden="false" customHeight="false" outlineLevel="0" collapsed="false">
      <c r="A3864" s="16" t="s">
        <v>5178</v>
      </c>
      <c r="B3864" s="16" t="s">
        <v>5173</v>
      </c>
      <c r="C3864" s="16" t="s">
        <v>923</v>
      </c>
      <c r="D3864" s="16" t="s">
        <v>721</v>
      </c>
      <c r="E3864" s="16" t="n">
        <v>1</v>
      </c>
      <c r="F3864" s="16" t="s">
        <v>5179</v>
      </c>
      <c r="G3864" s="16" t="n">
        <v>0.1</v>
      </c>
      <c r="H3864" s="16" t="s">
        <v>130</v>
      </c>
      <c r="I3864" s="16" t="s">
        <v>60</v>
      </c>
      <c r="J3864" s="16" t="n">
        <v>6</v>
      </c>
      <c r="K3864" s="16" t="n">
        <v>4</v>
      </c>
      <c r="L3864" s="16" t="s">
        <v>41</v>
      </c>
      <c r="M3864" s="16" t="str">
        <f aca="false">IF(COUNTIF($A$2:A3864,A3864)&gt;1,"DUPLICATE","")</f>
        <v/>
      </c>
    </row>
    <row r="3865" customFormat="false" ht="15" hidden="false" customHeight="false" outlineLevel="0" collapsed="false">
      <c r="A3865" s="16" t="s">
        <v>5180</v>
      </c>
      <c r="B3865" s="16" t="s">
        <v>5173</v>
      </c>
      <c r="C3865" s="16" t="s">
        <v>2849</v>
      </c>
      <c r="D3865" s="16" t="s">
        <v>203</v>
      </c>
      <c r="E3865" s="16" t="n">
        <v>2</v>
      </c>
      <c r="F3865" s="16" t="n">
        <v>2516</v>
      </c>
      <c r="G3865" s="16" t="n">
        <v>0.25</v>
      </c>
      <c r="H3865" s="16" t="s">
        <v>70</v>
      </c>
      <c r="I3865" s="16" t="s">
        <v>60</v>
      </c>
      <c r="J3865" s="16" t="n">
        <v>7</v>
      </c>
      <c r="K3865" s="16" t="n">
        <v>1</v>
      </c>
      <c r="L3865" s="16" t="s">
        <v>57</v>
      </c>
      <c r="M3865" s="16" t="str">
        <f aca="false">IF(COUNTIF($A$2:A3865,A3865)&gt;1,"DUPLICATE","")</f>
        <v/>
      </c>
    </row>
    <row r="3866" customFormat="false" ht="15" hidden="false" customHeight="false" outlineLevel="0" collapsed="false">
      <c r="A3866" s="16" t="s">
        <v>5181</v>
      </c>
      <c r="B3866" s="16" t="s">
        <v>5173</v>
      </c>
      <c r="C3866" s="16" t="s">
        <v>848</v>
      </c>
      <c r="D3866" s="16" t="s">
        <v>393</v>
      </c>
      <c r="E3866" s="16" t="n">
        <v>3</v>
      </c>
      <c r="F3866" s="16" t="n">
        <v>478</v>
      </c>
      <c r="G3866" s="16" t="n">
        <v>0.4</v>
      </c>
      <c r="H3866" s="16" t="s">
        <v>241</v>
      </c>
      <c r="I3866" s="16" t="s">
        <v>60</v>
      </c>
      <c r="J3866" s="16" t="n">
        <v>4</v>
      </c>
      <c r="K3866" s="16" t="n">
        <v>5</v>
      </c>
      <c r="L3866" s="16" t="s">
        <v>41</v>
      </c>
      <c r="M3866" s="16" t="str">
        <f aca="false">IF(COUNTIF($A$2:A3866,A3866)&gt;1,"DUPLICATE","")</f>
        <v/>
      </c>
    </row>
    <row r="3867" customFormat="false" ht="15" hidden="false" customHeight="false" outlineLevel="0" collapsed="false">
      <c r="A3867" s="16" t="s">
        <v>5182</v>
      </c>
      <c r="B3867" s="16" t="s">
        <v>5173</v>
      </c>
      <c r="C3867" s="16" t="s">
        <v>624</v>
      </c>
      <c r="D3867" s="16" t="s">
        <v>203</v>
      </c>
      <c r="E3867" s="16" t="n">
        <v>1</v>
      </c>
      <c r="F3867" s="16" t="n">
        <v>2523</v>
      </c>
      <c r="G3867" s="16" t="n">
        <v>0.2</v>
      </c>
      <c r="H3867" s="16" t="s">
        <v>130</v>
      </c>
      <c r="I3867" s="16" t="s">
        <v>60</v>
      </c>
      <c r="J3867" s="16" t="n">
        <v>4</v>
      </c>
      <c r="K3867" s="16" t="n">
        <v>5</v>
      </c>
      <c r="L3867" s="16" t="s">
        <v>41</v>
      </c>
      <c r="M3867" s="16" t="str">
        <f aca="false">IF(COUNTIF($A$2:A3867,A3867)&gt;1,"DUPLICATE","")</f>
        <v/>
      </c>
    </row>
    <row r="3868" customFormat="false" ht="15" hidden="false" customHeight="false" outlineLevel="0" collapsed="false">
      <c r="A3868" s="16" t="s">
        <v>5183</v>
      </c>
      <c r="B3868" s="16" t="s">
        <v>5173</v>
      </c>
      <c r="C3868" s="16" t="s">
        <v>1330</v>
      </c>
      <c r="D3868" s="16" t="s">
        <v>216</v>
      </c>
      <c r="E3868" s="16" t="n">
        <v>99</v>
      </c>
      <c r="F3868" s="16" t="n">
        <v>893</v>
      </c>
      <c r="G3868" s="16" t="n">
        <v>0.3</v>
      </c>
      <c r="H3868" s="16" t="s">
        <v>112</v>
      </c>
      <c r="I3868" s="16" t="s">
        <v>123</v>
      </c>
      <c r="J3868" s="16" t="n">
        <v>6</v>
      </c>
      <c r="K3868" s="16" t="n">
        <v>4</v>
      </c>
      <c r="L3868" s="16" t="s">
        <v>41</v>
      </c>
      <c r="M3868" s="16" t="str">
        <f aca="false">IF(COUNTIF($A$2:A3868,A3868)&gt;1,"DUPLICATE","")</f>
        <v/>
      </c>
    </row>
    <row r="3869" customFormat="false" ht="15" hidden="false" customHeight="false" outlineLevel="0" collapsed="false">
      <c r="A3869" s="16" t="s">
        <v>5184</v>
      </c>
      <c r="B3869" s="16" t="s">
        <v>5173</v>
      </c>
      <c r="C3869" s="16" t="s">
        <v>4457</v>
      </c>
      <c r="D3869" s="16" t="s">
        <v>229</v>
      </c>
      <c r="E3869" s="16" t="n">
        <v>2</v>
      </c>
      <c r="F3869" s="16" t="n">
        <v>454</v>
      </c>
      <c r="G3869" s="16" t="n">
        <v>0.15</v>
      </c>
      <c r="H3869" s="16" t="s">
        <v>39</v>
      </c>
      <c r="I3869" s="16" t="s">
        <v>60</v>
      </c>
      <c r="J3869" s="16" t="n">
        <v>3</v>
      </c>
      <c r="K3869" s="16" t="n">
        <v>5</v>
      </c>
      <c r="L3869" s="16" t="s">
        <v>41</v>
      </c>
      <c r="M3869" s="16" t="str">
        <f aca="false">IF(COUNTIF($A$2:A3869,A3869)&gt;1,"DUPLICATE","")</f>
        <v/>
      </c>
    </row>
    <row r="3870" customFormat="false" ht="15" hidden="false" customHeight="false" outlineLevel="0" collapsed="false">
      <c r="A3870" s="16" t="s">
        <v>5185</v>
      </c>
      <c r="B3870" s="16" t="s">
        <v>5173</v>
      </c>
      <c r="C3870" s="16" t="s">
        <v>1325</v>
      </c>
      <c r="D3870" s="16" t="s">
        <v>341</v>
      </c>
      <c r="E3870" s="16" t="n">
        <v>1</v>
      </c>
      <c r="F3870" s="16" t="n">
        <v>1072</v>
      </c>
      <c r="G3870" s="16" t="n">
        <v>0.3</v>
      </c>
      <c r="H3870" s="16" t="s">
        <v>70</v>
      </c>
      <c r="I3870" s="16" t="s">
        <v>100</v>
      </c>
      <c r="J3870" s="16" t="n">
        <v>6</v>
      </c>
      <c r="K3870" s="16" t="n">
        <v>4</v>
      </c>
      <c r="L3870" s="16" t="s">
        <v>41</v>
      </c>
      <c r="M3870" s="16" t="str">
        <f aca="false">IF(COUNTIF($A$2:A3870,A3870)&gt;1,"DUPLICATE","")</f>
        <v/>
      </c>
    </row>
    <row r="3871" customFormat="false" ht="15" hidden="false" customHeight="false" outlineLevel="0" collapsed="false">
      <c r="A3871" s="16" t="s">
        <v>5186</v>
      </c>
      <c r="B3871" s="16" t="s">
        <v>5173</v>
      </c>
      <c r="C3871" s="16" t="s">
        <v>1804</v>
      </c>
      <c r="D3871" s="16" t="s">
        <v>80</v>
      </c>
      <c r="E3871" s="16" t="n">
        <v>2</v>
      </c>
      <c r="F3871" s="16" t="n">
        <v>1470</v>
      </c>
      <c r="G3871" s="16" t="n">
        <v>0.1</v>
      </c>
      <c r="H3871" s="16" t="s">
        <v>81</v>
      </c>
      <c r="I3871" s="16" t="s">
        <v>60</v>
      </c>
      <c r="J3871" s="16" t="n">
        <v>5</v>
      </c>
      <c r="K3871" s="16" t="n">
        <v>3</v>
      </c>
      <c r="L3871" s="16" t="s">
        <v>41</v>
      </c>
      <c r="M3871" s="16" t="str">
        <f aca="false">IF(COUNTIF($A$2:A3871,A3871)&gt;1,"DUPLICATE","")</f>
        <v/>
      </c>
    </row>
    <row r="3872" customFormat="false" ht="15" hidden="false" customHeight="false" outlineLevel="0" collapsed="false">
      <c r="A3872" s="16" t="s">
        <v>5187</v>
      </c>
      <c r="B3872" s="16" t="s">
        <v>5173</v>
      </c>
      <c r="C3872" s="16" t="s">
        <v>500</v>
      </c>
      <c r="D3872" s="16" t="s">
        <v>170</v>
      </c>
      <c r="E3872" s="16" t="n">
        <v>1</v>
      </c>
      <c r="F3872" s="16" t="n">
        <v>3170</v>
      </c>
      <c r="G3872" s="16" t="n">
        <v>0.25</v>
      </c>
      <c r="H3872" s="16" t="s">
        <v>130</v>
      </c>
      <c r="I3872" s="16" t="s">
        <v>40</v>
      </c>
      <c r="J3872" s="16" t="n">
        <v>5</v>
      </c>
      <c r="K3872" s="16" t="n">
        <v>5</v>
      </c>
      <c r="L3872" s="16" t="s">
        <v>41</v>
      </c>
      <c r="M3872" s="16" t="str">
        <f aca="false">IF(COUNTIF($A$2:A3872,A3872)&gt;1,"DUPLICATE","")</f>
        <v/>
      </c>
    </row>
    <row r="3873" customFormat="false" ht="15" hidden="false" customHeight="false" outlineLevel="0" collapsed="false">
      <c r="A3873" s="16" t="s">
        <v>5188</v>
      </c>
      <c r="B3873" s="16" t="s">
        <v>5173</v>
      </c>
      <c r="C3873" s="16" t="s">
        <v>772</v>
      </c>
      <c r="D3873" s="16" t="s">
        <v>63</v>
      </c>
      <c r="E3873" s="16" t="n">
        <v>2</v>
      </c>
      <c r="F3873" s="16" t="n">
        <v>1558</v>
      </c>
      <c r="G3873" s="16" t="n">
        <v>0.15</v>
      </c>
      <c r="H3873" s="16" t="s">
        <v>67</v>
      </c>
      <c r="I3873" s="16" t="s">
        <v>71</v>
      </c>
      <c r="J3873" s="16" t="n">
        <v>3</v>
      </c>
      <c r="K3873" s="16" t="n">
        <v>4</v>
      </c>
      <c r="L3873" s="16" t="s">
        <v>41</v>
      </c>
      <c r="M3873" s="16" t="str">
        <f aca="false">IF(COUNTIF($A$2:A3873,A3873)&gt;1,"DUPLICATE","")</f>
        <v/>
      </c>
    </row>
    <row r="3874" customFormat="false" ht="15" hidden="false" customHeight="false" outlineLevel="0" collapsed="false">
      <c r="A3874" s="16" t="s">
        <v>5189</v>
      </c>
      <c r="B3874" s="16" t="s">
        <v>5173</v>
      </c>
      <c r="C3874" s="16" t="s">
        <v>1796</v>
      </c>
      <c r="D3874" s="16" t="s">
        <v>262</v>
      </c>
      <c r="E3874" s="16" t="n">
        <v>2</v>
      </c>
      <c r="F3874" s="16" t="n">
        <v>771</v>
      </c>
      <c r="G3874" s="16" t="n">
        <v>0.1</v>
      </c>
      <c r="H3874" s="16" t="s">
        <v>112</v>
      </c>
      <c r="I3874" s="16"/>
      <c r="J3874" s="16" t="n">
        <v>5</v>
      </c>
      <c r="K3874" s="16" t="n">
        <v>4</v>
      </c>
      <c r="L3874" s="16" t="s">
        <v>41</v>
      </c>
      <c r="M3874" s="16" t="str">
        <f aca="false">IF(COUNTIF($A$2:A3874,A3874)&gt;1,"DUPLICATE","")</f>
        <v/>
      </c>
    </row>
    <row r="3875" customFormat="false" ht="15" hidden="false" customHeight="false" outlineLevel="0" collapsed="false">
      <c r="A3875" s="16" t="s">
        <v>5190</v>
      </c>
      <c r="B3875" s="16" t="s">
        <v>5173</v>
      </c>
      <c r="C3875" s="16" t="s">
        <v>633</v>
      </c>
      <c r="D3875" s="16" t="s">
        <v>77</v>
      </c>
      <c r="E3875" s="16" t="n">
        <v>2</v>
      </c>
      <c r="F3875" s="16" t="n">
        <v>348</v>
      </c>
      <c r="G3875" s="16" t="n">
        <v>0.1</v>
      </c>
      <c r="H3875" s="16" t="s">
        <v>67</v>
      </c>
      <c r="I3875" s="16" t="s">
        <v>71</v>
      </c>
      <c r="J3875" s="16" t="n">
        <v>4</v>
      </c>
      <c r="K3875" s="16" t="n">
        <v>4</v>
      </c>
      <c r="L3875" s="16" t="s">
        <v>41</v>
      </c>
      <c r="M3875" s="16" t="str">
        <f aca="false">IF(COUNTIF($A$2:A3875,A3875)&gt;1,"DUPLICATE","")</f>
        <v/>
      </c>
    </row>
    <row r="3876" customFormat="false" ht="15" hidden="false" customHeight="false" outlineLevel="0" collapsed="false">
      <c r="A3876" s="16" t="s">
        <v>5191</v>
      </c>
      <c r="B3876" s="16" t="s">
        <v>5173</v>
      </c>
      <c r="C3876" s="16" t="s">
        <v>2810</v>
      </c>
      <c r="D3876" s="16" t="s">
        <v>146</v>
      </c>
      <c r="E3876" s="16" t="n">
        <v>1</v>
      </c>
      <c r="F3876" s="16" t="n">
        <v>434</v>
      </c>
      <c r="G3876" s="16" t="n">
        <v>0.2</v>
      </c>
      <c r="H3876" s="16" t="s">
        <v>46</v>
      </c>
      <c r="I3876" s="16" t="s">
        <v>60</v>
      </c>
      <c r="J3876" s="16" t="n">
        <v>3</v>
      </c>
      <c r="K3876" s="16" t="n">
        <v>3</v>
      </c>
      <c r="L3876" s="16" t="s">
        <v>196</v>
      </c>
      <c r="M3876" s="16" t="str">
        <f aca="false">IF(COUNTIF($A$2:A3876,A3876)&gt;1,"DUPLICATE","")</f>
        <v/>
      </c>
    </row>
    <row r="3877" customFormat="false" ht="15" hidden="false" customHeight="false" outlineLevel="0" collapsed="false">
      <c r="A3877" s="16" t="s">
        <v>5192</v>
      </c>
      <c r="B3877" s="16" t="s">
        <v>5173</v>
      </c>
      <c r="C3877" s="16" t="s">
        <v>2261</v>
      </c>
      <c r="D3877" s="16" t="s">
        <v>385</v>
      </c>
      <c r="E3877" s="16" t="n">
        <v>2</v>
      </c>
      <c r="F3877" s="16" t="n">
        <v>301</v>
      </c>
      <c r="G3877" s="16" t="n">
        <v>0.25</v>
      </c>
      <c r="H3877" s="16" t="s">
        <v>70</v>
      </c>
      <c r="I3877" s="16" t="s">
        <v>47</v>
      </c>
      <c r="J3877" s="16" t="n">
        <v>7</v>
      </c>
      <c r="K3877" s="16" t="n">
        <v>5</v>
      </c>
      <c r="L3877" s="16" t="s">
        <v>41</v>
      </c>
      <c r="M3877" s="16" t="str">
        <f aca="false">IF(COUNTIF($A$2:A3877,A3877)&gt;1,"DUPLICATE","")</f>
        <v/>
      </c>
    </row>
    <row r="3878" customFormat="false" ht="15" hidden="false" customHeight="false" outlineLevel="0" collapsed="false">
      <c r="A3878" s="16" t="s">
        <v>5193</v>
      </c>
      <c r="B3878" s="16" t="s">
        <v>5173</v>
      </c>
      <c r="C3878" s="16" t="s">
        <v>5194</v>
      </c>
      <c r="D3878" s="16" t="s">
        <v>232</v>
      </c>
      <c r="E3878" s="16" t="n">
        <v>2</v>
      </c>
      <c r="F3878" s="16" t="n">
        <v>1929</v>
      </c>
      <c r="G3878" s="16" t="n">
        <v>0.3</v>
      </c>
      <c r="H3878" s="16" t="s">
        <v>52</v>
      </c>
      <c r="I3878" s="16" t="s">
        <v>60</v>
      </c>
      <c r="J3878" s="16" t="n">
        <v>4</v>
      </c>
      <c r="K3878" s="16" t="n">
        <v>5</v>
      </c>
      <c r="L3878" s="16" t="s">
        <v>41</v>
      </c>
      <c r="M3878" s="16" t="str">
        <f aca="false">IF(COUNTIF($A$2:A3878,A3878)&gt;1,"DUPLICATE","")</f>
        <v/>
      </c>
    </row>
    <row r="3879" customFormat="false" ht="15" hidden="false" customHeight="false" outlineLevel="0" collapsed="false">
      <c r="A3879" s="16" t="s">
        <v>5195</v>
      </c>
      <c r="B3879" s="16" t="s">
        <v>5173</v>
      </c>
      <c r="C3879" s="16" t="s">
        <v>997</v>
      </c>
      <c r="D3879" s="16" t="s">
        <v>95</v>
      </c>
      <c r="E3879" s="16" t="n">
        <v>2</v>
      </c>
      <c r="F3879" s="16" t="n">
        <v>1532</v>
      </c>
      <c r="G3879" s="16" t="n">
        <v>0.2</v>
      </c>
      <c r="H3879" s="16" t="s">
        <v>130</v>
      </c>
      <c r="I3879" s="16" t="s">
        <v>60</v>
      </c>
      <c r="J3879" s="16" t="n">
        <v>3</v>
      </c>
      <c r="K3879" s="16" t="n">
        <v>5</v>
      </c>
      <c r="L3879" s="16" t="s">
        <v>41</v>
      </c>
      <c r="M3879" s="16" t="str">
        <f aca="false">IF(COUNTIF($A$2:A3879,A3879)&gt;1,"DUPLICATE","")</f>
        <v/>
      </c>
    </row>
    <row r="3880" customFormat="false" ht="15" hidden="false" customHeight="false" outlineLevel="0" collapsed="false">
      <c r="A3880" s="16" t="s">
        <v>5196</v>
      </c>
      <c r="B3880" s="16" t="s">
        <v>5173</v>
      </c>
      <c r="C3880" s="16" t="s">
        <v>2580</v>
      </c>
      <c r="D3880" s="16" t="s">
        <v>99</v>
      </c>
      <c r="E3880" s="16" t="n">
        <v>1</v>
      </c>
      <c r="F3880" s="16" t="n">
        <v>706</v>
      </c>
      <c r="G3880" s="16" t="n">
        <v>0.1</v>
      </c>
      <c r="H3880" s="16" t="s">
        <v>56</v>
      </c>
      <c r="I3880" s="16" t="s">
        <v>71</v>
      </c>
      <c r="J3880" s="16" t="n">
        <v>8</v>
      </c>
      <c r="K3880" s="16"/>
      <c r="L3880" s="16" t="s">
        <v>41</v>
      </c>
      <c r="M3880" s="16" t="str">
        <f aca="false">IF(COUNTIF($A$2:A3880,A3880)&gt;1,"DUPLICATE","")</f>
        <v/>
      </c>
    </row>
    <row r="3881" customFormat="false" ht="15" hidden="false" customHeight="false" outlineLevel="0" collapsed="false">
      <c r="A3881" s="16" t="s">
        <v>5197</v>
      </c>
      <c r="B3881" s="16" t="s">
        <v>5198</v>
      </c>
      <c r="C3881" s="16" t="s">
        <v>122</v>
      </c>
      <c r="D3881" s="16" t="s">
        <v>146</v>
      </c>
      <c r="E3881" s="16" t="n">
        <v>2</v>
      </c>
      <c r="F3881" s="16" t="n">
        <v>432</v>
      </c>
      <c r="G3881" s="16" t="n">
        <v>0.15</v>
      </c>
      <c r="H3881" s="16" t="s">
        <v>112</v>
      </c>
      <c r="I3881" s="16" t="s">
        <v>60</v>
      </c>
      <c r="J3881" s="16" t="n">
        <v>3</v>
      </c>
      <c r="K3881" s="16" t="n">
        <v>4</v>
      </c>
      <c r="L3881" s="16" t="s">
        <v>41</v>
      </c>
      <c r="M3881" s="16" t="str">
        <f aca="false">IF(COUNTIF($A$2:A3881,A3881)&gt;1,"DUPLICATE","")</f>
        <v/>
      </c>
    </row>
    <row r="3882" customFormat="false" ht="15" hidden="false" customHeight="false" outlineLevel="0" collapsed="false">
      <c r="A3882" s="16" t="s">
        <v>5199</v>
      </c>
      <c r="B3882" s="16" t="s">
        <v>5198</v>
      </c>
      <c r="C3882" s="16" t="s">
        <v>702</v>
      </c>
      <c r="D3882" s="16" t="s">
        <v>165</v>
      </c>
      <c r="E3882" s="16" t="n">
        <v>1</v>
      </c>
      <c r="F3882" s="16" t="n">
        <v>914</v>
      </c>
      <c r="G3882" s="16" t="n">
        <v>0.2</v>
      </c>
      <c r="H3882" s="16" t="s">
        <v>130</v>
      </c>
      <c r="I3882" s="16" t="s">
        <v>47</v>
      </c>
      <c r="J3882" s="16" t="n">
        <v>4</v>
      </c>
      <c r="K3882" s="16" t="n">
        <v>4</v>
      </c>
      <c r="L3882" s="16" t="s">
        <v>41</v>
      </c>
      <c r="M3882" s="16" t="str">
        <f aca="false">IF(COUNTIF($A$2:A3882,A3882)&gt;1,"DUPLICATE","")</f>
        <v/>
      </c>
    </row>
    <row r="3883" customFormat="false" ht="15" hidden="false" customHeight="false" outlineLevel="0" collapsed="false">
      <c r="A3883" s="16" t="s">
        <v>5200</v>
      </c>
      <c r="B3883" s="16" t="s">
        <v>5198</v>
      </c>
      <c r="C3883" s="16" t="s">
        <v>210</v>
      </c>
      <c r="D3883" s="16" t="s">
        <v>203</v>
      </c>
      <c r="E3883" s="16" t="n">
        <v>2</v>
      </c>
      <c r="F3883" s="16" t="n">
        <v>2388</v>
      </c>
      <c r="G3883" s="16" t="n">
        <v>0.25</v>
      </c>
      <c r="H3883" s="16" t="s">
        <v>39</v>
      </c>
      <c r="I3883" s="16" t="s">
        <v>60</v>
      </c>
      <c r="J3883" s="16" t="n">
        <v>4</v>
      </c>
      <c r="K3883" s="16" t="n">
        <v>4</v>
      </c>
      <c r="L3883" s="16" t="s">
        <v>41</v>
      </c>
      <c r="M3883" s="16" t="str">
        <f aca="false">IF(COUNTIF($A$2:A3883,A3883)&gt;1,"DUPLICATE","")</f>
        <v/>
      </c>
    </row>
    <row r="3884" customFormat="false" ht="15" hidden="false" customHeight="false" outlineLevel="0" collapsed="false">
      <c r="A3884" s="16" t="s">
        <v>5201</v>
      </c>
      <c r="B3884" s="16" t="s">
        <v>5198</v>
      </c>
      <c r="C3884" s="16" t="s">
        <v>753</v>
      </c>
      <c r="D3884" s="16" t="s">
        <v>51</v>
      </c>
      <c r="E3884" s="16" t="n">
        <v>5</v>
      </c>
      <c r="F3884" s="16" t="n">
        <v>2301</v>
      </c>
      <c r="G3884" s="16" t="n">
        <v>0.15</v>
      </c>
      <c r="H3884" s="16" t="s">
        <v>67</v>
      </c>
      <c r="I3884" s="16" t="s">
        <v>60</v>
      </c>
      <c r="J3884" s="16" t="n">
        <v>4</v>
      </c>
      <c r="K3884" s="16" t="n">
        <v>4</v>
      </c>
      <c r="L3884" s="16" t="s">
        <v>41</v>
      </c>
      <c r="M3884" s="16" t="str">
        <f aca="false">IF(COUNTIF($A$2:A3884,A3884)&gt;1,"DUPLICATE","")</f>
        <v/>
      </c>
    </row>
    <row r="3885" customFormat="false" ht="15" hidden="false" customHeight="false" outlineLevel="0" collapsed="false">
      <c r="A3885" s="16" t="s">
        <v>5202</v>
      </c>
      <c r="B3885" s="16" t="s">
        <v>5198</v>
      </c>
      <c r="C3885" s="16" t="s">
        <v>1510</v>
      </c>
      <c r="D3885" s="16" t="s">
        <v>721</v>
      </c>
      <c r="E3885" s="16" t="n">
        <v>3</v>
      </c>
      <c r="F3885" s="16" t="n">
        <v>483</v>
      </c>
      <c r="G3885" s="16" t="n">
        <v>0.3</v>
      </c>
      <c r="H3885" s="16" t="s">
        <v>112</v>
      </c>
      <c r="I3885" s="16" t="s">
        <v>71</v>
      </c>
      <c r="J3885" s="16" t="n">
        <v>6</v>
      </c>
      <c r="K3885" s="16" t="n">
        <v>4</v>
      </c>
      <c r="L3885" s="16" t="s">
        <v>41</v>
      </c>
      <c r="M3885" s="16" t="str">
        <f aca="false">IF(COUNTIF($A$2:A3885,A3885)&gt;1,"DUPLICATE","")</f>
        <v/>
      </c>
    </row>
    <row r="3886" customFormat="false" ht="15" hidden="false" customHeight="false" outlineLevel="0" collapsed="false">
      <c r="A3886" s="16" t="s">
        <v>5203</v>
      </c>
      <c r="B3886" s="16" t="s">
        <v>5198</v>
      </c>
      <c r="C3886" s="16" t="s">
        <v>253</v>
      </c>
      <c r="D3886" s="16" t="s">
        <v>341</v>
      </c>
      <c r="E3886" s="16" t="n">
        <v>4</v>
      </c>
      <c r="F3886" s="16" t="n">
        <v>1099</v>
      </c>
      <c r="G3886" s="16" t="n">
        <v>0.25</v>
      </c>
      <c r="H3886" s="16" t="s">
        <v>89</v>
      </c>
      <c r="I3886" s="16" t="s">
        <v>60</v>
      </c>
      <c r="J3886" s="16" t="n">
        <v>3</v>
      </c>
      <c r="K3886" s="16" t="n">
        <v>5</v>
      </c>
      <c r="L3886" s="16" t="s">
        <v>41</v>
      </c>
      <c r="M3886" s="16" t="str">
        <f aca="false">IF(COUNTIF($A$2:A3886,A3886)&gt;1,"DUPLICATE","")</f>
        <v/>
      </c>
    </row>
    <row r="3887" customFormat="false" ht="15" hidden="false" customHeight="false" outlineLevel="0" collapsed="false">
      <c r="A3887" s="16" t="s">
        <v>5204</v>
      </c>
      <c r="B3887" s="16" t="s">
        <v>5198</v>
      </c>
      <c r="C3887" s="16" t="s">
        <v>1769</v>
      </c>
      <c r="D3887" s="16" t="s">
        <v>160</v>
      </c>
      <c r="E3887" s="16" t="n">
        <v>2</v>
      </c>
      <c r="F3887" s="16" t="n">
        <v>1712</v>
      </c>
      <c r="G3887" s="16" t="n">
        <v>0.2</v>
      </c>
      <c r="H3887" s="16" t="s">
        <v>208</v>
      </c>
      <c r="I3887" s="16" t="s">
        <v>47</v>
      </c>
      <c r="J3887" s="16" t="n">
        <v>7</v>
      </c>
      <c r="K3887" s="16" t="n">
        <v>4</v>
      </c>
      <c r="L3887" s="16" t="s">
        <v>41</v>
      </c>
      <c r="M3887" s="16" t="str">
        <f aca="false">IF(COUNTIF($A$2:A3887,A3887)&gt;1,"DUPLICATE","")</f>
        <v/>
      </c>
    </row>
    <row r="3888" customFormat="false" ht="15" hidden="false" customHeight="false" outlineLevel="0" collapsed="false">
      <c r="A3888" s="16" t="s">
        <v>5205</v>
      </c>
      <c r="B3888" s="16" t="s">
        <v>5198</v>
      </c>
      <c r="C3888" s="16" t="s">
        <v>431</v>
      </c>
      <c r="D3888" s="16" t="s">
        <v>142</v>
      </c>
      <c r="E3888" s="16" t="n">
        <v>3</v>
      </c>
      <c r="F3888" s="16" t="n">
        <v>612</v>
      </c>
      <c r="G3888" s="16" t="n">
        <v>0.15</v>
      </c>
      <c r="H3888" s="16" t="s">
        <v>81</v>
      </c>
      <c r="I3888" s="16" t="s">
        <v>47</v>
      </c>
      <c r="J3888" s="16" t="n">
        <v>3</v>
      </c>
      <c r="K3888" s="16" t="n">
        <v>4</v>
      </c>
      <c r="L3888" s="16" t="s">
        <v>41</v>
      </c>
      <c r="M3888" s="16" t="str">
        <f aca="false">IF(COUNTIF($A$2:A3888,A3888)&gt;1,"DUPLICATE","")</f>
        <v/>
      </c>
    </row>
    <row r="3889" customFormat="false" ht="15" hidden="false" customHeight="false" outlineLevel="0" collapsed="false">
      <c r="A3889" s="16" t="s">
        <v>5206</v>
      </c>
      <c r="B3889" s="16" t="s">
        <v>5198</v>
      </c>
      <c r="C3889" s="16" t="s">
        <v>813</v>
      </c>
      <c r="D3889" s="16" t="s">
        <v>133</v>
      </c>
      <c r="E3889" s="16" t="n">
        <v>1</v>
      </c>
      <c r="F3889" s="16" t="n">
        <v>596</v>
      </c>
      <c r="G3889" s="16" t="n">
        <v>0.1</v>
      </c>
      <c r="H3889" s="16" t="s">
        <v>208</v>
      </c>
      <c r="I3889" s="16" t="s">
        <v>47</v>
      </c>
      <c r="J3889" s="16" t="n">
        <v>5</v>
      </c>
      <c r="K3889" s="16" t="n">
        <v>4</v>
      </c>
      <c r="L3889" s="16" t="s">
        <v>41</v>
      </c>
      <c r="M3889" s="16" t="str">
        <f aca="false">IF(COUNTIF($A$2:A3889,A3889)&gt;1,"DUPLICATE","")</f>
        <v/>
      </c>
    </row>
    <row r="3890" customFormat="false" ht="15" hidden="false" customHeight="false" outlineLevel="0" collapsed="false">
      <c r="A3890" s="16" t="s">
        <v>5207</v>
      </c>
      <c r="B3890" s="16" t="s">
        <v>5198</v>
      </c>
      <c r="C3890" s="16" t="s">
        <v>284</v>
      </c>
      <c r="D3890" s="16" t="s">
        <v>84</v>
      </c>
      <c r="E3890" s="16" t="n">
        <v>4</v>
      </c>
      <c r="F3890" s="16" t="n">
        <v>251</v>
      </c>
      <c r="G3890" s="16" t="n">
        <v>0.3</v>
      </c>
      <c r="H3890" s="16" t="s">
        <v>112</v>
      </c>
      <c r="I3890" s="16" t="s">
        <v>71</v>
      </c>
      <c r="J3890" s="16" t="n">
        <v>3</v>
      </c>
      <c r="K3890" s="16" t="n">
        <v>4</v>
      </c>
      <c r="L3890" s="16" t="s">
        <v>41</v>
      </c>
      <c r="M3890" s="16" t="str">
        <f aca="false">IF(COUNTIF($A$2:A3890,A3890)&gt;1,"DUPLICATE","")</f>
        <v/>
      </c>
    </row>
    <row r="3891" customFormat="false" ht="15" hidden="false" customHeight="false" outlineLevel="0" collapsed="false">
      <c r="A3891" s="16" t="s">
        <v>5208</v>
      </c>
      <c r="B3891" s="16" t="s">
        <v>5198</v>
      </c>
      <c r="C3891" s="16" t="s">
        <v>1482</v>
      </c>
      <c r="D3891" s="16" t="s">
        <v>170</v>
      </c>
      <c r="E3891" s="16" t="n">
        <v>1</v>
      </c>
      <c r="F3891" s="16" t="n">
        <v>3148</v>
      </c>
      <c r="G3891" s="16" t="n">
        <v>0.1</v>
      </c>
      <c r="H3891" s="16" t="s">
        <v>56</v>
      </c>
      <c r="I3891" s="16" t="s">
        <v>60</v>
      </c>
      <c r="J3891" s="16" t="n">
        <v>7</v>
      </c>
      <c r="K3891" s="16" t="n">
        <v>3</v>
      </c>
      <c r="L3891" s="16" t="s">
        <v>57</v>
      </c>
      <c r="M3891" s="16" t="str">
        <f aca="false">IF(COUNTIF($A$2:A3891,A3891)&gt;1,"DUPLICATE","")</f>
        <v/>
      </c>
    </row>
    <row r="3892" customFormat="false" ht="15" hidden="false" customHeight="false" outlineLevel="0" collapsed="false">
      <c r="A3892" s="16" t="s">
        <v>5209</v>
      </c>
      <c r="B3892" s="16" t="s">
        <v>5198</v>
      </c>
      <c r="C3892" s="16" t="s">
        <v>865</v>
      </c>
      <c r="D3892" s="16" t="s">
        <v>393</v>
      </c>
      <c r="E3892" s="16" t="n">
        <v>2</v>
      </c>
      <c r="F3892" s="16" t="n">
        <v>484</v>
      </c>
      <c r="G3892" s="16" t="n">
        <v>0.25</v>
      </c>
      <c r="H3892" s="16" t="s">
        <v>81</v>
      </c>
      <c r="I3892" s="16" t="s">
        <v>60</v>
      </c>
      <c r="J3892" s="16" t="n">
        <v>4</v>
      </c>
      <c r="K3892" s="16" t="n">
        <v>4</v>
      </c>
      <c r="L3892" s="16" t="s">
        <v>41</v>
      </c>
      <c r="M3892" s="16" t="str">
        <f aca="false">IF(COUNTIF($A$2:A3892,A3892)&gt;1,"DUPLICATE","")</f>
        <v/>
      </c>
    </row>
    <row r="3893" customFormat="false" ht="15" hidden="false" customHeight="false" outlineLevel="0" collapsed="false">
      <c r="A3893" s="16" t="s">
        <v>5210</v>
      </c>
      <c r="B3893" s="16" t="s">
        <v>5198</v>
      </c>
      <c r="C3893" s="16" t="s">
        <v>380</v>
      </c>
      <c r="D3893" s="16" t="s">
        <v>95</v>
      </c>
      <c r="E3893" s="16" t="n">
        <v>1</v>
      </c>
      <c r="F3893" s="16" t="n">
        <v>1543</v>
      </c>
      <c r="G3893" s="16" t="n">
        <v>0.15</v>
      </c>
      <c r="H3893" s="16" t="s">
        <v>39</v>
      </c>
      <c r="I3893" s="16" t="s">
        <v>71</v>
      </c>
      <c r="J3893" s="16" t="n">
        <v>5</v>
      </c>
      <c r="K3893" s="16" t="n">
        <v>5</v>
      </c>
      <c r="L3893" s="16" t="s">
        <v>41</v>
      </c>
      <c r="M3893" s="16" t="str">
        <f aca="false">IF(COUNTIF($A$2:A3893,A3893)&gt;1,"DUPLICATE","")</f>
        <v/>
      </c>
    </row>
    <row r="3894" customFormat="false" ht="15" hidden="false" customHeight="false" outlineLevel="0" collapsed="false">
      <c r="A3894" s="16" t="s">
        <v>5211</v>
      </c>
      <c r="B3894" s="16" t="s">
        <v>5198</v>
      </c>
      <c r="C3894" s="16" t="s">
        <v>2520</v>
      </c>
      <c r="D3894" s="16" t="s">
        <v>142</v>
      </c>
      <c r="E3894" s="16" t="n">
        <v>3</v>
      </c>
      <c r="F3894" s="16" t="n">
        <v>591</v>
      </c>
      <c r="G3894" s="16" t="n">
        <v>0.25</v>
      </c>
      <c r="H3894" s="16" t="s">
        <v>112</v>
      </c>
      <c r="I3894" s="16" t="s">
        <v>40</v>
      </c>
      <c r="J3894" s="16" t="n">
        <v>4</v>
      </c>
      <c r="K3894" s="16" t="n">
        <v>3</v>
      </c>
      <c r="L3894" s="16" t="s">
        <v>41</v>
      </c>
      <c r="M3894" s="16" t="str">
        <f aca="false">IF(COUNTIF($A$2:A3894,A3894)&gt;1,"DUPLICATE","")</f>
        <v/>
      </c>
    </row>
    <row r="3895" customFormat="false" ht="15" hidden="false" customHeight="false" outlineLevel="0" collapsed="false">
      <c r="A3895" s="16" t="s">
        <v>5212</v>
      </c>
      <c r="B3895" s="16" t="s">
        <v>5198</v>
      </c>
      <c r="C3895" s="16" t="s">
        <v>195</v>
      </c>
      <c r="D3895" s="16" t="s">
        <v>136</v>
      </c>
      <c r="E3895" s="16" t="n">
        <v>1</v>
      </c>
      <c r="F3895" s="16" t="n">
        <v>2290</v>
      </c>
      <c r="G3895" s="16" t="n">
        <v>0.1</v>
      </c>
      <c r="H3895" s="16" t="s">
        <v>56</v>
      </c>
      <c r="I3895" s="16" t="s">
        <v>71</v>
      </c>
      <c r="J3895" s="16" t="n">
        <v>6</v>
      </c>
      <c r="K3895" s="16" t="n">
        <v>3</v>
      </c>
      <c r="L3895" s="16" t="s">
        <v>41</v>
      </c>
      <c r="M3895" s="16" t="str">
        <f aca="false">IF(COUNTIF($A$2:A3895,A3895)&gt;1,"DUPLICATE","")</f>
        <v/>
      </c>
    </row>
    <row r="3896" customFormat="false" ht="15" hidden="false" customHeight="false" outlineLevel="0" collapsed="false">
      <c r="A3896" s="16" t="s">
        <v>5213</v>
      </c>
      <c r="B3896" s="16" t="s">
        <v>5198</v>
      </c>
      <c r="C3896" s="16" t="s">
        <v>1726</v>
      </c>
      <c r="D3896" s="16" t="s">
        <v>146</v>
      </c>
      <c r="E3896" s="16" t="n">
        <v>5</v>
      </c>
      <c r="F3896" s="16" t="n">
        <v>436</v>
      </c>
      <c r="G3896" s="16" t="n">
        <v>0.15</v>
      </c>
      <c r="H3896" s="16" t="s">
        <v>56</v>
      </c>
      <c r="I3896" s="16" t="s">
        <v>60</v>
      </c>
      <c r="J3896" s="16" t="n">
        <v>6</v>
      </c>
      <c r="K3896" s="16" t="n">
        <v>3</v>
      </c>
      <c r="L3896" s="16" t="s">
        <v>41</v>
      </c>
      <c r="M3896" s="16" t="str">
        <f aca="false">IF(COUNTIF($A$2:A3896,A3896)&gt;1,"DUPLICATE","")</f>
        <v/>
      </c>
    </row>
    <row r="3897" customFormat="false" ht="15" hidden="false" customHeight="false" outlineLevel="0" collapsed="false">
      <c r="A3897" s="16" t="s">
        <v>5214</v>
      </c>
      <c r="B3897" s="16" t="s">
        <v>5198</v>
      </c>
      <c r="C3897" s="16" t="s">
        <v>3794</v>
      </c>
      <c r="D3897" s="16" t="s">
        <v>396</v>
      </c>
      <c r="E3897" s="16" t="n">
        <v>1</v>
      </c>
      <c r="F3897" s="16" t="n">
        <v>5604</v>
      </c>
      <c r="G3897" s="16" t="n">
        <v>0.3</v>
      </c>
      <c r="H3897" s="16" t="s">
        <v>70</v>
      </c>
      <c r="I3897" s="16" t="s">
        <v>60</v>
      </c>
      <c r="J3897" s="16" t="n">
        <v>5</v>
      </c>
      <c r="K3897" s="16"/>
      <c r="L3897" s="16" t="s">
        <v>41</v>
      </c>
      <c r="M3897" s="16" t="str">
        <f aca="false">IF(COUNTIF($A$2:A3897,A3897)&gt;1,"DUPLICATE","")</f>
        <v/>
      </c>
    </row>
    <row r="3898" customFormat="false" ht="15" hidden="false" customHeight="false" outlineLevel="0" collapsed="false">
      <c r="A3898" s="16" t="s">
        <v>5215</v>
      </c>
      <c r="B3898" s="16" t="s">
        <v>5216</v>
      </c>
      <c r="C3898" s="16" t="s">
        <v>488</v>
      </c>
      <c r="D3898" s="16" t="s">
        <v>203</v>
      </c>
      <c r="E3898" s="16" t="n">
        <v>2</v>
      </c>
      <c r="F3898" s="16" t="n">
        <v>2407</v>
      </c>
      <c r="G3898" s="16" t="n">
        <v>0.15</v>
      </c>
      <c r="H3898" s="16" t="s">
        <v>39</v>
      </c>
      <c r="I3898" s="16" t="s">
        <v>60</v>
      </c>
      <c r="J3898" s="16" t="n">
        <v>5</v>
      </c>
      <c r="K3898" s="16" t="n">
        <v>5</v>
      </c>
      <c r="L3898" s="16" t="s">
        <v>41</v>
      </c>
      <c r="M3898" s="16" t="str">
        <f aca="false">IF(COUNTIF($A$2:A3898,A3898)&gt;1,"DUPLICATE","")</f>
        <v/>
      </c>
    </row>
    <row r="3899" customFormat="false" ht="15" hidden="false" customHeight="false" outlineLevel="0" collapsed="false">
      <c r="A3899" s="16" t="s">
        <v>5217</v>
      </c>
      <c r="B3899" s="16" t="s">
        <v>5216</v>
      </c>
      <c r="C3899" s="16" t="s">
        <v>871</v>
      </c>
      <c r="D3899" s="16" t="s">
        <v>63</v>
      </c>
      <c r="E3899" s="16" t="n">
        <v>1</v>
      </c>
      <c r="F3899" s="16" t="n">
        <v>1574</v>
      </c>
      <c r="G3899" s="16" t="n">
        <v>0.15</v>
      </c>
      <c r="H3899" s="16" t="s">
        <v>130</v>
      </c>
      <c r="I3899" s="16" t="s">
        <v>71</v>
      </c>
      <c r="J3899" s="16" t="n">
        <v>4</v>
      </c>
      <c r="K3899" s="16" t="n">
        <v>5</v>
      </c>
      <c r="L3899" s="16" t="s">
        <v>41</v>
      </c>
      <c r="M3899" s="16" t="str">
        <f aca="false">IF(COUNTIF($A$2:A3899,A3899)&gt;1,"DUPLICATE","")</f>
        <v/>
      </c>
    </row>
    <row r="3900" customFormat="false" ht="15" hidden="false" customHeight="false" outlineLevel="0" collapsed="false">
      <c r="A3900" s="16" t="s">
        <v>5218</v>
      </c>
      <c r="B3900" s="16" t="s">
        <v>5216</v>
      </c>
      <c r="C3900" s="16" t="s">
        <v>568</v>
      </c>
      <c r="D3900" s="16" t="s">
        <v>63</v>
      </c>
      <c r="E3900" s="16" t="n">
        <v>2</v>
      </c>
      <c r="F3900" s="16" t="n">
        <v>1525</v>
      </c>
      <c r="G3900" s="16"/>
      <c r="H3900" s="16" t="s">
        <v>130</v>
      </c>
      <c r="I3900" s="16" t="s">
        <v>100</v>
      </c>
      <c r="J3900" s="16" t="n">
        <v>4</v>
      </c>
      <c r="K3900" s="16" t="n">
        <v>5</v>
      </c>
      <c r="L3900" s="16" t="s">
        <v>41</v>
      </c>
      <c r="M3900" s="16" t="str">
        <f aca="false">IF(COUNTIF($A$2:A3900,A3900)&gt;1,"DUPLICATE","")</f>
        <v/>
      </c>
    </row>
    <row r="3901" customFormat="false" ht="15" hidden="false" customHeight="false" outlineLevel="0" collapsed="false">
      <c r="A3901" s="16" t="s">
        <v>5219</v>
      </c>
      <c r="B3901" s="16" t="s">
        <v>5216</v>
      </c>
      <c r="C3901" s="16" t="s">
        <v>125</v>
      </c>
      <c r="D3901" s="16" t="s">
        <v>396</v>
      </c>
      <c r="E3901" s="16" t="n">
        <v>4</v>
      </c>
      <c r="F3901" s="16" t="n">
        <v>5766</v>
      </c>
      <c r="G3901" s="16" t="n">
        <v>0.2</v>
      </c>
      <c r="H3901" s="16" t="s">
        <v>112</v>
      </c>
      <c r="I3901" s="16" t="s">
        <v>40</v>
      </c>
      <c r="J3901" s="16" t="n">
        <v>6</v>
      </c>
      <c r="K3901" s="16" t="n">
        <v>4</v>
      </c>
      <c r="L3901" s="16" t="s">
        <v>41</v>
      </c>
      <c r="M3901" s="16" t="str">
        <f aca="false">IF(COUNTIF($A$2:A3901,A3901)&gt;1,"DUPLICATE","")</f>
        <v/>
      </c>
    </row>
    <row r="3902" customFormat="false" ht="15" hidden="false" customHeight="false" outlineLevel="0" collapsed="false">
      <c r="A3902" s="16" t="s">
        <v>5220</v>
      </c>
      <c r="B3902" s="16" t="s">
        <v>5216</v>
      </c>
      <c r="C3902" s="16" t="s">
        <v>1168</v>
      </c>
      <c r="D3902" s="16" t="s">
        <v>225</v>
      </c>
      <c r="E3902" s="16" t="n">
        <v>2</v>
      </c>
      <c r="F3902" s="16" t="n">
        <v>385</v>
      </c>
      <c r="G3902" s="16" t="n">
        <v>0.25</v>
      </c>
      <c r="H3902" s="16" t="s">
        <v>46</v>
      </c>
      <c r="I3902" s="16" t="s">
        <v>47</v>
      </c>
      <c r="J3902" s="16" t="n">
        <v>5</v>
      </c>
      <c r="K3902" s="16" t="n">
        <v>4</v>
      </c>
      <c r="L3902" s="16" t="s">
        <v>41</v>
      </c>
      <c r="M3902" s="16" t="str">
        <f aca="false">IF(COUNTIF($A$2:A3902,A3902)&gt;1,"DUPLICATE","")</f>
        <v/>
      </c>
    </row>
    <row r="3903" customFormat="false" ht="15" hidden="false" customHeight="false" outlineLevel="0" collapsed="false">
      <c r="A3903" s="16" t="s">
        <v>5221</v>
      </c>
      <c r="B3903" s="16" t="s">
        <v>5216</v>
      </c>
      <c r="C3903" s="16" t="s">
        <v>680</v>
      </c>
      <c r="D3903" s="16" t="s">
        <v>139</v>
      </c>
      <c r="E3903" s="16" t="n">
        <v>2</v>
      </c>
      <c r="F3903" s="16" t="n">
        <v>343</v>
      </c>
      <c r="G3903" s="16" t="n">
        <v>0.25</v>
      </c>
      <c r="H3903" s="16" t="s">
        <v>56</v>
      </c>
      <c r="I3903" s="16" t="s">
        <v>47</v>
      </c>
      <c r="J3903" s="16" t="n">
        <v>7</v>
      </c>
      <c r="K3903" s="16" t="n">
        <v>3</v>
      </c>
      <c r="L3903" s="16" t="s">
        <v>41</v>
      </c>
      <c r="M3903" s="16" t="str">
        <f aca="false">IF(COUNTIF($A$2:A3903,A3903)&gt;1,"DUPLICATE","")</f>
        <v/>
      </c>
    </row>
    <row r="3904" customFormat="false" ht="15" hidden="false" customHeight="false" outlineLevel="0" collapsed="false">
      <c r="A3904" s="16" t="s">
        <v>5222</v>
      </c>
      <c r="B3904" s="16" t="s">
        <v>5216</v>
      </c>
      <c r="C3904" s="16" t="s">
        <v>1465</v>
      </c>
      <c r="D3904" s="16" t="s">
        <v>308</v>
      </c>
      <c r="E3904" s="16" t="n">
        <v>1</v>
      </c>
      <c r="F3904" s="16" t="n">
        <v>206</v>
      </c>
      <c r="G3904" s="16" t="n">
        <v>0.25</v>
      </c>
      <c r="H3904" s="16" t="s">
        <v>39</v>
      </c>
      <c r="I3904" s="16" t="s">
        <v>40</v>
      </c>
      <c r="J3904" s="16" t="n">
        <v>4</v>
      </c>
      <c r="K3904" s="16" t="n">
        <v>5</v>
      </c>
      <c r="L3904" s="16" t="s">
        <v>41</v>
      </c>
      <c r="M3904" s="16" t="str">
        <f aca="false">IF(COUNTIF($A$2:A3904,A3904)&gt;1,"DUPLICATE","")</f>
        <v/>
      </c>
    </row>
    <row r="3905" customFormat="false" ht="15" hidden="false" customHeight="false" outlineLevel="0" collapsed="false">
      <c r="A3905" s="16" t="s">
        <v>5223</v>
      </c>
      <c r="B3905" s="16" t="s">
        <v>5216</v>
      </c>
      <c r="C3905" s="16" t="s">
        <v>785</v>
      </c>
      <c r="D3905" s="16" t="s">
        <v>126</v>
      </c>
      <c r="E3905" s="16" t="n">
        <v>1</v>
      </c>
      <c r="F3905" s="16" t="n">
        <v>396</v>
      </c>
      <c r="G3905" s="16" t="n">
        <v>0.15</v>
      </c>
      <c r="H3905" s="16" t="s">
        <v>89</v>
      </c>
      <c r="I3905" s="16" t="s">
        <v>60</v>
      </c>
      <c r="J3905" s="16" t="n">
        <v>9</v>
      </c>
      <c r="K3905" s="16" t="n">
        <v>3</v>
      </c>
      <c r="L3905" s="16" t="s">
        <v>41</v>
      </c>
      <c r="M3905" s="16" t="str">
        <f aca="false">IF(COUNTIF($A$2:A3905,A3905)&gt;1,"DUPLICATE","")</f>
        <v/>
      </c>
    </row>
    <row r="3906" customFormat="false" ht="15" hidden="false" customHeight="false" outlineLevel="0" collapsed="false">
      <c r="A3906" s="16" t="s">
        <v>5224</v>
      </c>
      <c r="B3906" s="16" t="s">
        <v>5216</v>
      </c>
      <c r="C3906" s="16" t="s">
        <v>2186</v>
      </c>
      <c r="D3906" s="16" t="s">
        <v>229</v>
      </c>
      <c r="E3906" s="16" t="n">
        <v>5</v>
      </c>
      <c r="F3906" s="16" t="n">
        <v>430</v>
      </c>
      <c r="G3906" s="16" t="n">
        <v>0.25</v>
      </c>
      <c r="H3906" s="16" t="s">
        <v>208</v>
      </c>
      <c r="I3906" s="16" t="s">
        <v>47</v>
      </c>
      <c r="J3906" s="16" t="n">
        <v>7</v>
      </c>
      <c r="K3906" s="16" t="n">
        <v>4</v>
      </c>
      <c r="L3906" s="16" t="s">
        <v>41</v>
      </c>
      <c r="M3906" s="16" t="str">
        <f aca="false">IF(COUNTIF($A$2:A3906,A3906)&gt;1,"DUPLICATE","")</f>
        <v/>
      </c>
    </row>
    <row r="3907" customFormat="false" ht="15" hidden="false" customHeight="false" outlineLevel="0" collapsed="false">
      <c r="A3907" s="16" t="s">
        <v>5225</v>
      </c>
      <c r="B3907" s="16" t="s">
        <v>5216</v>
      </c>
      <c r="C3907" s="16" t="s">
        <v>370</v>
      </c>
      <c r="D3907" s="16" t="s">
        <v>393</v>
      </c>
      <c r="E3907" s="16" t="n">
        <v>1</v>
      </c>
      <c r="F3907" s="16" t="s">
        <v>5226</v>
      </c>
      <c r="G3907" s="16" t="n">
        <v>0.1</v>
      </c>
      <c r="H3907" s="16" t="s">
        <v>130</v>
      </c>
      <c r="I3907" s="16" t="s">
        <v>60</v>
      </c>
      <c r="J3907" s="16" t="n">
        <v>5</v>
      </c>
      <c r="K3907" s="16" t="n">
        <v>3</v>
      </c>
      <c r="L3907" s="16" t="s">
        <v>57</v>
      </c>
      <c r="M3907" s="16" t="str">
        <f aca="false">IF(COUNTIF($A$2:A3907,A3907)&gt;1,"DUPLICATE","")</f>
        <v/>
      </c>
    </row>
    <row r="3908" customFormat="false" ht="15" hidden="false" customHeight="false" outlineLevel="0" collapsed="false">
      <c r="A3908" s="16" t="s">
        <v>5227</v>
      </c>
      <c r="B3908" s="16" t="s">
        <v>5216</v>
      </c>
      <c r="C3908" s="16" t="s">
        <v>1142</v>
      </c>
      <c r="D3908" s="16" t="s">
        <v>219</v>
      </c>
      <c r="E3908" s="16" t="n">
        <v>3</v>
      </c>
      <c r="F3908" s="16" t="n">
        <v>1355</v>
      </c>
      <c r="G3908" s="16" t="n">
        <v>0.2</v>
      </c>
      <c r="H3908" s="16" t="s">
        <v>130</v>
      </c>
      <c r="I3908" s="16" t="s">
        <v>40</v>
      </c>
      <c r="J3908" s="16" t="n">
        <v>6</v>
      </c>
      <c r="K3908" s="16" t="n">
        <v>4</v>
      </c>
      <c r="L3908" s="16" t="s">
        <v>41</v>
      </c>
      <c r="M3908" s="16" t="str">
        <f aca="false">IF(COUNTIF($A$2:A3908,A3908)&gt;1,"DUPLICATE","")</f>
        <v/>
      </c>
    </row>
    <row r="3909" customFormat="false" ht="15" hidden="false" customHeight="false" outlineLevel="0" collapsed="false">
      <c r="A3909" s="16" t="s">
        <v>5228</v>
      </c>
      <c r="B3909" s="16" t="s">
        <v>5216</v>
      </c>
      <c r="C3909" s="16" t="s">
        <v>941</v>
      </c>
      <c r="D3909" s="16" t="s">
        <v>139</v>
      </c>
      <c r="E3909" s="16" t="n">
        <v>3</v>
      </c>
      <c r="F3909" s="16" t="n">
        <v>349</v>
      </c>
      <c r="G3909" s="16" t="n">
        <v>0.1</v>
      </c>
      <c r="H3909" s="16" t="s">
        <v>130</v>
      </c>
      <c r="I3909" s="16" t="s">
        <v>71</v>
      </c>
      <c r="J3909" s="16" t="n">
        <v>3</v>
      </c>
      <c r="K3909" s="16" t="n">
        <v>4</v>
      </c>
      <c r="L3909" s="16" t="s">
        <v>41</v>
      </c>
      <c r="M3909" s="16" t="str">
        <f aca="false">IF(COUNTIF($A$2:A3909,A3909)&gt;1,"DUPLICATE","")</f>
        <v/>
      </c>
    </row>
    <row r="3910" customFormat="false" ht="15" hidden="false" customHeight="false" outlineLevel="0" collapsed="false">
      <c r="A3910" s="16" t="s">
        <v>5229</v>
      </c>
      <c r="B3910" s="16" t="s">
        <v>5216</v>
      </c>
      <c r="C3910" s="16" t="s">
        <v>1178</v>
      </c>
      <c r="D3910" s="16" t="s">
        <v>173</v>
      </c>
      <c r="E3910" s="16" t="n">
        <v>1</v>
      </c>
      <c r="F3910" s="16" t="n">
        <v>1227</v>
      </c>
      <c r="G3910" s="16" t="n">
        <v>0.2</v>
      </c>
      <c r="H3910" s="16" t="s">
        <v>70</v>
      </c>
      <c r="I3910" s="16" t="s">
        <v>100</v>
      </c>
      <c r="J3910" s="16" t="n">
        <v>6</v>
      </c>
      <c r="K3910" s="16" t="n">
        <v>2</v>
      </c>
      <c r="L3910" s="16" t="s">
        <v>41</v>
      </c>
      <c r="M3910" s="16" t="str">
        <f aca="false">IF(COUNTIF($A$2:A3910,A3910)&gt;1,"DUPLICATE","")</f>
        <v/>
      </c>
    </row>
    <row r="3911" customFormat="false" ht="15" hidden="false" customHeight="false" outlineLevel="0" collapsed="false">
      <c r="A3911" s="16" t="s">
        <v>5230</v>
      </c>
      <c r="B3911" s="16" t="s">
        <v>5216</v>
      </c>
      <c r="C3911" s="16" t="s">
        <v>943</v>
      </c>
      <c r="D3911" s="16" t="s">
        <v>222</v>
      </c>
      <c r="E3911" s="16" t="n">
        <v>2</v>
      </c>
      <c r="F3911" s="16" t="n">
        <v>1866</v>
      </c>
      <c r="G3911" s="16" t="n">
        <v>0.2</v>
      </c>
      <c r="H3911" s="16" t="s">
        <v>130</v>
      </c>
      <c r="I3911" s="16" t="s">
        <v>60</v>
      </c>
      <c r="J3911" s="16" t="n">
        <v>7</v>
      </c>
      <c r="K3911" s="16" t="n">
        <v>4</v>
      </c>
      <c r="L3911" s="16" t="s">
        <v>41</v>
      </c>
      <c r="M3911" s="16" t="str">
        <f aca="false">IF(COUNTIF($A$2:A3911,A3911)&gt;1,"DUPLICATE","")</f>
        <v/>
      </c>
    </row>
    <row r="3912" customFormat="false" ht="15" hidden="false" customHeight="false" outlineLevel="0" collapsed="false">
      <c r="A3912" s="16" t="s">
        <v>5231</v>
      </c>
      <c r="B3912" s="16" t="s">
        <v>5216</v>
      </c>
      <c r="C3912" s="16" t="s">
        <v>1137</v>
      </c>
      <c r="D3912" s="16" t="s">
        <v>222</v>
      </c>
      <c r="E3912" s="16" t="n">
        <v>2</v>
      </c>
      <c r="F3912" s="16" t="n">
        <v>1950</v>
      </c>
      <c r="G3912" s="16" t="n">
        <v>0.4</v>
      </c>
      <c r="H3912" s="16" t="s">
        <v>67</v>
      </c>
      <c r="I3912" s="16" t="s">
        <v>60</v>
      </c>
      <c r="J3912" s="16" t="n">
        <v>6</v>
      </c>
      <c r="K3912" s="16" t="n">
        <v>3</v>
      </c>
      <c r="L3912" s="16" t="s">
        <v>41</v>
      </c>
      <c r="M3912" s="16" t="str">
        <f aca="false">IF(COUNTIF($A$2:A3912,A3912)&gt;1,"DUPLICATE","")</f>
        <v/>
      </c>
    </row>
    <row r="3913" customFormat="false" ht="15" hidden="false" customHeight="false" outlineLevel="0" collapsed="false">
      <c r="A3913" s="16" t="s">
        <v>5232</v>
      </c>
      <c r="B3913" s="16" t="s">
        <v>5216</v>
      </c>
      <c r="C3913" s="16" t="s">
        <v>1352</v>
      </c>
      <c r="D3913" s="16" t="s">
        <v>88</v>
      </c>
      <c r="E3913" s="16" t="n">
        <v>2</v>
      </c>
      <c r="F3913" s="16" t="n">
        <v>3021</v>
      </c>
      <c r="G3913" s="16" t="n">
        <v>0.2</v>
      </c>
      <c r="H3913" s="16" t="s">
        <v>130</v>
      </c>
      <c r="I3913" s="16" t="s">
        <v>47</v>
      </c>
      <c r="J3913" s="16" t="n">
        <v>5</v>
      </c>
      <c r="K3913" s="16" t="n">
        <v>4</v>
      </c>
      <c r="L3913" s="16" t="s">
        <v>41</v>
      </c>
      <c r="M3913" s="16" t="str">
        <f aca="false">IF(COUNTIF($A$2:A3913,A3913)&gt;1,"DUPLICATE","")</f>
        <v/>
      </c>
    </row>
    <row r="3914" customFormat="false" ht="15" hidden="false" customHeight="false" outlineLevel="0" collapsed="false">
      <c r="A3914" s="16" t="s">
        <v>5233</v>
      </c>
      <c r="B3914" s="16" t="s">
        <v>5216</v>
      </c>
      <c r="C3914" s="16" t="s">
        <v>2118</v>
      </c>
      <c r="D3914" s="16" t="s">
        <v>77</v>
      </c>
      <c r="E3914" s="16" t="n">
        <v>2</v>
      </c>
      <c r="F3914" s="16" t="n">
        <v>364</v>
      </c>
      <c r="G3914" s="16" t="n">
        <v>0.2</v>
      </c>
      <c r="H3914" s="16" t="s">
        <v>39</v>
      </c>
      <c r="I3914" s="16" t="s">
        <v>60</v>
      </c>
      <c r="J3914" s="16" t="n">
        <v>7</v>
      </c>
      <c r="K3914" s="16" t="n">
        <v>3</v>
      </c>
      <c r="L3914" s="16" t="s">
        <v>41</v>
      </c>
      <c r="M3914" s="16" t="str">
        <f aca="false">IF(COUNTIF($A$2:A3914,A3914)&gt;1,"DUPLICATE","")</f>
        <v/>
      </c>
    </row>
    <row r="3915" customFormat="false" ht="15" hidden="false" customHeight="false" outlineLevel="0" collapsed="false">
      <c r="A3915" s="16" t="s">
        <v>5234</v>
      </c>
      <c r="B3915" s="16" t="s">
        <v>5216</v>
      </c>
      <c r="C3915" s="16" t="s">
        <v>2718</v>
      </c>
      <c r="D3915" s="16" t="s">
        <v>259</v>
      </c>
      <c r="E3915" s="16" t="n">
        <v>2</v>
      </c>
      <c r="F3915" s="16" t="n">
        <v>514</v>
      </c>
      <c r="G3915" s="16" t="n">
        <v>0.25</v>
      </c>
      <c r="H3915" s="16" t="s">
        <v>112</v>
      </c>
      <c r="I3915" s="16" t="s">
        <v>60</v>
      </c>
      <c r="J3915" s="16" t="n">
        <v>3</v>
      </c>
      <c r="K3915" s="16"/>
      <c r="L3915" s="16" t="s">
        <v>41</v>
      </c>
      <c r="M3915" s="16" t="str">
        <f aca="false">IF(COUNTIF($A$2:A3915,A3915)&gt;1,"DUPLICATE","")</f>
        <v/>
      </c>
    </row>
    <row r="3916" customFormat="false" ht="15" hidden="false" customHeight="false" outlineLevel="0" collapsed="false">
      <c r="A3916" s="16" t="s">
        <v>5235</v>
      </c>
      <c r="B3916" s="16" t="s">
        <v>5216</v>
      </c>
      <c r="C3916" s="16" t="s">
        <v>400</v>
      </c>
      <c r="D3916" s="16" t="s">
        <v>129</v>
      </c>
      <c r="E3916" s="16" t="n">
        <v>3</v>
      </c>
      <c r="F3916" s="16" t="n">
        <v>619</v>
      </c>
      <c r="G3916" s="16" t="n">
        <v>0.1</v>
      </c>
      <c r="H3916" s="16" t="s">
        <v>112</v>
      </c>
      <c r="I3916" s="16" t="s">
        <v>60</v>
      </c>
      <c r="J3916" s="16" t="n">
        <v>9</v>
      </c>
      <c r="K3916" s="16" t="n">
        <v>2</v>
      </c>
      <c r="L3916" s="16" t="s">
        <v>41</v>
      </c>
      <c r="M3916" s="16" t="str">
        <f aca="false">IF(COUNTIF($A$2:A3916,A3916)&gt;1,"DUPLICATE","")</f>
        <v/>
      </c>
    </row>
    <row r="3917" customFormat="false" ht="15" hidden="false" customHeight="false" outlineLevel="0" collapsed="false">
      <c r="A3917" s="16" t="s">
        <v>5236</v>
      </c>
      <c r="B3917" s="16" t="s">
        <v>5216</v>
      </c>
      <c r="C3917" s="16" t="s">
        <v>3794</v>
      </c>
      <c r="D3917" s="16" t="s">
        <v>216</v>
      </c>
      <c r="E3917" s="16" t="n">
        <v>1</v>
      </c>
      <c r="F3917" s="16" t="n">
        <v>876</v>
      </c>
      <c r="G3917" s="16" t="n">
        <v>0.1</v>
      </c>
      <c r="H3917" s="16" t="s">
        <v>70</v>
      </c>
      <c r="I3917" s="16" t="s">
        <v>71</v>
      </c>
      <c r="J3917" s="16" t="n">
        <v>7</v>
      </c>
      <c r="K3917" s="16" t="n">
        <v>3</v>
      </c>
      <c r="L3917" s="16" t="s">
        <v>57</v>
      </c>
      <c r="M3917" s="16" t="str">
        <f aca="false">IF(COUNTIF($A$2:A3917,A3917)&gt;1,"DUPLICATE","")</f>
        <v/>
      </c>
    </row>
    <row r="3918" customFormat="false" ht="15" hidden="false" customHeight="false" outlineLevel="0" collapsed="false">
      <c r="A3918" s="16" t="s">
        <v>5237</v>
      </c>
      <c r="B3918" s="16" t="s">
        <v>5216</v>
      </c>
      <c r="C3918" s="16" t="s">
        <v>4457</v>
      </c>
      <c r="D3918" s="16" t="s">
        <v>136</v>
      </c>
      <c r="E3918" s="16" t="n">
        <v>3</v>
      </c>
      <c r="F3918" s="16" t="n">
        <v>2244</v>
      </c>
      <c r="G3918" s="16" t="n">
        <v>0.25</v>
      </c>
      <c r="H3918" s="16" t="s">
        <v>39</v>
      </c>
      <c r="I3918" s="16" t="s">
        <v>71</v>
      </c>
      <c r="J3918" s="16" t="n">
        <v>5</v>
      </c>
      <c r="K3918" s="16" t="n">
        <v>3</v>
      </c>
      <c r="L3918" s="16" t="s">
        <v>57</v>
      </c>
      <c r="M3918" s="16" t="str">
        <f aca="false">IF(COUNTIF($A$2:A3918,A3918)&gt;1,"DUPLICATE","")</f>
        <v/>
      </c>
    </row>
    <row r="3919" customFormat="false" ht="15" hidden="false" customHeight="false" outlineLevel="0" collapsed="false">
      <c r="A3919" s="16" t="s">
        <v>5238</v>
      </c>
      <c r="B3919" s="16" t="s">
        <v>5216</v>
      </c>
      <c r="C3919" s="16" t="s">
        <v>316</v>
      </c>
      <c r="D3919" s="16" t="s">
        <v>77</v>
      </c>
      <c r="E3919" s="16" t="n">
        <v>2</v>
      </c>
      <c r="F3919" s="16" t="n">
        <v>336</v>
      </c>
      <c r="G3919" s="16" t="n">
        <v>0.2</v>
      </c>
      <c r="H3919" s="16" t="s">
        <v>81</v>
      </c>
      <c r="I3919" s="16" t="s">
        <v>60</v>
      </c>
      <c r="J3919" s="16" t="n">
        <v>4</v>
      </c>
      <c r="K3919" s="16" t="n">
        <v>4</v>
      </c>
      <c r="L3919" s="16" t="s">
        <v>41</v>
      </c>
      <c r="M3919" s="16" t="str">
        <f aca="false">IF(COUNTIF($A$2:A3919,A3919)&gt;1,"DUPLICATE","")</f>
        <v/>
      </c>
    </row>
    <row r="3920" customFormat="false" ht="15" hidden="false" customHeight="false" outlineLevel="0" collapsed="false">
      <c r="A3920" s="16" t="s">
        <v>5239</v>
      </c>
      <c r="B3920" s="16" t="s">
        <v>5216</v>
      </c>
      <c r="C3920" s="16" t="s">
        <v>1552</v>
      </c>
      <c r="D3920" s="16" t="s">
        <v>108</v>
      </c>
      <c r="E3920" s="16" t="n">
        <v>1</v>
      </c>
      <c r="F3920" s="16" t="n">
        <v>3449</v>
      </c>
      <c r="G3920" s="16" t="n">
        <v>0.1</v>
      </c>
      <c r="H3920" s="16" t="s">
        <v>70</v>
      </c>
      <c r="I3920" s="16" t="s">
        <v>40</v>
      </c>
      <c r="J3920" s="16" t="n">
        <v>5</v>
      </c>
      <c r="K3920" s="16" t="n">
        <v>5</v>
      </c>
      <c r="L3920" s="16" t="s">
        <v>41</v>
      </c>
      <c r="M3920" s="16" t="str">
        <f aca="false">IF(COUNTIF($A$2:A3920,A3920)&gt;1,"DUPLICATE","")</f>
        <v/>
      </c>
    </row>
    <row r="3921" customFormat="false" ht="15" hidden="false" customHeight="false" outlineLevel="0" collapsed="false">
      <c r="A3921" s="16" t="s">
        <v>5240</v>
      </c>
      <c r="B3921" s="16" t="s">
        <v>5216</v>
      </c>
      <c r="C3921" s="16" t="s">
        <v>2152</v>
      </c>
      <c r="D3921" s="16" t="s">
        <v>51</v>
      </c>
      <c r="E3921" s="16" t="n">
        <v>3</v>
      </c>
      <c r="F3921" s="16" t="n">
        <v>2212</v>
      </c>
      <c r="G3921" s="16" t="n">
        <v>0.15</v>
      </c>
      <c r="H3921" s="16" t="s">
        <v>81</v>
      </c>
      <c r="I3921" s="16" t="s">
        <v>71</v>
      </c>
      <c r="J3921" s="16" t="n">
        <v>7</v>
      </c>
      <c r="K3921" s="16" t="n">
        <v>5</v>
      </c>
      <c r="L3921" s="16" t="s">
        <v>41</v>
      </c>
      <c r="M3921" s="16" t="str">
        <f aca="false">IF(COUNTIF($A$2:A3921,A3921)&gt;1,"DUPLICATE","")</f>
        <v/>
      </c>
    </row>
    <row r="3922" customFormat="false" ht="15" hidden="false" customHeight="false" outlineLevel="0" collapsed="false">
      <c r="A3922" s="16" t="s">
        <v>5241</v>
      </c>
      <c r="B3922" s="16" t="s">
        <v>5216</v>
      </c>
      <c r="C3922" s="16" t="s">
        <v>1276</v>
      </c>
      <c r="D3922" s="16" t="s">
        <v>63</v>
      </c>
      <c r="E3922" s="16" t="n">
        <v>1</v>
      </c>
      <c r="F3922" s="16" t="n">
        <v>1494</v>
      </c>
      <c r="G3922" s="16" t="n">
        <v>0.15</v>
      </c>
      <c r="H3922" s="16" t="s">
        <v>39</v>
      </c>
      <c r="I3922" s="16" t="s">
        <v>40</v>
      </c>
      <c r="J3922" s="16" t="n">
        <v>5</v>
      </c>
      <c r="K3922" s="16" t="n">
        <v>4</v>
      </c>
      <c r="L3922" s="16" t="s">
        <v>41</v>
      </c>
      <c r="M3922" s="16" t="str">
        <f aca="false">IF(COUNTIF($A$2:A3922,A3922)&gt;1,"DUPLICATE","")</f>
        <v/>
      </c>
    </row>
    <row r="3923" customFormat="false" ht="15" hidden="false" customHeight="false" outlineLevel="0" collapsed="false">
      <c r="A3923" s="16" t="s">
        <v>5242</v>
      </c>
      <c r="B3923" s="16" t="s">
        <v>5216</v>
      </c>
      <c r="C3923" s="16" t="s">
        <v>1310</v>
      </c>
      <c r="D3923" s="16" t="s">
        <v>92</v>
      </c>
      <c r="E3923" s="16" t="n">
        <v>2</v>
      </c>
      <c r="F3923" s="16" t="n">
        <v>3877</v>
      </c>
      <c r="G3923" s="16" t="n">
        <v>0.4</v>
      </c>
      <c r="H3923" s="16" t="s">
        <v>46</v>
      </c>
      <c r="I3923" s="16" t="s">
        <v>40</v>
      </c>
      <c r="J3923" s="16" t="n">
        <v>3</v>
      </c>
      <c r="K3923" s="16" t="n">
        <v>5</v>
      </c>
      <c r="L3923" s="16" t="s">
        <v>41</v>
      </c>
      <c r="M3923" s="16" t="str">
        <f aca="false">IF(COUNTIF($A$2:A3923,A3923)&gt;1,"DUPLICATE","")</f>
        <v/>
      </c>
    </row>
    <row r="3924" customFormat="false" ht="15" hidden="false" customHeight="false" outlineLevel="0" collapsed="false">
      <c r="A3924" s="16" t="s">
        <v>5243</v>
      </c>
      <c r="B3924" s="16" t="s">
        <v>5244</v>
      </c>
      <c r="C3924" s="16" t="s">
        <v>1473</v>
      </c>
      <c r="D3924" s="16" t="s">
        <v>308</v>
      </c>
      <c r="E3924" s="16" t="n">
        <v>2</v>
      </c>
      <c r="F3924" s="16" t="n">
        <v>208</v>
      </c>
      <c r="G3924" s="16" t="n">
        <v>0.1</v>
      </c>
      <c r="H3924" s="16" t="s">
        <v>112</v>
      </c>
      <c r="I3924" s="16" t="s">
        <v>60</v>
      </c>
      <c r="J3924" s="16" t="n">
        <v>6</v>
      </c>
      <c r="K3924" s="16" t="n">
        <v>3</v>
      </c>
      <c r="L3924" s="16" t="s">
        <v>41</v>
      </c>
      <c r="M3924" s="16" t="str">
        <f aca="false">IF(COUNTIF($A$2:A3924,A3924)&gt;1,"DUPLICATE","")</f>
        <v/>
      </c>
    </row>
    <row r="3925" customFormat="false" ht="15" hidden="false" customHeight="false" outlineLevel="0" collapsed="false">
      <c r="A3925" s="16" t="s">
        <v>5245</v>
      </c>
      <c r="B3925" s="16" t="s">
        <v>5244</v>
      </c>
      <c r="C3925" s="16" t="s">
        <v>2895</v>
      </c>
      <c r="D3925" s="16" t="s">
        <v>63</v>
      </c>
      <c r="E3925" s="16" t="n">
        <v>1</v>
      </c>
      <c r="F3925" s="16" t="n">
        <v>1462</v>
      </c>
      <c r="G3925" s="16" t="n">
        <v>0.1</v>
      </c>
      <c r="H3925" s="16" t="s">
        <v>89</v>
      </c>
      <c r="I3925" s="16" t="s">
        <v>47</v>
      </c>
      <c r="J3925" s="16" t="n">
        <v>5</v>
      </c>
      <c r="K3925" s="16" t="n">
        <v>4</v>
      </c>
      <c r="L3925" s="16" t="s">
        <v>41</v>
      </c>
      <c r="M3925" s="16" t="str">
        <f aca="false">IF(COUNTIF($A$2:A3925,A3925)&gt;1,"DUPLICATE","")</f>
        <v/>
      </c>
    </row>
    <row r="3926" customFormat="false" ht="15" hidden="false" customHeight="false" outlineLevel="0" collapsed="false">
      <c r="A3926" s="16" t="s">
        <v>5246</v>
      </c>
      <c r="B3926" s="16" t="s">
        <v>5244</v>
      </c>
      <c r="C3926" s="16" t="s">
        <v>65</v>
      </c>
      <c r="D3926" s="16" t="s">
        <v>229</v>
      </c>
      <c r="E3926" s="16" t="n">
        <v>2</v>
      </c>
      <c r="F3926" s="16" t="n">
        <v>428</v>
      </c>
      <c r="G3926" s="16" t="n">
        <v>0.1</v>
      </c>
      <c r="H3926" s="16" t="s">
        <v>67</v>
      </c>
      <c r="I3926" s="16"/>
      <c r="J3926" s="16" t="n">
        <v>4</v>
      </c>
      <c r="K3926" s="16" t="n">
        <v>3</v>
      </c>
      <c r="L3926" s="16" t="s">
        <v>41</v>
      </c>
      <c r="M3926" s="16" t="str">
        <f aca="false">IF(COUNTIF($A$2:A3926,A3926)&gt;1,"DUPLICATE","")</f>
        <v/>
      </c>
    </row>
    <row r="3927" customFormat="false" ht="15" hidden="false" customHeight="false" outlineLevel="0" collapsed="false">
      <c r="A3927" s="16" t="s">
        <v>5247</v>
      </c>
      <c r="B3927" s="16" t="s">
        <v>5244</v>
      </c>
      <c r="C3927" s="16" t="s">
        <v>1068</v>
      </c>
      <c r="D3927" s="16" t="s">
        <v>341</v>
      </c>
      <c r="E3927" s="16" t="n">
        <v>3</v>
      </c>
      <c r="F3927" s="16" t="n">
        <v>1068</v>
      </c>
      <c r="G3927" s="16" t="n">
        <v>0.25</v>
      </c>
      <c r="H3927" s="16" t="s">
        <v>46</v>
      </c>
      <c r="I3927" s="16" t="s">
        <v>60</v>
      </c>
      <c r="J3927" s="16" t="n">
        <v>4</v>
      </c>
      <c r="K3927" s="16" t="n">
        <v>4</v>
      </c>
      <c r="L3927" s="16" t="s">
        <v>41</v>
      </c>
      <c r="M3927" s="16" t="str">
        <f aca="false">IF(COUNTIF($A$2:A3927,A3927)&gt;1,"DUPLICATE","")</f>
        <v/>
      </c>
    </row>
    <row r="3928" customFormat="false" ht="15" hidden="false" customHeight="false" outlineLevel="0" collapsed="false">
      <c r="A3928" s="16" t="s">
        <v>5248</v>
      </c>
      <c r="B3928" s="16" t="s">
        <v>5244</v>
      </c>
      <c r="C3928" s="16" t="s">
        <v>1672</v>
      </c>
      <c r="D3928" s="16" t="s">
        <v>341</v>
      </c>
      <c r="E3928" s="16" t="n">
        <v>1</v>
      </c>
      <c r="F3928" s="16" t="n">
        <v>1065</v>
      </c>
      <c r="G3928" s="16" t="n">
        <v>0.1</v>
      </c>
      <c r="H3928" s="16" t="s">
        <v>130</v>
      </c>
      <c r="I3928" s="16" t="s">
        <v>60</v>
      </c>
      <c r="J3928" s="16" t="n">
        <v>6</v>
      </c>
      <c r="K3928" s="16" t="n">
        <v>4</v>
      </c>
      <c r="L3928" s="16" t="s">
        <v>41</v>
      </c>
      <c r="M3928" s="16" t="str">
        <f aca="false">IF(COUNTIF($A$2:A3928,A3928)&gt;1,"DUPLICATE","")</f>
        <v/>
      </c>
    </row>
    <row r="3929" customFormat="false" ht="15" hidden="false" customHeight="false" outlineLevel="0" collapsed="false">
      <c r="A3929" s="16" t="s">
        <v>5249</v>
      </c>
      <c r="B3929" s="16" t="s">
        <v>5244</v>
      </c>
      <c r="C3929" s="16" t="s">
        <v>374</v>
      </c>
      <c r="D3929" s="16" t="s">
        <v>262</v>
      </c>
      <c r="E3929" s="16" t="n">
        <v>1</v>
      </c>
      <c r="F3929" s="16" t="n">
        <v>783</v>
      </c>
      <c r="G3929" s="16" t="n">
        <v>0.15</v>
      </c>
      <c r="H3929" s="16" t="s">
        <v>112</v>
      </c>
      <c r="I3929" s="16" t="s">
        <v>71</v>
      </c>
      <c r="J3929" s="16" t="n">
        <v>4</v>
      </c>
      <c r="K3929" s="16" t="n">
        <v>4</v>
      </c>
      <c r="L3929" s="16" t="s">
        <v>41</v>
      </c>
      <c r="M3929" s="16" t="str">
        <f aca="false">IF(COUNTIF($A$2:A3929,A3929)&gt;1,"DUPLICATE","")</f>
        <v/>
      </c>
    </row>
    <row r="3930" customFormat="false" ht="15" hidden="false" customHeight="false" outlineLevel="0" collapsed="false">
      <c r="A3930" s="16" t="s">
        <v>5250</v>
      </c>
      <c r="B3930" s="16" t="s">
        <v>5244</v>
      </c>
      <c r="C3930" s="16" t="s">
        <v>398</v>
      </c>
      <c r="D3930" s="16" t="s">
        <v>126</v>
      </c>
      <c r="E3930" s="16" t="n">
        <v>2</v>
      </c>
      <c r="F3930" s="16" t="n">
        <v>398</v>
      </c>
      <c r="G3930" s="16" t="n">
        <v>0.3</v>
      </c>
      <c r="H3930" s="16" t="s">
        <v>39</v>
      </c>
      <c r="I3930" s="16" t="s">
        <v>71</v>
      </c>
      <c r="J3930" s="16" t="n">
        <v>5</v>
      </c>
      <c r="K3930" s="16" t="n">
        <v>3</v>
      </c>
      <c r="L3930" s="16" t="s">
        <v>41</v>
      </c>
      <c r="M3930" s="16" t="str">
        <f aca="false">IF(COUNTIF($A$2:A3930,A3930)&gt;1,"DUPLICATE","")</f>
        <v/>
      </c>
    </row>
    <row r="3931" customFormat="false" ht="15" hidden="false" customHeight="false" outlineLevel="0" collapsed="false">
      <c r="A3931" s="16" t="s">
        <v>5251</v>
      </c>
      <c r="B3931" s="16" t="s">
        <v>5244</v>
      </c>
      <c r="C3931" s="16" t="s">
        <v>370</v>
      </c>
      <c r="D3931" s="16" t="s">
        <v>721</v>
      </c>
      <c r="E3931" s="16" t="n">
        <v>4</v>
      </c>
      <c r="F3931" s="16" t="n">
        <v>523</v>
      </c>
      <c r="G3931" s="16" t="n">
        <v>0.15</v>
      </c>
      <c r="H3931" s="16" t="s">
        <v>130</v>
      </c>
      <c r="I3931" s="16" t="s">
        <v>47</v>
      </c>
      <c r="J3931" s="16" t="n">
        <v>5</v>
      </c>
      <c r="K3931" s="16"/>
      <c r="L3931" s="16" t="s">
        <v>41</v>
      </c>
      <c r="M3931" s="16" t="str">
        <f aca="false">IF(COUNTIF($A$2:A3931,A3931)&gt;1,"DUPLICATE","")</f>
        <v/>
      </c>
    </row>
    <row r="3932" customFormat="false" ht="15" hidden="false" customHeight="false" outlineLevel="0" collapsed="false">
      <c r="A3932" s="16" t="s">
        <v>5252</v>
      </c>
      <c r="B3932" s="16" t="s">
        <v>5244</v>
      </c>
      <c r="C3932" s="16" t="s">
        <v>3794</v>
      </c>
      <c r="D3932" s="16" t="s">
        <v>232</v>
      </c>
      <c r="E3932" s="16" t="n">
        <v>1</v>
      </c>
      <c r="F3932" s="16" t="n">
        <v>2074</v>
      </c>
      <c r="G3932" s="16" t="n">
        <v>0.1</v>
      </c>
      <c r="H3932" s="16" t="s">
        <v>70</v>
      </c>
      <c r="I3932" s="16" t="s">
        <v>71</v>
      </c>
      <c r="J3932" s="16" t="n">
        <v>5</v>
      </c>
      <c r="K3932" s="16" t="n">
        <v>4</v>
      </c>
      <c r="L3932" s="16" t="s">
        <v>41</v>
      </c>
      <c r="M3932" s="16" t="str">
        <f aca="false">IF(COUNTIF($A$2:A3932,A3932)&gt;1,"DUPLICATE","")</f>
        <v/>
      </c>
    </row>
    <row r="3933" customFormat="false" ht="15" hidden="false" customHeight="false" outlineLevel="0" collapsed="false">
      <c r="A3933" s="16" t="s">
        <v>5253</v>
      </c>
      <c r="B3933" s="16" t="s">
        <v>5244</v>
      </c>
      <c r="C3933" s="16" t="s">
        <v>470</v>
      </c>
      <c r="D3933" s="16" t="s">
        <v>84</v>
      </c>
      <c r="E3933" s="16" t="n">
        <v>1</v>
      </c>
      <c r="F3933" s="16" t="n">
        <v>256</v>
      </c>
      <c r="G3933" s="16" t="n">
        <v>0.2</v>
      </c>
      <c r="H3933" s="16" t="s">
        <v>655</v>
      </c>
      <c r="I3933" s="16" t="s">
        <v>60</v>
      </c>
      <c r="J3933" s="16" t="n">
        <v>4</v>
      </c>
      <c r="K3933" s="16" t="n">
        <v>4</v>
      </c>
      <c r="L3933" s="16" t="s">
        <v>41</v>
      </c>
      <c r="M3933" s="16" t="str">
        <f aca="false">IF(COUNTIF($A$2:A3933,A3933)&gt;1,"DUPLICATE","")</f>
        <v/>
      </c>
    </row>
    <row r="3934" customFormat="false" ht="15" hidden="false" customHeight="false" outlineLevel="0" collapsed="false">
      <c r="A3934" s="16" t="s">
        <v>5254</v>
      </c>
      <c r="B3934" s="16" t="s">
        <v>5244</v>
      </c>
      <c r="C3934" s="16" t="s">
        <v>1222</v>
      </c>
      <c r="D3934" s="16" t="s">
        <v>170</v>
      </c>
      <c r="E3934" s="16" t="n">
        <v>2</v>
      </c>
      <c r="F3934" s="16" t="n">
        <v>3307</v>
      </c>
      <c r="G3934" s="16" t="n">
        <v>0.3</v>
      </c>
      <c r="H3934" s="16" t="s">
        <v>46</v>
      </c>
      <c r="I3934" s="16" t="s">
        <v>71</v>
      </c>
      <c r="J3934" s="16" t="n">
        <v>6</v>
      </c>
      <c r="K3934" s="16" t="n">
        <v>3</v>
      </c>
      <c r="L3934" s="16" t="s">
        <v>57</v>
      </c>
      <c r="M3934" s="16" t="str">
        <f aca="false">IF(COUNTIF($A$2:A3934,A3934)&gt;1,"DUPLICATE","")</f>
        <v/>
      </c>
    </row>
    <row r="3935" customFormat="false" ht="15" hidden="false" customHeight="false" outlineLevel="0" collapsed="false">
      <c r="A3935" s="16" t="s">
        <v>5255</v>
      </c>
      <c r="B3935" s="16" t="s">
        <v>5244</v>
      </c>
      <c r="C3935" s="16" t="s">
        <v>1672</v>
      </c>
      <c r="D3935" s="16" t="s">
        <v>136</v>
      </c>
      <c r="E3935" s="16" t="n">
        <v>2</v>
      </c>
      <c r="F3935" s="16" t="n">
        <v>2281</v>
      </c>
      <c r="G3935" s="16" t="n">
        <v>0.25</v>
      </c>
      <c r="H3935" s="16" t="s">
        <v>130</v>
      </c>
      <c r="I3935" s="16" t="s">
        <v>60</v>
      </c>
      <c r="J3935" s="16" t="n">
        <v>5</v>
      </c>
      <c r="K3935" s="16" t="n">
        <v>5</v>
      </c>
      <c r="L3935" s="16" t="s">
        <v>41</v>
      </c>
      <c r="M3935" s="16" t="str">
        <f aca="false">IF(COUNTIF($A$2:A3935,A3935)&gt;1,"DUPLICATE","")</f>
        <v/>
      </c>
    </row>
    <row r="3936" customFormat="false" ht="15" hidden="false" customHeight="false" outlineLevel="0" collapsed="false">
      <c r="A3936" s="16" t="s">
        <v>5256</v>
      </c>
      <c r="B3936" s="16" t="s">
        <v>5244</v>
      </c>
      <c r="C3936" s="16" t="s">
        <v>505</v>
      </c>
      <c r="D3936" s="16" t="s">
        <v>225</v>
      </c>
      <c r="E3936" s="16" t="n">
        <v>2</v>
      </c>
      <c r="F3936" s="16" t="n">
        <v>404</v>
      </c>
      <c r="G3936" s="16" t="n">
        <v>0.1</v>
      </c>
      <c r="H3936" s="16" t="s">
        <v>130</v>
      </c>
      <c r="I3936" s="16"/>
      <c r="J3936" s="16" t="n">
        <v>6</v>
      </c>
      <c r="K3936" s="16" t="n">
        <v>4</v>
      </c>
      <c r="L3936" s="16" t="s">
        <v>41</v>
      </c>
      <c r="M3936" s="16" t="str">
        <f aca="false">IF(COUNTIF($A$2:A3936,A3936)&gt;1,"DUPLICATE","")</f>
        <v/>
      </c>
    </row>
    <row r="3937" customFormat="false" ht="15" hidden="false" customHeight="false" outlineLevel="0" collapsed="false">
      <c r="A3937" s="16" t="s">
        <v>5257</v>
      </c>
      <c r="B3937" s="16" t="s">
        <v>5244</v>
      </c>
      <c r="C3937" s="16" t="s">
        <v>243</v>
      </c>
      <c r="D3937" s="16" t="s">
        <v>129</v>
      </c>
      <c r="E3937" s="16" t="n">
        <v>1</v>
      </c>
      <c r="F3937" s="16" t="n">
        <v>617</v>
      </c>
      <c r="G3937" s="16" t="n">
        <v>0.2</v>
      </c>
      <c r="H3937" s="16" t="s">
        <v>67</v>
      </c>
      <c r="I3937" s="16" t="s">
        <v>40</v>
      </c>
      <c r="J3937" s="16" t="n">
        <v>4</v>
      </c>
      <c r="K3937" s="16" t="n">
        <v>5</v>
      </c>
      <c r="L3937" s="16" t="s">
        <v>41</v>
      </c>
      <c r="M3937" s="16" t="str">
        <f aca="false">IF(COUNTIF($A$2:A3937,A3937)&gt;1,"DUPLICATE","")</f>
        <v/>
      </c>
    </row>
    <row r="3938" customFormat="false" ht="15" hidden="false" customHeight="false" outlineLevel="0" collapsed="false">
      <c r="A3938" s="16" t="s">
        <v>5258</v>
      </c>
      <c r="B3938" s="16" t="s">
        <v>5244</v>
      </c>
      <c r="C3938" s="16" t="s">
        <v>971</v>
      </c>
      <c r="D3938" s="16" t="s">
        <v>203</v>
      </c>
      <c r="E3938" s="16" t="n">
        <v>1</v>
      </c>
      <c r="F3938" s="16" t="n">
        <v>2498</v>
      </c>
      <c r="G3938" s="16" t="n">
        <v>0.1</v>
      </c>
      <c r="H3938" s="16" t="s">
        <v>39</v>
      </c>
      <c r="I3938" s="16" t="s">
        <v>40</v>
      </c>
      <c r="J3938" s="16" t="n">
        <v>6</v>
      </c>
      <c r="K3938" s="16" t="n">
        <v>4</v>
      </c>
      <c r="L3938" s="16" t="s">
        <v>41</v>
      </c>
      <c r="M3938" s="16" t="str">
        <f aca="false">IF(COUNTIF($A$2:A3938,A3938)&gt;1,"DUPLICATE","")</f>
        <v/>
      </c>
    </row>
    <row r="3939" customFormat="false" ht="15" hidden="false" customHeight="false" outlineLevel="0" collapsed="false">
      <c r="A3939" s="16" t="s">
        <v>5259</v>
      </c>
      <c r="B3939" s="16" t="s">
        <v>5244</v>
      </c>
      <c r="C3939" s="16" t="s">
        <v>2133</v>
      </c>
      <c r="D3939" s="16" t="s">
        <v>63</v>
      </c>
      <c r="E3939" s="16" t="n">
        <v>1</v>
      </c>
      <c r="F3939" s="16" t="n">
        <v>1552</v>
      </c>
      <c r="G3939" s="16" t="n">
        <v>0.15</v>
      </c>
      <c r="H3939" s="16" t="s">
        <v>67</v>
      </c>
      <c r="I3939" s="16" t="s">
        <v>40</v>
      </c>
      <c r="J3939" s="16" t="n">
        <v>3</v>
      </c>
      <c r="K3939" s="16" t="n">
        <v>5</v>
      </c>
      <c r="L3939" s="16" t="s">
        <v>41</v>
      </c>
      <c r="M3939" s="16" t="str">
        <f aca="false">IF(COUNTIF($A$2:A3939,A3939)&gt;1,"DUPLICATE","")</f>
        <v/>
      </c>
    </row>
    <row r="3940" customFormat="false" ht="15" hidden="false" customHeight="false" outlineLevel="0" collapsed="false">
      <c r="A3940" s="16" t="s">
        <v>5260</v>
      </c>
      <c r="B3940" s="16" t="s">
        <v>5244</v>
      </c>
      <c r="C3940" s="16" t="s">
        <v>1008</v>
      </c>
      <c r="D3940" s="16" t="s">
        <v>232</v>
      </c>
      <c r="E3940" s="16" t="n">
        <v>3</v>
      </c>
      <c r="F3940" s="16" t="n">
        <v>1907</v>
      </c>
      <c r="G3940" s="16" t="n">
        <v>0.1</v>
      </c>
      <c r="H3940" s="16" t="s">
        <v>208</v>
      </c>
      <c r="I3940" s="16" t="s">
        <v>60</v>
      </c>
      <c r="J3940" s="16" t="n">
        <v>7</v>
      </c>
      <c r="K3940" s="16" t="n">
        <v>3</v>
      </c>
      <c r="L3940" s="16" t="s">
        <v>41</v>
      </c>
      <c r="M3940" s="16" t="str">
        <f aca="false">IF(COUNTIF($A$2:A3940,A3940)&gt;1,"DUPLICATE","")</f>
        <v/>
      </c>
    </row>
    <row r="3941" customFormat="false" ht="15" hidden="false" customHeight="false" outlineLevel="0" collapsed="false">
      <c r="A3941" s="16" t="s">
        <v>5261</v>
      </c>
      <c r="B3941" s="16" t="s">
        <v>5244</v>
      </c>
      <c r="C3941" s="16" t="s">
        <v>549</v>
      </c>
      <c r="D3941" s="16" t="s">
        <v>216</v>
      </c>
      <c r="E3941" s="16" t="n">
        <v>1</v>
      </c>
      <c r="F3941" s="16" t="n">
        <v>907</v>
      </c>
      <c r="G3941" s="16" t="n">
        <v>0.15</v>
      </c>
      <c r="H3941" s="16" t="s">
        <v>39</v>
      </c>
      <c r="I3941" s="16" t="s">
        <v>40</v>
      </c>
      <c r="J3941" s="16" t="n">
        <v>5</v>
      </c>
      <c r="K3941" s="16" t="n">
        <v>5</v>
      </c>
      <c r="L3941" s="16" t="s">
        <v>41</v>
      </c>
      <c r="M3941" s="16" t="str">
        <f aca="false">IF(COUNTIF($A$2:A3941,A3941)&gt;1,"DUPLICATE","")</f>
        <v/>
      </c>
    </row>
    <row r="3942" customFormat="false" ht="15" hidden="false" customHeight="false" outlineLevel="0" collapsed="false">
      <c r="A3942" s="16" t="s">
        <v>5262</v>
      </c>
      <c r="B3942" s="16" t="s">
        <v>5244</v>
      </c>
      <c r="C3942" s="16" t="s">
        <v>207</v>
      </c>
      <c r="D3942" s="16" t="s">
        <v>721</v>
      </c>
      <c r="E3942" s="16" t="n">
        <v>2</v>
      </c>
      <c r="F3942" s="16" t="n">
        <v>519</v>
      </c>
      <c r="G3942" s="16" t="n">
        <v>0.25</v>
      </c>
      <c r="H3942" s="16" t="s">
        <v>208</v>
      </c>
      <c r="I3942" s="16" t="s">
        <v>47</v>
      </c>
      <c r="J3942" s="16" t="n">
        <v>5</v>
      </c>
      <c r="K3942" s="16" t="n">
        <v>3</v>
      </c>
      <c r="L3942" s="16" t="s">
        <v>41</v>
      </c>
      <c r="M3942" s="16" t="str">
        <f aca="false">IF(COUNTIF($A$2:A3942,A3942)&gt;1,"DUPLICATE","")</f>
        <v/>
      </c>
    </row>
    <row r="3943" customFormat="false" ht="15" hidden="false" customHeight="false" outlineLevel="0" collapsed="false">
      <c r="A3943" s="16" t="s">
        <v>5263</v>
      </c>
      <c r="B3943" s="16" t="s">
        <v>5244</v>
      </c>
      <c r="C3943" s="16" t="s">
        <v>3243</v>
      </c>
      <c r="D3943" s="16" t="s">
        <v>51</v>
      </c>
      <c r="E3943" s="16" t="n">
        <v>1</v>
      </c>
      <c r="F3943" s="16" t="n">
        <v>2281</v>
      </c>
      <c r="G3943" s="16" t="n">
        <v>0.2</v>
      </c>
      <c r="H3943" s="16" t="s">
        <v>56</v>
      </c>
      <c r="I3943" s="16" t="s">
        <v>60</v>
      </c>
      <c r="J3943" s="16" t="n">
        <v>5</v>
      </c>
      <c r="K3943" s="16" t="n">
        <v>4</v>
      </c>
      <c r="L3943" s="16" t="s">
        <v>41</v>
      </c>
      <c r="M3943" s="16" t="str">
        <f aca="false">IF(COUNTIF($A$2:A3943,A3943)&gt;1,"DUPLICATE","")</f>
        <v/>
      </c>
    </row>
    <row r="3944" customFormat="false" ht="15" hidden="false" customHeight="false" outlineLevel="0" collapsed="false">
      <c r="A3944" s="16" t="s">
        <v>5264</v>
      </c>
      <c r="B3944" s="16" t="s">
        <v>5244</v>
      </c>
      <c r="C3944" s="16" t="s">
        <v>877</v>
      </c>
      <c r="D3944" s="16" t="s">
        <v>639</v>
      </c>
      <c r="E3944" s="16" t="n">
        <v>1</v>
      </c>
      <c r="F3944" s="16" t="n">
        <v>765</v>
      </c>
      <c r="G3944" s="16" t="n">
        <v>0.2</v>
      </c>
      <c r="H3944" s="16" t="s">
        <v>39</v>
      </c>
      <c r="I3944" s="16" t="s">
        <v>40</v>
      </c>
      <c r="J3944" s="16" t="n">
        <v>4</v>
      </c>
      <c r="K3944" s="16" t="n">
        <v>4</v>
      </c>
      <c r="L3944" s="16" t="s">
        <v>41</v>
      </c>
      <c r="M3944" s="16" t="str">
        <f aca="false">IF(COUNTIF($A$2:A3944,A3944)&gt;1,"DUPLICATE","")</f>
        <v/>
      </c>
    </row>
    <row r="3945" customFormat="false" ht="15" hidden="false" customHeight="false" outlineLevel="0" collapsed="false">
      <c r="A3945" s="16" t="s">
        <v>5265</v>
      </c>
      <c r="B3945" s="16" t="s">
        <v>5244</v>
      </c>
      <c r="C3945" s="16" t="s">
        <v>485</v>
      </c>
      <c r="D3945" s="16" t="s">
        <v>219</v>
      </c>
      <c r="E3945" s="16" t="n">
        <v>2</v>
      </c>
      <c r="F3945" s="16" t="n">
        <v>1249</v>
      </c>
      <c r="G3945" s="16" t="n">
        <v>0.1</v>
      </c>
      <c r="H3945" s="16" t="s">
        <v>81</v>
      </c>
      <c r="I3945" s="16" t="s">
        <v>60</v>
      </c>
      <c r="J3945" s="16" t="n">
        <v>6</v>
      </c>
      <c r="K3945" s="16" t="n">
        <v>4</v>
      </c>
      <c r="L3945" s="16" t="s">
        <v>41</v>
      </c>
      <c r="M3945" s="16" t="str">
        <f aca="false">IF(COUNTIF($A$2:A3945,A3945)&gt;1,"DUPLICATE","")</f>
        <v/>
      </c>
    </row>
    <row r="3946" customFormat="false" ht="15" hidden="false" customHeight="false" outlineLevel="0" collapsed="false">
      <c r="A3946" s="16" t="s">
        <v>5266</v>
      </c>
      <c r="B3946" s="16" t="s">
        <v>5244</v>
      </c>
      <c r="C3946" s="16" t="s">
        <v>245</v>
      </c>
      <c r="D3946" s="16" t="s">
        <v>225</v>
      </c>
      <c r="E3946" s="16" t="n">
        <v>2</v>
      </c>
      <c r="F3946" s="16" t="n">
        <v>401</v>
      </c>
      <c r="G3946" s="16" t="n">
        <v>0.1</v>
      </c>
      <c r="H3946" s="16" t="s">
        <v>39</v>
      </c>
      <c r="I3946" s="16" t="s">
        <v>40</v>
      </c>
      <c r="J3946" s="16" t="n">
        <v>5</v>
      </c>
      <c r="K3946" s="16" t="n">
        <v>3</v>
      </c>
      <c r="L3946" s="16" t="s">
        <v>57</v>
      </c>
      <c r="M3946" s="16" t="str">
        <f aca="false">IF(COUNTIF($A$2:A3946,A3946)&gt;1,"DUPLICATE","")</f>
        <v/>
      </c>
    </row>
    <row r="3947" customFormat="false" ht="15" hidden="false" customHeight="false" outlineLevel="0" collapsed="false">
      <c r="A3947" s="16" t="s">
        <v>5267</v>
      </c>
      <c r="B3947" s="16" t="s">
        <v>5244</v>
      </c>
      <c r="C3947" s="16" t="s">
        <v>507</v>
      </c>
      <c r="D3947" s="16" t="s">
        <v>203</v>
      </c>
      <c r="E3947" s="16" t="n">
        <v>2</v>
      </c>
      <c r="F3947" s="16" t="n">
        <v>2489</v>
      </c>
      <c r="G3947" s="16" t="n">
        <v>0.1</v>
      </c>
      <c r="H3947" s="16" t="s">
        <v>56</v>
      </c>
      <c r="I3947" s="16" t="s">
        <v>100</v>
      </c>
      <c r="J3947" s="16" t="n">
        <v>6</v>
      </c>
      <c r="K3947" s="16" t="n">
        <v>3</v>
      </c>
      <c r="L3947" s="16" t="s">
        <v>57</v>
      </c>
      <c r="M3947" s="16" t="str">
        <f aca="false">IF(COUNTIF($A$2:A3947,A3947)&gt;1,"DUPLICATE","")</f>
        <v/>
      </c>
    </row>
    <row r="3948" customFormat="false" ht="15" hidden="false" customHeight="false" outlineLevel="0" collapsed="false">
      <c r="A3948" s="16" t="s">
        <v>5268</v>
      </c>
      <c r="B3948" s="16" t="s">
        <v>5244</v>
      </c>
      <c r="C3948" s="16" t="s">
        <v>5269</v>
      </c>
      <c r="D3948" s="16" t="s">
        <v>222</v>
      </c>
      <c r="E3948" s="16" t="n">
        <v>2</v>
      </c>
      <c r="F3948" s="16" t="n">
        <v>1892</v>
      </c>
      <c r="G3948" s="16" t="n">
        <v>0.1</v>
      </c>
      <c r="H3948" s="16" t="s">
        <v>39</v>
      </c>
      <c r="I3948" s="16" t="s">
        <v>47</v>
      </c>
      <c r="J3948" s="16" t="n">
        <v>3</v>
      </c>
      <c r="K3948" s="16" t="n">
        <v>3</v>
      </c>
      <c r="L3948" s="16" t="s">
        <v>41</v>
      </c>
      <c r="M3948" s="16" t="str">
        <f aca="false">IF(COUNTIF($A$2:A3948,A3948)&gt;1,"DUPLICATE","")</f>
        <v/>
      </c>
    </row>
    <row r="3949" customFormat="false" ht="15" hidden="false" customHeight="false" outlineLevel="0" collapsed="false">
      <c r="A3949" s="16" t="s">
        <v>5270</v>
      </c>
      <c r="B3949" s="16" t="s">
        <v>5244</v>
      </c>
      <c r="C3949" s="16" t="s">
        <v>1278</v>
      </c>
      <c r="D3949" s="16" t="s">
        <v>219</v>
      </c>
      <c r="E3949" s="16" t="n">
        <v>1</v>
      </c>
      <c r="F3949" s="16" t="n">
        <v>1274</v>
      </c>
      <c r="G3949" s="16" t="n">
        <v>0.1</v>
      </c>
      <c r="H3949" s="16" t="s">
        <v>89</v>
      </c>
      <c r="I3949" s="16" t="s">
        <v>40</v>
      </c>
      <c r="J3949" s="16" t="n">
        <v>4</v>
      </c>
      <c r="K3949" s="16" t="n">
        <v>4</v>
      </c>
      <c r="L3949" s="16" t="s">
        <v>41</v>
      </c>
      <c r="M3949" s="16" t="str">
        <f aca="false">IF(COUNTIF($A$2:A3949,A3949)&gt;1,"DUPLICATE","")</f>
        <v/>
      </c>
    </row>
    <row r="3950" customFormat="false" ht="15" hidden="false" customHeight="false" outlineLevel="0" collapsed="false">
      <c r="A3950" s="16" t="s">
        <v>5271</v>
      </c>
      <c r="B3950" s="16" t="s">
        <v>5244</v>
      </c>
      <c r="C3950" s="16" t="s">
        <v>2346</v>
      </c>
      <c r="D3950" s="16" t="s">
        <v>119</v>
      </c>
      <c r="E3950" s="16" t="n">
        <v>1</v>
      </c>
      <c r="F3950" s="16" t="n">
        <v>242</v>
      </c>
      <c r="G3950" s="16" t="n">
        <v>0.3</v>
      </c>
      <c r="H3950" s="16" t="s">
        <v>70</v>
      </c>
      <c r="I3950" s="16" t="s">
        <v>40</v>
      </c>
      <c r="J3950" s="16" t="n">
        <v>5</v>
      </c>
      <c r="K3950" s="16" t="n">
        <v>2</v>
      </c>
      <c r="L3950" s="16" t="s">
        <v>57</v>
      </c>
      <c r="M3950" s="16" t="str">
        <f aca="false">IF(COUNTIF($A$2:A3950,A3950)&gt;1,"DUPLICATE","")</f>
        <v/>
      </c>
    </row>
    <row r="3951" customFormat="false" ht="15" hidden="false" customHeight="false" outlineLevel="0" collapsed="false">
      <c r="A3951" s="16" t="s">
        <v>5272</v>
      </c>
      <c r="B3951" s="16" t="s">
        <v>5244</v>
      </c>
      <c r="C3951" s="16" t="s">
        <v>231</v>
      </c>
      <c r="D3951" s="16" t="s">
        <v>142</v>
      </c>
      <c r="E3951" s="16" t="n">
        <v>1</v>
      </c>
      <c r="F3951" s="16" t="n">
        <v>609</v>
      </c>
      <c r="G3951" s="16" t="n">
        <v>0.1</v>
      </c>
      <c r="H3951" s="16" t="s">
        <v>112</v>
      </c>
      <c r="I3951" s="16" t="s">
        <v>123</v>
      </c>
      <c r="J3951" s="16" t="n">
        <v>3</v>
      </c>
      <c r="K3951" s="16" t="n">
        <v>4</v>
      </c>
      <c r="L3951" s="16" t="s">
        <v>41</v>
      </c>
      <c r="M3951" s="16" t="str">
        <f aca="false">IF(COUNTIF($A$2:A3951,A3951)&gt;1,"DUPLICATE","")</f>
        <v/>
      </c>
    </row>
    <row r="3952" customFormat="false" ht="15" hidden="false" customHeight="false" outlineLevel="0" collapsed="false">
      <c r="A3952" s="16" t="s">
        <v>5273</v>
      </c>
      <c r="B3952" s="16" t="s">
        <v>5244</v>
      </c>
      <c r="C3952" s="16" t="s">
        <v>1176</v>
      </c>
      <c r="D3952" s="16" t="s">
        <v>133</v>
      </c>
      <c r="E3952" s="16" t="n">
        <v>2</v>
      </c>
      <c r="F3952" s="16" t="n">
        <v>601</v>
      </c>
      <c r="G3952" s="16" t="n">
        <v>0.1</v>
      </c>
      <c r="H3952" s="16" t="s">
        <v>39</v>
      </c>
      <c r="I3952" s="16" t="s">
        <v>71</v>
      </c>
      <c r="J3952" s="16" t="n">
        <v>4</v>
      </c>
      <c r="K3952" s="16" t="n">
        <v>4</v>
      </c>
      <c r="L3952" s="16" t="s">
        <v>41</v>
      </c>
      <c r="M3952" s="16" t="str">
        <f aca="false">IF(COUNTIF($A$2:A3952,A3952)&gt;1,"DUPLICATE","")</f>
        <v/>
      </c>
    </row>
    <row r="3953" customFormat="false" ht="15" hidden="false" customHeight="false" outlineLevel="0" collapsed="false">
      <c r="A3953" s="16" t="s">
        <v>5274</v>
      </c>
      <c r="B3953" s="16" t="s">
        <v>5244</v>
      </c>
      <c r="C3953" s="16" t="s">
        <v>151</v>
      </c>
      <c r="D3953" s="16" t="s">
        <v>95</v>
      </c>
      <c r="E3953" s="16" t="n">
        <v>2</v>
      </c>
      <c r="F3953" s="16" t="n">
        <v>1479</v>
      </c>
      <c r="G3953" s="16" t="n">
        <v>0.15</v>
      </c>
      <c r="H3953" s="16" t="s">
        <v>527</v>
      </c>
      <c r="I3953" s="16" t="s">
        <v>71</v>
      </c>
      <c r="J3953" s="16" t="n">
        <v>3</v>
      </c>
      <c r="K3953" s="16" t="n">
        <v>5</v>
      </c>
      <c r="L3953" s="16" t="s">
        <v>41</v>
      </c>
      <c r="M3953" s="16" t="str">
        <f aca="false">IF(COUNTIF($A$2:A3953,A3953)&gt;1,"DUPLICATE","")</f>
        <v/>
      </c>
    </row>
    <row r="3954" customFormat="false" ht="15" hidden="false" customHeight="false" outlineLevel="0" collapsed="false">
      <c r="A3954" s="16" t="s">
        <v>5275</v>
      </c>
      <c r="B3954" s="16" t="s">
        <v>5244</v>
      </c>
      <c r="C3954" s="16" t="s">
        <v>4920</v>
      </c>
      <c r="D3954" s="16" t="s">
        <v>222</v>
      </c>
      <c r="E3954" s="16" t="n">
        <v>1</v>
      </c>
      <c r="F3954" s="16" t="n">
        <v>1963</v>
      </c>
      <c r="G3954" s="16" t="n">
        <v>0.2</v>
      </c>
      <c r="H3954" s="16" t="s">
        <v>130</v>
      </c>
      <c r="I3954" s="16" t="s">
        <v>60</v>
      </c>
      <c r="J3954" s="16" t="n">
        <v>3</v>
      </c>
      <c r="K3954" s="16" t="n">
        <v>4</v>
      </c>
      <c r="L3954" s="16" t="s">
        <v>41</v>
      </c>
      <c r="M3954" s="16" t="str">
        <f aca="false">IF(COUNTIF($A$2:A3954,A3954)&gt;1,"DUPLICATE","")</f>
        <v/>
      </c>
    </row>
    <row r="3955" customFormat="false" ht="15" hidden="false" customHeight="false" outlineLevel="0" collapsed="false">
      <c r="A3955" s="16" t="s">
        <v>5276</v>
      </c>
      <c r="B3955" s="16" t="s">
        <v>5244</v>
      </c>
      <c r="C3955" s="16" t="s">
        <v>1068</v>
      </c>
      <c r="D3955" s="16" t="s">
        <v>80</v>
      </c>
      <c r="E3955" s="16" t="n">
        <v>2</v>
      </c>
      <c r="F3955" s="16" t="n">
        <v>1561</v>
      </c>
      <c r="G3955" s="16" t="n">
        <v>0.3</v>
      </c>
      <c r="H3955" s="16" t="s">
        <v>46</v>
      </c>
      <c r="I3955" s="16" t="s">
        <v>71</v>
      </c>
      <c r="J3955" s="16" t="n">
        <v>5</v>
      </c>
      <c r="K3955" s="16"/>
      <c r="L3955" s="16" t="s">
        <v>41</v>
      </c>
      <c r="M3955" s="16" t="str">
        <f aca="false">IF(COUNTIF($A$2:A3955,A3955)&gt;1,"DUPLICATE","")</f>
        <v/>
      </c>
    </row>
    <row r="3956" customFormat="false" ht="15" hidden="false" customHeight="false" outlineLevel="0" collapsed="false">
      <c r="A3956" s="16" t="s">
        <v>5277</v>
      </c>
      <c r="B3956" s="16" t="s">
        <v>5244</v>
      </c>
      <c r="C3956" s="16" t="s">
        <v>1634</v>
      </c>
      <c r="D3956" s="16" t="s">
        <v>254</v>
      </c>
      <c r="E3956" s="16" t="n">
        <v>1</v>
      </c>
      <c r="F3956" s="16" t="n">
        <v>1013</v>
      </c>
      <c r="G3956" s="16" t="n">
        <v>0.1</v>
      </c>
      <c r="H3956" s="16" t="s">
        <v>130</v>
      </c>
      <c r="I3956" s="16" t="s">
        <v>100</v>
      </c>
      <c r="J3956" s="16" t="n">
        <v>6</v>
      </c>
      <c r="K3956" s="16" t="n">
        <v>3</v>
      </c>
      <c r="L3956" s="16" t="s">
        <v>57</v>
      </c>
      <c r="M3956" s="16" t="str">
        <f aca="false">IF(COUNTIF($A$2:A3956,A3956)&gt;1,"DUPLICATE","")</f>
        <v/>
      </c>
    </row>
    <row r="3957" customFormat="false" ht="15" hidden="false" customHeight="false" outlineLevel="0" collapsed="false">
      <c r="A3957" s="16" t="s">
        <v>5278</v>
      </c>
      <c r="B3957" s="16" t="s">
        <v>5244</v>
      </c>
      <c r="C3957" s="16" t="s">
        <v>1034</v>
      </c>
      <c r="D3957" s="16" t="s">
        <v>308</v>
      </c>
      <c r="E3957" s="16" t="n">
        <v>1</v>
      </c>
      <c r="F3957" s="16" t="n">
        <v>208</v>
      </c>
      <c r="G3957" s="16" t="n">
        <v>0.15</v>
      </c>
      <c r="H3957" s="16" t="s">
        <v>130</v>
      </c>
      <c r="I3957" s="16" t="s">
        <v>100</v>
      </c>
      <c r="J3957" s="16" t="n">
        <v>5</v>
      </c>
      <c r="K3957" s="16" t="n">
        <v>4</v>
      </c>
      <c r="L3957" s="16" t="s">
        <v>41</v>
      </c>
      <c r="M3957" s="16" t="str">
        <f aca="false">IF(COUNTIF($A$2:A3957,A3957)&gt;1,"DUPLICATE","")</f>
        <v/>
      </c>
    </row>
    <row r="3958" customFormat="false" ht="15" hidden="false" customHeight="false" outlineLevel="0" collapsed="false">
      <c r="A3958" s="16" t="s">
        <v>5279</v>
      </c>
      <c r="B3958" s="16" t="s">
        <v>5244</v>
      </c>
      <c r="C3958" s="16" t="s">
        <v>1081</v>
      </c>
      <c r="D3958" s="16" t="s">
        <v>222</v>
      </c>
      <c r="E3958" s="16" t="n">
        <v>2</v>
      </c>
      <c r="F3958" s="16" t="n">
        <v>1908</v>
      </c>
      <c r="G3958" s="16" t="n">
        <v>0.4</v>
      </c>
      <c r="H3958" s="16" t="s">
        <v>161</v>
      </c>
      <c r="I3958" s="16" t="s">
        <v>40</v>
      </c>
      <c r="J3958" s="16" t="n">
        <v>3</v>
      </c>
      <c r="K3958" s="16" t="n">
        <v>5</v>
      </c>
      <c r="L3958" s="16" t="s">
        <v>41</v>
      </c>
      <c r="M3958" s="16" t="str">
        <f aca="false">IF(COUNTIF($A$2:A3958,A3958)&gt;1,"DUPLICATE","")</f>
        <v/>
      </c>
    </row>
    <row r="3959" customFormat="false" ht="15" hidden="false" customHeight="false" outlineLevel="0" collapsed="false">
      <c r="A3959" s="16" t="s">
        <v>5280</v>
      </c>
      <c r="B3959" s="16" t="s">
        <v>5244</v>
      </c>
      <c r="C3959" s="16" t="s">
        <v>159</v>
      </c>
      <c r="D3959" s="16" t="s">
        <v>341</v>
      </c>
      <c r="E3959" s="16" t="n">
        <v>4</v>
      </c>
      <c r="F3959" s="16" t="n">
        <v>1123</v>
      </c>
      <c r="G3959" s="16" t="n">
        <v>0.2</v>
      </c>
      <c r="H3959" s="16" t="s">
        <v>81</v>
      </c>
      <c r="I3959" s="16" t="s">
        <v>47</v>
      </c>
      <c r="J3959" s="16" t="n">
        <v>4</v>
      </c>
      <c r="K3959" s="16" t="n">
        <v>5</v>
      </c>
      <c r="L3959" s="16" t="s">
        <v>41</v>
      </c>
      <c r="M3959" s="16" t="str">
        <f aca="false">IF(COUNTIF($A$2:A3959,A3959)&gt;1,"DUPLICATE","")</f>
        <v/>
      </c>
    </row>
    <row r="3960" customFormat="false" ht="15" hidden="false" customHeight="false" outlineLevel="0" collapsed="false">
      <c r="A3960" s="16" t="s">
        <v>5281</v>
      </c>
      <c r="B3960" s="16" t="s">
        <v>5244</v>
      </c>
      <c r="C3960" s="16" t="s">
        <v>2367</v>
      </c>
      <c r="D3960" s="16" t="s">
        <v>45</v>
      </c>
      <c r="E3960" s="16" t="n">
        <v>3</v>
      </c>
      <c r="F3960" s="16" t="n">
        <v>301</v>
      </c>
      <c r="G3960" s="16" t="n">
        <v>0.4</v>
      </c>
      <c r="H3960" s="16" t="s">
        <v>130</v>
      </c>
      <c r="I3960" s="16" t="s">
        <v>47</v>
      </c>
      <c r="J3960" s="16" t="n">
        <v>6</v>
      </c>
      <c r="K3960" s="16" t="n">
        <v>5</v>
      </c>
      <c r="L3960" s="16" t="s">
        <v>41</v>
      </c>
      <c r="M3960" s="16" t="str">
        <f aca="false">IF(COUNTIF($A$2:A3960,A3960)&gt;1,"DUPLICATE","")</f>
        <v/>
      </c>
    </row>
    <row r="3961" customFormat="false" ht="15" hidden="false" customHeight="false" outlineLevel="0" collapsed="false">
      <c r="A3961" s="16" t="s">
        <v>5282</v>
      </c>
      <c r="B3961" s="16" t="s">
        <v>5283</v>
      </c>
      <c r="C3961" s="16" t="s">
        <v>476</v>
      </c>
      <c r="D3961" s="16" t="s">
        <v>203</v>
      </c>
      <c r="E3961" s="16" t="n">
        <v>2</v>
      </c>
      <c r="F3961" s="16" t="n">
        <v>2385</v>
      </c>
      <c r="G3961" s="16" t="n">
        <v>0.3</v>
      </c>
      <c r="H3961" s="16" t="s">
        <v>46</v>
      </c>
      <c r="I3961" s="16" t="s">
        <v>71</v>
      </c>
      <c r="J3961" s="16" t="n">
        <v>4</v>
      </c>
      <c r="K3961" s="16" t="n">
        <v>5</v>
      </c>
      <c r="L3961" s="16" t="s">
        <v>41</v>
      </c>
      <c r="M3961" s="16" t="str">
        <f aca="false">IF(COUNTIF($A$2:A3961,A3961)&gt;1,"DUPLICATE","")</f>
        <v/>
      </c>
    </row>
    <row r="3962" customFormat="false" ht="15" hidden="false" customHeight="false" outlineLevel="0" collapsed="false">
      <c r="A3962" s="16" t="s">
        <v>5284</v>
      </c>
      <c r="B3962" s="16" t="s">
        <v>5283</v>
      </c>
      <c r="C3962" s="16" t="s">
        <v>448</v>
      </c>
      <c r="D3962" s="16" t="s">
        <v>133</v>
      </c>
      <c r="E3962" s="16" t="n">
        <v>2</v>
      </c>
      <c r="F3962" s="16" t="n">
        <v>606</v>
      </c>
      <c r="G3962" s="16" t="n">
        <v>0.1</v>
      </c>
      <c r="H3962" s="16" t="s">
        <v>89</v>
      </c>
      <c r="I3962" s="16" t="s">
        <v>60</v>
      </c>
      <c r="J3962" s="16" t="n">
        <v>3</v>
      </c>
      <c r="K3962" s="16" t="n">
        <v>5</v>
      </c>
      <c r="L3962" s="16" t="s">
        <v>41</v>
      </c>
      <c r="M3962" s="16" t="str">
        <f aca="false">IF(COUNTIF($A$2:A3962,A3962)&gt;1,"DUPLICATE","")</f>
        <v/>
      </c>
    </row>
    <row r="3963" customFormat="false" ht="15" hidden="false" customHeight="false" outlineLevel="0" collapsed="false">
      <c r="A3963" s="16" t="s">
        <v>5285</v>
      </c>
      <c r="B3963" s="16" t="s">
        <v>5283</v>
      </c>
      <c r="C3963" s="16" t="s">
        <v>2567</v>
      </c>
      <c r="D3963" s="16" t="s">
        <v>108</v>
      </c>
      <c r="E3963" s="16" t="n">
        <v>2</v>
      </c>
      <c r="F3963" s="16" t="n">
        <v>3668</v>
      </c>
      <c r="G3963" s="16" t="n">
        <v>0.1</v>
      </c>
      <c r="H3963" s="16" t="s">
        <v>81</v>
      </c>
      <c r="I3963" s="16" t="s">
        <v>40</v>
      </c>
      <c r="J3963" s="16" t="n">
        <v>3</v>
      </c>
      <c r="K3963" s="16" t="n">
        <v>4</v>
      </c>
      <c r="L3963" s="16" t="s">
        <v>41</v>
      </c>
      <c r="M3963" s="16" t="str">
        <f aca="false">IF(COUNTIF($A$2:A3963,A3963)&gt;1,"DUPLICATE","")</f>
        <v/>
      </c>
    </row>
    <row r="3964" customFormat="false" ht="15" hidden="false" customHeight="false" outlineLevel="0" collapsed="false">
      <c r="A3964" s="16" t="s">
        <v>5286</v>
      </c>
      <c r="B3964" s="16" t="s">
        <v>5283</v>
      </c>
      <c r="C3964" s="16" t="s">
        <v>762</v>
      </c>
      <c r="D3964" s="16" t="s">
        <v>105</v>
      </c>
      <c r="E3964" s="16" t="n">
        <v>1</v>
      </c>
      <c r="F3964" s="16" t="n">
        <v>416</v>
      </c>
      <c r="G3964" s="16" t="n">
        <v>0.15</v>
      </c>
      <c r="H3964" s="16" t="s">
        <v>67</v>
      </c>
      <c r="I3964" s="16" t="s">
        <v>60</v>
      </c>
      <c r="J3964" s="16" t="n">
        <v>5</v>
      </c>
      <c r="K3964" s="16" t="n">
        <v>4</v>
      </c>
      <c r="L3964" s="16" t="s">
        <v>41</v>
      </c>
      <c r="M3964" s="16" t="str">
        <f aca="false">IF(COUNTIF($A$2:A3964,A3964)&gt;1,"DUPLICATE","")</f>
        <v/>
      </c>
    </row>
    <row r="3965" customFormat="false" ht="15" hidden="false" customHeight="false" outlineLevel="0" collapsed="false">
      <c r="A3965" s="16" t="s">
        <v>5287</v>
      </c>
      <c r="B3965" s="16" t="s">
        <v>5283</v>
      </c>
      <c r="C3965" s="16" t="s">
        <v>2375</v>
      </c>
      <c r="D3965" s="16" t="s">
        <v>66</v>
      </c>
      <c r="E3965" s="16" t="n">
        <v>1</v>
      </c>
      <c r="F3965" s="16" t="n">
        <v>14324</v>
      </c>
      <c r="G3965" s="16" t="n">
        <v>0.2</v>
      </c>
      <c r="H3965" s="16" t="s">
        <v>52</v>
      </c>
      <c r="I3965" s="16" t="s">
        <v>71</v>
      </c>
      <c r="J3965" s="16" t="n">
        <v>5</v>
      </c>
      <c r="K3965" s="16" t="n">
        <v>4</v>
      </c>
      <c r="L3965" s="16" t="s">
        <v>41</v>
      </c>
      <c r="M3965" s="16" t="str">
        <f aca="false">IF(COUNTIF($A$2:A3965,A3965)&gt;1,"DUPLICATE","")</f>
        <v/>
      </c>
    </row>
    <row r="3966" customFormat="false" ht="15" hidden="false" customHeight="false" outlineLevel="0" collapsed="false">
      <c r="A3966" s="16" t="s">
        <v>5288</v>
      </c>
      <c r="B3966" s="16" t="s">
        <v>5283</v>
      </c>
      <c r="C3966" s="16" t="s">
        <v>450</v>
      </c>
      <c r="D3966" s="16" t="s">
        <v>254</v>
      </c>
      <c r="E3966" s="16" t="n">
        <v>2</v>
      </c>
      <c r="F3966" s="16" t="n">
        <v>997</v>
      </c>
      <c r="G3966" s="16" t="n">
        <v>0.2</v>
      </c>
      <c r="H3966" s="16" t="s">
        <v>130</v>
      </c>
      <c r="I3966" s="16" t="s">
        <v>71</v>
      </c>
      <c r="J3966" s="16" t="n">
        <v>3</v>
      </c>
      <c r="K3966" s="16" t="n">
        <v>5</v>
      </c>
      <c r="L3966" s="16" t="s">
        <v>41</v>
      </c>
      <c r="M3966" s="16" t="str">
        <f aca="false">IF(COUNTIF($A$2:A3966,A3966)&gt;1,"DUPLICATE","")</f>
        <v/>
      </c>
    </row>
    <row r="3967" customFormat="false" ht="15" hidden="false" customHeight="false" outlineLevel="0" collapsed="false">
      <c r="A3967" s="16" t="s">
        <v>5289</v>
      </c>
      <c r="B3967" s="16" t="s">
        <v>5283</v>
      </c>
      <c r="C3967" s="16" t="s">
        <v>169</v>
      </c>
      <c r="D3967" s="16" t="s">
        <v>129</v>
      </c>
      <c r="E3967" s="16" t="n">
        <v>2</v>
      </c>
      <c r="F3967" s="16" t="n">
        <v>628</v>
      </c>
      <c r="G3967" s="16" t="n">
        <v>0.2</v>
      </c>
      <c r="H3967" s="16" t="s">
        <v>112</v>
      </c>
      <c r="I3967" s="16" t="s">
        <v>60</v>
      </c>
      <c r="J3967" s="16" t="n">
        <v>4</v>
      </c>
      <c r="K3967" s="16"/>
      <c r="L3967" s="16" t="s">
        <v>41</v>
      </c>
      <c r="M3967" s="16" t="str">
        <f aca="false">IF(COUNTIF($A$2:A3967,A3967)&gt;1,"DUPLICATE","")</f>
        <v/>
      </c>
    </row>
    <row r="3968" customFormat="false" ht="15" hidden="false" customHeight="false" outlineLevel="0" collapsed="false">
      <c r="A3968" s="16" t="s">
        <v>5290</v>
      </c>
      <c r="B3968" s="16" t="s">
        <v>5283</v>
      </c>
      <c r="C3968" s="16" t="s">
        <v>2231</v>
      </c>
      <c r="D3968" s="16" t="s">
        <v>179</v>
      </c>
      <c r="E3968" s="16" t="n">
        <v>1</v>
      </c>
      <c r="F3968" s="16" t="n">
        <v>2400</v>
      </c>
      <c r="G3968" s="16" t="n">
        <v>0.15</v>
      </c>
      <c r="H3968" s="16" t="s">
        <v>39</v>
      </c>
      <c r="I3968" s="16" t="s">
        <v>40</v>
      </c>
      <c r="J3968" s="16" t="n">
        <v>7</v>
      </c>
      <c r="K3968" s="16" t="n">
        <v>3</v>
      </c>
      <c r="L3968" s="16" t="s">
        <v>41</v>
      </c>
      <c r="M3968" s="16" t="str">
        <f aca="false">IF(COUNTIF($A$2:A3968,A3968)&gt;1,"DUPLICATE","")</f>
        <v/>
      </c>
    </row>
    <row r="3969" customFormat="false" ht="15" hidden="false" customHeight="false" outlineLevel="0" collapsed="false">
      <c r="A3969" s="16" t="s">
        <v>5291</v>
      </c>
      <c r="B3969" s="16" t="s">
        <v>5283</v>
      </c>
      <c r="C3969" s="16" t="s">
        <v>2478</v>
      </c>
      <c r="D3969" s="16" t="s">
        <v>63</v>
      </c>
      <c r="E3969" s="16" t="n">
        <v>3</v>
      </c>
      <c r="F3969" s="16" t="n">
        <v>1491</v>
      </c>
      <c r="G3969" s="16" t="n">
        <v>0.3</v>
      </c>
      <c r="H3969" s="16" t="s">
        <v>112</v>
      </c>
      <c r="I3969" s="16" t="s">
        <v>47</v>
      </c>
      <c r="J3969" s="16" t="n">
        <v>5</v>
      </c>
      <c r="K3969" s="16" t="n">
        <v>4</v>
      </c>
      <c r="L3969" s="16" t="s">
        <v>41</v>
      </c>
      <c r="M3969" s="16" t="str">
        <f aca="false">IF(COUNTIF($A$2:A3969,A3969)&gt;1,"DUPLICATE","")</f>
        <v/>
      </c>
    </row>
    <row r="3970" customFormat="false" ht="15" hidden="false" customHeight="false" outlineLevel="0" collapsed="false">
      <c r="A3970" s="16" t="s">
        <v>5292</v>
      </c>
      <c r="B3970" s="16" t="s">
        <v>5283</v>
      </c>
      <c r="C3970" s="16" t="s">
        <v>238</v>
      </c>
      <c r="D3970" s="16" t="s">
        <v>440</v>
      </c>
      <c r="E3970" s="16" t="n">
        <v>2</v>
      </c>
      <c r="F3970" s="16" t="n">
        <v>1408</v>
      </c>
      <c r="G3970" s="16" t="n">
        <v>0.4</v>
      </c>
      <c r="H3970" s="16" t="s">
        <v>70</v>
      </c>
      <c r="I3970" s="16" t="s">
        <v>60</v>
      </c>
      <c r="J3970" s="16" t="n">
        <v>6</v>
      </c>
      <c r="K3970" s="16" t="n">
        <v>4</v>
      </c>
      <c r="L3970" s="16" t="s">
        <v>57</v>
      </c>
      <c r="M3970" s="16" t="str">
        <f aca="false">IF(COUNTIF($A$2:A3970,A3970)&gt;1,"DUPLICATE","")</f>
        <v/>
      </c>
    </row>
    <row r="3971" customFormat="false" ht="15" hidden="false" customHeight="false" outlineLevel="0" collapsed="false">
      <c r="A3971" s="16" t="s">
        <v>5293</v>
      </c>
      <c r="B3971" s="16" t="s">
        <v>5283</v>
      </c>
      <c r="C3971" s="16" t="s">
        <v>2560</v>
      </c>
      <c r="D3971" s="16" t="s">
        <v>191</v>
      </c>
      <c r="E3971" s="16" t="n">
        <v>2</v>
      </c>
      <c r="F3971" s="16" t="n">
        <v>407</v>
      </c>
      <c r="G3971" s="16" t="n">
        <v>0.1</v>
      </c>
      <c r="H3971" s="16" t="s">
        <v>70</v>
      </c>
      <c r="I3971" s="16" t="s">
        <v>40</v>
      </c>
      <c r="J3971" s="16" t="n">
        <v>6</v>
      </c>
      <c r="K3971" s="16" t="n">
        <v>4</v>
      </c>
      <c r="L3971" s="16" t="s">
        <v>41</v>
      </c>
      <c r="M3971" s="16" t="str">
        <f aca="false">IF(COUNTIF($A$2:A3971,A3971)&gt;1,"DUPLICATE","")</f>
        <v/>
      </c>
    </row>
    <row r="3972" customFormat="false" ht="15" hidden="false" customHeight="false" outlineLevel="0" collapsed="false">
      <c r="A3972" s="16" t="s">
        <v>5294</v>
      </c>
      <c r="B3972" s="16" t="s">
        <v>5283</v>
      </c>
      <c r="C3972" s="16" t="s">
        <v>1776</v>
      </c>
      <c r="D3972" s="16" t="s">
        <v>412</v>
      </c>
      <c r="E3972" s="16" t="n">
        <v>2</v>
      </c>
      <c r="F3972" s="16" t="n">
        <v>1038</v>
      </c>
      <c r="G3972" s="16" t="n">
        <v>0.3</v>
      </c>
      <c r="H3972" s="16" t="s">
        <v>39</v>
      </c>
      <c r="I3972" s="16" t="s">
        <v>71</v>
      </c>
      <c r="J3972" s="16" t="n">
        <v>4</v>
      </c>
      <c r="K3972" s="16" t="n">
        <v>4</v>
      </c>
      <c r="L3972" s="16" t="s">
        <v>41</v>
      </c>
      <c r="M3972" s="16" t="str">
        <f aca="false">IF(COUNTIF($A$2:A3972,A3972)&gt;1,"DUPLICATE","")</f>
        <v/>
      </c>
    </row>
    <row r="3973" customFormat="false" ht="15" hidden="false" customHeight="false" outlineLevel="0" collapsed="false">
      <c r="A3973" s="16" t="s">
        <v>5295</v>
      </c>
      <c r="B3973" s="16" t="s">
        <v>5283</v>
      </c>
      <c r="C3973" s="16" t="s">
        <v>249</v>
      </c>
      <c r="D3973" s="16" t="s">
        <v>45</v>
      </c>
      <c r="E3973" s="16" t="n">
        <v>2</v>
      </c>
      <c r="F3973" s="16" t="n">
        <v>296</v>
      </c>
      <c r="G3973" s="16" t="n">
        <v>0.15</v>
      </c>
      <c r="H3973" s="16" t="s">
        <v>46</v>
      </c>
      <c r="I3973" s="16" t="s">
        <v>71</v>
      </c>
      <c r="J3973" s="16" t="n">
        <v>3</v>
      </c>
      <c r="K3973" s="16" t="n">
        <v>4</v>
      </c>
      <c r="L3973" s="16" t="s">
        <v>41</v>
      </c>
      <c r="M3973" s="16" t="str">
        <f aca="false">IF(COUNTIF($A$2:A3973,A3973)&gt;1,"DUPLICATE","")</f>
        <v/>
      </c>
    </row>
    <row r="3974" customFormat="false" ht="15" hidden="false" customHeight="false" outlineLevel="0" collapsed="false">
      <c r="A3974" s="16" t="s">
        <v>5296</v>
      </c>
      <c r="B3974" s="16" t="s">
        <v>5297</v>
      </c>
      <c r="C3974" s="16" t="s">
        <v>644</v>
      </c>
      <c r="D3974" s="16" t="s">
        <v>45</v>
      </c>
      <c r="E3974" s="16" t="n">
        <v>3</v>
      </c>
      <c r="F3974" s="16" t="n">
        <v>295</v>
      </c>
      <c r="G3974" s="16" t="n">
        <v>0.25</v>
      </c>
      <c r="H3974" s="16" t="s">
        <v>70</v>
      </c>
      <c r="I3974" s="16" t="s">
        <v>60</v>
      </c>
      <c r="J3974" s="16" t="n">
        <v>5</v>
      </c>
      <c r="K3974" s="16" t="n">
        <v>5</v>
      </c>
      <c r="L3974" s="16" t="s">
        <v>41</v>
      </c>
      <c r="M3974" s="16" t="str">
        <f aca="false">IF(COUNTIF($A$2:A3974,A3974)&gt;1,"DUPLICATE","")</f>
        <v/>
      </c>
    </row>
    <row r="3975" customFormat="false" ht="15" hidden="false" customHeight="false" outlineLevel="0" collapsed="false">
      <c r="A3975" s="16" t="s">
        <v>5298</v>
      </c>
      <c r="B3975" s="16" t="s">
        <v>5283</v>
      </c>
      <c r="C3975" s="16" t="s">
        <v>1352</v>
      </c>
      <c r="D3975" s="16" t="s">
        <v>165</v>
      </c>
      <c r="E3975" s="16" t="n">
        <v>2</v>
      </c>
      <c r="F3975" s="16" t="n">
        <v>893</v>
      </c>
      <c r="G3975" s="16" t="n">
        <v>0.25</v>
      </c>
      <c r="H3975" s="16" t="s">
        <v>208</v>
      </c>
      <c r="I3975" s="16" t="s">
        <v>71</v>
      </c>
      <c r="J3975" s="16" t="n">
        <v>7</v>
      </c>
      <c r="K3975" s="16" t="n">
        <v>4</v>
      </c>
      <c r="L3975" s="16" t="s">
        <v>41</v>
      </c>
      <c r="M3975" s="16" t="str">
        <f aca="false">IF(COUNTIF($A$2:A3975,A3975)&gt;1,"DUPLICATE","")</f>
        <v/>
      </c>
    </row>
    <row r="3976" customFormat="false" ht="15" hidden="false" customHeight="false" outlineLevel="0" collapsed="false">
      <c r="A3976" s="16" t="s">
        <v>5299</v>
      </c>
      <c r="B3976" s="16" t="s">
        <v>5283</v>
      </c>
      <c r="C3976" s="16" t="s">
        <v>37</v>
      </c>
      <c r="D3976" s="16" t="s">
        <v>173</v>
      </c>
      <c r="E3976" s="16" t="n">
        <v>1</v>
      </c>
      <c r="F3976" s="16" t="n">
        <v>1167</v>
      </c>
      <c r="G3976" s="16" t="n">
        <v>0.15</v>
      </c>
      <c r="H3976" s="16" t="s">
        <v>39</v>
      </c>
      <c r="I3976" s="16" t="s">
        <v>60</v>
      </c>
      <c r="J3976" s="16" t="n">
        <v>4</v>
      </c>
      <c r="K3976" s="16" t="n">
        <v>4</v>
      </c>
      <c r="L3976" s="16" t="s">
        <v>41</v>
      </c>
      <c r="M3976" s="16" t="str">
        <f aca="false">IF(COUNTIF($A$2:A3976,A3976)&gt;1,"DUPLICATE","")</f>
        <v/>
      </c>
    </row>
    <row r="3977" customFormat="false" ht="15" hidden="false" customHeight="false" outlineLevel="0" collapsed="false">
      <c r="A3977" s="16" t="s">
        <v>5300</v>
      </c>
      <c r="B3977" s="16" t="s">
        <v>5283</v>
      </c>
      <c r="C3977" s="16" t="s">
        <v>5121</v>
      </c>
      <c r="D3977" s="16" t="s">
        <v>115</v>
      </c>
      <c r="E3977" s="16" t="n">
        <v>2</v>
      </c>
      <c r="F3977" s="16" t="n">
        <v>306</v>
      </c>
      <c r="G3977" s="16" t="n">
        <v>0.2</v>
      </c>
      <c r="H3977" s="16" t="s">
        <v>56</v>
      </c>
      <c r="I3977" s="16" t="s">
        <v>47</v>
      </c>
      <c r="J3977" s="16" t="n">
        <v>7</v>
      </c>
      <c r="K3977" s="16" t="n">
        <v>4</v>
      </c>
      <c r="L3977" s="16" t="s">
        <v>41</v>
      </c>
      <c r="M3977" s="16" t="str">
        <f aca="false">IF(COUNTIF($A$2:A3977,A3977)&gt;1,"DUPLICATE","")</f>
        <v/>
      </c>
    </row>
    <row r="3978" customFormat="false" ht="15" hidden="false" customHeight="false" outlineLevel="0" collapsed="false">
      <c r="A3978" s="16" t="s">
        <v>5301</v>
      </c>
      <c r="B3978" s="16" t="s">
        <v>5283</v>
      </c>
      <c r="C3978" s="16" t="s">
        <v>1085</v>
      </c>
      <c r="D3978" s="16" t="s">
        <v>84</v>
      </c>
      <c r="E3978" s="16" t="n">
        <v>3</v>
      </c>
      <c r="F3978" s="16" t="n">
        <v>241</v>
      </c>
      <c r="G3978" s="16" t="n">
        <v>0.2</v>
      </c>
      <c r="H3978" s="16" t="s">
        <v>81</v>
      </c>
      <c r="I3978" s="16" t="s">
        <v>40</v>
      </c>
      <c r="J3978" s="16" t="n">
        <v>5</v>
      </c>
      <c r="K3978" s="16" t="n">
        <v>2</v>
      </c>
      <c r="L3978" s="16" t="s">
        <v>57</v>
      </c>
      <c r="M3978" s="16" t="str">
        <f aca="false">IF(COUNTIF($A$2:A3978,A3978)&gt;1,"DUPLICATE","")</f>
        <v/>
      </c>
    </row>
    <row r="3979" customFormat="false" ht="15" hidden="false" customHeight="false" outlineLevel="0" collapsed="false">
      <c r="A3979" s="16" t="s">
        <v>5302</v>
      </c>
      <c r="B3979" s="16" t="s">
        <v>5283</v>
      </c>
      <c r="C3979" s="16" t="s">
        <v>1008</v>
      </c>
      <c r="D3979" s="16" t="s">
        <v>142</v>
      </c>
      <c r="E3979" s="16" t="n">
        <v>2</v>
      </c>
      <c r="F3979" s="16" t="n">
        <v>578</v>
      </c>
      <c r="G3979" s="16" t="n">
        <v>0.2</v>
      </c>
      <c r="H3979" s="16" t="s">
        <v>208</v>
      </c>
      <c r="I3979" s="16" t="s">
        <v>40</v>
      </c>
      <c r="J3979" s="16" t="n">
        <v>6</v>
      </c>
      <c r="K3979" s="16" t="n">
        <v>4</v>
      </c>
      <c r="L3979" s="16" t="s">
        <v>41</v>
      </c>
      <c r="M3979" s="16" t="str">
        <f aca="false">IF(COUNTIF($A$2:A3979,A3979)&gt;1,"DUPLICATE","")</f>
        <v/>
      </c>
    </row>
    <row r="3980" customFormat="false" ht="15" hidden="false" customHeight="false" outlineLevel="0" collapsed="false">
      <c r="A3980" s="16" t="s">
        <v>5303</v>
      </c>
      <c r="B3980" s="16" t="s">
        <v>5283</v>
      </c>
      <c r="C3980" s="16" t="s">
        <v>1185</v>
      </c>
      <c r="D3980" s="16" t="s">
        <v>51</v>
      </c>
      <c r="E3980" s="16" t="n">
        <v>4</v>
      </c>
      <c r="F3980" s="16" t="n">
        <v>2297</v>
      </c>
      <c r="G3980" s="16" t="n">
        <v>0.25</v>
      </c>
      <c r="H3980" s="16" t="s">
        <v>81</v>
      </c>
      <c r="I3980" s="16" t="s">
        <v>40</v>
      </c>
      <c r="J3980" s="16" t="n">
        <v>4</v>
      </c>
      <c r="K3980" s="16" t="n">
        <v>5</v>
      </c>
      <c r="L3980" s="16" t="s">
        <v>41</v>
      </c>
      <c r="M3980" s="16" t="str">
        <f aca="false">IF(COUNTIF($A$2:A3980,A3980)&gt;1,"DUPLICATE","")</f>
        <v/>
      </c>
    </row>
    <row r="3981" customFormat="false" ht="15" hidden="false" customHeight="false" outlineLevel="0" collapsed="false">
      <c r="A3981" s="16" t="s">
        <v>5304</v>
      </c>
      <c r="B3981" s="16" t="s">
        <v>5283</v>
      </c>
      <c r="C3981" s="16" t="s">
        <v>3845</v>
      </c>
      <c r="D3981" s="16" t="s">
        <v>203</v>
      </c>
      <c r="E3981" s="16" t="n">
        <v>3</v>
      </c>
      <c r="F3981" s="16" t="n">
        <v>2487</v>
      </c>
      <c r="G3981" s="16" t="n">
        <v>0.15</v>
      </c>
      <c r="H3981" s="16" t="s">
        <v>39</v>
      </c>
      <c r="I3981" s="16" t="s">
        <v>60</v>
      </c>
      <c r="J3981" s="16" t="n">
        <v>5</v>
      </c>
      <c r="K3981" s="16" t="n">
        <v>3</v>
      </c>
      <c r="L3981" s="16" t="s">
        <v>41</v>
      </c>
      <c r="M3981" s="16" t="str">
        <f aca="false">IF(COUNTIF($A$2:A3981,A3981)&gt;1,"DUPLICATE","")</f>
        <v/>
      </c>
    </row>
    <row r="3982" customFormat="false" ht="15" hidden="false" customHeight="false" outlineLevel="0" collapsed="false">
      <c r="A3982" s="16" t="s">
        <v>5305</v>
      </c>
      <c r="B3982" s="16" t="s">
        <v>5283</v>
      </c>
      <c r="C3982" s="16" t="s">
        <v>312</v>
      </c>
      <c r="D3982" s="16" t="s">
        <v>119</v>
      </c>
      <c r="E3982" s="16" t="n">
        <v>6</v>
      </c>
      <c r="F3982" s="16" t="n">
        <v>250</v>
      </c>
      <c r="G3982" s="16" t="n">
        <v>0.15</v>
      </c>
      <c r="H3982" s="16" t="s">
        <v>130</v>
      </c>
      <c r="I3982" s="16" t="s">
        <v>71</v>
      </c>
      <c r="J3982" s="16" t="n">
        <v>3</v>
      </c>
      <c r="K3982" s="16" t="n">
        <v>4</v>
      </c>
      <c r="L3982" s="16" t="s">
        <v>41</v>
      </c>
      <c r="M3982" s="16" t="str">
        <f aca="false">IF(COUNTIF($A$2:A3982,A3982)&gt;1,"DUPLICATE","")</f>
        <v/>
      </c>
    </row>
    <row r="3983" customFormat="false" ht="15" hidden="false" customHeight="false" outlineLevel="0" collapsed="false">
      <c r="A3983" s="16" t="s">
        <v>5306</v>
      </c>
      <c r="B3983" s="16" t="s">
        <v>5283</v>
      </c>
      <c r="C3983" s="16" t="s">
        <v>680</v>
      </c>
      <c r="D3983" s="16" t="s">
        <v>222</v>
      </c>
      <c r="E3983" s="16" t="n">
        <v>2</v>
      </c>
      <c r="F3983" s="16" t="n">
        <v>1864</v>
      </c>
      <c r="G3983" s="16" t="n">
        <v>0.25</v>
      </c>
      <c r="H3983" s="16" t="s">
        <v>503</v>
      </c>
      <c r="I3983" s="16" t="s">
        <v>47</v>
      </c>
      <c r="J3983" s="16" t="n">
        <v>11</v>
      </c>
      <c r="K3983" s="16"/>
      <c r="L3983" s="16" t="s">
        <v>57</v>
      </c>
      <c r="M3983" s="16" t="str">
        <f aca="false">IF(COUNTIF($A$2:A3983,A3983)&gt;1,"DUPLICATE","")</f>
        <v/>
      </c>
    </row>
    <row r="3984" customFormat="false" ht="15" hidden="false" customHeight="false" outlineLevel="0" collapsed="false">
      <c r="A3984" s="16" t="s">
        <v>5307</v>
      </c>
      <c r="B3984" s="16" t="s">
        <v>5283</v>
      </c>
      <c r="C3984" s="16" t="s">
        <v>1889</v>
      </c>
      <c r="D3984" s="16" t="s">
        <v>129</v>
      </c>
      <c r="E3984" s="16" t="n">
        <v>2</v>
      </c>
      <c r="F3984" s="16" t="n">
        <v>602</v>
      </c>
      <c r="G3984" s="16" t="n">
        <v>0.1</v>
      </c>
      <c r="H3984" s="16" t="s">
        <v>112</v>
      </c>
      <c r="I3984" s="16" t="s">
        <v>60</v>
      </c>
      <c r="J3984" s="16" t="n">
        <v>6</v>
      </c>
      <c r="K3984" s="16" t="n">
        <v>4</v>
      </c>
      <c r="L3984" s="16" t="s">
        <v>41</v>
      </c>
      <c r="M3984" s="16" t="str">
        <f aca="false">IF(COUNTIF($A$2:A3984,A3984)&gt;1,"DUPLICATE","")</f>
        <v/>
      </c>
    </row>
    <row r="3985" customFormat="false" ht="15" hidden="false" customHeight="false" outlineLevel="0" collapsed="false">
      <c r="A3985" s="16" t="s">
        <v>5308</v>
      </c>
      <c r="B3985" s="16" t="s">
        <v>5283</v>
      </c>
      <c r="C3985" s="16" t="s">
        <v>1209</v>
      </c>
      <c r="D3985" s="16" t="s">
        <v>108</v>
      </c>
      <c r="E3985" s="16" t="n">
        <v>1</v>
      </c>
      <c r="F3985" s="16" t="n">
        <v>3547</v>
      </c>
      <c r="G3985" s="16" t="n">
        <v>0.15</v>
      </c>
      <c r="H3985" s="16" t="s">
        <v>39</v>
      </c>
      <c r="I3985" s="16" t="s">
        <v>47</v>
      </c>
      <c r="J3985" s="16" t="n">
        <v>5</v>
      </c>
      <c r="K3985" s="16" t="n">
        <v>3</v>
      </c>
      <c r="L3985" s="16" t="s">
        <v>41</v>
      </c>
      <c r="M3985" s="16" t="str">
        <f aca="false">IF(COUNTIF($A$2:A3985,A3985)&gt;1,"DUPLICATE","")</f>
        <v/>
      </c>
    </row>
    <row r="3986" customFormat="false" ht="15" hidden="false" customHeight="false" outlineLevel="0" collapsed="false">
      <c r="A3986" s="16" t="s">
        <v>5309</v>
      </c>
      <c r="B3986" s="16" t="s">
        <v>5283</v>
      </c>
      <c r="C3986" s="16" t="s">
        <v>1414</v>
      </c>
      <c r="D3986" s="16" t="s">
        <v>74</v>
      </c>
      <c r="E3986" s="16" t="n">
        <v>2</v>
      </c>
      <c r="F3986" s="16" t="n">
        <v>18853</v>
      </c>
      <c r="G3986" s="16" t="n">
        <v>0.1</v>
      </c>
      <c r="H3986" s="16" t="s">
        <v>161</v>
      </c>
      <c r="I3986" s="16" t="s">
        <v>60</v>
      </c>
      <c r="J3986" s="16" t="n">
        <v>4</v>
      </c>
      <c r="K3986" s="16" t="n">
        <v>4</v>
      </c>
      <c r="L3986" s="16" t="s">
        <v>41</v>
      </c>
      <c r="M3986" s="16" t="str">
        <f aca="false">IF(COUNTIF($A$2:A3986,A3986)&gt;1,"DUPLICATE","")</f>
        <v/>
      </c>
    </row>
    <row r="3987" customFormat="false" ht="15" hidden="false" customHeight="false" outlineLevel="0" collapsed="false">
      <c r="A3987" s="16" t="s">
        <v>5310</v>
      </c>
      <c r="B3987" s="16" t="s">
        <v>5283</v>
      </c>
      <c r="C3987" s="16" t="s">
        <v>1046</v>
      </c>
      <c r="D3987" s="16" t="s">
        <v>51</v>
      </c>
      <c r="E3987" s="16" t="n">
        <v>2</v>
      </c>
      <c r="F3987" s="16" t="n">
        <v>2381</v>
      </c>
      <c r="G3987" s="16" t="n">
        <v>0.25</v>
      </c>
      <c r="H3987" s="16" t="s">
        <v>112</v>
      </c>
      <c r="I3987" s="16" t="s">
        <v>47</v>
      </c>
      <c r="J3987" s="16" t="n">
        <v>4</v>
      </c>
      <c r="K3987" s="16" t="n">
        <v>4</v>
      </c>
      <c r="L3987" s="16" t="s">
        <v>41</v>
      </c>
      <c r="M3987" s="16" t="str">
        <f aca="false">IF(COUNTIF($A$2:A3987,A3987)&gt;1,"DUPLICATE","")</f>
        <v/>
      </c>
    </row>
    <row r="3988" customFormat="false" ht="15" hidden="false" customHeight="false" outlineLevel="0" collapsed="false">
      <c r="A3988" s="16" t="s">
        <v>5311</v>
      </c>
      <c r="B3988" s="16" t="s">
        <v>5312</v>
      </c>
      <c r="C3988" s="16" t="s">
        <v>2810</v>
      </c>
      <c r="D3988" s="16" t="s">
        <v>63</v>
      </c>
      <c r="E3988" s="16" t="n">
        <v>5</v>
      </c>
      <c r="F3988" s="16" t="n">
        <v>1537</v>
      </c>
      <c r="G3988" s="16" t="n">
        <v>0.15</v>
      </c>
      <c r="H3988" s="16" t="s">
        <v>46</v>
      </c>
      <c r="I3988" s="16" t="s">
        <v>71</v>
      </c>
      <c r="J3988" s="16" t="n">
        <v>3</v>
      </c>
      <c r="K3988" s="16" t="n">
        <v>5</v>
      </c>
      <c r="L3988" s="16" t="s">
        <v>41</v>
      </c>
      <c r="M3988" s="16" t="str">
        <f aca="false">IF(COUNTIF($A$2:A3988,A3988)&gt;1,"DUPLICATE","")</f>
        <v/>
      </c>
    </row>
    <row r="3989" customFormat="false" ht="15" hidden="false" customHeight="false" outlineLevel="0" collapsed="false">
      <c r="A3989" s="16" t="s">
        <v>5313</v>
      </c>
      <c r="B3989" s="16" t="s">
        <v>5312</v>
      </c>
      <c r="C3989" s="16" t="s">
        <v>4775</v>
      </c>
      <c r="D3989" s="16" t="s">
        <v>63</v>
      </c>
      <c r="E3989" s="16" t="n">
        <v>2</v>
      </c>
      <c r="F3989" s="16" t="n">
        <v>1518</v>
      </c>
      <c r="G3989" s="16" t="n">
        <v>0.15</v>
      </c>
      <c r="H3989" s="16" t="s">
        <v>527</v>
      </c>
      <c r="I3989" s="16" t="s">
        <v>60</v>
      </c>
      <c r="J3989" s="16" t="n">
        <v>5</v>
      </c>
      <c r="K3989" s="16" t="n">
        <v>4</v>
      </c>
      <c r="L3989" s="16" t="s">
        <v>41</v>
      </c>
      <c r="M3989" s="16" t="str">
        <f aca="false">IF(COUNTIF($A$2:A3989,A3989)&gt;1,"DUPLICATE","")</f>
        <v/>
      </c>
    </row>
    <row r="3990" customFormat="false" ht="15" hidden="false" customHeight="false" outlineLevel="0" collapsed="false">
      <c r="A3990" s="16" t="s">
        <v>5314</v>
      </c>
      <c r="B3990" s="16" t="s">
        <v>5312</v>
      </c>
      <c r="C3990" s="16" t="s">
        <v>2427</v>
      </c>
      <c r="D3990" s="16" t="s">
        <v>440</v>
      </c>
      <c r="E3990" s="16" t="n">
        <v>1</v>
      </c>
      <c r="F3990" s="16" t="n">
        <v>1427</v>
      </c>
      <c r="G3990" s="16" t="n">
        <v>0.2</v>
      </c>
      <c r="H3990" s="16" t="s">
        <v>112</v>
      </c>
      <c r="I3990" s="16" t="s">
        <v>71</v>
      </c>
      <c r="J3990" s="16" t="n">
        <v>7</v>
      </c>
      <c r="K3990" s="16" t="n">
        <v>4</v>
      </c>
      <c r="L3990" s="16" t="s">
        <v>41</v>
      </c>
      <c r="M3990" s="16" t="str">
        <f aca="false">IF(COUNTIF($A$2:A3990,A3990)&gt;1,"DUPLICATE","")</f>
        <v/>
      </c>
    </row>
    <row r="3991" customFormat="false" ht="15" hidden="false" customHeight="false" outlineLevel="0" collapsed="false">
      <c r="A3991" s="16" t="s">
        <v>5315</v>
      </c>
      <c r="B3991" s="16" t="s">
        <v>5316</v>
      </c>
      <c r="C3991" s="16" t="s">
        <v>1278</v>
      </c>
      <c r="D3991" s="16" t="s">
        <v>291</v>
      </c>
      <c r="E3991" s="16" t="n">
        <v>1</v>
      </c>
      <c r="F3991" s="16" t="n">
        <v>1208</v>
      </c>
      <c r="G3991" s="16" t="n">
        <v>0.15</v>
      </c>
      <c r="H3991" s="16" t="s">
        <v>70</v>
      </c>
      <c r="I3991" s="16" t="s">
        <v>60</v>
      </c>
      <c r="J3991" s="16" t="n">
        <v>9</v>
      </c>
      <c r="K3991" s="16" t="n">
        <v>2</v>
      </c>
      <c r="L3991" s="16" t="s">
        <v>57</v>
      </c>
      <c r="M3991" s="16" t="str">
        <f aca="false">IF(COUNTIF($A$2:A3991,A3991)&gt;1,"DUPLICATE","")</f>
        <v/>
      </c>
    </row>
    <row r="3992" customFormat="false" ht="15" hidden="false" customHeight="false" outlineLevel="0" collapsed="false">
      <c r="A3992" s="16" t="s">
        <v>5317</v>
      </c>
      <c r="B3992" s="16" t="s">
        <v>5312</v>
      </c>
      <c r="C3992" s="16" t="s">
        <v>325</v>
      </c>
      <c r="D3992" s="16" t="s">
        <v>219</v>
      </c>
      <c r="E3992" s="16" t="n">
        <v>2</v>
      </c>
      <c r="F3992" s="16" t="n">
        <v>1269</v>
      </c>
      <c r="G3992" s="16" t="n">
        <v>0.25</v>
      </c>
      <c r="H3992" s="16" t="s">
        <v>112</v>
      </c>
      <c r="I3992" s="16" t="s">
        <v>60</v>
      </c>
      <c r="J3992" s="16" t="n">
        <v>3</v>
      </c>
      <c r="K3992" s="16" t="n">
        <v>4</v>
      </c>
      <c r="L3992" s="16" t="s">
        <v>41</v>
      </c>
      <c r="M3992" s="16" t="str">
        <f aca="false">IF(COUNTIF($A$2:A3992,A3992)&gt;1,"DUPLICATE","")</f>
        <v/>
      </c>
    </row>
    <row r="3993" customFormat="false" ht="15" hidden="false" customHeight="false" outlineLevel="0" collapsed="false">
      <c r="A3993" s="16" t="s">
        <v>5318</v>
      </c>
      <c r="B3993" s="16" t="s">
        <v>5312</v>
      </c>
      <c r="C3993" s="16" t="s">
        <v>680</v>
      </c>
      <c r="D3993" s="16" t="s">
        <v>157</v>
      </c>
      <c r="E3993" s="16" t="n">
        <v>2</v>
      </c>
      <c r="F3993" s="16" t="n">
        <v>1084</v>
      </c>
      <c r="G3993" s="16" t="n">
        <v>0.15</v>
      </c>
      <c r="H3993" s="16" t="s">
        <v>70</v>
      </c>
      <c r="I3993" s="16" t="s">
        <v>60</v>
      </c>
      <c r="J3993" s="16" t="n">
        <v>5</v>
      </c>
      <c r="K3993" s="16" t="n">
        <v>4</v>
      </c>
      <c r="L3993" s="16" t="s">
        <v>41</v>
      </c>
      <c r="M3993" s="16" t="str">
        <f aca="false">IF(COUNTIF($A$2:A3993,A3993)&gt;1,"DUPLICATE","")</f>
        <v/>
      </c>
    </row>
    <row r="3994" customFormat="false" ht="15" hidden="false" customHeight="false" outlineLevel="0" collapsed="false">
      <c r="A3994" s="16" t="s">
        <v>5319</v>
      </c>
      <c r="B3994" s="16" t="s">
        <v>5312</v>
      </c>
      <c r="C3994" s="16" t="s">
        <v>1363</v>
      </c>
      <c r="D3994" s="16" t="s">
        <v>300</v>
      </c>
      <c r="E3994" s="16" t="n">
        <v>1</v>
      </c>
      <c r="F3994" s="16" t="n">
        <v>2619</v>
      </c>
      <c r="G3994" s="16" t="n">
        <v>0.15</v>
      </c>
      <c r="H3994" s="16" t="s">
        <v>81</v>
      </c>
      <c r="I3994" s="16" t="s">
        <v>60</v>
      </c>
      <c r="J3994" s="16" t="n">
        <v>4</v>
      </c>
      <c r="K3994" s="16"/>
      <c r="L3994" s="16" t="s">
        <v>41</v>
      </c>
      <c r="M3994" s="16" t="str">
        <f aca="false">IF(COUNTIF($A$2:A3994,A3994)&gt;1,"DUPLICATE","")</f>
        <v/>
      </c>
    </row>
    <row r="3995" customFormat="false" ht="15" hidden="false" customHeight="false" outlineLevel="0" collapsed="false">
      <c r="A3995" s="16" t="s">
        <v>5320</v>
      </c>
      <c r="B3995" s="16" t="s">
        <v>5312</v>
      </c>
      <c r="C3995" s="16" t="s">
        <v>702</v>
      </c>
      <c r="D3995" s="16" t="s">
        <v>63</v>
      </c>
      <c r="E3995" s="16" t="n">
        <v>1</v>
      </c>
      <c r="F3995" s="16" t="n">
        <v>1549</v>
      </c>
      <c r="G3995" s="16" t="n">
        <v>0.3</v>
      </c>
      <c r="H3995" s="16" t="s">
        <v>527</v>
      </c>
      <c r="I3995" s="16" t="s">
        <v>71</v>
      </c>
      <c r="J3995" s="16" t="n">
        <v>6</v>
      </c>
      <c r="K3995" s="16" t="n">
        <v>5</v>
      </c>
      <c r="L3995" s="16" t="s">
        <v>41</v>
      </c>
      <c r="M3995" s="16" t="str">
        <f aca="false">IF(COUNTIF($A$2:A3995,A3995)&gt;1,"DUPLICATE","")</f>
        <v/>
      </c>
    </row>
    <row r="3996" customFormat="false" ht="15" hidden="false" customHeight="false" outlineLevel="0" collapsed="false">
      <c r="A3996" s="16" t="s">
        <v>5321</v>
      </c>
      <c r="B3996" s="16" t="s">
        <v>5312</v>
      </c>
      <c r="C3996" s="16" t="s">
        <v>280</v>
      </c>
      <c r="D3996" s="16" t="s">
        <v>111</v>
      </c>
      <c r="E3996" s="16" t="n">
        <v>2</v>
      </c>
      <c r="F3996" s="16" t="n">
        <v>1017</v>
      </c>
      <c r="G3996" s="16" t="n">
        <v>0.1</v>
      </c>
      <c r="H3996" s="16" t="s">
        <v>81</v>
      </c>
      <c r="I3996" s="16" t="s">
        <v>71</v>
      </c>
      <c r="J3996" s="16" t="n">
        <v>3</v>
      </c>
      <c r="K3996" s="16" t="n">
        <v>3</v>
      </c>
      <c r="L3996" s="16" t="s">
        <v>41</v>
      </c>
      <c r="M3996" s="16" t="str">
        <f aca="false">IF(COUNTIF($A$2:A3996,A3996)&gt;1,"DUPLICATE","")</f>
        <v/>
      </c>
    </row>
    <row r="3997" customFormat="false" ht="15" hidden="false" customHeight="false" outlineLevel="0" collapsed="false">
      <c r="A3997" s="16" t="s">
        <v>5322</v>
      </c>
      <c r="B3997" s="16" t="s">
        <v>5312</v>
      </c>
      <c r="C3997" s="16" t="s">
        <v>1340</v>
      </c>
      <c r="D3997" s="16" t="s">
        <v>639</v>
      </c>
      <c r="E3997" s="16" t="n">
        <v>5</v>
      </c>
      <c r="F3997" s="16" t="n">
        <v>762</v>
      </c>
      <c r="G3997" s="16" t="n">
        <v>0.2</v>
      </c>
      <c r="H3997" s="16" t="s">
        <v>208</v>
      </c>
      <c r="I3997" s="16" t="s">
        <v>71</v>
      </c>
      <c r="J3997" s="16" t="n">
        <v>6</v>
      </c>
      <c r="K3997" s="16"/>
      <c r="L3997" s="16" t="s">
        <v>41</v>
      </c>
      <c r="M3997" s="16" t="str">
        <f aca="false">IF(COUNTIF($A$2:A3997,A3997)&gt;1,"DUPLICATE","")</f>
        <v/>
      </c>
    </row>
    <row r="3998" customFormat="false" ht="15" hidden="false" customHeight="false" outlineLevel="0" collapsed="false">
      <c r="A3998" s="16" t="s">
        <v>5323</v>
      </c>
      <c r="B3998" s="16" t="s">
        <v>5312</v>
      </c>
      <c r="C3998" s="16" t="s">
        <v>549</v>
      </c>
      <c r="D3998" s="16" t="s">
        <v>74</v>
      </c>
      <c r="E3998" s="16" t="n">
        <v>2</v>
      </c>
      <c r="F3998" s="16" t="n">
        <v>19610</v>
      </c>
      <c r="G3998" s="16" t="n">
        <v>0.15</v>
      </c>
      <c r="H3998" s="16" t="s">
        <v>39</v>
      </c>
      <c r="I3998" s="16" t="s">
        <v>60</v>
      </c>
      <c r="J3998" s="16" t="n">
        <v>5</v>
      </c>
      <c r="K3998" s="16"/>
      <c r="L3998" s="16" t="s">
        <v>41</v>
      </c>
      <c r="M3998" s="16" t="str">
        <f aca="false">IF(COUNTIF($A$2:A3998,A3998)&gt;1,"DUPLICATE","")</f>
        <v/>
      </c>
    </row>
    <row r="3999" customFormat="false" ht="15" hidden="false" customHeight="false" outlineLevel="0" collapsed="false">
      <c r="A3999" s="16" t="s">
        <v>5324</v>
      </c>
      <c r="B3999" s="16" t="s">
        <v>5316</v>
      </c>
      <c r="C3999" s="16" t="s">
        <v>1352</v>
      </c>
      <c r="D3999" s="16" t="s">
        <v>291</v>
      </c>
      <c r="E3999" s="16" t="n">
        <v>1</v>
      </c>
      <c r="F3999" s="16" t="n">
        <v>1181</v>
      </c>
      <c r="G3999" s="16" t="n">
        <v>0.2</v>
      </c>
      <c r="H3999" s="16" t="s">
        <v>130</v>
      </c>
      <c r="I3999" s="16" t="s">
        <v>60</v>
      </c>
      <c r="J3999" s="16" t="n">
        <v>3</v>
      </c>
      <c r="K3999" s="16" t="n">
        <v>4</v>
      </c>
      <c r="L3999" s="16" t="s">
        <v>41</v>
      </c>
      <c r="M3999" s="16" t="str">
        <f aca="false">IF(COUNTIF($A$2:A3999,A3999)&gt;1,"DUPLICATE","")</f>
        <v/>
      </c>
    </row>
    <row r="4000" customFormat="false" ht="15" hidden="false" customHeight="false" outlineLevel="0" collapsed="false">
      <c r="A4000" s="16" t="s">
        <v>5325</v>
      </c>
      <c r="B4000" s="16" t="s">
        <v>5312</v>
      </c>
      <c r="C4000" s="16" t="s">
        <v>1246</v>
      </c>
      <c r="D4000" s="16" t="s">
        <v>126</v>
      </c>
      <c r="E4000" s="16" t="n">
        <v>1</v>
      </c>
      <c r="F4000" s="16" t="n">
        <v>400</v>
      </c>
      <c r="G4000" s="16" t="n">
        <v>0.1</v>
      </c>
      <c r="H4000" s="16" t="s">
        <v>89</v>
      </c>
      <c r="I4000" s="16" t="s">
        <v>60</v>
      </c>
      <c r="J4000" s="16" t="n">
        <v>5</v>
      </c>
      <c r="K4000" s="16" t="n">
        <v>4</v>
      </c>
      <c r="L4000" s="16" t="s">
        <v>41</v>
      </c>
      <c r="M4000" s="16" t="str">
        <f aca="false">IF(COUNTIF($A$2:A4000,A4000)&gt;1,"DUPLICATE","")</f>
        <v/>
      </c>
    </row>
    <row r="4001" customFormat="false" ht="15" hidden="false" customHeight="false" outlineLevel="0" collapsed="false">
      <c r="A4001" s="16" t="s">
        <v>5326</v>
      </c>
      <c r="B4001" s="16" t="s">
        <v>5312</v>
      </c>
      <c r="C4001" s="16" t="s">
        <v>83</v>
      </c>
      <c r="D4001" s="16" t="s">
        <v>232</v>
      </c>
      <c r="E4001" s="16" t="n">
        <v>3</v>
      </c>
      <c r="F4001" s="16" t="n">
        <v>1968</v>
      </c>
      <c r="G4001" s="16" t="n">
        <v>0.3</v>
      </c>
      <c r="H4001" s="16" t="s">
        <v>39</v>
      </c>
      <c r="I4001" s="16" t="s">
        <v>60</v>
      </c>
      <c r="J4001" s="16" t="n">
        <v>6</v>
      </c>
      <c r="K4001" s="16" t="n">
        <v>4</v>
      </c>
      <c r="L4001" s="16" t="s">
        <v>41</v>
      </c>
      <c r="M4001" s="16" t="str">
        <f aca="false">IF(COUNTIF($A$2:A4001,A4001)&gt;1,"DUPLICATE","")</f>
        <v/>
      </c>
    </row>
    <row r="4002" customFormat="false" ht="15" hidden="false" customHeight="false" outlineLevel="0" collapsed="false">
      <c r="A4002" s="16" t="s">
        <v>5327</v>
      </c>
      <c r="B4002" s="16" t="s">
        <v>5312</v>
      </c>
      <c r="C4002" s="16" t="s">
        <v>856</v>
      </c>
      <c r="D4002" s="16" t="s">
        <v>308</v>
      </c>
      <c r="E4002" s="16" t="n">
        <v>4</v>
      </c>
      <c r="F4002" s="16" t="n">
        <v>204</v>
      </c>
      <c r="G4002" s="16" t="n">
        <v>0.25</v>
      </c>
      <c r="H4002" s="16" t="s">
        <v>56</v>
      </c>
      <c r="I4002" s="16" t="s">
        <v>60</v>
      </c>
      <c r="J4002" s="16" t="n">
        <v>7</v>
      </c>
      <c r="K4002" s="16" t="n">
        <v>2</v>
      </c>
      <c r="L4002" s="16" t="s">
        <v>41</v>
      </c>
      <c r="M4002" s="16" t="str">
        <f aca="false">IF(COUNTIF($A$2:A4002,A4002)&gt;1,"DUPLICATE","")</f>
        <v/>
      </c>
    </row>
    <row r="4003" customFormat="false" ht="15" hidden="false" customHeight="false" outlineLevel="0" collapsed="false">
      <c r="A4003" s="16" t="s">
        <v>5328</v>
      </c>
      <c r="B4003" s="16" t="s">
        <v>5316</v>
      </c>
      <c r="C4003" s="16" t="s">
        <v>5194</v>
      </c>
      <c r="D4003" s="16" t="s">
        <v>74</v>
      </c>
      <c r="E4003" s="16" t="n">
        <v>1</v>
      </c>
      <c r="F4003" s="16" t="n">
        <v>18468</v>
      </c>
      <c r="G4003" s="16"/>
      <c r="H4003" s="16" t="s">
        <v>39</v>
      </c>
      <c r="I4003" s="16" t="s">
        <v>60</v>
      </c>
      <c r="J4003" s="16" t="n">
        <v>5</v>
      </c>
      <c r="K4003" s="16" t="n">
        <v>4</v>
      </c>
      <c r="L4003" s="16" t="s">
        <v>41</v>
      </c>
      <c r="M4003" s="16" t="str">
        <f aca="false">IF(COUNTIF($A$2:A4003,A4003)&gt;1,"DUPLICATE","")</f>
        <v/>
      </c>
    </row>
    <row r="4004" customFormat="false" ht="15" hidden="false" customHeight="false" outlineLevel="0" collapsed="false">
      <c r="A4004" s="16" t="s">
        <v>5329</v>
      </c>
      <c r="B4004" s="16" t="s">
        <v>5312</v>
      </c>
      <c r="C4004" s="16" t="s">
        <v>299</v>
      </c>
      <c r="D4004" s="16" t="s">
        <v>451</v>
      </c>
      <c r="E4004" s="16" t="n">
        <v>2</v>
      </c>
      <c r="F4004" s="16" t="n">
        <v>1330</v>
      </c>
      <c r="G4004" s="16" t="n">
        <v>0.3</v>
      </c>
      <c r="H4004" s="16" t="s">
        <v>39</v>
      </c>
      <c r="I4004" s="16" t="s">
        <v>47</v>
      </c>
      <c r="J4004" s="16" t="n">
        <v>4</v>
      </c>
      <c r="K4004" s="16" t="n">
        <v>5</v>
      </c>
      <c r="L4004" s="16" t="s">
        <v>41</v>
      </c>
      <c r="M4004" s="16" t="str">
        <f aca="false">IF(COUNTIF($A$2:A4004,A4004)&gt;1,"DUPLICATE","")</f>
        <v/>
      </c>
    </row>
    <row r="4005" customFormat="false" ht="15" hidden="false" customHeight="false" outlineLevel="0" collapsed="false">
      <c r="A4005" s="16" t="s">
        <v>5330</v>
      </c>
      <c r="B4005" s="16" t="s">
        <v>5312</v>
      </c>
      <c r="C4005" s="16" t="s">
        <v>1784</v>
      </c>
      <c r="D4005" s="16" t="s">
        <v>639</v>
      </c>
      <c r="E4005" s="16" t="n">
        <v>2</v>
      </c>
      <c r="F4005" s="16" t="n">
        <v>779</v>
      </c>
      <c r="G4005" s="16" t="n">
        <v>0.3</v>
      </c>
      <c r="H4005" s="16" t="s">
        <v>39</v>
      </c>
      <c r="I4005" s="16" t="s">
        <v>47</v>
      </c>
      <c r="J4005" s="16" t="n">
        <v>7</v>
      </c>
      <c r="K4005" s="16" t="n">
        <v>3</v>
      </c>
      <c r="L4005" s="16" t="s">
        <v>41</v>
      </c>
      <c r="M4005" s="16" t="str">
        <f aca="false">IF(COUNTIF($A$2:A4005,A4005)&gt;1,"DUPLICATE","")</f>
        <v/>
      </c>
    </row>
    <row r="4006" customFormat="false" ht="15" hidden="false" customHeight="false" outlineLevel="0" collapsed="false">
      <c r="A4006" s="16" t="s">
        <v>5331</v>
      </c>
      <c r="B4006" s="16" t="s">
        <v>5312</v>
      </c>
      <c r="C4006" s="16" t="s">
        <v>429</v>
      </c>
      <c r="D4006" s="16" t="s">
        <v>157</v>
      </c>
      <c r="E4006" s="16" t="n">
        <v>2</v>
      </c>
      <c r="F4006" s="16" t="n">
        <v>1142</v>
      </c>
      <c r="G4006" s="16" t="n">
        <v>0.3</v>
      </c>
      <c r="H4006" s="16" t="s">
        <v>70</v>
      </c>
      <c r="I4006" s="16" t="s">
        <v>60</v>
      </c>
      <c r="J4006" s="16" t="n">
        <v>6</v>
      </c>
      <c r="K4006" s="16" t="n">
        <v>4</v>
      </c>
      <c r="L4006" s="16" t="s">
        <v>41</v>
      </c>
      <c r="M4006" s="16" t="str">
        <f aca="false">IF(COUNTIF($A$2:A4006,A4006)&gt;1,"DUPLICATE","")</f>
        <v/>
      </c>
    </row>
    <row r="4007" customFormat="false" ht="15" hidden="false" customHeight="false" outlineLevel="0" collapsed="false">
      <c r="A4007" s="16" t="s">
        <v>5332</v>
      </c>
      <c r="B4007" s="16" t="s">
        <v>5312</v>
      </c>
      <c r="C4007" s="16" t="s">
        <v>1321</v>
      </c>
      <c r="D4007" s="16" t="s">
        <v>84</v>
      </c>
      <c r="E4007" s="16" t="n">
        <v>1</v>
      </c>
      <c r="F4007" s="16" t="n">
        <v>237</v>
      </c>
      <c r="G4007" s="16" t="n">
        <v>0.2</v>
      </c>
      <c r="H4007" s="16" t="s">
        <v>46</v>
      </c>
      <c r="I4007" s="16" t="s">
        <v>40</v>
      </c>
      <c r="J4007" s="16" t="n">
        <v>4</v>
      </c>
      <c r="K4007" s="16" t="n">
        <v>4</v>
      </c>
      <c r="L4007" s="16" t="s">
        <v>41</v>
      </c>
      <c r="M4007" s="16" t="str">
        <f aca="false">IF(COUNTIF($A$2:A4007,A4007)&gt;1,"DUPLICATE","")</f>
        <v/>
      </c>
    </row>
    <row r="4008" customFormat="false" ht="15" hidden="false" customHeight="false" outlineLevel="0" collapsed="false">
      <c r="A4008" s="16" t="s">
        <v>5333</v>
      </c>
      <c r="B4008" s="16" t="s">
        <v>5312</v>
      </c>
      <c r="C4008" s="16" t="s">
        <v>1486</v>
      </c>
      <c r="D4008" s="16" t="s">
        <v>300</v>
      </c>
      <c r="E4008" s="16" t="n">
        <v>2</v>
      </c>
      <c r="F4008" s="16" t="n">
        <v>2412</v>
      </c>
      <c r="G4008" s="16" t="n">
        <v>0.1</v>
      </c>
      <c r="H4008" s="16" t="s">
        <v>112</v>
      </c>
      <c r="I4008" s="16" t="s">
        <v>71</v>
      </c>
      <c r="J4008" s="16" t="n">
        <v>5</v>
      </c>
      <c r="K4008" s="16" t="n">
        <v>5</v>
      </c>
      <c r="L4008" s="16" t="s">
        <v>41</v>
      </c>
      <c r="M4008" s="16" t="str">
        <f aca="false">IF(COUNTIF($A$2:A4008,A4008)&gt;1,"DUPLICATE","")</f>
        <v/>
      </c>
    </row>
    <row r="4009" customFormat="false" ht="15" hidden="false" customHeight="false" outlineLevel="0" collapsed="false">
      <c r="A4009" s="16" t="s">
        <v>5334</v>
      </c>
      <c r="B4009" s="16" t="s">
        <v>5312</v>
      </c>
      <c r="C4009" s="16" t="s">
        <v>2934</v>
      </c>
      <c r="D4009" s="16" t="s">
        <v>222</v>
      </c>
      <c r="E4009" s="16" t="n">
        <v>5</v>
      </c>
      <c r="F4009" s="16" t="n">
        <v>1874</v>
      </c>
      <c r="G4009" s="16" t="n">
        <v>0.25</v>
      </c>
      <c r="H4009" s="16" t="s">
        <v>39</v>
      </c>
      <c r="I4009" s="16" t="s">
        <v>47</v>
      </c>
      <c r="J4009" s="16" t="n">
        <v>3</v>
      </c>
      <c r="K4009" s="16" t="n">
        <v>4</v>
      </c>
      <c r="L4009" s="16" t="s">
        <v>41</v>
      </c>
      <c r="M4009" s="16" t="str">
        <f aca="false">IF(COUNTIF($A$2:A4009,A4009)&gt;1,"DUPLICATE","")</f>
        <v/>
      </c>
    </row>
    <row r="4010" customFormat="false" ht="15" hidden="false" customHeight="false" outlineLevel="0" collapsed="false">
      <c r="A4010" s="16" t="s">
        <v>5335</v>
      </c>
      <c r="B4010" s="16" t="s">
        <v>5312</v>
      </c>
      <c r="C4010" s="16" t="s">
        <v>2664</v>
      </c>
      <c r="D4010" s="16" t="s">
        <v>165</v>
      </c>
      <c r="E4010" s="16" t="n">
        <v>1</v>
      </c>
      <c r="F4010" s="16" t="n">
        <v>869</v>
      </c>
      <c r="G4010" s="16" t="n">
        <v>0.1</v>
      </c>
      <c r="H4010" s="16" t="s">
        <v>56</v>
      </c>
      <c r="I4010" s="16" t="s">
        <v>60</v>
      </c>
      <c r="J4010" s="16" t="n">
        <v>6</v>
      </c>
      <c r="K4010" s="16" t="n">
        <v>4</v>
      </c>
      <c r="L4010" s="16" t="s">
        <v>41</v>
      </c>
      <c r="M4010" s="16" t="str">
        <f aca="false">IF(COUNTIF($A$2:A4010,A4010)&gt;1,"DUPLICATE","")</f>
        <v/>
      </c>
    </row>
    <row r="4011" customFormat="false" ht="15" hidden="false" customHeight="false" outlineLevel="0" collapsed="false">
      <c r="A4011" s="16" t="s">
        <v>5336</v>
      </c>
      <c r="B4011" s="16" t="s">
        <v>5312</v>
      </c>
      <c r="C4011" s="16" t="s">
        <v>676</v>
      </c>
      <c r="D4011" s="16" t="s">
        <v>179</v>
      </c>
      <c r="E4011" s="16" t="n">
        <v>1</v>
      </c>
      <c r="F4011" s="16" t="n">
        <v>2484</v>
      </c>
      <c r="G4011" s="16" t="n">
        <v>0.4</v>
      </c>
      <c r="H4011" s="16" t="s">
        <v>56</v>
      </c>
      <c r="I4011" s="16" t="s">
        <v>40</v>
      </c>
      <c r="J4011" s="16" t="n">
        <v>7</v>
      </c>
      <c r="K4011" s="16" t="n">
        <v>3</v>
      </c>
      <c r="L4011" s="16" t="s">
        <v>41</v>
      </c>
      <c r="M4011" s="16" t="str">
        <f aca="false">IF(COUNTIF($A$2:A4011,A4011)&gt;1,"DUPLICATE","")</f>
        <v/>
      </c>
    </row>
    <row r="4012" customFormat="false" ht="15" hidden="false" customHeight="false" outlineLevel="0" collapsed="false">
      <c r="A4012" s="16" t="s">
        <v>5337</v>
      </c>
      <c r="B4012" s="16" t="s">
        <v>5312</v>
      </c>
      <c r="C4012" s="16" t="s">
        <v>800</v>
      </c>
      <c r="D4012" s="16" t="s">
        <v>119</v>
      </c>
      <c r="E4012" s="16" t="n">
        <v>1</v>
      </c>
      <c r="F4012" s="16" t="n">
        <v>244</v>
      </c>
      <c r="G4012" s="16" t="n">
        <v>0.1</v>
      </c>
      <c r="H4012" s="16" t="s">
        <v>70</v>
      </c>
      <c r="I4012" s="16" t="s">
        <v>40</v>
      </c>
      <c r="J4012" s="16" t="n">
        <v>7</v>
      </c>
      <c r="K4012" s="16" t="n">
        <v>2</v>
      </c>
      <c r="L4012" s="16" t="s">
        <v>57</v>
      </c>
      <c r="M4012" s="16" t="str">
        <f aca="false">IF(COUNTIF($A$2:A4012,A4012)&gt;1,"DUPLICATE","")</f>
        <v/>
      </c>
    </row>
    <row r="4013" customFormat="false" ht="15" hidden="false" customHeight="false" outlineLevel="0" collapsed="false">
      <c r="A4013" s="16" t="s">
        <v>5338</v>
      </c>
      <c r="B4013" s="16" t="s">
        <v>5312</v>
      </c>
      <c r="C4013" s="16" t="s">
        <v>2152</v>
      </c>
      <c r="D4013" s="16" t="s">
        <v>51</v>
      </c>
      <c r="E4013" s="16" t="n">
        <v>2</v>
      </c>
      <c r="F4013" s="16" t="n">
        <v>2391</v>
      </c>
      <c r="G4013" s="16"/>
      <c r="H4013" s="16" t="s">
        <v>81</v>
      </c>
      <c r="I4013" s="16" t="s">
        <v>71</v>
      </c>
      <c r="J4013" s="16" t="n">
        <v>3</v>
      </c>
      <c r="K4013" s="16" t="n">
        <v>4</v>
      </c>
      <c r="L4013" s="16" t="s">
        <v>41</v>
      </c>
      <c r="M4013" s="16" t="str">
        <f aca="false">IF(COUNTIF($A$2:A4013,A4013)&gt;1,"DUPLICATE","")</f>
        <v/>
      </c>
    </row>
    <row r="4014" customFormat="false" ht="15" hidden="false" customHeight="false" outlineLevel="0" collapsed="false">
      <c r="A4014" s="16" t="s">
        <v>5339</v>
      </c>
      <c r="B4014" s="16" t="s">
        <v>5312</v>
      </c>
      <c r="C4014" s="16" t="s">
        <v>1979</v>
      </c>
      <c r="D4014" s="16" t="s">
        <v>393</v>
      </c>
      <c r="E4014" s="16" t="n">
        <v>2</v>
      </c>
      <c r="F4014" s="16" t="n">
        <v>505</v>
      </c>
      <c r="G4014" s="16" t="n">
        <v>0.2</v>
      </c>
      <c r="H4014" s="16" t="s">
        <v>655</v>
      </c>
      <c r="I4014" s="16" t="s">
        <v>100</v>
      </c>
      <c r="J4014" s="16" t="n">
        <v>5</v>
      </c>
      <c r="K4014" s="16" t="n">
        <v>2</v>
      </c>
      <c r="L4014" s="16" t="s">
        <v>57</v>
      </c>
      <c r="M4014" s="16" t="str">
        <f aca="false">IF(COUNTIF($A$2:A4014,A4014)&gt;1,"DUPLICATE","")</f>
        <v/>
      </c>
    </row>
    <row r="4015" customFormat="false" ht="15" hidden="false" customHeight="false" outlineLevel="0" collapsed="false">
      <c r="A4015" s="16" t="s">
        <v>5340</v>
      </c>
      <c r="B4015" s="16" t="s">
        <v>5312</v>
      </c>
      <c r="C4015" s="16" t="s">
        <v>1382</v>
      </c>
      <c r="D4015" s="16" t="s">
        <v>105</v>
      </c>
      <c r="E4015" s="16" t="n">
        <v>5</v>
      </c>
      <c r="F4015" s="16" t="n">
        <v>392</v>
      </c>
      <c r="G4015" s="16" t="n">
        <v>0.2</v>
      </c>
      <c r="H4015" s="16" t="s">
        <v>39</v>
      </c>
      <c r="I4015" s="16" t="s">
        <v>40</v>
      </c>
      <c r="J4015" s="16" t="n">
        <v>3</v>
      </c>
      <c r="K4015" s="16" t="n">
        <v>5</v>
      </c>
      <c r="L4015" s="16" t="s">
        <v>41</v>
      </c>
      <c r="M4015" s="16" t="str">
        <f aca="false">IF(COUNTIF($A$2:A4015,A4015)&gt;1,"DUPLICATE","")</f>
        <v/>
      </c>
    </row>
    <row r="4016" customFormat="false" ht="15" hidden="false" customHeight="false" outlineLevel="0" collapsed="false">
      <c r="A4016" s="16" t="s">
        <v>5341</v>
      </c>
      <c r="B4016" s="16" t="s">
        <v>5342</v>
      </c>
      <c r="C4016" s="16" t="s">
        <v>549</v>
      </c>
      <c r="D4016" s="16" t="s">
        <v>173</v>
      </c>
      <c r="E4016" s="16" t="n">
        <v>2</v>
      </c>
      <c r="F4016" s="16" t="n">
        <v>1145</v>
      </c>
      <c r="G4016" s="16" t="n">
        <v>0.4</v>
      </c>
      <c r="H4016" s="16" t="s">
        <v>797</v>
      </c>
      <c r="I4016" s="16" t="s">
        <v>60</v>
      </c>
      <c r="J4016" s="16" t="n">
        <v>7</v>
      </c>
      <c r="K4016" s="16"/>
      <c r="L4016" s="16" t="s">
        <v>41</v>
      </c>
      <c r="M4016" s="16" t="str">
        <f aca="false">IF(COUNTIF($A$2:A4016,A4016)&gt;1,"DUPLICATE","")</f>
        <v/>
      </c>
    </row>
    <row r="4017" customFormat="false" ht="15" hidden="false" customHeight="false" outlineLevel="0" collapsed="false">
      <c r="A4017" s="16" t="s">
        <v>5343</v>
      </c>
      <c r="B4017" s="16" t="s">
        <v>5342</v>
      </c>
      <c r="C4017" s="16" t="s">
        <v>370</v>
      </c>
      <c r="D4017" s="16" t="s">
        <v>92</v>
      </c>
      <c r="E4017" s="16" t="n">
        <v>3</v>
      </c>
      <c r="F4017" s="16" t="n">
        <v>3849</v>
      </c>
      <c r="G4017" s="16" t="n">
        <v>0.25</v>
      </c>
      <c r="H4017" s="16" t="s">
        <v>130</v>
      </c>
      <c r="I4017" s="16" t="s">
        <v>47</v>
      </c>
      <c r="J4017" s="16" t="n">
        <v>6</v>
      </c>
      <c r="K4017" s="16" t="n">
        <v>4</v>
      </c>
      <c r="L4017" s="16" t="s">
        <v>174</v>
      </c>
      <c r="M4017" s="16" t="str">
        <f aca="false">IF(COUNTIF($A$2:A4017,A4017)&gt;1,"DUPLICATE","")</f>
        <v/>
      </c>
    </row>
    <row r="4018" customFormat="false" ht="15" hidden="false" customHeight="false" outlineLevel="0" collapsed="false">
      <c r="A4018" s="16" t="s">
        <v>5344</v>
      </c>
      <c r="B4018" s="16" t="s">
        <v>5342</v>
      </c>
      <c r="C4018" s="16" t="s">
        <v>2152</v>
      </c>
      <c r="D4018" s="16" t="s">
        <v>232</v>
      </c>
      <c r="E4018" s="16" t="n">
        <v>2</v>
      </c>
      <c r="F4018" s="16" t="n">
        <v>2023</v>
      </c>
      <c r="G4018" s="16" t="n">
        <v>0.1</v>
      </c>
      <c r="H4018" s="16" t="s">
        <v>81</v>
      </c>
      <c r="I4018" s="16" t="s">
        <v>47</v>
      </c>
      <c r="J4018" s="16" t="n">
        <v>5</v>
      </c>
      <c r="K4018" s="16" t="n">
        <v>4</v>
      </c>
      <c r="L4018" s="16" t="s">
        <v>41</v>
      </c>
      <c r="M4018" s="16" t="str">
        <f aca="false">IF(COUNTIF($A$2:A4018,A4018)&gt;1,"DUPLICATE","")</f>
        <v/>
      </c>
    </row>
    <row r="4019" customFormat="false" ht="15" hidden="false" customHeight="false" outlineLevel="0" collapsed="false">
      <c r="A4019" s="16" t="s">
        <v>5345</v>
      </c>
      <c r="B4019" s="16" t="s">
        <v>5342</v>
      </c>
      <c r="C4019" s="16" t="s">
        <v>522</v>
      </c>
      <c r="D4019" s="16" t="s">
        <v>170</v>
      </c>
      <c r="E4019" s="16" t="n">
        <v>1</v>
      </c>
      <c r="F4019" s="16" t="n">
        <v>3188</v>
      </c>
      <c r="G4019" s="16" t="n">
        <v>0.3</v>
      </c>
      <c r="H4019" s="16" t="s">
        <v>208</v>
      </c>
      <c r="I4019" s="16" t="s">
        <v>60</v>
      </c>
      <c r="J4019" s="16" t="n">
        <v>6</v>
      </c>
      <c r="K4019" s="16" t="n">
        <v>3</v>
      </c>
      <c r="L4019" s="16" t="s">
        <v>41</v>
      </c>
      <c r="M4019" s="16" t="str">
        <f aca="false">IF(COUNTIF($A$2:A4019,A4019)&gt;1,"DUPLICATE","")</f>
        <v/>
      </c>
    </row>
    <row r="4020" customFormat="false" ht="15" hidden="false" customHeight="false" outlineLevel="0" collapsed="false">
      <c r="A4020" s="16" t="s">
        <v>5346</v>
      </c>
      <c r="B4020" s="16" t="s">
        <v>5342</v>
      </c>
      <c r="C4020" s="16" t="s">
        <v>1896</v>
      </c>
      <c r="D4020" s="16" t="s">
        <v>126</v>
      </c>
      <c r="E4020" s="16" t="n">
        <v>1</v>
      </c>
      <c r="F4020" s="16" t="n">
        <v>407</v>
      </c>
      <c r="G4020" s="16" t="n">
        <v>0.3</v>
      </c>
      <c r="H4020" s="16" t="s">
        <v>112</v>
      </c>
      <c r="I4020" s="16" t="s">
        <v>60</v>
      </c>
      <c r="J4020" s="16" t="n">
        <v>3</v>
      </c>
      <c r="K4020" s="16" t="n">
        <v>5</v>
      </c>
      <c r="L4020" s="16" t="s">
        <v>41</v>
      </c>
      <c r="M4020" s="16" t="str">
        <f aca="false">IF(COUNTIF($A$2:A4020,A4020)&gt;1,"DUPLICATE","")</f>
        <v/>
      </c>
    </row>
    <row r="4021" customFormat="false" ht="15" hidden="false" customHeight="false" outlineLevel="0" collapsed="false">
      <c r="A4021" s="16" t="s">
        <v>5347</v>
      </c>
      <c r="B4021" s="16" t="s">
        <v>5342</v>
      </c>
      <c r="C4021" s="16" t="s">
        <v>141</v>
      </c>
      <c r="D4021" s="16" t="s">
        <v>203</v>
      </c>
      <c r="E4021" s="16" t="n">
        <v>1</v>
      </c>
      <c r="F4021" s="16" t="n">
        <v>2477</v>
      </c>
      <c r="G4021" s="16" t="n">
        <v>0.2</v>
      </c>
      <c r="H4021" s="16" t="s">
        <v>46</v>
      </c>
      <c r="I4021" s="16" t="s">
        <v>60</v>
      </c>
      <c r="J4021" s="16" t="n">
        <v>4</v>
      </c>
      <c r="K4021" s="16" t="n">
        <v>4</v>
      </c>
      <c r="L4021" s="16" t="s">
        <v>41</v>
      </c>
      <c r="M4021" s="16" t="str">
        <f aca="false">IF(COUNTIF($A$2:A4021,A4021)&gt;1,"DUPLICATE","")</f>
        <v/>
      </c>
    </row>
    <row r="4022" customFormat="false" ht="15" hidden="false" customHeight="false" outlineLevel="0" collapsed="false">
      <c r="A4022" s="16" t="s">
        <v>5348</v>
      </c>
      <c r="B4022" s="16" t="s">
        <v>5342</v>
      </c>
      <c r="C4022" s="16" t="s">
        <v>680</v>
      </c>
      <c r="D4022" s="16" t="s">
        <v>149</v>
      </c>
      <c r="E4022" s="16" t="n">
        <v>3</v>
      </c>
      <c r="F4022" s="16" t="n">
        <v>1603</v>
      </c>
      <c r="G4022" s="16" t="n">
        <v>0.3</v>
      </c>
      <c r="H4022" s="16" t="s">
        <v>70</v>
      </c>
      <c r="I4022" s="16" t="s">
        <v>47</v>
      </c>
      <c r="J4022" s="16" t="n">
        <v>5</v>
      </c>
      <c r="K4022" s="16" t="n">
        <v>5</v>
      </c>
      <c r="L4022" s="16" t="s">
        <v>41</v>
      </c>
      <c r="M4022" s="16" t="str">
        <f aca="false">IF(COUNTIF($A$2:A4022,A4022)&gt;1,"DUPLICATE","")</f>
        <v/>
      </c>
    </row>
    <row r="4023" customFormat="false" ht="15" hidden="false" customHeight="false" outlineLevel="0" collapsed="false">
      <c r="A4023" s="16" t="s">
        <v>5349</v>
      </c>
      <c r="B4023" s="16" t="s">
        <v>5342</v>
      </c>
      <c r="C4023" s="16" t="s">
        <v>238</v>
      </c>
      <c r="D4023" s="16" t="s">
        <v>173</v>
      </c>
      <c r="E4023" s="16" t="n">
        <v>2</v>
      </c>
      <c r="F4023" s="16" t="n">
        <v>1153</v>
      </c>
      <c r="G4023" s="16" t="n">
        <v>0.2</v>
      </c>
      <c r="H4023" s="16" t="s">
        <v>46</v>
      </c>
      <c r="I4023" s="16" t="s">
        <v>60</v>
      </c>
      <c r="J4023" s="16" t="n">
        <v>5</v>
      </c>
      <c r="K4023" s="16" t="n">
        <v>2</v>
      </c>
      <c r="L4023" s="16" t="s">
        <v>196</v>
      </c>
      <c r="M4023" s="16" t="str">
        <f aca="false">IF(COUNTIF($A$2:A4023,A4023)&gt;1,"DUPLICATE","")</f>
        <v/>
      </c>
    </row>
    <row r="4024" customFormat="false" ht="15" hidden="false" customHeight="false" outlineLevel="0" collapsed="false">
      <c r="A4024" s="16" t="s">
        <v>5350</v>
      </c>
      <c r="B4024" s="16" t="s">
        <v>5342</v>
      </c>
      <c r="C4024" s="16" t="s">
        <v>2284</v>
      </c>
      <c r="D4024" s="16" t="s">
        <v>136</v>
      </c>
      <c r="E4024" s="16" t="n">
        <v>1</v>
      </c>
      <c r="F4024" s="16" t="n">
        <v>2203</v>
      </c>
      <c r="G4024" s="16" t="n">
        <v>0.2</v>
      </c>
      <c r="H4024" s="16" t="s">
        <v>70</v>
      </c>
      <c r="I4024" s="16" t="s">
        <v>60</v>
      </c>
      <c r="J4024" s="16" t="n">
        <v>6</v>
      </c>
      <c r="K4024" s="16" t="n">
        <v>3</v>
      </c>
      <c r="L4024" s="16" t="s">
        <v>57</v>
      </c>
      <c r="M4024" s="16" t="str">
        <f aca="false">IF(COUNTIF($A$2:A4024,A4024)&gt;1,"DUPLICATE","")</f>
        <v/>
      </c>
    </row>
    <row r="4025" customFormat="false" ht="15" hidden="false" customHeight="false" outlineLevel="0" collapsed="false">
      <c r="A4025" s="16" t="s">
        <v>5351</v>
      </c>
      <c r="B4025" s="16" t="s">
        <v>5342</v>
      </c>
      <c r="C4025" s="16" t="s">
        <v>4212</v>
      </c>
      <c r="D4025" s="16" t="s">
        <v>721</v>
      </c>
      <c r="E4025" s="16" t="n">
        <v>3</v>
      </c>
      <c r="F4025" s="16" t="n">
        <v>479</v>
      </c>
      <c r="G4025" s="16" t="n">
        <v>0.1</v>
      </c>
      <c r="H4025" s="16" t="s">
        <v>112</v>
      </c>
      <c r="I4025" s="16" t="s">
        <v>100</v>
      </c>
      <c r="J4025" s="16" t="n">
        <v>4</v>
      </c>
      <c r="K4025" s="16" t="n">
        <v>2</v>
      </c>
      <c r="L4025" s="16" t="s">
        <v>57</v>
      </c>
      <c r="M4025" s="16" t="str">
        <f aca="false">IF(COUNTIF($A$2:A4025,A4025)&gt;1,"DUPLICATE","")</f>
        <v/>
      </c>
    </row>
    <row r="4026" customFormat="false" ht="15" hidden="false" customHeight="false" outlineLevel="0" collapsed="false">
      <c r="A4026" s="16" t="s">
        <v>5352</v>
      </c>
      <c r="B4026" s="16" t="s">
        <v>5353</v>
      </c>
      <c r="C4026" s="16" t="s">
        <v>807</v>
      </c>
      <c r="D4026" s="16" t="s">
        <v>385</v>
      </c>
      <c r="E4026" s="16" t="n">
        <v>4</v>
      </c>
      <c r="F4026" s="16" t="n">
        <v>293</v>
      </c>
      <c r="G4026" s="16" t="n">
        <v>0.15</v>
      </c>
      <c r="H4026" s="16" t="s">
        <v>46</v>
      </c>
      <c r="I4026" s="16" t="s">
        <v>60</v>
      </c>
      <c r="J4026" s="16" t="n">
        <v>3</v>
      </c>
      <c r="K4026" s="16" t="n">
        <v>4</v>
      </c>
      <c r="L4026" s="16" t="s">
        <v>41</v>
      </c>
      <c r="M4026" s="16" t="str">
        <f aca="false">IF(COUNTIF($A$2:A4026,A4026)&gt;1,"DUPLICATE","")</f>
        <v/>
      </c>
    </row>
    <row r="4027" customFormat="false" ht="15" hidden="false" customHeight="false" outlineLevel="0" collapsed="false">
      <c r="A4027" s="16" t="s">
        <v>5354</v>
      </c>
      <c r="B4027" s="16" t="s">
        <v>5342</v>
      </c>
      <c r="C4027" s="16" t="s">
        <v>709</v>
      </c>
      <c r="D4027" s="16" t="s">
        <v>63</v>
      </c>
      <c r="E4027" s="16" t="n">
        <v>1</v>
      </c>
      <c r="F4027" s="16" t="n">
        <v>1434</v>
      </c>
      <c r="G4027" s="16" t="n">
        <v>0.25</v>
      </c>
      <c r="H4027" s="16" t="s">
        <v>112</v>
      </c>
      <c r="I4027" s="16" t="s">
        <v>60</v>
      </c>
      <c r="J4027" s="16" t="n">
        <v>4</v>
      </c>
      <c r="K4027" s="16" t="n">
        <v>4</v>
      </c>
      <c r="L4027" s="16" t="s">
        <v>57</v>
      </c>
      <c r="M4027" s="16" t="str">
        <f aca="false">IF(COUNTIF($A$2:A4027,A4027)&gt;1,"DUPLICATE","")</f>
        <v/>
      </c>
    </row>
    <row r="4028" customFormat="false" ht="15" hidden="false" customHeight="false" outlineLevel="0" collapsed="false">
      <c r="A4028" s="16" t="s">
        <v>5355</v>
      </c>
      <c r="B4028" s="16" t="s">
        <v>5342</v>
      </c>
      <c r="C4028" s="16" t="s">
        <v>1669</v>
      </c>
      <c r="D4028" s="16" t="s">
        <v>170</v>
      </c>
      <c r="E4028" s="16" t="n">
        <v>3</v>
      </c>
      <c r="F4028" s="16" t="n">
        <v>3136</v>
      </c>
      <c r="G4028" s="16" t="n">
        <v>0.3</v>
      </c>
      <c r="H4028" s="16" t="s">
        <v>112</v>
      </c>
      <c r="I4028" s="16" t="s">
        <v>47</v>
      </c>
      <c r="J4028" s="16" t="n">
        <v>4</v>
      </c>
      <c r="K4028" s="16" t="n">
        <v>4</v>
      </c>
      <c r="L4028" s="16" t="s">
        <v>41</v>
      </c>
      <c r="M4028" s="16" t="str">
        <f aca="false">IF(COUNTIF($A$2:A4028,A4028)&gt;1,"DUPLICATE","")</f>
        <v/>
      </c>
    </row>
    <row r="4029" customFormat="false" ht="15" hidden="false" customHeight="false" outlineLevel="0" collapsed="false">
      <c r="A4029" s="16" t="s">
        <v>5356</v>
      </c>
      <c r="B4029" s="16" t="s">
        <v>5342</v>
      </c>
      <c r="C4029" s="16" t="s">
        <v>2133</v>
      </c>
      <c r="D4029" s="16" t="s">
        <v>173</v>
      </c>
      <c r="E4029" s="16" t="n">
        <v>2</v>
      </c>
      <c r="F4029" s="16" t="n">
        <v>1230</v>
      </c>
      <c r="G4029" s="16" t="n">
        <v>0.15</v>
      </c>
      <c r="H4029" s="16" t="s">
        <v>46</v>
      </c>
      <c r="I4029" s="16" t="s">
        <v>47</v>
      </c>
      <c r="J4029" s="16" t="n">
        <v>3</v>
      </c>
      <c r="K4029" s="16" t="n">
        <v>4</v>
      </c>
      <c r="L4029" s="16" t="s">
        <v>41</v>
      </c>
      <c r="M4029" s="16" t="str">
        <f aca="false">IF(COUNTIF($A$2:A4029,A4029)&gt;1,"DUPLICATE","")</f>
        <v/>
      </c>
    </row>
    <row r="4030" customFormat="false" ht="15" hidden="false" customHeight="false" outlineLevel="0" collapsed="false">
      <c r="A4030" s="16" t="s">
        <v>5357</v>
      </c>
      <c r="B4030" s="16" t="s">
        <v>5342</v>
      </c>
      <c r="C4030" s="16" t="s">
        <v>732</v>
      </c>
      <c r="D4030" s="16" t="s">
        <v>308</v>
      </c>
      <c r="E4030" s="16" t="n">
        <v>1</v>
      </c>
      <c r="F4030" s="16" t="n">
        <v>199</v>
      </c>
      <c r="G4030" s="16" t="n">
        <v>0.3</v>
      </c>
      <c r="H4030" s="16" t="s">
        <v>52</v>
      </c>
      <c r="I4030" s="16" t="s">
        <v>60</v>
      </c>
      <c r="J4030" s="16" t="n">
        <v>5</v>
      </c>
      <c r="K4030" s="16" t="n">
        <v>4</v>
      </c>
      <c r="L4030" s="16" t="s">
        <v>41</v>
      </c>
      <c r="M4030" s="16" t="str">
        <f aca="false">IF(COUNTIF($A$2:A4030,A4030)&gt;1,"DUPLICATE","")</f>
        <v/>
      </c>
    </row>
    <row r="4031" customFormat="false" ht="15" hidden="false" customHeight="false" outlineLevel="0" collapsed="false">
      <c r="A4031" s="16" t="s">
        <v>5358</v>
      </c>
      <c r="B4031" s="16" t="s">
        <v>5342</v>
      </c>
      <c r="C4031" s="16" t="s">
        <v>1187</v>
      </c>
      <c r="D4031" s="16" t="s">
        <v>250</v>
      </c>
      <c r="E4031" s="16" t="n">
        <v>6</v>
      </c>
      <c r="F4031" s="16" t="n">
        <v>722</v>
      </c>
      <c r="G4031" s="16" t="n">
        <v>0.25</v>
      </c>
      <c r="H4031" s="16" t="s">
        <v>89</v>
      </c>
      <c r="I4031" s="16" t="s">
        <v>40</v>
      </c>
      <c r="J4031" s="16" t="n">
        <v>5</v>
      </c>
      <c r="K4031" s="16" t="n">
        <v>4</v>
      </c>
      <c r="L4031" s="16" t="s">
        <v>41</v>
      </c>
      <c r="M4031" s="16" t="str">
        <f aca="false">IF(COUNTIF($A$2:A4031,A4031)&gt;1,"DUPLICATE","")</f>
        <v/>
      </c>
    </row>
    <row r="4032" customFormat="false" ht="15" hidden="false" customHeight="false" outlineLevel="0" collapsed="false">
      <c r="A4032" s="16" t="s">
        <v>5359</v>
      </c>
      <c r="B4032" s="16" t="s">
        <v>5342</v>
      </c>
      <c r="C4032" s="16" t="s">
        <v>1342</v>
      </c>
      <c r="D4032" s="16" t="s">
        <v>142</v>
      </c>
      <c r="E4032" s="16" t="n">
        <v>1</v>
      </c>
      <c r="F4032" s="16" t="n">
        <v>580</v>
      </c>
      <c r="G4032" s="16" t="n">
        <v>0.15</v>
      </c>
      <c r="H4032" s="16" t="s">
        <v>39</v>
      </c>
      <c r="I4032" s="16" t="s">
        <v>60</v>
      </c>
      <c r="J4032" s="16" t="n">
        <v>6</v>
      </c>
      <c r="K4032" s="16" t="n">
        <v>4</v>
      </c>
      <c r="L4032" s="16" t="s">
        <v>41</v>
      </c>
      <c r="M4032" s="16" t="str">
        <f aca="false">IF(COUNTIF($A$2:A4032,A4032)&gt;1,"DUPLICATE","")</f>
        <v/>
      </c>
    </row>
    <row r="4033" customFormat="false" ht="15" hidden="false" customHeight="false" outlineLevel="0" collapsed="false">
      <c r="A4033" s="16" t="s">
        <v>5360</v>
      </c>
      <c r="B4033" s="16" t="s">
        <v>5342</v>
      </c>
      <c r="C4033" s="16" t="s">
        <v>869</v>
      </c>
      <c r="D4033" s="16" t="s">
        <v>203</v>
      </c>
      <c r="E4033" s="16" t="n">
        <v>1</v>
      </c>
      <c r="F4033" s="16" t="n">
        <v>2501</v>
      </c>
      <c r="G4033" s="16" t="n">
        <v>0.1</v>
      </c>
      <c r="H4033" s="16" t="s">
        <v>39</v>
      </c>
      <c r="I4033" s="16" t="s">
        <v>60</v>
      </c>
      <c r="J4033" s="16" t="n">
        <v>3</v>
      </c>
      <c r="K4033" s="16" t="n">
        <v>5</v>
      </c>
      <c r="L4033" s="16" t="s">
        <v>41</v>
      </c>
      <c r="M4033" s="16" t="str">
        <f aca="false">IF(COUNTIF($A$2:A4033,A4033)&gt;1,"DUPLICATE","")</f>
        <v/>
      </c>
    </row>
    <row r="4034" customFormat="false" ht="15" hidden="false" customHeight="false" outlineLevel="0" collapsed="false">
      <c r="A4034" s="16" t="s">
        <v>5361</v>
      </c>
      <c r="B4034" s="16" t="s">
        <v>5342</v>
      </c>
      <c r="C4034" s="16" t="s">
        <v>1259</v>
      </c>
      <c r="D4034" s="16" t="s">
        <v>341</v>
      </c>
      <c r="E4034" s="16" t="n">
        <v>1</v>
      </c>
      <c r="F4034" s="16" t="n">
        <v>1132</v>
      </c>
      <c r="G4034" s="16" t="n">
        <v>0.1</v>
      </c>
      <c r="H4034" s="16" t="s">
        <v>565</v>
      </c>
      <c r="I4034" s="16" t="s">
        <v>71</v>
      </c>
      <c r="J4034" s="16" t="n">
        <v>5</v>
      </c>
      <c r="K4034" s="16" t="n">
        <v>5</v>
      </c>
      <c r="L4034" s="16" t="s">
        <v>41</v>
      </c>
      <c r="M4034" s="16" t="str">
        <f aca="false">IF(COUNTIF($A$2:A4034,A4034)&gt;1,"DUPLICATE","")</f>
        <v/>
      </c>
    </row>
    <row r="4035" customFormat="false" ht="15" hidden="false" customHeight="false" outlineLevel="0" collapsed="false">
      <c r="A4035" s="16" t="s">
        <v>5362</v>
      </c>
      <c r="B4035" s="16" t="s">
        <v>5342</v>
      </c>
      <c r="C4035" s="16" t="s">
        <v>549</v>
      </c>
      <c r="D4035" s="16" t="s">
        <v>111</v>
      </c>
      <c r="E4035" s="16" t="n">
        <v>5</v>
      </c>
      <c r="F4035" s="16" t="n">
        <v>977</v>
      </c>
      <c r="G4035" s="16" t="n">
        <v>0.4</v>
      </c>
      <c r="H4035" s="16" t="s">
        <v>39</v>
      </c>
      <c r="I4035" s="16" t="s">
        <v>40</v>
      </c>
      <c r="J4035" s="16" t="n">
        <v>5</v>
      </c>
      <c r="K4035" s="16" t="n">
        <v>4</v>
      </c>
      <c r="L4035" s="16" t="s">
        <v>41</v>
      </c>
      <c r="M4035" s="16" t="str">
        <f aca="false">IF(COUNTIF($A$2:A4035,A4035)&gt;1,"DUPLICATE","")</f>
        <v/>
      </c>
    </row>
    <row r="4036" customFormat="false" ht="15" hidden="false" customHeight="false" outlineLevel="0" collapsed="false">
      <c r="A4036" s="16" t="s">
        <v>5363</v>
      </c>
      <c r="B4036" s="16" t="s">
        <v>5342</v>
      </c>
      <c r="C4036" s="16" t="s">
        <v>1399</v>
      </c>
      <c r="D4036" s="16" t="s">
        <v>133</v>
      </c>
      <c r="E4036" s="16" t="n">
        <v>2</v>
      </c>
      <c r="F4036" s="16" t="n">
        <v>579</v>
      </c>
      <c r="G4036" s="16" t="n">
        <v>0.2</v>
      </c>
      <c r="H4036" s="16" t="s">
        <v>130</v>
      </c>
      <c r="I4036" s="16" t="s">
        <v>71</v>
      </c>
      <c r="J4036" s="16" t="n">
        <v>6</v>
      </c>
      <c r="K4036" s="16" t="n">
        <v>4</v>
      </c>
      <c r="L4036" s="16" t="s">
        <v>41</v>
      </c>
      <c r="M4036" s="16" t="str">
        <f aca="false">IF(COUNTIF($A$2:A4036,A4036)&gt;1,"DUPLICATE","")</f>
        <v/>
      </c>
    </row>
    <row r="4037" customFormat="false" ht="15" hidden="false" customHeight="false" outlineLevel="0" collapsed="false">
      <c r="A4037" s="16" t="s">
        <v>5364</v>
      </c>
      <c r="B4037" s="16" t="s">
        <v>5342</v>
      </c>
      <c r="C4037" s="16" t="s">
        <v>2118</v>
      </c>
      <c r="D4037" s="16" t="s">
        <v>63</v>
      </c>
      <c r="E4037" s="16" t="n">
        <v>1</v>
      </c>
      <c r="F4037" s="16" t="n">
        <v>1497</v>
      </c>
      <c r="G4037" s="16" t="n">
        <v>0.3</v>
      </c>
      <c r="H4037" s="16" t="s">
        <v>39</v>
      </c>
      <c r="I4037" s="16" t="s">
        <v>40</v>
      </c>
      <c r="J4037" s="16" t="n">
        <v>3</v>
      </c>
      <c r="K4037" s="16" t="n">
        <v>4</v>
      </c>
      <c r="L4037" s="16" t="s">
        <v>41</v>
      </c>
      <c r="M4037" s="16" t="str">
        <f aca="false">IF(COUNTIF($A$2:A4037,A4037)&gt;1,"DUPLICATE","")</f>
        <v/>
      </c>
    </row>
    <row r="4038" customFormat="false" ht="15" hidden="false" customHeight="false" outlineLevel="0" collapsed="false">
      <c r="A4038" s="16" t="s">
        <v>5365</v>
      </c>
      <c r="B4038" s="16" t="s">
        <v>5342</v>
      </c>
      <c r="C4038" s="16" t="s">
        <v>2061</v>
      </c>
      <c r="D4038" s="16" t="s">
        <v>74</v>
      </c>
      <c r="E4038" s="16" t="n">
        <v>2</v>
      </c>
      <c r="F4038" s="16" t="n">
        <v>19882</v>
      </c>
      <c r="G4038" s="16" t="n">
        <v>0.25</v>
      </c>
      <c r="H4038" s="16" t="s">
        <v>112</v>
      </c>
      <c r="I4038" s="16" t="s">
        <v>47</v>
      </c>
      <c r="J4038" s="16" t="n">
        <v>6</v>
      </c>
      <c r="K4038" s="16" t="n">
        <v>4</v>
      </c>
      <c r="L4038" s="16" t="s">
        <v>41</v>
      </c>
      <c r="M4038" s="16" t="str">
        <f aca="false">IF(COUNTIF($A$2:A4038,A4038)&gt;1,"DUPLICATE","")</f>
        <v/>
      </c>
    </row>
    <row r="4039" customFormat="false" ht="15" hidden="false" customHeight="false" outlineLevel="0" collapsed="false">
      <c r="A4039" s="16" t="s">
        <v>5366</v>
      </c>
      <c r="B4039" s="16" t="s">
        <v>5367</v>
      </c>
      <c r="C4039" s="16" t="s">
        <v>2578</v>
      </c>
      <c r="D4039" s="16" t="s">
        <v>74</v>
      </c>
      <c r="E4039" s="16" t="n">
        <v>2</v>
      </c>
      <c r="F4039" s="16" t="n">
        <v>18180</v>
      </c>
      <c r="G4039" s="16" t="n">
        <v>0.2</v>
      </c>
      <c r="H4039" s="16" t="s">
        <v>89</v>
      </c>
      <c r="I4039" s="16" t="s">
        <v>40</v>
      </c>
      <c r="J4039" s="16" t="n">
        <v>3</v>
      </c>
      <c r="K4039" s="16"/>
      <c r="L4039" s="16" t="s">
        <v>41</v>
      </c>
      <c r="M4039" s="16" t="str">
        <f aca="false">IF(COUNTIF($A$2:A4039,A4039)&gt;1,"DUPLICATE","")</f>
        <v/>
      </c>
    </row>
    <row r="4040" customFormat="false" ht="15" hidden="false" customHeight="false" outlineLevel="0" collapsed="false">
      <c r="A4040" s="16" t="s">
        <v>5368</v>
      </c>
      <c r="B4040" s="16" t="s">
        <v>5367</v>
      </c>
      <c r="C4040" s="16" t="s">
        <v>846</v>
      </c>
      <c r="D4040" s="16" t="s">
        <v>385</v>
      </c>
      <c r="E4040" s="16" t="n">
        <v>1</v>
      </c>
      <c r="F4040" s="16" t="n">
        <v>309</v>
      </c>
      <c r="G4040" s="16" t="n">
        <v>0.1</v>
      </c>
      <c r="H4040" s="16" t="s">
        <v>130</v>
      </c>
      <c r="I4040" s="16" t="s">
        <v>47</v>
      </c>
      <c r="J4040" s="16" t="n">
        <v>5</v>
      </c>
      <c r="K4040" s="16" t="n">
        <v>4</v>
      </c>
      <c r="L4040" s="16" t="s">
        <v>41</v>
      </c>
      <c r="M4040" s="16" t="str">
        <f aca="false">IF(COUNTIF($A$2:A4040,A4040)&gt;1,"DUPLICATE","")</f>
        <v/>
      </c>
    </row>
    <row r="4041" customFormat="false" ht="15" hidden="false" customHeight="false" outlineLevel="0" collapsed="false">
      <c r="A4041" s="16" t="s">
        <v>5369</v>
      </c>
      <c r="B4041" s="16" t="s">
        <v>5367</v>
      </c>
      <c r="C4041" s="16" t="s">
        <v>224</v>
      </c>
      <c r="D4041" s="16" t="s">
        <v>99</v>
      </c>
      <c r="E4041" s="16" t="n">
        <v>1</v>
      </c>
      <c r="F4041" s="16" t="n">
        <v>671</v>
      </c>
      <c r="G4041" s="16" t="n">
        <v>0.2</v>
      </c>
      <c r="H4041" s="16" t="s">
        <v>89</v>
      </c>
      <c r="I4041" s="16" t="s">
        <v>47</v>
      </c>
      <c r="J4041" s="16" t="n">
        <v>6</v>
      </c>
      <c r="K4041" s="16" t="n">
        <v>4</v>
      </c>
      <c r="L4041" s="16" t="s">
        <v>41</v>
      </c>
      <c r="M4041" s="16" t="str">
        <f aca="false">IF(COUNTIF($A$2:A4041,A4041)&gt;1,"DUPLICATE","")</f>
        <v/>
      </c>
    </row>
    <row r="4042" customFormat="false" ht="15" hidden="false" customHeight="false" outlineLevel="0" collapsed="false">
      <c r="A4042" s="16" t="s">
        <v>5370</v>
      </c>
      <c r="B4042" s="16" t="s">
        <v>5367</v>
      </c>
      <c r="C4042" s="16" t="s">
        <v>1482</v>
      </c>
      <c r="D4042" s="16" t="s">
        <v>157</v>
      </c>
      <c r="E4042" s="16" t="n">
        <v>2</v>
      </c>
      <c r="F4042" s="16" t="n">
        <v>1074</v>
      </c>
      <c r="G4042" s="16" t="n">
        <v>0.1</v>
      </c>
      <c r="H4042" s="16" t="s">
        <v>56</v>
      </c>
      <c r="I4042" s="16" t="s">
        <v>71</v>
      </c>
      <c r="J4042" s="16" t="n">
        <v>6</v>
      </c>
      <c r="K4042" s="16" t="n">
        <v>4</v>
      </c>
      <c r="L4042" s="16" t="s">
        <v>41</v>
      </c>
      <c r="M4042" s="16" t="str">
        <f aca="false">IF(COUNTIF($A$2:A4042,A4042)&gt;1,"DUPLICATE","")</f>
        <v/>
      </c>
    </row>
    <row r="4043" customFormat="false" ht="15" hidden="false" customHeight="false" outlineLevel="0" collapsed="false">
      <c r="A4043" s="16" t="s">
        <v>5371</v>
      </c>
      <c r="B4043" s="16" t="s">
        <v>5367</v>
      </c>
      <c r="C4043" s="16" t="s">
        <v>495</v>
      </c>
      <c r="D4043" s="16" t="s">
        <v>291</v>
      </c>
      <c r="E4043" s="16" t="n">
        <v>1</v>
      </c>
      <c r="F4043" s="16" t="n">
        <v>1214</v>
      </c>
      <c r="G4043" s="16" t="n">
        <v>0.1</v>
      </c>
      <c r="H4043" s="16" t="s">
        <v>70</v>
      </c>
      <c r="I4043" s="16" t="s">
        <v>60</v>
      </c>
      <c r="J4043" s="16" t="n">
        <v>6</v>
      </c>
      <c r="K4043" s="16" t="n">
        <v>3</v>
      </c>
      <c r="L4043" s="16" t="s">
        <v>41</v>
      </c>
      <c r="M4043" s="16" t="str">
        <f aca="false">IF(COUNTIF($A$2:A4043,A4043)&gt;1,"DUPLICATE","")</f>
        <v/>
      </c>
    </row>
    <row r="4044" customFormat="false" ht="15" hidden="false" customHeight="false" outlineLevel="0" collapsed="false">
      <c r="A4044" s="16" t="s">
        <v>5372</v>
      </c>
      <c r="B4044" s="16" t="s">
        <v>5367</v>
      </c>
      <c r="C4044" s="16" t="s">
        <v>284</v>
      </c>
      <c r="D4044" s="16" t="s">
        <v>142</v>
      </c>
      <c r="E4044" s="16" t="n">
        <v>1</v>
      </c>
      <c r="F4044" s="16" t="n">
        <v>594</v>
      </c>
      <c r="G4044" s="16" t="n">
        <v>0.15</v>
      </c>
      <c r="H4044" s="16" t="s">
        <v>112</v>
      </c>
      <c r="I4044" s="16" t="s">
        <v>71</v>
      </c>
      <c r="J4044" s="16" t="n">
        <v>5</v>
      </c>
      <c r="K4044" s="16" t="n">
        <v>5</v>
      </c>
      <c r="L4044" s="16" t="s">
        <v>41</v>
      </c>
      <c r="M4044" s="16" t="str">
        <f aca="false">IF(COUNTIF($A$2:A4044,A4044)&gt;1,"DUPLICATE","")</f>
        <v/>
      </c>
    </row>
    <row r="4045" customFormat="false" ht="15" hidden="false" customHeight="false" outlineLevel="0" collapsed="false">
      <c r="A4045" s="16" t="s">
        <v>5373</v>
      </c>
      <c r="B4045" s="16" t="s">
        <v>5367</v>
      </c>
      <c r="C4045" s="16" t="s">
        <v>2118</v>
      </c>
      <c r="D4045" s="16" t="s">
        <v>639</v>
      </c>
      <c r="E4045" s="16" t="n">
        <v>3</v>
      </c>
      <c r="F4045" s="16" t="n">
        <v>815</v>
      </c>
      <c r="G4045" s="16" t="n">
        <v>0.15</v>
      </c>
      <c r="H4045" s="16" t="s">
        <v>39</v>
      </c>
      <c r="I4045" s="16" t="s">
        <v>60</v>
      </c>
      <c r="J4045" s="16" t="n">
        <v>5</v>
      </c>
      <c r="K4045" s="16" t="n">
        <v>4</v>
      </c>
      <c r="L4045" s="16" t="s">
        <v>41</v>
      </c>
      <c r="M4045" s="16" t="str">
        <f aca="false">IF(COUNTIF($A$2:A4045,A4045)&gt;1,"DUPLICATE","")</f>
        <v/>
      </c>
    </row>
    <row r="4046" customFormat="false" ht="15" hidden="false" customHeight="false" outlineLevel="0" collapsed="false">
      <c r="A4046" s="16" t="s">
        <v>5374</v>
      </c>
      <c r="B4046" s="16" t="s">
        <v>5367</v>
      </c>
      <c r="C4046" s="16" t="s">
        <v>601</v>
      </c>
      <c r="D4046" s="16" t="s">
        <v>77</v>
      </c>
      <c r="E4046" s="16" t="n">
        <v>4</v>
      </c>
      <c r="F4046" s="16" t="s">
        <v>5375</v>
      </c>
      <c r="G4046" s="16" t="n">
        <v>0.15</v>
      </c>
      <c r="H4046" s="16" t="s">
        <v>56</v>
      </c>
      <c r="I4046" s="16" t="s">
        <v>60</v>
      </c>
      <c r="J4046" s="16" t="n">
        <v>6</v>
      </c>
      <c r="K4046" s="16" t="n">
        <v>4</v>
      </c>
      <c r="L4046" s="16" t="s">
        <v>41</v>
      </c>
      <c r="M4046" s="16" t="str">
        <f aca="false">IF(COUNTIF($A$2:A4046,A4046)&gt;1,"DUPLICATE","")</f>
        <v/>
      </c>
    </row>
    <row r="4047" customFormat="false" ht="15" hidden="false" customHeight="false" outlineLevel="0" collapsed="false">
      <c r="A4047" s="16" t="s">
        <v>5376</v>
      </c>
      <c r="B4047" s="16" t="s">
        <v>5367</v>
      </c>
      <c r="C4047" s="16" t="s">
        <v>2970</v>
      </c>
      <c r="D4047" s="16" t="s">
        <v>88</v>
      </c>
      <c r="E4047" s="16" t="n">
        <v>2</v>
      </c>
      <c r="F4047" s="16" t="n">
        <v>2860</v>
      </c>
      <c r="G4047" s="16" t="n">
        <v>0.25</v>
      </c>
      <c r="H4047" s="16" t="s">
        <v>39</v>
      </c>
      <c r="I4047" s="16" t="s">
        <v>47</v>
      </c>
      <c r="J4047" s="16" t="n">
        <v>4</v>
      </c>
      <c r="K4047" s="16" t="n">
        <v>4</v>
      </c>
      <c r="L4047" s="16" t="s">
        <v>41</v>
      </c>
      <c r="M4047" s="16" t="str">
        <f aca="false">IF(COUNTIF($A$2:A4047,A4047)&gt;1,"DUPLICATE","")</f>
        <v/>
      </c>
    </row>
    <row r="4048" customFormat="false" ht="15" hidden="false" customHeight="false" outlineLevel="0" collapsed="false">
      <c r="A4048" s="16" t="s">
        <v>5377</v>
      </c>
      <c r="B4048" s="16" t="s">
        <v>5367</v>
      </c>
      <c r="C4048" s="16" t="s">
        <v>653</v>
      </c>
      <c r="D4048" s="16" t="s">
        <v>291</v>
      </c>
      <c r="E4048" s="16" t="n">
        <v>2</v>
      </c>
      <c r="F4048" s="16" t="n">
        <v>1204</v>
      </c>
      <c r="G4048" s="16" t="n">
        <v>0.1</v>
      </c>
      <c r="H4048" s="16" t="s">
        <v>81</v>
      </c>
      <c r="I4048" s="16" t="s">
        <v>60</v>
      </c>
      <c r="J4048" s="16" t="n">
        <v>7</v>
      </c>
      <c r="K4048" s="16" t="n">
        <v>3</v>
      </c>
      <c r="L4048" s="16" t="s">
        <v>41</v>
      </c>
      <c r="M4048" s="16" t="str">
        <f aca="false">IF(COUNTIF($A$2:A4048,A4048)&gt;1,"DUPLICATE","")</f>
        <v/>
      </c>
    </row>
    <row r="4049" customFormat="false" ht="15" hidden="false" customHeight="false" outlineLevel="0" collapsed="false">
      <c r="A4049" s="16" t="s">
        <v>5378</v>
      </c>
      <c r="B4049" s="16" t="s">
        <v>5367</v>
      </c>
      <c r="C4049" s="16" t="s">
        <v>704</v>
      </c>
      <c r="D4049" s="16" t="s">
        <v>51</v>
      </c>
      <c r="E4049" s="16" t="n">
        <v>1</v>
      </c>
      <c r="F4049" s="16" t="n">
        <v>2362</v>
      </c>
      <c r="G4049" s="16" t="n">
        <v>0.2</v>
      </c>
      <c r="H4049" s="16" t="s">
        <v>56</v>
      </c>
      <c r="I4049" s="16" t="s">
        <v>71</v>
      </c>
      <c r="J4049" s="16" t="n">
        <v>5</v>
      </c>
      <c r="K4049" s="16" t="n">
        <v>4</v>
      </c>
      <c r="L4049" s="16" t="s">
        <v>41</v>
      </c>
      <c r="M4049" s="16" t="str">
        <f aca="false">IF(COUNTIF($A$2:A4049,A4049)&gt;1,"DUPLICATE","")</f>
        <v/>
      </c>
    </row>
    <row r="4050" customFormat="false" ht="15" hidden="false" customHeight="false" outlineLevel="0" collapsed="false">
      <c r="A4050" s="16" t="s">
        <v>5379</v>
      </c>
      <c r="B4050" s="16" t="s">
        <v>5367</v>
      </c>
      <c r="C4050" s="16" t="s">
        <v>376</v>
      </c>
      <c r="D4050" s="16" t="s">
        <v>341</v>
      </c>
      <c r="E4050" s="16" t="n">
        <v>1</v>
      </c>
      <c r="F4050" s="16" t="n">
        <v>1084</v>
      </c>
      <c r="G4050" s="16" t="n">
        <v>0.2</v>
      </c>
      <c r="H4050" s="16" t="s">
        <v>120</v>
      </c>
      <c r="I4050" s="16" t="s">
        <v>47</v>
      </c>
      <c r="J4050" s="16" t="n">
        <v>4</v>
      </c>
      <c r="K4050" s="16" t="n">
        <v>4</v>
      </c>
      <c r="L4050" s="16" t="s">
        <v>41</v>
      </c>
      <c r="M4050" s="16" t="str">
        <f aca="false">IF(COUNTIF($A$2:A4050,A4050)&gt;1,"DUPLICATE","")</f>
        <v/>
      </c>
    </row>
    <row r="4051" customFormat="false" ht="15" hidden="false" customHeight="false" outlineLevel="0" collapsed="false">
      <c r="A4051" s="16" t="s">
        <v>5380</v>
      </c>
      <c r="B4051" s="16" t="s">
        <v>5367</v>
      </c>
      <c r="C4051" s="16" t="s">
        <v>343</v>
      </c>
      <c r="D4051" s="16" t="s">
        <v>222</v>
      </c>
      <c r="E4051" s="16" t="n">
        <v>2</v>
      </c>
      <c r="F4051" s="16" t="n">
        <v>1876</v>
      </c>
      <c r="G4051" s="16" t="n">
        <v>0.15</v>
      </c>
      <c r="H4051" s="16" t="s">
        <v>112</v>
      </c>
      <c r="I4051" s="16" t="s">
        <v>47</v>
      </c>
      <c r="J4051" s="16" t="n">
        <v>4</v>
      </c>
      <c r="K4051" s="16" t="n">
        <v>3</v>
      </c>
      <c r="L4051" s="16" t="s">
        <v>41</v>
      </c>
      <c r="M4051" s="16" t="str">
        <f aca="false">IF(COUNTIF($A$2:A4051,A4051)&gt;1,"DUPLICATE","")</f>
        <v/>
      </c>
    </row>
    <row r="4052" customFormat="false" ht="15" hidden="false" customHeight="false" outlineLevel="0" collapsed="false">
      <c r="A4052" s="16" t="s">
        <v>5381</v>
      </c>
      <c r="B4052" s="16" t="s">
        <v>5367</v>
      </c>
      <c r="C4052" s="16" t="s">
        <v>1692</v>
      </c>
      <c r="D4052" s="16" t="s">
        <v>219</v>
      </c>
      <c r="E4052" s="16" t="n">
        <v>1</v>
      </c>
      <c r="F4052" s="16" t="n">
        <v>1312</v>
      </c>
      <c r="G4052" s="16" t="n">
        <v>0.15</v>
      </c>
      <c r="H4052" s="16" t="s">
        <v>56</v>
      </c>
      <c r="I4052" s="16" t="s">
        <v>60</v>
      </c>
      <c r="J4052" s="16" t="n">
        <v>5</v>
      </c>
      <c r="K4052" s="16" t="n">
        <v>4</v>
      </c>
      <c r="L4052" s="16" t="s">
        <v>41</v>
      </c>
      <c r="M4052" s="16" t="str">
        <f aca="false">IF(COUNTIF($A$2:A4052,A4052)&gt;1,"DUPLICATE","")</f>
        <v/>
      </c>
    </row>
    <row r="4053" customFormat="false" ht="15" hidden="false" customHeight="false" outlineLevel="0" collapsed="false">
      <c r="A4053" s="16" t="s">
        <v>5382</v>
      </c>
      <c r="B4053" s="16" t="s">
        <v>5383</v>
      </c>
      <c r="C4053" s="16" t="s">
        <v>284</v>
      </c>
      <c r="D4053" s="16" t="s">
        <v>88</v>
      </c>
      <c r="E4053" s="16" t="n">
        <v>1</v>
      </c>
      <c r="F4053" s="16" t="n">
        <v>3039</v>
      </c>
      <c r="G4053" s="16" t="n">
        <v>0.15</v>
      </c>
      <c r="H4053" s="16" t="s">
        <v>112</v>
      </c>
      <c r="I4053" s="16" t="s">
        <v>40</v>
      </c>
      <c r="J4053" s="16" t="n">
        <v>5</v>
      </c>
      <c r="K4053" s="16" t="n">
        <v>4</v>
      </c>
      <c r="L4053" s="16" t="s">
        <v>41</v>
      </c>
      <c r="M4053" s="16" t="str">
        <f aca="false">IF(COUNTIF($A$2:A4053,A4053)&gt;1,"DUPLICATE","")</f>
        <v/>
      </c>
    </row>
    <row r="4054" customFormat="false" ht="15" hidden="false" customHeight="false" outlineLevel="0" collapsed="false">
      <c r="A4054" s="16" t="s">
        <v>5384</v>
      </c>
      <c r="B4054" s="16" t="s">
        <v>5367</v>
      </c>
      <c r="C4054" s="16" t="s">
        <v>435</v>
      </c>
      <c r="D4054" s="16" t="s">
        <v>63</v>
      </c>
      <c r="E4054" s="16" t="n">
        <v>1</v>
      </c>
      <c r="F4054" s="16" t="n">
        <v>1526</v>
      </c>
      <c r="G4054" s="16" t="n">
        <v>0.15</v>
      </c>
      <c r="H4054" s="16" t="s">
        <v>89</v>
      </c>
      <c r="I4054" s="16" t="s">
        <v>40</v>
      </c>
      <c r="J4054" s="16" t="n">
        <v>7</v>
      </c>
      <c r="K4054" s="16" t="n">
        <v>4</v>
      </c>
      <c r="L4054" s="16" t="s">
        <v>41</v>
      </c>
      <c r="M4054" s="16" t="str">
        <f aca="false">IF(COUNTIF($A$2:A4054,A4054)&gt;1,"DUPLICATE","")</f>
        <v/>
      </c>
    </row>
    <row r="4055" customFormat="false" ht="15" hidden="false" customHeight="false" outlineLevel="0" collapsed="false">
      <c r="A4055" s="16" t="s">
        <v>5385</v>
      </c>
      <c r="B4055" s="16" t="s">
        <v>5367</v>
      </c>
      <c r="C4055" s="16" t="s">
        <v>1690</v>
      </c>
      <c r="D4055" s="16" t="s">
        <v>149</v>
      </c>
      <c r="E4055" s="16" t="n">
        <v>2</v>
      </c>
      <c r="F4055" s="16" t="n">
        <v>1547</v>
      </c>
      <c r="G4055" s="16" t="n">
        <v>0.15</v>
      </c>
      <c r="H4055" s="16" t="s">
        <v>56</v>
      </c>
      <c r="I4055" s="16" t="s">
        <v>60</v>
      </c>
      <c r="J4055" s="16" t="n">
        <v>5</v>
      </c>
      <c r="K4055" s="16" t="n">
        <v>3</v>
      </c>
      <c r="L4055" s="16" t="s">
        <v>41</v>
      </c>
      <c r="M4055" s="16" t="str">
        <f aca="false">IF(COUNTIF($A$2:A4055,A4055)&gt;1,"DUPLICATE","")</f>
        <v/>
      </c>
    </row>
    <row r="4056" customFormat="false" ht="15" hidden="false" customHeight="false" outlineLevel="0" collapsed="false">
      <c r="A4056" s="16" t="s">
        <v>5386</v>
      </c>
      <c r="B4056" s="16" t="s">
        <v>5367</v>
      </c>
      <c r="C4056" s="16" t="s">
        <v>2493</v>
      </c>
      <c r="D4056" s="16" t="s">
        <v>149</v>
      </c>
      <c r="E4056" s="16" t="n">
        <v>1</v>
      </c>
      <c r="F4056" s="16" t="n">
        <v>1537</v>
      </c>
      <c r="G4056" s="16" t="n">
        <v>0.15</v>
      </c>
      <c r="H4056" s="16" t="s">
        <v>39</v>
      </c>
      <c r="I4056" s="16" t="s">
        <v>60</v>
      </c>
      <c r="J4056" s="16" t="n">
        <v>3</v>
      </c>
      <c r="K4056" s="16" t="n">
        <v>5</v>
      </c>
      <c r="L4056" s="16" t="s">
        <v>41</v>
      </c>
      <c r="M4056" s="16" t="str">
        <f aca="false">IF(COUNTIF($A$2:A4056,A4056)&gt;1,"DUPLICATE","")</f>
        <v/>
      </c>
    </row>
    <row r="4057" customFormat="false" ht="15" hidden="false" customHeight="false" outlineLevel="0" collapsed="false">
      <c r="A4057" s="16" t="s">
        <v>5387</v>
      </c>
      <c r="B4057" s="16" t="s">
        <v>5383</v>
      </c>
      <c r="C4057" s="16" t="s">
        <v>343</v>
      </c>
      <c r="D4057" s="16" t="s">
        <v>451</v>
      </c>
      <c r="E4057" s="16" t="n">
        <v>2</v>
      </c>
      <c r="F4057" s="16" t="n">
        <v>1279</v>
      </c>
      <c r="G4057" s="16" t="n">
        <v>0.3</v>
      </c>
      <c r="H4057" s="16" t="s">
        <v>112</v>
      </c>
      <c r="I4057" s="16" t="s">
        <v>100</v>
      </c>
      <c r="J4057" s="16" t="n">
        <v>5</v>
      </c>
      <c r="K4057" s="16" t="n">
        <v>4</v>
      </c>
      <c r="L4057" s="16" t="s">
        <v>41</v>
      </c>
      <c r="M4057" s="16" t="str">
        <f aca="false">IF(COUNTIF($A$2:A4057,A4057)&gt;1,"DUPLICATE","")</f>
        <v/>
      </c>
    </row>
    <row r="4058" customFormat="false" ht="15" hidden="false" customHeight="false" outlineLevel="0" collapsed="false">
      <c r="A4058" s="16" t="s">
        <v>5388</v>
      </c>
      <c r="B4058" s="16" t="s">
        <v>5367</v>
      </c>
      <c r="C4058" s="16" t="s">
        <v>5116</v>
      </c>
      <c r="D4058" s="16" t="s">
        <v>440</v>
      </c>
      <c r="E4058" s="16" t="n">
        <v>2</v>
      </c>
      <c r="F4058" s="16" t="n">
        <v>1385</v>
      </c>
      <c r="G4058" s="16" t="n">
        <v>0.2</v>
      </c>
      <c r="H4058" s="16" t="s">
        <v>70</v>
      </c>
      <c r="I4058" s="16" t="s">
        <v>71</v>
      </c>
      <c r="J4058" s="16" t="n">
        <v>5</v>
      </c>
      <c r="K4058" s="16" t="n">
        <v>4</v>
      </c>
      <c r="L4058" s="16" t="s">
        <v>41</v>
      </c>
      <c r="M4058" s="16" t="str">
        <f aca="false">IF(COUNTIF($A$2:A4058,A4058)&gt;1,"DUPLICATE","")</f>
        <v/>
      </c>
    </row>
    <row r="4059" customFormat="false" ht="15" hidden="false" customHeight="false" outlineLevel="0" collapsed="false">
      <c r="A4059" s="16" t="s">
        <v>5389</v>
      </c>
      <c r="B4059" s="16" t="s">
        <v>5367</v>
      </c>
      <c r="C4059" s="16" t="s">
        <v>902</v>
      </c>
      <c r="D4059" s="16" t="s">
        <v>136</v>
      </c>
      <c r="E4059" s="16" t="n">
        <v>2</v>
      </c>
      <c r="F4059" s="16" t="n">
        <v>2282</v>
      </c>
      <c r="G4059" s="16" t="n">
        <v>0.1</v>
      </c>
      <c r="H4059" s="16" t="s">
        <v>81</v>
      </c>
      <c r="I4059" s="16" t="s">
        <v>40</v>
      </c>
      <c r="J4059" s="16" t="n">
        <v>6</v>
      </c>
      <c r="K4059" s="16" t="n">
        <v>4</v>
      </c>
      <c r="L4059" s="16" t="s">
        <v>41</v>
      </c>
      <c r="M4059" s="16" t="str">
        <f aca="false">IF(COUNTIF($A$2:A4059,A4059)&gt;1,"DUPLICATE","")</f>
        <v/>
      </c>
    </row>
    <row r="4060" customFormat="false" ht="15" hidden="false" customHeight="false" outlineLevel="0" collapsed="false">
      <c r="A4060" s="16" t="s">
        <v>5390</v>
      </c>
      <c r="B4060" s="16" t="s">
        <v>5367</v>
      </c>
      <c r="C4060" s="16" t="s">
        <v>1119</v>
      </c>
      <c r="D4060" s="16" t="s">
        <v>66</v>
      </c>
      <c r="E4060" s="16" t="n">
        <v>1</v>
      </c>
      <c r="F4060" s="16" t="n">
        <v>14643</v>
      </c>
      <c r="G4060" s="16" t="n">
        <v>0.15</v>
      </c>
      <c r="H4060" s="16" t="s">
        <v>233</v>
      </c>
      <c r="I4060" s="16" t="s">
        <v>100</v>
      </c>
      <c r="J4060" s="16" t="n">
        <v>7</v>
      </c>
      <c r="K4060" s="16" t="n">
        <v>3</v>
      </c>
      <c r="L4060" s="16" t="s">
        <v>174</v>
      </c>
      <c r="M4060" s="16" t="str">
        <f aca="false">IF(COUNTIF($A$2:A4060,A4060)&gt;1,"DUPLICATE","")</f>
        <v/>
      </c>
    </row>
    <row r="4061" customFormat="false" ht="15" hidden="false" customHeight="false" outlineLevel="0" collapsed="false">
      <c r="A4061" s="16" t="s">
        <v>5391</v>
      </c>
      <c r="B4061" s="16" t="s">
        <v>5392</v>
      </c>
      <c r="C4061" s="16" t="s">
        <v>2346</v>
      </c>
      <c r="D4061" s="16" t="s">
        <v>184</v>
      </c>
      <c r="E4061" s="16" t="n">
        <v>1</v>
      </c>
      <c r="F4061" s="16" t="n">
        <v>1347</v>
      </c>
      <c r="G4061" s="16" t="n">
        <v>0.15</v>
      </c>
      <c r="H4061" s="16" t="s">
        <v>52</v>
      </c>
      <c r="I4061" s="16" t="s">
        <v>71</v>
      </c>
      <c r="J4061" s="16" t="n">
        <v>3</v>
      </c>
      <c r="K4061" s="16" t="n">
        <v>5</v>
      </c>
      <c r="L4061" s="16" t="s">
        <v>41</v>
      </c>
      <c r="M4061" s="16" t="str">
        <f aca="false">IF(COUNTIF($A$2:A4061,A4061)&gt;1,"DUPLICATE","")</f>
        <v/>
      </c>
    </row>
    <row r="4062" customFormat="false" ht="15" hidden="false" customHeight="false" outlineLevel="0" collapsed="false">
      <c r="A4062" s="16" t="s">
        <v>5393</v>
      </c>
      <c r="B4062" s="16" t="s">
        <v>5392</v>
      </c>
      <c r="C4062" s="16" t="s">
        <v>954</v>
      </c>
      <c r="D4062" s="16" t="s">
        <v>80</v>
      </c>
      <c r="E4062" s="16" t="n">
        <v>1</v>
      </c>
      <c r="F4062" s="16" t="n">
        <v>1481</v>
      </c>
      <c r="G4062" s="16" t="n">
        <v>0.1</v>
      </c>
      <c r="H4062" s="16" t="s">
        <v>208</v>
      </c>
      <c r="I4062" s="16" t="s">
        <v>40</v>
      </c>
      <c r="J4062" s="16" t="n">
        <v>6</v>
      </c>
      <c r="K4062" s="16" t="n">
        <v>5</v>
      </c>
      <c r="L4062" s="16" t="s">
        <v>41</v>
      </c>
      <c r="M4062" s="16" t="str">
        <f aca="false">IF(COUNTIF($A$2:A4062,A4062)&gt;1,"DUPLICATE","")</f>
        <v/>
      </c>
    </row>
    <row r="4063" customFormat="false" ht="15" hidden="false" customHeight="false" outlineLevel="0" collapsed="false">
      <c r="A4063" s="16" t="s">
        <v>5394</v>
      </c>
      <c r="B4063" s="16" t="s">
        <v>5392</v>
      </c>
      <c r="C4063" s="16" t="s">
        <v>1384</v>
      </c>
      <c r="D4063" s="16" t="s">
        <v>51</v>
      </c>
      <c r="E4063" s="16" t="n">
        <v>1</v>
      </c>
      <c r="F4063" s="16" t="n">
        <v>2370</v>
      </c>
      <c r="G4063" s="16" t="n">
        <v>0.15</v>
      </c>
      <c r="H4063" s="16" t="s">
        <v>130</v>
      </c>
      <c r="I4063" s="16" t="s">
        <v>60</v>
      </c>
      <c r="J4063" s="16" t="n">
        <v>8</v>
      </c>
      <c r="K4063" s="16" t="n">
        <v>3</v>
      </c>
      <c r="L4063" s="16" t="s">
        <v>41</v>
      </c>
      <c r="M4063" s="16" t="str">
        <f aca="false">IF(COUNTIF($A$2:A4063,A4063)&gt;1,"DUPLICATE","")</f>
        <v/>
      </c>
    </row>
    <row r="4064" customFormat="false" ht="15" hidden="false" customHeight="false" outlineLevel="0" collapsed="false">
      <c r="A4064" s="16" t="s">
        <v>5395</v>
      </c>
      <c r="B4064" s="16" t="s">
        <v>5396</v>
      </c>
      <c r="C4064" s="16" t="s">
        <v>982</v>
      </c>
      <c r="D4064" s="16" t="s">
        <v>451</v>
      </c>
      <c r="E4064" s="16" t="n">
        <v>2</v>
      </c>
      <c r="F4064" s="16" t="n">
        <v>1236</v>
      </c>
      <c r="G4064" s="16" t="n">
        <v>0.2</v>
      </c>
      <c r="H4064" s="16" t="s">
        <v>112</v>
      </c>
      <c r="I4064" s="16" t="s">
        <v>40</v>
      </c>
      <c r="J4064" s="16" t="n">
        <v>3</v>
      </c>
      <c r="K4064" s="16" t="n">
        <v>4</v>
      </c>
      <c r="L4064" s="16" t="s">
        <v>41</v>
      </c>
      <c r="M4064" s="16" t="str">
        <f aca="false">IF(COUNTIF($A$2:A4064,A4064)&gt;1,"DUPLICATE","")</f>
        <v/>
      </c>
    </row>
    <row r="4065" customFormat="false" ht="15" hidden="false" customHeight="false" outlineLevel="0" collapsed="false">
      <c r="A4065" s="16" t="s">
        <v>5397</v>
      </c>
      <c r="B4065" s="16" t="s">
        <v>5392</v>
      </c>
      <c r="C4065" s="16" t="s">
        <v>1552</v>
      </c>
      <c r="D4065" s="16" t="s">
        <v>229</v>
      </c>
      <c r="E4065" s="16" t="n">
        <v>4</v>
      </c>
      <c r="F4065" s="16" t="n">
        <v>432</v>
      </c>
      <c r="G4065" s="16" t="n">
        <v>0.25</v>
      </c>
      <c r="H4065" s="16" t="s">
        <v>70</v>
      </c>
      <c r="I4065" s="16" t="s">
        <v>60</v>
      </c>
      <c r="J4065" s="16" t="n">
        <v>7</v>
      </c>
      <c r="K4065" s="16" t="n">
        <v>2</v>
      </c>
      <c r="L4065" s="16" t="s">
        <v>57</v>
      </c>
      <c r="M4065" s="16" t="str">
        <f aca="false">IF(COUNTIF($A$2:A4065,A4065)&gt;1,"DUPLICATE","")</f>
        <v/>
      </c>
    </row>
    <row r="4066" customFormat="false" ht="15" hidden="false" customHeight="false" outlineLevel="0" collapsed="false">
      <c r="A4066" s="16" t="s">
        <v>5398</v>
      </c>
      <c r="B4066" s="16" t="s">
        <v>5392</v>
      </c>
      <c r="C4066" s="16" t="s">
        <v>678</v>
      </c>
      <c r="D4066" s="16" t="s">
        <v>291</v>
      </c>
      <c r="E4066" s="16" t="n">
        <v>1</v>
      </c>
      <c r="F4066" s="16" t="n">
        <v>1192</v>
      </c>
      <c r="G4066" s="16" t="n">
        <v>0.1</v>
      </c>
      <c r="H4066" s="16" t="s">
        <v>81</v>
      </c>
      <c r="I4066" s="16" t="s">
        <v>60</v>
      </c>
      <c r="J4066" s="16" t="n">
        <v>5</v>
      </c>
      <c r="K4066" s="16" t="n">
        <v>3</v>
      </c>
      <c r="L4066" s="16" t="s">
        <v>41</v>
      </c>
      <c r="M4066" s="16" t="str">
        <f aca="false">IF(COUNTIF($A$2:A4066,A4066)&gt;1,"DUPLICATE","")</f>
        <v/>
      </c>
    </row>
    <row r="4067" customFormat="false" ht="15" hidden="false" customHeight="false" outlineLevel="0" collapsed="false">
      <c r="A4067" s="16" t="s">
        <v>5399</v>
      </c>
      <c r="B4067" s="16" t="s">
        <v>5392</v>
      </c>
      <c r="C4067" s="16" t="s">
        <v>488</v>
      </c>
      <c r="D4067" s="16" t="s">
        <v>126</v>
      </c>
      <c r="E4067" s="16" t="n">
        <v>3</v>
      </c>
      <c r="F4067" s="16" t="n">
        <v>409</v>
      </c>
      <c r="G4067" s="16" t="n">
        <v>0.15</v>
      </c>
      <c r="H4067" s="16" t="s">
        <v>39</v>
      </c>
      <c r="I4067" s="16" t="s">
        <v>60</v>
      </c>
      <c r="J4067" s="16" t="n">
        <v>4</v>
      </c>
      <c r="K4067" s="16" t="n">
        <v>5</v>
      </c>
      <c r="L4067" s="16" t="s">
        <v>41</v>
      </c>
      <c r="M4067" s="16" t="str">
        <f aca="false">IF(COUNTIF($A$2:A4067,A4067)&gt;1,"DUPLICATE","")</f>
        <v/>
      </c>
    </row>
    <row r="4068" customFormat="false" ht="15" hidden="false" customHeight="false" outlineLevel="0" collapsed="false">
      <c r="A4068" s="16" t="s">
        <v>5400</v>
      </c>
      <c r="B4068" s="16" t="s">
        <v>5392</v>
      </c>
      <c r="C4068" s="16" t="s">
        <v>459</v>
      </c>
      <c r="D4068" s="16" t="s">
        <v>108</v>
      </c>
      <c r="E4068" s="16" t="n">
        <v>4</v>
      </c>
      <c r="F4068" s="16" t="n">
        <v>3667</v>
      </c>
      <c r="G4068" s="16" t="n">
        <v>0.4</v>
      </c>
      <c r="H4068" s="16" t="s">
        <v>89</v>
      </c>
      <c r="I4068" s="16" t="s">
        <v>100</v>
      </c>
      <c r="J4068" s="16" t="n">
        <v>3</v>
      </c>
      <c r="K4068" s="16" t="n">
        <v>5</v>
      </c>
      <c r="L4068" s="16" t="s">
        <v>41</v>
      </c>
      <c r="M4068" s="16" t="str">
        <f aca="false">IF(COUNTIF($A$2:A4068,A4068)&gt;1,"DUPLICATE","")</f>
        <v/>
      </c>
    </row>
    <row r="4069" customFormat="false" ht="15" hidden="false" customHeight="false" outlineLevel="0" collapsed="false">
      <c r="A4069" s="16" t="s">
        <v>5401</v>
      </c>
      <c r="B4069" s="16" t="s">
        <v>5392</v>
      </c>
      <c r="C4069" s="16" t="s">
        <v>539</v>
      </c>
      <c r="D4069" s="16" t="s">
        <v>88</v>
      </c>
      <c r="E4069" s="16" t="n">
        <v>1</v>
      </c>
      <c r="F4069" s="16" t="n">
        <v>3070</v>
      </c>
      <c r="G4069" s="16" t="n">
        <v>0.3</v>
      </c>
      <c r="H4069" s="16" t="s">
        <v>281</v>
      </c>
      <c r="I4069" s="16" t="s">
        <v>60</v>
      </c>
      <c r="J4069" s="16" t="n">
        <v>3</v>
      </c>
      <c r="K4069" s="16" t="n">
        <v>4</v>
      </c>
      <c r="L4069" s="16" t="s">
        <v>41</v>
      </c>
      <c r="M4069" s="16" t="str">
        <f aca="false">IF(COUNTIF($A$2:A4069,A4069)&gt;1,"DUPLICATE","")</f>
        <v/>
      </c>
    </row>
    <row r="4070" customFormat="false" ht="15" hidden="false" customHeight="false" outlineLevel="0" collapsed="false">
      <c r="A4070" s="16" t="s">
        <v>5402</v>
      </c>
      <c r="B4070" s="16" t="s">
        <v>5392</v>
      </c>
      <c r="C4070" s="16" t="s">
        <v>678</v>
      </c>
      <c r="D4070" s="16" t="s">
        <v>184</v>
      </c>
      <c r="E4070" s="16" t="n">
        <v>2</v>
      </c>
      <c r="F4070" s="16" t="n">
        <v>1239</v>
      </c>
      <c r="G4070" s="16" t="n">
        <v>0.1</v>
      </c>
      <c r="H4070" s="16" t="s">
        <v>81</v>
      </c>
      <c r="I4070" s="16" t="s">
        <v>71</v>
      </c>
      <c r="J4070" s="16" t="n">
        <v>6</v>
      </c>
      <c r="K4070" s="16" t="n">
        <v>4</v>
      </c>
      <c r="L4070" s="16" t="s">
        <v>41</v>
      </c>
      <c r="M4070" s="16" t="str">
        <f aca="false">IF(COUNTIF($A$2:A4070,A4070)&gt;1,"DUPLICATE","")</f>
        <v/>
      </c>
    </row>
    <row r="4071" customFormat="false" ht="15" hidden="false" customHeight="false" outlineLevel="0" collapsed="false">
      <c r="A4071" s="16" t="s">
        <v>5403</v>
      </c>
      <c r="B4071" s="16" t="s">
        <v>5392</v>
      </c>
      <c r="C4071" s="16" t="s">
        <v>104</v>
      </c>
      <c r="D4071" s="16" t="s">
        <v>308</v>
      </c>
      <c r="E4071" s="16" t="n">
        <v>3</v>
      </c>
      <c r="F4071" s="16" t="n">
        <v>204</v>
      </c>
      <c r="G4071" s="16" t="n">
        <v>0.15</v>
      </c>
      <c r="H4071" s="16" t="s">
        <v>81</v>
      </c>
      <c r="I4071" s="16" t="s">
        <v>60</v>
      </c>
      <c r="J4071" s="16" t="n">
        <v>3</v>
      </c>
      <c r="K4071" s="16" t="n">
        <v>5</v>
      </c>
      <c r="L4071" s="16" t="s">
        <v>41</v>
      </c>
      <c r="M4071" s="16" t="str">
        <f aca="false">IF(COUNTIF($A$2:A4071,A4071)&gt;1,"DUPLICATE","")</f>
        <v/>
      </c>
    </row>
    <row r="4072" customFormat="false" ht="15" hidden="false" customHeight="false" outlineLevel="0" collapsed="false">
      <c r="A4072" s="16" t="s">
        <v>5404</v>
      </c>
      <c r="B4072" s="16" t="s">
        <v>5392</v>
      </c>
      <c r="C4072" s="16" t="s">
        <v>718</v>
      </c>
      <c r="D4072" s="16" t="s">
        <v>165</v>
      </c>
      <c r="E4072" s="16" t="n">
        <v>1</v>
      </c>
      <c r="F4072" s="16" t="n">
        <v>883</v>
      </c>
      <c r="G4072" s="16" t="n">
        <v>0.1</v>
      </c>
      <c r="H4072" s="16" t="s">
        <v>39</v>
      </c>
      <c r="I4072" s="16" t="s">
        <v>60</v>
      </c>
      <c r="J4072" s="16" t="n">
        <v>3</v>
      </c>
      <c r="K4072" s="16"/>
      <c r="L4072" s="16" t="s">
        <v>41</v>
      </c>
      <c r="M4072" s="16" t="str">
        <f aca="false">IF(COUNTIF($A$2:A4072,A4072)&gt;1,"DUPLICATE","")</f>
        <v/>
      </c>
    </row>
    <row r="4073" customFormat="false" ht="15" hidden="false" customHeight="false" outlineLevel="0" collapsed="false">
      <c r="A4073" s="16" t="s">
        <v>5405</v>
      </c>
      <c r="B4073" s="16" t="s">
        <v>5392</v>
      </c>
      <c r="C4073" s="16" t="s">
        <v>753</v>
      </c>
      <c r="D4073" s="16" t="s">
        <v>160</v>
      </c>
      <c r="E4073" s="16" t="n">
        <v>1</v>
      </c>
      <c r="F4073" s="16" t="n">
        <v>1867</v>
      </c>
      <c r="G4073" s="16" t="n">
        <v>0.3</v>
      </c>
      <c r="H4073" s="16" t="s">
        <v>67</v>
      </c>
      <c r="I4073" s="16" t="s">
        <v>60</v>
      </c>
      <c r="J4073" s="16" t="n">
        <v>4</v>
      </c>
      <c r="K4073" s="16" t="n">
        <v>5</v>
      </c>
      <c r="L4073" s="16" t="s">
        <v>41</v>
      </c>
      <c r="M4073" s="16" t="str">
        <f aca="false">IF(COUNTIF($A$2:A4073,A4073)&gt;1,"DUPLICATE","")</f>
        <v/>
      </c>
    </row>
    <row r="4074" customFormat="false" ht="15" hidden="false" customHeight="false" outlineLevel="0" collapsed="false">
      <c r="A4074" s="16" t="s">
        <v>5406</v>
      </c>
      <c r="B4074" s="16" t="s">
        <v>5392</v>
      </c>
      <c r="C4074" s="16" t="s">
        <v>2747</v>
      </c>
      <c r="D4074" s="16" t="s">
        <v>126</v>
      </c>
      <c r="E4074" s="16" t="n">
        <v>2</v>
      </c>
      <c r="F4074" s="16" t="n">
        <v>415</v>
      </c>
      <c r="G4074" s="16" t="n">
        <v>0.15</v>
      </c>
      <c r="H4074" s="16" t="s">
        <v>208</v>
      </c>
      <c r="I4074" s="16" t="s">
        <v>60</v>
      </c>
      <c r="J4074" s="16" t="n">
        <v>6</v>
      </c>
      <c r="K4074" s="16" t="n">
        <v>4</v>
      </c>
      <c r="L4074" s="16" t="s">
        <v>41</v>
      </c>
      <c r="M4074" s="16" t="str">
        <f aca="false">IF(COUNTIF($A$2:A4074,A4074)&gt;1,"DUPLICATE","")</f>
        <v/>
      </c>
    </row>
    <row r="4075" customFormat="false" ht="15" hidden="false" customHeight="false" outlineLevel="0" collapsed="false">
      <c r="A4075" s="16" t="s">
        <v>5407</v>
      </c>
      <c r="B4075" s="16" t="s">
        <v>5392</v>
      </c>
      <c r="C4075" s="16" t="s">
        <v>1164</v>
      </c>
      <c r="D4075" s="16" t="s">
        <v>77</v>
      </c>
      <c r="E4075" s="16" t="n">
        <v>3</v>
      </c>
      <c r="F4075" s="16" t="n">
        <v>353</v>
      </c>
      <c r="G4075" s="16" t="n">
        <v>0.15</v>
      </c>
      <c r="H4075" s="16" t="s">
        <v>89</v>
      </c>
      <c r="I4075" s="16" t="s">
        <v>40</v>
      </c>
      <c r="J4075" s="16" t="n">
        <v>4</v>
      </c>
      <c r="K4075" s="16" t="n">
        <v>4</v>
      </c>
      <c r="L4075" s="16" t="s">
        <v>41</v>
      </c>
      <c r="M4075" s="16" t="str">
        <f aca="false">IF(COUNTIF($A$2:A4075,A4075)&gt;1,"DUPLICATE","")</f>
        <v/>
      </c>
    </row>
    <row r="4076" customFormat="false" ht="15" hidden="false" customHeight="false" outlineLevel="0" collapsed="false">
      <c r="A4076" s="16" t="s">
        <v>5408</v>
      </c>
      <c r="B4076" s="16" t="s">
        <v>5392</v>
      </c>
      <c r="C4076" s="16" t="s">
        <v>531</v>
      </c>
      <c r="D4076" s="16" t="s">
        <v>184</v>
      </c>
      <c r="E4076" s="16" t="n">
        <v>2</v>
      </c>
      <c r="F4076" s="16" t="n">
        <v>1240</v>
      </c>
      <c r="G4076" s="16" t="n">
        <v>0.15</v>
      </c>
      <c r="H4076" s="16" t="s">
        <v>46</v>
      </c>
      <c r="I4076" s="16" t="s">
        <v>60</v>
      </c>
      <c r="J4076" s="16" t="n">
        <v>4</v>
      </c>
      <c r="K4076" s="16" t="n">
        <v>4</v>
      </c>
      <c r="L4076" s="16" t="s">
        <v>41</v>
      </c>
      <c r="M4076" s="16" t="str">
        <f aca="false">IF(COUNTIF($A$2:A4076,A4076)&gt;1,"DUPLICATE","")</f>
        <v/>
      </c>
    </row>
    <row r="4077" customFormat="false" ht="15" hidden="false" customHeight="false" outlineLevel="0" collapsed="false">
      <c r="A4077" s="16" t="s">
        <v>5409</v>
      </c>
      <c r="B4077" s="16" t="s">
        <v>5392</v>
      </c>
      <c r="C4077" s="16" t="s">
        <v>959</v>
      </c>
      <c r="D4077" s="16" t="s">
        <v>146</v>
      </c>
      <c r="E4077" s="16" t="n">
        <v>1</v>
      </c>
      <c r="F4077" s="16" t="n">
        <v>453</v>
      </c>
      <c r="G4077" s="16" t="n">
        <v>0.15</v>
      </c>
      <c r="H4077" s="16" t="s">
        <v>67</v>
      </c>
      <c r="I4077" s="16" t="s">
        <v>60</v>
      </c>
      <c r="J4077" s="16" t="n">
        <v>4</v>
      </c>
      <c r="K4077" s="16" t="n">
        <v>4</v>
      </c>
      <c r="L4077" s="16" t="s">
        <v>41</v>
      </c>
      <c r="M4077" s="16" t="str">
        <f aca="false">IF(COUNTIF($A$2:A4077,A4077)&gt;1,"DUPLICATE","")</f>
        <v/>
      </c>
    </row>
    <row r="4078" customFormat="false" ht="15" hidden="false" customHeight="false" outlineLevel="0" collapsed="false">
      <c r="A4078" s="16" t="s">
        <v>5410</v>
      </c>
      <c r="B4078" s="16" t="s">
        <v>5392</v>
      </c>
      <c r="C4078" s="16" t="s">
        <v>515</v>
      </c>
      <c r="D4078" s="16" t="s">
        <v>51</v>
      </c>
      <c r="E4078" s="16" t="n">
        <v>1</v>
      </c>
      <c r="F4078" s="16" t="n">
        <v>2205</v>
      </c>
      <c r="G4078" s="16" t="n">
        <v>0.2</v>
      </c>
      <c r="H4078" s="16" t="s">
        <v>39</v>
      </c>
      <c r="I4078" s="16" t="s">
        <v>40</v>
      </c>
      <c r="J4078" s="16" t="n">
        <v>5</v>
      </c>
      <c r="K4078" s="16" t="n">
        <v>4</v>
      </c>
      <c r="L4078" s="16" t="s">
        <v>41</v>
      </c>
      <c r="M4078" s="16" t="str">
        <f aca="false">IF(COUNTIF($A$2:A4078,A4078)&gt;1,"DUPLICATE","")</f>
        <v/>
      </c>
    </row>
    <row r="4079" customFormat="false" ht="15" hidden="false" customHeight="false" outlineLevel="0" collapsed="false">
      <c r="A4079" s="16" t="s">
        <v>5411</v>
      </c>
      <c r="B4079" s="16" t="s">
        <v>5392</v>
      </c>
      <c r="C4079" s="16" t="s">
        <v>284</v>
      </c>
      <c r="D4079" s="16" t="s">
        <v>291</v>
      </c>
      <c r="E4079" s="16" t="n">
        <v>2</v>
      </c>
      <c r="F4079" s="16" t="n">
        <v>1155</v>
      </c>
      <c r="G4079" s="16" t="n">
        <v>0.1</v>
      </c>
      <c r="H4079" s="16" t="s">
        <v>112</v>
      </c>
      <c r="I4079" s="16" t="s">
        <v>60</v>
      </c>
      <c r="J4079" s="16" t="n">
        <v>5</v>
      </c>
      <c r="K4079" s="16" t="n">
        <v>5</v>
      </c>
      <c r="L4079" s="16" t="s">
        <v>41</v>
      </c>
      <c r="M4079" s="16" t="str">
        <f aca="false">IF(COUNTIF($A$2:A4079,A4079)&gt;1,"DUPLICATE","")</f>
        <v/>
      </c>
    </row>
    <row r="4080" customFormat="false" ht="15" hidden="false" customHeight="false" outlineLevel="0" collapsed="false">
      <c r="A4080" s="16" t="s">
        <v>5412</v>
      </c>
      <c r="B4080" s="16" t="s">
        <v>5392</v>
      </c>
      <c r="C4080" s="16" t="s">
        <v>132</v>
      </c>
      <c r="D4080" s="16" t="s">
        <v>63</v>
      </c>
      <c r="E4080" s="16" t="n">
        <v>1</v>
      </c>
      <c r="F4080" s="16" t="n">
        <v>1510</v>
      </c>
      <c r="G4080" s="16" t="n">
        <v>0.15</v>
      </c>
      <c r="H4080" s="16" t="s">
        <v>130</v>
      </c>
      <c r="I4080" s="16" t="s">
        <v>40</v>
      </c>
      <c r="J4080" s="16" t="n">
        <v>5</v>
      </c>
      <c r="K4080" s="16" t="n">
        <v>4</v>
      </c>
      <c r="L4080" s="16" t="s">
        <v>41</v>
      </c>
      <c r="M4080" s="16" t="str">
        <f aca="false">IF(COUNTIF($A$2:A4080,A4080)&gt;1,"DUPLICATE","")</f>
        <v/>
      </c>
    </row>
    <row r="4081" customFormat="false" ht="15" hidden="false" customHeight="false" outlineLevel="0" collapsed="false">
      <c r="A4081" s="16" t="s">
        <v>5413</v>
      </c>
      <c r="B4081" s="16" t="s">
        <v>5414</v>
      </c>
      <c r="C4081" s="16" t="s">
        <v>2425</v>
      </c>
      <c r="D4081" s="16" t="s">
        <v>77</v>
      </c>
      <c r="E4081" s="16" t="n">
        <v>4</v>
      </c>
      <c r="F4081" s="16" t="n">
        <v>346</v>
      </c>
      <c r="G4081" s="16" t="n">
        <v>0.2</v>
      </c>
      <c r="H4081" s="16" t="s">
        <v>70</v>
      </c>
      <c r="I4081" s="16" t="s">
        <v>40</v>
      </c>
      <c r="J4081" s="16" t="n">
        <v>7</v>
      </c>
      <c r="K4081" s="16" t="n">
        <v>2</v>
      </c>
      <c r="L4081" s="16" t="s">
        <v>57</v>
      </c>
      <c r="M4081" s="16" t="str">
        <f aca="false">IF(COUNTIF($A$2:A4081,A4081)&gt;1,"DUPLICATE","")</f>
        <v/>
      </c>
    </row>
    <row r="4082" customFormat="false" ht="15" hidden="false" customHeight="false" outlineLevel="0" collapsed="false">
      <c r="A4082" s="16" t="s">
        <v>5415</v>
      </c>
      <c r="B4082" s="16" t="s">
        <v>5414</v>
      </c>
      <c r="C4082" s="16" t="s">
        <v>1251</v>
      </c>
      <c r="D4082" s="16" t="s">
        <v>179</v>
      </c>
      <c r="E4082" s="16" t="n">
        <v>1</v>
      </c>
      <c r="F4082" s="16" t="n">
        <v>2380</v>
      </c>
      <c r="G4082" s="16" t="n">
        <v>0.25</v>
      </c>
      <c r="H4082" s="16" t="s">
        <v>46</v>
      </c>
      <c r="I4082" s="16" t="s">
        <v>71</v>
      </c>
      <c r="J4082" s="16" t="n">
        <v>5</v>
      </c>
      <c r="K4082" s="16" t="n">
        <v>4</v>
      </c>
      <c r="L4082" s="16" t="s">
        <v>41</v>
      </c>
      <c r="M4082" s="16" t="str">
        <f aca="false">IF(COUNTIF($A$2:A4082,A4082)&gt;1,"DUPLICATE","")</f>
        <v/>
      </c>
    </row>
    <row r="4083" customFormat="false" ht="15" hidden="false" customHeight="false" outlineLevel="0" collapsed="false">
      <c r="A4083" s="16" t="s">
        <v>5416</v>
      </c>
      <c r="B4083" s="16" t="s">
        <v>5414</v>
      </c>
      <c r="C4083" s="16" t="s">
        <v>1889</v>
      </c>
      <c r="D4083" s="16" t="s">
        <v>300</v>
      </c>
      <c r="E4083" s="16" t="n">
        <v>1</v>
      </c>
      <c r="F4083" s="16" t="n">
        <v>2605</v>
      </c>
      <c r="G4083" s="16" t="n">
        <v>0.15</v>
      </c>
      <c r="H4083" s="16" t="s">
        <v>112</v>
      </c>
      <c r="I4083" s="16" t="s">
        <v>71</v>
      </c>
      <c r="J4083" s="16" t="n">
        <v>4</v>
      </c>
      <c r="K4083" s="16" t="n">
        <v>3</v>
      </c>
      <c r="L4083" s="16" t="s">
        <v>41</v>
      </c>
      <c r="M4083" s="16" t="str">
        <f aca="false">IF(COUNTIF($A$2:A4083,A4083)&gt;1,"DUPLICATE","")</f>
        <v/>
      </c>
    </row>
    <row r="4084" customFormat="false" ht="15" hidden="false" customHeight="false" outlineLevel="0" collapsed="false">
      <c r="A4084" s="16" t="s">
        <v>5417</v>
      </c>
      <c r="B4084" s="16" t="s">
        <v>5414</v>
      </c>
      <c r="C4084" s="16" t="s">
        <v>2383</v>
      </c>
      <c r="D4084" s="16" t="s">
        <v>341</v>
      </c>
      <c r="E4084" s="16" t="n">
        <v>3</v>
      </c>
      <c r="F4084" s="16" t="n">
        <v>1119</v>
      </c>
      <c r="G4084" s="16" t="n">
        <v>0.15</v>
      </c>
      <c r="H4084" s="16" t="s">
        <v>503</v>
      </c>
      <c r="I4084" s="16" t="s">
        <v>71</v>
      </c>
      <c r="J4084" s="16" t="n">
        <v>6</v>
      </c>
      <c r="K4084" s="16" t="n">
        <v>4</v>
      </c>
      <c r="L4084" s="16" t="s">
        <v>41</v>
      </c>
      <c r="M4084" s="16" t="str">
        <f aca="false">IF(COUNTIF($A$2:A4084,A4084)&gt;1,"DUPLICATE","")</f>
        <v/>
      </c>
    </row>
    <row r="4085" customFormat="false" ht="15" hidden="false" customHeight="false" outlineLevel="0" collapsed="false">
      <c r="A4085" s="16" t="s">
        <v>5418</v>
      </c>
      <c r="B4085" s="16" t="s">
        <v>5414</v>
      </c>
      <c r="C4085" s="16" t="s">
        <v>570</v>
      </c>
      <c r="D4085" s="16" t="s">
        <v>291</v>
      </c>
      <c r="E4085" s="16" t="n">
        <v>3</v>
      </c>
      <c r="F4085" s="16" t="n">
        <v>1139</v>
      </c>
      <c r="G4085" s="16" t="n">
        <v>0.15</v>
      </c>
      <c r="H4085" s="16" t="s">
        <v>46</v>
      </c>
      <c r="I4085" s="16" t="s">
        <v>60</v>
      </c>
      <c r="J4085" s="16" t="n">
        <v>6</v>
      </c>
      <c r="K4085" s="16" t="n">
        <v>4</v>
      </c>
      <c r="L4085" s="16" t="s">
        <v>41</v>
      </c>
      <c r="M4085" s="16" t="str">
        <f aca="false">IF(COUNTIF($A$2:A4085,A4085)&gt;1,"DUPLICATE","")</f>
        <v/>
      </c>
    </row>
    <row r="4086" customFormat="false" ht="15" hidden="false" customHeight="false" outlineLevel="0" collapsed="false">
      <c r="A4086" s="16" t="s">
        <v>5419</v>
      </c>
      <c r="B4086" s="16" t="s">
        <v>5414</v>
      </c>
      <c r="C4086" s="16" t="s">
        <v>79</v>
      </c>
      <c r="D4086" s="16" t="s">
        <v>133</v>
      </c>
      <c r="E4086" s="16" t="n">
        <v>3</v>
      </c>
      <c r="F4086" s="16" t="n">
        <v>594</v>
      </c>
      <c r="G4086" s="16" t="n">
        <v>0.25</v>
      </c>
      <c r="H4086" s="16" t="s">
        <v>81</v>
      </c>
      <c r="I4086" s="16" t="s">
        <v>47</v>
      </c>
      <c r="J4086" s="16" t="n">
        <v>4</v>
      </c>
      <c r="K4086" s="16" t="n">
        <v>3</v>
      </c>
      <c r="L4086" s="16" t="s">
        <v>41</v>
      </c>
      <c r="M4086" s="16" t="str">
        <f aca="false">IF(COUNTIF($A$2:A4086,A4086)&gt;1,"DUPLICATE","")</f>
        <v/>
      </c>
    </row>
    <row r="4087" customFormat="false" ht="15" hidden="false" customHeight="false" outlineLevel="0" collapsed="false">
      <c r="A4087" s="16" t="s">
        <v>5420</v>
      </c>
      <c r="B4087" s="16" t="s">
        <v>5414</v>
      </c>
      <c r="C4087" s="16" t="s">
        <v>1908</v>
      </c>
      <c r="D4087" s="16" t="s">
        <v>99</v>
      </c>
      <c r="E4087" s="16" t="n">
        <v>2</v>
      </c>
      <c r="F4087" s="16" t="n">
        <v>733</v>
      </c>
      <c r="G4087" s="16" t="n">
        <v>0.1</v>
      </c>
      <c r="H4087" s="16" t="s">
        <v>67</v>
      </c>
      <c r="I4087" s="16" t="s">
        <v>60</v>
      </c>
      <c r="J4087" s="16" t="n">
        <v>4</v>
      </c>
      <c r="K4087" s="16" t="n">
        <v>2</v>
      </c>
      <c r="L4087" s="16" t="s">
        <v>57</v>
      </c>
      <c r="M4087" s="16" t="str">
        <f aca="false">IF(COUNTIF($A$2:A4087,A4087)&gt;1,"DUPLICATE","")</f>
        <v/>
      </c>
    </row>
    <row r="4088" customFormat="false" ht="15" hidden="false" customHeight="false" outlineLevel="0" collapsed="false">
      <c r="A4088" s="16" t="s">
        <v>5421</v>
      </c>
      <c r="B4088" s="16" t="s">
        <v>5414</v>
      </c>
      <c r="C4088" s="16" t="s">
        <v>384</v>
      </c>
      <c r="D4088" s="16" t="s">
        <v>157</v>
      </c>
      <c r="E4088" s="16" t="n">
        <v>2</v>
      </c>
      <c r="F4088" s="16" t="n">
        <v>1054</v>
      </c>
      <c r="G4088" s="16" t="n">
        <v>0.3</v>
      </c>
      <c r="H4088" s="16" t="s">
        <v>112</v>
      </c>
      <c r="I4088" s="16" t="s">
        <v>100</v>
      </c>
      <c r="J4088" s="16" t="n">
        <v>5</v>
      </c>
      <c r="K4088" s="16" t="n">
        <v>4</v>
      </c>
      <c r="L4088" s="16" t="s">
        <v>41</v>
      </c>
      <c r="M4088" s="16" t="str">
        <f aca="false">IF(COUNTIF($A$2:A4088,A4088)&gt;1,"DUPLICATE","")</f>
        <v/>
      </c>
    </row>
    <row r="4089" customFormat="false" ht="15" hidden="false" customHeight="false" outlineLevel="0" collapsed="false">
      <c r="A4089" s="16" t="s">
        <v>5422</v>
      </c>
      <c r="B4089" s="16" t="s">
        <v>5414</v>
      </c>
      <c r="C4089" s="16" t="s">
        <v>446</v>
      </c>
      <c r="D4089" s="16" t="s">
        <v>259</v>
      </c>
      <c r="E4089" s="16" t="n">
        <v>2</v>
      </c>
      <c r="F4089" s="16" t="n">
        <v>518</v>
      </c>
      <c r="G4089" s="16" t="n">
        <v>0.1</v>
      </c>
      <c r="H4089" s="16" t="s">
        <v>39</v>
      </c>
      <c r="I4089" s="16" t="s">
        <v>40</v>
      </c>
      <c r="J4089" s="16" t="n">
        <v>4</v>
      </c>
      <c r="K4089" s="16" t="n">
        <v>4</v>
      </c>
      <c r="L4089" s="16" t="s">
        <v>41</v>
      </c>
      <c r="M4089" s="16" t="str">
        <f aca="false">IF(COUNTIF($A$2:A4089,A4089)&gt;1,"DUPLICATE","")</f>
        <v/>
      </c>
    </row>
    <row r="4090" customFormat="false" ht="15" hidden="false" customHeight="false" outlineLevel="0" collapsed="false">
      <c r="A4090" s="16" t="s">
        <v>5423</v>
      </c>
      <c r="B4090" s="16" t="s">
        <v>5414</v>
      </c>
      <c r="C4090" s="16" t="s">
        <v>1157</v>
      </c>
      <c r="D4090" s="16" t="s">
        <v>259</v>
      </c>
      <c r="E4090" s="16" t="n">
        <v>2</v>
      </c>
      <c r="F4090" s="16" t="n">
        <v>514</v>
      </c>
      <c r="G4090" s="16" t="n">
        <v>0.1</v>
      </c>
      <c r="H4090" s="16" t="s">
        <v>130</v>
      </c>
      <c r="I4090" s="16" t="s">
        <v>40</v>
      </c>
      <c r="J4090" s="16" t="n">
        <v>6</v>
      </c>
      <c r="K4090" s="16" t="n">
        <v>3</v>
      </c>
      <c r="L4090" s="16" t="s">
        <v>41</v>
      </c>
      <c r="M4090" s="16" t="str">
        <f aca="false">IF(COUNTIF($A$2:A4090,A4090)&gt;1,"DUPLICATE","")</f>
        <v/>
      </c>
    </row>
    <row r="4091" customFormat="false" ht="15" hidden="false" customHeight="false" outlineLevel="0" collapsed="false">
      <c r="A4091" s="16" t="s">
        <v>5424</v>
      </c>
      <c r="B4091" s="16" t="s">
        <v>5414</v>
      </c>
      <c r="C4091" s="16" t="s">
        <v>5425</v>
      </c>
      <c r="D4091" s="16" t="s">
        <v>179</v>
      </c>
      <c r="E4091" s="16" t="n">
        <v>1</v>
      </c>
      <c r="F4091" s="16" t="n">
        <v>2459</v>
      </c>
      <c r="G4091" s="16" t="n">
        <v>0.15</v>
      </c>
      <c r="H4091" s="16" t="s">
        <v>233</v>
      </c>
      <c r="I4091" s="16" t="s">
        <v>60</v>
      </c>
      <c r="J4091" s="16" t="n">
        <v>6</v>
      </c>
      <c r="K4091" s="16" t="n">
        <v>4</v>
      </c>
      <c r="L4091" s="16" t="s">
        <v>41</v>
      </c>
      <c r="M4091" s="16" t="str">
        <f aca="false">IF(COUNTIF($A$2:A4091,A4091)&gt;1,"DUPLICATE","")</f>
        <v/>
      </c>
    </row>
    <row r="4092" customFormat="false" ht="15" hidden="false" customHeight="false" outlineLevel="0" collapsed="false">
      <c r="A4092" s="16" t="s">
        <v>5426</v>
      </c>
      <c r="B4092" s="16" t="s">
        <v>5414</v>
      </c>
      <c r="C4092" s="16" t="s">
        <v>62</v>
      </c>
      <c r="D4092" s="16" t="s">
        <v>291</v>
      </c>
      <c r="E4092" s="16" t="n">
        <v>2</v>
      </c>
      <c r="F4092" s="16" t="n">
        <v>1237</v>
      </c>
      <c r="G4092" s="16" t="n">
        <v>0.3</v>
      </c>
      <c r="H4092" s="16" t="s">
        <v>39</v>
      </c>
      <c r="I4092" s="16" t="s">
        <v>60</v>
      </c>
      <c r="J4092" s="16" t="n">
        <v>5</v>
      </c>
      <c r="K4092" s="16" t="n">
        <v>4</v>
      </c>
      <c r="L4092" s="16" t="s">
        <v>41</v>
      </c>
      <c r="M4092" s="16" t="str">
        <f aca="false">IF(COUNTIF($A$2:A4092,A4092)&gt;1,"DUPLICATE","")</f>
        <v/>
      </c>
    </row>
    <row r="4093" customFormat="false" ht="15" hidden="false" customHeight="false" outlineLevel="0" collapsed="false">
      <c r="A4093" s="16" t="s">
        <v>5427</v>
      </c>
      <c r="B4093" s="16" t="s">
        <v>5414</v>
      </c>
      <c r="C4093" s="16" t="s">
        <v>4755</v>
      </c>
      <c r="D4093" s="16" t="s">
        <v>179</v>
      </c>
      <c r="E4093" s="16" t="n">
        <v>3</v>
      </c>
      <c r="F4093" s="16" t="n">
        <v>2470</v>
      </c>
      <c r="G4093" s="16" t="n">
        <v>0.15</v>
      </c>
      <c r="H4093" s="16" t="s">
        <v>46</v>
      </c>
      <c r="I4093" s="16" t="s">
        <v>40</v>
      </c>
      <c r="J4093" s="16" t="n">
        <v>5</v>
      </c>
      <c r="K4093" s="16" t="n">
        <v>4</v>
      </c>
      <c r="L4093" s="16" t="s">
        <v>41</v>
      </c>
      <c r="M4093" s="16" t="str">
        <f aca="false">IF(COUNTIF($A$2:A4093,A4093)&gt;1,"DUPLICATE","")</f>
        <v/>
      </c>
    </row>
    <row r="4094" customFormat="false" ht="15" hidden="false" customHeight="false" outlineLevel="0" collapsed="false">
      <c r="A4094" s="16" t="s">
        <v>5428</v>
      </c>
      <c r="B4094" s="16" t="s">
        <v>5414</v>
      </c>
      <c r="C4094" s="16" t="s">
        <v>2218</v>
      </c>
      <c r="D4094" s="16" t="s">
        <v>254</v>
      </c>
      <c r="E4094" s="16" t="n">
        <v>2</v>
      </c>
      <c r="F4094" s="16" t="n">
        <v>999</v>
      </c>
      <c r="G4094" s="16" t="n">
        <v>0.2</v>
      </c>
      <c r="H4094" s="16" t="s">
        <v>70</v>
      </c>
      <c r="I4094" s="16" t="s">
        <v>60</v>
      </c>
      <c r="J4094" s="16" t="n">
        <v>5</v>
      </c>
      <c r="K4094" s="16" t="n">
        <v>4</v>
      </c>
      <c r="L4094" s="16" t="s">
        <v>41</v>
      </c>
      <c r="M4094" s="16" t="str">
        <f aca="false">IF(COUNTIF($A$2:A4094,A4094)&gt;1,"DUPLICATE","")</f>
        <v/>
      </c>
    </row>
    <row r="4095" customFormat="false" ht="15" hidden="false" customHeight="false" outlineLevel="0" collapsed="false">
      <c r="A4095" s="16" t="s">
        <v>5429</v>
      </c>
      <c r="B4095" s="16" t="s">
        <v>5414</v>
      </c>
      <c r="C4095" s="16" t="s">
        <v>1441</v>
      </c>
      <c r="D4095" s="16" t="s">
        <v>38</v>
      </c>
      <c r="E4095" s="16" t="n">
        <v>3</v>
      </c>
      <c r="F4095" s="16" t="n">
        <v>365</v>
      </c>
      <c r="G4095" s="16" t="n">
        <v>0.2</v>
      </c>
      <c r="H4095" s="16" t="s">
        <v>46</v>
      </c>
      <c r="I4095" s="16" t="s">
        <v>60</v>
      </c>
      <c r="J4095" s="16" t="n">
        <v>4</v>
      </c>
      <c r="K4095" s="16" t="n">
        <v>5</v>
      </c>
      <c r="L4095" s="16" t="s">
        <v>41</v>
      </c>
      <c r="M4095" s="16" t="str">
        <f aca="false">IF(COUNTIF($A$2:A4095,A4095)&gt;1,"DUPLICATE","")</f>
        <v/>
      </c>
    </row>
    <row r="4096" customFormat="false" ht="15" hidden="false" customHeight="false" outlineLevel="0" collapsed="false">
      <c r="A4096" s="16" t="s">
        <v>5430</v>
      </c>
      <c r="B4096" s="16" t="s">
        <v>5414</v>
      </c>
      <c r="C4096" s="16" t="s">
        <v>961</v>
      </c>
      <c r="D4096" s="16" t="s">
        <v>451</v>
      </c>
      <c r="E4096" s="16" t="n">
        <v>2</v>
      </c>
      <c r="F4096" s="16" t="n">
        <v>1286</v>
      </c>
      <c r="G4096" s="16" t="n">
        <v>0.25</v>
      </c>
      <c r="H4096" s="16" t="s">
        <v>130</v>
      </c>
      <c r="I4096" s="16" t="s">
        <v>40</v>
      </c>
      <c r="J4096" s="16" t="n">
        <v>3</v>
      </c>
      <c r="K4096" s="16" t="n">
        <v>4</v>
      </c>
      <c r="L4096" s="16" t="s">
        <v>41</v>
      </c>
      <c r="M4096" s="16" t="str">
        <f aca="false">IF(COUNTIF($A$2:A4096,A4096)&gt;1,"DUPLICATE","")</f>
        <v/>
      </c>
    </row>
    <row r="4097" customFormat="false" ht="15" hidden="false" customHeight="false" outlineLevel="0" collapsed="false">
      <c r="A4097" s="16" t="s">
        <v>5431</v>
      </c>
      <c r="B4097" s="16" t="s">
        <v>5414</v>
      </c>
      <c r="C4097" s="16" t="s">
        <v>141</v>
      </c>
      <c r="D4097" s="16" t="s">
        <v>139</v>
      </c>
      <c r="E4097" s="16" t="n">
        <v>1</v>
      </c>
      <c r="F4097" s="16" t="n">
        <v>357</v>
      </c>
      <c r="G4097" s="16" t="n">
        <v>0.25</v>
      </c>
      <c r="H4097" s="16" t="s">
        <v>46</v>
      </c>
      <c r="I4097" s="16" t="s">
        <v>40</v>
      </c>
      <c r="J4097" s="16" t="n">
        <v>3</v>
      </c>
      <c r="K4097" s="16" t="n">
        <v>3</v>
      </c>
      <c r="L4097" s="16" t="s">
        <v>57</v>
      </c>
      <c r="M4097" s="16" t="str">
        <f aca="false">IF(COUNTIF($A$2:A4097,A4097)&gt;1,"DUPLICATE","")</f>
        <v/>
      </c>
    </row>
    <row r="4098" customFormat="false" ht="15" hidden="false" customHeight="false" outlineLevel="0" collapsed="false">
      <c r="A4098" s="16" t="s">
        <v>5432</v>
      </c>
      <c r="B4098" s="16" t="s">
        <v>5414</v>
      </c>
      <c r="C4098" s="16" t="s">
        <v>368</v>
      </c>
      <c r="D4098" s="16" t="s">
        <v>80</v>
      </c>
      <c r="E4098" s="16" t="n">
        <v>2</v>
      </c>
      <c r="F4098" s="16" t="n">
        <v>1549</v>
      </c>
      <c r="G4098" s="16" t="n">
        <v>0.2</v>
      </c>
      <c r="H4098" s="16" t="s">
        <v>67</v>
      </c>
      <c r="I4098" s="16" t="s">
        <v>47</v>
      </c>
      <c r="J4098" s="16" t="n">
        <v>5</v>
      </c>
      <c r="K4098" s="16" t="n">
        <v>4</v>
      </c>
      <c r="L4098" s="16" t="s">
        <v>41</v>
      </c>
      <c r="M4098" s="16" t="str">
        <f aca="false">IF(COUNTIF($A$2:A4098,A4098)&gt;1,"DUPLICATE","")</f>
        <v/>
      </c>
    </row>
    <row r="4099" customFormat="false" ht="15" hidden="false" customHeight="false" outlineLevel="0" collapsed="false">
      <c r="A4099" s="16" t="s">
        <v>5433</v>
      </c>
      <c r="B4099" s="16" t="s">
        <v>5414</v>
      </c>
      <c r="C4099" s="16" t="s">
        <v>1168</v>
      </c>
      <c r="D4099" s="16" t="s">
        <v>146</v>
      </c>
      <c r="E4099" s="16" t="n">
        <v>3</v>
      </c>
      <c r="F4099" s="16" t="n">
        <v>449</v>
      </c>
      <c r="G4099" s="16" t="n">
        <v>0.25</v>
      </c>
      <c r="H4099" s="16" t="s">
        <v>46</v>
      </c>
      <c r="I4099" s="16" t="s">
        <v>60</v>
      </c>
      <c r="J4099" s="16" t="n">
        <v>4</v>
      </c>
      <c r="K4099" s="16" t="n">
        <v>4</v>
      </c>
      <c r="L4099" s="16" t="s">
        <v>41</v>
      </c>
      <c r="M4099" s="16" t="str">
        <f aca="false">IF(COUNTIF($A$2:A4099,A4099)&gt;1,"DUPLICATE","")</f>
        <v/>
      </c>
    </row>
    <row r="4100" customFormat="false" ht="15" hidden="false" customHeight="false" outlineLevel="0" collapsed="false">
      <c r="A4100" s="16" t="s">
        <v>5434</v>
      </c>
      <c r="B4100" s="16" t="s">
        <v>5414</v>
      </c>
      <c r="C4100" s="16" t="s">
        <v>4421</v>
      </c>
      <c r="D4100" s="16" t="s">
        <v>396</v>
      </c>
      <c r="E4100" s="16" t="n">
        <v>2</v>
      </c>
      <c r="F4100" s="16" t="n">
        <v>5521</v>
      </c>
      <c r="G4100" s="16" t="n">
        <v>0.15</v>
      </c>
      <c r="H4100" s="16" t="s">
        <v>112</v>
      </c>
      <c r="I4100" s="16" t="s">
        <v>71</v>
      </c>
      <c r="J4100" s="16" t="n">
        <v>3</v>
      </c>
      <c r="K4100" s="16" t="n">
        <v>4</v>
      </c>
      <c r="L4100" s="16" t="s">
        <v>41</v>
      </c>
      <c r="M4100" s="16" t="str">
        <f aca="false">IF(COUNTIF($A$2:A4100,A4100)&gt;1,"DUPLICATE","")</f>
        <v/>
      </c>
    </row>
    <row r="4101" customFormat="false" ht="15" hidden="false" customHeight="false" outlineLevel="0" collapsed="false">
      <c r="A4101" s="16" t="s">
        <v>5435</v>
      </c>
      <c r="B4101" s="16" t="s">
        <v>5414</v>
      </c>
      <c r="C4101" s="16" t="s">
        <v>303</v>
      </c>
      <c r="D4101" s="16" t="s">
        <v>111</v>
      </c>
      <c r="E4101" s="16" t="n">
        <v>2</v>
      </c>
      <c r="F4101" s="16" t="n">
        <v>970</v>
      </c>
      <c r="G4101" s="16" t="n">
        <v>0.15</v>
      </c>
      <c r="H4101" s="16" t="s">
        <v>81</v>
      </c>
      <c r="I4101" s="16" t="s">
        <v>71</v>
      </c>
      <c r="J4101" s="16" t="n">
        <v>4</v>
      </c>
      <c r="K4101" s="16" t="n">
        <v>5</v>
      </c>
      <c r="L4101" s="16" t="s">
        <v>41</v>
      </c>
      <c r="M4101" s="16" t="str">
        <f aca="false">IF(COUNTIF($A$2:A4101,A4101)&gt;1,"DUPLICATE","")</f>
        <v/>
      </c>
    </row>
    <row r="4102" customFormat="false" ht="15" hidden="false" customHeight="false" outlineLevel="0" collapsed="false">
      <c r="A4102" s="16" t="s">
        <v>5436</v>
      </c>
      <c r="B4102" s="16" t="s">
        <v>5414</v>
      </c>
      <c r="C4102" s="16" t="s">
        <v>202</v>
      </c>
      <c r="D4102" s="16" t="s">
        <v>126</v>
      </c>
      <c r="E4102" s="16" t="n">
        <v>2</v>
      </c>
      <c r="F4102" s="16" t="n">
        <v>383</v>
      </c>
      <c r="G4102" s="16" t="n">
        <v>0.15</v>
      </c>
      <c r="H4102" s="16" t="s">
        <v>56</v>
      </c>
      <c r="I4102" s="16" t="s">
        <v>47</v>
      </c>
      <c r="J4102" s="16" t="n">
        <v>8</v>
      </c>
      <c r="K4102" s="16" t="n">
        <v>3</v>
      </c>
      <c r="L4102" s="16" t="s">
        <v>41</v>
      </c>
      <c r="M4102" s="16" t="str">
        <f aca="false">IF(COUNTIF($A$2:A4102,A4102)&gt;1,"DUPLICATE","")</f>
        <v/>
      </c>
    </row>
    <row r="4103" customFormat="false" ht="15" hidden="false" customHeight="false" outlineLevel="0" collapsed="false">
      <c r="A4103" s="16" t="s">
        <v>5437</v>
      </c>
      <c r="B4103" s="16" t="s">
        <v>5414</v>
      </c>
      <c r="C4103" s="16" t="s">
        <v>1606</v>
      </c>
      <c r="D4103" s="16" t="s">
        <v>95</v>
      </c>
      <c r="E4103" s="16" t="n">
        <v>1</v>
      </c>
      <c r="F4103" s="16" t="n">
        <v>1481</v>
      </c>
      <c r="G4103" s="16" t="n">
        <v>0.1</v>
      </c>
      <c r="H4103" s="16" t="s">
        <v>281</v>
      </c>
      <c r="I4103" s="16" t="s">
        <v>71</v>
      </c>
      <c r="J4103" s="16" t="n">
        <v>6</v>
      </c>
      <c r="K4103" s="16" t="n">
        <v>3</v>
      </c>
      <c r="L4103" s="16" t="s">
        <v>41</v>
      </c>
      <c r="M4103" s="16" t="str">
        <f aca="false">IF(COUNTIF($A$2:A4103,A4103)&gt;1,"DUPLICATE","")</f>
        <v/>
      </c>
    </row>
    <row r="4104" customFormat="false" ht="15" hidden="false" customHeight="false" outlineLevel="0" collapsed="false">
      <c r="A4104" s="16" t="s">
        <v>5438</v>
      </c>
      <c r="B4104" s="16" t="s">
        <v>5414</v>
      </c>
      <c r="C4104" s="16" t="s">
        <v>515</v>
      </c>
      <c r="D4104" s="16" t="s">
        <v>222</v>
      </c>
      <c r="E4104" s="16" t="n">
        <v>2</v>
      </c>
      <c r="F4104" s="16" t="n">
        <v>1947</v>
      </c>
      <c r="G4104" s="16" t="n">
        <v>0.4</v>
      </c>
      <c r="H4104" s="16" t="s">
        <v>39</v>
      </c>
      <c r="I4104" s="16" t="s">
        <v>60</v>
      </c>
      <c r="J4104" s="16" t="n">
        <v>7</v>
      </c>
      <c r="K4104" s="16" t="n">
        <v>4</v>
      </c>
      <c r="L4104" s="16" t="s">
        <v>41</v>
      </c>
      <c r="M4104" s="16" t="str">
        <f aca="false">IF(COUNTIF($A$2:A4104,A4104)&gt;1,"DUPLICATE","")</f>
        <v/>
      </c>
    </row>
    <row r="4105" customFormat="false" ht="15" hidden="false" customHeight="false" outlineLevel="0" collapsed="false">
      <c r="A4105" s="16" t="s">
        <v>5439</v>
      </c>
      <c r="B4105" s="16" t="s">
        <v>5414</v>
      </c>
      <c r="C4105" s="16" t="s">
        <v>148</v>
      </c>
      <c r="D4105" s="16" t="s">
        <v>88</v>
      </c>
      <c r="E4105" s="16" t="n">
        <v>1</v>
      </c>
      <c r="F4105" s="16" t="n">
        <v>3089</v>
      </c>
      <c r="G4105" s="16" t="n">
        <v>0.15</v>
      </c>
      <c r="H4105" s="16" t="s">
        <v>81</v>
      </c>
      <c r="I4105" s="16" t="s">
        <v>40</v>
      </c>
      <c r="J4105" s="16" t="n">
        <v>3</v>
      </c>
      <c r="K4105" s="16" t="n">
        <v>4</v>
      </c>
      <c r="L4105" s="16" t="s">
        <v>41</v>
      </c>
      <c r="M4105" s="16" t="str">
        <f aca="false">IF(COUNTIF($A$2:A4105,A4105)&gt;1,"DUPLICATE","")</f>
        <v/>
      </c>
    </row>
    <row r="4106" customFormat="false" ht="15" hidden="false" customHeight="false" outlineLevel="0" collapsed="false">
      <c r="A4106" s="16" t="s">
        <v>5440</v>
      </c>
      <c r="B4106" s="16" t="s">
        <v>5441</v>
      </c>
      <c r="C4106" s="16" t="s">
        <v>2066</v>
      </c>
      <c r="D4106" s="16" t="s">
        <v>157</v>
      </c>
      <c r="E4106" s="16" t="n">
        <v>1</v>
      </c>
      <c r="F4106" s="16" t="n">
        <v>1138</v>
      </c>
      <c r="G4106" s="16" t="n">
        <v>0.15</v>
      </c>
      <c r="H4106" s="16" t="s">
        <v>67</v>
      </c>
      <c r="I4106" s="16" t="s">
        <v>100</v>
      </c>
      <c r="J4106" s="16" t="n">
        <v>4</v>
      </c>
      <c r="K4106" s="16" t="n">
        <v>3</v>
      </c>
      <c r="L4106" s="16" t="s">
        <v>196</v>
      </c>
      <c r="M4106" s="16" t="str">
        <f aca="false">IF(COUNTIF($A$2:A4106,A4106)&gt;1,"DUPLICATE","")</f>
        <v/>
      </c>
    </row>
    <row r="4107" customFormat="false" ht="15" hidden="false" customHeight="false" outlineLevel="0" collapsed="false">
      <c r="A4107" s="16" t="s">
        <v>5442</v>
      </c>
      <c r="B4107" s="16" t="s">
        <v>5441</v>
      </c>
      <c r="C4107" s="16" t="s">
        <v>776</v>
      </c>
      <c r="D4107" s="16" t="s">
        <v>95</v>
      </c>
      <c r="E4107" s="16" t="n">
        <v>3</v>
      </c>
      <c r="F4107" s="16" t="n">
        <v>1502</v>
      </c>
      <c r="G4107" s="16" t="n">
        <v>0.4</v>
      </c>
      <c r="H4107" s="16" t="s">
        <v>241</v>
      </c>
      <c r="I4107" s="16" t="s">
        <v>60</v>
      </c>
      <c r="J4107" s="16" t="n">
        <v>3</v>
      </c>
      <c r="K4107" s="16" t="n">
        <v>5</v>
      </c>
      <c r="L4107" s="16" t="s">
        <v>41</v>
      </c>
      <c r="M4107" s="16" t="str">
        <f aca="false">IF(COUNTIF($A$2:A4107,A4107)&gt;1,"DUPLICATE","")</f>
        <v/>
      </c>
    </row>
    <row r="4108" customFormat="false" ht="15" hidden="false" customHeight="false" outlineLevel="0" collapsed="false">
      <c r="A4108" s="16" t="s">
        <v>5443</v>
      </c>
      <c r="B4108" s="16" t="s">
        <v>5441</v>
      </c>
      <c r="C4108" s="16" t="s">
        <v>1010</v>
      </c>
      <c r="D4108" s="16" t="s">
        <v>341</v>
      </c>
      <c r="E4108" s="16" t="n">
        <v>3</v>
      </c>
      <c r="F4108" s="16" t="n">
        <v>1075</v>
      </c>
      <c r="G4108" s="16" t="n">
        <v>0.2</v>
      </c>
      <c r="H4108" s="16" t="s">
        <v>39</v>
      </c>
      <c r="I4108" s="16" t="s">
        <v>47</v>
      </c>
      <c r="J4108" s="16" t="n">
        <v>4</v>
      </c>
      <c r="K4108" s="16" t="n">
        <v>4</v>
      </c>
      <c r="L4108" s="16" t="s">
        <v>41</v>
      </c>
      <c r="M4108" s="16" t="str">
        <f aca="false">IF(COUNTIF($A$2:A4108,A4108)&gt;1,"DUPLICATE","")</f>
        <v/>
      </c>
    </row>
    <row r="4109" customFormat="false" ht="15" hidden="false" customHeight="false" outlineLevel="0" collapsed="false">
      <c r="A4109" s="16" t="s">
        <v>5444</v>
      </c>
      <c r="B4109" s="16" t="s">
        <v>5441</v>
      </c>
      <c r="C4109" s="16" t="s">
        <v>939</v>
      </c>
      <c r="D4109" s="16" t="s">
        <v>133</v>
      </c>
      <c r="E4109" s="16" t="n">
        <v>2</v>
      </c>
      <c r="F4109" s="16" t="n">
        <v>610</v>
      </c>
      <c r="G4109" s="16" t="n">
        <v>0.3</v>
      </c>
      <c r="H4109" s="16" t="s">
        <v>112</v>
      </c>
      <c r="I4109" s="16" t="s">
        <v>71</v>
      </c>
      <c r="J4109" s="16" t="n">
        <v>4</v>
      </c>
      <c r="K4109" s="16" t="n">
        <v>5</v>
      </c>
      <c r="L4109" s="16" t="s">
        <v>41</v>
      </c>
      <c r="M4109" s="16" t="str">
        <f aca="false">IF(COUNTIF($A$2:A4109,A4109)&gt;1,"DUPLICATE","")</f>
        <v/>
      </c>
    </row>
    <row r="4110" customFormat="false" ht="15" hidden="false" customHeight="false" outlineLevel="0" collapsed="false">
      <c r="A4110" s="16" t="s">
        <v>5445</v>
      </c>
      <c r="B4110" s="16" t="s">
        <v>5441</v>
      </c>
      <c r="C4110" s="16" t="s">
        <v>419</v>
      </c>
      <c r="D4110" s="16" t="s">
        <v>396</v>
      </c>
      <c r="E4110" s="16" t="n">
        <v>4</v>
      </c>
      <c r="F4110" s="16" t="n">
        <v>5586</v>
      </c>
      <c r="G4110" s="16" t="n">
        <v>0.2</v>
      </c>
      <c r="H4110" s="16" t="s">
        <v>39</v>
      </c>
      <c r="I4110" s="16" t="s">
        <v>40</v>
      </c>
      <c r="J4110" s="16" t="n">
        <v>5</v>
      </c>
      <c r="K4110" s="16" t="n">
        <v>4</v>
      </c>
      <c r="L4110" s="16" t="s">
        <v>41</v>
      </c>
      <c r="M4110" s="16" t="str">
        <f aca="false">IF(COUNTIF($A$2:A4110,A4110)&gt;1,"DUPLICATE","")</f>
        <v/>
      </c>
    </row>
    <row r="4111" customFormat="false" ht="15" hidden="false" customHeight="false" outlineLevel="0" collapsed="false">
      <c r="A4111" s="16" t="s">
        <v>5446</v>
      </c>
      <c r="B4111" s="16" t="s">
        <v>5441</v>
      </c>
      <c r="C4111" s="16" t="s">
        <v>605</v>
      </c>
      <c r="D4111" s="16" t="s">
        <v>142</v>
      </c>
      <c r="E4111" s="16" t="n">
        <v>1</v>
      </c>
      <c r="F4111" s="16" t="n">
        <v>593</v>
      </c>
      <c r="G4111" s="16" t="n">
        <v>0.15</v>
      </c>
      <c r="H4111" s="16" t="s">
        <v>81</v>
      </c>
      <c r="I4111" s="16" t="s">
        <v>40</v>
      </c>
      <c r="J4111" s="16" t="n">
        <v>6</v>
      </c>
      <c r="K4111" s="16" t="n">
        <v>5</v>
      </c>
      <c r="L4111" s="16" t="s">
        <v>41</v>
      </c>
      <c r="M4111" s="16" t="str">
        <f aca="false">IF(COUNTIF($A$2:A4111,A4111)&gt;1,"DUPLICATE","")</f>
        <v/>
      </c>
    </row>
    <row r="4112" customFormat="false" ht="15" hidden="false" customHeight="false" outlineLevel="0" collapsed="false">
      <c r="A4112" s="16" t="s">
        <v>5447</v>
      </c>
      <c r="B4112" s="16" t="s">
        <v>5441</v>
      </c>
      <c r="C4112" s="16" t="s">
        <v>1283</v>
      </c>
      <c r="D4112" s="16" t="s">
        <v>129</v>
      </c>
      <c r="E4112" s="16" t="n">
        <v>5</v>
      </c>
      <c r="F4112" s="16" t="n">
        <v>613</v>
      </c>
      <c r="G4112" s="16" t="n">
        <v>0.15</v>
      </c>
      <c r="H4112" s="16" t="s">
        <v>81</v>
      </c>
      <c r="I4112" s="16" t="s">
        <v>60</v>
      </c>
      <c r="J4112" s="16" t="n">
        <v>5</v>
      </c>
      <c r="K4112" s="16" t="n">
        <v>3</v>
      </c>
      <c r="L4112" s="16" t="s">
        <v>41</v>
      </c>
      <c r="M4112" s="16" t="str">
        <f aca="false">IF(COUNTIF($A$2:A4112,A4112)&gt;1,"DUPLICATE","")</f>
        <v/>
      </c>
    </row>
    <row r="4113" customFormat="false" ht="15" hidden="false" customHeight="false" outlineLevel="0" collapsed="false">
      <c r="A4113" s="16" t="s">
        <v>5448</v>
      </c>
      <c r="B4113" s="16" t="s">
        <v>5441</v>
      </c>
      <c r="C4113" s="16" t="s">
        <v>118</v>
      </c>
      <c r="D4113" s="16" t="s">
        <v>160</v>
      </c>
      <c r="E4113" s="16" t="n">
        <v>1</v>
      </c>
      <c r="F4113" s="16" t="n">
        <v>1868</v>
      </c>
      <c r="G4113" s="16" t="n">
        <v>0.1</v>
      </c>
      <c r="H4113" s="16" t="s">
        <v>67</v>
      </c>
      <c r="I4113" s="16" t="s">
        <v>123</v>
      </c>
      <c r="J4113" s="16" t="n">
        <v>5</v>
      </c>
      <c r="K4113" s="16" t="n">
        <v>4</v>
      </c>
      <c r="L4113" s="16" t="s">
        <v>41</v>
      </c>
      <c r="M4113" s="16" t="str">
        <f aca="false">IF(COUNTIF($A$2:A4113,A4113)&gt;1,"DUPLICATE","")</f>
        <v/>
      </c>
    </row>
    <row r="4114" customFormat="false" ht="15" hidden="false" customHeight="false" outlineLevel="0" collapsed="false">
      <c r="A4114" s="16" t="s">
        <v>5449</v>
      </c>
      <c r="B4114" s="16" t="s">
        <v>5441</v>
      </c>
      <c r="C4114" s="16" t="s">
        <v>2356</v>
      </c>
      <c r="D4114" s="16" t="s">
        <v>440</v>
      </c>
      <c r="E4114" s="16" t="n">
        <v>2</v>
      </c>
      <c r="F4114" s="16" t="n">
        <v>1383</v>
      </c>
      <c r="G4114" s="16" t="n">
        <v>0.15</v>
      </c>
      <c r="H4114" s="16" t="s">
        <v>39</v>
      </c>
      <c r="I4114" s="16" t="s">
        <v>60</v>
      </c>
      <c r="J4114" s="16" t="n">
        <v>6</v>
      </c>
      <c r="K4114" s="16" t="n">
        <v>2</v>
      </c>
      <c r="L4114" s="16" t="s">
        <v>57</v>
      </c>
      <c r="M4114" s="16" t="str">
        <f aca="false">IF(COUNTIF($A$2:A4114,A4114)&gt;1,"DUPLICATE","")</f>
        <v/>
      </c>
    </row>
    <row r="4115" customFormat="false" ht="15" hidden="false" customHeight="false" outlineLevel="0" collapsed="false">
      <c r="A4115" s="16" t="s">
        <v>5450</v>
      </c>
      <c r="B4115" s="16" t="s">
        <v>5441</v>
      </c>
      <c r="C4115" s="16" t="s">
        <v>261</v>
      </c>
      <c r="D4115" s="16" t="s">
        <v>225</v>
      </c>
      <c r="E4115" s="16" t="n">
        <v>2</v>
      </c>
      <c r="F4115" s="16" t="n">
        <v>418</v>
      </c>
      <c r="G4115" s="16" t="n">
        <v>0.2</v>
      </c>
      <c r="H4115" s="16" t="s">
        <v>565</v>
      </c>
      <c r="I4115" s="16" t="s">
        <v>60</v>
      </c>
      <c r="J4115" s="16" t="n">
        <v>3</v>
      </c>
      <c r="K4115" s="16" t="n">
        <v>2</v>
      </c>
      <c r="L4115" s="16" t="s">
        <v>57</v>
      </c>
      <c r="M4115" s="16" t="str">
        <f aca="false">IF(COUNTIF($A$2:A4115,A4115)&gt;1,"DUPLICATE","")</f>
        <v/>
      </c>
    </row>
    <row r="4116" customFormat="false" ht="15" hidden="false" customHeight="false" outlineLevel="0" collapsed="false">
      <c r="A4116" s="16" t="s">
        <v>5451</v>
      </c>
      <c r="B4116" s="16" t="s">
        <v>5441</v>
      </c>
      <c r="C4116" s="16" t="s">
        <v>891</v>
      </c>
      <c r="D4116" s="16" t="s">
        <v>721</v>
      </c>
      <c r="E4116" s="16" t="n">
        <v>1</v>
      </c>
      <c r="F4116" s="16" t="n">
        <v>503</v>
      </c>
      <c r="G4116" s="16" t="n">
        <v>0.2</v>
      </c>
      <c r="H4116" s="16" t="s">
        <v>56</v>
      </c>
      <c r="I4116" s="16" t="s">
        <v>40</v>
      </c>
      <c r="J4116" s="16" t="n">
        <v>7</v>
      </c>
      <c r="K4116" s="16" t="n">
        <v>3</v>
      </c>
      <c r="L4116" s="16" t="s">
        <v>41</v>
      </c>
      <c r="M4116" s="16" t="str">
        <f aca="false">IF(COUNTIF($A$2:A4116,A4116)&gt;1,"DUPLICATE","")</f>
        <v/>
      </c>
    </row>
    <row r="4117" customFormat="false" ht="15" hidden="false" customHeight="false" outlineLevel="0" collapsed="false">
      <c r="A4117" s="16" t="s">
        <v>5452</v>
      </c>
      <c r="B4117" s="16" t="s">
        <v>5441</v>
      </c>
      <c r="C4117" s="16" t="s">
        <v>5453</v>
      </c>
      <c r="D4117" s="16" t="s">
        <v>88</v>
      </c>
      <c r="E4117" s="16" t="n">
        <v>2</v>
      </c>
      <c r="F4117" s="16" t="s">
        <v>5454</v>
      </c>
      <c r="G4117" s="16"/>
      <c r="H4117" s="16" t="s">
        <v>130</v>
      </c>
      <c r="I4117" s="16" t="s">
        <v>60</v>
      </c>
      <c r="J4117" s="16" t="n">
        <v>5</v>
      </c>
      <c r="K4117" s="16" t="n">
        <v>2</v>
      </c>
      <c r="L4117" s="16" t="s">
        <v>57</v>
      </c>
      <c r="M4117" s="16" t="str">
        <f aca="false">IF(COUNTIF($A$2:A4117,A4117)&gt;1,"DUPLICATE","")</f>
        <v/>
      </c>
    </row>
    <row r="4118" customFormat="false" ht="15" hidden="false" customHeight="false" outlineLevel="0" collapsed="false">
      <c r="A4118" s="16" t="s">
        <v>5455</v>
      </c>
      <c r="B4118" s="16" t="s">
        <v>5441</v>
      </c>
      <c r="C4118" s="16" t="s">
        <v>1323</v>
      </c>
      <c r="D4118" s="16" t="s">
        <v>136</v>
      </c>
      <c r="E4118" s="16" t="n">
        <v>2</v>
      </c>
      <c r="F4118" s="16" t="n">
        <v>2200</v>
      </c>
      <c r="G4118" s="16" t="n">
        <v>0.2</v>
      </c>
      <c r="H4118" s="16" t="s">
        <v>477</v>
      </c>
      <c r="I4118" s="16" t="s">
        <v>100</v>
      </c>
      <c r="J4118" s="16" t="n">
        <v>4</v>
      </c>
      <c r="K4118" s="16" t="n">
        <v>5</v>
      </c>
      <c r="L4118" s="16" t="s">
        <v>41</v>
      </c>
      <c r="M4118" s="16" t="str">
        <f aca="false">IF(COUNTIF($A$2:A4118,A4118)&gt;1,"DUPLICATE","")</f>
        <v/>
      </c>
    </row>
    <row r="4119" customFormat="false" ht="15" hidden="false" customHeight="false" outlineLevel="0" collapsed="false">
      <c r="A4119" s="16" t="s">
        <v>5456</v>
      </c>
      <c r="B4119" s="16" t="s">
        <v>5441</v>
      </c>
      <c r="C4119" s="16" t="s">
        <v>1081</v>
      </c>
      <c r="D4119" s="16" t="s">
        <v>291</v>
      </c>
      <c r="E4119" s="16" t="n">
        <v>1</v>
      </c>
      <c r="F4119" s="16" t="n">
        <v>1143</v>
      </c>
      <c r="G4119" s="16" t="n">
        <v>0.1</v>
      </c>
      <c r="H4119" s="16" t="s">
        <v>81</v>
      </c>
      <c r="I4119" s="16" t="s">
        <v>40</v>
      </c>
      <c r="J4119" s="16" t="n">
        <v>3</v>
      </c>
      <c r="K4119" s="16" t="n">
        <v>5</v>
      </c>
      <c r="L4119" s="16" t="s">
        <v>41</v>
      </c>
      <c r="M4119" s="16" t="str">
        <f aca="false">IF(COUNTIF($A$2:A4119,A4119)&gt;1,"DUPLICATE","")</f>
        <v/>
      </c>
    </row>
    <row r="4120" customFormat="false" ht="15" hidden="false" customHeight="false" outlineLevel="0" collapsed="false">
      <c r="A4120" s="16" t="s">
        <v>5457</v>
      </c>
      <c r="B4120" s="16" t="s">
        <v>5441</v>
      </c>
      <c r="C4120" s="16" t="s">
        <v>1255</v>
      </c>
      <c r="D4120" s="16" t="s">
        <v>211</v>
      </c>
      <c r="E4120" s="16" t="n">
        <v>1</v>
      </c>
      <c r="F4120" s="16" t="n">
        <v>1267</v>
      </c>
      <c r="G4120" s="16" t="n">
        <v>0.3</v>
      </c>
      <c r="H4120" s="16" t="s">
        <v>112</v>
      </c>
      <c r="I4120" s="16" t="s">
        <v>60</v>
      </c>
      <c r="J4120" s="16" t="n">
        <v>4</v>
      </c>
      <c r="K4120" s="16"/>
      <c r="L4120" s="16" t="s">
        <v>41</v>
      </c>
      <c r="M4120" s="16" t="str">
        <f aca="false">IF(COUNTIF($A$2:A4120,A4120)&gt;1,"DUPLICATE","")</f>
        <v/>
      </c>
    </row>
    <row r="4121" customFormat="false" ht="15" hidden="false" customHeight="false" outlineLevel="0" collapsed="false">
      <c r="A4121" s="16" t="s">
        <v>5458</v>
      </c>
      <c r="B4121" s="16" t="s">
        <v>5441</v>
      </c>
      <c r="C4121" s="16" t="s">
        <v>977</v>
      </c>
      <c r="D4121" s="16" t="s">
        <v>55</v>
      </c>
      <c r="E4121" s="16" t="n">
        <v>2</v>
      </c>
      <c r="F4121" s="16" t="n">
        <v>1942</v>
      </c>
      <c r="G4121" s="16" t="n">
        <v>0.15</v>
      </c>
      <c r="H4121" s="16" t="s">
        <v>1899</v>
      </c>
      <c r="I4121" s="16" t="s">
        <v>60</v>
      </c>
      <c r="J4121" s="16" t="n">
        <v>6</v>
      </c>
      <c r="K4121" s="16" t="n">
        <v>4</v>
      </c>
      <c r="L4121" s="16" t="s">
        <v>41</v>
      </c>
      <c r="M4121" s="16" t="str">
        <f aca="false">IF(COUNTIF($A$2:A4121,A4121)&gt;1,"DUPLICATE","")</f>
        <v/>
      </c>
    </row>
    <row r="4122" customFormat="false" ht="15" hidden="false" customHeight="false" outlineLevel="0" collapsed="false">
      <c r="A4122" s="16" t="s">
        <v>5459</v>
      </c>
      <c r="B4122" s="16" t="s">
        <v>5441</v>
      </c>
      <c r="C4122" s="16" t="s">
        <v>1310</v>
      </c>
      <c r="D4122" s="16" t="s">
        <v>225</v>
      </c>
      <c r="E4122" s="16" t="n">
        <v>4</v>
      </c>
      <c r="F4122" s="16" t="s">
        <v>5460</v>
      </c>
      <c r="G4122" s="16" t="n">
        <v>0.25</v>
      </c>
      <c r="H4122" s="16" t="s">
        <v>560</v>
      </c>
      <c r="I4122" s="16" t="s">
        <v>71</v>
      </c>
      <c r="J4122" s="16" t="n">
        <v>6</v>
      </c>
      <c r="K4122" s="16" t="n">
        <v>4</v>
      </c>
      <c r="L4122" s="16" t="s">
        <v>41</v>
      </c>
      <c r="M4122" s="16" t="str">
        <f aca="false">IF(COUNTIF($A$2:A4122,A4122)&gt;1,"DUPLICATE","")</f>
        <v/>
      </c>
    </row>
    <row r="4123" customFormat="false" ht="15" hidden="false" customHeight="false" outlineLevel="0" collapsed="false">
      <c r="A4123" s="16" t="s">
        <v>5461</v>
      </c>
      <c r="B4123" s="16" t="s">
        <v>5441</v>
      </c>
      <c r="C4123" s="16" t="s">
        <v>3339</v>
      </c>
      <c r="D4123" s="16" t="s">
        <v>232</v>
      </c>
      <c r="E4123" s="16" t="n">
        <v>4</v>
      </c>
      <c r="F4123" s="16" t="n">
        <v>2039</v>
      </c>
      <c r="G4123" s="16" t="n">
        <v>0.2</v>
      </c>
      <c r="H4123" s="16" t="s">
        <v>112</v>
      </c>
      <c r="I4123" s="16" t="s">
        <v>60</v>
      </c>
      <c r="J4123" s="16" t="n">
        <v>6</v>
      </c>
      <c r="K4123" s="16" t="n">
        <v>3</v>
      </c>
      <c r="L4123" s="16" t="s">
        <v>57</v>
      </c>
      <c r="M4123" s="16" t="str">
        <f aca="false">IF(COUNTIF($A$2:A4123,A4123)&gt;1,"DUPLICATE","")</f>
        <v/>
      </c>
    </row>
    <row r="4124" customFormat="false" ht="15" hidden="false" customHeight="false" outlineLevel="0" collapsed="false">
      <c r="A4124" s="16" t="s">
        <v>5462</v>
      </c>
      <c r="B4124" s="16" t="s">
        <v>5441</v>
      </c>
      <c r="C4124" s="16" t="s">
        <v>446</v>
      </c>
      <c r="D4124" s="16" t="s">
        <v>203</v>
      </c>
      <c r="E4124" s="16" t="n">
        <v>2</v>
      </c>
      <c r="F4124" s="16" t="n">
        <v>2530</v>
      </c>
      <c r="G4124" s="16" t="n">
        <v>0.4</v>
      </c>
      <c r="H4124" s="16" t="s">
        <v>70</v>
      </c>
      <c r="I4124" s="16" t="s">
        <v>100</v>
      </c>
      <c r="J4124" s="16" t="n">
        <v>5</v>
      </c>
      <c r="K4124" s="16" t="n">
        <v>5</v>
      </c>
      <c r="L4124" s="16" t="s">
        <v>41</v>
      </c>
      <c r="M4124" s="16" t="str">
        <f aca="false">IF(COUNTIF($A$2:A4124,A4124)&gt;1,"DUPLICATE","")</f>
        <v/>
      </c>
    </row>
    <row r="4125" customFormat="false" ht="15" hidden="false" customHeight="false" outlineLevel="0" collapsed="false">
      <c r="A4125" s="16" t="s">
        <v>5463</v>
      </c>
      <c r="B4125" s="16" t="s">
        <v>5464</v>
      </c>
      <c r="C4125" s="16" t="s">
        <v>780</v>
      </c>
      <c r="D4125" s="16" t="s">
        <v>99</v>
      </c>
      <c r="E4125" s="16" t="n">
        <v>2</v>
      </c>
      <c r="F4125" s="16" t="n">
        <v>672</v>
      </c>
      <c r="G4125" s="16" t="n">
        <v>0.3</v>
      </c>
      <c r="H4125" s="16" t="s">
        <v>39</v>
      </c>
      <c r="I4125" s="16" t="s">
        <v>71</v>
      </c>
      <c r="J4125" s="16" t="n">
        <v>4</v>
      </c>
      <c r="K4125" s="16" t="n">
        <v>4</v>
      </c>
      <c r="L4125" s="16" t="s">
        <v>41</v>
      </c>
      <c r="M4125" s="16" t="str">
        <f aca="false">IF(COUNTIF($A$2:A4125,A4125)&gt;1,"DUPLICATE","")</f>
        <v/>
      </c>
    </row>
    <row r="4126" customFormat="false" ht="15" hidden="false" customHeight="false" outlineLevel="0" collapsed="false">
      <c r="A4126" s="16" t="s">
        <v>5465</v>
      </c>
      <c r="B4126" s="16" t="s">
        <v>5464</v>
      </c>
      <c r="C4126" s="16" t="s">
        <v>387</v>
      </c>
      <c r="D4126" s="16" t="s">
        <v>133</v>
      </c>
      <c r="E4126" s="16" t="n">
        <v>5</v>
      </c>
      <c r="F4126" s="16" t="n">
        <v>612</v>
      </c>
      <c r="G4126" s="16"/>
      <c r="H4126" s="16" t="s">
        <v>39</v>
      </c>
      <c r="I4126" s="16" t="s">
        <v>47</v>
      </c>
      <c r="J4126" s="16" t="n">
        <v>5</v>
      </c>
      <c r="K4126" s="16" t="n">
        <v>5</v>
      </c>
      <c r="L4126" s="16" t="s">
        <v>41</v>
      </c>
      <c r="M4126" s="16" t="str">
        <f aca="false">IF(COUNTIF($A$2:A4126,A4126)&gt;1,"DUPLICATE","")</f>
        <v/>
      </c>
    </row>
    <row r="4127" customFormat="false" ht="15" hidden="false" customHeight="false" outlineLevel="0" collapsed="false">
      <c r="A4127" s="16" t="s">
        <v>5466</v>
      </c>
      <c r="B4127" s="16" t="s">
        <v>5464</v>
      </c>
      <c r="C4127" s="16" t="s">
        <v>1779</v>
      </c>
      <c r="D4127" s="16" t="s">
        <v>126</v>
      </c>
      <c r="E4127" s="16" t="n">
        <v>2</v>
      </c>
      <c r="F4127" s="16" t="n">
        <v>413</v>
      </c>
      <c r="G4127" s="16" t="n">
        <v>0.1</v>
      </c>
      <c r="H4127" s="16" t="s">
        <v>81</v>
      </c>
      <c r="I4127" s="16" t="s">
        <v>60</v>
      </c>
      <c r="J4127" s="16" t="n">
        <v>4</v>
      </c>
      <c r="K4127" s="16" t="n">
        <v>5</v>
      </c>
      <c r="L4127" s="16" t="s">
        <v>41</v>
      </c>
      <c r="M4127" s="16" t="str">
        <f aca="false">IF(COUNTIF($A$2:A4127,A4127)&gt;1,"DUPLICATE","")</f>
        <v/>
      </c>
    </row>
    <row r="4128" customFormat="false" ht="15" hidden="false" customHeight="false" outlineLevel="0" collapsed="false">
      <c r="A4128" s="16" t="s">
        <v>5467</v>
      </c>
      <c r="B4128" s="16" t="s">
        <v>5464</v>
      </c>
      <c r="C4128" s="16" t="s">
        <v>1376</v>
      </c>
      <c r="D4128" s="16" t="s">
        <v>99</v>
      </c>
      <c r="E4128" s="16" t="n">
        <v>1</v>
      </c>
      <c r="F4128" s="16" t="n">
        <v>693</v>
      </c>
      <c r="G4128" s="16" t="n">
        <v>0.1</v>
      </c>
      <c r="H4128" s="16" t="s">
        <v>130</v>
      </c>
      <c r="I4128" s="16" t="s">
        <v>71</v>
      </c>
      <c r="J4128" s="16" t="n">
        <v>4</v>
      </c>
      <c r="K4128" s="16" t="n">
        <v>4</v>
      </c>
      <c r="L4128" s="16" t="s">
        <v>41</v>
      </c>
      <c r="M4128" s="16" t="str">
        <f aca="false">IF(COUNTIF($A$2:A4128,A4128)&gt;1,"DUPLICATE","")</f>
        <v/>
      </c>
    </row>
    <row r="4129" customFormat="false" ht="15" hidden="false" customHeight="false" outlineLevel="0" collapsed="false">
      <c r="A4129" s="16" t="s">
        <v>5468</v>
      </c>
      <c r="B4129" s="16" t="s">
        <v>5464</v>
      </c>
      <c r="C4129" s="16" t="s">
        <v>846</v>
      </c>
      <c r="D4129" s="16" t="s">
        <v>51</v>
      </c>
      <c r="E4129" s="16" t="n">
        <v>1</v>
      </c>
      <c r="F4129" s="16" t="n">
        <v>2305</v>
      </c>
      <c r="G4129" s="16" t="n">
        <v>0.2</v>
      </c>
      <c r="H4129" s="16" t="s">
        <v>89</v>
      </c>
      <c r="I4129" s="16" t="s">
        <v>60</v>
      </c>
      <c r="J4129" s="16" t="n">
        <v>5</v>
      </c>
      <c r="K4129" s="16" t="n">
        <v>4</v>
      </c>
      <c r="L4129" s="16" t="s">
        <v>41</v>
      </c>
      <c r="M4129" s="16" t="str">
        <f aca="false">IF(COUNTIF($A$2:A4129,A4129)&gt;1,"DUPLICATE","")</f>
        <v/>
      </c>
    </row>
    <row r="4130" customFormat="false" ht="15" hidden="false" customHeight="false" outlineLevel="0" collapsed="false">
      <c r="A4130" s="16" t="s">
        <v>5469</v>
      </c>
      <c r="B4130" s="16" t="s">
        <v>5464</v>
      </c>
      <c r="C4130" s="16" t="s">
        <v>624</v>
      </c>
      <c r="D4130" s="16" t="s">
        <v>74</v>
      </c>
      <c r="E4130" s="16" t="n">
        <v>2</v>
      </c>
      <c r="F4130" s="16" t="n">
        <v>19810</v>
      </c>
      <c r="G4130" s="16" t="n">
        <v>0.3</v>
      </c>
      <c r="H4130" s="16" t="s">
        <v>130</v>
      </c>
      <c r="I4130" s="16" t="s">
        <v>60</v>
      </c>
      <c r="J4130" s="16" t="n">
        <v>3</v>
      </c>
      <c r="K4130" s="16" t="n">
        <v>5</v>
      </c>
      <c r="L4130" s="16" t="s">
        <v>41</v>
      </c>
      <c r="M4130" s="16" t="str">
        <f aca="false">IF(COUNTIF($A$2:A4130,A4130)&gt;1,"DUPLICATE","")</f>
        <v/>
      </c>
    </row>
    <row r="4131" customFormat="false" ht="15" hidden="false" customHeight="false" outlineLevel="0" collapsed="false">
      <c r="A4131" s="16" t="s">
        <v>5470</v>
      </c>
      <c r="B4131" s="16" t="s">
        <v>5464</v>
      </c>
      <c r="C4131" s="16" t="s">
        <v>881</v>
      </c>
      <c r="D4131" s="16" t="s">
        <v>129</v>
      </c>
      <c r="E4131" s="16" t="n">
        <v>4</v>
      </c>
      <c r="F4131" s="16" t="n">
        <v>607</v>
      </c>
      <c r="G4131" s="16" t="n">
        <v>0.1</v>
      </c>
      <c r="H4131" s="16" t="s">
        <v>67</v>
      </c>
      <c r="I4131" s="16" t="s">
        <v>60</v>
      </c>
      <c r="J4131" s="16" t="n">
        <v>4</v>
      </c>
      <c r="K4131" s="16" t="n">
        <v>3</v>
      </c>
      <c r="L4131" s="16" t="s">
        <v>57</v>
      </c>
      <c r="M4131" s="16" t="str">
        <f aca="false">IF(COUNTIF($A$2:A4131,A4131)&gt;1,"DUPLICATE","")</f>
        <v/>
      </c>
    </row>
    <row r="4132" customFormat="false" ht="15" hidden="false" customHeight="false" outlineLevel="0" collapsed="false">
      <c r="A4132" s="16" t="s">
        <v>5471</v>
      </c>
      <c r="B4132" s="16" t="s">
        <v>5464</v>
      </c>
      <c r="C4132" s="16" t="s">
        <v>286</v>
      </c>
      <c r="D4132" s="16" t="s">
        <v>219</v>
      </c>
      <c r="E4132" s="16" t="n">
        <v>2</v>
      </c>
      <c r="F4132" s="16" t="n">
        <v>1288</v>
      </c>
      <c r="G4132" s="16" t="n">
        <v>0.25</v>
      </c>
      <c r="H4132" s="16" t="s">
        <v>39</v>
      </c>
      <c r="I4132" s="16" t="s">
        <v>60</v>
      </c>
      <c r="J4132" s="16" t="n">
        <v>5</v>
      </c>
      <c r="K4132" s="16" t="n">
        <v>5</v>
      </c>
      <c r="L4132" s="16" t="s">
        <v>41</v>
      </c>
      <c r="M4132" s="16" t="str">
        <f aca="false">IF(COUNTIF($A$2:A4132,A4132)&gt;1,"DUPLICATE","")</f>
        <v/>
      </c>
    </row>
    <row r="4133" customFormat="false" ht="15" hidden="false" customHeight="false" outlineLevel="0" collapsed="false">
      <c r="A4133" s="16" t="s">
        <v>5472</v>
      </c>
      <c r="B4133" s="16" t="s">
        <v>5464</v>
      </c>
      <c r="C4133" s="16" t="s">
        <v>3243</v>
      </c>
      <c r="D4133" s="16" t="s">
        <v>385</v>
      </c>
      <c r="E4133" s="16" t="n">
        <v>1</v>
      </c>
      <c r="F4133" s="16" t="n">
        <v>306</v>
      </c>
      <c r="G4133" s="16" t="n">
        <v>0.4</v>
      </c>
      <c r="H4133" s="16" t="s">
        <v>56</v>
      </c>
      <c r="I4133" s="16" t="s">
        <v>40</v>
      </c>
      <c r="J4133" s="16" t="n">
        <v>5</v>
      </c>
      <c r="K4133" s="16" t="n">
        <v>4</v>
      </c>
      <c r="L4133" s="16" t="s">
        <v>41</v>
      </c>
      <c r="M4133" s="16" t="str">
        <f aca="false">IF(COUNTIF($A$2:A4133,A4133)&gt;1,"DUPLICATE","")</f>
        <v/>
      </c>
    </row>
    <row r="4134" customFormat="false" ht="15" hidden="false" customHeight="false" outlineLevel="0" collapsed="false">
      <c r="A4134" s="16" t="s">
        <v>5473</v>
      </c>
      <c r="B4134" s="16" t="s">
        <v>5464</v>
      </c>
      <c r="C4134" s="16" t="s">
        <v>1656</v>
      </c>
      <c r="D4134" s="16" t="s">
        <v>211</v>
      </c>
      <c r="E4134" s="16" t="n">
        <v>2</v>
      </c>
      <c r="F4134" s="16" t="s">
        <v>2817</v>
      </c>
      <c r="G4134" s="16" t="n">
        <v>0.1</v>
      </c>
      <c r="H4134" s="16" t="s">
        <v>39</v>
      </c>
      <c r="I4134" s="16" t="s">
        <v>60</v>
      </c>
      <c r="J4134" s="16" t="n">
        <v>5</v>
      </c>
      <c r="K4134" s="16" t="n">
        <v>4</v>
      </c>
      <c r="L4134" s="16" t="s">
        <v>41</v>
      </c>
      <c r="M4134" s="16" t="str">
        <f aca="false">IF(COUNTIF($A$2:A4134,A4134)&gt;1,"DUPLICATE","")</f>
        <v/>
      </c>
    </row>
    <row r="4135" customFormat="false" ht="15" hidden="false" customHeight="false" outlineLevel="0" collapsed="false">
      <c r="A4135" s="16" t="s">
        <v>5474</v>
      </c>
      <c r="B4135" s="16" t="s">
        <v>5464</v>
      </c>
      <c r="C4135" s="16" t="s">
        <v>513</v>
      </c>
      <c r="D4135" s="16" t="s">
        <v>80</v>
      </c>
      <c r="E4135" s="16" t="n">
        <v>2</v>
      </c>
      <c r="F4135" s="16" t="n">
        <v>1442</v>
      </c>
      <c r="G4135" s="16" t="n">
        <v>0.1</v>
      </c>
      <c r="H4135" s="16" t="s">
        <v>81</v>
      </c>
      <c r="I4135" s="16" t="s">
        <v>60</v>
      </c>
      <c r="J4135" s="16" t="n">
        <v>5</v>
      </c>
      <c r="K4135" s="16" t="n">
        <v>4</v>
      </c>
      <c r="L4135" s="16" t="s">
        <v>41</v>
      </c>
      <c r="M4135" s="16" t="str">
        <f aca="false">IF(COUNTIF($A$2:A4135,A4135)&gt;1,"DUPLICATE","")</f>
        <v/>
      </c>
    </row>
    <row r="4136" customFormat="false" ht="15" hidden="false" customHeight="false" outlineLevel="0" collapsed="false">
      <c r="A4136" s="16" t="s">
        <v>5475</v>
      </c>
      <c r="B4136" s="16" t="s">
        <v>5464</v>
      </c>
      <c r="C4136" s="16" t="s">
        <v>453</v>
      </c>
      <c r="D4136" s="16" t="s">
        <v>254</v>
      </c>
      <c r="E4136" s="16" t="n">
        <v>2</v>
      </c>
      <c r="F4136" s="16" t="n">
        <v>949</v>
      </c>
      <c r="G4136" s="16" t="n">
        <v>0.2</v>
      </c>
      <c r="H4136" s="16" t="s">
        <v>39</v>
      </c>
      <c r="I4136" s="16" t="s">
        <v>40</v>
      </c>
      <c r="J4136" s="16" t="n">
        <v>4</v>
      </c>
      <c r="K4136" s="16" t="n">
        <v>2</v>
      </c>
      <c r="L4136" s="16" t="s">
        <v>57</v>
      </c>
      <c r="M4136" s="16" t="str">
        <f aca="false">IF(COUNTIF($A$2:A4136,A4136)&gt;1,"DUPLICATE","")</f>
        <v/>
      </c>
    </row>
    <row r="4137" customFormat="false" ht="15" hidden="false" customHeight="false" outlineLevel="0" collapsed="false">
      <c r="A4137" s="16" t="s">
        <v>5476</v>
      </c>
      <c r="B4137" s="16" t="s">
        <v>5464</v>
      </c>
      <c r="C4137" s="16" t="s">
        <v>141</v>
      </c>
      <c r="D4137" s="16" t="s">
        <v>38</v>
      </c>
      <c r="E4137" s="16" t="n">
        <v>2</v>
      </c>
      <c r="F4137" s="16" t="n">
        <v>361</v>
      </c>
      <c r="G4137" s="16" t="n">
        <v>0.2</v>
      </c>
      <c r="H4137" s="16" t="s">
        <v>46</v>
      </c>
      <c r="I4137" s="16" t="s">
        <v>60</v>
      </c>
      <c r="J4137" s="16" t="n">
        <v>5</v>
      </c>
      <c r="K4137" s="16" t="n">
        <v>4</v>
      </c>
      <c r="L4137" s="16" t="s">
        <v>41</v>
      </c>
      <c r="M4137" s="16" t="str">
        <f aca="false">IF(COUNTIF($A$2:A4137,A4137)&gt;1,"DUPLICATE","")</f>
        <v/>
      </c>
    </row>
    <row r="4138" customFormat="false" ht="15" hidden="false" customHeight="false" outlineLevel="0" collapsed="false">
      <c r="A4138" s="16" t="s">
        <v>5477</v>
      </c>
      <c r="B4138" s="16" t="s">
        <v>5464</v>
      </c>
      <c r="C4138" s="16" t="s">
        <v>1751</v>
      </c>
      <c r="D4138" s="16" t="s">
        <v>412</v>
      </c>
      <c r="E4138" s="16" t="n">
        <v>1</v>
      </c>
      <c r="F4138" s="16" t="n">
        <v>965</v>
      </c>
      <c r="G4138" s="16" t="n">
        <v>0.2</v>
      </c>
      <c r="H4138" s="16" t="s">
        <v>81</v>
      </c>
      <c r="I4138" s="16" t="s">
        <v>60</v>
      </c>
      <c r="J4138" s="16" t="n">
        <v>5</v>
      </c>
      <c r="K4138" s="16" t="n">
        <v>4</v>
      </c>
      <c r="L4138" s="16" t="s">
        <v>41</v>
      </c>
      <c r="M4138" s="16" t="str">
        <f aca="false">IF(COUNTIF($A$2:A4138,A4138)&gt;1,"DUPLICATE","")</f>
        <v/>
      </c>
    </row>
    <row r="4139" customFormat="false" ht="15" hidden="false" customHeight="false" outlineLevel="0" collapsed="false">
      <c r="A4139" s="16" t="s">
        <v>5478</v>
      </c>
      <c r="B4139" s="16" t="s">
        <v>5464</v>
      </c>
      <c r="C4139" s="16" t="s">
        <v>813</v>
      </c>
      <c r="D4139" s="16" t="s">
        <v>412</v>
      </c>
      <c r="E4139" s="16" t="n">
        <v>1</v>
      </c>
      <c r="F4139" s="16" t="n">
        <v>988</v>
      </c>
      <c r="G4139" s="16" t="n">
        <v>0.2</v>
      </c>
      <c r="H4139" s="16" t="s">
        <v>208</v>
      </c>
      <c r="I4139" s="16" t="s">
        <v>60</v>
      </c>
      <c r="J4139" s="16" t="n">
        <v>5</v>
      </c>
      <c r="K4139" s="16" t="n">
        <v>4</v>
      </c>
      <c r="L4139" s="16" t="s">
        <v>41</v>
      </c>
      <c r="M4139" s="16" t="str">
        <f aca="false">IF(COUNTIF($A$2:A4139,A4139)&gt;1,"DUPLICATE","")</f>
        <v/>
      </c>
    </row>
    <row r="4140" customFormat="false" ht="15" hidden="false" customHeight="false" outlineLevel="0" collapsed="false">
      <c r="A4140" s="16" t="s">
        <v>5479</v>
      </c>
      <c r="B4140" s="16" t="s">
        <v>5480</v>
      </c>
      <c r="C4140" s="16" t="s">
        <v>2284</v>
      </c>
      <c r="D4140" s="16" t="s">
        <v>99</v>
      </c>
      <c r="E4140" s="16" t="n">
        <v>2</v>
      </c>
      <c r="F4140" s="16" t="n">
        <v>728</v>
      </c>
      <c r="G4140" s="16" t="n">
        <v>0.4</v>
      </c>
      <c r="H4140" s="16" t="s">
        <v>70</v>
      </c>
      <c r="I4140" s="16" t="s">
        <v>60</v>
      </c>
      <c r="J4140" s="16" t="n">
        <v>5</v>
      </c>
      <c r="K4140" s="16" t="n">
        <v>4</v>
      </c>
      <c r="L4140" s="16" t="s">
        <v>41</v>
      </c>
      <c r="M4140" s="16" t="str">
        <f aca="false">IF(COUNTIF($A$2:A4140,A4140)&gt;1,"DUPLICATE","")</f>
        <v/>
      </c>
    </row>
    <row r="4141" customFormat="false" ht="15" hidden="false" customHeight="false" outlineLevel="0" collapsed="false">
      <c r="A4141" s="16" t="s">
        <v>5481</v>
      </c>
      <c r="B4141" s="16" t="s">
        <v>5464</v>
      </c>
      <c r="C4141" s="16" t="s">
        <v>288</v>
      </c>
      <c r="D4141" s="16" t="s">
        <v>225</v>
      </c>
      <c r="E4141" s="16" t="n">
        <v>6</v>
      </c>
      <c r="F4141" s="16" t="n">
        <v>412</v>
      </c>
      <c r="G4141" s="16" t="n">
        <v>0.3</v>
      </c>
      <c r="H4141" s="16" t="s">
        <v>39</v>
      </c>
      <c r="I4141" s="16" t="s">
        <v>60</v>
      </c>
      <c r="J4141" s="16" t="n">
        <v>4</v>
      </c>
      <c r="K4141" s="16"/>
      <c r="L4141" s="16" t="s">
        <v>41</v>
      </c>
      <c r="M4141" s="16" t="str">
        <f aca="false">IF(COUNTIF($A$2:A4141,A4141)&gt;1,"DUPLICATE","")</f>
        <v/>
      </c>
    </row>
    <row r="4142" customFormat="false" ht="15" hidden="false" customHeight="false" outlineLevel="0" collapsed="false">
      <c r="A4142" s="16" t="s">
        <v>5482</v>
      </c>
      <c r="B4142" s="16" t="s">
        <v>5464</v>
      </c>
      <c r="C4142" s="16" t="s">
        <v>2118</v>
      </c>
      <c r="D4142" s="16" t="s">
        <v>229</v>
      </c>
      <c r="E4142" s="16" t="n">
        <v>1</v>
      </c>
      <c r="F4142" s="16" t="n">
        <v>468</v>
      </c>
      <c r="G4142" s="16" t="n">
        <v>0.15</v>
      </c>
      <c r="H4142" s="16" t="s">
        <v>39</v>
      </c>
      <c r="I4142" s="16" t="s">
        <v>47</v>
      </c>
      <c r="J4142" s="16" t="n">
        <v>6</v>
      </c>
      <c r="K4142" s="16" t="n">
        <v>4</v>
      </c>
      <c r="L4142" s="16" t="s">
        <v>41</v>
      </c>
      <c r="M4142" s="16" t="str">
        <f aca="false">IF(COUNTIF($A$2:A4142,A4142)&gt;1,"DUPLICATE","")</f>
        <v/>
      </c>
    </row>
    <row r="4143" customFormat="false" ht="15" hidden="false" customHeight="false" outlineLevel="0" collapsed="false">
      <c r="A4143" s="16" t="s">
        <v>5483</v>
      </c>
      <c r="B4143" s="16" t="s">
        <v>5464</v>
      </c>
      <c r="C4143" s="16" t="s">
        <v>3381</v>
      </c>
      <c r="D4143" s="16" t="s">
        <v>157</v>
      </c>
      <c r="E4143" s="16" t="n">
        <v>2</v>
      </c>
      <c r="F4143" s="16" t="n">
        <v>1149</v>
      </c>
      <c r="G4143" s="16" t="n">
        <v>0.15</v>
      </c>
      <c r="H4143" s="16" t="s">
        <v>130</v>
      </c>
      <c r="I4143" s="16" t="s">
        <v>60</v>
      </c>
      <c r="J4143" s="16" t="n">
        <v>6</v>
      </c>
      <c r="K4143" s="16" t="n">
        <v>5</v>
      </c>
      <c r="L4143" s="16" t="s">
        <v>41</v>
      </c>
      <c r="M4143" s="16" t="str">
        <f aca="false">IF(COUNTIF($A$2:A4143,A4143)&gt;1,"DUPLICATE","")</f>
        <v/>
      </c>
    </row>
    <row r="4144" customFormat="false" ht="15" hidden="false" customHeight="false" outlineLevel="0" collapsed="false">
      <c r="A4144" s="16" t="s">
        <v>5484</v>
      </c>
      <c r="B4144" s="16" t="s">
        <v>5464</v>
      </c>
      <c r="C4144" s="16" t="s">
        <v>1620</v>
      </c>
      <c r="D4144" s="16" t="s">
        <v>88</v>
      </c>
      <c r="E4144" s="16" t="n">
        <v>2</v>
      </c>
      <c r="F4144" s="16" t="n">
        <v>3026</v>
      </c>
      <c r="G4144" s="16" t="n">
        <v>0.2</v>
      </c>
      <c r="H4144" s="16" t="s">
        <v>89</v>
      </c>
      <c r="I4144" s="16" t="s">
        <v>71</v>
      </c>
      <c r="J4144" s="16" t="n">
        <v>4</v>
      </c>
      <c r="K4144" s="16" t="n">
        <v>2</v>
      </c>
      <c r="L4144" s="16" t="s">
        <v>57</v>
      </c>
      <c r="M4144" s="16" t="str">
        <f aca="false">IF(COUNTIF($A$2:A4144,A4144)&gt;1,"DUPLICATE","")</f>
        <v/>
      </c>
    </row>
    <row r="4145" customFormat="false" ht="15" hidden="false" customHeight="false" outlineLevel="0" collapsed="false">
      <c r="A4145" s="16" t="s">
        <v>5485</v>
      </c>
      <c r="B4145" s="16" t="s">
        <v>5464</v>
      </c>
      <c r="C4145" s="16" t="s">
        <v>726</v>
      </c>
      <c r="D4145" s="16" t="s">
        <v>51</v>
      </c>
      <c r="E4145" s="16" t="n">
        <v>1</v>
      </c>
      <c r="F4145" s="16" t="n">
        <v>2303</v>
      </c>
      <c r="G4145" s="16" t="n">
        <v>0.15</v>
      </c>
      <c r="H4145" s="16" t="s">
        <v>112</v>
      </c>
      <c r="I4145" s="16" t="s">
        <v>60</v>
      </c>
      <c r="J4145" s="16" t="n">
        <v>3</v>
      </c>
      <c r="K4145" s="16" t="n">
        <v>3</v>
      </c>
      <c r="L4145" s="16" t="s">
        <v>57</v>
      </c>
      <c r="M4145" s="16" t="str">
        <f aca="false">IF(COUNTIF($A$2:A4145,A4145)&gt;1,"DUPLICATE","")</f>
        <v/>
      </c>
    </row>
    <row r="4146" customFormat="false" ht="15" hidden="false" customHeight="false" outlineLevel="0" collapsed="false">
      <c r="A4146" s="16" t="s">
        <v>5486</v>
      </c>
      <c r="B4146" s="16" t="s">
        <v>5464</v>
      </c>
      <c r="C4146" s="16" t="s">
        <v>813</v>
      </c>
      <c r="D4146" s="16" t="s">
        <v>412</v>
      </c>
      <c r="E4146" s="16" t="n">
        <v>1</v>
      </c>
      <c r="F4146" s="16" t="n">
        <v>994</v>
      </c>
      <c r="G4146" s="16" t="n">
        <v>0.2</v>
      </c>
      <c r="H4146" s="16" t="s">
        <v>208</v>
      </c>
      <c r="I4146" s="16" t="s">
        <v>60</v>
      </c>
      <c r="J4146" s="16" t="n">
        <v>6</v>
      </c>
      <c r="K4146" s="16" t="n">
        <v>3</v>
      </c>
      <c r="L4146" s="16" t="s">
        <v>57</v>
      </c>
      <c r="M4146" s="16" t="str">
        <f aca="false">IF(COUNTIF($A$2:A4146,A4146)&gt;1,"DUPLICATE","")</f>
        <v/>
      </c>
    </row>
    <row r="4147" customFormat="false" ht="15" hidden="false" customHeight="false" outlineLevel="0" collapsed="false">
      <c r="A4147" s="16" t="s">
        <v>5487</v>
      </c>
      <c r="B4147" s="16" t="s">
        <v>5464</v>
      </c>
      <c r="C4147" s="16" t="s">
        <v>169</v>
      </c>
      <c r="D4147" s="16" t="s">
        <v>179</v>
      </c>
      <c r="E4147" s="16" t="n">
        <v>2</v>
      </c>
      <c r="F4147" s="16" t="n">
        <v>2621</v>
      </c>
      <c r="G4147" s="16" t="n">
        <v>0.4</v>
      </c>
      <c r="H4147" s="16" t="s">
        <v>233</v>
      </c>
      <c r="I4147" s="16" t="s">
        <v>60</v>
      </c>
      <c r="J4147" s="16" t="n">
        <v>4</v>
      </c>
      <c r="K4147" s="16" t="n">
        <v>4</v>
      </c>
      <c r="L4147" s="16" t="s">
        <v>41</v>
      </c>
      <c r="M4147" s="16" t="str">
        <f aca="false">IF(COUNTIF($A$2:A4147,A4147)&gt;1,"DUPLICATE","")</f>
        <v/>
      </c>
    </row>
    <row r="4148" customFormat="false" ht="15" hidden="false" customHeight="false" outlineLevel="0" collapsed="false">
      <c r="A4148" s="16" t="s">
        <v>5488</v>
      </c>
      <c r="B4148" s="16" t="s">
        <v>5464</v>
      </c>
      <c r="C4148" s="16" t="s">
        <v>1321</v>
      </c>
      <c r="D4148" s="16" t="s">
        <v>80</v>
      </c>
      <c r="E4148" s="16" t="n">
        <v>1</v>
      </c>
      <c r="F4148" s="16" t="n">
        <v>1541</v>
      </c>
      <c r="G4148" s="16" t="n">
        <v>0.1</v>
      </c>
      <c r="H4148" s="16" t="s">
        <v>46</v>
      </c>
      <c r="I4148" s="16" t="s">
        <v>71</v>
      </c>
      <c r="J4148" s="16" t="n">
        <v>5</v>
      </c>
      <c r="K4148" s="16" t="n">
        <v>5</v>
      </c>
      <c r="L4148" s="16" t="s">
        <v>41</v>
      </c>
      <c r="M4148" s="16" t="str">
        <f aca="false">IF(COUNTIF($A$2:A4148,A4148)&gt;1,"DUPLICATE","")</f>
        <v/>
      </c>
    </row>
    <row r="4149" customFormat="false" ht="15" hidden="false" customHeight="false" outlineLevel="0" collapsed="false">
      <c r="A4149" s="16" t="s">
        <v>5489</v>
      </c>
      <c r="B4149" s="16" t="s">
        <v>5464</v>
      </c>
      <c r="C4149" s="16" t="s">
        <v>1059</v>
      </c>
      <c r="D4149" s="16" t="s">
        <v>111</v>
      </c>
      <c r="E4149" s="16" t="n">
        <v>2</v>
      </c>
      <c r="F4149" s="16" t="n">
        <v>1039</v>
      </c>
      <c r="G4149" s="16" t="n">
        <v>0.15</v>
      </c>
      <c r="H4149" s="16" t="s">
        <v>56</v>
      </c>
      <c r="I4149" s="16" t="s">
        <v>71</v>
      </c>
      <c r="J4149" s="16" t="n">
        <v>6</v>
      </c>
      <c r="K4149" s="16" t="n">
        <v>4</v>
      </c>
      <c r="L4149" s="16" t="s">
        <v>41</v>
      </c>
      <c r="M4149" s="16" t="str">
        <f aca="false">IF(COUNTIF($A$2:A4149,A4149)&gt;1,"DUPLICATE","")</f>
        <v/>
      </c>
    </row>
    <row r="4150" customFormat="false" ht="15" hidden="false" customHeight="false" outlineLevel="0" collapsed="false">
      <c r="A4150" s="16" t="s">
        <v>5490</v>
      </c>
      <c r="B4150" s="16" t="s">
        <v>5464</v>
      </c>
      <c r="C4150" s="16" t="s">
        <v>1059</v>
      </c>
      <c r="D4150" s="16" t="s">
        <v>300</v>
      </c>
      <c r="E4150" s="16" t="n">
        <v>2</v>
      </c>
      <c r="F4150" s="16" t="n">
        <v>2617</v>
      </c>
      <c r="G4150" s="16" t="n">
        <v>0.4</v>
      </c>
      <c r="H4150" s="16" t="s">
        <v>56</v>
      </c>
      <c r="I4150" s="16" t="s">
        <v>47</v>
      </c>
      <c r="J4150" s="16" t="n">
        <v>5</v>
      </c>
      <c r="K4150" s="16" t="n">
        <v>4</v>
      </c>
      <c r="L4150" s="16" t="s">
        <v>41</v>
      </c>
      <c r="M4150" s="16" t="str">
        <f aca="false">IF(COUNTIF($A$2:A4150,A4150)&gt;1,"DUPLICATE","")</f>
        <v/>
      </c>
    </row>
    <row r="4151" customFormat="false" ht="15" hidden="false" customHeight="false" outlineLevel="0" collapsed="false">
      <c r="A4151" s="16" t="s">
        <v>5491</v>
      </c>
      <c r="B4151" s="16" t="s">
        <v>5492</v>
      </c>
      <c r="C4151" s="16" t="s">
        <v>676</v>
      </c>
      <c r="D4151" s="16" t="s">
        <v>259</v>
      </c>
      <c r="E4151" s="16" t="n">
        <v>1</v>
      </c>
      <c r="F4151" s="16" t="n">
        <v>483</v>
      </c>
      <c r="G4151" s="16" t="n">
        <v>0.1</v>
      </c>
      <c r="H4151" s="16" t="s">
        <v>89</v>
      </c>
      <c r="I4151" s="16" t="s">
        <v>40</v>
      </c>
      <c r="J4151" s="16" t="n">
        <v>5</v>
      </c>
      <c r="K4151" s="16" t="n">
        <v>4</v>
      </c>
      <c r="L4151" s="16" t="s">
        <v>41</v>
      </c>
      <c r="M4151" s="16" t="str">
        <f aca="false">IF(COUNTIF($A$2:A4151,A4151)&gt;1,"DUPLICATE","")</f>
        <v/>
      </c>
    </row>
    <row r="4152" customFormat="false" ht="15" hidden="false" customHeight="false" outlineLevel="0" collapsed="false">
      <c r="A4152" s="16" t="s">
        <v>5493</v>
      </c>
      <c r="B4152" s="16" t="s">
        <v>5492</v>
      </c>
      <c r="C4152" s="16" t="s">
        <v>635</v>
      </c>
      <c r="D4152" s="16" t="s">
        <v>216</v>
      </c>
      <c r="E4152" s="16" t="n">
        <v>1</v>
      </c>
      <c r="F4152" s="16" t="n">
        <v>887</v>
      </c>
      <c r="G4152" s="16" t="n">
        <v>0.15</v>
      </c>
      <c r="H4152" s="16" t="s">
        <v>208</v>
      </c>
      <c r="I4152" s="16" t="s">
        <v>60</v>
      </c>
      <c r="J4152" s="16" t="n">
        <v>10</v>
      </c>
      <c r="K4152" s="16" t="n">
        <v>3</v>
      </c>
      <c r="L4152" s="16" t="s">
        <v>41</v>
      </c>
      <c r="M4152" s="16" t="str">
        <f aca="false">IF(COUNTIF($A$2:A4152,A4152)&gt;1,"DUPLICATE","")</f>
        <v/>
      </c>
    </row>
    <row r="4153" customFormat="false" ht="15" hidden="false" customHeight="false" outlineLevel="0" collapsed="false">
      <c r="A4153" s="16" t="s">
        <v>5494</v>
      </c>
      <c r="B4153" s="16" t="s">
        <v>5492</v>
      </c>
      <c r="C4153" s="16" t="s">
        <v>839</v>
      </c>
      <c r="D4153" s="16" t="s">
        <v>179</v>
      </c>
      <c r="E4153" s="16" t="n">
        <v>2</v>
      </c>
      <c r="F4153" s="16" t="n">
        <v>2517</v>
      </c>
      <c r="G4153" s="16" t="n">
        <v>0.4</v>
      </c>
      <c r="H4153" s="16" t="s">
        <v>112</v>
      </c>
      <c r="I4153" s="16" t="s">
        <v>71</v>
      </c>
      <c r="J4153" s="16" t="n">
        <v>4</v>
      </c>
      <c r="K4153" s="16" t="n">
        <v>4</v>
      </c>
      <c r="L4153" s="16" t="s">
        <v>41</v>
      </c>
      <c r="M4153" s="16" t="str">
        <f aca="false">IF(COUNTIF($A$2:A4153,A4153)&gt;1,"DUPLICATE","")</f>
        <v/>
      </c>
    </row>
    <row r="4154" customFormat="false" ht="15" hidden="false" customHeight="false" outlineLevel="0" collapsed="false">
      <c r="A4154" s="16" t="s">
        <v>5495</v>
      </c>
      <c r="B4154" s="16" t="s">
        <v>5492</v>
      </c>
      <c r="C4154" s="16" t="s">
        <v>875</v>
      </c>
      <c r="D4154" s="16" t="s">
        <v>136</v>
      </c>
      <c r="E4154" s="16" t="n">
        <v>3</v>
      </c>
      <c r="F4154" s="16" t="n">
        <v>2143</v>
      </c>
      <c r="G4154" s="16" t="n">
        <v>0.1</v>
      </c>
      <c r="H4154" s="16" t="s">
        <v>89</v>
      </c>
      <c r="I4154" s="16" t="s">
        <v>60</v>
      </c>
      <c r="J4154" s="16" t="n">
        <v>4</v>
      </c>
      <c r="K4154" s="16" t="n">
        <v>3</v>
      </c>
      <c r="L4154" s="16" t="s">
        <v>41</v>
      </c>
      <c r="M4154" s="16" t="str">
        <f aca="false">IF(COUNTIF($A$2:A4154,A4154)&gt;1,"DUPLICATE","")</f>
        <v/>
      </c>
    </row>
    <row r="4155" customFormat="false" ht="15" hidden="false" customHeight="false" outlineLevel="0" collapsed="false">
      <c r="A4155" s="16" t="s">
        <v>5496</v>
      </c>
      <c r="B4155" s="16" t="s">
        <v>5492</v>
      </c>
      <c r="C4155" s="16" t="s">
        <v>2386</v>
      </c>
      <c r="D4155" s="16" t="s">
        <v>133</v>
      </c>
      <c r="E4155" s="16" t="n">
        <v>2</v>
      </c>
      <c r="F4155" s="16" t="n">
        <v>569</v>
      </c>
      <c r="G4155" s="16" t="n">
        <v>0.3</v>
      </c>
      <c r="H4155" s="16" t="s">
        <v>56</v>
      </c>
      <c r="I4155" s="16" t="s">
        <v>60</v>
      </c>
      <c r="J4155" s="16" t="n">
        <v>6</v>
      </c>
      <c r="K4155" s="16" t="n">
        <v>4</v>
      </c>
      <c r="L4155" s="16" t="s">
        <v>41</v>
      </c>
      <c r="M4155" s="16" t="str">
        <f aca="false">IF(COUNTIF($A$2:A4155,A4155)&gt;1,"DUPLICATE","")</f>
        <v/>
      </c>
    </row>
    <row r="4156" customFormat="false" ht="15" hidden="false" customHeight="false" outlineLevel="0" collapsed="false">
      <c r="A4156" s="16" t="s">
        <v>5497</v>
      </c>
      <c r="B4156" s="16" t="s">
        <v>5492</v>
      </c>
      <c r="C4156" s="16" t="s">
        <v>813</v>
      </c>
      <c r="D4156" s="16" t="s">
        <v>203</v>
      </c>
      <c r="E4156" s="16" t="n">
        <v>2</v>
      </c>
      <c r="F4156" s="16" t="n">
        <v>2424</v>
      </c>
      <c r="G4156" s="16" t="n">
        <v>0.2</v>
      </c>
      <c r="H4156" s="16" t="s">
        <v>655</v>
      </c>
      <c r="I4156" s="16" t="s">
        <v>71</v>
      </c>
      <c r="J4156" s="16" t="n">
        <v>4</v>
      </c>
      <c r="K4156" s="16" t="n">
        <v>5</v>
      </c>
      <c r="L4156" s="16" t="s">
        <v>41</v>
      </c>
      <c r="M4156" s="16" t="str">
        <f aca="false">IF(COUNTIF($A$2:A4156,A4156)&gt;1,"DUPLICATE","")</f>
        <v/>
      </c>
    </row>
    <row r="4157" customFormat="false" ht="15" hidden="false" customHeight="false" outlineLevel="0" collapsed="false">
      <c r="A4157" s="16" t="s">
        <v>5498</v>
      </c>
      <c r="B4157" s="16" t="s">
        <v>5492</v>
      </c>
      <c r="C4157" s="16" t="s">
        <v>1453</v>
      </c>
      <c r="D4157" s="16" t="s">
        <v>191</v>
      </c>
      <c r="E4157" s="16" t="n">
        <v>4</v>
      </c>
      <c r="F4157" s="16" t="n">
        <v>402</v>
      </c>
      <c r="G4157" s="16" t="n">
        <v>0.3</v>
      </c>
      <c r="H4157" s="16" t="s">
        <v>39</v>
      </c>
      <c r="I4157" s="16" t="s">
        <v>71</v>
      </c>
      <c r="J4157" s="16" t="n">
        <v>5</v>
      </c>
      <c r="K4157" s="16" t="n">
        <v>5</v>
      </c>
      <c r="L4157" s="16" t="s">
        <v>41</v>
      </c>
      <c r="M4157" s="16" t="str">
        <f aca="false">IF(COUNTIF($A$2:A4157,A4157)&gt;1,"DUPLICATE","")</f>
        <v/>
      </c>
    </row>
    <row r="4158" customFormat="false" ht="15" hidden="false" customHeight="false" outlineLevel="0" collapsed="false">
      <c r="A4158" s="16" t="s">
        <v>5499</v>
      </c>
      <c r="B4158" s="16" t="s">
        <v>5492</v>
      </c>
      <c r="C4158" s="16" t="s">
        <v>613</v>
      </c>
      <c r="D4158" s="16" t="s">
        <v>160</v>
      </c>
      <c r="E4158" s="16" t="n">
        <v>4</v>
      </c>
      <c r="F4158" s="16" t="n">
        <v>1790</v>
      </c>
      <c r="G4158" s="16" t="n">
        <v>0.3</v>
      </c>
      <c r="H4158" s="16" t="s">
        <v>70</v>
      </c>
      <c r="I4158" s="16" t="s">
        <v>60</v>
      </c>
      <c r="J4158" s="16" t="n">
        <v>8</v>
      </c>
      <c r="K4158" s="16" t="n">
        <v>4</v>
      </c>
      <c r="L4158" s="16" t="s">
        <v>41</v>
      </c>
      <c r="M4158" s="16" t="str">
        <f aca="false">IF(COUNTIF($A$2:A4158,A4158)&gt;1,"DUPLICATE","")</f>
        <v/>
      </c>
    </row>
    <row r="4159" customFormat="false" ht="15" hidden="false" customHeight="false" outlineLevel="0" collapsed="false">
      <c r="A4159" s="16" t="s">
        <v>5500</v>
      </c>
      <c r="B4159" s="16" t="s">
        <v>5492</v>
      </c>
      <c r="C4159" s="16" t="s">
        <v>738</v>
      </c>
      <c r="D4159" s="16" t="s">
        <v>254</v>
      </c>
      <c r="E4159" s="16" t="n">
        <v>2</v>
      </c>
      <c r="F4159" s="16" t="n">
        <v>970</v>
      </c>
      <c r="G4159" s="16" t="n">
        <v>0.15</v>
      </c>
      <c r="H4159" s="16" t="s">
        <v>46</v>
      </c>
      <c r="I4159" s="16" t="s">
        <v>40</v>
      </c>
      <c r="J4159" s="16" t="n">
        <v>8</v>
      </c>
      <c r="K4159" s="16" t="n">
        <v>4</v>
      </c>
      <c r="L4159" s="16" t="s">
        <v>41</v>
      </c>
      <c r="M4159" s="16" t="str">
        <f aca="false">IF(COUNTIF($A$2:A4159,A4159)&gt;1,"DUPLICATE","")</f>
        <v/>
      </c>
    </row>
    <row r="4160" customFormat="false" ht="15" hidden="false" customHeight="false" outlineLevel="0" collapsed="false">
      <c r="A4160" s="16" t="s">
        <v>5501</v>
      </c>
      <c r="B4160" s="16" t="s">
        <v>5492</v>
      </c>
      <c r="C4160" s="16" t="s">
        <v>1231</v>
      </c>
      <c r="D4160" s="16" t="s">
        <v>126</v>
      </c>
      <c r="E4160" s="16" t="n">
        <v>3</v>
      </c>
      <c r="F4160" s="16" t="n">
        <v>399</v>
      </c>
      <c r="G4160" s="16" t="n">
        <v>0.3</v>
      </c>
      <c r="H4160" s="16" t="s">
        <v>67</v>
      </c>
      <c r="I4160" s="16" t="s">
        <v>71</v>
      </c>
      <c r="J4160" s="16" t="n">
        <v>5</v>
      </c>
      <c r="K4160" s="16" t="n">
        <v>4</v>
      </c>
      <c r="L4160" s="16" t="s">
        <v>41</v>
      </c>
      <c r="M4160" s="16" t="str">
        <f aca="false">IF(COUNTIF($A$2:A4160,A4160)&gt;1,"DUPLICATE","")</f>
        <v/>
      </c>
    </row>
    <row r="4161" customFormat="false" ht="15" hidden="false" customHeight="false" outlineLevel="0" collapsed="false">
      <c r="A4161" s="16" t="s">
        <v>5502</v>
      </c>
      <c r="B4161" s="16" t="s">
        <v>5492</v>
      </c>
      <c r="C4161" s="16" t="s">
        <v>879</v>
      </c>
      <c r="D4161" s="16" t="s">
        <v>149</v>
      </c>
      <c r="E4161" s="16" t="n">
        <v>3</v>
      </c>
      <c r="F4161" s="16" t="n">
        <v>1615</v>
      </c>
      <c r="G4161" s="16" t="n">
        <v>0.3</v>
      </c>
      <c r="H4161" s="16" t="s">
        <v>130</v>
      </c>
      <c r="I4161" s="16" t="s">
        <v>60</v>
      </c>
      <c r="J4161" s="16" t="n">
        <v>5</v>
      </c>
      <c r="K4161" s="16" t="n">
        <v>4</v>
      </c>
      <c r="L4161" s="16" t="s">
        <v>41</v>
      </c>
      <c r="M4161" s="16" t="str">
        <f aca="false">IF(COUNTIF($A$2:A4161,A4161)&gt;1,"DUPLICATE","")</f>
        <v/>
      </c>
    </row>
    <row r="4162" customFormat="false" ht="15" hidden="false" customHeight="false" outlineLevel="0" collapsed="false">
      <c r="A4162" s="16" t="s">
        <v>5503</v>
      </c>
      <c r="B4162" s="16" t="s">
        <v>5492</v>
      </c>
      <c r="C4162" s="16" t="s">
        <v>706</v>
      </c>
      <c r="D4162" s="16" t="s">
        <v>77</v>
      </c>
      <c r="E4162" s="16" t="n">
        <v>1</v>
      </c>
      <c r="F4162" s="16" t="n">
        <v>348</v>
      </c>
      <c r="G4162" s="16" t="n">
        <v>0.15</v>
      </c>
      <c r="H4162" s="16" t="s">
        <v>39</v>
      </c>
      <c r="I4162" s="16" t="s">
        <v>47</v>
      </c>
      <c r="J4162" s="16" t="n">
        <v>4</v>
      </c>
      <c r="K4162" s="16" t="n">
        <v>3</v>
      </c>
      <c r="L4162" s="16" t="s">
        <v>41</v>
      </c>
      <c r="M4162" s="16" t="str">
        <f aca="false">IF(COUNTIF($A$2:A4162,A4162)&gt;1,"DUPLICATE","")</f>
        <v/>
      </c>
    </row>
    <row r="4163" customFormat="false" ht="15" hidden="false" customHeight="false" outlineLevel="0" collapsed="false">
      <c r="A4163" s="16" t="s">
        <v>5504</v>
      </c>
      <c r="B4163" s="16" t="s">
        <v>5492</v>
      </c>
      <c r="C4163" s="16" t="s">
        <v>589</v>
      </c>
      <c r="D4163" s="16" t="s">
        <v>660</v>
      </c>
      <c r="E4163" s="16" t="n">
        <v>3</v>
      </c>
      <c r="F4163" s="16" t="n">
        <v>1873</v>
      </c>
      <c r="G4163" s="16" t="n">
        <v>0.1</v>
      </c>
      <c r="H4163" s="16" t="s">
        <v>1899</v>
      </c>
      <c r="I4163" s="16" t="s">
        <v>60</v>
      </c>
      <c r="J4163" s="16" t="n">
        <v>5</v>
      </c>
      <c r="K4163" s="16" t="n">
        <v>4</v>
      </c>
      <c r="L4163" s="16" t="s">
        <v>41</v>
      </c>
      <c r="M4163" s="16" t="str">
        <f aca="false">IF(COUNTIF($A$2:A4163,A4163)&gt;1,"DUPLICATE","")</f>
        <v/>
      </c>
    </row>
    <row r="4164" customFormat="false" ht="15" hidden="false" customHeight="false" outlineLevel="0" collapsed="false">
      <c r="A4164" s="16" t="s">
        <v>5505</v>
      </c>
      <c r="B4164" s="16" t="s">
        <v>5492</v>
      </c>
      <c r="C4164" s="16" t="s">
        <v>982</v>
      </c>
      <c r="D4164" s="16" t="s">
        <v>229</v>
      </c>
      <c r="E4164" s="16" t="n">
        <v>2</v>
      </c>
      <c r="F4164" s="16" t="n">
        <v>451</v>
      </c>
      <c r="G4164" s="16" t="n">
        <v>0.2</v>
      </c>
      <c r="H4164" s="16" t="s">
        <v>112</v>
      </c>
      <c r="I4164" s="16" t="s">
        <v>60</v>
      </c>
      <c r="J4164" s="16" t="n">
        <v>4</v>
      </c>
      <c r="K4164" s="16" t="n">
        <v>5</v>
      </c>
      <c r="L4164" s="16" t="s">
        <v>174</v>
      </c>
      <c r="M4164" s="16" t="str">
        <f aca="false">IF(COUNTIF($A$2:A4164,A4164)&gt;1,"DUPLICATE","")</f>
        <v/>
      </c>
    </row>
    <row r="4165" customFormat="false" ht="15" hidden="false" customHeight="false" outlineLevel="0" collapsed="false">
      <c r="A4165" s="16" t="s">
        <v>5506</v>
      </c>
      <c r="B4165" s="16" t="s">
        <v>5492</v>
      </c>
      <c r="C4165" s="16" t="s">
        <v>2664</v>
      </c>
      <c r="D4165" s="16" t="s">
        <v>51</v>
      </c>
      <c r="E4165" s="16" t="n">
        <v>3</v>
      </c>
      <c r="F4165" s="16" t="n">
        <v>2271</v>
      </c>
      <c r="G4165" s="16" t="n">
        <v>0.1</v>
      </c>
      <c r="H4165" s="16" t="s">
        <v>56</v>
      </c>
      <c r="I4165" s="16" t="s">
        <v>47</v>
      </c>
      <c r="J4165" s="16" t="n">
        <v>8</v>
      </c>
      <c r="K4165" s="16" t="n">
        <v>2</v>
      </c>
      <c r="L4165" s="16" t="s">
        <v>57</v>
      </c>
      <c r="M4165" s="16" t="str">
        <f aca="false">IF(COUNTIF($A$2:A4165,A4165)&gt;1,"DUPLICATE","")</f>
        <v/>
      </c>
    </row>
    <row r="4166" customFormat="false" ht="15" hidden="false" customHeight="false" outlineLevel="0" collapsed="false">
      <c r="A4166" s="16" t="s">
        <v>5507</v>
      </c>
      <c r="B4166" s="16" t="s">
        <v>5492</v>
      </c>
      <c r="C4166" s="16" t="s">
        <v>3212</v>
      </c>
      <c r="D4166" s="16" t="s">
        <v>721</v>
      </c>
      <c r="E4166" s="16" t="n">
        <v>5</v>
      </c>
      <c r="F4166" s="16" t="n">
        <v>500</v>
      </c>
      <c r="G4166" s="16"/>
      <c r="H4166" s="16" t="s">
        <v>545</v>
      </c>
      <c r="I4166" s="16" t="s">
        <v>71</v>
      </c>
      <c r="J4166" s="16" t="n">
        <v>6</v>
      </c>
      <c r="K4166" s="16" t="n">
        <v>4</v>
      </c>
      <c r="L4166" s="16" t="s">
        <v>41</v>
      </c>
      <c r="M4166" s="16" t="str">
        <f aca="false">IF(COUNTIF($A$2:A4166,A4166)&gt;1,"DUPLICATE","")</f>
        <v/>
      </c>
    </row>
    <row r="4167" customFormat="false" ht="15" hidden="false" customHeight="false" outlineLevel="0" collapsed="false">
      <c r="A4167" s="16" t="s">
        <v>5508</v>
      </c>
      <c r="B4167" s="16" t="s">
        <v>5492</v>
      </c>
      <c r="C4167" s="16" t="s">
        <v>2057</v>
      </c>
      <c r="D4167" s="16" t="s">
        <v>660</v>
      </c>
      <c r="E4167" s="16" t="n">
        <v>3</v>
      </c>
      <c r="F4167" s="16" t="n">
        <v>1785</v>
      </c>
      <c r="G4167" s="16" t="n">
        <v>0.2</v>
      </c>
      <c r="H4167" s="16" t="s">
        <v>112</v>
      </c>
      <c r="I4167" s="16" t="s">
        <v>40</v>
      </c>
      <c r="J4167" s="16" t="n">
        <v>3</v>
      </c>
      <c r="K4167" s="16" t="n">
        <v>5</v>
      </c>
      <c r="L4167" s="16" t="s">
        <v>41</v>
      </c>
      <c r="M4167" s="16" t="str">
        <f aca="false">IF(COUNTIF($A$2:A4167,A4167)&gt;1,"DUPLICATE","")</f>
        <v/>
      </c>
    </row>
    <row r="4168" customFormat="false" ht="15" hidden="false" customHeight="false" outlineLevel="0" collapsed="false">
      <c r="A4168" s="16" t="s">
        <v>5509</v>
      </c>
      <c r="B4168" s="16" t="s">
        <v>5492</v>
      </c>
      <c r="C4168" s="16" t="s">
        <v>1692</v>
      </c>
      <c r="D4168" s="16" t="s">
        <v>254</v>
      </c>
      <c r="E4168" s="16" t="n">
        <v>1</v>
      </c>
      <c r="F4168" s="16" t="n">
        <v>1030</v>
      </c>
      <c r="G4168" s="16" t="n">
        <v>0.1</v>
      </c>
      <c r="H4168" s="16" t="s">
        <v>56</v>
      </c>
      <c r="I4168" s="16" t="s">
        <v>71</v>
      </c>
      <c r="J4168" s="16" t="n">
        <v>5</v>
      </c>
      <c r="K4168" s="16" t="n">
        <v>5</v>
      </c>
      <c r="L4168" s="16" t="s">
        <v>41</v>
      </c>
      <c r="M4168" s="16" t="str">
        <f aca="false">IF(COUNTIF($A$2:A4168,A4168)&gt;1,"DUPLICATE","")</f>
        <v/>
      </c>
    </row>
    <row r="4169" customFormat="false" ht="15" hidden="false" customHeight="false" outlineLevel="0" collapsed="false">
      <c r="A4169" s="16" t="s">
        <v>5510</v>
      </c>
      <c r="B4169" s="16" t="s">
        <v>5492</v>
      </c>
      <c r="C4169" s="16" t="s">
        <v>524</v>
      </c>
      <c r="D4169" s="16" t="s">
        <v>66</v>
      </c>
      <c r="E4169" s="16" t="n">
        <v>1</v>
      </c>
      <c r="F4169" s="16" t="n">
        <v>15017</v>
      </c>
      <c r="G4169" s="16" t="n">
        <v>0.15</v>
      </c>
      <c r="H4169" s="16" t="s">
        <v>112</v>
      </c>
      <c r="I4169" s="16" t="s">
        <v>71</v>
      </c>
      <c r="J4169" s="16" t="n">
        <v>3</v>
      </c>
      <c r="K4169" s="16" t="n">
        <v>3</v>
      </c>
      <c r="L4169" s="16" t="s">
        <v>41</v>
      </c>
      <c r="M4169" s="16" t="str">
        <f aca="false">IF(COUNTIF($A$2:A4169,A4169)&gt;1,"DUPLICATE","")</f>
        <v/>
      </c>
    </row>
    <row r="4170" customFormat="false" ht="15" hidden="false" customHeight="false" outlineLevel="0" collapsed="false">
      <c r="A4170" s="16" t="s">
        <v>5511</v>
      </c>
      <c r="B4170" s="16" t="s">
        <v>5492</v>
      </c>
      <c r="C4170" s="16" t="s">
        <v>1761</v>
      </c>
      <c r="D4170" s="16" t="s">
        <v>229</v>
      </c>
      <c r="E4170" s="16" t="n">
        <v>3</v>
      </c>
      <c r="F4170" s="16" t="n">
        <v>434</v>
      </c>
      <c r="G4170" s="16" t="n">
        <v>0.25</v>
      </c>
      <c r="H4170" s="16" t="s">
        <v>39</v>
      </c>
      <c r="I4170" s="16" t="s">
        <v>47</v>
      </c>
      <c r="J4170" s="16" t="n">
        <v>4</v>
      </c>
      <c r="K4170" s="16" t="n">
        <v>4</v>
      </c>
      <c r="L4170" s="16" t="s">
        <v>41</v>
      </c>
      <c r="M4170" s="16" t="str">
        <f aca="false">IF(COUNTIF($A$2:A4170,A4170)&gt;1,"DUPLICATE","")</f>
        <v/>
      </c>
    </row>
    <row r="4171" customFormat="false" ht="15" hidden="false" customHeight="false" outlineLevel="0" collapsed="false">
      <c r="A4171" s="16" t="s">
        <v>5511</v>
      </c>
      <c r="B4171" s="16" t="s">
        <v>5492</v>
      </c>
      <c r="C4171" s="16" t="s">
        <v>1761</v>
      </c>
      <c r="D4171" s="16" t="s">
        <v>229</v>
      </c>
      <c r="E4171" s="16" t="n">
        <v>3</v>
      </c>
      <c r="F4171" s="16" t="n">
        <v>434</v>
      </c>
      <c r="G4171" s="16" t="n">
        <v>0.25</v>
      </c>
      <c r="H4171" s="16" t="s">
        <v>39</v>
      </c>
      <c r="I4171" s="16" t="s">
        <v>47</v>
      </c>
      <c r="J4171" s="16" t="n">
        <v>4</v>
      </c>
      <c r="K4171" s="16" t="n">
        <v>4</v>
      </c>
      <c r="L4171" s="16" t="s">
        <v>41</v>
      </c>
      <c r="M4171" s="16" t="str">
        <f aca="false">IF(COUNTIF($A$2:A4171,A4171)&gt;1,"DUPLICATE","")</f>
        <v>DUPLICATE</v>
      </c>
    </row>
    <row r="4172" customFormat="false" ht="15" hidden="false" customHeight="false" outlineLevel="0" collapsed="false">
      <c r="A4172" s="16" t="s">
        <v>5512</v>
      </c>
      <c r="B4172" s="16" t="s">
        <v>5492</v>
      </c>
      <c r="C4172" s="16" t="s">
        <v>3240</v>
      </c>
      <c r="D4172" s="16" t="s">
        <v>222</v>
      </c>
      <c r="E4172" s="16" t="n">
        <v>2</v>
      </c>
      <c r="F4172" s="16" t="n">
        <v>1887</v>
      </c>
      <c r="G4172" s="16" t="n">
        <v>0.2</v>
      </c>
      <c r="H4172" s="16" t="s">
        <v>89</v>
      </c>
      <c r="I4172" s="16" t="s">
        <v>60</v>
      </c>
      <c r="J4172" s="16" t="n">
        <v>6</v>
      </c>
      <c r="K4172" s="16" t="n">
        <v>4</v>
      </c>
      <c r="L4172" s="16" t="s">
        <v>41</v>
      </c>
      <c r="M4172" s="16" t="str">
        <f aca="false">IF(COUNTIF($A$2:A4172,A4172)&gt;1,"DUPLICATE","")</f>
        <v/>
      </c>
    </row>
    <row r="4173" customFormat="false" ht="15" hidden="false" customHeight="false" outlineLevel="0" collapsed="false">
      <c r="A4173" s="16" t="s">
        <v>5513</v>
      </c>
      <c r="B4173" s="16" t="s">
        <v>5514</v>
      </c>
      <c r="C4173" s="16" t="s">
        <v>2447</v>
      </c>
      <c r="D4173" s="16" t="s">
        <v>660</v>
      </c>
      <c r="E4173" s="16" t="n">
        <v>2</v>
      </c>
      <c r="F4173" s="16" t="n">
        <v>1874</v>
      </c>
      <c r="G4173" s="16" t="n">
        <v>0.2</v>
      </c>
      <c r="H4173" s="16" t="s">
        <v>130</v>
      </c>
      <c r="I4173" s="16" t="s">
        <v>71</v>
      </c>
      <c r="J4173" s="16" t="n">
        <v>3</v>
      </c>
      <c r="K4173" s="16" t="n">
        <v>4</v>
      </c>
      <c r="L4173" s="16" t="s">
        <v>41</v>
      </c>
      <c r="M4173" s="16" t="str">
        <f aca="false">IF(COUNTIF($A$2:A4173,A4173)&gt;1,"DUPLICATE","")</f>
        <v/>
      </c>
    </row>
    <row r="4174" customFormat="false" ht="15" hidden="false" customHeight="false" outlineLevel="0" collapsed="false">
      <c r="A4174" s="16" t="s">
        <v>5515</v>
      </c>
      <c r="B4174" s="16" t="s">
        <v>5514</v>
      </c>
      <c r="C4174" s="16" t="s">
        <v>1384</v>
      </c>
      <c r="D4174" s="16" t="s">
        <v>92</v>
      </c>
      <c r="E4174" s="16" t="n">
        <v>3</v>
      </c>
      <c r="F4174" s="16" t="n">
        <v>3953</v>
      </c>
      <c r="G4174" s="16" t="n">
        <v>0.25</v>
      </c>
      <c r="H4174" s="16" t="s">
        <v>70</v>
      </c>
      <c r="I4174" s="16" t="s">
        <v>60</v>
      </c>
      <c r="J4174" s="16" t="n">
        <v>7</v>
      </c>
      <c r="K4174" s="16" t="n">
        <v>3</v>
      </c>
      <c r="L4174" s="16" t="s">
        <v>57</v>
      </c>
      <c r="M4174" s="16" t="str">
        <f aca="false">IF(COUNTIF($A$2:A4174,A4174)&gt;1,"DUPLICATE","")</f>
        <v/>
      </c>
    </row>
    <row r="4175" customFormat="false" ht="15" hidden="false" customHeight="false" outlineLevel="0" collapsed="false">
      <c r="A4175" s="16" t="s">
        <v>5516</v>
      </c>
      <c r="B4175" s="16" t="s">
        <v>5514</v>
      </c>
      <c r="C4175" s="16" t="s">
        <v>245</v>
      </c>
      <c r="D4175" s="16" t="s">
        <v>216</v>
      </c>
      <c r="E4175" s="16" t="n">
        <v>2</v>
      </c>
      <c r="F4175" s="16" t="n">
        <v>914</v>
      </c>
      <c r="G4175" s="16" t="n">
        <v>0.2</v>
      </c>
      <c r="H4175" s="16" t="s">
        <v>39</v>
      </c>
      <c r="I4175" s="16" t="s">
        <v>60</v>
      </c>
      <c r="J4175" s="16" t="n">
        <v>3</v>
      </c>
      <c r="K4175" s="16" t="n">
        <v>5</v>
      </c>
      <c r="L4175" s="16" t="s">
        <v>41</v>
      </c>
      <c r="M4175" s="16" t="str">
        <f aca="false">IF(COUNTIF($A$2:A4175,A4175)&gt;1,"DUPLICATE","")</f>
        <v/>
      </c>
    </row>
    <row r="4176" customFormat="false" ht="15" hidden="false" customHeight="false" outlineLevel="0" collapsed="false">
      <c r="A4176" s="16" t="s">
        <v>5517</v>
      </c>
      <c r="B4176" s="16" t="s">
        <v>5514</v>
      </c>
      <c r="C4176" s="16" t="s">
        <v>1194</v>
      </c>
      <c r="D4176" s="16" t="s">
        <v>222</v>
      </c>
      <c r="E4176" s="16" t="n">
        <v>1</v>
      </c>
      <c r="F4176" s="16" t="n">
        <v>1947</v>
      </c>
      <c r="G4176" s="16" t="n">
        <v>0.15</v>
      </c>
      <c r="H4176" s="16" t="s">
        <v>797</v>
      </c>
      <c r="I4176" s="16" t="s">
        <v>60</v>
      </c>
      <c r="J4176" s="16" t="n">
        <v>5</v>
      </c>
      <c r="K4176" s="16" t="n">
        <v>4</v>
      </c>
      <c r="L4176" s="16" t="s">
        <v>41</v>
      </c>
      <c r="M4176" s="16" t="str">
        <f aca="false">IF(COUNTIF($A$2:A4176,A4176)&gt;1,"DUPLICATE","")</f>
        <v/>
      </c>
    </row>
    <row r="4177" customFormat="false" ht="15" hidden="false" customHeight="false" outlineLevel="0" collapsed="false">
      <c r="A4177" s="16" t="s">
        <v>5518</v>
      </c>
      <c r="B4177" s="16" t="s">
        <v>5514</v>
      </c>
      <c r="C4177" s="16" t="s">
        <v>511</v>
      </c>
      <c r="D4177" s="16" t="s">
        <v>95</v>
      </c>
      <c r="E4177" s="16" t="n">
        <v>3</v>
      </c>
      <c r="F4177" s="16" t="n">
        <v>1553</v>
      </c>
      <c r="G4177" s="16" t="n">
        <v>0.1</v>
      </c>
      <c r="H4177" s="16" t="s">
        <v>56</v>
      </c>
      <c r="I4177" s="16" t="s">
        <v>47</v>
      </c>
      <c r="J4177" s="16" t="n">
        <v>6</v>
      </c>
      <c r="K4177" s="16" t="n">
        <v>4</v>
      </c>
      <c r="L4177" s="16" t="s">
        <v>41</v>
      </c>
      <c r="M4177" s="16" t="str">
        <f aca="false">IF(COUNTIF($A$2:A4177,A4177)&gt;1,"DUPLICATE","")</f>
        <v/>
      </c>
    </row>
    <row r="4178" customFormat="false" ht="15" hidden="false" customHeight="false" outlineLevel="0" collapsed="false">
      <c r="A4178" s="16" t="s">
        <v>5519</v>
      </c>
      <c r="B4178" s="16" t="s">
        <v>5514</v>
      </c>
      <c r="C4178" s="16" t="s">
        <v>1534</v>
      </c>
      <c r="D4178" s="16" t="s">
        <v>179</v>
      </c>
      <c r="E4178" s="16" t="n">
        <v>1</v>
      </c>
      <c r="F4178" s="16" t="n">
        <v>2449</v>
      </c>
      <c r="G4178" s="16" t="n">
        <v>0.1</v>
      </c>
      <c r="H4178" s="16" t="s">
        <v>81</v>
      </c>
      <c r="I4178" s="16" t="s">
        <v>47</v>
      </c>
      <c r="J4178" s="16" t="n">
        <v>4</v>
      </c>
      <c r="K4178" s="16" t="n">
        <v>4</v>
      </c>
      <c r="L4178" s="16" t="s">
        <v>41</v>
      </c>
      <c r="M4178" s="16" t="str">
        <f aca="false">IF(COUNTIF($A$2:A4178,A4178)&gt;1,"DUPLICATE","")</f>
        <v/>
      </c>
    </row>
    <row r="4179" customFormat="false" ht="15" hidden="false" customHeight="false" outlineLevel="0" collapsed="false">
      <c r="A4179" s="16" t="s">
        <v>5520</v>
      </c>
      <c r="B4179" s="16" t="s">
        <v>5514</v>
      </c>
      <c r="C4179" s="16" t="s">
        <v>505</v>
      </c>
      <c r="D4179" s="16" t="s">
        <v>393</v>
      </c>
      <c r="E4179" s="16" t="n">
        <v>2</v>
      </c>
      <c r="F4179" s="16" t="n">
        <v>513</v>
      </c>
      <c r="G4179" s="16" t="n">
        <v>0.1</v>
      </c>
      <c r="H4179" s="16" t="s">
        <v>130</v>
      </c>
      <c r="I4179" s="16" t="s">
        <v>100</v>
      </c>
      <c r="J4179" s="16" t="n">
        <v>5</v>
      </c>
      <c r="K4179" s="16" t="n">
        <v>4</v>
      </c>
      <c r="L4179" s="16" t="s">
        <v>57</v>
      </c>
      <c r="M4179" s="16" t="str">
        <f aca="false">IF(COUNTIF($A$2:A4179,A4179)&gt;1,"DUPLICATE","")</f>
        <v/>
      </c>
    </row>
    <row r="4180" customFormat="false" ht="15" hidden="false" customHeight="false" outlineLevel="0" collapsed="false">
      <c r="A4180" s="16" t="s">
        <v>5521</v>
      </c>
      <c r="B4180" s="16" t="s">
        <v>5514</v>
      </c>
      <c r="C4180" s="16" t="s">
        <v>2560</v>
      </c>
      <c r="D4180" s="16" t="s">
        <v>173</v>
      </c>
      <c r="E4180" s="16" t="n">
        <v>2</v>
      </c>
      <c r="F4180" s="16" t="n">
        <v>1147</v>
      </c>
      <c r="G4180" s="16" t="n">
        <v>0.15</v>
      </c>
      <c r="H4180" s="16" t="s">
        <v>70</v>
      </c>
      <c r="I4180" s="16" t="s">
        <v>40</v>
      </c>
      <c r="J4180" s="16" t="n">
        <v>6</v>
      </c>
      <c r="K4180" s="16" t="n">
        <v>3</v>
      </c>
      <c r="L4180" s="16" t="s">
        <v>57</v>
      </c>
      <c r="M4180" s="16" t="str">
        <f aca="false">IF(COUNTIF($A$2:A4180,A4180)&gt;1,"DUPLICATE","")</f>
        <v/>
      </c>
    </row>
    <row r="4181" customFormat="false" ht="15" hidden="false" customHeight="false" outlineLevel="0" collapsed="false">
      <c r="A4181" s="16" t="s">
        <v>5522</v>
      </c>
      <c r="B4181" s="16" t="s">
        <v>5514</v>
      </c>
      <c r="C4181" s="16" t="s">
        <v>756</v>
      </c>
      <c r="D4181" s="16" t="s">
        <v>165</v>
      </c>
      <c r="E4181" s="16" t="n">
        <v>3</v>
      </c>
      <c r="F4181" s="16" t="n">
        <v>885</v>
      </c>
      <c r="G4181" s="16" t="n">
        <v>0.1</v>
      </c>
      <c r="H4181" s="16" t="s">
        <v>81</v>
      </c>
      <c r="I4181" s="16" t="s">
        <v>60</v>
      </c>
      <c r="J4181" s="16" t="n">
        <v>6</v>
      </c>
      <c r="K4181" s="16" t="n">
        <v>4</v>
      </c>
      <c r="L4181" s="16" t="s">
        <v>41</v>
      </c>
      <c r="M4181" s="16" t="str">
        <f aca="false">IF(COUNTIF($A$2:A4181,A4181)&gt;1,"DUPLICATE","")</f>
        <v/>
      </c>
    </row>
    <row r="4182" customFormat="false" ht="15" hidden="false" customHeight="false" outlineLevel="0" collapsed="false">
      <c r="A4182" s="16" t="s">
        <v>5523</v>
      </c>
      <c r="B4182" s="16" t="s">
        <v>5514</v>
      </c>
      <c r="C4182" s="16" t="s">
        <v>1135</v>
      </c>
      <c r="D4182" s="16" t="s">
        <v>216</v>
      </c>
      <c r="E4182" s="16" t="n">
        <v>1</v>
      </c>
      <c r="F4182" s="16" t="n">
        <v>899</v>
      </c>
      <c r="G4182" s="16" t="n">
        <v>0.25</v>
      </c>
      <c r="H4182" s="16" t="s">
        <v>81</v>
      </c>
      <c r="I4182" s="16" t="s">
        <v>100</v>
      </c>
      <c r="J4182" s="16" t="n">
        <v>4</v>
      </c>
      <c r="K4182" s="16" t="n">
        <v>5</v>
      </c>
      <c r="L4182" s="16" t="s">
        <v>41</v>
      </c>
      <c r="M4182" s="16" t="str">
        <f aca="false">IF(COUNTIF($A$2:A4182,A4182)&gt;1,"DUPLICATE","")</f>
        <v/>
      </c>
    </row>
    <row r="4183" customFormat="false" ht="15" hidden="false" customHeight="false" outlineLevel="0" collapsed="false">
      <c r="A4183" s="16" t="s">
        <v>5524</v>
      </c>
      <c r="B4183" s="16" t="s">
        <v>5514</v>
      </c>
      <c r="C4183" s="16" t="s">
        <v>2782</v>
      </c>
      <c r="D4183" s="16" t="s">
        <v>51</v>
      </c>
      <c r="E4183" s="16" t="n">
        <v>2</v>
      </c>
      <c r="F4183" s="16" t="n">
        <v>2286</v>
      </c>
      <c r="G4183" s="16" t="n">
        <v>0.1</v>
      </c>
      <c r="H4183" s="16" t="s">
        <v>70</v>
      </c>
      <c r="I4183" s="16" t="s">
        <v>71</v>
      </c>
      <c r="J4183" s="16" t="n">
        <v>5</v>
      </c>
      <c r="K4183" s="16" t="n">
        <v>4</v>
      </c>
      <c r="L4183" s="16" t="s">
        <v>41</v>
      </c>
      <c r="M4183" s="16" t="str">
        <f aca="false">IF(COUNTIF($A$2:A4183,A4183)&gt;1,"DUPLICATE","")</f>
        <v/>
      </c>
    </row>
    <row r="4184" customFormat="false" ht="15" hidden="false" customHeight="false" outlineLevel="0" collapsed="false">
      <c r="A4184" s="16" t="s">
        <v>5525</v>
      </c>
      <c r="B4184" s="16" t="s">
        <v>5514</v>
      </c>
      <c r="C4184" s="16" t="s">
        <v>2004</v>
      </c>
      <c r="D4184" s="16" t="s">
        <v>262</v>
      </c>
      <c r="E4184" s="16" t="n">
        <v>1</v>
      </c>
      <c r="F4184" s="16" t="n">
        <v>776</v>
      </c>
      <c r="G4184" s="16" t="n">
        <v>0.1</v>
      </c>
      <c r="H4184" s="16" t="s">
        <v>39</v>
      </c>
      <c r="I4184" s="16" t="s">
        <v>40</v>
      </c>
      <c r="J4184" s="16" t="n">
        <v>4</v>
      </c>
      <c r="K4184" s="16" t="n">
        <v>4</v>
      </c>
      <c r="L4184" s="16" t="s">
        <v>41</v>
      </c>
      <c r="M4184" s="16" t="str">
        <f aca="false">IF(COUNTIF($A$2:A4184,A4184)&gt;1,"DUPLICATE","")</f>
        <v/>
      </c>
    </row>
    <row r="4185" customFormat="false" ht="15" hidden="false" customHeight="false" outlineLevel="0" collapsed="false">
      <c r="A4185" s="16" t="s">
        <v>5526</v>
      </c>
      <c r="B4185" s="16" t="s">
        <v>5514</v>
      </c>
      <c r="C4185" s="16" t="s">
        <v>572</v>
      </c>
      <c r="D4185" s="16" t="s">
        <v>173</v>
      </c>
      <c r="E4185" s="16" t="n">
        <v>3</v>
      </c>
      <c r="F4185" s="16" t="n">
        <v>1254</v>
      </c>
      <c r="G4185" s="16" t="n">
        <v>0.1</v>
      </c>
      <c r="H4185" s="16" t="s">
        <v>46</v>
      </c>
      <c r="I4185" s="16" t="s">
        <v>60</v>
      </c>
      <c r="J4185" s="16" t="n">
        <v>5</v>
      </c>
      <c r="K4185" s="16" t="n">
        <v>2</v>
      </c>
      <c r="L4185" s="16" t="s">
        <v>57</v>
      </c>
      <c r="M4185" s="16" t="str">
        <f aca="false">IF(COUNTIF($A$2:A4185,A4185)&gt;1,"DUPLICATE","")</f>
        <v/>
      </c>
    </row>
    <row r="4186" customFormat="false" ht="15" hidden="false" customHeight="false" outlineLevel="0" collapsed="false">
      <c r="A4186" s="16" t="s">
        <v>5527</v>
      </c>
      <c r="B4186" s="16" t="s">
        <v>5514</v>
      </c>
      <c r="C4186" s="16" t="s">
        <v>1793</v>
      </c>
      <c r="D4186" s="16" t="s">
        <v>440</v>
      </c>
      <c r="E4186" s="16" t="n">
        <v>2</v>
      </c>
      <c r="F4186" s="16" t="s">
        <v>5528</v>
      </c>
      <c r="G4186" s="16" t="n">
        <v>0.15</v>
      </c>
      <c r="H4186" s="16" t="s">
        <v>70</v>
      </c>
      <c r="I4186" s="16" t="s">
        <v>100</v>
      </c>
      <c r="J4186" s="16" t="n">
        <v>9</v>
      </c>
      <c r="K4186" s="16" t="n">
        <v>3</v>
      </c>
      <c r="L4186" s="16" t="s">
        <v>41</v>
      </c>
      <c r="M4186" s="16" t="str">
        <f aca="false">IF(COUNTIF($A$2:A4186,A4186)&gt;1,"DUPLICATE","")</f>
        <v/>
      </c>
    </row>
    <row r="4187" customFormat="false" ht="15" hidden="false" customHeight="false" outlineLevel="0" collapsed="false">
      <c r="A4187" s="16" t="s">
        <v>5529</v>
      </c>
      <c r="B4187" s="16" t="s">
        <v>5530</v>
      </c>
      <c r="C4187" s="16" t="s">
        <v>1205</v>
      </c>
      <c r="D4187" s="16" t="s">
        <v>393</v>
      </c>
      <c r="E4187" s="16" t="n">
        <v>2</v>
      </c>
      <c r="F4187" s="16" t="n">
        <v>495</v>
      </c>
      <c r="G4187" s="16" t="n">
        <v>0.3</v>
      </c>
      <c r="H4187" s="16" t="s">
        <v>130</v>
      </c>
      <c r="I4187" s="16" t="s">
        <v>60</v>
      </c>
      <c r="J4187" s="16" t="n">
        <v>4</v>
      </c>
      <c r="K4187" s="16" t="n">
        <v>2</v>
      </c>
      <c r="L4187" s="16" t="s">
        <v>41</v>
      </c>
      <c r="M4187" s="16" t="str">
        <f aca="false">IF(COUNTIF($A$2:A4187,A4187)&gt;1,"DUPLICATE","")</f>
        <v/>
      </c>
    </row>
    <row r="4188" customFormat="false" ht="15" hidden="false" customHeight="false" outlineLevel="0" collapsed="false">
      <c r="A4188" s="16" t="s">
        <v>5531</v>
      </c>
      <c r="B4188" s="16" t="s">
        <v>5530</v>
      </c>
      <c r="C4188" s="16" t="s">
        <v>1629</v>
      </c>
      <c r="D4188" s="16" t="s">
        <v>66</v>
      </c>
      <c r="E4188" s="16" t="n">
        <v>2</v>
      </c>
      <c r="F4188" s="16" t="n">
        <v>15447</v>
      </c>
      <c r="G4188" s="16" t="n">
        <v>0.25</v>
      </c>
      <c r="H4188" s="16" t="s">
        <v>67</v>
      </c>
      <c r="I4188" s="16" t="s">
        <v>40</v>
      </c>
      <c r="J4188" s="16" t="n">
        <v>5</v>
      </c>
      <c r="K4188" s="16" t="n">
        <v>5</v>
      </c>
      <c r="L4188" s="16" t="s">
        <v>41</v>
      </c>
      <c r="M4188" s="16" t="str">
        <f aca="false">IF(COUNTIF($A$2:A4188,A4188)&gt;1,"DUPLICATE","")</f>
        <v/>
      </c>
    </row>
    <row r="4189" customFormat="false" ht="15" hidden="false" customHeight="false" outlineLevel="0" collapsed="false">
      <c r="A4189" s="16" t="s">
        <v>5532</v>
      </c>
      <c r="B4189" s="16" t="s">
        <v>5530</v>
      </c>
      <c r="C4189" s="16" t="s">
        <v>278</v>
      </c>
      <c r="D4189" s="16" t="s">
        <v>99</v>
      </c>
      <c r="E4189" s="16" t="n">
        <v>4</v>
      </c>
      <c r="F4189" s="16" t="n">
        <v>681</v>
      </c>
      <c r="G4189" s="16" t="n">
        <v>0.1</v>
      </c>
      <c r="H4189" s="16" t="s">
        <v>208</v>
      </c>
      <c r="I4189" s="16" t="s">
        <v>47</v>
      </c>
      <c r="J4189" s="16" t="n">
        <v>5</v>
      </c>
      <c r="K4189" s="16" t="n">
        <v>1</v>
      </c>
      <c r="L4189" s="16" t="s">
        <v>57</v>
      </c>
      <c r="M4189" s="16" t="str">
        <f aca="false">IF(COUNTIF($A$2:A4189,A4189)&gt;1,"DUPLICATE","")</f>
        <v/>
      </c>
    </row>
    <row r="4190" customFormat="false" ht="15" hidden="false" customHeight="false" outlineLevel="0" collapsed="false">
      <c r="A4190" s="16" t="s">
        <v>5533</v>
      </c>
      <c r="B4190" s="16" t="s">
        <v>5530</v>
      </c>
      <c r="C4190" s="16" t="s">
        <v>1172</v>
      </c>
      <c r="D4190" s="16" t="s">
        <v>232</v>
      </c>
      <c r="E4190" s="16" t="n">
        <v>3</v>
      </c>
      <c r="F4190" s="16" t="n">
        <v>2023</v>
      </c>
      <c r="G4190" s="16" t="n">
        <v>0.4</v>
      </c>
      <c r="H4190" s="16" t="s">
        <v>208</v>
      </c>
      <c r="I4190" s="16" t="s">
        <v>47</v>
      </c>
      <c r="J4190" s="16" t="n">
        <v>6</v>
      </c>
      <c r="K4190" s="16" t="n">
        <v>5</v>
      </c>
      <c r="L4190" s="16" t="s">
        <v>41</v>
      </c>
      <c r="M4190" s="16" t="str">
        <f aca="false">IF(COUNTIF($A$2:A4190,A4190)&gt;1,"DUPLICATE","")</f>
        <v/>
      </c>
    </row>
    <row r="4191" customFormat="false" ht="15" hidden="false" customHeight="false" outlineLevel="0" collapsed="false">
      <c r="A4191" s="16" t="s">
        <v>5534</v>
      </c>
      <c r="B4191" s="16" t="s">
        <v>5530</v>
      </c>
      <c r="C4191" s="16" t="s">
        <v>448</v>
      </c>
      <c r="D4191" s="16" t="s">
        <v>451</v>
      </c>
      <c r="E4191" s="16" t="n">
        <v>4</v>
      </c>
      <c r="F4191" s="16" t="n">
        <v>1348</v>
      </c>
      <c r="G4191" s="16" t="n">
        <v>0.1</v>
      </c>
      <c r="H4191" s="16" t="s">
        <v>89</v>
      </c>
      <c r="I4191" s="16" t="s">
        <v>40</v>
      </c>
      <c r="J4191" s="16" t="n">
        <v>5</v>
      </c>
      <c r="K4191" s="16" t="n">
        <v>3</v>
      </c>
      <c r="L4191" s="16" t="s">
        <v>41</v>
      </c>
      <c r="M4191" s="16" t="str">
        <f aca="false">IF(COUNTIF($A$2:A4191,A4191)&gt;1,"DUPLICATE","")</f>
        <v/>
      </c>
    </row>
    <row r="4192" customFormat="false" ht="15" hidden="false" customHeight="false" outlineLevel="0" collapsed="false">
      <c r="A4192" s="16" t="s">
        <v>5535</v>
      </c>
      <c r="B4192" s="16" t="s">
        <v>5530</v>
      </c>
      <c r="C4192" s="16" t="s">
        <v>444</v>
      </c>
      <c r="D4192" s="16" t="s">
        <v>219</v>
      </c>
      <c r="E4192" s="16" t="n">
        <v>3</v>
      </c>
      <c r="F4192" s="16" t="n">
        <v>1237</v>
      </c>
      <c r="G4192" s="16" t="n">
        <v>0.1</v>
      </c>
      <c r="H4192" s="16" t="s">
        <v>39</v>
      </c>
      <c r="I4192" s="16" t="s">
        <v>71</v>
      </c>
      <c r="J4192" s="16" t="n">
        <v>4</v>
      </c>
      <c r="K4192" s="16" t="n">
        <v>3</v>
      </c>
      <c r="L4192" s="16" t="s">
        <v>41</v>
      </c>
      <c r="M4192" s="16" t="str">
        <f aca="false">IF(COUNTIF($A$2:A4192,A4192)&gt;1,"DUPLICATE","")</f>
        <v/>
      </c>
    </row>
    <row r="4193" customFormat="false" ht="15" hidden="false" customHeight="false" outlineLevel="0" collapsed="false">
      <c r="A4193" s="16" t="s">
        <v>5536</v>
      </c>
      <c r="B4193" s="16" t="s">
        <v>5530</v>
      </c>
      <c r="C4193" s="16" t="s">
        <v>1634</v>
      </c>
      <c r="D4193" s="16" t="s">
        <v>55</v>
      </c>
      <c r="E4193" s="16" t="n">
        <v>1</v>
      </c>
      <c r="F4193" s="16" t="n">
        <v>2049</v>
      </c>
      <c r="G4193" s="16" t="n">
        <v>0.1</v>
      </c>
      <c r="H4193" s="16" t="s">
        <v>130</v>
      </c>
      <c r="I4193" s="16" t="s">
        <v>40</v>
      </c>
      <c r="J4193" s="16" t="n">
        <v>5</v>
      </c>
      <c r="K4193" s="16" t="n">
        <v>4</v>
      </c>
      <c r="L4193" s="16" t="s">
        <v>41</v>
      </c>
      <c r="M4193" s="16" t="str">
        <f aca="false">IF(COUNTIF($A$2:A4193,A4193)&gt;1,"DUPLICATE","")</f>
        <v/>
      </c>
    </row>
    <row r="4194" customFormat="false" ht="15" hidden="false" customHeight="false" outlineLevel="0" collapsed="false">
      <c r="A4194" s="16" t="s">
        <v>5537</v>
      </c>
      <c r="B4194" s="16" t="s">
        <v>5530</v>
      </c>
      <c r="C4194" s="16" t="s">
        <v>2166</v>
      </c>
      <c r="D4194" s="16" t="s">
        <v>142</v>
      </c>
      <c r="E4194" s="16" t="n">
        <v>3</v>
      </c>
      <c r="F4194" s="16" t="n">
        <v>627</v>
      </c>
      <c r="G4194" s="16" t="n">
        <v>0.4</v>
      </c>
      <c r="H4194" s="16" t="s">
        <v>70</v>
      </c>
      <c r="I4194" s="16" t="s">
        <v>47</v>
      </c>
      <c r="J4194" s="16" t="n">
        <v>9</v>
      </c>
      <c r="K4194" s="16" t="n">
        <v>2</v>
      </c>
      <c r="L4194" s="16" t="s">
        <v>57</v>
      </c>
      <c r="M4194" s="16" t="str">
        <f aca="false">IF(COUNTIF($A$2:A4194,A4194)&gt;1,"DUPLICATE","")</f>
        <v/>
      </c>
    </row>
    <row r="4195" customFormat="false" ht="15" hidden="false" customHeight="false" outlineLevel="0" collapsed="false">
      <c r="A4195" s="16" t="s">
        <v>5538</v>
      </c>
      <c r="B4195" s="16" t="s">
        <v>5530</v>
      </c>
      <c r="C4195" s="16" t="s">
        <v>1106</v>
      </c>
      <c r="D4195" s="16" t="s">
        <v>211</v>
      </c>
      <c r="E4195" s="16" t="n">
        <v>2</v>
      </c>
      <c r="F4195" s="16" t="n">
        <v>1323</v>
      </c>
      <c r="G4195" s="16" t="n">
        <v>0.2</v>
      </c>
      <c r="H4195" s="16" t="s">
        <v>70</v>
      </c>
      <c r="I4195" s="16" t="s">
        <v>40</v>
      </c>
      <c r="J4195" s="16" t="n">
        <v>5</v>
      </c>
      <c r="K4195" s="16" t="n">
        <v>5</v>
      </c>
      <c r="L4195" s="16" t="s">
        <v>41</v>
      </c>
      <c r="M4195" s="16" t="str">
        <f aca="false">IF(COUNTIF($A$2:A4195,A4195)&gt;1,"DUPLICATE","")</f>
        <v/>
      </c>
    </row>
    <row r="4196" customFormat="false" ht="15" hidden="false" customHeight="false" outlineLevel="0" collapsed="false">
      <c r="A4196" s="16" t="s">
        <v>5539</v>
      </c>
      <c r="B4196" s="16" t="s">
        <v>5530</v>
      </c>
      <c r="C4196" s="16" t="s">
        <v>76</v>
      </c>
      <c r="D4196" s="16" t="s">
        <v>74</v>
      </c>
      <c r="E4196" s="16" t="n">
        <v>2</v>
      </c>
      <c r="F4196" s="16" t="n">
        <v>18968</v>
      </c>
      <c r="G4196" s="16" t="n">
        <v>0.3</v>
      </c>
      <c r="H4196" s="16" t="s">
        <v>46</v>
      </c>
      <c r="I4196" s="16" t="s">
        <v>60</v>
      </c>
      <c r="J4196" s="16" t="n">
        <v>4</v>
      </c>
      <c r="K4196" s="16" t="n">
        <v>4</v>
      </c>
      <c r="L4196" s="16" t="s">
        <v>41</v>
      </c>
      <c r="M4196" s="16" t="str">
        <f aca="false">IF(COUNTIF($A$2:A4196,A4196)&gt;1,"DUPLICATE","")</f>
        <v/>
      </c>
    </row>
    <row r="4197" customFormat="false" ht="15" hidden="false" customHeight="false" outlineLevel="0" collapsed="false">
      <c r="A4197" s="16" t="s">
        <v>5540</v>
      </c>
      <c r="B4197" s="16" t="s">
        <v>5530</v>
      </c>
      <c r="C4197" s="16" t="s">
        <v>1600</v>
      </c>
      <c r="D4197" s="16" t="s">
        <v>126</v>
      </c>
      <c r="E4197" s="16" t="n">
        <v>1</v>
      </c>
      <c r="F4197" s="16" t="n">
        <v>408</v>
      </c>
      <c r="G4197" s="16" t="n">
        <v>0.1</v>
      </c>
      <c r="H4197" s="16" t="s">
        <v>81</v>
      </c>
      <c r="I4197" s="16" t="s">
        <v>60</v>
      </c>
      <c r="J4197" s="16" t="n">
        <v>3</v>
      </c>
      <c r="K4197" s="16" t="n">
        <v>4</v>
      </c>
      <c r="L4197" s="16" t="s">
        <v>41</v>
      </c>
      <c r="M4197" s="16" t="str">
        <f aca="false">IF(COUNTIF($A$2:A4197,A4197)&gt;1,"DUPLICATE","")</f>
        <v/>
      </c>
    </row>
    <row r="4198" customFormat="false" ht="15" hidden="false" customHeight="false" outlineLevel="0" collapsed="false">
      <c r="A4198" s="16" t="s">
        <v>5541</v>
      </c>
      <c r="B4198" s="16" t="s">
        <v>5530</v>
      </c>
      <c r="C4198" s="16" t="s">
        <v>2076</v>
      </c>
      <c r="D4198" s="16" t="s">
        <v>149</v>
      </c>
      <c r="E4198" s="16" t="n">
        <v>3</v>
      </c>
      <c r="F4198" s="16" t="n">
        <v>1608</v>
      </c>
      <c r="G4198" s="16" t="n">
        <v>0.3</v>
      </c>
      <c r="H4198" s="16" t="s">
        <v>46</v>
      </c>
      <c r="I4198" s="16" t="s">
        <v>60</v>
      </c>
      <c r="J4198" s="16" t="n">
        <v>6</v>
      </c>
      <c r="K4198" s="16" t="n">
        <v>3</v>
      </c>
      <c r="L4198" s="16" t="s">
        <v>57</v>
      </c>
      <c r="M4198" s="16" t="str">
        <f aca="false">IF(COUNTIF($A$2:A4198,A4198)&gt;1,"DUPLICATE","")</f>
        <v/>
      </c>
    </row>
    <row r="4199" customFormat="false" ht="15" hidden="false" customHeight="false" outlineLevel="0" collapsed="false">
      <c r="A4199" s="16" t="s">
        <v>5542</v>
      </c>
      <c r="B4199" s="16" t="s">
        <v>5530</v>
      </c>
      <c r="C4199" s="16" t="s">
        <v>1198</v>
      </c>
      <c r="D4199" s="16" t="s">
        <v>51</v>
      </c>
      <c r="E4199" s="16" t="n">
        <v>2</v>
      </c>
      <c r="F4199" s="16" t="n">
        <v>2227</v>
      </c>
      <c r="G4199" s="16" t="n">
        <v>0.2</v>
      </c>
      <c r="H4199" s="16" t="s">
        <v>67</v>
      </c>
      <c r="I4199" s="16" t="s">
        <v>71</v>
      </c>
      <c r="J4199" s="16" t="n">
        <v>4</v>
      </c>
      <c r="K4199" s="16" t="n">
        <v>3</v>
      </c>
      <c r="L4199" s="16" t="s">
        <v>57</v>
      </c>
      <c r="M4199" s="16" t="str">
        <f aca="false">IF(COUNTIF($A$2:A4199,A4199)&gt;1,"DUPLICATE","")</f>
        <v/>
      </c>
    </row>
    <row r="4200" customFormat="false" ht="15" hidden="false" customHeight="false" outlineLevel="0" collapsed="false">
      <c r="A4200" s="16" t="s">
        <v>5543</v>
      </c>
      <c r="B4200" s="16" t="s">
        <v>5530</v>
      </c>
      <c r="C4200" s="16" t="s">
        <v>2984</v>
      </c>
      <c r="D4200" s="16" t="s">
        <v>95</v>
      </c>
      <c r="E4200" s="16" t="n">
        <v>2</v>
      </c>
      <c r="F4200" s="16" t="n">
        <v>1470</v>
      </c>
      <c r="G4200" s="16" t="n">
        <v>0.25</v>
      </c>
      <c r="H4200" s="16" t="s">
        <v>81</v>
      </c>
      <c r="I4200" s="16" t="s">
        <v>60</v>
      </c>
      <c r="J4200" s="16" t="n">
        <v>4</v>
      </c>
      <c r="K4200" s="16" t="n">
        <v>4</v>
      </c>
      <c r="L4200" s="16" t="s">
        <v>41</v>
      </c>
      <c r="M4200" s="16" t="str">
        <f aca="false">IF(COUNTIF($A$2:A4200,A4200)&gt;1,"DUPLICATE","")</f>
        <v/>
      </c>
    </row>
    <row r="4201" customFormat="false" ht="15" hidden="false" customHeight="false" outlineLevel="0" collapsed="false">
      <c r="A4201" s="16" t="s">
        <v>5544</v>
      </c>
      <c r="B4201" s="16" t="s">
        <v>5530</v>
      </c>
      <c r="C4201" s="16" t="s">
        <v>559</v>
      </c>
      <c r="D4201" s="16" t="s">
        <v>396</v>
      </c>
      <c r="E4201" s="16" t="n">
        <v>1</v>
      </c>
      <c r="F4201" s="16" t="n">
        <v>5541</v>
      </c>
      <c r="G4201" s="16" t="n">
        <v>0.1</v>
      </c>
      <c r="H4201" s="16" t="s">
        <v>46</v>
      </c>
      <c r="I4201" s="16" t="s">
        <v>60</v>
      </c>
      <c r="J4201" s="16" t="n">
        <v>3</v>
      </c>
      <c r="K4201" s="16" t="n">
        <v>5</v>
      </c>
      <c r="L4201" s="16" t="s">
        <v>41</v>
      </c>
      <c r="M4201" s="16" t="str">
        <f aca="false">IF(COUNTIF($A$2:A4201,A4201)&gt;1,"DUPLICATE","")</f>
        <v/>
      </c>
    </row>
    <row r="4202" customFormat="false" ht="15" hidden="false" customHeight="false" outlineLevel="0" collapsed="false">
      <c r="A4202" s="16" t="s">
        <v>5545</v>
      </c>
      <c r="B4202" s="16" t="s">
        <v>5530</v>
      </c>
      <c r="C4202" s="16" t="s">
        <v>2386</v>
      </c>
      <c r="D4202" s="16" t="s">
        <v>216</v>
      </c>
      <c r="E4202" s="16" t="n">
        <v>6</v>
      </c>
      <c r="F4202" s="16" t="n">
        <v>927</v>
      </c>
      <c r="G4202" s="16" t="n">
        <v>0.15</v>
      </c>
      <c r="H4202" s="16" t="s">
        <v>56</v>
      </c>
      <c r="I4202" s="16" t="s">
        <v>60</v>
      </c>
      <c r="J4202" s="16" t="n">
        <v>5</v>
      </c>
      <c r="K4202" s="16" t="n">
        <v>4</v>
      </c>
      <c r="L4202" s="16" t="s">
        <v>41</v>
      </c>
      <c r="M4202" s="16" t="str">
        <f aca="false">IF(COUNTIF($A$2:A4202,A4202)&gt;1,"DUPLICATE","")</f>
        <v/>
      </c>
    </row>
    <row r="4203" customFormat="false" ht="15" hidden="false" customHeight="false" outlineLevel="0" collapsed="false">
      <c r="A4203" s="16" t="s">
        <v>5546</v>
      </c>
      <c r="B4203" s="16" t="s">
        <v>5530</v>
      </c>
      <c r="C4203" s="16" t="s">
        <v>1995</v>
      </c>
      <c r="D4203" s="16" t="s">
        <v>99</v>
      </c>
      <c r="E4203" s="16" t="n">
        <v>2</v>
      </c>
      <c r="F4203" s="16" t="n">
        <v>686</v>
      </c>
      <c r="G4203" s="16" t="n">
        <v>0.1</v>
      </c>
      <c r="H4203" s="16" t="s">
        <v>67</v>
      </c>
      <c r="I4203" s="16" t="s">
        <v>40</v>
      </c>
      <c r="J4203" s="16" t="n">
        <v>3</v>
      </c>
      <c r="K4203" s="16" t="n">
        <v>4</v>
      </c>
      <c r="L4203" s="16" t="s">
        <v>57</v>
      </c>
      <c r="M4203" s="16" t="str">
        <f aca="false">IF(COUNTIF($A$2:A4203,A4203)&gt;1,"DUPLICATE","")</f>
        <v/>
      </c>
    </row>
    <row r="4204" customFormat="false" ht="15" hidden="false" customHeight="false" outlineLevel="0" collapsed="false">
      <c r="A4204" s="16" t="s">
        <v>5547</v>
      </c>
      <c r="B4204" s="16" t="s">
        <v>5530</v>
      </c>
      <c r="C4204" s="16" t="s">
        <v>997</v>
      </c>
      <c r="D4204" s="16" t="s">
        <v>639</v>
      </c>
      <c r="E4204" s="16" t="n">
        <v>1</v>
      </c>
      <c r="F4204" s="16" t="n">
        <v>763</v>
      </c>
      <c r="G4204" s="16" t="n">
        <v>0.1</v>
      </c>
      <c r="H4204" s="16" t="s">
        <v>130</v>
      </c>
      <c r="I4204" s="16" t="s">
        <v>40</v>
      </c>
      <c r="J4204" s="16" t="n">
        <v>5</v>
      </c>
      <c r="K4204" s="16" t="n">
        <v>4</v>
      </c>
      <c r="L4204" s="16" t="s">
        <v>41</v>
      </c>
      <c r="M4204" s="16" t="str">
        <f aca="false">IF(COUNTIF($A$2:A4204,A4204)&gt;1,"DUPLICATE","")</f>
        <v/>
      </c>
    </row>
    <row r="4205" customFormat="false" ht="15" hidden="false" customHeight="false" outlineLevel="0" collapsed="false">
      <c r="A4205" s="16" t="s">
        <v>5548</v>
      </c>
      <c r="B4205" s="16" t="s">
        <v>5549</v>
      </c>
      <c r="C4205" s="16" t="s">
        <v>1036</v>
      </c>
      <c r="D4205" s="16" t="s">
        <v>136</v>
      </c>
      <c r="E4205" s="16" t="n">
        <v>1</v>
      </c>
      <c r="F4205" s="16" t="n">
        <v>2117</v>
      </c>
      <c r="G4205" s="16" t="n">
        <v>0.4</v>
      </c>
      <c r="H4205" s="16" t="s">
        <v>81</v>
      </c>
      <c r="I4205" s="16" t="s">
        <v>40</v>
      </c>
      <c r="J4205" s="16" t="n">
        <v>5</v>
      </c>
      <c r="K4205" s="16" t="n">
        <v>3</v>
      </c>
      <c r="L4205" s="16" t="s">
        <v>41</v>
      </c>
      <c r="M4205" s="16" t="str">
        <f aca="false">IF(COUNTIF($A$2:A4205,A4205)&gt;1,"DUPLICATE","")</f>
        <v/>
      </c>
    </row>
    <row r="4206" customFormat="false" ht="15" hidden="false" customHeight="false" outlineLevel="0" collapsed="false">
      <c r="A4206" s="16" t="s">
        <v>5550</v>
      </c>
      <c r="B4206" s="16" t="s">
        <v>5549</v>
      </c>
      <c r="C4206" s="16" t="s">
        <v>680</v>
      </c>
      <c r="D4206" s="16" t="s">
        <v>160</v>
      </c>
      <c r="E4206" s="16" t="n">
        <v>1</v>
      </c>
      <c r="F4206" s="16" t="n">
        <v>1824</v>
      </c>
      <c r="G4206" s="16" t="n">
        <v>0.1</v>
      </c>
      <c r="H4206" s="16" t="s">
        <v>70</v>
      </c>
      <c r="I4206" s="16" t="s">
        <v>60</v>
      </c>
      <c r="J4206" s="16" t="n">
        <v>5</v>
      </c>
      <c r="K4206" s="16" t="n">
        <v>2</v>
      </c>
      <c r="L4206" s="16" t="s">
        <v>57</v>
      </c>
      <c r="M4206" s="16" t="str">
        <f aca="false">IF(COUNTIF($A$2:A4206,A4206)&gt;1,"DUPLICATE","")</f>
        <v/>
      </c>
    </row>
    <row r="4207" customFormat="false" ht="15" hidden="false" customHeight="false" outlineLevel="0" collapsed="false">
      <c r="A4207" s="16" t="s">
        <v>5551</v>
      </c>
      <c r="B4207" s="16" t="s">
        <v>5549</v>
      </c>
      <c r="C4207" s="16" t="s">
        <v>5552</v>
      </c>
      <c r="D4207" s="16" t="s">
        <v>225</v>
      </c>
      <c r="E4207" s="16" t="n">
        <v>2</v>
      </c>
      <c r="F4207" s="16" t="n">
        <v>384</v>
      </c>
      <c r="G4207" s="16" t="n">
        <v>0.2</v>
      </c>
      <c r="H4207" s="16" t="s">
        <v>39</v>
      </c>
      <c r="I4207" s="16" t="s">
        <v>100</v>
      </c>
      <c r="J4207" s="16" t="n">
        <v>4</v>
      </c>
      <c r="K4207" s="16" t="n">
        <v>5</v>
      </c>
      <c r="L4207" s="16" t="s">
        <v>41</v>
      </c>
      <c r="M4207" s="16" t="str">
        <f aca="false">IF(COUNTIF($A$2:A4207,A4207)&gt;1,"DUPLICATE","")</f>
        <v/>
      </c>
    </row>
    <row r="4208" customFormat="false" ht="15" hidden="false" customHeight="false" outlineLevel="0" collapsed="false">
      <c r="A4208" s="16" t="s">
        <v>5553</v>
      </c>
      <c r="B4208" s="16" t="s">
        <v>5549</v>
      </c>
      <c r="C4208" s="16" t="s">
        <v>322</v>
      </c>
      <c r="D4208" s="16" t="s">
        <v>250</v>
      </c>
      <c r="E4208" s="16" t="n">
        <v>1</v>
      </c>
      <c r="F4208" s="16" t="n">
        <v>726</v>
      </c>
      <c r="G4208" s="16" t="n">
        <v>0.4</v>
      </c>
      <c r="H4208" s="16" t="s">
        <v>112</v>
      </c>
      <c r="I4208" s="16" t="s">
        <v>47</v>
      </c>
      <c r="J4208" s="16" t="n">
        <v>4</v>
      </c>
      <c r="K4208" s="16" t="n">
        <v>4</v>
      </c>
      <c r="L4208" s="16" t="s">
        <v>57</v>
      </c>
      <c r="M4208" s="16" t="str">
        <f aca="false">IF(COUNTIF($A$2:A4208,A4208)&gt;1,"DUPLICATE","")</f>
        <v/>
      </c>
    </row>
    <row r="4209" customFormat="false" ht="15" hidden="false" customHeight="false" outlineLevel="0" collapsed="false">
      <c r="A4209" s="16" t="s">
        <v>5554</v>
      </c>
      <c r="B4209" s="16" t="s">
        <v>5549</v>
      </c>
      <c r="C4209" s="16" t="s">
        <v>62</v>
      </c>
      <c r="D4209" s="16" t="s">
        <v>51</v>
      </c>
      <c r="E4209" s="16" t="n">
        <v>2</v>
      </c>
      <c r="F4209" s="16" t="s">
        <v>5555</v>
      </c>
      <c r="G4209" s="16" t="n">
        <v>0.1</v>
      </c>
      <c r="H4209" s="16" t="s">
        <v>39</v>
      </c>
      <c r="I4209" s="16" t="s">
        <v>71</v>
      </c>
      <c r="J4209" s="16" t="n">
        <v>5</v>
      </c>
      <c r="K4209" s="16" t="n">
        <v>4</v>
      </c>
      <c r="L4209" s="16" t="s">
        <v>41</v>
      </c>
      <c r="M4209" s="16" t="str">
        <f aca="false">IF(COUNTIF($A$2:A4209,A4209)&gt;1,"DUPLICATE","")</f>
        <v/>
      </c>
    </row>
    <row r="4210" customFormat="false" ht="15" hidden="false" customHeight="false" outlineLevel="0" collapsed="false">
      <c r="A4210" s="16" t="s">
        <v>5556</v>
      </c>
      <c r="B4210" s="16" t="s">
        <v>5549</v>
      </c>
      <c r="C4210" s="16" t="s">
        <v>305</v>
      </c>
      <c r="D4210" s="16" t="s">
        <v>254</v>
      </c>
      <c r="E4210" s="16" t="n">
        <v>1</v>
      </c>
      <c r="F4210" s="16" t="n">
        <v>980</v>
      </c>
      <c r="G4210" s="16" t="n">
        <v>0.3</v>
      </c>
      <c r="H4210" s="16" t="s">
        <v>112</v>
      </c>
      <c r="I4210" s="16" t="s">
        <v>40</v>
      </c>
      <c r="J4210" s="16" t="n">
        <v>3</v>
      </c>
      <c r="K4210" s="16" t="n">
        <v>5</v>
      </c>
      <c r="L4210" s="16" t="s">
        <v>41</v>
      </c>
      <c r="M4210" s="16" t="str">
        <f aca="false">IF(COUNTIF($A$2:A4210,A4210)&gt;1,"DUPLICATE","")</f>
        <v/>
      </c>
    </row>
    <row r="4211" customFormat="false" ht="15" hidden="false" customHeight="false" outlineLevel="0" collapsed="false">
      <c r="A4211" s="16" t="s">
        <v>5557</v>
      </c>
      <c r="B4211" s="16" t="s">
        <v>5549</v>
      </c>
      <c r="C4211" s="16" t="s">
        <v>597</v>
      </c>
      <c r="D4211" s="16" t="s">
        <v>211</v>
      </c>
      <c r="E4211" s="16" t="n">
        <v>3</v>
      </c>
      <c r="F4211" s="16" t="n">
        <v>1301</v>
      </c>
      <c r="G4211" s="16" t="n">
        <v>0.2</v>
      </c>
      <c r="H4211" s="16" t="s">
        <v>67</v>
      </c>
      <c r="I4211" s="16" t="s">
        <v>60</v>
      </c>
      <c r="J4211" s="16" t="n">
        <v>5</v>
      </c>
      <c r="K4211" s="16" t="n">
        <v>4</v>
      </c>
      <c r="L4211" s="16" t="s">
        <v>174</v>
      </c>
      <c r="M4211" s="16" t="str">
        <f aca="false">IF(COUNTIF($A$2:A4211,A4211)&gt;1,"DUPLICATE","")</f>
        <v/>
      </c>
    </row>
    <row r="4212" customFormat="false" ht="15" hidden="false" customHeight="false" outlineLevel="0" collapsed="false">
      <c r="A4212" s="16" t="s">
        <v>5558</v>
      </c>
      <c r="B4212" s="16" t="s">
        <v>5549</v>
      </c>
      <c r="C4212" s="16" t="s">
        <v>1656</v>
      </c>
      <c r="D4212" s="16" t="s">
        <v>115</v>
      </c>
      <c r="E4212" s="16" t="n">
        <v>3</v>
      </c>
      <c r="F4212" s="16" t="n">
        <v>290</v>
      </c>
      <c r="G4212" s="16" t="n">
        <v>0.15</v>
      </c>
      <c r="H4212" s="16" t="s">
        <v>39</v>
      </c>
      <c r="I4212" s="16" t="s">
        <v>71</v>
      </c>
      <c r="J4212" s="16" t="n">
        <v>3</v>
      </c>
      <c r="K4212" s="16" t="n">
        <v>5</v>
      </c>
      <c r="L4212" s="16" t="s">
        <v>41</v>
      </c>
      <c r="M4212" s="16" t="str">
        <f aca="false">IF(COUNTIF($A$2:A4212,A4212)&gt;1,"DUPLICATE","")</f>
        <v/>
      </c>
    </row>
    <row r="4213" customFormat="false" ht="15" hidden="false" customHeight="false" outlineLevel="0" collapsed="false">
      <c r="A4213" s="16" t="s">
        <v>5559</v>
      </c>
      <c r="B4213" s="16" t="s">
        <v>5549</v>
      </c>
      <c r="C4213" s="16" t="s">
        <v>392</v>
      </c>
      <c r="D4213" s="16" t="s">
        <v>51</v>
      </c>
      <c r="E4213" s="16" t="n">
        <v>4</v>
      </c>
      <c r="F4213" s="16" t="n">
        <v>2243</v>
      </c>
      <c r="G4213" s="16" t="n">
        <v>0.1</v>
      </c>
      <c r="H4213" s="16" t="s">
        <v>112</v>
      </c>
      <c r="I4213" s="16" t="s">
        <v>60</v>
      </c>
      <c r="J4213" s="16" t="n">
        <v>4</v>
      </c>
      <c r="K4213" s="16" t="n">
        <v>4</v>
      </c>
      <c r="L4213" s="16" t="s">
        <v>41</v>
      </c>
      <c r="M4213" s="16" t="str">
        <f aca="false">IF(COUNTIF($A$2:A4213,A4213)&gt;1,"DUPLICATE","")</f>
        <v/>
      </c>
    </row>
    <row r="4214" customFormat="false" ht="15" hidden="false" customHeight="false" outlineLevel="0" collapsed="false">
      <c r="A4214" s="16" t="s">
        <v>5560</v>
      </c>
      <c r="B4214" s="16" t="s">
        <v>5549</v>
      </c>
      <c r="C4214" s="16" t="s">
        <v>1815</v>
      </c>
      <c r="D4214" s="16" t="s">
        <v>440</v>
      </c>
      <c r="E4214" s="16" t="n">
        <v>1</v>
      </c>
      <c r="F4214" s="16" t="n">
        <v>1372</v>
      </c>
      <c r="G4214" s="16" t="n">
        <v>0.25</v>
      </c>
      <c r="H4214" s="16" t="s">
        <v>81</v>
      </c>
      <c r="I4214" s="16" t="s">
        <v>71</v>
      </c>
      <c r="J4214" s="16" t="n">
        <v>4</v>
      </c>
      <c r="K4214" s="16" t="n">
        <v>5</v>
      </c>
      <c r="L4214" s="16" t="s">
        <v>41</v>
      </c>
      <c r="M4214" s="16" t="str">
        <f aca="false">IF(COUNTIF($A$2:A4214,A4214)&gt;1,"DUPLICATE","")</f>
        <v/>
      </c>
    </row>
    <row r="4215" customFormat="false" ht="15" hidden="false" customHeight="false" outlineLevel="0" collapsed="false">
      <c r="A4215" s="16" t="s">
        <v>5561</v>
      </c>
      <c r="B4215" s="16" t="s">
        <v>5549</v>
      </c>
      <c r="C4215" s="16" t="s">
        <v>2730</v>
      </c>
      <c r="D4215" s="16" t="s">
        <v>721</v>
      </c>
      <c r="E4215" s="16" t="n">
        <v>2</v>
      </c>
      <c r="F4215" s="16" t="n">
        <v>492</v>
      </c>
      <c r="G4215" s="16" t="n">
        <v>0.1</v>
      </c>
      <c r="H4215" s="16" t="s">
        <v>130</v>
      </c>
      <c r="I4215" s="16" t="s">
        <v>71</v>
      </c>
      <c r="J4215" s="16" t="n">
        <v>4</v>
      </c>
      <c r="K4215" s="16" t="n">
        <v>5</v>
      </c>
      <c r="L4215" s="16" t="s">
        <v>41</v>
      </c>
      <c r="M4215" s="16" t="str">
        <f aca="false">IF(COUNTIF($A$2:A4215,A4215)&gt;1,"DUPLICATE","")</f>
        <v/>
      </c>
    </row>
    <row r="4216" customFormat="false" ht="15" hidden="false" customHeight="false" outlineLevel="0" collapsed="false">
      <c r="A4216" s="16" t="s">
        <v>5562</v>
      </c>
      <c r="B4216" s="16" t="s">
        <v>5549</v>
      </c>
      <c r="C4216" s="16" t="s">
        <v>437</v>
      </c>
      <c r="D4216" s="16" t="s">
        <v>51</v>
      </c>
      <c r="E4216" s="16" t="n">
        <v>5</v>
      </c>
      <c r="F4216" s="16" t="n">
        <v>2343</v>
      </c>
      <c r="G4216" s="16" t="n">
        <v>0.3</v>
      </c>
      <c r="H4216" s="16" t="s">
        <v>56</v>
      </c>
      <c r="I4216" s="16" t="s">
        <v>60</v>
      </c>
      <c r="J4216" s="16" t="n">
        <v>7</v>
      </c>
      <c r="K4216" s="16" t="n">
        <v>3</v>
      </c>
      <c r="L4216" s="16" t="s">
        <v>57</v>
      </c>
      <c r="M4216" s="16" t="str">
        <f aca="false">IF(COUNTIF($A$2:A4216,A4216)&gt;1,"DUPLICATE","")</f>
        <v/>
      </c>
    </row>
    <row r="4217" customFormat="false" ht="15" hidden="false" customHeight="false" outlineLevel="0" collapsed="false">
      <c r="A4217" s="16" t="s">
        <v>5562</v>
      </c>
      <c r="B4217" s="16" t="s">
        <v>5549</v>
      </c>
      <c r="C4217" s="16" t="s">
        <v>437</v>
      </c>
      <c r="D4217" s="16" t="s">
        <v>51</v>
      </c>
      <c r="E4217" s="16" t="n">
        <v>5</v>
      </c>
      <c r="F4217" s="16" t="n">
        <v>2343</v>
      </c>
      <c r="G4217" s="16" t="n">
        <v>0.3</v>
      </c>
      <c r="H4217" s="16" t="s">
        <v>56</v>
      </c>
      <c r="I4217" s="16" t="s">
        <v>60</v>
      </c>
      <c r="J4217" s="16" t="n">
        <v>7</v>
      </c>
      <c r="K4217" s="16" t="n">
        <v>3</v>
      </c>
      <c r="L4217" s="16" t="s">
        <v>57</v>
      </c>
      <c r="M4217" s="16" t="str">
        <f aca="false">IF(COUNTIF($A$2:A4217,A4217)&gt;1,"DUPLICATE","")</f>
        <v>DUPLICATE</v>
      </c>
    </row>
    <row r="4218" customFormat="false" ht="15" hidden="false" customHeight="false" outlineLevel="0" collapsed="false">
      <c r="A4218" s="16" t="s">
        <v>5563</v>
      </c>
      <c r="B4218" s="16" t="s">
        <v>5549</v>
      </c>
      <c r="C4218" s="16" t="s">
        <v>555</v>
      </c>
      <c r="D4218" s="16" t="s">
        <v>639</v>
      </c>
      <c r="E4218" s="16" t="n">
        <v>1</v>
      </c>
      <c r="F4218" s="16" t="n">
        <v>782</v>
      </c>
      <c r="G4218" s="16" t="n">
        <v>0.1</v>
      </c>
      <c r="H4218" s="16" t="s">
        <v>70</v>
      </c>
      <c r="I4218" s="16" t="s">
        <v>60</v>
      </c>
      <c r="J4218" s="16" t="n">
        <v>7</v>
      </c>
      <c r="K4218" s="16" t="n">
        <v>4</v>
      </c>
      <c r="L4218" s="16" t="s">
        <v>41</v>
      </c>
      <c r="M4218" s="16" t="str">
        <f aca="false">IF(COUNTIF($A$2:A4218,A4218)&gt;1,"DUPLICATE","")</f>
        <v/>
      </c>
    </row>
    <row r="4219" customFormat="false" ht="15" hidden="false" customHeight="false" outlineLevel="0" collapsed="false">
      <c r="A4219" s="16" t="s">
        <v>5564</v>
      </c>
      <c r="B4219" s="16" t="s">
        <v>5549</v>
      </c>
      <c r="C4219" s="16" t="s">
        <v>624</v>
      </c>
      <c r="D4219" s="16" t="s">
        <v>119</v>
      </c>
      <c r="E4219" s="16" t="n">
        <v>2</v>
      </c>
      <c r="F4219" s="16" t="n">
        <v>252</v>
      </c>
      <c r="G4219" s="16" t="n">
        <v>0.25</v>
      </c>
      <c r="H4219" s="16" t="s">
        <v>130</v>
      </c>
      <c r="I4219" s="16" t="s">
        <v>60</v>
      </c>
      <c r="J4219" s="16" t="n">
        <v>6</v>
      </c>
      <c r="K4219" s="16" t="n">
        <v>3</v>
      </c>
      <c r="L4219" s="16" t="s">
        <v>41</v>
      </c>
      <c r="M4219" s="16" t="str">
        <f aca="false">IF(COUNTIF($A$2:A4219,A4219)&gt;1,"DUPLICATE","")</f>
        <v/>
      </c>
    </row>
    <row r="4220" customFormat="false" ht="15" hidden="false" customHeight="false" outlineLevel="0" collapsed="false">
      <c r="A4220" s="16" t="s">
        <v>5565</v>
      </c>
      <c r="B4220" s="16" t="s">
        <v>5549</v>
      </c>
      <c r="C4220" s="16" t="s">
        <v>2202</v>
      </c>
      <c r="D4220" s="16" t="s">
        <v>222</v>
      </c>
      <c r="E4220" s="16" t="n">
        <v>1</v>
      </c>
      <c r="F4220" s="16" t="n">
        <v>1971</v>
      </c>
      <c r="G4220" s="16" t="n">
        <v>0.1</v>
      </c>
      <c r="H4220" s="16" t="s">
        <v>130</v>
      </c>
      <c r="I4220" s="16" t="s">
        <v>100</v>
      </c>
      <c r="J4220" s="16" t="n">
        <v>3</v>
      </c>
      <c r="K4220" s="16" t="n">
        <v>4</v>
      </c>
      <c r="L4220" s="16" t="s">
        <v>41</v>
      </c>
      <c r="M4220" s="16" t="str">
        <f aca="false">IF(COUNTIF($A$2:A4220,A4220)&gt;1,"DUPLICATE","")</f>
        <v/>
      </c>
    </row>
    <row r="4221" customFormat="false" ht="15" hidden="false" customHeight="false" outlineLevel="0" collapsed="false">
      <c r="A4221" s="16" t="s">
        <v>5566</v>
      </c>
      <c r="B4221" s="16" t="s">
        <v>5549</v>
      </c>
      <c r="C4221" s="16" t="s">
        <v>662</v>
      </c>
      <c r="D4221" s="16" t="s">
        <v>219</v>
      </c>
      <c r="E4221" s="16" t="n">
        <v>1</v>
      </c>
      <c r="F4221" s="16" t="n">
        <v>1275</v>
      </c>
      <c r="G4221" s="16" t="n">
        <v>0.1</v>
      </c>
      <c r="H4221" s="16" t="s">
        <v>81</v>
      </c>
      <c r="I4221" s="16" t="s">
        <v>60</v>
      </c>
      <c r="J4221" s="16" t="n">
        <v>6</v>
      </c>
      <c r="K4221" s="16" t="n">
        <v>4</v>
      </c>
      <c r="L4221" s="16" t="s">
        <v>41</v>
      </c>
      <c r="M4221" s="16" t="str">
        <f aca="false">IF(COUNTIF($A$2:A4221,A4221)&gt;1,"DUPLICATE","")</f>
        <v/>
      </c>
    </row>
    <row r="4222" customFormat="false" ht="15" hidden="false" customHeight="false" outlineLevel="0" collapsed="false">
      <c r="A4222" s="16" t="s">
        <v>5567</v>
      </c>
      <c r="B4222" s="16" t="s">
        <v>5549</v>
      </c>
      <c r="C4222" s="16" t="s">
        <v>1363</v>
      </c>
      <c r="D4222" s="16" t="s">
        <v>74</v>
      </c>
      <c r="E4222" s="16" t="n">
        <v>1</v>
      </c>
      <c r="F4222" s="16" t="n">
        <v>18780</v>
      </c>
      <c r="G4222" s="16" t="n">
        <v>0.1</v>
      </c>
      <c r="H4222" s="16" t="s">
        <v>81</v>
      </c>
      <c r="I4222" s="16" t="s">
        <v>47</v>
      </c>
      <c r="J4222" s="16" t="n">
        <v>6</v>
      </c>
      <c r="K4222" s="16" t="n">
        <v>5</v>
      </c>
      <c r="L4222" s="16" t="s">
        <v>41</v>
      </c>
      <c r="M4222" s="16" t="str">
        <f aca="false">IF(COUNTIF($A$2:A4222,A4222)&gt;1,"DUPLICATE","")</f>
        <v/>
      </c>
    </row>
    <row r="4223" customFormat="false" ht="15" hidden="false" customHeight="false" outlineLevel="0" collapsed="false">
      <c r="A4223" s="16" t="s">
        <v>5568</v>
      </c>
      <c r="B4223" s="16" t="s">
        <v>5549</v>
      </c>
      <c r="C4223" s="16" t="s">
        <v>3799</v>
      </c>
      <c r="D4223" s="16" t="s">
        <v>126</v>
      </c>
      <c r="E4223" s="16" t="n">
        <v>2</v>
      </c>
      <c r="F4223" s="16" t="n">
        <v>410</v>
      </c>
      <c r="G4223" s="16" t="n">
        <v>0.2</v>
      </c>
      <c r="H4223" s="16" t="s">
        <v>70</v>
      </c>
      <c r="I4223" s="16" t="s">
        <v>123</v>
      </c>
      <c r="J4223" s="16" t="n">
        <v>6</v>
      </c>
      <c r="K4223" s="16" t="n">
        <v>3</v>
      </c>
      <c r="L4223" s="16" t="s">
        <v>57</v>
      </c>
      <c r="M4223" s="16" t="str">
        <f aca="false">IF(COUNTIF($A$2:A4223,A4223)&gt;1,"DUPLICATE","")</f>
        <v/>
      </c>
    </row>
    <row r="4224" customFormat="false" ht="15" hidden="false" customHeight="false" outlineLevel="0" collapsed="false">
      <c r="A4224" s="16" t="s">
        <v>5569</v>
      </c>
      <c r="B4224" s="16" t="s">
        <v>5549</v>
      </c>
      <c r="C4224" s="16" t="s">
        <v>2751</v>
      </c>
      <c r="D4224" s="16" t="s">
        <v>126</v>
      </c>
      <c r="E4224" s="16" t="n">
        <v>1</v>
      </c>
      <c r="F4224" s="16" t="n">
        <v>385</v>
      </c>
      <c r="G4224" s="16" t="n">
        <v>0.15</v>
      </c>
      <c r="H4224" s="16" t="s">
        <v>46</v>
      </c>
      <c r="I4224" s="16" t="s">
        <v>47</v>
      </c>
      <c r="J4224" s="16" t="n">
        <v>4</v>
      </c>
      <c r="K4224" s="16" t="n">
        <v>4</v>
      </c>
      <c r="L4224" s="16" t="s">
        <v>41</v>
      </c>
      <c r="M4224" s="16" t="str">
        <f aca="false">IF(COUNTIF($A$2:A4224,A4224)&gt;1,"DUPLICATE","")</f>
        <v/>
      </c>
    </row>
    <row r="4225" customFormat="false" ht="15" hidden="false" customHeight="false" outlineLevel="0" collapsed="false">
      <c r="A4225" s="16" t="s">
        <v>5570</v>
      </c>
      <c r="B4225" s="16" t="s">
        <v>5549</v>
      </c>
      <c r="C4225" s="16" t="s">
        <v>228</v>
      </c>
      <c r="D4225" s="16" t="s">
        <v>203</v>
      </c>
      <c r="E4225" s="16" t="n">
        <v>3</v>
      </c>
      <c r="F4225" s="16" t="n">
        <v>2387</v>
      </c>
      <c r="G4225" s="16" t="n">
        <v>0.2</v>
      </c>
      <c r="H4225" s="16" t="s">
        <v>46</v>
      </c>
      <c r="I4225" s="16" t="s">
        <v>60</v>
      </c>
      <c r="J4225" s="16" t="n">
        <v>4</v>
      </c>
      <c r="K4225" s="16" t="n">
        <v>4</v>
      </c>
      <c r="L4225" s="16" t="s">
        <v>41</v>
      </c>
      <c r="M4225" s="16" t="str">
        <f aca="false">IF(COUNTIF($A$2:A4225,A4225)&gt;1,"DUPLICATE","")</f>
        <v/>
      </c>
    </row>
    <row r="4226" customFormat="false" ht="15" hidden="false" customHeight="false" outlineLevel="0" collapsed="false">
      <c r="A4226" s="16" t="s">
        <v>5571</v>
      </c>
      <c r="B4226" s="16" t="s">
        <v>5549</v>
      </c>
      <c r="C4226" s="16" t="s">
        <v>505</v>
      </c>
      <c r="D4226" s="16" t="s">
        <v>179</v>
      </c>
      <c r="E4226" s="16" t="n">
        <v>2</v>
      </c>
      <c r="F4226" s="16" t="n">
        <v>2436</v>
      </c>
      <c r="G4226" s="16" t="n">
        <v>0.25</v>
      </c>
      <c r="H4226" s="16" t="s">
        <v>130</v>
      </c>
      <c r="I4226" s="16" t="s">
        <v>60</v>
      </c>
      <c r="J4226" s="16" t="n">
        <v>7</v>
      </c>
      <c r="K4226" s="16" t="n">
        <v>2</v>
      </c>
      <c r="L4226" s="16" t="s">
        <v>41</v>
      </c>
      <c r="M4226" s="16" t="str">
        <f aca="false">IF(COUNTIF($A$2:A4226,A4226)&gt;1,"DUPLICATE","")</f>
        <v/>
      </c>
    </row>
    <row r="4227" customFormat="false" ht="15" hidden="false" customHeight="false" outlineLevel="0" collapsed="false">
      <c r="A4227" s="16" t="s">
        <v>5572</v>
      </c>
      <c r="B4227" s="16" t="s">
        <v>5549</v>
      </c>
      <c r="C4227" s="16" t="s">
        <v>3214</v>
      </c>
      <c r="D4227" s="16" t="s">
        <v>149</v>
      </c>
      <c r="E4227" s="16" t="n">
        <v>1</v>
      </c>
      <c r="F4227" s="16" t="n">
        <v>1571</v>
      </c>
      <c r="G4227" s="16" t="n">
        <v>0.15</v>
      </c>
      <c r="H4227" s="16" t="s">
        <v>130</v>
      </c>
      <c r="I4227" s="16" t="s">
        <v>60</v>
      </c>
      <c r="J4227" s="16" t="n">
        <v>4</v>
      </c>
      <c r="K4227" s="16" t="n">
        <v>5</v>
      </c>
      <c r="L4227" s="16" t="s">
        <v>41</v>
      </c>
      <c r="M4227" s="16" t="str">
        <f aca="false">IF(COUNTIF($A$2:A4227,A4227)&gt;1,"DUPLICATE","")</f>
        <v/>
      </c>
    </row>
    <row r="4228" customFormat="false" ht="15" hidden="false" customHeight="false" outlineLevel="0" collapsed="false">
      <c r="A4228" s="16" t="s">
        <v>5573</v>
      </c>
      <c r="B4228" s="16" t="s">
        <v>5549</v>
      </c>
      <c r="C4228" s="16" t="s">
        <v>709</v>
      </c>
      <c r="D4228" s="16" t="s">
        <v>80</v>
      </c>
      <c r="E4228" s="16" t="n">
        <v>4</v>
      </c>
      <c r="F4228" s="16" t="n">
        <v>1572</v>
      </c>
      <c r="G4228" s="16" t="n">
        <v>0.2</v>
      </c>
      <c r="H4228" s="16" t="s">
        <v>112</v>
      </c>
      <c r="I4228" s="16" t="s">
        <v>100</v>
      </c>
      <c r="J4228" s="16" t="n">
        <v>4</v>
      </c>
      <c r="K4228" s="16" t="n">
        <v>3</v>
      </c>
      <c r="L4228" s="16" t="s">
        <v>57</v>
      </c>
      <c r="M4228" s="16" t="str">
        <f aca="false">IF(COUNTIF($A$2:A4228,A4228)&gt;1,"DUPLICATE","")</f>
        <v/>
      </c>
    </row>
    <row r="4229" customFormat="false" ht="15" hidden="false" customHeight="false" outlineLevel="0" collapsed="false">
      <c r="A4229" s="16" t="s">
        <v>5574</v>
      </c>
      <c r="B4229" s="16" t="s">
        <v>5549</v>
      </c>
      <c r="C4229" s="16" t="s">
        <v>925</v>
      </c>
      <c r="D4229" s="16" t="s">
        <v>95</v>
      </c>
      <c r="E4229" s="16" t="n">
        <v>2</v>
      </c>
      <c r="F4229" s="16" t="n">
        <v>1503</v>
      </c>
      <c r="G4229" s="16" t="n">
        <v>0.15</v>
      </c>
      <c r="H4229" s="16" t="s">
        <v>70</v>
      </c>
      <c r="I4229" s="16" t="s">
        <v>71</v>
      </c>
      <c r="J4229" s="16" t="n">
        <v>5</v>
      </c>
      <c r="K4229" s="16" t="n">
        <v>3</v>
      </c>
      <c r="L4229" s="16" t="s">
        <v>57</v>
      </c>
      <c r="M4229" s="16" t="str">
        <f aca="false">IF(COUNTIF($A$2:A4229,A4229)&gt;1,"DUPLICATE","")</f>
        <v/>
      </c>
    </row>
    <row r="4230" customFormat="false" ht="15" hidden="false" customHeight="false" outlineLevel="0" collapsed="false">
      <c r="A4230" s="16" t="s">
        <v>5575</v>
      </c>
      <c r="B4230" s="16" t="s">
        <v>5576</v>
      </c>
      <c r="C4230" s="16" t="s">
        <v>605</v>
      </c>
      <c r="D4230" s="16" t="s">
        <v>259</v>
      </c>
      <c r="E4230" s="16" t="n">
        <v>2</v>
      </c>
      <c r="F4230" s="16" t="n">
        <v>477</v>
      </c>
      <c r="G4230" s="16" t="n">
        <v>0.2</v>
      </c>
      <c r="H4230" s="16" t="s">
        <v>161</v>
      </c>
      <c r="I4230" s="16" t="s">
        <v>60</v>
      </c>
      <c r="J4230" s="16" t="n">
        <v>3</v>
      </c>
      <c r="K4230" s="16" t="n">
        <v>4</v>
      </c>
      <c r="L4230" s="16" t="s">
        <v>41</v>
      </c>
      <c r="M4230" s="16" t="str">
        <f aca="false">IF(COUNTIF($A$2:A4230,A4230)&gt;1,"DUPLICATE","")</f>
        <v/>
      </c>
    </row>
    <row r="4231" customFormat="false" ht="15" hidden="false" customHeight="false" outlineLevel="0" collapsed="false">
      <c r="A4231" s="16" t="s">
        <v>5577</v>
      </c>
      <c r="B4231" s="16" t="s">
        <v>5576</v>
      </c>
      <c r="C4231" s="16" t="s">
        <v>728</v>
      </c>
      <c r="D4231" s="16" t="s">
        <v>254</v>
      </c>
      <c r="E4231" s="16" t="n">
        <v>3</v>
      </c>
      <c r="F4231" s="16" t="n">
        <v>974</v>
      </c>
      <c r="G4231" s="16" t="n">
        <v>0.2</v>
      </c>
      <c r="H4231" s="16" t="s">
        <v>46</v>
      </c>
      <c r="I4231" s="16" t="s">
        <v>40</v>
      </c>
      <c r="J4231" s="16" t="n">
        <v>3</v>
      </c>
      <c r="K4231" s="16" t="n">
        <v>3</v>
      </c>
      <c r="L4231" s="16" t="s">
        <v>57</v>
      </c>
      <c r="M4231" s="16" t="str">
        <f aca="false">IF(COUNTIF($A$2:A4231,A4231)&gt;1,"DUPLICATE","")</f>
        <v/>
      </c>
    </row>
    <row r="4232" customFormat="false" ht="15" hidden="false" customHeight="false" outlineLevel="0" collapsed="false">
      <c r="A4232" s="16" t="s">
        <v>5578</v>
      </c>
      <c r="B4232" s="16" t="s">
        <v>5576</v>
      </c>
      <c r="C4232" s="16" t="s">
        <v>83</v>
      </c>
      <c r="D4232" s="16" t="s">
        <v>77</v>
      </c>
      <c r="E4232" s="16" t="n">
        <v>1</v>
      </c>
      <c r="F4232" s="16" t="n">
        <v>346</v>
      </c>
      <c r="G4232" s="16" t="n">
        <v>0.3</v>
      </c>
      <c r="H4232" s="16" t="s">
        <v>89</v>
      </c>
      <c r="I4232" s="16" t="s">
        <v>60</v>
      </c>
      <c r="J4232" s="16" t="n">
        <v>6</v>
      </c>
      <c r="K4232" s="16" t="n">
        <v>3</v>
      </c>
      <c r="L4232" s="16" t="s">
        <v>41</v>
      </c>
      <c r="M4232" s="16" t="str">
        <f aca="false">IF(COUNTIF($A$2:A4232,A4232)&gt;1,"DUPLICATE","")</f>
        <v/>
      </c>
    </row>
    <row r="4233" customFormat="false" ht="15" hidden="false" customHeight="false" outlineLevel="0" collapsed="false">
      <c r="A4233" s="16" t="s">
        <v>5579</v>
      </c>
      <c r="B4233" s="16" t="s">
        <v>5576</v>
      </c>
      <c r="C4233" s="16" t="s">
        <v>544</v>
      </c>
      <c r="D4233" s="16" t="s">
        <v>308</v>
      </c>
      <c r="E4233" s="16" t="n">
        <v>1</v>
      </c>
      <c r="F4233" s="16" t="n">
        <v>199</v>
      </c>
      <c r="G4233" s="16" t="n">
        <v>0.15</v>
      </c>
      <c r="H4233" s="16" t="s">
        <v>39</v>
      </c>
      <c r="I4233" s="16" t="s">
        <v>47</v>
      </c>
      <c r="J4233" s="16" t="n">
        <v>5</v>
      </c>
      <c r="K4233" s="16" t="n">
        <v>5</v>
      </c>
      <c r="L4233" s="16" t="s">
        <v>41</v>
      </c>
      <c r="M4233" s="16" t="str">
        <f aca="false">IF(COUNTIF($A$2:A4233,A4233)&gt;1,"DUPLICATE","")</f>
        <v/>
      </c>
    </row>
    <row r="4234" customFormat="false" ht="15" hidden="false" customHeight="false" outlineLevel="0" collapsed="false">
      <c r="A4234" s="16" t="s">
        <v>5580</v>
      </c>
      <c r="B4234" s="16" t="s">
        <v>5576</v>
      </c>
      <c r="C4234" s="16" t="s">
        <v>1983</v>
      </c>
      <c r="D4234" s="16" t="s">
        <v>142</v>
      </c>
      <c r="E4234" s="16" t="n">
        <v>2</v>
      </c>
      <c r="F4234" s="16" t="n">
        <v>601</v>
      </c>
      <c r="G4234" s="16" t="n">
        <v>0.25</v>
      </c>
      <c r="H4234" s="16" t="s">
        <v>81</v>
      </c>
      <c r="I4234" s="16" t="s">
        <v>60</v>
      </c>
      <c r="J4234" s="16" t="n">
        <v>5</v>
      </c>
      <c r="K4234" s="16" t="n">
        <v>4</v>
      </c>
      <c r="L4234" s="16" t="s">
        <v>41</v>
      </c>
      <c r="M4234" s="16" t="str">
        <f aca="false">IF(COUNTIF($A$2:A4234,A4234)&gt;1,"DUPLICATE","")</f>
        <v/>
      </c>
    </row>
    <row r="4235" customFormat="false" ht="15" hidden="false" customHeight="false" outlineLevel="0" collapsed="false">
      <c r="A4235" s="16" t="s">
        <v>5581</v>
      </c>
      <c r="B4235" s="16" t="s">
        <v>5576</v>
      </c>
      <c r="C4235" s="16" t="s">
        <v>1921</v>
      </c>
      <c r="D4235" s="16" t="s">
        <v>393</v>
      </c>
      <c r="E4235" s="16" t="n">
        <v>2</v>
      </c>
      <c r="F4235" s="16" t="n">
        <v>518</v>
      </c>
      <c r="G4235" s="16" t="n">
        <v>0.25</v>
      </c>
      <c r="H4235" s="16" t="s">
        <v>39</v>
      </c>
      <c r="I4235" s="16" t="s">
        <v>40</v>
      </c>
      <c r="J4235" s="16" t="n">
        <v>4</v>
      </c>
      <c r="K4235" s="16" t="n">
        <v>4</v>
      </c>
      <c r="L4235" s="16" t="s">
        <v>41</v>
      </c>
      <c r="M4235" s="16" t="str">
        <f aca="false">IF(COUNTIF($A$2:A4235,A4235)&gt;1,"DUPLICATE","")</f>
        <v/>
      </c>
    </row>
    <row r="4236" customFormat="false" ht="15" hidden="false" customHeight="false" outlineLevel="0" collapsed="false">
      <c r="A4236" s="16" t="s">
        <v>5582</v>
      </c>
      <c r="B4236" s="16" t="s">
        <v>5576</v>
      </c>
      <c r="C4236" s="16" t="s">
        <v>1068</v>
      </c>
      <c r="D4236" s="16" t="s">
        <v>211</v>
      </c>
      <c r="E4236" s="16" t="n">
        <v>1</v>
      </c>
      <c r="F4236" s="16" t="n">
        <v>1235</v>
      </c>
      <c r="G4236" s="16" t="n">
        <v>0.1</v>
      </c>
      <c r="H4236" s="16" t="s">
        <v>46</v>
      </c>
      <c r="I4236" s="16" t="s">
        <v>47</v>
      </c>
      <c r="J4236" s="16" t="n">
        <v>4</v>
      </c>
      <c r="K4236" s="16" t="n">
        <v>2</v>
      </c>
      <c r="L4236" s="16" t="s">
        <v>57</v>
      </c>
      <c r="M4236" s="16" t="str">
        <f aca="false">IF(COUNTIF($A$2:A4236,A4236)&gt;1,"DUPLICATE","")</f>
        <v/>
      </c>
    </row>
    <row r="4237" customFormat="false" ht="15" hidden="false" customHeight="false" outlineLevel="0" collapsed="false">
      <c r="A4237" s="16" t="s">
        <v>5583</v>
      </c>
      <c r="B4237" s="16" t="s">
        <v>5576</v>
      </c>
      <c r="C4237" s="16" t="s">
        <v>122</v>
      </c>
      <c r="D4237" s="16" t="s">
        <v>393</v>
      </c>
      <c r="E4237" s="16" t="n">
        <v>1</v>
      </c>
      <c r="F4237" s="16" t="n">
        <v>475</v>
      </c>
      <c r="G4237" s="16" t="n">
        <v>0.15</v>
      </c>
      <c r="H4237" s="16" t="s">
        <v>112</v>
      </c>
      <c r="I4237" s="16" t="s">
        <v>60</v>
      </c>
      <c r="J4237" s="16" t="n">
        <v>4</v>
      </c>
      <c r="K4237" s="16" t="n">
        <v>4</v>
      </c>
      <c r="L4237" s="16" t="s">
        <v>41</v>
      </c>
      <c r="M4237" s="16" t="str">
        <f aca="false">IF(COUNTIF($A$2:A4237,A4237)&gt;1,"DUPLICATE","")</f>
        <v/>
      </c>
    </row>
    <row r="4238" customFormat="false" ht="15" hidden="false" customHeight="false" outlineLevel="0" collapsed="false">
      <c r="A4238" s="16" t="s">
        <v>5584</v>
      </c>
      <c r="B4238" s="16" t="s">
        <v>5576</v>
      </c>
      <c r="C4238" s="16" t="s">
        <v>368</v>
      </c>
      <c r="D4238" s="16" t="s">
        <v>119</v>
      </c>
      <c r="E4238" s="16" t="n">
        <v>4</v>
      </c>
      <c r="F4238" s="16" t="n">
        <v>258</v>
      </c>
      <c r="G4238" s="16" t="n">
        <v>0.15</v>
      </c>
      <c r="H4238" s="16" t="s">
        <v>112</v>
      </c>
      <c r="I4238" s="16" t="s">
        <v>60</v>
      </c>
      <c r="J4238" s="16" t="n">
        <v>4</v>
      </c>
      <c r="K4238" s="16" t="n">
        <v>4</v>
      </c>
      <c r="L4238" s="16" t="s">
        <v>41</v>
      </c>
      <c r="M4238" s="16" t="str">
        <f aca="false">IF(COUNTIF($A$2:A4238,A4238)&gt;1,"DUPLICATE","")</f>
        <v/>
      </c>
    </row>
    <row r="4239" customFormat="false" ht="15" hidden="false" customHeight="false" outlineLevel="0" collapsed="false">
      <c r="A4239" s="16" t="s">
        <v>5585</v>
      </c>
      <c r="B4239" s="16" t="s">
        <v>5586</v>
      </c>
      <c r="C4239" s="16" t="s">
        <v>118</v>
      </c>
      <c r="D4239" s="16" t="s">
        <v>139</v>
      </c>
      <c r="E4239" s="16" t="n">
        <v>2</v>
      </c>
      <c r="F4239" s="16" t="n">
        <v>347</v>
      </c>
      <c r="G4239" s="16" t="n">
        <v>0.15</v>
      </c>
      <c r="H4239" s="16" t="s">
        <v>67</v>
      </c>
      <c r="I4239" s="16" t="s">
        <v>40</v>
      </c>
      <c r="J4239" s="16" t="n">
        <v>5</v>
      </c>
      <c r="K4239" s="16" t="n">
        <v>3</v>
      </c>
      <c r="L4239" s="16" t="s">
        <v>41</v>
      </c>
      <c r="M4239" s="16" t="str">
        <f aca="false">IF(COUNTIF($A$2:A4239,A4239)&gt;1,"DUPLICATE","")</f>
        <v/>
      </c>
    </row>
    <row r="4240" customFormat="false" ht="15" hidden="false" customHeight="false" outlineLevel="0" collapsed="false">
      <c r="A4240" s="16" t="s">
        <v>5587</v>
      </c>
      <c r="B4240" s="16" t="s">
        <v>5576</v>
      </c>
      <c r="C4240" s="16" t="s">
        <v>2984</v>
      </c>
      <c r="D4240" s="16" t="s">
        <v>393</v>
      </c>
      <c r="E4240" s="16" t="n">
        <v>1</v>
      </c>
      <c r="F4240" s="16" t="n">
        <v>514</v>
      </c>
      <c r="G4240" s="16" t="n">
        <v>0.15</v>
      </c>
      <c r="H4240" s="16" t="s">
        <v>81</v>
      </c>
      <c r="I4240" s="16" t="s">
        <v>100</v>
      </c>
      <c r="J4240" s="16" t="n">
        <v>5</v>
      </c>
      <c r="K4240" s="16" t="n">
        <v>2</v>
      </c>
      <c r="L4240" s="16" t="s">
        <v>57</v>
      </c>
      <c r="M4240" s="16" t="str">
        <f aca="false">IF(COUNTIF($A$2:A4240,A4240)&gt;1,"DUPLICATE","")</f>
        <v/>
      </c>
    </row>
    <row r="4241" customFormat="false" ht="15" hidden="false" customHeight="false" outlineLevel="0" collapsed="false">
      <c r="A4241" s="16" t="s">
        <v>5588</v>
      </c>
      <c r="B4241" s="16" t="s">
        <v>5576</v>
      </c>
      <c r="C4241" s="16" t="s">
        <v>3028</v>
      </c>
      <c r="D4241" s="16" t="s">
        <v>157</v>
      </c>
      <c r="E4241" s="16" t="n">
        <v>1</v>
      </c>
      <c r="F4241" s="16" t="n">
        <v>1105</v>
      </c>
      <c r="G4241" s="16" t="n">
        <v>0.1</v>
      </c>
      <c r="H4241" s="16" t="s">
        <v>112</v>
      </c>
      <c r="I4241" s="16" t="s">
        <v>60</v>
      </c>
      <c r="J4241" s="16" t="n">
        <v>3</v>
      </c>
      <c r="K4241" s="16" t="n">
        <v>5</v>
      </c>
      <c r="L4241" s="16" t="s">
        <v>41</v>
      </c>
      <c r="M4241" s="16" t="str">
        <f aca="false">IF(COUNTIF($A$2:A4241,A4241)&gt;1,"DUPLICATE","")</f>
        <v/>
      </c>
    </row>
    <row r="4242" customFormat="false" ht="15" hidden="false" customHeight="false" outlineLevel="0" collapsed="false">
      <c r="A4242" s="16" t="s">
        <v>5589</v>
      </c>
      <c r="B4242" s="16" t="s">
        <v>5576</v>
      </c>
      <c r="C4242" s="16" t="s">
        <v>122</v>
      </c>
      <c r="D4242" s="16" t="s">
        <v>203</v>
      </c>
      <c r="E4242" s="16" t="n">
        <v>2</v>
      </c>
      <c r="F4242" s="16" t="s">
        <v>5590</v>
      </c>
      <c r="G4242" s="16" t="n">
        <v>0.15</v>
      </c>
      <c r="H4242" s="16" t="s">
        <v>112</v>
      </c>
      <c r="I4242" s="16"/>
      <c r="J4242" s="16" t="n">
        <v>3</v>
      </c>
      <c r="K4242" s="16" t="n">
        <v>5</v>
      </c>
      <c r="L4242" s="16" t="s">
        <v>41</v>
      </c>
      <c r="M4242" s="16" t="str">
        <f aca="false">IF(COUNTIF($A$2:A4242,A4242)&gt;1,"DUPLICATE","")</f>
        <v/>
      </c>
    </row>
    <row r="4243" customFormat="false" ht="15" hidden="false" customHeight="false" outlineLevel="0" collapsed="false">
      <c r="A4243" s="16" t="s">
        <v>5591</v>
      </c>
      <c r="B4243" s="16" t="s">
        <v>5576</v>
      </c>
      <c r="C4243" s="16" t="s">
        <v>881</v>
      </c>
      <c r="D4243" s="16" t="s">
        <v>232</v>
      </c>
      <c r="E4243" s="16" t="n">
        <v>1</v>
      </c>
      <c r="F4243" s="16" t="n">
        <v>1936</v>
      </c>
      <c r="G4243" s="16" t="n">
        <v>0.15</v>
      </c>
      <c r="H4243" s="16" t="s">
        <v>67</v>
      </c>
      <c r="I4243" s="16" t="s">
        <v>71</v>
      </c>
      <c r="J4243" s="16" t="n">
        <v>4</v>
      </c>
      <c r="K4243" s="16" t="n">
        <v>4</v>
      </c>
      <c r="L4243" s="16" t="s">
        <v>41</v>
      </c>
      <c r="M4243" s="16" t="str">
        <f aca="false">IF(COUNTIF($A$2:A4243,A4243)&gt;1,"DUPLICATE","")</f>
        <v/>
      </c>
    </row>
    <row r="4244" customFormat="false" ht="15" hidden="false" customHeight="false" outlineLevel="0" collapsed="false">
      <c r="A4244" s="16" t="s">
        <v>5592</v>
      </c>
      <c r="B4244" s="16" t="s">
        <v>5576</v>
      </c>
      <c r="C4244" s="16" t="s">
        <v>1436</v>
      </c>
      <c r="D4244" s="16" t="s">
        <v>115</v>
      </c>
      <c r="E4244" s="16" t="n">
        <v>3</v>
      </c>
      <c r="F4244" s="16" t="n">
        <v>303</v>
      </c>
      <c r="G4244" s="16" t="n">
        <v>0.15</v>
      </c>
      <c r="H4244" s="16" t="s">
        <v>208</v>
      </c>
      <c r="I4244" s="16" t="s">
        <v>100</v>
      </c>
      <c r="J4244" s="16" t="n">
        <v>7</v>
      </c>
      <c r="K4244" s="16" t="n">
        <v>4</v>
      </c>
      <c r="L4244" s="16" t="s">
        <v>41</v>
      </c>
      <c r="M4244" s="16" t="str">
        <f aca="false">IF(COUNTIF($A$2:A4244,A4244)&gt;1,"DUPLICATE","")</f>
        <v/>
      </c>
    </row>
    <row r="4245" customFormat="false" ht="15" hidden="false" customHeight="false" outlineLevel="0" collapsed="false">
      <c r="A4245" s="16" t="s">
        <v>5593</v>
      </c>
      <c r="B4245" s="16" t="s">
        <v>5576</v>
      </c>
      <c r="C4245" s="16" t="s">
        <v>772</v>
      </c>
      <c r="D4245" s="16" t="s">
        <v>211</v>
      </c>
      <c r="E4245" s="16" t="n">
        <v>2</v>
      </c>
      <c r="F4245" s="16" t="n">
        <v>1255</v>
      </c>
      <c r="G4245" s="16" t="n">
        <v>0.1</v>
      </c>
      <c r="H4245" s="16" t="s">
        <v>120</v>
      </c>
      <c r="I4245" s="16" t="s">
        <v>60</v>
      </c>
      <c r="J4245" s="16" t="n">
        <v>3</v>
      </c>
      <c r="K4245" s="16" t="n">
        <v>3</v>
      </c>
      <c r="L4245" s="16" t="s">
        <v>57</v>
      </c>
      <c r="M4245" s="16" t="str">
        <f aca="false">IF(COUNTIF($A$2:A4245,A4245)&gt;1,"DUPLICATE","")</f>
        <v/>
      </c>
    </row>
    <row r="4246" customFormat="false" ht="15" hidden="false" customHeight="false" outlineLevel="0" collapsed="false">
      <c r="A4246" s="16" t="s">
        <v>5594</v>
      </c>
      <c r="B4246" s="16" t="s">
        <v>5576</v>
      </c>
      <c r="C4246" s="16" t="s">
        <v>1108</v>
      </c>
      <c r="D4246" s="16" t="s">
        <v>396</v>
      </c>
      <c r="E4246" s="16" t="n">
        <v>2</v>
      </c>
      <c r="F4246" s="16" t="n">
        <v>5462</v>
      </c>
      <c r="G4246" s="16" t="n">
        <v>0.2</v>
      </c>
      <c r="H4246" s="16" t="s">
        <v>70</v>
      </c>
      <c r="I4246" s="16" t="s">
        <v>60</v>
      </c>
      <c r="J4246" s="16" t="n">
        <v>9</v>
      </c>
      <c r="K4246" s="16" t="n">
        <v>3</v>
      </c>
      <c r="L4246" s="16" t="s">
        <v>41</v>
      </c>
      <c r="M4246" s="16" t="str">
        <f aca="false">IF(COUNTIF($A$2:A4246,A4246)&gt;1,"DUPLICATE","")</f>
        <v/>
      </c>
    </row>
    <row r="4247" customFormat="false" ht="15" hidden="false" customHeight="false" outlineLevel="0" collapsed="false">
      <c r="A4247" s="16" t="s">
        <v>5595</v>
      </c>
      <c r="B4247" s="16" t="s">
        <v>5576</v>
      </c>
      <c r="C4247" s="16" t="s">
        <v>2730</v>
      </c>
      <c r="D4247" s="16" t="s">
        <v>184</v>
      </c>
      <c r="E4247" s="16" t="n">
        <v>3</v>
      </c>
      <c r="F4247" s="16" t="n">
        <v>1283</v>
      </c>
      <c r="G4247" s="16" t="n">
        <v>0.15</v>
      </c>
      <c r="H4247" s="16" t="s">
        <v>130</v>
      </c>
      <c r="I4247" s="16" t="s">
        <v>40</v>
      </c>
      <c r="J4247" s="16" t="n">
        <v>3</v>
      </c>
      <c r="K4247" s="16" t="n">
        <v>4</v>
      </c>
      <c r="L4247" s="16" t="s">
        <v>57</v>
      </c>
      <c r="M4247" s="16" t="str">
        <f aca="false">IF(COUNTIF($A$2:A4247,A4247)&gt;1,"DUPLICATE","")</f>
        <v/>
      </c>
    </row>
    <row r="4248" customFormat="false" ht="15" hidden="false" customHeight="false" outlineLevel="0" collapsed="false">
      <c r="A4248" s="16" t="s">
        <v>5596</v>
      </c>
      <c r="B4248" s="16" t="s">
        <v>5586</v>
      </c>
      <c r="C4248" s="16" t="s">
        <v>587</v>
      </c>
      <c r="D4248" s="16" t="s">
        <v>88</v>
      </c>
      <c r="E4248" s="16" t="n">
        <v>1</v>
      </c>
      <c r="F4248" s="16" t="s">
        <v>5597</v>
      </c>
      <c r="G4248" s="16" t="n">
        <v>0.1</v>
      </c>
      <c r="H4248" s="16" t="s">
        <v>112</v>
      </c>
      <c r="I4248" s="16" t="s">
        <v>47</v>
      </c>
      <c r="J4248" s="16" t="n">
        <v>4</v>
      </c>
      <c r="K4248" s="16" t="n">
        <v>3</v>
      </c>
      <c r="L4248" s="16" t="s">
        <v>57</v>
      </c>
      <c r="M4248" s="16" t="str">
        <f aca="false">IF(COUNTIF($A$2:A4248,A4248)&gt;1,"DUPLICATE","")</f>
        <v/>
      </c>
    </row>
    <row r="4249" customFormat="false" ht="15" hidden="false" customHeight="false" outlineLevel="0" collapsed="false">
      <c r="A4249" s="16" t="s">
        <v>5596</v>
      </c>
      <c r="B4249" s="16" t="s">
        <v>5586</v>
      </c>
      <c r="C4249" s="16" t="s">
        <v>587</v>
      </c>
      <c r="D4249" s="16" t="s">
        <v>88</v>
      </c>
      <c r="E4249" s="16" t="n">
        <v>1</v>
      </c>
      <c r="F4249" s="16" t="s">
        <v>5597</v>
      </c>
      <c r="G4249" s="16" t="n">
        <v>0.1</v>
      </c>
      <c r="H4249" s="16" t="s">
        <v>112</v>
      </c>
      <c r="I4249" s="16" t="s">
        <v>47</v>
      </c>
      <c r="J4249" s="16" t="n">
        <v>4</v>
      </c>
      <c r="K4249" s="16" t="n">
        <v>3</v>
      </c>
      <c r="L4249" s="16" t="s">
        <v>57</v>
      </c>
      <c r="M4249" s="16" t="str">
        <f aca="false">IF(COUNTIF($A$2:A4249,A4249)&gt;1,"DUPLICATE","")</f>
        <v>DUPLICATE</v>
      </c>
    </row>
    <row r="4250" customFormat="false" ht="15" hidden="false" customHeight="false" outlineLevel="0" collapsed="false">
      <c r="A4250" s="16" t="s">
        <v>5598</v>
      </c>
      <c r="B4250" s="16" t="s">
        <v>5576</v>
      </c>
      <c r="C4250" s="16" t="s">
        <v>936</v>
      </c>
      <c r="D4250" s="16" t="s">
        <v>146</v>
      </c>
      <c r="E4250" s="16" t="n">
        <v>3</v>
      </c>
      <c r="F4250" s="16" t="n">
        <v>449</v>
      </c>
      <c r="G4250" s="16" t="n">
        <v>0.15</v>
      </c>
      <c r="H4250" s="16" t="s">
        <v>130</v>
      </c>
      <c r="I4250" s="16" t="s">
        <v>40</v>
      </c>
      <c r="J4250" s="16" t="n">
        <v>4</v>
      </c>
      <c r="K4250" s="16" t="n">
        <v>5</v>
      </c>
      <c r="L4250" s="16" t="s">
        <v>41</v>
      </c>
      <c r="M4250" s="16" t="str">
        <f aca="false">IF(COUNTIF($A$2:A4250,A4250)&gt;1,"DUPLICATE","")</f>
        <v/>
      </c>
    </row>
    <row r="4251" customFormat="false" ht="15" hidden="false" customHeight="false" outlineLevel="0" collapsed="false">
      <c r="A4251" s="16" t="s">
        <v>5599</v>
      </c>
      <c r="B4251" s="16" t="s">
        <v>5600</v>
      </c>
      <c r="C4251" s="16" t="s">
        <v>2420</v>
      </c>
      <c r="D4251" s="16" t="s">
        <v>222</v>
      </c>
      <c r="E4251" s="16" t="n">
        <v>2</v>
      </c>
      <c r="F4251" s="16" t="n">
        <v>1857</v>
      </c>
      <c r="G4251" s="16" t="n">
        <v>0.3</v>
      </c>
      <c r="H4251" s="16" t="s">
        <v>70</v>
      </c>
      <c r="I4251" s="16" t="s">
        <v>71</v>
      </c>
      <c r="J4251" s="16" t="n">
        <v>7</v>
      </c>
      <c r="K4251" s="16" t="n">
        <v>2</v>
      </c>
      <c r="L4251" s="16" t="s">
        <v>57</v>
      </c>
      <c r="M4251" s="16" t="str">
        <f aca="false">IF(COUNTIF($A$2:A4251,A4251)&gt;1,"DUPLICATE","")</f>
        <v/>
      </c>
    </row>
    <row r="4252" customFormat="false" ht="15" hidden="false" customHeight="false" outlineLevel="0" collapsed="false">
      <c r="A4252" s="16" t="s">
        <v>5601</v>
      </c>
      <c r="B4252" s="16" t="s">
        <v>5600</v>
      </c>
      <c r="C4252" s="16" t="s">
        <v>1271</v>
      </c>
      <c r="D4252" s="16" t="s">
        <v>129</v>
      </c>
      <c r="E4252" s="16" t="n">
        <v>1</v>
      </c>
      <c r="F4252" s="16" t="n">
        <v>627</v>
      </c>
      <c r="G4252" s="16" t="n">
        <v>0.2</v>
      </c>
      <c r="H4252" s="16" t="s">
        <v>130</v>
      </c>
      <c r="I4252" s="16" t="s">
        <v>71</v>
      </c>
      <c r="J4252" s="16" t="n">
        <v>4</v>
      </c>
      <c r="K4252" s="16"/>
      <c r="L4252" s="16" t="s">
        <v>41</v>
      </c>
      <c r="M4252" s="16" t="str">
        <f aca="false">IF(COUNTIF($A$2:A4252,A4252)&gt;1,"DUPLICATE","")</f>
        <v/>
      </c>
    </row>
    <row r="4253" customFormat="false" ht="15" hidden="false" customHeight="false" outlineLevel="0" collapsed="false">
      <c r="A4253" s="16" t="s">
        <v>5602</v>
      </c>
      <c r="B4253" s="16" t="s">
        <v>5600</v>
      </c>
      <c r="C4253" s="16" t="s">
        <v>370</v>
      </c>
      <c r="D4253" s="16" t="s">
        <v>203</v>
      </c>
      <c r="E4253" s="16" t="n">
        <v>1</v>
      </c>
      <c r="F4253" s="16" t="n">
        <v>2584</v>
      </c>
      <c r="G4253" s="16" t="n">
        <v>0.2</v>
      </c>
      <c r="H4253" s="16" t="s">
        <v>130</v>
      </c>
      <c r="I4253" s="16" t="s">
        <v>60</v>
      </c>
      <c r="J4253" s="16" t="n">
        <v>8</v>
      </c>
      <c r="K4253" s="16" t="n">
        <v>3</v>
      </c>
      <c r="L4253" s="16" t="s">
        <v>41</v>
      </c>
      <c r="M4253" s="16" t="str">
        <f aca="false">IF(COUNTIF($A$2:A4253,A4253)&gt;1,"DUPLICATE","")</f>
        <v/>
      </c>
    </row>
    <row r="4254" customFormat="false" ht="15" hidden="false" customHeight="false" outlineLevel="0" collapsed="false">
      <c r="A4254" s="16" t="s">
        <v>5603</v>
      </c>
      <c r="B4254" s="16" t="s">
        <v>5600</v>
      </c>
      <c r="C4254" s="16" t="s">
        <v>198</v>
      </c>
      <c r="D4254" s="16" t="s">
        <v>170</v>
      </c>
      <c r="E4254" s="16" t="n">
        <v>2</v>
      </c>
      <c r="F4254" s="16" t="n">
        <v>3413</v>
      </c>
      <c r="G4254" s="16" t="n">
        <v>0.4</v>
      </c>
      <c r="H4254" s="16" t="s">
        <v>527</v>
      </c>
      <c r="I4254" s="16" t="s">
        <v>60</v>
      </c>
      <c r="J4254" s="16" t="n">
        <v>3</v>
      </c>
      <c r="K4254" s="16" t="n">
        <v>5</v>
      </c>
      <c r="L4254" s="16" t="s">
        <v>41</v>
      </c>
      <c r="M4254" s="16" t="str">
        <f aca="false">IF(COUNTIF($A$2:A4254,A4254)&gt;1,"DUPLICATE","")</f>
        <v/>
      </c>
    </row>
    <row r="4255" customFormat="false" ht="15" hidden="false" customHeight="false" outlineLevel="0" collapsed="false">
      <c r="A4255" s="16" t="s">
        <v>5604</v>
      </c>
      <c r="B4255" s="16" t="s">
        <v>5600</v>
      </c>
      <c r="C4255" s="16" t="s">
        <v>359</v>
      </c>
      <c r="D4255" s="16" t="s">
        <v>88</v>
      </c>
      <c r="E4255" s="16" t="n">
        <v>2</v>
      </c>
      <c r="F4255" s="16" t="n">
        <v>3076</v>
      </c>
      <c r="G4255" s="16" t="n">
        <v>0.1</v>
      </c>
      <c r="H4255" s="16" t="s">
        <v>39</v>
      </c>
      <c r="I4255" s="16" t="s">
        <v>40</v>
      </c>
      <c r="J4255" s="16" t="n">
        <v>6</v>
      </c>
      <c r="K4255" s="16" t="n">
        <v>3</v>
      </c>
      <c r="L4255" s="16" t="s">
        <v>41</v>
      </c>
      <c r="M4255" s="16" t="str">
        <f aca="false">IF(COUNTIF($A$2:A4255,A4255)&gt;1,"DUPLICATE","")</f>
        <v/>
      </c>
    </row>
    <row r="4256" customFormat="false" ht="15" hidden="false" customHeight="false" outlineLevel="0" collapsed="false">
      <c r="A4256" s="16" t="s">
        <v>5605</v>
      </c>
      <c r="B4256" s="16" t="s">
        <v>5600</v>
      </c>
      <c r="C4256" s="16" t="s">
        <v>1066</v>
      </c>
      <c r="D4256" s="16" t="s">
        <v>51</v>
      </c>
      <c r="E4256" s="16" t="n">
        <v>4</v>
      </c>
      <c r="F4256" s="16" t="n">
        <v>2319</v>
      </c>
      <c r="G4256" s="16" t="n">
        <v>0.15</v>
      </c>
      <c r="H4256" s="16" t="s">
        <v>39</v>
      </c>
      <c r="I4256" s="16" t="s">
        <v>71</v>
      </c>
      <c r="J4256" s="16" t="n">
        <v>3</v>
      </c>
      <c r="K4256" s="16" t="n">
        <v>4</v>
      </c>
      <c r="L4256" s="16" t="s">
        <v>41</v>
      </c>
      <c r="M4256" s="16" t="str">
        <f aca="false">IF(COUNTIF($A$2:A4256,A4256)&gt;1,"DUPLICATE","")</f>
        <v/>
      </c>
    </row>
    <row r="4257" customFormat="false" ht="15" hidden="false" customHeight="false" outlineLevel="0" collapsed="false">
      <c r="A4257" s="16" t="s">
        <v>5606</v>
      </c>
      <c r="B4257" s="16" t="s">
        <v>5600</v>
      </c>
      <c r="C4257" s="16" t="s">
        <v>114</v>
      </c>
      <c r="D4257" s="16" t="s">
        <v>55</v>
      </c>
      <c r="E4257" s="16" t="n">
        <v>2</v>
      </c>
      <c r="F4257" s="16" t="n">
        <v>2026</v>
      </c>
      <c r="G4257" s="16" t="n">
        <v>0.2</v>
      </c>
      <c r="H4257" s="16" t="s">
        <v>130</v>
      </c>
      <c r="I4257" s="16" t="s">
        <v>60</v>
      </c>
      <c r="J4257" s="16" t="n">
        <v>6</v>
      </c>
      <c r="K4257" s="16" t="n">
        <v>4</v>
      </c>
      <c r="L4257" s="16" t="s">
        <v>41</v>
      </c>
      <c r="M4257" s="16" t="str">
        <f aca="false">IF(COUNTIF($A$2:A4257,A4257)&gt;1,"DUPLICATE","")</f>
        <v/>
      </c>
    </row>
    <row r="4258" customFormat="false" ht="15" hidden="false" customHeight="false" outlineLevel="0" collapsed="false">
      <c r="A4258" s="16" t="s">
        <v>5607</v>
      </c>
      <c r="B4258" s="16" t="s">
        <v>5600</v>
      </c>
      <c r="C4258" s="16" t="s">
        <v>982</v>
      </c>
      <c r="D4258" s="16" t="s">
        <v>139</v>
      </c>
      <c r="E4258" s="16" t="n">
        <v>4</v>
      </c>
      <c r="F4258" s="16" t="n">
        <v>336</v>
      </c>
      <c r="G4258" s="16" t="n">
        <v>0.4</v>
      </c>
      <c r="H4258" s="16" t="s">
        <v>67</v>
      </c>
      <c r="I4258" s="16" t="s">
        <v>71</v>
      </c>
      <c r="J4258" s="16" t="n">
        <v>5</v>
      </c>
      <c r="K4258" s="16" t="n">
        <v>4</v>
      </c>
      <c r="L4258" s="16" t="s">
        <v>41</v>
      </c>
      <c r="M4258" s="16" t="str">
        <f aca="false">IF(COUNTIF($A$2:A4258,A4258)&gt;1,"DUPLICATE","")</f>
        <v/>
      </c>
    </row>
    <row r="4259" customFormat="false" ht="15" hidden="false" customHeight="false" outlineLevel="0" collapsed="false">
      <c r="A4259" s="16" t="s">
        <v>5608</v>
      </c>
      <c r="B4259" s="16" t="s">
        <v>5600</v>
      </c>
      <c r="C4259" s="16" t="s">
        <v>1276</v>
      </c>
      <c r="D4259" s="16" t="s">
        <v>173</v>
      </c>
      <c r="E4259" s="16" t="n">
        <v>1</v>
      </c>
      <c r="F4259" s="16" t="n">
        <v>1257</v>
      </c>
      <c r="G4259" s="16" t="n">
        <v>0.15</v>
      </c>
      <c r="H4259" s="16" t="s">
        <v>56</v>
      </c>
      <c r="I4259" s="16" t="s">
        <v>47</v>
      </c>
      <c r="J4259" s="16" t="n">
        <v>5</v>
      </c>
      <c r="K4259" s="16" t="n">
        <v>3</v>
      </c>
      <c r="L4259" s="16" t="s">
        <v>57</v>
      </c>
      <c r="M4259" s="16" t="str">
        <f aca="false">IF(COUNTIF($A$2:A4259,A4259)&gt;1,"DUPLICATE","")</f>
        <v/>
      </c>
    </row>
    <row r="4260" customFormat="false" ht="15" hidden="false" customHeight="false" outlineLevel="0" collapsed="false">
      <c r="A4260" s="16" t="s">
        <v>5609</v>
      </c>
      <c r="B4260" s="16" t="s">
        <v>5600</v>
      </c>
      <c r="C4260" s="16" t="s">
        <v>284</v>
      </c>
      <c r="D4260" s="16" t="s">
        <v>291</v>
      </c>
      <c r="E4260" s="16" t="n">
        <v>2</v>
      </c>
      <c r="F4260" s="16" t="n">
        <v>1249</v>
      </c>
      <c r="G4260" s="16" t="n">
        <v>0.15</v>
      </c>
      <c r="H4260" s="16" t="s">
        <v>112</v>
      </c>
      <c r="I4260" s="16" t="s">
        <v>40</v>
      </c>
      <c r="J4260" s="16" t="n">
        <v>3</v>
      </c>
      <c r="K4260" s="16" t="n">
        <v>4</v>
      </c>
      <c r="L4260" s="16" t="s">
        <v>41</v>
      </c>
      <c r="M4260" s="16" t="str">
        <f aca="false">IF(COUNTIF($A$2:A4260,A4260)&gt;1,"DUPLICATE","")</f>
        <v/>
      </c>
    </row>
    <row r="4261" customFormat="false" ht="15" hidden="false" customHeight="false" outlineLevel="0" collapsed="false">
      <c r="A4261" s="16" t="s">
        <v>5610</v>
      </c>
      <c r="B4261" s="16" t="s">
        <v>5600</v>
      </c>
      <c r="C4261" s="16" t="s">
        <v>374</v>
      </c>
      <c r="D4261" s="16" t="s">
        <v>396</v>
      </c>
      <c r="E4261" s="16" t="n">
        <v>4</v>
      </c>
      <c r="F4261" s="16" t="n">
        <v>5325</v>
      </c>
      <c r="G4261" s="16" t="n">
        <v>0.25</v>
      </c>
      <c r="H4261" s="16" t="s">
        <v>112</v>
      </c>
      <c r="I4261" s="16" t="s">
        <v>71</v>
      </c>
      <c r="J4261" s="16" t="n">
        <v>5</v>
      </c>
      <c r="K4261" s="16" t="n">
        <v>3</v>
      </c>
      <c r="L4261" s="16" t="s">
        <v>41</v>
      </c>
      <c r="M4261" s="16" t="str">
        <f aca="false">IF(COUNTIF($A$2:A4261,A4261)&gt;1,"DUPLICATE","")</f>
        <v/>
      </c>
    </row>
    <row r="4262" customFormat="false" ht="15" hidden="false" customHeight="false" outlineLevel="0" collapsed="false">
      <c r="A4262" s="16" t="s">
        <v>5611</v>
      </c>
      <c r="B4262" s="16" t="s">
        <v>5600</v>
      </c>
      <c r="C4262" s="16" t="s">
        <v>730</v>
      </c>
      <c r="D4262" s="16" t="s">
        <v>191</v>
      </c>
      <c r="E4262" s="16" t="n">
        <v>1</v>
      </c>
      <c r="F4262" s="16" t="n">
        <v>408</v>
      </c>
      <c r="G4262" s="16" t="n">
        <v>0.1</v>
      </c>
      <c r="H4262" s="16" t="s">
        <v>89</v>
      </c>
      <c r="I4262" s="16" t="s">
        <v>71</v>
      </c>
      <c r="J4262" s="16" t="n">
        <v>3</v>
      </c>
      <c r="K4262" s="16" t="n">
        <v>4</v>
      </c>
      <c r="L4262" s="16" t="s">
        <v>41</v>
      </c>
      <c r="M4262" s="16" t="str">
        <f aca="false">IF(COUNTIF($A$2:A4262,A4262)&gt;1,"DUPLICATE","")</f>
        <v/>
      </c>
    </row>
    <row r="4263" customFormat="false" ht="15" hidden="false" customHeight="false" outlineLevel="0" collapsed="false">
      <c r="A4263" s="16" t="s">
        <v>5612</v>
      </c>
      <c r="B4263" s="16" t="s">
        <v>5600</v>
      </c>
      <c r="C4263" s="16" t="s">
        <v>997</v>
      </c>
      <c r="D4263" s="16" t="s">
        <v>254</v>
      </c>
      <c r="E4263" s="16" t="n">
        <v>3</v>
      </c>
      <c r="F4263" s="16" t="n">
        <v>964</v>
      </c>
      <c r="G4263" s="16" t="n">
        <v>0.25</v>
      </c>
      <c r="H4263" s="16" t="s">
        <v>130</v>
      </c>
      <c r="I4263" s="16" t="s">
        <v>71</v>
      </c>
      <c r="J4263" s="16" t="n">
        <v>3</v>
      </c>
      <c r="K4263" s="16" t="n">
        <v>3</v>
      </c>
      <c r="L4263" s="16" t="s">
        <v>41</v>
      </c>
      <c r="M4263" s="16" t="str">
        <f aca="false">IF(COUNTIF($A$2:A4263,A4263)&gt;1,"DUPLICATE","")</f>
        <v/>
      </c>
    </row>
    <row r="4264" customFormat="false" ht="15" hidden="false" customHeight="false" outlineLevel="0" collapsed="false">
      <c r="A4264" s="16" t="s">
        <v>5613</v>
      </c>
      <c r="B4264" s="16" t="s">
        <v>5600</v>
      </c>
      <c r="C4264" s="16" t="s">
        <v>1857</v>
      </c>
      <c r="D4264" s="16" t="s">
        <v>149</v>
      </c>
      <c r="E4264" s="16" t="n">
        <v>3</v>
      </c>
      <c r="F4264" s="16" t="n">
        <v>1542</v>
      </c>
      <c r="G4264" s="16" t="n">
        <v>0.1</v>
      </c>
      <c r="H4264" s="16" t="s">
        <v>39</v>
      </c>
      <c r="I4264" s="16" t="s">
        <v>71</v>
      </c>
      <c r="J4264" s="16" t="n">
        <v>3</v>
      </c>
      <c r="K4264" s="16" t="n">
        <v>5</v>
      </c>
      <c r="L4264" s="16" t="s">
        <v>41</v>
      </c>
      <c r="M4264" s="16" t="str">
        <f aca="false">IF(COUNTIF($A$2:A4264,A4264)&gt;1,"DUPLICATE","")</f>
        <v/>
      </c>
    </row>
    <row r="4265" customFormat="false" ht="15" hidden="false" customHeight="false" outlineLevel="0" collapsed="false">
      <c r="A4265" s="16" t="s">
        <v>5614</v>
      </c>
      <c r="B4265" s="16" t="s">
        <v>5600</v>
      </c>
      <c r="C4265" s="16" t="s">
        <v>485</v>
      </c>
      <c r="D4265" s="16" t="s">
        <v>88</v>
      </c>
      <c r="E4265" s="16" t="n">
        <v>2</v>
      </c>
      <c r="F4265" s="16" t="n">
        <v>3040</v>
      </c>
      <c r="G4265" s="16" t="n">
        <v>0.25</v>
      </c>
      <c r="H4265" s="16" t="s">
        <v>81</v>
      </c>
      <c r="I4265" s="16" t="s">
        <v>71</v>
      </c>
      <c r="J4265" s="16" t="n">
        <v>4</v>
      </c>
      <c r="K4265" s="16" t="n">
        <v>5</v>
      </c>
      <c r="L4265" s="16" t="s">
        <v>41</v>
      </c>
      <c r="M4265" s="16" t="str">
        <f aca="false">IF(COUNTIF($A$2:A4265,A4265)&gt;1,"DUPLICATE","")</f>
        <v/>
      </c>
    </row>
    <row r="4266" customFormat="false" ht="15" hidden="false" customHeight="false" outlineLevel="0" collapsed="false">
      <c r="A4266" s="16" t="s">
        <v>5615</v>
      </c>
      <c r="B4266" s="16" t="s">
        <v>5600</v>
      </c>
      <c r="C4266" s="16" t="s">
        <v>193</v>
      </c>
      <c r="D4266" s="16" t="s">
        <v>385</v>
      </c>
      <c r="E4266" s="16" t="n">
        <v>1</v>
      </c>
      <c r="F4266" s="16" t="n">
        <v>304</v>
      </c>
      <c r="G4266" s="16" t="n">
        <v>0.1</v>
      </c>
      <c r="H4266" s="16" t="s">
        <v>39</v>
      </c>
      <c r="I4266" s="16" t="s">
        <v>60</v>
      </c>
      <c r="J4266" s="16" t="n">
        <v>4</v>
      </c>
      <c r="K4266" s="16" t="n">
        <v>4</v>
      </c>
      <c r="L4266" s="16" t="s">
        <v>41</v>
      </c>
      <c r="M4266" s="16" t="str">
        <f aca="false">IF(COUNTIF($A$2:A4266,A4266)&gt;1,"DUPLICATE","")</f>
        <v/>
      </c>
    </row>
    <row r="4267" customFormat="false" ht="15" hidden="false" customHeight="false" outlineLevel="0" collapsed="false">
      <c r="A4267" s="16" t="s">
        <v>5616</v>
      </c>
      <c r="B4267" s="16" t="s">
        <v>5600</v>
      </c>
      <c r="C4267" s="16" t="s">
        <v>706</v>
      </c>
      <c r="D4267" s="16" t="s">
        <v>105</v>
      </c>
      <c r="E4267" s="16" t="n">
        <v>3</v>
      </c>
      <c r="F4267" s="16" t="n">
        <v>401</v>
      </c>
      <c r="G4267" s="16" t="n">
        <v>0.2</v>
      </c>
      <c r="H4267" s="16" t="s">
        <v>39</v>
      </c>
      <c r="I4267" s="16" t="s">
        <v>71</v>
      </c>
      <c r="J4267" s="16" t="n">
        <v>4</v>
      </c>
      <c r="K4267" s="16" t="n">
        <v>4</v>
      </c>
      <c r="L4267" s="16" t="s">
        <v>41</v>
      </c>
      <c r="M4267" s="16" t="str">
        <f aca="false">IF(COUNTIF($A$2:A4267,A4267)&gt;1,"DUPLICATE","")</f>
        <v/>
      </c>
    </row>
    <row r="4268" customFormat="false" ht="15" hidden="false" customHeight="false" outlineLevel="0" collapsed="false">
      <c r="A4268" s="16" t="s">
        <v>5617</v>
      </c>
      <c r="B4268" s="16" t="s">
        <v>5600</v>
      </c>
      <c r="C4268" s="16" t="s">
        <v>570</v>
      </c>
      <c r="D4268" s="16" t="s">
        <v>396</v>
      </c>
      <c r="E4268" s="16" t="n">
        <v>3</v>
      </c>
      <c r="F4268" s="16" t="n">
        <v>5250</v>
      </c>
      <c r="G4268" s="16" t="n">
        <v>0.2</v>
      </c>
      <c r="H4268" s="16" t="s">
        <v>46</v>
      </c>
      <c r="I4268" s="16" t="s">
        <v>47</v>
      </c>
      <c r="J4268" s="16" t="n">
        <v>6</v>
      </c>
      <c r="K4268" s="16" t="n">
        <v>4</v>
      </c>
      <c r="L4268" s="16" t="s">
        <v>41</v>
      </c>
      <c r="M4268" s="16" t="str">
        <f aca="false">IF(COUNTIF($A$2:A4268,A4268)&gt;1,"DUPLICATE","")</f>
        <v/>
      </c>
    </row>
    <row r="4269" customFormat="false" ht="15" hidden="false" customHeight="false" outlineLevel="0" collapsed="false">
      <c r="A4269" s="16" t="s">
        <v>5618</v>
      </c>
      <c r="B4269" s="16" t="s">
        <v>5600</v>
      </c>
      <c r="C4269" s="16" t="s">
        <v>54</v>
      </c>
      <c r="D4269" s="16" t="s">
        <v>63</v>
      </c>
      <c r="E4269" s="16" t="n">
        <v>1</v>
      </c>
      <c r="F4269" s="16" t="n">
        <v>1571</v>
      </c>
      <c r="G4269" s="16" t="n">
        <v>0.1</v>
      </c>
      <c r="H4269" s="16" t="s">
        <v>39</v>
      </c>
      <c r="I4269" s="16" t="s">
        <v>71</v>
      </c>
      <c r="J4269" s="16" t="n">
        <v>4</v>
      </c>
      <c r="K4269" s="16" t="n">
        <v>5</v>
      </c>
      <c r="L4269" s="16" t="s">
        <v>41</v>
      </c>
      <c r="M4269" s="16" t="str">
        <f aca="false">IF(COUNTIF($A$2:A4269,A4269)&gt;1,"DUPLICATE","")</f>
        <v/>
      </c>
    </row>
    <row r="4270" customFormat="false" ht="15" hidden="false" customHeight="false" outlineLevel="0" collapsed="false">
      <c r="A4270" s="16" t="s">
        <v>5619</v>
      </c>
      <c r="B4270" s="16" t="s">
        <v>5600</v>
      </c>
      <c r="C4270" s="16" t="s">
        <v>862</v>
      </c>
      <c r="D4270" s="16" t="s">
        <v>440</v>
      </c>
      <c r="E4270" s="16" t="n">
        <v>2</v>
      </c>
      <c r="F4270" s="16" t="n">
        <v>1366</v>
      </c>
      <c r="G4270" s="16" t="n">
        <v>0.15</v>
      </c>
      <c r="H4270" s="16" t="s">
        <v>67</v>
      </c>
      <c r="I4270" s="16" t="s">
        <v>60</v>
      </c>
      <c r="J4270" s="16" t="n">
        <v>7</v>
      </c>
      <c r="K4270" s="16" t="n">
        <v>4</v>
      </c>
      <c r="L4270" s="16" t="s">
        <v>41</v>
      </c>
      <c r="M4270" s="16" t="str">
        <f aca="false">IF(COUNTIF($A$2:A4270,A4270)&gt;1,"DUPLICATE","")</f>
        <v/>
      </c>
    </row>
    <row r="4271" customFormat="false" ht="15" hidden="false" customHeight="false" outlineLevel="0" collapsed="false">
      <c r="A4271" s="16" t="s">
        <v>5620</v>
      </c>
      <c r="B4271" s="16" t="s">
        <v>5600</v>
      </c>
      <c r="C4271" s="16" t="s">
        <v>946</v>
      </c>
      <c r="D4271" s="16" t="s">
        <v>660</v>
      </c>
      <c r="E4271" s="16" t="n">
        <v>1</v>
      </c>
      <c r="F4271" s="16" t="n">
        <v>1800</v>
      </c>
      <c r="G4271" s="16" t="n">
        <v>0.2</v>
      </c>
      <c r="H4271" s="16" t="s">
        <v>208</v>
      </c>
      <c r="I4271" s="16" t="s">
        <v>60</v>
      </c>
      <c r="J4271" s="16" t="n">
        <v>6</v>
      </c>
      <c r="K4271" s="16" t="n">
        <v>4</v>
      </c>
      <c r="L4271" s="16" t="s">
        <v>41</v>
      </c>
      <c r="M4271" s="16" t="str">
        <f aca="false">IF(COUNTIF($A$2:A4271,A4271)&gt;1,"DUPLICATE","")</f>
        <v/>
      </c>
    </row>
    <row r="4272" customFormat="false" ht="15" hidden="false" customHeight="false" outlineLevel="0" collapsed="false">
      <c r="A4272" s="16" t="s">
        <v>5621</v>
      </c>
      <c r="B4272" s="16" t="s">
        <v>5600</v>
      </c>
      <c r="C4272" s="16" t="s">
        <v>589</v>
      </c>
      <c r="D4272" s="16" t="s">
        <v>173</v>
      </c>
      <c r="E4272" s="16" t="n">
        <v>1</v>
      </c>
      <c r="F4272" s="16" t="n">
        <v>1199</v>
      </c>
      <c r="G4272" s="16" t="n">
        <v>0.2</v>
      </c>
      <c r="H4272" s="16" t="s">
        <v>130</v>
      </c>
      <c r="I4272" s="16" t="s">
        <v>47</v>
      </c>
      <c r="J4272" s="16" t="n">
        <v>6</v>
      </c>
      <c r="K4272" s="16" t="n">
        <v>4</v>
      </c>
      <c r="L4272" s="16" t="s">
        <v>41</v>
      </c>
      <c r="M4272" s="16" t="str">
        <f aca="false">IF(COUNTIF($A$2:A4272,A4272)&gt;1,"DUPLICATE","")</f>
        <v/>
      </c>
    </row>
    <row r="4273" customFormat="false" ht="15" hidden="false" customHeight="false" outlineLevel="0" collapsed="false">
      <c r="A4273" s="16" t="s">
        <v>5622</v>
      </c>
      <c r="B4273" s="16" t="s">
        <v>5600</v>
      </c>
      <c r="C4273" s="16" t="s">
        <v>2793</v>
      </c>
      <c r="D4273" s="16" t="s">
        <v>111</v>
      </c>
      <c r="E4273" s="16" t="n">
        <v>1</v>
      </c>
      <c r="F4273" s="16" t="n">
        <v>1005</v>
      </c>
      <c r="G4273" s="16" t="n">
        <v>0.3</v>
      </c>
      <c r="H4273" s="16" t="s">
        <v>56</v>
      </c>
      <c r="I4273" s="16" t="s">
        <v>40</v>
      </c>
      <c r="J4273" s="16" t="n">
        <v>8</v>
      </c>
      <c r="K4273" s="16"/>
      <c r="L4273" s="16" t="s">
        <v>57</v>
      </c>
      <c r="M4273" s="16" t="str">
        <f aca="false">IF(COUNTIF($A$2:A4273,A4273)&gt;1,"DUPLICATE","")</f>
        <v/>
      </c>
    </row>
    <row r="4274" customFormat="false" ht="15" hidden="false" customHeight="false" outlineLevel="0" collapsed="false">
      <c r="A4274" s="16" t="s">
        <v>5623</v>
      </c>
      <c r="B4274" s="16" t="s">
        <v>5600</v>
      </c>
      <c r="C4274" s="16" t="s">
        <v>1371</v>
      </c>
      <c r="D4274" s="16" t="s">
        <v>254</v>
      </c>
      <c r="E4274" s="16" t="n">
        <v>2</v>
      </c>
      <c r="F4274" s="16" t="n">
        <v>1027</v>
      </c>
      <c r="G4274" s="16" t="n">
        <v>0.2</v>
      </c>
      <c r="H4274" s="16" t="s">
        <v>130</v>
      </c>
      <c r="I4274" s="16" t="s">
        <v>60</v>
      </c>
      <c r="J4274" s="16" t="n">
        <v>3</v>
      </c>
      <c r="K4274" s="16" t="n">
        <v>5</v>
      </c>
      <c r="L4274" s="16" t="s">
        <v>41</v>
      </c>
      <c r="M4274" s="16" t="str">
        <f aca="false">IF(COUNTIF($A$2:A4274,A4274)&gt;1,"DUPLICATE","")</f>
        <v/>
      </c>
    </row>
    <row r="4275" customFormat="false" ht="15" hidden="false" customHeight="false" outlineLevel="0" collapsed="false">
      <c r="A4275" s="16" t="s">
        <v>5624</v>
      </c>
      <c r="B4275" s="16" t="s">
        <v>5600</v>
      </c>
      <c r="C4275" s="16" t="s">
        <v>264</v>
      </c>
      <c r="D4275" s="16" t="s">
        <v>119</v>
      </c>
      <c r="E4275" s="16" t="n">
        <v>1</v>
      </c>
      <c r="F4275" s="16" t="n">
        <v>253</v>
      </c>
      <c r="G4275" s="16" t="n">
        <v>0.15</v>
      </c>
      <c r="H4275" s="16" t="s">
        <v>89</v>
      </c>
      <c r="I4275" s="16" t="s">
        <v>60</v>
      </c>
      <c r="J4275" s="16" t="n">
        <v>6</v>
      </c>
      <c r="K4275" s="16" t="n">
        <v>4</v>
      </c>
      <c r="L4275" s="16" t="s">
        <v>41</v>
      </c>
      <c r="M4275" s="16" t="str">
        <f aca="false">IF(COUNTIF($A$2:A4275,A4275)&gt;1,"DUPLICATE","")</f>
        <v/>
      </c>
    </row>
    <row r="4276" customFormat="false" ht="15" hidden="false" customHeight="false" outlineLevel="0" collapsed="false">
      <c r="A4276" s="16" t="s">
        <v>5625</v>
      </c>
      <c r="B4276" s="16" t="s">
        <v>5600</v>
      </c>
      <c r="C4276" s="16" t="s">
        <v>1779</v>
      </c>
      <c r="D4276" s="16" t="s">
        <v>721</v>
      </c>
      <c r="E4276" s="16" t="n">
        <v>1</v>
      </c>
      <c r="F4276" s="16" t="n">
        <v>516</v>
      </c>
      <c r="G4276" s="16" t="n">
        <v>0.1</v>
      </c>
      <c r="H4276" s="16" t="s">
        <v>81</v>
      </c>
      <c r="I4276" s="16" t="s">
        <v>60</v>
      </c>
      <c r="J4276" s="16" t="n">
        <v>4</v>
      </c>
      <c r="K4276" s="16" t="n">
        <v>5</v>
      </c>
      <c r="L4276" s="16" t="s">
        <v>41</v>
      </c>
      <c r="M4276" s="16" t="str">
        <f aca="false">IF(COUNTIF($A$2:A4276,A4276)&gt;1,"DUPLICATE","")</f>
        <v/>
      </c>
    </row>
    <row r="4277" customFormat="false" ht="15" hidden="false" customHeight="false" outlineLevel="0" collapsed="false">
      <c r="A4277" s="16" t="s">
        <v>5626</v>
      </c>
      <c r="B4277" s="16" t="s">
        <v>5627</v>
      </c>
      <c r="C4277" s="16" t="s">
        <v>2418</v>
      </c>
      <c r="D4277" s="16" t="s">
        <v>341</v>
      </c>
      <c r="E4277" s="16" t="n">
        <v>3</v>
      </c>
      <c r="F4277" s="16" t="n">
        <v>1071</v>
      </c>
      <c r="G4277" s="16" t="n">
        <v>0.2</v>
      </c>
      <c r="H4277" s="16" t="s">
        <v>70</v>
      </c>
      <c r="I4277" s="16" t="s">
        <v>60</v>
      </c>
      <c r="J4277" s="16" t="n">
        <v>6</v>
      </c>
      <c r="K4277" s="16" t="n">
        <v>3</v>
      </c>
      <c r="L4277" s="16" t="s">
        <v>57</v>
      </c>
      <c r="M4277" s="16" t="str">
        <f aca="false">IF(COUNTIF($A$2:A4277,A4277)&gt;1,"DUPLICATE","")</f>
        <v/>
      </c>
    </row>
    <row r="4278" customFormat="false" ht="15" hidden="false" customHeight="false" outlineLevel="0" collapsed="false">
      <c r="A4278" s="16" t="s">
        <v>5628</v>
      </c>
      <c r="B4278" s="16" t="s">
        <v>5627</v>
      </c>
      <c r="C4278" s="16" t="s">
        <v>1183</v>
      </c>
      <c r="D4278" s="16" t="s">
        <v>105</v>
      </c>
      <c r="E4278" s="16" t="n">
        <v>3</v>
      </c>
      <c r="F4278" s="16" t="n">
        <v>412</v>
      </c>
      <c r="G4278" s="16" t="n">
        <v>0.25</v>
      </c>
      <c r="H4278" s="16" t="s">
        <v>208</v>
      </c>
      <c r="I4278" s="16" t="s">
        <v>71</v>
      </c>
      <c r="J4278" s="16" t="n">
        <v>6</v>
      </c>
      <c r="K4278" s="16" t="n">
        <v>4</v>
      </c>
      <c r="L4278" s="16" t="s">
        <v>41</v>
      </c>
      <c r="M4278" s="16" t="str">
        <f aca="false">IF(COUNTIF($A$2:A4278,A4278)&gt;1,"DUPLICATE","")</f>
        <v/>
      </c>
    </row>
    <row r="4279" customFormat="false" ht="15" hidden="false" customHeight="false" outlineLevel="0" collapsed="false">
      <c r="A4279" s="16" t="s">
        <v>5629</v>
      </c>
      <c r="B4279" s="16" t="s">
        <v>5627</v>
      </c>
      <c r="C4279" s="16" t="s">
        <v>266</v>
      </c>
      <c r="D4279" s="16" t="s">
        <v>341</v>
      </c>
      <c r="E4279" s="16" t="n">
        <v>1</v>
      </c>
      <c r="F4279" s="16" t="n">
        <v>1139</v>
      </c>
      <c r="G4279" s="16" t="n">
        <v>0.1</v>
      </c>
      <c r="H4279" s="16" t="s">
        <v>1899</v>
      </c>
      <c r="I4279" s="16" t="s">
        <v>40</v>
      </c>
      <c r="J4279" s="16" t="n">
        <v>8</v>
      </c>
      <c r="K4279" s="16" t="n">
        <v>3</v>
      </c>
      <c r="L4279" s="16" t="s">
        <v>41</v>
      </c>
      <c r="M4279" s="16" t="str">
        <f aca="false">IF(COUNTIF($A$2:A4279,A4279)&gt;1,"DUPLICATE","")</f>
        <v/>
      </c>
    </row>
    <row r="4280" customFormat="false" ht="15" hidden="false" customHeight="false" outlineLevel="0" collapsed="false">
      <c r="A4280" s="16" t="s">
        <v>5630</v>
      </c>
      <c r="B4280" s="16" t="s">
        <v>5627</v>
      </c>
      <c r="C4280" s="16" t="s">
        <v>1081</v>
      </c>
      <c r="D4280" s="16" t="s">
        <v>63</v>
      </c>
      <c r="E4280" s="16" t="n">
        <v>1</v>
      </c>
      <c r="F4280" s="16" t="n">
        <v>1508</v>
      </c>
      <c r="G4280" s="16" t="n">
        <v>0.25</v>
      </c>
      <c r="H4280" s="16" t="s">
        <v>81</v>
      </c>
      <c r="I4280" s="16" t="s">
        <v>71</v>
      </c>
      <c r="J4280" s="16" t="n">
        <v>5</v>
      </c>
      <c r="K4280" s="16" t="n">
        <v>2</v>
      </c>
      <c r="L4280" s="16" t="s">
        <v>57</v>
      </c>
      <c r="M4280" s="16" t="str">
        <f aca="false">IF(COUNTIF($A$2:A4280,A4280)&gt;1,"DUPLICATE","")</f>
        <v/>
      </c>
    </row>
    <row r="4281" customFormat="false" ht="15" hidden="false" customHeight="false" outlineLevel="0" collapsed="false">
      <c r="A4281" s="16" t="s">
        <v>5631</v>
      </c>
      <c r="B4281" s="16" t="s">
        <v>5627</v>
      </c>
      <c r="C4281" s="16" t="s">
        <v>1841</v>
      </c>
      <c r="D4281" s="16" t="s">
        <v>51</v>
      </c>
      <c r="E4281" s="16" t="n">
        <v>2</v>
      </c>
      <c r="F4281" s="16" t="n">
        <v>2255</v>
      </c>
      <c r="G4281" s="16" t="n">
        <v>0.25</v>
      </c>
      <c r="H4281" s="16" t="s">
        <v>89</v>
      </c>
      <c r="I4281" s="16" t="s">
        <v>40</v>
      </c>
      <c r="J4281" s="16" t="n">
        <v>4</v>
      </c>
      <c r="K4281" s="16" t="n">
        <v>3</v>
      </c>
      <c r="L4281" s="16" t="s">
        <v>41</v>
      </c>
      <c r="M4281" s="16" t="str">
        <f aca="false">IF(COUNTIF($A$2:A4281,A4281)&gt;1,"DUPLICATE","")</f>
        <v/>
      </c>
    </row>
    <row r="4282" customFormat="false" ht="15" hidden="false" customHeight="false" outlineLevel="0" collapsed="false">
      <c r="A4282" s="16" t="s">
        <v>5632</v>
      </c>
      <c r="B4282" s="16" t="s">
        <v>5627</v>
      </c>
      <c r="C4282" s="16" t="s">
        <v>1921</v>
      </c>
      <c r="D4282" s="16" t="s">
        <v>149</v>
      </c>
      <c r="E4282" s="16" t="n">
        <v>2</v>
      </c>
      <c r="F4282" s="16" t="n">
        <v>1530</v>
      </c>
      <c r="G4282" s="16" t="n">
        <v>0.2</v>
      </c>
      <c r="H4282" s="16" t="s">
        <v>39</v>
      </c>
      <c r="I4282" s="16" t="s">
        <v>40</v>
      </c>
      <c r="J4282" s="16" t="n">
        <v>4</v>
      </c>
      <c r="K4282" s="16"/>
      <c r="L4282" s="16" t="s">
        <v>57</v>
      </c>
      <c r="M4282" s="16" t="str">
        <f aca="false">IF(COUNTIF($A$2:A4282,A4282)&gt;1,"DUPLICATE","")</f>
        <v/>
      </c>
    </row>
    <row r="4283" customFormat="false" ht="15" hidden="false" customHeight="false" outlineLevel="0" collapsed="false">
      <c r="A4283" s="16" t="s">
        <v>5633</v>
      </c>
      <c r="B4283" s="16" t="s">
        <v>5627</v>
      </c>
      <c r="C4283" s="16" t="s">
        <v>148</v>
      </c>
      <c r="D4283" s="16" t="s">
        <v>396</v>
      </c>
      <c r="E4283" s="16" t="n">
        <v>1</v>
      </c>
      <c r="F4283" s="16" t="n">
        <v>5759</v>
      </c>
      <c r="G4283" s="16" t="n">
        <v>0.1</v>
      </c>
      <c r="H4283" s="16" t="s">
        <v>81</v>
      </c>
      <c r="I4283" s="16" t="s">
        <v>60</v>
      </c>
      <c r="J4283" s="16" t="n">
        <v>4</v>
      </c>
      <c r="K4283" s="16" t="n">
        <v>4</v>
      </c>
      <c r="L4283" s="16" t="s">
        <v>41</v>
      </c>
      <c r="M4283" s="16" t="str">
        <f aca="false">IF(COUNTIF($A$2:A4283,A4283)&gt;1,"DUPLICATE","")</f>
        <v/>
      </c>
    </row>
    <row r="4284" customFormat="false" ht="15" hidden="false" customHeight="false" outlineLevel="0" collapsed="false">
      <c r="A4284" s="16" t="s">
        <v>5634</v>
      </c>
      <c r="B4284" s="16" t="s">
        <v>5627</v>
      </c>
      <c r="C4284" s="16" t="s">
        <v>2284</v>
      </c>
      <c r="D4284" s="16" t="s">
        <v>173</v>
      </c>
      <c r="E4284" s="16" t="n">
        <v>1</v>
      </c>
      <c r="F4284" s="16" t="n">
        <v>1208</v>
      </c>
      <c r="G4284" s="16" t="n">
        <v>0.15</v>
      </c>
      <c r="H4284" s="16" t="s">
        <v>67</v>
      </c>
      <c r="I4284" s="16" t="s">
        <v>60</v>
      </c>
      <c r="J4284" s="16" t="n">
        <v>6</v>
      </c>
      <c r="K4284" s="16" t="n">
        <v>5</v>
      </c>
      <c r="L4284" s="16" t="s">
        <v>41</v>
      </c>
      <c r="M4284" s="16" t="str">
        <f aca="false">IF(COUNTIF($A$2:A4284,A4284)&gt;1,"DUPLICATE","")</f>
        <v/>
      </c>
    </row>
    <row r="4285" customFormat="false" ht="15" hidden="false" customHeight="false" outlineLevel="0" collapsed="false">
      <c r="A4285" s="16" t="s">
        <v>5635</v>
      </c>
      <c r="B4285" s="16" t="s">
        <v>5627</v>
      </c>
      <c r="C4285" s="16" t="s">
        <v>370</v>
      </c>
      <c r="D4285" s="16" t="s">
        <v>66</v>
      </c>
      <c r="E4285" s="16" t="n">
        <v>1</v>
      </c>
      <c r="F4285" s="16" t="n">
        <v>14742</v>
      </c>
      <c r="G4285" s="16" t="n">
        <v>0.15</v>
      </c>
      <c r="H4285" s="16" t="s">
        <v>112</v>
      </c>
      <c r="I4285" s="16" t="s">
        <v>40</v>
      </c>
      <c r="J4285" s="16" t="n">
        <v>3</v>
      </c>
      <c r="K4285" s="16" t="n">
        <v>5</v>
      </c>
      <c r="L4285" s="16" t="s">
        <v>41</v>
      </c>
      <c r="M4285" s="16" t="str">
        <f aca="false">IF(COUNTIF($A$2:A4285,A4285)&gt;1,"DUPLICATE","")</f>
        <v/>
      </c>
    </row>
    <row r="4286" customFormat="false" ht="15" hidden="false" customHeight="false" outlineLevel="0" collapsed="false">
      <c r="A4286" s="16" t="s">
        <v>5636</v>
      </c>
      <c r="B4286" s="16" t="s">
        <v>5627</v>
      </c>
      <c r="C4286" s="16" t="s">
        <v>1063</v>
      </c>
      <c r="D4286" s="16" t="s">
        <v>191</v>
      </c>
      <c r="E4286" s="16" t="n">
        <v>1</v>
      </c>
      <c r="F4286" s="16" t="n">
        <v>391</v>
      </c>
      <c r="G4286" s="16" t="n">
        <v>0.15</v>
      </c>
      <c r="H4286" s="16" t="s">
        <v>81</v>
      </c>
      <c r="I4286" s="16" t="s">
        <v>60</v>
      </c>
      <c r="J4286" s="16" t="n">
        <v>6</v>
      </c>
      <c r="K4286" s="16" t="n">
        <v>3</v>
      </c>
      <c r="L4286" s="16" t="s">
        <v>41</v>
      </c>
      <c r="M4286" s="16" t="str">
        <f aca="false">IF(COUNTIF($A$2:A4286,A4286)&gt;1,"DUPLICATE","")</f>
        <v/>
      </c>
    </row>
    <row r="4287" customFormat="false" ht="15" hidden="false" customHeight="false" outlineLevel="0" collapsed="false">
      <c r="A4287" s="16" t="s">
        <v>5637</v>
      </c>
      <c r="B4287" s="16" t="s">
        <v>5627</v>
      </c>
      <c r="C4287" s="16" t="s">
        <v>2420</v>
      </c>
      <c r="D4287" s="16" t="s">
        <v>165</v>
      </c>
      <c r="E4287" s="16" t="n">
        <v>1</v>
      </c>
      <c r="F4287" s="16" t="n">
        <v>938</v>
      </c>
      <c r="G4287" s="16" t="n">
        <v>0.25</v>
      </c>
      <c r="H4287" s="16" t="s">
        <v>503</v>
      </c>
      <c r="I4287" s="16" t="s">
        <v>47</v>
      </c>
      <c r="J4287" s="16" t="n">
        <v>5</v>
      </c>
      <c r="K4287" s="16" t="n">
        <v>4</v>
      </c>
      <c r="L4287" s="16" t="s">
        <v>41</v>
      </c>
      <c r="M4287" s="16" t="str">
        <f aca="false">IF(COUNTIF($A$2:A4287,A4287)&gt;1,"DUPLICATE","")</f>
        <v/>
      </c>
    </row>
    <row r="4288" customFormat="false" ht="15" hidden="false" customHeight="false" outlineLevel="0" collapsed="false">
      <c r="A4288" s="16" t="s">
        <v>5638</v>
      </c>
      <c r="B4288" s="16" t="s">
        <v>5627</v>
      </c>
      <c r="C4288" s="16" t="s">
        <v>1637</v>
      </c>
      <c r="D4288" s="16" t="s">
        <v>63</v>
      </c>
      <c r="E4288" s="16" t="n">
        <v>1</v>
      </c>
      <c r="F4288" s="16" t="n">
        <v>1436</v>
      </c>
      <c r="G4288" s="16" t="n">
        <v>0.3</v>
      </c>
      <c r="H4288" s="16" t="s">
        <v>112</v>
      </c>
      <c r="I4288" s="16" t="s">
        <v>40</v>
      </c>
      <c r="J4288" s="16" t="n">
        <v>3</v>
      </c>
      <c r="K4288" s="16" t="n">
        <v>5</v>
      </c>
      <c r="L4288" s="16" t="s">
        <v>41</v>
      </c>
      <c r="M4288" s="16" t="str">
        <f aca="false">IF(COUNTIF($A$2:A4288,A4288)&gt;1,"DUPLICATE","")</f>
        <v/>
      </c>
    </row>
    <row r="4289" customFormat="false" ht="15" hidden="false" customHeight="false" outlineLevel="0" collapsed="false">
      <c r="A4289" s="16" t="s">
        <v>5639</v>
      </c>
      <c r="B4289" s="16" t="s">
        <v>5627</v>
      </c>
      <c r="C4289" s="16" t="s">
        <v>1798</v>
      </c>
      <c r="D4289" s="16" t="s">
        <v>111</v>
      </c>
      <c r="E4289" s="16" t="n">
        <v>2</v>
      </c>
      <c r="F4289" s="16" t="n">
        <v>1024</v>
      </c>
      <c r="G4289" s="16" t="n">
        <v>0.1</v>
      </c>
      <c r="H4289" s="16" t="s">
        <v>81</v>
      </c>
      <c r="I4289" s="16" t="s">
        <v>47</v>
      </c>
      <c r="J4289" s="16" t="n">
        <v>5</v>
      </c>
      <c r="K4289" s="16" t="n">
        <v>5</v>
      </c>
      <c r="L4289" s="16" t="s">
        <v>41</v>
      </c>
      <c r="M4289" s="16" t="str">
        <f aca="false">IF(COUNTIF($A$2:A4289,A4289)&gt;1,"DUPLICATE","")</f>
        <v/>
      </c>
    </row>
    <row r="4290" customFormat="false" ht="15" hidden="false" customHeight="false" outlineLevel="0" collapsed="false">
      <c r="A4290" s="16" t="s">
        <v>5640</v>
      </c>
      <c r="B4290" s="16" t="s">
        <v>5627</v>
      </c>
      <c r="C4290" s="16" t="s">
        <v>1602</v>
      </c>
      <c r="D4290" s="16" t="s">
        <v>219</v>
      </c>
      <c r="E4290" s="16" t="n">
        <v>3</v>
      </c>
      <c r="F4290" s="16" t="n">
        <v>1361</v>
      </c>
      <c r="G4290" s="16" t="n">
        <v>0.1</v>
      </c>
      <c r="H4290" s="16" t="s">
        <v>89</v>
      </c>
      <c r="I4290" s="16" t="s">
        <v>40</v>
      </c>
      <c r="J4290" s="16" t="n">
        <v>7</v>
      </c>
      <c r="K4290" s="16" t="n">
        <v>3</v>
      </c>
      <c r="L4290" s="16" t="s">
        <v>41</v>
      </c>
      <c r="M4290" s="16" t="str">
        <f aca="false">IF(COUNTIF($A$2:A4290,A4290)&gt;1,"DUPLICATE","")</f>
        <v/>
      </c>
    </row>
    <row r="4291" customFormat="false" ht="15" hidden="false" customHeight="false" outlineLevel="0" collapsed="false">
      <c r="A4291" s="16" t="s">
        <v>5641</v>
      </c>
      <c r="B4291" s="16" t="s">
        <v>5627</v>
      </c>
      <c r="C4291" s="16" t="s">
        <v>1584</v>
      </c>
      <c r="D4291" s="16" t="s">
        <v>99</v>
      </c>
      <c r="E4291" s="16" t="n">
        <v>1</v>
      </c>
      <c r="F4291" s="16" t="n">
        <v>707</v>
      </c>
      <c r="G4291" s="16"/>
      <c r="H4291" s="16" t="s">
        <v>52</v>
      </c>
      <c r="I4291" s="16" t="s">
        <v>71</v>
      </c>
      <c r="J4291" s="16" t="n">
        <v>3</v>
      </c>
      <c r="K4291" s="16" t="n">
        <v>4</v>
      </c>
      <c r="L4291" s="16" t="s">
        <v>41</v>
      </c>
      <c r="M4291" s="16" t="str">
        <f aca="false">IF(COUNTIF($A$2:A4291,A4291)&gt;1,"DUPLICATE","")</f>
        <v/>
      </c>
    </row>
    <row r="4292" customFormat="false" ht="15" hidden="false" customHeight="false" outlineLevel="0" collapsed="false">
      <c r="A4292" s="16" t="s">
        <v>5642</v>
      </c>
      <c r="B4292" s="16" t="s">
        <v>5627</v>
      </c>
      <c r="C4292" s="16" t="s">
        <v>817</v>
      </c>
      <c r="D4292" s="16" t="s">
        <v>146</v>
      </c>
      <c r="E4292" s="16" t="n">
        <v>3</v>
      </c>
      <c r="F4292" s="16" t="n">
        <v>449</v>
      </c>
      <c r="G4292" s="16" t="n">
        <v>0.4</v>
      </c>
      <c r="H4292" s="16" t="s">
        <v>67</v>
      </c>
      <c r="I4292" s="16" t="s">
        <v>60</v>
      </c>
      <c r="J4292" s="16" t="n">
        <v>3</v>
      </c>
      <c r="K4292" s="16" t="n">
        <v>4</v>
      </c>
      <c r="L4292" s="16" t="s">
        <v>41</v>
      </c>
      <c r="M4292" s="16" t="str">
        <f aca="false">IF(COUNTIF($A$2:A4292,A4292)&gt;1,"DUPLICATE","")</f>
        <v/>
      </c>
    </row>
    <row r="4293" customFormat="false" ht="15" hidden="false" customHeight="false" outlineLevel="0" collapsed="false">
      <c r="A4293" s="16" t="s">
        <v>5643</v>
      </c>
      <c r="B4293" s="16" t="s">
        <v>5627</v>
      </c>
      <c r="C4293" s="16" t="s">
        <v>1310</v>
      </c>
      <c r="D4293" s="16" t="s">
        <v>74</v>
      </c>
      <c r="E4293" s="16" t="n">
        <v>2</v>
      </c>
      <c r="F4293" s="16" t="n">
        <v>19115</v>
      </c>
      <c r="G4293" s="16" t="n">
        <v>0.3</v>
      </c>
      <c r="H4293" s="16" t="s">
        <v>46</v>
      </c>
      <c r="I4293" s="16" t="s">
        <v>40</v>
      </c>
      <c r="J4293" s="16" t="n">
        <v>3</v>
      </c>
      <c r="K4293" s="16" t="n">
        <v>4</v>
      </c>
      <c r="L4293" s="16" t="s">
        <v>41</v>
      </c>
      <c r="M4293" s="16" t="str">
        <f aca="false">IF(COUNTIF($A$2:A4293,A4293)&gt;1,"DUPLICATE","")</f>
        <v/>
      </c>
    </row>
    <row r="4294" customFormat="false" ht="15" hidden="false" customHeight="false" outlineLevel="0" collapsed="false">
      <c r="A4294" s="16" t="s">
        <v>5644</v>
      </c>
      <c r="B4294" s="16" t="s">
        <v>5627</v>
      </c>
      <c r="C4294" s="16" t="s">
        <v>5116</v>
      </c>
      <c r="D4294" s="16" t="s">
        <v>74</v>
      </c>
      <c r="E4294" s="16" t="n">
        <v>2</v>
      </c>
      <c r="F4294" s="16" t="n">
        <v>19948</v>
      </c>
      <c r="G4294" s="16" t="n">
        <v>0.2</v>
      </c>
      <c r="H4294" s="16" t="s">
        <v>70</v>
      </c>
      <c r="I4294" s="16" t="s">
        <v>47</v>
      </c>
      <c r="J4294" s="16" t="n">
        <v>5</v>
      </c>
      <c r="K4294" s="16" t="n">
        <v>2</v>
      </c>
      <c r="L4294" s="16" t="s">
        <v>41</v>
      </c>
      <c r="M4294" s="16" t="str">
        <f aca="false">IF(COUNTIF($A$2:A4294,A4294)&gt;1,"DUPLICATE","")</f>
        <v/>
      </c>
    </row>
    <row r="4295" customFormat="false" ht="15" hidden="false" customHeight="false" outlineLevel="0" collapsed="false">
      <c r="A4295" s="16" t="s">
        <v>5645</v>
      </c>
      <c r="B4295" s="16" t="s">
        <v>5627</v>
      </c>
      <c r="C4295" s="16" t="s">
        <v>774</v>
      </c>
      <c r="D4295" s="16" t="s">
        <v>80</v>
      </c>
      <c r="E4295" s="16" t="n">
        <v>4</v>
      </c>
      <c r="F4295" s="16" t="n">
        <v>1519</v>
      </c>
      <c r="G4295" s="16" t="n">
        <v>0.2</v>
      </c>
      <c r="H4295" s="16" t="s">
        <v>208</v>
      </c>
      <c r="I4295" s="16" t="s">
        <v>40</v>
      </c>
      <c r="J4295" s="16" t="n">
        <v>6</v>
      </c>
      <c r="K4295" s="16" t="n">
        <v>4</v>
      </c>
      <c r="L4295" s="16" t="s">
        <v>41</v>
      </c>
      <c r="M4295" s="16" t="str">
        <f aca="false">IF(COUNTIF($A$2:A4295,A4295)&gt;1,"DUPLICATE","")</f>
        <v/>
      </c>
    </row>
    <row r="4296" customFormat="false" ht="15" hidden="false" customHeight="false" outlineLevel="0" collapsed="false">
      <c r="A4296" s="16" t="s">
        <v>5646</v>
      </c>
      <c r="B4296" s="16" t="s">
        <v>5627</v>
      </c>
      <c r="C4296" s="16" t="s">
        <v>4626</v>
      </c>
      <c r="D4296" s="16" t="s">
        <v>721</v>
      </c>
      <c r="E4296" s="16" t="n">
        <v>1</v>
      </c>
      <c r="F4296" s="16" t="n">
        <v>486</v>
      </c>
      <c r="G4296" s="16" t="n">
        <v>0.2</v>
      </c>
      <c r="H4296" s="16" t="s">
        <v>56</v>
      </c>
      <c r="I4296" s="16" t="s">
        <v>100</v>
      </c>
      <c r="J4296" s="16" t="n">
        <v>7</v>
      </c>
      <c r="K4296" s="16" t="n">
        <v>3</v>
      </c>
      <c r="L4296" s="16" t="s">
        <v>41</v>
      </c>
      <c r="M4296" s="16" t="str">
        <f aca="false">IF(COUNTIF($A$2:A4296,A4296)&gt;1,"DUPLICATE","")</f>
        <v/>
      </c>
    </row>
    <row r="4297" customFormat="false" ht="15" hidden="false" customHeight="false" outlineLevel="0" collapsed="false">
      <c r="A4297" s="16" t="s">
        <v>5647</v>
      </c>
      <c r="B4297" s="16" t="s">
        <v>5648</v>
      </c>
      <c r="C4297" s="16" t="s">
        <v>361</v>
      </c>
      <c r="D4297" s="16" t="s">
        <v>66</v>
      </c>
      <c r="E4297" s="16" t="n">
        <v>1</v>
      </c>
      <c r="F4297" s="16" t="n">
        <v>14647</v>
      </c>
      <c r="G4297" s="16" t="n">
        <v>0.15</v>
      </c>
      <c r="H4297" s="16" t="s">
        <v>130</v>
      </c>
      <c r="I4297" s="16" t="s">
        <v>60</v>
      </c>
      <c r="J4297" s="16" t="n">
        <v>4</v>
      </c>
      <c r="K4297" s="16" t="n">
        <v>4</v>
      </c>
      <c r="L4297" s="16" t="s">
        <v>41</v>
      </c>
      <c r="M4297" s="16" t="str">
        <f aca="false">IF(COUNTIF($A$2:A4297,A4297)&gt;1,"DUPLICATE","")</f>
        <v/>
      </c>
    </row>
    <row r="4298" customFormat="false" ht="15" hidden="false" customHeight="false" outlineLevel="0" collapsed="false">
      <c r="A4298" s="16" t="s">
        <v>5649</v>
      </c>
      <c r="B4298" s="16" t="s">
        <v>5648</v>
      </c>
      <c r="C4298" s="16" t="s">
        <v>732</v>
      </c>
      <c r="D4298" s="16" t="s">
        <v>250</v>
      </c>
      <c r="E4298" s="16" t="n">
        <v>1</v>
      </c>
      <c r="F4298" s="16" t="n">
        <v>698</v>
      </c>
      <c r="G4298" s="16" t="n">
        <v>0.1</v>
      </c>
      <c r="H4298" s="16" t="s">
        <v>39</v>
      </c>
      <c r="I4298" s="16" t="s">
        <v>60</v>
      </c>
      <c r="J4298" s="16" t="n">
        <v>4</v>
      </c>
      <c r="K4298" s="16" t="n">
        <v>5</v>
      </c>
      <c r="L4298" s="16" t="s">
        <v>41</v>
      </c>
      <c r="M4298" s="16" t="str">
        <f aca="false">IF(COUNTIF($A$2:A4298,A4298)&gt;1,"DUPLICATE","")</f>
        <v/>
      </c>
    </row>
    <row r="4299" customFormat="false" ht="15" hidden="false" customHeight="false" outlineLevel="0" collapsed="false">
      <c r="A4299" s="16" t="s">
        <v>5650</v>
      </c>
      <c r="B4299" s="16" t="s">
        <v>5648</v>
      </c>
      <c r="C4299" s="16" t="s">
        <v>1946</v>
      </c>
      <c r="D4299" s="16" t="s">
        <v>115</v>
      </c>
      <c r="E4299" s="16" t="n">
        <v>2</v>
      </c>
      <c r="F4299" s="16" t="n">
        <v>306</v>
      </c>
      <c r="G4299" s="16" t="n">
        <v>0.25</v>
      </c>
      <c r="H4299" s="16" t="s">
        <v>208</v>
      </c>
      <c r="I4299" s="16" t="s">
        <v>100</v>
      </c>
      <c r="J4299" s="16" t="n">
        <v>7</v>
      </c>
      <c r="K4299" s="16"/>
      <c r="L4299" s="16" t="s">
        <v>41</v>
      </c>
      <c r="M4299" s="16" t="str">
        <f aca="false">IF(COUNTIF($A$2:A4299,A4299)&gt;1,"DUPLICATE","")</f>
        <v/>
      </c>
    </row>
    <row r="4300" customFormat="false" ht="15" hidden="false" customHeight="false" outlineLevel="0" collapsed="false">
      <c r="A4300" s="16" t="s">
        <v>5651</v>
      </c>
      <c r="B4300" s="16" t="s">
        <v>5648</v>
      </c>
      <c r="C4300" s="16" t="s">
        <v>2810</v>
      </c>
      <c r="D4300" s="16" t="s">
        <v>136</v>
      </c>
      <c r="E4300" s="16" t="n">
        <v>1</v>
      </c>
      <c r="F4300" s="16" t="n">
        <v>2160</v>
      </c>
      <c r="G4300" s="16" t="n">
        <v>0.1</v>
      </c>
      <c r="H4300" s="16" t="s">
        <v>46</v>
      </c>
      <c r="I4300" s="16" t="s">
        <v>60</v>
      </c>
      <c r="J4300" s="16" t="n">
        <v>5</v>
      </c>
      <c r="K4300" s="16" t="n">
        <v>5</v>
      </c>
      <c r="L4300" s="16" t="s">
        <v>41</v>
      </c>
      <c r="M4300" s="16" t="str">
        <f aca="false">IF(COUNTIF($A$2:A4300,A4300)&gt;1,"DUPLICATE","")</f>
        <v/>
      </c>
    </row>
    <row r="4301" customFormat="false" ht="15" hidden="false" customHeight="false" outlineLevel="0" collapsed="false">
      <c r="A4301" s="16" t="s">
        <v>5652</v>
      </c>
      <c r="B4301" s="16" t="s">
        <v>5648</v>
      </c>
      <c r="C4301" s="16" t="s">
        <v>2047</v>
      </c>
      <c r="D4301" s="16" t="s">
        <v>191</v>
      </c>
      <c r="E4301" s="16" t="n">
        <v>2</v>
      </c>
      <c r="F4301" s="16" t="n">
        <v>399</v>
      </c>
      <c r="G4301" s="16" t="n">
        <v>0.1</v>
      </c>
      <c r="H4301" s="16" t="s">
        <v>46</v>
      </c>
      <c r="I4301" s="16" t="s">
        <v>60</v>
      </c>
      <c r="J4301" s="16" t="n">
        <v>9</v>
      </c>
      <c r="K4301" s="16"/>
      <c r="L4301" s="16" t="s">
        <v>57</v>
      </c>
      <c r="M4301" s="16" t="str">
        <f aca="false">IF(COUNTIF($A$2:A4301,A4301)&gt;1,"DUPLICATE","")</f>
        <v/>
      </c>
    </row>
    <row r="4302" customFormat="false" ht="15" hidden="false" customHeight="false" outlineLevel="0" collapsed="false">
      <c r="A4302" s="16" t="s">
        <v>5653</v>
      </c>
      <c r="B4302" s="16" t="s">
        <v>5648</v>
      </c>
      <c r="C4302" s="16" t="s">
        <v>1815</v>
      </c>
      <c r="D4302" s="16" t="s">
        <v>254</v>
      </c>
      <c r="E4302" s="16" t="n">
        <v>4</v>
      </c>
      <c r="F4302" s="16" t="n">
        <v>964</v>
      </c>
      <c r="G4302" s="16" t="n">
        <v>0.25</v>
      </c>
      <c r="H4302" s="16" t="s">
        <v>81</v>
      </c>
      <c r="I4302" s="16"/>
      <c r="J4302" s="16" t="n">
        <v>5</v>
      </c>
      <c r="K4302" s="16" t="n">
        <v>5</v>
      </c>
      <c r="L4302" s="16" t="s">
        <v>41</v>
      </c>
      <c r="M4302" s="16" t="str">
        <f aca="false">IF(COUNTIF($A$2:A4302,A4302)&gt;1,"DUPLICATE","")</f>
        <v/>
      </c>
    </row>
    <row r="4303" customFormat="false" ht="15" hidden="false" customHeight="false" outlineLevel="0" collapsed="false">
      <c r="A4303" s="16" t="s">
        <v>5654</v>
      </c>
      <c r="B4303" s="16" t="s">
        <v>5648</v>
      </c>
      <c r="C4303" s="16" t="s">
        <v>4282</v>
      </c>
      <c r="D4303" s="16" t="s">
        <v>45</v>
      </c>
      <c r="E4303" s="16" t="n">
        <v>2</v>
      </c>
      <c r="F4303" s="16" t="n">
        <v>306</v>
      </c>
      <c r="G4303" s="16" t="n">
        <v>0.1</v>
      </c>
      <c r="H4303" s="16" t="s">
        <v>112</v>
      </c>
      <c r="I4303" s="16" t="s">
        <v>60</v>
      </c>
      <c r="J4303" s="16" t="n">
        <v>6</v>
      </c>
      <c r="K4303" s="16" t="n">
        <v>3</v>
      </c>
      <c r="L4303" s="16" t="s">
        <v>41</v>
      </c>
      <c r="M4303" s="16" t="str">
        <f aca="false">IF(COUNTIF($A$2:A4303,A4303)&gt;1,"DUPLICATE","")</f>
        <v/>
      </c>
    </row>
    <row r="4304" customFormat="false" ht="15" hidden="false" customHeight="false" outlineLevel="0" collapsed="false">
      <c r="A4304" s="16" t="s">
        <v>5655</v>
      </c>
      <c r="B4304" s="16" t="s">
        <v>5648</v>
      </c>
      <c r="C4304" s="16" t="s">
        <v>423</v>
      </c>
      <c r="D4304" s="16" t="s">
        <v>55</v>
      </c>
      <c r="E4304" s="16" t="n">
        <v>2</v>
      </c>
      <c r="F4304" s="16" t="n">
        <v>2082</v>
      </c>
      <c r="G4304" s="16" t="n">
        <v>0.2</v>
      </c>
      <c r="H4304" s="16" t="s">
        <v>81</v>
      </c>
      <c r="I4304" s="16" t="s">
        <v>60</v>
      </c>
      <c r="J4304" s="16" t="n">
        <v>4</v>
      </c>
      <c r="K4304" s="16" t="n">
        <v>5</v>
      </c>
      <c r="L4304" s="16" t="s">
        <v>41</v>
      </c>
      <c r="M4304" s="16" t="str">
        <f aca="false">IF(COUNTIF($A$2:A4304,A4304)&gt;1,"DUPLICATE","")</f>
        <v/>
      </c>
    </row>
    <row r="4305" customFormat="false" ht="15" hidden="false" customHeight="false" outlineLevel="0" collapsed="false">
      <c r="A4305" s="16" t="s">
        <v>5656</v>
      </c>
      <c r="B4305" s="16" t="s">
        <v>5648</v>
      </c>
      <c r="C4305" s="16" t="s">
        <v>1647</v>
      </c>
      <c r="D4305" s="16" t="s">
        <v>170</v>
      </c>
      <c r="E4305" s="16" t="n">
        <v>1</v>
      </c>
      <c r="F4305" s="16" t="n">
        <v>3165</v>
      </c>
      <c r="G4305" s="16" t="n">
        <v>0.1</v>
      </c>
      <c r="H4305" s="16" t="s">
        <v>46</v>
      </c>
      <c r="I4305" s="16" t="s">
        <v>40</v>
      </c>
      <c r="J4305" s="16" t="n">
        <v>5</v>
      </c>
      <c r="K4305" s="16" t="n">
        <v>3</v>
      </c>
      <c r="L4305" s="16" t="s">
        <v>57</v>
      </c>
      <c r="M4305" s="16" t="str">
        <f aca="false">IF(COUNTIF($A$2:A4305,A4305)&gt;1,"DUPLICATE","")</f>
        <v/>
      </c>
    </row>
    <row r="4306" customFormat="false" ht="15" hidden="false" customHeight="false" outlineLevel="0" collapsed="false">
      <c r="A4306" s="16" t="s">
        <v>5657</v>
      </c>
      <c r="B4306" s="16" t="s">
        <v>5648</v>
      </c>
      <c r="C4306" s="16" t="s">
        <v>589</v>
      </c>
      <c r="D4306" s="16" t="s">
        <v>300</v>
      </c>
      <c r="E4306" s="16" t="n">
        <v>2</v>
      </c>
      <c r="F4306" s="16" t="n">
        <v>2578</v>
      </c>
      <c r="G4306" s="16" t="n">
        <v>0.3</v>
      </c>
      <c r="H4306" s="16" t="s">
        <v>130</v>
      </c>
      <c r="I4306" s="16" t="s">
        <v>47</v>
      </c>
      <c r="J4306" s="16" t="n">
        <v>6</v>
      </c>
      <c r="K4306" s="16" t="n">
        <v>3</v>
      </c>
      <c r="L4306" s="16" t="s">
        <v>41</v>
      </c>
      <c r="M4306" s="16" t="str">
        <f aca="false">IF(COUNTIF($A$2:A4306,A4306)&gt;1,"DUPLICATE","")</f>
        <v/>
      </c>
    </row>
    <row r="4307" customFormat="false" ht="15" hidden="false" customHeight="false" outlineLevel="0" collapsed="false">
      <c r="A4307" s="16" t="s">
        <v>5658</v>
      </c>
      <c r="B4307" s="16" t="s">
        <v>5648</v>
      </c>
      <c r="C4307" s="16" t="s">
        <v>603</v>
      </c>
      <c r="D4307" s="16" t="s">
        <v>291</v>
      </c>
      <c r="E4307" s="16" t="n">
        <v>2</v>
      </c>
      <c r="F4307" s="16" t="n">
        <v>1222</v>
      </c>
      <c r="G4307" s="16" t="n">
        <v>0.25</v>
      </c>
      <c r="H4307" s="16" t="s">
        <v>46</v>
      </c>
      <c r="I4307" s="16" t="s">
        <v>60</v>
      </c>
      <c r="J4307" s="16" t="n">
        <v>6</v>
      </c>
      <c r="K4307" s="16" t="n">
        <v>4</v>
      </c>
      <c r="L4307" s="16" t="s">
        <v>41</v>
      </c>
      <c r="M4307" s="16" t="str">
        <f aca="false">IF(COUNTIF($A$2:A4307,A4307)&gt;1,"DUPLICATE","")</f>
        <v/>
      </c>
    </row>
    <row r="4308" customFormat="false" ht="15" hidden="false" customHeight="false" outlineLevel="0" collapsed="false">
      <c r="A4308" s="16" t="s">
        <v>5659</v>
      </c>
      <c r="B4308" s="16" t="s">
        <v>5648</v>
      </c>
      <c r="C4308" s="16" t="s">
        <v>1294</v>
      </c>
      <c r="D4308" s="16" t="s">
        <v>721</v>
      </c>
      <c r="E4308" s="16" t="n">
        <v>2</v>
      </c>
      <c r="F4308" s="16" t="n">
        <v>483</v>
      </c>
      <c r="G4308" s="16" t="n">
        <v>0.1</v>
      </c>
      <c r="H4308" s="16" t="s">
        <v>67</v>
      </c>
      <c r="I4308" s="16" t="s">
        <v>60</v>
      </c>
      <c r="J4308" s="16" t="n">
        <v>4</v>
      </c>
      <c r="K4308" s="16" t="n">
        <v>5</v>
      </c>
      <c r="L4308" s="16" t="s">
        <v>41</v>
      </c>
      <c r="M4308" s="16" t="str">
        <f aca="false">IF(COUNTIF($A$2:A4308,A4308)&gt;1,"DUPLICATE","")</f>
        <v/>
      </c>
    </row>
    <row r="4309" customFormat="false" ht="15" hidden="false" customHeight="false" outlineLevel="0" collapsed="false">
      <c r="A4309" s="16" t="s">
        <v>5660</v>
      </c>
      <c r="B4309" s="16" t="s">
        <v>5648</v>
      </c>
      <c r="C4309" s="16" t="s">
        <v>1276</v>
      </c>
      <c r="D4309" s="16" t="s">
        <v>254</v>
      </c>
      <c r="E4309" s="16" t="n">
        <v>2</v>
      </c>
      <c r="F4309" s="16" t="n">
        <v>1020</v>
      </c>
      <c r="G4309" s="16" t="n">
        <v>0.15</v>
      </c>
      <c r="H4309" s="16" t="s">
        <v>56</v>
      </c>
      <c r="I4309" s="16" t="s">
        <v>40</v>
      </c>
      <c r="J4309" s="16" t="n">
        <v>5</v>
      </c>
      <c r="K4309" s="16" t="n">
        <v>5</v>
      </c>
      <c r="L4309" s="16" t="s">
        <v>41</v>
      </c>
      <c r="M4309" s="16" t="str">
        <f aca="false">IF(COUNTIF($A$2:A4309,A4309)&gt;1,"DUPLICATE","")</f>
        <v/>
      </c>
    </row>
    <row r="4310" customFormat="false" ht="15" hidden="false" customHeight="false" outlineLevel="0" collapsed="false">
      <c r="A4310" s="16" t="s">
        <v>5661</v>
      </c>
      <c r="B4310" s="16" t="s">
        <v>5648</v>
      </c>
      <c r="C4310" s="16" t="s">
        <v>249</v>
      </c>
      <c r="D4310" s="16" t="s">
        <v>99</v>
      </c>
      <c r="E4310" s="16" t="n">
        <v>2</v>
      </c>
      <c r="F4310" s="16" t="n">
        <v>718</v>
      </c>
      <c r="G4310" s="16" t="n">
        <v>0.15</v>
      </c>
      <c r="H4310" s="16" t="s">
        <v>46</v>
      </c>
      <c r="I4310" s="16" t="s">
        <v>60</v>
      </c>
      <c r="J4310" s="16" t="n">
        <v>5</v>
      </c>
      <c r="K4310" s="16" t="n">
        <v>5</v>
      </c>
      <c r="L4310" s="16" t="s">
        <v>41</v>
      </c>
      <c r="M4310" s="16" t="str">
        <f aca="false">IF(COUNTIF($A$2:A4310,A4310)&gt;1,"DUPLICATE","")</f>
        <v/>
      </c>
    </row>
    <row r="4311" customFormat="false" ht="15" hidden="false" customHeight="false" outlineLevel="0" collapsed="false">
      <c r="A4311" s="16" t="s">
        <v>5662</v>
      </c>
      <c r="B4311" s="16" t="s">
        <v>5648</v>
      </c>
      <c r="C4311" s="16" t="s">
        <v>299</v>
      </c>
      <c r="D4311" s="16" t="s">
        <v>211</v>
      </c>
      <c r="E4311" s="16" t="n">
        <v>2</v>
      </c>
      <c r="F4311" s="16" t="n">
        <v>1260</v>
      </c>
      <c r="G4311" s="16" t="n">
        <v>0.4</v>
      </c>
      <c r="H4311" s="16" t="s">
        <v>39</v>
      </c>
      <c r="I4311" s="16" t="s">
        <v>40</v>
      </c>
      <c r="J4311" s="16" t="n">
        <v>5</v>
      </c>
      <c r="K4311" s="16" t="n">
        <v>3</v>
      </c>
      <c r="L4311" s="16" t="s">
        <v>57</v>
      </c>
      <c r="M4311" s="16" t="str">
        <f aca="false">IF(COUNTIF($A$2:A4311,A4311)&gt;1,"DUPLICATE","")</f>
        <v/>
      </c>
    </row>
    <row r="4312" customFormat="false" ht="15" hidden="false" customHeight="false" outlineLevel="0" collapsed="false">
      <c r="A4312" s="16" t="s">
        <v>5663</v>
      </c>
      <c r="B4312" s="16" t="s">
        <v>5648</v>
      </c>
      <c r="C4312" s="16" t="s">
        <v>1744</v>
      </c>
      <c r="D4312" s="16" t="s">
        <v>412</v>
      </c>
      <c r="E4312" s="16" t="n">
        <v>1</v>
      </c>
      <c r="F4312" s="16" t="n">
        <v>966</v>
      </c>
      <c r="G4312" s="16" t="n">
        <v>0.1</v>
      </c>
      <c r="H4312" s="16" t="s">
        <v>120</v>
      </c>
      <c r="I4312" s="16" t="s">
        <v>60</v>
      </c>
      <c r="J4312" s="16" t="n">
        <v>5</v>
      </c>
      <c r="K4312" s="16" t="n">
        <v>4</v>
      </c>
      <c r="L4312" s="16" t="s">
        <v>41</v>
      </c>
      <c r="M4312" s="16" t="str">
        <f aca="false">IF(COUNTIF($A$2:A4312,A4312)&gt;1,"DUPLICATE","")</f>
        <v/>
      </c>
    </row>
    <row r="4313" customFormat="false" ht="15" hidden="false" customHeight="false" outlineLevel="0" collapsed="false">
      <c r="A4313" s="16" t="s">
        <v>5664</v>
      </c>
      <c r="B4313" s="16" t="s">
        <v>5648</v>
      </c>
      <c r="C4313" s="16" t="s">
        <v>245</v>
      </c>
      <c r="D4313" s="16" t="s">
        <v>232</v>
      </c>
      <c r="E4313" s="16" t="n">
        <v>2</v>
      </c>
      <c r="F4313" s="16" t="s">
        <v>5665</v>
      </c>
      <c r="G4313" s="16" t="n">
        <v>0.15</v>
      </c>
      <c r="H4313" s="16" t="s">
        <v>39</v>
      </c>
      <c r="I4313" s="16" t="s">
        <v>71</v>
      </c>
      <c r="J4313" s="16" t="n">
        <v>4</v>
      </c>
      <c r="K4313" s="16" t="n">
        <v>4</v>
      </c>
      <c r="L4313" s="16" t="s">
        <v>41</v>
      </c>
      <c r="M4313" s="16" t="str">
        <f aca="false">IF(COUNTIF($A$2:A4313,A4313)&gt;1,"DUPLICATE","")</f>
        <v/>
      </c>
    </row>
    <row r="4314" customFormat="false" ht="15" hidden="false" customHeight="false" outlineLevel="0" collapsed="false">
      <c r="A4314" s="16" t="s">
        <v>5666</v>
      </c>
      <c r="B4314" s="16" t="s">
        <v>5648</v>
      </c>
      <c r="C4314" s="16" t="s">
        <v>505</v>
      </c>
      <c r="D4314" s="16" t="s">
        <v>385</v>
      </c>
      <c r="E4314" s="16" t="n">
        <v>3</v>
      </c>
      <c r="F4314" s="16" t="n">
        <v>298</v>
      </c>
      <c r="G4314" s="16" t="n">
        <v>0.1</v>
      </c>
      <c r="H4314" s="16" t="s">
        <v>527</v>
      </c>
      <c r="I4314" s="16" t="s">
        <v>60</v>
      </c>
      <c r="J4314" s="16" t="n">
        <v>3</v>
      </c>
      <c r="K4314" s="16" t="n">
        <v>5</v>
      </c>
      <c r="L4314" s="16" t="s">
        <v>41</v>
      </c>
      <c r="M4314" s="16" t="str">
        <f aca="false">IF(COUNTIF($A$2:A4314,A4314)&gt;1,"DUPLICATE","")</f>
        <v/>
      </c>
    </row>
    <row r="4315" customFormat="false" ht="15" hidden="false" customHeight="false" outlineLevel="0" collapsed="false">
      <c r="A4315" s="16" t="s">
        <v>5667</v>
      </c>
      <c r="B4315" s="16" t="s">
        <v>5648</v>
      </c>
      <c r="C4315" s="16" t="s">
        <v>1010</v>
      </c>
      <c r="D4315" s="16" t="s">
        <v>254</v>
      </c>
      <c r="E4315" s="16" t="n">
        <v>3</v>
      </c>
      <c r="F4315" s="16" t="n">
        <v>989</v>
      </c>
      <c r="G4315" s="16" t="n">
        <v>0.15</v>
      </c>
      <c r="H4315" s="16" t="s">
        <v>130</v>
      </c>
      <c r="I4315" s="16" t="s">
        <v>60</v>
      </c>
      <c r="J4315" s="16" t="n">
        <v>4</v>
      </c>
      <c r="K4315" s="16" t="n">
        <v>4</v>
      </c>
      <c r="L4315" s="16" t="s">
        <v>41</v>
      </c>
      <c r="M4315" s="16" t="str">
        <f aca="false">IF(COUNTIF($A$2:A4315,A4315)&gt;1,"DUPLICATE","")</f>
        <v/>
      </c>
    </row>
    <row r="4316" customFormat="false" ht="15" hidden="false" customHeight="false" outlineLevel="0" collapsed="false">
      <c r="A4316" s="16" t="s">
        <v>5668</v>
      </c>
      <c r="B4316" s="16" t="s">
        <v>5648</v>
      </c>
      <c r="C4316" s="16" t="s">
        <v>2900</v>
      </c>
      <c r="D4316" s="16" t="s">
        <v>451</v>
      </c>
      <c r="E4316" s="16" t="n">
        <v>5</v>
      </c>
      <c r="F4316" s="16" t="n">
        <v>1354</v>
      </c>
      <c r="G4316" s="16" t="n">
        <v>0.4</v>
      </c>
      <c r="H4316" s="16" t="s">
        <v>70</v>
      </c>
      <c r="I4316" s="16" t="s">
        <v>60</v>
      </c>
      <c r="J4316" s="16" t="n">
        <v>10</v>
      </c>
      <c r="K4316" s="16" t="n">
        <v>3</v>
      </c>
      <c r="L4316" s="16" t="s">
        <v>57</v>
      </c>
      <c r="M4316" s="16" t="str">
        <f aca="false">IF(COUNTIF($A$2:A4316,A4316)&gt;1,"DUPLICATE","")</f>
        <v/>
      </c>
    </row>
    <row r="4317" customFormat="false" ht="15" hidden="false" customHeight="false" outlineLevel="0" collapsed="false">
      <c r="A4317" s="16" t="s">
        <v>5669</v>
      </c>
      <c r="B4317" s="16" t="s">
        <v>5648</v>
      </c>
      <c r="C4317" s="16" t="s">
        <v>1251</v>
      </c>
      <c r="D4317" s="16" t="s">
        <v>259</v>
      </c>
      <c r="E4317" s="16" t="n">
        <v>2</v>
      </c>
      <c r="F4317" s="16" t="s">
        <v>5670</v>
      </c>
      <c r="G4317" s="16" t="n">
        <v>0.25</v>
      </c>
      <c r="H4317" s="16" t="s">
        <v>46</v>
      </c>
      <c r="I4317" s="16" t="s">
        <v>60</v>
      </c>
      <c r="J4317" s="16" t="n">
        <v>4</v>
      </c>
      <c r="K4317" s="16" t="n">
        <v>5</v>
      </c>
      <c r="L4317" s="16" t="s">
        <v>41</v>
      </c>
      <c r="M4317" s="16" t="str">
        <f aca="false">IF(COUNTIF($A$2:A4317,A4317)&gt;1,"DUPLICATE","")</f>
        <v/>
      </c>
    </row>
    <row r="4318" customFormat="false" ht="15" hidden="false" customHeight="false" outlineLevel="0" collapsed="false">
      <c r="A4318" s="16" t="s">
        <v>5671</v>
      </c>
      <c r="B4318" s="16" t="s">
        <v>5648</v>
      </c>
      <c r="C4318" s="16" t="s">
        <v>732</v>
      </c>
      <c r="D4318" s="16" t="s">
        <v>133</v>
      </c>
      <c r="E4318" s="16" t="n">
        <v>2</v>
      </c>
      <c r="F4318" s="16" t="n">
        <v>613</v>
      </c>
      <c r="G4318" s="16" t="n">
        <v>0.2</v>
      </c>
      <c r="H4318" s="16" t="s">
        <v>39</v>
      </c>
      <c r="I4318" s="16" t="s">
        <v>60</v>
      </c>
      <c r="J4318" s="16" t="n">
        <v>4</v>
      </c>
      <c r="K4318" s="16" t="n">
        <v>4</v>
      </c>
      <c r="L4318" s="16" t="s">
        <v>41</v>
      </c>
      <c r="M4318" s="16" t="str">
        <f aca="false">IF(COUNTIF($A$2:A4318,A4318)&gt;1,"DUPLICATE","")</f>
        <v/>
      </c>
    </row>
    <row r="4319" customFormat="false" ht="15" hidden="false" customHeight="false" outlineLevel="0" collapsed="false">
      <c r="A4319" s="16" t="s">
        <v>5672</v>
      </c>
      <c r="B4319" s="16" t="s">
        <v>5648</v>
      </c>
      <c r="C4319" s="16" t="s">
        <v>1620</v>
      </c>
      <c r="D4319" s="16" t="s">
        <v>84</v>
      </c>
      <c r="E4319" s="16" t="n">
        <v>2</v>
      </c>
      <c r="F4319" s="16" t="n">
        <v>253</v>
      </c>
      <c r="G4319" s="16" t="n">
        <v>0.1</v>
      </c>
      <c r="H4319" s="16" t="s">
        <v>89</v>
      </c>
      <c r="I4319" s="16" t="s">
        <v>47</v>
      </c>
      <c r="J4319" s="16" t="n">
        <v>6</v>
      </c>
      <c r="K4319" s="16" t="n">
        <v>2</v>
      </c>
      <c r="L4319" s="16" t="s">
        <v>57</v>
      </c>
      <c r="M4319" s="16" t="str">
        <f aca="false">IF(COUNTIF($A$2:A4319,A4319)&gt;1,"DUPLICATE","")</f>
        <v/>
      </c>
    </row>
    <row r="4320" customFormat="false" ht="15" hidden="false" customHeight="false" outlineLevel="0" collapsed="false">
      <c r="A4320" s="16" t="s">
        <v>5673</v>
      </c>
      <c r="B4320" s="16" t="s">
        <v>5648</v>
      </c>
      <c r="C4320" s="16" t="s">
        <v>856</v>
      </c>
      <c r="D4320" s="16" t="s">
        <v>211</v>
      </c>
      <c r="E4320" s="16" t="n">
        <v>1</v>
      </c>
      <c r="F4320" s="16" t="n">
        <v>1308</v>
      </c>
      <c r="G4320" s="16" t="n">
        <v>0.25</v>
      </c>
      <c r="H4320" s="16" t="s">
        <v>56</v>
      </c>
      <c r="I4320" s="16" t="s">
        <v>60</v>
      </c>
      <c r="J4320" s="16" t="n">
        <v>9</v>
      </c>
      <c r="K4320" s="16" t="n">
        <v>3</v>
      </c>
      <c r="L4320" s="16" t="s">
        <v>41</v>
      </c>
      <c r="M4320" s="16" t="str">
        <f aca="false">IF(COUNTIF($A$2:A4320,A4320)&gt;1,"DUPLICATE","")</f>
        <v/>
      </c>
    </row>
    <row r="4321" customFormat="false" ht="15" hidden="false" customHeight="false" outlineLevel="0" collapsed="false">
      <c r="A4321" s="16" t="s">
        <v>5674</v>
      </c>
      <c r="B4321" s="16" t="s">
        <v>5648</v>
      </c>
      <c r="C4321" s="16" t="s">
        <v>764</v>
      </c>
      <c r="D4321" s="16" t="s">
        <v>115</v>
      </c>
      <c r="E4321" s="16" t="n">
        <v>4</v>
      </c>
      <c r="F4321" s="16" t="n">
        <v>287</v>
      </c>
      <c r="G4321" s="16" t="n">
        <v>0.3</v>
      </c>
      <c r="H4321" s="16" t="s">
        <v>112</v>
      </c>
      <c r="I4321" s="16" t="s">
        <v>40</v>
      </c>
      <c r="J4321" s="16" t="n">
        <v>4</v>
      </c>
      <c r="K4321" s="16" t="n">
        <v>4</v>
      </c>
      <c r="L4321" s="16" t="s">
        <v>41</v>
      </c>
      <c r="M4321" s="16" t="str">
        <f aca="false">IF(COUNTIF($A$2:A4321,A4321)&gt;1,"DUPLICATE","")</f>
        <v/>
      </c>
    </row>
    <row r="4322" customFormat="false" ht="15" hidden="false" customHeight="false" outlineLevel="0" collapsed="false">
      <c r="A4322" s="16" t="s">
        <v>5675</v>
      </c>
      <c r="B4322" s="16" t="s">
        <v>5648</v>
      </c>
      <c r="C4322" s="16" t="s">
        <v>62</v>
      </c>
      <c r="D4322" s="16" t="s">
        <v>63</v>
      </c>
      <c r="E4322" s="16" t="n">
        <v>2</v>
      </c>
      <c r="F4322" s="16" t="n">
        <v>1549</v>
      </c>
      <c r="G4322" s="16" t="n">
        <v>0.15</v>
      </c>
      <c r="H4322" s="16" t="s">
        <v>39</v>
      </c>
      <c r="I4322" s="16" t="s">
        <v>60</v>
      </c>
      <c r="J4322" s="16" t="n">
        <v>4</v>
      </c>
      <c r="K4322" s="16" t="n">
        <v>5</v>
      </c>
      <c r="L4322" s="16" t="s">
        <v>41</v>
      </c>
      <c r="M4322" s="16" t="str">
        <f aca="false">IF(COUNTIF($A$2:A4322,A4322)&gt;1,"DUPLICATE","")</f>
        <v/>
      </c>
    </row>
    <row r="4323" customFormat="false" ht="15" hidden="false" customHeight="false" outlineLevel="0" collapsed="false">
      <c r="A4323" s="16" t="s">
        <v>5676</v>
      </c>
      <c r="B4323" s="16" t="s">
        <v>5648</v>
      </c>
      <c r="C4323" s="16" t="s">
        <v>860</v>
      </c>
      <c r="D4323" s="16" t="s">
        <v>74</v>
      </c>
      <c r="E4323" s="16" t="n">
        <v>1</v>
      </c>
      <c r="F4323" s="16" t="n">
        <v>19832</v>
      </c>
      <c r="G4323" s="16" t="n">
        <v>0.25</v>
      </c>
      <c r="H4323" s="16" t="s">
        <v>112</v>
      </c>
      <c r="I4323" s="16" t="s">
        <v>71</v>
      </c>
      <c r="J4323" s="16" t="n">
        <v>4</v>
      </c>
      <c r="K4323" s="16" t="n">
        <v>3</v>
      </c>
      <c r="L4323" s="16" t="s">
        <v>196</v>
      </c>
      <c r="M4323" s="16" t="str">
        <f aca="false">IF(COUNTIF($A$2:A4323,A4323)&gt;1,"DUPLICATE","")</f>
        <v/>
      </c>
    </row>
    <row r="4324" customFormat="false" ht="15" hidden="false" customHeight="false" outlineLevel="0" collapsed="false">
      <c r="A4324" s="16" t="s">
        <v>5677</v>
      </c>
      <c r="B4324" s="16" t="s">
        <v>5648</v>
      </c>
      <c r="C4324" s="16" t="s">
        <v>1215</v>
      </c>
      <c r="D4324" s="16" t="s">
        <v>92</v>
      </c>
      <c r="E4324" s="16" t="n">
        <v>4</v>
      </c>
      <c r="F4324" s="16" t="n">
        <v>4051</v>
      </c>
      <c r="G4324" s="16" t="n">
        <v>0.15</v>
      </c>
      <c r="H4324" s="16" t="s">
        <v>130</v>
      </c>
      <c r="I4324" s="16" t="s">
        <v>60</v>
      </c>
      <c r="J4324" s="16" t="n">
        <v>3</v>
      </c>
      <c r="K4324" s="16" t="n">
        <v>5</v>
      </c>
      <c r="L4324" s="16" t="s">
        <v>41</v>
      </c>
      <c r="M4324" s="16" t="str">
        <f aca="false">IF(COUNTIF($A$2:A4324,A4324)&gt;1,"DUPLICATE","")</f>
        <v/>
      </c>
    </row>
    <row r="4325" customFormat="false" ht="15" hidden="false" customHeight="false" outlineLevel="0" collapsed="false">
      <c r="A4325" s="16" t="s">
        <v>5678</v>
      </c>
      <c r="B4325" s="16" t="s">
        <v>5648</v>
      </c>
      <c r="C4325" s="16" t="s">
        <v>2849</v>
      </c>
      <c r="D4325" s="16" t="s">
        <v>157</v>
      </c>
      <c r="E4325" s="16" t="n">
        <v>3</v>
      </c>
      <c r="F4325" s="16" t="n">
        <v>1141</v>
      </c>
      <c r="G4325" s="16" t="n">
        <v>0.1</v>
      </c>
      <c r="H4325" s="16" t="s">
        <v>503</v>
      </c>
      <c r="I4325" s="16" t="s">
        <v>100</v>
      </c>
      <c r="J4325" s="16" t="n">
        <v>6</v>
      </c>
      <c r="K4325" s="16" t="n">
        <v>4</v>
      </c>
      <c r="L4325" s="16" t="s">
        <v>41</v>
      </c>
      <c r="M4325" s="16" t="str">
        <f aca="false">IF(COUNTIF($A$2:A4325,A4325)&gt;1,"DUPLICATE","")</f>
        <v/>
      </c>
    </row>
    <row r="4326" customFormat="false" ht="15" hidden="false" customHeight="false" outlineLevel="0" collapsed="false">
      <c r="A4326" s="16" t="s">
        <v>5679</v>
      </c>
      <c r="B4326" s="16" t="s">
        <v>5648</v>
      </c>
      <c r="C4326" s="16" t="s">
        <v>687</v>
      </c>
      <c r="D4326" s="16" t="s">
        <v>92</v>
      </c>
      <c r="E4326" s="16" t="n">
        <v>3</v>
      </c>
      <c r="F4326" s="16" t="n">
        <v>4118</v>
      </c>
      <c r="G4326" s="16" t="n">
        <v>0.2</v>
      </c>
      <c r="H4326" s="16" t="s">
        <v>39</v>
      </c>
      <c r="I4326" s="16" t="s">
        <v>60</v>
      </c>
      <c r="J4326" s="16" t="n">
        <v>5</v>
      </c>
      <c r="K4326" s="16" t="n">
        <v>5</v>
      </c>
      <c r="L4326" s="16" t="s">
        <v>41</v>
      </c>
      <c r="M4326" s="16" t="str">
        <f aca="false">IF(COUNTIF($A$2:A4326,A4326)&gt;1,"DUPLICATE","")</f>
        <v/>
      </c>
    </row>
    <row r="4327" customFormat="false" ht="15" hidden="false" customHeight="false" outlineLevel="0" collapsed="false">
      <c r="A4327" s="16" t="s">
        <v>5680</v>
      </c>
      <c r="B4327" s="16" t="s">
        <v>5648</v>
      </c>
      <c r="C4327" s="16" t="s">
        <v>3427</v>
      </c>
      <c r="D4327" s="16" t="s">
        <v>254</v>
      </c>
      <c r="E4327" s="16" t="n">
        <v>3</v>
      </c>
      <c r="F4327" s="16" t="n">
        <v>963</v>
      </c>
      <c r="G4327" s="16" t="n">
        <v>0.1</v>
      </c>
      <c r="H4327" s="16" t="s">
        <v>56</v>
      </c>
      <c r="I4327" s="16" t="s">
        <v>40</v>
      </c>
      <c r="J4327" s="16" t="n">
        <v>6</v>
      </c>
      <c r="K4327" s="16" t="n">
        <v>4</v>
      </c>
      <c r="L4327" s="16" t="s">
        <v>41</v>
      </c>
      <c r="M4327" s="16" t="str">
        <f aca="false">IF(COUNTIF($A$2:A4327,A4327)&gt;1,"DUPLICATE","")</f>
        <v/>
      </c>
    </row>
    <row r="4328" customFormat="false" ht="15" hidden="false" customHeight="false" outlineLevel="0" collapsed="false">
      <c r="A4328" s="16" t="s">
        <v>5681</v>
      </c>
      <c r="B4328" s="16" t="s">
        <v>5648</v>
      </c>
      <c r="C4328" s="16" t="s">
        <v>305</v>
      </c>
      <c r="D4328" s="16" t="s">
        <v>254</v>
      </c>
      <c r="E4328" s="16" t="n">
        <v>2</v>
      </c>
      <c r="F4328" s="16" t="n">
        <v>1010</v>
      </c>
      <c r="G4328" s="16" t="n">
        <v>0.1</v>
      </c>
      <c r="H4328" s="16" t="s">
        <v>112</v>
      </c>
      <c r="I4328" s="16" t="s">
        <v>60</v>
      </c>
      <c r="J4328" s="16" t="n">
        <v>5</v>
      </c>
      <c r="K4328" s="16" t="n">
        <v>3</v>
      </c>
      <c r="L4328" s="16" t="s">
        <v>41</v>
      </c>
      <c r="M4328" s="16" t="str">
        <f aca="false">IF(COUNTIF($A$2:A4328,A4328)&gt;1,"DUPLICATE","")</f>
        <v/>
      </c>
    </row>
    <row r="4329" customFormat="false" ht="15" hidden="false" customHeight="false" outlineLevel="0" collapsed="false">
      <c r="A4329" s="16" t="s">
        <v>5682</v>
      </c>
      <c r="B4329" s="16" t="s">
        <v>5683</v>
      </c>
      <c r="C4329" s="16" t="s">
        <v>3023</v>
      </c>
      <c r="D4329" s="16" t="s">
        <v>254</v>
      </c>
      <c r="E4329" s="16" t="n">
        <v>2</v>
      </c>
      <c r="F4329" s="16" t="n">
        <v>950</v>
      </c>
      <c r="G4329" s="16" t="n">
        <v>0.2</v>
      </c>
      <c r="H4329" s="16" t="s">
        <v>70</v>
      </c>
      <c r="I4329" s="16" t="s">
        <v>60</v>
      </c>
      <c r="J4329" s="16" t="n">
        <v>5</v>
      </c>
      <c r="K4329" s="16" t="n">
        <v>4</v>
      </c>
      <c r="L4329" s="16" t="s">
        <v>41</v>
      </c>
      <c r="M4329" s="16" t="str">
        <f aca="false">IF(COUNTIF($A$2:A4329,A4329)&gt;1,"DUPLICATE","")</f>
        <v/>
      </c>
    </row>
    <row r="4330" customFormat="false" ht="15" hidden="false" customHeight="false" outlineLevel="0" collapsed="false">
      <c r="A4330" s="16" t="s">
        <v>5684</v>
      </c>
      <c r="B4330" s="16" t="s">
        <v>5683</v>
      </c>
      <c r="C4330" s="16" t="s">
        <v>205</v>
      </c>
      <c r="D4330" s="16" t="s">
        <v>222</v>
      </c>
      <c r="E4330" s="16" t="n">
        <v>1</v>
      </c>
      <c r="F4330" s="16" t="n">
        <v>1815</v>
      </c>
      <c r="G4330" s="16" t="n">
        <v>0.1</v>
      </c>
      <c r="H4330" s="16" t="s">
        <v>70</v>
      </c>
      <c r="I4330" s="16" t="s">
        <v>100</v>
      </c>
      <c r="J4330" s="16" t="n">
        <v>7</v>
      </c>
      <c r="K4330" s="16" t="n">
        <v>4</v>
      </c>
      <c r="L4330" s="16" t="s">
        <v>41</v>
      </c>
      <c r="M4330" s="16" t="str">
        <f aca="false">IF(COUNTIF($A$2:A4330,A4330)&gt;1,"DUPLICATE","")</f>
        <v/>
      </c>
    </row>
    <row r="4331" customFormat="false" ht="15" hidden="false" customHeight="false" outlineLevel="0" collapsed="false">
      <c r="A4331" s="16" t="s">
        <v>5685</v>
      </c>
      <c r="B4331" s="16" t="s">
        <v>5683</v>
      </c>
      <c r="C4331" s="16" t="s">
        <v>706</v>
      </c>
      <c r="D4331" s="16" t="s">
        <v>139</v>
      </c>
      <c r="E4331" s="16" t="n">
        <v>3</v>
      </c>
      <c r="F4331" s="16" t="n">
        <v>346</v>
      </c>
      <c r="G4331" s="16" t="n">
        <v>0.4</v>
      </c>
      <c r="H4331" s="16" t="s">
        <v>39</v>
      </c>
      <c r="I4331" s="16" t="s">
        <v>60</v>
      </c>
      <c r="J4331" s="16" t="n">
        <v>6</v>
      </c>
      <c r="K4331" s="16"/>
      <c r="L4331" s="16" t="s">
        <v>41</v>
      </c>
      <c r="M4331" s="16" t="str">
        <f aca="false">IF(COUNTIF($A$2:A4331,A4331)&gt;1,"DUPLICATE","")</f>
        <v/>
      </c>
    </row>
    <row r="4332" customFormat="false" ht="15" hidden="false" customHeight="false" outlineLevel="0" collapsed="false">
      <c r="A4332" s="16" t="s">
        <v>5686</v>
      </c>
      <c r="B4332" s="16" t="s">
        <v>5683</v>
      </c>
      <c r="C4332" s="16" t="s">
        <v>76</v>
      </c>
      <c r="D4332" s="16" t="s">
        <v>95</v>
      </c>
      <c r="E4332" s="16" t="n">
        <v>1</v>
      </c>
      <c r="F4332" s="16" t="n">
        <v>1516</v>
      </c>
      <c r="G4332" s="16" t="n">
        <v>0.2</v>
      </c>
      <c r="H4332" s="16" t="s">
        <v>208</v>
      </c>
      <c r="I4332" s="16" t="s">
        <v>71</v>
      </c>
      <c r="J4332" s="16" t="n">
        <v>7</v>
      </c>
      <c r="K4332" s="16" t="n">
        <v>2</v>
      </c>
      <c r="L4332" s="16" t="s">
        <v>57</v>
      </c>
      <c r="M4332" s="16" t="str">
        <f aca="false">IF(COUNTIF($A$2:A4332,A4332)&gt;1,"DUPLICATE","")</f>
        <v/>
      </c>
    </row>
    <row r="4333" customFormat="false" ht="15" hidden="false" customHeight="false" outlineLevel="0" collapsed="false">
      <c r="A4333" s="16" t="s">
        <v>5687</v>
      </c>
      <c r="B4333" s="16" t="s">
        <v>5683</v>
      </c>
      <c r="C4333" s="16" t="s">
        <v>1776</v>
      </c>
      <c r="D4333" s="16" t="s">
        <v>99</v>
      </c>
      <c r="E4333" s="16" t="n">
        <v>2</v>
      </c>
      <c r="F4333" s="16" t="n">
        <v>699</v>
      </c>
      <c r="G4333" s="16" t="n">
        <v>0.2</v>
      </c>
      <c r="H4333" s="16" t="s">
        <v>39</v>
      </c>
      <c r="I4333" s="16" t="s">
        <v>60</v>
      </c>
      <c r="J4333" s="16" t="n">
        <v>5</v>
      </c>
      <c r="K4333" s="16" t="n">
        <v>4</v>
      </c>
      <c r="L4333" s="16" t="s">
        <v>41</v>
      </c>
      <c r="M4333" s="16" t="str">
        <f aca="false">IF(COUNTIF($A$2:A4333,A4333)&gt;1,"DUPLICATE","")</f>
        <v/>
      </c>
    </row>
    <row r="4334" customFormat="false" ht="15" hidden="false" customHeight="false" outlineLevel="0" collapsed="false">
      <c r="A4334" s="16" t="s">
        <v>5688</v>
      </c>
      <c r="B4334" s="16" t="s">
        <v>5683</v>
      </c>
      <c r="C4334" s="16" t="s">
        <v>1453</v>
      </c>
      <c r="D4334" s="16" t="s">
        <v>84</v>
      </c>
      <c r="E4334" s="16" t="n">
        <v>2</v>
      </c>
      <c r="F4334" s="16" t="n">
        <v>238</v>
      </c>
      <c r="G4334" s="16" t="n">
        <v>0.4</v>
      </c>
      <c r="H4334" s="16" t="s">
        <v>70</v>
      </c>
      <c r="I4334" s="16" t="s">
        <v>40</v>
      </c>
      <c r="J4334" s="16" t="n">
        <v>6</v>
      </c>
      <c r="K4334" s="16" t="n">
        <v>3</v>
      </c>
      <c r="L4334" s="16" t="s">
        <v>57</v>
      </c>
      <c r="M4334" s="16" t="str">
        <f aca="false">IF(COUNTIF($A$2:A4334,A4334)&gt;1,"DUPLICATE","")</f>
        <v/>
      </c>
    </row>
    <row r="4335" customFormat="false" ht="15" hidden="false" customHeight="false" outlineLevel="0" collapsed="false">
      <c r="A4335" s="16" t="s">
        <v>5689</v>
      </c>
      <c r="B4335" s="16" t="s">
        <v>5683</v>
      </c>
      <c r="C4335" s="16" t="s">
        <v>1789</v>
      </c>
      <c r="D4335" s="16" t="s">
        <v>74</v>
      </c>
      <c r="E4335" s="16" t="n">
        <v>2</v>
      </c>
      <c r="F4335" s="16" t="n">
        <v>18076</v>
      </c>
      <c r="G4335" s="16" t="n">
        <v>0.25</v>
      </c>
      <c r="H4335" s="16" t="s">
        <v>112</v>
      </c>
      <c r="I4335" s="16" t="s">
        <v>40</v>
      </c>
      <c r="J4335" s="16" t="n">
        <v>4</v>
      </c>
      <c r="K4335" s="16" t="n">
        <v>4</v>
      </c>
      <c r="L4335" s="16" t="s">
        <v>41</v>
      </c>
      <c r="M4335" s="16" t="str">
        <f aca="false">IF(COUNTIF($A$2:A4335,A4335)&gt;1,"DUPLICATE","")</f>
        <v/>
      </c>
    </row>
    <row r="4336" customFormat="false" ht="15" hidden="false" customHeight="false" outlineLevel="0" collapsed="false">
      <c r="A4336" s="16" t="s">
        <v>5690</v>
      </c>
      <c r="B4336" s="16" t="s">
        <v>5683</v>
      </c>
      <c r="C4336" s="16" t="s">
        <v>2689</v>
      </c>
      <c r="D4336" s="16" t="s">
        <v>160</v>
      </c>
      <c r="E4336" s="16" t="n">
        <v>2</v>
      </c>
      <c r="F4336" s="16" t="n">
        <v>1795</v>
      </c>
      <c r="G4336" s="16" t="n">
        <v>0.15</v>
      </c>
      <c r="H4336" s="16" t="s">
        <v>39</v>
      </c>
      <c r="I4336" s="16" t="s">
        <v>60</v>
      </c>
      <c r="J4336" s="16" t="n">
        <v>3</v>
      </c>
      <c r="K4336" s="16" t="n">
        <v>3</v>
      </c>
      <c r="L4336" s="16" t="s">
        <v>57</v>
      </c>
      <c r="M4336" s="16" t="str">
        <f aca="false">IF(COUNTIF($A$2:A4336,A4336)&gt;1,"DUPLICATE","")</f>
        <v/>
      </c>
    </row>
    <row r="4337" customFormat="false" ht="15" hidden="false" customHeight="false" outlineLevel="0" collapsed="false">
      <c r="A4337" s="16" t="s">
        <v>5691</v>
      </c>
      <c r="B4337" s="16" t="s">
        <v>5683</v>
      </c>
      <c r="C4337" s="16" t="s">
        <v>680</v>
      </c>
      <c r="D4337" s="16" t="s">
        <v>219</v>
      </c>
      <c r="E4337" s="16" t="n">
        <v>4</v>
      </c>
      <c r="F4337" s="16" t="n">
        <v>1337</v>
      </c>
      <c r="G4337" s="16" t="n">
        <v>0.3</v>
      </c>
      <c r="H4337" s="16" t="s">
        <v>70</v>
      </c>
      <c r="I4337" s="16" t="s">
        <v>60</v>
      </c>
      <c r="J4337" s="16" t="n">
        <v>7</v>
      </c>
      <c r="K4337" s="16" t="n">
        <v>4</v>
      </c>
      <c r="L4337" s="16" t="s">
        <v>41</v>
      </c>
      <c r="M4337" s="16" t="str">
        <f aca="false">IF(COUNTIF($A$2:A4337,A4337)&gt;1,"DUPLICATE","")</f>
        <v/>
      </c>
    </row>
    <row r="4338" customFormat="false" ht="15" hidden="false" customHeight="false" outlineLevel="0" collapsed="false">
      <c r="A4338" s="16" t="s">
        <v>5692</v>
      </c>
      <c r="B4338" s="16" t="s">
        <v>5683</v>
      </c>
      <c r="C4338" s="16" t="s">
        <v>353</v>
      </c>
      <c r="D4338" s="16" t="s">
        <v>108</v>
      </c>
      <c r="E4338" s="16" t="n">
        <v>2</v>
      </c>
      <c r="F4338" s="16" t="n">
        <v>3660</v>
      </c>
      <c r="G4338" s="16" t="n">
        <v>0.3</v>
      </c>
      <c r="H4338" s="16" t="s">
        <v>39</v>
      </c>
      <c r="I4338" s="16"/>
      <c r="J4338" s="16" t="n">
        <v>6</v>
      </c>
      <c r="K4338" s="16" t="n">
        <v>3</v>
      </c>
      <c r="L4338" s="16" t="s">
        <v>41</v>
      </c>
      <c r="M4338" s="16" t="str">
        <f aca="false">IF(COUNTIF($A$2:A4338,A4338)&gt;1,"DUPLICATE","")</f>
        <v/>
      </c>
    </row>
    <row r="4339" customFormat="false" ht="15" hidden="false" customHeight="false" outlineLevel="0" collapsed="false">
      <c r="A4339" s="16" t="s">
        <v>5693</v>
      </c>
      <c r="B4339" s="16" t="s">
        <v>5683</v>
      </c>
      <c r="C4339" s="16" t="s">
        <v>3941</v>
      </c>
      <c r="D4339" s="16" t="s">
        <v>660</v>
      </c>
      <c r="E4339" s="16" t="n">
        <v>3</v>
      </c>
      <c r="F4339" s="16" t="n">
        <v>1868</v>
      </c>
      <c r="G4339" s="16" t="n">
        <v>0.25</v>
      </c>
      <c r="H4339" s="16" t="s">
        <v>81</v>
      </c>
      <c r="I4339" s="16" t="s">
        <v>40</v>
      </c>
      <c r="J4339" s="16" t="n">
        <v>4</v>
      </c>
      <c r="K4339" s="16" t="n">
        <v>4</v>
      </c>
      <c r="L4339" s="16" t="s">
        <v>41</v>
      </c>
      <c r="M4339" s="16" t="str">
        <f aca="false">IF(COUNTIF($A$2:A4339,A4339)&gt;1,"DUPLICATE","")</f>
        <v/>
      </c>
    </row>
    <row r="4340" customFormat="false" ht="15" hidden="false" customHeight="false" outlineLevel="0" collapsed="false">
      <c r="A4340" s="16" t="s">
        <v>5694</v>
      </c>
      <c r="B4340" s="16" t="s">
        <v>5683</v>
      </c>
      <c r="C4340" s="16" t="s">
        <v>4920</v>
      </c>
      <c r="D4340" s="16" t="s">
        <v>219</v>
      </c>
      <c r="E4340" s="16" t="n">
        <v>2</v>
      </c>
      <c r="F4340" s="16" t="n">
        <v>1283</v>
      </c>
      <c r="G4340" s="16" t="n">
        <v>0.1</v>
      </c>
      <c r="H4340" s="16" t="s">
        <v>208</v>
      </c>
      <c r="I4340" s="16" t="s">
        <v>60</v>
      </c>
      <c r="J4340" s="16" t="n">
        <v>7</v>
      </c>
      <c r="K4340" s="16" t="n">
        <v>4</v>
      </c>
      <c r="L4340" s="16" t="s">
        <v>41</v>
      </c>
      <c r="M4340" s="16" t="str">
        <f aca="false">IF(COUNTIF($A$2:A4340,A4340)&gt;1,"DUPLICATE","")</f>
        <v/>
      </c>
    </row>
    <row r="4341" customFormat="false" ht="15" hidden="false" customHeight="false" outlineLevel="0" collapsed="false">
      <c r="A4341" s="16" t="s">
        <v>5695</v>
      </c>
      <c r="B4341" s="16" t="s">
        <v>5683</v>
      </c>
      <c r="C4341" s="16" t="s">
        <v>3069</v>
      </c>
      <c r="D4341" s="16" t="s">
        <v>300</v>
      </c>
      <c r="E4341" s="16" t="n">
        <v>1</v>
      </c>
      <c r="F4341" s="16" t="n">
        <v>2414</v>
      </c>
      <c r="G4341" s="16" t="n">
        <v>0.1</v>
      </c>
      <c r="H4341" s="16" t="s">
        <v>89</v>
      </c>
      <c r="I4341" s="16" t="s">
        <v>60</v>
      </c>
      <c r="J4341" s="16" t="n">
        <v>3</v>
      </c>
      <c r="K4341" s="16" t="n">
        <v>4</v>
      </c>
      <c r="L4341" s="16" t="s">
        <v>41</v>
      </c>
      <c r="M4341" s="16" t="str">
        <f aca="false">IF(COUNTIF($A$2:A4341,A4341)&gt;1,"DUPLICATE","")</f>
        <v/>
      </c>
    </row>
    <row r="4342" customFormat="false" ht="15" hidden="false" customHeight="false" outlineLevel="0" collapsed="false">
      <c r="A4342" s="16" t="s">
        <v>5696</v>
      </c>
      <c r="B4342" s="16" t="s">
        <v>5683</v>
      </c>
      <c r="C4342" s="16" t="s">
        <v>1205</v>
      </c>
      <c r="D4342" s="16" t="s">
        <v>660</v>
      </c>
      <c r="E4342" s="16" t="n">
        <v>3</v>
      </c>
      <c r="F4342" s="16" t="n">
        <v>1756</v>
      </c>
      <c r="G4342" s="16" t="n">
        <v>0.1</v>
      </c>
      <c r="H4342" s="16" t="s">
        <v>130</v>
      </c>
      <c r="I4342" s="16" t="s">
        <v>60</v>
      </c>
      <c r="J4342" s="16" t="n">
        <v>6</v>
      </c>
      <c r="K4342" s="16" t="n">
        <v>5</v>
      </c>
      <c r="L4342" s="16" t="s">
        <v>41</v>
      </c>
      <c r="M4342" s="16" t="str">
        <f aca="false">IF(COUNTIF($A$2:A4342,A4342)&gt;1,"DUPLICATE","")</f>
        <v/>
      </c>
    </row>
    <row r="4343" customFormat="false" ht="15" hidden="false" customHeight="false" outlineLevel="0" collapsed="false">
      <c r="A4343" s="16" t="s">
        <v>5697</v>
      </c>
      <c r="B4343" s="16" t="s">
        <v>5683</v>
      </c>
      <c r="C4343" s="16" t="s">
        <v>1738</v>
      </c>
      <c r="D4343" s="16" t="s">
        <v>99</v>
      </c>
      <c r="E4343" s="16" t="n">
        <v>3</v>
      </c>
      <c r="F4343" s="16" t="n">
        <v>731</v>
      </c>
      <c r="G4343" s="16" t="n">
        <v>0.3</v>
      </c>
      <c r="H4343" s="16" t="s">
        <v>112</v>
      </c>
      <c r="I4343" s="16" t="s">
        <v>71</v>
      </c>
      <c r="J4343" s="16" t="n">
        <v>4</v>
      </c>
      <c r="K4343" s="16" t="n">
        <v>4</v>
      </c>
      <c r="L4343" s="16" t="s">
        <v>41</v>
      </c>
      <c r="M4343" s="16" t="str">
        <f aca="false">IF(COUNTIF($A$2:A4343,A4343)&gt;1,"DUPLICATE","")</f>
        <v/>
      </c>
    </row>
    <row r="4344" customFormat="false" ht="15" hidden="false" customHeight="false" outlineLevel="0" collapsed="false">
      <c r="A4344" s="16" t="s">
        <v>5698</v>
      </c>
      <c r="B4344" s="16" t="s">
        <v>5683</v>
      </c>
      <c r="C4344" s="16" t="s">
        <v>1048</v>
      </c>
      <c r="D4344" s="16" t="s">
        <v>84</v>
      </c>
      <c r="E4344" s="16" t="n">
        <v>2</v>
      </c>
      <c r="F4344" s="16" t="n">
        <v>241</v>
      </c>
      <c r="G4344" s="16" t="n">
        <v>0.1</v>
      </c>
      <c r="H4344" s="16" t="s">
        <v>130</v>
      </c>
      <c r="I4344" s="16" t="s">
        <v>47</v>
      </c>
      <c r="J4344" s="16" t="n">
        <v>6</v>
      </c>
      <c r="K4344" s="16" t="n">
        <v>4</v>
      </c>
      <c r="L4344" s="16" t="s">
        <v>41</v>
      </c>
      <c r="M4344" s="16" t="str">
        <f aca="false">IF(COUNTIF($A$2:A4344,A4344)&gt;1,"DUPLICATE","")</f>
        <v/>
      </c>
    </row>
    <row r="4345" customFormat="false" ht="15" hidden="false" customHeight="false" outlineLevel="0" collapsed="false">
      <c r="A4345" s="16" t="s">
        <v>5699</v>
      </c>
      <c r="B4345" s="16" t="s">
        <v>5683</v>
      </c>
      <c r="C4345" s="16" t="s">
        <v>340</v>
      </c>
      <c r="D4345" s="16" t="s">
        <v>341</v>
      </c>
      <c r="E4345" s="16" t="n">
        <v>1</v>
      </c>
      <c r="F4345" s="16" t="n">
        <v>1056</v>
      </c>
      <c r="G4345" s="16" t="n">
        <v>0.3</v>
      </c>
      <c r="H4345" s="16" t="s">
        <v>81</v>
      </c>
      <c r="I4345" s="16" t="s">
        <v>40</v>
      </c>
      <c r="J4345" s="16" t="n">
        <v>5</v>
      </c>
      <c r="K4345" s="16" t="n">
        <v>2</v>
      </c>
      <c r="L4345" s="16" t="s">
        <v>57</v>
      </c>
      <c r="M4345" s="16" t="str">
        <f aca="false">IF(COUNTIF($A$2:A4345,A4345)&gt;1,"DUPLICATE","")</f>
        <v/>
      </c>
    </row>
    <row r="4346" customFormat="false" ht="15" hidden="false" customHeight="false" outlineLevel="0" collapsed="false">
      <c r="A4346" s="16" t="s">
        <v>5700</v>
      </c>
      <c r="B4346" s="16" t="s">
        <v>5683</v>
      </c>
      <c r="C4346" s="16" t="s">
        <v>678</v>
      </c>
      <c r="D4346" s="16" t="s">
        <v>133</v>
      </c>
      <c r="E4346" s="16" t="n">
        <v>2</v>
      </c>
      <c r="F4346" s="16" t="n">
        <v>608</v>
      </c>
      <c r="G4346" s="16" t="n">
        <v>0.1</v>
      </c>
      <c r="H4346" s="16" t="s">
        <v>81</v>
      </c>
      <c r="I4346" s="16" t="s">
        <v>60</v>
      </c>
      <c r="J4346" s="16" t="n">
        <v>5</v>
      </c>
      <c r="K4346" s="16" t="n">
        <v>3</v>
      </c>
      <c r="L4346" s="16" t="s">
        <v>57</v>
      </c>
      <c r="M4346" s="16" t="str">
        <f aca="false">IF(COUNTIF($A$2:A4346,A4346)&gt;1,"DUPLICATE","")</f>
        <v/>
      </c>
    </row>
    <row r="4347" customFormat="false" ht="15" hidden="false" customHeight="false" outlineLevel="0" collapsed="false">
      <c r="A4347" s="16" t="s">
        <v>5701</v>
      </c>
      <c r="B4347" s="16" t="s">
        <v>5683</v>
      </c>
      <c r="C4347" s="16" t="s">
        <v>1990</v>
      </c>
      <c r="D4347" s="16" t="s">
        <v>55</v>
      </c>
      <c r="E4347" s="16" t="n">
        <v>2</v>
      </c>
      <c r="F4347" s="16" t="n">
        <v>1966</v>
      </c>
      <c r="G4347" s="16" t="n">
        <v>0.15</v>
      </c>
      <c r="H4347" s="16" t="s">
        <v>130</v>
      </c>
      <c r="I4347" s="16" t="s">
        <v>60</v>
      </c>
      <c r="J4347" s="16" t="n">
        <v>4</v>
      </c>
      <c r="K4347" s="16" t="n">
        <v>5</v>
      </c>
      <c r="L4347" s="16" t="s">
        <v>41</v>
      </c>
      <c r="M4347" s="16" t="str">
        <f aca="false">IF(COUNTIF($A$2:A4347,A4347)&gt;1,"DUPLICATE","")</f>
        <v/>
      </c>
    </row>
    <row r="4348" customFormat="false" ht="15" hidden="false" customHeight="false" outlineLevel="0" collapsed="false">
      <c r="A4348" s="16" t="s">
        <v>5702</v>
      </c>
      <c r="B4348" s="16" t="s">
        <v>5703</v>
      </c>
      <c r="C4348" s="16" t="s">
        <v>4030</v>
      </c>
      <c r="D4348" s="16" t="s">
        <v>660</v>
      </c>
      <c r="E4348" s="16" t="n">
        <v>4</v>
      </c>
      <c r="F4348" s="16" t="n">
        <v>1742</v>
      </c>
      <c r="G4348" s="16" t="n">
        <v>0.15</v>
      </c>
      <c r="H4348" s="16" t="s">
        <v>1899</v>
      </c>
      <c r="I4348" s="16" t="s">
        <v>60</v>
      </c>
      <c r="J4348" s="16" t="n">
        <v>5</v>
      </c>
      <c r="K4348" s="16" t="n">
        <v>4</v>
      </c>
      <c r="L4348" s="16" t="s">
        <v>41</v>
      </c>
      <c r="M4348" s="16" t="str">
        <f aca="false">IF(COUNTIF($A$2:A4348,A4348)&gt;1,"DUPLICATE","")</f>
        <v/>
      </c>
    </row>
    <row r="4349" customFormat="false" ht="15" hidden="false" customHeight="false" outlineLevel="0" collapsed="false">
      <c r="A4349" s="16" t="s">
        <v>5702</v>
      </c>
      <c r="B4349" s="16" t="s">
        <v>5703</v>
      </c>
      <c r="C4349" s="16" t="s">
        <v>4030</v>
      </c>
      <c r="D4349" s="16" t="s">
        <v>660</v>
      </c>
      <c r="E4349" s="16" t="n">
        <v>4</v>
      </c>
      <c r="F4349" s="16" t="n">
        <v>1742</v>
      </c>
      <c r="G4349" s="16" t="n">
        <v>0.15</v>
      </c>
      <c r="H4349" s="16" t="s">
        <v>1899</v>
      </c>
      <c r="I4349" s="16" t="s">
        <v>60</v>
      </c>
      <c r="J4349" s="16" t="n">
        <v>5</v>
      </c>
      <c r="K4349" s="16" t="n">
        <v>4</v>
      </c>
      <c r="L4349" s="16" t="s">
        <v>41</v>
      </c>
      <c r="M4349" s="16" t="str">
        <f aca="false">IF(COUNTIF($A$2:A4349,A4349)&gt;1,"DUPLICATE","")</f>
        <v>DUPLICATE</v>
      </c>
    </row>
    <row r="4350" customFormat="false" ht="15" hidden="false" customHeight="false" outlineLevel="0" collapsed="false">
      <c r="A4350" s="16" t="s">
        <v>5704</v>
      </c>
      <c r="B4350" s="16" t="s">
        <v>5703</v>
      </c>
      <c r="C4350" s="16" t="s">
        <v>2997</v>
      </c>
      <c r="D4350" s="16" t="s">
        <v>66</v>
      </c>
      <c r="E4350" s="16" t="n">
        <v>2</v>
      </c>
      <c r="F4350" s="16" t="n">
        <v>15178</v>
      </c>
      <c r="G4350" s="16" t="n">
        <v>0.25</v>
      </c>
      <c r="H4350" s="16" t="s">
        <v>89</v>
      </c>
      <c r="I4350" s="16" t="s">
        <v>60</v>
      </c>
      <c r="J4350" s="16" t="n">
        <v>5</v>
      </c>
      <c r="K4350" s="16" t="n">
        <v>3</v>
      </c>
      <c r="L4350" s="16" t="s">
        <v>57</v>
      </c>
      <c r="M4350" s="16" t="str">
        <f aca="false">IF(COUNTIF($A$2:A4350,A4350)&gt;1,"DUPLICATE","")</f>
        <v/>
      </c>
    </row>
    <row r="4351" customFormat="false" ht="15" hidden="false" customHeight="false" outlineLevel="0" collapsed="false">
      <c r="A4351" s="16" t="s">
        <v>5705</v>
      </c>
      <c r="B4351" s="16" t="s">
        <v>5703</v>
      </c>
      <c r="C4351" s="16" t="s">
        <v>1055</v>
      </c>
      <c r="D4351" s="16" t="s">
        <v>225</v>
      </c>
      <c r="E4351" s="16" t="n">
        <v>2</v>
      </c>
      <c r="F4351" s="16" t="n">
        <v>406</v>
      </c>
      <c r="G4351" s="16" t="n">
        <v>0.4</v>
      </c>
      <c r="H4351" s="16" t="s">
        <v>112</v>
      </c>
      <c r="I4351" s="16" t="s">
        <v>60</v>
      </c>
      <c r="J4351" s="16" t="n">
        <v>3</v>
      </c>
      <c r="K4351" s="16" t="n">
        <v>5</v>
      </c>
      <c r="L4351" s="16" t="s">
        <v>41</v>
      </c>
      <c r="M4351" s="16" t="str">
        <f aca="false">IF(COUNTIF($A$2:A4351,A4351)&gt;1,"DUPLICATE","")</f>
        <v/>
      </c>
    </row>
    <row r="4352" customFormat="false" ht="15" hidden="false" customHeight="false" outlineLevel="0" collapsed="false">
      <c r="A4352" s="16" t="s">
        <v>5706</v>
      </c>
      <c r="B4352" s="16" t="s">
        <v>5703</v>
      </c>
      <c r="C4352" s="16" t="s">
        <v>3498</v>
      </c>
      <c r="D4352" s="16" t="s">
        <v>88</v>
      </c>
      <c r="E4352" s="16" t="n">
        <v>2</v>
      </c>
      <c r="F4352" s="16" t="n">
        <v>3072</v>
      </c>
      <c r="G4352" s="16" t="n">
        <v>0.1</v>
      </c>
      <c r="H4352" s="16" t="s">
        <v>70</v>
      </c>
      <c r="I4352" s="16" t="s">
        <v>71</v>
      </c>
      <c r="J4352" s="16" t="n">
        <v>6</v>
      </c>
      <c r="K4352" s="16" t="n">
        <v>4</v>
      </c>
      <c r="L4352" s="16" t="s">
        <v>41</v>
      </c>
      <c r="M4352" s="16" t="str">
        <f aca="false">IF(COUNTIF($A$2:A4352,A4352)&gt;1,"DUPLICATE","")</f>
        <v/>
      </c>
    </row>
    <row r="4353" customFormat="false" ht="15" hidden="false" customHeight="false" outlineLevel="0" collapsed="false">
      <c r="A4353" s="16" t="s">
        <v>5707</v>
      </c>
      <c r="B4353" s="16" t="s">
        <v>5703</v>
      </c>
      <c r="C4353" s="16" t="s">
        <v>848</v>
      </c>
      <c r="D4353" s="16" t="s">
        <v>393</v>
      </c>
      <c r="E4353" s="16" t="n">
        <v>2</v>
      </c>
      <c r="F4353" s="16" t="n">
        <v>521</v>
      </c>
      <c r="G4353" s="16" t="n">
        <v>0.4</v>
      </c>
      <c r="H4353" s="16" t="s">
        <v>67</v>
      </c>
      <c r="I4353" s="16" t="s">
        <v>40</v>
      </c>
      <c r="J4353" s="16" t="n">
        <v>5</v>
      </c>
      <c r="K4353" s="16" t="n">
        <v>3</v>
      </c>
      <c r="L4353" s="16" t="s">
        <v>57</v>
      </c>
      <c r="M4353" s="16" t="str">
        <f aca="false">IF(COUNTIF($A$2:A4353,A4353)&gt;1,"DUPLICATE","")</f>
        <v/>
      </c>
    </row>
    <row r="4354" customFormat="false" ht="15" hidden="false" customHeight="false" outlineLevel="0" collapsed="false">
      <c r="A4354" s="16" t="s">
        <v>5708</v>
      </c>
      <c r="B4354" s="16" t="s">
        <v>5703</v>
      </c>
      <c r="C4354" s="16" t="s">
        <v>193</v>
      </c>
      <c r="D4354" s="16" t="s">
        <v>219</v>
      </c>
      <c r="E4354" s="16" t="n">
        <v>2</v>
      </c>
      <c r="F4354" s="16" t="n">
        <v>1334</v>
      </c>
      <c r="G4354" s="16" t="n">
        <v>0.25</v>
      </c>
      <c r="H4354" s="16" t="s">
        <v>39</v>
      </c>
      <c r="I4354" s="16" t="s">
        <v>60</v>
      </c>
      <c r="J4354" s="16" t="n">
        <v>7</v>
      </c>
      <c r="K4354" s="16" t="n">
        <v>4</v>
      </c>
      <c r="L4354" s="16" t="s">
        <v>41</v>
      </c>
      <c r="M4354" s="16" t="str">
        <f aca="false">IF(COUNTIF($A$2:A4354,A4354)&gt;1,"DUPLICATE","")</f>
        <v/>
      </c>
    </row>
    <row r="4355" customFormat="false" ht="15" hidden="false" customHeight="false" outlineLevel="0" collapsed="false">
      <c r="A4355" s="16" t="s">
        <v>5709</v>
      </c>
      <c r="B4355" s="16" t="s">
        <v>5703</v>
      </c>
      <c r="C4355" s="16" t="s">
        <v>2900</v>
      </c>
      <c r="D4355" s="16" t="s">
        <v>222</v>
      </c>
      <c r="E4355" s="16" t="n">
        <v>2</v>
      </c>
      <c r="F4355" s="16" t="n">
        <v>1955</v>
      </c>
      <c r="G4355" s="16" t="n">
        <v>0.1</v>
      </c>
      <c r="H4355" s="16" t="s">
        <v>236</v>
      </c>
      <c r="I4355" s="16" t="s">
        <v>60</v>
      </c>
      <c r="J4355" s="16" t="n">
        <v>6</v>
      </c>
      <c r="K4355" s="16" t="n">
        <v>4</v>
      </c>
      <c r="L4355" s="16" t="s">
        <v>41</v>
      </c>
      <c r="M4355" s="16" t="str">
        <f aca="false">IF(COUNTIF($A$2:A4355,A4355)&gt;1,"DUPLICATE","")</f>
        <v/>
      </c>
    </row>
    <row r="4356" customFormat="false" ht="15" hidden="false" customHeight="false" outlineLevel="0" collapsed="false">
      <c r="A4356" s="16" t="s">
        <v>5710</v>
      </c>
      <c r="B4356" s="16" t="s">
        <v>5703</v>
      </c>
      <c r="C4356" s="16" t="s">
        <v>2268</v>
      </c>
      <c r="D4356" s="16" t="s">
        <v>84</v>
      </c>
      <c r="E4356" s="16" t="n">
        <v>1</v>
      </c>
      <c r="F4356" s="16" t="n">
        <v>256</v>
      </c>
      <c r="G4356" s="16" t="n">
        <v>0.15</v>
      </c>
      <c r="H4356" s="16" t="s">
        <v>39</v>
      </c>
      <c r="I4356" s="16" t="s">
        <v>71</v>
      </c>
      <c r="J4356" s="16" t="n">
        <v>5</v>
      </c>
      <c r="K4356" s="16" t="n">
        <v>3</v>
      </c>
      <c r="L4356" s="16" t="s">
        <v>41</v>
      </c>
      <c r="M4356" s="16" t="str">
        <f aca="false">IF(COUNTIF($A$2:A4356,A4356)&gt;1,"DUPLICATE","")</f>
        <v/>
      </c>
    </row>
    <row r="4357" customFormat="false" ht="15" hidden="false" customHeight="false" outlineLevel="0" collapsed="false">
      <c r="A4357" s="16" t="s">
        <v>5711</v>
      </c>
      <c r="B4357" s="16" t="s">
        <v>5703</v>
      </c>
      <c r="C4357" s="16" t="s">
        <v>193</v>
      </c>
      <c r="D4357" s="16" t="s">
        <v>63</v>
      </c>
      <c r="E4357" s="16" t="n">
        <v>3</v>
      </c>
      <c r="F4357" s="16" t="n">
        <v>1458</v>
      </c>
      <c r="G4357" s="16" t="n">
        <v>0.1</v>
      </c>
      <c r="H4357" s="16" t="s">
        <v>39</v>
      </c>
      <c r="I4357" s="16" t="s">
        <v>47</v>
      </c>
      <c r="J4357" s="16" t="n">
        <v>5</v>
      </c>
      <c r="K4357" s="16" t="n">
        <v>3</v>
      </c>
      <c r="L4357" s="16" t="s">
        <v>41</v>
      </c>
      <c r="M4357" s="16" t="str">
        <f aca="false">IF(COUNTIF($A$2:A4357,A4357)&gt;1,"DUPLICATE","")</f>
        <v/>
      </c>
    </row>
    <row r="4358" customFormat="false" ht="15" hidden="false" customHeight="false" outlineLevel="0" collapsed="false">
      <c r="A4358" s="16" t="s">
        <v>5712</v>
      </c>
      <c r="B4358" s="16" t="s">
        <v>5703</v>
      </c>
      <c r="C4358" s="16" t="s">
        <v>1510</v>
      </c>
      <c r="D4358" s="16" t="s">
        <v>225</v>
      </c>
      <c r="E4358" s="16" t="n">
        <v>1</v>
      </c>
      <c r="F4358" s="16" t="n">
        <v>389</v>
      </c>
      <c r="G4358" s="16" t="n">
        <v>0.3</v>
      </c>
      <c r="H4358" s="16" t="s">
        <v>1899</v>
      </c>
      <c r="I4358" s="16" t="s">
        <v>47</v>
      </c>
      <c r="J4358" s="16" t="n">
        <v>3</v>
      </c>
      <c r="K4358" s="16" t="n">
        <v>5</v>
      </c>
      <c r="L4358" s="16" t="s">
        <v>41</v>
      </c>
      <c r="M4358" s="16" t="str">
        <f aca="false">IF(COUNTIF($A$2:A4358,A4358)&gt;1,"DUPLICATE","")</f>
        <v/>
      </c>
    </row>
    <row r="4359" customFormat="false" ht="15" hidden="false" customHeight="false" outlineLevel="0" collapsed="false">
      <c r="A4359" s="16" t="s">
        <v>5713</v>
      </c>
      <c r="B4359" s="16" t="s">
        <v>5703</v>
      </c>
      <c r="C4359" s="16" t="s">
        <v>1104</v>
      </c>
      <c r="D4359" s="16" t="s">
        <v>63</v>
      </c>
      <c r="E4359" s="16" t="n">
        <v>2</v>
      </c>
      <c r="F4359" s="16" t="n">
        <v>1499</v>
      </c>
      <c r="G4359" s="16" t="n">
        <v>0.1</v>
      </c>
      <c r="H4359" s="16" t="s">
        <v>81</v>
      </c>
      <c r="I4359" s="16" t="s">
        <v>40</v>
      </c>
      <c r="J4359" s="16" t="n">
        <v>5</v>
      </c>
      <c r="K4359" s="16" t="n">
        <v>2</v>
      </c>
      <c r="L4359" s="16" t="s">
        <v>57</v>
      </c>
      <c r="M4359" s="16" t="str">
        <f aca="false">IF(COUNTIF($A$2:A4359,A4359)&gt;1,"DUPLICATE","")</f>
        <v/>
      </c>
    </row>
    <row r="4360" customFormat="false" ht="15" hidden="false" customHeight="false" outlineLevel="0" collapsed="false">
      <c r="A4360" s="16" t="s">
        <v>5714</v>
      </c>
      <c r="B4360" s="16" t="s">
        <v>5703</v>
      </c>
      <c r="C4360" s="16" t="s">
        <v>4196</v>
      </c>
      <c r="D4360" s="16" t="s">
        <v>88</v>
      </c>
      <c r="E4360" s="16" t="n">
        <v>4</v>
      </c>
      <c r="F4360" s="16" t="n">
        <v>3014</v>
      </c>
      <c r="G4360" s="16" t="n">
        <v>0.3</v>
      </c>
      <c r="H4360" s="16" t="s">
        <v>67</v>
      </c>
      <c r="I4360" s="16" t="s">
        <v>47</v>
      </c>
      <c r="J4360" s="16" t="n">
        <v>3</v>
      </c>
      <c r="K4360" s="16" t="n">
        <v>5</v>
      </c>
      <c r="L4360" s="16" t="s">
        <v>41</v>
      </c>
      <c r="M4360" s="16" t="str">
        <f aca="false">IF(COUNTIF($A$2:A4360,A4360)&gt;1,"DUPLICATE","")</f>
        <v/>
      </c>
    </row>
    <row r="4361" customFormat="false" ht="15" hidden="false" customHeight="false" outlineLevel="0" collapsed="false">
      <c r="A4361" s="16" t="s">
        <v>5715</v>
      </c>
      <c r="B4361" s="16" t="s">
        <v>5703</v>
      </c>
      <c r="C4361" s="16" t="s">
        <v>2016</v>
      </c>
      <c r="D4361" s="16" t="s">
        <v>639</v>
      </c>
      <c r="E4361" s="16" t="n">
        <v>1</v>
      </c>
      <c r="F4361" s="16" t="n">
        <v>820</v>
      </c>
      <c r="G4361" s="16" t="n">
        <v>0.25</v>
      </c>
      <c r="H4361" s="16" t="s">
        <v>70</v>
      </c>
      <c r="I4361" s="16" t="s">
        <v>60</v>
      </c>
      <c r="J4361" s="16" t="n">
        <v>7</v>
      </c>
      <c r="K4361" s="16" t="n">
        <v>3</v>
      </c>
      <c r="L4361" s="16" t="s">
        <v>57</v>
      </c>
      <c r="M4361" s="16" t="str">
        <f aca="false">IF(COUNTIF($A$2:A4361,A4361)&gt;1,"DUPLICATE","")</f>
        <v/>
      </c>
    </row>
    <row r="4362" customFormat="false" ht="15" hidden="false" customHeight="false" outlineLevel="0" collapsed="false">
      <c r="A4362" s="16" t="s">
        <v>5716</v>
      </c>
      <c r="B4362" s="16" t="s">
        <v>5703</v>
      </c>
      <c r="C4362" s="16" t="s">
        <v>3731</v>
      </c>
      <c r="D4362" s="16" t="s">
        <v>80</v>
      </c>
      <c r="E4362" s="16" t="n">
        <v>3</v>
      </c>
      <c r="F4362" s="16" t="n">
        <v>1509</v>
      </c>
      <c r="G4362" s="16" t="n">
        <v>0.1</v>
      </c>
      <c r="H4362" s="16" t="s">
        <v>81</v>
      </c>
      <c r="I4362" s="16" t="s">
        <v>40</v>
      </c>
      <c r="J4362" s="16" t="n">
        <v>6</v>
      </c>
      <c r="K4362" s="16" t="n">
        <v>4</v>
      </c>
      <c r="L4362" s="16" t="s">
        <v>41</v>
      </c>
      <c r="M4362" s="16" t="str">
        <f aca="false">IF(COUNTIF($A$2:A4362,A4362)&gt;1,"DUPLICATE","")</f>
        <v/>
      </c>
    </row>
    <row r="4363" customFormat="false" ht="15" hidden="false" customHeight="false" outlineLevel="0" collapsed="false">
      <c r="A4363" s="16" t="s">
        <v>5717</v>
      </c>
      <c r="B4363" s="16" t="s">
        <v>5703</v>
      </c>
      <c r="C4363" s="16" t="s">
        <v>392</v>
      </c>
      <c r="D4363" s="16" t="s">
        <v>126</v>
      </c>
      <c r="E4363" s="16" t="n">
        <v>2</v>
      </c>
      <c r="F4363" s="16" t="n">
        <v>396</v>
      </c>
      <c r="G4363" s="16" t="n">
        <v>0.15</v>
      </c>
      <c r="H4363" s="16" t="s">
        <v>112</v>
      </c>
      <c r="I4363" s="16" t="s">
        <v>40</v>
      </c>
      <c r="J4363" s="16" t="n">
        <v>6</v>
      </c>
      <c r="K4363" s="16" t="n">
        <v>5</v>
      </c>
      <c r="L4363" s="16" t="s">
        <v>41</v>
      </c>
      <c r="M4363" s="16" t="str">
        <f aca="false">IF(COUNTIF($A$2:A4363,A4363)&gt;1,"DUPLICATE","")</f>
        <v/>
      </c>
    </row>
    <row r="4364" customFormat="false" ht="15" hidden="false" customHeight="false" outlineLevel="0" collapsed="false">
      <c r="A4364" s="16" t="s">
        <v>5718</v>
      </c>
      <c r="B4364" s="16" t="s">
        <v>5703</v>
      </c>
      <c r="C4364" s="16" t="s">
        <v>1321</v>
      </c>
      <c r="D4364" s="16" t="s">
        <v>139</v>
      </c>
      <c r="E4364" s="16" t="n">
        <v>2</v>
      </c>
      <c r="F4364" s="16" t="n">
        <v>347</v>
      </c>
      <c r="G4364" s="16" t="n">
        <v>0.1</v>
      </c>
      <c r="H4364" s="16" t="s">
        <v>46</v>
      </c>
      <c r="I4364" s="16" t="s">
        <v>47</v>
      </c>
      <c r="J4364" s="16" t="n">
        <v>5</v>
      </c>
      <c r="K4364" s="16" t="n">
        <v>3</v>
      </c>
      <c r="L4364" s="16" t="s">
        <v>57</v>
      </c>
      <c r="M4364" s="16" t="str">
        <f aca="false">IF(COUNTIF($A$2:A4364,A4364)&gt;1,"DUPLICATE","")</f>
        <v/>
      </c>
    </row>
    <row r="4365" customFormat="false" ht="15" hidden="false" customHeight="false" outlineLevel="0" collapsed="false">
      <c r="A4365" s="16" t="s">
        <v>5719</v>
      </c>
      <c r="B4365" s="16" t="s">
        <v>5703</v>
      </c>
      <c r="C4365" s="16" t="s">
        <v>1139</v>
      </c>
      <c r="D4365" s="16" t="s">
        <v>259</v>
      </c>
      <c r="E4365" s="16" t="n">
        <v>3</v>
      </c>
      <c r="F4365" s="16" t="n">
        <v>510</v>
      </c>
      <c r="G4365" s="16" t="n">
        <v>0.15</v>
      </c>
      <c r="H4365" s="16" t="s">
        <v>89</v>
      </c>
      <c r="I4365" s="16" t="s">
        <v>60</v>
      </c>
      <c r="J4365" s="16" t="n">
        <v>5</v>
      </c>
      <c r="K4365" s="16"/>
      <c r="L4365" s="16" t="s">
        <v>41</v>
      </c>
      <c r="M4365" s="16" t="str">
        <f aca="false">IF(COUNTIF($A$2:A4365,A4365)&gt;1,"DUPLICATE","")</f>
        <v/>
      </c>
    </row>
    <row r="4366" customFormat="false" ht="15" hidden="false" customHeight="false" outlineLevel="0" collapsed="false">
      <c r="A4366" s="16" t="s">
        <v>5720</v>
      </c>
      <c r="B4366" s="16" t="s">
        <v>5703</v>
      </c>
      <c r="C4366" s="16" t="s">
        <v>79</v>
      </c>
      <c r="D4366" s="16" t="s">
        <v>639</v>
      </c>
      <c r="E4366" s="16" t="n">
        <v>2</v>
      </c>
      <c r="F4366" s="16" t="n">
        <v>786</v>
      </c>
      <c r="G4366" s="16" t="n">
        <v>0.3</v>
      </c>
      <c r="H4366" s="16" t="s">
        <v>161</v>
      </c>
      <c r="I4366" s="16" t="s">
        <v>47</v>
      </c>
      <c r="J4366" s="16" t="n">
        <v>5</v>
      </c>
      <c r="K4366" s="16" t="n">
        <v>3</v>
      </c>
      <c r="L4366" s="16" t="s">
        <v>41</v>
      </c>
      <c r="M4366" s="16" t="str">
        <f aca="false">IF(COUNTIF($A$2:A4366,A4366)&gt;1,"DUPLICATE","")</f>
        <v/>
      </c>
    </row>
    <row r="4367" customFormat="false" ht="15" hidden="false" customHeight="false" outlineLevel="0" collapsed="false">
      <c r="A4367" s="16" t="s">
        <v>5721</v>
      </c>
      <c r="B4367" s="16" t="s">
        <v>5703</v>
      </c>
      <c r="C4367" s="16" t="s">
        <v>2112</v>
      </c>
      <c r="D4367" s="16" t="s">
        <v>136</v>
      </c>
      <c r="E4367" s="16" t="n">
        <v>1</v>
      </c>
      <c r="F4367" s="16" t="n">
        <v>2134</v>
      </c>
      <c r="G4367" s="16" t="n">
        <v>0.2</v>
      </c>
      <c r="H4367" s="16" t="s">
        <v>112</v>
      </c>
      <c r="I4367" s="16" t="s">
        <v>60</v>
      </c>
      <c r="J4367" s="16" t="n">
        <v>5</v>
      </c>
      <c r="K4367" s="16" t="n">
        <v>4</v>
      </c>
      <c r="L4367" s="16" t="s">
        <v>41</v>
      </c>
      <c r="M4367" s="16" t="str">
        <f aca="false">IF(COUNTIF($A$2:A4367,A4367)&gt;1,"DUPLICATE","")</f>
        <v/>
      </c>
    </row>
    <row r="4368" customFormat="false" ht="15" hidden="false" customHeight="false" outlineLevel="0" collapsed="false">
      <c r="A4368" s="16" t="s">
        <v>5722</v>
      </c>
      <c r="B4368" s="16" t="s">
        <v>5703</v>
      </c>
      <c r="C4368" s="16" t="s">
        <v>1236</v>
      </c>
      <c r="D4368" s="16" t="s">
        <v>105</v>
      </c>
      <c r="E4368" s="16" t="n">
        <v>4</v>
      </c>
      <c r="F4368" s="16" t="n">
        <v>417</v>
      </c>
      <c r="G4368" s="16" t="n">
        <v>0.2</v>
      </c>
      <c r="H4368" s="16" t="s">
        <v>67</v>
      </c>
      <c r="I4368" s="16" t="s">
        <v>100</v>
      </c>
      <c r="J4368" s="16" t="n">
        <v>5</v>
      </c>
      <c r="K4368" s="16" t="n">
        <v>4</v>
      </c>
      <c r="L4368" s="16" t="s">
        <v>41</v>
      </c>
      <c r="M4368" s="16" t="str">
        <f aca="false">IF(COUNTIF($A$2:A4368,A4368)&gt;1,"DUPLICATE","")</f>
        <v/>
      </c>
    </row>
    <row r="4369" customFormat="false" ht="15" hidden="false" customHeight="false" outlineLevel="0" collapsed="false">
      <c r="A4369" s="16" t="s">
        <v>5723</v>
      </c>
      <c r="B4369" s="16" t="s">
        <v>5724</v>
      </c>
      <c r="C4369" s="16" t="s">
        <v>624</v>
      </c>
      <c r="D4369" s="16" t="s">
        <v>149</v>
      </c>
      <c r="E4369" s="16" t="n">
        <v>1</v>
      </c>
      <c r="F4369" s="16" t="n">
        <v>1654</v>
      </c>
      <c r="G4369" s="16" t="n">
        <v>0.15</v>
      </c>
      <c r="H4369" s="16" t="s">
        <v>130</v>
      </c>
      <c r="I4369" s="16" t="s">
        <v>60</v>
      </c>
      <c r="J4369" s="16" t="n">
        <v>4</v>
      </c>
      <c r="K4369" s="16" t="n">
        <v>4</v>
      </c>
      <c r="L4369" s="16" t="s">
        <v>41</v>
      </c>
      <c r="M4369" s="16" t="str">
        <f aca="false">IF(COUNTIF($A$2:A4369,A4369)&gt;1,"DUPLICATE","")</f>
        <v/>
      </c>
    </row>
    <row r="4370" customFormat="false" ht="15" hidden="false" customHeight="false" outlineLevel="0" collapsed="false">
      <c r="A4370" s="16" t="s">
        <v>5725</v>
      </c>
      <c r="B4370" s="16" t="s">
        <v>5724</v>
      </c>
      <c r="C4370" s="16" t="s">
        <v>431</v>
      </c>
      <c r="D4370" s="16" t="s">
        <v>170</v>
      </c>
      <c r="E4370" s="16" t="n">
        <v>2</v>
      </c>
      <c r="F4370" s="16" t="n">
        <v>3180</v>
      </c>
      <c r="G4370" s="16" t="n">
        <v>0.15</v>
      </c>
      <c r="H4370" s="16" t="s">
        <v>81</v>
      </c>
      <c r="I4370" s="16" t="s">
        <v>60</v>
      </c>
      <c r="J4370" s="16" t="n">
        <v>5</v>
      </c>
      <c r="K4370" s="16" t="n">
        <v>4</v>
      </c>
      <c r="L4370" s="16" t="s">
        <v>41</v>
      </c>
      <c r="M4370" s="16" t="str">
        <f aca="false">IF(COUNTIF($A$2:A4370,A4370)&gt;1,"DUPLICATE","")</f>
        <v/>
      </c>
    </row>
    <row r="4371" customFormat="false" ht="15" hidden="false" customHeight="false" outlineLevel="0" collapsed="false">
      <c r="A4371" s="16" t="s">
        <v>5726</v>
      </c>
      <c r="B4371" s="16" t="s">
        <v>5724</v>
      </c>
      <c r="C4371" s="16" t="s">
        <v>104</v>
      </c>
      <c r="D4371" s="16" t="s">
        <v>222</v>
      </c>
      <c r="E4371" s="16" t="n">
        <v>2</v>
      </c>
      <c r="F4371" s="16" t="n">
        <v>1934</v>
      </c>
      <c r="G4371" s="16" t="n">
        <v>0.3</v>
      </c>
      <c r="H4371" s="16" t="s">
        <v>81</v>
      </c>
      <c r="I4371" s="16" t="s">
        <v>60</v>
      </c>
      <c r="J4371" s="16" t="n">
        <v>4</v>
      </c>
      <c r="K4371" s="16" t="n">
        <v>5</v>
      </c>
      <c r="L4371" s="16" t="s">
        <v>41</v>
      </c>
      <c r="M4371" s="16" t="str">
        <f aca="false">IF(COUNTIF($A$2:A4371,A4371)&gt;1,"DUPLICATE","")</f>
        <v/>
      </c>
    </row>
    <row r="4372" customFormat="false" ht="15" hidden="false" customHeight="false" outlineLevel="0" collapsed="false">
      <c r="A4372" s="16" t="s">
        <v>5727</v>
      </c>
      <c r="B4372" s="16" t="s">
        <v>5724</v>
      </c>
      <c r="C4372" s="16" t="s">
        <v>753</v>
      </c>
      <c r="D4372" s="16" t="s">
        <v>393</v>
      </c>
      <c r="E4372" s="16" t="n">
        <v>2</v>
      </c>
      <c r="F4372" s="16" t="n">
        <v>495</v>
      </c>
      <c r="G4372" s="16" t="n">
        <v>0.15</v>
      </c>
      <c r="H4372" s="16" t="s">
        <v>67</v>
      </c>
      <c r="I4372" s="16" t="s">
        <v>60</v>
      </c>
      <c r="J4372" s="16" t="n">
        <v>3</v>
      </c>
      <c r="K4372" s="16" t="n">
        <v>3</v>
      </c>
      <c r="L4372" s="16" t="s">
        <v>57</v>
      </c>
      <c r="M4372" s="16" t="str">
        <f aca="false">IF(COUNTIF($A$2:A4372,A4372)&gt;1,"DUPLICATE","")</f>
        <v/>
      </c>
    </row>
    <row r="4373" customFormat="false" ht="15" hidden="false" customHeight="false" outlineLevel="0" collapsed="false">
      <c r="A4373" s="16" t="s">
        <v>5728</v>
      </c>
      <c r="B4373" s="16" t="s">
        <v>5724</v>
      </c>
      <c r="C4373" s="16" t="s">
        <v>3415</v>
      </c>
      <c r="D4373" s="16" t="s">
        <v>74</v>
      </c>
      <c r="E4373" s="16" t="n">
        <v>2</v>
      </c>
      <c r="F4373" s="16" t="n">
        <v>18867</v>
      </c>
      <c r="G4373" s="16" t="n">
        <v>0.3</v>
      </c>
      <c r="H4373" s="16" t="s">
        <v>130</v>
      </c>
      <c r="I4373" s="16" t="s">
        <v>60</v>
      </c>
      <c r="J4373" s="16" t="n">
        <v>4</v>
      </c>
      <c r="K4373" s="16" t="n">
        <v>3</v>
      </c>
      <c r="L4373" s="16" t="s">
        <v>57</v>
      </c>
      <c r="M4373" s="16" t="str">
        <f aca="false">IF(COUNTIF($A$2:A4373,A4373)&gt;1,"DUPLICATE","")</f>
        <v/>
      </c>
    </row>
    <row r="4374" customFormat="false" ht="15" hidden="false" customHeight="false" outlineLevel="0" collapsed="false">
      <c r="A4374" s="16" t="s">
        <v>5729</v>
      </c>
      <c r="B4374" s="16" t="s">
        <v>5724</v>
      </c>
      <c r="C4374" s="16" t="s">
        <v>3374</v>
      </c>
      <c r="D4374" s="16" t="s">
        <v>55</v>
      </c>
      <c r="E4374" s="16" t="n">
        <v>1</v>
      </c>
      <c r="F4374" s="16" t="n">
        <v>1918</v>
      </c>
      <c r="G4374" s="16" t="n">
        <v>0.2</v>
      </c>
      <c r="H4374" s="16" t="s">
        <v>112</v>
      </c>
      <c r="I4374" s="16" t="s">
        <v>40</v>
      </c>
      <c r="J4374" s="16" t="n">
        <v>8</v>
      </c>
      <c r="K4374" s="16" t="n">
        <v>3</v>
      </c>
      <c r="L4374" s="16" t="s">
        <v>41</v>
      </c>
      <c r="M4374" s="16" t="str">
        <f aca="false">IF(COUNTIF($A$2:A4374,A4374)&gt;1,"DUPLICATE","")</f>
        <v/>
      </c>
    </row>
    <row r="4375" customFormat="false" ht="15" hidden="false" customHeight="false" outlineLevel="0" collapsed="false">
      <c r="A4375" s="16" t="s">
        <v>5730</v>
      </c>
      <c r="B4375" s="16" t="s">
        <v>5724</v>
      </c>
      <c r="C4375" s="16" t="s">
        <v>848</v>
      </c>
      <c r="D4375" s="16" t="s">
        <v>179</v>
      </c>
      <c r="E4375" s="16" t="n">
        <v>3</v>
      </c>
      <c r="F4375" s="16" t="n">
        <v>2396</v>
      </c>
      <c r="G4375" s="16" t="n">
        <v>0.2</v>
      </c>
      <c r="H4375" s="16" t="s">
        <v>67</v>
      </c>
      <c r="I4375" s="16" t="s">
        <v>60</v>
      </c>
      <c r="J4375" s="16" t="n">
        <v>5</v>
      </c>
      <c r="K4375" s="16" t="n">
        <v>4</v>
      </c>
      <c r="L4375" s="16" t="s">
        <v>41</v>
      </c>
      <c r="M4375" s="16" t="str">
        <f aca="false">IF(COUNTIF($A$2:A4375,A4375)&gt;1,"DUPLICATE","")</f>
        <v/>
      </c>
    </row>
    <row r="4376" customFormat="false" ht="15" hidden="false" customHeight="false" outlineLevel="0" collapsed="false">
      <c r="A4376" s="16" t="s">
        <v>5731</v>
      </c>
      <c r="B4376" s="16" t="s">
        <v>5724</v>
      </c>
      <c r="C4376" s="16" t="s">
        <v>1337</v>
      </c>
      <c r="D4376" s="16" t="s">
        <v>396</v>
      </c>
      <c r="E4376" s="16" t="n">
        <v>1</v>
      </c>
      <c r="F4376" s="16" t="n">
        <v>5694</v>
      </c>
      <c r="G4376" s="16" t="n">
        <v>0.1</v>
      </c>
      <c r="H4376" s="16" t="s">
        <v>67</v>
      </c>
      <c r="I4376" s="16" t="s">
        <v>60</v>
      </c>
      <c r="J4376" s="16" t="n">
        <v>4</v>
      </c>
      <c r="K4376" s="16" t="n">
        <v>4</v>
      </c>
      <c r="L4376" s="16" t="s">
        <v>57</v>
      </c>
      <c r="M4376" s="16" t="str">
        <f aca="false">IF(COUNTIF($A$2:A4376,A4376)&gt;1,"DUPLICATE","")</f>
        <v/>
      </c>
    </row>
    <row r="4377" customFormat="false" ht="15" hidden="false" customHeight="false" outlineLevel="0" collapsed="false">
      <c r="A4377" s="16" t="s">
        <v>5732</v>
      </c>
      <c r="B4377" s="16" t="s">
        <v>5724</v>
      </c>
      <c r="C4377" s="16" t="s">
        <v>1946</v>
      </c>
      <c r="D4377" s="16" t="s">
        <v>232</v>
      </c>
      <c r="E4377" s="16" t="n">
        <v>2</v>
      </c>
      <c r="F4377" s="16" t="n">
        <v>1931</v>
      </c>
      <c r="G4377" s="16" t="n">
        <v>0.2</v>
      </c>
      <c r="H4377" s="16" t="s">
        <v>208</v>
      </c>
      <c r="I4377" s="16" t="s">
        <v>60</v>
      </c>
      <c r="J4377" s="16" t="n">
        <v>5</v>
      </c>
      <c r="K4377" s="16" t="n">
        <v>5</v>
      </c>
      <c r="L4377" s="16" t="s">
        <v>41</v>
      </c>
      <c r="M4377" s="16" t="str">
        <f aca="false">IF(COUNTIF($A$2:A4377,A4377)&gt;1,"DUPLICATE","")</f>
        <v/>
      </c>
    </row>
    <row r="4378" customFormat="false" ht="15" hidden="false" customHeight="false" outlineLevel="0" collapsed="false">
      <c r="A4378" s="16" t="s">
        <v>5733</v>
      </c>
      <c r="B4378" s="16" t="s">
        <v>5724</v>
      </c>
      <c r="C4378" s="16" t="s">
        <v>4457</v>
      </c>
      <c r="D4378" s="16" t="s">
        <v>149</v>
      </c>
      <c r="E4378" s="16" t="n">
        <v>2</v>
      </c>
      <c r="F4378" s="16" t="n">
        <v>1572</v>
      </c>
      <c r="G4378" s="16" t="n">
        <v>0.4</v>
      </c>
      <c r="H4378" s="16" t="s">
        <v>39</v>
      </c>
      <c r="I4378" s="16" t="s">
        <v>40</v>
      </c>
      <c r="J4378" s="16" t="n">
        <v>4</v>
      </c>
      <c r="K4378" s="16" t="n">
        <v>3</v>
      </c>
      <c r="L4378" s="16" t="s">
        <v>57</v>
      </c>
      <c r="M4378" s="16" t="str">
        <f aca="false">IF(COUNTIF($A$2:A4378,A4378)&gt;1,"DUPLICATE","")</f>
        <v/>
      </c>
    </row>
    <row r="4379" customFormat="false" ht="15" hidden="false" customHeight="false" outlineLevel="0" collapsed="false">
      <c r="A4379" s="16" t="s">
        <v>5734</v>
      </c>
      <c r="B4379" s="16" t="s">
        <v>5724</v>
      </c>
      <c r="C4379" s="16" t="s">
        <v>1004</v>
      </c>
      <c r="D4379" s="16" t="s">
        <v>136</v>
      </c>
      <c r="E4379" s="16" t="n">
        <v>1</v>
      </c>
      <c r="F4379" s="16" t="n">
        <v>2208</v>
      </c>
      <c r="G4379" s="16" t="n">
        <v>0.25</v>
      </c>
      <c r="H4379" s="16" t="s">
        <v>130</v>
      </c>
      <c r="I4379" s="16" t="s">
        <v>40</v>
      </c>
      <c r="J4379" s="16" t="n">
        <v>6</v>
      </c>
      <c r="K4379" s="16" t="n">
        <v>4</v>
      </c>
      <c r="L4379" s="16" t="s">
        <v>41</v>
      </c>
      <c r="M4379" s="16" t="str">
        <f aca="false">IF(COUNTIF($A$2:A4379,A4379)&gt;1,"DUPLICATE","")</f>
        <v/>
      </c>
    </row>
    <row r="4380" customFormat="false" ht="15" hidden="false" customHeight="false" outlineLevel="0" collapsed="false">
      <c r="A4380" s="16" t="s">
        <v>5735</v>
      </c>
      <c r="B4380" s="16" t="s">
        <v>5724</v>
      </c>
      <c r="C4380" s="16" t="s">
        <v>366</v>
      </c>
      <c r="D4380" s="16" t="s">
        <v>165</v>
      </c>
      <c r="E4380" s="16" t="n">
        <v>4</v>
      </c>
      <c r="F4380" s="16" t="n">
        <v>908</v>
      </c>
      <c r="G4380" s="16" t="n">
        <v>0.1</v>
      </c>
      <c r="H4380" s="16" t="s">
        <v>208</v>
      </c>
      <c r="I4380" s="16" t="s">
        <v>60</v>
      </c>
      <c r="J4380" s="16" t="n">
        <v>6</v>
      </c>
      <c r="K4380" s="16" t="n">
        <v>4</v>
      </c>
      <c r="L4380" s="16" t="s">
        <v>41</v>
      </c>
      <c r="M4380" s="16" t="str">
        <f aca="false">IF(COUNTIF($A$2:A4380,A4380)&gt;1,"DUPLICATE","")</f>
        <v/>
      </c>
    </row>
    <row r="4381" customFormat="false" ht="15" hidden="false" customHeight="false" outlineLevel="0" collapsed="false">
      <c r="A4381" s="16" t="s">
        <v>5736</v>
      </c>
      <c r="B4381" s="16" t="s">
        <v>5724</v>
      </c>
      <c r="C4381" s="16" t="s">
        <v>986</v>
      </c>
      <c r="D4381" s="16" t="s">
        <v>259</v>
      </c>
      <c r="E4381" s="16" t="n">
        <v>2</v>
      </c>
      <c r="F4381" s="16" t="n">
        <v>502</v>
      </c>
      <c r="G4381" s="16" t="n">
        <v>0.15</v>
      </c>
      <c r="H4381" s="16" t="s">
        <v>67</v>
      </c>
      <c r="I4381" s="16" t="s">
        <v>71</v>
      </c>
      <c r="J4381" s="16" t="n">
        <v>3</v>
      </c>
      <c r="K4381" s="16" t="n">
        <v>5</v>
      </c>
      <c r="L4381" s="16" t="s">
        <v>41</v>
      </c>
      <c r="M4381" s="16" t="str">
        <f aca="false">IF(COUNTIF($A$2:A4381,A4381)&gt;1,"DUPLICATE","")</f>
        <v/>
      </c>
    </row>
    <row r="4382" customFormat="false" ht="15" hidden="false" customHeight="false" outlineLevel="0" collapsed="false">
      <c r="A4382" s="16" t="s">
        <v>5737</v>
      </c>
      <c r="B4382" s="16" t="s">
        <v>5738</v>
      </c>
      <c r="C4382" s="16" t="s">
        <v>1656</v>
      </c>
      <c r="D4382" s="16" t="s">
        <v>129</v>
      </c>
      <c r="E4382" s="16" t="n">
        <v>4</v>
      </c>
      <c r="F4382" s="16" t="n">
        <v>612</v>
      </c>
      <c r="G4382" s="16" t="n">
        <v>0.4</v>
      </c>
      <c r="H4382" s="16" t="s">
        <v>797</v>
      </c>
      <c r="I4382" s="16" t="s">
        <v>47</v>
      </c>
      <c r="J4382" s="16" t="n">
        <v>5</v>
      </c>
      <c r="K4382" s="16" t="n">
        <v>4</v>
      </c>
      <c r="L4382" s="16" t="s">
        <v>41</v>
      </c>
      <c r="M4382" s="16" t="str">
        <f aca="false">IF(COUNTIF($A$2:A4382,A4382)&gt;1,"DUPLICATE","")</f>
        <v/>
      </c>
    </row>
    <row r="4383" customFormat="false" ht="15" hidden="false" customHeight="false" outlineLevel="0" collapsed="false">
      <c r="A4383" s="16" t="s">
        <v>5739</v>
      </c>
      <c r="B4383" s="16" t="s">
        <v>5738</v>
      </c>
      <c r="C4383" s="16" t="s">
        <v>1330</v>
      </c>
      <c r="D4383" s="16" t="s">
        <v>51</v>
      </c>
      <c r="E4383" s="16" t="n">
        <v>2</v>
      </c>
      <c r="F4383" s="16" t="n">
        <v>2227</v>
      </c>
      <c r="G4383" s="16" t="n">
        <v>0.3</v>
      </c>
      <c r="H4383" s="16" t="s">
        <v>112</v>
      </c>
      <c r="I4383" s="16" t="s">
        <v>40</v>
      </c>
      <c r="J4383" s="16" t="n">
        <v>5</v>
      </c>
      <c r="K4383" s="16" t="n">
        <v>3</v>
      </c>
      <c r="L4383" s="16" t="s">
        <v>41</v>
      </c>
      <c r="M4383" s="16" t="str">
        <f aca="false">IF(COUNTIF($A$2:A4383,A4383)&gt;1,"DUPLICATE","")</f>
        <v/>
      </c>
    </row>
    <row r="4384" customFormat="false" ht="15" hidden="false" customHeight="false" outlineLevel="0" collapsed="false">
      <c r="A4384" s="16" t="s">
        <v>5740</v>
      </c>
      <c r="B4384" s="16" t="s">
        <v>5738</v>
      </c>
      <c r="C4384" s="16" t="s">
        <v>253</v>
      </c>
      <c r="D4384" s="16" t="s">
        <v>660</v>
      </c>
      <c r="E4384" s="16" t="n">
        <v>1</v>
      </c>
      <c r="F4384" s="16" t="n">
        <v>1803</v>
      </c>
      <c r="G4384" s="16" t="n">
        <v>0.3</v>
      </c>
      <c r="H4384" s="16" t="s">
        <v>89</v>
      </c>
      <c r="I4384" s="16"/>
      <c r="J4384" s="16" t="n">
        <v>3</v>
      </c>
      <c r="K4384" s="16" t="n">
        <v>5</v>
      </c>
      <c r="L4384" s="16" t="s">
        <v>41</v>
      </c>
      <c r="M4384" s="16" t="str">
        <f aca="false">IF(COUNTIF($A$2:A4384,A4384)&gt;1,"DUPLICATE","")</f>
        <v/>
      </c>
    </row>
    <row r="4385" customFormat="false" ht="15" hidden="false" customHeight="false" outlineLevel="0" collapsed="false">
      <c r="A4385" s="16" t="s">
        <v>5741</v>
      </c>
      <c r="B4385" s="16" t="s">
        <v>5738</v>
      </c>
      <c r="C4385" s="16" t="s">
        <v>662</v>
      </c>
      <c r="D4385" s="16" t="s">
        <v>99</v>
      </c>
      <c r="E4385" s="16" t="n">
        <v>1</v>
      </c>
      <c r="F4385" s="16" t="n">
        <v>691</v>
      </c>
      <c r="G4385" s="16" t="n">
        <v>0.1</v>
      </c>
      <c r="H4385" s="16" t="s">
        <v>81</v>
      </c>
      <c r="I4385" s="16" t="s">
        <v>71</v>
      </c>
      <c r="J4385" s="16" t="n">
        <v>6</v>
      </c>
      <c r="K4385" s="16" t="n">
        <v>2</v>
      </c>
      <c r="L4385" s="16" t="s">
        <v>57</v>
      </c>
      <c r="M4385" s="16" t="str">
        <f aca="false">IF(COUNTIF($A$2:A4385,A4385)&gt;1,"DUPLICATE","")</f>
        <v/>
      </c>
    </row>
    <row r="4386" customFormat="false" ht="15" hidden="false" customHeight="false" outlineLevel="0" collapsed="false">
      <c r="A4386" s="16" t="s">
        <v>5741</v>
      </c>
      <c r="B4386" s="16" t="s">
        <v>5738</v>
      </c>
      <c r="C4386" s="16" t="s">
        <v>662</v>
      </c>
      <c r="D4386" s="16" t="s">
        <v>99</v>
      </c>
      <c r="E4386" s="16" t="n">
        <v>1</v>
      </c>
      <c r="F4386" s="16" t="n">
        <v>691</v>
      </c>
      <c r="G4386" s="16" t="n">
        <v>0.1</v>
      </c>
      <c r="H4386" s="16" t="s">
        <v>81</v>
      </c>
      <c r="I4386" s="16" t="s">
        <v>71</v>
      </c>
      <c r="J4386" s="16" t="n">
        <v>6</v>
      </c>
      <c r="K4386" s="16" t="n">
        <v>2</v>
      </c>
      <c r="L4386" s="16" t="s">
        <v>57</v>
      </c>
      <c r="M4386" s="16" t="str">
        <f aca="false">IF(COUNTIF($A$2:A4386,A4386)&gt;1,"DUPLICATE","")</f>
        <v>DUPLICATE</v>
      </c>
    </row>
    <row r="4387" customFormat="false" ht="15" hidden="false" customHeight="false" outlineLevel="0" collapsed="false">
      <c r="A4387" s="16" t="s">
        <v>5742</v>
      </c>
      <c r="B4387" s="16" t="s">
        <v>5743</v>
      </c>
      <c r="C4387" s="16" t="s">
        <v>835</v>
      </c>
      <c r="D4387" s="16" t="s">
        <v>721</v>
      </c>
      <c r="E4387" s="16" t="n">
        <v>1</v>
      </c>
      <c r="F4387" s="16" t="n">
        <v>488</v>
      </c>
      <c r="G4387" s="16" t="n">
        <v>0.2</v>
      </c>
      <c r="H4387" s="16" t="s">
        <v>233</v>
      </c>
      <c r="I4387" s="16" t="s">
        <v>60</v>
      </c>
      <c r="J4387" s="16" t="n">
        <v>6</v>
      </c>
      <c r="K4387" s="16" t="n">
        <v>4</v>
      </c>
      <c r="L4387" s="16" t="s">
        <v>41</v>
      </c>
      <c r="M4387" s="16" t="str">
        <f aca="false">IF(COUNTIF($A$2:A4387,A4387)&gt;1,"DUPLICATE","")</f>
        <v/>
      </c>
    </row>
    <row r="4388" customFormat="false" ht="15" hidden="false" customHeight="false" outlineLevel="0" collapsed="false">
      <c r="A4388" s="16" t="s">
        <v>5744</v>
      </c>
      <c r="B4388" s="16" t="s">
        <v>5738</v>
      </c>
      <c r="C4388" s="16" t="s">
        <v>476</v>
      </c>
      <c r="D4388" s="16" t="s">
        <v>173</v>
      </c>
      <c r="E4388" s="16" t="n">
        <v>1</v>
      </c>
      <c r="F4388" s="16" t="n">
        <v>1246</v>
      </c>
      <c r="G4388" s="16" t="n">
        <v>0.1</v>
      </c>
      <c r="H4388" s="16" t="s">
        <v>39</v>
      </c>
      <c r="I4388" s="16" t="s">
        <v>71</v>
      </c>
      <c r="J4388" s="16" t="n">
        <v>4</v>
      </c>
      <c r="K4388" s="16" t="n">
        <v>4</v>
      </c>
      <c r="L4388" s="16" t="s">
        <v>41</v>
      </c>
      <c r="M4388" s="16" t="str">
        <f aca="false">IF(COUNTIF($A$2:A4388,A4388)&gt;1,"DUPLICATE","")</f>
        <v/>
      </c>
    </row>
    <row r="4389" customFormat="false" ht="15" hidden="false" customHeight="false" outlineLevel="0" collapsed="false">
      <c r="A4389" s="16" t="s">
        <v>5745</v>
      </c>
      <c r="B4389" s="16" t="s">
        <v>5738</v>
      </c>
      <c r="C4389" s="16" t="s">
        <v>482</v>
      </c>
      <c r="D4389" s="16" t="s">
        <v>259</v>
      </c>
      <c r="E4389" s="16" t="n">
        <v>1</v>
      </c>
      <c r="F4389" s="16" t="n">
        <v>524</v>
      </c>
      <c r="G4389" s="16" t="n">
        <v>0.4</v>
      </c>
      <c r="H4389" s="16" t="s">
        <v>112</v>
      </c>
      <c r="I4389" s="16" t="s">
        <v>47</v>
      </c>
      <c r="J4389" s="16" t="n">
        <v>4</v>
      </c>
      <c r="K4389" s="16" t="n">
        <v>4</v>
      </c>
      <c r="L4389" s="16" t="s">
        <v>41</v>
      </c>
      <c r="M4389" s="16" t="str">
        <f aca="false">IF(COUNTIF($A$2:A4389,A4389)&gt;1,"DUPLICATE","")</f>
        <v/>
      </c>
    </row>
    <row r="4390" customFormat="false" ht="15" hidden="false" customHeight="false" outlineLevel="0" collapsed="false">
      <c r="A4390" s="16" t="s">
        <v>5746</v>
      </c>
      <c r="B4390" s="16" t="s">
        <v>5738</v>
      </c>
      <c r="C4390" s="16" t="s">
        <v>50</v>
      </c>
      <c r="D4390" s="16" t="s">
        <v>179</v>
      </c>
      <c r="E4390" s="16" t="n">
        <v>2</v>
      </c>
      <c r="F4390" s="16" t="n">
        <v>2582</v>
      </c>
      <c r="G4390" s="16"/>
      <c r="H4390" s="16" t="s">
        <v>797</v>
      </c>
      <c r="I4390" s="16" t="s">
        <v>71</v>
      </c>
      <c r="J4390" s="16" t="n">
        <v>4</v>
      </c>
      <c r="K4390" s="16" t="n">
        <v>4</v>
      </c>
      <c r="L4390" s="16" t="s">
        <v>41</v>
      </c>
      <c r="M4390" s="16" t="str">
        <f aca="false">IF(COUNTIF($A$2:A4390,A4390)&gt;1,"DUPLICATE","")</f>
        <v/>
      </c>
    </row>
    <row r="4391" customFormat="false" ht="15" hidden="false" customHeight="false" outlineLevel="0" collapsed="false">
      <c r="A4391" s="16" t="s">
        <v>5747</v>
      </c>
      <c r="B4391" s="16" t="s">
        <v>5738</v>
      </c>
      <c r="C4391" s="16" t="s">
        <v>2268</v>
      </c>
      <c r="D4391" s="16" t="s">
        <v>396</v>
      </c>
      <c r="E4391" s="16" t="n">
        <v>3</v>
      </c>
      <c r="F4391" s="16" t="n">
        <v>5262</v>
      </c>
      <c r="G4391" s="16" t="n">
        <v>0.1</v>
      </c>
      <c r="H4391" s="16" t="s">
        <v>46</v>
      </c>
      <c r="I4391" s="16" t="s">
        <v>60</v>
      </c>
      <c r="J4391" s="16" t="n">
        <v>4</v>
      </c>
      <c r="K4391" s="16" t="n">
        <v>4</v>
      </c>
      <c r="L4391" s="16" t="s">
        <v>41</v>
      </c>
      <c r="M4391" s="16" t="str">
        <f aca="false">IF(COUNTIF($A$2:A4391,A4391)&gt;1,"DUPLICATE","")</f>
        <v/>
      </c>
    </row>
    <row r="4392" customFormat="false" ht="15" hidden="false" customHeight="false" outlineLevel="0" collapsed="false">
      <c r="A4392" s="16" t="s">
        <v>5748</v>
      </c>
      <c r="B4392" s="16" t="s">
        <v>5738</v>
      </c>
      <c r="C4392" s="16" t="s">
        <v>1323</v>
      </c>
      <c r="D4392" s="16" t="s">
        <v>393</v>
      </c>
      <c r="E4392" s="16" t="n">
        <v>1</v>
      </c>
      <c r="F4392" s="16" t="n">
        <v>474</v>
      </c>
      <c r="G4392" s="16" t="n">
        <v>0.25</v>
      </c>
      <c r="H4392" s="16" t="s">
        <v>39</v>
      </c>
      <c r="I4392" s="16" t="s">
        <v>40</v>
      </c>
      <c r="J4392" s="16" t="n">
        <v>5</v>
      </c>
      <c r="K4392" s="16" t="n">
        <v>3</v>
      </c>
      <c r="L4392" s="16" t="s">
        <v>41</v>
      </c>
      <c r="M4392" s="16" t="str">
        <f aca="false">IF(COUNTIF($A$2:A4392,A4392)&gt;1,"DUPLICATE","")</f>
        <v/>
      </c>
    </row>
    <row r="4393" customFormat="false" ht="15" hidden="false" customHeight="false" outlineLevel="0" collapsed="false">
      <c r="A4393" s="16" t="s">
        <v>5749</v>
      </c>
      <c r="B4393" s="16" t="s">
        <v>5738</v>
      </c>
      <c r="C4393" s="16" t="s">
        <v>1926</v>
      </c>
      <c r="D4393" s="16" t="s">
        <v>111</v>
      </c>
      <c r="E4393" s="16" t="n">
        <v>1</v>
      </c>
      <c r="F4393" s="16" t="n">
        <v>1009</v>
      </c>
      <c r="G4393" s="16" t="n">
        <v>0.15</v>
      </c>
      <c r="H4393" s="16" t="s">
        <v>130</v>
      </c>
      <c r="I4393" s="16" t="s">
        <v>60</v>
      </c>
      <c r="J4393" s="16" t="n">
        <v>3</v>
      </c>
      <c r="K4393" s="16" t="n">
        <v>3</v>
      </c>
      <c r="L4393" s="16" t="s">
        <v>41</v>
      </c>
      <c r="M4393" s="16" t="str">
        <f aca="false">IF(COUNTIF($A$2:A4393,A4393)&gt;1,"DUPLICATE","")</f>
        <v/>
      </c>
    </row>
    <row r="4394" customFormat="false" ht="15" hidden="false" customHeight="false" outlineLevel="0" collapsed="false">
      <c r="A4394" s="16" t="s">
        <v>5750</v>
      </c>
      <c r="B4394" s="16" t="s">
        <v>5738</v>
      </c>
      <c r="C4394" s="16" t="s">
        <v>1618</v>
      </c>
      <c r="D4394" s="16" t="s">
        <v>219</v>
      </c>
      <c r="E4394" s="16" t="n">
        <v>4</v>
      </c>
      <c r="F4394" s="16" t="n">
        <v>1346</v>
      </c>
      <c r="G4394" s="16" t="n">
        <v>0.3</v>
      </c>
      <c r="H4394" s="16" t="s">
        <v>89</v>
      </c>
      <c r="I4394" s="16"/>
      <c r="J4394" s="16" t="n">
        <v>4</v>
      </c>
      <c r="K4394" s="16" t="n">
        <v>4</v>
      </c>
      <c r="L4394" s="16" t="s">
        <v>41</v>
      </c>
      <c r="M4394" s="16" t="str">
        <f aca="false">IF(COUNTIF($A$2:A4394,A4394)&gt;1,"DUPLICATE","")</f>
        <v/>
      </c>
    </row>
    <row r="4395" customFormat="false" ht="15" hidden="false" customHeight="false" outlineLevel="0" collapsed="false">
      <c r="A4395" s="16" t="s">
        <v>5751</v>
      </c>
      <c r="B4395" s="16" t="s">
        <v>5738</v>
      </c>
      <c r="C4395" s="16" t="s">
        <v>290</v>
      </c>
      <c r="D4395" s="16" t="s">
        <v>111</v>
      </c>
      <c r="E4395" s="16" t="n">
        <v>2</v>
      </c>
      <c r="F4395" s="16" t="n">
        <v>1022</v>
      </c>
      <c r="G4395" s="16" t="n">
        <v>0.2</v>
      </c>
      <c r="H4395" s="16" t="s">
        <v>70</v>
      </c>
      <c r="I4395" s="16" t="s">
        <v>60</v>
      </c>
      <c r="J4395" s="16" t="n">
        <v>6</v>
      </c>
      <c r="K4395" s="16" t="n">
        <v>4</v>
      </c>
      <c r="L4395" s="16" t="s">
        <v>41</v>
      </c>
      <c r="M4395" s="16" t="str">
        <f aca="false">IF(COUNTIF($A$2:A4395,A4395)&gt;1,"DUPLICATE","")</f>
        <v/>
      </c>
    </row>
    <row r="4396" customFormat="false" ht="15" hidden="false" customHeight="false" outlineLevel="0" collapsed="false">
      <c r="A4396" s="16" t="s">
        <v>5752</v>
      </c>
      <c r="B4396" s="16" t="s">
        <v>5738</v>
      </c>
      <c r="C4396" s="16" t="s">
        <v>1225</v>
      </c>
      <c r="D4396" s="16" t="s">
        <v>92</v>
      </c>
      <c r="E4396" s="16" t="n">
        <v>2</v>
      </c>
      <c r="F4396" s="16" t="n">
        <v>3837</v>
      </c>
      <c r="G4396" s="16" t="n">
        <v>0.2</v>
      </c>
      <c r="H4396" s="16" t="s">
        <v>112</v>
      </c>
      <c r="I4396" s="16" t="s">
        <v>60</v>
      </c>
      <c r="J4396" s="16" t="n">
        <v>7</v>
      </c>
      <c r="K4396" s="16"/>
      <c r="L4396" s="16" t="s">
        <v>41</v>
      </c>
      <c r="M4396" s="16" t="str">
        <f aca="false">IF(COUNTIF($A$2:A4396,A4396)&gt;1,"DUPLICATE","")</f>
        <v/>
      </c>
    </row>
    <row r="4397" customFormat="false" ht="15" hidden="false" customHeight="false" outlineLevel="0" collapsed="false">
      <c r="A4397" s="16" t="s">
        <v>5753</v>
      </c>
      <c r="B4397" s="16" t="s">
        <v>5738</v>
      </c>
      <c r="C4397" s="16" t="s">
        <v>1205</v>
      </c>
      <c r="D4397" s="16" t="s">
        <v>440</v>
      </c>
      <c r="E4397" s="16" t="n">
        <v>2</v>
      </c>
      <c r="F4397" s="16" t="n">
        <v>1448</v>
      </c>
      <c r="G4397" s="16" t="n">
        <v>0.15</v>
      </c>
      <c r="H4397" s="16" t="s">
        <v>130</v>
      </c>
      <c r="I4397" s="16" t="s">
        <v>40</v>
      </c>
      <c r="J4397" s="16" t="n">
        <v>4</v>
      </c>
      <c r="K4397" s="16" t="n">
        <v>4</v>
      </c>
      <c r="L4397" s="16" t="s">
        <v>41</v>
      </c>
      <c r="M4397" s="16" t="str">
        <f aca="false">IF(COUNTIF($A$2:A4397,A4397)&gt;1,"DUPLICATE","")</f>
        <v/>
      </c>
    </row>
    <row r="4398" customFormat="false" ht="15" hidden="false" customHeight="false" outlineLevel="0" collapsed="false">
      <c r="A4398" s="16" t="s">
        <v>5754</v>
      </c>
      <c r="B4398" s="16" t="s">
        <v>5743</v>
      </c>
      <c r="C4398" s="16" t="s">
        <v>2057</v>
      </c>
      <c r="D4398" s="16" t="s">
        <v>95</v>
      </c>
      <c r="E4398" s="16" t="n">
        <v>2</v>
      </c>
      <c r="F4398" s="16" t="n">
        <v>1505</v>
      </c>
      <c r="G4398" s="16" t="n">
        <v>0.1</v>
      </c>
      <c r="H4398" s="16" t="s">
        <v>112</v>
      </c>
      <c r="I4398" s="16" t="s">
        <v>60</v>
      </c>
      <c r="J4398" s="16" t="n">
        <v>5</v>
      </c>
      <c r="K4398" s="16" t="n">
        <v>4</v>
      </c>
      <c r="L4398" s="16" t="s">
        <v>174</v>
      </c>
      <c r="M4398" s="16" t="str">
        <f aca="false">IF(COUNTIF($A$2:A4398,A4398)&gt;1,"DUPLICATE","")</f>
        <v/>
      </c>
    </row>
    <row r="4399" customFormat="false" ht="15" hidden="false" customHeight="false" outlineLevel="0" collapsed="false">
      <c r="A4399" s="16" t="s">
        <v>5755</v>
      </c>
      <c r="B4399" s="16" t="s">
        <v>5738</v>
      </c>
      <c r="C4399" s="16" t="s">
        <v>498</v>
      </c>
      <c r="D4399" s="16" t="s">
        <v>170</v>
      </c>
      <c r="E4399" s="16" t="n">
        <v>1</v>
      </c>
      <c r="F4399" s="16" t="n">
        <v>3135</v>
      </c>
      <c r="G4399" s="16" t="n">
        <v>0.25</v>
      </c>
      <c r="H4399" s="16" t="s">
        <v>89</v>
      </c>
      <c r="I4399" s="16" t="s">
        <v>47</v>
      </c>
      <c r="J4399" s="16" t="n">
        <v>3</v>
      </c>
      <c r="K4399" s="16" t="n">
        <v>4</v>
      </c>
      <c r="L4399" s="16" t="s">
        <v>41</v>
      </c>
      <c r="M4399" s="16" t="str">
        <f aca="false">IF(COUNTIF($A$2:A4399,A4399)&gt;1,"DUPLICATE","")</f>
        <v/>
      </c>
    </row>
    <row r="4400" customFormat="false" ht="15" hidden="false" customHeight="false" outlineLevel="0" collapsed="false">
      <c r="A4400" s="16" t="s">
        <v>5756</v>
      </c>
      <c r="B4400" s="16" t="s">
        <v>5738</v>
      </c>
      <c r="C4400" s="16" t="s">
        <v>159</v>
      </c>
      <c r="D4400" s="16" t="s">
        <v>396</v>
      </c>
      <c r="E4400" s="16" t="n">
        <v>3</v>
      </c>
      <c r="F4400" s="16" t="n">
        <v>5286</v>
      </c>
      <c r="G4400" s="16" t="n">
        <v>0.3</v>
      </c>
      <c r="H4400" s="16" t="s">
        <v>161</v>
      </c>
      <c r="I4400" s="16" t="s">
        <v>60</v>
      </c>
      <c r="J4400" s="16" t="n">
        <v>6</v>
      </c>
      <c r="K4400" s="16" t="n">
        <v>5</v>
      </c>
      <c r="L4400" s="16" t="s">
        <v>41</v>
      </c>
      <c r="M4400" s="16" t="str">
        <f aca="false">IF(COUNTIF($A$2:A4400,A4400)&gt;1,"DUPLICATE","")</f>
        <v/>
      </c>
    </row>
    <row r="4401" customFormat="false" ht="15" hidden="false" customHeight="false" outlineLevel="0" collapsed="false">
      <c r="A4401" s="16" t="s">
        <v>5757</v>
      </c>
      <c r="B4401" s="16" t="s">
        <v>5738</v>
      </c>
      <c r="C4401" s="16" t="s">
        <v>559</v>
      </c>
      <c r="D4401" s="16" t="s">
        <v>259</v>
      </c>
      <c r="E4401" s="16" t="n">
        <v>1</v>
      </c>
      <c r="F4401" s="16" t="n">
        <v>483</v>
      </c>
      <c r="G4401" s="16" t="n">
        <v>0.2</v>
      </c>
      <c r="H4401" s="16" t="s">
        <v>46</v>
      </c>
      <c r="I4401" s="16" t="s">
        <v>71</v>
      </c>
      <c r="J4401" s="16" t="n">
        <v>3</v>
      </c>
      <c r="K4401" s="16" t="n">
        <v>4</v>
      </c>
      <c r="L4401" s="16" t="s">
        <v>41</v>
      </c>
      <c r="M4401" s="16" t="str">
        <f aca="false">IF(COUNTIF($A$2:A4401,A4401)&gt;1,"DUPLICATE","")</f>
        <v/>
      </c>
    </row>
    <row r="4402" customFormat="false" ht="15" hidden="false" customHeight="false" outlineLevel="0" collapsed="false">
      <c r="A4402" s="16" t="s">
        <v>5758</v>
      </c>
      <c r="B4402" s="16" t="s">
        <v>5738</v>
      </c>
      <c r="C4402" s="16" t="s">
        <v>334</v>
      </c>
      <c r="D4402" s="16" t="s">
        <v>111</v>
      </c>
      <c r="E4402" s="16" t="n">
        <v>6</v>
      </c>
      <c r="F4402" s="16" t="n">
        <v>1039</v>
      </c>
      <c r="G4402" s="16" t="n">
        <v>0.4</v>
      </c>
      <c r="H4402" s="16" t="s">
        <v>39</v>
      </c>
      <c r="I4402" s="16" t="s">
        <v>47</v>
      </c>
      <c r="J4402" s="16" t="n">
        <v>3</v>
      </c>
      <c r="K4402" s="16" t="n">
        <v>5</v>
      </c>
      <c r="L4402" s="16" t="s">
        <v>41</v>
      </c>
      <c r="M4402" s="16" t="str">
        <f aca="false">IF(COUNTIF($A$2:A4402,A4402)&gt;1,"DUPLICATE","")</f>
        <v/>
      </c>
    </row>
    <row r="4403" customFormat="false" ht="15" hidden="false" customHeight="false" outlineLevel="0" collapsed="false">
      <c r="A4403" s="16" t="s">
        <v>5759</v>
      </c>
      <c r="B4403" s="16" t="s">
        <v>5738</v>
      </c>
      <c r="C4403" s="16" t="s">
        <v>513</v>
      </c>
      <c r="D4403" s="16" t="s">
        <v>165</v>
      </c>
      <c r="E4403" s="16" t="n">
        <v>2</v>
      </c>
      <c r="F4403" s="16" t="n">
        <v>893</v>
      </c>
      <c r="G4403" s="16" t="n">
        <v>0.1</v>
      </c>
      <c r="H4403" s="16" t="s">
        <v>81</v>
      </c>
      <c r="I4403" s="16" t="s">
        <v>40</v>
      </c>
      <c r="J4403" s="16" t="n">
        <v>3</v>
      </c>
      <c r="K4403" s="16" t="n">
        <v>3</v>
      </c>
      <c r="L4403" s="16" t="s">
        <v>57</v>
      </c>
      <c r="M4403" s="16" t="str">
        <f aca="false">IF(COUNTIF($A$2:A4403,A4403)&gt;1,"DUPLICATE","")</f>
        <v/>
      </c>
    </row>
    <row r="4404" customFormat="false" ht="15" hidden="false" customHeight="false" outlineLevel="0" collapsed="false">
      <c r="A4404" s="16" t="s">
        <v>5760</v>
      </c>
      <c r="B4404" s="16" t="s">
        <v>5738</v>
      </c>
      <c r="C4404" s="16" t="s">
        <v>1342</v>
      </c>
      <c r="D4404" s="16" t="s">
        <v>51</v>
      </c>
      <c r="E4404" s="16" t="n">
        <v>1</v>
      </c>
      <c r="F4404" s="16" t="n">
        <v>2194</v>
      </c>
      <c r="G4404" s="16" t="n">
        <v>0.15</v>
      </c>
      <c r="H4404" s="16" t="s">
        <v>39</v>
      </c>
      <c r="I4404" s="16" t="s">
        <v>100</v>
      </c>
      <c r="J4404" s="16" t="n">
        <v>4</v>
      </c>
      <c r="K4404" s="16" t="n">
        <v>4</v>
      </c>
      <c r="L4404" s="16" t="s">
        <v>41</v>
      </c>
      <c r="M4404" s="16" t="str">
        <f aca="false">IF(COUNTIF($A$2:A4404,A4404)&gt;1,"DUPLICATE","")</f>
        <v/>
      </c>
    </row>
    <row r="4405" customFormat="false" ht="15" hidden="false" customHeight="false" outlineLevel="0" collapsed="false">
      <c r="A4405" s="16" t="s">
        <v>5761</v>
      </c>
      <c r="B4405" s="16" t="s">
        <v>5738</v>
      </c>
      <c r="C4405" s="16" t="s">
        <v>261</v>
      </c>
      <c r="D4405" s="16" t="s">
        <v>291</v>
      </c>
      <c r="E4405" s="16" t="n">
        <v>2</v>
      </c>
      <c r="F4405" s="16" t="n">
        <v>1218</v>
      </c>
      <c r="G4405" s="16" t="n">
        <v>0.2</v>
      </c>
      <c r="H4405" s="16" t="s">
        <v>46</v>
      </c>
      <c r="I4405" s="16" t="s">
        <v>40</v>
      </c>
      <c r="J4405" s="16" t="n">
        <v>4</v>
      </c>
      <c r="K4405" s="16" t="n">
        <v>4</v>
      </c>
      <c r="L4405" s="16" t="s">
        <v>41</v>
      </c>
      <c r="M4405" s="16" t="str">
        <f aca="false">IF(COUNTIF($A$2:A4405,A4405)&gt;1,"DUPLICATE","")</f>
        <v/>
      </c>
    </row>
    <row r="4406" customFormat="false" ht="15" hidden="false" customHeight="false" outlineLevel="0" collapsed="false">
      <c r="A4406" s="16" t="s">
        <v>5762</v>
      </c>
      <c r="B4406" s="16" t="s">
        <v>5738</v>
      </c>
      <c r="C4406" s="16" t="s">
        <v>946</v>
      </c>
      <c r="D4406" s="16" t="s">
        <v>300</v>
      </c>
      <c r="E4406" s="16" t="n">
        <v>2</v>
      </c>
      <c r="F4406" s="16" t="n">
        <v>2411</v>
      </c>
      <c r="G4406" s="16" t="n">
        <v>0.3</v>
      </c>
      <c r="H4406" s="16" t="s">
        <v>208</v>
      </c>
      <c r="I4406" s="16" t="s">
        <v>71</v>
      </c>
      <c r="J4406" s="16" t="n">
        <v>8</v>
      </c>
      <c r="K4406" s="16" t="n">
        <v>4</v>
      </c>
      <c r="L4406" s="16" t="s">
        <v>41</v>
      </c>
      <c r="M4406" s="16" t="str">
        <f aca="false">IF(COUNTIF($A$2:A4406,A4406)&gt;1,"DUPLICATE","")</f>
        <v/>
      </c>
    </row>
    <row r="4407" customFormat="false" ht="15" hidden="false" customHeight="false" outlineLevel="0" collapsed="false">
      <c r="A4407" s="16" t="s">
        <v>5763</v>
      </c>
      <c r="B4407" s="16" t="s">
        <v>5738</v>
      </c>
      <c r="C4407" s="16" t="s">
        <v>1091</v>
      </c>
      <c r="D4407" s="16" t="s">
        <v>63</v>
      </c>
      <c r="E4407" s="16" t="n">
        <v>1</v>
      </c>
      <c r="F4407" s="16" t="n">
        <v>1479</v>
      </c>
      <c r="G4407" s="16" t="n">
        <v>0.1</v>
      </c>
      <c r="H4407" s="16" t="s">
        <v>39</v>
      </c>
      <c r="I4407" s="16" t="s">
        <v>123</v>
      </c>
      <c r="J4407" s="16" t="n">
        <v>5</v>
      </c>
      <c r="K4407" s="16"/>
      <c r="L4407" s="16" t="s">
        <v>57</v>
      </c>
      <c r="M4407" s="16" t="str">
        <f aca="false">IF(COUNTIF($A$2:A4407,A4407)&gt;1,"DUPLICATE","")</f>
        <v/>
      </c>
    </row>
    <row r="4408" customFormat="false" ht="15" hidden="false" customHeight="false" outlineLevel="0" collapsed="false">
      <c r="A4408" s="16" t="s">
        <v>5764</v>
      </c>
      <c r="B4408" s="16" t="s">
        <v>5765</v>
      </c>
      <c r="C4408" s="16" t="s">
        <v>939</v>
      </c>
      <c r="D4408" s="16" t="s">
        <v>385</v>
      </c>
      <c r="E4408" s="16" t="n">
        <v>3</v>
      </c>
      <c r="F4408" s="16" t="n">
        <v>306</v>
      </c>
      <c r="G4408" s="16" t="n">
        <v>0.15</v>
      </c>
      <c r="H4408" s="16" t="s">
        <v>233</v>
      </c>
      <c r="I4408" s="16" t="s">
        <v>40</v>
      </c>
      <c r="J4408" s="16" t="n">
        <v>5</v>
      </c>
      <c r="K4408" s="16" t="n">
        <v>4</v>
      </c>
      <c r="L4408" s="16" t="s">
        <v>41</v>
      </c>
      <c r="M4408" s="16" t="str">
        <f aca="false">IF(COUNTIF($A$2:A4408,A4408)&gt;1,"DUPLICATE","")</f>
        <v/>
      </c>
    </row>
    <row r="4409" customFormat="false" ht="15" hidden="false" customHeight="false" outlineLevel="0" collapsed="false">
      <c r="A4409" s="16" t="s">
        <v>5766</v>
      </c>
      <c r="B4409" s="16" t="s">
        <v>5765</v>
      </c>
      <c r="C4409" s="16" t="s">
        <v>723</v>
      </c>
      <c r="D4409" s="16" t="s">
        <v>142</v>
      </c>
      <c r="E4409" s="16" t="n">
        <v>2</v>
      </c>
      <c r="F4409" s="16" t="n">
        <v>608</v>
      </c>
      <c r="G4409" s="16" t="n">
        <v>0.15</v>
      </c>
      <c r="H4409" s="16" t="s">
        <v>130</v>
      </c>
      <c r="I4409" s="16" t="s">
        <v>60</v>
      </c>
      <c r="J4409" s="16" t="n">
        <v>7</v>
      </c>
      <c r="K4409" s="16" t="n">
        <v>5</v>
      </c>
      <c r="L4409" s="16" t="s">
        <v>41</v>
      </c>
      <c r="M4409" s="16" t="str">
        <f aca="false">IF(COUNTIF($A$2:A4409,A4409)&gt;1,"DUPLICATE","")</f>
        <v/>
      </c>
    </row>
    <row r="4410" customFormat="false" ht="15" hidden="false" customHeight="false" outlineLevel="0" collapsed="false">
      <c r="A4410" s="16" t="s">
        <v>5767</v>
      </c>
      <c r="B4410" s="16" t="s">
        <v>5765</v>
      </c>
      <c r="C4410" s="16" t="s">
        <v>1108</v>
      </c>
      <c r="D4410" s="16" t="s">
        <v>203</v>
      </c>
      <c r="E4410" s="16" t="n">
        <v>1</v>
      </c>
      <c r="F4410" s="16" t="n">
        <v>2461</v>
      </c>
      <c r="G4410" s="16"/>
      <c r="H4410" s="16" t="s">
        <v>67</v>
      </c>
      <c r="I4410" s="16" t="s">
        <v>40</v>
      </c>
      <c r="J4410" s="16" t="n">
        <v>6</v>
      </c>
      <c r="K4410" s="16" t="n">
        <v>4</v>
      </c>
      <c r="L4410" s="16" t="s">
        <v>41</v>
      </c>
      <c r="M4410" s="16" t="str">
        <f aca="false">IF(COUNTIF($A$2:A4410,A4410)&gt;1,"DUPLICATE","")</f>
        <v/>
      </c>
    </row>
    <row r="4411" customFormat="false" ht="15" hidden="false" customHeight="false" outlineLevel="0" collapsed="false">
      <c r="A4411" s="16" t="s">
        <v>5768</v>
      </c>
      <c r="B4411" s="16" t="s">
        <v>5769</v>
      </c>
      <c r="C4411" s="16" t="s">
        <v>2578</v>
      </c>
      <c r="D4411" s="16" t="s">
        <v>157</v>
      </c>
      <c r="E4411" s="16" t="n">
        <v>2</v>
      </c>
      <c r="F4411" s="16" t="n">
        <v>1091</v>
      </c>
      <c r="G4411" s="16" t="n">
        <v>0.2</v>
      </c>
      <c r="H4411" s="16" t="s">
        <v>89</v>
      </c>
      <c r="I4411" s="16" t="s">
        <v>60</v>
      </c>
      <c r="J4411" s="16" t="n">
        <v>3</v>
      </c>
      <c r="K4411" s="16" t="n">
        <v>4</v>
      </c>
      <c r="L4411" s="16" t="s">
        <v>41</v>
      </c>
      <c r="M4411" s="16" t="str">
        <f aca="false">IF(COUNTIF($A$2:A4411,A4411)&gt;1,"DUPLICATE","")</f>
        <v/>
      </c>
    </row>
    <row r="4412" customFormat="false" ht="15" hidden="false" customHeight="false" outlineLevel="0" collapsed="false">
      <c r="A4412" s="16" t="s">
        <v>5770</v>
      </c>
      <c r="B4412" s="16" t="s">
        <v>5765</v>
      </c>
      <c r="C4412" s="16" t="s">
        <v>750</v>
      </c>
      <c r="D4412" s="16" t="s">
        <v>38</v>
      </c>
      <c r="E4412" s="16" t="n">
        <v>1</v>
      </c>
      <c r="F4412" s="16" t="n">
        <v>348</v>
      </c>
      <c r="G4412" s="16" t="n">
        <v>0.2</v>
      </c>
      <c r="H4412" s="16" t="s">
        <v>112</v>
      </c>
      <c r="I4412" s="16" t="s">
        <v>100</v>
      </c>
      <c r="J4412" s="16" t="n">
        <v>4</v>
      </c>
      <c r="K4412" s="16" t="n">
        <v>4</v>
      </c>
      <c r="L4412" s="16" t="s">
        <v>41</v>
      </c>
      <c r="M4412" s="16" t="str">
        <f aca="false">IF(COUNTIF($A$2:A4412,A4412)&gt;1,"DUPLICATE","")</f>
        <v/>
      </c>
    </row>
    <row r="4413" customFormat="false" ht="15" hidden="false" customHeight="false" outlineLevel="0" collapsed="false">
      <c r="A4413" s="16" t="s">
        <v>5771</v>
      </c>
      <c r="B4413" s="16" t="s">
        <v>5765</v>
      </c>
      <c r="C4413" s="16" t="s">
        <v>325</v>
      </c>
      <c r="D4413" s="16" t="s">
        <v>92</v>
      </c>
      <c r="E4413" s="16" t="n">
        <v>1</v>
      </c>
      <c r="F4413" s="16" t="n">
        <v>4009</v>
      </c>
      <c r="G4413" s="16" t="n">
        <v>0.1</v>
      </c>
      <c r="H4413" s="16" t="s">
        <v>112</v>
      </c>
      <c r="I4413" s="16" t="s">
        <v>71</v>
      </c>
      <c r="J4413" s="16" t="n">
        <v>3</v>
      </c>
      <c r="K4413" s="16" t="n">
        <v>4</v>
      </c>
      <c r="L4413" s="16" t="s">
        <v>41</v>
      </c>
      <c r="M4413" s="16" t="str">
        <f aca="false">IF(COUNTIF($A$2:A4413,A4413)&gt;1,"DUPLICATE","")</f>
        <v/>
      </c>
    </row>
    <row r="4414" customFormat="false" ht="15" hidden="false" customHeight="false" outlineLevel="0" collapsed="false">
      <c r="A4414" s="16" t="s">
        <v>5772</v>
      </c>
      <c r="B4414" s="16" t="s">
        <v>5765</v>
      </c>
      <c r="C4414" s="16" t="s">
        <v>3023</v>
      </c>
      <c r="D4414" s="16" t="s">
        <v>219</v>
      </c>
      <c r="E4414" s="16" t="n">
        <v>3</v>
      </c>
      <c r="F4414" s="16" t="s">
        <v>5773</v>
      </c>
      <c r="G4414" s="16" t="n">
        <v>0.1</v>
      </c>
      <c r="H4414" s="16" t="s">
        <v>70</v>
      </c>
      <c r="I4414" s="16" t="s">
        <v>60</v>
      </c>
      <c r="J4414" s="16" t="n">
        <v>7</v>
      </c>
      <c r="K4414" s="16" t="n">
        <v>3</v>
      </c>
      <c r="L4414" s="16" t="s">
        <v>41</v>
      </c>
      <c r="M4414" s="16" t="str">
        <f aca="false">IF(COUNTIF($A$2:A4414,A4414)&gt;1,"DUPLICATE","")</f>
        <v/>
      </c>
    </row>
    <row r="4415" customFormat="false" ht="15" hidden="false" customHeight="false" outlineLevel="0" collapsed="false">
      <c r="A4415" s="16" t="s">
        <v>5774</v>
      </c>
      <c r="B4415" s="16" t="s">
        <v>5765</v>
      </c>
      <c r="C4415" s="16" t="s">
        <v>2773</v>
      </c>
      <c r="D4415" s="16" t="s">
        <v>254</v>
      </c>
      <c r="E4415" s="16" t="n">
        <v>3</v>
      </c>
      <c r="F4415" s="16" t="n">
        <v>981</v>
      </c>
      <c r="G4415" s="16" t="n">
        <v>0.25</v>
      </c>
      <c r="H4415" s="16" t="s">
        <v>39</v>
      </c>
      <c r="I4415" s="16" t="s">
        <v>60</v>
      </c>
      <c r="J4415" s="16" t="n">
        <v>6</v>
      </c>
      <c r="K4415" s="16" t="n">
        <v>3</v>
      </c>
      <c r="L4415" s="16" t="s">
        <v>41</v>
      </c>
      <c r="M4415" s="16" t="str">
        <f aca="false">IF(COUNTIF($A$2:A4415,A4415)&gt;1,"DUPLICATE","")</f>
        <v/>
      </c>
    </row>
    <row r="4416" customFormat="false" ht="15" hidden="false" customHeight="false" outlineLevel="0" collapsed="false">
      <c r="A4416" s="16" t="s">
        <v>5775</v>
      </c>
      <c r="B4416" s="16" t="s">
        <v>5765</v>
      </c>
      <c r="C4416" s="16" t="s">
        <v>2016</v>
      </c>
      <c r="D4416" s="16" t="s">
        <v>149</v>
      </c>
      <c r="E4416" s="16" t="n">
        <v>4</v>
      </c>
      <c r="F4416" s="16" t="n">
        <v>1553</v>
      </c>
      <c r="G4416" s="16" t="n">
        <v>0.15</v>
      </c>
      <c r="H4416" s="16" t="s">
        <v>70</v>
      </c>
      <c r="I4416" s="16" t="s">
        <v>100</v>
      </c>
      <c r="J4416" s="16" t="n">
        <v>6</v>
      </c>
      <c r="K4416" s="16" t="n">
        <v>1</v>
      </c>
      <c r="L4416" s="16" t="s">
        <v>57</v>
      </c>
      <c r="M4416" s="16" t="str">
        <f aca="false">IF(COUNTIF($A$2:A4416,A4416)&gt;1,"DUPLICATE","")</f>
        <v/>
      </c>
    </row>
    <row r="4417" customFormat="false" ht="15" hidden="false" customHeight="false" outlineLevel="0" collapsed="false">
      <c r="A4417" s="16" t="s">
        <v>5776</v>
      </c>
      <c r="B4417" s="16" t="s">
        <v>5765</v>
      </c>
      <c r="C4417" s="16" t="s">
        <v>2532</v>
      </c>
      <c r="D4417" s="16" t="s">
        <v>412</v>
      </c>
      <c r="E4417" s="16" t="n">
        <v>1</v>
      </c>
      <c r="F4417" s="16" t="n">
        <v>951</v>
      </c>
      <c r="G4417" s="16" t="n">
        <v>0.15</v>
      </c>
      <c r="H4417" s="16" t="s">
        <v>67</v>
      </c>
      <c r="I4417" s="16" t="s">
        <v>60</v>
      </c>
      <c r="J4417" s="16" t="n">
        <v>3</v>
      </c>
      <c r="K4417" s="16" t="n">
        <v>5</v>
      </c>
      <c r="L4417" s="16" t="s">
        <v>41</v>
      </c>
      <c r="M4417" s="16" t="str">
        <f aca="false">IF(COUNTIF($A$2:A4417,A4417)&gt;1,"DUPLICATE","")</f>
        <v/>
      </c>
    </row>
    <row r="4418" customFormat="false" ht="15" hidden="false" customHeight="false" outlineLevel="0" collapsed="false">
      <c r="A4418" s="16" t="s">
        <v>5777</v>
      </c>
      <c r="B4418" s="16" t="s">
        <v>5765</v>
      </c>
      <c r="C4418" s="16" t="s">
        <v>1596</v>
      </c>
      <c r="D4418" s="16" t="s">
        <v>211</v>
      </c>
      <c r="E4418" s="16" t="n">
        <v>1</v>
      </c>
      <c r="F4418" s="16" t="n">
        <v>1320</v>
      </c>
      <c r="G4418" s="16" t="n">
        <v>0.15</v>
      </c>
      <c r="H4418" s="16" t="s">
        <v>81</v>
      </c>
      <c r="I4418" s="16" t="s">
        <v>60</v>
      </c>
      <c r="J4418" s="16" t="n">
        <v>4</v>
      </c>
      <c r="K4418" s="16" t="n">
        <v>4</v>
      </c>
      <c r="L4418" s="16" t="s">
        <v>41</v>
      </c>
      <c r="M4418" s="16" t="str">
        <f aca="false">IF(COUNTIF($A$2:A4418,A4418)&gt;1,"DUPLICATE","")</f>
        <v/>
      </c>
    </row>
    <row r="4419" customFormat="false" ht="15" hidden="false" customHeight="false" outlineLevel="0" collapsed="false">
      <c r="A4419" s="16" t="s">
        <v>5778</v>
      </c>
      <c r="B4419" s="16" t="s">
        <v>5765</v>
      </c>
      <c r="C4419" s="16" t="s">
        <v>1066</v>
      </c>
      <c r="D4419" s="16" t="s">
        <v>99</v>
      </c>
      <c r="E4419" s="16" t="n">
        <v>1</v>
      </c>
      <c r="F4419" s="16" t="n">
        <v>723</v>
      </c>
      <c r="G4419" s="16" t="n">
        <v>0.1</v>
      </c>
      <c r="H4419" s="16" t="s">
        <v>39</v>
      </c>
      <c r="I4419" s="16" t="s">
        <v>100</v>
      </c>
      <c r="J4419" s="16" t="n">
        <v>6</v>
      </c>
      <c r="K4419" s="16" t="n">
        <v>3</v>
      </c>
      <c r="L4419" s="16" t="s">
        <v>57</v>
      </c>
      <c r="M4419" s="16" t="str">
        <f aca="false">IF(COUNTIF($A$2:A4419,A4419)&gt;1,"DUPLICATE","")</f>
        <v/>
      </c>
    </row>
    <row r="4420" customFormat="false" ht="15" hidden="false" customHeight="false" outlineLevel="0" collapsed="false">
      <c r="A4420" s="16" t="s">
        <v>5779</v>
      </c>
      <c r="B4420" s="16" t="s">
        <v>5765</v>
      </c>
      <c r="C4420" s="16" t="s">
        <v>5453</v>
      </c>
      <c r="D4420" s="16" t="s">
        <v>396</v>
      </c>
      <c r="E4420" s="16" t="n">
        <v>3</v>
      </c>
      <c r="F4420" s="16" t="n">
        <v>5773</v>
      </c>
      <c r="G4420" s="16" t="n">
        <v>0.4</v>
      </c>
      <c r="H4420" s="16" t="s">
        <v>130</v>
      </c>
      <c r="I4420" s="16" t="s">
        <v>100</v>
      </c>
      <c r="J4420" s="16" t="n">
        <v>5</v>
      </c>
      <c r="K4420" s="16" t="n">
        <v>4</v>
      </c>
      <c r="L4420" s="16" t="s">
        <v>41</v>
      </c>
      <c r="M4420" s="16" t="str">
        <f aca="false">IF(COUNTIF($A$2:A4420,A4420)&gt;1,"DUPLICATE","")</f>
        <v/>
      </c>
    </row>
    <row r="4421" customFormat="false" ht="15" hidden="false" customHeight="false" outlineLevel="0" collapsed="false">
      <c r="A4421" s="16" t="s">
        <v>5780</v>
      </c>
      <c r="B4421" s="16" t="s">
        <v>5765</v>
      </c>
      <c r="C4421" s="16" t="s">
        <v>2152</v>
      </c>
      <c r="D4421" s="16" t="s">
        <v>92</v>
      </c>
      <c r="E4421" s="16" t="n">
        <v>1</v>
      </c>
      <c r="F4421" s="16" t="n">
        <v>3986</v>
      </c>
      <c r="G4421" s="16" t="n">
        <v>0.15</v>
      </c>
      <c r="H4421" s="16" t="s">
        <v>81</v>
      </c>
      <c r="I4421" s="16" t="s">
        <v>47</v>
      </c>
      <c r="J4421" s="16" t="n">
        <v>6</v>
      </c>
      <c r="K4421" s="16" t="n">
        <v>4</v>
      </c>
      <c r="L4421" s="16" t="s">
        <v>41</v>
      </c>
      <c r="M4421" s="16" t="str">
        <f aca="false">IF(COUNTIF($A$2:A4421,A4421)&gt;1,"DUPLICATE","")</f>
        <v/>
      </c>
    </row>
    <row r="4422" customFormat="false" ht="15" hidden="false" customHeight="false" outlineLevel="0" collapsed="false">
      <c r="A4422" s="16" t="s">
        <v>5781</v>
      </c>
      <c r="B4422" s="16" t="s">
        <v>5765</v>
      </c>
      <c r="C4422" s="16" t="s">
        <v>450</v>
      </c>
      <c r="D4422" s="16" t="s">
        <v>63</v>
      </c>
      <c r="E4422" s="16" t="n">
        <v>1</v>
      </c>
      <c r="F4422" s="16" t="n">
        <v>1444</v>
      </c>
      <c r="G4422" s="16" t="n">
        <v>0.15</v>
      </c>
      <c r="H4422" s="16" t="s">
        <v>89</v>
      </c>
      <c r="I4422" s="16" t="s">
        <v>60</v>
      </c>
      <c r="J4422" s="16" t="n">
        <v>3</v>
      </c>
      <c r="K4422" s="16" t="n">
        <v>5</v>
      </c>
      <c r="L4422" s="16" t="s">
        <v>41</v>
      </c>
      <c r="M4422" s="16" t="str">
        <f aca="false">IF(COUNTIF($A$2:A4422,A4422)&gt;1,"DUPLICATE","")</f>
        <v/>
      </c>
    </row>
    <row r="4423" customFormat="false" ht="15" hidden="false" customHeight="false" outlineLevel="0" collapsed="false">
      <c r="A4423" s="16" t="s">
        <v>5782</v>
      </c>
      <c r="B4423" s="16" t="s">
        <v>5765</v>
      </c>
      <c r="C4423" s="16" t="s">
        <v>368</v>
      </c>
      <c r="D4423" s="16" t="s">
        <v>133</v>
      </c>
      <c r="E4423" s="16" t="n">
        <v>1</v>
      </c>
      <c r="F4423" s="16" t="n">
        <v>606</v>
      </c>
      <c r="G4423" s="16" t="n">
        <v>0.15</v>
      </c>
      <c r="H4423" s="16" t="s">
        <v>112</v>
      </c>
      <c r="I4423" s="16" t="s">
        <v>40</v>
      </c>
      <c r="J4423" s="16" t="n">
        <v>5</v>
      </c>
      <c r="K4423" s="16" t="n">
        <v>4</v>
      </c>
      <c r="L4423" s="16" t="s">
        <v>41</v>
      </c>
      <c r="M4423" s="16" t="str">
        <f aca="false">IF(COUNTIF($A$2:A4423,A4423)&gt;1,"DUPLICATE","")</f>
        <v/>
      </c>
    </row>
    <row r="4424" customFormat="false" ht="15" hidden="false" customHeight="false" outlineLevel="0" collapsed="false">
      <c r="A4424" s="16" t="s">
        <v>5783</v>
      </c>
      <c r="B4424" s="16" t="s">
        <v>5765</v>
      </c>
      <c r="C4424" s="16" t="s">
        <v>544</v>
      </c>
      <c r="D4424" s="16" t="s">
        <v>165</v>
      </c>
      <c r="E4424" s="16" t="n">
        <v>3</v>
      </c>
      <c r="F4424" s="16" t="n">
        <v>941</v>
      </c>
      <c r="G4424" s="16" t="n">
        <v>0.1</v>
      </c>
      <c r="H4424" s="16" t="s">
        <v>39</v>
      </c>
      <c r="I4424" s="16" t="s">
        <v>60</v>
      </c>
      <c r="J4424" s="16" t="n">
        <v>3</v>
      </c>
      <c r="K4424" s="16" t="n">
        <v>4</v>
      </c>
      <c r="L4424" s="16" t="s">
        <v>41</v>
      </c>
      <c r="M4424" s="16" t="str">
        <f aca="false">IF(COUNTIF($A$2:A4424,A4424)&gt;1,"DUPLICATE","")</f>
        <v/>
      </c>
    </row>
    <row r="4425" customFormat="false" ht="15" hidden="false" customHeight="false" outlineLevel="0" collapsed="false">
      <c r="A4425" s="16" t="s">
        <v>5784</v>
      </c>
      <c r="B4425" s="16" t="s">
        <v>5765</v>
      </c>
      <c r="C4425" s="16" t="s">
        <v>915</v>
      </c>
      <c r="D4425" s="16" t="s">
        <v>111</v>
      </c>
      <c r="E4425" s="16" t="n">
        <v>4</v>
      </c>
      <c r="F4425" s="16" t="n">
        <v>1048</v>
      </c>
      <c r="G4425" s="16" t="n">
        <v>0.1</v>
      </c>
      <c r="H4425" s="16" t="s">
        <v>81</v>
      </c>
      <c r="I4425" s="16" t="s">
        <v>60</v>
      </c>
      <c r="J4425" s="16" t="n">
        <v>3</v>
      </c>
      <c r="K4425" s="16" t="n">
        <v>4</v>
      </c>
      <c r="L4425" s="16" t="s">
        <v>41</v>
      </c>
      <c r="M4425" s="16" t="str">
        <f aca="false">IF(COUNTIF($A$2:A4425,A4425)&gt;1,"DUPLICATE","")</f>
        <v/>
      </c>
    </row>
    <row r="4426" customFormat="false" ht="15" hidden="false" customHeight="false" outlineLevel="0" collapsed="false">
      <c r="A4426" s="16" t="s">
        <v>5785</v>
      </c>
      <c r="B4426" s="16" t="s">
        <v>5765</v>
      </c>
      <c r="C4426" s="16" t="s">
        <v>877</v>
      </c>
      <c r="D4426" s="16" t="s">
        <v>170</v>
      </c>
      <c r="E4426" s="16" t="n">
        <v>1</v>
      </c>
      <c r="F4426" s="16" t="s">
        <v>5786</v>
      </c>
      <c r="G4426" s="16" t="n">
        <v>0.1</v>
      </c>
      <c r="H4426" s="16" t="s">
        <v>39</v>
      </c>
      <c r="I4426" s="16" t="s">
        <v>47</v>
      </c>
      <c r="J4426" s="16" t="n">
        <v>4</v>
      </c>
      <c r="K4426" s="16" t="n">
        <v>3</v>
      </c>
      <c r="L4426" s="16" t="s">
        <v>57</v>
      </c>
      <c r="M4426" s="16" t="str">
        <f aca="false">IF(COUNTIF($A$2:A4426,A4426)&gt;1,"DUPLICATE","")</f>
        <v/>
      </c>
    </row>
    <row r="4427" customFormat="false" ht="15" hidden="false" customHeight="false" outlineLevel="0" collapsed="false">
      <c r="A4427" s="16" t="s">
        <v>5787</v>
      </c>
      <c r="B4427" s="16" t="s">
        <v>5788</v>
      </c>
      <c r="C4427" s="16" t="s">
        <v>1081</v>
      </c>
      <c r="D4427" s="16" t="s">
        <v>170</v>
      </c>
      <c r="E4427" s="16" t="n">
        <v>1</v>
      </c>
      <c r="F4427" s="16" t="n">
        <v>3232</v>
      </c>
      <c r="G4427" s="16" t="n">
        <v>0.3</v>
      </c>
      <c r="H4427" s="16" t="s">
        <v>81</v>
      </c>
      <c r="I4427" s="16" t="s">
        <v>60</v>
      </c>
      <c r="J4427" s="16" t="n">
        <v>6</v>
      </c>
      <c r="K4427" s="16" t="n">
        <v>4</v>
      </c>
      <c r="L4427" s="16" t="s">
        <v>41</v>
      </c>
      <c r="M4427" s="16" t="str">
        <f aca="false">IF(COUNTIF($A$2:A4427,A4427)&gt;1,"DUPLICATE","")</f>
        <v/>
      </c>
    </row>
    <row r="4428" customFormat="false" ht="15" hidden="false" customHeight="false" outlineLevel="0" collapsed="false">
      <c r="A4428" s="16" t="s">
        <v>5789</v>
      </c>
      <c r="B4428" s="16" t="s">
        <v>5788</v>
      </c>
      <c r="C4428" s="16" t="s">
        <v>332</v>
      </c>
      <c r="D4428" s="16" t="s">
        <v>341</v>
      </c>
      <c r="E4428" s="16" t="n">
        <v>3</v>
      </c>
      <c r="F4428" s="16" t="n">
        <v>1119</v>
      </c>
      <c r="G4428" s="16" t="n">
        <v>0.1</v>
      </c>
      <c r="H4428" s="16" t="s">
        <v>56</v>
      </c>
      <c r="I4428" s="16"/>
      <c r="J4428" s="16" t="n">
        <v>6</v>
      </c>
      <c r="K4428" s="16" t="n">
        <v>3</v>
      </c>
      <c r="L4428" s="16" t="s">
        <v>57</v>
      </c>
      <c r="M4428" s="16" t="str">
        <f aca="false">IF(COUNTIF($A$2:A4428,A4428)&gt;1,"DUPLICATE","")</f>
        <v/>
      </c>
    </row>
    <row r="4429" customFormat="false" ht="15" hidden="false" customHeight="false" outlineLevel="0" collapsed="false">
      <c r="A4429" s="16" t="s">
        <v>5790</v>
      </c>
      <c r="B4429" s="16" t="s">
        <v>5788</v>
      </c>
      <c r="C4429" s="16" t="s">
        <v>288</v>
      </c>
      <c r="D4429" s="16" t="s">
        <v>385</v>
      </c>
      <c r="E4429" s="16" t="n">
        <v>3</v>
      </c>
      <c r="F4429" s="16" t="n">
        <v>299</v>
      </c>
      <c r="G4429" s="16" t="n">
        <v>0.1</v>
      </c>
      <c r="H4429" s="16" t="s">
        <v>39</v>
      </c>
      <c r="I4429" s="16" t="s">
        <v>47</v>
      </c>
      <c r="J4429" s="16" t="n">
        <v>3</v>
      </c>
      <c r="K4429" s="16" t="n">
        <v>5</v>
      </c>
      <c r="L4429" s="16" t="s">
        <v>41</v>
      </c>
      <c r="M4429" s="16" t="str">
        <f aca="false">IF(COUNTIF($A$2:A4429,A4429)&gt;1,"DUPLICATE","")</f>
        <v/>
      </c>
    </row>
    <row r="4430" customFormat="false" ht="15" hidden="false" customHeight="false" outlineLevel="0" collapsed="false">
      <c r="A4430" s="16" t="s">
        <v>5791</v>
      </c>
      <c r="B4430" s="16" t="s">
        <v>5788</v>
      </c>
      <c r="C4430" s="16" t="s">
        <v>200</v>
      </c>
      <c r="D4430" s="16" t="s">
        <v>451</v>
      </c>
      <c r="E4430" s="16" t="n">
        <v>2</v>
      </c>
      <c r="F4430" s="16" t="n">
        <v>1312</v>
      </c>
      <c r="G4430" s="16" t="n">
        <v>0.25</v>
      </c>
      <c r="H4430" s="16" t="s">
        <v>39</v>
      </c>
      <c r="I4430" s="16"/>
      <c r="J4430" s="16" t="n">
        <v>3</v>
      </c>
      <c r="K4430" s="16" t="n">
        <v>4</v>
      </c>
      <c r="L4430" s="16" t="s">
        <v>41</v>
      </c>
      <c r="M4430" s="16" t="str">
        <f aca="false">IF(COUNTIF($A$2:A4430,A4430)&gt;1,"DUPLICATE","")</f>
        <v/>
      </c>
    </row>
    <row r="4431" customFormat="false" ht="15" hidden="false" customHeight="false" outlineLevel="0" collapsed="false">
      <c r="A4431" s="16" t="s">
        <v>5792</v>
      </c>
      <c r="B4431" s="16" t="s">
        <v>5788</v>
      </c>
      <c r="C4431" s="16" t="s">
        <v>2118</v>
      </c>
      <c r="D4431" s="16" t="s">
        <v>385</v>
      </c>
      <c r="E4431" s="16" t="n">
        <v>4</v>
      </c>
      <c r="F4431" s="16" t="n">
        <v>286</v>
      </c>
      <c r="G4431" s="16" t="n">
        <v>0.3</v>
      </c>
      <c r="H4431" s="16" t="s">
        <v>39</v>
      </c>
      <c r="I4431" s="16" t="s">
        <v>71</v>
      </c>
      <c r="J4431" s="16" t="n">
        <v>5</v>
      </c>
      <c r="K4431" s="16" t="n">
        <v>5</v>
      </c>
      <c r="L4431" s="16" t="s">
        <v>41</v>
      </c>
      <c r="M4431" s="16" t="str">
        <f aca="false">IF(COUNTIF($A$2:A4431,A4431)&gt;1,"DUPLICATE","")</f>
        <v/>
      </c>
    </row>
    <row r="4432" customFormat="false" ht="15" hidden="false" customHeight="false" outlineLevel="0" collapsed="false">
      <c r="A4432" s="16" t="s">
        <v>5793</v>
      </c>
      <c r="B4432" s="16" t="s">
        <v>5788</v>
      </c>
      <c r="C4432" s="16" t="s">
        <v>709</v>
      </c>
      <c r="D4432" s="16" t="s">
        <v>66</v>
      </c>
      <c r="E4432" s="16" t="n">
        <v>3</v>
      </c>
      <c r="F4432" s="16" t="n">
        <v>14664</v>
      </c>
      <c r="G4432" s="16" t="n">
        <v>0.15</v>
      </c>
      <c r="H4432" s="16" t="s">
        <v>112</v>
      </c>
      <c r="I4432" s="16" t="s">
        <v>47</v>
      </c>
      <c r="J4432" s="16" t="n">
        <v>3</v>
      </c>
      <c r="K4432" s="16" t="n">
        <v>5</v>
      </c>
      <c r="L4432" s="16" t="s">
        <v>41</v>
      </c>
      <c r="M4432" s="16" t="str">
        <f aca="false">IF(COUNTIF($A$2:A4432,A4432)&gt;1,"DUPLICATE","")</f>
        <v/>
      </c>
    </row>
    <row r="4433" customFormat="false" ht="15" hidden="false" customHeight="false" outlineLevel="0" collapsed="false">
      <c r="A4433" s="16" t="s">
        <v>5794</v>
      </c>
      <c r="B4433" s="16" t="s">
        <v>5788</v>
      </c>
      <c r="C4433" s="16" t="s">
        <v>894</v>
      </c>
      <c r="D4433" s="16" t="s">
        <v>308</v>
      </c>
      <c r="E4433" s="16" t="n">
        <v>2</v>
      </c>
      <c r="F4433" s="16" t="n">
        <v>190</v>
      </c>
      <c r="G4433" s="16" t="n">
        <v>0.2</v>
      </c>
      <c r="H4433" s="16" t="s">
        <v>70</v>
      </c>
      <c r="I4433" s="16" t="s">
        <v>40</v>
      </c>
      <c r="J4433" s="16" t="n">
        <v>5</v>
      </c>
      <c r="K4433" s="16" t="n">
        <v>4</v>
      </c>
      <c r="L4433" s="16" t="s">
        <v>41</v>
      </c>
      <c r="M4433" s="16" t="str">
        <f aca="false">IF(COUNTIF($A$2:A4433,A4433)&gt;1,"DUPLICATE","")</f>
        <v/>
      </c>
    </row>
    <row r="4434" customFormat="false" ht="15" hidden="false" customHeight="false" outlineLevel="0" collapsed="false">
      <c r="A4434" s="16" t="s">
        <v>5795</v>
      </c>
      <c r="B4434" s="16" t="s">
        <v>5788</v>
      </c>
      <c r="C4434" s="16" t="s">
        <v>1431</v>
      </c>
      <c r="D4434" s="16" t="s">
        <v>55</v>
      </c>
      <c r="E4434" s="16" t="n">
        <v>1</v>
      </c>
      <c r="F4434" s="16" t="n">
        <v>1907</v>
      </c>
      <c r="G4434" s="16" t="n">
        <v>0.1</v>
      </c>
      <c r="H4434" s="16" t="s">
        <v>56</v>
      </c>
      <c r="I4434" s="16" t="s">
        <v>47</v>
      </c>
      <c r="J4434" s="16" t="n">
        <v>8</v>
      </c>
      <c r="K4434" s="16" t="n">
        <v>4</v>
      </c>
      <c r="L4434" s="16" t="s">
        <v>41</v>
      </c>
      <c r="M4434" s="16" t="str">
        <f aca="false">IF(COUNTIF($A$2:A4434,A4434)&gt;1,"DUPLICATE","")</f>
        <v/>
      </c>
    </row>
    <row r="4435" customFormat="false" ht="15" hidden="false" customHeight="false" outlineLevel="0" collapsed="false">
      <c r="A4435" s="16" t="s">
        <v>5796</v>
      </c>
      <c r="B4435" s="16" t="s">
        <v>5788</v>
      </c>
      <c r="C4435" s="16" t="s">
        <v>617</v>
      </c>
      <c r="D4435" s="16" t="s">
        <v>84</v>
      </c>
      <c r="E4435" s="16" t="n">
        <v>1</v>
      </c>
      <c r="F4435" s="16" t="n">
        <v>249</v>
      </c>
      <c r="G4435" s="16" t="n">
        <v>0.3</v>
      </c>
      <c r="H4435" s="16" t="s">
        <v>89</v>
      </c>
      <c r="I4435" s="16" t="s">
        <v>71</v>
      </c>
      <c r="J4435" s="16" t="n">
        <v>5</v>
      </c>
      <c r="K4435" s="16" t="n">
        <v>4</v>
      </c>
      <c r="L4435" s="16" t="s">
        <v>41</v>
      </c>
      <c r="M4435" s="16" t="str">
        <f aca="false">IF(COUNTIF($A$2:A4435,A4435)&gt;1,"DUPLICATE","")</f>
        <v/>
      </c>
    </row>
    <row r="4436" customFormat="false" ht="15" hidden="false" customHeight="false" outlineLevel="0" collapsed="false">
      <c r="A4436" s="16" t="s">
        <v>5797</v>
      </c>
      <c r="B4436" s="16" t="s">
        <v>5788</v>
      </c>
      <c r="C4436" s="16" t="s">
        <v>3259</v>
      </c>
      <c r="D4436" s="16" t="s">
        <v>412</v>
      </c>
      <c r="E4436" s="16" t="n">
        <v>1</v>
      </c>
      <c r="F4436" s="16" t="n">
        <v>962</v>
      </c>
      <c r="G4436" s="16" t="n">
        <v>0.3</v>
      </c>
      <c r="H4436" s="16" t="s">
        <v>161</v>
      </c>
      <c r="I4436" s="16" t="s">
        <v>40</v>
      </c>
      <c r="J4436" s="16" t="n">
        <v>5</v>
      </c>
      <c r="K4436" s="16" t="n">
        <v>4</v>
      </c>
      <c r="L4436" s="16" t="s">
        <v>41</v>
      </c>
      <c r="M4436" s="16" t="str">
        <f aca="false">IF(COUNTIF($A$2:A4436,A4436)&gt;1,"DUPLICATE","")</f>
        <v/>
      </c>
    </row>
    <row r="4437" customFormat="false" ht="15" hidden="false" customHeight="false" outlineLevel="0" collapsed="false">
      <c r="A4437" s="16" t="s">
        <v>5798</v>
      </c>
      <c r="B4437" s="16" t="s">
        <v>5788</v>
      </c>
      <c r="C4437" s="16" t="s">
        <v>1278</v>
      </c>
      <c r="D4437" s="16" t="s">
        <v>63</v>
      </c>
      <c r="E4437" s="16" t="n">
        <v>3</v>
      </c>
      <c r="F4437" s="16" t="n">
        <v>1492</v>
      </c>
      <c r="G4437" s="16" t="n">
        <v>0.1</v>
      </c>
      <c r="H4437" s="16" t="s">
        <v>70</v>
      </c>
      <c r="I4437" s="16" t="s">
        <v>100</v>
      </c>
      <c r="J4437" s="16" t="n">
        <v>6</v>
      </c>
      <c r="K4437" s="16" t="n">
        <v>5</v>
      </c>
      <c r="L4437" s="16" t="s">
        <v>41</v>
      </c>
      <c r="M4437" s="16" t="str">
        <f aca="false">IF(COUNTIF($A$2:A4437,A4437)&gt;1,"DUPLICATE","")</f>
        <v/>
      </c>
    </row>
    <row r="4438" customFormat="false" ht="15" hidden="false" customHeight="false" outlineLevel="0" collapsed="false">
      <c r="A4438" s="16" t="s">
        <v>5799</v>
      </c>
      <c r="B4438" s="16" t="s">
        <v>5788</v>
      </c>
      <c r="C4438" s="16" t="s">
        <v>417</v>
      </c>
      <c r="D4438" s="16" t="s">
        <v>300</v>
      </c>
      <c r="E4438" s="16" t="n">
        <v>4</v>
      </c>
      <c r="F4438" s="16" t="n">
        <v>2429</v>
      </c>
      <c r="G4438" s="16" t="n">
        <v>0.25</v>
      </c>
      <c r="H4438" s="16" t="s">
        <v>208</v>
      </c>
      <c r="I4438" s="16" t="s">
        <v>100</v>
      </c>
      <c r="J4438" s="16" t="n">
        <v>6</v>
      </c>
      <c r="K4438" s="16" t="n">
        <v>4</v>
      </c>
      <c r="L4438" s="16" t="s">
        <v>41</v>
      </c>
      <c r="M4438" s="16" t="str">
        <f aca="false">IF(COUNTIF($A$2:A4438,A4438)&gt;1,"DUPLICATE","")</f>
        <v/>
      </c>
    </row>
    <row r="4439" customFormat="false" ht="15" hidden="false" customHeight="false" outlineLevel="0" collapsed="false">
      <c r="A4439" s="16" t="s">
        <v>5800</v>
      </c>
      <c r="B4439" s="16" t="s">
        <v>5788</v>
      </c>
      <c r="C4439" s="16" t="s">
        <v>198</v>
      </c>
      <c r="D4439" s="16" t="s">
        <v>262</v>
      </c>
      <c r="E4439" s="16" t="n">
        <v>1</v>
      </c>
      <c r="F4439" s="16" t="n">
        <v>811</v>
      </c>
      <c r="G4439" s="16" t="n">
        <v>0.2</v>
      </c>
      <c r="H4439" s="16" t="s">
        <v>130</v>
      </c>
      <c r="I4439" s="16" t="s">
        <v>40</v>
      </c>
      <c r="J4439" s="16" t="n">
        <v>4</v>
      </c>
      <c r="K4439" s="16" t="n">
        <v>4</v>
      </c>
      <c r="L4439" s="16" t="s">
        <v>41</v>
      </c>
      <c r="M4439" s="16" t="str">
        <f aca="false">IF(COUNTIF($A$2:A4439,A4439)&gt;1,"DUPLICATE","")</f>
        <v/>
      </c>
    </row>
    <row r="4440" customFormat="false" ht="15" hidden="false" customHeight="false" outlineLevel="0" collapsed="false">
      <c r="A4440" s="16" t="s">
        <v>5801</v>
      </c>
      <c r="B4440" s="16" t="s">
        <v>5788</v>
      </c>
      <c r="C4440" s="16" t="s">
        <v>303</v>
      </c>
      <c r="D4440" s="16" t="s">
        <v>66</v>
      </c>
      <c r="E4440" s="16" t="n">
        <v>10</v>
      </c>
      <c r="F4440" s="16" t="n">
        <v>14999</v>
      </c>
      <c r="G4440" s="16" t="n">
        <v>0.1</v>
      </c>
      <c r="H4440" s="16" t="s">
        <v>81</v>
      </c>
      <c r="I4440" s="16" t="s">
        <v>40</v>
      </c>
      <c r="J4440" s="16" t="n">
        <v>5</v>
      </c>
      <c r="K4440" s="16" t="n">
        <v>4</v>
      </c>
      <c r="L4440" s="16" t="s">
        <v>41</v>
      </c>
      <c r="M4440" s="16" t="str">
        <f aca="false">IF(COUNTIF($A$2:A4440,A4440)&gt;1,"DUPLICATE","")</f>
        <v/>
      </c>
    </row>
    <row r="4441" customFormat="false" ht="15" hidden="false" customHeight="false" outlineLevel="0" collapsed="false">
      <c r="A4441" s="16" t="s">
        <v>5802</v>
      </c>
      <c r="B4441" s="16" t="s">
        <v>5788</v>
      </c>
      <c r="C4441" s="16" t="s">
        <v>572</v>
      </c>
      <c r="D4441" s="16" t="s">
        <v>232</v>
      </c>
      <c r="E4441" s="16" t="n">
        <v>2</v>
      </c>
      <c r="F4441" s="16" t="n">
        <v>2050</v>
      </c>
      <c r="G4441" s="16" t="n">
        <v>0.25</v>
      </c>
      <c r="H4441" s="16" t="s">
        <v>46</v>
      </c>
      <c r="I4441" s="16" t="s">
        <v>60</v>
      </c>
      <c r="J4441" s="16" t="n">
        <v>4</v>
      </c>
      <c r="K4441" s="16" t="n">
        <v>2</v>
      </c>
      <c r="L4441" s="16" t="s">
        <v>41</v>
      </c>
      <c r="M4441" s="16" t="str">
        <f aca="false">IF(COUNTIF($A$2:A4441,A4441)&gt;1,"DUPLICATE","")</f>
        <v/>
      </c>
    </row>
    <row r="4442" customFormat="false" ht="15" hidden="false" customHeight="false" outlineLevel="0" collapsed="false">
      <c r="A4442" s="16" t="s">
        <v>5802</v>
      </c>
      <c r="B4442" s="16" t="s">
        <v>5788</v>
      </c>
      <c r="C4442" s="16" t="s">
        <v>572</v>
      </c>
      <c r="D4442" s="16" t="s">
        <v>232</v>
      </c>
      <c r="E4442" s="16" t="n">
        <v>2</v>
      </c>
      <c r="F4442" s="16" t="n">
        <v>2050</v>
      </c>
      <c r="G4442" s="16" t="n">
        <v>0.25</v>
      </c>
      <c r="H4442" s="16" t="s">
        <v>46</v>
      </c>
      <c r="I4442" s="16" t="s">
        <v>60</v>
      </c>
      <c r="J4442" s="16" t="n">
        <v>4</v>
      </c>
      <c r="K4442" s="16" t="n">
        <v>2</v>
      </c>
      <c r="L4442" s="16" t="s">
        <v>41</v>
      </c>
      <c r="M4442" s="16" t="str">
        <f aca="false">IF(COUNTIF($A$2:A4442,A4442)&gt;1,"DUPLICATE","")</f>
        <v>DUPLICATE</v>
      </c>
    </row>
    <row r="4443" customFormat="false" ht="15" hidden="false" customHeight="false" outlineLevel="0" collapsed="false">
      <c r="A4443" s="16" t="s">
        <v>5803</v>
      </c>
      <c r="B4443" s="16" t="s">
        <v>5788</v>
      </c>
      <c r="C4443" s="16" t="s">
        <v>1330</v>
      </c>
      <c r="D4443" s="16" t="s">
        <v>191</v>
      </c>
      <c r="E4443" s="16" t="n">
        <v>2</v>
      </c>
      <c r="F4443" s="16" t="n">
        <v>401</v>
      </c>
      <c r="G4443" s="16" t="n">
        <v>0.25</v>
      </c>
      <c r="H4443" s="16" t="s">
        <v>112</v>
      </c>
      <c r="I4443" s="16" t="s">
        <v>40</v>
      </c>
      <c r="J4443" s="16" t="n">
        <v>3</v>
      </c>
      <c r="K4443" s="16" t="n">
        <v>4</v>
      </c>
      <c r="L4443" s="16" t="s">
        <v>41</v>
      </c>
      <c r="M4443" s="16" t="str">
        <f aca="false">IF(COUNTIF($A$2:A4443,A4443)&gt;1,"DUPLICATE","")</f>
        <v/>
      </c>
    </row>
    <row r="4444" customFormat="false" ht="15" hidden="false" customHeight="false" outlineLevel="0" collapsed="false">
      <c r="A4444" s="16" t="s">
        <v>5804</v>
      </c>
      <c r="B4444" s="16" t="s">
        <v>5788</v>
      </c>
      <c r="C4444" s="16" t="s">
        <v>293</v>
      </c>
      <c r="D4444" s="16" t="s">
        <v>115</v>
      </c>
      <c r="E4444" s="16" t="n">
        <v>3</v>
      </c>
      <c r="F4444" s="16" t="n">
        <v>311</v>
      </c>
      <c r="G4444" s="16" t="n">
        <v>0.1</v>
      </c>
      <c r="H4444" s="16" t="s">
        <v>67</v>
      </c>
      <c r="I4444" s="16" t="s">
        <v>60</v>
      </c>
      <c r="J4444" s="16" t="n">
        <v>3</v>
      </c>
      <c r="K4444" s="16" t="n">
        <v>4</v>
      </c>
      <c r="L4444" s="16" t="s">
        <v>41</v>
      </c>
      <c r="M4444" s="16" t="str">
        <f aca="false">IF(COUNTIF($A$2:A4444,A4444)&gt;1,"DUPLICATE","")</f>
        <v/>
      </c>
    </row>
    <row r="4445" customFormat="false" ht="15" hidden="false" customHeight="false" outlineLevel="0" collapsed="false">
      <c r="A4445" s="16" t="s">
        <v>5805</v>
      </c>
      <c r="B4445" s="16" t="s">
        <v>5806</v>
      </c>
      <c r="C4445" s="16" t="s">
        <v>1229</v>
      </c>
      <c r="D4445" s="16" t="s">
        <v>165</v>
      </c>
      <c r="E4445" s="16" t="n">
        <v>1</v>
      </c>
      <c r="F4445" s="16" t="n">
        <v>905</v>
      </c>
      <c r="G4445" s="16" t="n">
        <v>0.2</v>
      </c>
      <c r="H4445" s="16" t="s">
        <v>70</v>
      </c>
      <c r="I4445" s="16" t="s">
        <v>60</v>
      </c>
      <c r="J4445" s="16" t="n">
        <v>7</v>
      </c>
      <c r="K4445" s="16" t="n">
        <v>3</v>
      </c>
      <c r="L4445" s="16" t="s">
        <v>41</v>
      </c>
      <c r="M4445" s="16" t="str">
        <f aca="false">IF(COUNTIF($A$2:A4445,A4445)&gt;1,"DUPLICATE","")</f>
        <v/>
      </c>
    </row>
    <row r="4446" customFormat="false" ht="15" hidden="false" customHeight="false" outlineLevel="0" collapsed="false">
      <c r="A4446" s="16" t="s">
        <v>5807</v>
      </c>
      <c r="B4446" s="16" t="s">
        <v>5806</v>
      </c>
      <c r="C4446" s="16" t="s">
        <v>3316</v>
      </c>
      <c r="D4446" s="16" t="s">
        <v>115</v>
      </c>
      <c r="E4446" s="16" t="n">
        <v>3</v>
      </c>
      <c r="F4446" s="16" t="n">
        <v>298</v>
      </c>
      <c r="G4446" s="16" t="n">
        <v>0.15</v>
      </c>
      <c r="H4446" s="16" t="s">
        <v>233</v>
      </c>
      <c r="I4446" s="16" t="s">
        <v>47</v>
      </c>
      <c r="J4446" s="16" t="n">
        <v>4</v>
      </c>
      <c r="K4446" s="16" t="n">
        <v>4</v>
      </c>
      <c r="L4446" s="16" t="s">
        <v>41</v>
      </c>
      <c r="M4446" s="16" t="str">
        <f aca="false">IF(COUNTIF($A$2:A4446,A4446)&gt;1,"DUPLICATE","")</f>
        <v/>
      </c>
    </row>
    <row r="4447" customFormat="false" ht="15" hidden="false" customHeight="false" outlineLevel="0" collapsed="false">
      <c r="A4447" s="16" t="s">
        <v>5808</v>
      </c>
      <c r="B4447" s="16" t="s">
        <v>5806</v>
      </c>
      <c r="C4447" s="16" t="s">
        <v>1135</v>
      </c>
      <c r="D4447" s="16" t="s">
        <v>440</v>
      </c>
      <c r="E4447" s="16" t="n">
        <v>2</v>
      </c>
      <c r="F4447" s="16" t="n">
        <v>1458</v>
      </c>
      <c r="G4447" s="16" t="n">
        <v>0.3</v>
      </c>
      <c r="H4447" s="16" t="s">
        <v>161</v>
      </c>
      <c r="I4447" s="16" t="s">
        <v>60</v>
      </c>
      <c r="J4447" s="16" t="n">
        <v>6</v>
      </c>
      <c r="K4447" s="16" t="n">
        <v>4</v>
      </c>
      <c r="L4447" s="16" t="s">
        <v>41</v>
      </c>
      <c r="M4447" s="16" t="str">
        <f aca="false">IF(COUNTIF($A$2:A4447,A4447)&gt;1,"DUPLICATE","")</f>
        <v/>
      </c>
    </row>
    <row r="4448" customFormat="false" ht="15" hidden="false" customHeight="false" outlineLevel="0" collapsed="false">
      <c r="A4448" s="16" t="s">
        <v>5809</v>
      </c>
      <c r="B4448" s="16" t="s">
        <v>5806</v>
      </c>
      <c r="C4448" s="16" t="s">
        <v>62</v>
      </c>
      <c r="D4448" s="16" t="s">
        <v>165</v>
      </c>
      <c r="E4448" s="16" t="n">
        <v>3</v>
      </c>
      <c r="F4448" s="16" t="n">
        <v>921</v>
      </c>
      <c r="G4448" s="16" t="n">
        <v>0.2</v>
      </c>
      <c r="H4448" s="16" t="s">
        <v>797</v>
      </c>
      <c r="I4448" s="16" t="s">
        <v>100</v>
      </c>
      <c r="J4448" s="16" t="n">
        <v>4</v>
      </c>
      <c r="K4448" s="16" t="n">
        <v>4</v>
      </c>
      <c r="L4448" s="16" t="s">
        <v>41</v>
      </c>
      <c r="M4448" s="16" t="str">
        <f aca="false">IF(COUNTIF($A$2:A4448,A4448)&gt;1,"DUPLICATE","")</f>
        <v/>
      </c>
    </row>
    <row r="4449" customFormat="false" ht="15" hidden="false" customHeight="false" outlineLevel="0" collapsed="false">
      <c r="A4449" s="16" t="s">
        <v>5809</v>
      </c>
      <c r="B4449" s="16" t="s">
        <v>5806</v>
      </c>
      <c r="C4449" s="16" t="s">
        <v>62</v>
      </c>
      <c r="D4449" s="16" t="s">
        <v>165</v>
      </c>
      <c r="E4449" s="16" t="n">
        <v>3</v>
      </c>
      <c r="F4449" s="16" t="n">
        <v>921</v>
      </c>
      <c r="G4449" s="16" t="n">
        <v>0.2</v>
      </c>
      <c r="H4449" s="16" t="s">
        <v>797</v>
      </c>
      <c r="I4449" s="16" t="s">
        <v>100</v>
      </c>
      <c r="J4449" s="16" t="n">
        <v>4</v>
      </c>
      <c r="K4449" s="16" t="n">
        <v>4</v>
      </c>
      <c r="L4449" s="16" t="s">
        <v>41</v>
      </c>
      <c r="M4449" s="16" t="str">
        <f aca="false">IF(COUNTIF($A$2:A4449,A4449)&gt;1,"DUPLICATE","")</f>
        <v>DUPLICATE</v>
      </c>
    </row>
    <row r="4450" customFormat="false" ht="15" hidden="false" customHeight="false" outlineLevel="0" collapsed="false">
      <c r="A4450" s="16" t="s">
        <v>5810</v>
      </c>
      <c r="B4450" s="16" t="s">
        <v>5806</v>
      </c>
      <c r="C4450" s="16" t="s">
        <v>3065</v>
      </c>
      <c r="D4450" s="16" t="s">
        <v>63</v>
      </c>
      <c r="E4450" s="16" t="n">
        <v>1</v>
      </c>
      <c r="F4450" s="16" t="n">
        <v>1515</v>
      </c>
      <c r="G4450" s="16" t="n">
        <v>0.1</v>
      </c>
      <c r="H4450" s="16" t="s">
        <v>236</v>
      </c>
      <c r="I4450" s="16" t="s">
        <v>71</v>
      </c>
      <c r="J4450" s="16" t="n">
        <v>6</v>
      </c>
      <c r="K4450" s="16" t="n">
        <v>4</v>
      </c>
      <c r="L4450" s="16" t="s">
        <v>41</v>
      </c>
      <c r="M4450" s="16" t="str">
        <f aca="false">IF(COUNTIF($A$2:A4450,A4450)&gt;1,"DUPLICATE","")</f>
        <v/>
      </c>
    </row>
    <row r="4451" customFormat="false" ht="15" hidden="false" customHeight="false" outlineLevel="0" collapsed="false">
      <c r="A4451" s="16" t="s">
        <v>5811</v>
      </c>
      <c r="B4451" s="16" t="s">
        <v>5806</v>
      </c>
      <c r="C4451" s="16" t="s">
        <v>3377</v>
      </c>
      <c r="D4451" s="16" t="s">
        <v>393</v>
      </c>
      <c r="E4451" s="16" t="n">
        <v>1</v>
      </c>
      <c r="F4451" s="16" t="n">
        <v>516</v>
      </c>
      <c r="G4451" s="16" t="n">
        <v>0.15</v>
      </c>
      <c r="H4451" s="16" t="s">
        <v>208</v>
      </c>
      <c r="I4451" s="16" t="s">
        <v>60</v>
      </c>
      <c r="J4451" s="16" t="n">
        <v>5</v>
      </c>
      <c r="K4451" s="16" t="n">
        <v>4</v>
      </c>
      <c r="L4451" s="16" t="s">
        <v>41</v>
      </c>
      <c r="M4451" s="16" t="str">
        <f aca="false">IF(COUNTIF($A$2:A4451,A4451)&gt;1,"DUPLICATE","")</f>
        <v/>
      </c>
    </row>
    <row r="4452" customFormat="false" ht="15" hidden="false" customHeight="false" outlineLevel="0" collapsed="false">
      <c r="A4452" s="16" t="s">
        <v>5812</v>
      </c>
      <c r="B4452" s="16" t="s">
        <v>5806</v>
      </c>
      <c r="C4452" s="16" t="s">
        <v>1342</v>
      </c>
      <c r="D4452" s="16" t="s">
        <v>99</v>
      </c>
      <c r="E4452" s="16" t="n">
        <v>2</v>
      </c>
      <c r="F4452" s="16" t="n">
        <v>667</v>
      </c>
      <c r="G4452" s="16" t="n">
        <v>0.4</v>
      </c>
      <c r="H4452" s="16" t="s">
        <v>39</v>
      </c>
      <c r="I4452" s="16" t="s">
        <v>71</v>
      </c>
      <c r="J4452" s="16" t="n">
        <v>5</v>
      </c>
      <c r="K4452" s="16" t="n">
        <v>4</v>
      </c>
      <c r="L4452" s="16" t="s">
        <v>41</v>
      </c>
      <c r="M4452" s="16" t="str">
        <f aca="false">IF(COUNTIF($A$2:A4452,A4452)&gt;1,"DUPLICATE","")</f>
        <v/>
      </c>
    </row>
    <row r="4453" customFormat="false" ht="15" hidden="false" customHeight="false" outlineLevel="0" collapsed="false">
      <c r="A4453" s="16" t="s">
        <v>5813</v>
      </c>
      <c r="B4453" s="16" t="s">
        <v>5806</v>
      </c>
      <c r="C4453" s="16" t="s">
        <v>1666</v>
      </c>
      <c r="D4453" s="16" t="s">
        <v>451</v>
      </c>
      <c r="E4453" s="16" t="n">
        <v>2</v>
      </c>
      <c r="F4453" s="16" t="n">
        <v>1306</v>
      </c>
      <c r="G4453" s="16" t="n">
        <v>0.15</v>
      </c>
      <c r="H4453" s="16" t="s">
        <v>46</v>
      </c>
      <c r="I4453" s="16" t="s">
        <v>60</v>
      </c>
      <c r="J4453" s="16" t="n">
        <v>6</v>
      </c>
      <c r="K4453" s="16" t="n">
        <v>4</v>
      </c>
      <c r="L4453" s="16" t="s">
        <v>41</v>
      </c>
      <c r="M4453" s="16" t="str">
        <f aca="false">IF(COUNTIF($A$2:A4453,A4453)&gt;1,"DUPLICATE","")</f>
        <v/>
      </c>
    </row>
    <row r="4454" customFormat="false" ht="15" hidden="false" customHeight="false" outlineLevel="0" collapsed="false">
      <c r="A4454" s="16" t="s">
        <v>5814</v>
      </c>
      <c r="B4454" s="16" t="s">
        <v>5806</v>
      </c>
      <c r="C4454" s="16" t="s">
        <v>1399</v>
      </c>
      <c r="D4454" s="16" t="s">
        <v>165</v>
      </c>
      <c r="E4454" s="16" t="n">
        <v>5</v>
      </c>
      <c r="F4454" s="16" t="s">
        <v>5815</v>
      </c>
      <c r="G4454" s="16" t="n">
        <v>0.25</v>
      </c>
      <c r="H4454" s="16" t="s">
        <v>281</v>
      </c>
      <c r="I4454" s="16" t="s">
        <v>60</v>
      </c>
      <c r="J4454" s="16" t="n">
        <v>3</v>
      </c>
      <c r="K4454" s="16"/>
      <c r="L4454" s="16" t="s">
        <v>41</v>
      </c>
      <c r="M4454" s="16" t="str">
        <f aca="false">IF(COUNTIF($A$2:A4454,A4454)&gt;1,"DUPLICATE","")</f>
        <v/>
      </c>
    </row>
    <row r="4455" customFormat="false" ht="15" hidden="false" customHeight="false" outlineLevel="0" collapsed="false">
      <c r="A4455" s="16" t="s">
        <v>5816</v>
      </c>
      <c r="B4455" s="16" t="s">
        <v>5806</v>
      </c>
      <c r="C4455" s="16" t="s">
        <v>1434</v>
      </c>
      <c r="D4455" s="16" t="s">
        <v>133</v>
      </c>
      <c r="E4455" s="16" t="n">
        <v>1</v>
      </c>
      <c r="F4455" s="16" t="n">
        <v>579</v>
      </c>
      <c r="G4455" s="16" t="n">
        <v>0.2</v>
      </c>
      <c r="H4455" s="16" t="s">
        <v>81</v>
      </c>
      <c r="I4455" s="16" t="s">
        <v>60</v>
      </c>
      <c r="J4455" s="16" t="n">
        <v>4</v>
      </c>
      <c r="K4455" s="16" t="n">
        <v>5</v>
      </c>
      <c r="L4455" s="16" t="s">
        <v>174</v>
      </c>
      <c r="M4455" s="16" t="str">
        <f aca="false">IF(COUNTIF($A$2:A4455,A4455)&gt;1,"DUPLICATE","")</f>
        <v/>
      </c>
    </row>
    <row r="4456" customFormat="false" ht="15" hidden="false" customHeight="false" outlineLevel="0" collapsed="false">
      <c r="A4456" s="16" t="s">
        <v>5817</v>
      </c>
      <c r="B4456" s="16" t="s">
        <v>5806</v>
      </c>
      <c r="C4456" s="16" t="s">
        <v>466</v>
      </c>
      <c r="D4456" s="16" t="s">
        <v>55</v>
      </c>
      <c r="E4456" s="16" t="n">
        <v>1</v>
      </c>
      <c r="F4456" s="16" t="n">
        <v>1955</v>
      </c>
      <c r="G4456" s="16" t="n">
        <v>0.1</v>
      </c>
      <c r="H4456" s="16" t="s">
        <v>208</v>
      </c>
      <c r="I4456" s="16"/>
      <c r="J4456" s="16" t="n">
        <v>8</v>
      </c>
      <c r="K4456" s="16" t="n">
        <v>1</v>
      </c>
      <c r="L4456" s="16" t="s">
        <v>57</v>
      </c>
      <c r="M4456" s="16" t="str">
        <f aca="false">IF(COUNTIF($A$2:A4456,A4456)&gt;1,"DUPLICATE","")</f>
        <v/>
      </c>
    </row>
    <row r="4457" customFormat="false" ht="15" hidden="false" customHeight="false" outlineLevel="0" collapsed="false">
      <c r="A4457" s="16" t="s">
        <v>5818</v>
      </c>
      <c r="B4457" s="16" t="s">
        <v>5806</v>
      </c>
      <c r="C4457" s="16" t="s">
        <v>915</v>
      </c>
      <c r="D4457" s="16" t="s">
        <v>179</v>
      </c>
      <c r="E4457" s="16" t="n">
        <v>1</v>
      </c>
      <c r="F4457" s="16" t="n">
        <v>2593</v>
      </c>
      <c r="G4457" s="16" t="n">
        <v>0.15</v>
      </c>
      <c r="H4457" s="16" t="s">
        <v>81</v>
      </c>
      <c r="I4457" s="16" t="s">
        <v>60</v>
      </c>
      <c r="J4457" s="16" t="n">
        <v>7</v>
      </c>
      <c r="K4457" s="16" t="n">
        <v>4</v>
      </c>
      <c r="L4457" s="16" t="s">
        <v>41</v>
      </c>
      <c r="M4457" s="16" t="str">
        <f aca="false">IF(COUNTIF($A$2:A4457,A4457)&gt;1,"DUPLICATE","")</f>
        <v/>
      </c>
    </row>
    <row r="4458" customFormat="false" ht="15" hidden="false" customHeight="false" outlineLevel="0" collapsed="false">
      <c r="A4458" s="16" t="s">
        <v>5819</v>
      </c>
      <c r="B4458" s="16" t="s">
        <v>5806</v>
      </c>
      <c r="C4458" s="16" t="s">
        <v>1457</v>
      </c>
      <c r="D4458" s="16" t="s">
        <v>95</v>
      </c>
      <c r="E4458" s="16" t="n">
        <v>2</v>
      </c>
      <c r="F4458" s="16" t="n">
        <v>1573</v>
      </c>
      <c r="G4458" s="16" t="n">
        <v>0.1</v>
      </c>
      <c r="H4458" s="16" t="s">
        <v>477</v>
      </c>
      <c r="I4458" s="16" t="s">
        <v>60</v>
      </c>
      <c r="J4458" s="16" t="n">
        <v>6</v>
      </c>
      <c r="K4458" s="16" t="n">
        <v>5</v>
      </c>
      <c r="L4458" s="16" t="s">
        <v>41</v>
      </c>
      <c r="M4458" s="16" t="str">
        <f aca="false">IF(COUNTIF($A$2:A4458,A4458)&gt;1,"DUPLICATE","")</f>
        <v/>
      </c>
    </row>
    <row r="4459" customFormat="false" ht="15" hidden="false" customHeight="false" outlineLevel="0" collapsed="false">
      <c r="A4459" s="16" t="s">
        <v>5820</v>
      </c>
      <c r="B4459" s="16" t="s">
        <v>5806</v>
      </c>
      <c r="C4459" s="16" t="s">
        <v>2250</v>
      </c>
      <c r="D4459" s="16" t="s">
        <v>149</v>
      </c>
      <c r="E4459" s="16" t="n">
        <v>2</v>
      </c>
      <c r="F4459" s="16" t="n">
        <v>1674</v>
      </c>
      <c r="G4459" s="16" t="n">
        <v>0.25</v>
      </c>
      <c r="H4459" s="16" t="s">
        <v>70</v>
      </c>
      <c r="I4459" s="16" t="s">
        <v>71</v>
      </c>
      <c r="J4459" s="16" t="n">
        <v>5</v>
      </c>
      <c r="K4459" s="16" t="n">
        <v>4</v>
      </c>
      <c r="L4459" s="16" t="s">
        <v>41</v>
      </c>
      <c r="M4459" s="16" t="str">
        <f aca="false">IF(COUNTIF($A$2:A4459,A4459)&gt;1,"DUPLICATE","")</f>
        <v/>
      </c>
    </row>
    <row r="4460" customFormat="false" ht="15" hidden="false" customHeight="false" outlineLevel="0" collapsed="false">
      <c r="A4460" s="16" t="s">
        <v>5821</v>
      </c>
      <c r="B4460" s="16" t="s">
        <v>5806</v>
      </c>
      <c r="C4460" s="16" t="s">
        <v>657</v>
      </c>
      <c r="D4460" s="16" t="s">
        <v>111</v>
      </c>
      <c r="E4460" s="16" t="n">
        <v>3</v>
      </c>
      <c r="F4460" s="16" t="n">
        <v>982</v>
      </c>
      <c r="G4460" s="16" t="n">
        <v>0.15</v>
      </c>
      <c r="H4460" s="16" t="s">
        <v>70</v>
      </c>
      <c r="I4460" s="16" t="s">
        <v>60</v>
      </c>
      <c r="J4460" s="16" t="n">
        <v>5</v>
      </c>
      <c r="K4460" s="16" t="n">
        <v>3</v>
      </c>
      <c r="L4460" s="16" t="s">
        <v>41</v>
      </c>
      <c r="M4460" s="16" t="str">
        <f aca="false">IF(COUNTIF($A$2:A4460,A4460)&gt;1,"DUPLICATE","")</f>
        <v/>
      </c>
    </row>
    <row r="4461" customFormat="false" ht="15" hidden="false" customHeight="false" outlineLevel="0" collapsed="false">
      <c r="A4461" s="16" t="s">
        <v>5822</v>
      </c>
      <c r="B4461" s="16" t="s">
        <v>5806</v>
      </c>
      <c r="C4461" s="16" t="s">
        <v>186</v>
      </c>
      <c r="D4461" s="16" t="s">
        <v>142</v>
      </c>
      <c r="E4461" s="16" t="n">
        <v>2</v>
      </c>
      <c r="F4461" s="16" t="n">
        <v>590</v>
      </c>
      <c r="G4461" s="16" t="n">
        <v>0.15</v>
      </c>
      <c r="H4461" s="16" t="s">
        <v>46</v>
      </c>
      <c r="I4461" s="16" t="s">
        <v>40</v>
      </c>
      <c r="J4461" s="16" t="n">
        <v>4</v>
      </c>
      <c r="K4461" s="16" t="n">
        <v>4</v>
      </c>
      <c r="L4461" s="16" t="s">
        <v>41</v>
      </c>
      <c r="M4461" s="16" t="str">
        <f aca="false">IF(COUNTIF($A$2:A4461,A4461)&gt;1,"DUPLICATE","")</f>
        <v/>
      </c>
    </row>
    <row r="4462" customFormat="false" ht="15" hidden="false" customHeight="false" outlineLevel="0" collapsed="false">
      <c r="A4462" s="16" t="s">
        <v>5823</v>
      </c>
      <c r="B4462" s="16" t="s">
        <v>5806</v>
      </c>
      <c r="C4462" s="16" t="s">
        <v>1482</v>
      </c>
      <c r="D4462" s="16" t="s">
        <v>55</v>
      </c>
      <c r="E4462" s="16" t="n">
        <v>1</v>
      </c>
      <c r="F4462" s="16" t="n">
        <v>2022</v>
      </c>
      <c r="G4462" s="16" t="n">
        <v>0.1</v>
      </c>
      <c r="H4462" s="16" t="s">
        <v>81</v>
      </c>
      <c r="I4462" s="16" t="s">
        <v>60</v>
      </c>
      <c r="J4462" s="16" t="n">
        <v>4</v>
      </c>
      <c r="K4462" s="16" t="n">
        <v>4</v>
      </c>
      <c r="L4462" s="16" t="s">
        <v>41</v>
      </c>
      <c r="M4462" s="16" t="str">
        <f aca="false">IF(COUNTIF($A$2:A4462,A4462)&gt;1,"DUPLICATE","")</f>
        <v/>
      </c>
    </row>
    <row r="4463" customFormat="false" ht="15" hidden="false" customHeight="false" outlineLevel="0" collapsed="false">
      <c r="A4463" s="16" t="s">
        <v>5824</v>
      </c>
      <c r="B4463" s="16" t="s">
        <v>5806</v>
      </c>
      <c r="C4463" s="16" t="s">
        <v>1285</v>
      </c>
      <c r="D4463" s="16" t="s">
        <v>191</v>
      </c>
      <c r="E4463" s="16" t="n">
        <v>3</v>
      </c>
      <c r="F4463" s="16" t="n">
        <v>399</v>
      </c>
      <c r="G4463" s="16" t="n">
        <v>0.2</v>
      </c>
      <c r="H4463" s="16" t="s">
        <v>39</v>
      </c>
      <c r="I4463" s="16" t="s">
        <v>71</v>
      </c>
      <c r="J4463" s="16" t="n">
        <v>8</v>
      </c>
      <c r="K4463" s="16" t="n">
        <v>5</v>
      </c>
      <c r="L4463" s="16" t="s">
        <v>41</v>
      </c>
      <c r="M4463" s="16" t="str">
        <f aca="false">IF(COUNTIF($A$2:A4463,A4463)&gt;1,"DUPLICATE","")</f>
        <v/>
      </c>
    </row>
    <row r="4464" customFormat="false" ht="15" hidden="false" customHeight="false" outlineLevel="0" collapsed="false">
      <c r="A4464" s="16" t="s">
        <v>5825</v>
      </c>
      <c r="B4464" s="16" t="s">
        <v>5806</v>
      </c>
      <c r="C4464" s="16" t="s">
        <v>726</v>
      </c>
      <c r="D4464" s="16" t="s">
        <v>95</v>
      </c>
      <c r="E4464" s="16" t="n">
        <v>1</v>
      </c>
      <c r="F4464" s="16" t="n">
        <v>1543</v>
      </c>
      <c r="G4464" s="16" t="n">
        <v>0.3</v>
      </c>
      <c r="H4464" s="16" t="s">
        <v>112</v>
      </c>
      <c r="I4464" s="16" t="s">
        <v>60</v>
      </c>
      <c r="J4464" s="16" t="n">
        <v>3</v>
      </c>
      <c r="K4464" s="16" t="n">
        <v>5</v>
      </c>
      <c r="L4464" s="16" t="s">
        <v>41</v>
      </c>
      <c r="M4464" s="16" t="str">
        <f aca="false">IF(COUNTIF($A$2:A4464,A4464)&gt;1,"DUPLICATE","")</f>
        <v/>
      </c>
    </row>
    <row r="4465" customFormat="false" ht="15" hidden="false" customHeight="false" outlineLevel="0" collapsed="false">
      <c r="A4465" s="16" t="s">
        <v>5826</v>
      </c>
      <c r="B4465" s="16" t="s">
        <v>5806</v>
      </c>
      <c r="C4465" s="16" t="s">
        <v>2053</v>
      </c>
      <c r="D4465" s="16" t="s">
        <v>440</v>
      </c>
      <c r="E4465" s="16" t="n">
        <v>1</v>
      </c>
      <c r="F4465" s="16" t="s">
        <v>5827</v>
      </c>
      <c r="G4465" s="16" t="n">
        <v>0.2</v>
      </c>
      <c r="H4465" s="16" t="s">
        <v>112</v>
      </c>
      <c r="I4465" s="16" t="s">
        <v>71</v>
      </c>
      <c r="J4465" s="16" t="n">
        <v>4</v>
      </c>
      <c r="K4465" s="16" t="n">
        <v>4</v>
      </c>
      <c r="L4465" s="16" t="s">
        <v>41</v>
      </c>
      <c r="M4465" s="16" t="str">
        <f aca="false">IF(COUNTIF($A$2:A4465,A4465)&gt;1,"DUPLICATE","")</f>
        <v/>
      </c>
    </row>
    <row r="4466" customFormat="false" ht="15" hidden="false" customHeight="false" outlineLevel="0" collapsed="false">
      <c r="A4466" s="16" t="s">
        <v>5828</v>
      </c>
      <c r="B4466" s="16" t="s">
        <v>5806</v>
      </c>
      <c r="C4466" s="16" t="s">
        <v>50</v>
      </c>
      <c r="D4466" s="16" t="s">
        <v>203</v>
      </c>
      <c r="E4466" s="16" t="n">
        <v>2</v>
      </c>
      <c r="F4466" s="16" t="n">
        <v>2408</v>
      </c>
      <c r="G4466" s="16" t="n">
        <v>0.2</v>
      </c>
      <c r="H4466" s="16" t="s">
        <v>39</v>
      </c>
      <c r="I4466" s="16" t="s">
        <v>60</v>
      </c>
      <c r="J4466" s="16" t="n">
        <v>4</v>
      </c>
      <c r="K4466" s="16" t="n">
        <v>2</v>
      </c>
      <c r="L4466" s="16" t="s">
        <v>57</v>
      </c>
      <c r="M4466" s="16" t="str">
        <f aca="false">IF(COUNTIF($A$2:A4466,A4466)&gt;1,"DUPLICATE","")</f>
        <v/>
      </c>
    </row>
    <row r="4467" customFormat="false" ht="15" hidden="false" customHeight="false" outlineLevel="0" collapsed="false">
      <c r="A4467" s="16" t="s">
        <v>5829</v>
      </c>
      <c r="B4467" s="16" t="s">
        <v>5806</v>
      </c>
      <c r="C4467" s="16" t="s">
        <v>720</v>
      </c>
      <c r="D4467" s="16" t="s">
        <v>393</v>
      </c>
      <c r="E4467" s="16" t="n">
        <v>1</v>
      </c>
      <c r="F4467" s="16" t="n">
        <v>503</v>
      </c>
      <c r="G4467" s="16" t="n">
        <v>0.25</v>
      </c>
      <c r="H4467" s="16" t="s">
        <v>81</v>
      </c>
      <c r="I4467" s="16" t="s">
        <v>60</v>
      </c>
      <c r="J4467" s="16" t="n">
        <v>4</v>
      </c>
      <c r="K4467" s="16" t="n">
        <v>4</v>
      </c>
      <c r="L4467" s="16" t="s">
        <v>41</v>
      </c>
      <c r="M4467" s="16" t="str">
        <f aca="false">IF(COUNTIF($A$2:A4467,A4467)&gt;1,"DUPLICATE","")</f>
        <v/>
      </c>
    </row>
    <row r="4468" customFormat="false" ht="15" hidden="false" customHeight="false" outlineLevel="0" collapsed="false">
      <c r="A4468" s="16" t="s">
        <v>5830</v>
      </c>
      <c r="B4468" s="16" t="s">
        <v>5806</v>
      </c>
      <c r="C4468" s="16" t="s">
        <v>1431</v>
      </c>
      <c r="D4468" s="16" t="s">
        <v>639</v>
      </c>
      <c r="E4468" s="16" t="n">
        <v>2</v>
      </c>
      <c r="F4468" s="16" t="n">
        <v>771</v>
      </c>
      <c r="G4468" s="16" t="n">
        <v>0.2</v>
      </c>
      <c r="H4468" s="16" t="s">
        <v>56</v>
      </c>
      <c r="I4468" s="16" t="s">
        <v>40</v>
      </c>
      <c r="J4468" s="16" t="n">
        <v>6</v>
      </c>
      <c r="K4468" s="16" t="n">
        <v>5</v>
      </c>
      <c r="L4468" s="16" t="s">
        <v>41</v>
      </c>
      <c r="M4468" s="16" t="str">
        <f aca="false">IF(COUNTIF($A$2:A4468,A4468)&gt;1,"DUPLICATE","")</f>
        <v/>
      </c>
    </row>
    <row r="4469" customFormat="false" ht="15" hidden="false" customHeight="false" outlineLevel="0" collapsed="false">
      <c r="A4469" s="16" t="s">
        <v>5831</v>
      </c>
      <c r="B4469" s="16" t="s">
        <v>5806</v>
      </c>
      <c r="C4469" s="16" t="s">
        <v>3496</v>
      </c>
      <c r="D4469" s="16" t="s">
        <v>308</v>
      </c>
      <c r="E4469" s="16" t="n">
        <v>2</v>
      </c>
      <c r="F4469" s="16" t="n">
        <v>192</v>
      </c>
      <c r="G4469" s="16" t="n">
        <v>0.4</v>
      </c>
      <c r="H4469" s="16" t="s">
        <v>39</v>
      </c>
      <c r="I4469" s="16" t="s">
        <v>71</v>
      </c>
      <c r="J4469" s="16" t="n">
        <v>4</v>
      </c>
      <c r="K4469" s="16" t="n">
        <v>5</v>
      </c>
      <c r="L4469" s="16" t="s">
        <v>41</v>
      </c>
      <c r="M4469" s="16" t="str">
        <f aca="false">IF(COUNTIF($A$2:A4469,A4469)&gt;1,"DUPLICATE","")</f>
        <v/>
      </c>
    </row>
    <row r="4470" customFormat="false" ht="15" hidden="false" customHeight="false" outlineLevel="0" collapsed="false">
      <c r="A4470" s="16" t="s">
        <v>5832</v>
      </c>
      <c r="B4470" s="16" t="s">
        <v>5833</v>
      </c>
      <c r="C4470" s="16" t="s">
        <v>3381</v>
      </c>
      <c r="D4470" s="16" t="s">
        <v>173</v>
      </c>
      <c r="E4470" s="16" t="n">
        <v>1</v>
      </c>
      <c r="F4470" s="16" t="n">
        <v>1142</v>
      </c>
      <c r="G4470" s="16" t="n">
        <v>0.3</v>
      </c>
      <c r="H4470" s="16" t="s">
        <v>130</v>
      </c>
      <c r="I4470" s="16" t="s">
        <v>60</v>
      </c>
      <c r="J4470" s="16" t="n">
        <v>5</v>
      </c>
      <c r="K4470" s="16" t="n">
        <v>4</v>
      </c>
      <c r="L4470" s="16" t="s">
        <v>41</v>
      </c>
      <c r="M4470" s="16" t="str">
        <f aca="false">IF(COUNTIF($A$2:A4470,A4470)&gt;1,"DUPLICATE","")</f>
        <v/>
      </c>
    </row>
    <row r="4471" customFormat="false" ht="15" hidden="false" customHeight="false" outlineLevel="0" collapsed="false">
      <c r="A4471" s="16" t="s">
        <v>5834</v>
      </c>
      <c r="B4471" s="16" t="s">
        <v>5833</v>
      </c>
      <c r="C4471" s="16" t="s">
        <v>243</v>
      </c>
      <c r="D4471" s="16" t="s">
        <v>191</v>
      </c>
      <c r="E4471" s="16" t="n">
        <v>2</v>
      </c>
      <c r="F4471" s="16" t="n">
        <v>408</v>
      </c>
      <c r="G4471" s="16" t="n">
        <v>0.3</v>
      </c>
      <c r="H4471" s="16" t="s">
        <v>67</v>
      </c>
      <c r="I4471" s="16" t="s">
        <v>71</v>
      </c>
      <c r="J4471" s="16" t="n">
        <v>5</v>
      </c>
      <c r="K4471" s="16" t="n">
        <v>4</v>
      </c>
      <c r="L4471" s="16" t="s">
        <v>41</v>
      </c>
      <c r="M4471" s="16" t="str">
        <f aca="false">IF(COUNTIF($A$2:A4471,A4471)&gt;1,"DUPLICATE","")</f>
        <v/>
      </c>
    </row>
    <row r="4472" customFormat="false" ht="15" hidden="false" customHeight="false" outlineLevel="0" collapsed="false">
      <c r="A4472" s="16" t="s">
        <v>5835</v>
      </c>
      <c r="B4472" s="16" t="s">
        <v>5833</v>
      </c>
      <c r="C4472" s="16" t="s">
        <v>1038</v>
      </c>
      <c r="D4472" s="16" t="s">
        <v>146</v>
      </c>
      <c r="E4472" s="16" t="n">
        <v>2</v>
      </c>
      <c r="F4472" s="16" t="n">
        <v>459</v>
      </c>
      <c r="G4472" s="16" t="n">
        <v>0.15</v>
      </c>
      <c r="H4472" s="16" t="s">
        <v>89</v>
      </c>
      <c r="I4472" s="16" t="s">
        <v>40</v>
      </c>
      <c r="J4472" s="16" t="n">
        <v>3</v>
      </c>
      <c r="K4472" s="16" t="n">
        <v>4</v>
      </c>
      <c r="L4472" s="16" t="s">
        <v>41</v>
      </c>
      <c r="M4472" s="16" t="str">
        <f aca="false">IF(COUNTIF($A$2:A4472,A4472)&gt;1,"DUPLICATE","")</f>
        <v/>
      </c>
    </row>
    <row r="4473" customFormat="false" ht="15" hidden="false" customHeight="false" outlineLevel="0" collapsed="false">
      <c r="A4473" s="16" t="s">
        <v>5836</v>
      </c>
      <c r="B4473" s="16" t="s">
        <v>5833</v>
      </c>
      <c r="C4473" s="16" t="s">
        <v>879</v>
      </c>
      <c r="D4473" s="16" t="s">
        <v>250</v>
      </c>
      <c r="E4473" s="16" t="n">
        <v>2</v>
      </c>
      <c r="F4473" s="16" t="n">
        <v>730</v>
      </c>
      <c r="G4473" s="16" t="n">
        <v>0.3</v>
      </c>
      <c r="H4473" s="16" t="s">
        <v>130</v>
      </c>
      <c r="I4473" s="16" t="s">
        <v>60</v>
      </c>
      <c r="J4473" s="16" t="n">
        <v>4</v>
      </c>
      <c r="K4473" s="16" t="n">
        <v>4</v>
      </c>
      <c r="L4473" s="16" t="s">
        <v>41</v>
      </c>
      <c r="M4473" s="16" t="str">
        <f aca="false">IF(COUNTIF($A$2:A4473,A4473)&gt;1,"DUPLICATE","")</f>
        <v/>
      </c>
    </row>
    <row r="4474" customFormat="false" ht="15" hidden="false" customHeight="false" outlineLevel="0" collapsed="false">
      <c r="A4474" s="16" t="s">
        <v>5837</v>
      </c>
      <c r="B4474" s="16" t="s">
        <v>5833</v>
      </c>
      <c r="C4474" s="16" t="s">
        <v>132</v>
      </c>
      <c r="D4474" s="16" t="s">
        <v>133</v>
      </c>
      <c r="E4474" s="16" t="n">
        <v>1</v>
      </c>
      <c r="F4474" s="16" t="n">
        <v>623</v>
      </c>
      <c r="G4474" s="16" t="n">
        <v>0.15</v>
      </c>
      <c r="H4474" s="16" t="s">
        <v>281</v>
      </c>
      <c r="I4474" s="16" t="s">
        <v>60</v>
      </c>
      <c r="J4474" s="16" t="n">
        <v>5</v>
      </c>
      <c r="K4474" s="16" t="n">
        <v>5</v>
      </c>
      <c r="L4474" s="16" t="s">
        <v>41</v>
      </c>
      <c r="M4474" s="16" t="str">
        <f aca="false">IF(COUNTIF($A$2:A4474,A4474)&gt;1,"DUPLICATE","")</f>
        <v/>
      </c>
    </row>
    <row r="4475" customFormat="false" ht="15" hidden="false" customHeight="false" outlineLevel="0" collapsed="false">
      <c r="A4475" s="16" t="s">
        <v>5838</v>
      </c>
      <c r="B4475" s="16" t="s">
        <v>5833</v>
      </c>
      <c r="C4475" s="16" t="s">
        <v>325</v>
      </c>
      <c r="D4475" s="16" t="s">
        <v>80</v>
      </c>
      <c r="E4475" s="16" t="n">
        <v>2</v>
      </c>
      <c r="F4475" s="16" t="n">
        <v>1449</v>
      </c>
      <c r="G4475" s="16" t="n">
        <v>0.4</v>
      </c>
      <c r="H4475" s="16" t="s">
        <v>483</v>
      </c>
      <c r="I4475" s="16" t="s">
        <v>47</v>
      </c>
      <c r="J4475" s="16" t="n">
        <v>3</v>
      </c>
      <c r="K4475" s="16" t="n">
        <v>4</v>
      </c>
      <c r="L4475" s="16" t="s">
        <v>41</v>
      </c>
      <c r="M4475" s="16" t="str">
        <f aca="false">IF(COUNTIF($A$2:A4475,A4475)&gt;1,"DUPLICATE","")</f>
        <v/>
      </c>
    </row>
    <row r="4476" customFormat="false" ht="15" hidden="false" customHeight="false" outlineLevel="0" collapsed="false">
      <c r="A4476" s="16" t="s">
        <v>5839</v>
      </c>
      <c r="B4476" s="16" t="s">
        <v>5833</v>
      </c>
      <c r="C4476" s="16" t="s">
        <v>2250</v>
      </c>
      <c r="D4476" s="16" t="s">
        <v>254</v>
      </c>
      <c r="E4476" s="16" t="n">
        <v>2</v>
      </c>
      <c r="F4476" s="16" t="n">
        <v>975</v>
      </c>
      <c r="G4476" s="16" t="n">
        <v>0.2</v>
      </c>
      <c r="H4476" s="16" t="s">
        <v>236</v>
      </c>
      <c r="I4476" s="16" t="s">
        <v>71</v>
      </c>
      <c r="J4476" s="16" t="n">
        <v>8</v>
      </c>
      <c r="K4476" s="16" t="n">
        <v>3</v>
      </c>
      <c r="L4476" s="16" t="s">
        <v>57</v>
      </c>
      <c r="M4476" s="16" t="str">
        <f aca="false">IF(COUNTIF($A$2:A4476,A4476)&gt;1,"DUPLICATE","")</f>
        <v/>
      </c>
    </row>
    <row r="4477" customFormat="false" ht="15" hidden="false" customHeight="false" outlineLevel="0" collapsed="false">
      <c r="A4477" s="16" t="s">
        <v>5840</v>
      </c>
      <c r="B4477" s="16" t="s">
        <v>5833</v>
      </c>
      <c r="C4477" s="16" t="s">
        <v>811</v>
      </c>
      <c r="D4477" s="16" t="s">
        <v>721</v>
      </c>
      <c r="E4477" s="16" t="n">
        <v>2</v>
      </c>
      <c r="F4477" s="16" t="n">
        <v>520</v>
      </c>
      <c r="G4477" s="16" t="n">
        <v>0.1</v>
      </c>
      <c r="H4477" s="16" t="s">
        <v>208</v>
      </c>
      <c r="I4477" s="16" t="s">
        <v>60</v>
      </c>
      <c r="J4477" s="16" t="n">
        <v>5</v>
      </c>
      <c r="K4477" s="16" t="n">
        <v>3</v>
      </c>
      <c r="L4477" s="16" t="s">
        <v>41</v>
      </c>
      <c r="M4477" s="16" t="str">
        <f aca="false">IF(COUNTIF($A$2:A4477,A4477)&gt;1,"DUPLICATE","")</f>
        <v/>
      </c>
    </row>
    <row r="4478" customFormat="false" ht="15" hidden="false" customHeight="false" outlineLevel="0" collapsed="false">
      <c r="A4478" s="16" t="s">
        <v>5841</v>
      </c>
      <c r="B4478" s="16" t="s">
        <v>5833</v>
      </c>
      <c r="C4478" s="16" t="s">
        <v>894</v>
      </c>
      <c r="D4478" s="16" t="s">
        <v>222</v>
      </c>
      <c r="E4478" s="16" t="n">
        <v>2</v>
      </c>
      <c r="F4478" s="16" t="n">
        <v>1864</v>
      </c>
      <c r="G4478" s="16" t="n">
        <v>0.25</v>
      </c>
      <c r="H4478" s="16" t="s">
        <v>70</v>
      </c>
      <c r="I4478" s="16" t="s">
        <v>47</v>
      </c>
      <c r="J4478" s="16" t="n">
        <v>5</v>
      </c>
      <c r="K4478" s="16" t="n">
        <v>4</v>
      </c>
      <c r="L4478" s="16" t="s">
        <v>41</v>
      </c>
      <c r="M4478" s="16" t="str">
        <f aca="false">IF(COUNTIF($A$2:A4478,A4478)&gt;1,"DUPLICATE","")</f>
        <v/>
      </c>
    </row>
    <row r="4479" customFormat="false" ht="15" hidden="false" customHeight="false" outlineLevel="0" collapsed="false">
      <c r="A4479" s="16" t="s">
        <v>5842</v>
      </c>
      <c r="B4479" s="16" t="s">
        <v>5833</v>
      </c>
      <c r="C4479" s="16" t="s">
        <v>128</v>
      </c>
      <c r="D4479" s="16" t="s">
        <v>250</v>
      </c>
      <c r="E4479" s="16" t="n">
        <v>2</v>
      </c>
      <c r="F4479" s="16" t="s">
        <v>5843</v>
      </c>
      <c r="G4479" s="16" t="n">
        <v>0.1</v>
      </c>
      <c r="H4479" s="16" t="s">
        <v>130</v>
      </c>
      <c r="I4479" s="16" t="s">
        <v>47</v>
      </c>
      <c r="J4479" s="16" t="n">
        <v>4</v>
      </c>
      <c r="K4479" s="16" t="n">
        <v>5</v>
      </c>
      <c r="L4479" s="16" t="s">
        <v>41</v>
      </c>
      <c r="M4479" s="16" t="str">
        <f aca="false">IF(COUNTIF($A$2:A4479,A4479)&gt;1,"DUPLICATE","")</f>
        <v/>
      </c>
    </row>
    <row r="4480" customFormat="false" ht="15" hidden="false" customHeight="false" outlineLevel="0" collapsed="false">
      <c r="A4480" s="16" t="s">
        <v>5844</v>
      </c>
      <c r="B4480" s="16" t="s">
        <v>5833</v>
      </c>
      <c r="C4480" s="16" t="s">
        <v>1032</v>
      </c>
      <c r="D4480" s="16" t="s">
        <v>126</v>
      </c>
      <c r="E4480" s="16" t="n">
        <v>5</v>
      </c>
      <c r="F4480" s="16" t="n">
        <v>407</v>
      </c>
      <c r="G4480" s="16" t="n">
        <v>0.4</v>
      </c>
      <c r="H4480" s="16" t="s">
        <v>39</v>
      </c>
      <c r="I4480" s="16" t="s">
        <v>60</v>
      </c>
      <c r="J4480" s="16" t="n">
        <v>5</v>
      </c>
      <c r="K4480" s="16" t="n">
        <v>5</v>
      </c>
      <c r="L4480" s="16" t="s">
        <v>41</v>
      </c>
      <c r="M4480" s="16" t="str">
        <f aca="false">IF(COUNTIF($A$2:A4480,A4480)&gt;1,"DUPLICATE","")</f>
        <v/>
      </c>
    </row>
    <row r="4481" customFormat="false" ht="15" hidden="false" customHeight="false" outlineLevel="0" collapsed="false">
      <c r="A4481" s="16" t="s">
        <v>5845</v>
      </c>
      <c r="B4481" s="16" t="s">
        <v>5833</v>
      </c>
      <c r="C4481" s="16" t="s">
        <v>2462</v>
      </c>
      <c r="D4481" s="16" t="s">
        <v>88</v>
      </c>
      <c r="E4481" s="16" t="n">
        <v>2</v>
      </c>
      <c r="F4481" s="16" t="n">
        <v>2886</v>
      </c>
      <c r="G4481" s="16" t="n">
        <v>0.25</v>
      </c>
      <c r="H4481" s="16" t="s">
        <v>67</v>
      </c>
      <c r="I4481" s="16" t="s">
        <v>60</v>
      </c>
      <c r="J4481" s="16" t="n">
        <v>4</v>
      </c>
      <c r="K4481" s="16" t="n">
        <v>5</v>
      </c>
      <c r="L4481" s="16" t="s">
        <v>41</v>
      </c>
      <c r="M4481" s="16" t="str">
        <f aca="false">IF(COUNTIF($A$2:A4481,A4481)&gt;1,"DUPLICATE","")</f>
        <v/>
      </c>
    </row>
    <row r="4482" customFormat="false" ht="15" hidden="false" customHeight="false" outlineLevel="0" collapsed="false">
      <c r="A4482" s="16" t="s">
        <v>5846</v>
      </c>
      <c r="B4482" s="16" t="s">
        <v>5833</v>
      </c>
      <c r="C4482" s="16" t="s">
        <v>398</v>
      </c>
      <c r="D4482" s="16" t="s">
        <v>165</v>
      </c>
      <c r="E4482" s="16" t="n">
        <v>2</v>
      </c>
      <c r="F4482" s="16" t="n">
        <v>879</v>
      </c>
      <c r="G4482" s="16" t="n">
        <v>0.15</v>
      </c>
      <c r="H4482" s="16" t="s">
        <v>39</v>
      </c>
      <c r="I4482" s="16" t="s">
        <v>100</v>
      </c>
      <c r="J4482" s="16" t="n">
        <v>5</v>
      </c>
      <c r="K4482" s="16" t="n">
        <v>4</v>
      </c>
      <c r="L4482" s="16" t="s">
        <v>41</v>
      </c>
      <c r="M4482" s="16" t="str">
        <f aca="false">IF(COUNTIF($A$2:A4482,A4482)&gt;1,"DUPLICATE","")</f>
        <v/>
      </c>
    </row>
    <row r="4483" customFormat="false" ht="15" hidden="false" customHeight="false" outlineLevel="0" collapsed="false">
      <c r="A4483" s="16" t="s">
        <v>5847</v>
      </c>
      <c r="B4483" s="16" t="s">
        <v>5833</v>
      </c>
      <c r="C4483" s="16" t="s">
        <v>2076</v>
      </c>
      <c r="D4483" s="16" t="s">
        <v>191</v>
      </c>
      <c r="E4483" s="16" t="n">
        <v>1</v>
      </c>
      <c r="F4483" s="16" t="n">
        <v>413</v>
      </c>
      <c r="G4483" s="16" t="n">
        <v>0.1</v>
      </c>
      <c r="H4483" s="16" t="s">
        <v>46</v>
      </c>
      <c r="I4483" s="16" t="s">
        <v>47</v>
      </c>
      <c r="J4483" s="16" t="n">
        <v>3</v>
      </c>
      <c r="K4483" s="16" t="n">
        <v>5</v>
      </c>
      <c r="L4483" s="16" t="s">
        <v>41</v>
      </c>
      <c r="M4483" s="16" t="str">
        <f aca="false">IF(COUNTIF($A$2:A4483,A4483)&gt;1,"DUPLICATE","")</f>
        <v/>
      </c>
    </row>
    <row r="4484" customFormat="false" ht="15" hidden="false" customHeight="false" outlineLevel="0" collapsed="false">
      <c r="A4484" s="16" t="s">
        <v>5848</v>
      </c>
      <c r="B4484" s="16" t="s">
        <v>5833</v>
      </c>
      <c r="C4484" s="16" t="s">
        <v>347</v>
      </c>
      <c r="D4484" s="16" t="s">
        <v>232</v>
      </c>
      <c r="E4484" s="16" t="n">
        <v>1</v>
      </c>
      <c r="F4484" s="16" t="n">
        <v>1908</v>
      </c>
      <c r="G4484" s="16"/>
      <c r="H4484" s="16" t="s">
        <v>112</v>
      </c>
      <c r="I4484" s="16" t="s">
        <v>60</v>
      </c>
      <c r="J4484" s="16" t="n">
        <v>4</v>
      </c>
      <c r="K4484" s="16" t="n">
        <v>5</v>
      </c>
      <c r="L4484" s="16" t="s">
        <v>41</v>
      </c>
      <c r="M4484" s="16" t="str">
        <f aca="false">IF(COUNTIF($A$2:A4484,A4484)&gt;1,"DUPLICATE","")</f>
        <v/>
      </c>
    </row>
    <row r="4485" customFormat="false" ht="15" hidden="false" customHeight="false" outlineLevel="0" collapsed="false">
      <c r="A4485" s="16" t="s">
        <v>5849</v>
      </c>
      <c r="B4485" s="16" t="s">
        <v>5833</v>
      </c>
      <c r="C4485" s="16" t="s">
        <v>470</v>
      </c>
      <c r="D4485" s="16" t="s">
        <v>660</v>
      </c>
      <c r="E4485" s="16" t="n">
        <v>2</v>
      </c>
      <c r="F4485" s="16" t="n">
        <v>1775</v>
      </c>
      <c r="G4485" s="16" t="n">
        <v>0.2</v>
      </c>
      <c r="H4485" s="16" t="s">
        <v>233</v>
      </c>
      <c r="I4485" s="16" t="s">
        <v>60</v>
      </c>
      <c r="J4485" s="16" t="n">
        <v>8</v>
      </c>
      <c r="K4485" s="16"/>
      <c r="L4485" s="16" t="s">
        <v>41</v>
      </c>
      <c r="M4485" s="16" t="str">
        <f aca="false">IF(COUNTIF($A$2:A4485,A4485)&gt;1,"DUPLICATE","")</f>
        <v/>
      </c>
    </row>
    <row r="4486" customFormat="false" ht="15" hidden="false" customHeight="false" outlineLevel="0" collapsed="false">
      <c r="A4486" s="16" t="s">
        <v>5850</v>
      </c>
      <c r="B4486" s="16" t="s">
        <v>5833</v>
      </c>
      <c r="C4486" s="16" t="s">
        <v>2006</v>
      </c>
      <c r="D4486" s="16" t="s">
        <v>99</v>
      </c>
      <c r="E4486" s="16" t="n">
        <v>3</v>
      </c>
      <c r="F4486" s="16" t="n">
        <v>677</v>
      </c>
      <c r="G4486" s="16" t="n">
        <v>0.25</v>
      </c>
      <c r="H4486" s="16" t="s">
        <v>70</v>
      </c>
      <c r="I4486" s="16" t="s">
        <v>47</v>
      </c>
      <c r="J4486" s="16" t="n">
        <v>7</v>
      </c>
      <c r="K4486" s="16" t="n">
        <v>5</v>
      </c>
      <c r="L4486" s="16" t="s">
        <v>41</v>
      </c>
      <c r="M4486" s="16" t="str">
        <f aca="false">IF(COUNTIF($A$2:A4486,A4486)&gt;1,"DUPLICATE","")</f>
        <v/>
      </c>
    </row>
    <row r="4487" customFormat="false" ht="15" hidden="false" customHeight="false" outlineLevel="0" collapsed="false">
      <c r="A4487" s="16" t="s">
        <v>5851</v>
      </c>
      <c r="B4487" s="16" t="s">
        <v>5833</v>
      </c>
      <c r="C4487" s="16" t="s">
        <v>954</v>
      </c>
      <c r="D4487" s="16" t="s">
        <v>259</v>
      </c>
      <c r="E4487" s="16" t="n">
        <v>1</v>
      </c>
      <c r="F4487" s="16" t="n">
        <v>502</v>
      </c>
      <c r="G4487" s="16" t="n">
        <v>0.25</v>
      </c>
      <c r="H4487" s="16" t="s">
        <v>208</v>
      </c>
      <c r="I4487" s="16" t="s">
        <v>40</v>
      </c>
      <c r="J4487" s="16" t="n">
        <v>7</v>
      </c>
      <c r="K4487" s="16" t="n">
        <v>4</v>
      </c>
      <c r="L4487" s="16" t="s">
        <v>41</v>
      </c>
      <c r="M4487" s="16" t="str">
        <f aca="false">IF(COUNTIF($A$2:A4487,A4487)&gt;1,"DUPLICATE","")</f>
        <v/>
      </c>
    </row>
    <row r="4488" customFormat="false" ht="15" hidden="false" customHeight="false" outlineLevel="0" collapsed="false">
      <c r="A4488" s="16" t="s">
        <v>5852</v>
      </c>
      <c r="B4488" s="16" t="s">
        <v>5833</v>
      </c>
      <c r="C4488" s="16" t="s">
        <v>1738</v>
      </c>
      <c r="D4488" s="16" t="s">
        <v>136</v>
      </c>
      <c r="E4488" s="16" t="n">
        <v>2</v>
      </c>
      <c r="F4488" s="16" t="n">
        <v>2165</v>
      </c>
      <c r="G4488" s="16" t="n">
        <v>0.2</v>
      </c>
      <c r="H4488" s="16" t="s">
        <v>112</v>
      </c>
      <c r="I4488" s="16" t="s">
        <v>60</v>
      </c>
      <c r="J4488" s="16" t="n">
        <v>3</v>
      </c>
      <c r="K4488" s="16" t="n">
        <v>4</v>
      </c>
      <c r="L4488" s="16" t="s">
        <v>41</v>
      </c>
      <c r="M4488" s="16" t="str">
        <f aca="false">IF(COUNTIF($A$2:A4488,A4488)&gt;1,"DUPLICATE","")</f>
        <v/>
      </c>
    </row>
    <row r="4489" customFormat="false" ht="15" hidden="false" customHeight="false" outlineLevel="0" collapsed="false">
      <c r="A4489" s="16" t="s">
        <v>5853</v>
      </c>
      <c r="B4489" s="16" t="s">
        <v>5833</v>
      </c>
      <c r="C4489" s="16" t="s">
        <v>2124</v>
      </c>
      <c r="D4489" s="16" t="s">
        <v>136</v>
      </c>
      <c r="E4489" s="16" t="n">
        <v>1</v>
      </c>
      <c r="F4489" s="16" t="n">
        <v>2105</v>
      </c>
      <c r="G4489" s="16" t="n">
        <v>0.3</v>
      </c>
      <c r="H4489" s="16" t="s">
        <v>39</v>
      </c>
      <c r="I4489" s="16" t="s">
        <v>71</v>
      </c>
      <c r="J4489" s="16" t="n">
        <v>5</v>
      </c>
      <c r="K4489" s="16" t="n">
        <v>4</v>
      </c>
      <c r="L4489" s="16" t="s">
        <v>41</v>
      </c>
      <c r="M4489" s="16" t="str">
        <f aca="false">IF(COUNTIF($A$2:A4489,A4489)&gt;1,"DUPLICATE","")</f>
        <v/>
      </c>
    </row>
    <row r="4490" customFormat="false" ht="15" hidden="false" customHeight="false" outlineLevel="0" collapsed="false">
      <c r="A4490" s="16" t="s">
        <v>5854</v>
      </c>
      <c r="B4490" s="16" t="s">
        <v>5833</v>
      </c>
      <c r="C4490" s="16" t="s">
        <v>128</v>
      </c>
      <c r="D4490" s="16" t="s">
        <v>45</v>
      </c>
      <c r="E4490" s="16" t="n">
        <v>2</v>
      </c>
      <c r="F4490" s="16" t="n">
        <v>298</v>
      </c>
      <c r="G4490" s="16" t="n">
        <v>0.2</v>
      </c>
      <c r="H4490" s="16" t="s">
        <v>81</v>
      </c>
      <c r="I4490" s="16" t="s">
        <v>60</v>
      </c>
      <c r="J4490" s="16" t="n">
        <v>4</v>
      </c>
      <c r="K4490" s="16" t="n">
        <v>4</v>
      </c>
      <c r="L4490" s="16" t="s">
        <v>41</v>
      </c>
      <c r="M4490" s="16" t="str">
        <f aca="false">IF(COUNTIF($A$2:A4490,A4490)&gt;1,"DUPLICATE","")</f>
        <v/>
      </c>
    </row>
    <row r="4491" customFormat="false" ht="15" hidden="false" customHeight="false" outlineLevel="0" collapsed="false">
      <c r="A4491" s="16" t="s">
        <v>5855</v>
      </c>
      <c r="B4491" s="16" t="s">
        <v>5833</v>
      </c>
      <c r="C4491" s="16" t="s">
        <v>1215</v>
      </c>
      <c r="D4491" s="16" t="s">
        <v>721</v>
      </c>
      <c r="E4491" s="16" t="n">
        <v>3</v>
      </c>
      <c r="F4491" s="16" t="n">
        <v>485</v>
      </c>
      <c r="G4491" s="16" t="n">
        <v>0.2</v>
      </c>
      <c r="H4491" s="16" t="s">
        <v>130</v>
      </c>
      <c r="I4491" s="16" t="s">
        <v>47</v>
      </c>
      <c r="J4491" s="16" t="n">
        <v>4</v>
      </c>
      <c r="K4491" s="16" t="n">
        <v>4</v>
      </c>
      <c r="L4491" s="16" t="s">
        <v>41</v>
      </c>
      <c r="M4491" s="16" t="str">
        <f aca="false">IF(COUNTIF($A$2:A4491,A4491)&gt;1,"DUPLICATE","")</f>
        <v/>
      </c>
    </row>
    <row r="4492" customFormat="false" ht="15" hidden="false" customHeight="false" outlineLevel="0" collapsed="false">
      <c r="A4492" s="16" t="s">
        <v>5856</v>
      </c>
      <c r="B4492" s="16" t="s">
        <v>5833</v>
      </c>
      <c r="C4492" s="16" t="s">
        <v>1825</v>
      </c>
      <c r="D4492" s="16" t="s">
        <v>396</v>
      </c>
      <c r="E4492" s="16" t="n">
        <v>1</v>
      </c>
      <c r="F4492" s="16" t="n">
        <v>5551</v>
      </c>
      <c r="G4492" s="16" t="n">
        <v>0.15</v>
      </c>
      <c r="H4492" s="16" t="s">
        <v>67</v>
      </c>
      <c r="I4492" s="16" t="s">
        <v>71</v>
      </c>
      <c r="J4492" s="16" t="n">
        <v>3</v>
      </c>
      <c r="K4492" s="16" t="n">
        <v>4</v>
      </c>
      <c r="L4492" s="16" t="s">
        <v>41</v>
      </c>
      <c r="M4492" s="16" t="str">
        <f aca="false">IF(COUNTIF($A$2:A4492,A4492)&gt;1,"DUPLICATE","")</f>
        <v/>
      </c>
    </row>
    <row r="4493" customFormat="false" ht="15" hidden="false" customHeight="false" outlineLevel="0" collapsed="false">
      <c r="A4493" s="16" t="s">
        <v>5857</v>
      </c>
      <c r="B4493" s="16" t="s">
        <v>5858</v>
      </c>
      <c r="C4493" s="16" t="s">
        <v>178</v>
      </c>
      <c r="D4493" s="16" t="s">
        <v>136</v>
      </c>
      <c r="E4493" s="16" t="n">
        <v>2</v>
      </c>
      <c r="F4493" s="16" t="n">
        <v>2265</v>
      </c>
      <c r="G4493" s="16" t="n">
        <v>0.1</v>
      </c>
      <c r="H4493" s="16" t="s">
        <v>46</v>
      </c>
      <c r="I4493" s="16" t="s">
        <v>71</v>
      </c>
      <c r="J4493" s="16" t="n">
        <v>4</v>
      </c>
      <c r="K4493" s="16" t="n">
        <v>5</v>
      </c>
      <c r="L4493" s="16" t="s">
        <v>41</v>
      </c>
      <c r="M4493" s="16" t="str">
        <f aca="false">IF(COUNTIF($A$2:A4493,A4493)&gt;1,"DUPLICATE","")</f>
        <v/>
      </c>
    </row>
    <row r="4494" customFormat="false" ht="15" hidden="false" customHeight="false" outlineLevel="0" collapsed="false">
      <c r="A4494" s="16" t="s">
        <v>5859</v>
      </c>
      <c r="B4494" s="16" t="s">
        <v>5858</v>
      </c>
      <c r="C4494" s="16" t="s">
        <v>318</v>
      </c>
      <c r="D4494" s="16" t="s">
        <v>157</v>
      </c>
      <c r="E4494" s="16" t="n">
        <v>5</v>
      </c>
      <c r="F4494" s="16" t="n">
        <v>1100</v>
      </c>
      <c r="G4494" s="16" t="n">
        <v>0.2</v>
      </c>
      <c r="H4494" s="16" t="s">
        <v>39</v>
      </c>
      <c r="I4494" s="16" t="s">
        <v>60</v>
      </c>
      <c r="J4494" s="16" t="n">
        <v>4</v>
      </c>
      <c r="K4494" s="16" t="n">
        <v>5</v>
      </c>
      <c r="L4494" s="16" t="s">
        <v>41</v>
      </c>
      <c r="M4494" s="16" t="str">
        <f aca="false">IF(COUNTIF($A$2:A4494,A4494)&gt;1,"DUPLICATE","")</f>
        <v/>
      </c>
    </row>
    <row r="4495" customFormat="false" ht="15" hidden="false" customHeight="false" outlineLevel="0" collapsed="false">
      <c r="A4495" s="16" t="s">
        <v>5860</v>
      </c>
      <c r="B4495" s="16" t="s">
        <v>5858</v>
      </c>
      <c r="C4495" s="16" t="s">
        <v>1241</v>
      </c>
      <c r="D4495" s="16" t="s">
        <v>95</v>
      </c>
      <c r="E4495" s="16" t="n">
        <v>2</v>
      </c>
      <c r="F4495" s="16" t="n">
        <v>1477</v>
      </c>
      <c r="G4495" s="16" t="n">
        <v>0.1</v>
      </c>
      <c r="H4495" s="16" t="s">
        <v>208</v>
      </c>
      <c r="I4495" s="16" t="s">
        <v>71</v>
      </c>
      <c r="J4495" s="16" t="n">
        <v>6</v>
      </c>
      <c r="K4495" s="16" t="n">
        <v>4</v>
      </c>
      <c r="L4495" s="16" t="s">
        <v>41</v>
      </c>
      <c r="M4495" s="16" t="str">
        <f aca="false">IF(COUNTIF($A$2:A4495,A4495)&gt;1,"DUPLICATE","")</f>
        <v/>
      </c>
    </row>
    <row r="4496" customFormat="false" ht="15" hidden="false" customHeight="false" outlineLevel="0" collapsed="false">
      <c r="A4496" s="16" t="s">
        <v>5861</v>
      </c>
      <c r="B4496" s="16" t="s">
        <v>5858</v>
      </c>
      <c r="C4496" s="16" t="s">
        <v>3390</v>
      </c>
      <c r="D4496" s="16" t="s">
        <v>88</v>
      </c>
      <c r="E4496" s="16" t="n">
        <v>1</v>
      </c>
      <c r="F4496" s="16" t="n">
        <v>2869</v>
      </c>
      <c r="G4496" s="16" t="n">
        <v>0.1</v>
      </c>
      <c r="H4496" s="16" t="s">
        <v>112</v>
      </c>
      <c r="I4496" s="16" t="s">
        <v>40</v>
      </c>
      <c r="J4496" s="16" t="n">
        <v>5</v>
      </c>
      <c r="K4496" s="16" t="n">
        <v>4</v>
      </c>
      <c r="L4496" s="16" t="s">
        <v>41</v>
      </c>
      <c r="M4496" s="16" t="str">
        <f aca="false">IF(COUNTIF($A$2:A4496,A4496)&gt;1,"DUPLICATE","")</f>
        <v/>
      </c>
    </row>
    <row r="4497" customFormat="false" ht="15" hidden="false" customHeight="false" outlineLevel="0" collapsed="false">
      <c r="A4497" s="16" t="s">
        <v>5862</v>
      </c>
      <c r="B4497" s="16" t="s">
        <v>5858</v>
      </c>
      <c r="C4497" s="16" t="s">
        <v>1081</v>
      </c>
      <c r="D4497" s="16" t="s">
        <v>254</v>
      </c>
      <c r="E4497" s="16" t="n">
        <v>2</v>
      </c>
      <c r="F4497" s="16" t="n">
        <v>969</v>
      </c>
      <c r="G4497" s="16" t="n">
        <v>0.3</v>
      </c>
      <c r="H4497" s="16" t="s">
        <v>81</v>
      </c>
      <c r="I4497" s="16" t="s">
        <v>40</v>
      </c>
      <c r="J4497" s="16" t="n">
        <v>5</v>
      </c>
      <c r="K4497" s="16" t="n">
        <v>5</v>
      </c>
      <c r="L4497" s="16" t="s">
        <v>41</v>
      </c>
      <c r="M4497" s="16" t="str">
        <f aca="false">IF(COUNTIF($A$2:A4497,A4497)&gt;1,"DUPLICATE","")</f>
        <v/>
      </c>
    </row>
    <row r="4498" customFormat="false" ht="15" hidden="false" customHeight="false" outlineLevel="0" collapsed="false">
      <c r="A4498" s="16" t="s">
        <v>5863</v>
      </c>
      <c r="B4498" s="16" t="s">
        <v>5858</v>
      </c>
      <c r="C4498" s="16" t="s">
        <v>592</v>
      </c>
      <c r="D4498" s="16" t="s">
        <v>222</v>
      </c>
      <c r="E4498" s="16" t="n">
        <v>2</v>
      </c>
      <c r="F4498" s="16" t="n">
        <v>1837</v>
      </c>
      <c r="G4498" s="16" t="n">
        <v>0.4</v>
      </c>
      <c r="H4498" s="16" t="s">
        <v>89</v>
      </c>
      <c r="I4498" s="16" t="s">
        <v>100</v>
      </c>
      <c r="J4498" s="16" t="n">
        <v>5</v>
      </c>
      <c r="K4498" s="16" t="n">
        <v>4</v>
      </c>
      <c r="L4498" s="16" t="s">
        <v>41</v>
      </c>
      <c r="M4498" s="16" t="str">
        <f aca="false">IF(COUNTIF($A$2:A4498,A4498)&gt;1,"DUPLICATE","")</f>
        <v/>
      </c>
    </row>
    <row r="4499" customFormat="false" ht="15" hidden="false" customHeight="false" outlineLevel="0" collapsed="false">
      <c r="A4499" s="16" t="s">
        <v>5864</v>
      </c>
      <c r="B4499" s="16" t="s">
        <v>5858</v>
      </c>
      <c r="C4499" s="16" t="s">
        <v>894</v>
      </c>
      <c r="D4499" s="16" t="s">
        <v>129</v>
      </c>
      <c r="E4499" s="16" t="n">
        <v>3</v>
      </c>
      <c r="F4499" s="16" t="n">
        <v>604</v>
      </c>
      <c r="G4499" s="16" t="n">
        <v>0.25</v>
      </c>
      <c r="H4499" s="16" t="s">
        <v>70</v>
      </c>
      <c r="I4499" s="16" t="s">
        <v>60</v>
      </c>
      <c r="J4499" s="16" t="n">
        <v>7</v>
      </c>
      <c r="K4499" s="16" t="n">
        <v>3</v>
      </c>
      <c r="L4499" s="16" t="s">
        <v>41</v>
      </c>
      <c r="M4499" s="16" t="str">
        <f aca="false">IF(COUNTIF($A$2:A4499,A4499)&gt;1,"DUPLICATE","")</f>
        <v/>
      </c>
    </row>
    <row r="4500" customFormat="false" ht="15" hidden="false" customHeight="false" outlineLevel="0" collapsed="false">
      <c r="A4500" s="16" t="s">
        <v>5865</v>
      </c>
      <c r="B4500" s="16" t="s">
        <v>5858</v>
      </c>
      <c r="C4500" s="16" t="s">
        <v>249</v>
      </c>
      <c r="D4500" s="16" t="s">
        <v>254</v>
      </c>
      <c r="E4500" s="16" t="n">
        <v>1</v>
      </c>
      <c r="F4500" s="16" t="n">
        <v>1033</v>
      </c>
      <c r="G4500" s="16" t="n">
        <v>0.3</v>
      </c>
      <c r="H4500" s="16" t="s">
        <v>46</v>
      </c>
      <c r="I4500" s="16" t="s">
        <v>47</v>
      </c>
      <c r="J4500" s="16" t="n">
        <v>3</v>
      </c>
      <c r="K4500" s="16" t="n">
        <v>5</v>
      </c>
      <c r="L4500" s="16" t="s">
        <v>41</v>
      </c>
      <c r="M4500" s="16" t="str">
        <f aca="false">IF(COUNTIF($A$2:A4500,A4500)&gt;1,"DUPLICATE","")</f>
        <v/>
      </c>
    </row>
    <row r="4501" customFormat="false" ht="15" hidden="false" customHeight="false" outlineLevel="0" collapsed="false">
      <c r="A4501" s="16" t="s">
        <v>5866</v>
      </c>
      <c r="B4501" s="16" t="s">
        <v>5858</v>
      </c>
      <c r="C4501" s="16" t="s">
        <v>312</v>
      </c>
      <c r="D4501" s="16" t="s">
        <v>211</v>
      </c>
      <c r="E4501" s="16" t="n">
        <v>1</v>
      </c>
      <c r="F4501" s="16" t="n">
        <v>1261</v>
      </c>
      <c r="G4501" s="16" t="n">
        <v>0.15</v>
      </c>
      <c r="H4501" s="16" t="s">
        <v>130</v>
      </c>
      <c r="I4501" s="16" t="s">
        <v>60</v>
      </c>
      <c r="J4501" s="16" t="n">
        <v>5</v>
      </c>
      <c r="K4501" s="16" t="n">
        <v>3</v>
      </c>
      <c r="L4501" s="16" t="s">
        <v>57</v>
      </c>
      <c r="M4501" s="16" t="str">
        <f aca="false">IF(COUNTIF($A$2:A4501,A4501)&gt;1,"DUPLICATE","")</f>
        <v/>
      </c>
    </row>
    <row r="4502" customFormat="false" ht="15" hidden="false" customHeight="false" outlineLevel="0" collapsed="false">
      <c r="A4502" s="16" t="s">
        <v>5867</v>
      </c>
      <c r="B4502" s="16" t="s">
        <v>5858</v>
      </c>
      <c r="C4502" s="16" t="s">
        <v>515</v>
      </c>
      <c r="D4502" s="16" t="s">
        <v>393</v>
      </c>
      <c r="E4502" s="16" t="n">
        <v>3</v>
      </c>
      <c r="F4502" s="16" t="n">
        <v>520</v>
      </c>
      <c r="G4502" s="16" t="n">
        <v>0.3</v>
      </c>
      <c r="H4502" s="16" t="s">
        <v>39</v>
      </c>
      <c r="I4502" s="16" t="s">
        <v>40</v>
      </c>
      <c r="J4502" s="16" t="n">
        <v>3</v>
      </c>
      <c r="K4502" s="16" t="n">
        <v>3</v>
      </c>
      <c r="L4502" s="16" t="s">
        <v>41</v>
      </c>
      <c r="M4502" s="16" t="str">
        <f aca="false">IF(COUNTIF($A$2:A4502,A4502)&gt;1,"DUPLICATE","")</f>
        <v/>
      </c>
    </row>
    <row r="4503" customFormat="false" ht="15" hidden="false" customHeight="false" outlineLevel="0" collapsed="false">
      <c r="A4503" s="16" t="s">
        <v>5868</v>
      </c>
      <c r="B4503" s="16" t="s">
        <v>5858</v>
      </c>
      <c r="C4503" s="16" t="s">
        <v>2793</v>
      </c>
      <c r="D4503" s="16" t="s">
        <v>95</v>
      </c>
      <c r="E4503" s="16" t="n">
        <v>1</v>
      </c>
      <c r="F4503" s="16" t="n">
        <v>1565</v>
      </c>
      <c r="G4503" s="16" t="n">
        <v>0.2</v>
      </c>
      <c r="H4503" s="16" t="s">
        <v>56</v>
      </c>
      <c r="I4503" s="16" t="s">
        <v>100</v>
      </c>
      <c r="J4503" s="16" t="n">
        <v>7</v>
      </c>
      <c r="K4503" s="16" t="n">
        <v>4</v>
      </c>
      <c r="L4503" s="16" t="s">
        <v>41</v>
      </c>
      <c r="M4503" s="16" t="str">
        <f aca="false">IF(COUNTIF($A$2:A4503,A4503)&gt;1,"DUPLICATE","")</f>
        <v/>
      </c>
    </row>
    <row r="4504" customFormat="false" ht="15" hidden="false" customHeight="false" outlineLevel="0" collapsed="false">
      <c r="A4504" s="16" t="s">
        <v>5869</v>
      </c>
      <c r="B4504" s="16" t="s">
        <v>5858</v>
      </c>
      <c r="C4504" s="16" t="s">
        <v>2530</v>
      </c>
      <c r="D4504" s="16" t="s">
        <v>99</v>
      </c>
      <c r="E4504" s="16" t="n">
        <v>3</v>
      </c>
      <c r="F4504" s="16" t="n">
        <v>723</v>
      </c>
      <c r="G4504" s="16" t="n">
        <v>0.25</v>
      </c>
      <c r="H4504" s="16" t="s">
        <v>39</v>
      </c>
      <c r="I4504" s="16" t="s">
        <v>47</v>
      </c>
      <c r="J4504" s="16" t="n">
        <v>7</v>
      </c>
      <c r="K4504" s="16" t="n">
        <v>4</v>
      </c>
      <c r="L4504" s="16" t="s">
        <v>41</v>
      </c>
      <c r="M4504" s="16" t="str">
        <f aca="false">IF(COUNTIF($A$2:A4504,A4504)&gt;1,"DUPLICATE","")</f>
        <v/>
      </c>
    </row>
    <row r="4505" customFormat="false" ht="15" hidden="false" customHeight="false" outlineLevel="0" collapsed="false">
      <c r="A4505" s="16" t="s">
        <v>5870</v>
      </c>
      <c r="B4505" s="16" t="s">
        <v>5858</v>
      </c>
      <c r="C4505" s="16" t="s">
        <v>1880</v>
      </c>
      <c r="D4505" s="16" t="s">
        <v>222</v>
      </c>
      <c r="E4505" s="16" t="n">
        <v>1</v>
      </c>
      <c r="F4505" s="16" t="n">
        <v>1994</v>
      </c>
      <c r="G4505" s="16" t="n">
        <v>0.1</v>
      </c>
      <c r="H4505" s="16" t="s">
        <v>39</v>
      </c>
      <c r="I4505" s="16" t="s">
        <v>47</v>
      </c>
      <c r="J4505" s="16" t="n">
        <v>5</v>
      </c>
      <c r="K4505" s="16" t="n">
        <v>3</v>
      </c>
      <c r="L4505" s="16" t="s">
        <v>41</v>
      </c>
      <c r="M4505" s="16" t="str">
        <f aca="false">IF(COUNTIF($A$2:A4505,A4505)&gt;1,"DUPLICATE","")</f>
        <v/>
      </c>
    </row>
    <row r="4506" customFormat="false" ht="15" hidden="false" customHeight="false" outlineLevel="0" collapsed="false">
      <c r="A4506" s="16" t="s">
        <v>5871</v>
      </c>
      <c r="B4506" s="16" t="s">
        <v>5858</v>
      </c>
      <c r="C4506" s="16" t="s">
        <v>1244</v>
      </c>
      <c r="D4506" s="16" t="s">
        <v>385</v>
      </c>
      <c r="E4506" s="16" t="n">
        <v>5</v>
      </c>
      <c r="F4506" s="16" t="n">
        <v>294</v>
      </c>
      <c r="G4506" s="16" t="n">
        <v>0.3</v>
      </c>
      <c r="H4506" s="16" t="s">
        <v>46</v>
      </c>
      <c r="I4506" s="16" t="s">
        <v>47</v>
      </c>
      <c r="J4506" s="16" t="n">
        <v>4</v>
      </c>
      <c r="K4506" s="16" t="n">
        <v>4</v>
      </c>
      <c r="L4506" s="16" t="s">
        <v>57</v>
      </c>
      <c r="M4506" s="16" t="str">
        <f aca="false">IF(COUNTIF($A$2:A4506,A4506)&gt;1,"DUPLICATE","")</f>
        <v/>
      </c>
    </row>
    <row r="4507" customFormat="false" ht="15" hidden="false" customHeight="false" outlineLevel="0" collapsed="false">
      <c r="A4507" s="16" t="s">
        <v>5872</v>
      </c>
      <c r="B4507" s="16" t="s">
        <v>5858</v>
      </c>
      <c r="C4507" s="16" t="s">
        <v>1278</v>
      </c>
      <c r="D4507" s="16" t="s">
        <v>133</v>
      </c>
      <c r="E4507" s="16" t="n">
        <v>3</v>
      </c>
      <c r="F4507" s="16" t="n">
        <v>594</v>
      </c>
      <c r="G4507" s="16"/>
      <c r="H4507" s="16" t="s">
        <v>70</v>
      </c>
      <c r="I4507" s="16" t="s">
        <v>47</v>
      </c>
      <c r="J4507" s="16" t="n">
        <v>7</v>
      </c>
      <c r="K4507" s="16" t="n">
        <v>4</v>
      </c>
      <c r="L4507" s="16" t="s">
        <v>41</v>
      </c>
      <c r="M4507" s="16" t="str">
        <f aca="false">IF(COUNTIF($A$2:A4507,A4507)&gt;1,"DUPLICATE","")</f>
        <v/>
      </c>
    </row>
    <row r="4508" customFormat="false" ht="15" hidden="false" customHeight="false" outlineLevel="0" collapsed="false">
      <c r="A4508" s="16" t="s">
        <v>5873</v>
      </c>
      <c r="B4508" s="16" t="s">
        <v>5858</v>
      </c>
      <c r="C4508" s="16" t="s">
        <v>1246</v>
      </c>
      <c r="D4508" s="16" t="s">
        <v>66</v>
      </c>
      <c r="E4508" s="16" t="n">
        <v>1</v>
      </c>
      <c r="F4508" s="16" t="n">
        <v>14608</v>
      </c>
      <c r="G4508" s="16" t="n">
        <v>0.1</v>
      </c>
      <c r="H4508" s="16" t="s">
        <v>130</v>
      </c>
      <c r="I4508" s="16" t="s">
        <v>40</v>
      </c>
      <c r="J4508" s="16" t="n">
        <v>4</v>
      </c>
      <c r="K4508" s="16" t="n">
        <v>4</v>
      </c>
      <c r="L4508" s="16" t="s">
        <v>174</v>
      </c>
      <c r="M4508" s="16" t="str">
        <f aca="false">IF(COUNTIF($A$2:A4508,A4508)&gt;1,"DUPLICATE","")</f>
        <v/>
      </c>
    </row>
    <row r="4509" customFormat="false" ht="15" hidden="false" customHeight="false" outlineLevel="0" collapsed="false">
      <c r="A4509" s="16" t="s">
        <v>5874</v>
      </c>
      <c r="B4509" s="16" t="s">
        <v>5858</v>
      </c>
      <c r="C4509" s="16" t="s">
        <v>5552</v>
      </c>
      <c r="D4509" s="16" t="s">
        <v>179</v>
      </c>
      <c r="E4509" s="16" t="n">
        <v>1</v>
      </c>
      <c r="F4509" s="16" t="n">
        <v>2591</v>
      </c>
      <c r="G4509" s="16" t="n">
        <v>0.1</v>
      </c>
      <c r="H4509" s="16" t="s">
        <v>39</v>
      </c>
      <c r="I4509" s="16" t="s">
        <v>60</v>
      </c>
      <c r="J4509" s="16" t="n">
        <v>3</v>
      </c>
      <c r="K4509" s="16" t="n">
        <v>4</v>
      </c>
      <c r="L4509" s="16" t="s">
        <v>41</v>
      </c>
      <c r="M4509" s="16" t="str">
        <f aca="false">IF(COUNTIF($A$2:A4509,A4509)&gt;1,"DUPLICATE","")</f>
        <v/>
      </c>
    </row>
    <row r="4510" customFormat="false" ht="15" hidden="false" customHeight="false" outlineLevel="0" collapsed="false">
      <c r="A4510" s="16" t="s">
        <v>5875</v>
      </c>
      <c r="B4510" s="16" t="s">
        <v>5876</v>
      </c>
      <c r="C4510" s="16" t="s">
        <v>2984</v>
      </c>
      <c r="D4510" s="16" t="s">
        <v>99</v>
      </c>
      <c r="E4510" s="16" t="n">
        <v>3</v>
      </c>
      <c r="F4510" s="16" t="n">
        <v>733</v>
      </c>
      <c r="G4510" s="16" t="n">
        <v>0.3</v>
      </c>
      <c r="H4510" s="16" t="s">
        <v>81</v>
      </c>
      <c r="I4510" s="16" t="s">
        <v>100</v>
      </c>
      <c r="J4510" s="16" t="n">
        <v>5</v>
      </c>
      <c r="K4510" s="16" t="n">
        <v>4</v>
      </c>
      <c r="L4510" s="16" t="s">
        <v>41</v>
      </c>
      <c r="M4510" s="16" t="str">
        <f aca="false">IF(COUNTIF($A$2:A4510,A4510)&gt;1,"DUPLICATE","")</f>
        <v/>
      </c>
    </row>
    <row r="4511" customFormat="false" ht="15" hidden="false" customHeight="false" outlineLevel="0" collapsed="false">
      <c r="A4511" s="16" t="s">
        <v>5877</v>
      </c>
      <c r="B4511" s="16" t="s">
        <v>5876</v>
      </c>
      <c r="C4511" s="16" t="s">
        <v>1209</v>
      </c>
      <c r="D4511" s="16" t="s">
        <v>222</v>
      </c>
      <c r="E4511" s="16" t="n">
        <v>3</v>
      </c>
      <c r="F4511" s="16" t="s">
        <v>5878</v>
      </c>
      <c r="G4511" s="16" t="n">
        <v>0.2</v>
      </c>
      <c r="H4511" s="16" t="s">
        <v>39</v>
      </c>
      <c r="I4511" s="16" t="s">
        <v>60</v>
      </c>
      <c r="J4511" s="16" t="n">
        <v>3</v>
      </c>
      <c r="K4511" s="16" t="n">
        <v>4</v>
      </c>
      <c r="L4511" s="16" t="s">
        <v>41</v>
      </c>
      <c r="M4511" s="16" t="str">
        <f aca="false">IF(COUNTIF($A$2:A4511,A4511)&gt;1,"DUPLICATE","")</f>
        <v/>
      </c>
    </row>
    <row r="4512" customFormat="false" ht="15" hidden="false" customHeight="false" outlineLevel="0" collapsed="false">
      <c r="A4512" s="16" t="s">
        <v>5879</v>
      </c>
      <c r="B4512" s="16" t="s">
        <v>5876</v>
      </c>
      <c r="C4512" s="16" t="s">
        <v>2218</v>
      </c>
      <c r="D4512" s="16" t="s">
        <v>105</v>
      </c>
      <c r="E4512" s="16" t="n">
        <v>1</v>
      </c>
      <c r="F4512" s="16" t="n">
        <v>414</v>
      </c>
      <c r="G4512" s="16" t="n">
        <v>0.2</v>
      </c>
      <c r="H4512" s="16" t="s">
        <v>130</v>
      </c>
      <c r="I4512" s="16" t="s">
        <v>71</v>
      </c>
      <c r="J4512" s="16" t="n">
        <v>6</v>
      </c>
      <c r="K4512" s="16" t="n">
        <v>4</v>
      </c>
      <c r="L4512" s="16" t="s">
        <v>41</v>
      </c>
      <c r="M4512" s="16" t="str">
        <f aca="false">IF(COUNTIF($A$2:A4512,A4512)&gt;1,"DUPLICATE","")</f>
        <v/>
      </c>
    </row>
    <row r="4513" customFormat="false" ht="15" hidden="false" customHeight="false" outlineLevel="0" collapsed="false">
      <c r="A4513" s="16" t="s">
        <v>5880</v>
      </c>
      <c r="B4513" s="16" t="s">
        <v>5876</v>
      </c>
      <c r="C4513" s="16" t="s">
        <v>515</v>
      </c>
      <c r="D4513" s="16" t="s">
        <v>142</v>
      </c>
      <c r="E4513" s="16" t="n">
        <v>1</v>
      </c>
      <c r="F4513" s="16" t="n">
        <v>573</v>
      </c>
      <c r="G4513" s="16" t="n">
        <v>0.25</v>
      </c>
      <c r="H4513" s="16" t="s">
        <v>545</v>
      </c>
      <c r="I4513" s="16" t="s">
        <v>40</v>
      </c>
      <c r="J4513" s="16" t="n">
        <v>5</v>
      </c>
      <c r="K4513" s="16" t="n">
        <v>3</v>
      </c>
      <c r="L4513" s="16" t="s">
        <v>57</v>
      </c>
      <c r="M4513" s="16" t="str">
        <f aca="false">IF(COUNTIF($A$2:A4513,A4513)&gt;1,"DUPLICATE","")</f>
        <v/>
      </c>
    </row>
    <row r="4514" customFormat="false" ht="15" hidden="false" customHeight="false" outlineLevel="0" collapsed="false">
      <c r="A4514" s="16" t="s">
        <v>5881</v>
      </c>
      <c r="B4514" s="16" t="s">
        <v>5876</v>
      </c>
      <c r="C4514" s="16" t="s">
        <v>1946</v>
      </c>
      <c r="D4514" s="16" t="s">
        <v>142</v>
      </c>
      <c r="E4514" s="16" t="n">
        <v>1</v>
      </c>
      <c r="F4514" s="16" t="n">
        <v>624</v>
      </c>
      <c r="G4514" s="16" t="n">
        <v>0.2</v>
      </c>
      <c r="H4514" s="16" t="s">
        <v>208</v>
      </c>
      <c r="I4514" s="16" t="s">
        <v>40</v>
      </c>
      <c r="J4514" s="16" t="n">
        <v>6</v>
      </c>
      <c r="K4514" s="16" t="n">
        <v>4</v>
      </c>
      <c r="L4514" s="16" t="s">
        <v>41</v>
      </c>
      <c r="M4514" s="16" t="str">
        <f aca="false">IF(COUNTIF($A$2:A4514,A4514)&gt;1,"DUPLICATE","")</f>
        <v/>
      </c>
    </row>
    <row r="4515" customFormat="false" ht="15" hidden="false" customHeight="false" outlineLevel="0" collapsed="false">
      <c r="A4515" s="16" t="s">
        <v>5882</v>
      </c>
      <c r="B4515" s="16" t="s">
        <v>5876</v>
      </c>
      <c r="C4515" s="16" t="s">
        <v>1055</v>
      </c>
      <c r="D4515" s="16" t="s">
        <v>191</v>
      </c>
      <c r="E4515" s="16" t="n">
        <v>1</v>
      </c>
      <c r="F4515" s="16" t="n">
        <v>414</v>
      </c>
      <c r="G4515" s="16" t="n">
        <v>0.1</v>
      </c>
      <c r="H4515" s="16" t="s">
        <v>112</v>
      </c>
      <c r="I4515" s="16" t="s">
        <v>60</v>
      </c>
      <c r="J4515" s="16" t="n">
        <v>3</v>
      </c>
      <c r="K4515" s="16" t="n">
        <v>5</v>
      </c>
      <c r="L4515" s="16" t="s">
        <v>41</v>
      </c>
      <c r="M4515" s="16" t="str">
        <f aca="false">IF(COUNTIF($A$2:A4515,A4515)&gt;1,"DUPLICATE","")</f>
        <v/>
      </c>
    </row>
    <row r="4516" customFormat="false" ht="15" hidden="false" customHeight="false" outlineLevel="0" collapsed="false">
      <c r="A4516" s="16" t="s">
        <v>5883</v>
      </c>
      <c r="B4516" s="16" t="s">
        <v>5876</v>
      </c>
      <c r="C4516" s="16" t="s">
        <v>293</v>
      </c>
      <c r="D4516" s="16" t="s">
        <v>77</v>
      </c>
      <c r="E4516" s="16" t="n">
        <v>3</v>
      </c>
      <c r="F4516" s="16" t="n">
        <v>358</v>
      </c>
      <c r="G4516" s="16" t="n">
        <v>0.1</v>
      </c>
      <c r="H4516" s="16" t="s">
        <v>67</v>
      </c>
      <c r="I4516" s="16" t="s">
        <v>60</v>
      </c>
      <c r="J4516" s="16" t="n">
        <v>4</v>
      </c>
      <c r="K4516" s="16" t="n">
        <v>4</v>
      </c>
      <c r="L4516" s="16" t="s">
        <v>41</v>
      </c>
      <c r="M4516" s="16" t="str">
        <f aca="false">IF(COUNTIF($A$2:A4516,A4516)&gt;1,"DUPLICATE","")</f>
        <v/>
      </c>
    </row>
    <row r="4517" customFormat="false" ht="15" hidden="false" customHeight="false" outlineLevel="0" collapsed="false">
      <c r="A4517" s="16" t="s">
        <v>5884</v>
      </c>
      <c r="B4517" s="16" t="s">
        <v>5876</v>
      </c>
      <c r="C4517" s="16" t="s">
        <v>361</v>
      </c>
      <c r="D4517" s="16" t="s">
        <v>440</v>
      </c>
      <c r="E4517" s="16" t="n">
        <v>1</v>
      </c>
      <c r="F4517" s="16" t="n">
        <v>1365</v>
      </c>
      <c r="G4517" s="16" t="n">
        <v>0.15</v>
      </c>
      <c r="H4517" s="16" t="s">
        <v>130</v>
      </c>
      <c r="I4517" s="16" t="s">
        <v>100</v>
      </c>
      <c r="J4517" s="16" t="n">
        <v>5</v>
      </c>
      <c r="K4517" s="16" t="n">
        <v>5</v>
      </c>
      <c r="L4517" s="16" t="s">
        <v>41</v>
      </c>
      <c r="M4517" s="16" t="str">
        <f aca="false">IF(COUNTIF($A$2:A4517,A4517)&gt;1,"DUPLICATE","")</f>
        <v/>
      </c>
    </row>
    <row r="4518" customFormat="false" ht="15" hidden="false" customHeight="false" outlineLevel="0" collapsed="false">
      <c r="A4518" s="16" t="s">
        <v>5885</v>
      </c>
      <c r="B4518" s="16" t="s">
        <v>5876</v>
      </c>
      <c r="C4518" s="16" t="s">
        <v>2984</v>
      </c>
      <c r="D4518" s="16" t="s">
        <v>396</v>
      </c>
      <c r="E4518" s="16" t="n">
        <v>5</v>
      </c>
      <c r="F4518" s="16" t="n">
        <v>5458</v>
      </c>
      <c r="G4518" s="16" t="n">
        <v>0.2</v>
      </c>
      <c r="H4518" s="16" t="s">
        <v>81</v>
      </c>
      <c r="I4518" s="16" t="s">
        <v>60</v>
      </c>
      <c r="J4518" s="16" t="n">
        <v>5</v>
      </c>
      <c r="K4518" s="16" t="n">
        <v>4</v>
      </c>
      <c r="L4518" s="16" t="s">
        <v>41</v>
      </c>
      <c r="M4518" s="16" t="str">
        <f aca="false">IF(COUNTIF($A$2:A4518,A4518)&gt;1,"DUPLICATE","")</f>
        <v/>
      </c>
    </row>
    <row r="4519" customFormat="false" ht="15" hidden="false" customHeight="false" outlineLevel="0" collapsed="false">
      <c r="A4519" s="16" t="s">
        <v>5886</v>
      </c>
      <c r="B4519" s="16" t="s">
        <v>5876</v>
      </c>
      <c r="C4519" s="16" t="s">
        <v>1106</v>
      </c>
      <c r="D4519" s="16" t="s">
        <v>149</v>
      </c>
      <c r="E4519" s="16" t="n">
        <v>1</v>
      </c>
      <c r="F4519" s="16" t="n">
        <v>1609</v>
      </c>
      <c r="G4519" s="16"/>
      <c r="H4519" s="16" t="s">
        <v>70</v>
      </c>
      <c r="I4519" s="16" t="s">
        <v>47</v>
      </c>
      <c r="J4519" s="16" t="n">
        <v>6</v>
      </c>
      <c r="K4519" s="16" t="n">
        <v>4</v>
      </c>
      <c r="L4519" s="16" t="s">
        <v>57</v>
      </c>
      <c r="M4519" s="16" t="str">
        <f aca="false">IF(COUNTIF($A$2:A4519,A4519)&gt;1,"DUPLICATE","")</f>
        <v/>
      </c>
    </row>
    <row r="4520" customFormat="false" ht="15" hidden="false" customHeight="false" outlineLevel="0" collapsed="false">
      <c r="A4520" s="16" t="s">
        <v>5887</v>
      </c>
      <c r="B4520" s="16" t="s">
        <v>5876</v>
      </c>
      <c r="C4520" s="16" t="s">
        <v>1285</v>
      </c>
      <c r="D4520" s="16" t="s">
        <v>393</v>
      </c>
      <c r="E4520" s="16" t="n">
        <v>1</v>
      </c>
      <c r="F4520" s="16" t="n">
        <v>479</v>
      </c>
      <c r="G4520" s="16" t="n">
        <v>0.3</v>
      </c>
      <c r="H4520" s="16" t="s">
        <v>39</v>
      </c>
      <c r="I4520" s="16" t="s">
        <v>47</v>
      </c>
      <c r="J4520" s="16" t="n">
        <v>6</v>
      </c>
      <c r="K4520" s="16" t="n">
        <v>4</v>
      </c>
      <c r="L4520" s="16" t="s">
        <v>41</v>
      </c>
      <c r="M4520" s="16" t="str">
        <f aca="false">IF(COUNTIF($A$2:A4520,A4520)&gt;1,"DUPLICATE","")</f>
        <v/>
      </c>
    </row>
    <row r="4521" customFormat="false" ht="15" hidden="false" customHeight="false" outlineLevel="0" collapsed="false">
      <c r="A4521" s="16" t="s">
        <v>5888</v>
      </c>
      <c r="B4521" s="16" t="s">
        <v>5876</v>
      </c>
      <c r="C4521" s="16" t="s">
        <v>977</v>
      </c>
      <c r="D4521" s="16" t="s">
        <v>51</v>
      </c>
      <c r="E4521" s="16" t="n">
        <v>1</v>
      </c>
      <c r="F4521" s="16" t="n">
        <v>2245</v>
      </c>
      <c r="G4521" s="16" t="n">
        <v>0.3</v>
      </c>
      <c r="H4521" s="16" t="s">
        <v>1899</v>
      </c>
      <c r="I4521" s="16" t="s">
        <v>40</v>
      </c>
      <c r="J4521" s="16" t="n">
        <v>4</v>
      </c>
      <c r="K4521" s="16" t="n">
        <v>5</v>
      </c>
      <c r="L4521" s="16" t="s">
        <v>41</v>
      </c>
      <c r="M4521" s="16" t="str">
        <f aca="false">IF(COUNTIF($A$2:A4521,A4521)&gt;1,"DUPLICATE","")</f>
        <v/>
      </c>
    </row>
    <row r="4522" customFormat="false" ht="15" hidden="false" customHeight="false" outlineLevel="0" collapsed="false">
      <c r="A4522" s="16" t="s">
        <v>5889</v>
      </c>
      <c r="B4522" s="16" t="s">
        <v>5876</v>
      </c>
      <c r="C4522" s="16" t="s">
        <v>3212</v>
      </c>
      <c r="D4522" s="16" t="s">
        <v>308</v>
      </c>
      <c r="E4522" s="16" t="n">
        <v>3</v>
      </c>
      <c r="F4522" s="16" t="n">
        <v>196</v>
      </c>
      <c r="G4522" s="16" t="n">
        <v>0.1</v>
      </c>
      <c r="H4522" s="16" t="s">
        <v>46</v>
      </c>
      <c r="I4522" s="16" t="s">
        <v>71</v>
      </c>
      <c r="J4522" s="16" t="n">
        <v>4</v>
      </c>
      <c r="K4522" s="16" t="n">
        <v>4</v>
      </c>
      <c r="L4522" s="16" t="s">
        <v>41</v>
      </c>
      <c r="M4522" s="16" t="str">
        <f aca="false">IF(COUNTIF($A$2:A4522,A4522)&gt;1,"DUPLICATE","")</f>
        <v/>
      </c>
    </row>
    <row r="4523" customFormat="false" ht="15" hidden="false" customHeight="false" outlineLevel="0" collapsed="false">
      <c r="A4523" s="16" t="s">
        <v>5890</v>
      </c>
      <c r="B4523" s="16" t="s">
        <v>5891</v>
      </c>
      <c r="C4523" s="16" t="s">
        <v>1457</v>
      </c>
      <c r="D4523" s="16" t="s">
        <v>451</v>
      </c>
      <c r="E4523" s="16" t="n">
        <v>1</v>
      </c>
      <c r="F4523" s="16" t="n">
        <v>1286</v>
      </c>
      <c r="G4523" s="16" t="n">
        <v>0.2</v>
      </c>
      <c r="H4523" s="16" t="s">
        <v>39</v>
      </c>
      <c r="I4523" s="16" t="s">
        <v>40</v>
      </c>
      <c r="J4523" s="16" t="n">
        <v>4</v>
      </c>
      <c r="K4523" s="16" t="n">
        <v>4</v>
      </c>
      <c r="L4523" s="16" t="s">
        <v>41</v>
      </c>
      <c r="M4523" s="16" t="str">
        <f aca="false">IF(COUNTIF($A$2:A4523,A4523)&gt;1,"DUPLICATE","")</f>
        <v/>
      </c>
    </row>
    <row r="4524" customFormat="false" ht="15" hidden="false" customHeight="false" outlineLevel="0" collapsed="false">
      <c r="A4524" s="16" t="s">
        <v>5892</v>
      </c>
      <c r="B4524" s="16" t="s">
        <v>5876</v>
      </c>
      <c r="C4524" s="16" t="s">
        <v>2718</v>
      </c>
      <c r="D4524" s="16" t="s">
        <v>250</v>
      </c>
      <c r="E4524" s="16" t="n">
        <v>2</v>
      </c>
      <c r="F4524" s="16" t="n">
        <v>700</v>
      </c>
      <c r="G4524" s="16" t="n">
        <v>0.1</v>
      </c>
      <c r="H4524" s="16" t="s">
        <v>112</v>
      </c>
      <c r="I4524" s="16" t="s">
        <v>123</v>
      </c>
      <c r="J4524" s="16" t="n">
        <v>6</v>
      </c>
      <c r="K4524" s="16"/>
      <c r="L4524" s="16" t="s">
        <v>57</v>
      </c>
      <c r="M4524" s="16" t="str">
        <f aca="false">IF(COUNTIF($A$2:A4524,A4524)&gt;1,"DUPLICATE","")</f>
        <v/>
      </c>
    </row>
    <row r="4525" customFormat="false" ht="15" hidden="false" customHeight="false" outlineLevel="0" collapsed="false">
      <c r="A4525" s="16" t="s">
        <v>5893</v>
      </c>
      <c r="B4525" s="16" t="s">
        <v>5894</v>
      </c>
      <c r="C4525" s="16" t="s">
        <v>946</v>
      </c>
      <c r="D4525" s="16" t="s">
        <v>74</v>
      </c>
      <c r="E4525" s="16" t="n">
        <v>2</v>
      </c>
      <c r="F4525" s="16" t="n">
        <v>19133</v>
      </c>
      <c r="G4525" s="16" t="n">
        <v>0.1</v>
      </c>
      <c r="H4525" s="16" t="s">
        <v>208</v>
      </c>
      <c r="I4525" s="16" t="s">
        <v>40</v>
      </c>
      <c r="J4525" s="16" t="n">
        <v>6</v>
      </c>
      <c r="K4525" s="16" t="n">
        <v>3</v>
      </c>
      <c r="L4525" s="16" t="s">
        <v>41</v>
      </c>
      <c r="M4525" s="16" t="str">
        <f aca="false">IF(COUNTIF($A$2:A4525,A4525)&gt;1,"DUPLICATE","")</f>
        <v/>
      </c>
    </row>
    <row r="4526" customFormat="false" ht="15" hidden="false" customHeight="false" outlineLevel="0" collapsed="false">
      <c r="A4526" s="16" t="s">
        <v>5895</v>
      </c>
      <c r="B4526" s="16" t="s">
        <v>5894</v>
      </c>
      <c r="C4526" s="16" t="s">
        <v>1807</v>
      </c>
      <c r="D4526" s="16" t="s">
        <v>225</v>
      </c>
      <c r="E4526" s="16" t="n">
        <v>1</v>
      </c>
      <c r="F4526" s="16" t="n">
        <v>389</v>
      </c>
      <c r="G4526" s="16" t="n">
        <v>0.05</v>
      </c>
      <c r="H4526" s="16" t="s">
        <v>56</v>
      </c>
      <c r="I4526" s="16" t="s">
        <v>60</v>
      </c>
      <c r="J4526" s="16" t="n">
        <v>5</v>
      </c>
      <c r="K4526" s="16" t="n">
        <v>3</v>
      </c>
      <c r="L4526" s="16" t="s">
        <v>41</v>
      </c>
      <c r="M4526" s="16" t="str">
        <f aca="false">IF(COUNTIF($A$2:A4526,A4526)&gt;1,"DUPLICATE","")</f>
        <v/>
      </c>
    </row>
    <row r="4527" customFormat="false" ht="15" hidden="false" customHeight="false" outlineLevel="0" collapsed="false">
      <c r="A4527" s="16" t="s">
        <v>5896</v>
      </c>
      <c r="B4527" s="16" t="s">
        <v>5894</v>
      </c>
      <c r="C4527" s="16" t="s">
        <v>1798</v>
      </c>
      <c r="D4527" s="16" t="s">
        <v>250</v>
      </c>
      <c r="E4527" s="16" t="n">
        <v>2</v>
      </c>
      <c r="F4527" s="16" t="n">
        <v>697</v>
      </c>
      <c r="G4527" s="16" t="n">
        <v>0.15</v>
      </c>
      <c r="H4527" s="16" t="s">
        <v>81</v>
      </c>
      <c r="I4527" s="16" t="s">
        <v>40</v>
      </c>
      <c r="J4527" s="16" t="n">
        <v>3</v>
      </c>
      <c r="K4527" s="16" t="n">
        <v>4</v>
      </c>
      <c r="L4527" s="16" t="s">
        <v>41</v>
      </c>
      <c r="M4527" s="16" t="str">
        <f aca="false">IF(COUNTIF($A$2:A4527,A4527)&gt;1,"DUPLICATE","")</f>
        <v/>
      </c>
    </row>
    <row r="4528" customFormat="false" ht="15" hidden="false" customHeight="false" outlineLevel="0" collapsed="false">
      <c r="A4528" s="16" t="s">
        <v>5897</v>
      </c>
      <c r="B4528" s="16" t="s">
        <v>5894</v>
      </c>
      <c r="C4528" s="16" t="s">
        <v>1431</v>
      </c>
      <c r="D4528" s="16" t="s">
        <v>160</v>
      </c>
      <c r="E4528" s="16" t="n">
        <v>2</v>
      </c>
      <c r="F4528" s="16" t="n">
        <v>1855</v>
      </c>
      <c r="G4528" s="16" t="n">
        <v>0</v>
      </c>
      <c r="H4528" s="16" t="s">
        <v>56</v>
      </c>
      <c r="I4528" s="16" t="s">
        <v>47</v>
      </c>
      <c r="J4528" s="16" t="n">
        <v>5</v>
      </c>
      <c r="K4528" s="16" t="n">
        <v>5</v>
      </c>
      <c r="L4528" s="16" t="s">
        <v>41</v>
      </c>
      <c r="M4528" s="16" t="str">
        <f aca="false">IF(COUNTIF($A$2:A4528,A4528)&gt;1,"DUPLICATE","")</f>
        <v/>
      </c>
    </row>
    <row r="4529" customFormat="false" ht="15" hidden="false" customHeight="false" outlineLevel="0" collapsed="false">
      <c r="A4529" s="16" t="s">
        <v>5898</v>
      </c>
      <c r="B4529" s="16" t="s">
        <v>5894</v>
      </c>
      <c r="C4529" s="16" t="s">
        <v>148</v>
      </c>
      <c r="D4529" s="16" t="s">
        <v>341</v>
      </c>
      <c r="E4529" s="16" t="n">
        <v>1</v>
      </c>
      <c r="F4529" s="16" t="n">
        <v>1089</v>
      </c>
      <c r="G4529" s="16" t="n">
        <v>0.05</v>
      </c>
      <c r="H4529" s="16" t="s">
        <v>81</v>
      </c>
      <c r="I4529" s="16" t="s">
        <v>47</v>
      </c>
      <c r="J4529" s="16" t="n">
        <v>3</v>
      </c>
      <c r="K4529" s="16" t="n">
        <v>5</v>
      </c>
      <c r="L4529" s="16" t="s">
        <v>41</v>
      </c>
      <c r="M4529" s="16" t="str">
        <f aca="false">IF(COUNTIF($A$2:A4529,A4529)&gt;1,"DUPLICATE","")</f>
        <v/>
      </c>
    </row>
    <row r="4530" customFormat="false" ht="15" hidden="false" customHeight="false" outlineLevel="0" collapsed="false">
      <c r="A4530" s="16" t="s">
        <v>5899</v>
      </c>
      <c r="B4530" s="16" t="s">
        <v>5894</v>
      </c>
      <c r="C4530" s="16" t="s">
        <v>205</v>
      </c>
      <c r="D4530" s="16" t="s">
        <v>157</v>
      </c>
      <c r="E4530" s="16" t="n">
        <v>2</v>
      </c>
      <c r="F4530" s="16" t="n">
        <v>1053</v>
      </c>
      <c r="G4530" s="16" t="n">
        <v>0.05</v>
      </c>
      <c r="H4530" s="16" t="s">
        <v>70</v>
      </c>
      <c r="I4530" s="16" t="s">
        <v>71</v>
      </c>
      <c r="J4530" s="16" t="n">
        <v>6</v>
      </c>
      <c r="K4530" s="16" t="n">
        <v>4</v>
      </c>
      <c r="L4530" s="16" t="s">
        <v>41</v>
      </c>
      <c r="M4530" s="16" t="str">
        <f aca="false">IF(COUNTIF($A$2:A4530,A4530)&gt;1,"DUPLICATE","")</f>
        <v/>
      </c>
    </row>
    <row r="4531" customFormat="false" ht="15" hidden="false" customHeight="false" outlineLevel="0" collapsed="false">
      <c r="A4531" s="16" t="s">
        <v>5900</v>
      </c>
      <c r="B4531" s="16" t="s">
        <v>5894</v>
      </c>
      <c r="C4531" s="16" t="s">
        <v>829</v>
      </c>
      <c r="D4531" s="16" t="s">
        <v>99</v>
      </c>
      <c r="E4531" s="16" t="n">
        <v>1</v>
      </c>
      <c r="F4531" s="16" t="n">
        <v>723</v>
      </c>
      <c r="G4531" s="16" t="n">
        <v>0.2</v>
      </c>
      <c r="H4531" s="16" t="s">
        <v>130</v>
      </c>
      <c r="I4531" s="16" t="s">
        <v>47</v>
      </c>
      <c r="J4531" s="16" t="n">
        <v>6</v>
      </c>
      <c r="K4531" s="16" t="n">
        <v>3</v>
      </c>
      <c r="L4531" s="16" t="s">
        <v>41</v>
      </c>
      <c r="M4531" s="16" t="str">
        <f aca="false">IF(COUNTIF($A$2:A4531,A4531)&gt;1,"DUPLICATE","")</f>
        <v/>
      </c>
    </row>
    <row r="4532" customFormat="false" ht="15" hidden="false" customHeight="false" outlineLevel="0" collapsed="false">
      <c r="A4532" s="16" t="s">
        <v>5901</v>
      </c>
      <c r="B4532" s="16" t="s">
        <v>5894</v>
      </c>
      <c r="C4532" s="16" t="s">
        <v>307</v>
      </c>
      <c r="D4532" s="16" t="s">
        <v>660</v>
      </c>
      <c r="E4532" s="16" t="n">
        <v>1</v>
      </c>
      <c r="F4532" s="16" t="n">
        <v>1840</v>
      </c>
      <c r="G4532" s="16" t="n">
        <v>0.05</v>
      </c>
      <c r="H4532" s="16" t="s">
        <v>112</v>
      </c>
      <c r="I4532" s="16" t="s">
        <v>60</v>
      </c>
      <c r="J4532" s="16" t="n">
        <v>6</v>
      </c>
      <c r="K4532" s="16" t="n">
        <v>4</v>
      </c>
      <c r="L4532" s="16" t="s">
        <v>41</v>
      </c>
      <c r="M4532" s="16" t="str">
        <f aca="false">IF(COUNTIF($A$2:A4532,A4532)&gt;1,"DUPLICATE","")</f>
        <v/>
      </c>
    </row>
    <row r="4533" customFormat="false" ht="15" hidden="false" customHeight="false" outlineLevel="0" collapsed="false">
      <c r="A4533" s="16" t="s">
        <v>5902</v>
      </c>
      <c r="B4533" s="16" t="s">
        <v>5894</v>
      </c>
      <c r="C4533" s="16" t="s">
        <v>480</v>
      </c>
      <c r="D4533" s="16" t="s">
        <v>660</v>
      </c>
      <c r="E4533" s="16" t="n">
        <v>1</v>
      </c>
      <c r="F4533" s="16" t="n">
        <v>1799</v>
      </c>
      <c r="G4533" s="16" t="n">
        <v>0.3</v>
      </c>
      <c r="H4533" s="16" t="s">
        <v>81</v>
      </c>
      <c r="I4533" s="16" t="s">
        <v>60</v>
      </c>
      <c r="J4533" s="16" t="n">
        <v>3</v>
      </c>
      <c r="K4533" s="16" t="n">
        <v>4</v>
      </c>
      <c r="L4533" s="16" t="s">
        <v>41</v>
      </c>
      <c r="M4533" s="16" t="str">
        <f aca="false">IF(COUNTIF($A$2:A4533,A4533)&gt;1,"DUPLICATE","")</f>
        <v/>
      </c>
    </row>
    <row r="4534" customFormat="false" ht="15" hidden="false" customHeight="false" outlineLevel="0" collapsed="false">
      <c r="A4534" s="16" t="s">
        <v>5903</v>
      </c>
      <c r="B4534" s="16" t="s">
        <v>5894</v>
      </c>
      <c r="C4534" s="16" t="s">
        <v>865</v>
      </c>
      <c r="D4534" s="16" t="s">
        <v>250</v>
      </c>
      <c r="E4534" s="16" t="n">
        <v>1</v>
      </c>
      <c r="F4534" s="16" t="n">
        <v>708</v>
      </c>
      <c r="G4534" s="16" t="n">
        <v>0</v>
      </c>
      <c r="H4534" s="16" t="s">
        <v>39</v>
      </c>
      <c r="I4534" s="16" t="s">
        <v>71</v>
      </c>
      <c r="J4534" s="16" t="n">
        <v>3</v>
      </c>
      <c r="K4534" s="16"/>
      <c r="L4534" s="16" t="s">
        <v>41</v>
      </c>
      <c r="M4534" s="16" t="str">
        <f aca="false">IF(COUNTIF($A$2:A4534,A4534)&gt;1,"DUPLICATE","")</f>
        <v/>
      </c>
    </row>
    <row r="4535" customFormat="false" ht="15" hidden="false" customHeight="false" outlineLevel="0" collapsed="false">
      <c r="A4535" s="16" t="s">
        <v>5904</v>
      </c>
      <c r="B4535" s="16" t="s">
        <v>5894</v>
      </c>
      <c r="C4535" s="16" t="s">
        <v>448</v>
      </c>
      <c r="D4535" s="16" t="s">
        <v>136</v>
      </c>
      <c r="E4535" s="16" t="n">
        <v>3</v>
      </c>
      <c r="F4535" s="16" t="n">
        <v>2103</v>
      </c>
      <c r="G4535" s="16" t="n">
        <v>0.15</v>
      </c>
      <c r="H4535" s="16" t="s">
        <v>89</v>
      </c>
      <c r="I4535" s="16" t="s">
        <v>40</v>
      </c>
      <c r="J4535" s="16" t="n">
        <v>4</v>
      </c>
      <c r="K4535" s="16" t="n">
        <v>5</v>
      </c>
      <c r="L4535" s="16" t="s">
        <v>41</v>
      </c>
      <c r="M4535" s="16" t="str">
        <f aca="false">IF(COUNTIF($A$2:A4535,A4535)&gt;1,"DUPLICATE","")</f>
        <v/>
      </c>
    </row>
    <row r="4536" customFormat="false" ht="15" hidden="false" customHeight="false" outlineLevel="0" collapsed="false">
      <c r="A4536" s="16" t="s">
        <v>5905</v>
      </c>
      <c r="B4536" s="16" t="s">
        <v>5894</v>
      </c>
      <c r="C4536" s="16" t="s">
        <v>2218</v>
      </c>
      <c r="D4536" s="16" t="s">
        <v>211</v>
      </c>
      <c r="E4536" s="16" t="n">
        <v>2</v>
      </c>
      <c r="F4536" s="16" t="n">
        <v>1285</v>
      </c>
      <c r="G4536" s="16" t="n">
        <v>0.1</v>
      </c>
      <c r="H4536" s="16" t="s">
        <v>130</v>
      </c>
      <c r="I4536" s="16" t="s">
        <v>71</v>
      </c>
      <c r="J4536" s="16" t="n">
        <v>5</v>
      </c>
      <c r="K4536" s="16" t="n">
        <v>3</v>
      </c>
      <c r="L4536" s="16" t="s">
        <v>41</v>
      </c>
      <c r="M4536" s="16" t="str">
        <f aca="false">IF(COUNTIF($A$2:A4536,A4536)&gt;1,"DUPLICATE","")</f>
        <v/>
      </c>
    </row>
    <row r="4537" customFormat="false" ht="15" hidden="false" customHeight="false" outlineLevel="0" collapsed="false">
      <c r="A4537" s="16" t="s">
        <v>5906</v>
      </c>
      <c r="B4537" s="16" t="s">
        <v>5894</v>
      </c>
      <c r="C4537" s="16" t="s">
        <v>1314</v>
      </c>
      <c r="D4537" s="16" t="s">
        <v>88</v>
      </c>
      <c r="E4537" s="16" t="n">
        <v>2</v>
      </c>
      <c r="F4537" s="16" t="n">
        <v>3066</v>
      </c>
      <c r="G4537" s="16" t="n">
        <v>0.3</v>
      </c>
      <c r="H4537" s="16" t="s">
        <v>130</v>
      </c>
      <c r="I4537" s="16" t="s">
        <v>71</v>
      </c>
      <c r="J4537" s="16" t="n">
        <v>2</v>
      </c>
      <c r="K4537" s="16" t="n">
        <v>2</v>
      </c>
      <c r="L4537" s="16" t="s">
        <v>57</v>
      </c>
      <c r="M4537" s="16" t="str">
        <f aca="false">IF(COUNTIF($A$2:A4537,A4537)&gt;1,"DUPLICATE","")</f>
        <v/>
      </c>
    </row>
    <row r="4538" customFormat="false" ht="15" hidden="false" customHeight="false" outlineLevel="0" collapsed="false">
      <c r="A4538" s="16" t="s">
        <v>5907</v>
      </c>
      <c r="B4538" s="16" t="s">
        <v>5908</v>
      </c>
      <c r="C4538" s="16" t="s">
        <v>1366</v>
      </c>
      <c r="D4538" s="16" t="s">
        <v>149</v>
      </c>
      <c r="E4538" s="16" t="n">
        <v>3</v>
      </c>
      <c r="F4538" s="16" t="n">
        <v>1544</v>
      </c>
      <c r="G4538" s="16" t="n">
        <v>0.3</v>
      </c>
      <c r="H4538" s="16" t="s">
        <v>112</v>
      </c>
      <c r="I4538" s="16" t="s">
        <v>60</v>
      </c>
      <c r="J4538" s="16" t="n">
        <v>2</v>
      </c>
      <c r="K4538" s="16" t="n">
        <v>4</v>
      </c>
      <c r="L4538" s="16" t="s">
        <v>41</v>
      </c>
      <c r="M4538" s="16" t="str">
        <f aca="false">IF(COUNTIF($A$2:A4538,A4538)&gt;1,"DUPLICATE","")</f>
        <v/>
      </c>
    </row>
    <row r="4539" customFormat="false" ht="15" hidden="false" customHeight="false" outlineLevel="0" collapsed="false">
      <c r="A4539" s="16" t="s">
        <v>5909</v>
      </c>
      <c r="B4539" s="16" t="s">
        <v>5908</v>
      </c>
      <c r="C4539" s="16" t="s">
        <v>1399</v>
      </c>
      <c r="D4539" s="16" t="s">
        <v>173</v>
      </c>
      <c r="E4539" s="16" t="n">
        <v>2</v>
      </c>
      <c r="F4539" s="16" t="n">
        <v>1188</v>
      </c>
      <c r="G4539" s="16" t="n">
        <v>0.1</v>
      </c>
      <c r="H4539" s="16" t="s">
        <v>130</v>
      </c>
      <c r="I4539" s="16" t="s">
        <v>100</v>
      </c>
      <c r="J4539" s="16" t="n">
        <v>3</v>
      </c>
      <c r="K4539" s="16" t="n">
        <v>4</v>
      </c>
      <c r="L4539" s="16" t="s">
        <v>41</v>
      </c>
      <c r="M4539" s="16" t="str">
        <f aca="false">IF(COUNTIF($A$2:A4539,A4539)&gt;1,"DUPLICATE","")</f>
        <v/>
      </c>
    </row>
    <row r="4540" customFormat="false" ht="15" hidden="false" customHeight="false" outlineLevel="0" collapsed="false">
      <c r="A4540" s="16" t="s">
        <v>5910</v>
      </c>
      <c r="B4540" s="16" t="s">
        <v>5908</v>
      </c>
      <c r="C4540" s="16" t="s">
        <v>1985</v>
      </c>
      <c r="D4540" s="16" t="s">
        <v>95</v>
      </c>
      <c r="E4540" s="16" t="n">
        <v>3</v>
      </c>
      <c r="F4540" s="16" t="n">
        <v>1448</v>
      </c>
      <c r="G4540" s="16" t="n">
        <v>0.15</v>
      </c>
      <c r="H4540" s="16" t="s">
        <v>39</v>
      </c>
      <c r="I4540" s="16" t="s">
        <v>60</v>
      </c>
      <c r="J4540" s="16" t="n">
        <v>3</v>
      </c>
      <c r="K4540" s="16"/>
      <c r="L4540" s="16" t="s">
        <v>41</v>
      </c>
      <c r="M4540" s="16" t="str">
        <f aca="false">IF(COUNTIF($A$2:A4540,A4540)&gt;1,"DUPLICATE","")</f>
        <v/>
      </c>
    </row>
    <row r="4541" customFormat="false" ht="15" hidden="false" customHeight="false" outlineLevel="0" collapsed="false">
      <c r="A4541" s="16" t="s">
        <v>5911</v>
      </c>
      <c r="B4541" s="16" t="s">
        <v>5908</v>
      </c>
      <c r="C4541" s="16" t="s">
        <v>1249</v>
      </c>
      <c r="D4541" s="16" t="s">
        <v>45</v>
      </c>
      <c r="E4541" s="16" t="n">
        <v>2</v>
      </c>
      <c r="F4541" s="16" t="n">
        <v>290</v>
      </c>
      <c r="G4541" s="16" t="n">
        <v>0</v>
      </c>
      <c r="H4541" s="16" t="s">
        <v>39</v>
      </c>
      <c r="I4541" s="16" t="s">
        <v>60</v>
      </c>
      <c r="J4541" s="16" t="n">
        <v>3</v>
      </c>
      <c r="K4541" s="16" t="n">
        <v>4</v>
      </c>
      <c r="L4541" s="16" t="s">
        <v>41</v>
      </c>
      <c r="M4541" s="16" t="str">
        <f aca="false">IF(COUNTIF($A$2:A4541,A4541)&gt;1,"DUPLICATE","")</f>
        <v/>
      </c>
    </row>
    <row r="4542" customFormat="false" ht="15" hidden="false" customHeight="false" outlineLevel="0" collapsed="false">
      <c r="A4542" s="16" t="s">
        <v>5912</v>
      </c>
      <c r="B4542" s="16" t="s">
        <v>5908</v>
      </c>
      <c r="C4542" s="16" t="s">
        <v>1831</v>
      </c>
      <c r="D4542" s="16" t="s">
        <v>451</v>
      </c>
      <c r="E4542" s="16" t="n">
        <v>2</v>
      </c>
      <c r="F4542" s="16" t="n">
        <v>1249</v>
      </c>
      <c r="G4542" s="16" t="n">
        <v>0.05</v>
      </c>
      <c r="H4542" s="16" t="s">
        <v>112</v>
      </c>
      <c r="I4542" s="16" t="s">
        <v>40</v>
      </c>
      <c r="J4542" s="16" t="n">
        <v>3</v>
      </c>
      <c r="K4542" s="16" t="n">
        <v>2</v>
      </c>
      <c r="L4542" s="16" t="s">
        <v>57</v>
      </c>
      <c r="M4542" s="16" t="str">
        <f aca="false">IF(COUNTIF($A$2:A4542,A4542)&gt;1,"DUPLICATE","")</f>
        <v/>
      </c>
    </row>
    <row r="4543" customFormat="false" ht="15" hidden="false" customHeight="false" outlineLevel="0" collapsed="false">
      <c r="A4543" s="16" t="s">
        <v>5913</v>
      </c>
      <c r="B4543" s="16" t="s">
        <v>5908</v>
      </c>
      <c r="C4543" s="16" t="s">
        <v>923</v>
      </c>
      <c r="D4543" s="16" t="s">
        <v>66</v>
      </c>
      <c r="E4543" s="16" t="n">
        <v>1</v>
      </c>
      <c r="F4543" s="16" t="n">
        <v>15337</v>
      </c>
      <c r="G4543" s="16" t="n">
        <v>0.1</v>
      </c>
      <c r="H4543" s="16" t="s">
        <v>46</v>
      </c>
      <c r="I4543" s="16" t="s">
        <v>60</v>
      </c>
      <c r="J4543" s="16" t="n">
        <v>5</v>
      </c>
      <c r="K4543" s="16" t="n">
        <v>5</v>
      </c>
      <c r="L4543" s="16" t="s">
        <v>41</v>
      </c>
      <c r="M4543" s="16" t="str">
        <f aca="false">IF(COUNTIF($A$2:A4543,A4543)&gt;1,"DUPLICATE","")</f>
        <v/>
      </c>
    </row>
    <row r="4544" customFormat="false" ht="15" hidden="false" customHeight="false" outlineLevel="0" collapsed="false">
      <c r="A4544" s="16" t="s">
        <v>5914</v>
      </c>
      <c r="B4544" s="16" t="s">
        <v>5908</v>
      </c>
      <c r="C4544" s="16" t="s">
        <v>1145</v>
      </c>
      <c r="D4544" s="16" t="s">
        <v>173</v>
      </c>
      <c r="E4544" s="16" t="n">
        <v>2</v>
      </c>
      <c r="F4544" s="16" t="n">
        <v>1239</v>
      </c>
      <c r="G4544" s="16" t="n">
        <v>0.1</v>
      </c>
      <c r="H4544" s="16" t="s">
        <v>67</v>
      </c>
      <c r="I4544" s="16" t="s">
        <v>40</v>
      </c>
      <c r="J4544" s="16" t="n">
        <v>2</v>
      </c>
      <c r="K4544" s="16" t="n">
        <v>4</v>
      </c>
      <c r="L4544" s="16" t="s">
        <v>57</v>
      </c>
      <c r="M4544" s="16" t="str">
        <f aca="false">IF(COUNTIF($A$2:A4544,A4544)&gt;1,"DUPLICATE","")</f>
        <v/>
      </c>
    </row>
    <row r="4545" customFormat="false" ht="15" hidden="false" customHeight="false" outlineLevel="0" collapsed="false">
      <c r="A4545" s="16" t="s">
        <v>5915</v>
      </c>
      <c r="B4545" s="16" t="s">
        <v>5908</v>
      </c>
      <c r="C4545" s="16" t="s">
        <v>380</v>
      </c>
      <c r="D4545" s="16" t="s">
        <v>99</v>
      </c>
      <c r="E4545" s="16" t="n">
        <v>1</v>
      </c>
      <c r="F4545" s="16" t="s">
        <v>1644</v>
      </c>
      <c r="G4545" s="16" t="n">
        <v>0</v>
      </c>
      <c r="H4545" s="16" t="s">
        <v>39</v>
      </c>
      <c r="I4545" s="16" t="s">
        <v>60</v>
      </c>
      <c r="J4545" s="16" t="n">
        <v>2</v>
      </c>
      <c r="K4545" s="16" t="n">
        <v>4</v>
      </c>
      <c r="L4545" s="16" t="s">
        <v>41</v>
      </c>
      <c r="M4545" s="16" t="str">
        <f aca="false">IF(COUNTIF($A$2:A4545,A4545)&gt;1,"DUPLICATE","")</f>
        <v/>
      </c>
    </row>
    <row r="4546" customFormat="false" ht="15" hidden="false" customHeight="false" outlineLevel="0" collapsed="false">
      <c r="A4546" s="16" t="s">
        <v>5916</v>
      </c>
      <c r="B4546" s="16" t="s">
        <v>5908</v>
      </c>
      <c r="C4546" s="16" t="s">
        <v>3794</v>
      </c>
      <c r="D4546" s="16" t="s">
        <v>262</v>
      </c>
      <c r="E4546" s="16" t="n">
        <v>2</v>
      </c>
      <c r="F4546" s="16" t="n">
        <v>773</v>
      </c>
      <c r="G4546" s="16" t="n">
        <v>0.05</v>
      </c>
      <c r="H4546" s="16" t="s">
        <v>70</v>
      </c>
      <c r="I4546" s="16" t="s">
        <v>60</v>
      </c>
      <c r="J4546" s="16" t="n">
        <v>4</v>
      </c>
      <c r="K4546" s="16" t="n">
        <v>4</v>
      </c>
      <c r="L4546" s="16" t="s">
        <v>41</v>
      </c>
      <c r="M4546" s="16" t="str">
        <f aca="false">IF(COUNTIF($A$2:A4546,A4546)&gt;1,"DUPLICATE","")</f>
        <v/>
      </c>
    </row>
    <row r="4547" customFormat="false" ht="15" hidden="false" customHeight="false" outlineLevel="0" collapsed="false">
      <c r="A4547" s="16" t="s">
        <v>5917</v>
      </c>
      <c r="B4547" s="16" t="s">
        <v>5908</v>
      </c>
      <c r="C4547" s="16" t="s">
        <v>1297</v>
      </c>
      <c r="D4547" s="16" t="s">
        <v>51</v>
      </c>
      <c r="E4547" s="16" t="n">
        <v>1</v>
      </c>
      <c r="F4547" s="16" t="n">
        <v>2225</v>
      </c>
      <c r="G4547" s="16" t="n">
        <v>0.1</v>
      </c>
      <c r="H4547" s="16" t="s">
        <v>130</v>
      </c>
      <c r="I4547" s="16" t="s">
        <v>60</v>
      </c>
      <c r="J4547" s="16" t="n">
        <v>4</v>
      </c>
      <c r="K4547" s="16" t="n">
        <v>3</v>
      </c>
      <c r="L4547" s="16" t="s">
        <v>41</v>
      </c>
      <c r="M4547" s="16" t="str">
        <f aca="false">IF(COUNTIF($A$2:A4547,A4547)&gt;1,"DUPLICATE","")</f>
        <v/>
      </c>
    </row>
    <row r="4548" customFormat="false" ht="15" hidden="false" customHeight="false" outlineLevel="0" collapsed="false">
      <c r="A4548" s="16" t="s">
        <v>5918</v>
      </c>
      <c r="B4548" s="16" t="s">
        <v>5908</v>
      </c>
      <c r="C4548" s="16" t="s">
        <v>1651</v>
      </c>
      <c r="D4548" s="16" t="s">
        <v>216</v>
      </c>
      <c r="E4548" s="16" t="n">
        <v>1</v>
      </c>
      <c r="F4548" s="16" t="n">
        <v>865</v>
      </c>
      <c r="G4548" s="16" t="n">
        <v>0.2</v>
      </c>
      <c r="H4548" s="16" t="s">
        <v>545</v>
      </c>
      <c r="I4548" s="16" t="s">
        <v>47</v>
      </c>
      <c r="J4548" s="16" t="n">
        <v>3</v>
      </c>
      <c r="K4548" s="16" t="n">
        <v>5</v>
      </c>
      <c r="L4548" s="16" t="s">
        <v>41</v>
      </c>
      <c r="M4548" s="16" t="str">
        <f aca="false">IF(COUNTIF($A$2:A4548,A4548)&gt;1,"DUPLICATE","")</f>
        <v/>
      </c>
    </row>
    <row r="4549" customFormat="false" ht="15" hidden="false" customHeight="false" outlineLevel="0" collapsed="false">
      <c r="A4549" s="16" t="s">
        <v>5919</v>
      </c>
      <c r="B4549" s="16" t="s">
        <v>5908</v>
      </c>
      <c r="C4549" s="16" t="s">
        <v>807</v>
      </c>
      <c r="D4549" s="16" t="s">
        <v>165</v>
      </c>
      <c r="E4549" s="16" t="n">
        <v>1</v>
      </c>
      <c r="F4549" s="16" t="n">
        <v>878</v>
      </c>
      <c r="G4549" s="16" t="n">
        <v>0</v>
      </c>
      <c r="H4549" s="16" t="s">
        <v>67</v>
      </c>
      <c r="I4549" s="16" t="s">
        <v>40</v>
      </c>
      <c r="J4549" s="16" t="n">
        <v>4</v>
      </c>
      <c r="K4549" s="16" t="n">
        <v>4</v>
      </c>
      <c r="L4549" s="16" t="s">
        <v>41</v>
      </c>
      <c r="M4549" s="16" t="str">
        <f aca="false">IF(COUNTIF($A$2:A4549,A4549)&gt;1,"DUPLICATE","")</f>
        <v/>
      </c>
    </row>
    <row r="4550" customFormat="false" ht="15" hidden="false" customHeight="false" outlineLevel="0" collapsed="false">
      <c r="A4550" s="16" t="s">
        <v>5920</v>
      </c>
      <c r="B4550" s="16" t="s">
        <v>5908</v>
      </c>
      <c r="C4550" s="16" t="s">
        <v>1229</v>
      </c>
      <c r="D4550" s="16" t="s">
        <v>136</v>
      </c>
      <c r="E4550" s="16" t="n">
        <v>2</v>
      </c>
      <c r="F4550" s="16" t="n">
        <v>2292</v>
      </c>
      <c r="G4550" s="16" t="n">
        <v>0.05</v>
      </c>
      <c r="H4550" s="16" t="s">
        <v>70</v>
      </c>
      <c r="I4550" s="16" t="s">
        <v>60</v>
      </c>
      <c r="J4550" s="16" t="n">
        <v>4</v>
      </c>
      <c r="K4550" s="16" t="n">
        <v>3</v>
      </c>
      <c r="L4550" s="16" t="s">
        <v>57</v>
      </c>
      <c r="M4550" s="16" t="str">
        <f aca="false">IF(COUNTIF($A$2:A4550,A4550)&gt;1,"DUPLICATE","")</f>
        <v/>
      </c>
    </row>
    <row r="4551" customFormat="false" ht="15" hidden="false" customHeight="false" outlineLevel="0" collapsed="false">
      <c r="A4551" s="16" t="s">
        <v>5921</v>
      </c>
      <c r="B4551" s="16" t="s">
        <v>5908</v>
      </c>
      <c r="C4551" s="16" t="s">
        <v>2462</v>
      </c>
      <c r="D4551" s="16" t="s">
        <v>115</v>
      </c>
      <c r="E4551" s="16" t="n">
        <v>1</v>
      </c>
      <c r="F4551" s="16" t="n">
        <v>311</v>
      </c>
      <c r="G4551" s="16" t="n">
        <v>0</v>
      </c>
      <c r="H4551" s="16" t="s">
        <v>67</v>
      </c>
      <c r="I4551" s="16" t="s">
        <v>60</v>
      </c>
      <c r="J4551" s="16" t="n">
        <v>2</v>
      </c>
      <c r="K4551" s="16" t="n">
        <v>5</v>
      </c>
      <c r="L4551" s="16" t="s">
        <v>41</v>
      </c>
      <c r="M4551" s="16" t="str">
        <f aca="false">IF(COUNTIF($A$2:A4551,A4551)&gt;1,"DUPLICATE","")</f>
        <v/>
      </c>
    </row>
    <row r="4552" customFormat="false" ht="15" hidden="false" customHeight="false" outlineLevel="0" collapsed="false">
      <c r="A4552" s="16" t="s">
        <v>5922</v>
      </c>
      <c r="B4552" s="16" t="s">
        <v>5908</v>
      </c>
      <c r="C4552" s="16" t="s">
        <v>450</v>
      </c>
      <c r="D4552" s="16" t="s">
        <v>191</v>
      </c>
      <c r="E4552" s="16" t="n">
        <v>1</v>
      </c>
      <c r="F4552" s="16" t="n">
        <v>414</v>
      </c>
      <c r="G4552" s="16" t="n">
        <v>0</v>
      </c>
      <c r="H4552" s="16" t="s">
        <v>89</v>
      </c>
      <c r="I4552" s="16" t="s">
        <v>47</v>
      </c>
      <c r="J4552" s="16" t="n">
        <v>5</v>
      </c>
      <c r="K4552" s="16" t="n">
        <v>4</v>
      </c>
      <c r="L4552" s="16" t="s">
        <v>41</v>
      </c>
      <c r="M4552" s="16" t="str">
        <f aca="false">IF(COUNTIF($A$2:A4552,A4552)&gt;1,"DUPLICATE","")</f>
        <v/>
      </c>
    </row>
    <row r="4553" customFormat="false" ht="15" hidden="false" customHeight="false" outlineLevel="0" collapsed="false">
      <c r="A4553" s="16" t="s">
        <v>5923</v>
      </c>
      <c r="B4553" s="16" t="s">
        <v>5908</v>
      </c>
      <c r="C4553" s="16" t="s">
        <v>5425</v>
      </c>
      <c r="D4553" s="16" t="s">
        <v>80</v>
      </c>
      <c r="E4553" s="16" t="n">
        <v>1</v>
      </c>
      <c r="F4553" s="16" t="n">
        <v>1481</v>
      </c>
      <c r="G4553" s="16" t="n">
        <v>0.05</v>
      </c>
      <c r="H4553" s="16" t="s">
        <v>112</v>
      </c>
      <c r="I4553" s="16" t="s">
        <v>47</v>
      </c>
      <c r="J4553" s="16" t="n">
        <v>3</v>
      </c>
      <c r="K4553" s="16" t="n">
        <v>4</v>
      </c>
      <c r="L4553" s="16" t="s">
        <v>41</v>
      </c>
      <c r="M4553" s="16" t="str">
        <f aca="false">IF(COUNTIF($A$2:A4553,A4553)&gt;1,"DUPLICATE","")</f>
        <v/>
      </c>
    </row>
    <row r="4554" customFormat="false" ht="15" hidden="false" customHeight="false" outlineLevel="0" collapsed="false">
      <c r="A4554" s="16" t="s">
        <v>5924</v>
      </c>
      <c r="B4554" s="16" t="s">
        <v>5908</v>
      </c>
      <c r="C4554" s="16" t="s">
        <v>2064</v>
      </c>
      <c r="D4554" s="16" t="s">
        <v>51</v>
      </c>
      <c r="E4554" s="16" t="n">
        <v>2</v>
      </c>
      <c r="F4554" s="16" t="n">
        <v>2318</v>
      </c>
      <c r="G4554" s="16" t="n">
        <v>0</v>
      </c>
      <c r="H4554" s="16" t="s">
        <v>112</v>
      </c>
      <c r="I4554" s="16" t="s">
        <v>47</v>
      </c>
      <c r="J4554" s="16" t="n">
        <v>4</v>
      </c>
      <c r="K4554" s="16" t="n">
        <v>4</v>
      </c>
      <c r="L4554" s="16" t="s">
        <v>41</v>
      </c>
      <c r="M4554" s="16" t="str">
        <f aca="false">IF(COUNTIF($A$2:A4554,A4554)&gt;1,"DUPLICATE","")</f>
        <v/>
      </c>
    </row>
    <row r="4555" customFormat="false" ht="15" hidden="false" customHeight="false" outlineLevel="0" collapsed="false">
      <c r="A4555" s="16" t="s">
        <v>5925</v>
      </c>
      <c r="B4555" s="16" t="s">
        <v>5908</v>
      </c>
      <c r="C4555" s="16" t="s">
        <v>1936</v>
      </c>
      <c r="D4555" s="16" t="s">
        <v>105</v>
      </c>
      <c r="E4555" s="16" t="n">
        <v>2</v>
      </c>
      <c r="F4555" s="16" t="n">
        <v>414</v>
      </c>
      <c r="G4555" s="16" t="n">
        <v>0.05</v>
      </c>
      <c r="H4555" s="16" t="s">
        <v>130</v>
      </c>
      <c r="I4555" s="16" t="s">
        <v>60</v>
      </c>
      <c r="J4555" s="16" t="n">
        <v>3</v>
      </c>
      <c r="K4555" s="16" t="n">
        <v>5</v>
      </c>
      <c r="L4555" s="16" t="s">
        <v>41</v>
      </c>
      <c r="M4555" s="16" t="str">
        <f aca="false">IF(COUNTIF($A$2:A4555,A4555)&gt;1,"DUPLICATE","")</f>
        <v/>
      </c>
    </row>
    <row r="4556" customFormat="false" ht="15" hidden="false" customHeight="false" outlineLevel="0" collapsed="false">
      <c r="A4556" s="16" t="s">
        <v>5926</v>
      </c>
      <c r="B4556" s="16" t="s">
        <v>5908</v>
      </c>
      <c r="C4556" s="16" t="s">
        <v>1310</v>
      </c>
      <c r="D4556" s="16" t="s">
        <v>146</v>
      </c>
      <c r="E4556" s="16" t="n">
        <v>1</v>
      </c>
      <c r="F4556" s="16" t="n">
        <v>450</v>
      </c>
      <c r="G4556" s="16" t="n">
        <v>0</v>
      </c>
      <c r="H4556" s="16" t="s">
        <v>130</v>
      </c>
      <c r="I4556" s="16" t="s">
        <v>71</v>
      </c>
      <c r="J4556" s="16" t="n">
        <v>4</v>
      </c>
      <c r="K4556" s="16" t="n">
        <v>5</v>
      </c>
      <c r="L4556" s="16" t="s">
        <v>41</v>
      </c>
      <c r="M4556" s="16" t="str">
        <f aca="false">IF(COUNTIF($A$2:A4556,A4556)&gt;1,"DUPLICATE","")</f>
        <v/>
      </c>
    </row>
    <row r="4557" customFormat="false" ht="15" hidden="false" customHeight="false" outlineLevel="0" collapsed="false">
      <c r="A4557" s="16" t="s">
        <v>5927</v>
      </c>
      <c r="B4557" s="16" t="s">
        <v>5908</v>
      </c>
      <c r="C4557" s="16" t="s">
        <v>1453</v>
      </c>
      <c r="D4557" s="16" t="s">
        <v>211</v>
      </c>
      <c r="E4557" s="16" t="n">
        <v>1</v>
      </c>
      <c r="F4557" s="16" t="n">
        <v>1252</v>
      </c>
      <c r="G4557" s="16" t="n">
        <v>0</v>
      </c>
      <c r="H4557" s="16" t="s">
        <v>81</v>
      </c>
      <c r="I4557" s="16" t="s">
        <v>71</v>
      </c>
      <c r="J4557" s="16" t="n">
        <v>4</v>
      </c>
      <c r="K4557" s="16"/>
      <c r="L4557" s="16" t="s">
        <v>41</v>
      </c>
      <c r="M4557" s="16" t="str">
        <f aca="false">IF(COUNTIF($A$2:A4557,A4557)&gt;1,"DUPLICATE","")</f>
        <v/>
      </c>
    </row>
    <row r="4558" customFormat="false" ht="15" hidden="false" customHeight="false" outlineLevel="0" collapsed="false">
      <c r="A4558" s="16" t="s">
        <v>5928</v>
      </c>
      <c r="B4558" s="16" t="s">
        <v>5908</v>
      </c>
      <c r="C4558" s="16" t="s">
        <v>524</v>
      </c>
      <c r="D4558" s="16" t="s">
        <v>111</v>
      </c>
      <c r="E4558" s="16" t="n">
        <v>3</v>
      </c>
      <c r="F4558" s="16" t="n">
        <v>993</v>
      </c>
      <c r="G4558" s="16" t="n">
        <v>0</v>
      </c>
      <c r="H4558" s="16" t="s">
        <v>112</v>
      </c>
      <c r="I4558" s="16" t="s">
        <v>60</v>
      </c>
      <c r="J4558" s="16" t="n">
        <v>5</v>
      </c>
      <c r="K4558" s="16" t="n">
        <v>4</v>
      </c>
      <c r="L4558" s="16" t="s">
        <v>41</v>
      </c>
      <c r="M4558" s="16" t="str">
        <f aca="false">IF(COUNTIF($A$2:A4558,A4558)&gt;1,"DUPLICATE","")</f>
        <v/>
      </c>
    </row>
    <row r="4559" customFormat="false" ht="15" hidden="false" customHeight="false" outlineLevel="0" collapsed="false">
      <c r="A4559" s="16" t="s">
        <v>5929</v>
      </c>
      <c r="B4559" s="16" t="s">
        <v>5930</v>
      </c>
      <c r="C4559" s="16" t="s">
        <v>303</v>
      </c>
      <c r="D4559" s="16" t="s">
        <v>222</v>
      </c>
      <c r="E4559" s="16" t="n">
        <v>1</v>
      </c>
      <c r="F4559" s="16" t="n">
        <v>1935</v>
      </c>
      <c r="G4559" s="16" t="n">
        <v>0</v>
      </c>
      <c r="H4559" s="16" t="s">
        <v>161</v>
      </c>
      <c r="I4559" s="16" t="s">
        <v>47</v>
      </c>
      <c r="J4559" s="16" t="n">
        <v>5</v>
      </c>
      <c r="K4559" s="16" t="n">
        <v>3</v>
      </c>
      <c r="L4559" s="16" t="s">
        <v>57</v>
      </c>
      <c r="M4559" s="16" t="str">
        <f aca="false">IF(COUNTIF($A$2:A4559,A4559)&gt;1,"DUPLICATE","")</f>
        <v/>
      </c>
    </row>
    <row r="4560" customFormat="false" ht="15" hidden="false" customHeight="false" outlineLevel="0" collapsed="false">
      <c r="A4560" s="16" t="s">
        <v>5931</v>
      </c>
      <c r="B4560" s="16" t="s">
        <v>5930</v>
      </c>
      <c r="C4560" s="16" t="s">
        <v>821</v>
      </c>
      <c r="D4560" s="16" t="s">
        <v>105</v>
      </c>
      <c r="E4560" s="16" t="n">
        <v>1</v>
      </c>
      <c r="F4560" s="16" t="n">
        <v>401</v>
      </c>
      <c r="G4560" s="16" t="n">
        <v>0.1</v>
      </c>
      <c r="H4560" s="16" t="s">
        <v>67</v>
      </c>
      <c r="I4560" s="16" t="s">
        <v>60</v>
      </c>
      <c r="J4560" s="16" t="n">
        <v>3</v>
      </c>
      <c r="K4560" s="16" t="n">
        <v>4</v>
      </c>
      <c r="L4560" s="16" t="s">
        <v>41</v>
      </c>
      <c r="M4560" s="16" t="str">
        <f aca="false">IF(COUNTIF($A$2:A4560,A4560)&gt;1,"DUPLICATE","")</f>
        <v/>
      </c>
    </row>
    <row r="4561" customFormat="false" ht="15" hidden="false" customHeight="false" outlineLevel="0" collapsed="false">
      <c r="A4561" s="16" t="s">
        <v>5932</v>
      </c>
      <c r="B4561" s="16" t="s">
        <v>5930</v>
      </c>
      <c r="C4561" s="16" t="s">
        <v>993</v>
      </c>
      <c r="D4561" s="16" t="s">
        <v>259</v>
      </c>
      <c r="E4561" s="16" t="n">
        <v>2</v>
      </c>
      <c r="F4561" s="16" t="n">
        <v>503</v>
      </c>
      <c r="G4561" s="16" t="n">
        <v>0.1</v>
      </c>
      <c r="H4561" s="16" t="s">
        <v>39</v>
      </c>
      <c r="I4561" s="16" t="s">
        <v>71</v>
      </c>
      <c r="J4561" s="16" t="n">
        <v>3</v>
      </c>
      <c r="K4561" s="16" t="n">
        <v>5</v>
      </c>
      <c r="L4561" s="16" t="s">
        <v>41</v>
      </c>
      <c r="M4561" s="16" t="str">
        <f aca="false">IF(COUNTIF($A$2:A4561,A4561)&gt;1,"DUPLICATE","")</f>
        <v/>
      </c>
    </row>
    <row r="4562" customFormat="false" ht="15" hidden="false" customHeight="false" outlineLevel="0" collapsed="false">
      <c r="A4562" s="16" t="s">
        <v>5933</v>
      </c>
      <c r="B4562" s="16" t="s">
        <v>5930</v>
      </c>
      <c r="C4562" s="16" t="s">
        <v>2016</v>
      </c>
      <c r="D4562" s="16" t="s">
        <v>45</v>
      </c>
      <c r="E4562" s="16" t="n">
        <v>1</v>
      </c>
      <c r="F4562" s="16" t="n">
        <v>305</v>
      </c>
      <c r="G4562" s="16" t="n">
        <v>0</v>
      </c>
      <c r="H4562" s="16" t="s">
        <v>70</v>
      </c>
      <c r="I4562" s="16" t="s">
        <v>60</v>
      </c>
      <c r="J4562" s="16" t="n">
        <v>4</v>
      </c>
      <c r="K4562" s="16" t="n">
        <v>4</v>
      </c>
      <c r="L4562" s="16" t="s">
        <v>41</v>
      </c>
      <c r="M4562" s="16" t="str">
        <f aca="false">IF(COUNTIF($A$2:A4562,A4562)&gt;1,"DUPLICATE","")</f>
        <v/>
      </c>
    </row>
    <row r="4563" customFormat="false" ht="15" hidden="false" customHeight="false" outlineLevel="0" collapsed="false">
      <c r="A4563" s="16" t="s">
        <v>5934</v>
      </c>
      <c r="B4563" s="16" t="s">
        <v>5930</v>
      </c>
      <c r="C4563" s="16" t="s">
        <v>1672</v>
      </c>
      <c r="D4563" s="16" t="s">
        <v>51</v>
      </c>
      <c r="E4563" s="16" t="n">
        <v>2</v>
      </c>
      <c r="F4563" s="16" t="n">
        <v>2362</v>
      </c>
      <c r="G4563" s="16" t="n">
        <v>0.15</v>
      </c>
      <c r="H4563" s="16" t="s">
        <v>130</v>
      </c>
      <c r="I4563" s="16" t="s">
        <v>100</v>
      </c>
      <c r="J4563" s="16" t="n">
        <v>2</v>
      </c>
      <c r="K4563" s="16" t="n">
        <v>4</v>
      </c>
      <c r="L4563" s="16" t="s">
        <v>41</v>
      </c>
      <c r="M4563" s="16" t="str">
        <f aca="false">IF(COUNTIF($A$2:A4563,A4563)&gt;1,"DUPLICATE","")</f>
        <v/>
      </c>
    </row>
    <row r="4564" customFormat="false" ht="15" hidden="false" customHeight="false" outlineLevel="0" collapsed="false">
      <c r="A4564" s="16" t="s">
        <v>5935</v>
      </c>
      <c r="B4564" s="16" t="s">
        <v>5930</v>
      </c>
      <c r="C4564" s="16" t="s">
        <v>993</v>
      </c>
      <c r="D4564" s="16" t="s">
        <v>95</v>
      </c>
      <c r="E4564" s="16" t="n">
        <v>2</v>
      </c>
      <c r="F4564" s="16" t="n">
        <v>1469</v>
      </c>
      <c r="G4564" s="16" t="n">
        <v>0</v>
      </c>
      <c r="H4564" s="16" t="s">
        <v>39</v>
      </c>
      <c r="I4564" s="16" t="s">
        <v>60</v>
      </c>
      <c r="J4564" s="16" t="n">
        <v>3</v>
      </c>
      <c r="K4564" s="16" t="n">
        <v>5</v>
      </c>
      <c r="L4564" s="16" t="s">
        <v>41</v>
      </c>
      <c r="M4564" s="16" t="str">
        <f aca="false">IF(COUNTIF($A$2:A4564,A4564)&gt;1,"DUPLICATE","")</f>
        <v/>
      </c>
    </row>
    <row r="4565" customFormat="false" ht="15" hidden="false" customHeight="false" outlineLevel="0" collapsed="false">
      <c r="A4565" s="16" t="s">
        <v>5936</v>
      </c>
      <c r="B4565" s="16" t="s">
        <v>5930</v>
      </c>
      <c r="C4565" s="16" t="s">
        <v>296</v>
      </c>
      <c r="D4565" s="16" t="s">
        <v>80</v>
      </c>
      <c r="E4565" s="16" t="n">
        <v>5</v>
      </c>
      <c r="F4565" s="16" t="n">
        <v>1455</v>
      </c>
      <c r="G4565" s="16" t="n">
        <v>0.3</v>
      </c>
      <c r="H4565" s="16" t="s">
        <v>112</v>
      </c>
      <c r="I4565" s="16" t="s">
        <v>60</v>
      </c>
      <c r="J4565" s="16" t="n">
        <v>2</v>
      </c>
      <c r="K4565" s="16" t="n">
        <v>3</v>
      </c>
      <c r="L4565" s="16" t="s">
        <v>41</v>
      </c>
      <c r="M4565" s="16" t="str">
        <f aca="false">IF(COUNTIF($A$2:A4565,A4565)&gt;1,"DUPLICATE","")</f>
        <v/>
      </c>
    </row>
    <row r="4566" customFormat="false" ht="15" hidden="false" customHeight="false" outlineLevel="0" collapsed="false">
      <c r="A4566" s="16" t="s">
        <v>5937</v>
      </c>
      <c r="B4566" s="16" t="s">
        <v>5930</v>
      </c>
      <c r="C4566" s="16" t="s">
        <v>3941</v>
      </c>
      <c r="D4566" s="16" t="s">
        <v>216</v>
      </c>
      <c r="E4566" s="16" t="n">
        <v>2</v>
      </c>
      <c r="F4566" s="16" t="n">
        <v>862</v>
      </c>
      <c r="G4566" s="16" t="n">
        <v>0.1</v>
      </c>
      <c r="H4566" s="16" t="s">
        <v>81</v>
      </c>
      <c r="I4566" s="16" t="s">
        <v>60</v>
      </c>
      <c r="J4566" s="16" t="n">
        <v>3</v>
      </c>
      <c r="K4566" s="16" t="n">
        <v>4</v>
      </c>
      <c r="L4566" s="16" t="s">
        <v>41</v>
      </c>
      <c r="M4566" s="16" t="str">
        <f aca="false">IF(COUNTIF($A$2:A4566,A4566)&gt;1,"DUPLICATE","")</f>
        <v/>
      </c>
    </row>
    <row r="4567" customFormat="false" ht="15" hidden="false" customHeight="false" outlineLevel="0" collapsed="false">
      <c r="A4567" s="16" t="s">
        <v>5938</v>
      </c>
      <c r="B4567" s="16" t="s">
        <v>5930</v>
      </c>
      <c r="C4567" s="16" t="s">
        <v>720</v>
      </c>
      <c r="D4567" s="16" t="s">
        <v>88</v>
      </c>
      <c r="E4567" s="16" t="n">
        <v>2</v>
      </c>
      <c r="F4567" s="16" t="n">
        <v>2865</v>
      </c>
      <c r="G4567" s="16" t="n">
        <v>0</v>
      </c>
      <c r="H4567" s="16" t="s">
        <v>233</v>
      </c>
      <c r="I4567" s="16" t="s">
        <v>60</v>
      </c>
      <c r="J4567" s="16" t="n">
        <v>2</v>
      </c>
      <c r="K4567" s="16" t="n">
        <v>4</v>
      </c>
      <c r="L4567" s="16" t="s">
        <v>41</v>
      </c>
      <c r="M4567" s="16" t="str">
        <f aca="false">IF(COUNTIF($A$2:A4567,A4567)&gt;1,"DUPLICATE","")</f>
        <v/>
      </c>
    </row>
    <row r="4568" customFormat="false" ht="15" hidden="false" customHeight="false" outlineLevel="0" collapsed="false">
      <c r="A4568" s="16" t="s">
        <v>5939</v>
      </c>
      <c r="B4568" s="16" t="s">
        <v>5930</v>
      </c>
      <c r="C4568" s="16" t="s">
        <v>1352</v>
      </c>
      <c r="D4568" s="16" t="s">
        <v>45</v>
      </c>
      <c r="E4568" s="16" t="n">
        <v>4</v>
      </c>
      <c r="F4568" s="16" t="n">
        <v>289</v>
      </c>
      <c r="G4568" s="16" t="n">
        <v>0.2</v>
      </c>
      <c r="H4568" s="16" t="s">
        <v>130</v>
      </c>
      <c r="I4568" s="16" t="s">
        <v>60</v>
      </c>
      <c r="J4568" s="16" t="n">
        <v>6</v>
      </c>
      <c r="K4568" s="16" t="n">
        <v>5</v>
      </c>
      <c r="L4568" s="16" t="s">
        <v>41</v>
      </c>
      <c r="M4568" s="16" t="str">
        <f aca="false">IF(COUNTIF($A$2:A4568,A4568)&gt;1,"DUPLICATE","")</f>
        <v/>
      </c>
    </row>
    <row r="4569" customFormat="false" ht="15" hidden="false" customHeight="false" outlineLevel="0" collapsed="false">
      <c r="A4569" s="16" t="s">
        <v>5940</v>
      </c>
      <c r="B4569" s="16" t="s">
        <v>5930</v>
      </c>
      <c r="C4569" s="16" t="s">
        <v>2012</v>
      </c>
      <c r="D4569" s="16" t="s">
        <v>129</v>
      </c>
      <c r="E4569" s="16" t="n">
        <v>1</v>
      </c>
      <c r="F4569" s="16" t="n">
        <v>603</v>
      </c>
      <c r="G4569" s="16" t="n">
        <v>0</v>
      </c>
      <c r="H4569" s="16" t="s">
        <v>39</v>
      </c>
      <c r="I4569" s="16" t="s">
        <v>60</v>
      </c>
      <c r="J4569" s="16" t="n">
        <v>4</v>
      </c>
      <c r="K4569" s="16" t="n">
        <v>5</v>
      </c>
      <c r="L4569" s="16" t="s">
        <v>41</v>
      </c>
      <c r="M4569" s="16" t="str">
        <f aca="false">IF(COUNTIF($A$2:A4569,A4569)&gt;1,"DUPLICATE","")</f>
        <v/>
      </c>
    </row>
    <row r="4570" customFormat="false" ht="15" hidden="false" customHeight="false" outlineLevel="0" collapsed="false">
      <c r="A4570" s="16" t="s">
        <v>5941</v>
      </c>
      <c r="B4570" s="16" t="s">
        <v>5930</v>
      </c>
      <c r="C4570" s="16" t="s">
        <v>238</v>
      </c>
      <c r="D4570" s="16" t="s">
        <v>232</v>
      </c>
      <c r="E4570" s="16" t="n">
        <v>2</v>
      </c>
      <c r="F4570" s="16" t="n">
        <v>2046</v>
      </c>
      <c r="G4570" s="16" t="n">
        <v>0.3</v>
      </c>
      <c r="H4570" s="16" t="s">
        <v>70</v>
      </c>
      <c r="I4570" s="16" t="s">
        <v>60</v>
      </c>
      <c r="J4570" s="16" t="n">
        <v>5</v>
      </c>
      <c r="K4570" s="16"/>
      <c r="L4570" s="16" t="s">
        <v>41</v>
      </c>
      <c r="M4570" s="16" t="str">
        <f aca="false">IF(COUNTIF($A$2:A4570,A4570)&gt;1,"DUPLICATE","")</f>
        <v/>
      </c>
    </row>
    <row r="4571" customFormat="false" ht="15" hidden="false" customHeight="false" outlineLevel="0" collapsed="false">
      <c r="A4571" s="16" t="s">
        <v>5942</v>
      </c>
      <c r="B4571" s="16" t="s">
        <v>5930</v>
      </c>
      <c r="C4571" s="16" t="s">
        <v>1979</v>
      </c>
      <c r="D4571" s="16" t="s">
        <v>229</v>
      </c>
      <c r="E4571" s="16" t="n">
        <v>1</v>
      </c>
      <c r="F4571" s="16" t="n">
        <v>468</v>
      </c>
      <c r="G4571" s="16" t="n">
        <v>0.1</v>
      </c>
      <c r="H4571" s="16" t="s">
        <v>112</v>
      </c>
      <c r="I4571" s="16" t="s">
        <v>60</v>
      </c>
      <c r="J4571" s="16" t="n">
        <v>4</v>
      </c>
      <c r="K4571" s="16" t="n">
        <v>4</v>
      </c>
      <c r="L4571" s="16" t="s">
        <v>41</v>
      </c>
      <c r="M4571" s="16" t="str">
        <f aca="false">IF(COUNTIF($A$2:A4571,A4571)&gt;1,"DUPLICATE","")</f>
        <v/>
      </c>
    </row>
    <row r="4572" customFormat="false" ht="15" hidden="false" customHeight="false" outlineLevel="0" collapsed="false">
      <c r="A4572" s="16" t="s">
        <v>5943</v>
      </c>
      <c r="B4572" s="16" t="s">
        <v>5930</v>
      </c>
      <c r="C4572" s="16" t="s">
        <v>531</v>
      </c>
      <c r="D4572" s="16" t="s">
        <v>51</v>
      </c>
      <c r="E4572" s="16" t="n">
        <v>2</v>
      </c>
      <c r="F4572" s="16" t="n">
        <v>2203</v>
      </c>
      <c r="G4572" s="16" t="n">
        <v>0.05</v>
      </c>
      <c r="H4572" s="16" t="s">
        <v>46</v>
      </c>
      <c r="I4572" s="16" t="s">
        <v>71</v>
      </c>
      <c r="J4572" s="16" t="n">
        <v>3</v>
      </c>
      <c r="K4572" s="16" t="n">
        <v>4</v>
      </c>
      <c r="L4572" s="16" t="s">
        <v>41</v>
      </c>
      <c r="M4572" s="16" t="str">
        <f aca="false">IF(COUNTIF($A$2:A4572,A4572)&gt;1,"DUPLICATE","")</f>
        <v/>
      </c>
    </row>
    <row r="4573" customFormat="false" ht="15" hidden="false" customHeight="false" outlineLevel="0" collapsed="false">
      <c r="A4573" s="16" t="s">
        <v>5944</v>
      </c>
      <c r="B4573" s="16" t="s">
        <v>5930</v>
      </c>
      <c r="C4573" s="16" t="s">
        <v>235</v>
      </c>
      <c r="D4573" s="16" t="s">
        <v>219</v>
      </c>
      <c r="E4573" s="16" t="n">
        <v>1</v>
      </c>
      <c r="F4573" s="16" t="n">
        <v>1340</v>
      </c>
      <c r="G4573" s="16" t="n">
        <v>0.15</v>
      </c>
      <c r="H4573" s="16" t="s">
        <v>70</v>
      </c>
      <c r="I4573" s="16" t="s">
        <v>40</v>
      </c>
      <c r="J4573" s="16" t="n">
        <v>6</v>
      </c>
      <c r="K4573" s="16" t="n">
        <v>3</v>
      </c>
      <c r="L4573" s="16" t="s">
        <v>41</v>
      </c>
      <c r="M4573" s="16" t="str">
        <f aca="false">IF(COUNTIF($A$2:A4573,A4573)&gt;1,"DUPLICATE","")</f>
        <v/>
      </c>
    </row>
    <row r="4574" customFormat="false" ht="15" hidden="false" customHeight="false" outlineLevel="0" collapsed="false">
      <c r="A4574" s="16" t="s">
        <v>5945</v>
      </c>
      <c r="B4574" s="16" t="s">
        <v>5930</v>
      </c>
      <c r="C4574" s="16" t="s">
        <v>1453</v>
      </c>
      <c r="D4574" s="16" t="s">
        <v>254</v>
      </c>
      <c r="E4574" s="16" t="n">
        <v>3</v>
      </c>
      <c r="F4574" s="16" t="n">
        <v>1044</v>
      </c>
      <c r="G4574" s="16" t="n">
        <v>0.3</v>
      </c>
      <c r="H4574" s="16" t="s">
        <v>236</v>
      </c>
      <c r="I4574" s="16" t="s">
        <v>71</v>
      </c>
      <c r="J4574" s="16" t="n">
        <v>4</v>
      </c>
      <c r="K4574" s="16" t="n">
        <v>5</v>
      </c>
      <c r="L4574" s="16" t="s">
        <v>41</v>
      </c>
      <c r="M4574" s="16" t="str">
        <f aca="false">IF(COUNTIF($A$2:A4574,A4574)&gt;1,"DUPLICATE","")</f>
        <v/>
      </c>
    </row>
    <row r="4575" customFormat="false" ht="15" hidden="false" customHeight="false" outlineLevel="0" collapsed="false">
      <c r="A4575" s="16" t="s">
        <v>5946</v>
      </c>
      <c r="B4575" s="16" t="s">
        <v>5930</v>
      </c>
      <c r="C4575" s="16" t="s">
        <v>1389</v>
      </c>
      <c r="D4575" s="16" t="s">
        <v>139</v>
      </c>
      <c r="E4575" s="16" t="n">
        <v>3</v>
      </c>
      <c r="F4575" s="16" t="n">
        <v>348</v>
      </c>
      <c r="G4575" s="16" t="n">
        <v>0.15</v>
      </c>
      <c r="H4575" s="16" t="s">
        <v>89</v>
      </c>
      <c r="I4575" s="16" t="s">
        <v>60</v>
      </c>
      <c r="J4575" s="16" t="n">
        <v>3</v>
      </c>
      <c r="K4575" s="16" t="n">
        <v>4</v>
      </c>
      <c r="L4575" s="16" t="s">
        <v>41</v>
      </c>
      <c r="M4575" s="16" t="str">
        <f aca="false">IF(COUNTIF($A$2:A4575,A4575)&gt;1,"DUPLICATE","")</f>
        <v/>
      </c>
    </row>
    <row r="4576" customFormat="false" ht="15" hidden="false" customHeight="false" outlineLevel="0" collapsed="false">
      <c r="A4576" s="16" t="s">
        <v>5947</v>
      </c>
      <c r="B4576" s="16" t="s">
        <v>5930</v>
      </c>
      <c r="C4576" s="16" t="s">
        <v>4775</v>
      </c>
      <c r="D4576" s="16" t="s">
        <v>165</v>
      </c>
      <c r="E4576" s="16" t="n">
        <v>1</v>
      </c>
      <c r="F4576" s="16" t="n">
        <v>908</v>
      </c>
      <c r="G4576" s="16" t="n">
        <v>0.15</v>
      </c>
      <c r="H4576" s="16" t="s">
        <v>130</v>
      </c>
      <c r="I4576" s="16" t="s">
        <v>40</v>
      </c>
      <c r="J4576" s="16" t="n">
        <v>4</v>
      </c>
      <c r="K4576" s="16" t="n">
        <v>4</v>
      </c>
      <c r="L4576" s="16" t="s">
        <v>41</v>
      </c>
      <c r="M4576" s="16" t="str">
        <f aca="false">IF(COUNTIF($A$2:A4576,A4576)&gt;1,"DUPLICATE","")</f>
        <v/>
      </c>
    </row>
    <row r="4577" customFormat="false" ht="15" hidden="false" customHeight="false" outlineLevel="0" collapsed="false">
      <c r="A4577" s="16" t="s">
        <v>5948</v>
      </c>
      <c r="B4577" s="16" t="s">
        <v>5930</v>
      </c>
      <c r="C4577" s="16" t="s">
        <v>62</v>
      </c>
      <c r="D4577" s="16" t="s">
        <v>225</v>
      </c>
      <c r="E4577" s="16" t="n">
        <v>1</v>
      </c>
      <c r="F4577" s="16" t="n">
        <v>381</v>
      </c>
      <c r="G4577" s="16" t="n">
        <v>0.3</v>
      </c>
      <c r="H4577" s="16" t="s">
        <v>130</v>
      </c>
      <c r="I4577" s="16" t="s">
        <v>60</v>
      </c>
      <c r="J4577" s="16" t="n">
        <v>4</v>
      </c>
      <c r="K4577" s="16" t="n">
        <v>5</v>
      </c>
      <c r="L4577" s="16" t="s">
        <v>41</v>
      </c>
      <c r="M4577" s="16" t="str">
        <f aca="false">IF(COUNTIF($A$2:A4577,A4577)&gt;1,"DUPLICATE","")</f>
        <v/>
      </c>
    </row>
    <row r="4578" customFormat="false" ht="15" hidden="false" customHeight="false" outlineLevel="0" collapsed="false">
      <c r="A4578" s="16" t="s">
        <v>5949</v>
      </c>
      <c r="B4578" s="16" t="s">
        <v>5930</v>
      </c>
      <c r="C4578" s="16" t="s">
        <v>293</v>
      </c>
      <c r="D4578" s="16" t="s">
        <v>203</v>
      </c>
      <c r="E4578" s="16" t="n">
        <v>1</v>
      </c>
      <c r="F4578" s="16" t="n">
        <v>2441</v>
      </c>
      <c r="G4578" s="16" t="n">
        <v>0.3</v>
      </c>
      <c r="H4578" s="16" t="s">
        <v>67</v>
      </c>
      <c r="I4578" s="16" t="s">
        <v>60</v>
      </c>
      <c r="J4578" s="16" t="n">
        <v>3</v>
      </c>
      <c r="K4578" s="16" t="n">
        <v>5</v>
      </c>
      <c r="L4578" s="16" t="s">
        <v>41</v>
      </c>
      <c r="M4578" s="16" t="str">
        <f aca="false">IF(COUNTIF($A$2:A4578,A4578)&gt;1,"DUPLICATE","")</f>
        <v/>
      </c>
    </row>
    <row r="4579" customFormat="false" ht="15" hidden="false" customHeight="false" outlineLevel="0" collapsed="false">
      <c r="A4579" s="16" t="s">
        <v>5950</v>
      </c>
      <c r="B4579" s="16" t="s">
        <v>5930</v>
      </c>
      <c r="C4579" s="16" t="s">
        <v>3077</v>
      </c>
      <c r="D4579" s="16" t="s">
        <v>55</v>
      </c>
      <c r="E4579" s="16" t="n">
        <v>1</v>
      </c>
      <c r="F4579" s="16" t="n">
        <v>2043</v>
      </c>
      <c r="G4579" s="16" t="n">
        <v>0.05</v>
      </c>
      <c r="H4579" s="16" t="s">
        <v>112</v>
      </c>
      <c r="I4579" s="16" t="s">
        <v>40</v>
      </c>
      <c r="J4579" s="16" t="n">
        <v>5</v>
      </c>
      <c r="K4579" s="16" t="n">
        <v>4</v>
      </c>
      <c r="L4579" s="16" t="s">
        <v>174</v>
      </c>
      <c r="M4579" s="16" t="str">
        <f aca="false">IF(COUNTIF($A$2:A4579,A4579)&gt;1,"DUPLICATE","")</f>
        <v/>
      </c>
    </row>
    <row r="4580" customFormat="false" ht="15" hidden="false" customHeight="false" outlineLevel="0" collapsed="false">
      <c r="A4580" s="16" t="s">
        <v>5951</v>
      </c>
      <c r="B4580" s="16" t="s">
        <v>5930</v>
      </c>
      <c r="C4580" s="16" t="s">
        <v>4775</v>
      </c>
      <c r="D4580" s="16" t="s">
        <v>721</v>
      </c>
      <c r="E4580" s="16" t="n">
        <v>3</v>
      </c>
      <c r="F4580" s="16" t="n">
        <v>518</v>
      </c>
      <c r="G4580" s="16" t="n">
        <v>0.05</v>
      </c>
      <c r="H4580" s="16" t="s">
        <v>130</v>
      </c>
      <c r="I4580" s="16" t="s">
        <v>71</v>
      </c>
      <c r="J4580" s="16" t="n">
        <v>4</v>
      </c>
      <c r="K4580" s="16" t="n">
        <v>4</v>
      </c>
      <c r="L4580" s="16" t="s">
        <v>41</v>
      </c>
      <c r="M4580" s="16" t="str">
        <f aca="false">IF(COUNTIF($A$2:A4580,A4580)&gt;1,"DUPLICATE","")</f>
        <v/>
      </c>
    </row>
    <row r="4581" customFormat="false" ht="15" hidden="false" customHeight="false" outlineLevel="0" collapsed="false">
      <c r="A4581" s="16" t="s">
        <v>5952</v>
      </c>
      <c r="B4581" s="16" t="s">
        <v>5930</v>
      </c>
      <c r="C4581" s="16" t="s">
        <v>1857</v>
      </c>
      <c r="D4581" s="16" t="s">
        <v>262</v>
      </c>
      <c r="E4581" s="16" t="n">
        <v>1</v>
      </c>
      <c r="F4581" s="16" t="n">
        <v>770</v>
      </c>
      <c r="G4581" s="16" t="n">
        <v>0.1</v>
      </c>
      <c r="H4581" s="16" t="s">
        <v>39</v>
      </c>
      <c r="I4581" s="16" t="s">
        <v>71</v>
      </c>
      <c r="J4581" s="16" t="n">
        <v>3</v>
      </c>
      <c r="K4581" s="16" t="n">
        <v>4</v>
      </c>
      <c r="L4581" s="16" t="s">
        <v>57</v>
      </c>
      <c r="M4581" s="16" t="str">
        <f aca="false">IF(COUNTIF($A$2:A4581,A4581)&gt;1,"DUPLICATE","")</f>
        <v/>
      </c>
    </row>
    <row r="4582" customFormat="false" ht="15" hidden="false" customHeight="false" outlineLevel="0" collapsed="false">
      <c r="A4582" s="16" t="s">
        <v>5953</v>
      </c>
      <c r="B4582" s="16" t="s">
        <v>5954</v>
      </c>
      <c r="C4582" s="16" t="s">
        <v>314</v>
      </c>
      <c r="D4582" s="16" t="s">
        <v>393</v>
      </c>
      <c r="E4582" s="16" t="n">
        <v>3</v>
      </c>
      <c r="F4582" s="16" t="n">
        <v>493</v>
      </c>
      <c r="G4582" s="16" t="n">
        <v>0.1</v>
      </c>
      <c r="H4582" s="16" t="s">
        <v>112</v>
      </c>
      <c r="I4582" s="16" t="s">
        <v>60</v>
      </c>
      <c r="J4582" s="16" t="n">
        <v>5</v>
      </c>
      <c r="K4582" s="16" t="n">
        <v>5</v>
      </c>
      <c r="L4582" s="16" t="s">
        <v>41</v>
      </c>
      <c r="M4582" s="16" t="str">
        <f aca="false">IF(COUNTIF($A$2:A4582,A4582)&gt;1,"DUPLICATE","")</f>
        <v/>
      </c>
    </row>
    <row r="4583" customFormat="false" ht="15" hidden="false" customHeight="false" outlineLevel="0" collapsed="false">
      <c r="A4583" s="16" t="s">
        <v>5955</v>
      </c>
      <c r="B4583" s="16" t="s">
        <v>5954</v>
      </c>
      <c r="C4583" s="16" t="s">
        <v>1584</v>
      </c>
      <c r="D4583" s="16" t="s">
        <v>225</v>
      </c>
      <c r="E4583" s="16" t="n">
        <v>1</v>
      </c>
      <c r="F4583" s="16" t="n">
        <v>380</v>
      </c>
      <c r="G4583" s="16" t="n">
        <v>0.1</v>
      </c>
      <c r="H4583" s="16" t="s">
        <v>39</v>
      </c>
      <c r="I4583" s="16" t="s">
        <v>40</v>
      </c>
      <c r="J4583" s="16" t="n">
        <v>4</v>
      </c>
      <c r="K4583" s="16" t="n">
        <v>4</v>
      </c>
      <c r="L4583" s="16" t="s">
        <v>41</v>
      </c>
      <c r="M4583" s="16" t="str">
        <f aca="false">IF(COUNTIF($A$2:A4583,A4583)&gt;1,"DUPLICATE","")</f>
        <v/>
      </c>
    </row>
    <row r="4584" customFormat="false" ht="15" hidden="false" customHeight="false" outlineLevel="0" collapsed="false">
      <c r="A4584" s="16" t="s">
        <v>5956</v>
      </c>
      <c r="B4584" s="16" t="s">
        <v>5954</v>
      </c>
      <c r="C4584" s="16" t="s">
        <v>343</v>
      </c>
      <c r="D4584" s="16" t="s">
        <v>165</v>
      </c>
      <c r="E4584" s="16" t="n">
        <v>1</v>
      </c>
      <c r="F4584" s="16" t="n">
        <v>870</v>
      </c>
      <c r="G4584" s="16" t="n">
        <v>0</v>
      </c>
      <c r="H4584" s="16" t="s">
        <v>112</v>
      </c>
      <c r="I4584" s="16" t="s">
        <v>60</v>
      </c>
      <c r="J4584" s="16" t="n">
        <v>4</v>
      </c>
      <c r="K4584" s="16" t="n">
        <v>4</v>
      </c>
      <c r="L4584" s="16" t="s">
        <v>41</v>
      </c>
      <c r="M4584" s="16" t="str">
        <f aca="false">IF(COUNTIF($A$2:A4584,A4584)&gt;1,"DUPLICATE","")</f>
        <v/>
      </c>
    </row>
    <row r="4585" customFormat="false" ht="15" hidden="false" customHeight="false" outlineLevel="0" collapsed="false">
      <c r="A4585" s="16" t="s">
        <v>5957</v>
      </c>
      <c r="B4585" s="16" t="s">
        <v>5954</v>
      </c>
      <c r="C4585" s="16" t="s">
        <v>1276</v>
      </c>
      <c r="D4585" s="16" t="s">
        <v>451</v>
      </c>
      <c r="E4585" s="16" t="n">
        <v>2</v>
      </c>
      <c r="F4585" s="16" t="n">
        <v>1290</v>
      </c>
      <c r="G4585" s="16" t="n">
        <v>0.05</v>
      </c>
      <c r="H4585" s="16" t="s">
        <v>56</v>
      </c>
      <c r="I4585" s="16" t="s">
        <v>60</v>
      </c>
      <c r="J4585" s="16" t="n">
        <v>10</v>
      </c>
      <c r="K4585" s="16" t="n">
        <v>3</v>
      </c>
      <c r="L4585" s="16" t="s">
        <v>41</v>
      </c>
      <c r="M4585" s="16" t="str">
        <f aca="false">IF(COUNTIF($A$2:A4585,A4585)&gt;1,"DUPLICATE","")</f>
        <v/>
      </c>
    </row>
    <row r="4586" customFormat="false" ht="15" hidden="false" customHeight="false" outlineLevel="0" collapsed="false">
      <c r="A4586" s="16" t="s">
        <v>5958</v>
      </c>
      <c r="B4586" s="16" t="s">
        <v>5954</v>
      </c>
      <c r="C4586" s="16" t="s">
        <v>198</v>
      </c>
      <c r="D4586" s="16" t="s">
        <v>219</v>
      </c>
      <c r="E4586" s="16" t="n">
        <v>3</v>
      </c>
      <c r="F4586" s="16" t="n">
        <v>1357</v>
      </c>
      <c r="G4586" s="16" t="n">
        <v>0.05</v>
      </c>
      <c r="H4586" s="16" t="s">
        <v>130</v>
      </c>
      <c r="I4586" s="16" t="s">
        <v>60</v>
      </c>
      <c r="J4586" s="16" t="n">
        <v>6</v>
      </c>
      <c r="K4586" s="16" t="n">
        <v>3</v>
      </c>
      <c r="L4586" s="16" t="s">
        <v>41</v>
      </c>
      <c r="M4586" s="16" t="str">
        <f aca="false">IF(COUNTIF($A$2:A4586,A4586)&gt;1,"DUPLICATE","")</f>
        <v/>
      </c>
    </row>
    <row r="4587" customFormat="false" ht="15" hidden="false" customHeight="false" outlineLevel="0" collapsed="false">
      <c r="A4587" s="16" t="s">
        <v>5959</v>
      </c>
      <c r="B4587" s="16" t="s">
        <v>5954</v>
      </c>
      <c r="C4587" s="16" t="s">
        <v>760</v>
      </c>
      <c r="D4587" s="16" t="s">
        <v>300</v>
      </c>
      <c r="E4587" s="16" t="n">
        <v>2</v>
      </c>
      <c r="F4587" s="16" t="n">
        <v>2532</v>
      </c>
      <c r="G4587" s="16" t="n">
        <v>0.2</v>
      </c>
      <c r="H4587" s="16" t="s">
        <v>67</v>
      </c>
      <c r="I4587" s="16" t="s">
        <v>60</v>
      </c>
      <c r="J4587" s="16" t="n">
        <v>3</v>
      </c>
      <c r="K4587" s="16" t="n">
        <v>5</v>
      </c>
      <c r="L4587" s="16" t="s">
        <v>41</v>
      </c>
      <c r="M4587" s="16" t="str">
        <f aca="false">IF(COUNTIF($A$2:A4587,A4587)&gt;1,"DUPLICATE","")</f>
        <v/>
      </c>
    </row>
    <row r="4588" customFormat="false" ht="15" hidden="false" customHeight="false" outlineLevel="0" collapsed="false">
      <c r="A4588" s="16" t="s">
        <v>5960</v>
      </c>
      <c r="B4588" s="16" t="s">
        <v>5954</v>
      </c>
      <c r="C4588" s="16" t="s">
        <v>549</v>
      </c>
      <c r="D4588" s="16" t="s">
        <v>254</v>
      </c>
      <c r="E4588" s="16" t="n">
        <v>1</v>
      </c>
      <c r="F4588" s="16" t="n">
        <v>995</v>
      </c>
      <c r="G4588" s="16" t="n">
        <v>0.1</v>
      </c>
      <c r="H4588" s="16" t="s">
        <v>39</v>
      </c>
      <c r="I4588" s="16" t="s">
        <v>71</v>
      </c>
      <c r="J4588" s="16" t="n">
        <v>4</v>
      </c>
      <c r="K4588" s="16" t="n">
        <v>4</v>
      </c>
      <c r="L4588" s="16" t="s">
        <v>41</v>
      </c>
      <c r="M4588" s="16" t="str">
        <f aca="false">IF(COUNTIF($A$2:A4588,A4588)&gt;1,"DUPLICATE","")</f>
        <v/>
      </c>
    </row>
    <row r="4589" customFormat="false" ht="15" hidden="false" customHeight="false" outlineLevel="0" collapsed="false">
      <c r="A4589" s="16" t="s">
        <v>5961</v>
      </c>
      <c r="B4589" s="16" t="s">
        <v>5954</v>
      </c>
      <c r="C4589" s="16" t="s">
        <v>750</v>
      </c>
      <c r="D4589" s="16" t="s">
        <v>63</v>
      </c>
      <c r="E4589" s="16" t="n">
        <v>1</v>
      </c>
      <c r="F4589" s="16" t="n">
        <v>1465</v>
      </c>
      <c r="G4589" s="16" t="n">
        <v>0.1</v>
      </c>
      <c r="H4589" s="16" t="s">
        <v>112</v>
      </c>
      <c r="I4589" s="16" t="s">
        <v>71</v>
      </c>
      <c r="J4589" s="16" t="n">
        <v>2</v>
      </c>
      <c r="K4589" s="16" t="n">
        <v>4</v>
      </c>
      <c r="L4589" s="16" t="s">
        <v>41</v>
      </c>
      <c r="M4589" s="16" t="str">
        <f aca="false">IF(COUNTIF($A$2:A4589,A4589)&gt;1,"DUPLICATE","")</f>
        <v/>
      </c>
    </row>
    <row r="4590" customFormat="false" ht="15" hidden="false" customHeight="false" outlineLevel="0" collapsed="false">
      <c r="A4590" s="16" t="s">
        <v>5962</v>
      </c>
      <c r="B4590" s="16" t="s">
        <v>5954</v>
      </c>
      <c r="C4590" s="16" t="s">
        <v>156</v>
      </c>
      <c r="D4590" s="16" t="s">
        <v>232</v>
      </c>
      <c r="E4590" s="16" t="n">
        <v>1</v>
      </c>
      <c r="F4590" s="16" t="n">
        <v>1925</v>
      </c>
      <c r="G4590" s="16" t="n">
        <v>0.05</v>
      </c>
      <c r="H4590" s="16" t="s">
        <v>112</v>
      </c>
      <c r="I4590" s="16" t="s">
        <v>71</v>
      </c>
      <c r="J4590" s="16" t="n">
        <v>2</v>
      </c>
      <c r="K4590" s="16" t="n">
        <v>4</v>
      </c>
      <c r="L4590" s="16" t="s">
        <v>41</v>
      </c>
      <c r="M4590" s="16" t="str">
        <f aca="false">IF(COUNTIF($A$2:A4590,A4590)&gt;1,"DUPLICATE","")</f>
        <v/>
      </c>
    </row>
    <row r="4591" customFormat="false" ht="15" hidden="false" customHeight="false" outlineLevel="0" collapsed="false">
      <c r="A4591" s="16" t="s">
        <v>5963</v>
      </c>
      <c r="B4591" s="16" t="s">
        <v>5954</v>
      </c>
      <c r="C4591" s="16" t="s">
        <v>159</v>
      </c>
      <c r="D4591" s="16" t="s">
        <v>165</v>
      </c>
      <c r="E4591" s="16" t="n">
        <v>1</v>
      </c>
      <c r="F4591" s="16" t="n">
        <v>883</v>
      </c>
      <c r="G4591" s="16" t="n">
        <v>0.1</v>
      </c>
      <c r="H4591" s="16" t="s">
        <v>81</v>
      </c>
      <c r="I4591" s="16" t="s">
        <v>71</v>
      </c>
      <c r="J4591" s="16" t="n">
        <v>4</v>
      </c>
      <c r="K4591" s="16" t="n">
        <v>4</v>
      </c>
      <c r="L4591" s="16" t="s">
        <v>41</v>
      </c>
      <c r="M4591" s="16" t="str">
        <f aca="false">IF(COUNTIF($A$2:A4591,A4591)&gt;1,"DUPLICATE","")</f>
        <v/>
      </c>
    </row>
    <row r="4592" customFormat="false" ht="15" hidden="false" customHeight="false" outlineLevel="0" collapsed="false">
      <c r="A4592" s="16" t="s">
        <v>5964</v>
      </c>
      <c r="B4592" s="16" t="s">
        <v>5954</v>
      </c>
      <c r="C4592" s="16" t="s">
        <v>500</v>
      </c>
      <c r="D4592" s="16" t="s">
        <v>74</v>
      </c>
      <c r="E4592" s="16" t="n">
        <v>2</v>
      </c>
      <c r="F4592" s="16" t="n">
        <v>18481</v>
      </c>
      <c r="G4592" s="16" t="n">
        <v>0.3</v>
      </c>
      <c r="H4592" s="16" t="s">
        <v>130</v>
      </c>
      <c r="I4592" s="16" t="s">
        <v>60</v>
      </c>
      <c r="J4592" s="16" t="n">
        <v>2</v>
      </c>
      <c r="K4592" s="16" t="n">
        <v>3</v>
      </c>
      <c r="L4592" s="16" t="s">
        <v>41</v>
      </c>
      <c r="M4592" s="16" t="str">
        <f aca="false">IF(COUNTIF($A$2:A4592,A4592)&gt;1,"DUPLICATE","")</f>
        <v/>
      </c>
    </row>
    <row r="4593" customFormat="false" ht="15" hidden="false" customHeight="false" outlineLevel="0" collapsed="false">
      <c r="A4593" s="16" t="s">
        <v>5965</v>
      </c>
      <c r="B4593" s="16" t="s">
        <v>5954</v>
      </c>
      <c r="C4593" s="16" t="s">
        <v>923</v>
      </c>
      <c r="D4593" s="16" t="s">
        <v>157</v>
      </c>
      <c r="E4593" s="16" t="n">
        <v>2</v>
      </c>
      <c r="F4593" s="16" t="n">
        <v>1096</v>
      </c>
      <c r="G4593" s="16" t="n">
        <v>0.05</v>
      </c>
      <c r="H4593" s="16" t="s">
        <v>130</v>
      </c>
      <c r="I4593" s="16" t="s">
        <v>71</v>
      </c>
      <c r="J4593" s="16" t="n">
        <v>3</v>
      </c>
      <c r="K4593" s="16" t="n">
        <v>5</v>
      </c>
      <c r="L4593" s="16" t="s">
        <v>41</v>
      </c>
      <c r="M4593" s="16" t="str">
        <f aca="false">IF(COUNTIF($A$2:A4593,A4593)&gt;1,"DUPLICATE","")</f>
        <v/>
      </c>
    </row>
    <row r="4594" customFormat="false" ht="15" hidden="false" customHeight="false" outlineLevel="0" collapsed="false">
      <c r="A4594" s="16" t="s">
        <v>5966</v>
      </c>
      <c r="B4594" s="16" t="s">
        <v>5954</v>
      </c>
      <c r="C4594" s="16" t="s">
        <v>2520</v>
      </c>
      <c r="D4594" s="16" t="s">
        <v>99</v>
      </c>
      <c r="E4594" s="16" t="n">
        <v>1</v>
      </c>
      <c r="F4594" s="16" t="n">
        <v>733</v>
      </c>
      <c r="G4594" s="16" t="n">
        <v>0.1</v>
      </c>
      <c r="H4594" s="16" t="s">
        <v>112</v>
      </c>
      <c r="I4594" s="16" t="s">
        <v>60</v>
      </c>
      <c r="J4594" s="16" t="n">
        <v>2</v>
      </c>
      <c r="K4594" s="16" t="n">
        <v>5</v>
      </c>
      <c r="L4594" s="16" t="s">
        <v>41</v>
      </c>
      <c r="M4594" s="16" t="str">
        <f aca="false">IF(COUNTIF($A$2:A4594,A4594)&gt;1,"DUPLICATE","")</f>
        <v/>
      </c>
    </row>
    <row r="4595" customFormat="false" ht="15" hidden="false" customHeight="false" outlineLevel="0" collapsed="false">
      <c r="A4595" s="16" t="s">
        <v>5967</v>
      </c>
      <c r="B4595" s="16" t="s">
        <v>5954</v>
      </c>
      <c r="C4595" s="16" t="s">
        <v>3415</v>
      </c>
      <c r="D4595" s="16" t="s">
        <v>412</v>
      </c>
      <c r="E4595" s="16" t="n">
        <v>1</v>
      </c>
      <c r="F4595" s="16" t="n">
        <v>954</v>
      </c>
      <c r="G4595" s="16" t="n">
        <v>0.1</v>
      </c>
      <c r="H4595" s="16" t="s">
        <v>130</v>
      </c>
      <c r="I4595" s="16" t="s">
        <v>40</v>
      </c>
      <c r="J4595" s="16" t="n">
        <v>2</v>
      </c>
      <c r="K4595" s="16" t="n">
        <v>4</v>
      </c>
      <c r="L4595" s="16" t="s">
        <v>41</v>
      </c>
      <c r="M4595" s="16" t="str">
        <f aca="false">IF(COUNTIF($A$2:A4595,A4595)&gt;1,"DUPLICATE","")</f>
        <v/>
      </c>
    </row>
    <row r="4596" customFormat="false" ht="15" hidden="false" customHeight="false" outlineLevel="0" collapsed="false">
      <c r="A4596" s="16" t="s">
        <v>5967</v>
      </c>
      <c r="B4596" s="16" t="s">
        <v>5954</v>
      </c>
      <c r="C4596" s="16" t="s">
        <v>3415</v>
      </c>
      <c r="D4596" s="16" t="s">
        <v>412</v>
      </c>
      <c r="E4596" s="16" t="n">
        <v>1</v>
      </c>
      <c r="F4596" s="16" t="n">
        <v>954</v>
      </c>
      <c r="G4596" s="16" t="n">
        <v>0.1</v>
      </c>
      <c r="H4596" s="16" t="s">
        <v>130</v>
      </c>
      <c r="I4596" s="16" t="s">
        <v>40</v>
      </c>
      <c r="J4596" s="16" t="n">
        <v>2</v>
      </c>
      <c r="K4596" s="16" t="n">
        <v>4</v>
      </c>
      <c r="L4596" s="16" t="s">
        <v>41</v>
      </c>
      <c r="M4596" s="16" t="str">
        <f aca="false">IF(COUNTIF($A$2:A4596,A4596)&gt;1,"DUPLICATE","")</f>
        <v>DUPLICATE</v>
      </c>
    </row>
    <row r="4597" customFormat="false" ht="15" hidden="false" customHeight="false" outlineLevel="0" collapsed="false">
      <c r="A4597" s="16" t="s">
        <v>5968</v>
      </c>
      <c r="B4597" s="16" t="s">
        <v>5954</v>
      </c>
      <c r="C4597" s="16" t="s">
        <v>5552</v>
      </c>
      <c r="D4597" s="16" t="s">
        <v>165</v>
      </c>
      <c r="E4597" s="16" t="n">
        <v>1</v>
      </c>
      <c r="F4597" s="16" t="n">
        <v>887</v>
      </c>
      <c r="G4597" s="16" t="n">
        <v>0</v>
      </c>
      <c r="H4597" s="16" t="s">
        <v>39</v>
      </c>
      <c r="I4597" s="16" t="s">
        <v>100</v>
      </c>
      <c r="J4597" s="16" t="n">
        <v>3</v>
      </c>
      <c r="K4597" s="16" t="n">
        <v>4</v>
      </c>
      <c r="L4597" s="16" t="s">
        <v>41</v>
      </c>
      <c r="M4597" s="16" t="str">
        <f aca="false">IF(COUNTIF($A$2:A4597,A4597)&gt;1,"DUPLICATE","")</f>
        <v/>
      </c>
    </row>
    <row r="4598" customFormat="false" ht="15" hidden="false" customHeight="false" outlineLevel="0" collapsed="false">
      <c r="A4598" s="16" t="s">
        <v>5969</v>
      </c>
      <c r="B4598" s="16" t="s">
        <v>5954</v>
      </c>
      <c r="C4598" s="16" t="s">
        <v>141</v>
      </c>
      <c r="D4598" s="16" t="s">
        <v>146</v>
      </c>
      <c r="E4598" s="16" t="n">
        <v>2</v>
      </c>
      <c r="F4598" s="16" t="n">
        <v>458</v>
      </c>
      <c r="G4598" s="16" t="n">
        <v>0.1</v>
      </c>
      <c r="H4598" s="16" t="s">
        <v>46</v>
      </c>
      <c r="I4598" s="16" t="s">
        <v>71</v>
      </c>
      <c r="J4598" s="16" t="n">
        <v>3</v>
      </c>
      <c r="K4598" s="16" t="n">
        <v>4</v>
      </c>
      <c r="L4598" s="16" t="s">
        <v>41</v>
      </c>
      <c r="M4598" s="16" t="str">
        <f aca="false">IF(COUNTIF($A$2:A4598,A4598)&gt;1,"DUPLICATE","")</f>
        <v/>
      </c>
    </row>
    <row r="4599" customFormat="false" ht="15" hidden="false" customHeight="false" outlineLevel="0" collapsed="false">
      <c r="A4599" s="16" t="s">
        <v>5970</v>
      </c>
      <c r="B4599" s="16" t="s">
        <v>5954</v>
      </c>
      <c r="C4599" s="16" t="s">
        <v>328</v>
      </c>
      <c r="D4599" s="16" t="s">
        <v>55</v>
      </c>
      <c r="E4599" s="16" t="n">
        <v>1</v>
      </c>
      <c r="F4599" s="16" t="n">
        <v>1982</v>
      </c>
      <c r="G4599" s="16" t="n">
        <v>0.15</v>
      </c>
      <c r="H4599" s="16" t="s">
        <v>208</v>
      </c>
      <c r="I4599" s="16" t="s">
        <v>40</v>
      </c>
      <c r="J4599" s="16" t="n">
        <v>5</v>
      </c>
      <c r="K4599" s="16" t="n">
        <v>4</v>
      </c>
      <c r="L4599" s="16" t="s">
        <v>41</v>
      </c>
      <c r="M4599" s="16" t="str">
        <f aca="false">IF(COUNTIF($A$2:A4599,A4599)&gt;1,"DUPLICATE","")</f>
        <v/>
      </c>
    </row>
    <row r="4600" customFormat="false" ht="15" hidden="false" customHeight="false" outlineLevel="0" collapsed="false">
      <c r="A4600" s="16" t="s">
        <v>5971</v>
      </c>
      <c r="B4600" s="16" t="s">
        <v>5954</v>
      </c>
      <c r="C4600" s="16" t="s">
        <v>823</v>
      </c>
      <c r="D4600" s="16" t="s">
        <v>165</v>
      </c>
      <c r="E4600" s="16" t="n">
        <v>2</v>
      </c>
      <c r="F4600" s="16" t="n">
        <v>899</v>
      </c>
      <c r="G4600" s="16" t="n">
        <v>0</v>
      </c>
      <c r="H4600" s="16" t="s">
        <v>112</v>
      </c>
      <c r="I4600" s="16" t="s">
        <v>60</v>
      </c>
      <c r="J4600" s="16" t="n">
        <v>2</v>
      </c>
      <c r="K4600" s="16" t="n">
        <v>5</v>
      </c>
      <c r="L4600" s="16" t="s">
        <v>41</v>
      </c>
      <c r="M4600" s="16" t="str">
        <f aca="false">IF(COUNTIF($A$2:A4600,A4600)&gt;1,"DUPLICATE","")</f>
        <v/>
      </c>
    </row>
    <row r="4601" customFormat="false" ht="15" hidden="false" customHeight="false" outlineLevel="0" collapsed="false">
      <c r="A4601" s="16" t="s">
        <v>5972</v>
      </c>
      <c r="B4601" s="16" t="s">
        <v>5954</v>
      </c>
      <c r="C4601" s="16" t="s">
        <v>1807</v>
      </c>
      <c r="D4601" s="16" t="s">
        <v>232</v>
      </c>
      <c r="E4601" s="16" t="n">
        <v>2</v>
      </c>
      <c r="F4601" s="16" t="n">
        <v>1933</v>
      </c>
      <c r="G4601" s="16" t="n">
        <v>0.3</v>
      </c>
      <c r="H4601" s="16" t="s">
        <v>56</v>
      </c>
      <c r="I4601" s="16" t="s">
        <v>40</v>
      </c>
      <c r="J4601" s="16" t="n">
        <v>5</v>
      </c>
      <c r="K4601" s="16" t="n">
        <v>4</v>
      </c>
      <c r="L4601" s="16" t="s">
        <v>41</v>
      </c>
      <c r="M4601" s="16" t="str">
        <f aca="false">IF(COUNTIF($A$2:A4601,A4601)&gt;1,"DUPLICATE","")</f>
        <v/>
      </c>
    </row>
    <row r="4602" customFormat="false" ht="15" hidden="false" customHeight="false" outlineLevel="0" collapsed="false">
      <c r="A4602" s="16" t="s">
        <v>5973</v>
      </c>
      <c r="B4602" s="16" t="s">
        <v>5954</v>
      </c>
      <c r="C4602" s="16" t="s">
        <v>1436</v>
      </c>
      <c r="D4602" s="16" t="s">
        <v>55</v>
      </c>
      <c r="E4602" s="16" t="n">
        <v>3</v>
      </c>
      <c r="F4602" s="16" t="n">
        <v>2020</v>
      </c>
      <c r="G4602" s="16" t="n">
        <v>0.3</v>
      </c>
      <c r="H4602" s="16" t="s">
        <v>208</v>
      </c>
      <c r="I4602" s="16" t="s">
        <v>60</v>
      </c>
      <c r="J4602" s="16" t="n">
        <v>5</v>
      </c>
      <c r="K4602" s="16"/>
      <c r="L4602" s="16" t="s">
        <v>41</v>
      </c>
      <c r="M4602" s="16" t="str">
        <f aca="false">IF(COUNTIF($A$2:A4602,A4602)&gt;1,"DUPLICATE","")</f>
        <v/>
      </c>
    </row>
    <row r="4603" customFormat="false" ht="15" hidden="false" customHeight="false" outlineLevel="0" collapsed="false">
      <c r="A4603" s="16" t="s">
        <v>5973</v>
      </c>
      <c r="B4603" s="16" t="s">
        <v>5954</v>
      </c>
      <c r="C4603" s="16" t="s">
        <v>1436</v>
      </c>
      <c r="D4603" s="16" t="s">
        <v>55</v>
      </c>
      <c r="E4603" s="16" t="n">
        <v>3</v>
      </c>
      <c r="F4603" s="16" t="n">
        <v>2020</v>
      </c>
      <c r="G4603" s="16" t="n">
        <v>0.3</v>
      </c>
      <c r="H4603" s="16" t="s">
        <v>208</v>
      </c>
      <c r="I4603" s="16" t="s">
        <v>60</v>
      </c>
      <c r="J4603" s="16" t="n">
        <v>5</v>
      </c>
      <c r="K4603" s="16"/>
      <c r="L4603" s="16" t="s">
        <v>41</v>
      </c>
      <c r="M4603" s="16" t="str">
        <f aca="false">IF(COUNTIF($A$2:A4603,A4603)&gt;1,"DUPLICATE","")</f>
        <v>DUPLICATE</v>
      </c>
    </row>
    <row r="4604" customFormat="false" ht="15" hidden="false" customHeight="false" outlineLevel="0" collapsed="false">
      <c r="A4604" s="16" t="s">
        <v>5974</v>
      </c>
      <c r="B4604" s="16" t="s">
        <v>5954</v>
      </c>
      <c r="C4604" s="16" t="s">
        <v>1744</v>
      </c>
      <c r="D4604" s="16" t="s">
        <v>149</v>
      </c>
      <c r="E4604" s="16" t="n">
        <v>2</v>
      </c>
      <c r="F4604" s="16" t="n">
        <v>1546</v>
      </c>
      <c r="G4604" s="16" t="n">
        <v>0.15</v>
      </c>
      <c r="H4604" s="16" t="s">
        <v>67</v>
      </c>
      <c r="I4604" s="16" t="s">
        <v>60</v>
      </c>
      <c r="J4604" s="16" t="n">
        <v>3</v>
      </c>
      <c r="K4604" s="16" t="n">
        <v>5</v>
      </c>
      <c r="L4604" s="16" t="s">
        <v>41</v>
      </c>
      <c r="M4604" s="16" t="str">
        <f aca="false">IF(COUNTIF($A$2:A4604,A4604)&gt;1,"DUPLICATE","")</f>
        <v/>
      </c>
    </row>
    <row r="4605" customFormat="false" ht="15" hidden="false" customHeight="false" outlineLevel="0" collapsed="false">
      <c r="A4605" s="16" t="s">
        <v>5975</v>
      </c>
      <c r="B4605" s="16" t="s">
        <v>5954</v>
      </c>
      <c r="C4605" s="16" t="s">
        <v>2664</v>
      </c>
      <c r="D4605" s="16" t="s">
        <v>108</v>
      </c>
      <c r="E4605" s="16" t="n">
        <v>2</v>
      </c>
      <c r="F4605" s="16" t="n">
        <v>3520</v>
      </c>
      <c r="G4605" s="16" t="n">
        <v>0.2</v>
      </c>
      <c r="H4605" s="16" t="s">
        <v>56</v>
      </c>
      <c r="I4605" s="16" t="s">
        <v>47</v>
      </c>
      <c r="J4605" s="16" t="n">
        <v>7</v>
      </c>
      <c r="K4605" s="16" t="n">
        <v>4</v>
      </c>
      <c r="L4605" s="16" t="s">
        <v>41</v>
      </c>
      <c r="M4605" s="16" t="str">
        <f aca="false">IF(COUNTIF($A$2:A4605,A4605)&gt;1,"DUPLICATE","")</f>
        <v/>
      </c>
    </row>
    <row r="4606" customFormat="false" ht="15" hidden="false" customHeight="false" outlineLevel="0" collapsed="false">
      <c r="A4606" s="16" t="s">
        <v>5976</v>
      </c>
      <c r="B4606" s="16" t="s">
        <v>5977</v>
      </c>
      <c r="C4606" s="16" t="s">
        <v>529</v>
      </c>
      <c r="D4606" s="16" t="s">
        <v>211</v>
      </c>
      <c r="E4606" s="16" t="n">
        <v>1</v>
      </c>
      <c r="F4606" s="16" t="n">
        <v>1259</v>
      </c>
      <c r="G4606" s="16" t="n">
        <v>0</v>
      </c>
      <c r="H4606" s="16" t="s">
        <v>81</v>
      </c>
      <c r="I4606" s="16" t="s">
        <v>47</v>
      </c>
      <c r="J4606" s="16" t="n">
        <v>5</v>
      </c>
      <c r="K4606" s="16" t="n">
        <v>4</v>
      </c>
      <c r="L4606" s="16" t="s">
        <v>41</v>
      </c>
      <c r="M4606" s="16" t="str">
        <f aca="false">IF(COUNTIF($A$2:A4606,A4606)&gt;1,"DUPLICATE","")</f>
        <v/>
      </c>
    </row>
    <row r="4607" customFormat="false" ht="15" hidden="false" customHeight="false" outlineLevel="0" collapsed="false">
      <c r="A4607" s="16" t="s">
        <v>5978</v>
      </c>
      <c r="B4607" s="16" t="s">
        <v>5977</v>
      </c>
      <c r="C4607" s="16" t="s">
        <v>437</v>
      </c>
      <c r="D4607" s="16" t="s">
        <v>38</v>
      </c>
      <c r="E4607" s="16" t="n">
        <v>3</v>
      </c>
      <c r="F4607" s="16" t="n">
        <v>339</v>
      </c>
      <c r="G4607" s="16" t="n">
        <v>0.1</v>
      </c>
      <c r="H4607" s="16" t="s">
        <v>56</v>
      </c>
      <c r="I4607" s="16" t="s">
        <v>71</v>
      </c>
      <c r="J4607" s="16" t="n">
        <v>5</v>
      </c>
      <c r="K4607" s="16" t="n">
        <v>5</v>
      </c>
      <c r="L4607" s="16" t="s">
        <v>41</v>
      </c>
      <c r="M4607" s="16" t="str">
        <f aca="false">IF(COUNTIF($A$2:A4607,A4607)&gt;1,"DUPLICATE","")</f>
        <v/>
      </c>
    </row>
    <row r="4608" customFormat="false" ht="15" hidden="false" customHeight="false" outlineLevel="0" collapsed="false">
      <c r="A4608" s="16" t="s">
        <v>5979</v>
      </c>
      <c r="B4608" s="16" t="s">
        <v>5977</v>
      </c>
      <c r="C4608" s="16" t="s">
        <v>817</v>
      </c>
      <c r="D4608" s="16" t="s">
        <v>88</v>
      </c>
      <c r="E4608" s="16" t="n">
        <v>2</v>
      </c>
      <c r="F4608" s="16" t="n">
        <v>3115</v>
      </c>
      <c r="G4608" s="16" t="n">
        <v>0.05</v>
      </c>
      <c r="H4608" s="16" t="s">
        <v>67</v>
      </c>
      <c r="I4608" s="16" t="s">
        <v>60</v>
      </c>
      <c r="J4608" s="16" t="n">
        <v>5</v>
      </c>
      <c r="K4608" s="16" t="n">
        <v>2</v>
      </c>
      <c r="L4608" s="16" t="s">
        <v>57</v>
      </c>
      <c r="M4608" s="16" t="str">
        <f aca="false">IF(COUNTIF($A$2:A4608,A4608)&gt;1,"DUPLICATE","")</f>
        <v/>
      </c>
    </row>
    <row r="4609" customFormat="false" ht="15" hidden="false" customHeight="false" outlineLevel="0" collapsed="false">
      <c r="A4609" s="16" t="s">
        <v>5980</v>
      </c>
      <c r="B4609" s="16" t="s">
        <v>5977</v>
      </c>
      <c r="C4609" s="16" t="s">
        <v>1032</v>
      </c>
      <c r="D4609" s="16" t="s">
        <v>95</v>
      </c>
      <c r="E4609" s="16" t="n">
        <v>1</v>
      </c>
      <c r="F4609" s="16" t="n">
        <v>1561</v>
      </c>
      <c r="G4609" s="16" t="n">
        <v>0.15</v>
      </c>
      <c r="H4609" s="16" t="s">
        <v>39</v>
      </c>
      <c r="I4609" s="16" t="s">
        <v>60</v>
      </c>
      <c r="J4609" s="16" t="n">
        <v>3</v>
      </c>
      <c r="K4609" s="16" t="n">
        <v>5</v>
      </c>
      <c r="L4609" s="16" t="s">
        <v>41</v>
      </c>
      <c r="M4609" s="16" t="str">
        <f aca="false">IF(COUNTIF($A$2:A4609,A4609)&gt;1,"DUPLICATE","")</f>
        <v/>
      </c>
    </row>
    <row r="4610" customFormat="false" ht="15" hidden="false" customHeight="false" outlineLevel="0" collapsed="false">
      <c r="A4610" s="16" t="s">
        <v>5981</v>
      </c>
      <c r="B4610" s="16" t="s">
        <v>5977</v>
      </c>
      <c r="C4610" s="16" t="s">
        <v>3077</v>
      </c>
      <c r="D4610" s="16" t="s">
        <v>108</v>
      </c>
      <c r="E4610" s="16" t="n">
        <v>1</v>
      </c>
      <c r="F4610" s="16" t="n">
        <v>3602</v>
      </c>
      <c r="G4610" s="16" t="n">
        <v>0</v>
      </c>
      <c r="H4610" s="16" t="s">
        <v>112</v>
      </c>
      <c r="I4610" s="16" t="s">
        <v>60</v>
      </c>
      <c r="J4610" s="16" t="n">
        <v>5</v>
      </c>
      <c r="K4610" s="16" t="n">
        <v>4</v>
      </c>
      <c r="L4610" s="16" t="s">
        <v>41</v>
      </c>
      <c r="M4610" s="16" t="str">
        <f aca="false">IF(COUNTIF($A$2:A4610,A4610)&gt;1,"DUPLICATE","")</f>
        <v/>
      </c>
    </row>
    <row r="4611" customFormat="false" ht="15" hidden="false" customHeight="false" outlineLevel="0" collapsed="false">
      <c r="A4611" s="16" t="s">
        <v>5982</v>
      </c>
      <c r="B4611" s="16" t="s">
        <v>5977</v>
      </c>
      <c r="C4611" s="16" t="s">
        <v>1222</v>
      </c>
      <c r="D4611" s="16" t="s">
        <v>119</v>
      </c>
      <c r="E4611" s="16" t="n">
        <v>3</v>
      </c>
      <c r="F4611" s="16" t="n">
        <v>245</v>
      </c>
      <c r="G4611" s="16" t="n">
        <v>0.1</v>
      </c>
      <c r="H4611" s="16" t="s">
        <v>46</v>
      </c>
      <c r="I4611" s="16" t="s">
        <v>60</v>
      </c>
      <c r="J4611" s="16" t="n">
        <v>4</v>
      </c>
      <c r="K4611" s="16" t="n">
        <v>3</v>
      </c>
      <c r="L4611" s="16" t="s">
        <v>41</v>
      </c>
      <c r="M4611" s="16" t="str">
        <f aca="false">IF(COUNTIF($A$2:A4611,A4611)&gt;1,"DUPLICATE","")</f>
        <v/>
      </c>
    </row>
    <row r="4612" customFormat="false" ht="15" hidden="false" customHeight="false" outlineLevel="0" collapsed="false">
      <c r="A4612" s="16" t="s">
        <v>5983</v>
      </c>
      <c r="B4612" s="16" t="s">
        <v>5977</v>
      </c>
      <c r="C4612" s="16" t="s">
        <v>3799</v>
      </c>
      <c r="D4612" s="16" t="s">
        <v>203</v>
      </c>
      <c r="E4612" s="16" t="n">
        <v>3</v>
      </c>
      <c r="F4612" s="16" t="n">
        <v>2531</v>
      </c>
      <c r="G4612" s="16" t="n">
        <v>0.2</v>
      </c>
      <c r="H4612" s="16" t="s">
        <v>70</v>
      </c>
      <c r="I4612" s="16" t="s">
        <v>60</v>
      </c>
      <c r="J4612" s="16" t="n">
        <v>5</v>
      </c>
      <c r="K4612" s="16" t="n">
        <v>2</v>
      </c>
      <c r="L4612" s="16" t="s">
        <v>57</v>
      </c>
      <c r="M4612" s="16" t="str">
        <f aca="false">IF(COUNTIF($A$2:A4612,A4612)&gt;1,"DUPLICATE","")</f>
        <v/>
      </c>
    </row>
    <row r="4613" customFormat="false" ht="15" hidden="false" customHeight="false" outlineLevel="0" collapsed="false">
      <c r="A4613" s="16" t="s">
        <v>5984</v>
      </c>
      <c r="B4613" s="16" t="s">
        <v>5977</v>
      </c>
      <c r="C4613" s="16" t="s">
        <v>2530</v>
      </c>
      <c r="D4613" s="16" t="s">
        <v>393</v>
      </c>
      <c r="E4613" s="16" t="n">
        <v>2</v>
      </c>
      <c r="F4613" s="16" t="n">
        <v>512</v>
      </c>
      <c r="G4613" s="16" t="n">
        <v>0.2</v>
      </c>
      <c r="H4613" s="16" t="s">
        <v>39</v>
      </c>
      <c r="I4613" s="16" t="s">
        <v>100</v>
      </c>
      <c r="J4613" s="16" t="n">
        <v>6</v>
      </c>
      <c r="K4613" s="16" t="n">
        <v>2</v>
      </c>
      <c r="L4613" s="16" t="s">
        <v>57</v>
      </c>
      <c r="M4613" s="16" t="str">
        <f aca="false">IF(COUNTIF($A$2:A4613,A4613)&gt;1,"DUPLICATE","")</f>
        <v/>
      </c>
    </row>
    <row r="4614" customFormat="false" ht="15" hidden="false" customHeight="false" outlineLevel="0" collapsed="false">
      <c r="A4614" s="16" t="s">
        <v>5985</v>
      </c>
      <c r="B4614" s="16" t="s">
        <v>5977</v>
      </c>
      <c r="C4614" s="16" t="s">
        <v>1423</v>
      </c>
      <c r="D4614" s="16" t="s">
        <v>170</v>
      </c>
      <c r="E4614" s="16" t="n">
        <v>1</v>
      </c>
      <c r="F4614" s="16" t="n">
        <v>3246</v>
      </c>
      <c r="G4614" s="16" t="n">
        <v>0.2</v>
      </c>
      <c r="H4614" s="16" t="s">
        <v>130</v>
      </c>
      <c r="I4614" s="16" t="s">
        <v>71</v>
      </c>
      <c r="J4614" s="16" t="n">
        <v>4</v>
      </c>
      <c r="K4614" s="16" t="n">
        <v>4</v>
      </c>
      <c r="L4614" s="16" t="s">
        <v>41</v>
      </c>
      <c r="M4614" s="16" t="str">
        <f aca="false">IF(COUNTIF($A$2:A4614,A4614)&gt;1,"DUPLICATE","")</f>
        <v/>
      </c>
    </row>
    <row r="4615" customFormat="false" ht="15" hidden="false" customHeight="false" outlineLevel="0" collapsed="false">
      <c r="A4615" s="16" t="s">
        <v>5986</v>
      </c>
      <c r="B4615" s="16" t="s">
        <v>5977</v>
      </c>
      <c r="C4615" s="16" t="s">
        <v>1784</v>
      </c>
      <c r="D4615" s="16" t="s">
        <v>173</v>
      </c>
      <c r="E4615" s="16" t="n">
        <v>1</v>
      </c>
      <c r="F4615" s="16" t="n">
        <v>1225</v>
      </c>
      <c r="G4615" s="16" t="n">
        <v>0.05</v>
      </c>
      <c r="H4615" s="16" t="s">
        <v>39</v>
      </c>
      <c r="I4615" s="16" t="s">
        <v>60</v>
      </c>
      <c r="J4615" s="16" t="n">
        <v>5</v>
      </c>
      <c r="K4615" s="16"/>
      <c r="L4615" s="16" t="s">
        <v>41</v>
      </c>
      <c r="M4615" s="16" t="str">
        <f aca="false">IF(COUNTIF($A$2:A4615,A4615)&gt;1,"DUPLICATE","")</f>
        <v/>
      </c>
    </row>
    <row r="4616" customFormat="false" ht="15" hidden="false" customHeight="false" outlineLevel="0" collapsed="false">
      <c r="A4616" s="16" t="s">
        <v>5987</v>
      </c>
      <c r="B4616" s="16" t="s">
        <v>5977</v>
      </c>
      <c r="C4616" s="16" t="s">
        <v>518</v>
      </c>
      <c r="D4616" s="16" t="s">
        <v>136</v>
      </c>
      <c r="E4616" s="16" t="n">
        <v>1</v>
      </c>
      <c r="F4616" s="16" t="n">
        <v>2261</v>
      </c>
      <c r="G4616" s="16" t="n">
        <v>0.15</v>
      </c>
      <c r="H4616" s="16" t="s">
        <v>67</v>
      </c>
      <c r="I4616" s="16" t="s">
        <v>47</v>
      </c>
      <c r="J4616" s="16" t="n">
        <v>2</v>
      </c>
      <c r="K4616" s="16" t="n">
        <v>4</v>
      </c>
      <c r="L4616" s="16" t="s">
        <v>41</v>
      </c>
      <c r="M4616" s="16" t="str">
        <f aca="false">IF(COUNTIF($A$2:A4616,A4616)&gt;1,"DUPLICATE","")</f>
        <v/>
      </c>
    </row>
    <row r="4617" customFormat="false" ht="15" hidden="false" customHeight="false" outlineLevel="0" collapsed="false">
      <c r="A4617" s="16" t="s">
        <v>5988</v>
      </c>
      <c r="B4617" s="16" t="s">
        <v>5977</v>
      </c>
      <c r="C4617" s="16" t="s">
        <v>1921</v>
      </c>
      <c r="D4617" s="16" t="s">
        <v>51</v>
      </c>
      <c r="E4617" s="16" t="n">
        <v>2</v>
      </c>
      <c r="F4617" s="16" t="n">
        <v>2209</v>
      </c>
      <c r="G4617" s="16" t="n">
        <v>0.05</v>
      </c>
      <c r="H4617" s="16" t="s">
        <v>39</v>
      </c>
      <c r="I4617" s="16" t="s">
        <v>47</v>
      </c>
      <c r="J4617" s="16" t="n">
        <v>4</v>
      </c>
      <c r="K4617" s="16" t="n">
        <v>4</v>
      </c>
      <c r="L4617" s="16" t="s">
        <v>41</v>
      </c>
      <c r="M4617" s="16" t="str">
        <f aca="false">IF(COUNTIF($A$2:A4617,A4617)&gt;1,"DUPLICATE","")</f>
        <v/>
      </c>
    </row>
    <row r="4618" customFormat="false" ht="15" hidden="false" customHeight="false" outlineLevel="0" collapsed="false">
      <c r="A4618" s="16" t="s">
        <v>5989</v>
      </c>
      <c r="B4618" s="16" t="s">
        <v>5977</v>
      </c>
      <c r="C4618" s="16" t="s">
        <v>778</v>
      </c>
      <c r="D4618" s="16" t="s">
        <v>51</v>
      </c>
      <c r="E4618" s="16" t="n">
        <v>1</v>
      </c>
      <c r="F4618" s="16" t="n">
        <v>2399</v>
      </c>
      <c r="G4618" s="16" t="n">
        <v>0.2</v>
      </c>
      <c r="H4618" s="16" t="s">
        <v>130</v>
      </c>
      <c r="I4618" s="16" t="s">
        <v>60</v>
      </c>
      <c r="J4618" s="16" t="n">
        <v>5</v>
      </c>
      <c r="K4618" s="16" t="n">
        <v>4</v>
      </c>
      <c r="L4618" s="16" t="s">
        <v>41</v>
      </c>
      <c r="M4618" s="16" t="str">
        <f aca="false">IF(COUNTIF($A$2:A4618,A4618)&gt;1,"DUPLICATE","")</f>
        <v/>
      </c>
    </row>
    <row r="4619" customFormat="false" ht="15" hidden="false" customHeight="false" outlineLevel="0" collapsed="false">
      <c r="A4619" s="16" t="s">
        <v>5990</v>
      </c>
      <c r="B4619" s="16" t="s">
        <v>5977</v>
      </c>
      <c r="C4619" s="16" t="s">
        <v>941</v>
      </c>
      <c r="D4619" s="16" t="s">
        <v>149</v>
      </c>
      <c r="E4619" s="16" t="n">
        <v>1</v>
      </c>
      <c r="F4619" s="16" t="n">
        <v>1526</v>
      </c>
      <c r="G4619" s="16" t="n">
        <v>0</v>
      </c>
      <c r="H4619" s="16" t="s">
        <v>39</v>
      </c>
      <c r="I4619" s="16" t="s">
        <v>71</v>
      </c>
      <c r="J4619" s="16" t="n">
        <v>3</v>
      </c>
      <c r="K4619" s="16" t="n">
        <v>3</v>
      </c>
      <c r="L4619" s="16" t="s">
        <v>41</v>
      </c>
      <c r="M4619" s="16" t="str">
        <f aca="false">IF(COUNTIF($A$2:A4619,A4619)&gt;1,"DUPLICATE","")</f>
        <v/>
      </c>
    </row>
    <row r="4620" customFormat="false" ht="15" hidden="false" customHeight="false" outlineLevel="0" collapsed="false">
      <c r="A4620" s="16" t="s">
        <v>5991</v>
      </c>
      <c r="B4620" s="16" t="s">
        <v>5992</v>
      </c>
      <c r="C4620" s="16" t="s">
        <v>444</v>
      </c>
      <c r="D4620" s="16" t="s">
        <v>165</v>
      </c>
      <c r="E4620" s="16" t="n">
        <v>1</v>
      </c>
      <c r="F4620" s="16" t="n">
        <v>871</v>
      </c>
      <c r="G4620" s="16" t="n">
        <v>0</v>
      </c>
      <c r="H4620" s="16" t="s">
        <v>39</v>
      </c>
      <c r="I4620" s="16" t="s">
        <v>47</v>
      </c>
      <c r="J4620" s="16" t="n">
        <v>5</v>
      </c>
      <c r="K4620" s="16" t="n">
        <v>3</v>
      </c>
      <c r="L4620" s="16" t="s">
        <v>41</v>
      </c>
      <c r="M4620" s="16" t="str">
        <f aca="false">IF(COUNTIF($A$2:A4620,A4620)&gt;1,"DUPLICATE","")</f>
        <v/>
      </c>
    </row>
    <row r="4621" customFormat="false" ht="15" hidden="false" customHeight="false" outlineLevel="0" collapsed="false">
      <c r="A4621" s="16" t="s">
        <v>5993</v>
      </c>
      <c r="B4621" s="16" t="s">
        <v>5992</v>
      </c>
      <c r="C4621" s="16" t="s">
        <v>685</v>
      </c>
      <c r="D4621" s="16" t="s">
        <v>160</v>
      </c>
      <c r="E4621" s="16" t="n">
        <v>2</v>
      </c>
      <c r="F4621" s="16" t="n">
        <v>1854</v>
      </c>
      <c r="G4621" s="16" t="n">
        <v>0.3</v>
      </c>
      <c r="H4621" s="16" t="s">
        <v>89</v>
      </c>
      <c r="I4621" s="16" t="s">
        <v>71</v>
      </c>
      <c r="J4621" s="16" t="n">
        <v>3</v>
      </c>
      <c r="K4621" s="16" t="n">
        <v>4</v>
      </c>
      <c r="L4621" s="16" t="s">
        <v>41</v>
      </c>
      <c r="M4621" s="16" t="str">
        <f aca="false">IF(COUNTIF($A$2:A4621,A4621)&gt;1,"DUPLICATE","")</f>
        <v/>
      </c>
    </row>
    <row r="4622" customFormat="false" ht="15" hidden="false" customHeight="false" outlineLevel="0" collapsed="false">
      <c r="A4622" s="16" t="s">
        <v>5994</v>
      </c>
      <c r="B4622" s="16" t="s">
        <v>5995</v>
      </c>
      <c r="C4622" s="16" t="s">
        <v>2664</v>
      </c>
      <c r="D4622" s="16" t="s">
        <v>254</v>
      </c>
      <c r="E4622" s="16" t="n">
        <v>1</v>
      </c>
      <c r="F4622" s="16" t="n">
        <v>997</v>
      </c>
      <c r="G4622" s="16" t="n">
        <v>0</v>
      </c>
      <c r="H4622" s="16" t="s">
        <v>130</v>
      </c>
      <c r="I4622" s="16" t="s">
        <v>71</v>
      </c>
      <c r="J4622" s="16" t="n">
        <v>4</v>
      </c>
      <c r="K4622" s="16" t="n">
        <v>4</v>
      </c>
      <c r="L4622" s="16" t="s">
        <v>41</v>
      </c>
      <c r="M4622" s="16" t="str">
        <f aca="false">IF(COUNTIF($A$2:A4622,A4622)&gt;1,"DUPLICATE","")</f>
        <v/>
      </c>
    </row>
    <row r="4623" customFormat="false" ht="15" hidden="false" customHeight="false" outlineLevel="0" collapsed="false">
      <c r="A4623" s="16" t="s">
        <v>5996</v>
      </c>
      <c r="B4623" s="16" t="s">
        <v>5992</v>
      </c>
      <c r="C4623" s="16" t="s">
        <v>2984</v>
      </c>
      <c r="D4623" s="16" t="s">
        <v>63</v>
      </c>
      <c r="E4623" s="16" t="n">
        <v>1</v>
      </c>
      <c r="F4623" s="16" t="n">
        <v>1438</v>
      </c>
      <c r="G4623" s="16" t="n">
        <v>0.15</v>
      </c>
      <c r="H4623" s="16" t="s">
        <v>81</v>
      </c>
      <c r="I4623" s="16" t="s">
        <v>60</v>
      </c>
      <c r="J4623" s="16" t="n">
        <v>2</v>
      </c>
      <c r="K4623" s="16" t="n">
        <v>5</v>
      </c>
      <c r="L4623" s="16" t="s">
        <v>41</v>
      </c>
      <c r="M4623" s="16" t="str">
        <f aca="false">IF(COUNTIF($A$2:A4623,A4623)&gt;1,"DUPLICATE","")</f>
        <v/>
      </c>
    </row>
    <row r="4624" customFormat="false" ht="15" hidden="false" customHeight="false" outlineLevel="0" collapsed="false">
      <c r="A4624" s="16" t="s">
        <v>5997</v>
      </c>
      <c r="B4624" s="16" t="s">
        <v>5992</v>
      </c>
      <c r="C4624" s="16" t="s">
        <v>559</v>
      </c>
      <c r="D4624" s="16" t="s">
        <v>38</v>
      </c>
      <c r="E4624" s="16" t="n">
        <v>2</v>
      </c>
      <c r="F4624" s="16" t="n">
        <v>338</v>
      </c>
      <c r="G4624" s="16" t="n">
        <v>0.1</v>
      </c>
      <c r="H4624" s="16" t="s">
        <v>112</v>
      </c>
      <c r="I4624" s="16" t="s">
        <v>47</v>
      </c>
      <c r="J4624" s="16" t="n">
        <v>3</v>
      </c>
      <c r="K4624" s="16" t="n">
        <v>4</v>
      </c>
      <c r="L4624" s="16" t="s">
        <v>41</v>
      </c>
      <c r="M4624" s="16" t="str">
        <f aca="false">IF(COUNTIF($A$2:A4624,A4624)&gt;1,"DUPLICATE","")</f>
        <v/>
      </c>
    </row>
    <row r="4625" customFormat="false" ht="15" hidden="false" customHeight="false" outlineLevel="0" collapsed="false">
      <c r="A4625" s="16" t="s">
        <v>5998</v>
      </c>
      <c r="B4625" s="16" t="s">
        <v>5992</v>
      </c>
      <c r="C4625" s="16" t="s">
        <v>3731</v>
      </c>
      <c r="D4625" s="16" t="s">
        <v>95</v>
      </c>
      <c r="E4625" s="16" t="n">
        <v>3</v>
      </c>
      <c r="F4625" s="16" t="n">
        <v>1475</v>
      </c>
      <c r="G4625" s="16" t="n">
        <v>0</v>
      </c>
      <c r="H4625" s="16" t="s">
        <v>46</v>
      </c>
      <c r="I4625" s="16" t="s">
        <v>40</v>
      </c>
      <c r="J4625" s="16" t="n">
        <v>4</v>
      </c>
      <c r="K4625" s="16" t="n">
        <v>4</v>
      </c>
      <c r="L4625" s="16" t="s">
        <v>41</v>
      </c>
      <c r="M4625" s="16" t="str">
        <f aca="false">IF(COUNTIF($A$2:A4625,A4625)&gt;1,"DUPLICATE","")</f>
        <v/>
      </c>
    </row>
    <row r="4626" customFormat="false" ht="15" hidden="false" customHeight="false" outlineLevel="0" collapsed="false">
      <c r="A4626" s="16" t="s">
        <v>5999</v>
      </c>
      <c r="B4626" s="16" t="s">
        <v>5992</v>
      </c>
      <c r="C4626" s="16" t="s">
        <v>559</v>
      </c>
      <c r="D4626" s="16" t="s">
        <v>170</v>
      </c>
      <c r="E4626" s="16" t="n">
        <v>1</v>
      </c>
      <c r="F4626" s="16" t="n">
        <v>3398</v>
      </c>
      <c r="G4626" s="16" t="n">
        <v>0.1</v>
      </c>
      <c r="H4626" s="16" t="s">
        <v>46</v>
      </c>
      <c r="I4626" s="16" t="s">
        <v>71</v>
      </c>
      <c r="J4626" s="16" t="n">
        <v>2</v>
      </c>
      <c r="K4626" s="16"/>
      <c r="L4626" s="16" t="s">
        <v>41</v>
      </c>
      <c r="M4626" s="16" t="str">
        <f aca="false">IF(COUNTIF($A$2:A4626,A4626)&gt;1,"DUPLICATE","")</f>
        <v/>
      </c>
    </row>
    <row r="4627" customFormat="false" ht="15" hidden="false" customHeight="false" outlineLevel="0" collapsed="false">
      <c r="A4627" s="16" t="s">
        <v>6000</v>
      </c>
      <c r="B4627" s="16" t="s">
        <v>5992</v>
      </c>
      <c r="C4627" s="16" t="s">
        <v>580</v>
      </c>
      <c r="D4627" s="16" t="s">
        <v>139</v>
      </c>
      <c r="E4627" s="16" t="n">
        <v>1</v>
      </c>
      <c r="F4627" s="16" t="n">
        <v>363</v>
      </c>
      <c r="G4627" s="16" t="n">
        <v>0</v>
      </c>
      <c r="H4627" s="16" t="s">
        <v>39</v>
      </c>
      <c r="I4627" s="16" t="s">
        <v>100</v>
      </c>
      <c r="J4627" s="16" t="n">
        <v>7</v>
      </c>
      <c r="K4627" s="16" t="n">
        <v>4</v>
      </c>
      <c r="L4627" s="16" t="s">
        <v>41</v>
      </c>
      <c r="M4627" s="16" t="str">
        <f aca="false">IF(COUNTIF($A$2:A4627,A4627)&gt;1,"DUPLICATE","")</f>
        <v/>
      </c>
    </row>
    <row r="4628" customFormat="false" ht="15" hidden="false" customHeight="false" outlineLevel="0" collapsed="false">
      <c r="A4628" s="16" t="s">
        <v>6001</v>
      </c>
      <c r="B4628" s="16" t="s">
        <v>5992</v>
      </c>
      <c r="C4628" s="16" t="s">
        <v>853</v>
      </c>
      <c r="D4628" s="16" t="s">
        <v>291</v>
      </c>
      <c r="E4628" s="16" t="n">
        <v>1</v>
      </c>
      <c r="F4628" s="16" t="n">
        <v>1148</v>
      </c>
      <c r="G4628" s="16" t="n">
        <v>0.3</v>
      </c>
      <c r="H4628" s="16" t="s">
        <v>46</v>
      </c>
      <c r="I4628" s="16" t="s">
        <v>71</v>
      </c>
      <c r="J4628" s="16" t="n">
        <v>3</v>
      </c>
      <c r="K4628" s="16" t="n">
        <v>5</v>
      </c>
      <c r="L4628" s="16" t="s">
        <v>41</v>
      </c>
      <c r="M4628" s="16" t="str">
        <f aca="false">IF(COUNTIF($A$2:A4628,A4628)&gt;1,"DUPLICATE","")</f>
        <v/>
      </c>
    </row>
    <row r="4629" customFormat="false" ht="15" hidden="false" customHeight="false" outlineLevel="0" collapsed="false">
      <c r="A4629" s="16" t="s">
        <v>6001</v>
      </c>
      <c r="B4629" s="16" t="s">
        <v>5992</v>
      </c>
      <c r="C4629" s="16" t="s">
        <v>853</v>
      </c>
      <c r="D4629" s="16" t="s">
        <v>291</v>
      </c>
      <c r="E4629" s="16" t="n">
        <v>1</v>
      </c>
      <c r="F4629" s="16" t="n">
        <v>1148</v>
      </c>
      <c r="G4629" s="16" t="n">
        <v>0.3</v>
      </c>
      <c r="H4629" s="16" t="s">
        <v>46</v>
      </c>
      <c r="I4629" s="16" t="s">
        <v>71</v>
      </c>
      <c r="J4629" s="16" t="n">
        <v>3</v>
      </c>
      <c r="K4629" s="16" t="n">
        <v>5</v>
      </c>
      <c r="L4629" s="16" t="s">
        <v>41</v>
      </c>
      <c r="M4629" s="16" t="str">
        <f aca="false">IF(COUNTIF($A$2:A4629,A4629)&gt;1,"DUPLICATE","")</f>
        <v>DUPLICATE</v>
      </c>
    </row>
    <row r="4630" customFormat="false" ht="15" hidden="false" customHeight="false" outlineLevel="0" collapsed="false">
      <c r="A4630" s="16" t="s">
        <v>6002</v>
      </c>
      <c r="B4630" s="16" t="s">
        <v>5992</v>
      </c>
      <c r="C4630" s="16" t="s">
        <v>238</v>
      </c>
      <c r="D4630" s="16" t="s">
        <v>203</v>
      </c>
      <c r="E4630" s="16" t="n">
        <v>1</v>
      </c>
      <c r="F4630" s="16" t="n">
        <v>2560</v>
      </c>
      <c r="G4630" s="16" t="n">
        <v>0</v>
      </c>
      <c r="H4630" s="16" t="s">
        <v>70</v>
      </c>
      <c r="I4630" s="16" t="s">
        <v>60</v>
      </c>
      <c r="J4630" s="16" t="n">
        <v>7</v>
      </c>
      <c r="K4630" s="16" t="n">
        <v>1</v>
      </c>
      <c r="L4630" s="16" t="s">
        <v>57</v>
      </c>
      <c r="M4630" s="16" t="str">
        <f aca="false">IF(COUNTIF($A$2:A4630,A4630)&gt;1,"DUPLICATE","")</f>
        <v/>
      </c>
    </row>
    <row r="4631" customFormat="false" ht="15" hidden="false" customHeight="false" outlineLevel="0" collapsed="false">
      <c r="A4631" s="16" t="s">
        <v>6003</v>
      </c>
      <c r="B4631" s="16" t="s">
        <v>5992</v>
      </c>
      <c r="C4631" s="16" t="s">
        <v>249</v>
      </c>
      <c r="D4631" s="16" t="s">
        <v>173</v>
      </c>
      <c r="E4631" s="16" t="n">
        <v>3</v>
      </c>
      <c r="F4631" s="16" t="n">
        <v>1207</v>
      </c>
      <c r="G4631" s="16" t="n">
        <v>0.3</v>
      </c>
      <c r="H4631" s="16" t="s">
        <v>112</v>
      </c>
      <c r="I4631" s="16" t="s">
        <v>60</v>
      </c>
      <c r="J4631" s="16" t="n">
        <v>4</v>
      </c>
      <c r="K4631" s="16" t="n">
        <v>4</v>
      </c>
      <c r="L4631" s="16" t="s">
        <v>41</v>
      </c>
      <c r="M4631" s="16" t="str">
        <f aca="false">IF(COUNTIF($A$2:A4631,A4631)&gt;1,"DUPLICATE","")</f>
        <v/>
      </c>
    </row>
    <row r="4632" customFormat="false" ht="15" hidden="false" customHeight="false" outlineLevel="0" collapsed="false">
      <c r="A4632" s="16" t="s">
        <v>6004</v>
      </c>
      <c r="B4632" s="16" t="s">
        <v>5992</v>
      </c>
      <c r="C4632" s="16" t="s">
        <v>1249</v>
      </c>
      <c r="D4632" s="16" t="s">
        <v>136</v>
      </c>
      <c r="E4632" s="16" t="n">
        <v>1</v>
      </c>
      <c r="F4632" s="16" t="n">
        <v>2184</v>
      </c>
      <c r="G4632" s="16" t="n">
        <v>0.1</v>
      </c>
      <c r="H4632" s="16" t="s">
        <v>81</v>
      </c>
      <c r="I4632" s="16" t="s">
        <v>60</v>
      </c>
      <c r="J4632" s="16" t="n">
        <v>3</v>
      </c>
      <c r="K4632" s="16" t="n">
        <v>3</v>
      </c>
      <c r="L4632" s="16" t="s">
        <v>57</v>
      </c>
      <c r="M4632" s="16" t="str">
        <f aca="false">IF(COUNTIF($A$2:A4632,A4632)&gt;1,"DUPLICATE","")</f>
        <v/>
      </c>
    </row>
    <row r="4633" customFormat="false" ht="15" hidden="false" customHeight="false" outlineLevel="0" collapsed="false">
      <c r="A4633" s="16" t="s">
        <v>6005</v>
      </c>
      <c r="B4633" s="16" t="s">
        <v>5992</v>
      </c>
      <c r="C4633" s="16" t="s">
        <v>2425</v>
      </c>
      <c r="D4633" s="16" t="s">
        <v>160</v>
      </c>
      <c r="E4633" s="16" t="n">
        <v>2</v>
      </c>
      <c r="F4633" s="16" t="n">
        <v>1874</v>
      </c>
      <c r="G4633" s="16" t="n">
        <v>0.1</v>
      </c>
      <c r="H4633" s="16" t="s">
        <v>112</v>
      </c>
      <c r="I4633" s="16" t="s">
        <v>71</v>
      </c>
      <c r="J4633" s="16" t="n">
        <v>3</v>
      </c>
      <c r="K4633" s="16" t="n">
        <v>5</v>
      </c>
      <c r="L4633" s="16" t="s">
        <v>41</v>
      </c>
      <c r="M4633" s="16" t="str">
        <f aca="false">IF(COUNTIF($A$2:A4633,A4633)&gt;1,"DUPLICATE","")</f>
        <v/>
      </c>
    </row>
    <row r="4634" customFormat="false" ht="15" hidden="false" customHeight="false" outlineLevel="0" collapsed="false">
      <c r="A4634" s="16" t="s">
        <v>6006</v>
      </c>
      <c r="B4634" s="16" t="s">
        <v>5992</v>
      </c>
      <c r="C4634" s="16" t="s">
        <v>1259</v>
      </c>
      <c r="D4634" s="16" t="s">
        <v>203</v>
      </c>
      <c r="E4634" s="16" t="n">
        <v>1</v>
      </c>
      <c r="F4634" s="16" t="n">
        <v>2539</v>
      </c>
      <c r="G4634" s="16" t="n">
        <v>0</v>
      </c>
      <c r="H4634" s="16" t="s">
        <v>565</v>
      </c>
      <c r="I4634" s="16" t="s">
        <v>40</v>
      </c>
      <c r="J4634" s="16" t="n">
        <v>2</v>
      </c>
      <c r="K4634" s="16" t="n">
        <v>4</v>
      </c>
      <c r="L4634" s="16" t="s">
        <v>41</v>
      </c>
      <c r="M4634" s="16" t="str">
        <f aca="false">IF(COUNTIF($A$2:A4634,A4634)&gt;1,"DUPLICATE","")</f>
        <v/>
      </c>
    </row>
    <row r="4635" customFormat="false" ht="15" hidden="false" customHeight="false" outlineLevel="0" collapsed="false">
      <c r="A4635" s="16" t="s">
        <v>6007</v>
      </c>
      <c r="B4635" s="16" t="s">
        <v>5992</v>
      </c>
      <c r="C4635" s="16" t="s">
        <v>762</v>
      </c>
      <c r="D4635" s="16" t="s">
        <v>99</v>
      </c>
      <c r="E4635" s="16" t="n">
        <v>2</v>
      </c>
      <c r="F4635" s="16" t="n">
        <v>685</v>
      </c>
      <c r="G4635" s="16" t="n">
        <v>0.1</v>
      </c>
      <c r="H4635" s="16" t="s">
        <v>208</v>
      </c>
      <c r="I4635" s="16" t="s">
        <v>60</v>
      </c>
      <c r="J4635" s="16" t="n">
        <v>6</v>
      </c>
      <c r="K4635" s="16" t="n">
        <v>3</v>
      </c>
      <c r="L4635" s="16" t="s">
        <v>57</v>
      </c>
      <c r="M4635" s="16" t="str">
        <f aca="false">IF(COUNTIF($A$2:A4635,A4635)&gt;1,"DUPLICATE","")</f>
        <v/>
      </c>
    </row>
    <row r="4636" customFormat="false" ht="15" hidden="false" customHeight="false" outlineLevel="0" collapsed="false">
      <c r="A4636" s="16" t="s">
        <v>6008</v>
      </c>
      <c r="B4636" s="16" t="s">
        <v>5992</v>
      </c>
      <c r="C4636" s="16" t="s">
        <v>603</v>
      </c>
      <c r="D4636" s="16" t="s">
        <v>126</v>
      </c>
      <c r="E4636" s="16" t="n">
        <v>1</v>
      </c>
      <c r="F4636" s="16" t="n">
        <v>391</v>
      </c>
      <c r="G4636" s="16" t="n">
        <v>0</v>
      </c>
      <c r="H4636" s="16" t="s">
        <v>46</v>
      </c>
      <c r="I4636" s="16" t="s">
        <v>60</v>
      </c>
      <c r="J4636" s="16" t="n">
        <v>4</v>
      </c>
      <c r="K4636" s="16" t="n">
        <v>5</v>
      </c>
      <c r="L4636" s="16" t="s">
        <v>41</v>
      </c>
      <c r="M4636" s="16" t="str">
        <f aca="false">IF(COUNTIF($A$2:A4636,A4636)&gt;1,"DUPLICATE","")</f>
        <v/>
      </c>
    </row>
    <row r="4637" customFormat="false" ht="15" hidden="false" customHeight="false" outlineLevel="0" collapsed="false">
      <c r="A4637" s="16" t="s">
        <v>6009</v>
      </c>
      <c r="B4637" s="16" t="s">
        <v>5992</v>
      </c>
      <c r="C4637" s="16" t="s">
        <v>659</v>
      </c>
      <c r="D4637" s="16" t="s">
        <v>191</v>
      </c>
      <c r="E4637" s="16" t="n">
        <v>3</v>
      </c>
      <c r="F4637" s="16" t="n">
        <v>411</v>
      </c>
      <c r="G4637" s="16" t="n">
        <v>0.3</v>
      </c>
      <c r="H4637" s="16" t="s">
        <v>112</v>
      </c>
      <c r="I4637" s="16" t="s">
        <v>60</v>
      </c>
      <c r="J4637" s="16" t="n">
        <v>4</v>
      </c>
      <c r="K4637" s="16" t="n">
        <v>5</v>
      </c>
      <c r="L4637" s="16" t="s">
        <v>41</v>
      </c>
      <c r="M4637" s="16" t="str">
        <f aca="false">IF(COUNTIF($A$2:A4637,A4637)&gt;1,"DUPLICATE","")</f>
        <v/>
      </c>
    </row>
    <row r="4638" customFormat="false" ht="15" hidden="false" customHeight="false" outlineLevel="0" collapsed="false">
      <c r="A4638" s="16" t="s">
        <v>6010</v>
      </c>
      <c r="B4638" s="16" t="s">
        <v>5992</v>
      </c>
      <c r="C4638" s="16" t="s">
        <v>1318</v>
      </c>
      <c r="D4638" s="16" t="s">
        <v>95</v>
      </c>
      <c r="E4638" s="16" t="n">
        <v>2</v>
      </c>
      <c r="F4638" s="16" t="n">
        <v>1454</v>
      </c>
      <c r="G4638" s="16" t="n">
        <v>0.3</v>
      </c>
      <c r="H4638" s="16" t="s">
        <v>70</v>
      </c>
      <c r="I4638" s="16" t="s">
        <v>47</v>
      </c>
      <c r="J4638" s="16" t="n">
        <v>4</v>
      </c>
      <c r="K4638" s="16" t="n">
        <v>3</v>
      </c>
      <c r="L4638" s="16" t="s">
        <v>57</v>
      </c>
      <c r="M4638" s="16" t="str">
        <f aca="false">IF(COUNTIF($A$2:A4638,A4638)&gt;1,"DUPLICATE","")</f>
        <v/>
      </c>
    </row>
    <row r="4639" customFormat="false" ht="15" hidden="false" customHeight="false" outlineLevel="0" collapsed="false">
      <c r="A4639" s="16" t="s">
        <v>6011</v>
      </c>
      <c r="B4639" s="16" t="s">
        <v>5992</v>
      </c>
      <c r="C4639" s="16" t="s">
        <v>869</v>
      </c>
      <c r="D4639" s="16" t="s">
        <v>250</v>
      </c>
      <c r="E4639" s="16" t="n">
        <v>3</v>
      </c>
      <c r="F4639" s="16" t="n">
        <v>698</v>
      </c>
      <c r="G4639" s="16" t="n">
        <v>0.1</v>
      </c>
      <c r="H4639" s="16" t="s">
        <v>477</v>
      </c>
      <c r="I4639" s="16" t="s">
        <v>100</v>
      </c>
      <c r="J4639" s="16" t="n">
        <v>2</v>
      </c>
      <c r="K4639" s="16" t="n">
        <v>2</v>
      </c>
      <c r="L4639" s="16" t="s">
        <v>57</v>
      </c>
      <c r="M4639" s="16" t="str">
        <f aca="false">IF(COUNTIF($A$2:A4639,A4639)&gt;1,"DUPLICATE","")</f>
        <v/>
      </c>
    </row>
    <row r="4640" customFormat="false" ht="15" hidden="false" customHeight="false" outlineLevel="0" collapsed="false">
      <c r="A4640" s="16" t="s">
        <v>6012</v>
      </c>
      <c r="B4640" s="16" t="s">
        <v>5992</v>
      </c>
      <c r="C4640" s="16" t="s">
        <v>896</v>
      </c>
      <c r="D4640" s="16" t="s">
        <v>203</v>
      </c>
      <c r="E4640" s="16" t="n">
        <v>1</v>
      </c>
      <c r="F4640" s="16" t="n">
        <v>2510</v>
      </c>
      <c r="G4640" s="16" t="n">
        <v>0.2</v>
      </c>
      <c r="H4640" s="16" t="s">
        <v>208</v>
      </c>
      <c r="I4640" s="16" t="s">
        <v>100</v>
      </c>
      <c r="J4640" s="16" t="n">
        <v>6</v>
      </c>
      <c r="K4640" s="16" t="n">
        <v>3</v>
      </c>
      <c r="L4640" s="16" t="s">
        <v>41</v>
      </c>
      <c r="M4640" s="16" t="str">
        <f aca="false">IF(COUNTIF($A$2:A4640,A4640)&gt;1,"DUPLICATE","")</f>
        <v/>
      </c>
    </row>
    <row r="4641" customFormat="false" ht="15" hidden="false" customHeight="false" outlineLevel="0" collapsed="false">
      <c r="A4641" s="16" t="s">
        <v>6013</v>
      </c>
      <c r="B4641" s="16" t="s">
        <v>5992</v>
      </c>
      <c r="C4641" s="16" t="s">
        <v>3821</v>
      </c>
      <c r="D4641" s="16" t="s">
        <v>149</v>
      </c>
      <c r="E4641" s="16" t="n">
        <v>3</v>
      </c>
      <c r="F4641" s="16" t="n">
        <v>1565</v>
      </c>
      <c r="G4641" s="16" t="n">
        <v>0.05</v>
      </c>
      <c r="H4641" s="16" t="s">
        <v>89</v>
      </c>
      <c r="I4641" s="16" t="s">
        <v>60</v>
      </c>
      <c r="J4641" s="16" t="n">
        <v>4</v>
      </c>
      <c r="K4641" s="16"/>
      <c r="L4641" s="16" t="s">
        <v>57</v>
      </c>
      <c r="M4641" s="16" t="str">
        <f aca="false">IF(COUNTIF($A$2:A4641,A4641)&gt;1,"DUPLICATE","")</f>
        <v/>
      </c>
    </row>
    <row r="4642" customFormat="false" ht="15" hidden="false" customHeight="false" outlineLevel="0" collapsed="false">
      <c r="A4642" s="16" t="s">
        <v>6014</v>
      </c>
      <c r="B4642" s="16" t="s">
        <v>6015</v>
      </c>
      <c r="C4642" s="16" t="s">
        <v>1823</v>
      </c>
      <c r="D4642" s="16" t="s">
        <v>115</v>
      </c>
      <c r="E4642" s="16" t="n">
        <v>1</v>
      </c>
      <c r="F4642" s="16" t="n">
        <v>310</v>
      </c>
      <c r="G4642" s="16" t="n">
        <v>0</v>
      </c>
      <c r="H4642" s="16" t="s">
        <v>112</v>
      </c>
      <c r="I4642" s="16" t="s">
        <v>123</v>
      </c>
      <c r="J4642" s="16" t="n">
        <v>3</v>
      </c>
      <c r="K4642" s="16" t="n">
        <v>4</v>
      </c>
      <c r="L4642" s="16" t="s">
        <v>41</v>
      </c>
      <c r="M4642" s="16" t="str">
        <f aca="false">IF(COUNTIF($A$2:A4642,A4642)&gt;1,"DUPLICATE","")</f>
        <v/>
      </c>
    </row>
    <row r="4643" customFormat="false" ht="15" hidden="false" customHeight="false" outlineLevel="0" collapsed="false">
      <c r="A4643" s="16" t="s">
        <v>6016</v>
      </c>
      <c r="B4643" s="16" t="s">
        <v>6015</v>
      </c>
      <c r="C4643" s="16" t="s">
        <v>1133</v>
      </c>
      <c r="D4643" s="16" t="s">
        <v>84</v>
      </c>
      <c r="E4643" s="16" t="n">
        <v>1</v>
      </c>
      <c r="F4643" s="16" t="n">
        <v>249</v>
      </c>
      <c r="G4643" s="16" t="n">
        <v>0.05</v>
      </c>
      <c r="H4643" s="16" t="s">
        <v>70</v>
      </c>
      <c r="I4643" s="16" t="s">
        <v>60</v>
      </c>
      <c r="J4643" s="16" t="n">
        <v>6</v>
      </c>
      <c r="K4643" s="16" t="n">
        <v>4</v>
      </c>
      <c r="L4643" s="16" t="s">
        <v>41</v>
      </c>
      <c r="M4643" s="16" t="str">
        <f aca="false">IF(COUNTIF($A$2:A4643,A4643)&gt;1,"DUPLICATE","")</f>
        <v/>
      </c>
    </row>
    <row r="4644" customFormat="false" ht="15" hidden="false" customHeight="false" outlineLevel="0" collapsed="false">
      <c r="A4644" s="16" t="s">
        <v>6017</v>
      </c>
      <c r="B4644" s="16" t="s">
        <v>6015</v>
      </c>
      <c r="C4644" s="16" t="s">
        <v>366</v>
      </c>
      <c r="D4644" s="16" t="s">
        <v>84</v>
      </c>
      <c r="E4644" s="16" t="n">
        <v>1</v>
      </c>
      <c r="F4644" s="16" t="n">
        <v>250</v>
      </c>
      <c r="G4644" s="16" t="n">
        <v>0.05</v>
      </c>
      <c r="H4644" s="16" t="s">
        <v>208</v>
      </c>
      <c r="I4644" s="16" t="s">
        <v>47</v>
      </c>
      <c r="J4644" s="16" t="n">
        <v>5</v>
      </c>
      <c r="K4644" s="16" t="n">
        <v>5</v>
      </c>
      <c r="L4644" s="16" t="s">
        <v>41</v>
      </c>
      <c r="M4644" s="16" t="str">
        <f aca="false">IF(COUNTIF($A$2:A4644,A4644)&gt;1,"DUPLICATE","")</f>
        <v/>
      </c>
    </row>
    <row r="4645" customFormat="false" ht="15" hidden="false" customHeight="false" outlineLevel="0" collapsed="false">
      <c r="A4645" s="16" t="s">
        <v>6018</v>
      </c>
      <c r="B4645" s="16" t="s">
        <v>6015</v>
      </c>
      <c r="C4645" s="16" t="s">
        <v>380</v>
      </c>
      <c r="D4645" s="16" t="s">
        <v>225</v>
      </c>
      <c r="E4645" s="16" t="n">
        <v>1</v>
      </c>
      <c r="F4645" s="16" t="n">
        <v>382</v>
      </c>
      <c r="G4645" s="16" t="n">
        <v>0.05</v>
      </c>
      <c r="H4645" s="16" t="s">
        <v>39</v>
      </c>
      <c r="I4645" s="16" t="s">
        <v>60</v>
      </c>
      <c r="J4645" s="16" t="n">
        <v>2</v>
      </c>
      <c r="K4645" s="16" t="n">
        <v>4</v>
      </c>
      <c r="L4645" s="16" t="s">
        <v>41</v>
      </c>
      <c r="M4645" s="16" t="str">
        <f aca="false">IF(COUNTIF($A$2:A4645,A4645)&gt;1,"DUPLICATE","")</f>
        <v/>
      </c>
    </row>
    <row r="4646" customFormat="false" ht="15" hidden="false" customHeight="false" outlineLevel="0" collapsed="false">
      <c r="A4646" s="16" t="s">
        <v>6019</v>
      </c>
      <c r="B4646" s="16" t="s">
        <v>6015</v>
      </c>
      <c r="C4646" s="16" t="s">
        <v>476</v>
      </c>
      <c r="D4646" s="16" t="s">
        <v>149</v>
      </c>
      <c r="E4646" s="16" t="n">
        <v>3</v>
      </c>
      <c r="F4646" s="16" t="n">
        <v>1581</v>
      </c>
      <c r="G4646" s="16" t="n">
        <v>0.05</v>
      </c>
      <c r="H4646" s="16" t="s">
        <v>39</v>
      </c>
      <c r="I4646" s="16" t="s">
        <v>60</v>
      </c>
      <c r="J4646" s="16" t="n">
        <v>3</v>
      </c>
      <c r="K4646" s="16" t="n">
        <v>5</v>
      </c>
      <c r="L4646" s="16" t="s">
        <v>41</v>
      </c>
      <c r="M4646" s="16" t="str">
        <f aca="false">IF(COUNTIF($A$2:A4646,A4646)&gt;1,"DUPLICATE","")</f>
        <v/>
      </c>
    </row>
    <row r="4647" customFormat="false" ht="15" hidden="false" customHeight="false" outlineLevel="0" collapsed="false">
      <c r="A4647" s="16" t="s">
        <v>6020</v>
      </c>
      <c r="B4647" s="16" t="s">
        <v>6015</v>
      </c>
      <c r="C4647" s="16" t="s">
        <v>1330</v>
      </c>
      <c r="D4647" s="16" t="s">
        <v>133</v>
      </c>
      <c r="E4647" s="16" t="n">
        <v>4</v>
      </c>
      <c r="F4647" s="16" t="n">
        <v>624</v>
      </c>
      <c r="G4647" s="16" t="n">
        <v>0.15</v>
      </c>
      <c r="H4647" s="16" t="s">
        <v>112</v>
      </c>
      <c r="I4647" s="16" t="s">
        <v>71</v>
      </c>
      <c r="J4647" s="16" t="n">
        <v>3</v>
      </c>
      <c r="K4647" s="16" t="n">
        <v>3</v>
      </c>
      <c r="L4647" s="16" t="s">
        <v>41</v>
      </c>
      <c r="M4647" s="16" t="str">
        <f aca="false">IF(COUNTIF($A$2:A4647,A4647)&gt;1,"DUPLICATE","")</f>
        <v/>
      </c>
    </row>
    <row r="4648" customFormat="false" ht="15" hidden="false" customHeight="false" outlineLevel="0" collapsed="false">
      <c r="A4648" s="16" t="s">
        <v>6021</v>
      </c>
      <c r="B4648" s="16" t="s">
        <v>6015</v>
      </c>
      <c r="C4648" s="16" t="s">
        <v>122</v>
      </c>
      <c r="D4648" s="16" t="s">
        <v>341</v>
      </c>
      <c r="E4648" s="16" t="n">
        <v>3</v>
      </c>
      <c r="F4648" s="16" t="n">
        <v>1089</v>
      </c>
      <c r="G4648" s="16" t="n">
        <v>0</v>
      </c>
      <c r="H4648" s="16" t="s">
        <v>39</v>
      </c>
      <c r="I4648" s="16" t="s">
        <v>71</v>
      </c>
      <c r="J4648" s="16" t="n">
        <v>6</v>
      </c>
      <c r="K4648" s="16" t="n">
        <v>5</v>
      </c>
      <c r="L4648" s="16" t="s">
        <v>41</v>
      </c>
      <c r="M4648" s="16" t="str">
        <f aca="false">IF(COUNTIF($A$2:A4648,A4648)&gt;1,"DUPLICATE","")</f>
        <v/>
      </c>
    </row>
    <row r="4649" customFormat="false" ht="15" hidden="false" customHeight="false" outlineLevel="0" collapsed="false">
      <c r="A4649" s="16" t="s">
        <v>6022</v>
      </c>
      <c r="B4649" s="16" t="s">
        <v>6015</v>
      </c>
      <c r="C4649" s="16" t="s">
        <v>2548</v>
      </c>
      <c r="D4649" s="16" t="s">
        <v>203</v>
      </c>
      <c r="E4649" s="16" t="n">
        <v>1</v>
      </c>
      <c r="F4649" s="16" t="n">
        <v>2524</v>
      </c>
      <c r="G4649" s="16" t="n">
        <v>0.05</v>
      </c>
      <c r="H4649" s="16" t="s">
        <v>81</v>
      </c>
      <c r="I4649" s="16" t="s">
        <v>60</v>
      </c>
      <c r="J4649" s="16" t="n">
        <v>2</v>
      </c>
      <c r="K4649" s="16"/>
      <c r="L4649" s="16" t="s">
        <v>57</v>
      </c>
      <c r="M4649" s="16" t="str">
        <f aca="false">IF(COUNTIF($A$2:A4649,A4649)&gt;1,"DUPLICATE","")</f>
        <v/>
      </c>
    </row>
    <row r="4650" customFormat="false" ht="15" hidden="false" customHeight="false" outlineLevel="0" collapsed="false">
      <c r="A4650" s="16" t="s">
        <v>6023</v>
      </c>
      <c r="B4650" s="16" t="s">
        <v>6015</v>
      </c>
      <c r="C4650" s="16" t="s">
        <v>1586</v>
      </c>
      <c r="D4650" s="16" t="s">
        <v>179</v>
      </c>
      <c r="E4650" s="16" t="n">
        <v>1</v>
      </c>
      <c r="F4650" s="16" t="n">
        <v>2408</v>
      </c>
      <c r="G4650" s="16" t="n">
        <v>0</v>
      </c>
      <c r="H4650" s="16" t="s">
        <v>112</v>
      </c>
      <c r="I4650" s="16" t="s">
        <v>60</v>
      </c>
      <c r="J4650" s="16" t="n">
        <v>2</v>
      </c>
      <c r="K4650" s="16" t="n">
        <v>3</v>
      </c>
      <c r="L4650" s="16" t="s">
        <v>57</v>
      </c>
      <c r="M4650" s="16" t="str">
        <f aca="false">IF(COUNTIF($A$2:A4650,A4650)&gt;1,"DUPLICATE","")</f>
        <v/>
      </c>
    </row>
    <row r="4651" customFormat="false" ht="15" hidden="false" customHeight="false" outlineLevel="0" collapsed="false">
      <c r="A4651" s="16" t="s">
        <v>6024</v>
      </c>
      <c r="B4651" s="16" t="s">
        <v>6015</v>
      </c>
      <c r="C4651" s="16" t="s">
        <v>2239</v>
      </c>
      <c r="D4651" s="16" t="s">
        <v>165</v>
      </c>
      <c r="E4651" s="16" t="n">
        <v>3</v>
      </c>
      <c r="F4651" s="16" t="n">
        <v>894</v>
      </c>
      <c r="G4651" s="16" t="n">
        <v>0.15</v>
      </c>
      <c r="H4651" s="16" t="s">
        <v>130</v>
      </c>
      <c r="I4651" s="16" t="s">
        <v>60</v>
      </c>
      <c r="J4651" s="16" t="n">
        <v>5</v>
      </c>
      <c r="K4651" s="16" t="n">
        <v>4</v>
      </c>
      <c r="L4651" s="16" t="s">
        <v>41</v>
      </c>
      <c r="M4651" s="16" t="str">
        <f aca="false">IF(COUNTIF($A$2:A4651,A4651)&gt;1,"DUPLICATE","")</f>
        <v/>
      </c>
    </row>
    <row r="4652" customFormat="false" ht="15" hidden="false" customHeight="false" outlineLevel="0" collapsed="false">
      <c r="A4652" s="16" t="s">
        <v>6025</v>
      </c>
      <c r="B4652" s="16" t="s">
        <v>6015</v>
      </c>
      <c r="C4652" s="16" t="s">
        <v>444</v>
      </c>
      <c r="D4652" s="16" t="s">
        <v>211</v>
      </c>
      <c r="E4652" s="16" t="n">
        <v>2</v>
      </c>
      <c r="F4652" s="16" t="n">
        <v>1293</v>
      </c>
      <c r="G4652" s="16" t="n">
        <v>0.15</v>
      </c>
      <c r="H4652" s="16" t="s">
        <v>39</v>
      </c>
      <c r="I4652" s="16" t="s">
        <v>71</v>
      </c>
      <c r="J4652" s="16" t="n">
        <v>5</v>
      </c>
      <c r="K4652" s="16" t="n">
        <v>2</v>
      </c>
      <c r="L4652" s="16" t="s">
        <v>57</v>
      </c>
      <c r="M4652" s="16" t="str">
        <f aca="false">IF(COUNTIF($A$2:A4652,A4652)&gt;1,"DUPLICATE","")</f>
        <v/>
      </c>
    </row>
    <row r="4653" customFormat="false" ht="15" hidden="false" customHeight="false" outlineLevel="0" collapsed="false">
      <c r="A4653" s="16" t="s">
        <v>6026</v>
      </c>
      <c r="B4653" s="16" t="s">
        <v>6015</v>
      </c>
      <c r="C4653" s="16" t="s">
        <v>2782</v>
      </c>
      <c r="D4653" s="16" t="s">
        <v>63</v>
      </c>
      <c r="E4653" s="16" t="n">
        <v>1</v>
      </c>
      <c r="F4653" s="16" t="n">
        <v>1518</v>
      </c>
      <c r="G4653" s="16" t="n">
        <v>0</v>
      </c>
      <c r="H4653" s="16" t="s">
        <v>236</v>
      </c>
      <c r="I4653" s="16" t="s">
        <v>71</v>
      </c>
      <c r="J4653" s="16" t="n">
        <v>6</v>
      </c>
      <c r="K4653" s="16" t="n">
        <v>3</v>
      </c>
      <c r="L4653" s="16" t="s">
        <v>57</v>
      </c>
      <c r="M4653" s="16" t="str">
        <f aca="false">IF(COUNTIF($A$2:A4653,A4653)&gt;1,"DUPLICATE","")</f>
        <v/>
      </c>
    </row>
    <row r="4654" customFormat="false" ht="15" hidden="false" customHeight="false" outlineLevel="0" collapsed="false">
      <c r="A4654" s="16" t="s">
        <v>6027</v>
      </c>
      <c r="B4654" s="16" t="s">
        <v>6015</v>
      </c>
      <c r="C4654" s="16" t="s">
        <v>2462</v>
      </c>
      <c r="D4654" s="16" t="s">
        <v>80</v>
      </c>
      <c r="E4654" s="16" t="n">
        <v>2</v>
      </c>
      <c r="F4654" s="16" t="n">
        <v>1429</v>
      </c>
      <c r="G4654" s="16" t="n">
        <v>0.2</v>
      </c>
      <c r="H4654" s="16" t="s">
        <v>67</v>
      </c>
      <c r="I4654" s="16" t="s">
        <v>60</v>
      </c>
      <c r="J4654" s="16" t="n">
        <v>4</v>
      </c>
      <c r="K4654" s="16" t="n">
        <v>5</v>
      </c>
      <c r="L4654" s="16" t="s">
        <v>41</v>
      </c>
      <c r="M4654" s="16" t="str">
        <f aca="false">IF(COUNTIF($A$2:A4654,A4654)&gt;1,"DUPLICATE","")</f>
        <v/>
      </c>
    </row>
    <row r="4655" customFormat="false" ht="15" hidden="false" customHeight="false" outlineLevel="0" collapsed="false">
      <c r="A4655" s="16" t="s">
        <v>6028</v>
      </c>
      <c r="B4655" s="16" t="s">
        <v>6015</v>
      </c>
      <c r="C4655" s="16" t="s">
        <v>62</v>
      </c>
      <c r="D4655" s="16" t="s">
        <v>136</v>
      </c>
      <c r="E4655" s="16" t="n">
        <v>1</v>
      </c>
      <c r="F4655" s="16" t="n">
        <v>2110</v>
      </c>
      <c r="G4655" s="16" t="n">
        <v>0</v>
      </c>
      <c r="H4655" s="16" t="s">
        <v>81</v>
      </c>
      <c r="I4655" s="16" t="s">
        <v>60</v>
      </c>
      <c r="J4655" s="16" t="n">
        <v>3</v>
      </c>
      <c r="K4655" s="16" t="n">
        <v>5</v>
      </c>
      <c r="L4655" s="16" t="s">
        <v>41</v>
      </c>
      <c r="M4655" s="16" t="str">
        <f aca="false">IF(COUNTIF($A$2:A4655,A4655)&gt;1,"DUPLICATE","")</f>
        <v/>
      </c>
    </row>
    <row r="4656" customFormat="false" ht="15" hidden="false" customHeight="false" outlineLevel="0" collapsed="false">
      <c r="A4656" s="16" t="s">
        <v>6029</v>
      </c>
      <c r="B4656" s="16" t="s">
        <v>6015</v>
      </c>
      <c r="C4656" s="16" t="s">
        <v>1789</v>
      </c>
      <c r="D4656" s="16" t="s">
        <v>136</v>
      </c>
      <c r="E4656" s="16" t="n">
        <v>3</v>
      </c>
      <c r="F4656" s="16" t="n">
        <v>2110</v>
      </c>
      <c r="G4656" s="16" t="n">
        <v>0.15</v>
      </c>
      <c r="H4656" s="16" t="s">
        <v>112</v>
      </c>
      <c r="I4656" s="16" t="s">
        <v>40</v>
      </c>
      <c r="J4656" s="16" t="n">
        <v>2</v>
      </c>
      <c r="K4656" s="16" t="n">
        <v>5</v>
      </c>
      <c r="L4656" s="16" t="s">
        <v>41</v>
      </c>
      <c r="M4656" s="16" t="str">
        <f aca="false">IF(COUNTIF($A$2:A4656,A4656)&gt;1,"DUPLICATE","")</f>
        <v/>
      </c>
    </row>
    <row r="4657" customFormat="false" ht="15" hidden="false" customHeight="false" outlineLevel="0" collapsed="false">
      <c r="A4657" s="16" t="s">
        <v>6030</v>
      </c>
      <c r="B4657" s="16" t="s">
        <v>6015</v>
      </c>
      <c r="C4657" s="16" t="s">
        <v>415</v>
      </c>
      <c r="D4657" s="16" t="s">
        <v>211</v>
      </c>
      <c r="E4657" s="16" t="n">
        <v>3</v>
      </c>
      <c r="F4657" s="16" t="n">
        <v>1363</v>
      </c>
      <c r="G4657" s="16" t="n">
        <v>0.15</v>
      </c>
      <c r="H4657" s="16" t="s">
        <v>67</v>
      </c>
      <c r="I4657" s="16" t="s">
        <v>71</v>
      </c>
      <c r="J4657" s="16" t="n">
        <v>5</v>
      </c>
      <c r="K4657" s="16" t="n">
        <v>3</v>
      </c>
      <c r="L4657" s="16" t="s">
        <v>41</v>
      </c>
      <c r="M4657" s="16" t="str">
        <f aca="false">IF(COUNTIF($A$2:A4657,A4657)&gt;1,"DUPLICATE","")</f>
        <v/>
      </c>
    </row>
    <row r="4658" customFormat="false" ht="15" hidden="false" customHeight="false" outlineLevel="0" collapsed="false">
      <c r="A4658" s="16" t="s">
        <v>6031</v>
      </c>
      <c r="B4658" s="16" t="s">
        <v>6032</v>
      </c>
      <c r="C4658" s="16" t="s">
        <v>307</v>
      </c>
      <c r="D4658" s="16" t="s">
        <v>191</v>
      </c>
      <c r="E4658" s="16" t="n">
        <v>2</v>
      </c>
      <c r="F4658" s="16" t="n">
        <v>412</v>
      </c>
      <c r="G4658" s="16" t="n">
        <v>0.1</v>
      </c>
      <c r="H4658" s="16" t="s">
        <v>112</v>
      </c>
      <c r="I4658" s="16" t="s">
        <v>60</v>
      </c>
      <c r="J4658" s="16" t="n">
        <v>5</v>
      </c>
      <c r="K4658" s="16" t="n">
        <v>4</v>
      </c>
      <c r="L4658" s="16" t="s">
        <v>41</v>
      </c>
      <c r="M4658" s="16" t="str">
        <f aca="false">IF(COUNTIF($A$2:A4658,A4658)&gt;1,"DUPLICATE","")</f>
        <v/>
      </c>
    </row>
    <row r="4659" customFormat="false" ht="15" hidden="false" customHeight="false" outlineLevel="0" collapsed="false">
      <c r="A4659" s="16" t="s">
        <v>6033</v>
      </c>
      <c r="B4659" s="16" t="s">
        <v>6015</v>
      </c>
      <c r="C4659" s="16" t="s">
        <v>1591</v>
      </c>
      <c r="D4659" s="16" t="s">
        <v>721</v>
      </c>
      <c r="E4659" s="16" t="n">
        <v>3</v>
      </c>
      <c r="F4659" s="16" t="n">
        <v>503</v>
      </c>
      <c r="G4659" s="16" t="n">
        <v>0.15</v>
      </c>
      <c r="H4659" s="16" t="s">
        <v>112</v>
      </c>
      <c r="I4659" s="16" t="s">
        <v>60</v>
      </c>
      <c r="J4659" s="16" t="n">
        <v>4</v>
      </c>
      <c r="K4659" s="16" t="n">
        <v>3</v>
      </c>
      <c r="L4659" s="16" t="s">
        <v>57</v>
      </c>
      <c r="M4659" s="16" t="str">
        <f aca="false">IF(COUNTIF($A$2:A4659,A4659)&gt;1,"DUPLICATE","")</f>
        <v/>
      </c>
    </row>
    <row r="4660" customFormat="false" ht="15" hidden="false" customHeight="false" outlineLevel="0" collapsed="false">
      <c r="A4660" s="16" t="s">
        <v>6034</v>
      </c>
      <c r="B4660" s="16" t="s">
        <v>6035</v>
      </c>
      <c r="C4660" s="16" t="s">
        <v>535</v>
      </c>
      <c r="D4660" s="16" t="s">
        <v>92</v>
      </c>
      <c r="E4660" s="16" t="n">
        <v>1</v>
      </c>
      <c r="F4660" s="16" t="n">
        <v>3874</v>
      </c>
      <c r="G4660" s="16" t="n">
        <v>0.05</v>
      </c>
      <c r="H4660" s="16" t="s">
        <v>39</v>
      </c>
      <c r="I4660" s="16"/>
      <c r="J4660" s="16" t="n">
        <v>4</v>
      </c>
      <c r="K4660" s="16" t="n">
        <v>2</v>
      </c>
      <c r="L4660" s="16" t="s">
        <v>57</v>
      </c>
      <c r="M4660" s="16" t="str">
        <f aca="false">IF(COUNTIF($A$2:A4660,A4660)&gt;1,"DUPLICATE","")</f>
        <v/>
      </c>
    </row>
    <row r="4661" customFormat="false" ht="15" hidden="false" customHeight="false" outlineLevel="0" collapsed="false">
      <c r="A4661" s="16" t="s">
        <v>6036</v>
      </c>
      <c r="B4661" s="16" t="s">
        <v>6035</v>
      </c>
      <c r="C4661" s="16" t="s">
        <v>2118</v>
      </c>
      <c r="D4661" s="16" t="s">
        <v>211</v>
      </c>
      <c r="E4661" s="16" t="n">
        <v>2</v>
      </c>
      <c r="F4661" s="16" t="n">
        <v>1240</v>
      </c>
      <c r="G4661" s="16" t="n">
        <v>0.05</v>
      </c>
      <c r="H4661" s="16" t="s">
        <v>39</v>
      </c>
      <c r="I4661" s="16" t="s">
        <v>60</v>
      </c>
      <c r="J4661" s="16" t="n">
        <v>4</v>
      </c>
      <c r="K4661" s="16" t="n">
        <v>5</v>
      </c>
      <c r="L4661" s="16" t="s">
        <v>41</v>
      </c>
      <c r="M4661" s="16" t="str">
        <f aca="false">IF(COUNTIF($A$2:A4661,A4661)&gt;1,"DUPLICATE","")</f>
        <v/>
      </c>
    </row>
    <row r="4662" customFormat="false" ht="15" hidden="false" customHeight="false" outlineLevel="0" collapsed="false">
      <c r="A4662" s="16" t="s">
        <v>6037</v>
      </c>
      <c r="B4662" s="16" t="s">
        <v>6035</v>
      </c>
      <c r="C4662" s="16" t="s">
        <v>2493</v>
      </c>
      <c r="D4662" s="16" t="s">
        <v>396</v>
      </c>
      <c r="E4662" s="16" t="n">
        <v>2</v>
      </c>
      <c r="F4662" s="16" t="s">
        <v>6038</v>
      </c>
      <c r="G4662" s="16" t="n">
        <v>0.3</v>
      </c>
      <c r="H4662" s="16" t="s">
        <v>477</v>
      </c>
      <c r="I4662" s="16" t="s">
        <v>40</v>
      </c>
      <c r="J4662" s="16" t="n">
        <v>4</v>
      </c>
      <c r="K4662" s="16" t="n">
        <v>5</v>
      </c>
      <c r="L4662" s="16" t="s">
        <v>41</v>
      </c>
      <c r="M4662" s="16" t="str">
        <f aca="false">IF(COUNTIF($A$2:A4662,A4662)&gt;1,"DUPLICATE","")</f>
        <v/>
      </c>
    </row>
    <row r="4663" customFormat="false" ht="15" hidden="false" customHeight="false" outlineLevel="0" collapsed="false">
      <c r="A4663" s="16" t="s">
        <v>6039</v>
      </c>
      <c r="B4663" s="16" t="s">
        <v>6035</v>
      </c>
      <c r="C4663" s="16" t="s">
        <v>135</v>
      </c>
      <c r="D4663" s="16" t="s">
        <v>139</v>
      </c>
      <c r="E4663" s="16" t="n">
        <v>1</v>
      </c>
      <c r="F4663" s="16" t="n">
        <v>345</v>
      </c>
      <c r="G4663" s="16" t="n">
        <v>0.05</v>
      </c>
      <c r="H4663" s="16" t="s">
        <v>39</v>
      </c>
      <c r="I4663" s="16" t="s">
        <v>60</v>
      </c>
      <c r="J4663" s="16" t="n">
        <v>2</v>
      </c>
      <c r="K4663" s="16"/>
      <c r="L4663" s="16" t="s">
        <v>41</v>
      </c>
      <c r="M4663" s="16" t="str">
        <f aca="false">IF(COUNTIF($A$2:A4663,A4663)&gt;1,"DUPLICATE","")</f>
        <v/>
      </c>
    </row>
    <row r="4664" customFormat="false" ht="15" hidden="false" customHeight="false" outlineLevel="0" collapsed="false">
      <c r="A4664" s="16" t="s">
        <v>6040</v>
      </c>
      <c r="B4664" s="16" t="s">
        <v>6035</v>
      </c>
      <c r="C4664" s="16" t="s">
        <v>993</v>
      </c>
      <c r="D4664" s="16" t="s">
        <v>291</v>
      </c>
      <c r="E4664" s="16" t="n">
        <v>1</v>
      </c>
      <c r="F4664" s="16" t="n">
        <v>1195</v>
      </c>
      <c r="G4664" s="16" t="n">
        <v>0</v>
      </c>
      <c r="H4664" s="16" t="s">
        <v>39</v>
      </c>
      <c r="I4664" s="16" t="s">
        <v>40</v>
      </c>
      <c r="J4664" s="16" t="n">
        <v>3</v>
      </c>
      <c r="K4664" s="16" t="n">
        <v>4</v>
      </c>
      <c r="L4664" s="16" t="s">
        <v>41</v>
      </c>
      <c r="M4664" s="16" t="str">
        <f aca="false">IF(COUNTIF($A$2:A4664,A4664)&gt;1,"DUPLICATE","")</f>
        <v/>
      </c>
    </row>
    <row r="4665" customFormat="false" ht="15" hidden="false" customHeight="false" outlineLevel="0" collapsed="false">
      <c r="A4665" s="16" t="s">
        <v>6041</v>
      </c>
      <c r="B4665" s="16" t="s">
        <v>6035</v>
      </c>
      <c r="C4665" s="16" t="s">
        <v>164</v>
      </c>
      <c r="D4665" s="16" t="s">
        <v>184</v>
      </c>
      <c r="E4665" s="16" t="n">
        <v>3</v>
      </c>
      <c r="F4665" s="16" t="n">
        <v>1234</v>
      </c>
      <c r="G4665" s="16" t="n">
        <v>0.05</v>
      </c>
      <c r="H4665" s="16" t="s">
        <v>70</v>
      </c>
      <c r="I4665" s="16" t="s">
        <v>47</v>
      </c>
      <c r="J4665" s="16" t="n">
        <v>5</v>
      </c>
      <c r="K4665" s="16" t="n">
        <v>3</v>
      </c>
      <c r="L4665" s="16" t="s">
        <v>57</v>
      </c>
      <c r="M4665" s="16" t="str">
        <f aca="false">IF(COUNTIF($A$2:A4665,A4665)&gt;1,"DUPLICATE","")</f>
        <v/>
      </c>
    </row>
    <row r="4666" customFormat="false" ht="15" hidden="false" customHeight="false" outlineLevel="0" collapsed="false">
      <c r="A4666" s="16" t="s">
        <v>6042</v>
      </c>
      <c r="B4666" s="16" t="s">
        <v>6035</v>
      </c>
      <c r="C4666" s="16" t="s">
        <v>522</v>
      </c>
      <c r="D4666" s="16" t="s">
        <v>142</v>
      </c>
      <c r="E4666" s="16" t="n">
        <v>4</v>
      </c>
      <c r="F4666" s="16" t="n">
        <v>583</v>
      </c>
      <c r="G4666" s="16" t="n">
        <v>0.1</v>
      </c>
      <c r="H4666" s="16" t="s">
        <v>208</v>
      </c>
      <c r="I4666" s="16" t="s">
        <v>60</v>
      </c>
      <c r="J4666" s="16" t="n">
        <v>6</v>
      </c>
      <c r="K4666" s="16" t="n">
        <v>3</v>
      </c>
      <c r="L4666" s="16" t="s">
        <v>57</v>
      </c>
      <c r="M4666" s="16" t="str">
        <f aca="false">IF(COUNTIF($A$2:A4666,A4666)&gt;1,"DUPLICATE","")</f>
        <v/>
      </c>
    </row>
    <row r="4667" customFormat="false" ht="15" hidden="false" customHeight="false" outlineLevel="0" collapsed="false">
      <c r="A4667" s="16" t="s">
        <v>6043</v>
      </c>
      <c r="B4667" s="16" t="s">
        <v>6035</v>
      </c>
      <c r="C4667" s="16" t="s">
        <v>374</v>
      </c>
      <c r="D4667" s="16" t="s">
        <v>170</v>
      </c>
      <c r="E4667" s="16" t="n">
        <v>1</v>
      </c>
      <c r="F4667" s="16" t="n">
        <v>3144</v>
      </c>
      <c r="G4667" s="16" t="n">
        <v>0.2</v>
      </c>
      <c r="H4667" s="16" t="s">
        <v>112</v>
      </c>
      <c r="I4667" s="16" t="s">
        <v>71</v>
      </c>
      <c r="J4667" s="16" t="n">
        <v>6</v>
      </c>
      <c r="K4667" s="16" t="n">
        <v>2</v>
      </c>
      <c r="L4667" s="16" t="s">
        <v>57</v>
      </c>
      <c r="M4667" s="16" t="str">
        <f aca="false">IF(COUNTIF($A$2:A4667,A4667)&gt;1,"DUPLICATE","")</f>
        <v/>
      </c>
    </row>
    <row r="4668" customFormat="false" ht="15" hidden="false" customHeight="false" outlineLevel="0" collapsed="false">
      <c r="A4668" s="16" t="s">
        <v>6044</v>
      </c>
      <c r="B4668" s="16" t="s">
        <v>6035</v>
      </c>
      <c r="C4668" s="16" t="s">
        <v>1391</v>
      </c>
      <c r="D4668" s="16" t="s">
        <v>108</v>
      </c>
      <c r="E4668" s="16" t="n">
        <v>2</v>
      </c>
      <c r="F4668" s="16" t="n">
        <v>3579</v>
      </c>
      <c r="G4668" s="16" t="n">
        <v>0</v>
      </c>
      <c r="H4668" s="16" t="s">
        <v>67</v>
      </c>
      <c r="I4668" s="16" t="s">
        <v>60</v>
      </c>
      <c r="J4668" s="16" t="n">
        <v>3</v>
      </c>
      <c r="K4668" s="16" t="n">
        <v>5</v>
      </c>
      <c r="L4668" s="16" t="s">
        <v>41</v>
      </c>
      <c r="M4668" s="16" t="str">
        <f aca="false">IF(COUNTIF($A$2:A4668,A4668)&gt;1,"DUPLICATE","")</f>
        <v/>
      </c>
    </row>
    <row r="4669" customFormat="false" ht="15" hidden="false" customHeight="false" outlineLevel="0" collapsed="false">
      <c r="A4669" s="16" t="s">
        <v>6045</v>
      </c>
      <c r="B4669" s="16" t="s">
        <v>6035</v>
      </c>
      <c r="C4669" s="16" t="s">
        <v>1690</v>
      </c>
      <c r="D4669" s="16" t="s">
        <v>211</v>
      </c>
      <c r="E4669" s="16" t="n">
        <v>2</v>
      </c>
      <c r="F4669" s="16" t="n">
        <v>1335</v>
      </c>
      <c r="G4669" s="16" t="n">
        <v>0.15</v>
      </c>
      <c r="H4669" s="16" t="s">
        <v>56</v>
      </c>
      <c r="I4669" s="16" t="s">
        <v>100</v>
      </c>
      <c r="J4669" s="16" t="n">
        <v>5</v>
      </c>
      <c r="K4669" s="16" t="n">
        <v>5</v>
      </c>
      <c r="L4669" s="16" t="s">
        <v>41</v>
      </c>
      <c r="M4669" s="16" t="str">
        <f aca="false">IF(COUNTIF($A$2:A4669,A4669)&gt;1,"DUPLICATE","")</f>
        <v/>
      </c>
    </row>
    <row r="4670" customFormat="false" ht="15" hidden="false" customHeight="false" outlineLevel="0" collapsed="false">
      <c r="A4670" s="16" t="s">
        <v>6046</v>
      </c>
      <c r="B4670" s="16" t="s">
        <v>6035</v>
      </c>
      <c r="C4670" s="16" t="s">
        <v>290</v>
      </c>
      <c r="D4670" s="16" t="s">
        <v>229</v>
      </c>
      <c r="E4670" s="16" t="n">
        <v>3</v>
      </c>
      <c r="F4670" s="16" t="n">
        <v>451</v>
      </c>
      <c r="G4670" s="16" t="n">
        <v>0</v>
      </c>
      <c r="H4670" s="16" t="s">
        <v>130</v>
      </c>
      <c r="I4670" s="16" t="s">
        <v>47</v>
      </c>
      <c r="J4670" s="16" t="n">
        <v>3</v>
      </c>
      <c r="K4670" s="16"/>
      <c r="L4670" s="16" t="s">
        <v>41</v>
      </c>
      <c r="M4670" s="16" t="str">
        <f aca="false">IF(COUNTIF($A$2:A4670,A4670)&gt;1,"DUPLICATE","")</f>
        <v/>
      </c>
    </row>
    <row r="4671" customFormat="false" ht="15" hidden="false" customHeight="false" outlineLevel="0" collapsed="false">
      <c r="A4671" s="16" t="s">
        <v>6047</v>
      </c>
      <c r="B4671" s="16" t="s">
        <v>6035</v>
      </c>
      <c r="C4671" s="16" t="s">
        <v>2231</v>
      </c>
      <c r="D4671" s="16" t="s">
        <v>111</v>
      </c>
      <c r="E4671" s="16" t="n">
        <v>1</v>
      </c>
      <c r="F4671" s="16" t="n">
        <v>995</v>
      </c>
      <c r="G4671" s="16" t="n">
        <v>0.15</v>
      </c>
      <c r="H4671" s="16" t="s">
        <v>39</v>
      </c>
      <c r="I4671" s="16" t="s">
        <v>40</v>
      </c>
      <c r="J4671" s="16" t="n">
        <v>4</v>
      </c>
      <c r="K4671" s="16" t="n">
        <v>4</v>
      </c>
      <c r="L4671" s="16" t="s">
        <v>41</v>
      </c>
      <c r="M4671" s="16" t="str">
        <f aca="false">IF(COUNTIF($A$2:A4671,A4671)&gt;1,"DUPLICATE","")</f>
        <v/>
      </c>
    </row>
    <row r="4672" customFormat="false" ht="15" hidden="false" customHeight="false" outlineLevel="0" collapsed="false">
      <c r="A4672" s="16" t="s">
        <v>6048</v>
      </c>
      <c r="B4672" s="16" t="s">
        <v>6035</v>
      </c>
      <c r="C4672" s="16" t="s">
        <v>218</v>
      </c>
      <c r="D4672" s="16" t="s">
        <v>142</v>
      </c>
      <c r="E4672" s="16" t="n">
        <v>2</v>
      </c>
      <c r="F4672" s="16" t="n">
        <v>596</v>
      </c>
      <c r="G4672" s="16" t="n">
        <v>0.3</v>
      </c>
      <c r="H4672" s="16" t="s">
        <v>527</v>
      </c>
      <c r="I4672" s="16" t="s">
        <v>40</v>
      </c>
      <c r="J4672" s="16" t="n">
        <v>4</v>
      </c>
      <c r="K4672" s="16" t="n">
        <v>4</v>
      </c>
      <c r="L4672" s="16" t="s">
        <v>41</v>
      </c>
      <c r="M4672" s="16" t="str">
        <f aca="false">IF(COUNTIF($A$2:A4672,A4672)&gt;1,"DUPLICATE","")</f>
        <v/>
      </c>
    </row>
    <row r="4673" customFormat="false" ht="15" hidden="false" customHeight="false" outlineLevel="0" collapsed="false">
      <c r="A4673" s="16" t="s">
        <v>6049</v>
      </c>
      <c r="B4673" s="16" t="s">
        <v>6035</v>
      </c>
      <c r="C4673" s="16" t="s">
        <v>1170</v>
      </c>
      <c r="D4673" s="16" t="s">
        <v>146</v>
      </c>
      <c r="E4673" s="16" t="n">
        <v>2</v>
      </c>
      <c r="F4673" s="16" t="n">
        <v>430</v>
      </c>
      <c r="G4673" s="16" t="n">
        <v>0.15</v>
      </c>
      <c r="H4673" s="16" t="s">
        <v>39</v>
      </c>
      <c r="I4673" s="16" t="s">
        <v>60</v>
      </c>
      <c r="J4673" s="16" t="n">
        <v>7</v>
      </c>
      <c r="K4673" s="16" t="n">
        <v>3</v>
      </c>
      <c r="L4673" s="16" t="s">
        <v>41</v>
      </c>
      <c r="M4673" s="16" t="str">
        <f aca="false">IF(COUNTIF($A$2:A4673,A4673)&gt;1,"DUPLICATE","")</f>
        <v/>
      </c>
    </row>
    <row r="4674" customFormat="false" ht="15" hidden="false" customHeight="false" outlineLevel="0" collapsed="false">
      <c r="A4674" s="16" t="s">
        <v>6050</v>
      </c>
      <c r="B4674" s="16" t="s">
        <v>6035</v>
      </c>
      <c r="C4674" s="16" t="s">
        <v>343</v>
      </c>
      <c r="D4674" s="16" t="s">
        <v>412</v>
      </c>
      <c r="E4674" s="16" t="n">
        <v>1</v>
      </c>
      <c r="F4674" s="16" t="n">
        <v>969</v>
      </c>
      <c r="G4674" s="16" t="n">
        <v>0.1</v>
      </c>
      <c r="H4674" s="16" t="s">
        <v>112</v>
      </c>
      <c r="I4674" s="16" t="s">
        <v>40</v>
      </c>
      <c r="J4674" s="16" t="n">
        <v>3</v>
      </c>
      <c r="K4674" s="16" t="n">
        <v>4</v>
      </c>
      <c r="L4674" s="16" t="s">
        <v>41</v>
      </c>
      <c r="M4674" s="16" t="str">
        <f aca="false">IF(COUNTIF($A$2:A4674,A4674)&gt;1,"DUPLICATE","")</f>
        <v/>
      </c>
    </row>
    <row r="4675" customFormat="false" ht="15" hidden="false" customHeight="false" outlineLevel="0" collapsed="false">
      <c r="A4675" s="16" t="s">
        <v>6051</v>
      </c>
      <c r="B4675" s="16" t="s">
        <v>6052</v>
      </c>
      <c r="C4675" s="16" t="s">
        <v>261</v>
      </c>
      <c r="D4675" s="16" t="s">
        <v>440</v>
      </c>
      <c r="E4675" s="16" t="n">
        <v>1</v>
      </c>
      <c r="F4675" s="16" t="n">
        <v>1332</v>
      </c>
      <c r="G4675" s="16" t="n">
        <v>0.05</v>
      </c>
      <c r="H4675" s="16" t="s">
        <v>46</v>
      </c>
      <c r="I4675" s="16" t="s">
        <v>47</v>
      </c>
      <c r="J4675" s="16" t="n">
        <v>2</v>
      </c>
      <c r="K4675" s="16" t="n">
        <v>4</v>
      </c>
      <c r="L4675" s="16" t="s">
        <v>41</v>
      </c>
      <c r="M4675" s="16" t="str">
        <f aca="false">IF(COUNTIF($A$2:A4675,A4675)&gt;1,"DUPLICATE","")</f>
        <v/>
      </c>
    </row>
    <row r="4676" customFormat="false" ht="15" hidden="false" customHeight="false" outlineLevel="0" collapsed="false">
      <c r="A4676" s="16" t="s">
        <v>6053</v>
      </c>
      <c r="B4676" s="16" t="s">
        <v>6052</v>
      </c>
      <c r="C4676" s="16" t="s">
        <v>1926</v>
      </c>
      <c r="D4676" s="16" t="s">
        <v>160</v>
      </c>
      <c r="E4676" s="16" t="n">
        <v>1</v>
      </c>
      <c r="F4676" s="16" t="n">
        <v>1859</v>
      </c>
      <c r="G4676" s="16" t="n">
        <v>0.05</v>
      </c>
      <c r="H4676" s="16" t="s">
        <v>130</v>
      </c>
      <c r="I4676" s="16" t="s">
        <v>60</v>
      </c>
      <c r="J4676" s="16" t="n">
        <v>3</v>
      </c>
      <c r="K4676" s="16" t="n">
        <v>5</v>
      </c>
      <c r="L4676" s="16" t="s">
        <v>41</v>
      </c>
      <c r="M4676" s="16" t="str">
        <f aca="false">IF(COUNTIF($A$2:A4676,A4676)&gt;1,"DUPLICATE","")</f>
        <v/>
      </c>
    </row>
    <row r="4677" customFormat="false" ht="15" hidden="false" customHeight="false" outlineLevel="0" collapsed="false">
      <c r="A4677" s="16" t="s">
        <v>6054</v>
      </c>
      <c r="B4677" s="16" t="s">
        <v>6052</v>
      </c>
      <c r="C4677" s="16" t="s">
        <v>1034</v>
      </c>
      <c r="D4677" s="16" t="s">
        <v>216</v>
      </c>
      <c r="E4677" s="16" t="n">
        <v>1</v>
      </c>
      <c r="F4677" s="16" t="n">
        <v>885</v>
      </c>
      <c r="G4677" s="16" t="n">
        <v>0.15</v>
      </c>
      <c r="H4677" s="16" t="s">
        <v>130</v>
      </c>
      <c r="I4677" s="16" t="s">
        <v>60</v>
      </c>
      <c r="J4677" s="16" t="n">
        <v>3</v>
      </c>
      <c r="K4677" s="16" t="n">
        <v>3</v>
      </c>
      <c r="L4677" s="16" t="s">
        <v>41</v>
      </c>
      <c r="M4677" s="16" t="str">
        <f aca="false">IF(COUNTIF($A$2:A4677,A4677)&gt;1,"DUPLICATE","")</f>
        <v/>
      </c>
    </row>
    <row r="4678" customFormat="false" ht="15" hidden="false" customHeight="false" outlineLevel="0" collapsed="false">
      <c r="A4678" s="16" t="s">
        <v>6055</v>
      </c>
      <c r="B4678" s="16" t="s">
        <v>6052</v>
      </c>
      <c r="C4678" s="16" t="s">
        <v>572</v>
      </c>
      <c r="D4678" s="16" t="s">
        <v>250</v>
      </c>
      <c r="E4678" s="16" t="n">
        <v>1</v>
      </c>
      <c r="F4678" s="16" t="n">
        <v>732</v>
      </c>
      <c r="G4678" s="16" t="n">
        <v>0.05</v>
      </c>
      <c r="H4678" s="16" t="s">
        <v>46</v>
      </c>
      <c r="I4678" s="16" t="s">
        <v>47</v>
      </c>
      <c r="J4678" s="16" t="n">
        <v>2</v>
      </c>
      <c r="K4678" s="16" t="n">
        <v>4</v>
      </c>
      <c r="L4678" s="16" t="s">
        <v>41</v>
      </c>
      <c r="M4678" s="16" t="str">
        <f aca="false">IF(COUNTIF($A$2:A4678,A4678)&gt;1,"DUPLICATE","")</f>
        <v/>
      </c>
    </row>
    <row r="4679" customFormat="false" ht="15" hidden="false" customHeight="false" outlineLevel="0" collapsed="false">
      <c r="A4679" s="16" t="s">
        <v>6056</v>
      </c>
      <c r="B4679" s="16" t="s">
        <v>6052</v>
      </c>
      <c r="C4679" s="16" t="s">
        <v>307</v>
      </c>
      <c r="D4679" s="16" t="s">
        <v>119</v>
      </c>
      <c r="E4679" s="16" t="n">
        <v>1</v>
      </c>
      <c r="F4679" s="16" t="n">
        <v>238</v>
      </c>
      <c r="G4679" s="16" t="n">
        <v>0</v>
      </c>
      <c r="H4679" s="16" t="s">
        <v>233</v>
      </c>
      <c r="I4679" s="16" t="s">
        <v>60</v>
      </c>
      <c r="J4679" s="16" t="n">
        <v>4</v>
      </c>
      <c r="K4679" s="16" t="n">
        <v>4</v>
      </c>
      <c r="L4679" s="16" t="s">
        <v>41</v>
      </c>
      <c r="M4679" s="16" t="str">
        <f aca="false">IF(COUNTIF($A$2:A4679,A4679)&gt;1,"DUPLICATE","")</f>
        <v/>
      </c>
    </row>
    <row r="4680" customFormat="false" ht="15" hidden="false" customHeight="false" outlineLevel="0" collapsed="false">
      <c r="A4680" s="16" t="s">
        <v>6057</v>
      </c>
      <c r="B4680" s="16" t="s">
        <v>6052</v>
      </c>
      <c r="C4680" s="16" t="s">
        <v>1606</v>
      </c>
      <c r="D4680" s="16" t="s">
        <v>136</v>
      </c>
      <c r="E4680" s="16" t="n">
        <v>1</v>
      </c>
      <c r="F4680" s="16" t="n">
        <v>2154</v>
      </c>
      <c r="G4680" s="16" t="n">
        <v>0.05</v>
      </c>
      <c r="H4680" s="16" t="s">
        <v>281</v>
      </c>
      <c r="I4680" s="16" t="s">
        <v>60</v>
      </c>
      <c r="J4680" s="16" t="n">
        <v>6</v>
      </c>
      <c r="K4680" s="16" t="n">
        <v>4</v>
      </c>
      <c r="L4680" s="16" t="s">
        <v>41</v>
      </c>
      <c r="M4680" s="16" t="str">
        <f aca="false">IF(COUNTIF($A$2:A4680,A4680)&gt;1,"DUPLICATE","")</f>
        <v/>
      </c>
    </row>
    <row r="4681" customFormat="false" ht="15" hidden="false" customHeight="false" outlineLevel="0" collapsed="false">
      <c r="A4681" s="16" t="s">
        <v>6058</v>
      </c>
      <c r="B4681" s="16" t="s">
        <v>6052</v>
      </c>
      <c r="C4681" s="16" t="s">
        <v>215</v>
      </c>
      <c r="D4681" s="16" t="s">
        <v>105</v>
      </c>
      <c r="E4681" s="16" t="n">
        <v>2</v>
      </c>
      <c r="F4681" s="16" t="n">
        <v>411</v>
      </c>
      <c r="G4681" s="16" t="n">
        <v>0.15</v>
      </c>
      <c r="H4681" s="16" t="s">
        <v>130</v>
      </c>
      <c r="I4681" s="16" t="s">
        <v>60</v>
      </c>
      <c r="J4681" s="16" t="n">
        <v>4</v>
      </c>
      <c r="K4681" s="16" t="n">
        <v>4</v>
      </c>
      <c r="L4681" s="16" t="s">
        <v>41</v>
      </c>
      <c r="M4681" s="16" t="str">
        <f aca="false">IF(COUNTIF($A$2:A4681,A4681)&gt;1,"DUPLICATE","")</f>
        <v/>
      </c>
    </row>
    <row r="4682" customFormat="false" ht="15" hidden="false" customHeight="false" outlineLevel="0" collapsed="false">
      <c r="A4682" s="16" t="s">
        <v>6059</v>
      </c>
      <c r="B4682" s="16" t="s">
        <v>6052</v>
      </c>
      <c r="C4682" s="16" t="s">
        <v>328</v>
      </c>
      <c r="D4682" s="16" t="s">
        <v>216</v>
      </c>
      <c r="E4682" s="16" t="n">
        <v>2</v>
      </c>
      <c r="F4682" s="16" t="n">
        <v>892</v>
      </c>
      <c r="G4682" s="16" t="n">
        <v>0</v>
      </c>
      <c r="H4682" s="16" t="s">
        <v>208</v>
      </c>
      <c r="I4682" s="16" t="s">
        <v>71</v>
      </c>
      <c r="J4682" s="16" t="n">
        <v>6</v>
      </c>
      <c r="K4682" s="16" t="n">
        <v>4</v>
      </c>
      <c r="L4682" s="16" t="s">
        <v>41</v>
      </c>
      <c r="M4682" s="16" t="str">
        <f aca="false">IF(COUNTIF($A$2:A4682,A4682)&gt;1,"DUPLICATE","")</f>
        <v/>
      </c>
    </row>
    <row r="4683" customFormat="false" ht="15" hidden="false" customHeight="false" outlineLevel="0" collapsed="false">
      <c r="A4683" s="16" t="s">
        <v>6060</v>
      </c>
      <c r="B4683" s="16" t="s">
        <v>6052</v>
      </c>
      <c r="C4683" s="16" t="s">
        <v>4775</v>
      </c>
      <c r="D4683" s="16" t="s">
        <v>88</v>
      </c>
      <c r="E4683" s="16" t="n">
        <v>1</v>
      </c>
      <c r="F4683" s="16" t="n">
        <v>3057</v>
      </c>
      <c r="G4683" s="16" t="n">
        <v>0.3</v>
      </c>
      <c r="H4683" s="16" t="s">
        <v>112</v>
      </c>
      <c r="I4683" s="16" t="s">
        <v>40</v>
      </c>
      <c r="J4683" s="16" t="n">
        <v>4</v>
      </c>
      <c r="K4683" s="16" t="n">
        <v>5</v>
      </c>
      <c r="L4683" s="16" t="s">
        <v>41</v>
      </c>
      <c r="M4683" s="16" t="str">
        <f aca="false">IF(COUNTIF($A$2:A4683,A4683)&gt;1,"DUPLICATE","")</f>
        <v/>
      </c>
    </row>
    <row r="4684" customFormat="false" ht="15" hidden="false" customHeight="false" outlineLevel="0" collapsed="false">
      <c r="A4684" s="16" t="s">
        <v>6061</v>
      </c>
      <c r="B4684" s="16" t="s">
        <v>6052</v>
      </c>
      <c r="C4684" s="16" t="s">
        <v>750</v>
      </c>
      <c r="D4684" s="16" t="s">
        <v>63</v>
      </c>
      <c r="E4684" s="16" t="n">
        <v>1</v>
      </c>
      <c r="F4684" s="16" t="n">
        <v>1478</v>
      </c>
      <c r="G4684" s="16" t="n">
        <v>0.1</v>
      </c>
      <c r="H4684" s="16" t="s">
        <v>112</v>
      </c>
      <c r="I4684" s="16" t="s">
        <v>60</v>
      </c>
      <c r="J4684" s="16" t="n">
        <v>3</v>
      </c>
      <c r="K4684" s="16" t="n">
        <v>4</v>
      </c>
      <c r="L4684" s="16" t="s">
        <v>41</v>
      </c>
      <c r="M4684" s="16" t="str">
        <f aca="false">IF(COUNTIF($A$2:A4684,A4684)&gt;1,"DUPLICATE","")</f>
        <v/>
      </c>
    </row>
    <row r="4685" customFormat="false" ht="15" hidden="false" customHeight="false" outlineLevel="0" collapsed="false">
      <c r="A4685" s="16" t="s">
        <v>6062</v>
      </c>
      <c r="B4685" s="16" t="s">
        <v>6052</v>
      </c>
      <c r="C4685" s="16" t="s">
        <v>3544</v>
      </c>
      <c r="D4685" s="16" t="s">
        <v>51</v>
      </c>
      <c r="E4685" s="16" t="n">
        <v>1</v>
      </c>
      <c r="F4685" s="16" t="n">
        <v>2300</v>
      </c>
      <c r="G4685" s="16" t="n">
        <v>0.05</v>
      </c>
      <c r="H4685" s="16" t="s">
        <v>130</v>
      </c>
      <c r="I4685" s="16" t="s">
        <v>71</v>
      </c>
      <c r="J4685" s="16" t="n">
        <v>3</v>
      </c>
      <c r="K4685" s="16" t="n">
        <v>4</v>
      </c>
      <c r="L4685" s="16" t="s">
        <v>41</v>
      </c>
      <c r="M4685" s="16" t="str">
        <f aca="false">IF(COUNTIF($A$2:A4685,A4685)&gt;1,"DUPLICATE","")</f>
        <v/>
      </c>
    </row>
    <row r="4686" customFormat="false" ht="15" hidden="false" customHeight="false" outlineLevel="0" collapsed="false">
      <c r="A4686" s="16" t="s">
        <v>6063</v>
      </c>
      <c r="B4686" s="16" t="s">
        <v>6052</v>
      </c>
      <c r="C4686" s="16" t="s">
        <v>231</v>
      </c>
      <c r="D4686" s="16" t="s">
        <v>184</v>
      </c>
      <c r="E4686" s="16" t="n">
        <v>2</v>
      </c>
      <c r="F4686" s="16" t="n">
        <v>1314</v>
      </c>
      <c r="G4686" s="16" t="n">
        <v>0.1</v>
      </c>
      <c r="H4686" s="16" t="s">
        <v>112</v>
      </c>
      <c r="I4686" s="16" t="s">
        <v>71</v>
      </c>
      <c r="J4686" s="16" t="n">
        <v>3</v>
      </c>
      <c r="K4686" s="16" t="n">
        <v>4</v>
      </c>
      <c r="L4686" s="16" t="s">
        <v>41</v>
      </c>
      <c r="M4686" s="16" t="str">
        <f aca="false">IF(COUNTIF($A$2:A4686,A4686)&gt;1,"DUPLICATE","")</f>
        <v/>
      </c>
    </row>
    <row r="4687" customFormat="false" ht="15" hidden="false" customHeight="false" outlineLevel="0" collapsed="false">
      <c r="A4687" s="16" t="s">
        <v>6064</v>
      </c>
      <c r="B4687" s="16" t="s">
        <v>6052</v>
      </c>
      <c r="C4687" s="16" t="s">
        <v>1971</v>
      </c>
      <c r="D4687" s="16" t="s">
        <v>119</v>
      </c>
      <c r="E4687" s="16" t="n">
        <v>1</v>
      </c>
      <c r="F4687" s="16" t="n">
        <v>251</v>
      </c>
      <c r="G4687" s="16" t="n">
        <v>0</v>
      </c>
      <c r="H4687" s="16" t="s">
        <v>130</v>
      </c>
      <c r="I4687" s="16" t="s">
        <v>60</v>
      </c>
      <c r="J4687" s="16" t="n">
        <v>3</v>
      </c>
      <c r="K4687" s="16" t="n">
        <v>5</v>
      </c>
      <c r="L4687" s="16" t="s">
        <v>41</v>
      </c>
      <c r="M4687" s="16" t="str">
        <f aca="false">IF(COUNTIF($A$2:A4687,A4687)&gt;1,"DUPLICATE","")</f>
        <v/>
      </c>
    </row>
    <row r="4688" customFormat="false" ht="15" hidden="false" customHeight="false" outlineLevel="0" collapsed="false">
      <c r="A4688" s="16" t="s">
        <v>6065</v>
      </c>
      <c r="B4688" s="16" t="s">
        <v>6052</v>
      </c>
      <c r="C4688" s="16" t="s">
        <v>559</v>
      </c>
      <c r="D4688" s="16" t="s">
        <v>211</v>
      </c>
      <c r="E4688" s="16" t="n">
        <v>1</v>
      </c>
      <c r="F4688" s="16" t="n">
        <v>1294</v>
      </c>
      <c r="G4688" s="16" t="n">
        <v>0</v>
      </c>
      <c r="H4688" s="16" t="s">
        <v>565</v>
      </c>
      <c r="I4688" s="16" t="s">
        <v>40</v>
      </c>
      <c r="J4688" s="16" t="n">
        <v>3</v>
      </c>
      <c r="K4688" s="16" t="n">
        <v>4</v>
      </c>
      <c r="L4688" s="16" t="s">
        <v>41</v>
      </c>
      <c r="M4688" s="16" t="str">
        <f aca="false">IF(COUNTIF($A$2:A4688,A4688)&gt;1,"DUPLICATE","")</f>
        <v/>
      </c>
    </row>
    <row r="4689" customFormat="false" ht="15" hidden="false" customHeight="false" outlineLevel="0" collapsed="false">
      <c r="A4689" s="16" t="s">
        <v>6066</v>
      </c>
      <c r="B4689" s="16" t="s">
        <v>6067</v>
      </c>
      <c r="C4689" s="16" t="s">
        <v>2059</v>
      </c>
      <c r="D4689" s="16" t="s">
        <v>170</v>
      </c>
      <c r="E4689" s="16" t="n">
        <v>2</v>
      </c>
      <c r="F4689" s="16" t="n">
        <v>3421</v>
      </c>
      <c r="G4689" s="16" t="n">
        <v>0</v>
      </c>
      <c r="H4689" s="16" t="s">
        <v>208</v>
      </c>
      <c r="I4689" s="16" t="s">
        <v>100</v>
      </c>
      <c r="J4689" s="16" t="n">
        <v>8</v>
      </c>
      <c r="K4689" s="16" t="n">
        <v>3</v>
      </c>
      <c r="L4689" s="16" t="s">
        <v>41</v>
      </c>
      <c r="M4689" s="16" t="str">
        <f aca="false">IF(COUNTIF($A$2:A4689,A4689)&gt;1,"DUPLICATE","")</f>
        <v/>
      </c>
    </row>
    <row r="4690" customFormat="false" ht="15" hidden="false" customHeight="false" outlineLevel="0" collapsed="false">
      <c r="A4690" s="16" t="s">
        <v>6068</v>
      </c>
      <c r="B4690" s="16" t="s">
        <v>6052</v>
      </c>
      <c r="C4690" s="16" t="s">
        <v>1516</v>
      </c>
      <c r="D4690" s="16" t="s">
        <v>173</v>
      </c>
      <c r="E4690" s="16" t="n">
        <v>2</v>
      </c>
      <c r="F4690" s="16" t="n">
        <v>1222</v>
      </c>
      <c r="G4690" s="16" t="n">
        <v>0.15</v>
      </c>
      <c r="H4690" s="16" t="s">
        <v>70</v>
      </c>
      <c r="I4690" s="16" t="s">
        <v>60</v>
      </c>
      <c r="J4690" s="16" t="n">
        <v>6</v>
      </c>
      <c r="K4690" s="16" t="n">
        <v>2</v>
      </c>
      <c r="L4690" s="16" t="s">
        <v>57</v>
      </c>
      <c r="M4690" s="16" t="str">
        <f aca="false">IF(COUNTIF($A$2:A4690,A4690)&gt;1,"DUPLICATE","")</f>
        <v/>
      </c>
    </row>
    <row r="4691" customFormat="false" ht="15" hidden="false" customHeight="false" outlineLevel="0" collapsed="false">
      <c r="A4691" s="16" t="s">
        <v>6069</v>
      </c>
      <c r="B4691" s="16" t="s">
        <v>6070</v>
      </c>
      <c r="C4691" s="16" t="s">
        <v>952</v>
      </c>
      <c r="D4691" s="16" t="s">
        <v>262</v>
      </c>
      <c r="E4691" s="16" t="n">
        <v>1</v>
      </c>
      <c r="F4691" s="16" t="n">
        <v>787</v>
      </c>
      <c r="G4691" s="16" t="n">
        <v>0.3</v>
      </c>
      <c r="H4691" s="16" t="s">
        <v>46</v>
      </c>
      <c r="I4691" s="16" t="s">
        <v>60</v>
      </c>
      <c r="J4691" s="16" t="n">
        <v>4</v>
      </c>
      <c r="K4691" s="16" t="n">
        <v>4</v>
      </c>
      <c r="L4691" s="16" t="s">
        <v>41</v>
      </c>
      <c r="M4691" s="16" t="str">
        <f aca="false">IF(COUNTIF($A$2:A4691,A4691)&gt;1,"DUPLICATE","")</f>
        <v/>
      </c>
    </row>
    <row r="4692" customFormat="false" ht="15" hidden="false" customHeight="false" outlineLevel="0" collapsed="false">
      <c r="A4692" s="16" t="s">
        <v>6071</v>
      </c>
      <c r="B4692" s="16" t="s">
        <v>6070</v>
      </c>
      <c r="C4692" s="16" t="s">
        <v>644</v>
      </c>
      <c r="D4692" s="16" t="s">
        <v>77</v>
      </c>
      <c r="E4692" s="16" t="n">
        <v>1</v>
      </c>
      <c r="F4692" s="16" t="s">
        <v>4668</v>
      </c>
      <c r="G4692" s="16" t="n">
        <v>0</v>
      </c>
      <c r="H4692" s="16" t="s">
        <v>56</v>
      </c>
      <c r="I4692" s="16" t="s">
        <v>47</v>
      </c>
      <c r="J4692" s="16" t="n">
        <v>5</v>
      </c>
      <c r="K4692" s="16" t="n">
        <v>3</v>
      </c>
      <c r="L4692" s="16" t="s">
        <v>41</v>
      </c>
      <c r="M4692" s="16" t="str">
        <f aca="false">IF(COUNTIF($A$2:A4692,A4692)&gt;1,"DUPLICATE","")</f>
        <v/>
      </c>
    </row>
    <row r="4693" customFormat="false" ht="15" hidden="false" customHeight="false" outlineLevel="0" collapsed="false">
      <c r="A4693" s="16" t="s">
        <v>6072</v>
      </c>
      <c r="B4693" s="16" t="s">
        <v>6070</v>
      </c>
      <c r="C4693" s="16" t="s">
        <v>65</v>
      </c>
      <c r="D4693" s="16" t="s">
        <v>291</v>
      </c>
      <c r="E4693" s="16" t="n">
        <v>2</v>
      </c>
      <c r="F4693" s="16" t="n">
        <v>1183</v>
      </c>
      <c r="G4693" s="16" t="n">
        <v>0.15</v>
      </c>
      <c r="H4693" s="16" t="s">
        <v>67</v>
      </c>
      <c r="I4693" s="16" t="s">
        <v>47</v>
      </c>
      <c r="J4693" s="16" t="n">
        <v>4</v>
      </c>
      <c r="K4693" s="16" t="n">
        <v>5</v>
      </c>
      <c r="L4693" s="16" t="s">
        <v>41</v>
      </c>
      <c r="M4693" s="16" t="str">
        <f aca="false">IF(COUNTIF($A$2:A4693,A4693)&gt;1,"DUPLICATE","")</f>
        <v/>
      </c>
    </row>
    <row r="4694" customFormat="false" ht="15" hidden="false" customHeight="false" outlineLevel="0" collapsed="false">
      <c r="A4694" s="16" t="s">
        <v>6073</v>
      </c>
      <c r="B4694" s="16" t="s">
        <v>6070</v>
      </c>
      <c r="C4694" s="16" t="s">
        <v>73</v>
      </c>
      <c r="D4694" s="16" t="s">
        <v>55</v>
      </c>
      <c r="E4694" s="16" t="n">
        <v>2</v>
      </c>
      <c r="F4694" s="16" t="n">
        <v>1978</v>
      </c>
      <c r="G4694" s="16" t="n">
        <v>0.05</v>
      </c>
      <c r="H4694" s="16" t="s">
        <v>46</v>
      </c>
      <c r="I4694" s="16" t="s">
        <v>60</v>
      </c>
      <c r="J4694" s="16" t="n">
        <v>5</v>
      </c>
      <c r="K4694" s="16" t="n">
        <v>5</v>
      </c>
      <c r="L4694" s="16" t="s">
        <v>41</v>
      </c>
      <c r="M4694" s="16" t="str">
        <f aca="false">IF(COUNTIF($A$2:A4694,A4694)&gt;1,"DUPLICATE","")</f>
        <v/>
      </c>
    </row>
    <row r="4695" customFormat="false" ht="15" hidden="false" customHeight="false" outlineLevel="0" collapsed="false">
      <c r="A4695" s="16" t="s">
        <v>6074</v>
      </c>
      <c r="B4695" s="16" t="s">
        <v>6070</v>
      </c>
      <c r="C4695" s="16" t="s">
        <v>1063</v>
      </c>
      <c r="D4695" s="16" t="s">
        <v>211</v>
      </c>
      <c r="E4695" s="16" t="n">
        <v>2</v>
      </c>
      <c r="F4695" s="16" t="n">
        <v>1272</v>
      </c>
      <c r="G4695" s="16" t="n">
        <v>0.2</v>
      </c>
      <c r="H4695" s="16" t="s">
        <v>81</v>
      </c>
      <c r="I4695" s="16" t="s">
        <v>40</v>
      </c>
      <c r="J4695" s="16" t="n">
        <v>3</v>
      </c>
      <c r="K4695" s="16" t="n">
        <v>5</v>
      </c>
      <c r="L4695" s="16" t="s">
        <v>41</v>
      </c>
      <c r="M4695" s="16" t="str">
        <f aca="false">IF(COUNTIF($A$2:A4695,A4695)&gt;1,"DUPLICATE","")</f>
        <v/>
      </c>
    </row>
    <row r="4696" customFormat="false" ht="15" hidden="false" customHeight="false" outlineLevel="0" collapsed="false">
      <c r="A4696" s="16" t="s">
        <v>6075</v>
      </c>
      <c r="B4696" s="16" t="s">
        <v>6070</v>
      </c>
      <c r="C4696" s="16" t="s">
        <v>1321</v>
      </c>
      <c r="D4696" s="16" t="s">
        <v>291</v>
      </c>
      <c r="E4696" s="16" t="n">
        <v>2</v>
      </c>
      <c r="F4696" s="16" t="n">
        <v>1209</v>
      </c>
      <c r="G4696" s="16" t="n">
        <v>0.15</v>
      </c>
      <c r="H4696" s="16" t="s">
        <v>46</v>
      </c>
      <c r="I4696" s="16" t="s">
        <v>47</v>
      </c>
      <c r="J4696" s="16" t="n">
        <v>2</v>
      </c>
      <c r="K4696" s="16" t="n">
        <v>4</v>
      </c>
      <c r="L4696" s="16" t="s">
        <v>41</v>
      </c>
      <c r="M4696" s="16" t="str">
        <f aca="false">IF(COUNTIF($A$2:A4696,A4696)&gt;1,"DUPLICATE","")</f>
        <v/>
      </c>
    </row>
    <row r="4697" customFormat="false" ht="15" hidden="false" customHeight="false" outlineLevel="0" collapsed="false">
      <c r="A4697" s="16" t="s">
        <v>6076</v>
      </c>
      <c r="B4697" s="16" t="s">
        <v>6070</v>
      </c>
      <c r="C4697" s="16" t="s">
        <v>2924</v>
      </c>
      <c r="D4697" s="16" t="s">
        <v>341</v>
      </c>
      <c r="E4697" s="16" t="n">
        <v>3</v>
      </c>
      <c r="F4697" s="16" t="n">
        <v>1135</v>
      </c>
      <c r="G4697" s="16" t="n">
        <v>0</v>
      </c>
      <c r="H4697" s="16" t="s">
        <v>112</v>
      </c>
      <c r="I4697" s="16" t="s">
        <v>40</v>
      </c>
      <c r="J4697" s="16" t="n">
        <v>3</v>
      </c>
      <c r="K4697" s="16" t="n">
        <v>4</v>
      </c>
      <c r="L4697" s="16" t="s">
        <v>41</v>
      </c>
      <c r="M4697" s="16" t="str">
        <f aca="false">IF(COUNTIF($A$2:A4697,A4697)&gt;1,"DUPLICATE","")</f>
        <v/>
      </c>
    </row>
    <row r="4698" customFormat="false" ht="15" hidden="false" customHeight="false" outlineLevel="0" collapsed="false">
      <c r="A4698" s="16" t="s">
        <v>6077</v>
      </c>
      <c r="B4698" s="16" t="s">
        <v>6070</v>
      </c>
      <c r="C4698" s="16" t="s">
        <v>1546</v>
      </c>
      <c r="D4698" s="16" t="s">
        <v>341</v>
      </c>
      <c r="E4698" s="16" t="n">
        <v>1</v>
      </c>
      <c r="F4698" s="16" t="n">
        <v>1068</v>
      </c>
      <c r="G4698" s="16" t="n">
        <v>0.05</v>
      </c>
      <c r="H4698" s="16" t="s">
        <v>39</v>
      </c>
      <c r="I4698" s="16" t="s">
        <v>40</v>
      </c>
      <c r="J4698" s="16" t="n">
        <v>2</v>
      </c>
      <c r="K4698" s="16" t="n">
        <v>4</v>
      </c>
      <c r="L4698" s="16" t="s">
        <v>41</v>
      </c>
      <c r="M4698" s="16" t="str">
        <f aca="false">IF(COUNTIF($A$2:A4698,A4698)&gt;1,"DUPLICATE","")</f>
        <v/>
      </c>
    </row>
    <row r="4699" customFormat="false" ht="15" hidden="false" customHeight="false" outlineLevel="0" collapsed="false">
      <c r="A4699" s="16" t="s">
        <v>6078</v>
      </c>
      <c r="B4699" s="16" t="s">
        <v>6070</v>
      </c>
      <c r="C4699" s="16" t="s">
        <v>783</v>
      </c>
      <c r="D4699" s="16" t="s">
        <v>254</v>
      </c>
      <c r="E4699" s="16" t="n">
        <v>3</v>
      </c>
      <c r="F4699" s="16" t="n">
        <v>961</v>
      </c>
      <c r="G4699" s="16" t="n">
        <v>0.1</v>
      </c>
      <c r="H4699" s="16" t="s">
        <v>56</v>
      </c>
      <c r="I4699" s="16" t="s">
        <v>40</v>
      </c>
      <c r="J4699" s="16" t="n">
        <v>5</v>
      </c>
      <c r="K4699" s="16" t="n">
        <v>5</v>
      </c>
      <c r="L4699" s="16" t="s">
        <v>41</v>
      </c>
      <c r="M4699" s="16" t="str">
        <f aca="false">IF(COUNTIF($A$2:A4699,A4699)&gt;1,"DUPLICATE","")</f>
        <v/>
      </c>
    </row>
    <row r="4700" customFormat="false" ht="15" hidden="false" customHeight="false" outlineLevel="0" collapsed="false">
      <c r="A4700" s="16" t="s">
        <v>6079</v>
      </c>
      <c r="B4700" s="16" t="s">
        <v>6070</v>
      </c>
      <c r="C4700" s="16" t="s">
        <v>491</v>
      </c>
      <c r="D4700" s="16" t="s">
        <v>51</v>
      </c>
      <c r="E4700" s="16" t="n">
        <v>1</v>
      </c>
      <c r="F4700" s="16" t="n">
        <v>2413</v>
      </c>
      <c r="G4700" s="16" t="n">
        <v>0.05</v>
      </c>
      <c r="H4700" s="16" t="s">
        <v>208</v>
      </c>
      <c r="I4700" s="16" t="s">
        <v>71</v>
      </c>
      <c r="J4700" s="16" t="n">
        <v>5</v>
      </c>
      <c r="K4700" s="16" t="n">
        <v>4</v>
      </c>
      <c r="L4700" s="16" t="s">
        <v>41</v>
      </c>
      <c r="M4700" s="16" t="str">
        <f aca="false">IF(COUNTIF($A$2:A4700,A4700)&gt;1,"DUPLICATE","")</f>
        <v/>
      </c>
    </row>
    <row r="4701" customFormat="false" ht="15" hidden="false" customHeight="false" outlineLevel="0" collapsed="false">
      <c r="A4701" s="16" t="s">
        <v>6080</v>
      </c>
      <c r="B4701" s="16" t="s">
        <v>6070</v>
      </c>
      <c r="C4701" s="16" t="s">
        <v>1757</v>
      </c>
      <c r="D4701" s="16" t="s">
        <v>451</v>
      </c>
      <c r="E4701" s="16" t="n">
        <v>3</v>
      </c>
      <c r="F4701" s="16" t="n">
        <v>1339</v>
      </c>
      <c r="G4701" s="16" t="n">
        <v>0.15</v>
      </c>
      <c r="H4701" s="16" t="s">
        <v>545</v>
      </c>
      <c r="I4701" s="16" t="s">
        <v>60</v>
      </c>
      <c r="J4701" s="16" t="n">
        <v>5</v>
      </c>
      <c r="K4701" s="16" t="n">
        <v>4</v>
      </c>
      <c r="L4701" s="16" t="s">
        <v>41</v>
      </c>
      <c r="M4701" s="16" t="str">
        <f aca="false">IF(COUNTIF($A$2:A4701,A4701)&gt;1,"DUPLICATE","")</f>
        <v/>
      </c>
    </row>
    <row r="4702" customFormat="false" ht="15" hidden="false" customHeight="false" outlineLevel="0" collapsed="false">
      <c r="A4702" s="16" t="s">
        <v>6081</v>
      </c>
      <c r="B4702" s="16" t="s">
        <v>6070</v>
      </c>
      <c r="C4702" s="16" t="s">
        <v>1726</v>
      </c>
      <c r="D4702" s="16" t="s">
        <v>412</v>
      </c>
      <c r="E4702" s="16" t="n">
        <v>2</v>
      </c>
      <c r="F4702" s="16" t="n">
        <v>975</v>
      </c>
      <c r="G4702" s="16" t="n">
        <v>0.1</v>
      </c>
      <c r="H4702" s="16" t="s">
        <v>56</v>
      </c>
      <c r="I4702" s="16" t="s">
        <v>40</v>
      </c>
      <c r="J4702" s="16" t="n">
        <v>6</v>
      </c>
      <c r="K4702" s="16" t="n">
        <v>4</v>
      </c>
      <c r="L4702" s="16" t="s">
        <v>41</v>
      </c>
      <c r="M4702" s="16" t="str">
        <f aca="false">IF(COUNTIF($A$2:A4702,A4702)&gt;1,"DUPLICATE","")</f>
        <v/>
      </c>
    </row>
    <row r="4703" customFormat="false" ht="15" hidden="false" customHeight="false" outlineLevel="0" collapsed="false">
      <c r="A4703" s="16" t="s">
        <v>6082</v>
      </c>
      <c r="B4703" s="16" t="s">
        <v>6070</v>
      </c>
      <c r="C4703" s="16" t="s">
        <v>790</v>
      </c>
      <c r="D4703" s="16" t="s">
        <v>92</v>
      </c>
      <c r="E4703" s="16" t="n">
        <v>3</v>
      </c>
      <c r="F4703" s="16" t="n">
        <v>4012</v>
      </c>
      <c r="G4703" s="16" t="n">
        <v>0.2</v>
      </c>
      <c r="H4703" s="16" t="s">
        <v>655</v>
      </c>
      <c r="I4703" s="16" t="s">
        <v>47</v>
      </c>
      <c r="J4703" s="16" t="n">
        <v>2</v>
      </c>
      <c r="K4703" s="16" t="n">
        <v>4</v>
      </c>
      <c r="L4703" s="16" t="s">
        <v>41</v>
      </c>
      <c r="M4703" s="16" t="str">
        <f aca="false">IF(COUNTIF($A$2:A4703,A4703)&gt;1,"DUPLICATE","")</f>
        <v/>
      </c>
    </row>
    <row r="4704" customFormat="false" ht="15" hidden="false" customHeight="false" outlineLevel="0" collapsed="false">
      <c r="A4704" s="16" t="s">
        <v>6083</v>
      </c>
      <c r="B4704" s="16" t="s">
        <v>6070</v>
      </c>
      <c r="C4704" s="16" t="s">
        <v>1278</v>
      </c>
      <c r="D4704" s="16" t="s">
        <v>219</v>
      </c>
      <c r="E4704" s="16" t="n">
        <v>1</v>
      </c>
      <c r="F4704" s="16" t="n">
        <v>1287</v>
      </c>
      <c r="G4704" s="16" t="n">
        <v>0.1</v>
      </c>
      <c r="H4704" s="16" t="s">
        <v>70</v>
      </c>
      <c r="I4704" s="16" t="s">
        <v>60</v>
      </c>
      <c r="J4704" s="16" t="n">
        <v>5</v>
      </c>
      <c r="K4704" s="16" t="n">
        <v>4</v>
      </c>
      <c r="L4704" s="16" t="s">
        <v>41</v>
      </c>
      <c r="M4704" s="16" t="str">
        <f aca="false">IF(COUNTIF($A$2:A4704,A4704)&gt;1,"DUPLICATE","")</f>
        <v/>
      </c>
    </row>
    <row r="4705" customFormat="false" ht="15" hidden="false" customHeight="false" outlineLevel="0" collapsed="false">
      <c r="A4705" s="16" t="s">
        <v>6084</v>
      </c>
      <c r="B4705" s="16" t="s">
        <v>6070</v>
      </c>
      <c r="C4705" s="16" t="s">
        <v>2435</v>
      </c>
      <c r="D4705" s="16" t="s">
        <v>99</v>
      </c>
      <c r="E4705" s="16" t="n">
        <v>1</v>
      </c>
      <c r="F4705" s="16" t="n">
        <v>673</v>
      </c>
      <c r="G4705" s="16" t="n">
        <v>0</v>
      </c>
      <c r="H4705" s="16" t="s">
        <v>56</v>
      </c>
      <c r="I4705" s="16" t="s">
        <v>60</v>
      </c>
      <c r="J4705" s="16" t="n">
        <v>5</v>
      </c>
      <c r="K4705" s="16" t="n">
        <v>4</v>
      </c>
      <c r="L4705" s="16" t="s">
        <v>41</v>
      </c>
      <c r="M4705" s="16" t="str">
        <f aca="false">IF(COUNTIF($A$2:A4705,A4705)&gt;1,"DUPLICATE","")</f>
        <v/>
      </c>
    </row>
    <row r="4706" customFormat="false" ht="15" hidden="false" customHeight="false" outlineLevel="0" collapsed="false">
      <c r="A4706" s="16" t="s">
        <v>6085</v>
      </c>
      <c r="B4706" s="16" t="s">
        <v>6070</v>
      </c>
      <c r="C4706" s="16" t="s">
        <v>4196</v>
      </c>
      <c r="D4706" s="16" t="s">
        <v>203</v>
      </c>
      <c r="E4706" s="16" t="n">
        <v>1</v>
      </c>
      <c r="F4706" s="16" t="n">
        <v>2567</v>
      </c>
      <c r="G4706" s="16" t="n">
        <v>0.05</v>
      </c>
      <c r="H4706" s="16" t="s">
        <v>67</v>
      </c>
      <c r="I4706" s="16" t="s">
        <v>60</v>
      </c>
      <c r="J4706" s="16" t="n">
        <v>4</v>
      </c>
      <c r="K4706" s="16" t="n">
        <v>4</v>
      </c>
      <c r="L4706" s="16" t="s">
        <v>41</v>
      </c>
      <c r="M4706" s="16" t="str">
        <f aca="false">IF(COUNTIF($A$2:A4706,A4706)&gt;1,"DUPLICATE","")</f>
        <v/>
      </c>
    </row>
    <row r="4707" customFormat="false" ht="15" hidden="false" customHeight="false" outlineLevel="0" collapsed="false">
      <c r="A4707" s="16" t="s">
        <v>6086</v>
      </c>
      <c r="B4707" s="16" t="s">
        <v>6070</v>
      </c>
      <c r="C4707" s="16" t="s">
        <v>1194</v>
      </c>
      <c r="D4707" s="16" t="s">
        <v>149</v>
      </c>
      <c r="E4707" s="16" t="n">
        <v>2</v>
      </c>
      <c r="F4707" s="16" t="s">
        <v>6087</v>
      </c>
      <c r="G4707" s="16"/>
      <c r="H4707" s="16" t="s">
        <v>39</v>
      </c>
      <c r="I4707" s="16" t="s">
        <v>40</v>
      </c>
      <c r="J4707" s="16" t="n">
        <v>2</v>
      </c>
      <c r="K4707" s="16"/>
      <c r="L4707" s="16" t="s">
        <v>41</v>
      </c>
      <c r="M4707" s="16" t="str">
        <f aca="false">IF(COUNTIF($A$2:A4707,A4707)&gt;1,"DUPLICATE","")</f>
        <v/>
      </c>
    </row>
    <row r="4708" customFormat="false" ht="15" hidden="false" customHeight="false" outlineLevel="0" collapsed="false">
      <c r="A4708" s="16" t="s">
        <v>6088</v>
      </c>
      <c r="B4708" s="16" t="s">
        <v>6070</v>
      </c>
      <c r="C4708" s="16" t="s">
        <v>1294</v>
      </c>
      <c r="D4708" s="16" t="s">
        <v>95</v>
      </c>
      <c r="E4708" s="16" t="n">
        <v>2</v>
      </c>
      <c r="F4708" s="16" t="n">
        <v>1491</v>
      </c>
      <c r="G4708" s="16" t="n">
        <v>0.1</v>
      </c>
      <c r="H4708" s="16" t="s">
        <v>67</v>
      </c>
      <c r="I4708" s="16" t="s">
        <v>71</v>
      </c>
      <c r="J4708" s="16" t="n">
        <v>8</v>
      </c>
      <c r="K4708" s="16" t="n">
        <v>3</v>
      </c>
      <c r="L4708" s="16" t="s">
        <v>57</v>
      </c>
      <c r="M4708" s="16" t="str">
        <f aca="false">IF(COUNTIF($A$2:A4708,A4708)&gt;1,"DUPLICATE","")</f>
        <v/>
      </c>
    </row>
    <row r="4709" customFormat="false" ht="15" hidden="false" customHeight="false" outlineLevel="0" collapsed="false">
      <c r="A4709" s="16" t="s">
        <v>6089</v>
      </c>
      <c r="B4709" s="16" t="s">
        <v>6070</v>
      </c>
      <c r="C4709" s="16" t="s">
        <v>322</v>
      </c>
      <c r="D4709" s="16" t="s">
        <v>165</v>
      </c>
      <c r="E4709" s="16" t="n">
        <v>2</v>
      </c>
      <c r="F4709" s="16" t="n">
        <v>915</v>
      </c>
      <c r="G4709" s="16" t="n">
        <v>0</v>
      </c>
      <c r="H4709" s="16" t="s">
        <v>112</v>
      </c>
      <c r="I4709" s="16" t="s">
        <v>40</v>
      </c>
      <c r="J4709" s="16" t="n">
        <v>6</v>
      </c>
      <c r="K4709" s="16" t="n">
        <v>5</v>
      </c>
      <c r="L4709" s="16" t="s">
        <v>41</v>
      </c>
      <c r="M4709" s="16" t="str">
        <f aca="false">IF(COUNTIF($A$2:A4709,A4709)&gt;1,"DUPLICATE","")</f>
        <v/>
      </c>
    </row>
    <row r="4710" customFormat="false" ht="15" hidden="false" customHeight="false" outlineLevel="0" collapsed="false">
      <c r="A4710" s="16" t="s">
        <v>6090</v>
      </c>
      <c r="B4710" s="16" t="s">
        <v>6091</v>
      </c>
      <c r="C4710" s="16" t="s">
        <v>1634</v>
      </c>
      <c r="D4710" s="16" t="s">
        <v>203</v>
      </c>
      <c r="E4710" s="16" t="n">
        <v>2</v>
      </c>
      <c r="F4710" s="16" t="n">
        <v>2586</v>
      </c>
      <c r="G4710" s="16" t="n">
        <v>0.1</v>
      </c>
      <c r="H4710" s="16" t="s">
        <v>130</v>
      </c>
      <c r="I4710" s="16" t="s">
        <v>60</v>
      </c>
      <c r="J4710" s="16" t="n">
        <v>3</v>
      </c>
      <c r="K4710" s="16" t="n">
        <v>4</v>
      </c>
      <c r="L4710" s="16" t="s">
        <v>41</v>
      </c>
      <c r="M4710" s="16" t="str">
        <f aca="false">IF(COUNTIF($A$2:A4710,A4710)&gt;1,"DUPLICATE","")</f>
        <v/>
      </c>
    </row>
    <row r="4711" customFormat="false" ht="15" hidden="false" customHeight="false" outlineLevel="0" collapsed="false">
      <c r="A4711" s="16" t="s">
        <v>6092</v>
      </c>
      <c r="B4711" s="16" t="s">
        <v>6091</v>
      </c>
      <c r="C4711" s="16" t="s">
        <v>1519</v>
      </c>
      <c r="D4711" s="16" t="s">
        <v>99</v>
      </c>
      <c r="E4711" s="16" t="n">
        <v>1</v>
      </c>
      <c r="F4711" s="16" t="n">
        <v>693</v>
      </c>
      <c r="G4711" s="16" t="n">
        <v>0</v>
      </c>
      <c r="H4711" s="16" t="s">
        <v>70</v>
      </c>
      <c r="I4711" s="16" t="s">
        <v>60</v>
      </c>
      <c r="J4711" s="16" t="n">
        <v>7</v>
      </c>
      <c r="K4711" s="16" t="n">
        <v>3</v>
      </c>
      <c r="L4711" s="16" t="s">
        <v>57</v>
      </c>
      <c r="M4711" s="16" t="str">
        <f aca="false">IF(COUNTIF($A$2:A4711,A4711)&gt;1,"DUPLICATE","")</f>
        <v/>
      </c>
    </row>
    <row r="4712" customFormat="false" ht="15" hidden="false" customHeight="false" outlineLevel="0" collapsed="false">
      <c r="A4712" s="16" t="s">
        <v>6093</v>
      </c>
      <c r="B4712" s="16" t="s">
        <v>6091</v>
      </c>
      <c r="C4712" s="16" t="s">
        <v>1153</v>
      </c>
      <c r="D4712" s="16" t="s">
        <v>262</v>
      </c>
      <c r="E4712" s="16" t="n">
        <v>2</v>
      </c>
      <c r="F4712" s="16" t="n">
        <v>809</v>
      </c>
      <c r="G4712" s="16" t="n">
        <v>0.1</v>
      </c>
      <c r="H4712" s="16" t="s">
        <v>56</v>
      </c>
      <c r="I4712" s="16" t="s">
        <v>47</v>
      </c>
      <c r="J4712" s="16" t="n">
        <v>7</v>
      </c>
      <c r="K4712" s="16"/>
      <c r="L4712" s="16" t="s">
        <v>41</v>
      </c>
      <c r="M4712" s="16" t="str">
        <f aca="false">IF(COUNTIF($A$2:A4712,A4712)&gt;1,"DUPLICATE","")</f>
        <v/>
      </c>
    </row>
    <row r="4713" customFormat="false" ht="15" hidden="false" customHeight="false" outlineLevel="0" collapsed="false">
      <c r="A4713" s="16" t="s">
        <v>6094</v>
      </c>
      <c r="B4713" s="16" t="s">
        <v>6091</v>
      </c>
      <c r="C4713" s="16" t="s">
        <v>1157</v>
      </c>
      <c r="D4713" s="16" t="s">
        <v>38</v>
      </c>
      <c r="E4713" s="16" t="n">
        <v>2</v>
      </c>
      <c r="F4713" s="16" t="n">
        <v>353</v>
      </c>
      <c r="G4713" s="16" t="n">
        <v>0.3</v>
      </c>
      <c r="H4713" s="16" t="s">
        <v>527</v>
      </c>
      <c r="I4713" s="16" t="s">
        <v>60</v>
      </c>
      <c r="J4713" s="16" t="n">
        <v>3</v>
      </c>
      <c r="K4713" s="16" t="n">
        <v>5</v>
      </c>
      <c r="L4713" s="16" t="s">
        <v>41</v>
      </c>
      <c r="M4713" s="16" t="str">
        <f aca="false">IF(COUNTIF($A$2:A4713,A4713)&gt;1,"DUPLICATE","")</f>
        <v/>
      </c>
    </row>
    <row r="4714" customFormat="false" ht="15" hidden="false" customHeight="false" outlineLevel="0" collapsed="false">
      <c r="A4714" s="16" t="s">
        <v>6095</v>
      </c>
      <c r="B4714" s="16" t="s">
        <v>6091</v>
      </c>
      <c r="C4714" s="16" t="s">
        <v>1276</v>
      </c>
      <c r="D4714" s="16" t="s">
        <v>219</v>
      </c>
      <c r="E4714" s="16" t="n">
        <v>2</v>
      </c>
      <c r="F4714" s="16" t="n">
        <v>1315</v>
      </c>
      <c r="G4714" s="16" t="n">
        <v>0.05</v>
      </c>
      <c r="H4714" s="16" t="s">
        <v>46</v>
      </c>
      <c r="I4714" s="16" t="s">
        <v>71</v>
      </c>
      <c r="J4714" s="16" t="n">
        <v>2</v>
      </c>
      <c r="K4714" s="16" t="n">
        <v>4</v>
      </c>
      <c r="L4714" s="16" t="s">
        <v>41</v>
      </c>
      <c r="M4714" s="16" t="str">
        <f aca="false">IF(COUNTIF($A$2:A4714,A4714)&gt;1,"DUPLICATE","")</f>
        <v/>
      </c>
    </row>
    <row r="4715" customFormat="false" ht="15" hidden="false" customHeight="false" outlineLevel="0" collapsed="false">
      <c r="A4715" s="16" t="s">
        <v>6096</v>
      </c>
      <c r="B4715" s="16" t="s">
        <v>6091</v>
      </c>
      <c r="C4715" s="16" t="s">
        <v>470</v>
      </c>
      <c r="D4715" s="16" t="s">
        <v>341</v>
      </c>
      <c r="E4715" s="16" t="n">
        <v>2</v>
      </c>
      <c r="F4715" s="16" t="n">
        <v>1085</v>
      </c>
      <c r="G4715" s="16" t="n">
        <v>0.1</v>
      </c>
      <c r="H4715" s="16" t="s">
        <v>112</v>
      </c>
      <c r="I4715" s="16" t="s">
        <v>47</v>
      </c>
      <c r="J4715" s="16" t="n">
        <v>4</v>
      </c>
      <c r="K4715" s="16" t="n">
        <v>4</v>
      </c>
      <c r="L4715" s="16" t="s">
        <v>41</v>
      </c>
      <c r="M4715" s="16" t="str">
        <f aca="false">IF(COUNTIF($A$2:A4715,A4715)&gt;1,"DUPLICATE","")</f>
        <v/>
      </c>
    </row>
    <row r="4716" customFormat="false" ht="15" hidden="false" customHeight="false" outlineLevel="0" collapsed="false">
      <c r="A4716" s="16" t="s">
        <v>6097</v>
      </c>
      <c r="B4716" s="16" t="s">
        <v>6091</v>
      </c>
      <c r="C4716" s="16" t="s">
        <v>515</v>
      </c>
      <c r="D4716" s="16" t="s">
        <v>232</v>
      </c>
      <c r="E4716" s="16" t="n">
        <v>1</v>
      </c>
      <c r="F4716" s="16" t="n">
        <v>2016</v>
      </c>
      <c r="G4716" s="16" t="n">
        <v>0.05</v>
      </c>
      <c r="H4716" s="16" t="s">
        <v>39</v>
      </c>
      <c r="I4716" s="16" t="s">
        <v>40</v>
      </c>
      <c r="J4716" s="16" t="n">
        <v>2</v>
      </c>
      <c r="K4716" s="16" t="n">
        <v>5</v>
      </c>
      <c r="L4716" s="16" t="s">
        <v>41</v>
      </c>
      <c r="M4716" s="16" t="str">
        <f aca="false">IF(COUNTIF($A$2:A4716,A4716)&gt;1,"DUPLICATE","")</f>
        <v/>
      </c>
    </row>
    <row r="4717" customFormat="false" ht="15" hidden="false" customHeight="false" outlineLevel="0" collapsed="false">
      <c r="A4717" s="16" t="s">
        <v>6098</v>
      </c>
      <c r="B4717" s="16" t="s">
        <v>6091</v>
      </c>
      <c r="C4717" s="16" t="s">
        <v>936</v>
      </c>
      <c r="D4717" s="16" t="s">
        <v>108</v>
      </c>
      <c r="E4717" s="16" t="n">
        <v>1</v>
      </c>
      <c r="F4717" s="16" t="n">
        <v>3507</v>
      </c>
      <c r="G4717" s="16" t="n">
        <v>0.1</v>
      </c>
      <c r="H4717" s="16" t="s">
        <v>130</v>
      </c>
      <c r="I4717" s="16" t="s">
        <v>60</v>
      </c>
      <c r="J4717" s="16" t="n">
        <v>2</v>
      </c>
      <c r="K4717" s="16"/>
      <c r="L4717" s="16" t="s">
        <v>41</v>
      </c>
      <c r="M4717" s="16" t="str">
        <f aca="false">IF(COUNTIF($A$2:A4717,A4717)&gt;1,"DUPLICATE","")</f>
        <v/>
      </c>
    </row>
    <row r="4718" customFormat="false" ht="15" hidden="false" customHeight="false" outlineLevel="0" collapsed="false">
      <c r="A4718" s="16" t="s">
        <v>6099</v>
      </c>
      <c r="B4718" s="16" t="s">
        <v>6091</v>
      </c>
      <c r="C4718" s="16" t="s">
        <v>1690</v>
      </c>
      <c r="D4718" s="16" t="s">
        <v>133</v>
      </c>
      <c r="E4718" s="16" t="n">
        <v>1</v>
      </c>
      <c r="F4718" s="16" t="n">
        <v>627</v>
      </c>
      <c r="G4718" s="16" t="n">
        <v>0.05</v>
      </c>
      <c r="H4718" s="16" t="s">
        <v>56</v>
      </c>
      <c r="I4718" s="16" t="s">
        <v>71</v>
      </c>
      <c r="J4718" s="16" t="n">
        <v>5</v>
      </c>
      <c r="K4718" s="16" t="n">
        <v>4</v>
      </c>
      <c r="L4718" s="16" t="s">
        <v>41</v>
      </c>
      <c r="M4718" s="16" t="str">
        <f aca="false">IF(COUNTIF($A$2:A4718,A4718)&gt;1,"DUPLICATE","")</f>
        <v/>
      </c>
    </row>
    <row r="4719" customFormat="false" ht="15" hidden="false" customHeight="false" outlineLevel="0" collapsed="false">
      <c r="A4719" s="16" t="s">
        <v>6100</v>
      </c>
      <c r="B4719" s="16" t="s">
        <v>6091</v>
      </c>
      <c r="C4719" s="16" t="s">
        <v>2878</v>
      </c>
      <c r="D4719" s="16" t="s">
        <v>105</v>
      </c>
      <c r="E4719" s="16" t="n">
        <v>4</v>
      </c>
      <c r="F4719" s="16" t="n">
        <v>394</v>
      </c>
      <c r="G4719" s="16" t="n">
        <v>0.3</v>
      </c>
      <c r="H4719" s="16" t="s">
        <v>130</v>
      </c>
      <c r="I4719" s="16" t="s">
        <v>60</v>
      </c>
      <c r="J4719" s="16" t="n">
        <v>2</v>
      </c>
      <c r="K4719" s="16" t="n">
        <v>4</v>
      </c>
      <c r="L4719" s="16" t="s">
        <v>41</v>
      </c>
      <c r="M4719" s="16" t="str">
        <f aca="false">IF(COUNTIF($A$2:A4719,A4719)&gt;1,"DUPLICATE","")</f>
        <v/>
      </c>
    </row>
    <row r="4720" customFormat="false" ht="15" hidden="false" customHeight="false" outlineLevel="0" collapsed="false">
      <c r="A4720" s="16" t="s">
        <v>6101</v>
      </c>
      <c r="B4720" s="16" t="s">
        <v>6091</v>
      </c>
      <c r="C4720" s="16" t="s">
        <v>971</v>
      </c>
      <c r="D4720" s="16" t="s">
        <v>341</v>
      </c>
      <c r="E4720" s="16" t="n">
        <v>2</v>
      </c>
      <c r="F4720" s="16" t="n">
        <v>1098</v>
      </c>
      <c r="G4720" s="16" t="n">
        <v>0.1</v>
      </c>
      <c r="H4720" s="16" t="s">
        <v>39</v>
      </c>
      <c r="I4720" s="16" t="s">
        <v>60</v>
      </c>
      <c r="J4720" s="16" t="n">
        <v>7</v>
      </c>
      <c r="K4720" s="16" t="n">
        <v>4</v>
      </c>
      <c r="L4720" s="16" t="s">
        <v>41</v>
      </c>
      <c r="M4720" s="16" t="str">
        <f aca="false">IF(COUNTIF($A$2:A4720,A4720)&gt;1,"DUPLICATE","")</f>
        <v/>
      </c>
    </row>
    <row r="4721" customFormat="false" ht="15" hidden="false" customHeight="false" outlineLevel="0" collapsed="false">
      <c r="A4721" s="16" t="s">
        <v>6102</v>
      </c>
      <c r="B4721" s="16" t="s">
        <v>6091</v>
      </c>
      <c r="C4721" s="16" t="s">
        <v>1465</v>
      </c>
      <c r="D4721" s="16" t="s">
        <v>396</v>
      </c>
      <c r="E4721" s="16" t="n">
        <v>1</v>
      </c>
      <c r="F4721" s="16" t="n">
        <v>5627</v>
      </c>
      <c r="G4721" s="16" t="n">
        <v>0.2</v>
      </c>
      <c r="H4721" s="16" t="s">
        <v>39</v>
      </c>
      <c r="I4721" s="16" t="s">
        <v>60</v>
      </c>
      <c r="J4721" s="16" t="n">
        <v>4</v>
      </c>
      <c r="K4721" s="16" t="n">
        <v>4</v>
      </c>
      <c r="L4721" s="16" t="s">
        <v>41</v>
      </c>
      <c r="M4721" s="16" t="str">
        <f aca="false">IF(COUNTIF($A$2:A4721,A4721)&gt;1,"DUPLICATE","")</f>
        <v/>
      </c>
    </row>
    <row r="4722" customFormat="false" ht="15" hidden="false" customHeight="false" outlineLevel="0" collapsed="false">
      <c r="A4722" s="16" t="s">
        <v>6103</v>
      </c>
      <c r="B4722" s="16" t="s">
        <v>6091</v>
      </c>
      <c r="C4722" s="16" t="s">
        <v>1379</v>
      </c>
      <c r="D4722" s="16" t="s">
        <v>126</v>
      </c>
      <c r="E4722" s="16" t="n">
        <v>1</v>
      </c>
      <c r="F4722" s="16" t="n">
        <v>393</v>
      </c>
      <c r="G4722" s="16" t="n">
        <v>0.2</v>
      </c>
      <c r="H4722" s="16" t="s">
        <v>655</v>
      </c>
      <c r="I4722" s="16" t="s">
        <v>47</v>
      </c>
      <c r="J4722" s="16" t="n">
        <v>3</v>
      </c>
      <c r="K4722" s="16" t="n">
        <v>5</v>
      </c>
      <c r="L4722" s="16" t="s">
        <v>41</v>
      </c>
      <c r="M4722" s="16" t="str">
        <f aca="false">IF(COUNTIF($A$2:A4722,A4722)&gt;1,"DUPLICATE","")</f>
        <v/>
      </c>
    </row>
    <row r="4723" customFormat="false" ht="15" hidden="false" customHeight="false" outlineLevel="0" collapsed="false">
      <c r="A4723" s="16" t="s">
        <v>6104</v>
      </c>
      <c r="B4723" s="16" t="s">
        <v>6091</v>
      </c>
      <c r="C4723" s="16" t="s">
        <v>200</v>
      </c>
      <c r="D4723" s="16" t="s">
        <v>74</v>
      </c>
      <c r="E4723" s="16" t="n">
        <v>1</v>
      </c>
      <c r="F4723" s="16" t="n">
        <v>19723</v>
      </c>
      <c r="G4723" s="16" t="n">
        <v>0</v>
      </c>
      <c r="H4723" s="16" t="s">
        <v>56</v>
      </c>
      <c r="I4723" s="16" t="s">
        <v>60</v>
      </c>
      <c r="J4723" s="16" t="n">
        <v>5</v>
      </c>
      <c r="K4723" s="16"/>
      <c r="L4723" s="16" t="s">
        <v>41</v>
      </c>
      <c r="M4723" s="16" t="str">
        <f aca="false">IF(COUNTIF($A$2:A4723,A4723)&gt;1,"DUPLICATE","")</f>
        <v/>
      </c>
    </row>
    <row r="4724" customFormat="false" ht="15" hidden="false" customHeight="false" outlineLevel="0" collapsed="false">
      <c r="A4724" s="16" t="s">
        <v>6105</v>
      </c>
      <c r="B4724" s="16" t="s">
        <v>6091</v>
      </c>
      <c r="C4724" s="16" t="s">
        <v>1376</v>
      </c>
      <c r="D4724" s="16" t="s">
        <v>222</v>
      </c>
      <c r="E4724" s="16" t="n">
        <v>4</v>
      </c>
      <c r="F4724" s="16" t="s">
        <v>6106</v>
      </c>
      <c r="G4724" s="16" t="n">
        <v>0.15</v>
      </c>
      <c r="H4724" s="16" t="s">
        <v>130</v>
      </c>
      <c r="I4724" s="16" t="s">
        <v>60</v>
      </c>
      <c r="J4724" s="16" t="n">
        <v>4</v>
      </c>
      <c r="K4724" s="16" t="n">
        <v>4</v>
      </c>
      <c r="L4724" s="16" t="s">
        <v>41</v>
      </c>
      <c r="M4724" s="16" t="str">
        <f aca="false">IF(COUNTIF($A$2:A4724,A4724)&gt;1,"DUPLICATE","")</f>
        <v/>
      </c>
    </row>
    <row r="4725" customFormat="false" ht="15" hidden="false" customHeight="false" outlineLevel="0" collapsed="false">
      <c r="A4725" s="16" t="s">
        <v>6107</v>
      </c>
      <c r="B4725" s="16" t="s">
        <v>6091</v>
      </c>
      <c r="C4725" s="16" t="s">
        <v>3821</v>
      </c>
      <c r="D4725" s="16" t="s">
        <v>139</v>
      </c>
      <c r="E4725" s="16" t="n">
        <v>2</v>
      </c>
      <c r="F4725" s="16" t="n">
        <v>337</v>
      </c>
      <c r="G4725" s="16" t="n">
        <v>0.2</v>
      </c>
      <c r="H4725" s="16" t="s">
        <v>89</v>
      </c>
      <c r="I4725" s="16" t="s">
        <v>40</v>
      </c>
      <c r="J4725" s="16" t="n">
        <v>2</v>
      </c>
      <c r="K4725" s="16" t="n">
        <v>5</v>
      </c>
      <c r="L4725" s="16" t="s">
        <v>41</v>
      </c>
      <c r="M4725" s="16" t="str">
        <f aca="false">IF(COUNTIF($A$2:A4725,A4725)&gt;1,"DUPLICATE","")</f>
        <v/>
      </c>
    </row>
    <row r="4726" customFormat="false" ht="15" hidden="false" customHeight="false" outlineLevel="0" collapsed="false">
      <c r="A4726" s="16" t="s">
        <v>6108</v>
      </c>
      <c r="B4726" s="16" t="s">
        <v>6109</v>
      </c>
      <c r="C4726" s="16" t="s">
        <v>846</v>
      </c>
      <c r="D4726" s="16" t="s">
        <v>146</v>
      </c>
      <c r="E4726" s="16" t="n">
        <v>3</v>
      </c>
      <c r="F4726" s="16" t="n">
        <v>436</v>
      </c>
      <c r="G4726" s="16" t="n">
        <v>0</v>
      </c>
      <c r="H4726" s="16" t="s">
        <v>89</v>
      </c>
      <c r="I4726" s="16" t="s">
        <v>60</v>
      </c>
      <c r="J4726" s="16" t="n">
        <v>3</v>
      </c>
      <c r="K4726" s="16" t="n">
        <v>4</v>
      </c>
      <c r="L4726" s="16" t="s">
        <v>41</v>
      </c>
      <c r="M4726" s="16" t="str">
        <f aca="false">IF(COUNTIF($A$2:A4726,A4726)&gt;1,"DUPLICATE","")</f>
        <v/>
      </c>
    </row>
    <row r="4727" customFormat="false" ht="15" hidden="false" customHeight="false" outlineLevel="0" collapsed="false">
      <c r="A4727" s="16" t="s">
        <v>6110</v>
      </c>
      <c r="B4727" s="16" t="s">
        <v>6091</v>
      </c>
      <c r="C4727" s="16" t="s">
        <v>1294</v>
      </c>
      <c r="D4727" s="16" t="s">
        <v>385</v>
      </c>
      <c r="E4727" s="16" t="n">
        <v>2</v>
      </c>
      <c r="F4727" s="16" t="n">
        <v>312</v>
      </c>
      <c r="G4727" s="16" t="n">
        <v>0.1</v>
      </c>
      <c r="H4727" s="16" t="s">
        <v>67</v>
      </c>
      <c r="I4727" s="16" t="s">
        <v>71</v>
      </c>
      <c r="J4727" s="16" t="n">
        <v>6</v>
      </c>
      <c r="K4727" s="16" t="n">
        <v>4</v>
      </c>
      <c r="L4727" s="16" t="s">
        <v>41</v>
      </c>
      <c r="M4727" s="16" t="str">
        <f aca="false">IF(COUNTIF($A$2:A4727,A4727)&gt;1,"DUPLICATE","")</f>
        <v/>
      </c>
    </row>
    <row r="4728" customFormat="false" ht="15" hidden="false" customHeight="false" outlineLevel="0" collapsed="false">
      <c r="A4728" s="16" t="s">
        <v>6111</v>
      </c>
      <c r="B4728" s="16" t="s">
        <v>6109</v>
      </c>
      <c r="C4728" s="16" t="s">
        <v>730</v>
      </c>
      <c r="D4728" s="16" t="s">
        <v>74</v>
      </c>
      <c r="E4728" s="16" t="n">
        <v>1</v>
      </c>
      <c r="F4728" s="16" t="n">
        <v>18929</v>
      </c>
      <c r="G4728" s="16" t="n">
        <v>0</v>
      </c>
      <c r="H4728" s="16" t="s">
        <v>130</v>
      </c>
      <c r="I4728" s="16" t="s">
        <v>60</v>
      </c>
      <c r="J4728" s="16" t="n">
        <v>7</v>
      </c>
      <c r="K4728" s="16" t="n">
        <v>4</v>
      </c>
      <c r="L4728" s="16" t="s">
        <v>41</v>
      </c>
      <c r="M4728" s="16" t="str">
        <f aca="false">IF(COUNTIF($A$2:A4728,A4728)&gt;1,"DUPLICATE","")</f>
        <v/>
      </c>
    </row>
    <row r="4729" customFormat="false" ht="15" hidden="false" customHeight="false" outlineLevel="0" collapsed="false">
      <c r="A4729" s="16" t="s">
        <v>6112</v>
      </c>
      <c r="B4729" s="16" t="s">
        <v>6091</v>
      </c>
      <c r="C4729" s="16" t="s">
        <v>1259</v>
      </c>
      <c r="D4729" s="16" t="s">
        <v>191</v>
      </c>
      <c r="E4729" s="16" t="n">
        <v>1</v>
      </c>
      <c r="F4729" s="16" t="n">
        <v>399</v>
      </c>
      <c r="G4729" s="16" t="n">
        <v>0.3</v>
      </c>
      <c r="H4729" s="16" t="s">
        <v>46</v>
      </c>
      <c r="I4729" s="16" t="s">
        <v>40</v>
      </c>
      <c r="J4729" s="16" t="n">
        <v>6</v>
      </c>
      <c r="K4729" s="16"/>
      <c r="L4729" s="16" t="s">
        <v>41</v>
      </c>
      <c r="M4729" s="16" t="str">
        <f aca="false">IF(COUNTIF($A$2:A4729,A4729)&gt;1,"DUPLICATE","")</f>
        <v/>
      </c>
    </row>
    <row r="4730" customFormat="false" ht="15" hidden="false" customHeight="false" outlineLevel="0" collapsed="false">
      <c r="A4730" s="16" t="s">
        <v>6113</v>
      </c>
      <c r="B4730" s="16" t="s">
        <v>6109</v>
      </c>
      <c r="C4730" s="16" t="s">
        <v>1776</v>
      </c>
      <c r="D4730" s="16" t="s">
        <v>191</v>
      </c>
      <c r="E4730" s="16" t="n">
        <v>2</v>
      </c>
      <c r="F4730" s="16" t="n">
        <v>409</v>
      </c>
      <c r="G4730" s="16" t="n">
        <v>0</v>
      </c>
      <c r="H4730" s="16" t="s">
        <v>39</v>
      </c>
      <c r="I4730" s="16" t="s">
        <v>71</v>
      </c>
      <c r="J4730" s="16" t="n">
        <v>3</v>
      </c>
      <c r="K4730" s="16" t="n">
        <v>4</v>
      </c>
      <c r="L4730" s="16" t="s">
        <v>41</v>
      </c>
      <c r="M4730" s="16" t="str">
        <f aca="false">IF(COUNTIF($A$2:A4730,A4730)&gt;1,"DUPLICATE","")</f>
        <v/>
      </c>
    </row>
    <row r="4731" customFormat="false" ht="15" hidden="false" customHeight="false" outlineLevel="0" collapsed="false">
      <c r="A4731" s="16" t="s">
        <v>6114</v>
      </c>
      <c r="B4731" s="16" t="s">
        <v>6115</v>
      </c>
      <c r="C4731" s="16" t="s">
        <v>62</v>
      </c>
      <c r="D4731" s="16" t="s">
        <v>219</v>
      </c>
      <c r="E4731" s="16" t="n">
        <v>4</v>
      </c>
      <c r="F4731" s="16" t="n">
        <v>1288</v>
      </c>
      <c r="G4731" s="16" t="n">
        <v>0.1</v>
      </c>
      <c r="H4731" s="16" t="s">
        <v>545</v>
      </c>
      <c r="I4731" s="16" t="s">
        <v>60</v>
      </c>
      <c r="J4731" s="16" t="n">
        <v>3</v>
      </c>
      <c r="K4731" s="16" t="n">
        <v>4</v>
      </c>
      <c r="L4731" s="16" t="s">
        <v>41</v>
      </c>
      <c r="M4731" s="16" t="str">
        <f aca="false">IF(COUNTIF($A$2:A4731,A4731)&gt;1,"DUPLICATE","")</f>
        <v/>
      </c>
    </row>
    <row r="4732" customFormat="false" ht="15" hidden="false" customHeight="false" outlineLevel="0" collapsed="false">
      <c r="A4732" s="16" t="s">
        <v>6116</v>
      </c>
      <c r="B4732" s="16" t="s">
        <v>6115</v>
      </c>
      <c r="C4732" s="16" t="s">
        <v>2560</v>
      </c>
      <c r="D4732" s="16" t="s">
        <v>95</v>
      </c>
      <c r="E4732" s="16" t="n">
        <v>1</v>
      </c>
      <c r="F4732" s="16" t="n">
        <v>1481</v>
      </c>
      <c r="G4732" s="16" t="n">
        <v>0.05</v>
      </c>
      <c r="H4732" s="16" t="s">
        <v>70</v>
      </c>
      <c r="I4732" s="16" t="s">
        <v>100</v>
      </c>
      <c r="J4732" s="16" t="n">
        <v>4</v>
      </c>
      <c r="K4732" s="16" t="n">
        <v>4</v>
      </c>
      <c r="L4732" s="16" t="s">
        <v>41</v>
      </c>
      <c r="M4732" s="16" t="str">
        <f aca="false">IF(COUNTIF($A$2:A4732,A4732)&gt;1,"DUPLICATE","")</f>
        <v/>
      </c>
    </row>
    <row r="4733" customFormat="false" ht="15" hidden="false" customHeight="false" outlineLevel="0" collapsed="false">
      <c r="A4733" s="16" t="s">
        <v>6117</v>
      </c>
      <c r="B4733" s="16" t="s">
        <v>6115</v>
      </c>
      <c r="C4733" s="16" t="s">
        <v>2644</v>
      </c>
      <c r="D4733" s="16" t="s">
        <v>250</v>
      </c>
      <c r="E4733" s="16" t="n">
        <v>2</v>
      </c>
      <c r="F4733" s="16" t="n">
        <v>709</v>
      </c>
      <c r="G4733" s="16" t="n">
        <v>0.15</v>
      </c>
      <c r="H4733" s="16" t="s">
        <v>89</v>
      </c>
      <c r="I4733" s="16" t="s">
        <v>71</v>
      </c>
      <c r="J4733" s="16" t="n">
        <v>8</v>
      </c>
      <c r="K4733" s="16"/>
      <c r="L4733" s="16" t="s">
        <v>41</v>
      </c>
      <c r="M4733" s="16" t="str">
        <f aca="false">IF(COUNTIF($A$2:A4733,A4733)&gt;1,"DUPLICATE","")</f>
        <v/>
      </c>
    </row>
    <row r="4734" customFormat="false" ht="15" hidden="false" customHeight="false" outlineLevel="0" collapsed="false">
      <c r="A4734" s="16" t="s">
        <v>6118</v>
      </c>
      <c r="B4734" s="16" t="s">
        <v>6115</v>
      </c>
      <c r="C4734" s="16" t="s">
        <v>305</v>
      </c>
      <c r="D4734" s="16" t="s">
        <v>146</v>
      </c>
      <c r="E4734" s="16" t="n">
        <v>1</v>
      </c>
      <c r="F4734" s="16" t="s">
        <v>2170</v>
      </c>
      <c r="G4734" s="16" t="n">
        <v>0.1</v>
      </c>
      <c r="H4734" s="16" t="s">
        <v>112</v>
      </c>
      <c r="I4734" s="16" t="s">
        <v>60</v>
      </c>
      <c r="J4734" s="16" t="n">
        <v>3</v>
      </c>
      <c r="K4734" s="16" t="n">
        <v>5</v>
      </c>
      <c r="L4734" s="16" t="s">
        <v>41</v>
      </c>
      <c r="M4734" s="16" t="str">
        <f aca="false">IF(COUNTIF($A$2:A4734,A4734)&gt;1,"DUPLICATE","")</f>
        <v/>
      </c>
    </row>
    <row r="4735" customFormat="false" ht="15" hidden="false" customHeight="false" outlineLevel="0" collapsed="false">
      <c r="A4735" s="16" t="s">
        <v>6119</v>
      </c>
      <c r="B4735" s="16" t="s">
        <v>6115</v>
      </c>
      <c r="C4735" s="16" t="s">
        <v>1119</v>
      </c>
      <c r="D4735" s="16" t="s">
        <v>173</v>
      </c>
      <c r="E4735" s="16" t="n">
        <v>1</v>
      </c>
      <c r="F4735" s="16" t="n">
        <v>1217</v>
      </c>
      <c r="G4735" s="16" t="n">
        <v>0.2</v>
      </c>
      <c r="H4735" s="16" t="s">
        <v>112</v>
      </c>
      <c r="I4735" s="16" t="s">
        <v>60</v>
      </c>
      <c r="J4735" s="16" t="n">
        <v>4</v>
      </c>
      <c r="K4735" s="16" t="n">
        <v>3</v>
      </c>
      <c r="L4735" s="16" t="s">
        <v>41</v>
      </c>
      <c r="M4735" s="16" t="str">
        <f aca="false">IF(COUNTIF($A$2:A4735,A4735)&gt;1,"DUPLICATE","")</f>
        <v/>
      </c>
    </row>
    <row r="4736" customFormat="false" ht="15" hidden="false" customHeight="false" outlineLevel="0" collapsed="false">
      <c r="A4736" s="16" t="s">
        <v>6120</v>
      </c>
      <c r="B4736" s="16" t="s">
        <v>6115</v>
      </c>
      <c r="C4736" s="16" t="s">
        <v>535</v>
      </c>
      <c r="D4736" s="16" t="s">
        <v>222</v>
      </c>
      <c r="E4736" s="16" t="n">
        <v>2</v>
      </c>
      <c r="F4736" s="16" t="n">
        <v>1990</v>
      </c>
      <c r="G4736" s="16" t="n">
        <v>0</v>
      </c>
      <c r="H4736" s="16" t="s">
        <v>39</v>
      </c>
      <c r="I4736" s="16" t="s">
        <v>71</v>
      </c>
      <c r="J4736" s="16" t="n">
        <v>5</v>
      </c>
      <c r="K4736" s="16" t="n">
        <v>3</v>
      </c>
      <c r="L4736" s="16" t="s">
        <v>41</v>
      </c>
      <c r="M4736" s="16" t="str">
        <f aca="false">IF(COUNTIF($A$2:A4736,A4736)&gt;1,"DUPLICATE","")</f>
        <v/>
      </c>
    </row>
    <row r="4737" customFormat="false" ht="15" hidden="false" customHeight="false" outlineLevel="0" collapsed="false">
      <c r="A4737" s="16" t="s">
        <v>6121</v>
      </c>
      <c r="B4737" s="16" t="s">
        <v>6115</v>
      </c>
      <c r="C4737" s="16" t="s">
        <v>1544</v>
      </c>
      <c r="D4737" s="16" t="s">
        <v>108</v>
      </c>
      <c r="E4737" s="16" t="n">
        <v>1</v>
      </c>
      <c r="F4737" s="16" t="n">
        <v>3620</v>
      </c>
      <c r="G4737" s="16" t="n">
        <v>0.1</v>
      </c>
      <c r="H4737" s="16" t="s">
        <v>46</v>
      </c>
      <c r="I4737" s="16" t="s">
        <v>60</v>
      </c>
      <c r="J4737" s="16" t="n">
        <v>3</v>
      </c>
      <c r="K4737" s="16" t="n">
        <v>3</v>
      </c>
      <c r="L4737" s="16" t="s">
        <v>41</v>
      </c>
      <c r="M4737" s="16" t="str">
        <f aca="false">IF(COUNTIF($A$2:A4737,A4737)&gt;1,"DUPLICATE","")</f>
        <v/>
      </c>
    </row>
    <row r="4738" customFormat="false" ht="15" hidden="false" customHeight="false" outlineLevel="0" collapsed="false">
      <c r="A4738" s="16" t="s">
        <v>6122</v>
      </c>
      <c r="B4738" s="16" t="s">
        <v>6115</v>
      </c>
      <c r="C4738" s="16" t="s">
        <v>718</v>
      </c>
      <c r="D4738" s="16" t="s">
        <v>165</v>
      </c>
      <c r="E4738" s="16" t="n">
        <v>3</v>
      </c>
      <c r="F4738" s="16" t="n">
        <v>898</v>
      </c>
      <c r="G4738" s="16" t="n">
        <v>0</v>
      </c>
      <c r="H4738" s="16" t="s">
        <v>39</v>
      </c>
      <c r="I4738" s="16" t="s">
        <v>60</v>
      </c>
      <c r="J4738" s="16" t="n">
        <v>4</v>
      </c>
      <c r="K4738" s="16"/>
      <c r="L4738" s="16" t="s">
        <v>41</v>
      </c>
      <c r="M4738" s="16" t="str">
        <f aca="false">IF(COUNTIF($A$2:A4738,A4738)&gt;1,"DUPLICATE","")</f>
        <v/>
      </c>
    </row>
    <row r="4739" customFormat="false" ht="15" hidden="false" customHeight="false" outlineLevel="0" collapsed="false">
      <c r="A4739" s="16" t="s">
        <v>6123</v>
      </c>
      <c r="B4739" s="16" t="s">
        <v>6115</v>
      </c>
      <c r="C4739" s="16" t="s">
        <v>280</v>
      </c>
      <c r="D4739" s="16" t="s">
        <v>308</v>
      </c>
      <c r="E4739" s="16" t="n">
        <v>2</v>
      </c>
      <c r="F4739" s="16" t="n">
        <v>198</v>
      </c>
      <c r="G4739" s="16" t="n">
        <v>0</v>
      </c>
      <c r="H4739" s="16" t="s">
        <v>161</v>
      </c>
      <c r="I4739" s="16" t="s">
        <v>40</v>
      </c>
      <c r="J4739" s="16" t="n">
        <v>2</v>
      </c>
      <c r="K4739" s="16" t="n">
        <v>4</v>
      </c>
      <c r="L4739" s="16" t="s">
        <v>41</v>
      </c>
      <c r="M4739" s="16" t="str">
        <f aca="false">IF(COUNTIF($A$2:A4739,A4739)&gt;1,"DUPLICATE","")</f>
        <v/>
      </c>
    </row>
    <row r="4740" customFormat="false" ht="15" hidden="false" customHeight="false" outlineLevel="0" collapsed="false">
      <c r="A4740" s="16" t="s">
        <v>6124</v>
      </c>
      <c r="B4740" s="16" t="s">
        <v>6115</v>
      </c>
      <c r="C4740" s="16" t="s">
        <v>1951</v>
      </c>
      <c r="D4740" s="16" t="s">
        <v>393</v>
      </c>
      <c r="E4740" s="16" t="n">
        <v>2</v>
      </c>
      <c r="F4740" s="16" t="n">
        <v>488</v>
      </c>
      <c r="G4740" s="16" t="n">
        <v>0.2</v>
      </c>
      <c r="H4740" s="16" t="s">
        <v>112</v>
      </c>
      <c r="I4740" s="16" t="s">
        <v>47</v>
      </c>
      <c r="J4740" s="16" t="n">
        <v>3</v>
      </c>
      <c r="K4740" s="16" t="n">
        <v>4</v>
      </c>
      <c r="L4740" s="16" t="s">
        <v>41</v>
      </c>
      <c r="M4740" s="16" t="str">
        <f aca="false">IF(COUNTIF($A$2:A4740,A4740)&gt;1,"DUPLICATE","")</f>
        <v/>
      </c>
    </row>
    <row r="4741" customFormat="false" ht="15" hidden="false" customHeight="false" outlineLevel="0" collapsed="false">
      <c r="A4741" s="16" t="s">
        <v>6125</v>
      </c>
      <c r="B4741" s="16" t="s">
        <v>6115</v>
      </c>
      <c r="C4741" s="16" t="s">
        <v>1409</v>
      </c>
      <c r="D4741" s="16" t="s">
        <v>341</v>
      </c>
      <c r="E4741" s="16" t="n">
        <v>3</v>
      </c>
      <c r="F4741" s="16" t="n">
        <v>1064</v>
      </c>
      <c r="G4741" s="16"/>
      <c r="H4741" s="16" t="s">
        <v>67</v>
      </c>
      <c r="I4741" s="16" t="s">
        <v>60</v>
      </c>
      <c r="J4741" s="16" t="n">
        <v>5</v>
      </c>
      <c r="K4741" s="16" t="n">
        <v>4</v>
      </c>
      <c r="L4741" s="16" t="s">
        <v>174</v>
      </c>
      <c r="M4741" s="16" t="str">
        <f aca="false">IF(COUNTIF($A$2:A4741,A4741)&gt;1,"DUPLICATE","")</f>
        <v/>
      </c>
    </row>
    <row r="4742" customFormat="false" ht="15" hidden="false" customHeight="false" outlineLevel="0" collapsed="false">
      <c r="A4742" s="16" t="s">
        <v>6126</v>
      </c>
      <c r="B4742" s="16" t="s">
        <v>6115</v>
      </c>
      <c r="C4742" s="16" t="s">
        <v>988</v>
      </c>
      <c r="D4742" s="16" t="s">
        <v>211</v>
      </c>
      <c r="E4742" s="16" t="n">
        <v>1</v>
      </c>
      <c r="F4742" s="16" t="n">
        <v>1335</v>
      </c>
      <c r="G4742" s="16" t="n">
        <v>0.05</v>
      </c>
      <c r="H4742" s="16" t="s">
        <v>46</v>
      </c>
      <c r="I4742" s="16" t="s">
        <v>100</v>
      </c>
      <c r="J4742" s="16" t="n">
        <v>3</v>
      </c>
      <c r="K4742" s="16" t="n">
        <v>4</v>
      </c>
      <c r="L4742" s="16" t="s">
        <v>41</v>
      </c>
      <c r="M4742" s="16" t="str">
        <f aca="false">IF(COUNTIF($A$2:A4742,A4742)&gt;1,"DUPLICATE","")</f>
        <v/>
      </c>
    </row>
    <row r="4743" customFormat="false" ht="15" hidden="false" customHeight="false" outlineLevel="0" collapsed="false">
      <c r="A4743" s="16" t="s">
        <v>6127</v>
      </c>
      <c r="B4743" s="16" t="s">
        <v>6115</v>
      </c>
      <c r="C4743" s="16" t="s">
        <v>1631</v>
      </c>
      <c r="D4743" s="16" t="s">
        <v>660</v>
      </c>
      <c r="E4743" s="16" t="n">
        <v>2</v>
      </c>
      <c r="F4743" s="16" t="n">
        <v>1752</v>
      </c>
      <c r="G4743" s="16" t="n">
        <v>0</v>
      </c>
      <c r="H4743" s="16" t="s">
        <v>1899</v>
      </c>
      <c r="I4743" s="16" t="s">
        <v>40</v>
      </c>
      <c r="J4743" s="16" t="n">
        <v>3</v>
      </c>
      <c r="K4743" s="16" t="n">
        <v>4</v>
      </c>
      <c r="L4743" s="16" t="s">
        <v>41</v>
      </c>
      <c r="M4743" s="16" t="str">
        <f aca="false">IF(COUNTIF($A$2:A4743,A4743)&gt;1,"DUPLICATE","")</f>
        <v/>
      </c>
    </row>
    <row r="4744" customFormat="false" ht="15" hidden="false" customHeight="false" outlineLevel="0" collapsed="false">
      <c r="A4744" s="16" t="s">
        <v>6128</v>
      </c>
      <c r="B4744" s="16" t="s">
        <v>6115</v>
      </c>
      <c r="C4744" s="16" t="s">
        <v>2560</v>
      </c>
      <c r="D4744" s="16" t="s">
        <v>440</v>
      </c>
      <c r="E4744" s="16" t="n">
        <v>2</v>
      </c>
      <c r="F4744" s="16" t="n">
        <v>1345</v>
      </c>
      <c r="G4744" s="16" t="n">
        <v>0</v>
      </c>
      <c r="H4744" s="16" t="s">
        <v>70</v>
      </c>
      <c r="I4744" s="16" t="s">
        <v>123</v>
      </c>
      <c r="J4744" s="16" t="n">
        <v>4</v>
      </c>
      <c r="K4744" s="16" t="n">
        <v>2</v>
      </c>
      <c r="L4744" s="16" t="s">
        <v>57</v>
      </c>
      <c r="M4744" s="16" t="str">
        <f aca="false">IF(COUNTIF($A$2:A4744,A4744)&gt;1,"DUPLICATE","")</f>
        <v/>
      </c>
    </row>
    <row r="4745" customFormat="false" ht="15" hidden="false" customHeight="false" outlineLevel="0" collapsed="false">
      <c r="A4745" s="16" t="s">
        <v>6129</v>
      </c>
      <c r="B4745" s="16" t="s">
        <v>6115</v>
      </c>
      <c r="C4745" s="16" t="s">
        <v>6130</v>
      </c>
      <c r="D4745" s="16" t="s">
        <v>88</v>
      </c>
      <c r="E4745" s="16" t="n">
        <v>1</v>
      </c>
      <c r="F4745" s="16" t="n">
        <v>3035</v>
      </c>
      <c r="G4745" s="16" t="n">
        <v>0</v>
      </c>
      <c r="H4745" s="16" t="s">
        <v>46</v>
      </c>
      <c r="I4745" s="16" t="s">
        <v>71</v>
      </c>
      <c r="J4745" s="16" t="n">
        <v>3</v>
      </c>
      <c r="K4745" s="16" t="n">
        <v>3</v>
      </c>
      <c r="L4745" s="16" t="s">
        <v>57</v>
      </c>
      <c r="M4745" s="16" t="str">
        <f aca="false">IF(COUNTIF($A$2:A4745,A4745)&gt;1,"DUPLICATE","")</f>
        <v/>
      </c>
    </row>
    <row r="4746" customFormat="false" ht="15" hidden="false" customHeight="false" outlineLevel="0" collapsed="false">
      <c r="A4746" s="16" t="s">
        <v>6131</v>
      </c>
      <c r="B4746" s="16" t="s">
        <v>6115</v>
      </c>
      <c r="C4746" s="16" t="s">
        <v>1229</v>
      </c>
      <c r="D4746" s="16" t="s">
        <v>74</v>
      </c>
      <c r="E4746" s="16" t="n">
        <v>1</v>
      </c>
      <c r="F4746" s="16" t="n">
        <v>18852</v>
      </c>
      <c r="G4746" s="16" t="n">
        <v>0.05</v>
      </c>
      <c r="H4746" s="16" t="s">
        <v>70</v>
      </c>
      <c r="I4746" s="16" t="s">
        <v>60</v>
      </c>
      <c r="J4746" s="16" t="n">
        <v>5</v>
      </c>
      <c r="K4746" s="16" t="n">
        <v>4</v>
      </c>
      <c r="L4746" s="16" t="s">
        <v>41</v>
      </c>
      <c r="M4746" s="16" t="str">
        <f aca="false">IF(COUNTIF($A$2:A4746,A4746)&gt;1,"DUPLICATE","")</f>
        <v/>
      </c>
    </row>
    <row r="4747" customFormat="false" ht="15" hidden="false" customHeight="false" outlineLevel="0" collapsed="false">
      <c r="A4747" s="16" t="s">
        <v>6132</v>
      </c>
      <c r="B4747" s="16" t="s">
        <v>6115</v>
      </c>
      <c r="C4747" s="16" t="s">
        <v>6133</v>
      </c>
      <c r="D4747" s="16" t="s">
        <v>142</v>
      </c>
      <c r="E4747" s="16" t="n">
        <v>1</v>
      </c>
      <c r="F4747" s="16" t="n">
        <v>580</v>
      </c>
      <c r="G4747" s="16" t="n">
        <v>0.15</v>
      </c>
      <c r="H4747" s="16" t="s">
        <v>130</v>
      </c>
      <c r="I4747" s="16" t="s">
        <v>60</v>
      </c>
      <c r="J4747" s="16" t="n">
        <v>3</v>
      </c>
      <c r="K4747" s="16" t="n">
        <v>4</v>
      </c>
      <c r="L4747" s="16" t="s">
        <v>41</v>
      </c>
      <c r="M4747" s="16" t="str">
        <f aca="false">IF(COUNTIF($A$2:A4747,A4747)&gt;1,"DUPLICATE","")</f>
        <v/>
      </c>
    </row>
    <row r="4748" customFormat="false" ht="15" hidden="false" customHeight="false" outlineLevel="0" collapsed="false">
      <c r="A4748" s="16" t="s">
        <v>6134</v>
      </c>
      <c r="B4748" s="16" t="s">
        <v>6115</v>
      </c>
      <c r="C4748" s="16" t="s">
        <v>374</v>
      </c>
      <c r="D4748" s="16" t="s">
        <v>55</v>
      </c>
      <c r="E4748" s="16" t="n">
        <v>1</v>
      </c>
      <c r="F4748" s="16" t="n">
        <v>1947</v>
      </c>
      <c r="G4748" s="16" t="n">
        <v>0</v>
      </c>
      <c r="H4748" s="16" t="s">
        <v>112</v>
      </c>
      <c r="I4748" s="16" t="s">
        <v>40</v>
      </c>
      <c r="J4748" s="16" t="n">
        <v>3</v>
      </c>
      <c r="K4748" s="16" t="n">
        <v>4</v>
      </c>
      <c r="L4748" s="16" t="s">
        <v>41</v>
      </c>
      <c r="M4748" s="16" t="str">
        <f aca="false">IF(COUNTIF($A$2:A4748,A4748)&gt;1,"DUPLICATE","")</f>
        <v/>
      </c>
    </row>
    <row r="4749" customFormat="false" ht="15" hidden="false" customHeight="false" outlineLevel="0" collapsed="false">
      <c r="A4749" s="16" t="s">
        <v>6135</v>
      </c>
      <c r="B4749" s="16" t="s">
        <v>6115</v>
      </c>
      <c r="C4749" s="16" t="s">
        <v>1137</v>
      </c>
      <c r="D4749" s="16" t="s">
        <v>160</v>
      </c>
      <c r="E4749" s="16" t="n">
        <v>1</v>
      </c>
      <c r="F4749" s="16" t="n">
        <v>1800</v>
      </c>
      <c r="G4749" s="16" t="n">
        <v>0</v>
      </c>
      <c r="H4749" s="16" t="s">
        <v>39</v>
      </c>
      <c r="I4749" s="16" t="s">
        <v>60</v>
      </c>
      <c r="J4749" s="16" t="n">
        <v>2</v>
      </c>
      <c r="K4749" s="16" t="n">
        <v>4</v>
      </c>
      <c r="L4749" s="16" t="s">
        <v>41</v>
      </c>
      <c r="M4749" s="16" t="str">
        <f aca="false">IF(COUNTIF($A$2:A4749,A4749)&gt;1,"DUPLICATE","")</f>
        <v/>
      </c>
    </row>
    <row r="4750" customFormat="false" ht="15" hidden="false" customHeight="false" outlineLevel="0" collapsed="false">
      <c r="A4750" s="16" t="s">
        <v>6136</v>
      </c>
      <c r="B4750" s="16" t="s">
        <v>6115</v>
      </c>
      <c r="C4750" s="16" t="s">
        <v>500</v>
      </c>
      <c r="D4750" s="16" t="s">
        <v>262</v>
      </c>
      <c r="E4750" s="16" t="n">
        <v>2</v>
      </c>
      <c r="F4750" s="16" t="n">
        <v>817</v>
      </c>
      <c r="G4750" s="16" t="n">
        <v>0.1</v>
      </c>
      <c r="H4750" s="16" t="s">
        <v>130</v>
      </c>
      <c r="I4750" s="16" t="s">
        <v>40</v>
      </c>
      <c r="J4750" s="16" t="n">
        <v>3</v>
      </c>
      <c r="K4750" s="16" t="n">
        <v>5</v>
      </c>
      <c r="L4750" s="16" t="s">
        <v>41</v>
      </c>
      <c r="M4750" s="16" t="str">
        <f aca="false">IF(COUNTIF($A$2:A4750,A4750)&gt;1,"DUPLICATE","")</f>
        <v/>
      </c>
    </row>
    <row r="4751" customFormat="false" ht="15" hidden="false" customHeight="false" outlineLevel="0" collapsed="false">
      <c r="A4751" s="16" t="s">
        <v>6137</v>
      </c>
      <c r="B4751" s="16" t="s">
        <v>6115</v>
      </c>
      <c r="C4751" s="16" t="s">
        <v>5194</v>
      </c>
      <c r="D4751" s="16" t="s">
        <v>160</v>
      </c>
      <c r="E4751" s="16" t="n">
        <v>1</v>
      </c>
      <c r="F4751" s="16" t="n">
        <v>1785</v>
      </c>
      <c r="G4751" s="16" t="n">
        <v>0</v>
      </c>
      <c r="H4751" s="16" t="s">
        <v>39</v>
      </c>
      <c r="I4751" s="16" t="s">
        <v>71</v>
      </c>
      <c r="J4751" s="16" t="n">
        <v>4</v>
      </c>
      <c r="K4751" s="16" t="n">
        <v>5</v>
      </c>
      <c r="L4751" s="16" t="s">
        <v>41</v>
      </c>
      <c r="M4751" s="16" t="str">
        <f aca="false">IF(COUNTIF($A$2:A4751,A4751)&gt;1,"DUPLICATE","")</f>
        <v/>
      </c>
    </row>
    <row r="4752" customFormat="false" ht="15" hidden="false" customHeight="false" outlineLevel="0" collapsed="false">
      <c r="A4752" s="16" t="s">
        <v>6138</v>
      </c>
      <c r="B4752" s="16" t="s">
        <v>6115</v>
      </c>
      <c r="C4752" s="16" t="s">
        <v>1728</v>
      </c>
      <c r="D4752" s="16" t="s">
        <v>173</v>
      </c>
      <c r="E4752" s="16" t="n">
        <v>3</v>
      </c>
      <c r="F4752" s="16" t="n">
        <v>1144</v>
      </c>
      <c r="G4752" s="16" t="n">
        <v>0.05</v>
      </c>
      <c r="H4752" s="16" t="s">
        <v>81</v>
      </c>
      <c r="I4752" s="16" t="s">
        <v>40</v>
      </c>
      <c r="J4752" s="16" t="n">
        <v>2</v>
      </c>
      <c r="K4752" s="16" t="n">
        <v>4</v>
      </c>
      <c r="L4752" s="16" t="s">
        <v>41</v>
      </c>
      <c r="M4752" s="16" t="str">
        <f aca="false">IF(COUNTIF($A$2:A4752,A4752)&gt;1,"DUPLICATE","")</f>
        <v/>
      </c>
    </row>
    <row r="4753" customFormat="false" ht="15" hidden="false" customHeight="false" outlineLevel="0" collapsed="false">
      <c r="A4753" s="16" t="s">
        <v>6139</v>
      </c>
      <c r="B4753" s="16" t="s">
        <v>6140</v>
      </c>
      <c r="C4753" s="16" t="s">
        <v>687</v>
      </c>
      <c r="D4753" s="16" t="s">
        <v>129</v>
      </c>
      <c r="E4753" s="16" t="n">
        <v>2</v>
      </c>
      <c r="F4753" s="16" t="n">
        <v>573</v>
      </c>
      <c r="G4753" s="16" t="n">
        <v>0.1</v>
      </c>
      <c r="H4753" s="16" t="s">
        <v>39</v>
      </c>
      <c r="I4753" s="16" t="s">
        <v>40</v>
      </c>
      <c r="J4753" s="16" t="n">
        <v>4</v>
      </c>
      <c r="K4753" s="16" t="n">
        <v>5</v>
      </c>
      <c r="L4753" s="16" t="s">
        <v>41</v>
      </c>
      <c r="M4753" s="16" t="str">
        <f aca="false">IF(COUNTIF($A$2:A4753,A4753)&gt;1,"DUPLICATE","")</f>
        <v/>
      </c>
    </row>
    <row r="4754" customFormat="false" ht="15" hidden="false" customHeight="false" outlineLevel="0" collapsed="false">
      <c r="A4754" s="16" t="s">
        <v>6141</v>
      </c>
      <c r="B4754" s="16" t="s">
        <v>6140</v>
      </c>
      <c r="C4754" s="16" t="s">
        <v>1757</v>
      </c>
      <c r="D4754" s="16" t="s">
        <v>88</v>
      </c>
      <c r="E4754" s="16" t="n">
        <v>2</v>
      </c>
      <c r="F4754" s="16" t="n">
        <v>3008</v>
      </c>
      <c r="G4754" s="16" t="n">
        <v>0.1</v>
      </c>
      <c r="H4754" s="16" t="s">
        <v>39</v>
      </c>
      <c r="I4754" s="16" t="s">
        <v>71</v>
      </c>
      <c r="J4754" s="16" t="n">
        <v>4</v>
      </c>
      <c r="K4754" s="16" t="n">
        <v>3</v>
      </c>
      <c r="L4754" s="16" t="s">
        <v>41</v>
      </c>
      <c r="M4754" s="16" t="str">
        <f aca="false">IF(COUNTIF($A$2:A4754,A4754)&gt;1,"DUPLICATE","")</f>
        <v/>
      </c>
    </row>
    <row r="4755" customFormat="false" ht="15" hidden="false" customHeight="false" outlineLevel="0" collapsed="false">
      <c r="A4755" s="16" t="s">
        <v>6142</v>
      </c>
      <c r="B4755" s="16" t="s">
        <v>6140</v>
      </c>
      <c r="C4755" s="16" t="s">
        <v>1591</v>
      </c>
      <c r="D4755" s="16" t="s">
        <v>95</v>
      </c>
      <c r="E4755" s="16" t="n">
        <v>1</v>
      </c>
      <c r="F4755" s="16" t="n">
        <v>1493</v>
      </c>
      <c r="G4755" s="16" t="n">
        <v>0</v>
      </c>
      <c r="H4755" s="16" t="s">
        <v>112</v>
      </c>
      <c r="I4755" s="16" t="s">
        <v>60</v>
      </c>
      <c r="J4755" s="16" t="n">
        <v>3</v>
      </c>
      <c r="K4755" s="16" t="n">
        <v>3</v>
      </c>
      <c r="L4755" s="16" t="s">
        <v>41</v>
      </c>
      <c r="M4755" s="16" t="str">
        <f aca="false">IF(COUNTIF($A$2:A4755,A4755)&gt;1,"DUPLICATE","")</f>
        <v/>
      </c>
    </row>
    <row r="4756" customFormat="false" ht="15" hidden="false" customHeight="false" outlineLevel="0" collapsed="false">
      <c r="A4756" s="16" t="s">
        <v>6143</v>
      </c>
      <c r="B4756" s="16" t="s">
        <v>6140</v>
      </c>
      <c r="C4756" s="16" t="s">
        <v>1584</v>
      </c>
      <c r="D4756" s="16" t="s">
        <v>219</v>
      </c>
      <c r="E4756" s="16" t="n">
        <v>1</v>
      </c>
      <c r="F4756" s="16" t="n">
        <v>1304</v>
      </c>
      <c r="G4756" s="16" t="n">
        <v>0.15</v>
      </c>
      <c r="H4756" s="16" t="s">
        <v>112</v>
      </c>
      <c r="I4756" s="16" t="s">
        <v>40</v>
      </c>
      <c r="J4756" s="16" t="n">
        <v>4</v>
      </c>
      <c r="K4756" s="16" t="n">
        <v>3</v>
      </c>
      <c r="L4756" s="16" t="s">
        <v>57</v>
      </c>
      <c r="M4756" s="16" t="str">
        <f aca="false">IF(COUNTIF($A$2:A4756,A4756)&gt;1,"DUPLICATE","")</f>
        <v/>
      </c>
    </row>
    <row r="4757" customFormat="false" ht="15" hidden="false" customHeight="false" outlineLevel="0" collapsed="false">
      <c r="A4757" s="16" t="s">
        <v>6144</v>
      </c>
      <c r="B4757" s="16" t="s">
        <v>6140</v>
      </c>
      <c r="C4757" s="16" t="s">
        <v>276</v>
      </c>
      <c r="D4757" s="16" t="s">
        <v>126</v>
      </c>
      <c r="E4757" s="16" t="n">
        <v>1</v>
      </c>
      <c r="F4757" s="16" t="n">
        <v>399</v>
      </c>
      <c r="G4757" s="16" t="n">
        <v>0</v>
      </c>
      <c r="H4757" s="16" t="s">
        <v>130</v>
      </c>
      <c r="I4757" s="16" t="s">
        <v>47</v>
      </c>
      <c r="J4757" s="16" t="n">
        <v>5</v>
      </c>
      <c r="K4757" s="16" t="n">
        <v>3</v>
      </c>
      <c r="L4757" s="16" t="s">
        <v>41</v>
      </c>
      <c r="M4757" s="16" t="str">
        <f aca="false">IF(COUNTIF($A$2:A4757,A4757)&gt;1,"DUPLICATE","")</f>
        <v/>
      </c>
    </row>
    <row r="4758" customFormat="false" ht="15" hidden="false" customHeight="false" outlineLevel="0" collapsed="false">
      <c r="A4758" s="16" t="s">
        <v>6145</v>
      </c>
      <c r="B4758" s="16" t="s">
        <v>6140</v>
      </c>
      <c r="C4758" s="16" t="s">
        <v>378</v>
      </c>
      <c r="D4758" s="16" t="s">
        <v>184</v>
      </c>
      <c r="E4758" s="16" t="n">
        <v>1</v>
      </c>
      <c r="F4758" s="16" t="n">
        <v>1330</v>
      </c>
      <c r="G4758" s="16" t="n">
        <v>0.05</v>
      </c>
      <c r="H4758" s="16" t="s">
        <v>70</v>
      </c>
      <c r="I4758" s="16" t="s">
        <v>71</v>
      </c>
      <c r="J4758" s="16" t="n">
        <v>6</v>
      </c>
      <c r="K4758" s="16" t="n">
        <v>2</v>
      </c>
      <c r="L4758" s="16" t="s">
        <v>57</v>
      </c>
      <c r="M4758" s="16" t="str">
        <f aca="false">IF(COUNTIF($A$2:A4758,A4758)&gt;1,"DUPLICATE","")</f>
        <v/>
      </c>
    </row>
    <row r="4759" customFormat="false" ht="15" hidden="false" customHeight="false" outlineLevel="0" collapsed="false">
      <c r="A4759" s="16" t="s">
        <v>6146</v>
      </c>
      <c r="B4759" s="16" t="s">
        <v>6140</v>
      </c>
      <c r="C4759" s="16" t="s">
        <v>280</v>
      </c>
      <c r="D4759" s="16" t="s">
        <v>95</v>
      </c>
      <c r="E4759" s="16" t="n">
        <v>2</v>
      </c>
      <c r="F4759" s="16" t="n">
        <v>1474</v>
      </c>
      <c r="G4759" s="16" t="n">
        <v>0.15</v>
      </c>
      <c r="H4759" s="16" t="s">
        <v>81</v>
      </c>
      <c r="I4759" s="16" t="s">
        <v>100</v>
      </c>
      <c r="J4759" s="16" t="n">
        <v>3</v>
      </c>
      <c r="K4759" s="16" t="n">
        <v>4</v>
      </c>
      <c r="L4759" s="16" t="s">
        <v>57</v>
      </c>
      <c r="M4759" s="16" t="str">
        <f aca="false">IF(COUNTIF($A$2:A4759,A4759)&gt;1,"DUPLICATE","")</f>
        <v/>
      </c>
    </row>
    <row r="4760" customFormat="false" ht="15" hidden="false" customHeight="false" outlineLevel="0" collapsed="false">
      <c r="A4760" s="16" t="s">
        <v>6147</v>
      </c>
      <c r="B4760" s="16" t="s">
        <v>6140</v>
      </c>
      <c r="C4760" s="16" t="s">
        <v>65</v>
      </c>
      <c r="D4760" s="16" t="s">
        <v>160</v>
      </c>
      <c r="E4760" s="16" t="n">
        <v>2</v>
      </c>
      <c r="F4760" s="16" t="n">
        <v>1888</v>
      </c>
      <c r="G4760" s="16" t="n">
        <v>0.1</v>
      </c>
      <c r="H4760" s="16" t="s">
        <v>241</v>
      </c>
      <c r="I4760" s="16" t="s">
        <v>47</v>
      </c>
      <c r="J4760" s="16" t="n">
        <v>3</v>
      </c>
      <c r="K4760" s="16" t="n">
        <v>5</v>
      </c>
      <c r="L4760" s="16" t="s">
        <v>41</v>
      </c>
      <c r="M4760" s="16" t="str">
        <f aca="false">IF(COUNTIF($A$2:A4760,A4760)&gt;1,"DUPLICATE","")</f>
        <v/>
      </c>
    </row>
    <row r="4761" customFormat="false" ht="15" hidden="false" customHeight="false" outlineLevel="0" collapsed="false">
      <c r="A4761" s="16" t="s">
        <v>6148</v>
      </c>
      <c r="B4761" s="16" t="s">
        <v>6140</v>
      </c>
      <c r="C4761" s="16" t="s">
        <v>2859</v>
      </c>
      <c r="D4761" s="16" t="s">
        <v>412</v>
      </c>
      <c r="E4761" s="16" t="n">
        <v>1</v>
      </c>
      <c r="F4761" s="16" t="n">
        <v>988</v>
      </c>
      <c r="G4761" s="16" t="n">
        <v>0.1</v>
      </c>
      <c r="H4761" s="16" t="s">
        <v>130</v>
      </c>
      <c r="I4761" s="16" t="s">
        <v>40</v>
      </c>
      <c r="J4761" s="16" t="n">
        <v>4</v>
      </c>
      <c r="K4761" s="16" t="n">
        <v>4</v>
      </c>
      <c r="L4761" s="16" t="s">
        <v>41</v>
      </c>
      <c r="M4761" s="16" t="str">
        <f aca="false">IF(COUNTIF($A$2:A4761,A4761)&gt;1,"DUPLICATE","")</f>
        <v/>
      </c>
    </row>
    <row r="4762" customFormat="false" ht="15" hidden="false" customHeight="false" outlineLevel="0" collapsed="false">
      <c r="A4762" s="16" t="s">
        <v>6149</v>
      </c>
      <c r="B4762" s="16" t="s">
        <v>6140</v>
      </c>
      <c r="C4762" s="16" t="s">
        <v>925</v>
      </c>
      <c r="D4762" s="16" t="s">
        <v>99</v>
      </c>
      <c r="E4762" s="16" t="n">
        <v>3</v>
      </c>
      <c r="F4762" s="16" t="n">
        <v>707</v>
      </c>
      <c r="G4762" s="16" t="n">
        <v>0.3</v>
      </c>
      <c r="H4762" s="16" t="s">
        <v>70</v>
      </c>
      <c r="I4762" s="16" t="s">
        <v>60</v>
      </c>
      <c r="J4762" s="16" t="n">
        <v>8</v>
      </c>
      <c r="K4762" s="16" t="n">
        <v>2</v>
      </c>
      <c r="L4762" s="16" t="s">
        <v>41</v>
      </c>
      <c r="M4762" s="16" t="str">
        <f aca="false">IF(COUNTIF($A$2:A4762,A4762)&gt;1,"DUPLICATE","")</f>
        <v/>
      </c>
    </row>
    <row r="4763" customFormat="false" ht="15" hidden="false" customHeight="false" outlineLevel="0" collapsed="false">
      <c r="A4763" s="16" t="s">
        <v>6150</v>
      </c>
      <c r="B4763" s="16" t="s">
        <v>6140</v>
      </c>
      <c r="C4763" s="16" t="s">
        <v>280</v>
      </c>
      <c r="D4763" s="16" t="s">
        <v>211</v>
      </c>
      <c r="E4763" s="16" t="n">
        <v>1</v>
      </c>
      <c r="F4763" s="16" t="n">
        <v>1315</v>
      </c>
      <c r="G4763" s="16" t="n">
        <v>0</v>
      </c>
      <c r="H4763" s="16" t="s">
        <v>161</v>
      </c>
      <c r="I4763" s="16" t="s">
        <v>60</v>
      </c>
      <c r="J4763" s="16" t="n">
        <v>3</v>
      </c>
      <c r="K4763" s="16" t="n">
        <v>4</v>
      </c>
      <c r="L4763" s="16" t="s">
        <v>41</v>
      </c>
      <c r="M4763" s="16" t="str">
        <f aca="false">IF(COUNTIF($A$2:A4763,A4763)&gt;1,"DUPLICATE","")</f>
        <v/>
      </c>
    </row>
    <row r="4764" customFormat="false" ht="15" hidden="false" customHeight="false" outlineLevel="0" collapsed="false">
      <c r="A4764" s="16" t="s">
        <v>6151</v>
      </c>
      <c r="B4764" s="16" t="s">
        <v>6140</v>
      </c>
      <c r="C4764" s="16" t="s">
        <v>2047</v>
      </c>
      <c r="D4764" s="16" t="s">
        <v>119</v>
      </c>
      <c r="E4764" s="16" t="n">
        <v>3</v>
      </c>
      <c r="F4764" s="16" t="n">
        <v>245</v>
      </c>
      <c r="G4764" s="16" t="n">
        <v>0.05</v>
      </c>
      <c r="H4764" s="16" t="s">
        <v>112</v>
      </c>
      <c r="I4764" s="16" t="s">
        <v>47</v>
      </c>
      <c r="J4764" s="16" t="n">
        <v>2</v>
      </c>
      <c r="K4764" s="16" t="n">
        <v>4</v>
      </c>
      <c r="L4764" s="16" t="s">
        <v>41</v>
      </c>
      <c r="M4764" s="16" t="str">
        <f aca="false">IF(COUNTIF($A$2:A4764,A4764)&gt;1,"DUPLICATE","")</f>
        <v/>
      </c>
    </row>
    <row r="4765" customFormat="false" ht="15" hidden="false" customHeight="false" outlineLevel="0" collapsed="false">
      <c r="A4765" s="16" t="s">
        <v>6152</v>
      </c>
      <c r="B4765" s="16" t="s">
        <v>6153</v>
      </c>
      <c r="C4765" s="16" t="s">
        <v>513</v>
      </c>
      <c r="D4765" s="16" t="s">
        <v>393</v>
      </c>
      <c r="E4765" s="16" t="n">
        <v>1</v>
      </c>
      <c r="F4765" s="16" t="n">
        <v>496</v>
      </c>
      <c r="G4765" s="16" t="n">
        <v>0.15</v>
      </c>
      <c r="H4765" s="16" t="s">
        <v>81</v>
      </c>
      <c r="I4765" s="16" t="s">
        <v>47</v>
      </c>
      <c r="J4765" s="16" t="n">
        <v>2</v>
      </c>
      <c r="K4765" s="16" t="n">
        <v>4</v>
      </c>
      <c r="L4765" s="16" t="s">
        <v>41</v>
      </c>
      <c r="M4765" s="16" t="str">
        <f aca="false">IF(COUNTIF($A$2:A4765,A4765)&gt;1,"DUPLICATE","")</f>
        <v/>
      </c>
    </row>
    <row r="4766" customFormat="false" ht="15" hidden="false" customHeight="false" outlineLevel="0" collapsed="false">
      <c r="A4766" s="16" t="s">
        <v>6154</v>
      </c>
      <c r="B4766" s="16" t="s">
        <v>6140</v>
      </c>
      <c r="C4766" s="16" t="s">
        <v>678</v>
      </c>
      <c r="D4766" s="16" t="s">
        <v>262</v>
      </c>
      <c r="E4766" s="16" t="n">
        <v>1</v>
      </c>
      <c r="F4766" s="16" t="n">
        <v>768</v>
      </c>
      <c r="G4766" s="16" t="n">
        <v>0.15</v>
      </c>
      <c r="H4766" s="16" t="s">
        <v>81</v>
      </c>
      <c r="I4766" s="16" t="s">
        <v>60</v>
      </c>
      <c r="J4766" s="16" t="n">
        <v>2</v>
      </c>
      <c r="K4766" s="16" t="n">
        <v>5</v>
      </c>
      <c r="L4766" s="16" t="s">
        <v>41</v>
      </c>
      <c r="M4766" s="16" t="str">
        <f aca="false">IF(COUNTIF($A$2:A4766,A4766)&gt;1,"DUPLICATE","")</f>
        <v/>
      </c>
    </row>
    <row r="4767" customFormat="false" ht="15" hidden="false" customHeight="false" outlineLevel="0" collapsed="false">
      <c r="A4767" s="16" t="s">
        <v>6155</v>
      </c>
      <c r="B4767" s="16" t="s">
        <v>6140</v>
      </c>
      <c r="C4767" s="16" t="s">
        <v>2425</v>
      </c>
      <c r="D4767" s="16" t="s">
        <v>160</v>
      </c>
      <c r="E4767" s="16" t="n">
        <v>2</v>
      </c>
      <c r="F4767" s="16" t="n">
        <v>1745</v>
      </c>
      <c r="G4767" s="16" t="n">
        <v>0.3</v>
      </c>
      <c r="H4767" s="16" t="s">
        <v>70</v>
      </c>
      <c r="I4767" s="16" t="s">
        <v>123</v>
      </c>
      <c r="J4767" s="16" t="n">
        <v>6</v>
      </c>
      <c r="K4767" s="16" t="n">
        <v>4</v>
      </c>
      <c r="L4767" s="16" t="s">
        <v>41</v>
      </c>
      <c r="M4767" s="16" t="str">
        <f aca="false">IF(COUNTIF($A$2:A4767,A4767)&gt;1,"DUPLICATE","")</f>
        <v/>
      </c>
    </row>
    <row r="4768" customFormat="false" ht="15" hidden="false" customHeight="false" outlineLevel="0" collapsed="false">
      <c r="A4768" s="16" t="s">
        <v>6156</v>
      </c>
      <c r="B4768" s="16" t="s">
        <v>6140</v>
      </c>
      <c r="C4768" s="16" t="s">
        <v>1251</v>
      </c>
      <c r="D4768" s="16" t="s">
        <v>63</v>
      </c>
      <c r="E4768" s="16" t="n">
        <v>2</v>
      </c>
      <c r="F4768" s="16" t="n">
        <v>1533</v>
      </c>
      <c r="G4768" s="16" t="n">
        <v>0.2</v>
      </c>
      <c r="H4768" s="16" t="s">
        <v>46</v>
      </c>
      <c r="I4768" s="16" t="s">
        <v>71</v>
      </c>
      <c r="J4768" s="16" t="n">
        <v>3</v>
      </c>
      <c r="K4768" s="16" t="n">
        <v>5</v>
      </c>
      <c r="L4768" s="16" t="s">
        <v>41</v>
      </c>
      <c r="M4768" s="16" t="str">
        <f aca="false">IF(COUNTIF($A$2:A4768,A4768)&gt;1,"DUPLICATE","")</f>
        <v/>
      </c>
    </row>
    <row r="4769" customFormat="false" ht="15" hidden="false" customHeight="false" outlineLevel="0" collapsed="false">
      <c r="A4769" s="16" t="s">
        <v>6156</v>
      </c>
      <c r="B4769" s="16" t="s">
        <v>6140</v>
      </c>
      <c r="C4769" s="16" t="s">
        <v>1251</v>
      </c>
      <c r="D4769" s="16" t="s">
        <v>63</v>
      </c>
      <c r="E4769" s="16" t="n">
        <v>2</v>
      </c>
      <c r="F4769" s="16" t="n">
        <v>1533</v>
      </c>
      <c r="G4769" s="16" t="n">
        <v>0.2</v>
      </c>
      <c r="H4769" s="16" t="s">
        <v>46</v>
      </c>
      <c r="I4769" s="16" t="s">
        <v>71</v>
      </c>
      <c r="J4769" s="16" t="n">
        <v>3</v>
      </c>
      <c r="K4769" s="16" t="n">
        <v>5</v>
      </c>
      <c r="L4769" s="16" t="s">
        <v>41</v>
      </c>
      <c r="M4769" s="16" t="str">
        <f aca="false">IF(COUNTIF($A$2:A4769,A4769)&gt;1,"DUPLICATE","")</f>
        <v>DUPLICATE</v>
      </c>
    </row>
    <row r="4770" customFormat="false" ht="15" hidden="false" customHeight="false" outlineLevel="0" collapsed="false">
      <c r="A4770" s="16" t="s">
        <v>6157</v>
      </c>
      <c r="B4770" s="16" t="s">
        <v>6140</v>
      </c>
      <c r="C4770" s="16" t="s">
        <v>1194</v>
      </c>
      <c r="D4770" s="16" t="s">
        <v>146</v>
      </c>
      <c r="E4770" s="16" t="n">
        <v>3</v>
      </c>
      <c r="F4770" s="16" t="n">
        <v>463</v>
      </c>
      <c r="G4770" s="16" t="n">
        <v>0.1</v>
      </c>
      <c r="H4770" s="16" t="s">
        <v>39</v>
      </c>
      <c r="I4770" s="16" t="s">
        <v>60</v>
      </c>
      <c r="J4770" s="16" t="n">
        <v>2</v>
      </c>
      <c r="K4770" s="16" t="n">
        <v>5</v>
      </c>
      <c r="L4770" s="16" t="s">
        <v>41</v>
      </c>
      <c r="M4770" s="16" t="str">
        <f aca="false">IF(COUNTIF($A$2:A4770,A4770)&gt;1,"DUPLICATE","")</f>
        <v/>
      </c>
    </row>
    <row r="4771" customFormat="false" ht="15" hidden="false" customHeight="false" outlineLevel="0" collapsed="false">
      <c r="A4771" s="16" t="s">
        <v>6158</v>
      </c>
      <c r="B4771" s="16" t="s">
        <v>6140</v>
      </c>
      <c r="C4771" s="16" t="s">
        <v>902</v>
      </c>
      <c r="D4771" s="16" t="s">
        <v>95</v>
      </c>
      <c r="E4771" s="16" t="n">
        <v>2</v>
      </c>
      <c r="F4771" s="16" t="n">
        <v>1428</v>
      </c>
      <c r="G4771" s="16" t="n">
        <v>0.1</v>
      </c>
      <c r="H4771" s="16" t="s">
        <v>81</v>
      </c>
      <c r="I4771" s="16" t="s">
        <v>60</v>
      </c>
      <c r="J4771" s="16" t="n">
        <v>2</v>
      </c>
      <c r="K4771" s="16" t="n">
        <v>5</v>
      </c>
      <c r="L4771" s="16" t="s">
        <v>41</v>
      </c>
      <c r="M4771" s="16" t="str">
        <f aca="false">IF(COUNTIF($A$2:A4771,A4771)&gt;1,"DUPLICATE","")</f>
        <v/>
      </c>
    </row>
    <row r="4772" customFormat="false" ht="15" hidden="false" customHeight="false" outlineLevel="0" collapsed="false">
      <c r="A4772" s="16" t="s">
        <v>6159</v>
      </c>
      <c r="B4772" s="16" t="s">
        <v>6160</v>
      </c>
      <c r="C4772" s="16" t="s">
        <v>783</v>
      </c>
      <c r="D4772" s="16" t="s">
        <v>149</v>
      </c>
      <c r="E4772" s="16" t="n">
        <v>1</v>
      </c>
      <c r="F4772" s="16" t="n">
        <v>1623</v>
      </c>
      <c r="G4772" s="16" t="n">
        <v>0</v>
      </c>
      <c r="H4772" s="16" t="s">
        <v>56</v>
      </c>
      <c r="I4772" s="16" t="s">
        <v>47</v>
      </c>
      <c r="J4772" s="16" t="n">
        <v>5</v>
      </c>
      <c r="K4772" s="16" t="n">
        <v>3</v>
      </c>
      <c r="L4772" s="16" t="s">
        <v>41</v>
      </c>
      <c r="M4772" s="16" t="str">
        <f aca="false">IF(COUNTIF($A$2:A4772,A4772)&gt;1,"DUPLICATE","")</f>
        <v/>
      </c>
    </row>
    <row r="4773" customFormat="false" ht="15" hidden="false" customHeight="false" outlineLevel="0" collapsed="false">
      <c r="A4773" s="16" t="s">
        <v>6161</v>
      </c>
      <c r="B4773" s="16" t="s">
        <v>6160</v>
      </c>
      <c r="C4773" s="16" t="s">
        <v>2133</v>
      </c>
      <c r="D4773" s="16" t="s">
        <v>300</v>
      </c>
      <c r="E4773" s="16" t="n">
        <v>3</v>
      </c>
      <c r="F4773" s="16" t="n">
        <v>2471</v>
      </c>
      <c r="G4773" s="16" t="n">
        <v>0.1</v>
      </c>
      <c r="H4773" s="16" t="s">
        <v>565</v>
      </c>
      <c r="I4773" s="16" t="s">
        <v>71</v>
      </c>
      <c r="J4773" s="16" t="n">
        <v>3</v>
      </c>
      <c r="K4773" s="16" t="n">
        <v>5</v>
      </c>
      <c r="L4773" s="16" t="s">
        <v>41</v>
      </c>
      <c r="M4773" s="16" t="str">
        <f aca="false">IF(COUNTIF($A$2:A4773,A4773)&gt;1,"DUPLICATE","")</f>
        <v/>
      </c>
    </row>
    <row r="4774" customFormat="false" ht="15" hidden="false" customHeight="false" outlineLevel="0" collapsed="false">
      <c r="A4774" s="16" t="s">
        <v>6162</v>
      </c>
      <c r="B4774" s="16" t="s">
        <v>6160</v>
      </c>
      <c r="C4774" s="16" t="s">
        <v>617</v>
      </c>
      <c r="D4774" s="16" t="s">
        <v>146</v>
      </c>
      <c r="E4774" s="16" t="n">
        <v>1</v>
      </c>
      <c r="F4774" s="16" t="n">
        <v>454</v>
      </c>
      <c r="G4774" s="16" t="n">
        <v>0.15</v>
      </c>
      <c r="H4774" s="16" t="s">
        <v>89</v>
      </c>
      <c r="I4774" s="16" t="s">
        <v>60</v>
      </c>
      <c r="J4774" s="16" t="n">
        <v>4</v>
      </c>
      <c r="K4774" s="16" t="n">
        <v>4</v>
      </c>
      <c r="L4774" s="16" t="s">
        <v>41</v>
      </c>
      <c r="M4774" s="16" t="str">
        <f aca="false">IF(COUNTIF($A$2:A4774,A4774)&gt;1,"DUPLICATE","")</f>
        <v/>
      </c>
    </row>
    <row r="4775" customFormat="false" ht="15" hidden="false" customHeight="false" outlineLevel="0" collapsed="false">
      <c r="A4775" s="16" t="s">
        <v>6163</v>
      </c>
      <c r="B4775" s="16" t="s">
        <v>6160</v>
      </c>
      <c r="C4775" s="16" t="s">
        <v>702</v>
      </c>
      <c r="D4775" s="16" t="s">
        <v>232</v>
      </c>
      <c r="E4775" s="16" t="n">
        <v>1</v>
      </c>
      <c r="F4775" s="16" t="n">
        <v>2019</v>
      </c>
      <c r="G4775" s="16" t="n">
        <v>0</v>
      </c>
      <c r="H4775" s="16" t="s">
        <v>1899</v>
      </c>
      <c r="I4775" s="16" t="s">
        <v>100</v>
      </c>
      <c r="J4775" s="16" t="n">
        <v>3</v>
      </c>
      <c r="K4775" s="16" t="n">
        <v>4</v>
      </c>
      <c r="L4775" s="16" t="s">
        <v>41</v>
      </c>
      <c r="M4775" s="16" t="str">
        <f aca="false">IF(COUNTIF($A$2:A4775,A4775)&gt;1,"DUPLICATE","")</f>
        <v/>
      </c>
    </row>
    <row r="4776" customFormat="false" ht="15" hidden="false" customHeight="false" outlineLevel="0" collapsed="false">
      <c r="A4776" s="16" t="s">
        <v>6164</v>
      </c>
      <c r="B4776" s="16" t="s">
        <v>6160</v>
      </c>
      <c r="C4776" s="16" t="s">
        <v>1376</v>
      </c>
      <c r="D4776" s="16" t="s">
        <v>119</v>
      </c>
      <c r="E4776" s="16" t="n">
        <v>3</v>
      </c>
      <c r="F4776" s="16" t="n">
        <v>238</v>
      </c>
      <c r="G4776" s="16" t="n">
        <v>0.05</v>
      </c>
      <c r="H4776" s="16" t="s">
        <v>130</v>
      </c>
      <c r="I4776" s="16" t="s">
        <v>40</v>
      </c>
      <c r="J4776" s="16" t="n">
        <v>5</v>
      </c>
      <c r="K4776" s="16" t="n">
        <v>4</v>
      </c>
      <c r="L4776" s="16" t="s">
        <v>41</v>
      </c>
      <c r="M4776" s="16" t="str">
        <f aca="false">IF(COUNTIF($A$2:A4776,A4776)&gt;1,"DUPLICATE","")</f>
        <v/>
      </c>
    </row>
    <row r="4777" customFormat="false" ht="15" hidden="false" customHeight="false" outlineLevel="0" collapsed="false">
      <c r="A4777" s="16" t="s">
        <v>6165</v>
      </c>
      <c r="B4777" s="16" t="s">
        <v>6160</v>
      </c>
      <c r="C4777" s="16" t="s">
        <v>3339</v>
      </c>
      <c r="D4777" s="16" t="s">
        <v>396</v>
      </c>
      <c r="E4777" s="16" t="n">
        <v>2</v>
      </c>
      <c r="F4777" s="16" t="n">
        <v>5341</v>
      </c>
      <c r="G4777" s="16" t="n">
        <v>0.15</v>
      </c>
      <c r="H4777" s="16" t="s">
        <v>112</v>
      </c>
      <c r="I4777" s="16" t="s">
        <v>60</v>
      </c>
      <c r="J4777" s="16" t="n">
        <v>3</v>
      </c>
      <c r="K4777" s="16" t="n">
        <v>5</v>
      </c>
      <c r="L4777" s="16" t="s">
        <v>41</v>
      </c>
      <c r="M4777" s="16" t="str">
        <f aca="false">IF(COUNTIF($A$2:A4777,A4777)&gt;1,"DUPLICATE","")</f>
        <v/>
      </c>
    </row>
    <row r="4778" customFormat="false" ht="15" hidden="false" customHeight="false" outlineLevel="0" collapsed="false">
      <c r="A4778" s="16" t="s">
        <v>6166</v>
      </c>
      <c r="B4778" s="16" t="s">
        <v>6160</v>
      </c>
      <c r="C4778" s="16" t="s">
        <v>603</v>
      </c>
      <c r="D4778" s="16" t="s">
        <v>51</v>
      </c>
      <c r="E4778" s="16" t="n">
        <v>2</v>
      </c>
      <c r="F4778" s="16" t="n">
        <v>2208</v>
      </c>
      <c r="G4778" s="16" t="n">
        <v>0.05</v>
      </c>
      <c r="H4778" s="16" t="s">
        <v>46</v>
      </c>
      <c r="I4778" s="16" t="s">
        <v>60</v>
      </c>
      <c r="J4778" s="16" t="n">
        <v>5</v>
      </c>
      <c r="K4778" s="16" t="n">
        <v>3</v>
      </c>
      <c r="L4778" s="16" t="s">
        <v>196</v>
      </c>
      <c r="M4778" s="16" t="str">
        <f aca="false">IF(COUNTIF($A$2:A4778,A4778)&gt;1,"DUPLICATE","")</f>
        <v/>
      </c>
    </row>
    <row r="4779" customFormat="false" ht="15" hidden="false" customHeight="false" outlineLevel="0" collapsed="false">
      <c r="A4779" s="16" t="s">
        <v>6167</v>
      </c>
      <c r="B4779" s="16" t="s">
        <v>6168</v>
      </c>
      <c r="C4779" s="16" t="s">
        <v>1234</v>
      </c>
      <c r="D4779" s="16" t="s">
        <v>119</v>
      </c>
      <c r="E4779" s="16" t="n">
        <v>4</v>
      </c>
      <c r="F4779" s="16" t="n">
        <v>255</v>
      </c>
      <c r="G4779" s="16" t="n">
        <v>0.05</v>
      </c>
      <c r="H4779" s="16" t="s">
        <v>39</v>
      </c>
      <c r="I4779" s="16" t="s">
        <v>60</v>
      </c>
      <c r="J4779" s="16" t="n">
        <v>6</v>
      </c>
      <c r="K4779" s="16" t="n">
        <v>4</v>
      </c>
      <c r="L4779" s="16" t="s">
        <v>41</v>
      </c>
      <c r="M4779" s="16" t="str">
        <f aca="false">IF(COUNTIF($A$2:A4779,A4779)&gt;1,"DUPLICATE","")</f>
        <v/>
      </c>
    </row>
    <row r="4780" customFormat="false" ht="15" hidden="false" customHeight="false" outlineLevel="0" collapsed="false">
      <c r="A4780" s="16" t="s">
        <v>6169</v>
      </c>
      <c r="B4780" s="16" t="s">
        <v>6160</v>
      </c>
      <c r="C4780" s="16" t="s">
        <v>515</v>
      </c>
      <c r="D4780" s="16" t="s">
        <v>149</v>
      </c>
      <c r="E4780" s="16" t="n">
        <v>1</v>
      </c>
      <c r="F4780" s="16" t="n">
        <v>1603</v>
      </c>
      <c r="G4780" s="16" t="n">
        <v>0</v>
      </c>
      <c r="H4780" s="16" t="s">
        <v>39</v>
      </c>
      <c r="I4780" s="16" t="s">
        <v>60</v>
      </c>
      <c r="J4780" s="16" t="n">
        <v>3</v>
      </c>
      <c r="K4780" s="16" t="n">
        <v>5</v>
      </c>
      <c r="L4780" s="16" t="s">
        <v>41</v>
      </c>
      <c r="M4780" s="16" t="str">
        <f aca="false">IF(COUNTIF($A$2:A4780,A4780)&gt;1,"DUPLICATE","")</f>
        <v/>
      </c>
    </row>
    <row r="4781" customFormat="false" ht="15" hidden="false" customHeight="false" outlineLevel="0" collapsed="false">
      <c r="A4781" s="16" t="s">
        <v>6170</v>
      </c>
      <c r="B4781" s="16" t="s">
        <v>6160</v>
      </c>
      <c r="C4781" s="16" t="s">
        <v>2460</v>
      </c>
      <c r="D4781" s="16" t="s">
        <v>440</v>
      </c>
      <c r="E4781" s="16" t="n">
        <v>1</v>
      </c>
      <c r="F4781" s="16" t="n">
        <v>1385</v>
      </c>
      <c r="G4781" s="16" t="n">
        <v>0.1</v>
      </c>
      <c r="H4781" s="16" t="s">
        <v>112</v>
      </c>
      <c r="I4781" s="16" t="s">
        <v>60</v>
      </c>
      <c r="J4781" s="16" t="n">
        <v>3</v>
      </c>
      <c r="K4781" s="16" t="n">
        <v>4</v>
      </c>
      <c r="L4781" s="16" t="s">
        <v>41</v>
      </c>
      <c r="M4781" s="16" t="str">
        <f aca="false">IF(COUNTIF($A$2:A4781,A4781)&gt;1,"DUPLICATE","")</f>
        <v/>
      </c>
    </row>
    <row r="4782" customFormat="false" ht="15" hidden="false" customHeight="false" outlineLevel="0" collapsed="false">
      <c r="A4782" s="16" t="s">
        <v>6171</v>
      </c>
      <c r="B4782" s="16" t="s">
        <v>6160</v>
      </c>
      <c r="C4782" s="16" t="s">
        <v>1926</v>
      </c>
      <c r="D4782" s="16" t="s">
        <v>173</v>
      </c>
      <c r="E4782" s="16" t="n">
        <v>5</v>
      </c>
      <c r="F4782" s="16" t="n">
        <v>1146</v>
      </c>
      <c r="G4782" s="16" t="n">
        <v>0.3</v>
      </c>
      <c r="H4782" s="16" t="s">
        <v>130</v>
      </c>
      <c r="I4782" s="16" t="s">
        <v>60</v>
      </c>
      <c r="J4782" s="16" t="n">
        <v>3</v>
      </c>
      <c r="K4782" s="16"/>
      <c r="L4782" s="16" t="s">
        <v>57</v>
      </c>
      <c r="M4782" s="16" t="str">
        <f aca="false">IF(COUNTIF($A$2:A4782,A4782)&gt;1,"DUPLICATE","")</f>
        <v/>
      </c>
    </row>
    <row r="4783" customFormat="false" ht="15" hidden="false" customHeight="false" outlineLevel="0" collapsed="false">
      <c r="A4783" s="16" t="s">
        <v>6172</v>
      </c>
      <c r="B4783" s="16" t="s">
        <v>6160</v>
      </c>
      <c r="C4783" s="16" t="s">
        <v>860</v>
      </c>
      <c r="D4783" s="16" t="s">
        <v>133</v>
      </c>
      <c r="E4783" s="16" t="n">
        <v>1</v>
      </c>
      <c r="F4783" s="16" t="n">
        <v>625</v>
      </c>
      <c r="G4783" s="16" t="n">
        <v>0</v>
      </c>
      <c r="H4783" s="16" t="s">
        <v>233</v>
      </c>
      <c r="I4783" s="16" t="s">
        <v>71</v>
      </c>
      <c r="J4783" s="16" t="n">
        <v>4</v>
      </c>
      <c r="K4783" s="16" t="n">
        <v>5</v>
      </c>
      <c r="L4783" s="16" t="s">
        <v>41</v>
      </c>
      <c r="M4783" s="16" t="str">
        <f aca="false">IF(COUNTIF($A$2:A4783,A4783)&gt;1,"DUPLICATE","")</f>
        <v/>
      </c>
    </row>
    <row r="4784" customFormat="false" ht="15" hidden="false" customHeight="false" outlineLevel="0" collapsed="false">
      <c r="A4784" s="16" t="s">
        <v>6173</v>
      </c>
      <c r="B4784" s="16" t="s">
        <v>6160</v>
      </c>
      <c r="C4784" s="16" t="s">
        <v>235</v>
      </c>
      <c r="D4784" s="16" t="s">
        <v>179</v>
      </c>
      <c r="E4784" s="16" t="n">
        <v>1</v>
      </c>
      <c r="F4784" s="16" t="n">
        <v>2544</v>
      </c>
      <c r="G4784" s="16" t="n">
        <v>0.15</v>
      </c>
      <c r="H4784" s="16" t="s">
        <v>70</v>
      </c>
      <c r="I4784" s="16" t="s">
        <v>60</v>
      </c>
      <c r="J4784" s="16" t="n">
        <v>8</v>
      </c>
      <c r="K4784" s="16" t="n">
        <v>4</v>
      </c>
      <c r="L4784" s="16" t="s">
        <v>41</v>
      </c>
      <c r="M4784" s="16" t="str">
        <f aca="false">IF(COUNTIF($A$2:A4784,A4784)&gt;1,"DUPLICATE","")</f>
        <v/>
      </c>
    </row>
    <row r="4785" customFormat="false" ht="15" hidden="false" customHeight="false" outlineLevel="0" collapsed="false">
      <c r="A4785" s="16" t="s">
        <v>6174</v>
      </c>
      <c r="B4785" s="16" t="s">
        <v>6160</v>
      </c>
      <c r="C4785" s="16" t="s">
        <v>1164</v>
      </c>
      <c r="D4785" s="16" t="s">
        <v>55</v>
      </c>
      <c r="E4785" s="16" t="n">
        <v>4</v>
      </c>
      <c r="F4785" s="16" t="n">
        <v>2071</v>
      </c>
      <c r="G4785" s="16" t="n">
        <v>0.15</v>
      </c>
      <c r="H4785" s="16" t="s">
        <v>89</v>
      </c>
      <c r="I4785" s="16" t="s">
        <v>40</v>
      </c>
      <c r="J4785" s="16" t="n">
        <v>3</v>
      </c>
      <c r="K4785" s="16" t="n">
        <v>5</v>
      </c>
      <c r="L4785" s="16" t="s">
        <v>41</v>
      </c>
      <c r="M4785" s="16" t="str">
        <f aca="false">IF(COUNTIF($A$2:A4785,A4785)&gt;1,"DUPLICATE","")</f>
        <v/>
      </c>
    </row>
    <row r="4786" customFormat="false" ht="15" hidden="false" customHeight="false" outlineLevel="0" collapsed="false">
      <c r="A4786" s="16" t="s">
        <v>6175</v>
      </c>
      <c r="B4786" s="16" t="s">
        <v>6160</v>
      </c>
      <c r="C4786" s="16" t="s">
        <v>939</v>
      </c>
      <c r="D4786" s="16" t="s">
        <v>63</v>
      </c>
      <c r="E4786" s="16" t="n">
        <v>3</v>
      </c>
      <c r="F4786" s="16" t="n">
        <v>1504</v>
      </c>
      <c r="G4786" s="16" t="n">
        <v>0.3</v>
      </c>
      <c r="H4786" s="16" t="s">
        <v>112</v>
      </c>
      <c r="I4786" s="16" t="s">
        <v>40</v>
      </c>
      <c r="J4786" s="16" t="n">
        <v>2</v>
      </c>
      <c r="K4786" s="16" t="n">
        <v>3</v>
      </c>
      <c r="L4786" s="16" t="s">
        <v>41</v>
      </c>
      <c r="M4786" s="16" t="str">
        <f aca="false">IF(COUNTIF($A$2:A4786,A4786)&gt;1,"DUPLICATE","")</f>
        <v/>
      </c>
    </row>
    <row r="4787" customFormat="false" ht="15" hidden="false" customHeight="false" outlineLevel="0" collapsed="false">
      <c r="A4787" s="16" t="s">
        <v>6176</v>
      </c>
      <c r="B4787" s="16" t="s">
        <v>6160</v>
      </c>
      <c r="C4787" s="16" t="s">
        <v>783</v>
      </c>
      <c r="D4787" s="16" t="s">
        <v>216</v>
      </c>
      <c r="E4787" s="16" t="n">
        <v>2</v>
      </c>
      <c r="F4787" s="16" t="n">
        <v>871</v>
      </c>
      <c r="G4787" s="16" t="n">
        <v>0.15</v>
      </c>
      <c r="H4787" s="16" t="s">
        <v>56</v>
      </c>
      <c r="I4787" s="16" t="s">
        <v>100</v>
      </c>
      <c r="J4787" s="16" t="n">
        <v>4</v>
      </c>
      <c r="K4787" s="16" t="n">
        <v>5</v>
      </c>
      <c r="L4787" s="16" t="s">
        <v>41</v>
      </c>
      <c r="M4787" s="16" t="str">
        <f aca="false">IF(COUNTIF($A$2:A4787,A4787)&gt;1,"DUPLICATE","")</f>
        <v/>
      </c>
    </row>
    <row r="4788" customFormat="false" ht="15" hidden="false" customHeight="false" outlineLevel="0" collapsed="false">
      <c r="A4788" s="16" t="s">
        <v>6177</v>
      </c>
      <c r="B4788" s="16" t="s">
        <v>6160</v>
      </c>
      <c r="C4788" s="16" t="s">
        <v>2493</v>
      </c>
      <c r="D4788" s="16" t="s">
        <v>142</v>
      </c>
      <c r="E4788" s="16" t="n">
        <v>1</v>
      </c>
      <c r="F4788" s="16" t="n">
        <v>598</v>
      </c>
      <c r="G4788" s="16" t="n">
        <v>0</v>
      </c>
      <c r="H4788" s="16" t="s">
        <v>39</v>
      </c>
      <c r="I4788" s="16" t="s">
        <v>40</v>
      </c>
      <c r="J4788" s="16" t="n">
        <v>3</v>
      </c>
      <c r="K4788" s="16" t="n">
        <v>5</v>
      </c>
      <c r="L4788" s="16" t="s">
        <v>41</v>
      </c>
      <c r="M4788" s="16" t="str">
        <f aca="false">IF(COUNTIF($A$2:A4788,A4788)&gt;1,"DUPLICATE","")</f>
        <v/>
      </c>
    </row>
    <row r="4789" customFormat="false" ht="15" hidden="false" customHeight="false" outlineLevel="0" collapsed="false">
      <c r="A4789" s="16" t="s">
        <v>6178</v>
      </c>
      <c r="B4789" s="16" t="s">
        <v>6160</v>
      </c>
      <c r="C4789" s="16" t="s">
        <v>647</v>
      </c>
      <c r="D4789" s="16" t="s">
        <v>660</v>
      </c>
      <c r="E4789" s="16" t="n">
        <v>3</v>
      </c>
      <c r="F4789" s="16" t="n">
        <v>1730</v>
      </c>
      <c r="G4789" s="16" t="n">
        <v>0.2</v>
      </c>
      <c r="H4789" s="16" t="s">
        <v>81</v>
      </c>
      <c r="I4789" s="16" t="s">
        <v>47</v>
      </c>
      <c r="J4789" s="16" t="n">
        <v>3</v>
      </c>
      <c r="K4789" s="16" t="n">
        <v>5</v>
      </c>
      <c r="L4789" s="16" t="s">
        <v>41</v>
      </c>
      <c r="M4789" s="16" t="str">
        <f aca="false">IF(COUNTIF($A$2:A4789,A4789)&gt;1,"DUPLICATE","")</f>
        <v/>
      </c>
    </row>
    <row r="4790" customFormat="false" ht="15" hidden="false" customHeight="false" outlineLevel="0" collapsed="false">
      <c r="A4790" s="16" t="s">
        <v>6179</v>
      </c>
      <c r="B4790" s="16" t="s">
        <v>6168</v>
      </c>
      <c r="C4790" s="16" t="s">
        <v>243</v>
      </c>
      <c r="D4790" s="16" t="s">
        <v>115</v>
      </c>
      <c r="E4790" s="16" t="n">
        <v>2</v>
      </c>
      <c r="F4790" s="16" t="n">
        <v>312</v>
      </c>
      <c r="G4790" s="16" t="n">
        <v>0.1</v>
      </c>
      <c r="H4790" s="16" t="s">
        <v>39</v>
      </c>
      <c r="I4790" s="16" t="s">
        <v>71</v>
      </c>
      <c r="J4790" s="16" t="n">
        <v>2</v>
      </c>
      <c r="K4790" s="16" t="n">
        <v>4</v>
      </c>
      <c r="L4790" s="16" t="s">
        <v>41</v>
      </c>
      <c r="M4790" s="16" t="str">
        <f aca="false">IF(COUNTIF($A$2:A4790,A4790)&gt;1,"DUPLICATE","")</f>
        <v/>
      </c>
    </row>
    <row r="4791" customFormat="false" ht="15" hidden="false" customHeight="false" outlineLevel="0" collapsed="false">
      <c r="A4791" s="16" t="s">
        <v>6180</v>
      </c>
      <c r="B4791" s="16" t="s">
        <v>6160</v>
      </c>
      <c r="C4791" s="16" t="s">
        <v>635</v>
      </c>
      <c r="D4791" s="16" t="s">
        <v>149</v>
      </c>
      <c r="E4791" s="16" t="n">
        <v>1</v>
      </c>
      <c r="F4791" s="16" t="n">
        <v>1593</v>
      </c>
      <c r="G4791" s="16" t="n">
        <v>0</v>
      </c>
      <c r="H4791" s="16" t="s">
        <v>208</v>
      </c>
      <c r="I4791" s="16" t="s">
        <v>71</v>
      </c>
      <c r="J4791" s="16" t="n">
        <v>6</v>
      </c>
      <c r="K4791" s="16" t="n">
        <v>4</v>
      </c>
      <c r="L4791" s="16" t="s">
        <v>41</v>
      </c>
      <c r="M4791" s="16" t="str">
        <f aca="false">IF(COUNTIF($A$2:A4791,A4791)&gt;1,"DUPLICATE","")</f>
        <v/>
      </c>
    </row>
    <row r="4792" customFormat="false" ht="15" hidden="false" customHeight="false" outlineLevel="0" collapsed="false">
      <c r="A4792" s="16" t="s">
        <v>6181</v>
      </c>
      <c r="B4792" s="16" t="s">
        <v>6160</v>
      </c>
      <c r="C4792" s="16" t="s">
        <v>374</v>
      </c>
      <c r="D4792" s="16" t="s">
        <v>341</v>
      </c>
      <c r="E4792" s="16" t="n">
        <v>2</v>
      </c>
      <c r="F4792" s="16" t="n">
        <v>1094</v>
      </c>
      <c r="G4792" s="16" t="n">
        <v>0</v>
      </c>
      <c r="H4792" s="16" t="s">
        <v>112</v>
      </c>
      <c r="I4792" s="16" t="s">
        <v>40</v>
      </c>
      <c r="J4792" s="16" t="n">
        <v>4</v>
      </c>
      <c r="K4792" s="16" t="n">
        <v>5</v>
      </c>
      <c r="L4792" s="16" t="s">
        <v>41</v>
      </c>
      <c r="M4792" s="16" t="str">
        <f aca="false">IF(COUNTIF($A$2:A4792,A4792)&gt;1,"DUPLICATE","")</f>
        <v/>
      </c>
    </row>
    <row r="4793" customFormat="false" ht="15" hidden="false" customHeight="false" outlineLevel="0" collapsed="false">
      <c r="A4793" s="16" t="s">
        <v>6182</v>
      </c>
      <c r="B4793" s="16" t="s">
        <v>6183</v>
      </c>
      <c r="C4793" s="16" t="s">
        <v>615</v>
      </c>
      <c r="D4793" s="16" t="s">
        <v>396</v>
      </c>
      <c r="E4793" s="16" t="n">
        <v>2</v>
      </c>
      <c r="F4793" s="16" t="n">
        <v>5522</v>
      </c>
      <c r="G4793" s="16" t="n">
        <v>0</v>
      </c>
      <c r="H4793" s="16" t="s">
        <v>56</v>
      </c>
      <c r="I4793" s="16" t="s">
        <v>71</v>
      </c>
      <c r="J4793" s="16" t="n">
        <v>6</v>
      </c>
      <c r="K4793" s="16" t="n">
        <v>4</v>
      </c>
      <c r="L4793" s="16" t="s">
        <v>41</v>
      </c>
      <c r="M4793" s="16" t="str">
        <f aca="false">IF(COUNTIF($A$2:A4793,A4793)&gt;1,"DUPLICATE","")</f>
        <v/>
      </c>
    </row>
    <row r="4794" customFormat="false" ht="15" hidden="false" customHeight="false" outlineLevel="0" collapsed="false">
      <c r="A4794" s="16" t="s">
        <v>6184</v>
      </c>
      <c r="B4794" s="16" t="s">
        <v>6183</v>
      </c>
      <c r="C4794" s="16" t="s">
        <v>3291</v>
      </c>
      <c r="D4794" s="16" t="s">
        <v>74</v>
      </c>
      <c r="E4794" s="16" t="n">
        <v>2</v>
      </c>
      <c r="F4794" s="16" t="n">
        <v>18472</v>
      </c>
      <c r="G4794" s="16" t="n">
        <v>0.1</v>
      </c>
      <c r="H4794" s="16" t="s">
        <v>70</v>
      </c>
      <c r="I4794" s="16" t="s">
        <v>60</v>
      </c>
      <c r="J4794" s="16" t="n">
        <v>5</v>
      </c>
      <c r="K4794" s="16" t="n">
        <v>3</v>
      </c>
      <c r="L4794" s="16" t="s">
        <v>57</v>
      </c>
      <c r="M4794" s="16" t="str">
        <f aca="false">IF(COUNTIF($A$2:A4794,A4794)&gt;1,"DUPLICATE","")</f>
        <v/>
      </c>
    </row>
    <row r="4795" customFormat="false" ht="15" hidden="false" customHeight="false" outlineLevel="0" collapsed="false">
      <c r="A4795" s="16" t="s">
        <v>6185</v>
      </c>
      <c r="B4795" s="16" t="s">
        <v>6183</v>
      </c>
      <c r="C4795" s="16" t="s">
        <v>376</v>
      </c>
      <c r="D4795" s="16" t="s">
        <v>157</v>
      </c>
      <c r="E4795" s="16" t="n">
        <v>2</v>
      </c>
      <c r="F4795" s="16" t="n">
        <v>1134</v>
      </c>
      <c r="G4795" s="16" t="n">
        <v>0</v>
      </c>
      <c r="H4795" s="16" t="s">
        <v>67</v>
      </c>
      <c r="I4795" s="16" t="s">
        <v>60</v>
      </c>
      <c r="J4795" s="16" t="n">
        <v>4</v>
      </c>
      <c r="K4795" s="16" t="n">
        <v>3</v>
      </c>
      <c r="L4795" s="16" t="s">
        <v>41</v>
      </c>
      <c r="M4795" s="16" t="str">
        <f aca="false">IF(COUNTIF($A$2:A4795,A4795)&gt;1,"DUPLICATE","")</f>
        <v/>
      </c>
    </row>
    <row r="4796" customFormat="false" ht="15" hidden="false" customHeight="false" outlineLevel="0" collapsed="false">
      <c r="A4796" s="16" t="s">
        <v>6186</v>
      </c>
      <c r="B4796" s="16" t="s">
        <v>6183</v>
      </c>
      <c r="C4796" s="16" t="s">
        <v>1600</v>
      </c>
      <c r="D4796" s="16" t="s">
        <v>129</v>
      </c>
      <c r="E4796" s="16" t="n">
        <v>3</v>
      </c>
      <c r="F4796" s="16" t="n">
        <v>612</v>
      </c>
      <c r="G4796" s="16" t="n">
        <v>0.05</v>
      </c>
      <c r="H4796" s="16" t="s">
        <v>81</v>
      </c>
      <c r="I4796" s="16" t="s">
        <v>47</v>
      </c>
      <c r="J4796" s="16" t="n">
        <v>4</v>
      </c>
      <c r="K4796" s="16" t="n">
        <v>5</v>
      </c>
      <c r="L4796" s="16" t="s">
        <v>41</v>
      </c>
      <c r="M4796" s="16" t="str">
        <f aca="false">IF(COUNTIF($A$2:A4796,A4796)&gt;1,"DUPLICATE","")</f>
        <v/>
      </c>
    </row>
    <row r="4797" customFormat="false" ht="15" hidden="false" customHeight="false" outlineLevel="0" collapsed="false">
      <c r="A4797" s="16" t="s">
        <v>6187</v>
      </c>
      <c r="B4797" s="16" t="s">
        <v>6183</v>
      </c>
      <c r="C4797" s="16" t="s">
        <v>410</v>
      </c>
      <c r="D4797" s="16" t="s">
        <v>219</v>
      </c>
      <c r="E4797" s="16" t="n">
        <v>1</v>
      </c>
      <c r="F4797" s="16" t="n">
        <v>1303</v>
      </c>
      <c r="G4797" s="16" t="n">
        <v>0.2</v>
      </c>
      <c r="H4797" s="16" t="s">
        <v>89</v>
      </c>
      <c r="I4797" s="16" t="s">
        <v>60</v>
      </c>
      <c r="J4797" s="16" t="n">
        <v>5</v>
      </c>
      <c r="K4797" s="16" t="n">
        <v>5</v>
      </c>
      <c r="L4797" s="16" t="s">
        <v>41</v>
      </c>
      <c r="M4797" s="16" t="str">
        <f aca="false">IF(COUNTIF($A$2:A4797,A4797)&gt;1,"DUPLICATE","")</f>
        <v/>
      </c>
    </row>
    <row r="4798" customFormat="false" ht="15" hidden="false" customHeight="false" outlineLevel="0" collapsed="false">
      <c r="A4798" s="16" t="s">
        <v>6188</v>
      </c>
      <c r="B4798" s="16" t="s">
        <v>6183</v>
      </c>
      <c r="C4798" s="16" t="s">
        <v>1087</v>
      </c>
      <c r="D4798" s="16" t="s">
        <v>92</v>
      </c>
      <c r="E4798" s="16" t="n">
        <v>1</v>
      </c>
      <c r="F4798" s="16" t="n">
        <v>3808</v>
      </c>
      <c r="G4798" s="16" t="n">
        <v>0.05</v>
      </c>
      <c r="H4798" s="16" t="s">
        <v>39</v>
      </c>
      <c r="I4798" s="16" t="s">
        <v>60</v>
      </c>
      <c r="J4798" s="16" t="n">
        <v>6</v>
      </c>
      <c r="K4798" s="16" t="n">
        <v>4</v>
      </c>
      <c r="L4798" s="16" t="s">
        <v>41</v>
      </c>
      <c r="M4798" s="16" t="str">
        <f aca="false">IF(COUNTIF($A$2:A4798,A4798)&gt;1,"DUPLICATE","")</f>
        <v/>
      </c>
    </row>
    <row r="4799" customFormat="false" ht="15" hidden="false" customHeight="false" outlineLevel="0" collapsed="false">
      <c r="A4799" s="16" t="s">
        <v>6189</v>
      </c>
      <c r="B4799" s="16" t="s">
        <v>6183</v>
      </c>
      <c r="C4799" s="16" t="s">
        <v>954</v>
      </c>
      <c r="D4799" s="16" t="s">
        <v>254</v>
      </c>
      <c r="E4799" s="16" t="n">
        <v>1</v>
      </c>
      <c r="F4799" s="16" t="n">
        <v>1027</v>
      </c>
      <c r="G4799" s="16" t="n">
        <v>0.15</v>
      </c>
      <c r="H4799" s="16" t="s">
        <v>208</v>
      </c>
      <c r="I4799" s="16" t="s">
        <v>60</v>
      </c>
      <c r="J4799" s="16" t="n">
        <v>6</v>
      </c>
      <c r="K4799" s="16" t="n">
        <v>4</v>
      </c>
      <c r="L4799" s="16" t="s">
        <v>41</v>
      </c>
      <c r="M4799" s="16" t="str">
        <f aca="false">IF(COUNTIF($A$2:A4799,A4799)&gt;1,"DUPLICATE","")</f>
        <v/>
      </c>
    </row>
    <row r="4800" customFormat="false" ht="15" hidden="false" customHeight="false" outlineLevel="0" collapsed="false">
      <c r="A4800" s="16" t="s">
        <v>6190</v>
      </c>
      <c r="B4800" s="16" t="s">
        <v>6183</v>
      </c>
      <c r="C4800" s="16" t="s">
        <v>1278</v>
      </c>
      <c r="D4800" s="16" t="s">
        <v>119</v>
      </c>
      <c r="E4800" s="16" t="n">
        <v>2</v>
      </c>
      <c r="F4800" s="16" t="n">
        <v>243</v>
      </c>
      <c r="G4800" s="16" t="n">
        <v>0</v>
      </c>
      <c r="H4800" s="16" t="s">
        <v>70</v>
      </c>
      <c r="I4800" s="16" t="s">
        <v>60</v>
      </c>
      <c r="J4800" s="16" t="n">
        <v>5</v>
      </c>
      <c r="K4800" s="16" t="n">
        <v>5</v>
      </c>
      <c r="L4800" s="16" t="s">
        <v>41</v>
      </c>
      <c r="M4800" s="16" t="str">
        <f aca="false">IF(COUNTIF($A$2:A4800,A4800)&gt;1,"DUPLICATE","")</f>
        <v/>
      </c>
    </row>
    <row r="4801" customFormat="false" ht="15" hidden="false" customHeight="false" outlineLevel="0" collapsed="false">
      <c r="A4801" s="16" t="s">
        <v>6191</v>
      </c>
      <c r="B4801" s="16" t="s">
        <v>6183</v>
      </c>
      <c r="C4801" s="16" t="s">
        <v>783</v>
      </c>
      <c r="D4801" s="16" t="s">
        <v>111</v>
      </c>
      <c r="E4801" s="16" t="n">
        <v>1</v>
      </c>
      <c r="F4801" s="16" t="n">
        <v>993</v>
      </c>
      <c r="G4801" s="16" t="n">
        <v>0.2</v>
      </c>
      <c r="H4801" s="16" t="s">
        <v>56</v>
      </c>
      <c r="I4801" s="16" t="s">
        <v>60</v>
      </c>
      <c r="J4801" s="16" t="n">
        <v>4</v>
      </c>
      <c r="K4801" s="16" t="n">
        <v>4</v>
      </c>
      <c r="L4801" s="16" t="s">
        <v>41</v>
      </c>
      <c r="M4801" s="16" t="str">
        <f aca="false">IF(COUNTIF($A$2:A4801,A4801)&gt;1,"DUPLICATE","")</f>
        <v/>
      </c>
    </row>
    <row r="4802" customFormat="false" ht="15" hidden="false" customHeight="false" outlineLevel="0" collapsed="false">
      <c r="A4802" s="16" t="s">
        <v>6192</v>
      </c>
      <c r="B4802" s="16" t="s">
        <v>6183</v>
      </c>
      <c r="C4802" s="16" t="s">
        <v>176</v>
      </c>
      <c r="D4802" s="16" t="s">
        <v>77</v>
      </c>
      <c r="E4802" s="16" t="n">
        <v>2</v>
      </c>
      <c r="F4802" s="16" t="n">
        <v>356</v>
      </c>
      <c r="G4802" s="16" t="n">
        <v>0.05</v>
      </c>
      <c r="H4802" s="16" t="s">
        <v>130</v>
      </c>
      <c r="I4802" s="16" t="s">
        <v>60</v>
      </c>
      <c r="J4802" s="16" t="n">
        <v>5</v>
      </c>
      <c r="K4802" s="16" t="n">
        <v>4</v>
      </c>
      <c r="L4802" s="16" t="s">
        <v>41</v>
      </c>
      <c r="M4802" s="16" t="str">
        <f aca="false">IF(COUNTIF($A$2:A4802,A4802)&gt;1,"DUPLICATE","")</f>
        <v/>
      </c>
    </row>
    <row r="4803" customFormat="false" ht="15" hidden="false" customHeight="false" outlineLevel="0" collapsed="false">
      <c r="A4803" s="16" t="s">
        <v>6193</v>
      </c>
      <c r="B4803" s="16" t="s">
        <v>6183</v>
      </c>
      <c r="C4803" s="16" t="s">
        <v>336</v>
      </c>
      <c r="D4803" s="16" t="s">
        <v>149</v>
      </c>
      <c r="E4803" s="16" t="n">
        <v>1</v>
      </c>
      <c r="F4803" s="16" t="n">
        <v>1593</v>
      </c>
      <c r="G4803" s="16" t="n">
        <v>0</v>
      </c>
      <c r="H4803" s="16" t="s">
        <v>81</v>
      </c>
      <c r="I4803" s="16" t="s">
        <v>60</v>
      </c>
      <c r="J4803" s="16" t="n">
        <v>2</v>
      </c>
      <c r="K4803" s="16" t="n">
        <v>4</v>
      </c>
      <c r="L4803" s="16" t="s">
        <v>41</v>
      </c>
      <c r="M4803" s="16" t="str">
        <f aca="false">IF(COUNTIF($A$2:A4803,A4803)&gt;1,"DUPLICATE","")</f>
        <v/>
      </c>
    </row>
    <row r="4804" customFormat="false" ht="15" hidden="false" customHeight="false" outlineLevel="0" collapsed="false">
      <c r="A4804" s="16" t="s">
        <v>6194</v>
      </c>
      <c r="B4804" s="16" t="s">
        <v>6183</v>
      </c>
      <c r="C4804" s="16" t="s">
        <v>1382</v>
      </c>
      <c r="D4804" s="16" t="s">
        <v>639</v>
      </c>
      <c r="E4804" s="16" t="n">
        <v>1</v>
      </c>
      <c r="F4804" s="16" t="n">
        <v>816</v>
      </c>
      <c r="G4804" s="16" t="n">
        <v>0.15</v>
      </c>
      <c r="H4804" s="16" t="s">
        <v>67</v>
      </c>
      <c r="I4804" s="16" t="s">
        <v>60</v>
      </c>
      <c r="J4804" s="16" t="n">
        <v>3</v>
      </c>
      <c r="K4804" s="16" t="n">
        <v>5</v>
      </c>
      <c r="L4804" s="16" t="s">
        <v>41</v>
      </c>
      <c r="M4804" s="16" t="str">
        <f aca="false">IF(COUNTIF($A$2:A4804,A4804)&gt;1,"DUPLICATE","")</f>
        <v/>
      </c>
    </row>
    <row r="4805" customFormat="false" ht="15" hidden="false" customHeight="false" outlineLevel="0" collapsed="false">
      <c r="A4805" s="16" t="s">
        <v>6195</v>
      </c>
      <c r="B4805" s="16" t="s">
        <v>6196</v>
      </c>
      <c r="C4805" s="16" t="s">
        <v>62</v>
      </c>
      <c r="D4805" s="16" t="s">
        <v>45</v>
      </c>
      <c r="E4805" s="16" t="n">
        <v>2</v>
      </c>
      <c r="F4805" s="16" t="n">
        <v>294</v>
      </c>
      <c r="G4805" s="16" t="n">
        <v>0</v>
      </c>
      <c r="H4805" s="16" t="s">
        <v>39</v>
      </c>
      <c r="I4805" s="16" t="s">
        <v>60</v>
      </c>
      <c r="J4805" s="16" t="n">
        <v>3</v>
      </c>
      <c r="K4805" s="16" t="n">
        <v>5</v>
      </c>
      <c r="L4805" s="16" t="s">
        <v>41</v>
      </c>
      <c r="M4805" s="16" t="str">
        <f aca="false">IF(COUNTIF($A$2:A4805,A4805)&gt;1,"DUPLICATE","")</f>
        <v/>
      </c>
    </row>
    <row r="4806" customFormat="false" ht="15" hidden="false" customHeight="false" outlineLevel="0" collapsed="false">
      <c r="A4806" s="16" t="s">
        <v>6197</v>
      </c>
      <c r="B4806" s="16" t="s">
        <v>6196</v>
      </c>
      <c r="C4806" s="16" t="s">
        <v>6133</v>
      </c>
      <c r="D4806" s="16" t="s">
        <v>229</v>
      </c>
      <c r="E4806" s="16" t="n">
        <v>1</v>
      </c>
      <c r="F4806" s="16" t="n">
        <v>466</v>
      </c>
      <c r="G4806" s="16" t="n">
        <v>0.15</v>
      </c>
      <c r="H4806" s="16" t="s">
        <v>527</v>
      </c>
      <c r="I4806" s="16" t="s">
        <v>100</v>
      </c>
      <c r="J4806" s="16" t="n">
        <v>2</v>
      </c>
      <c r="K4806" s="16" t="n">
        <v>4</v>
      </c>
      <c r="L4806" s="16" t="s">
        <v>41</v>
      </c>
      <c r="M4806" s="16" t="str">
        <f aca="false">IF(COUNTIF($A$2:A4806,A4806)&gt;1,"DUPLICATE","")</f>
        <v/>
      </c>
    </row>
    <row r="4807" customFormat="false" ht="15" hidden="false" customHeight="false" outlineLevel="0" collapsed="false">
      <c r="A4807" s="16" t="s">
        <v>6198</v>
      </c>
      <c r="B4807" s="16" t="s">
        <v>6196</v>
      </c>
      <c r="C4807" s="16" t="s">
        <v>572</v>
      </c>
      <c r="D4807" s="16" t="s">
        <v>393</v>
      </c>
      <c r="E4807" s="16" t="n">
        <v>2</v>
      </c>
      <c r="F4807" s="16" t="n">
        <v>504</v>
      </c>
      <c r="G4807" s="16" t="n">
        <v>0.3</v>
      </c>
      <c r="H4807" s="16" t="s">
        <v>46</v>
      </c>
      <c r="I4807" s="16" t="s">
        <v>40</v>
      </c>
      <c r="J4807" s="16" t="n">
        <v>3</v>
      </c>
      <c r="K4807" s="16" t="n">
        <v>3</v>
      </c>
      <c r="L4807" s="16" t="s">
        <v>57</v>
      </c>
      <c r="M4807" s="16" t="str">
        <f aca="false">IF(COUNTIF($A$2:A4807,A4807)&gt;1,"DUPLICATE","")</f>
        <v/>
      </c>
    </row>
    <row r="4808" customFormat="false" ht="15" hidden="false" customHeight="false" outlineLevel="0" collapsed="false">
      <c r="A4808" s="16" t="s">
        <v>6199</v>
      </c>
      <c r="B4808" s="16" t="s">
        <v>6196</v>
      </c>
      <c r="C4808" s="16" t="s">
        <v>231</v>
      </c>
      <c r="D4808" s="16" t="s">
        <v>440</v>
      </c>
      <c r="E4808" s="16" t="n">
        <v>3</v>
      </c>
      <c r="F4808" s="16" t="n">
        <v>1389</v>
      </c>
      <c r="G4808" s="16" t="n">
        <v>0.3</v>
      </c>
      <c r="H4808" s="16" t="s">
        <v>112</v>
      </c>
      <c r="I4808" s="16" t="s">
        <v>60</v>
      </c>
      <c r="J4808" s="16" t="n">
        <v>3</v>
      </c>
      <c r="K4808" s="16" t="n">
        <v>5</v>
      </c>
      <c r="L4808" s="16" t="s">
        <v>41</v>
      </c>
      <c r="M4808" s="16" t="str">
        <f aca="false">IF(COUNTIF($A$2:A4808,A4808)&gt;1,"DUPLICATE","")</f>
        <v/>
      </c>
    </row>
    <row r="4809" customFormat="false" ht="15" hidden="false" customHeight="false" outlineLevel="0" collapsed="false">
      <c r="A4809" s="16" t="s">
        <v>6200</v>
      </c>
      <c r="B4809" s="16" t="s">
        <v>6196</v>
      </c>
      <c r="C4809" s="16" t="s">
        <v>507</v>
      </c>
      <c r="D4809" s="16" t="s">
        <v>222</v>
      </c>
      <c r="E4809" s="16" t="n">
        <v>1</v>
      </c>
      <c r="F4809" s="16" t="n">
        <v>1972</v>
      </c>
      <c r="G4809" s="16" t="n">
        <v>0.15</v>
      </c>
      <c r="H4809" s="16" t="s">
        <v>56</v>
      </c>
      <c r="I4809" s="16" t="s">
        <v>40</v>
      </c>
      <c r="J4809" s="16" t="n">
        <v>5</v>
      </c>
      <c r="K4809" s="16" t="n">
        <v>4</v>
      </c>
      <c r="L4809" s="16" t="s">
        <v>41</v>
      </c>
      <c r="M4809" s="16" t="str">
        <f aca="false">IF(COUNTIF($A$2:A4809,A4809)&gt;1,"DUPLICATE","")</f>
        <v/>
      </c>
    </row>
    <row r="4810" customFormat="false" ht="15" hidden="false" customHeight="false" outlineLevel="0" collapsed="false">
      <c r="A4810" s="16" t="s">
        <v>6201</v>
      </c>
      <c r="B4810" s="16" t="s">
        <v>6196</v>
      </c>
      <c r="C4810" s="16" t="s">
        <v>4667</v>
      </c>
      <c r="D4810" s="16" t="s">
        <v>66</v>
      </c>
      <c r="E4810" s="16" t="n">
        <v>1</v>
      </c>
      <c r="F4810" s="16" t="n">
        <v>15026</v>
      </c>
      <c r="G4810" s="16" t="n">
        <v>0.05</v>
      </c>
      <c r="H4810" s="16" t="s">
        <v>208</v>
      </c>
      <c r="I4810" s="16" t="s">
        <v>71</v>
      </c>
      <c r="J4810" s="16" t="n">
        <v>5</v>
      </c>
      <c r="K4810" s="16" t="n">
        <v>3</v>
      </c>
      <c r="L4810" s="16" t="s">
        <v>57</v>
      </c>
      <c r="M4810" s="16" t="str">
        <f aca="false">IF(COUNTIF($A$2:A4810,A4810)&gt;1,"DUPLICATE","")</f>
        <v/>
      </c>
    </row>
    <row r="4811" customFormat="false" ht="15" hidden="false" customHeight="false" outlineLevel="0" collapsed="false">
      <c r="A4811" s="16" t="s">
        <v>6202</v>
      </c>
      <c r="B4811" s="16" t="s">
        <v>6196</v>
      </c>
      <c r="C4811" s="16" t="s">
        <v>2576</v>
      </c>
      <c r="D4811" s="16" t="s">
        <v>115</v>
      </c>
      <c r="E4811" s="16" t="n">
        <v>1</v>
      </c>
      <c r="F4811" s="16" t="n">
        <v>300</v>
      </c>
      <c r="G4811" s="16" t="n">
        <v>0.15</v>
      </c>
      <c r="H4811" s="16" t="s">
        <v>67</v>
      </c>
      <c r="I4811" s="16" t="s">
        <v>40</v>
      </c>
      <c r="J4811" s="16" t="n">
        <v>3</v>
      </c>
      <c r="K4811" s="16" t="n">
        <v>5</v>
      </c>
      <c r="L4811" s="16" t="s">
        <v>41</v>
      </c>
      <c r="M4811" s="16" t="str">
        <f aca="false">IF(COUNTIF($A$2:A4811,A4811)&gt;1,"DUPLICATE","")</f>
        <v/>
      </c>
    </row>
    <row r="4812" customFormat="false" ht="15" hidden="false" customHeight="false" outlineLevel="0" collapsed="false">
      <c r="A4812" s="16" t="s">
        <v>6203</v>
      </c>
      <c r="B4812" s="16" t="s">
        <v>6196</v>
      </c>
      <c r="C4812" s="16" t="s">
        <v>597</v>
      </c>
      <c r="D4812" s="16" t="s">
        <v>157</v>
      </c>
      <c r="E4812" s="16" t="n">
        <v>2</v>
      </c>
      <c r="F4812" s="16" t="n">
        <v>1048</v>
      </c>
      <c r="G4812" s="16" t="n">
        <v>0.2</v>
      </c>
      <c r="H4812" s="16" t="s">
        <v>67</v>
      </c>
      <c r="I4812" s="16" t="s">
        <v>60</v>
      </c>
      <c r="J4812" s="16" t="n">
        <v>3</v>
      </c>
      <c r="K4812" s="16" t="n">
        <v>4</v>
      </c>
      <c r="L4812" s="16" t="s">
        <v>41</v>
      </c>
      <c r="M4812" s="16" t="str">
        <f aca="false">IF(COUNTIF($A$2:A4812,A4812)&gt;1,"DUPLICATE","")</f>
        <v/>
      </c>
    </row>
    <row r="4813" customFormat="false" ht="15" hidden="false" customHeight="false" outlineLevel="0" collapsed="false">
      <c r="A4813" s="16" t="s">
        <v>6204</v>
      </c>
      <c r="B4813" s="16" t="s">
        <v>6196</v>
      </c>
      <c r="C4813" s="16" t="s">
        <v>392</v>
      </c>
      <c r="D4813" s="16" t="s">
        <v>184</v>
      </c>
      <c r="E4813" s="16" t="n">
        <v>2</v>
      </c>
      <c r="F4813" s="16" t="n">
        <v>1325</v>
      </c>
      <c r="G4813" s="16" t="n">
        <v>0.1</v>
      </c>
      <c r="H4813" s="16" t="s">
        <v>112</v>
      </c>
      <c r="I4813" s="16" t="s">
        <v>60</v>
      </c>
      <c r="J4813" s="16" t="n">
        <v>2</v>
      </c>
      <c r="K4813" s="16" t="n">
        <v>5</v>
      </c>
      <c r="L4813" s="16" t="s">
        <v>41</v>
      </c>
      <c r="M4813" s="16" t="str">
        <f aca="false">IF(COUNTIF($A$2:A4813,A4813)&gt;1,"DUPLICATE","")</f>
        <v/>
      </c>
    </row>
    <row r="4814" customFormat="false" ht="15" hidden="false" customHeight="false" outlineLevel="0" collapsed="false">
      <c r="A4814" s="16" t="s">
        <v>6205</v>
      </c>
      <c r="B4814" s="16" t="s">
        <v>6196</v>
      </c>
      <c r="C4814" s="16" t="s">
        <v>617</v>
      </c>
      <c r="D4814" s="16" t="s">
        <v>222</v>
      </c>
      <c r="E4814" s="16" t="n">
        <v>2</v>
      </c>
      <c r="F4814" s="16" t="s">
        <v>6206</v>
      </c>
      <c r="G4814" s="16" t="n">
        <v>0.1</v>
      </c>
      <c r="H4814" s="16" t="s">
        <v>89</v>
      </c>
      <c r="I4814" s="16" t="s">
        <v>100</v>
      </c>
      <c r="J4814" s="16" t="n">
        <v>4</v>
      </c>
      <c r="K4814" s="16" t="n">
        <v>3</v>
      </c>
      <c r="L4814" s="16" t="s">
        <v>41</v>
      </c>
      <c r="M4814" s="16" t="str">
        <f aca="false">IF(COUNTIF($A$2:A4814,A4814)&gt;1,"DUPLICATE","")</f>
        <v/>
      </c>
    </row>
    <row r="4815" customFormat="false" ht="15" hidden="false" customHeight="false" outlineLevel="0" collapsed="false">
      <c r="A4815" s="16" t="s">
        <v>6207</v>
      </c>
      <c r="B4815" s="16" t="s">
        <v>6196</v>
      </c>
      <c r="C4815" s="16" t="s">
        <v>2747</v>
      </c>
      <c r="D4815" s="16" t="s">
        <v>108</v>
      </c>
      <c r="E4815" s="16" t="n">
        <v>1</v>
      </c>
      <c r="F4815" s="16" t="n">
        <v>3445</v>
      </c>
      <c r="G4815" s="16" t="n">
        <v>0</v>
      </c>
      <c r="H4815" s="16" t="s">
        <v>208</v>
      </c>
      <c r="I4815" s="16" t="s">
        <v>100</v>
      </c>
      <c r="J4815" s="16" t="n">
        <v>4</v>
      </c>
      <c r="K4815" s="16" t="n">
        <v>4</v>
      </c>
      <c r="L4815" s="16" t="s">
        <v>41</v>
      </c>
      <c r="M4815" s="16" t="str">
        <f aca="false">IF(COUNTIF($A$2:A4815,A4815)&gt;1,"DUPLICATE","")</f>
        <v/>
      </c>
    </row>
    <row r="4816" customFormat="false" ht="15" hidden="false" customHeight="false" outlineLevel="0" collapsed="false">
      <c r="A4816" s="16" t="s">
        <v>6207</v>
      </c>
      <c r="B4816" s="16" t="s">
        <v>6196</v>
      </c>
      <c r="C4816" s="16" t="s">
        <v>2747</v>
      </c>
      <c r="D4816" s="16" t="s">
        <v>108</v>
      </c>
      <c r="E4816" s="16" t="n">
        <v>1</v>
      </c>
      <c r="F4816" s="16" t="n">
        <v>3445</v>
      </c>
      <c r="G4816" s="16" t="n">
        <v>0</v>
      </c>
      <c r="H4816" s="16" t="s">
        <v>208</v>
      </c>
      <c r="I4816" s="16" t="s">
        <v>100</v>
      </c>
      <c r="J4816" s="16" t="n">
        <v>4</v>
      </c>
      <c r="K4816" s="16" t="n">
        <v>4</v>
      </c>
      <c r="L4816" s="16" t="s">
        <v>41</v>
      </c>
      <c r="M4816" s="16" t="str">
        <f aca="false">IF(COUNTIF($A$2:A4816,A4816)&gt;1,"DUPLICATE","")</f>
        <v>DUPLICATE</v>
      </c>
    </row>
    <row r="4817" customFormat="false" ht="15" hidden="false" customHeight="false" outlineLevel="0" collapsed="false">
      <c r="A4817" s="16" t="s">
        <v>6208</v>
      </c>
      <c r="B4817" s="16" t="s">
        <v>6196</v>
      </c>
      <c r="C4817" s="16" t="s">
        <v>2006</v>
      </c>
      <c r="D4817" s="16" t="s">
        <v>51</v>
      </c>
      <c r="E4817" s="16" t="n">
        <v>1</v>
      </c>
      <c r="F4817" s="16" t="n">
        <v>2201</v>
      </c>
      <c r="G4817" s="16" t="n">
        <v>0.15</v>
      </c>
      <c r="H4817" s="16" t="s">
        <v>70</v>
      </c>
      <c r="I4817" s="16" t="s">
        <v>47</v>
      </c>
      <c r="J4817" s="16" t="n">
        <v>5</v>
      </c>
      <c r="K4817" s="16" t="n">
        <v>3</v>
      </c>
      <c r="L4817" s="16" t="s">
        <v>41</v>
      </c>
      <c r="M4817" s="16" t="str">
        <f aca="false">IF(COUNTIF($A$2:A4817,A4817)&gt;1,"DUPLICATE","")</f>
        <v/>
      </c>
    </row>
    <row r="4818" customFormat="false" ht="15" hidden="false" customHeight="false" outlineLevel="0" collapsed="false">
      <c r="A4818" s="16" t="s">
        <v>6209</v>
      </c>
      <c r="B4818" s="16" t="s">
        <v>6196</v>
      </c>
      <c r="C4818" s="16" t="s">
        <v>1757</v>
      </c>
      <c r="D4818" s="16" t="s">
        <v>126</v>
      </c>
      <c r="E4818" s="16" t="n">
        <v>3</v>
      </c>
      <c r="F4818" s="16" t="n">
        <v>415</v>
      </c>
      <c r="G4818" s="16" t="n">
        <v>0.3</v>
      </c>
      <c r="H4818" s="16" t="s">
        <v>39</v>
      </c>
      <c r="I4818" s="16" t="s">
        <v>71</v>
      </c>
      <c r="J4818" s="16" t="n">
        <v>2</v>
      </c>
      <c r="K4818" s="16"/>
      <c r="L4818" s="16" t="s">
        <v>41</v>
      </c>
      <c r="M4818" s="16" t="str">
        <f aca="false">IF(COUNTIF($A$2:A4818,A4818)&gt;1,"DUPLICATE","")</f>
        <v/>
      </c>
    </row>
    <row r="4819" customFormat="false" ht="15" hidden="false" customHeight="false" outlineLevel="0" collapsed="false">
      <c r="A4819" s="16" t="s">
        <v>6210</v>
      </c>
      <c r="B4819" s="16" t="s">
        <v>6196</v>
      </c>
      <c r="C4819" s="16" t="s">
        <v>982</v>
      </c>
      <c r="D4819" s="16" t="s">
        <v>126</v>
      </c>
      <c r="E4819" s="16" t="n">
        <v>4</v>
      </c>
      <c r="F4819" s="16" t="n">
        <v>400</v>
      </c>
      <c r="G4819" s="16" t="n">
        <v>0.15</v>
      </c>
      <c r="H4819" s="16" t="s">
        <v>39</v>
      </c>
      <c r="I4819" s="16" t="s">
        <v>71</v>
      </c>
      <c r="J4819" s="16" t="n">
        <v>3</v>
      </c>
      <c r="K4819" s="16" t="n">
        <v>4</v>
      </c>
      <c r="L4819" s="16" t="s">
        <v>41</v>
      </c>
      <c r="M4819" s="16" t="str">
        <f aca="false">IF(COUNTIF($A$2:A4819,A4819)&gt;1,"DUPLICATE","")</f>
        <v/>
      </c>
    </row>
    <row r="4820" customFormat="false" ht="15" hidden="false" customHeight="false" outlineLevel="0" collapsed="false">
      <c r="A4820" s="16" t="s">
        <v>6211</v>
      </c>
      <c r="B4820" s="16" t="s">
        <v>6196</v>
      </c>
      <c r="C4820" s="16" t="s">
        <v>2900</v>
      </c>
      <c r="D4820" s="16" t="s">
        <v>385</v>
      </c>
      <c r="E4820" s="16" t="n">
        <v>2</v>
      </c>
      <c r="F4820" s="16" t="n">
        <v>289</v>
      </c>
      <c r="G4820" s="16" t="n">
        <v>0.3</v>
      </c>
      <c r="H4820" s="16" t="s">
        <v>70</v>
      </c>
      <c r="I4820" s="16" t="s">
        <v>71</v>
      </c>
      <c r="J4820" s="16" t="n">
        <v>4</v>
      </c>
      <c r="K4820" s="16" t="n">
        <v>5</v>
      </c>
      <c r="L4820" s="16" t="s">
        <v>41</v>
      </c>
      <c r="M4820" s="16" t="str">
        <f aca="false">IF(COUNTIF($A$2:A4820,A4820)&gt;1,"DUPLICATE","")</f>
        <v/>
      </c>
    </row>
    <row r="4821" customFormat="false" ht="15" hidden="false" customHeight="false" outlineLevel="0" collapsed="false">
      <c r="A4821" s="16" t="s">
        <v>6212</v>
      </c>
      <c r="B4821" s="16" t="s">
        <v>6196</v>
      </c>
      <c r="C4821" s="16" t="s">
        <v>2076</v>
      </c>
      <c r="D4821" s="16" t="s">
        <v>51</v>
      </c>
      <c r="E4821" s="16" t="n">
        <v>2</v>
      </c>
      <c r="F4821" s="16" t="n">
        <v>2376</v>
      </c>
      <c r="G4821" s="16" t="n">
        <v>0</v>
      </c>
      <c r="H4821" s="16" t="s">
        <v>46</v>
      </c>
      <c r="I4821" s="16" t="s">
        <v>60</v>
      </c>
      <c r="J4821" s="16" t="n">
        <v>2</v>
      </c>
      <c r="K4821" s="16" t="n">
        <v>4</v>
      </c>
      <c r="L4821" s="16" t="s">
        <v>41</v>
      </c>
      <c r="M4821" s="16" t="str">
        <f aca="false">IF(COUNTIF($A$2:A4821,A4821)&gt;1,"DUPLICATE","")</f>
        <v/>
      </c>
    </row>
    <row r="4822" customFormat="false" ht="15" hidden="false" customHeight="false" outlineLevel="0" collapsed="false">
      <c r="A4822" s="16" t="s">
        <v>6213</v>
      </c>
      <c r="B4822" s="16" t="s">
        <v>6196</v>
      </c>
      <c r="C4822" s="16" t="s">
        <v>3782</v>
      </c>
      <c r="D4822" s="16" t="s">
        <v>133</v>
      </c>
      <c r="E4822" s="16" t="n">
        <v>2</v>
      </c>
      <c r="F4822" s="16" t="n">
        <v>578</v>
      </c>
      <c r="G4822" s="16" t="n">
        <v>0</v>
      </c>
      <c r="H4822" s="16" t="s">
        <v>46</v>
      </c>
      <c r="I4822" s="16"/>
      <c r="J4822" s="16" t="n">
        <v>2</v>
      </c>
      <c r="K4822" s="16" t="n">
        <v>5</v>
      </c>
      <c r="L4822" s="16" t="s">
        <v>41</v>
      </c>
      <c r="M4822" s="16" t="str">
        <f aca="false">IF(COUNTIF($A$2:A4822,A4822)&gt;1,"DUPLICATE","")</f>
        <v/>
      </c>
    </row>
    <row r="4823" customFormat="false" ht="15" hidden="false" customHeight="false" outlineLevel="0" collapsed="false">
      <c r="A4823" s="16" t="s">
        <v>6214</v>
      </c>
      <c r="B4823" s="16" t="s">
        <v>6196</v>
      </c>
      <c r="C4823" s="16" t="s">
        <v>3088</v>
      </c>
      <c r="D4823" s="16" t="s">
        <v>639</v>
      </c>
      <c r="E4823" s="16" t="n">
        <v>3</v>
      </c>
      <c r="F4823" s="16" t="n">
        <v>811</v>
      </c>
      <c r="G4823" s="16" t="n">
        <v>0</v>
      </c>
      <c r="H4823" s="16" t="s">
        <v>67</v>
      </c>
      <c r="I4823" s="16" t="s">
        <v>60</v>
      </c>
      <c r="J4823" s="16" t="n">
        <v>5</v>
      </c>
      <c r="K4823" s="16" t="n">
        <v>4</v>
      </c>
      <c r="L4823" s="16" t="s">
        <v>41</v>
      </c>
      <c r="M4823" s="16" t="str">
        <f aca="false">IF(COUNTIF($A$2:A4823,A4823)&gt;1,"DUPLICATE","")</f>
        <v/>
      </c>
    </row>
    <row r="4824" customFormat="false" ht="15" hidden="false" customHeight="false" outlineLevel="0" collapsed="false">
      <c r="A4824" s="16" t="s">
        <v>6215</v>
      </c>
      <c r="B4824" s="16" t="s">
        <v>6196</v>
      </c>
      <c r="C4824" s="16" t="s">
        <v>114</v>
      </c>
      <c r="D4824" s="16" t="s">
        <v>136</v>
      </c>
      <c r="E4824" s="16" t="n">
        <v>1</v>
      </c>
      <c r="F4824" s="16" t="n">
        <v>2138</v>
      </c>
      <c r="G4824" s="16" t="n">
        <v>0.15</v>
      </c>
      <c r="H4824" s="16" t="s">
        <v>46</v>
      </c>
      <c r="I4824" s="16" t="s">
        <v>60</v>
      </c>
      <c r="J4824" s="16" t="n">
        <v>2</v>
      </c>
      <c r="K4824" s="16" t="n">
        <v>4</v>
      </c>
      <c r="L4824" s="16" t="s">
        <v>41</v>
      </c>
      <c r="M4824" s="16" t="str">
        <f aca="false">IF(COUNTIF($A$2:A4824,A4824)&gt;1,"DUPLICATE","")</f>
        <v/>
      </c>
    </row>
    <row r="4825" customFormat="false" ht="15" hidden="false" customHeight="false" outlineLevel="0" collapsed="false">
      <c r="A4825" s="16" t="s">
        <v>6216</v>
      </c>
      <c r="B4825" s="16" t="s">
        <v>6196</v>
      </c>
      <c r="C4825" s="16" t="s">
        <v>470</v>
      </c>
      <c r="D4825" s="16" t="s">
        <v>451</v>
      </c>
      <c r="E4825" s="16" t="n">
        <v>2</v>
      </c>
      <c r="F4825" s="16" t="n">
        <v>1340</v>
      </c>
      <c r="G4825" s="16" t="n">
        <v>0.1</v>
      </c>
      <c r="H4825" s="16" t="s">
        <v>112</v>
      </c>
      <c r="I4825" s="16" t="s">
        <v>60</v>
      </c>
      <c r="J4825" s="16" t="n">
        <v>3</v>
      </c>
      <c r="K4825" s="16" t="n">
        <v>4</v>
      </c>
      <c r="L4825" s="16" t="s">
        <v>41</v>
      </c>
      <c r="M4825" s="16" t="str">
        <f aca="false">IF(COUNTIF($A$2:A4825,A4825)&gt;1,"DUPLICATE","")</f>
        <v/>
      </c>
    </row>
    <row r="4826" customFormat="false" ht="15" hidden="false" customHeight="false" outlineLevel="0" collapsed="false">
      <c r="A4826" s="16" t="s">
        <v>6217</v>
      </c>
      <c r="B4826" s="16" t="s">
        <v>6196</v>
      </c>
      <c r="C4826" s="16" t="s">
        <v>1157</v>
      </c>
      <c r="D4826" s="16" t="s">
        <v>184</v>
      </c>
      <c r="E4826" s="16" t="n">
        <v>2</v>
      </c>
      <c r="F4826" s="16" t="n">
        <v>1355</v>
      </c>
      <c r="G4826" s="16" t="n">
        <v>0.1</v>
      </c>
      <c r="H4826" s="16" t="s">
        <v>130</v>
      </c>
      <c r="I4826" s="16" t="s">
        <v>40</v>
      </c>
      <c r="J4826" s="16" t="n">
        <v>3</v>
      </c>
      <c r="K4826" s="16" t="n">
        <v>5</v>
      </c>
      <c r="L4826" s="16" t="s">
        <v>41</v>
      </c>
      <c r="M4826" s="16" t="str">
        <f aca="false">IF(COUNTIF($A$2:A4826,A4826)&gt;1,"DUPLICATE","")</f>
        <v/>
      </c>
    </row>
    <row r="4827" customFormat="false" ht="15" hidden="false" customHeight="false" outlineLevel="0" collapsed="false">
      <c r="A4827" s="16" t="s">
        <v>6218</v>
      </c>
      <c r="B4827" s="16" t="s">
        <v>6196</v>
      </c>
      <c r="C4827" s="16" t="s">
        <v>788</v>
      </c>
      <c r="D4827" s="16" t="s">
        <v>77</v>
      </c>
      <c r="E4827" s="16" t="n">
        <v>2</v>
      </c>
      <c r="F4827" s="16" t="n">
        <v>339</v>
      </c>
      <c r="G4827" s="16" t="n">
        <v>0.2</v>
      </c>
      <c r="H4827" s="16" t="s">
        <v>46</v>
      </c>
      <c r="I4827" s="16" t="s">
        <v>71</v>
      </c>
      <c r="J4827" s="16" t="n">
        <v>5</v>
      </c>
      <c r="K4827" s="16" t="n">
        <v>4</v>
      </c>
      <c r="L4827" s="16" t="s">
        <v>41</v>
      </c>
      <c r="M4827" s="16" t="str">
        <f aca="false">IF(COUNTIF($A$2:A4827,A4827)&gt;1,"DUPLICATE","")</f>
        <v/>
      </c>
    </row>
    <row r="4828" customFormat="false" ht="15" hidden="false" customHeight="false" outlineLevel="0" collapsed="false">
      <c r="A4828" s="16" t="s">
        <v>6219</v>
      </c>
      <c r="B4828" s="16" t="s">
        <v>6196</v>
      </c>
      <c r="C4828" s="16" t="s">
        <v>971</v>
      </c>
      <c r="D4828" s="16" t="s">
        <v>440</v>
      </c>
      <c r="E4828" s="16" t="n">
        <v>1</v>
      </c>
      <c r="F4828" s="16" t="n">
        <v>1393</v>
      </c>
      <c r="G4828" s="16" t="n">
        <v>0</v>
      </c>
      <c r="H4828" s="16" t="s">
        <v>39</v>
      </c>
      <c r="I4828" s="16" t="s">
        <v>40</v>
      </c>
      <c r="J4828" s="16" t="n">
        <v>4</v>
      </c>
      <c r="K4828" s="16" t="n">
        <v>3</v>
      </c>
      <c r="L4828" s="16" t="s">
        <v>41</v>
      </c>
      <c r="M4828" s="16" t="str">
        <f aca="false">IF(COUNTIF($A$2:A4828,A4828)&gt;1,"DUPLICATE","")</f>
        <v/>
      </c>
    </row>
    <row r="4829" customFormat="false" ht="15" hidden="false" customHeight="false" outlineLevel="0" collapsed="false">
      <c r="A4829" s="16" t="s">
        <v>6220</v>
      </c>
      <c r="B4829" s="16" t="s">
        <v>6196</v>
      </c>
      <c r="C4829" s="16" t="s">
        <v>997</v>
      </c>
      <c r="D4829" s="16" t="s">
        <v>63</v>
      </c>
      <c r="E4829" s="16" t="n">
        <v>1</v>
      </c>
      <c r="F4829" s="16" t="n">
        <v>1543</v>
      </c>
      <c r="G4829" s="16" t="n">
        <v>0.2</v>
      </c>
      <c r="H4829" s="16" t="s">
        <v>46</v>
      </c>
      <c r="I4829" s="16"/>
      <c r="J4829" s="16" t="n">
        <v>2</v>
      </c>
      <c r="K4829" s="16" t="n">
        <v>3</v>
      </c>
      <c r="L4829" s="16" t="s">
        <v>41</v>
      </c>
      <c r="M4829" s="16" t="str">
        <f aca="false">IF(COUNTIF($A$2:A4829,A4829)&gt;1,"DUPLICATE","")</f>
        <v/>
      </c>
    </row>
    <row r="4830" customFormat="false" ht="15" hidden="false" customHeight="false" outlineLevel="0" collapsed="false">
      <c r="A4830" s="16" t="s">
        <v>6221</v>
      </c>
      <c r="B4830" s="16" t="s">
        <v>6196</v>
      </c>
      <c r="C4830" s="16" t="s">
        <v>3845</v>
      </c>
      <c r="D4830" s="16" t="s">
        <v>222</v>
      </c>
      <c r="E4830" s="16" t="n">
        <v>1</v>
      </c>
      <c r="F4830" s="16" t="n">
        <v>1850</v>
      </c>
      <c r="G4830" s="16" t="n">
        <v>0</v>
      </c>
      <c r="H4830" s="16" t="s">
        <v>39</v>
      </c>
      <c r="I4830" s="16" t="s">
        <v>71</v>
      </c>
      <c r="J4830" s="16" t="n">
        <v>2</v>
      </c>
      <c r="K4830" s="16" t="n">
        <v>4</v>
      </c>
      <c r="L4830" s="16" t="s">
        <v>41</v>
      </c>
      <c r="M4830" s="16" t="str">
        <f aca="false">IF(COUNTIF($A$2:A4830,A4830)&gt;1,"DUPLICATE","")</f>
        <v/>
      </c>
    </row>
    <row r="4831" customFormat="false" ht="15" hidden="false" customHeight="false" outlineLevel="0" collapsed="false">
      <c r="A4831" s="16" t="s">
        <v>6222</v>
      </c>
      <c r="B4831" s="16" t="s">
        <v>6223</v>
      </c>
      <c r="C4831" s="16" t="s">
        <v>193</v>
      </c>
      <c r="D4831" s="16" t="s">
        <v>88</v>
      </c>
      <c r="E4831" s="16" t="n">
        <v>2</v>
      </c>
      <c r="F4831" s="16" t="n">
        <v>3113</v>
      </c>
      <c r="G4831" s="16" t="n">
        <v>0</v>
      </c>
      <c r="H4831" s="16" t="s">
        <v>39</v>
      </c>
      <c r="I4831" s="16" t="s">
        <v>47</v>
      </c>
      <c r="J4831" s="16" t="n">
        <v>4</v>
      </c>
      <c r="K4831" s="16" t="n">
        <v>5</v>
      </c>
      <c r="L4831" s="16" t="s">
        <v>41</v>
      </c>
      <c r="M4831" s="16" t="str">
        <f aca="false">IF(COUNTIF($A$2:A4831,A4831)&gt;1,"DUPLICATE","")</f>
        <v/>
      </c>
    </row>
    <row r="4832" customFormat="false" ht="15" hidden="false" customHeight="false" outlineLevel="0" collapsed="false">
      <c r="A4832" s="16" t="s">
        <v>6224</v>
      </c>
      <c r="B4832" s="16" t="s">
        <v>6223</v>
      </c>
      <c r="C4832" s="16" t="s">
        <v>2773</v>
      </c>
      <c r="D4832" s="16" t="s">
        <v>721</v>
      </c>
      <c r="E4832" s="16" t="n">
        <v>1</v>
      </c>
      <c r="F4832" s="16" t="n">
        <v>498</v>
      </c>
      <c r="G4832" s="16" t="n">
        <v>0</v>
      </c>
      <c r="H4832" s="16" t="s">
        <v>39</v>
      </c>
      <c r="I4832" s="16" t="s">
        <v>60</v>
      </c>
      <c r="J4832" s="16" t="n">
        <v>2</v>
      </c>
      <c r="K4832" s="16" t="n">
        <v>4</v>
      </c>
      <c r="L4832" s="16" t="s">
        <v>41</v>
      </c>
      <c r="M4832" s="16" t="str">
        <f aca="false">IF(COUNTIF($A$2:A4832,A4832)&gt;1,"DUPLICATE","")</f>
        <v/>
      </c>
    </row>
    <row r="4833" customFormat="false" ht="15" hidden="false" customHeight="false" outlineLevel="0" collapsed="false">
      <c r="A4833" s="16" t="s">
        <v>6225</v>
      </c>
      <c r="B4833" s="16" t="s">
        <v>6223</v>
      </c>
      <c r="C4833" s="16" t="s">
        <v>520</v>
      </c>
      <c r="D4833" s="16" t="s">
        <v>721</v>
      </c>
      <c r="E4833" s="16" t="n">
        <v>1</v>
      </c>
      <c r="F4833" s="16" t="n">
        <v>514</v>
      </c>
      <c r="G4833" s="16" t="n">
        <v>0.1</v>
      </c>
      <c r="H4833" s="16" t="s">
        <v>112</v>
      </c>
      <c r="I4833" s="16" t="s">
        <v>47</v>
      </c>
      <c r="J4833" s="16" t="n">
        <v>4</v>
      </c>
      <c r="K4833" s="16" t="n">
        <v>4</v>
      </c>
      <c r="L4833" s="16" t="s">
        <v>41</v>
      </c>
      <c r="M4833" s="16" t="str">
        <f aca="false">IF(COUNTIF($A$2:A4833,A4833)&gt;1,"DUPLICATE","")</f>
        <v/>
      </c>
    </row>
    <row r="4834" customFormat="false" ht="15" hidden="false" customHeight="false" outlineLevel="0" collapsed="false">
      <c r="A4834" s="16" t="s">
        <v>6226</v>
      </c>
      <c r="B4834" s="16" t="s">
        <v>6223</v>
      </c>
      <c r="C4834" s="16" t="s">
        <v>1176</v>
      </c>
      <c r="D4834" s="16" t="s">
        <v>259</v>
      </c>
      <c r="E4834" s="16" t="n">
        <v>2</v>
      </c>
      <c r="F4834" s="16" t="n">
        <v>484</v>
      </c>
      <c r="G4834" s="16" t="n">
        <v>0.05</v>
      </c>
      <c r="H4834" s="16" t="s">
        <v>130</v>
      </c>
      <c r="I4834" s="16" t="s">
        <v>71</v>
      </c>
      <c r="J4834" s="16" t="n">
        <v>3</v>
      </c>
      <c r="K4834" s="16" t="n">
        <v>4</v>
      </c>
      <c r="L4834" s="16" t="s">
        <v>57</v>
      </c>
      <c r="M4834" s="16" t="str">
        <f aca="false">IF(COUNTIF($A$2:A4834,A4834)&gt;1,"DUPLICATE","")</f>
        <v/>
      </c>
    </row>
    <row r="4835" customFormat="false" ht="15" hidden="false" customHeight="false" outlineLevel="0" collapsed="false">
      <c r="A4835" s="16" t="s">
        <v>6227</v>
      </c>
      <c r="B4835" s="16" t="s">
        <v>6223</v>
      </c>
      <c r="C4835" s="16" t="s">
        <v>1048</v>
      </c>
      <c r="D4835" s="16" t="s">
        <v>108</v>
      </c>
      <c r="E4835" s="16" t="n">
        <v>2</v>
      </c>
      <c r="F4835" s="16" t="n">
        <v>3346</v>
      </c>
      <c r="G4835" s="16" t="n">
        <v>0.1</v>
      </c>
      <c r="H4835" s="16" t="s">
        <v>130</v>
      </c>
      <c r="I4835" s="16" t="s">
        <v>60</v>
      </c>
      <c r="J4835" s="16" t="n">
        <v>3</v>
      </c>
      <c r="K4835" s="16" t="n">
        <v>4</v>
      </c>
      <c r="L4835" s="16" t="s">
        <v>41</v>
      </c>
      <c r="M4835" s="16" t="str">
        <f aca="false">IF(COUNTIF($A$2:A4835,A4835)&gt;1,"DUPLICATE","")</f>
        <v/>
      </c>
    </row>
    <row r="4836" customFormat="false" ht="15" hidden="false" customHeight="false" outlineLevel="0" collapsed="false">
      <c r="A4836" s="16" t="s">
        <v>6228</v>
      </c>
      <c r="B4836" s="16" t="s">
        <v>6223</v>
      </c>
      <c r="C4836" s="16" t="s">
        <v>959</v>
      </c>
      <c r="D4836" s="16" t="s">
        <v>393</v>
      </c>
      <c r="E4836" s="16" t="n">
        <v>1</v>
      </c>
      <c r="F4836" s="16" t="n">
        <v>502</v>
      </c>
      <c r="G4836" s="16" t="n">
        <v>0.3</v>
      </c>
      <c r="H4836" s="16" t="s">
        <v>67</v>
      </c>
      <c r="I4836" s="16" t="s">
        <v>47</v>
      </c>
      <c r="J4836" s="16" t="n">
        <v>5</v>
      </c>
      <c r="K4836" s="16" t="n">
        <v>5</v>
      </c>
      <c r="L4836" s="16" t="s">
        <v>41</v>
      </c>
      <c r="M4836" s="16" t="str">
        <f aca="false">IF(COUNTIF($A$2:A4836,A4836)&gt;1,"DUPLICATE","")</f>
        <v/>
      </c>
    </row>
    <row r="4837" customFormat="false" ht="15" hidden="false" customHeight="false" outlineLevel="0" collapsed="false">
      <c r="A4837" s="16" t="s">
        <v>6229</v>
      </c>
      <c r="B4837" s="16" t="s">
        <v>6223</v>
      </c>
      <c r="C4837" s="16" t="s">
        <v>915</v>
      </c>
      <c r="D4837" s="16" t="s">
        <v>219</v>
      </c>
      <c r="E4837" s="16" t="n">
        <v>1</v>
      </c>
      <c r="F4837" s="16" t="s">
        <v>6230</v>
      </c>
      <c r="G4837" s="16" t="n">
        <v>0.2</v>
      </c>
      <c r="H4837" s="16" t="s">
        <v>81</v>
      </c>
      <c r="I4837" s="16" t="s">
        <v>71</v>
      </c>
      <c r="J4837" s="16" t="n">
        <v>3</v>
      </c>
      <c r="K4837" s="16" t="n">
        <v>4</v>
      </c>
      <c r="L4837" s="16" t="s">
        <v>41</v>
      </c>
      <c r="M4837" s="16" t="str">
        <f aca="false">IF(COUNTIF($A$2:A4837,A4837)&gt;1,"DUPLICATE","")</f>
        <v/>
      </c>
    </row>
    <row r="4838" customFormat="false" ht="15" hidden="false" customHeight="false" outlineLevel="0" collapsed="false">
      <c r="A4838" s="16" t="s">
        <v>6231</v>
      </c>
      <c r="B4838" s="16" t="s">
        <v>6223</v>
      </c>
      <c r="C4838" s="16" t="s">
        <v>332</v>
      </c>
      <c r="D4838" s="16" t="s">
        <v>451</v>
      </c>
      <c r="E4838" s="16" t="n">
        <v>1</v>
      </c>
      <c r="F4838" s="16" t="n">
        <v>1253</v>
      </c>
      <c r="G4838" s="16" t="n">
        <v>0</v>
      </c>
      <c r="H4838" s="16" t="s">
        <v>56</v>
      </c>
      <c r="I4838" s="16" t="s">
        <v>60</v>
      </c>
      <c r="J4838" s="16" t="n">
        <v>10</v>
      </c>
      <c r="K4838" s="16" t="n">
        <v>3</v>
      </c>
      <c r="L4838" s="16" t="s">
        <v>41</v>
      </c>
      <c r="M4838" s="16" t="str">
        <f aca="false">IF(COUNTIF($A$2:A4838,A4838)&gt;1,"DUPLICATE","")</f>
        <v/>
      </c>
    </row>
    <row r="4839" customFormat="false" ht="15" hidden="false" customHeight="false" outlineLevel="0" collapsed="false">
      <c r="A4839" s="16" t="s">
        <v>6232</v>
      </c>
      <c r="B4839" s="16" t="s">
        <v>6223</v>
      </c>
      <c r="C4839" s="16" t="s">
        <v>829</v>
      </c>
      <c r="D4839" s="16" t="s">
        <v>38</v>
      </c>
      <c r="E4839" s="16" t="n">
        <v>1</v>
      </c>
      <c r="F4839" s="16" t="n">
        <v>358</v>
      </c>
      <c r="G4839" s="16" t="n">
        <v>0</v>
      </c>
      <c r="H4839" s="16" t="s">
        <v>130</v>
      </c>
      <c r="I4839" s="16" t="s">
        <v>71</v>
      </c>
      <c r="J4839" s="16" t="n">
        <v>3</v>
      </c>
      <c r="K4839" s="16" t="n">
        <v>5</v>
      </c>
      <c r="L4839" s="16" t="s">
        <v>41</v>
      </c>
      <c r="M4839" s="16" t="str">
        <f aca="false">IF(COUNTIF($A$2:A4839,A4839)&gt;1,"DUPLICATE","")</f>
        <v/>
      </c>
    </row>
    <row r="4840" customFormat="false" ht="15" hidden="false" customHeight="false" outlineLevel="0" collapsed="false">
      <c r="A4840" s="16" t="s">
        <v>6233</v>
      </c>
      <c r="B4840" s="16" t="s">
        <v>6223</v>
      </c>
      <c r="C4840" s="16" t="s">
        <v>1857</v>
      </c>
      <c r="D4840" s="16" t="s">
        <v>173</v>
      </c>
      <c r="E4840" s="16" t="n">
        <v>1</v>
      </c>
      <c r="F4840" s="16" t="n">
        <v>1170</v>
      </c>
      <c r="G4840" s="16" t="n">
        <v>0.2</v>
      </c>
      <c r="H4840" s="16" t="s">
        <v>39</v>
      </c>
      <c r="I4840" s="16" t="s">
        <v>60</v>
      </c>
      <c r="J4840" s="16" t="n">
        <v>4</v>
      </c>
      <c r="K4840" s="16" t="n">
        <v>5</v>
      </c>
      <c r="L4840" s="16" t="s">
        <v>41</v>
      </c>
      <c r="M4840" s="16" t="str">
        <f aca="false">IF(COUNTIF($A$2:A4840,A4840)&gt;1,"DUPLICATE","")</f>
        <v/>
      </c>
    </row>
    <row r="4841" customFormat="false" ht="15" hidden="false" customHeight="false" outlineLevel="0" collapsed="false">
      <c r="A4841" s="16" t="s">
        <v>6234</v>
      </c>
      <c r="B4841" s="16" t="s">
        <v>6223</v>
      </c>
      <c r="C4841" s="16" t="s">
        <v>1672</v>
      </c>
      <c r="D4841" s="16" t="s">
        <v>160</v>
      </c>
      <c r="E4841" s="16" t="n">
        <v>4</v>
      </c>
      <c r="F4841" s="16" t="n">
        <v>1844</v>
      </c>
      <c r="G4841" s="16" t="n">
        <v>0.3</v>
      </c>
      <c r="H4841" s="16" t="s">
        <v>130</v>
      </c>
      <c r="I4841" s="16" t="s">
        <v>40</v>
      </c>
      <c r="J4841" s="16" t="n">
        <v>3</v>
      </c>
      <c r="K4841" s="16" t="n">
        <v>5</v>
      </c>
      <c r="L4841" s="16" t="s">
        <v>41</v>
      </c>
      <c r="M4841" s="16" t="str">
        <f aca="false">IF(COUNTIF($A$2:A4841,A4841)&gt;1,"DUPLICATE","")</f>
        <v/>
      </c>
    </row>
    <row r="4842" customFormat="false" ht="15" hidden="false" customHeight="false" outlineLevel="0" collapsed="false">
      <c r="A4842" s="16" t="s">
        <v>6235</v>
      </c>
      <c r="B4842" s="16" t="s">
        <v>6223</v>
      </c>
      <c r="C4842" s="16" t="s">
        <v>1631</v>
      </c>
      <c r="D4842" s="16" t="s">
        <v>80</v>
      </c>
      <c r="E4842" s="16" t="n">
        <v>3</v>
      </c>
      <c r="F4842" s="16" t="n">
        <v>1486</v>
      </c>
      <c r="G4842" s="16" t="n">
        <v>0.15</v>
      </c>
      <c r="H4842" s="16" t="s">
        <v>70</v>
      </c>
      <c r="I4842" s="16" t="s">
        <v>47</v>
      </c>
      <c r="J4842" s="16" t="n">
        <v>5</v>
      </c>
      <c r="K4842" s="16" t="n">
        <v>5</v>
      </c>
      <c r="L4842" s="16" t="s">
        <v>41</v>
      </c>
      <c r="M4842" s="16" t="str">
        <f aca="false">IF(COUNTIF($A$2:A4842,A4842)&gt;1,"DUPLICATE","")</f>
        <v/>
      </c>
    </row>
    <row r="4843" customFormat="false" ht="15" hidden="false" customHeight="false" outlineLevel="0" collapsed="false">
      <c r="A4843" s="16" t="s">
        <v>6236</v>
      </c>
      <c r="B4843" s="16" t="s">
        <v>6223</v>
      </c>
      <c r="C4843" s="16" t="s">
        <v>1325</v>
      </c>
      <c r="D4843" s="16" t="s">
        <v>149</v>
      </c>
      <c r="E4843" s="16" t="n">
        <v>2</v>
      </c>
      <c r="F4843" s="16" t="n">
        <v>1580</v>
      </c>
      <c r="G4843" s="16" t="n">
        <v>0.3</v>
      </c>
      <c r="H4843" s="16" t="s">
        <v>112</v>
      </c>
      <c r="I4843" s="16" t="s">
        <v>71</v>
      </c>
      <c r="J4843" s="16" t="n">
        <v>3</v>
      </c>
      <c r="K4843" s="16" t="n">
        <v>5</v>
      </c>
      <c r="L4843" s="16" t="s">
        <v>41</v>
      </c>
      <c r="M4843" s="16" t="str">
        <f aca="false">IF(COUNTIF($A$2:A4843,A4843)&gt;1,"DUPLICATE","")</f>
        <v/>
      </c>
    </row>
    <row r="4844" customFormat="false" ht="15" hidden="false" customHeight="false" outlineLevel="0" collapsed="false">
      <c r="A4844" s="16" t="s">
        <v>6237</v>
      </c>
      <c r="B4844" s="16" t="s">
        <v>6223</v>
      </c>
      <c r="C4844" s="16" t="s">
        <v>692</v>
      </c>
      <c r="D4844" s="16" t="s">
        <v>88</v>
      </c>
      <c r="E4844" s="16" t="n">
        <v>2</v>
      </c>
      <c r="F4844" s="16" t="n">
        <v>2894</v>
      </c>
      <c r="G4844" s="16" t="n">
        <v>0</v>
      </c>
      <c r="H4844" s="16" t="s">
        <v>89</v>
      </c>
      <c r="I4844" s="16" t="s">
        <v>100</v>
      </c>
      <c r="J4844" s="16" t="n">
        <v>4</v>
      </c>
      <c r="K4844" s="16" t="n">
        <v>4</v>
      </c>
      <c r="L4844" s="16" t="s">
        <v>41</v>
      </c>
      <c r="M4844" s="16" t="str">
        <f aca="false">IF(COUNTIF($A$2:A4844,A4844)&gt;1,"DUPLICATE","")</f>
        <v/>
      </c>
    </row>
    <row r="4845" customFormat="false" ht="15" hidden="false" customHeight="false" outlineLevel="0" collapsed="false">
      <c r="A4845" s="16" t="s">
        <v>6238</v>
      </c>
      <c r="B4845" s="16" t="s">
        <v>6223</v>
      </c>
      <c r="C4845" s="16" t="s">
        <v>2689</v>
      </c>
      <c r="D4845" s="16" t="s">
        <v>74</v>
      </c>
      <c r="E4845" s="16" t="n">
        <v>1</v>
      </c>
      <c r="F4845" s="16" t="n">
        <v>19856</v>
      </c>
      <c r="G4845" s="16" t="n">
        <v>0</v>
      </c>
      <c r="H4845" s="16" t="s">
        <v>39</v>
      </c>
      <c r="I4845" s="16" t="s">
        <v>60</v>
      </c>
      <c r="J4845" s="16" t="n">
        <v>2</v>
      </c>
      <c r="K4845" s="16" t="n">
        <v>4</v>
      </c>
      <c r="L4845" s="16" t="s">
        <v>41</v>
      </c>
      <c r="M4845" s="16" t="str">
        <f aca="false">IF(COUNTIF($A$2:A4845,A4845)&gt;1,"DUPLICATE","")</f>
        <v/>
      </c>
    </row>
    <row r="4846" customFormat="false" ht="15" hidden="false" customHeight="false" outlineLevel="0" collapsed="false">
      <c r="A4846" s="16" t="s">
        <v>6239</v>
      </c>
      <c r="B4846" s="16" t="s">
        <v>6223</v>
      </c>
      <c r="C4846" s="16" t="s">
        <v>2548</v>
      </c>
      <c r="D4846" s="16" t="s">
        <v>108</v>
      </c>
      <c r="E4846" s="16" t="n">
        <v>1</v>
      </c>
      <c r="F4846" s="16" t="n">
        <v>3348</v>
      </c>
      <c r="G4846" s="16" t="n">
        <v>0</v>
      </c>
      <c r="H4846" s="16" t="s">
        <v>81</v>
      </c>
      <c r="I4846" s="16" t="s">
        <v>40</v>
      </c>
      <c r="J4846" s="16" t="n">
        <v>4</v>
      </c>
      <c r="K4846" s="16" t="n">
        <v>5</v>
      </c>
      <c r="L4846" s="16" t="s">
        <v>41</v>
      </c>
      <c r="M4846" s="16" t="str">
        <f aca="false">IF(COUNTIF($A$2:A4846,A4846)&gt;1,"DUPLICATE","")</f>
        <v/>
      </c>
    </row>
    <row r="4847" customFormat="false" ht="15" hidden="false" customHeight="false" outlineLevel="0" collapsed="false">
      <c r="A4847" s="16" t="s">
        <v>6240</v>
      </c>
      <c r="B4847" s="16" t="s">
        <v>6223</v>
      </c>
      <c r="C4847" s="16" t="s">
        <v>1087</v>
      </c>
      <c r="D4847" s="16" t="s">
        <v>211</v>
      </c>
      <c r="E4847" s="16" t="n">
        <v>1</v>
      </c>
      <c r="F4847" s="16" t="n">
        <v>1245</v>
      </c>
      <c r="G4847" s="16" t="n">
        <v>0</v>
      </c>
      <c r="H4847" s="16" t="s">
        <v>39</v>
      </c>
      <c r="I4847" s="16" t="s">
        <v>60</v>
      </c>
      <c r="J4847" s="16" t="n">
        <v>6</v>
      </c>
      <c r="K4847" s="16" t="n">
        <v>5</v>
      </c>
      <c r="L4847" s="16" t="s">
        <v>41</v>
      </c>
      <c r="M4847" s="16" t="str">
        <f aca="false">IF(COUNTIF($A$2:A4847,A4847)&gt;1,"DUPLICATE","")</f>
        <v/>
      </c>
    </row>
    <row r="4848" customFormat="false" ht="15" hidden="false" customHeight="false" outlineLevel="0" collapsed="false">
      <c r="A4848" s="16" t="s">
        <v>6241</v>
      </c>
      <c r="B4848" s="16" t="s">
        <v>6223</v>
      </c>
      <c r="C4848" s="16" t="s">
        <v>446</v>
      </c>
      <c r="D4848" s="16" t="s">
        <v>412</v>
      </c>
      <c r="E4848" s="16" t="n">
        <v>1</v>
      </c>
      <c r="F4848" s="16" t="n">
        <v>968</v>
      </c>
      <c r="G4848" s="16" t="n">
        <v>0.05</v>
      </c>
      <c r="H4848" s="16" t="s">
        <v>70</v>
      </c>
      <c r="I4848" s="16" t="s">
        <v>40</v>
      </c>
      <c r="J4848" s="16" t="n">
        <v>5</v>
      </c>
      <c r="K4848" s="16" t="n">
        <v>3</v>
      </c>
      <c r="L4848" s="16" t="s">
        <v>57</v>
      </c>
      <c r="M4848" s="16" t="str">
        <f aca="false">IF(COUNTIF($A$2:A4848,A4848)&gt;1,"DUPLICATE","")</f>
        <v/>
      </c>
    </row>
    <row r="4849" customFormat="false" ht="15" hidden="false" customHeight="false" outlineLevel="0" collapsed="false">
      <c r="A4849" s="16" t="s">
        <v>6242</v>
      </c>
      <c r="B4849" s="16" t="s">
        <v>6223</v>
      </c>
      <c r="C4849" s="16" t="s">
        <v>4421</v>
      </c>
      <c r="D4849" s="16" t="s">
        <v>222</v>
      </c>
      <c r="E4849" s="16" t="n">
        <v>2</v>
      </c>
      <c r="F4849" s="16" t="n">
        <v>1942</v>
      </c>
      <c r="G4849" s="16" t="n">
        <v>0.1</v>
      </c>
      <c r="H4849" s="16" t="s">
        <v>112</v>
      </c>
      <c r="I4849" s="16" t="s">
        <v>47</v>
      </c>
      <c r="J4849" s="16" t="n">
        <v>2</v>
      </c>
      <c r="K4849" s="16" t="n">
        <v>4</v>
      </c>
      <c r="L4849" s="16" t="s">
        <v>41</v>
      </c>
      <c r="M4849" s="16" t="str">
        <f aca="false">IF(COUNTIF($A$2:A4849,A4849)&gt;1,"DUPLICATE","")</f>
        <v/>
      </c>
    </row>
    <row r="4850" customFormat="false" ht="15" hidden="false" customHeight="false" outlineLevel="0" collapsed="false">
      <c r="A4850" s="16" t="s">
        <v>6243</v>
      </c>
      <c r="B4850" s="16" t="s">
        <v>6223</v>
      </c>
      <c r="C4850" s="16" t="s">
        <v>470</v>
      </c>
      <c r="D4850" s="16" t="s">
        <v>119</v>
      </c>
      <c r="E4850" s="16" t="n">
        <v>1</v>
      </c>
      <c r="F4850" s="16" t="n">
        <v>255</v>
      </c>
      <c r="G4850" s="16" t="n">
        <v>0</v>
      </c>
      <c r="H4850" s="16" t="s">
        <v>112</v>
      </c>
      <c r="I4850" s="16" t="s">
        <v>100</v>
      </c>
      <c r="J4850" s="16" t="n">
        <v>2</v>
      </c>
      <c r="K4850" s="16" t="n">
        <v>3</v>
      </c>
      <c r="L4850" s="16" t="s">
        <v>41</v>
      </c>
      <c r="M4850" s="16" t="str">
        <f aca="false">IF(COUNTIF($A$2:A4850,A4850)&gt;1,"DUPLICATE","")</f>
        <v/>
      </c>
    </row>
    <row r="4851" customFormat="false" ht="15" hidden="false" customHeight="false" outlineLevel="0" collapsed="false">
      <c r="A4851" s="16" t="s">
        <v>6244</v>
      </c>
      <c r="B4851" s="16" t="s">
        <v>6245</v>
      </c>
      <c r="C4851" s="16" t="s">
        <v>644</v>
      </c>
      <c r="D4851" s="16" t="s">
        <v>149</v>
      </c>
      <c r="E4851" s="16" t="n">
        <v>1</v>
      </c>
      <c r="F4851" s="16" t="n">
        <v>1654</v>
      </c>
      <c r="G4851" s="16" t="n">
        <v>0.1</v>
      </c>
      <c r="H4851" s="16" t="s">
        <v>56</v>
      </c>
      <c r="I4851" s="16" t="s">
        <v>60</v>
      </c>
      <c r="J4851" s="16" t="n">
        <v>6</v>
      </c>
      <c r="K4851" s="16" t="n">
        <v>4</v>
      </c>
      <c r="L4851" s="16" t="s">
        <v>41</v>
      </c>
      <c r="M4851" s="16" t="str">
        <f aca="false">IF(COUNTIF($A$2:A4851,A4851)&gt;1,"DUPLICATE","")</f>
        <v/>
      </c>
    </row>
    <row r="4852" customFormat="false" ht="15" hidden="false" customHeight="false" outlineLevel="0" collapsed="false">
      <c r="A4852" s="16" t="s">
        <v>6246</v>
      </c>
      <c r="B4852" s="16" t="s">
        <v>6245</v>
      </c>
      <c r="C4852" s="16" t="s">
        <v>50</v>
      </c>
      <c r="D4852" s="16" t="s">
        <v>74</v>
      </c>
      <c r="E4852" s="16" t="n">
        <v>1</v>
      </c>
      <c r="F4852" s="16" t="n">
        <v>19103</v>
      </c>
      <c r="G4852" s="16" t="n">
        <v>0.1</v>
      </c>
      <c r="H4852" s="16" t="s">
        <v>39</v>
      </c>
      <c r="I4852" s="16" t="s">
        <v>47</v>
      </c>
      <c r="J4852" s="16" t="n">
        <v>2</v>
      </c>
      <c r="K4852" s="16" t="n">
        <v>5</v>
      </c>
      <c r="L4852" s="16" t="s">
        <v>41</v>
      </c>
      <c r="M4852" s="16" t="str">
        <f aca="false">IF(COUNTIF($A$2:A4852,A4852)&gt;1,"DUPLICATE","")</f>
        <v/>
      </c>
    </row>
    <row r="4853" customFormat="false" ht="15" hidden="false" customHeight="false" outlineLevel="0" collapsed="false">
      <c r="A4853" s="16" t="s">
        <v>6247</v>
      </c>
      <c r="B4853" s="16" t="s">
        <v>6245</v>
      </c>
      <c r="C4853" s="16" t="s">
        <v>535</v>
      </c>
      <c r="D4853" s="16" t="s">
        <v>146</v>
      </c>
      <c r="E4853" s="16" t="n">
        <v>2</v>
      </c>
      <c r="F4853" s="16" t="n">
        <v>442</v>
      </c>
      <c r="G4853" s="16" t="n">
        <v>0</v>
      </c>
      <c r="H4853" s="16" t="s">
        <v>39</v>
      </c>
      <c r="I4853" s="16" t="s">
        <v>40</v>
      </c>
      <c r="J4853" s="16" t="n">
        <v>2</v>
      </c>
      <c r="K4853" s="16" t="n">
        <v>3</v>
      </c>
      <c r="L4853" s="16" t="s">
        <v>57</v>
      </c>
      <c r="M4853" s="16" t="str">
        <f aca="false">IF(COUNTIF($A$2:A4853,A4853)&gt;1,"DUPLICATE","")</f>
        <v/>
      </c>
    </row>
    <row r="4854" customFormat="false" ht="15" hidden="false" customHeight="false" outlineLevel="0" collapsed="false">
      <c r="A4854" s="16" t="s">
        <v>6248</v>
      </c>
      <c r="B4854" s="16" t="s">
        <v>6245</v>
      </c>
      <c r="C4854" s="16" t="s">
        <v>1352</v>
      </c>
      <c r="D4854" s="16" t="s">
        <v>254</v>
      </c>
      <c r="E4854" s="16" t="n">
        <v>1</v>
      </c>
      <c r="F4854" s="16" t="n">
        <v>1034</v>
      </c>
      <c r="G4854" s="16" t="n">
        <v>0.15</v>
      </c>
      <c r="H4854" s="16" t="s">
        <v>130</v>
      </c>
      <c r="I4854" s="16" t="s">
        <v>60</v>
      </c>
      <c r="J4854" s="16" t="n">
        <v>2</v>
      </c>
      <c r="K4854" s="16" t="n">
        <v>4</v>
      </c>
      <c r="L4854" s="16" t="s">
        <v>41</v>
      </c>
      <c r="M4854" s="16" t="str">
        <f aca="false">IF(COUNTIF($A$2:A4854,A4854)&gt;1,"DUPLICATE","")</f>
        <v/>
      </c>
    </row>
    <row r="4855" customFormat="false" ht="15" hidden="false" customHeight="false" outlineLevel="0" collapsed="false">
      <c r="A4855" s="16" t="s">
        <v>6249</v>
      </c>
      <c r="B4855" s="16" t="s">
        <v>6245</v>
      </c>
      <c r="C4855" s="16" t="s">
        <v>971</v>
      </c>
      <c r="D4855" s="16" t="s">
        <v>66</v>
      </c>
      <c r="E4855" s="16" t="n">
        <v>2</v>
      </c>
      <c r="F4855" s="16" t="n">
        <v>15731</v>
      </c>
      <c r="G4855" s="16" t="n">
        <v>0.15</v>
      </c>
      <c r="H4855" s="16" t="s">
        <v>39</v>
      </c>
      <c r="I4855" s="16" t="s">
        <v>40</v>
      </c>
      <c r="J4855" s="16" t="n">
        <v>3</v>
      </c>
      <c r="K4855" s="16" t="n">
        <v>3</v>
      </c>
      <c r="L4855" s="16" t="s">
        <v>57</v>
      </c>
      <c r="M4855" s="16" t="str">
        <f aca="false">IF(COUNTIF($A$2:A4855,A4855)&gt;1,"DUPLICATE","")</f>
        <v/>
      </c>
    </row>
    <row r="4856" customFormat="false" ht="15" hidden="false" customHeight="false" outlineLevel="0" collapsed="false">
      <c r="A4856" s="16" t="s">
        <v>6250</v>
      </c>
      <c r="B4856" s="16" t="s">
        <v>6245</v>
      </c>
      <c r="C4856" s="16" t="s">
        <v>568</v>
      </c>
      <c r="D4856" s="16" t="s">
        <v>308</v>
      </c>
      <c r="E4856" s="16" t="n">
        <v>1</v>
      </c>
      <c r="F4856" s="16" t="n">
        <v>206</v>
      </c>
      <c r="G4856" s="16" t="n">
        <v>0</v>
      </c>
      <c r="H4856" s="16" t="s">
        <v>130</v>
      </c>
      <c r="I4856" s="16" t="s">
        <v>40</v>
      </c>
      <c r="J4856" s="16" t="n">
        <v>3</v>
      </c>
      <c r="K4856" s="16" t="n">
        <v>5</v>
      </c>
      <c r="L4856" s="16" t="s">
        <v>41</v>
      </c>
      <c r="M4856" s="16" t="str">
        <f aca="false">IF(COUNTIF($A$2:A4856,A4856)&gt;1,"DUPLICATE","")</f>
        <v/>
      </c>
    </row>
    <row r="4857" customFormat="false" ht="15" hidden="false" customHeight="false" outlineLevel="0" collapsed="false">
      <c r="A4857" s="16" t="s">
        <v>6251</v>
      </c>
      <c r="B4857" s="16" t="s">
        <v>6245</v>
      </c>
      <c r="C4857" s="16" t="s">
        <v>692</v>
      </c>
      <c r="D4857" s="16" t="s">
        <v>126</v>
      </c>
      <c r="E4857" s="16" t="n">
        <v>1</v>
      </c>
      <c r="F4857" s="16" t="s">
        <v>6252</v>
      </c>
      <c r="G4857" s="16" t="n">
        <v>0.1</v>
      </c>
      <c r="H4857" s="16" t="s">
        <v>89</v>
      </c>
      <c r="I4857" s="16" t="s">
        <v>71</v>
      </c>
      <c r="J4857" s="16" t="n">
        <v>3</v>
      </c>
      <c r="K4857" s="16" t="n">
        <v>4</v>
      </c>
      <c r="L4857" s="16" t="s">
        <v>41</v>
      </c>
      <c r="M4857" s="16" t="str">
        <f aca="false">IF(COUNTIF($A$2:A4857,A4857)&gt;1,"DUPLICATE","")</f>
        <v/>
      </c>
    </row>
    <row r="4858" customFormat="false" ht="15" hidden="false" customHeight="false" outlineLevel="0" collapsed="false">
      <c r="A4858" s="16" t="s">
        <v>6253</v>
      </c>
      <c r="B4858" s="16" t="s">
        <v>6245</v>
      </c>
      <c r="C4858" s="16" t="s">
        <v>1482</v>
      </c>
      <c r="D4858" s="16" t="s">
        <v>84</v>
      </c>
      <c r="E4858" s="16" t="n">
        <v>1</v>
      </c>
      <c r="F4858" s="16" t="n">
        <v>261</v>
      </c>
      <c r="G4858" s="16" t="n">
        <v>0</v>
      </c>
      <c r="H4858" s="16" t="s">
        <v>56</v>
      </c>
      <c r="I4858" s="16" t="s">
        <v>60</v>
      </c>
      <c r="J4858" s="16" t="n">
        <v>4</v>
      </c>
      <c r="K4858" s="16" t="n">
        <v>4</v>
      </c>
      <c r="L4858" s="16" t="s">
        <v>41</v>
      </c>
      <c r="M4858" s="16" t="str">
        <f aca="false">IF(COUNTIF($A$2:A4858,A4858)&gt;1,"DUPLICATE","")</f>
        <v/>
      </c>
    </row>
    <row r="4859" customFormat="false" ht="15" hidden="false" customHeight="false" outlineLevel="0" collapsed="false">
      <c r="A4859" s="16" t="s">
        <v>6254</v>
      </c>
      <c r="B4859" s="16" t="s">
        <v>6245</v>
      </c>
      <c r="C4859" s="16" t="s">
        <v>1757</v>
      </c>
      <c r="D4859" s="16" t="s">
        <v>211</v>
      </c>
      <c r="E4859" s="16" t="n">
        <v>3</v>
      </c>
      <c r="F4859" s="16" t="n">
        <v>1285</v>
      </c>
      <c r="G4859" s="16" t="n">
        <v>0.2</v>
      </c>
      <c r="H4859" s="16" t="s">
        <v>39</v>
      </c>
      <c r="I4859" s="16" t="s">
        <v>71</v>
      </c>
      <c r="J4859" s="16" t="n">
        <v>3</v>
      </c>
      <c r="K4859" s="16" t="n">
        <v>2</v>
      </c>
      <c r="L4859" s="16" t="s">
        <v>41</v>
      </c>
      <c r="M4859" s="16" t="str">
        <f aca="false">IF(COUNTIF($A$2:A4859,A4859)&gt;1,"DUPLICATE","")</f>
        <v/>
      </c>
    </row>
    <row r="4860" customFormat="false" ht="15" hidden="false" customHeight="false" outlineLevel="0" collapsed="false">
      <c r="A4860" s="16" t="s">
        <v>6255</v>
      </c>
      <c r="B4860" s="16" t="s">
        <v>6245</v>
      </c>
      <c r="C4860" s="16" t="s">
        <v>1825</v>
      </c>
      <c r="D4860" s="16" t="s">
        <v>396</v>
      </c>
      <c r="E4860" s="16" t="n">
        <v>2</v>
      </c>
      <c r="F4860" s="16" t="n">
        <v>5301</v>
      </c>
      <c r="G4860" s="16" t="n">
        <v>0.3</v>
      </c>
      <c r="H4860" s="16" t="s">
        <v>120</v>
      </c>
      <c r="I4860" s="16" t="s">
        <v>100</v>
      </c>
      <c r="J4860" s="16" t="n">
        <v>3</v>
      </c>
      <c r="K4860" s="16" t="n">
        <v>3</v>
      </c>
      <c r="L4860" s="16" t="s">
        <v>57</v>
      </c>
      <c r="M4860" s="16" t="str">
        <f aca="false">IF(COUNTIF($A$2:A4860,A4860)&gt;1,"DUPLICATE","")</f>
        <v/>
      </c>
    </row>
    <row r="4861" customFormat="false" ht="15" hidden="false" customHeight="false" outlineLevel="0" collapsed="false">
      <c r="A4861" s="16" t="s">
        <v>6256</v>
      </c>
      <c r="B4861" s="16" t="s">
        <v>6245</v>
      </c>
      <c r="C4861" s="16" t="s">
        <v>202</v>
      </c>
      <c r="D4861" s="16" t="s">
        <v>99</v>
      </c>
      <c r="E4861" s="16" t="n">
        <v>1</v>
      </c>
      <c r="F4861" s="16" t="n">
        <v>713</v>
      </c>
      <c r="G4861" s="16" t="n">
        <v>0.1</v>
      </c>
      <c r="H4861" s="16" t="s">
        <v>56</v>
      </c>
      <c r="I4861" s="16" t="s">
        <v>71</v>
      </c>
      <c r="J4861" s="16" t="n">
        <v>5</v>
      </c>
      <c r="K4861" s="16" t="n">
        <v>5</v>
      </c>
      <c r="L4861" s="16" t="s">
        <v>41</v>
      </c>
      <c r="M4861" s="16" t="str">
        <f aca="false">IF(COUNTIF($A$2:A4861,A4861)&gt;1,"DUPLICATE","")</f>
        <v/>
      </c>
    </row>
    <row r="4862" customFormat="false" ht="15" hidden="false" customHeight="false" outlineLevel="0" collapsed="false">
      <c r="A4862" s="16" t="s">
        <v>6257</v>
      </c>
      <c r="B4862" s="16" t="s">
        <v>6245</v>
      </c>
      <c r="C4862" s="16" t="s">
        <v>1744</v>
      </c>
      <c r="D4862" s="16" t="s">
        <v>385</v>
      </c>
      <c r="E4862" s="16" t="n">
        <v>1</v>
      </c>
      <c r="F4862" s="16" t="n">
        <v>309</v>
      </c>
      <c r="G4862" s="16" t="n">
        <v>0</v>
      </c>
      <c r="H4862" s="16" t="s">
        <v>483</v>
      </c>
      <c r="I4862" s="16" t="s">
        <v>47</v>
      </c>
      <c r="J4862" s="16" t="n">
        <v>5</v>
      </c>
      <c r="K4862" s="16" t="n">
        <v>4</v>
      </c>
      <c r="L4862" s="16" t="s">
        <v>174</v>
      </c>
      <c r="M4862" s="16" t="str">
        <f aca="false">IF(COUNTIF($A$2:A4862,A4862)&gt;1,"DUPLICATE","")</f>
        <v/>
      </c>
    </row>
    <row r="4863" customFormat="false" ht="15" hidden="false" customHeight="false" outlineLevel="0" collapsed="false">
      <c r="A4863" s="16" t="s">
        <v>6258</v>
      </c>
      <c r="B4863" s="16" t="s">
        <v>6245</v>
      </c>
      <c r="C4863" s="16" t="s">
        <v>1321</v>
      </c>
      <c r="D4863" s="16" t="s">
        <v>142</v>
      </c>
      <c r="E4863" s="16" t="n">
        <v>1</v>
      </c>
      <c r="F4863" s="16" t="n">
        <v>572</v>
      </c>
      <c r="G4863" s="16" t="n">
        <v>0.1</v>
      </c>
      <c r="H4863" s="16" t="s">
        <v>46</v>
      </c>
      <c r="I4863" s="16" t="s">
        <v>40</v>
      </c>
      <c r="J4863" s="16" t="n">
        <v>4</v>
      </c>
      <c r="K4863" s="16" t="n">
        <v>5</v>
      </c>
      <c r="L4863" s="16" t="s">
        <v>41</v>
      </c>
      <c r="M4863" s="16" t="str">
        <f aca="false">IF(COUNTIF($A$2:A4863,A4863)&gt;1,"DUPLICATE","")</f>
        <v/>
      </c>
    </row>
    <row r="4864" customFormat="false" ht="15" hidden="false" customHeight="false" outlineLevel="0" collapsed="false">
      <c r="A4864" s="16" t="s">
        <v>6259</v>
      </c>
      <c r="B4864" s="16" t="s">
        <v>6245</v>
      </c>
      <c r="C4864" s="16" t="s">
        <v>1176</v>
      </c>
      <c r="D4864" s="16" t="s">
        <v>639</v>
      </c>
      <c r="E4864" s="16" t="n">
        <v>1</v>
      </c>
      <c r="F4864" s="16" t="n">
        <v>811</v>
      </c>
      <c r="G4864" s="16" t="n">
        <v>0.1</v>
      </c>
      <c r="H4864" s="16" t="s">
        <v>130</v>
      </c>
      <c r="I4864" s="16" t="s">
        <v>60</v>
      </c>
      <c r="J4864" s="16" t="n">
        <v>4</v>
      </c>
      <c r="K4864" s="16"/>
      <c r="L4864" s="16" t="s">
        <v>41</v>
      </c>
      <c r="M4864" s="16" t="str">
        <f aca="false">IF(COUNTIF($A$2:A4864,A4864)&gt;1,"DUPLICATE","")</f>
        <v/>
      </c>
    </row>
    <row r="4865" customFormat="false" ht="15" hidden="false" customHeight="false" outlineLevel="0" collapsed="false">
      <c r="A4865" s="16" t="s">
        <v>6260</v>
      </c>
      <c r="B4865" s="16" t="s">
        <v>6245</v>
      </c>
      <c r="C4865" s="16" t="s">
        <v>1784</v>
      </c>
      <c r="D4865" s="16" t="s">
        <v>639</v>
      </c>
      <c r="E4865" s="16" t="n">
        <v>2</v>
      </c>
      <c r="F4865" s="16" t="n">
        <v>762</v>
      </c>
      <c r="G4865" s="16" t="n">
        <v>0</v>
      </c>
      <c r="H4865" s="16" t="s">
        <v>39</v>
      </c>
      <c r="I4865" s="16" t="s">
        <v>40</v>
      </c>
      <c r="J4865" s="16" t="n">
        <v>5</v>
      </c>
      <c r="K4865" s="16" t="n">
        <v>4</v>
      </c>
      <c r="L4865" s="16" t="s">
        <v>41</v>
      </c>
      <c r="M4865" s="16" t="str">
        <f aca="false">IF(COUNTIF($A$2:A4865,A4865)&gt;1,"DUPLICATE","")</f>
        <v/>
      </c>
    </row>
    <row r="4866" customFormat="false" ht="15" hidden="false" customHeight="false" outlineLevel="0" collapsed="false">
      <c r="A4866" s="16" t="s">
        <v>6261</v>
      </c>
      <c r="B4866" s="16" t="s">
        <v>6245</v>
      </c>
      <c r="C4866" s="16" t="s">
        <v>1728</v>
      </c>
      <c r="D4866" s="16" t="s">
        <v>165</v>
      </c>
      <c r="E4866" s="16" t="n">
        <v>2</v>
      </c>
      <c r="F4866" s="16" t="n">
        <v>912</v>
      </c>
      <c r="G4866" s="16" t="n">
        <v>0</v>
      </c>
      <c r="H4866" s="16" t="s">
        <v>81</v>
      </c>
      <c r="I4866" s="16" t="s">
        <v>60</v>
      </c>
      <c r="J4866" s="16" t="n">
        <v>2</v>
      </c>
      <c r="K4866" s="16" t="n">
        <v>5</v>
      </c>
      <c r="L4866" s="16" t="s">
        <v>41</v>
      </c>
      <c r="M4866" s="16" t="str">
        <f aca="false">IF(COUNTIF($A$2:A4866,A4866)&gt;1,"DUPLICATE","")</f>
        <v/>
      </c>
    </row>
    <row r="4867" customFormat="false" ht="15" hidden="false" customHeight="false" outlineLevel="0" collapsed="false">
      <c r="A4867" s="16" t="s">
        <v>6262</v>
      </c>
      <c r="B4867" s="16" t="s">
        <v>6245</v>
      </c>
      <c r="C4867" s="16" t="s">
        <v>485</v>
      </c>
      <c r="D4867" s="16" t="s">
        <v>308</v>
      </c>
      <c r="E4867" s="16" t="n">
        <v>2</v>
      </c>
      <c r="F4867" s="16" t="n">
        <v>205</v>
      </c>
      <c r="G4867" s="16" t="n">
        <v>0.05</v>
      </c>
      <c r="H4867" s="16" t="s">
        <v>70</v>
      </c>
      <c r="I4867" s="16" t="s">
        <v>47</v>
      </c>
      <c r="J4867" s="16" t="n">
        <v>6</v>
      </c>
      <c r="K4867" s="16" t="n">
        <v>4</v>
      </c>
      <c r="L4867" s="16" t="s">
        <v>41</v>
      </c>
      <c r="M4867" s="16" t="str">
        <f aca="false">IF(COUNTIF($A$2:A4867,A4867)&gt;1,"DUPLICATE","")</f>
        <v/>
      </c>
    </row>
    <row r="4868" customFormat="false" ht="15" hidden="false" customHeight="false" outlineLevel="0" collapsed="false">
      <c r="A4868" s="16" t="s">
        <v>6263</v>
      </c>
      <c r="B4868" s="16" t="s">
        <v>6245</v>
      </c>
      <c r="C4868" s="16" t="s">
        <v>1287</v>
      </c>
      <c r="D4868" s="16" t="s">
        <v>92</v>
      </c>
      <c r="E4868" s="16" t="n">
        <v>1</v>
      </c>
      <c r="F4868" s="16" t="n">
        <v>3913</v>
      </c>
      <c r="G4868" s="16" t="n">
        <v>0</v>
      </c>
      <c r="H4868" s="16" t="s">
        <v>503</v>
      </c>
      <c r="I4868" s="16" t="s">
        <v>60</v>
      </c>
      <c r="J4868" s="16" t="n">
        <v>5</v>
      </c>
      <c r="K4868" s="16" t="n">
        <v>5</v>
      </c>
      <c r="L4868" s="16" t="s">
        <v>41</v>
      </c>
      <c r="M4868" s="16" t="str">
        <f aca="false">IF(COUNTIF($A$2:A4868,A4868)&gt;1,"DUPLICATE","")</f>
        <v/>
      </c>
    </row>
    <row r="4869" customFormat="false" ht="15" hidden="false" customHeight="false" outlineLevel="0" collapsed="false">
      <c r="A4869" s="16" t="s">
        <v>6264</v>
      </c>
      <c r="B4869" s="16" t="s">
        <v>6245</v>
      </c>
      <c r="C4869" s="16" t="s">
        <v>1429</v>
      </c>
      <c r="D4869" s="16" t="s">
        <v>308</v>
      </c>
      <c r="E4869" s="16" t="n">
        <v>1</v>
      </c>
      <c r="F4869" s="16" t="n">
        <v>207</v>
      </c>
      <c r="G4869" s="16" t="n">
        <v>0</v>
      </c>
      <c r="H4869" s="16" t="s">
        <v>81</v>
      </c>
      <c r="I4869" s="16" t="s">
        <v>60</v>
      </c>
      <c r="J4869" s="16" t="n">
        <v>2</v>
      </c>
      <c r="K4869" s="16"/>
      <c r="L4869" s="16" t="s">
        <v>41</v>
      </c>
      <c r="M4869" s="16" t="str">
        <f aca="false">IF(COUNTIF($A$2:A4869,A4869)&gt;1,"DUPLICATE","")</f>
        <v/>
      </c>
    </row>
    <row r="4870" customFormat="false" ht="15" hidden="false" customHeight="false" outlineLevel="0" collapsed="false">
      <c r="A4870" s="16" t="s">
        <v>6265</v>
      </c>
      <c r="B4870" s="16" t="s">
        <v>6245</v>
      </c>
      <c r="C4870" s="16" t="s">
        <v>395</v>
      </c>
      <c r="D4870" s="16" t="s">
        <v>92</v>
      </c>
      <c r="E4870" s="16" t="n">
        <v>2</v>
      </c>
      <c r="F4870" s="16" t="n">
        <v>3964</v>
      </c>
      <c r="G4870" s="16" t="n">
        <v>0.15</v>
      </c>
      <c r="H4870" s="16" t="s">
        <v>81</v>
      </c>
      <c r="I4870" s="16" t="s">
        <v>60</v>
      </c>
      <c r="J4870" s="16" t="n">
        <v>6</v>
      </c>
      <c r="K4870" s="16" t="n">
        <v>4</v>
      </c>
      <c r="L4870" s="16" t="s">
        <v>41</v>
      </c>
      <c r="M4870" s="16" t="str">
        <f aca="false">IF(COUNTIF($A$2:A4870,A4870)&gt;1,"DUPLICATE","")</f>
        <v/>
      </c>
    </row>
    <row r="4871" customFormat="false" ht="15" hidden="false" customHeight="false" outlineLevel="0" collapsed="false">
      <c r="A4871" s="16" t="s">
        <v>6266</v>
      </c>
      <c r="B4871" s="16" t="s">
        <v>6245</v>
      </c>
      <c r="C4871" s="16" t="s">
        <v>718</v>
      </c>
      <c r="D4871" s="16" t="s">
        <v>262</v>
      </c>
      <c r="E4871" s="16" t="n">
        <v>1</v>
      </c>
      <c r="F4871" s="16" t="n">
        <v>760</v>
      </c>
      <c r="G4871" s="16" t="n">
        <v>0.15</v>
      </c>
      <c r="H4871" s="16" t="s">
        <v>39</v>
      </c>
      <c r="I4871" s="16" t="s">
        <v>40</v>
      </c>
      <c r="J4871" s="16" t="n">
        <v>6</v>
      </c>
      <c r="K4871" s="16" t="n">
        <v>4</v>
      </c>
      <c r="L4871" s="16" t="s">
        <v>41</v>
      </c>
      <c r="M4871" s="16" t="str">
        <f aca="false">IF(COUNTIF($A$2:A4871,A4871)&gt;1,"DUPLICATE","")</f>
        <v/>
      </c>
    </row>
    <row r="4872" customFormat="false" ht="15" hidden="false" customHeight="false" outlineLevel="0" collapsed="false">
      <c r="A4872" s="16" t="s">
        <v>6267</v>
      </c>
      <c r="B4872" s="16" t="s">
        <v>6245</v>
      </c>
      <c r="C4872" s="16" t="s">
        <v>1276</v>
      </c>
      <c r="D4872" s="16" t="s">
        <v>173</v>
      </c>
      <c r="E4872" s="16" t="n">
        <v>2</v>
      </c>
      <c r="F4872" s="16" t="n">
        <v>1193</v>
      </c>
      <c r="G4872" s="16" t="n">
        <v>0.05</v>
      </c>
      <c r="H4872" s="16" t="s">
        <v>56</v>
      </c>
      <c r="I4872" s="16"/>
      <c r="J4872" s="16" t="n">
        <v>4</v>
      </c>
      <c r="K4872" s="16" t="n">
        <v>4</v>
      </c>
      <c r="L4872" s="16" t="s">
        <v>41</v>
      </c>
      <c r="M4872" s="16" t="str">
        <f aca="false">IF(COUNTIF($A$2:A4872,A4872)&gt;1,"DUPLICATE","")</f>
        <v/>
      </c>
    </row>
    <row r="4873" customFormat="false" ht="15" hidden="false" customHeight="false" outlineLevel="0" collapsed="false">
      <c r="A4873" s="16" t="s">
        <v>6268</v>
      </c>
      <c r="B4873" s="16" t="s">
        <v>6269</v>
      </c>
      <c r="C4873" s="16" t="s">
        <v>1789</v>
      </c>
      <c r="D4873" s="16" t="s">
        <v>222</v>
      </c>
      <c r="E4873" s="16" t="n">
        <v>2</v>
      </c>
      <c r="F4873" s="16" t="n">
        <v>1876</v>
      </c>
      <c r="G4873" s="16" t="n">
        <v>0.1</v>
      </c>
      <c r="H4873" s="16" t="s">
        <v>67</v>
      </c>
      <c r="I4873" s="16" t="s">
        <v>71</v>
      </c>
      <c r="J4873" s="16" t="n">
        <v>3</v>
      </c>
      <c r="K4873" s="16" t="n">
        <v>4</v>
      </c>
      <c r="L4873" s="16" t="s">
        <v>41</v>
      </c>
      <c r="M4873" s="16" t="str">
        <f aca="false">IF(COUNTIF($A$2:A4873,A4873)&gt;1,"DUPLICATE","")</f>
        <v/>
      </c>
    </row>
    <row r="4874" customFormat="false" ht="15" hidden="false" customHeight="false" outlineLevel="0" collapsed="false">
      <c r="A4874" s="16" t="s">
        <v>6270</v>
      </c>
      <c r="B4874" s="16" t="s">
        <v>6269</v>
      </c>
      <c r="C4874" s="16" t="s">
        <v>2057</v>
      </c>
      <c r="D4874" s="16" t="s">
        <v>63</v>
      </c>
      <c r="E4874" s="16" t="n">
        <v>5</v>
      </c>
      <c r="F4874" s="16" t="n">
        <v>1522</v>
      </c>
      <c r="G4874" s="16" t="n">
        <v>0.2</v>
      </c>
      <c r="H4874" s="16" t="s">
        <v>112</v>
      </c>
      <c r="I4874" s="16" t="s">
        <v>60</v>
      </c>
      <c r="J4874" s="16" t="n">
        <v>3</v>
      </c>
      <c r="K4874" s="16" t="n">
        <v>5</v>
      </c>
      <c r="L4874" s="16" t="s">
        <v>41</v>
      </c>
      <c r="M4874" s="16" t="str">
        <f aca="false">IF(COUNTIF($A$2:A4874,A4874)&gt;1,"DUPLICATE","")</f>
        <v/>
      </c>
    </row>
    <row r="4875" customFormat="false" ht="15" hidden="false" customHeight="false" outlineLevel="0" collapsed="false">
      <c r="A4875" s="16" t="s">
        <v>6271</v>
      </c>
      <c r="B4875" s="16" t="s">
        <v>6269</v>
      </c>
      <c r="C4875" s="16" t="s">
        <v>2059</v>
      </c>
      <c r="D4875" s="16" t="s">
        <v>88</v>
      </c>
      <c r="E4875" s="16" t="n">
        <v>2</v>
      </c>
      <c r="F4875" s="16" t="n">
        <v>2972</v>
      </c>
      <c r="G4875" s="16" t="n">
        <v>0</v>
      </c>
      <c r="H4875" s="16" t="s">
        <v>208</v>
      </c>
      <c r="I4875" s="16" t="s">
        <v>40</v>
      </c>
      <c r="J4875" s="16" t="n">
        <v>8</v>
      </c>
      <c r="K4875" s="16" t="n">
        <v>4</v>
      </c>
      <c r="L4875" s="16" t="s">
        <v>41</v>
      </c>
      <c r="M4875" s="16" t="str">
        <f aca="false">IF(COUNTIF($A$2:A4875,A4875)&gt;1,"DUPLICATE","")</f>
        <v/>
      </c>
    </row>
    <row r="4876" customFormat="false" ht="15" hidden="false" customHeight="false" outlineLevel="0" collapsed="false">
      <c r="A4876" s="16" t="s">
        <v>6271</v>
      </c>
      <c r="B4876" s="16" t="s">
        <v>6269</v>
      </c>
      <c r="C4876" s="16" t="s">
        <v>2059</v>
      </c>
      <c r="D4876" s="16" t="s">
        <v>88</v>
      </c>
      <c r="E4876" s="16" t="n">
        <v>2</v>
      </c>
      <c r="F4876" s="16" t="n">
        <v>2972</v>
      </c>
      <c r="G4876" s="16" t="n">
        <v>0</v>
      </c>
      <c r="H4876" s="16" t="s">
        <v>208</v>
      </c>
      <c r="I4876" s="16" t="s">
        <v>40</v>
      </c>
      <c r="J4876" s="16" t="n">
        <v>8</v>
      </c>
      <c r="K4876" s="16" t="n">
        <v>4</v>
      </c>
      <c r="L4876" s="16" t="s">
        <v>41</v>
      </c>
      <c r="M4876" s="16" t="str">
        <f aca="false">IF(COUNTIF($A$2:A4876,A4876)&gt;1,"DUPLICATE","")</f>
        <v>DUPLICATE</v>
      </c>
    </row>
    <row r="4877" customFormat="false" ht="15" hidden="false" customHeight="false" outlineLevel="0" collapsed="false">
      <c r="A4877" s="16" t="s">
        <v>6272</v>
      </c>
      <c r="B4877" s="16" t="s">
        <v>6269</v>
      </c>
      <c r="C4877" s="16" t="s">
        <v>2315</v>
      </c>
      <c r="D4877" s="16" t="s">
        <v>139</v>
      </c>
      <c r="E4877" s="16" t="n">
        <v>1</v>
      </c>
      <c r="F4877" s="16" t="n">
        <v>345</v>
      </c>
      <c r="G4877" s="16" t="n">
        <v>0.1</v>
      </c>
      <c r="H4877" s="16" t="s">
        <v>67</v>
      </c>
      <c r="I4877" s="16" t="s">
        <v>40</v>
      </c>
      <c r="J4877" s="16" t="n">
        <v>3</v>
      </c>
      <c r="K4877" s="16" t="n">
        <v>4</v>
      </c>
      <c r="L4877" s="16" t="s">
        <v>41</v>
      </c>
      <c r="M4877" s="16" t="str">
        <f aca="false">IF(COUNTIF($A$2:A4877,A4877)&gt;1,"DUPLICATE","")</f>
        <v/>
      </c>
    </row>
    <row r="4878" customFormat="false" ht="15" hidden="false" customHeight="false" outlineLevel="0" collapsed="false">
      <c r="A4878" s="16" t="s">
        <v>6273</v>
      </c>
      <c r="B4878" s="16" t="s">
        <v>6269</v>
      </c>
      <c r="C4878" s="16" t="s">
        <v>827</v>
      </c>
      <c r="D4878" s="16" t="s">
        <v>51</v>
      </c>
      <c r="E4878" s="16" t="n">
        <v>1</v>
      </c>
      <c r="F4878" s="16" t="n">
        <v>2220</v>
      </c>
      <c r="G4878" s="16" t="n">
        <v>0</v>
      </c>
      <c r="H4878" s="16" t="s">
        <v>130</v>
      </c>
      <c r="I4878" s="16" t="s">
        <v>100</v>
      </c>
      <c r="J4878" s="16" t="n">
        <v>2</v>
      </c>
      <c r="K4878" s="16" t="n">
        <v>4</v>
      </c>
      <c r="L4878" s="16" t="s">
        <v>41</v>
      </c>
      <c r="M4878" s="16" t="str">
        <f aca="false">IF(COUNTIF($A$2:A4878,A4878)&gt;1,"DUPLICATE","")</f>
        <v/>
      </c>
    </row>
    <row r="4879" customFormat="false" ht="15" hidden="false" customHeight="false" outlineLevel="0" collapsed="false">
      <c r="A4879" s="16" t="s">
        <v>6274</v>
      </c>
      <c r="B4879" s="16" t="s">
        <v>6269</v>
      </c>
      <c r="C4879" s="16" t="s">
        <v>1436</v>
      </c>
      <c r="D4879" s="16" t="s">
        <v>393</v>
      </c>
      <c r="E4879" s="16" t="n">
        <v>1</v>
      </c>
      <c r="F4879" s="16" t="n">
        <v>506</v>
      </c>
      <c r="G4879" s="16" t="n">
        <v>0.1</v>
      </c>
      <c r="H4879" s="16" t="s">
        <v>208</v>
      </c>
      <c r="I4879" s="16" t="s">
        <v>71</v>
      </c>
      <c r="J4879" s="16" t="n">
        <v>5</v>
      </c>
      <c r="K4879" s="16" t="n">
        <v>4</v>
      </c>
      <c r="L4879" s="16" t="s">
        <v>57</v>
      </c>
      <c r="M4879" s="16" t="str">
        <f aca="false">IF(COUNTIF($A$2:A4879,A4879)&gt;1,"DUPLICATE","")</f>
        <v/>
      </c>
    </row>
    <row r="4880" customFormat="false" ht="15" hidden="false" customHeight="false" outlineLevel="0" collapsed="false">
      <c r="A4880" s="16" t="s">
        <v>6275</v>
      </c>
      <c r="B4880" s="16" t="s">
        <v>6269</v>
      </c>
      <c r="C4880" s="16" t="s">
        <v>3470</v>
      </c>
      <c r="D4880" s="16" t="s">
        <v>165</v>
      </c>
      <c r="E4880" s="16" t="n">
        <v>1</v>
      </c>
      <c r="F4880" s="16" t="n">
        <v>938</v>
      </c>
      <c r="G4880" s="16" t="n">
        <v>0</v>
      </c>
      <c r="H4880" s="16" t="s">
        <v>56</v>
      </c>
      <c r="I4880" s="16" t="s">
        <v>100</v>
      </c>
      <c r="J4880" s="16" t="n">
        <v>6</v>
      </c>
      <c r="K4880" s="16" t="n">
        <v>4</v>
      </c>
      <c r="L4880" s="16" t="s">
        <v>41</v>
      </c>
      <c r="M4880" s="16" t="str">
        <f aca="false">IF(COUNTIF($A$2:A4880,A4880)&gt;1,"DUPLICATE","")</f>
        <v/>
      </c>
    </row>
    <row r="4881" customFormat="false" ht="15" hidden="false" customHeight="false" outlineLevel="0" collapsed="false">
      <c r="A4881" s="16" t="s">
        <v>6276</v>
      </c>
      <c r="B4881" s="16" t="s">
        <v>6269</v>
      </c>
      <c r="C4881" s="16" t="s">
        <v>4457</v>
      </c>
      <c r="D4881" s="16" t="s">
        <v>99</v>
      </c>
      <c r="E4881" s="16" t="n">
        <v>1</v>
      </c>
      <c r="F4881" s="16" t="n">
        <v>698</v>
      </c>
      <c r="G4881" s="16" t="n">
        <v>0</v>
      </c>
      <c r="H4881" s="16" t="s">
        <v>39</v>
      </c>
      <c r="I4881" s="16" t="s">
        <v>60</v>
      </c>
      <c r="J4881" s="16" t="n">
        <v>3</v>
      </c>
      <c r="K4881" s="16" t="n">
        <v>4</v>
      </c>
      <c r="L4881" s="16" t="s">
        <v>41</v>
      </c>
      <c r="M4881" s="16" t="str">
        <f aca="false">IF(COUNTIF($A$2:A4881,A4881)&gt;1,"DUPLICATE","")</f>
        <v/>
      </c>
    </row>
    <row r="4882" customFormat="false" ht="15" hidden="false" customHeight="false" outlineLevel="0" collapsed="false">
      <c r="A4882" s="16" t="s">
        <v>6277</v>
      </c>
      <c r="B4882" s="16" t="s">
        <v>6269</v>
      </c>
      <c r="C4882" s="16" t="s">
        <v>2708</v>
      </c>
      <c r="D4882" s="16" t="s">
        <v>99</v>
      </c>
      <c r="E4882" s="16" t="n">
        <v>2</v>
      </c>
      <c r="F4882" s="16" t="n">
        <v>694</v>
      </c>
      <c r="G4882" s="16" t="n">
        <v>0</v>
      </c>
      <c r="H4882" s="16" t="s">
        <v>130</v>
      </c>
      <c r="I4882" s="16" t="s">
        <v>60</v>
      </c>
      <c r="J4882" s="16" t="n">
        <v>4</v>
      </c>
      <c r="K4882" s="16" t="n">
        <v>4</v>
      </c>
      <c r="L4882" s="16" t="s">
        <v>41</v>
      </c>
      <c r="M4882" s="16" t="str">
        <f aca="false">IF(COUNTIF($A$2:A4882,A4882)&gt;1,"DUPLICATE","")</f>
        <v/>
      </c>
    </row>
    <row r="4883" customFormat="false" ht="15" hidden="false" customHeight="false" outlineLevel="0" collapsed="false">
      <c r="A4883" s="16" t="s">
        <v>6278</v>
      </c>
      <c r="B4883" s="16" t="s">
        <v>6269</v>
      </c>
      <c r="C4883" s="16" t="s">
        <v>3583</v>
      </c>
      <c r="D4883" s="16" t="s">
        <v>170</v>
      </c>
      <c r="E4883" s="16" t="n">
        <v>1</v>
      </c>
      <c r="F4883" s="16" t="n">
        <v>3422</v>
      </c>
      <c r="G4883" s="16" t="n">
        <v>0.1</v>
      </c>
      <c r="H4883" s="16" t="s">
        <v>281</v>
      </c>
      <c r="I4883" s="16" t="s">
        <v>60</v>
      </c>
      <c r="J4883" s="16" t="n">
        <v>2</v>
      </c>
      <c r="K4883" s="16" t="n">
        <v>5</v>
      </c>
      <c r="L4883" s="16" t="s">
        <v>41</v>
      </c>
      <c r="M4883" s="16" t="str">
        <f aca="false">IF(COUNTIF($A$2:A4883,A4883)&gt;1,"DUPLICATE","")</f>
        <v/>
      </c>
    </row>
    <row r="4884" customFormat="false" ht="15" hidden="false" customHeight="false" outlineLevel="0" collapsed="false">
      <c r="A4884" s="16" t="s">
        <v>6279</v>
      </c>
      <c r="B4884" s="16" t="s">
        <v>6269</v>
      </c>
      <c r="C4884" s="16" t="s">
        <v>439</v>
      </c>
      <c r="D4884" s="16" t="s">
        <v>139</v>
      </c>
      <c r="E4884" s="16" t="n">
        <v>4</v>
      </c>
      <c r="F4884" s="16" t="n">
        <v>336</v>
      </c>
      <c r="G4884" s="16" t="n">
        <v>0.1</v>
      </c>
      <c r="H4884" s="16" t="s">
        <v>39</v>
      </c>
      <c r="I4884" s="16" t="s">
        <v>60</v>
      </c>
      <c r="J4884" s="16" t="n">
        <v>2</v>
      </c>
      <c r="K4884" s="16" t="n">
        <v>5</v>
      </c>
      <c r="L4884" s="16" t="s">
        <v>41</v>
      </c>
      <c r="M4884" s="16" t="str">
        <f aca="false">IF(COUNTIF($A$2:A4884,A4884)&gt;1,"DUPLICATE","")</f>
        <v/>
      </c>
    </row>
    <row r="4885" customFormat="false" ht="15" hidden="false" customHeight="false" outlineLevel="0" collapsed="false">
      <c r="A4885" s="16" t="s">
        <v>6280</v>
      </c>
      <c r="B4885" s="16" t="s">
        <v>6269</v>
      </c>
      <c r="C4885" s="16" t="s">
        <v>378</v>
      </c>
      <c r="D4885" s="16" t="s">
        <v>250</v>
      </c>
      <c r="E4885" s="16" t="n">
        <v>2</v>
      </c>
      <c r="F4885" s="16" t="n">
        <v>665</v>
      </c>
      <c r="G4885" s="16" t="n">
        <v>0</v>
      </c>
      <c r="H4885" s="16" t="s">
        <v>503</v>
      </c>
      <c r="I4885" s="16" t="s">
        <v>40</v>
      </c>
      <c r="J4885" s="16" t="n">
        <v>8</v>
      </c>
      <c r="K4885" s="16" t="n">
        <v>2</v>
      </c>
      <c r="L4885" s="16" t="s">
        <v>57</v>
      </c>
      <c r="M4885" s="16" t="str">
        <f aca="false">IF(COUNTIF($A$2:A4885,A4885)&gt;1,"DUPLICATE","")</f>
        <v/>
      </c>
    </row>
    <row r="4886" customFormat="false" ht="15" hidden="false" customHeight="false" outlineLevel="0" collapsed="false">
      <c r="A4886" s="16" t="s">
        <v>6281</v>
      </c>
      <c r="B4886" s="16" t="s">
        <v>6269</v>
      </c>
      <c r="C4886" s="16" t="s">
        <v>444</v>
      </c>
      <c r="D4886" s="16" t="s">
        <v>80</v>
      </c>
      <c r="E4886" s="16" t="n">
        <v>2</v>
      </c>
      <c r="F4886" s="16" t="n">
        <v>1532</v>
      </c>
      <c r="G4886" s="16" t="n">
        <v>0.15</v>
      </c>
      <c r="H4886" s="16" t="s">
        <v>39</v>
      </c>
      <c r="I4886" s="16"/>
      <c r="J4886" s="16" t="n">
        <v>4</v>
      </c>
      <c r="K4886" s="16" t="n">
        <v>4</v>
      </c>
      <c r="L4886" s="16" t="s">
        <v>41</v>
      </c>
      <c r="M4886" s="16" t="str">
        <f aca="false">IF(COUNTIF($A$2:A4886,A4886)&gt;1,"DUPLICATE","")</f>
        <v/>
      </c>
    </row>
    <row r="4887" customFormat="false" ht="15" hidden="false" customHeight="false" outlineLevel="0" collapsed="false">
      <c r="A4887" s="16" t="s">
        <v>6282</v>
      </c>
      <c r="B4887" s="16" t="s">
        <v>6283</v>
      </c>
      <c r="C4887" s="16" t="s">
        <v>213</v>
      </c>
      <c r="D4887" s="16" t="s">
        <v>179</v>
      </c>
      <c r="E4887" s="16" t="n">
        <v>1</v>
      </c>
      <c r="F4887" s="16" t="s">
        <v>6284</v>
      </c>
      <c r="G4887" s="16" t="n">
        <v>0.2</v>
      </c>
      <c r="H4887" s="16" t="s">
        <v>46</v>
      </c>
      <c r="I4887" s="16" t="s">
        <v>40</v>
      </c>
      <c r="J4887" s="16" t="n">
        <v>3</v>
      </c>
      <c r="K4887" s="16" t="n">
        <v>5</v>
      </c>
      <c r="L4887" s="16" t="s">
        <v>41</v>
      </c>
      <c r="M4887" s="16" t="str">
        <f aca="false">IF(COUNTIF($A$2:A4887,A4887)&gt;1,"DUPLICATE","")</f>
        <v/>
      </c>
    </row>
    <row r="4888" customFormat="false" ht="15" hidden="false" customHeight="false" outlineLevel="0" collapsed="false">
      <c r="A4888" s="16" t="s">
        <v>6285</v>
      </c>
      <c r="B4888" s="16" t="s">
        <v>6269</v>
      </c>
      <c r="C4888" s="16" t="s">
        <v>1205</v>
      </c>
      <c r="D4888" s="16" t="s">
        <v>45</v>
      </c>
      <c r="E4888" s="16" t="n">
        <v>3</v>
      </c>
      <c r="F4888" s="16" t="n">
        <v>287</v>
      </c>
      <c r="G4888" s="16" t="n">
        <v>0.15</v>
      </c>
      <c r="H4888" s="16" t="s">
        <v>130</v>
      </c>
      <c r="I4888" s="16" t="s">
        <v>47</v>
      </c>
      <c r="J4888" s="16" t="n">
        <v>5</v>
      </c>
      <c r="K4888" s="16"/>
      <c r="L4888" s="16" t="s">
        <v>41</v>
      </c>
      <c r="M4888" s="16" t="str">
        <f aca="false">IF(COUNTIF($A$2:A4888,A4888)&gt;1,"DUPLICATE","")</f>
        <v/>
      </c>
    </row>
    <row r="4889" customFormat="false" ht="15" hidden="false" customHeight="false" outlineLevel="0" collapsed="false">
      <c r="A4889" s="16" t="s">
        <v>6286</v>
      </c>
      <c r="B4889" s="16" t="s">
        <v>6287</v>
      </c>
      <c r="C4889" s="16" t="s">
        <v>2012</v>
      </c>
      <c r="D4889" s="16" t="s">
        <v>291</v>
      </c>
      <c r="E4889" s="16" t="n">
        <v>1</v>
      </c>
      <c r="F4889" s="16" t="n">
        <v>1237</v>
      </c>
      <c r="G4889" s="16" t="n">
        <v>0.05</v>
      </c>
      <c r="H4889" s="16" t="s">
        <v>81</v>
      </c>
      <c r="I4889" s="16" t="s">
        <v>60</v>
      </c>
      <c r="J4889" s="16" t="n">
        <v>3</v>
      </c>
      <c r="K4889" s="16" t="n">
        <v>4</v>
      </c>
      <c r="L4889" s="16" t="s">
        <v>41</v>
      </c>
      <c r="M4889" s="16" t="str">
        <f aca="false">IF(COUNTIF($A$2:A4889,A4889)&gt;1,"DUPLICATE","")</f>
        <v/>
      </c>
    </row>
    <row r="4890" customFormat="false" ht="15" hidden="false" customHeight="false" outlineLevel="0" collapsed="false">
      <c r="A4890" s="16" t="s">
        <v>6288</v>
      </c>
      <c r="B4890" s="16" t="s">
        <v>6287</v>
      </c>
      <c r="C4890" s="16" t="s">
        <v>1399</v>
      </c>
      <c r="D4890" s="16" t="s">
        <v>63</v>
      </c>
      <c r="E4890" s="16" t="n">
        <v>2</v>
      </c>
      <c r="F4890" s="16" t="n">
        <v>1440</v>
      </c>
      <c r="G4890" s="16" t="n">
        <v>0</v>
      </c>
      <c r="H4890" s="16" t="s">
        <v>527</v>
      </c>
      <c r="I4890" s="16" t="s">
        <v>60</v>
      </c>
      <c r="J4890" s="16" t="n">
        <v>3</v>
      </c>
      <c r="K4890" s="16" t="n">
        <v>5</v>
      </c>
      <c r="L4890" s="16" t="s">
        <v>41</v>
      </c>
      <c r="M4890" s="16" t="str">
        <f aca="false">IF(COUNTIF($A$2:A4890,A4890)&gt;1,"DUPLICATE","")</f>
        <v/>
      </c>
    </row>
    <row r="4891" customFormat="false" ht="15" hidden="false" customHeight="false" outlineLevel="0" collapsed="false">
      <c r="A4891" s="16" t="s">
        <v>6289</v>
      </c>
      <c r="B4891" s="16" t="s">
        <v>6287</v>
      </c>
      <c r="C4891" s="16" t="s">
        <v>875</v>
      </c>
      <c r="D4891" s="16" t="s">
        <v>149</v>
      </c>
      <c r="E4891" s="16" t="n">
        <v>1</v>
      </c>
      <c r="F4891" s="16" t="n">
        <v>1642</v>
      </c>
      <c r="G4891" s="16" t="n">
        <v>0.05</v>
      </c>
      <c r="H4891" s="16" t="s">
        <v>89</v>
      </c>
      <c r="I4891" s="16" t="s">
        <v>60</v>
      </c>
      <c r="J4891" s="16" t="n">
        <v>2</v>
      </c>
      <c r="K4891" s="16" t="n">
        <v>3</v>
      </c>
      <c r="L4891" s="16" t="s">
        <v>57</v>
      </c>
      <c r="M4891" s="16" t="str">
        <f aca="false">IF(COUNTIF($A$2:A4891,A4891)&gt;1,"DUPLICATE","")</f>
        <v/>
      </c>
    </row>
    <row r="4892" customFormat="false" ht="15" hidden="false" customHeight="false" outlineLevel="0" collapsed="false">
      <c r="A4892" s="16" t="s">
        <v>6290</v>
      </c>
      <c r="B4892" s="16" t="s">
        <v>6287</v>
      </c>
      <c r="C4892" s="16" t="s">
        <v>476</v>
      </c>
      <c r="D4892" s="16" t="s">
        <v>139</v>
      </c>
      <c r="E4892" s="16" t="n">
        <v>1</v>
      </c>
      <c r="F4892" s="16" t="n">
        <v>333</v>
      </c>
      <c r="G4892" s="16" t="n">
        <v>0.05</v>
      </c>
      <c r="H4892" s="16" t="s">
        <v>39</v>
      </c>
      <c r="I4892" s="16" t="s">
        <v>60</v>
      </c>
      <c r="J4892" s="16" t="n">
        <v>3</v>
      </c>
      <c r="K4892" s="16" t="n">
        <v>2</v>
      </c>
      <c r="L4892" s="16" t="s">
        <v>57</v>
      </c>
      <c r="M4892" s="16" t="str">
        <f aca="false">IF(COUNTIF($A$2:A4892,A4892)&gt;1,"DUPLICATE","")</f>
        <v/>
      </c>
    </row>
    <row r="4893" customFormat="false" ht="15" hidden="false" customHeight="false" outlineLevel="0" collapsed="false">
      <c r="A4893" s="16" t="s">
        <v>6291</v>
      </c>
      <c r="B4893" s="16" t="s">
        <v>6287</v>
      </c>
      <c r="C4893" s="16" t="s">
        <v>531</v>
      </c>
      <c r="D4893" s="16" t="s">
        <v>129</v>
      </c>
      <c r="E4893" s="16" t="n">
        <v>2</v>
      </c>
      <c r="F4893" s="16" t="n">
        <v>618</v>
      </c>
      <c r="G4893" s="16" t="n">
        <v>0.05</v>
      </c>
      <c r="H4893" s="16" t="s">
        <v>46</v>
      </c>
      <c r="I4893" s="16" t="s">
        <v>60</v>
      </c>
      <c r="J4893" s="16" t="n">
        <v>4</v>
      </c>
      <c r="K4893" s="16" t="n">
        <v>5</v>
      </c>
      <c r="L4893" s="16" t="s">
        <v>41</v>
      </c>
      <c r="M4893" s="16" t="str">
        <f aca="false">IF(COUNTIF($A$2:A4893,A4893)&gt;1,"DUPLICATE","")</f>
        <v/>
      </c>
    </row>
    <row r="4894" customFormat="false" ht="15" hidden="false" customHeight="false" outlineLevel="0" collapsed="false">
      <c r="A4894" s="16" t="s">
        <v>6292</v>
      </c>
      <c r="B4894" s="16" t="s">
        <v>6287</v>
      </c>
      <c r="C4894" s="16" t="s">
        <v>3374</v>
      </c>
      <c r="D4894" s="16" t="s">
        <v>129</v>
      </c>
      <c r="E4894" s="16" t="n">
        <v>1</v>
      </c>
      <c r="F4894" s="16" t="n">
        <v>586</v>
      </c>
      <c r="G4894" s="16" t="n">
        <v>0</v>
      </c>
      <c r="H4894" s="16" t="s">
        <v>112</v>
      </c>
      <c r="I4894" s="16" t="s">
        <v>47</v>
      </c>
      <c r="J4894" s="16" t="n">
        <v>2</v>
      </c>
      <c r="K4894" s="16" t="n">
        <v>4</v>
      </c>
      <c r="L4894" s="16" t="s">
        <v>41</v>
      </c>
      <c r="M4894" s="16" t="str">
        <f aca="false">IF(COUNTIF($A$2:A4894,A4894)&gt;1,"DUPLICATE","")</f>
        <v/>
      </c>
    </row>
    <row r="4895" customFormat="false" ht="15" hidden="false" customHeight="false" outlineLevel="0" collapsed="false">
      <c r="A4895" s="16" t="s">
        <v>6293</v>
      </c>
      <c r="B4895" s="16" t="s">
        <v>6287</v>
      </c>
      <c r="C4895" s="16" t="s">
        <v>589</v>
      </c>
      <c r="D4895" s="16" t="s">
        <v>139</v>
      </c>
      <c r="E4895" s="16" t="n">
        <v>3</v>
      </c>
      <c r="F4895" s="16" t="n">
        <v>356</v>
      </c>
      <c r="G4895" s="16" t="n">
        <v>0.2</v>
      </c>
      <c r="H4895" s="16" t="s">
        <v>130</v>
      </c>
      <c r="I4895" s="16" t="s">
        <v>47</v>
      </c>
      <c r="J4895" s="16" t="n">
        <v>4</v>
      </c>
      <c r="K4895" s="16" t="n">
        <v>4</v>
      </c>
      <c r="L4895" s="16" t="s">
        <v>41</v>
      </c>
      <c r="M4895" s="16" t="str">
        <f aca="false">IF(COUNTIF($A$2:A4895,A4895)&gt;1,"DUPLICATE","")</f>
        <v/>
      </c>
    </row>
    <row r="4896" customFormat="false" ht="15" hidden="false" customHeight="false" outlineLevel="0" collapsed="false">
      <c r="A4896" s="16" t="s">
        <v>6294</v>
      </c>
      <c r="B4896" s="16" t="s">
        <v>6295</v>
      </c>
      <c r="C4896" s="16" t="s">
        <v>450</v>
      </c>
      <c r="D4896" s="16" t="s">
        <v>216</v>
      </c>
      <c r="E4896" s="16" t="n">
        <v>1</v>
      </c>
      <c r="F4896" s="16" t="n">
        <v>934</v>
      </c>
      <c r="G4896" s="16" t="n">
        <v>0</v>
      </c>
      <c r="H4896" s="16" t="s">
        <v>89</v>
      </c>
      <c r="I4896" s="16" t="s">
        <v>47</v>
      </c>
      <c r="J4896" s="16" t="n">
        <v>7</v>
      </c>
      <c r="K4896" s="16" t="n">
        <v>5</v>
      </c>
      <c r="L4896" s="16" t="s">
        <v>41</v>
      </c>
      <c r="M4896" s="16" t="str">
        <f aca="false">IF(COUNTIF($A$2:A4896,A4896)&gt;1,"DUPLICATE","")</f>
        <v/>
      </c>
    </row>
    <row r="4897" customFormat="false" ht="15" hidden="false" customHeight="false" outlineLevel="0" collapsed="false">
      <c r="A4897" s="16" t="s">
        <v>6296</v>
      </c>
      <c r="B4897" s="16" t="s">
        <v>6287</v>
      </c>
      <c r="C4897" s="16" t="s">
        <v>439</v>
      </c>
      <c r="D4897" s="16" t="s">
        <v>222</v>
      </c>
      <c r="E4897" s="16" t="n">
        <v>2</v>
      </c>
      <c r="F4897" s="16" t="n">
        <v>1879</v>
      </c>
      <c r="G4897" s="16" t="n">
        <v>0.05</v>
      </c>
      <c r="H4897" s="16" t="s">
        <v>39</v>
      </c>
      <c r="I4897" s="16" t="s">
        <v>47</v>
      </c>
      <c r="J4897" s="16" t="n">
        <v>2</v>
      </c>
      <c r="K4897" s="16"/>
      <c r="L4897" s="16" t="s">
        <v>41</v>
      </c>
      <c r="M4897" s="16" t="str">
        <f aca="false">IF(COUNTIF($A$2:A4897,A4897)&gt;1,"DUPLICATE","")</f>
        <v/>
      </c>
    </row>
    <row r="4898" customFormat="false" ht="15" hidden="false" customHeight="false" outlineLevel="0" collapsed="false">
      <c r="A4898" s="16" t="s">
        <v>6297</v>
      </c>
      <c r="B4898" s="16" t="s">
        <v>6287</v>
      </c>
      <c r="C4898" s="16" t="s">
        <v>1046</v>
      </c>
      <c r="D4898" s="16" t="s">
        <v>203</v>
      </c>
      <c r="E4898" s="16" t="n">
        <v>1</v>
      </c>
      <c r="F4898" s="16" t="n">
        <v>2620</v>
      </c>
      <c r="G4898" s="16" t="n">
        <v>0.15</v>
      </c>
      <c r="H4898" s="16" t="s">
        <v>112</v>
      </c>
      <c r="I4898" s="16" t="s">
        <v>40</v>
      </c>
      <c r="J4898" s="16" t="n">
        <v>2</v>
      </c>
      <c r="K4898" s="16"/>
      <c r="L4898" s="16" t="s">
        <v>41</v>
      </c>
      <c r="M4898" s="16" t="str">
        <f aca="false">IF(COUNTIF($A$2:A4898,A4898)&gt;1,"DUPLICATE","")</f>
        <v/>
      </c>
    </row>
    <row r="4899" customFormat="false" ht="15" hidden="false" customHeight="false" outlineLevel="0" collapsed="false">
      <c r="A4899" s="16" t="s">
        <v>6298</v>
      </c>
      <c r="B4899" s="16" t="s">
        <v>6287</v>
      </c>
      <c r="C4899" s="16" t="s">
        <v>589</v>
      </c>
      <c r="D4899" s="16" t="s">
        <v>300</v>
      </c>
      <c r="E4899" s="16" t="n">
        <v>1</v>
      </c>
      <c r="F4899" s="16" t="n">
        <v>2464</v>
      </c>
      <c r="G4899" s="16" t="n">
        <v>0.05</v>
      </c>
      <c r="H4899" s="16" t="s">
        <v>1899</v>
      </c>
      <c r="I4899" s="16" t="s">
        <v>47</v>
      </c>
      <c r="J4899" s="16" t="n">
        <v>2</v>
      </c>
      <c r="K4899" s="16" t="n">
        <v>3</v>
      </c>
      <c r="L4899" s="16" t="s">
        <v>41</v>
      </c>
      <c r="M4899" s="16" t="str">
        <f aca="false">IF(COUNTIF($A$2:A4899,A4899)&gt;1,"DUPLICATE","")</f>
        <v/>
      </c>
    </row>
    <row r="4900" customFormat="false" ht="15" hidden="false" customHeight="false" outlineLevel="0" collapsed="false">
      <c r="A4900" s="16" t="s">
        <v>6299</v>
      </c>
      <c r="B4900" s="16" t="s">
        <v>6287</v>
      </c>
      <c r="C4900" s="16" t="s">
        <v>764</v>
      </c>
      <c r="D4900" s="16" t="s">
        <v>88</v>
      </c>
      <c r="E4900" s="16" t="n">
        <v>1</v>
      </c>
      <c r="F4900" s="16" t="n">
        <v>3019</v>
      </c>
      <c r="G4900" s="16" t="n">
        <v>0.05</v>
      </c>
      <c r="H4900" s="16" t="s">
        <v>130</v>
      </c>
      <c r="I4900" s="16" t="s">
        <v>60</v>
      </c>
      <c r="J4900" s="16" t="n">
        <v>3</v>
      </c>
      <c r="K4900" s="16" t="n">
        <v>5</v>
      </c>
      <c r="L4900" s="16" t="s">
        <v>41</v>
      </c>
      <c r="M4900" s="16" t="str">
        <f aca="false">IF(COUNTIF($A$2:A4900,A4900)&gt;1,"DUPLICATE","")</f>
        <v/>
      </c>
    </row>
    <row r="4901" customFormat="false" ht="15" hidden="false" customHeight="false" outlineLevel="0" collapsed="false">
      <c r="A4901" s="16" t="s">
        <v>6300</v>
      </c>
      <c r="B4901" s="16" t="s">
        <v>6287</v>
      </c>
      <c r="C4901" s="16" t="s">
        <v>1637</v>
      </c>
      <c r="D4901" s="16" t="s">
        <v>440</v>
      </c>
      <c r="E4901" s="16" t="n">
        <v>1</v>
      </c>
      <c r="F4901" s="16" t="n">
        <v>1399</v>
      </c>
      <c r="G4901" s="16" t="n">
        <v>0.15</v>
      </c>
      <c r="H4901" s="16" t="s">
        <v>112</v>
      </c>
      <c r="I4901" s="16" t="s">
        <v>60</v>
      </c>
      <c r="J4901" s="16" t="n">
        <v>6</v>
      </c>
      <c r="K4901" s="16" t="n">
        <v>4</v>
      </c>
      <c r="L4901" s="16" t="s">
        <v>41</v>
      </c>
      <c r="M4901" s="16" t="str">
        <f aca="false">IF(COUNTIF($A$2:A4901,A4901)&gt;1,"DUPLICATE","")</f>
        <v/>
      </c>
    </row>
    <row r="4902" customFormat="false" ht="15" hidden="false" customHeight="false" outlineLevel="0" collapsed="false">
      <c r="A4902" s="16" t="s">
        <v>6301</v>
      </c>
      <c r="B4902" s="16" t="s">
        <v>6287</v>
      </c>
      <c r="C4902" s="16" t="s">
        <v>3163</v>
      </c>
      <c r="D4902" s="16" t="s">
        <v>55</v>
      </c>
      <c r="E4902" s="16" t="n">
        <v>1</v>
      </c>
      <c r="F4902" s="16" t="n">
        <v>1964</v>
      </c>
      <c r="G4902" s="16" t="n">
        <v>0</v>
      </c>
      <c r="H4902" s="16" t="s">
        <v>655</v>
      </c>
      <c r="I4902" s="16" t="s">
        <v>60</v>
      </c>
      <c r="J4902" s="16" t="n">
        <v>3</v>
      </c>
      <c r="K4902" s="16" t="n">
        <v>3</v>
      </c>
      <c r="L4902" s="16" t="s">
        <v>57</v>
      </c>
      <c r="M4902" s="16" t="str">
        <f aca="false">IF(COUNTIF($A$2:A4902,A4902)&gt;1,"DUPLICATE","")</f>
        <v/>
      </c>
    </row>
    <row r="4903" customFormat="false" ht="15" hidden="false" customHeight="false" outlineLevel="0" collapsed="false">
      <c r="A4903" s="16" t="s">
        <v>6302</v>
      </c>
      <c r="B4903" s="16" t="s">
        <v>6287</v>
      </c>
      <c r="C4903" s="16" t="s">
        <v>823</v>
      </c>
      <c r="D4903" s="16" t="s">
        <v>396</v>
      </c>
      <c r="E4903" s="16" t="n">
        <v>3</v>
      </c>
      <c r="F4903" s="16" t="n">
        <v>5477</v>
      </c>
      <c r="G4903" s="16" t="n">
        <v>0.1</v>
      </c>
      <c r="H4903" s="16" t="s">
        <v>112</v>
      </c>
      <c r="I4903" s="16" t="s">
        <v>100</v>
      </c>
      <c r="J4903" s="16" t="n">
        <v>3</v>
      </c>
      <c r="K4903" s="16" t="n">
        <v>4</v>
      </c>
      <c r="L4903" s="16" t="s">
        <v>41</v>
      </c>
      <c r="M4903" s="16" t="str">
        <f aca="false">IF(COUNTIF($A$2:A4903,A4903)&gt;1,"DUPLICATE","")</f>
        <v/>
      </c>
    </row>
    <row r="4904" customFormat="false" ht="15" hidden="false" customHeight="false" outlineLevel="0" collapsed="false">
      <c r="A4904" s="16" t="s">
        <v>6303</v>
      </c>
      <c r="B4904" s="16" t="s">
        <v>6287</v>
      </c>
      <c r="C4904" s="16" t="s">
        <v>2012</v>
      </c>
      <c r="D4904" s="16" t="s">
        <v>74</v>
      </c>
      <c r="E4904" s="16" t="n">
        <v>3</v>
      </c>
      <c r="F4904" s="16" t="n">
        <v>18491</v>
      </c>
      <c r="G4904" s="16" t="n">
        <v>0.15</v>
      </c>
      <c r="H4904" s="16" t="s">
        <v>39</v>
      </c>
      <c r="I4904" s="16" t="s">
        <v>60</v>
      </c>
      <c r="J4904" s="16" t="n">
        <v>4</v>
      </c>
      <c r="K4904" s="16" t="n">
        <v>4</v>
      </c>
      <c r="L4904" s="16" t="s">
        <v>41</v>
      </c>
      <c r="M4904" s="16" t="str">
        <f aca="false">IF(COUNTIF($A$2:A4904,A4904)&gt;1,"DUPLICATE","")</f>
        <v/>
      </c>
    </row>
    <row r="4905" customFormat="false" ht="15" hidden="false" customHeight="false" outlineLevel="0" collapsed="false">
      <c r="A4905" s="16" t="s">
        <v>6304</v>
      </c>
      <c r="B4905" s="16" t="s">
        <v>6287</v>
      </c>
      <c r="C4905" s="16" t="s">
        <v>4196</v>
      </c>
      <c r="D4905" s="16" t="s">
        <v>99</v>
      </c>
      <c r="E4905" s="16" t="n">
        <v>1</v>
      </c>
      <c r="F4905" s="16" t="n">
        <v>690</v>
      </c>
      <c r="G4905" s="16" t="n">
        <v>0.15</v>
      </c>
      <c r="H4905" s="16" t="s">
        <v>67</v>
      </c>
      <c r="I4905" s="16" t="s">
        <v>40</v>
      </c>
      <c r="J4905" s="16" t="n">
        <v>3</v>
      </c>
      <c r="K4905" s="16" t="n">
        <v>5</v>
      </c>
      <c r="L4905" s="16" t="s">
        <v>41</v>
      </c>
      <c r="M4905" s="16" t="str">
        <f aca="false">IF(COUNTIF($A$2:A4905,A4905)&gt;1,"DUPLICATE","")</f>
        <v/>
      </c>
    </row>
    <row r="4906" customFormat="false" ht="15" hidden="false" customHeight="false" outlineLevel="0" collapsed="false">
      <c r="A4906" s="16" t="s">
        <v>6305</v>
      </c>
      <c r="B4906" s="16" t="s">
        <v>6287</v>
      </c>
      <c r="C4906" s="16" t="s">
        <v>1391</v>
      </c>
      <c r="D4906" s="16" t="s">
        <v>38</v>
      </c>
      <c r="E4906" s="16" t="n">
        <v>1</v>
      </c>
      <c r="F4906" s="16" t="n">
        <v>340</v>
      </c>
      <c r="G4906" s="16" t="n">
        <v>0.15</v>
      </c>
      <c r="H4906" s="16" t="s">
        <v>67</v>
      </c>
      <c r="I4906" s="16" t="s">
        <v>47</v>
      </c>
      <c r="J4906" s="16" t="n">
        <v>2</v>
      </c>
      <c r="K4906" s="16" t="n">
        <v>4</v>
      </c>
      <c r="L4906" s="16" t="s">
        <v>41</v>
      </c>
      <c r="M4906" s="16" t="str">
        <f aca="false">IF(COUNTIF($A$2:A4906,A4906)&gt;1,"DUPLICATE","")</f>
        <v/>
      </c>
    </row>
    <row r="4907" customFormat="false" ht="15" hidden="false" customHeight="false" outlineLevel="0" collapsed="false">
      <c r="A4907" s="16" t="s">
        <v>6306</v>
      </c>
      <c r="B4907" s="16" t="s">
        <v>6287</v>
      </c>
      <c r="C4907" s="16" t="s">
        <v>2375</v>
      </c>
      <c r="D4907" s="16" t="s">
        <v>211</v>
      </c>
      <c r="E4907" s="16" t="n">
        <v>2</v>
      </c>
      <c r="F4907" s="16" t="n">
        <v>1309</v>
      </c>
      <c r="G4907" s="16" t="n">
        <v>0.05</v>
      </c>
      <c r="H4907" s="16" t="s">
        <v>39</v>
      </c>
      <c r="I4907" s="16" t="s">
        <v>60</v>
      </c>
      <c r="J4907" s="16" t="n">
        <v>2</v>
      </c>
      <c r="K4907" s="16" t="n">
        <v>4</v>
      </c>
      <c r="L4907" s="16" t="s">
        <v>41</v>
      </c>
      <c r="M4907" s="16" t="str">
        <f aca="false">IF(COUNTIF($A$2:A4907,A4907)&gt;1,"DUPLICATE","")</f>
        <v/>
      </c>
    </row>
    <row r="4908" customFormat="false" ht="15" hidden="false" customHeight="false" outlineLevel="0" collapsed="false">
      <c r="A4908" s="16" t="s">
        <v>6307</v>
      </c>
      <c r="B4908" s="16" t="s">
        <v>6308</v>
      </c>
      <c r="C4908" s="16" t="s">
        <v>678</v>
      </c>
      <c r="D4908" s="16" t="s">
        <v>108</v>
      </c>
      <c r="E4908" s="16" t="n">
        <v>3</v>
      </c>
      <c r="F4908" s="16" t="n">
        <v>3450</v>
      </c>
      <c r="G4908" s="16" t="n">
        <v>0.15</v>
      </c>
      <c r="H4908" s="16" t="s">
        <v>81</v>
      </c>
      <c r="I4908" s="16" t="s">
        <v>100</v>
      </c>
      <c r="J4908" s="16" t="n">
        <v>4</v>
      </c>
      <c r="K4908" s="16" t="n">
        <v>4</v>
      </c>
      <c r="L4908" s="16" t="s">
        <v>41</v>
      </c>
      <c r="M4908" s="16" t="str">
        <f aca="false">IF(COUNTIF($A$2:A4908,A4908)&gt;1,"DUPLICATE","")</f>
        <v/>
      </c>
    </row>
    <row r="4909" customFormat="false" ht="15" hidden="false" customHeight="false" outlineLevel="0" collapsed="false">
      <c r="A4909" s="16" t="s">
        <v>6309</v>
      </c>
      <c r="B4909" s="16" t="s">
        <v>6308</v>
      </c>
      <c r="C4909" s="16" t="s">
        <v>2192</v>
      </c>
      <c r="D4909" s="16" t="s">
        <v>229</v>
      </c>
      <c r="E4909" s="16" t="n">
        <v>2</v>
      </c>
      <c r="F4909" s="16" t="n">
        <v>433</v>
      </c>
      <c r="G4909" s="16" t="n">
        <v>0.3</v>
      </c>
      <c r="H4909" s="16" t="s">
        <v>112</v>
      </c>
      <c r="I4909" s="16" t="s">
        <v>40</v>
      </c>
      <c r="J4909" s="16" t="n">
        <v>3</v>
      </c>
      <c r="K4909" s="16" t="n">
        <v>4</v>
      </c>
      <c r="L4909" s="16" t="s">
        <v>41</v>
      </c>
      <c r="M4909" s="16" t="str">
        <f aca="false">IF(COUNTIF($A$2:A4909,A4909)&gt;1,"DUPLICATE","")</f>
        <v/>
      </c>
    </row>
    <row r="4910" customFormat="false" ht="15" hidden="false" customHeight="false" outlineLevel="0" collapsed="false">
      <c r="A4910" s="16" t="s">
        <v>6310</v>
      </c>
      <c r="B4910" s="16" t="s">
        <v>6308</v>
      </c>
      <c r="C4910" s="16" t="s">
        <v>1462</v>
      </c>
      <c r="D4910" s="16" t="s">
        <v>157</v>
      </c>
      <c r="E4910" s="16" t="n">
        <v>3</v>
      </c>
      <c r="F4910" s="16" t="n">
        <v>1142</v>
      </c>
      <c r="G4910" s="16" t="n">
        <v>0.2</v>
      </c>
      <c r="H4910" s="16" t="s">
        <v>208</v>
      </c>
      <c r="I4910" s="16" t="s">
        <v>71</v>
      </c>
      <c r="J4910" s="16" t="n">
        <v>4</v>
      </c>
      <c r="K4910" s="16" t="n">
        <v>4</v>
      </c>
      <c r="L4910" s="16" t="s">
        <v>41</v>
      </c>
      <c r="M4910" s="16" t="str">
        <f aca="false">IF(COUNTIF($A$2:A4910,A4910)&gt;1,"DUPLICATE","")</f>
        <v/>
      </c>
    </row>
    <row r="4911" customFormat="false" ht="15" hidden="false" customHeight="false" outlineLevel="0" collapsed="false">
      <c r="A4911" s="16" t="s">
        <v>6311</v>
      </c>
      <c r="B4911" s="16" t="s">
        <v>6308</v>
      </c>
      <c r="C4911" s="16" t="s">
        <v>200</v>
      </c>
      <c r="D4911" s="16" t="s">
        <v>105</v>
      </c>
      <c r="E4911" s="16" t="n">
        <v>2</v>
      </c>
      <c r="F4911" s="16" t="n">
        <v>414</v>
      </c>
      <c r="G4911" s="16" t="n">
        <v>0.15</v>
      </c>
      <c r="H4911" s="16" t="s">
        <v>120</v>
      </c>
      <c r="I4911" s="16" t="s">
        <v>100</v>
      </c>
      <c r="J4911" s="16" t="n">
        <v>3</v>
      </c>
      <c r="K4911" s="16" t="n">
        <v>5</v>
      </c>
      <c r="L4911" s="16" t="s">
        <v>41</v>
      </c>
      <c r="M4911" s="16" t="str">
        <f aca="false">IF(COUNTIF($A$2:A4911,A4911)&gt;1,"DUPLICATE","")</f>
        <v/>
      </c>
    </row>
    <row r="4912" customFormat="false" ht="15" hidden="false" customHeight="false" outlineLevel="0" collapsed="false">
      <c r="A4912" s="16" t="s">
        <v>6312</v>
      </c>
      <c r="B4912" s="16" t="s">
        <v>6308</v>
      </c>
      <c r="C4912" s="16" t="s">
        <v>98</v>
      </c>
      <c r="D4912" s="16" t="s">
        <v>63</v>
      </c>
      <c r="E4912" s="16" t="n">
        <v>1</v>
      </c>
      <c r="F4912" s="16" t="n">
        <v>1560</v>
      </c>
      <c r="G4912" s="16" t="n">
        <v>0</v>
      </c>
      <c r="H4912" s="16" t="s">
        <v>56</v>
      </c>
      <c r="I4912" s="16" t="s">
        <v>60</v>
      </c>
      <c r="J4912" s="16" t="n">
        <v>8</v>
      </c>
      <c r="K4912" s="16" t="n">
        <v>4</v>
      </c>
      <c r="L4912" s="16" t="s">
        <v>41</v>
      </c>
      <c r="M4912" s="16" t="str">
        <f aca="false">IF(COUNTIF($A$2:A4912,A4912)&gt;1,"DUPLICATE","")</f>
        <v/>
      </c>
    </row>
    <row r="4913" customFormat="false" ht="15" hidden="false" customHeight="false" outlineLevel="0" collapsed="false">
      <c r="A4913" s="16" t="s">
        <v>6313</v>
      </c>
      <c r="B4913" s="16" t="s">
        <v>6308</v>
      </c>
      <c r="C4913" s="16" t="s">
        <v>915</v>
      </c>
      <c r="D4913" s="16" t="s">
        <v>119</v>
      </c>
      <c r="E4913" s="16" t="n">
        <v>2</v>
      </c>
      <c r="F4913" s="16" t="n">
        <v>237</v>
      </c>
      <c r="G4913" s="16" t="n">
        <v>0.3</v>
      </c>
      <c r="H4913" s="16" t="s">
        <v>161</v>
      </c>
      <c r="I4913" s="16" t="s">
        <v>47</v>
      </c>
      <c r="J4913" s="16" t="n">
        <v>2</v>
      </c>
      <c r="K4913" s="16" t="n">
        <v>5</v>
      </c>
      <c r="L4913" s="16" t="s">
        <v>41</v>
      </c>
      <c r="M4913" s="16" t="str">
        <f aca="false">IF(COUNTIF($A$2:A4913,A4913)&gt;1,"DUPLICATE","")</f>
        <v/>
      </c>
    </row>
    <row r="4914" customFormat="false" ht="15" hidden="false" customHeight="false" outlineLevel="0" collapsed="false">
      <c r="A4914" s="16" t="s">
        <v>6314</v>
      </c>
      <c r="B4914" s="16" t="s">
        <v>6308</v>
      </c>
      <c r="C4914" s="16" t="s">
        <v>877</v>
      </c>
      <c r="D4914" s="16" t="s">
        <v>66</v>
      </c>
      <c r="E4914" s="16" t="n">
        <v>3</v>
      </c>
      <c r="F4914" s="16" t="n">
        <v>15256</v>
      </c>
      <c r="G4914" s="16" t="n">
        <v>0.1</v>
      </c>
      <c r="H4914" s="16" t="s">
        <v>39</v>
      </c>
      <c r="I4914" s="16" t="s">
        <v>47</v>
      </c>
      <c r="J4914" s="16" t="n">
        <v>3</v>
      </c>
      <c r="K4914" s="16" t="n">
        <v>4</v>
      </c>
      <c r="L4914" s="16" t="s">
        <v>41</v>
      </c>
      <c r="M4914" s="16" t="str">
        <f aca="false">IF(COUNTIF($A$2:A4914,A4914)&gt;1,"DUPLICATE","")</f>
        <v/>
      </c>
    </row>
    <row r="4915" customFormat="false" ht="15" hidden="false" customHeight="false" outlineLevel="0" collapsed="false">
      <c r="A4915" s="16" t="s">
        <v>6315</v>
      </c>
      <c r="B4915" s="16" t="s">
        <v>6308</v>
      </c>
      <c r="C4915" s="16" t="s">
        <v>1629</v>
      </c>
      <c r="D4915" s="16" t="s">
        <v>225</v>
      </c>
      <c r="E4915" s="16" t="n">
        <v>2</v>
      </c>
      <c r="F4915" s="16" t="n">
        <v>408</v>
      </c>
      <c r="G4915" s="16" t="n">
        <v>0.15</v>
      </c>
      <c r="H4915" s="16" t="s">
        <v>67</v>
      </c>
      <c r="I4915" s="16" t="s">
        <v>60</v>
      </c>
      <c r="J4915" s="16" t="n">
        <v>4</v>
      </c>
      <c r="K4915" s="16" t="n">
        <v>2</v>
      </c>
      <c r="L4915" s="16" t="s">
        <v>57</v>
      </c>
      <c r="M4915" s="16" t="str">
        <f aca="false">IF(COUNTIF($A$2:A4915,A4915)&gt;1,"DUPLICATE","")</f>
        <v/>
      </c>
    </row>
    <row r="4916" customFormat="false" ht="15" hidden="false" customHeight="false" outlineLevel="0" collapsed="false">
      <c r="A4916" s="16" t="s">
        <v>6316</v>
      </c>
      <c r="B4916" s="16" t="s">
        <v>6308</v>
      </c>
      <c r="C4916" s="16" t="s">
        <v>1137</v>
      </c>
      <c r="D4916" s="16" t="s">
        <v>126</v>
      </c>
      <c r="E4916" s="16" t="n">
        <v>2</v>
      </c>
      <c r="F4916" s="16" t="n">
        <v>400</v>
      </c>
      <c r="G4916" s="16" t="n">
        <v>0.05</v>
      </c>
      <c r="H4916" s="16" t="s">
        <v>241</v>
      </c>
      <c r="I4916" s="16" t="s">
        <v>47</v>
      </c>
      <c r="J4916" s="16" t="n">
        <v>3</v>
      </c>
      <c r="K4916" s="16"/>
      <c r="L4916" s="16" t="s">
        <v>41</v>
      </c>
      <c r="M4916" s="16" t="str">
        <f aca="false">IF(COUNTIF($A$2:A4916,A4916)&gt;1,"DUPLICATE","")</f>
        <v/>
      </c>
    </row>
    <row r="4917" customFormat="false" ht="15" hidden="false" customHeight="false" outlineLevel="0" collapsed="false">
      <c r="A4917" s="16" t="s">
        <v>6317</v>
      </c>
      <c r="B4917" s="16" t="s">
        <v>6308</v>
      </c>
      <c r="C4917" s="16" t="s">
        <v>305</v>
      </c>
      <c r="D4917" s="16" t="s">
        <v>179</v>
      </c>
      <c r="E4917" s="16" t="n">
        <v>1</v>
      </c>
      <c r="F4917" s="16" t="n">
        <v>2549</v>
      </c>
      <c r="G4917" s="16" t="n">
        <v>0</v>
      </c>
      <c r="H4917" s="16" t="s">
        <v>483</v>
      </c>
      <c r="I4917" s="16" t="s">
        <v>60</v>
      </c>
      <c r="J4917" s="16" t="n">
        <v>4</v>
      </c>
      <c r="K4917" s="16" t="n">
        <v>3</v>
      </c>
      <c r="L4917" s="16" t="s">
        <v>41</v>
      </c>
      <c r="M4917" s="16" t="str">
        <f aca="false">IF(COUNTIF($A$2:A4917,A4917)&gt;1,"DUPLICATE","")</f>
        <v/>
      </c>
    </row>
    <row r="4918" customFormat="false" ht="15" hidden="false" customHeight="false" outlineLevel="0" collapsed="false">
      <c r="A4918" s="16" t="s">
        <v>6318</v>
      </c>
      <c r="B4918" s="16" t="s">
        <v>6308</v>
      </c>
      <c r="C4918" s="16" t="s">
        <v>774</v>
      </c>
      <c r="D4918" s="16" t="s">
        <v>211</v>
      </c>
      <c r="E4918" s="16" t="n">
        <v>2</v>
      </c>
      <c r="F4918" s="16" t="n">
        <v>1283</v>
      </c>
      <c r="G4918" s="16" t="n">
        <v>0.2</v>
      </c>
      <c r="H4918" s="16" t="s">
        <v>208</v>
      </c>
      <c r="I4918" s="16" t="s">
        <v>71</v>
      </c>
      <c r="J4918" s="16" t="n">
        <v>6</v>
      </c>
      <c r="K4918" s="16" t="n">
        <v>2</v>
      </c>
      <c r="L4918" s="16" t="s">
        <v>57</v>
      </c>
      <c r="M4918" s="16" t="str">
        <f aca="false">IF(COUNTIF($A$2:A4918,A4918)&gt;1,"DUPLICATE","")</f>
        <v/>
      </c>
    </row>
    <row r="4919" customFormat="false" ht="15" hidden="false" customHeight="false" outlineLevel="0" collapsed="false">
      <c r="A4919" s="16" t="s">
        <v>6319</v>
      </c>
      <c r="B4919" s="16" t="s">
        <v>6308</v>
      </c>
      <c r="C4919" s="16" t="s">
        <v>568</v>
      </c>
      <c r="D4919" s="16" t="s">
        <v>115</v>
      </c>
      <c r="E4919" s="16" t="n">
        <v>2</v>
      </c>
      <c r="F4919" s="16" t="n">
        <v>301</v>
      </c>
      <c r="G4919" s="16" t="n">
        <v>0.1</v>
      </c>
      <c r="H4919" s="16" t="s">
        <v>130</v>
      </c>
      <c r="I4919" s="16" t="s">
        <v>60</v>
      </c>
      <c r="J4919" s="16" t="n">
        <v>5</v>
      </c>
      <c r="K4919" s="16" t="n">
        <v>3</v>
      </c>
      <c r="L4919" s="16" t="s">
        <v>57</v>
      </c>
      <c r="M4919" s="16" t="str">
        <f aca="false">IF(COUNTIF($A$2:A4919,A4919)&gt;1,"DUPLICATE","")</f>
        <v/>
      </c>
    </row>
    <row r="4920" customFormat="false" ht="15" hidden="false" customHeight="false" outlineLevel="0" collapsed="false">
      <c r="A4920" s="16" t="s">
        <v>6320</v>
      </c>
      <c r="B4920" s="16" t="s">
        <v>6308</v>
      </c>
      <c r="C4920" s="16" t="s">
        <v>813</v>
      </c>
      <c r="D4920" s="16" t="s">
        <v>222</v>
      </c>
      <c r="E4920" s="16" t="n">
        <v>2</v>
      </c>
      <c r="F4920" s="16" t="n">
        <v>1928</v>
      </c>
      <c r="G4920" s="16" t="n">
        <v>0.15</v>
      </c>
      <c r="H4920" s="16" t="s">
        <v>208</v>
      </c>
      <c r="I4920" s="16" t="s">
        <v>47</v>
      </c>
      <c r="J4920" s="16" t="n">
        <v>5</v>
      </c>
      <c r="K4920" s="16" t="n">
        <v>4</v>
      </c>
      <c r="L4920" s="16" t="s">
        <v>41</v>
      </c>
      <c r="M4920" s="16" t="str">
        <f aca="false">IF(COUNTIF($A$2:A4920,A4920)&gt;1,"DUPLICATE","")</f>
        <v/>
      </c>
    </row>
    <row r="4921" customFormat="false" ht="15" hidden="false" customHeight="false" outlineLevel="0" collapsed="false">
      <c r="A4921" s="16" t="s">
        <v>6321</v>
      </c>
      <c r="B4921" s="16" t="s">
        <v>6308</v>
      </c>
      <c r="C4921" s="16" t="s">
        <v>3097</v>
      </c>
      <c r="D4921" s="16" t="s">
        <v>63</v>
      </c>
      <c r="E4921" s="16" t="n">
        <v>2</v>
      </c>
      <c r="F4921" s="16" t="n">
        <v>1455</v>
      </c>
      <c r="G4921" s="16" t="n">
        <v>0.05</v>
      </c>
      <c r="H4921" s="16" t="s">
        <v>56</v>
      </c>
      <c r="I4921" s="16" t="s">
        <v>60</v>
      </c>
      <c r="J4921" s="16" t="n">
        <v>5</v>
      </c>
      <c r="K4921" s="16" t="n">
        <v>2</v>
      </c>
      <c r="L4921" s="16" t="s">
        <v>41</v>
      </c>
      <c r="M4921" s="16" t="str">
        <f aca="false">IF(COUNTIF($A$2:A4921,A4921)&gt;1,"DUPLICATE","")</f>
        <v/>
      </c>
    </row>
    <row r="4922" customFormat="false" ht="15" hidden="false" customHeight="false" outlineLevel="0" collapsed="false">
      <c r="A4922" s="16" t="s">
        <v>6322</v>
      </c>
      <c r="B4922" s="16" t="s">
        <v>6308</v>
      </c>
      <c r="C4922" s="16" t="s">
        <v>1796</v>
      </c>
      <c r="D4922" s="16" t="s">
        <v>225</v>
      </c>
      <c r="E4922" s="16" t="n">
        <v>6</v>
      </c>
      <c r="F4922" s="16" t="n">
        <v>410</v>
      </c>
      <c r="G4922" s="16" t="n">
        <v>0.3</v>
      </c>
      <c r="H4922" s="16" t="s">
        <v>112</v>
      </c>
      <c r="I4922" s="16" t="s">
        <v>71</v>
      </c>
      <c r="J4922" s="16" t="n">
        <v>2</v>
      </c>
      <c r="K4922" s="16" t="n">
        <v>5</v>
      </c>
      <c r="L4922" s="16" t="s">
        <v>41</v>
      </c>
      <c r="M4922" s="16" t="str">
        <f aca="false">IF(COUNTIF($A$2:A4922,A4922)&gt;1,"DUPLICATE","")</f>
        <v/>
      </c>
    </row>
    <row r="4923" customFormat="false" ht="15" hidden="false" customHeight="false" outlineLevel="0" collapsed="false">
      <c r="A4923" s="16" t="s">
        <v>6323</v>
      </c>
      <c r="B4923" s="16" t="s">
        <v>6308</v>
      </c>
      <c r="C4923" s="16" t="s">
        <v>1825</v>
      </c>
      <c r="D4923" s="16" t="s">
        <v>308</v>
      </c>
      <c r="E4923" s="16" t="n">
        <v>1</v>
      </c>
      <c r="F4923" s="16" t="n">
        <v>200</v>
      </c>
      <c r="G4923" s="16" t="n">
        <v>0.2</v>
      </c>
      <c r="H4923" s="16" t="s">
        <v>241</v>
      </c>
      <c r="I4923" s="16" t="s">
        <v>123</v>
      </c>
      <c r="J4923" s="16" t="n">
        <v>3</v>
      </c>
      <c r="K4923" s="16" t="n">
        <v>4</v>
      </c>
      <c r="L4923" s="16" t="s">
        <v>41</v>
      </c>
      <c r="M4923" s="16" t="str">
        <f aca="false">IF(COUNTIF($A$2:A4923,A4923)&gt;1,"DUPLICATE","")</f>
        <v/>
      </c>
    </row>
    <row r="4924" customFormat="false" ht="15" hidden="false" customHeight="false" outlineLevel="0" collapsed="false">
      <c r="A4924" s="16" t="s">
        <v>6324</v>
      </c>
      <c r="B4924" s="16" t="s">
        <v>6325</v>
      </c>
      <c r="C4924" s="16" t="s">
        <v>1070</v>
      </c>
      <c r="D4924" s="16" t="s">
        <v>219</v>
      </c>
      <c r="E4924" s="16" t="n">
        <v>3</v>
      </c>
      <c r="F4924" s="16" t="n">
        <v>1346</v>
      </c>
      <c r="G4924" s="16" t="n">
        <v>0.15</v>
      </c>
      <c r="H4924" s="16" t="s">
        <v>208</v>
      </c>
      <c r="I4924" s="16" t="s">
        <v>40</v>
      </c>
      <c r="J4924" s="16" t="n">
        <v>5</v>
      </c>
      <c r="K4924" s="16" t="n">
        <v>3</v>
      </c>
      <c r="L4924" s="16" t="s">
        <v>57</v>
      </c>
      <c r="M4924" s="16" t="str">
        <f aca="false">IF(COUNTIF($A$2:A4924,A4924)&gt;1,"DUPLICATE","")</f>
        <v/>
      </c>
    </row>
    <row r="4925" customFormat="false" ht="15" hidden="false" customHeight="false" outlineLevel="0" collapsed="false">
      <c r="A4925" s="16" t="s">
        <v>6326</v>
      </c>
      <c r="B4925" s="16" t="s">
        <v>6325</v>
      </c>
      <c r="C4925" s="16" t="s">
        <v>764</v>
      </c>
      <c r="D4925" s="16" t="s">
        <v>232</v>
      </c>
      <c r="E4925" s="16" t="n">
        <v>2</v>
      </c>
      <c r="F4925" s="16" t="n">
        <v>2001</v>
      </c>
      <c r="G4925" s="16" t="n">
        <v>0.05</v>
      </c>
      <c r="H4925" s="16" t="s">
        <v>130</v>
      </c>
      <c r="I4925" s="16" t="s">
        <v>60</v>
      </c>
      <c r="J4925" s="16" t="n">
        <v>4</v>
      </c>
      <c r="K4925" s="16" t="n">
        <v>4</v>
      </c>
      <c r="L4925" s="16" t="s">
        <v>41</v>
      </c>
      <c r="M4925" s="16" t="str">
        <f aca="false">IF(COUNTIF($A$2:A4925,A4925)&gt;1,"DUPLICATE","")</f>
        <v/>
      </c>
    </row>
    <row r="4926" customFormat="false" ht="15" hidden="false" customHeight="false" outlineLevel="0" collapsed="false">
      <c r="A4926" s="16" t="s">
        <v>6327</v>
      </c>
      <c r="B4926" s="16" t="s">
        <v>6325</v>
      </c>
      <c r="C4926" s="16" t="s">
        <v>2244</v>
      </c>
      <c r="D4926" s="16" t="s">
        <v>191</v>
      </c>
      <c r="E4926" s="16" t="n">
        <v>1</v>
      </c>
      <c r="F4926" s="16" t="n">
        <v>410</v>
      </c>
      <c r="G4926" s="16" t="n">
        <v>0</v>
      </c>
      <c r="H4926" s="16" t="s">
        <v>89</v>
      </c>
      <c r="I4926" s="16" t="s">
        <v>60</v>
      </c>
      <c r="J4926" s="16" t="n">
        <v>3</v>
      </c>
      <c r="K4926" s="16" t="n">
        <v>4</v>
      </c>
      <c r="L4926" s="16" t="s">
        <v>41</v>
      </c>
      <c r="M4926" s="16" t="str">
        <f aca="false">IF(COUNTIF($A$2:A4926,A4926)&gt;1,"DUPLICATE","")</f>
        <v/>
      </c>
    </row>
    <row r="4927" customFormat="false" ht="15" hidden="false" customHeight="false" outlineLevel="0" collapsed="false">
      <c r="A4927" s="16" t="s">
        <v>6328</v>
      </c>
      <c r="B4927" s="16" t="s">
        <v>6329</v>
      </c>
      <c r="C4927" s="16" t="s">
        <v>272</v>
      </c>
      <c r="D4927" s="16" t="s">
        <v>232</v>
      </c>
      <c r="E4927" s="16" t="n">
        <v>2</v>
      </c>
      <c r="F4927" s="16" t="n">
        <v>2062</v>
      </c>
      <c r="G4927" s="16" t="n">
        <v>0</v>
      </c>
      <c r="H4927" s="16" t="s">
        <v>1899</v>
      </c>
      <c r="I4927" s="16" t="s">
        <v>71</v>
      </c>
      <c r="J4927" s="16" t="n">
        <v>4</v>
      </c>
      <c r="K4927" s="16" t="n">
        <v>5</v>
      </c>
      <c r="L4927" s="16" t="s">
        <v>41</v>
      </c>
      <c r="M4927" s="16" t="str">
        <f aca="false">IF(COUNTIF($A$2:A4927,A4927)&gt;1,"DUPLICATE","")</f>
        <v/>
      </c>
    </row>
    <row r="4928" customFormat="false" ht="15" hidden="false" customHeight="false" outlineLevel="0" collapsed="false">
      <c r="A4928" s="16" t="s">
        <v>6330</v>
      </c>
      <c r="B4928" s="16" t="s">
        <v>6325</v>
      </c>
      <c r="C4928" s="16" t="s">
        <v>1776</v>
      </c>
      <c r="D4928" s="16" t="s">
        <v>211</v>
      </c>
      <c r="E4928" s="16" t="n">
        <v>1</v>
      </c>
      <c r="F4928" s="16" t="n">
        <v>1294</v>
      </c>
      <c r="G4928" s="16" t="n">
        <v>0</v>
      </c>
      <c r="H4928" s="16" t="s">
        <v>797</v>
      </c>
      <c r="I4928" s="16" t="s">
        <v>60</v>
      </c>
      <c r="J4928" s="16" t="n">
        <v>4</v>
      </c>
      <c r="K4928" s="16" t="n">
        <v>5</v>
      </c>
      <c r="L4928" s="16" t="s">
        <v>41</v>
      </c>
      <c r="M4928" s="16" t="str">
        <f aca="false">IF(COUNTIF($A$2:A4928,A4928)&gt;1,"DUPLICATE","")</f>
        <v/>
      </c>
    </row>
    <row r="4929" customFormat="false" ht="15" hidden="false" customHeight="false" outlineLevel="0" collapsed="false">
      <c r="A4929" s="16" t="s">
        <v>6331</v>
      </c>
      <c r="B4929" s="16" t="s">
        <v>6325</v>
      </c>
      <c r="C4929" s="16" t="s">
        <v>1418</v>
      </c>
      <c r="D4929" s="16" t="s">
        <v>211</v>
      </c>
      <c r="E4929" s="16" t="n">
        <v>1</v>
      </c>
      <c r="F4929" s="16" t="n">
        <v>1304</v>
      </c>
      <c r="G4929" s="16" t="n">
        <v>0</v>
      </c>
      <c r="H4929" s="16" t="s">
        <v>130</v>
      </c>
      <c r="I4929" s="16" t="s">
        <v>60</v>
      </c>
      <c r="J4929" s="16" t="n">
        <v>3</v>
      </c>
      <c r="K4929" s="16" t="n">
        <v>3</v>
      </c>
      <c r="L4929" s="16" t="s">
        <v>57</v>
      </c>
      <c r="M4929" s="16" t="str">
        <f aca="false">IF(COUNTIF($A$2:A4929,A4929)&gt;1,"DUPLICATE","")</f>
        <v/>
      </c>
    </row>
    <row r="4930" customFormat="false" ht="15" hidden="false" customHeight="false" outlineLevel="0" collapsed="false">
      <c r="A4930" s="16" t="s">
        <v>6332</v>
      </c>
      <c r="B4930" s="16" t="s">
        <v>6325</v>
      </c>
      <c r="C4930" s="16" t="s">
        <v>585</v>
      </c>
      <c r="D4930" s="16" t="s">
        <v>250</v>
      </c>
      <c r="E4930" s="16" t="n">
        <v>2</v>
      </c>
      <c r="F4930" s="16" t="n">
        <v>695</v>
      </c>
      <c r="G4930" s="16" t="n">
        <v>0.15</v>
      </c>
      <c r="H4930" s="16" t="s">
        <v>130</v>
      </c>
      <c r="I4930" s="16" t="s">
        <v>60</v>
      </c>
      <c r="J4930" s="16" t="n">
        <v>4</v>
      </c>
      <c r="K4930" s="16" t="n">
        <v>3</v>
      </c>
      <c r="L4930" s="16" t="s">
        <v>41</v>
      </c>
      <c r="M4930" s="16" t="str">
        <f aca="false">IF(COUNTIF($A$2:A4930,A4930)&gt;1,"DUPLICATE","")</f>
        <v/>
      </c>
    </row>
    <row r="4931" customFormat="false" ht="15" hidden="false" customHeight="false" outlineLevel="0" collapsed="false">
      <c r="A4931" s="16" t="s">
        <v>6333</v>
      </c>
      <c r="B4931" s="16" t="s">
        <v>6325</v>
      </c>
      <c r="C4931" s="16" t="s">
        <v>1135</v>
      </c>
      <c r="D4931" s="16" t="s">
        <v>45</v>
      </c>
      <c r="E4931" s="16" t="n">
        <v>1</v>
      </c>
      <c r="F4931" s="16" t="n">
        <v>291</v>
      </c>
      <c r="G4931" s="16" t="n">
        <v>0</v>
      </c>
      <c r="H4931" s="16" t="s">
        <v>81</v>
      </c>
      <c r="I4931" s="16" t="s">
        <v>60</v>
      </c>
      <c r="J4931" s="16" t="n">
        <v>2</v>
      </c>
      <c r="K4931" s="16" t="n">
        <v>4</v>
      </c>
      <c r="L4931" s="16" t="s">
        <v>41</v>
      </c>
      <c r="M4931" s="16" t="str">
        <f aca="false">IF(COUNTIF($A$2:A4931,A4931)&gt;1,"DUPLICATE","")</f>
        <v/>
      </c>
    </row>
    <row r="4932" customFormat="false" ht="15" hidden="false" customHeight="false" outlineLevel="0" collapsed="false">
      <c r="A4932" s="16" t="s">
        <v>6334</v>
      </c>
      <c r="B4932" s="16" t="s">
        <v>6325</v>
      </c>
      <c r="C4932" s="16" t="s">
        <v>296</v>
      </c>
      <c r="D4932" s="16" t="s">
        <v>66</v>
      </c>
      <c r="E4932" s="16" t="n">
        <v>1</v>
      </c>
      <c r="F4932" s="16" t="n">
        <v>15695</v>
      </c>
      <c r="G4932" s="16" t="n">
        <v>0</v>
      </c>
      <c r="H4932" s="16" t="s">
        <v>70</v>
      </c>
      <c r="I4932" s="16"/>
      <c r="J4932" s="16" t="n">
        <v>6</v>
      </c>
      <c r="K4932" s="16" t="n">
        <v>4</v>
      </c>
      <c r="L4932" s="16" t="s">
        <v>41</v>
      </c>
      <c r="M4932" s="16" t="str">
        <f aca="false">IF(COUNTIF($A$2:A4932,A4932)&gt;1,"DUPLICATE","")</f>
        <v/>
      </c>
    </row>
    <row r="4933" customFormat="false" ht="15" hidden="false" customHeight="false" outlineLevel="0" collapsed="false">
      <c r="A4933" s="16" t="s">
        <v>6335</v>
      </c>
      <c r="B4933" s="16" t="s">
        <v>6325</v>
      </c>
      <c r="C4933" s="16" t="s">
        <v>936</v>
      </c>
      <c r="D4933" s="16" t="s">
        <v>136</v>
      </c>
      <c r="E4933" s="16" t="n">
        <v>1</v>
      </c>
      <c r="F4933" s="16" t="n">
        <v>2104</v>
      </c>
      <c r="G4933" s="16" t="n">
        <v>0</v>
      </c>
      <c r="H4933" s="16" t="s">
        <v>130</v>
      </c>
      <c r="I4933" s="16" t="s">
        <v>71</v>
      </c>
      <c r="J4933" s="16" t="n">
        <v>2</v>
      </c>
      <c r="K4933" s="16" t="n">
        <v>3</v>
      </c>
      <c r="L4933" s="16" t="s">
        <v>57</v>
      </c>
      <c r="M4933" s="16" t="str">
        <f aca="false">IF(COUNTIF($A$2:A4933,A4933)&gt;1,"DUPLICATE","")</f>
        <v/>
      </c>
    </row>
    <row r="4934" customFormat="false" ht="15" hidden="false" customHeight="false" outlineLevel="0" collapsed="false">
      <c r="A4934" s="16" t="s">
        <v>6336</v>
      </c>
      <c r="B4934" s="16" t="s">
        <v>6325</v>
      </c>
      <c r="C4934" s="16" t="s">
        <v>742</v>
      </c>
      <c r="D4934" s="16" t="s">
        <v>88</v>
      </c>
      <c r="E4934" s="16" t="n">
        <v>2</v>
      </c>
      <c r="F4934" s="16" t="n">
        <v>2982</v>
      </c>
      <c r="G4934" s="16" t="n">
        <v>0.15</v>
      </c>
      <c r="H4934" s="16" t="s">
        <v>56</v>
      </c>
      <c r="I4934" s="16" t="s">
        <v>40</v>
      </c>
      <c r="J4934" s="16" t="n">
        <v>6</v>
      </c>
      <c r="K4934" s="16" t="n">
        <v>2</v>
      </c>
      <c r="L4934" s="16" t="s">
        <v>57</v>
      </c>
      <c r="M4934" s="16" t="str">
        <f aca="false">IF(COUNTIF($A$2:A4934,A4934)&gt;1,"DUPLICATE","")</f>
        <v/>
      </c>
    </row>
    <row r="4935" customFormat="false" ht="15" hidden="false" customHeight="false" outlineLevel="0" collapsed="false">
      <c r="A4935" s="16" t="s">
        <v>6337</v>
      </c>
      <c r="B4935" s="16" t="s">
        <v>6325</v>
      </c>
      <c r="C4935" s="16" t="s">
        <v>995</v>
      </c>
      <c r="D4935" s="16" t="s">
        <v>108</v>
      </c>
      <c r="E4935" s="16" t="n">
        <v>2</v>
      </c>
      <c r="F4935" s="16" t="n">
        <v>3402</v>
      </c>
      <c r="G4935" s="16" t="n">
        <v>0.3</v>
      </c>
      <c r="H4935" s="16" t="s">
        <v>67</v>
      </c>
      <c r="I4935" s="16" t="s">
        <v>71</v>
      </c>
      <c r="J4935" s="16" t="n">
        <v>3</v>
      </c>
      <c r="K4935" s="16"/>
      <c r="L4935" s="16" t="s">
        <v>41</v>
      </c>
      <c r="M4935" s="16" t="str">
        <f aca="false">IF(COUNTIF($A$2:A4935,A4935)&gt;1,"DUPLICATE","")</f>
        <v/>
      </c>
    </row>
    <row r="4936" customFormat="false" ht="15" hidden="false" customHeight="false" outlineLevel="0" collapsed="false">
      <c r="A4936" s="16" t="s">
        <v>6338</v>
      </c>
      <c r="B4936" s="16" t="s">
        <v>6325</v>
      </c>
      <c r="C4936" s="16" t="s">
        <v>1804</v>
      </c>
      <c r="D4936" s="16" t="s">
        <v>139</v>
      </c>
      <c r="E4936" s="16" t="n">
        <v>2</v>
      </c>
      <c r="F4936" s="16" t="n">
        <v>361</v>
      </c>
      <c r="G4936" s="16" t="n">
        <v>0.2</v>
      </c>
      <c r="H4936" s="16" t="s">
        <v>161</v>
      </c>
      <c r="I4936" s="16" t="s">
        <v>71</v>
      </c>
      <c r="J4936" s="16" t="n">
        <v>3</v>
      </c>
      <c r="K4936" s="16" t="n">
        <v>5</v>
      </c>
      <c r="L4936" s="16" t="s">
        <v>41</v>
      </c>
      <c r="M4936" s="16" t="str">
        <f aca="false">IF(COUNTIF($A$2:A4936,A4936)&gt;1,"DUPLICATE","")</f>
        <v/>
      </c>
    </row>
    <row r="4937" customFormat="false" ht="15" hidden="false" customHeight="false" outlineLevel="0" collapsed="false">
      <c r="A4937" s="16" t="s">
        <v>6339</v>
      </c>
      <c r="B4937" s="16" t="s">
        <v>6325</v>
      </c>
      <c r="C4937" s="16" t="s">
        <v>505</v>
      </c>
      <c r="D4937" s="16" t="s">
        <v>157</v>
      </c>
      <c r="E4937" s="16" t="n">
        <v>4</v>
      </c>
      <c r="F4937" s="16" t="n">
        <v>1070</v>
      </c>
      <c r="G4937" s="16" t="n">
        <v>0</v>
      </c>
      <c r="H4937" s="16" t="s">
        <v>1899</v>
      </c>
      <c r="I4937" s="16" t="s">
        <v>100</v>
      </c>
      <c r="J4937" s="16" t="n">
        <v>5</v>
      </c>
      <c r="K4937" s="16" t="n">
        <v>4</v>
      </c>
      <c r="L4937" s="16" t="s">
        <v>57</v>
      </c>
      <c r="M4937" s="16" t="str">
        <f aca="false">IF(COUNTIF($A$2:A4937,A4937)&gt;1,"DUPLICATE","")</f>
        <v/>
      </c>
    </row>
    <row r="4938" customFormat="false" ht="15" hidden="false" customHeight="false" outlineLevel="0" collapsed="false">
      <c r="A4938" s="16" t="s">
        <v>6340</v>
      </c>
      <c r="B4938" s="16" t="s">
        <v>6325</v>
      </c>
      <c r="C4938" s="16" t="s">
        <v>1014</v>
      </c>
      <c r="D4938" s="16" t="s">
        <v>211</v>
      </c>
      <c r="E4938" s="16" t="n">
        <v>1</v>
      </c>
      <c r="F4938" s="16" t="n">
        <v>1257</v>
      </c>
      <c r="G4938" s="16" t="n">
        <v>0.15</v>
      </c>
      <c r="H4938" s="16" t="s">
        <v>39</v>
      </c>
      <c r="I4938" s="16" t="s">
        <v>40</v>
      </c>
      <c r="J4938" s="16" t="n">
        <v>3</v>
      </c>
      <c r="K4938" s="16" t="n">
        <v>4</v>
      </c>
      <c r="L4938" s="16" t="s">
        <v>57</v>
      </c>
      <c r="M4938" s="16" t="str">
        <f aca="false">IF(COUNTIF($A$2:A4938,A4938)&gt;1,"DUPLICATE","")</f>
        <v/>
      </c>
    </row>
    <row r="4939" customFormat="false" ht="15" hidden="false" customHeight="false" outlineLevel="0" collapsed="false">
      <c r="A4939" s="16" t="s">
        <v>6341</v>
      </c>
      <c r="B4939" s="16" t="s">
        <v>6325</v>
      </c>
      <c r="C4939" s="16" t="s">
        <v>190</v>
      </c>
      <c r="D4939" s="16" t="s">
        <v>203</v>
      </c>
      <c r="E4939" s="16" t="n">
        <v>1</v>
      </c>
      <c r="F4939" s="16" t="n">
        <v>2503</v>
      </c>
      <c r="G4939" s="16" t="n">
        <v>0.1</v>
      </c>
      <c r="H4939" s="16" t="s">
        <v>130</v>
      </c>
      <c r="I4939" s="16" t="s">
        <v>60</v>
      </c>
      <c r="J4939" s="16" t="n">
        <v>6</v>
      </c>
      <c r="K4939" s="16" t="n">
        <v>3</v>
      </c>
      <c r="L4939" s="16" t="s">
        <v>41</v>
      </c>
      <c r="M4939" s="16" t="str">
        <f aca="false">IF(COUNTIF($A$2:A4939,A4939)&gt;1,"DUPLICATE","")</f>
        <v/>
      </c>
    </row>
    <row r="4940" customFormat="false" ht="15" hidden="false" customHeight="false" outlineLevel="0" collapsed="false">
      <c r="A4940" s="16" t="s">
        <v>6342</v>
      </c>
      <c r="B4940" s="16" t="s">
        <v>6325</v>
      </c>
      <c r="C4940" s="16" t="s">
        <v>613</v>
      </c>
      <c r="D4940" s="16" t="s">
        <v>146</v>
      </c>
      <c r="E4940" s="16" t="n">
        <v>1</v>
      </c>
      <c r="F4940" s="16" t="n">
        <v>450</v>
      </c>
      <c r="G4940" s="16"/>
      <c r="H4940" s="16" t="s">
        <v>503</v>
      </c>
      <c r="I4940" s="16" t="s">
        <v>60</v>
      </c>
      <c r="J4940" s="16" t="n">
        <v>5</v>
      </c>
      <c r="K4940" s="16" t="n">
        <v>4</v>
      </c>
      <c r="L4940" s="16" t="s">
        <v>57</v>
      </c>
      <c r="M4940" s="16" t="str">
        <f aca="false">IF(COUNTIF($A$2:A4940,A4940)&gt;1,"DUPLICATE","")</f>
        <v/>
      </c>
    </row>
    <row r="4941" customFormat="false" ht="15" hidden="false" customHeight="false" outlineLevel="0" collapsed="false">
      <c r="A4941" s="16" t="s">
        <v>6343</v>
      </c>
      <c r="B4941" s="16" t="s">
        <v>6325</v>
      </c>
      <c r="C4941" s="16" t="s">
        <v>59</v>
      </c>
      <c r="D4941" s="16" t="s">
        <v>211</v>
      </c>
      <c r="E4941" s="16" t="n">
        <v>2</v>
      </c>
      <c r="F4941" s="16" t="n">
        <v>1344</v>
      </c>
      <c r="G4941" s="16" t="n">
        <v>0.1</v>
      </c>
      <c r="H4941" s="16" t="s">
        <v>46</v>
      </c>
      <c r="I4941" s="16" t="s">
        <v>60</v>
      </c>
      <c r="J4941" s="16" t="n">
        <v>2</v>
      </c>
      <c r="K4941" s="16" t="n">
        <v>4</v>
      </c>
      <c r="L4941" s="16" t="s">
        <v>57</v>
      </c>
      <c r="M4941" s="16" t="str">
        <f aca="false">IF(COUNTIF($A$2:A4941,A4941)&gt;1,"DUPLICATE","")</f>
        <v/>
      </c>
    </row>
    <row r="4942" customFormat="false" ht="15" hidden="false" customHeight="false" outlineLevel="0" collapsed="false">
      <c r="A4942" s="16" t="s">
        <v>6344</v>
      </c>
      <c r="B4942" s="16" t="s">
        <v>6345</v>
      </c>
      <c r="C4942" s="16" t="s">
        <v>1441</v>
      </c>
      <c r="D4942" s="16" t="s">
        <v>440</v>
      </c>
      <c r="E4942" s="16" t="n">
        <v>2</v>
      </c>
      <c r="F4942" s="16" t="n">
        <v>1404</v>
      </c>
      <c r="G4942" s="16" t="n">
        <v>0.05</v>
      </c>
      <c r="H4942" s="16" t="s">
        <v>46</v>
      </c>
      <c r="I4942" s="16" t="s">
        <v>60</v>
      </c>
      <c r="J4942" s="16" t="n">
        <v>5</v>
      </c>
      <c r="K4942" s="16" t="n">
        <v>3</v>
      </c>
      <c r="L4942" s="16" t="s">
        <v>57</v>
      </c>
      <c r="M4942" s="16" t="str">
        <f aca="false">IF(COUNTIF($A$2:A4942,A4942)&gt;1,"DUPLICATE","")</f>
        <v/>
      </c>
    </row>
    <row r="4943" customFormat="false" ht="15" hidden="false" customHeight="false" outlineLevel="0" collapsed="false">
      <c r="A4943" s="16" t="s">
        <v>6346</v>
      </c>
      <c r="B4943" s="16" t="s">
        <v>6345</v>
      </c>
      <c r="C4943" s="16" t="s">
        <v>384</v>
      </c>
      <c r="D4943" s="16" t="s">
        <v>66</v>
      </c>
      <c r="E4943" s="16" t="n">
        <v>2</v>
      </c>
      <c r="F4943" s="16" t="n">
        <v>15227</v>
      </c>
      <c r="G4943" s="16" t="n">
        <v>0.15</v>
      </c>
      <c r="H4943" s="16" t="s">
        <v>130</v>
      </c>
      <c r="I4943" s="16" t="s">
        <v>40</v>
      </c>
      <c r="J4943" s="16" t="n">
        <v>4</v>
      </c>
      <c r="K4943" s="16" t="n">
        <v>4</v>
      </c>
      <c r="L4943" s="16" t="s">
        <v>41</v>
      </c>
      <c r="M4943" s="16" t="str">
        <f aca="false">IF(COUNTIF($A$2:A4943,A4943)&gt;1,"DUPLICATE","")</f>
        <v/>
      </c>
    </row>
    <row r="4944" customFormat="false" ht="15" hidden="false" customHeight="false" outlineLevel="0" collapsed="false">
      <c r="A4944" s="16" t="s">
        <v>6347</v>
      </c>
      <c r="B4944" s="16" t="s">
        <v>6345</v>
      </c>
      <c r="C4944" s="16" t="s">
        <v>303</v>
      </c>
      <c r="D4944" s="16" t="s">
        <v>660</v>
      </c>
      <c r="E4944" s="16" t="n">
        <v>4</v>
      </c>
      <c r="F4944" s="16" t="n">
        <v>1809</v>
      </c>
      <c r="G4944" s="16" t="n">
        <v>0.15</v>
      </c>
      <c r="H4944" s="16" t="s">
        <v>81</v>
      </c>
      <c r="I4944" s="16" t="s">
        <v>71</v>
      </c>
      <c r="J4944" s="16" t="n">
        <v>2</v>
      </c>
      <c r="K4944" s="16" t="n">
        <v>3</v>
      </c>
      <c r="L4944" s="16" t="s">
        <v>57</v>
      </c>
      <c r="M4944" s="16" t="str">
        <f aca="false">IF(COUNTIF($A$2:A4944,A4944)&gt;1,"DUPLICATE","")</f>
        <v/>
      </c>
    </row>
    <row r="4945" customFormat="false" ht="15" hidden="false" customHeight="false" outlineLevel="0" collapsed="false">
      <c r="A4945" s="16" t="s">
        <v>6348</v>
      </c>
      <c r="B4945" s="16" t="s">
        <v>6345</v>
      </c>
      <c r="C4945" s="16" t="s">
        <v>858</v>
      </c>
      <c r="D4945" s="16" t="s">
        <v>63</v>
      </c>
      <c r="E4945" s="16" t="n">
        <v>1</v>
      </c>
      <c r="F4945" s="16" t="n">
        <v>1555</v>
      </c>
      <c r="G4945" s="16" t="n">
        <v>0.05</v>
      </c>
      <c r="H4945" s="16" t="s">
        <v>67</v>
      </c>
      <c r="I4945" s="16" t="s">
        <v>60</v>
      </c>
      <c r="J4945" s="16" t="n">
        <v>7</v>
      </c>
      <c r="K4945" s="16"/>
      <c r="L4945" s="16" t="s">
        <v>41</v>
      </c>
      <c r="M4945" s="16" t="str">
        <f aca="false">IF(COUNTIF($A$2:A4945,A4945)&gt;1,"DUPLICATE","")</f>
        <v/>
      </c>
    </row>
    <row r="4946" customFormat="false" ht="15" hidden="false" customHeight="false" outlineLevel="0" collapsed="false">
      <c r="A4946" s="16" t="s">
        <v>6349</v>
      </c>
      <c r="B4946" s="16" t="s">
        <v>6345</v>
      </c>
      <c r="C4946" s="16" t="s">
        <v>587</v>
      </c>
      <c r="D4946" s="16" t="s">
        <v>63</v>
      </c>
      <c r="E4946" s="16" t="n">
        <v>1</v>
      </c>
      <c r="F4946" s="16" t="n">
        <v>1475</v>
      </c>
      <c r="G4946" s="16" t="n">
        <v>0.1</v>
      </c>
      <c r="H4946" s="16" t="s">
        <v>112</v>
      </c>
      <c r="I4946" s="16" t="s">
        <v>71</v>
      </c>
      <c r="J4946" s="16" t="n">
        <v>4</v>
      </c>
      <c r="K4946" s="16" t="n">
        <v>5</v>
      </c>
      <c r="L4946" s="16" t="s">
        <v>41</v>
      </c>
      <c r="M4946" s="16" t="str">
        <f aca="false">IF(COUNTIF($A$2:A4946,A4946)&gt;1,"DUPLICATE","")</f>
        <v/>
      </c>
    </row>
    <row r="4947" customFormat="false" ht="15" hidden="false" customHeight="false" outlineLevel="0" collapsed="false">
      <c r="A4947" s="16" t="s">
        <v>6350</v>
      </c>
      <c r="B4947" s="16" t="s">
        <v>6345</v>
      </c>
      <c r="C4947" s="16" t="s">
        <v>559</v>
      </c>
      <c r="D4947" s="16" t="s">
        <v>222</v>
      </c>
      <c r="E4947" s="16" t="n">
        <v>2</v>
      </c>
      <c r="F4947" s="16" t="n">
        <v>1825</v>
      </c>
      <c r="G4947" s="16" t="n">
        <v>0.15</v>
      </c>
      <c r="H4947" s="16" t="s">
        <v>46</v>
      </c>
      <c r="I4947" s="16" t="s">
        <v>60</v>
      </c>
      <c r="J4947" s="16" t="n">
        <v>4</v>
      </c>
      <c r="K4947" s="16" t="n">
        <v>4</v>
      </c>
      <c r="L4947" s="16" t="s">
        <v>41</v>
      </c>
      <c r="M4947" s="16" t="str">
        <f aca="false">IF(COUNTIF($A$2:A4947,A4947)&gt;1,"DUPLICATE","")</f>
        <v/>
      </c>
    </row>
    <row r="4948" customFormat="false" ht="15" hidden="false" customHeight="false" outlineLevel="0" collapsed="false">
      <c r="A4948" s="16" t="s">
        <v>6351</v>
      </c>
      <c r="B4948" s="16" t="s">
        <v>6345</v>
      </c>
      <c r="C4948" s="16" t="s">
        <v>1880</v>
      </c>
      <c r="D4948" s="16" t="s">
        <v>440</v>
      </c>
      <c r="E4948" s="16" t="n">
        <v>1</v>
      </c>
      <c r="F4948" s="16" t="n">
        <v>1340</v>
      </c>
      <c r="G4948" s="16" t="n">
        <v>0.2</v>
      </c>
      <c r="H4948" s="16" t="s">
        <v>52</v>
      </c>
      <c r="I4948" s="16" t="s">
        <v>60</v>
      </c>
      <c r="J4948" s="16" t="n">
        <v>5</v>
      </c>
      <c r="K4948" s="16" t="n">
        <v>4</v>
      </c>
      <c r="L4948" s="16" t="s">
        <v>41</v>
      </c>
      <c r="M4948" s="16" t="str">
        <f aca="false">IF(COUNTIF($A$2:A4948,A4948)&gt;1,"DUPLICATE","")</f>
        <v/>
      </c>
    </row>
    <row r="4949" customFormat="false" ht="15" hidden="false" customHeight="false" outlineLevel="0" collapsed="false">
      <c r="A4949" s="16" t="s">
        <v>6352</v>
      </c>
      <c r="B4949" s="16" t="s">
        <v>6345</v>
      </c>
      <c r="C4949" s="16" t="s">
        <v>83</v>
      </c>
      <c r="D4949" s="16" t="s">
        <v>173</v>
      </c>
      <c r="E4949" s="16" t="n">
        <v>1</v>
      </c>
      <c r="F4949" s="16" t="n">
        <v>1189</v>
      </c>
      <c r="G4949" s="16" t="n">
        <v>0</v>
      </c>
      <c r="H4949" s="16" t="s">
        <v>112</v>
      </c>
      <c r="I4949" s="16" t="s">
        <v>47</v>
      </c>
      <c r="J4949" s="16" t="n">
        <v>6</v>
      </c>
      <c r="K4949" s="16" t="n">
        <v>4</v>
      </c>
      <c r="L4949" s="16" t="s">
        <v>41</v>
      </c>
      <c r="M4949" s="16" t="str">
        <f aca="false">IF(COUNTIF($A$2:A4949,A4949)&gt;1,"DUPLICATE","")</f>
        <v/>
      </c>
    </row>
    <row r="4950" customFormat="false" ht="15" hidden="false" customHeight="false" outlineLevel="0" collapsed="false">
      <c r="A4950" s="16" t="s">
        <v>6353</v>
      </c>
      <c r="B4950" s="16" t="s">
        <v>6345</v>
      </c>
      <c r="C4950" s="16" t="s">
        <v>1880</v>
      </c>
      <c r="D4950" s="16" t="s">
        <v>136</v>
      </c>
      <c r="E4950" s="16" t="n">
        <v>1</v>
      </c>
      <c r="F4950" s="16" t="n">
        <v>2308</v>
      </c>
      <c r="G4950" s="16" t="n">
        <v>0.2</v>
      </c>
      <c r="H4950" s="16" t="s">
        <v>39</v>
      </c>
      <c r="I4950" s="16" t="s">
        <v>40</v>
      </c>
      <c r="J4950" s="16" t="n">
        <v>6</v>
      </c>
      <c r="K4950" s="16" t="n">
        <v>4</v>
      </c>
      <c r="L4950" s="16" t="s">
        <v>41</v>
      </c>
      <c r="M4950" s="16" t="str">
        <f aca="false">IF(COUNTIF($A$2:A4950,A4950)&gt;1,"DUPLICATE","")</f>
        <v/>
      </c>
    </row>
    <row r="4951" customFormat="false" ht="15" hidden="false" customHeight="false" outlineLevel="0" collapsed="false">
      <c r="A4951" s="16" t="s">
        <v>6354</v>
      </c>
      <c r="B4951" s="16" t="s">
        <v>6345</v>
      </c>
      <c r="C4951" s="16" t="s">
        <v>1384</v>
      </c>
      <c r="D4951" s="16" t="s">
        <v>129</v>
      </c>
      <c r="E4951" s="16" t="n">
        <v>1</v>
      </c>
      <c r="F4951" s="16" t="n">
        <v>586</v>
      </c>
      <c r="G4951" s="16" t="n">
        <v>0.2</v>
      </c>
      <c r="H4951" s="16" t="s">
        <v>130</v>
      </c>
      <c r="I4951" s="16" t="s">
        <v>60</v>
      </c>
      <c r="J4951" s="16" t="n">
        <v>4</v>
      </c>
      <c r="K4951" s="16" t="n">
        <v>4</v>
      </c>
      <c r="L4951" s="16" t="s">
        <v>41</v>
      </c>
      <c r="M4951" s="16" t="str">
        <f aca="false">IF(COUNTIF($A$2:A4951,A4951)&gt;1,"DUPLICATE","")</f>
        <v/>
      </c>
    </row>
    <row r="4952" customFormat="false" ht="15" hidden="false" customHeight="false" outlineLevel="0" collapsed="false">
      <c r="A4952" s="16" t="s">
        <v>6355</v>
      </c>
      <c r="B4952" s="16" t="s">
        <v>6345</v>
      </c>
      <c r="C4952" s="16" t="s">
        <v>2386</v>
      </c>
      <c r="D4952" s="16" t="s">
        <v>126</v>
      </c>
      <c r="E4952" s="16" t="n">
        <v>2</v>
      </c>
      <c r="F4952" s="16" t="n">
        <v>396</v>
      </c>
      <c r="G4952" s="16" t="n">
        <v>0.1</v>
      </c>
      <c r="H4952" s="16" t="s">
        <v>56</v>
      </c>
      <c r="I4952" s="16" t="s">
        <v>60</v>
      </c>
      <c r="J4952" s="16" t="n">
        <v>8</v>
      </c>
      <c r="K4952" s="16" t="n">
        <v>3</v>
      </c>
      <c r="L4952" s="16" t="s">
        <v>41</v>
      </c>
      <c r="M4952" s="16" t="str">
        <f aca="false">IF(COUNTIF($A$2:A4952,A4952)&gt;1,"DUPLICATE","")</f>
        <v/>
      </c>
    </row>
    <row r="4953" customFormat="false" ht="15" hidden="false" customHeight="false" outlineLevel="0" collapsed="false">
      <c r="A4953" s="16" t="s">
        <v>6356</v>
      </c>
      <c r="B4953" s="16" t="s">
        <v>6345</v>
      </c>
      <c r="C4953" s="16" t="s">
        <v>3515</v>
      </c>
      <c r="D4953" s="16" t="s">
        <v>222</v>
      </c>
      <c r="E4953" s="16" t="n">
        <v>2</v>
      </c>
      <c r="F4953" s="16" t="n">
        <v>1860</v>
      </c>
      <c r="G4953" s="16" t="n">
        <v>0.15</v>
      </c>
      <c r="H4953" s="16" t="s">
        <v>70</v>
      </c>
      <c r="I4953" s="16" t="s">
        <v>71</v>
      </c>
      <c r="J4953" s="16" t="n">
        <v>7</v>
      </c>
      <c r="K4953" s="16" t="n">
        <v>4</v>
      </c>
      <c r="L4953" s="16" t="s">
        <v>41</v>
      </c>
      <c r="M4953" s="16" t="str">
        <f aca="false">IF(COUNTIF($A$2:A4953,A4953)&gt;1,"DUPLICATE","")</f>
        <v/>
      </c>
    </row>
    <row r="4954" customFormat="false" ht="15" hidden="false" customHeight="false" outlineLevel="0" collapsed="false">
      <c r="A4954" s="16" t="s">
        <v>6357</v>
      </c>
      <c r="B4954" s="16" t="s">
        <v>6345</v>
      </c>
      <c r="C4954" s="16" t="s">
        <v>1194</v>
      </c>
      <c r="D4954" s="16" t="s">
        <v>660</v>
      </c>
      <c r="E4954" s="16" t="n">
        <v>2</v>
      </c>
      <c r="F4954" s="16" t="n">
        <v>1806</v>
      </c>
      <c r="G4954" s="16" t="n">
        <v>0.1</v>
      </c>
      <c r="H4954" s="16" t="s">
        <v>39</v>
      </c>
      <c r="I4954" s="16" t="s">
        <v>60</v>
      </c>
      <c r="J4954" s="16" t="n">
        <v>6</v>
      </c>
      <c r="K4954" s="16" t="n">
        <v>4</v>
      </c>
      <c r="L4954" s="16" t="s">
        <v>41</v>
      </c>
      <c r="M4954" s="16" t="str">
        <f aca="false">IF(COUNTIF($A$2:A4954,A4954)&gt;1,"DUPLICATE","")</f>
        <v/>
      </c>
    </row>
    <row r="4955" customFormat="false" ht="15" hidden="false" customHeight="false" outlineLevel="0" collapsed="false">
      <c r="A4955" s="16" t="s">
        <v>6358</v>
      </c>
      <c r="B4955" s="16" t="s">
        <v>6345</v>
      </c>
      <c r="C4955" s="16" t="s">
        <v>3046</v>
      </c>
      <c r="D4955" s="16" t="s">
        <v>341</v>
      </c>
      <c r="E4955" s="16" t="n">
        <v>2</v>
      </c>
      <c r="F4955" s="16" t="n">
        <v>1062</v>
      </c>
      <c r="G4955" s="16" t="n">
        <v>0.3</v>
      </c>
      <c r="H4955" s="16" t="s">
        <v>39</v>
      </c>
      <c r="I4955" s="16" t="s">
        <v>71</v>
      </c>
      <c r="J4955" s="16" t="n">
        <v>3</v>
      </c>
      <c r="K4955" s="16" t="n">
        <v>4</v>
      </c>
      <c r="L4955" s="16" t="s">
        <v>41</v>
      </c>
      <c r="M4955" s="16" t="str">
        <f aca="false">IF(COUNTIF($A$2:A4955,A4955)&gt;1,"DUPLICATE","")</f>
        <v/>
      </c>
    </row>
    <row r="4956" customFormat="false" ht="15" hidden="false" customHeight="false" outlineLevel="0" collapsed="false">
      <c r="A4956" s="16" t="s">
        <v>6359</v>
      </c>
      <c r="B4956" s="16" t="s">
        <v>6360</v>
      </c>
      <c r="C4956" s="16" t="s">
        <v>1318</v>
      </c>
      <c r="D4956" s="16" t="s">
        <v>222</v>
      </c>
      <c r="E4956" s="16" t="n">
        <v>2</v>
      </c>
      <c r="F4956" s="16" t="n">
        <v>1873</v>
      </c>
      <c r="G4956" s="16" t="n">
        <v>0.05</v>
      </c>
      <c r="H4956" s="16" t="s">
        <v>70</v>
      </c>
      <c r="I4956" s="16" t="s">
        <v>100</v>
      </c>
      <c r="J4956" s="16" t="n">
        <v>8</v>
      </c>
      <c r="K4956" s="16" t="n">
        <v>2</v>
      </c>
      <c r="L4956" s="16" t="s">
        <v>57</v>
      </c>
      <c r="M4956" s="16" t="str">
        <f aca="false">IF(COUNTIF($A$2:A4956,A4956)&gt;1,"DUPLICATE","")</f>
        <v/>
      </c>
    </row>
    <row r="4957" customFormat="false" ht="15" hidden="false" customHeight="false" outlineLevel="0" collapsed="false">
      <c r="A4957" s="16" t="s">
        <v>6361</v>
      </c>
      <c r="B4957" s="16" t="s">
        <v>6360</v>
      </c>
      <c r="C4957" s="16" t="s">
        <v>2016</v>
      </c>
      <c r="D4957" s="16" t="s">
        <v>225</v>
      </c>
      <c r="E4957" s="16" t="n">
        <v>2</v>
      </c>
      <c r="F4957" s="16" t="n">
        <v>385</v>
      </c>
      <c r="G4957" s="16" t="n">
        <v>0.05</v>
      </c>
      <c r="H4957" s="16" t="s">
        <v>70</v>
      </c>
      <c r="I4957" s="16" t="s">
        <v>100</v>
      </c>
      <c r="J4957" s="16" t="n">
        <v>5</v>
      </c>
      <c r="K4957" s="16" t="n">
        <v>2</v>
      </c>
      <c r="L4957" s="16" t="s">
        <v>57</v>
      </c>
      <c r="M4957" s="16" t="str">
        <f aca="false">IF(COUNTIF($A$2:A4957,A4957)&gt;1,"DUPLICATE","")</f>
        <v/>
      </c>
    </row>
    <row r="4958" customFormat="false" ht="15" hidden="false" customHeight="false" outlineLevel="0" collapsed="false">
      <c r="A4958" s="16" t="s">
        <v>6362</v>
      </c>
      <c r="B4958" s="16" t="s">
        <v>6360</v>
      </c>
      <c r="C4958" s="16" t="s">
        <v>619</v>
      </c>
      <c r="D4958" s="16" t="s">
        <v>341</v>
      </c>
      <c r="E4958" s="16" t="n">
        <v>1</v>
      </c>
      <c r="F4958" s="16" t="n">
        <v>1126</v>
      </c>
      <c r="G4958" s="16" t="n">
        <v>0.05</v>
      </c>
      <c r="H4958" s="16" t="s">
        <v>797</v>
      </c>
      <c r="I4958" s="16" t="s">
        <v>60</v>
      </c>
      <c r="J4958" s="16" t="n">
        <v>2</v>
      </c>
      <c r="K4958" s="16" t="n">
        <v>4</v>
      </c>
      <c r="L4958" s="16" t="s">
        <v>41</v>
      </c>
      <c r="M4958" s="16" t="str">
        <f aca="false">IF(COUNTIF($A$2:A4958,A4958)&gt;1,"DUPLICATE","")</f>
        <v/>
      </c>
    </row>
    <row r="4959" customFormat="false" ht="15" hidden="false" customHeight="false" outlineLevel="0" collapsed="false">
      <c r="A4959" s="16" t="s">
        <v>6363</v>
      </c>
      <c r="B4959" s="16" t="s">
        <v>6360</v>
      </c>
      <c r="C4959" s="16" t="s">
        <v>1044</v>
      </c>
      <c r="D4959" s="16" t="s">
        <v>74</v>
      </c>
      <c r="E4959" s="16" t="n">
        <v>1</v>
      </c>
      <c r="F4959" s="16" t="n">
        <v>19916</v>
      </c>
      <c r="G4959" s="16" t="n">
        <v>0.05</v>
      </c>
      <c r="H4959" s="16" t="s">
        <v>67</v>
      </c>
      <c r="I4959" s="16" t="s">
        <v>60</v>
      </c>
      <c r="J4959" s="16" t="n">
        <v>4</v>
      </c>
      <c r="K4959" s="16" t="n">
        <v>5</v>
      </c>
      <c r="L4959" s="16" t="s">
        <v>41</v>
      </c>
      <c r="M4959" s="16" t="str">
        <f aca="false">IF(COUNTIF($A$2:A4959,A4959)&gt;1,"DUPLICATE","")</f>
        <v/>
      </c>
    </row>
    <row r="4960" customFormat="false" ht="15" hidden="false" customHeight="false" outlineLevel="0" collapsed="false">
      <c r="A4960" s="16" t="s">
        <v>6364</v>
      </c>
      <c r="B4960" s="16" t="s">
        <v>6360</v>
      </c>
      <c r="C4960" s="16" t="s">
        <v>4376</v>
      </c>
      <c r="D4960" s="16" t="s">
        <v>393</v>
      </c>
      <c r="E4960" s="16" t="n">
        <v>1</v>
      </c>
      <c r="F4960" s="16" t="n">
        <v>506</v>
      </c>
      <c r="G4960" s="16" t="n">
        <v>0</v>
      </c>
      <c r="H4960" s="16" t="s">
        <v>130</v>
      </c>
      <c r="I4960" s="16" t="s">
        <v>71</v>
      </c>
      <c r="J4960" s="16" t="n">
        <v>3</v>
      </c>
      <c r="K4960" s="16" t="n">
        <v>4</v>
      </c>
      <c r="L4960" s="16" t="s">
        <v>41</v>
      </c>
      <c r="M4960" s="16" t="str">
        <f aca="false">IF(COUNTIF($A$2:A4960,A4960)&gt;1,"DUPLICATE","")</f>
        <v/>
      </c>
    </row>
    <row r="4961" customFormat="false" ht="15" hidden="false" customHeight="false" outlineLevel="0" collapsed="false">
      <c r="A4961" s="16" t="s">
        <v>6365</v>
      </c>
      <c r="B4961" s="16" t="s">
        <v>6360</v>
      </c>
      <c r="C4961" s="16" t="s">
        <v>1990</v>
      </c>
      <c r="D4961" s="16" t="s">
        <v>191</v>
      </c>
      <c r="E4961" s="16" t="n">
        <v>2</v>
      </c>
      <c r="F4961" s="16" t="n">
        <v>403</v>
      </c>
      <c r="G4961" s="16" t="n">
        <v>0.05</v>
      </c>
      <c r="H4961" s="16" t="s">
        <v>130</v>
      </c>
      <c r="I4961" s="16" t="s">
        <v>40</v>
      </c>
      <c r="J4961" s="16" t="n">
        <v>3</v>
      </c>
      <c r="K4961" s="16" t="n">
        <v>5</v>
      </c>
      <c r="L4961" s="16" t="s">
        <v>41</v>
      </c>
      <c r="M4961" s="16" t="str">
        <f aca="false">IF(COUNTIF($A$2:A4961,A4961)&gt;1,"DUPLICATE","")</f>
        <v/>
      </c>
    </row>
    <row r="4962" customFormat="false" ht="15" hidden="false" customHeight="false" outlineLevel="0" collapsed="false">
      <c r="A4962" s="16" t="s">
        <v>6366</v>
      </c>
      <c r="B4962" s="16" t="s">
        <v>6360</v>
      </c>
      <c r="C4962" s="16" t="s">
        <v>839</v>
      </c>
      <c r="D4962" s="16" t="s">
        <v>139</v>
      </c>
      <c r="E4962" s="16" t="n">
        <v>1</v>
      </c>
      <c r="F4962" s="16" t="n">
        <v>358</v>
      </c>
      <c r="G4962" s="16" t="n">
        <v>0.1</v>
      </c>
      <c r="H4962" s="16" t="s">
        <v>112</v>
      </c>
      <c r="I4962" s="16" t="s">
        <v>60</v>
      </c>
      <c r="J4962" s="16" t="n">
        <v>2</v>
      </c>
      <c r="K4962" s="16" t="n">
        <v>5</v>
      </c>
      <c r="L4962" s="16" t="s">
        <v>41</v>
      </c>
      <c r="M4962" s="16" t="str">
        <f aca="false">IF(COUNTIF($A$2:A4962,A4962)&gt;1,"DUPLICATE","")</f>
        <v/>
      </c>
    </row>
    <row r="4963" customFormat="false" ht="15" hidden="false" customHeight="false" outlineLevel="0" collapsed="false">
      <c r="A4963" s="16" t="s">
        <v>6367</v>
      </c>
      <c r="B4963" s="16" t="s">
        <v>6360</v>
      </c>
      <c r="C4963" s="16" t="s">
        <v>4626</v>
      </c>
      <c r="D4963" s="16" t="s">
        <v>105</v>
      </c>
      <c r="E4963" s="16" t="n">
        <v>1</v>
      </c>
      <c r="F4963" s="16" t="n">
        <v>413</v>
      </c>
      <c r="G4963" s="16" t="n">
        <v>0</v>
      </c>
      <c r="H4963" s="16" t="s">
        <v>56</v>
      </c>
      <c r="I4963" s="16" t="s">
        <v>71</v>
      </c>
      <c r="J4963" s="16" t="n">
        <v>5</v>
      </c>
      <c r="K4963" s="16" t="n">
        <v>5</v>
      </c>
      <c r="L4963" s="16" t="s">
        <v>41</v>
      </c>
      <c r="M4963" s="16" t="str">
        <f aca="false">IF(COUNTIF($A$2:A4963,A4963)&gt;1,"DUPLICATE","")</f>
        <v/>
      </c>
    </row>
    <row r="4964" customFormat="false" ht="15" hidden="false" customHeight="false" outlineLevel="0" collapsed="false">
      <c r="A4964" s="16" t="s">
        <v>6368</v>
      </c>
      <c r="B4964" s="16" t="s">
        <v>6360</v>
      </c>
      <c r="C4964" s="16" t="s">
        <v>94</v>
      </c>
      <c r="D4964" s="16" t="s">
        <v>51</v>
      </c>
      <c r="E4964" s="16" t="n">
        <v>3</v>
      </c>
      <c r="F4964" s="16" t="n">
        <v>2213</v>
      </c>
      <c r="G4964" s="16" t="n">
        <v>0</v>
      </c>
      <c r="H4964" s="16" t="s">
        <v>236</v>
      </c>
      <c r="I4964" s="16" t="s">
        <v>60</v>
      </c>
      <c r="J4964" s="16" t="n">
        <v>6</v>
      </c>
      <c r="K4964" s="16" t="n">
        <v>3</v>
      </c>
      <c r="L4964" s="16" t="s">
        <v>57</v>
      </c>
      <c r="M4964" s="16" t="str">
        <f aca="false">IF(COUNTIF($A$2:A4964,A4964)&gt;1,"DUPLICATE","")</f>
        <v/>
      </c>
    </row>
    <row r="4965" customFormat="false" ht="15" hidden="false" customHeight="false" outlineLevel="0" collapsed="false">
      <c r="A4965" s="16" t="s">
        <v>6369</v>
      </c>
      <c r="B4965" s="16" t="s">
        <v>6360</v>
      </c>
      <c r="C4965" s="16" t="s">
        <v>2708</v>
      </c>
      <c r="D4965" s="16" t="s">
        <v>146</v>
      </c>
      <c r="E4965" s="16" t="n">
        <v>2</v>
      </c>
      <c r="F4965" s="16" t="n">
        <v>461</v>
      </c>
      <c r="G4965" s="16" t="n">
        <v>0.1</v>
      </c>
      <c r="H4965" s="16" t="s">
        <v>130</v>
      </c>
      <c r="I4965" s="16" t="s">
        <v>40</v>
      </c>
      <c r="J4965" s="16" t="n">
        <v>2</v>
      </c>
      <c r="K4965" s="16" t="n">
        <v>4</v>
      </c>
      <c r="L4965" s="16" t="s">
        <v>41</v>
      </c>
      <c r="M4965" s="16" t="str">
        <f aca="false">IF(COUNTIF($A$2:A4965,A4965)&gt;1,"DUPLICATE","")</f>
        <v/>
      </c>
    </row>
    <row r="4966" customFormat="false" ht="15" hidden="false" customHeight="false" outlineLevel="0" collapsed="false">
      <c r="A4966" s="16" t="s">
        <v>6370</v>
      </c>
      <c r="B4966" s="16" t="s">
        <v>6360</v>
      </c>
      <c r="C4966" s="16" t="s">
        <v>1294</v>
      </c>
      <c r="D4966" s="16" t="s">
        <v>51</v>
      </c>
      <c r="E4966" s="16" t="n">
        <v>3</v>
      </c>
      <c r="F4966" s="16" t="n">
        <v>2259</v>
      </c>
      <c r="G4966" s="16" t="n">
        <v>0.2</v>
      </c>
      <c r="H4966" s="16" t="s">
        <v>67</v>
      </c>
      <c r="I4966" s="16" t="s">
        <v>60</v>
      </c>
      <c r="J4966" s="16" t="n">
        <v>3</v>
      </c>
      <c r="K4966" s="16" t="n">
        <v>2</v>
      </c>
      <c r="L4966" s="16" t="s">
        <v>57</v>
      </c>
      <c r="M4966" s="16" t="str">
        <f aca="false">IF(COUNTIF($A$2:A4966,A4966)&gt;1,"DUPLICATE","")</f>
        <v/>
      </c>
    </row>
    <row r="4967" customFormat="false" ht="15" hidden="false" customHeight="false" outlineLevel="0" collapsed="false">
      <c r="A4967" s="16" t="s">
        <v>6371</v>
      </c>
      <c r="B4967" s="16" t="s">
        <v>6360</v>
      </c>
      <c r="C4967" s="16" t="s">
        <v>2934</v>
      </c>
      <c r="D4967" s="16" t="s">
        <v>63</v>
      </c>
      <c r="E4967" s="16" t="n">
        <v>1</v>
      </c>
      <c r="F4967" s="16" t="n">
        <v>1521</v>
      </c>
      <c r="G4967" s="16" t="n">
        <v>0.1</v>
      </c>
      <c r="H4967" s="16" t="s">
        <v>39</v>
      </c>
      <c r="I4967" s="16" t="s">
        <v>47</v>
      </c>
      <c r="J4967" s="16" t="n">
        <v>3</v>
      </c>
      <c r="K4967" s="16" t="n">
        <v>4</v>
      </c>
      <c r="L4967" s="16" t="s">
        <v>41</v>
      </c>
      <c r="M4967" s="16" t="str">
        <f aca="false">IF(COUNTIF($A$2:A4967,A4967)&gt;1,"DUPLICATE","")</f>
        <v/>
      </c>
    </row>
    <row r="4968" customFormat="false" ht="15" hidden="false" customHeight="false" outlineLevel="0" collapsed="false">
      <c r="A4968" s="16" t="s">
        <v>6372</v>
      </c>
      <c r="B4968" s="16" t="s">
        <v>6360</v>
      </c>
      <c r="C4968" s="16" t="s">
        <v>347</v>
      </c>
      <c r="D4968" s="16" t="s">
        <v>254</v>
      </c>
      <c r="E4968" s="16" t="n">
        <v>1</v>
      </c>
      <c r="F4968" s="16" t="n">
        <v>1032</v>
      </c>
      <c r="G4968" s="16" t="n">
        <v>0.3</v>
      </c>
      <c r="H4968" s="16" t="s">
        <v>112</v>
      </c>
      <c r="I4968" s="16" t="s">
        <v>60</v>
      </c>
      <c r="J4968" s="16" t="n">
        <v>4</v>
      </c>
      <c r="K4968" s="16" t="n">
        <v>4</v>
      </c>
      <c r="L4968" s="16" t="s">
        <v>41</v>
      </c>
      <c r="M4968" s="16" t="str">
        <f aca="false">IF(COUNTIF($A$2:A4968,A4968)&gt;1,"DUPLICATE","")</f>
        <v/>
      </c>
    </row>
    <row r="4969" customFormat="false" ht="15" hidden="false" customHeight="false" outlineLevel="0" collapsed="false">
      <c r="A4969" s="16" t="s">
        <v>6373</v>
      </c>
      <c r="B4969" s="16" t="s">
        <v>6360</v>
      </c>
      <c r="C4969" s="16" t="s">
        <v>2520</v>
      </c>
      <c r="D4969" s="16" t="s">
        <v>115</v>
      </c>
      <c r="E4969" s="16" t="n">
        <v>1</v>
      </c>
      <c r="F4969" s="16" t="n">
        <v>293</v>
      </c>
      <c r="G4969" s="16" t="n">
        <v>0.05</v>
      </c>
      <c r="H4969" s="16" t="s">
        <v>112</v>
      </c>
      <c r="I4969" s="16" t="s">
        <v>47</v>
      </c>
      <c r="J4969" s="16" t="n">
        <v>2</v>
      </c>
      <c r="K4969" s="16" t="n">
        <v>5</v>
      </c>
      <c r="L4969" s="16" t="s">
        <v>41</v>
      </c>
      <c r="M4969" s="16" t="str">
        <f aca="false">IF(COUNTIF($A$2:A4969,A4969)&gt;1,"DUPLICATE","")</f>
        <v/>
      </c>
    </row>
    <row r="4970" customFormat="false" ht="15" hidden="false" customHeight="false" outlineLevel="0" collapsed="false">
      <c r="A4970" s="16" t="s">
        <v>6374</v>
      </c>
      <c r="B4970" s="16" t="s">
        <v>6360</v>
      </c>
      <c r="C4970" s="16" t="s">
        <v>2560</v>
      </c>
      <c r="D4970" s="16" t="s">
        <v>412</v>
      </c>
      <c r="E4970" s="16" t="n">
        <v>1</v>
      </c>
      <c r="F4970" s="16" t="n">
        <v>1003</v>
      </c>
      <c r="G4970" s="16" t="n">
        <v>0</v>
      </c>
      <c r="H4970" s="16" t="s">
        <v>70</v>
      </c>
      <c r="I4970" s="16" t="s">
        <v>40</v>
      </c>
      <c r="J4970" s="16" t="n">
        <v>6</v>
      </c>
      <c r="K4970" s="16"/>
      <c r="L4970" s="16" t="s">
        <v>41</v>
      </c>
      <c r="M4970" s="16" t="str">
        <f aca="false">IF(COUNTIF($A$2:A4970,A4970)&gt;1,"DUPLICATE","")</f>
        <v/>
      </c>
    </row>
    <row r="4971" customFormat="false" ht="15" hidden="false" customHeight="false" outlineLevel="0" collapsed="false">
      <c r="A4971" s="16" t="s">
        <v>6375</v>
      </c>
      <c r="B4971" s="16" t="s">
        <v>6360</v>
      </c>
      <c r="C4971" s="16" t="s">
        <v>1627</v>
      </c>
      <c r="D4971" s="16" t="s">
        <v>139</v>
      </c>
      <c r="E4971" s="16" t="n">
        <v>1</v>
      </c>
      <c r="F4971" s="16" t="n">
        <v>365</v>
      </c>
      <c r="G4971" s="16" t="n">
        <v>0.05</v>
      </c>
      <c r="H4971" s="16" t="s">
        <v>39</v>
      </c>
      <c r="I4971" s="16" t="s">
        <v>40</v>
      </c>
      <c r="J4971" s="16" t="n">
        <v>3</v>
      </c>
      <c r="K4971" s="16" t="n">
        <v>4</v>
      </c>
      <c r="L4971" s="16" t="s">
        <v>41</v>
      </c>
      <c r="M4971" s="16" t="str">
        <f aca="false">IF(COUNTIF($A$2:A4971,A4971)&gt;1,"DUPLICATE","")</f>
        <v/>
      </c>
    </row>
    <row r="4972" customFormat="false" ht="15" hidden="false" customHeight="false" outlineLevel="0" collapsed="false">
      <c r="A4972" s="16" t="s">
        <v>6376</v>
      </c>
      <c r="B4972" s="16" t="s">
        <v>6360</v>
      </c>
      <c r="C4972" s="16" t="s">
        <v>419</v>
      </c>
      <c r="D4972" s="16" t="s">
        <v>129</v>
      </c>
      <c r="E4972" s="16" t="n">
        <v>2</v>
      </c>
      <c r="F4972" s="16" t="n">
        <v>592</v>
      </c>
      <c r="G4972" s="16" t="n">
        <v>0.05</v>
      </c>
      <c r="H4972" s="16" t="s">
        <v>39</v>
      </c>
      <c r="I4972" s="16" t="s">
        <v>47</v>
      </c>
      <c r="J4972" s="16" t="n">
        <v>2</v>
      </c>
      <c r="K4972" s="16" t="n">
        <v>4</v>
      </c>
      <c r="L4972" s="16" t="s">
        <v>41</v>
      </c>
      <c r="M4972" s="16" t="str">
        <f aca="false">IF(COUNTIF($A$2:A4972,A4972)&gt;1,"DUPLICATE","")</f>
        <v/>
      </c>
    </row>
    <row r="4973" customFormat="false" ht="15" hidden="false" customHeight="false" outlineLevel="0" collapsed="false">
      <c r="A4973" s="16" t="s">
        <v>6377</v>
      </c>
      <c r="B4973" s="16" t="s">
        <v>6360</v>
      </c>
      <c r="C4973" s="16" t="s">
        <v>235</v>
      </c>
      <c r="D4973" s="16" t="s">
        <v>165</v>
      </c>
      <c r="E4973" s="16" t="n">
        <v>3</v>
      </c>
      <c r="F4973" s="16" t="n">
        <v>887</v>
      </c>
      <c r="G4973" s="16" t="n">
        <v>0.3</v>
      </c>
      <c r="H4973" s="16" t="s">
        <v>70</v>
      </c>
      <c r="I4973" s="16" t="s">
        <v>40</v>
      </c>
      <c r="J4973" s="16" t="n">
        <v>8</v>
      </c>
      <c r="K4973" s="16" t="n">
        <v>3</v>
      </c>
      <c r="L4973" s="16" t="s">
        <v>41</v>
      </c>
      <c r="M4973" s="16" t="str">
        <f aca="false">IF(COUNTIF($A$2:A4973,A4973)&gt;1,"DUPLICATE","")</f>
        <v/>
      </c>
    </row>
    <row r="4974" customFormat="false" ht="15" hidden="false" customHeight="false" outlineLevel="0" collapsed="false">
      <c r="A4974" s="16" t="s">
        <v>6378</v>
      </c>
      <c r="B4974" s="16" t="s">
        <v>6360</v>
      </c>
      <c r="C4974" s="16" t="s">
        <v>264</v>
      </c>
      <c r="D4974" s="16" t="s">
        <v>254</v>
      </c>
      <c r="E4974" s="16" t="n">
        <v>2</v>
      </c>
      <c r="F4974" s="16" t="n">
        <v>1032</v>
      </c>
      <c r="G4974" s="16" t="n">
        <v>0.3</v>
      </c>
      <c r="H4974" s="16" t="s">
        <v>89</v>
      </c>
      <c r="I4974" s="16" t="s">
        <v>71</v>
      </c>
      <c r="J4974" s="16" t="n">
        <v>5</v>
      </c>
      <c r="K4974" s="16" t="n">
        <v>2</v>
      </c>
      <c r="L4974" s="16" t="s">
        <v>57</v>
      </c>
      <c r="M4974" s="16" t="str">
        <f aca="false">IF(COUNTIF($A$2:A4974,A4974)&gt;1,"DUPLICATE","")</f>
        <v/>
      </c>
    </row>
    <row r="4975" customFormat="false" ht="15" hidden="false" customHeight="false" outlineLevel="0" collapsed="false">
      <c r="A4975" s="16" t="s">
        <v>6379</v>
      </c>
      <c r="B4975" s="16" t="s">
        <v>6360</v>
      </c>
      <c r="C4975" s="16" t="s">
        <v>94</v>
      </c>
      <c r="D4975" s="16" t="s">
        <v>179</v>
      </c>
      <c r="E4975" s="16" t="n">
        <v>2</v>
      </c>
      <c r="F4975" s="16" t="n">
        <v>2577</v>
      </c>
      <c r="G4975" s="16" t="n">
        <v>0.2</v>
      </c>
      <c r="H4975" s="16" t="s">
        <v>70</v>
      </c>
      <c r="I4975" s="16" t="s">
        <v>71</v>
      </c>
      <c r="J4975" s="16" t="n">
        <v>4</v>
      </c>
      <c r="K4975" s="16" t="n">
        <v>3</v>
      </c>
      <c r="L4975" s="16" t="s">
        <v>57</v>
      </c>
      <c r="M4975" s="16" t="str">
        <f aca="false">IF(COUNTIF($A$2:A4975,A4975)&gt;1,"DUPLICATE","")</f>
        <v/>
      </c>
    </row>
    <row r="4976" customFormat="false" ht="15" hidden="false" customHeight="false" outlineLevel="0" collapsed="false">
      <c r="A4976" s="16" t="s">
        <v>6380</v>
      </c>
      <c r="B4976" s="16" t="s">
        <v>6360</v>
      </c>
      <c r="C4976" s="16" t="s">
        <v>2718</v>
      </c>
      <c r="D4976" s="16" t="s">
        <v>203</v>
      </c>
      <c r="E4976" s="16" t="n">
        <v>1</v>
      </c>
      <c r="F4976" s="16" t="n">
        <v>2615</v>
      </c>
      <c r="G4976" s="16" t="n">
        <v>0.1</v>
      </c>
      <c r="H4976" s="16" t="s">
        <v>112</v>
      </c>
      <c r="I4976" s="16" t="s">
        <v>47</v>
      </c>
      <c r="J4976" s="16" t="n">
        <v>2</v>
      </c>
      <c r="K4976" s="16" t="n">
        <v>4</v>
      </c>
      <c r="L4976" s="16" t="s">
        <v>41</v>
      </c>
      <c r="M4976" s="16" t="str">
        <f aca="false">IF(COUNTIF($A$2:A4976,A4976)&gt;1,"DUPLICATE","")</f>
        <v/>
      </c>
    </row>
    <row r="4977" customFormat="false" ht="15" hidden="false" customHeight="false" outlineLevel="0" collapsed="false">
      <c r="A4977" s="16" t="s">
        <v>6381</v>
      </c>
      <c r="B4977" s="16" t="s">
        <v>6360</v>
      </c>
      <c r="C4977" s="16" t="s">
        <v>1831</v>
      </c>
      <c r="D4977" s="16" t="s">
        <v>55</v>
      </c>
      <c r="E4977" s="16" t="n">
        <v>1</v>
      </c>
      <c r="F4977" s="16" t="n">
        <v>1992</v>
      </c>
      <c r="G4977" s="16" t="n">
        <v>0</v>
      </c>
      <c r="H4977" s="16" t="s">
        <v>112</v>
      </c>
      <c r="I4977" s="16" t="s">
        <v>40</v>
      </c>
      <c r="J4977" s="16" t="n">
        <v>3</v>
      </c>
      <c r="K4977" s="16" t="n">
        <v>4</v>
      </c>
      <c r="L4977" s="16" t="s">
        <v>41</v>
      </c>
      <c r="M4977" s="16" t="str">
        <f aca="false">IF(COUNTIF($A$2:A4977,A4977)&gt;1,"DUPLICATE","")</f>
        <v/>
      </c>
    </row>
    <row r="4978" customFormat="false" ht="15" hidden="false" customHeight="false" outlineLevel="0" collapsed="false">
      <c r="A4978" s="16" t="s">
        <v>6382</v>
      </c>
      <c r="B4978" s="16" t="s">
        <v>6383</v>
      </c>
      <c r="C4978" s="16" t="s">
        <v>54</v>
      </c>
      <c r="D4978" s="16" t="s">
        <v>133</v>
      </c>
      <c r="E4978" s="16" t="n">
        <v>4</v>
      </c>
      <c r="F4978" s="16" t="n">
        <v>626</v>
      </c>
      <c r="G4978" s="16" t="n">
        <v>0.3</v>
      </c>
      <c r="H4978" s="16" t="s">
        <v>56</v>
      </c>
      <c r="I4978" s="16" t="s">
        <v>40</v>
      </c>
      <c r="J4978" s="16" t="n">
        <v>5</v>
      </c>
      <c r="K4978" s="16" t="n">
        <v>5</v>
      </c>
      <c r="L4978" s="16" t="s">
        <v>41</v>
      </c>
      <c r="M4978" s="16" t="str">
        <f aca="false">IF(COUNTIF($A$2:A4978,A4978)&gt;1,"DUPLICATE","")</f>
        <v/>
      </c>
    </row>
    <row r="4979" customFormat="false" ht="15" hidden="false" customHeight="false" outlineLevel="0" collapsed="false">
      <c r="A4979" s="16" t="s">
        <v>6384</v>
      </c>
      <c r="B4979" s="16" t="s">
        <v>6383</v>
      </c>
      <c r="C4979" s="16" t="s">
        <v>1789</v>
      </c>
      <c r="D4979" s="16" t="s">
        <v>105</v>
      </c>
      <c r="E4979" s="16" t="n">
        <v>2</v>
      </c>
      <c r="F4979" s="16" t="n">
        <v>386</v>
      </c>
      <c r="G4979" s="16" t="n">
        <v>0.05</v>
      </c>
      <c r="H4979" s="16" t="s">
        <v>112</v>
      </c>
      <c r="I4979" s="16" t="s">
        <v>71</v>
      </c>
      <c r="J4979" s="16" t="n">
        <v>5</v>
      </c>
      <c r="K4979" s="16" t="n">
        <v>3</v>
      </c>
      <c r="L4979" s="16" t="s">
        <v>41</v>
      </c>
      <c r="M4979" s="16" t="str">
        <f aca="false">IF(COUNTIF($A$2:A4979,A4979)&gt;1,"DUPLICATE","")</f>
        <v/>
      </c>
    </row>
    <row r="4980" customFormat="false" ht="15" hidden="false" customHeight="false" outlineLevel="0" collapsed="false">
      <c r="A4980" s="16" t="s">
        <v>6385</v>
      </c>
      <c r="B4980" s="16" t="s">
        <v>6383</v>
      </c>
      <c r="C4980" s="16" t="s">
        <v>1133</v>
      </c>
      <c r="D4980" s="16" t="s">
        <v>55</v>
      </c>
      <c r="E4980" s="16" t="n">
        <v>1</v>
      </c>
      <c r="F4980" s="16" t="n">
        <v>2071</v>
      </c>
      <c r="G4980" s="16" t="n">
        <v>0</v>
      </c>
      <c r="H4980" s="16" t="s">
        <v>70</v>
      </c>
      <c r="I4980" s="16" t="s">
        <v>100</v>
      </c>
      <c r="J4980" s="16" t="n">
        <v>6</v>
      </c>
      <c r="K4980" s="16" t="n">
        <v>5</v>
      </c>
      <c r="L4980" s="16" t="s">
        <v>41</v>
      </c>
      <c r="M4980" s="16" t="str">
        <f aca="false">IF(COUNTIF($A$2:A4980,A4980)&gt;1,"DUPLICATE","")</f>
        <v/>
      </c>
    </row>
    <row r="4981" customFormat="false" ht="15" hidden="false" customHeight="false" outlineLevel="0" collapsed="false">
      <c r="A4981" s="16" t="s">
        <v>6386</v>
      </c>
      <c r="B4981" s="16" t="s">
        <v>6383</v>
      </c>
      <c r="C4981" s="16" t="s">
        <v>141</v>
      </c>
      <c r="D4981" s="16" t="s">
        <v>211</v>
      </c>
      <c r="E4981" s="16" t="n">
        <v>4</v>
      </c>
      <c r="F4981" s="16" t="n">
        <v>1361</v>
      </c>
      <c r="G4981" s="16" t="n">
        <v>0.2</v>
      </c>
      <c r="H4981" s="16" t="s">
        <v>67</v>
      </c>
      <c r="I4981" s="16" t="s">
        <v>71</v>
      </c>
      <c r="J4981" s="16" t="n">
        <v>3</v>
      </c>
      <c r="K4981" s="16" t="n">
        <v>3</v>
      </c>
      <c r="L4981" s="16" t="s">
        <v>57</v>
      </c>
      <c r="M4981" s="16" t="str">
        <f aca="false">IF(COUNTIF($A$2:A4981,A4981)&gt;1,"DUPLICATE","")</f>
        <v/>
      </c>
    </row>
    <row r="4982" customFormat="false" ht="15" hidden="false" customHeight="false" outlineLevel="0" collapsed="false">
      <c r="A4982" s="16" t="s">
        <v>6387</v>
      </c>
      <c r="B4982" s="16" t="s">
        <v>6383</v>
      </c>
      <c r="C4982" s="16" t="s">
        <v>1323</v>
      </c>
      <c r="D4982" s="16" t="s">
        <v>250</v>
      </c>
      <c r="E4982" s="16" t="n">
        <v>2</v>
      </c>
      <c r="F4982" s="16" t="n">
        <v>728</v>
      </c>
      <c r="G4982" s="16" t="n">
        <v>0.15</v>
      </c>
      <c r="H4982" s="16" t="s">
        <v>39</v>
      </c>
      <c r="I4982" s="16" t="s">
        <v>40</v>
      </c>
      <c r="J4982" s="16" t="n">
        <v>4</v>
      </c>
      <c r="K4982" s="16" t="n">
        <v>4</v>
      </c>
      <c r="L4982" s="16" t="s">
        <v>41</v>
      </c>
      <c r="M4982" s="16" t="str">
        <f aca="false">IF(COUNTIF($A$2:A4982,A4982)&gt;1,"DUPLICATE","")</f>
        <v/>
      </c>
    </row>
    <row r="4983" customFormat="false" ht="15" hidden="false" customHeight="false" outlineLevel="0" collapsed="false">
      <c r="A4983" s="16" t="s">
        <v>6388</v>
      </c>
      <c r="B4983" s="16" t="s">
        <v>6383</v>
      </c>
      <c r="C4983" s="16" t="s">
        <v>1584</v>
      </c>
      <c r="D4983" s="16" t="s">
        <v>160</v>
      </c>
      <c r="E4983" s="16" t="n">
        <v>1</v>
      </c>
      <c r="F4983" s="16" t="n">
        <v>1722</v>
      </c>
      <c r="G4983" s="16" t="n">
        <v>0</v>
      </c>
      <c r="H4983" s="16" t="s">
        <v>797</v>
      </c>
      <c r="I4983" s="16" t="s">
        <v>40</v>
      </c>
      <c r="J4983" s="16" t="n">
        <v>3</v>
      </c>
      <c r="K4983" s="16" t="n">
        <v>3</v>
      </c>
      <c r="L4983" s="16" t="s">
        <v>57</v>
      </c>
      <c r="M4983" s="16" t="str">
        <f aca="false">IF(COUNTIF($A$2:A4983,A4983)&gt;1,"DUPLICATE","")</f>
        <v/>
      </c>
    </row>
    <row r="4984" customFormat="false" ht="15" hidden="false" customHeight="false" outlineLevel="0" collapsed="false">
      <c r="A4984" s="16" t="s">
        <v>6389</v>
      </c>
      <c r="B4984" s="16" t="s">
        <v>6383</v>
      </c>
      <c r="C4984" s="16" t="s">
        <v>898</v>
      </c>
      <c r="D4984" s="16" t="s">
        <v>74</v>
      </c>
      <c r="E4984" s="16" t="n">
        <v>1</v>
      </c>
      <c r="F4984" s="16" t="n">
        <v>19461</v>
      </c>
      <c r="G4984" s="16" t="n">
        <v>0.1</v>
      </c>
      <c r="H4984" s="16" t="s">
        <v>70</v>
      </c>
      <c r="I4984" s="16" t="s">
        <v>47</v>
      </c>
      <c r="J4984" s="16" t="n">
        <v>5</v>
      </c>
      <c r="K4984" s="16" t="n">
        <v>3</v>
      </c>
      <c r="L4984" s="16" t="s">
        <v>57</v>
      </c>
      <c r="M4984" s="16" t="str">
        <f aca="false">IF(COUNTIF($A$2:A4984,A4984)&gt;1,"DUPLICATE","")</f>
        <v/>
      </c>
    </row>
    <row r="4985" customFormat="false" ht="15" hidden="false" customHeight="false" outlineLevel="0" collapsed="false">
      <c r="A4985" s="16" t="s">
        <v>6390</v>
      </c>
      <c r="B4985" s="16" t="s">
        <v>6383</v>
      </c>
      <c r="C4985" s="16" t="s">
        <v>2186</v>
      </c>
      <c r="D4985" s="16" t="s">
        <v>203</v>
      </c>
      <c r="E4985" s="16" t="n">
        <v>1</v>
      </c>
      <c r="F4985" s="16" t="n">
        <v>2604</v>
      </c>
      <c r="G4985" s="16" t="n">
        <v>0.05</v>
      </c>
      <c r="H4985" s="16" t="s">
        <v>208</v>
      </c>
      <c r="I4985" s="16" t="s">
        <v>71</v>
      </c>
      <c r="J4985" s="16" t="n">
        <v>6</v>
      </c>
      <c r="K4985" s="16" t="n">
        <v>3</v>
      </c>
      <c r="L4985" s="16" t="s">
        <v>41</v>
      </c>
      <c r="M4985" s="16" t="str">
        <f aca="false">IF(COUNTIF($A$2:A4985,A4985)&gt;1,"DUPLICATE","")</f>
        <v/>
      </c>
    </row>
    <row r="4986" customFormat="false" ht="15" hidden="false" customHeight="false" outlineLevel="0" collapsed="false">
      <c r="A4986" s="16" t="s">
        <v>6391</v>
      </c>
      <c r="B4986" s="16" t="s">
        <v>6383</v>
      </c>
      <c r="C4986" s="16" t="s">
        <v>2576</v>
      </c>
      <c r="D4986" s="16" t="s">
        <v>291</v>
      </c>
      <c r="E4986" s="16" t="n">
        <v>2</v>
      </c>
      <c r="F4986" s="16" t="n">
        <v>1148</v>
      </c>
      <c r="G4986" s="16" t="n">
        <v>0.1</v>
      </c>
      <c r="H4986" s="16" t="s">
        <v>130</v>
      </c>
      <c r="I4986" s="16" t="s">
        <v>100</v>
      </c>
      <c r="J4986" s="16" t="n">
        <v>2</v>
      </c>
      <c r="K4986" s="16" t="n">
        <v>4</v>
      </c>
      <c r="L4986" s="16" t="s">
        <v>57</v>
      </c>
      <c r="M4986" s="16" t="str">
        <f aca="false">IF(COUNTIF($A$2:A4986,A4986)&gt;1,"DUPLICATE","")</f>
        <v/>
      </c>
    </row>
    <row r="4987" customFormat="false" ht="15" hidden="false" customHeight="false" outlineLevel="0" collapsed="false">
      <c r="A4987" s="16" t="s">
        <v>6392</v>
      </c>
      <c r="B4987" s="16" t="s">
        <v>6383</v>
      </c>
      <c r="C4987" s="16" t="s">
        <v>1465</v>
      </c>
      <c r="D4987" s="16" t="s">
        <v>191</v>
      </c>
      <c r="E4987" s="16" t="n">
        <v>1</v>
      </c>
      <c r="F4987" s="16" t="n">
        <v>380</v>
      </c>
      <c r="G4987" s="16" t="n">
        <v>0.05</v>
      </c>
      <c r="H4987" s="16" t="s">
        <v>52</v>
      </c>
      <c r="I4987" s="16" t="s">
        <v>60</v>
      </c>
      <c r="J4987" s="16" t="n">
        <v>4</v>
      </c>
      <c r="K4987" s="16" t="n">
        <v>5</v>
      </c>
      <c r="L4987" s="16" t="s">
        <v>41</v>
      </c>
      <c r="M4987" s="16" t="str">
        <f aca="false">IF(COUNTIF($A$2:A4987,A4987)&gt;1,"DUPLICATE","")</f>
        <v/>
      </c>
    </row>
    <row r="4988" customFormat="false" ht="15" hidden="false" customHeight="false" outlineLevel="0" collapsed="false">
      <c r="A4988" s="16" t="s">
        <v>6393</v>
      </c>
      <c r="B4988" s="16" t="s">
        <v>6383</v>
      </c>
      <c r="C4988" s="16" t="s">
        <v>1314</v>
      </c>
      <c r="D4988" s="16" t="s">
        <v>51</v>
      </c>
      <c r="E4988" s="16" t="n">
        <v>2</v>
      </c>
      <c r="F4988" s="16" t="s">
        <v>6394</v>
      </c>
      <c r="G4988" s="16" t="n">
        <v>0.15</v>
      </c>
      <c r="H4988" s="16" t="s">
        <v>1899</v>
      </c>
      <c r="I4988" s="16" t="s">
        <v>60</v>
      </c>
      <c r="J4988" s="16" t="n">
        <v>3</v>
      </c>
      <c r="K4988" s="16" t="n">
        <v>5</v>
      </c>
      <c r="L4988" s="16" t="s">
        <v>41</v>
      </c>
      <c r="M4988" s="16" t="str">
        <f aca="false">IF(COUNTIF($A$2:A4988,A4988)&gt;1,"DUPLICATE","")</f>
        <v/>
      </c>
    </row>
    <row r="4989" customFormat="false" ht="15" hidden="false" customHeight="false" outlineLevel="0" collapsed="false">
      <c r="A4989" s="16" t="s">
        <v>6395</v>
      </c>
      <c r="B4989" s="16" t="s">
        <v>6383</v>
      </c>
      <c r="C4989" s="16" t="s">
        <v>303</v>
      </c>
      <c r="D4989" s="16" t="s">
        <v>291</v>
      </c>
      <c r="E4989" s="16" t="n">
        <v>1</v>
      </c>
      <c r="F4989" s="16" t="n">
        <v>1191</v>
      </c>
      <c r="G4989" s="16" t="n">
        <v>0</v>
      </c>
      <c r="H4989" s="16" t="s">
        <v>81</v>
      </c>
      <c r="I4989" s="16" t="s">
        <v>60</v>
      </c>
      <c r="J4989" s="16" t="n">
        <v>3</v>
      </c>
      <c r="K4989" s="16" t="n">
        <v>4</v>
      </c>
      <c r="L4989" s="16" t="s">
        <v>41</v>
      </c>
      <c r="M4989" s="16" t="str">
        <f aca="false">IF(COUNTIF($A$2:A4989,A4989)&gt;1,"DUPLICATE","")</f>
        <v/>
      </c>
    </row>
    <row r="4990" customFormat="false" ht="15" hidden="false" customHeight="false" outlineLevel="0" collapsed="false">
      <c r="A4990" s="16" t="s">
        <v>6396</v>
      </c>
      <c r="B4990" s="16" t="s">
        <v>6383</v>
      </c>
      <c r="C4990" s="16" t="s">
        <v>2718</v>
      </c>
      <c r="D4990" s="16" t="s">
        <v>440</v>
      </c>
      <c r="E4990" s="16" t="n">
        <v>1</v>
      </c>
      <c r="F4990" s="16" t="n">
        <v>1401</v>
      </c>
      <c r="G4990" s="16" t="n">
        <v>0.05</v>
      </c>
      <c r="H4990" s="16" t="s">
        <v>112</v>
      </c>
      <c r="I4990" s="16" t="s">
        <v>40</v>
      </c>
      <c r="J4990" s="16" t="n">
        <v>3</v>
      </c>
      <c r="K4990" s="16" t="n">
        <v>4</v>
      </c>
      <c r="L4990" s="16" t="s">
        <v>41</v>
      </c>
      <c r="M4990" s="16" t="str">
        <f aca="false">IF(COUNTIF($A$2:A4990,A4990)&gt;1,"DUPLICATE","")</f>
        <v/>
      </c>
    </row>
    <row r="4991" customFormat="false" ht="15" hidden="false" customHeight="false" outlineLevel="0" collapsed="false">
      <c r="A4991" s="16" t="s">
        <v>6397</v>
      </c>
      <c r="B4991" s="16" t="s">
        <v>6383</v>
      </c>
      <c r="C4991" s="16" t="s">
        <v>83</v>
      </c>
      <c r="D4991" s="16" t="s">
        <v>129</v>
      </c>
      <c r="E4991" s="16" t="n">
        <v>2</v>
      </c>
      <c r="F4991" s="16" t="n">
        <v>621</v>
      </c>
      <c r="G4991" s="16" t="n">
        <v>0.05</v>
      </c>
      <c r="H4991" s="16" t="s">
        <v>39</v>
      </c>
      <c r="I4991" s="16" t="s">
        <v>60</v>
      </c>
      <c r="J4991" s="16" t="n">
        <v>3</v>
      </c>
      <c r="K4991" s="16" t="n">
        <v>4</v>
      </c>
      <c r="L4991" s="16" t="s">
        <v>41</v>
      </c>
      <c r="M4991" s="16" t="str">
        <f aca="false">IF(COUNTIF($A$2:A4991,A4991)&gt;1,"DUPLICATE","")</f>
        <v/>
      </c>
    </row>
    <row r="4992" customFormat="false" ht="15" hidden="false" customHeight="false" outlineLevel="0" collapsed="false">
      <c r="A4992" s="16" t="s">
        <v>6398</v>
      </c>
      <c r="B4992" s="16" t="s">
        <v>6383</v>
      </c>
      <c r="C4992" s="16" t="s">
        <v>215</v>
      </c>
      <c r="D4992" s="16" t="s">
        <v>119</v>
      </c>
      <c r="E4992" s="16" t="n">
        <v>1</v>
      </c>
      <c r="F4992" s="16" t="n">
        <v>247</v>
      </c>
      <c r="G4992" s="16" t="n">
        <v>0</v>
      </c>
      <c r="H4992" s="16" t="s">
        <v>130</v>
      </c>
      <c r="I4992" s="16" t="s">
        <v>100</v>
      </c>
      <c r="J4992" s="16" t="n">
        <v>4</v>
      </c>
      <c r="K4992" s="16" t="n">
        <v>4</v>
      </c>
      <c r="L4992" s="16" t="s">
        <v>41</v>
      </c>
      <c r="M4992" s="16" t="str">
        <f aca="false">IF(COUNTIF($A$2:A4992,A4992)&gt;1,"DUPLICATE","")</f>
        <v/>
      </c>
    </row>
    <row r="4993" customFormat="false" ht="15" hidden="false" customHeight="false" outlineLevel="0" collapsed="false">
      <c r="A4993" s="16" t="s">
        <v>6399</v>
      </c>
      <c r="B4993" s="16" t="s">
        <v>6383</v>
      </c>
      <c r="C4993" s="16" t="s">
        <v>535</v>
      </c>
      <c r="D4993" s="16" t="s">
        <v>229</v>
      </c>
      <c r="E4993" s="16" t="n">
        <v>1</v>
      </c>
      <c r="F4993" s="16" t="n">
        <v>432</v>
      </c>
      <c r="G4993" s="16" t="n">
        <v>0.2</v>
      </c>
      <c r="H4993" s="16" t="s">
        <v>39</v>
      </c>
      <c r="I4993" s="16" t="s">
        <v>60</v>
      </c>
      <c r="J4993" s="16" t="n">
        <v>3</v>
      </c>
      <c r="K4993" s="16" t="n">
        <v>3</v>
      </c>
      <c r="L4993" s="16" t="s">
        <v>41</v>
      </c>
      <c r="M4993" s="16" t="str">
        <f aca="false">IF(COUNTIF($A$2:A4993,A4993)&gt;1,"DUPLICATE","")</f>
        <v/>
      </c>
    </row>
    <row r="4994" customFormat="false" ht="15" hidden="false" customHeight="false" outlineLevel="0" collapsed="false">
      <c r="A4994" s="16" t="s">
        <v>6400</v>
      </c>
      <c r="B4994" s="16" t="s">
        <v>6383</v>
      </c>
      <c r="C4994" s="16" t="s">
        <v>153</v>
      </c>
      <c r="D4994" s="16" t="s">
        <v>396</v>
      </c>
      <c r="E4994" s="16" t="n">
        <v>1</v>
      </c>
      <c r="F4994" s="16" t="n">
        <v>5567</v>
      </c>
      <c r="G4994" s="16" t="n">
        <v>0</v>
      </c>
      <c r="H4994" s="16" t="s">
        <v>112</v>
      </c>
      <c r="I4994" s="16" t="s">
        <v>40</v>
      </c>
      <c r="J4994" s="16" t="n">
        <v>4</v>
      </c>
      <c r="K4994" s="16" t="n">
        <v>4</v>
      </c>
      <c r="L4994" s="16" t="s">
        <v>41</v>
      </c>
      <c r="M4994" s="16" t="str">
        <f aca="false">IF(COUNTIF($A$2:A4994,A4994)&gt;1,"DUPLICATE","")</f>
        <v/>
      </c>
    </row>
    <row r="4995" customFormat="false" ht="15" hidden="false" customHeight="false" outlineLevel="0" collapsed="false">
      <c r="A4995" s="16" t="s">
        <v>6401</v>
      </c>
      <c r="B4995" s="16" t="s">
        <v>6383</v>
      </c>
      <c r="C4995" s="16" t="s">
        <v>3386</v>
      </c>
      <c r="D4995" s="16" t="s">
        <v>108</v>
      </c>
      <c r="E4995" s="16" t="n">
        <v>2</v>
      </c>
      <c r="F4995" s="16" t="n">
        <v>3474</v>
      </c>
      <c r="G4995" s="16" t="n">
        <v>0.2</v>
      </c>
      <c r="H4995" s="16" t="s">
        <v>112</v>
      </c>
      <c r="I4995" s="16" t="s">
        <v>40</v>
      </c>
      <c r="J4995" s="16" t="n">
        <v>2</v>
      </c>
      <c r="K4995" s="16" t="n">
        <v>4</v>
      </c>
      <c r="L4995" s="16" t="s">
        <v>41</v>
      </c>
      <c r="M4995" s="16" t="str">
        <f aca="false">IF(COUNTIF($A$2:A4995,A4995)&gt;1,"DUPLICATE","")</f>
        <v/>
      </c>
    </row>
    <row r="4996" customFormat="false" ht="15" hidden="false" customHeight="false" outlineLevel="0" collapsed="false">
      <c r="A4996" s="16" t="s">
        <v>6402</v>
      </c>
      <c r="B4996" s="16" t="s">
        <v>6403</v>
      </c>
      <c r="C4996" s="16" t="s">
        <v>815</v>
      </c>
      <c r="D4996" s="16" t="s">
        <v>38</v>
      </c>
      <c r="E4996" s="16" t="n">
        <v>1</v>
      </c>
      <c r="F4996" s="16" t="n">
        <v>337</v>
      </c>
      <c r="G4996" s="16" t="n">
        <v>0</v>
      </c>
      <c r="H4996" s="16" t="s">
        <v>208</v>
      </c>
      <c r="I4996" s="16" t="s">
        <v>60</v>
      </c>
      <c r="J4996" s="16" t="n">
        <v>5</v>
      </c>
      <c r="K4996" s="16" t="n">
        <v>5</v>
      </c>
      <c r="L4996" s="16" t="s">
        <v>41</v>
      </c>
      <c r="M4996" s="16" t="str">
        <f aca="false">IF(COUNTIF($A$2:A4996,A4996)&gt;1,"DUPLICATE","")</f>
        <v/>
      </c>
    </row>
    <row r="4997" customFormat="false" ht="15" hidden="false" customHeight="false" outlineLevel="0" collapsed="false">
      <c r="A4997" s="16" t="s">
        <v>6404</v>
      </c>
      <c r="B4997" s="16" t="s">
        <v>6403</v>
      </c>
      <c r="C4997" s="16" t="s">
        <v>224</v>
      </c>
      <c r="D4997" s="16" t="s">
        <v>119</v>
      </c>
      <c r="E4997" s="16" t="n">
        <v>4</v>
      </c>
      <c r="F4997" s="16" t="n">
        <v>241</v>
      </c>
      <c r="G4997" s="16" t="n">
        <v>0.3</v>
      </c>
      <c r="H4997" s="16" t="s">
        <v>89</v>
      </c>
      <c r="I4997" s="16" t="s">
        <v>100</v>
      </c>
      <c r="J4997" s="16" t="n">
        <v>3</v>
      </c>
      <c r="K4997" s="16" t="n">
        <v>4</v>
      </c>
      <c r="L4997" s="16" t="s">
        <v>41</v>
      </c>
      <c r="M4997" s="16" t="str">
        <f aca="false">IF(COUNTIF($A$2:A4997,A4997)&gt;1,"DUPLICATE","")</f>
        <v/>
      </c>
    </row>
    <row r="4998" customFormat="false" ht="15" hidden="false" customHeight="false" outlineLevel="0" collapsed="false">
      <c r="A4998" s="16" t="s">
        <v>6405</v>
      </c>
      <c r="B4998" s="16" t="s">
        <v>6403</v>
      </c>
      <c r="C4998" s="16" t="s">
        <v>520</v>
      </c>
      <c r="D4998" s="16" t="s">
        <v>119</v>
      </c>
      <c r="E4998" s="16" t="n">
        <v>1</v>
      </c>
      <c r="F4998" s="16" t="n">
        <v>247</v>
      </c>
      <c r="G4998" s="16" t="n">
        <v>0.15</v>
      </c>
      <c r="H4998" s="16" t="s">
        <v>56</v>
      </c>
      <c r="I4998" s="16" t="s">
        <v>47</v>
      </c>
      <c r="J4998" s="16" t="n">
        <v>4</v>
      </c>
      <c r="K4998" s="16" t="n">
        <v>5</v>
      </c>
      <c r="L4998" s="16" t="s">
        <v>41</v>
      </c>
      <c r="M4998" s="16" t="str">
        <f aca="false">IF(COUNTIF($A$2:A4998,A4998)&gt;1,"DUPLICATE","")</f>
        <v/>
      </c>
    </row>
    <row r="4999" customFormat="false" ht="15" hidden="false" customHeight="false" outlineLevel="0" collapsed="false">
      <c r="A4999" s="16" t="s">
        <v>6406</v>
      </c>
      <c r="B4999" s="16" t="s">
        <v>6403</v>
      </c>
      <c r="C4999" s="16" t="s">
        <v>141</v>
      </c>
      <c r="D4999" s="16" t="s">
        <v>84</v>
      </c>
      <c r="E4999" s="16" t="n">
        <v>2</v>
      </c>
      <c r="F4999" s="16" t="n">
        <v>259</v>
      </c>
      <c r="G4999" s="16" t="n">
        <v>0</v>
      </c>
      <c r="H4999" s="16" t="s">
        <v>46</v>
      </c>
      <c r="I4999" s="16" t="s">
        <v>60</v>
      </c>
      <c r="J4999" s="16" t="n">
        <v>2</v>
      </c>
      <c r="K4999" s="16" t="n">
        <v>4</v>
      </c>
      <c r="L4999" s="16" t="s">
        <v>41</v>
      </c>
      <c r="M4999" s="16" t="str">
        <f aca="false">IF(COUNTIF($A$2:A4999,A4999)&gt;1,"DUPLICATE","")</f>
        <v/>
      </c>
    </row>
    <row r="5000" customFormat="false" ht="15" hidden="false" customHeight="false" outlineLevel="0" collapsed="false">
      <c r="A5000" s="16" t="s">
        <v>6407</v>
      </c>
      <c r="B5000" s="16" t="s">
        <v>6403</v>
      </c>
      <c r="C5000" s="16" t="s">
        <v>1672</v>
      </c>
      <c r="D5000" s="16" t="s">
        <v>203</v>
      </c>
      <c r="E5000" s="16" t="n">
        <v>1</v>
      </c>
      <c r="F5000" s="16" t="n">
        <v>2492</v>
      </c>
      <c r="G5000" s="16" t="n">
        <v>0.15</v>
      </c>
      <c r="H5000" s="16" t="s">
        <v>130</v>
      </c>
      <c r="I5000" s="16" t="s">
        <v>60</v>
      </c>
      <c r="J5000" s="16" t="n">
        <v>2</v>
      </c>
      <c r="K5000" s="16" t="n">
        <v>5</v>
      </c>
      <c r="L5000" s="16" t="s">
        <v>41</v>
      </c>
      <c r="M5000" s="16" t="str">
        <f aca="false">IF(COUNTIF($A$2:A5000,A5000)&gt;1,"DUPLICATE","")</f>
        <v/>
      </c>
    </row>
    <row r="5001" customFormat="false" ht="15" hidden="false" customHeight="false" outlineLevel="0" collapsed="false">
      <c r="A5001" s="16" t="s">
        <v>6408</v>
      </c>
      <c r="B5001" s="16" t="s">
        <v>6403</v>
      </c>
      <c r="C5001" s="16" t="s">
        <v>2520</v>
      </c>
      <c r="D5001" s="16" t="s">
        <v>51</v>
      </c>
      <c r="E5001" s="16" t="n">
        <v>3</v>
      </c>
      <c r="F5001" s="16" t="n">
        <v>2228</v>
      </c>
      <c r="G5001" s="16" t="n">
        <v>0.2</v>
      </c>
      <c r="H5001" s="16" t="s">
        <v>112</v>
      </c>
      <c r="I5001" s="16" t="s">
        <v>40</v>
      </c>
      <c r="J5001" s="16" t="n">
        <v>3</v>
      </c>
      <c r="K5001" s="16" t="n">
        <v>5</v>
      </c>
      <c r="L5001" s="16" t="s">
        <v>41</v>
      </c>
      <c r="M5001" s="16" t="str">
        <f aca="false">IF(COUNTIF($A$2:A5001,A5001)&gt;1,"DUPLICATE","")</f>
        <v/>
      </c>
    </row>
    <row r="5002" customFormat="false" ht="15" hidden="false" customHeight="false" outlineLevel="0" collapsed="false">
      <c r="A5002" s="16" t="s">
        <v>6409</v>
      </c>
      <c r="B5002" s="16" t="s">
        <v>6403</v>
      </c>
      <c r="C5002" s="16" t="s">
        <v>946</v>
      </c>
      <c r="D5002" s="16" t="s">
        <v>165</v>
      </c>
      <c r="E5002" s="16" t="n">
        <v>2</v>
      </c>
      <c r="F5002" s="16" t="n">
        <v>918</v>
      </c>
      <c r="G5002" s="16" t="n">
        <v>0.2</v>
      </c>
      <c r="H5002" s="16" t="s">
        <v>208</v>
      </c>
      <c r="I5002" s="16" t="s">
        <v>71</v>
      </c>
      <c r="J5002" s="16" t="n">
        <v>4</v>
      </c>
      <c r="K5002" s="16" t="n">
        <v>4</v>
      </c>
      <c r="L5002" s="16" t="s">
        <v>41</v>
      </c>
      <c r="M5002" s="16" t="str">
        <f aca="false">IF(COUNTIF($A$2:A5002,A5002)&gt;1,"DUPLICATE","")</f>
        <v/>
      </c>
    </row>
    <row r="5003" customFormat="false" ht="15" hidden="false" customHeight="false" outlineLevel="0" collapsed="false">
      <c r="A5003" s="16" t="s">
        <v>6410</v>
      </c>
      <c r="B5003" s="16" t="s">
        <v>6403</v>
      </c>
      <c r="C5003" s="16" t="s">
        <v>2934</v>
      </c>
      <c r="D5003" s="16" t="s">
        <v>129</v>
      </c>
      <c r="E5003" s="16" t="n">
        <v>3</v>
      </c>
      <c r="F5003" s="16" t="n">
        <v>598</v>
      </c>
      <c r="G5003" s="16" t="n">
        <v>0.2</v>
      </c>
      <c r="H5003" s="16" t="s">
        <v>39</v>
      </c>
      <c r="I5003" s="16" t="s">
        <v>71</v>
      </c>
      <c r="J5003" s="16" t="n">
        <v>6</v>
      </c>
      <c r="K5003" s="16" t="n">
        <v>4</v>
      </c>
      <c r="L5003" s="16" t="s">
        <v>41</v>
      </c>
      <c r="M5003" s="16" t="str">
        <f aca="false">IF(COUNTIF($A$2:A5003,A5003)&gt;1,"DUPLICATE","")</f>
        <v/>
      </c>
    </row>
    <row r="5004" customFormat="false" ht="15" hidden="false" customHeight="false" outlineLevel="0" collapsed="false">
      <c r="A5004" s="16" t="s">
        <v>6411</v>
      </c>
      <c r="B5004" s="16" t="s">
        <v>6403</v>
      </c>
      <c r="C5004" s="16" t="s">
        <v>235</v>
      </c>
      <c r="D5004" s="16" t="s">
        <v>451</v>
      </c>
      <c r="E5004" s="16" t="n">
        <v>2</v>
      </c>
      <c r="F5004" s="16" t="n">
        <v>1298</v>
      </c>
      <c r="G5004" s="16" t="n">
        <v>0</v>
      </c>
      <c r="H5004" s="16" t="s">
        <v>67</v>
      </c>
      <c r="I5004" s="16" t="s">
        <v>71</v>
      </c>
      <c r="J5004" s="16" t="n">
        <v>3</v>
      </c>
      <c r="K5004" s="16"/>
      <c r="L5004" s="16" t="s">
        <v>41</v>
      </c>
      <c r="M5004" s="16" t="str">
        <f aca="false">IF(COUNTIF($A$2:A5004,A5004)&gt;1,"DUPLICATE","")</f>
        <v/>
      </c>
    </row>
    <row r="5005" customFormat="false" ht="15" hidden="false" customHeight="false" outlineLevel="0" collapsed="false">
      <c r="A5005" s="16" t="s">
        <v>6412</v>
      </c>
      <c r="B5005" s="16" t="s">
        <v>6403</v>
      </c>
      <c r="C5005" s="16" t="s">
        <v>988</v>
      </c>
      <c r="D5005" s="16" t="s">
        <v>173</v>
      </c>
      <c r="E5005" s="16" t="n">
        <v>2</v>
      </c>
      <c r="F5005" s="16" t="n">
        <v>1162</v>
      </c>
      <c r="G5005" s="16" t="n">
        <v>0.15</v>
      </c>
      <c r="H5005" s="16" t="s">
        <v>46</v>
      </c>
      <c r="I5005" s="16" t="s">
        <v>47</v>
      </c>
      <c r="J5005" s="16" t="n">
        <v>3</v>
      </c>
      <c r="K5005" s="16" t="n">
        <v>4</v>
      </c>
      <c r="L5005" s="16" t="s">
        <v>41</v>
      </c>
      <c r="M5005" s="16" t="str">
        <f aca="false">IF(COUNTIF($A$2:A5005,A5005)&gt;1,"DUPLICATE","")</f>
        <v/>
      </c>
    </row>
    <row r="5006" customFormat="false" ht="15" hidden="false" customHeight="false" outlineLevel="0" collapsed="false">
      <c r="A5006" s="16" t="s">
        <v>6413</v>
      </c>
      <c r="B5006" s="16" t="s">
        <v>6403</v>
      </c>
      <c r="C5006" s="16" t="s">
        <v>2383</v>
      </c>
      <c r="D5006" s="16" t="s">
        <v>393</v>
      </c>
      <c r="E5006" s="16" t="n">
        <v>1</v>
      </c>
      <c r="F5006" s="16" t="n">
        <v>486</v>
      </c>
      <c r="G5006" s="16" t="n">
        <v>0.1</v>
      </c>
      <c r="H5006" s="16" t="s">
        <v>70</v>
      </c>
      <c r="I5006" s="16" t="s">
        <v>71</v>
      </c>
      <c r="J5006" s="16" t="n">
        <v>5</v>
      </c>
      <c r="K5006" s="16"/>
      <c r="L5006" s="16" t="s">
        <v>41</v>
      </c>
      <c r="M5006" s="16" t="str">
        <f aca="false">IF(COUNTIF($A$2:A5006,A5006)&gt;1,"DUPLICATE","")</f>
        <v/>
      </c>
    </row>
    <row r="5007" customFormat="false" ht="15" hidden="false" customHeight="false" outlineLevel="0" collapsed="false">
      <c r="A5007" s="16" t="s">
        <v>6414</v>
      </c>
      <c r="B5007" s="16" t="s">
        <v>6403</v>
      </c>
      <c r="C5007" s="16" t="s">
        <v>877</v>
      </c>
      <c r="D5007" s="16" t="s">
        <v>262</v>
      </c>
      <c r="E5007" s="16" t="n">
        <v>3</v>
      </c>
      <c r="F5007" s="16" t="n">
        <v>810</v>
      </c>
      <c r="G5007" s="16" t="n">
        <v>0</v>
      </c>
      <c r="H5007" s="16" t="s">
        <v>39</v>
      </c>
      <c r="I5007" s="16" t="s">
        <v>60</v>
      </c>
      <c r="J5007" s="16" t="n">
        <v>3</v>
      </c>
      <c r="K5007" s="16" t="n">
        <v>4</v>
      </c>
      <c r="L5007" s="16" t="s">
        <v>41</v>
      </c>
      <c r="M5007" s="16" t="str">
        <f aca="false">IF(COUNTIF($A$2:A5007,A5007)&gt;1,"DUPLICATE","")</f>
        <v/>
      </c>
    </row>
    <row r="5008" customFormat="false" ht="15" hidden="false" customHeight="false" outlineLevel="0" collapsed="false">
      <c r="A5008" s="16" t="s">
        <v>6415</v>
      </c>
      <c r="B5008" s="16" t="s">
        <v>6403</v>
      </c>
      <c r="C5008" s="16" t="s">
        <v>2152</v>
      </c>
      <c r="D5008" s="16" t="s">
        <v>108</v>
      </c>
      <c r="E5008" s="16" t="n">
        <v>1</v>
      </c>
      <c r="F5008" s="16" t="n">
        <v>3546</v>
      </c>
      <c r="G5008" s="16" t="n">
        <v>0.1</v>
      </c>
      <c r="H5008" s="16" t="s">
        <v>81</v>
      </c>
      <c r="I5008" s="16" t="s">
        <v>60</v>
      </c>
      <c r="J5008" s="16" t="n">
        <v>2</v>
      </c>
      <c r="K5008" s="16" t="n">
        <v>5</v>
      </c>
      <c r="L5008" s="16" t="s">
        <v>41</v>
      </c>
      <c r="M5008" s="16" t="str">
        <f aca="false">IF(COUNTIF($A$2:A5008,A5008)&gt;1,"DUPLICATE","")</f>
        <v/>
      </c>
    </row>
    <row r="5009" customFormat="false" ht="15" hidden="false" customHeight="false" outlineLevel="0" collapsed="false">
      <c r="A5009" s="16" t="s">
        <v>6416</v>
      </c>
      <c r="B5009" s="16" t="s">
        <v>6403</v>
      </c>
      <c r="C5009" s="16" t="s">
        <v>4376</v>
      </c>
      <c r="D5009" s="16" t="s">
        <v>142</v>
      </c>
      <c r="E5009" s="16" t="n">
        <v>1</v>
      </c>
      <c r="F5009" s="16" t="n">
        <v>576</v>
      </c>
      <c r="G5009" s="16" t="n">
        <v>0</v>
      </c>
      <c r="H5009" s="16" t="s">
        <v>130</v>
      </c>
      <c r="I5009" s="16" t="s">
        <v>60</v>
      </c>
      <c r="J5009" s="16" t="n">
        <v>3</v>
      </c>
      <c r="K5009" s="16" t="n">
        <v>4</v>
      </c>
      <c r="L5009" s="16" t="s">
        <v>41</v>
      </c>
      <c r="M5009" s="16" t="str">
        <f aca="false">IF(COUNTIF($A$2:A5009,A5009)&gt;1,"DUPLICATE","")</f>
        <v/>
      </c>
    </row>
    <row r="5010" customFormat="false" ht="15" hidden="false" customHeight="false" outlineLevel="0" collapsed="false">
      <c r="A5010" s="16" t="s">
        <v>6417</v>
      </c>
      <c r="B5010" s="16" t="s">
        <v>6403</v>
      </c>
      <c r="C5010" s="16" t="s">
        <v>1285</v>
      </c>
      <c r="D5010" s="16" t="s">
        <v>126</v>
      </c>
      <c r="E5010" s="16" t="n">
        <v>1</v>
      </c>
      <c r="F5010" s="16" t="n">
        <v>390</v>
      </c>
      <c r="G5010" s="16" t="n">
        <v>0</v>
      </c>
      <c r="H5010" s="16" t="s">
        <v>39</v>
      </c>
      <c r="I5010" s="16" t="s">
        <v>40</v>
      </c>
      <c r="J5010" s="16" t="n">
        <v>5</v>
      </c>
      <c r="K5010" s="16" t="n">
        <v>4</v>
      </c>
      <c r="L5010" s="16" t="s">
        <v>41</v>
      </c>
      <c r="M5010" s="16" t="str">
        <f aca="false">IF(COUNTIF($A$2:A5010,A5010)&gt;1,"DUPLICATE","")</f>
        <v/>
      </c>
    </row>
    <row r="5011" customFormat="false" ht="15" hidden="false" customHeight="false" outlineLevel="0" collapsed="false">
      <c r="A5011" s="16" t="s">
        <v>6418</v>
      </c>
      <c r="B5011" s="16" t="s">
        <v>6403</v>
      </c>
      <c r="C5011" s="16" t="s">
        <v>2372</v>
      </c>
      <c r="D5011" s="16" t="s">
        <v>211</v>
      </c>
      <c r="E5011" s="16" t="n">
        <v>3</v>
      </c>
      <c r="F5011" s="16" t="n">
        <v>1358</v>
      </c>
      <c r="G5011" s="16"/>
      <c r="H5011" s="16" t="s">
        <v>56</v>
      </c>
      <c r="I5011" s="16" t="s">
        <v>47</v>
      </c>
      <c r="J5011" s="16" t="n">
        <v>5</v>
      </c>
      <c r="K5011" s="16" t="n">
        <v>3</v>
      </c>
      <c r="L5011" s="16" t="s">
        <v>57</v>
      </c>
      <c r="M5011" s="16" t="str">
        <f aca="false">IF(COUNTIF($A$2:A5011,A5011)&gt;1,"DUPLICATE","")</f>
        <v/>
      </c>
    </row>
    <row r="5012" customFormat="false" ht="15" hidden="false" customHeight="false" outlineLevel="0" collapsed="false">
      <c r="A5012" s="16" t="s">
        <v>6419</v>
      </c>
      <c r="B5012" s="16" t="s">
        <v>6403</v>
      </c>
      <c r="C5012" s="16" t="s">
        <v>1085</v>
      </c>
      <c r="D5012" s="16" t="s">
        <v>254</v>
      </c>
      <c r="E5012" s="16" t="n">
        <v>1</v>
      </c>
      <c r="F5012" s="16" t="n">
        <v>1010</v>
      </c>
      <c r="G5012" s="16" t="n">
        <v>0.05</v>
      </c>
      <c r="H5012" s="16" t="s">
        <v>81</v>
      </c>
      <c r="I5012" s="16" t="s">
        <v>47</v>
      </c>
      <c r="J5012" s="16" t="n">
        <v>3</v>
      </c>
      <c r="K5012" s="16" t="n">
        <v>3</v>
      </c>
      <c r="L5012" s="16" t="s">
        <v>57</v>
      </c>
      <c r="M5012" s="16" t="str">
        <f aca="false">IF(COUNTIF($A$2:A5012,A5012)&gt;1,"DUPLICATE","")</f>
        <v/>
      </c>
    </row>
    <row r="5013" customFormat="false" ht="15" hidden="false" customHeight="false" outlineLevel="0" collapsed="false">
      <c r="A5013" s="16" t="s">
        <v>6420</v>
      </c>
      <c r="B5013" s="16" t="s">
        <v>6403</v>
      </c>
      <c r="C5013" s="16" t="s">
        <v>1754</v>
      </c>
      <c r="D5013" s="16" t="s">
        <v>184</v>
      </c>
      <c r="E5013" s="16" t="n">
        <v>2</v>
      </c>
      <c r="F5013" s="16" t="n">
        <v>1258</v>
      </c>
      <c r="G5013" s="16" t="n">
        <v>0.15</v>
      </c>
      <c r="H5013" s="16" t="s">
        <v>39</v>
      </c>
      <c r="I5013" s="16" t="s">
        <v>60</v>
      </c>
      <c r="J5013" s="16" t="n">
        <v>3</v>
      </c>
      <c r="K5013" s="16" t="n">
        <v>5</v>
      </c>
      <c r="L5013" s="16" t="s">
        <v>41</v>
      </c>
      <c r="M5013" s="16" t="str">
        <f aca="false">IF(COUNTIF($A$2:A5013,A5013)&gt;1,"DUPLICATE","")</f>
        <v/>
      </c>
    </row>
    <row r="5014" customFormat="false" ht="15" hidden="false" customHeight="false" outlineLevel="0" collapsed="false">
      <c r="A5014" s="16" t="s">
        <v>6421</v>
      </c>
      <c r="B5014" s="16" t="s">
        <v>6403</v>
      </c>
      <c r="C5014" s="16" t="s">
        <v>2741</v>
      </c>
      <c r="D5014" s="16" t="s">
        <v>341</v>
      </c>
      <c r="E5014" s="16" t="n">
        <v>1</v>
      </c>
      <c r="F5014" s="16" t="n">
        <v>1138</v>
      </c>
      <c r="G5014" s="16" t="n">
        <v>0.15</v>
      </c>
      <c r="H5014" s="16" t="s">
        <v>39</v>
      </c>
      <c r="I5014" s="16" t="s">
        <v>60</v>
      </c>
      <c r="J5014" s="16" t="n">
        <v>4</v>
      </c>
      <c r="K5014" s="16" t="n">
        <v>4</v>
      </c>
      <c r="L5014" s="16" t="s">
        <v>41</v>
      </c>
      <c r="M5014" s="16" t="str">
        <f aca="false">IF(COUNTIF($A$2:A5014,A5014)&gt;1,"DUPLICATE","")</f>
        <v/>
      </c>
    </row>
    <row r="5015" customFormat="false" ht="15" hidden="false" customHeight="false" outlineLevel="0" collapsed="false">
      <c r="A5015" s="16" t="s">
        <v>6422</v>
      </c>
      <c r="B5015" s="16" t="s">
        <v>6403</v>
      </c>
      <c r="C5015" s="16" t="s">
        <v>190</v>
      </c>
      <c r="D5015" s="16" t="s">
        <v>440</v>
      </c>
      <c r="E5015" s="16" t="n">
        <v>2</v>
      </c>
      <c r="F5015" s="16" t="n">
        <v>1346</v>
      </c>
      <c r="G5015" s="16" t="n">
        <v>0.15</v>
      </c>
      <c r="H5015" s="16" t="s">
        <v>130</v>
      </c>
      <c r="I5015" s="16" t="s">
        <v>60</v>
      </c>
      <c r="J5015" s="16" t="n">
        <v>3</v>
      </c>
      <c r="K5015" s="16" t="n">
        <v>4</v>
      </c>
      <c r="L5015" s="16" t="s">
        <v>41</v>
      </c>
      <c r="M5015" s="16" t="str">
        <f aca="false">IF(COUNTIF($A$2:A5015,A5015)&gt;1,"DUPLICATE","")</f>
        <v/>
      </c>
    </row>
    <row r="5016" customFormat="false" ht="15" hidden="false" customHeight="false" outlineLevel="0" collapsed="false">
      <c r="A5016" s="16" t="s">
        <v>6423</v>
      </c>
      <c r="B5016" s="16" t="s">
        <v>6403</v>
      </c>
      <c r="C5016" s="16" t="s">
        <v>1246</v>
      </c>
      <c r="D5016" s="16" t="s">
        <v>74</v>
      </c>
      <c r="E5016" s="16" t="n">
        <v>3</v>
      </c>
      <c r="F5016" s="16" t="s">
        <v>6424</v>
      </c>
      <c r="G5016" s="16"/>
      <c r="H5016" s="16" t="s">
        <v>89</v>
      </c>
      <c r="I5016" s="16" t="s">
        <v>60</v>
      </c>
      <c r="J5016" s="16" t="n">
        <v>3</v>
      </c>
      <c r="K5016" s="16" t="n">
        <v>4</v>
      </c>
      <c r="L5016" s="16" t="s">
        <v>41</v>
      </c>
      <c r="M5016" s="16" t="str">
        <f aca="false">IF(COUNTIF($A$2:A5016,A5016)&gt;1,"DUPLICATE","")</f>
        <v/>
      </c>
    </row>
    <row r="5017" customFormat="false" ht="15" hidden="false" customHeight="false" outlineLevel="0" collapsed="false">
      <c r="A5017" s="16" t="s">
        <v>6425</v>
      </c>
      <c r="B5017" s="16" t="s">
        <v>6403</v>
      </c>
      <c r="C5017" s="16" t="s">
        <v>603</v>
      </c>
      <c r="D5017" s="16" t="s">
        <v>165</v>
      </c>
      <c r="E5017" s="16" t="n">
        <v>1</v>
      </c>
      <c r="F5017" s="16" t="n">
        <v>877</v>
      </c>
      <c r="G5017" s="16" t="n">
        <v>0</v>
      </c>
      <c r="H5017" s="16" t="s">
        <v>560</v>
      </c>
      <c r="I5017" s="16" t="s">
        <v>40</v>
      </c>
      <c r="J5017" s="16" t="n">
        <v>4</v>
      </c>
      <c r="K5017" s="16" t="n">
        <v>4</v>
      </c>
      <c r="L5017" s="16" t="s">
        <v>41</v>
      </c>
      <c r="M5017" s="16" t="str">
        <f aca="false">IF(COUNTIF($A$2:A5017,A5017)&gt;1,"DUPLICATE","")</f>
        <v/>
      </c>
    </row>
    <row r="5018" customFormat="false" ht="15" hidden="false" customHeight="false" outlineLevel="0" collapsed="false">
      <c r="A5018" s="16" t="s">
        <v>6426</v>
      </c>
      <c r="B5018" s="16" t="s">
        <v>6403</v>
      </c>
      <c r="C5018" s="16" t="s">
        <v>429</v>
      </c>
      <c r="D5018" s="16" t="s">
        <v>99</v>
      </c>
      <c r="E5018" s="16" t="n">
        <v>1</v>
      </c>
      <c r="F5018" s="16" t="n">
        <v>733</v>
      </c>
      <c r="G5018" s="16" t="n">
        <v>0.15</v>
      </c>
      <c r="H5018" s="16" t="s">
        <v>70</v>
      </c>
      <c r="I5018" s="16" t="s">
        <v>60</v>
      </c>
      <c r="J5018" s="16" t="n">
        <v>5</v>
      </c>
      <c r="K5018" s="16" t="n">
        <v>3</v>
      </c>
      <c r="L5018" s="16" t="s">
        <v>57</v>
      </c>
      <c r="M5018" s="16" t="str">
        <f aca="false">IF(COUNTIF($A$2:A5018,A5018)&gt;1,"DUPLICATE","")</f>
        <v/>
      </c>
    </row>
    <row r="5019" customFormat="false" ht="15" hidden="false" customHeight="false" outlineLevel="0" collapsed="false">
      <c r="A5019" s="16" t="s">
        <v>6427</v>
      </c>
      <c r="B5019" s="16" t="s">
        <v>6428</v>
      </c>
      <c r="C5019" s="16" t="s">
        <v>931</v>
      </c>
      <c r="D5019" s="16" t="s">
        <v>165</v>
      </c>
      <c r="E5019" s="16" t="n">
        <v>2</v>
      </c>
      <c r="F5019" s="16" t="n">
        <v>867</v>
      </c>
      <c r="G5019" s="16" t="n">
        <v>0.05</v>
      </c>
      <c r="H5019" s="16" t="s">
        <v>81</v>
      </c>
      <c r="I5019" s="16" t="s">
        <v>60</v>
      </c>
      <c r="J5019" s="16" t="n">
        <v>3</v>
      </c>
      <c r="K5019" s="16" t="n">
        <v>4</v>
      </c>
      <c r="L5019" s="16" t="s">
        <v>41</v>
      </c>
      <c r="M5019" s="16" t="str">
        <f aca="false">IF(COUNTIF($A$2:A5019,A5019)&gt;1,"DUPLICATE","")</f>
        <v/>
      </c>
    </row>
    <row r="5020" customFormat="false" ht="15" hidden="false" customHeight="false" outlineLevel="0" collapsed="false">
      <c r="A5020" s="16" t="s">
        <v>6429</v>
      </c>
      <c r="B5020" s="16" t="s">
        <v>6428</v>
      </c>
      <c r="C5020" s="16" t="s">
        <v>1618</v>
      </c>
      <c r="D5020" s="16" t="s">
        <v>63</v>
      </c>
      <c r="E5020" s="16" t="n">
        <v>2</v>
      </c>
      <c r="F5020" s="16" t="n">
        <v>1545</v>
      </c>
      <c r="G5020" s="16" t="n">
        <v>0.2</v>
      </c>
      <c r="H5020" s="16" t="s">
        <v>130</v>
      </c>
      <c r="I5020" s="16" t="s">
        <v>47</v>
      </c>
      <c r="J5020" s="16" t="n">
        <v>2</v>
      </c>
      <c r="K5020" s="16" t="n">
        <v>4</v>
      </c>
      <c r="L5020" s="16" t="s">
        <v>41</v>
      </c>
      <c r="M5020" s="16" t="str">
        <f aca="false">IF(COUNTIF($A$2:A5020,A5020)&gt;1,"DUPLICATE","")</f>
        <v/>
      </c>
    </row>
    <row r="5021" customFormat="false" ht="15" hidden="false" customHeight="false" outlineLevel="0" collapsed="false">
      <c r="A5021" s="16" t="s">
        <v>6430</v>
      </c>
      <c r="B5021" s="16" t="s">
        <v>6428</v>
      </c>
      <c r="C5021" s="16" t="s">
        <v>1625</v>
      </c>
      <c r="D5021" s="16" t="s">
        <v>219</v>
      </c>
      <c r="E5021" s="16" t="n">
        <v>2</v>
      </c>
      <c r="F5021" s="16" t="n">
        <v>1298</v>
      </c>
      <c r="G5021" s="16" t="n">
        <v>0</v>
      </c>
      <c r="H5021" s="16" t="s">
        <v>112</v>
      </c>
      <c r="I5021" s="16" t="s">
        <v>71</v>
      </c>
      <c r="J5021" s="16" t="n">
        <v>3</v>
      </c>
      <c r="K5021" s="16" t="n">
        <v>5</v>
      </c>
      <c r="L5021" s="16" t="s">
        <v>41</v>
      </c>
      <c r="M5021" s="16" t="str">
        <f aca="false">IF(COUNTIF($A$2:A5021,A5021)&gt;1,"DUPLICATE","")</f>
        <v/>
      </c>
    </row>
    <row r="5022" customFormat="false" ht="15" hidden="false" customHeight="false" outlineLevel="0" collapsed="false">
      <c r="A5022" s="16" t="s">
        <v>6431</v>
      </c>
      <c r="B5022" s="16" t="s">
        <v>6428</v>
      </c>
      <c r="C5022" s="16" t="s">
        <v>1209</v>
      </c>
      <c r="D5022" s="16" t="s">
        <v>211</v>
      </c>
      <c r="E5022" s="16" t="n">
        <v>1</v>
      </c>
      <c r="F5022" s="16" t="n">
        <v>1329</v>
      </c>
      <c r="G5022" s="16" t="n">
        <v>0.15</v>
      </c>
      <c r="H5022" s="16" t="s">
        <v>39</v>
      </c>
      <c r="I5022" s="16" t="s">
        <v>60</v>
      </c>
      <c r="J5022" s="16" t="n">
        <v>6</v>
      </c>
      <c r="K5022" s="16" t="n">
        <v>1</v>
      </c>
      <c r="L5022" s="16" t="s">
        <v>57</v>
      </c>
      <c r="M5022" s="16" t="str">
        <f aca="false">IF(COUNTIF($A$2:A5022,A5022)&gt;1,"DUPLICATE","")</f>
        <v/>
      </c>
    </row>
    <row r="5023" customFormat="false" ht="15" hidden="false" customHeight="false" outlineLevel="0" collapsed="false">
      <c r="A5023" s="16" t="s">
        <v>6432</v>
      </c>
      <c r="B5023" s="16" t="s">
        <v>6428</v>
      </c>
      <c r="C5023" s="16" t="s">
        <v>437</v>
      </c>
      <c r="D5023" s="16" t="s">
        <v>105</v>
      </c>
      <c r="E5023" s="16" t="n">
        <v>2</v>
      </c>
      <c r="F5023" s="16" t="s">
        <v>6433</v>
      </c>
      <c r="G5023" s="16" t="n">
        <v>0.1</v>
      </c>
      <c r="H5023" s="16" t="s">
        <v>56</v>
      </c>
      <c r="I5023" s="16" t="s">
        <v>100</v>
      </c>
      <c r="J5023" s="16" t="n">
        <v>5</v>
      </c>
      <c r="K5023" s="16" t="n">
        <v>3</v>
      </c>
      <c r="L5023" s="16" t="s">
        <v>41</v>
      </c>
      <c r="M5023" s="16" t="str">
        <f aca="false">IF(COUNTIF($A$2:A5023,A5023)&gt;1,"DUPLICATE","")</f>
        <v/>
      </c>
    </row>
    <row r="5024" customFormat="false" ht="15" hidden="false" customHeight="false" outlineLevel="0" collapsed="false">
      <c r="A5024" s="16" t="s">
        <v>6434</v>
      </c>
      <c r="B5024" s="16" t="s">
        <v>6428</v>
      </c>
      <c r="C5024" s="16" t="s">
        <v>1231</v>
      </c>
      <c r="D5024" s="16" t="s">
        <v>300</v>
      </c>
      <c r="E5024" s="16" t="n">
        <v>1</v>
      </c>
      <c r="F5024" s="16" t="n">
        <v>2530</v>
      </c>
      <c r="G5024" s="16" t="n">
        <v>0.1</v>
      </c>
      <c r="H5024" s="16" t="s">
        <v>67</v>
      </c>
      <c r="I5024" s="16" t="s">
        <v>60</v>
      </c>
      <c r="J5024" s="16" t="n">
        <v>4</v>
      </c>
      <c r="K5024" s="16" t="n">
        <v>4</v>
      </c>
      <c r="L5024" s="16" t="s">
        <v>41</v>
      </c>
      <c r="M5024" s="16" t="str">
        <f aca="false">IF(COUNTIF($A$2:A5024,A5024)&gt;1,"DUPLICATE","")</f>
        <v/>
      </c>
    </row>
    <row r="5025" customFormat="false" ht="15" hidden="false" customHeight="false" outlineLevel="0" collapsed="false">
      <c r="A5025" s="16" t="s">
        <v>6435</v>
      </c>
      <c r="B5025" s="16" t="s">
        <v>6428</v>
      </c>
      <c r="C5025" s="16" t="s">
        <v>1244</v>
      </c>
      <c r="D5025" s="16" t="s">
        <v>74</v>
      </c>
      <c r="E5025" s="16" t="n">
        <v>1</v>
      </c>
      <c r="F5025" s="16" t="n">
        <v>18346</v>
      </c>
      <c r="G5025" s="16" t="n">
        <v>0.1</v>
      </c>
      <c r="H5025" s="16" t="s">
        <v>46</v>
      </c>
      <c r="I5025" s="16" t="s">
        <v>71</v>
      </c>
      <c r="J5025" s="16" t="n">
        <v>3</v>
      </c>
      <c r="K5025" s="16"/>
      <c r="L5025" s="16" t="s">
        <v>41</v>
      </c>
      <c r="M5025" s="16" t="str">
        <f aca="false">IF(COUNTIF($A$2:A5025,A5025)&gt;1,"DUPLICATE","")</f>
        <v/>
      </c>
    </row>
    <row r="5026" customFormat="false" ht="15" hidden="false" customHeight="false" outlineLevel="0" collapsed="false">
      <c r="A5026" s="16" t="s">
        <v>6436</v>
      </c>
      <c r="B5026" s="16" t="s">
        <v>6428</v>
      </c>
      <c r="C5026" s="16" t="s">
        <v>4286</v>
      </c>
      <c r="D5026" s="16" t="s">
        <v>385</v>
      </c>
      <c r="E5026" s="16" t="n">
        <v>2</v>
      </c>
      <c r="F5026" s="16" t="n">
        <v>291</v>
      </c>
      <c r="G5026" s="16" t="n">
        <v>0.2</v>
      </c>
      <c r="H5026" s="16" t="s">
        <v>130</v>
      </c>
      <c r="I5026" s="16" t="s">
        <v>40</v>
      </c>
      <c r="J5026" s="16" t="n">
        <v>2</v>
      </c>
      <c r="K5026" s="16" t="n">
        <v>5</v>
      </c>
      <c r="L5026" s="16" t="s">
        <v>41</v>
      </c>
      <c r="M5026" s="16" t="str">
        <f aca="false">IF(COUNTIF($A$2:A5026,A5026)&gt;1,"DUPLICATE","")</f>
        <v/>
      </c>
    </row>
    <row r="5027" customFormat="false" ht="15" hidden="false" customHeight="false" outlineLevel="0" collapsed="false">
      <c r="A5027" s="16" t="s">
        <v>6437</v>
      </c>
      <c r="B5027" s="16" t="s">
        <v>6428</v>
      </c>
      <c r="C5027" s="16" t="s">
        <v>1164</v>
      </c>
      <c r="D5027" s="16" t="s">
        <v>157</v>
      </c>
      <c r="E5027" s="16" t="n">
        <v>2</v>
      </c>
      <c r="F5027" s="16" t="n">
        <v>1142</v>
      </c>
      <c r="G5027" s="16" t="n">
        <v>0.1</v>
      </c>
      <c r="H5027" s="16" t="s">
        <v>89</v>
      </c>
      <c r="I5027" s="16" t="s">
        <v>40</v>
      </c>
      <c r="J5027" s="16" t="n">
        <v>3</v>
      </c>
      <c r="K5027" s="16" t="n">
        <v>3</v>
      </c>
      <c r="L5027" s="16" t="s">
        <v>41</v>
      </c>
      <c r="M5027" s="16" t="str">
        <f aca="false">IF(COUNTIF($A$2:A5027,A5027)&gt;1,"DUPLICATE","")</f>
        <v/>
      </c>
    </row>
    <row r="5028" customFormat="false" ht="15" hidden="false" customHeight="false" outlineLevel="0" collapsed="false">
      <c r="A5028" s="16" t="s">
        <v>6438</v>
      </c>
      <c r="B5028" s="16" t="s">
        <v>6428</v>
      </c>
      <c r="C5028" s="16" t="s">
        <v>2268</v>
      </c>
      <c r="D5028" s="16" t="s">
        <v>74</v>
      </c>
      <c r="E5028" s="16" t="n">
        <v>1</v>
      </c>
      <c r="F5028" s="16" t="n">
        <v>18696</v>
      </c>
      <c r="G5028" s="16" t="n">
        <v>0.1</v>
      </c>
      <c r="H5028" s="16" t="s">
        <v>46</v>
      </c>
      <c r="I5028" s="16" t="s">
        <v>60</v>
      </c>
      <c r="J5028" s="16" t="n">
        <v>3</v>
      </c>
      <c r="K5028" s="16" t="n">
        <v>4</v>
      </c>
      <c r="L5028" s="16" t="s">
        <v>41</v>
      </c>
      <c r="M5028" s="16" t="str">
        <f aca="false">IF(COUNTIF($A$2:A5028,A5028)&gt;1,"DUPLICATE","")</f>
        <v/>
      </c>
    </row>
    <row r="5029" customFormat="false" ht="15" hidden="false" customHeight="false" outlineLevel="0" collapsed="false">
      <c r="A5029" s="16" t="s">
        <v>6439</v>
      </c>
      <c r="B5029" s="16" t="s">
        <v>6428</v>
      </c>
      <c r="C5029" s="16" t="s">
        <v>1081</v>
      </c>
      <c r="D5029" s="16" t="s">
        <v>55</v>
      </c>
      <c r="E5029" s="16" t="n">
        <v>1</v>
      </c>
      <c r="F5029" s="16" t="n">
        <v>1997</v>
      </c>
      <c r="G5029" s="16" t="n">
        <v>0.15</v>
      </c>
      <c r="H5029" s="16" t="s">
        <v>81</v>
      </c>
      <c r="I5029" s="16" t="s">
        <v>47</v>
      </c>
      <c r="J5029" s="16" t="n">
        <v>2</v>
      </c>
      <c r="K5029" s="16" t="n">
        <v>5</v>
      </c>
      <c r="L5029" s="16" t="s">
        <v>41</v>
      </c>
      <c r="M5029" s="16" t="str">
        <f aca="false">IF(COUNTIF($A$2:A5029,A5029)&gt;1,"DUPLICATE","")</f>
        <v/>
      </c>
    </row>
    <row r="5030" customFormat="false" ht="15" hidden="false" customHeight="false" outlineLevel="0" collapsed="false">
      <c r="A5030" s="16" t="s">
        <v>6440</v>
      </c>
      <c r="B5030" s="16" t="s">
        <v>6428</v>
      </c>
      <c r="C5030" s="16" t="s">
        <v>726</v>
      </c>
      <c r="D5030" s="16" t="s">
        <v>165</v>
      </c>
      <c r="E5030" s="16" t="n">
        <v>2</v>
      </c>
      <c r="F5030" s="16" t="n">
        <v>934</v>
      </c>
      <c r="G5030" s="16" t="n">
        <v>0.15</v>
      </c>
      <c r="H5030" s="16" t="s">
        <v>112</v>
      </c>
      <c r="I5030" s="16" t="s">
        <v>100</v>
      </c>
      <c r="J5030" s="16" t="n">
        <v>5</v>
      </c>
      <c r="K5030" s="16" t="n">
        <v>4</v>
      </c>
      <c r="L5030" s="16" t="s">
        <v>41</v>
      </c>
      <c r="M5030" s="16" t="str">
        <f aca="false">IF(COUNTIF($A$2:A5030,A5030)&gt;1,"DUPLICATE","")</f>
        <v/>
      </c>
    </row>
    <row r="5031" customFormat="false" ht="15" hidden="false" customHeight="false" outlineLevel="0" collapsed="false">
      <c r="A5031" s="16" t="s">
        <v>6441</v>
      </c>
      <c r="B5031" s="16" t="s">
        <v>6428</v>
      </c>
      <c r="C5031" s="16" t="s">
        <v>491</v>
      </c>
      <c r="D5031" s="16" t="s">
        <v>232</v>
      </c>
      <c r="E5031" s="16" t="n">
        <v>1</v>
      </c>
      <c r="F5031" s="16" t="n">
        <v>1993</v>
      </c>
      <c r="G5031" s="16" t="n">
        <v>0.15</v>
      </c>
      <c r="H5031" s="16" t="s">
        <v>208</v>
      </c>
      <c r="I5031" s="16" t="s">
        <v>71</v>
      </c>
      <c r="J5031" s="16" t="n">
        <v>5</v>
      </c>
      <c r="K5031" s="16" t="n">
        <v>4</v>
      </c>
      <c r="L5031" s="16" t="s">
        <v>41</v>
      </c>
      <c r="M5031" s="16" t="str">
        <f aca="false">IF(COUNTIF($A$2:A5031,A5031)&gt;1,"DUPLICATE","")</f>
        <v/>
      </c>
    </row>
    <row r="5032" customFormat="false" ht="15" hidden="false" customHeight="false" outlineLevel="0" collapsed="false">
      <c r="A5032" s="16" t="s">
        <v>6442</v>
      </c>
      <c r="B5032" s="16" t="s">
        <v>6428</v>
      </c>
      <c r="C5032" s="16" t="s">
        <v>1376</v>
      </c>
      <c r="D5032" s="16" t="s">
        <v>203</v>
      </c>
      <c r="E5032" s="16" t="n">
        <v>2</v>
      </c>
      <c r="F5032" s="16" t="n">
        <v>2406</v>
      </c>
      <c r="G5032" s="16" t="n">
        <v>0.1</v>
      </c>
      <c r="H5032" s="16" t="s">
        <v>130</v>
      </c>
      <c r="I5032" s="16" t="s">
        <v>71</v>
      </c>
      <c r="J5032" s="16" t="n">
        <v>4</v>
      </c>
      <c r="K5032" s="16" t="n">
        <v>4</v>
      </c>
      <c r="L5032" s="16" t="s">
        <v>41</v>
      </c>
      <c r="M5032" s="16" t="str">
        <f aca="false">IF(COUNTIF($A$2:A5032,A5032)&gt;1,"DUPLICATE","")</f>
        <v/>
      </c>
    </row>
    <row r="5033" customFormat="false" ht="15" hidden="false" customHeight="false" outlineLevel="0" collapsed="false">
      <c r="A5033" s="16" t="s">
        <v>6443</v>
      </c>
      <c r="B5033" s="16" t="s">
        <v>6428</v>
      </c>
      <c r="C5033" s="16" t="s">
        <v>3941</v>
      </c>
      <c r="D5033" s="16" t="s">
        <v>95</v>
      </c>
      <c r="E5033" s="16" t="n">
        <v>1</v>
      </c>
      <c r="F5033" s="16" t="n">
        <v>1539</v>
      </c>
      <c r="G5033" s="16" t="n">
        <v>0.1</v>
      </c>
      <c r="H5033" s="16" t="s">
        <v>161</v>
      </c>
      <c r="I5033" s="16" t="s">
        <v>60</v>
      </c>
      <c r="J5033" s="16" t="n">
        <v>2</v>
      </c>
      <c r="K5033" s="16"/>
      <c r="L5033" s="16" t="s">
        <v>41</v>
      </c>
      <c r="M5033" s="16" t="str">
        <f aca="false">IF(COUNTIF($A$2:A5033,A5033)&gt;1,"DUPLICATE","")</f>
        <v/>
      </c>
    </row>
    <row r="5034" customFormat="false" ht="15" hidden="false" customHeight="false" outlineLevel="0" collapsed="false">
      <c r="A5034" s="16" t="s">
        <v>6444</v>
      </c>
      <c r="B5034" s="16" t="s">
        <v>6428</v>
      </c>
      <c r="C5034" s="16" t="s">
        <v>392</v>
      </c>
      <c r="D5034" s="16" t="s">
        <v>80</v>
      </c>
      <c r="E5034" s="16" t="n">
        <v>1</v>
      </c>
      <c r="F5034" s="16" t="n">
        <v>1489</v>
      </c>
      <c r="G5034" s="16" t="n">
        <v>0</v>
      </c>
      <c r="H5034" s="16" t="s">
        <v>112</v>
      </c>
      <c r="I5034" s="16" t="s">
        <v>60</v>
      </c>
      <c r="J5034" s="16" t="n">
        <v>3</v>
      </c>
      <c r="K5034" s="16" t="n">
        <v>3</v>
      </c>
      <c r="L5034" s="16" t="s">
        <v>41</v>
      </c>
      <c r="M5034" s="16" t="str">
        <f aca="false">IF(COUNTIF($A$2:A5034,A5034)&gt;1,"DUPLICATE","")</f>
        <v/>
      </c>
    </row>
    <row r="5035" customFormat="false" ht="15" hidden="false" customHeight="false" outlineLevel="0" collapsed="false">
      <c r="A5035" s="16" t="s">
        <v>6445</v>
      </c>
      <c r="B5035" s="16" t="s">
        <v>6428</v>
      </c>
      <c r="C5035" s="16" t="s">
        <v>896</v>
      </c>
      <c r="D5035" s="16" t="s">
        <v>308</v>
      </c>
      <c r="E5035" s="16" t="n">
        <v>2</v>
      </c>
      <c r="F5035" s="16" t="n">
        <v>207</v>
      </c>
      <c r="G5035" s="16" t="n">
        <v>0.1</v>
      </c>
      <c r="H5035" s="16" t="s">
        <v>208</v>
      </c>
      <c r="I5035" s="16" t="s">
        <v>60</v>
      </c>
      <c r="J5035" s="16" t="n">
        <v>6</v>
      </c>
      <c r="K5035" s="16" t="n">
        <v>3</v>
      </c>
      <c r="L5035" s="16" t="s">
        <v>41</v>
      </c>
      <c r="M5035" s="16" t="str">
        <f aca="false">IF(COUNTIF($A$2:A5035,A5035)&gt;1,"DUPLICATE","")</f>
        <v/>
      </c>
    </row>
    <row r="5036" customFormat="false" ht="15" hidden="false" customHeight="false" outlineLevel="0" collapsed="false">
      <c r="A5036" s="16" t="s">
        <v>6446</v>
      </c>
      <c r="B5036" s="16" t="s">
        <v>6428</v>
      </c>
      <c r="C5036" s="16" t="s">
        <v>1048</v>
      </c>
      <c r="D5036" s="16" t="s">
        <v>300</v>
      </c>
      <c r="E5036" s="16" t="n">
        <v>2</v>
      </c>
      <c r="F5036" s="16" t="n">
        <v>2424</v>
      </c>
      <c r="G5036" s="16" t="n">
        <v>0.1</v>
      </c>
      <c r="H5036" s="16" t="s">
        <v>130</v>
      </c>
      <c r="I5036" s="16" t="s">
        <v>123</v>
      </c>
      <c r="J5036" s="16" t="n">
        <v>3</v>
      </c>
      <c r="K5036" s="16" t="n">
        <v>4</v>
      </c>
      <c r="L5036" s="16" t="s">
        <v>41</v>
      </c>
      <c r="M5036" s="16" t="str">
        <f aca="false">IF(COUNTIF($A$2:A5036,A5036)&gt;1,"DUPLICATE","")</f>
        <v/>
      </c>
    </row>
    <row r="5037" customFormat="false" ht="15" hidden="false" customHeight="false" outlineLevel="0" collapsed="false">
      <c r="A5037" s="16" t="s">
        <v>6447</v>
      </c>
      <c r="B5037" s="16" t="s">
        <v>6428</v>
      </c>
      <c r="C5037" s="16" t="s">
        <v>1841</v>
      </c>
      <c r="D5037" s="16" t="s">
        <v>142</v>
      </c>
      <c r="E5037" s="16" t="n">
        <v>1</v>
      </c>
      <c r="F5037" s="16" t="n">
        <v>582</v>
      </c>
      <c r="G5037" s="16" t="n">
        <v>0.05</v>
      </c>
      <c r="H5037" s="16" t="s">
        <v>89</v>
      </c>
      <c r="I5037" s="16" t="s">
        <v>100</v>
      </c>
      <c r="J5037" s="16" t="n">
        <v>3</v>
      </c>
      <c r="K5037" s="16" t="n">
        <v>3</v>
      </c>
      <c r="L5037" s="16" t="s">
        <v>41</v>
      </c>
      <c r="M5037" s="16" t="str">
        <f aca="false">IF(COUNTIF($A$2:A5037,A5037)&gt;1,"DUPLICATE","")</f>
        <v/>
      </c>
    </row>
    <row r="5038" customFormat="false" ht="15" hidden="false" customHeight="false" outlineLevel="0" collapsed="false">
      <c r="A5038" s="16" t="s">
        <v>6448</v>
      </c>
      <c r="B5038" s="16" t="s">
        <v>6428</v>
      </c>
      <c r="C5038" s="16" t="s">
        <v>856</v>
      </c>
      <c r="D5038" s="16" t="s">
        <v>99</v>
      </c>
      <c r="E5038" s="16" t="n">
        <v>3</v>
      </c>
      <c r="F5038" s="16" t="n">
        <v>683</v>
      </c>
      <c r="G5038" s="16" t="n">
        <v>0.1</v>
      </c>
      <c r="H5038" s="16" t="s">
        <v>56</v>
      </c>
      <c r="I5038" s="16" t="s">
        <v>60</v>
      </c>
      <c r="J5038" s="16" t="n">
        <v>4</v>
      </c>
      <c r="K5038" s="16" t="n">
        <v>3</v>
      </c>
      <c r="L5038" s="16" t="s">
        <v>41</v>
      </c>
      <c r="M5038" s="16" t="str">
        <f aca="false">IF(COUNTIF($A$2:A5038,A5038)&gt;1,"DUPLICATE","")</f>
        <v/>
      </c>
    </row>
    <row r="5039" customFormat="false" ht="15" hidden="false" customHeight="false" outlineLevel="0" collapsed="false">
      <c r="A5039" s="16" t="s">
        <v>6449</v>
      </c>
      <c r="B5039" s="16" t="s">
        <v>6450</v>
      </c>
      <c r="C5039" s="16" t="s">
        <v>841</v>
      </c>
      <c r="D5039" s="16" t="s">
        <v>84</v>
      </c>
      <c r="E5039" s="16" t="n">
        <v>2</v>
      </c>
      <c r="F5039" s="16" t="n">
        <v>237</v>
      </c>
      <c r="G5039" s="16" t="n">
        <v>0.1</v>
      </c>
      <c r="H5039" s="16" t="s">
        <v>565</v>
      </c>
      <c r="I5039" s="16" t="s">
        <v>40</v>
      </c>
      <c r="J5039" s="16" t="n">
        <v>4</v>
      </c>
      <c r="K5039" s="16" t="n">
        <v>3</v>
      </c>
      <c r="L5039" s="16" t="s">
        <v>57</v>
      </c>
      <c r="M5039" s="16" t="str">
        <f aca="false">IF(COUNTIF($A$2:A5039,A5039)&gt;1,"DUPLICATE","")</f>
        <v/>
      </c>
    </row>
    <row r="5040" customFormat="false" ht="15" hidden="false" customHeight="false" outlineLevel="0" collapsed="false">
      <c r="A5040" s="16" t="s">
        <v>6451</v>
      </c>
      <c r="B5040" s="16" t="s">
        <v>6450</v>
      </c>
      <c r="C5040" s="16" t="s">
        <v>915</v>
      </c>
      <c r="D5040" s="16" t="s">
        <v>173</v>
      </c>
      <c r="E5040" s="16" t="n">
        <v>1</v>
      </c>
      <c r="F5040" s="16" t="n">
        <v>1223</v>
      </c>
      <c r="G5040" s="16" t="n">
        <v>0</v>
      </c>
      <c r="H5040" s="16" t="s">
        <v>81</v>
      </c>
      <c r="I5040" s="16" t="s">
        <v>60</v>
      </c>
      <c r="J5040" s="16" t="n">
        <v>3</v>
      </c>
      <c r="K5040" s="16" t="n">
        <v>5</v>
      </c>
      <c r="L5040" s="16" t="s">
        <v>41</v>
      </c>
      <c r="M5040" s="16" t="str">
        <f aca="false">IF(COUNTIF($A$2:A5040,A5040)&gt;1,"DUPLICATE","")</f>
        <v/>
      </c>
    </row>
    <row r="5041" customFormat="false" ht="15" hidden="false" customHeight="false" outlineLevel="0" collapsed="false">
      <c r="A5041" s="16" t="s">
        <v>6452</v>
      </c>
      <c r="B5041" s="16" t="s">
        <v>6450</v>
      </c>
      <c r="C5041" s="16" t="s">
        <v>576</v>
      </c>
      <c r="D5041" s="16" t="s">
        <v>84</v>
      </c>
      <c r="E5041" s="16" t="n">
        <v>1</v>
      </c>
      <c r="F5041" s="16" t="n">
        <v>261</v>
      </c>
      <c r="G5041" s="16" t="n">
        <v>0.2</v>
      </c>
      <c r="H5041" s="16" t="s">
        <v>70</v>
      </c>
      <c r="I5041" s="16" t="s">
        <v>40</v>
      </c>
      <c r="J5041" s="16" t="n">
        <v>5</v>
      </c>
      <c r="K5041" s="16" t="n">
        <v>5</v>
      </c>
      <c r="L5041" s="16" t="s">
        <v>41</v>
      </c>
      <c r="M5041" s="16" t="str">
        <f aca="false">IF(COUNTIF($A$2:A5041,A5041)&gt;1,"DUPLICATE","")</f>
        <v/>
      </c>
    </row>
    <row r="5042" customFormat="false" ht="15" hidden="false" customHeight="false" outlineLevel="0" collapsed="false">
      <c r="A5042" s="16" t="s">
        <v>6453</v>
      </c>
      <c r="B5042" s="16" t="s">
        <v>6450</v>
      </c>
      <c r="C5042" s="16" t="s">
        <v>400</v>
      </c>
      <c r="D5042" s="16" t="s">
        <v>136</v>
      </c>
      <c r="E5042" s="16" t="n">
        <v>3</v>
      </c>
      <c r="F5042" s="16" t="n">
        <v>2262</v>
      </c>
      <c r="G5042" s="16" t="n">
        <v>0.1</v>
      </c>
      <c r="H5042" s="16" t="s">
        <v>112</v>
      </c>
      <c r="I5042" s="16" t="s">
        <v>71</v>
      </c>
      <c r="J5042" s="16" t="n">
        <v>4</v>
      </c>
      <c r="K5042" s="16" t="n">
        <v>3</v>
      </c>
      <c r="L5042" s="16" t="s">
        <v>41</v>
      </c>
      <c r="M5042" s="16" t="str">
        <f aca="false">IF(COUNTIF($A$2:A5042,A5042)&gt;1,"DUPLICATE","")</f>
        <v/>
      </c>
    </row>
    <row r="5043" customFormat="false" ht="15" hidden="false" customHeight="false" outlineLevel="0" collapsed="false">
      <c r="A5043" s="16" t="s">
        <v>6454</v>
      </c>
      <c r="B5043" s="16" t="s">
        <v>6450</v>
      </c>
      <c r="C5043" s="16" t="s">
        <v>2878</v>
      </c>
      <c r="D5043" s="16" t="s">
        <v>92</v>
      </c>
      <c r="E5043" s="16" t="n">
        <v>1</v>
      </c>
      <c r="F5043" s="16" t="n">
        <v>3854</v>
      </c>
      <c r="G5043" s="16" t="n">
        <v>0</v>
      </c>
      <c r="H5043" s="16" t="s">
        <v>130</v>
      </c>
      <c r="I5043" s="16" t="s">
        <v>71</v>
      </c>
      <c r="J5043" s="16" t="n">
        <v>4</v>
      </c>
      <c r="K5043" s="16" t="n">
        <v>4</v>
      </c>
      <c r="L5043" s="16" t="s">
        <v>41</v>
      </c>
      <c r="M5043" s="16" t="str">
        <f aca="false">IF(COUNTIF($A$2:A5043,A5043)&gt;1,"DUPLICATE","")</f>
        <v/>
      </c>
    </row>
    <row r="5044" customFormat="false" ht="15" hidden="false" customHeight="false" outlineLevel="0" collapsed="false">
      <c r="A5044" s="16" t="s">
        <v>6455</v>
      </c>
      <c r="B5044" s="16" t="s">
        <v>6450</v>
      </c>
      <c r="C5044" s="16" t="s">
        <v>437</v>
      </c>
      <c r="D5044" s="16" t="s">
        <v>51</v>
      </c>
      <c r="E5044" s="16" t="n">
        <v>3</v>
      </c>
      <c r="F5044" s="16" t="n">
        <v>2394</v>
      </c>
      <c r="G5044" s="16" t="n">
        <v>0</v>
      </c>
      <c r="H5044" s="16" t="s">
        <v>56</v>
      </c>
      <c r="I5044" s="16" t="s">
        <v>100</v>
      </c>
      <c r="J5044" s="16" t="n">
        <v>6</v>
      </c>
      <c r="K5044" s="16" t="n">
        <v>4</v>
      </c>
      <c r="L5044" s="16" t="s">
        <v>41</v>
      </c>
      <c r="M5044" s="16" t="str">
        <f aca="false">IF(COUNTIF($A$2:A5044,A5044)&gt;1,"DUPLICATE","")</f>
        <v/>
      </c>
    </row>
    <row r="5045" customFormat="false" ht="15" hidden="false" customHeight="false" outlineLevel="0" collapsed="false">
      <c r="A5045" s="16" t="s">
        <v>6456</v>
      </c>
      <c r="B5045" s="16" t="s">
        <v>6450</v>
      </c>
      <c r="C5045" s="16" t="s">
        <v>1142</v>
      </c>
      <c r="D5045" s="16" t="s">
        <v>412</v>
      </c>
      <c r="E5045" s="16" t="n">
        <v>2</v>
      </c>
      <c r="F5045" s="16" t="n">
        <v>971</v>
      </c>
      <c r="G5045" s="16" t="n">
        <v>0.1</v>
      </c>
      <c r="H5045" s="16" t="s">
        <v>130</v>
      </c>
      <c r="I5045" s="16" t="s">
        <v>47</v>
      </c>
      <c r="J5045" s="16" t="n">
        <v>3</v>
      </c>
      <c r="K5045" s="16" t="n">
        <v>4</v>
      </c>
      <c r="L5045" s="16" t="s">
        <v>41</v>
      </c>
      <c r="M5045" s="16" t="str">
        <f aca="false">IF(COUNTIF($A$2:A5045,A5045)&gt;1,"DUPLICATE","")</f>
        <v/>
      </c>
    </row>
    <row r="5046" customFormat="false" ht="15" hidden="false" customHeight="false" outlineLevel="0" collapsed="false">
      <c r="A5046" s="16" t="s">
        <v>6457</v>
      </c>
      <c r="B5046" s="16" t="s">
        <v>6450</v>
      </c>
      <c r="C5046" s="16" t="s">
        <v>1742</v>
      </c>
      <c r="D5046" s="16" t="s">
        <v>173</v>
      </c>
      <c r="E5046" s="16" t="n">
        <v>1</v>
      </c>
      <c r="F5046" s="16" t="n">
        <v>1209</v>
      </c>
      <c r="G5046" s="16" t="n">
        <v>0.1</v>
      </c>
      <c r="H5046" s="16" t="s">
        <v>503</v>
      </c>
      <c r="I5046" s="16" t="s">
        <v>71</v>
      </c>
      <c r="J5046" s="16" t="n">
        <v>6</v>
      </c>
      <c r="K5046" s="16" t="n">
        <v>4</v>
      </c>
      <c r="L5046" s="16" t="s">
        <v>41</v>
      </c>
      <c r="M5046" s="16" t="str">
        <f aca="false">IF(COUNTIF($A$2:A5046,A5046)&gt;1,"DUPLICATE","")</f>
        <v/>
      </c>
    </row>
    <row r="5047" customFormat="false" ht="15" hidden="false" customHeight="false" outlineLevel="0" collapsed="false">
      <c r="A5047" s="16" t="s">
        <v>6458</v>
      </c>
      <c r="B5047" s="16" t="s">
        <v>6450</v>
      </c>
      <c r="C5047" s="16" t="s">
        <v>1133</v>
      </c>
      <c r="D5047" s="16" t="s">
        <v>108</v>
      </c>
      <c r="E5047" s="16" t="n">
        <v>1</v>
      </c>
      <c r="F5047" s="16" t="n">
        <v>3371</v>
      </c>
      <c r="G5047" s="16" t="n">
        <v>0.15</v>
      </c>
      <c r="H5047" s="16" t="s">
        <v>70</v>
      </c>
      <c r="I5047" s="16"/>
      <c r="J5047" s="16" t="n">
        <v>4</v>
      </c>
      <c r="K5047" s="16" t="n">
        <v>3</v>
      </c>
      <c r="L5047" s="16" t="s">
        <v>57</v>
      </c>
      <c r="M5047" s="16" t="str">
        <f aca="false">IF(COUNTIF($A$2:A5047,A5047)&gt;1,"DUPLICATE","")</f>
        <v/>
      </c>
    </row>
    <row r="5048" customFormat="false" ht="15" hidden="false" customHeight="false" outlineLevel="0" collapsed="false">
      <c r="A5048" s="16" t="s">
        <v>6459</v>
      </c>
      <c r="B5048" s="16" t="s">
        <v>6450</v>
      </c>
      <c r="C5048" s="16" t="s">
        <v>587</v>
      </c>
      <c r="D5048" s="16" t="s">
        <v>385</v>
      </c>
      <c r="E5048" s="16" t="n">
        <v>4</v>
      </c>
      <c r="F5048" s="16" t="n">
        <v>290</v>
      </c>
      <c r="G5048" s="16" t="n">
        <v>0</v>
      </c>
      <c r="H5048" s="16" t="s">
        <v>112</v>
      </c>
      <c r="I5048" s="16" t="s">
        <v>71</v>
      </c>
      <c r="J5048" s="16" t="n">
        <v>3</v>
      </c>
      <c r="K5048" s="16" t="n">
        <v>3</v>
      </c>
      <c r="L5048" s="16" t="s">
        <v>41</v>
      </c>
      <c r="M5048" s="16" t="str">
        <f aca="false">IF(COUNTIF($A$2:A5048,A5048)&gt;1,"DUPLICATE","")</f>
        <v/>
      </c>
    </row>
    <row r="5049" customFormat="false" ht="15" hidden="false" customHeight="false" outlineLevel="0" collapsed="false">
      <c r="A5049" s="16" t="s">
        <v>6460</v>
      </c>
      <c r="B5049" s="16" t="s">
        <v>6450</v>
      </c>
      <c r="C5049" s="16" t="s">
        <v>1669</v>
      </c>
      <c r="D5049" s="16" t="s">
        <v>77</v>
      </c>
      <c r="E5049" s="16" t="n">
        <v>3</v>
      </c>
      <c r="F5049" s="16" t="n">
        <v>344</v>
      </c>
      <c r="G5049" s="16" t="n">
        <v>0.05</v>
      </c>
      <c r="H5049" s="16" t="s">
        <v>130</v>
      </c>
      <c r="I5049" s="16" t="s">
        <v>60</v>
      </c>
      <c r="J5049" s="16" t="n">
        <v>3</v>
      </c>
      <c r="K5049" s="16" t="n">
        <v>4</v>
      </c>
      <c r="L5049" s="16" t="s">
        <v>41</v>
      </c>
      <c r="M5049" s="16" t="str">
        <f aca="false">IF(COUNTIF($A$2:A5049,A5049)&gt;1,"DUPLICATE","")</f>
        <v/>
      </c>
    </row>
    <row r="5050" customFormat="false" ht="15" hidden="false" customHeight="false" outlineLevel="0" collapsed="false">
      <c r="A5050" s="16" t="s">
        <v>6461</v>
      </c>
      <c r="B5050" s="16" t="s">
        <v>6450</v>
      </c>
      <c r="C5050" s="16" t="s">
        <v>1570</v>
      </c>
      <c r="D5050" s="16" t="s">
        <v>129</v>
      </c>
      <c r="E5050" s="16" t="n">
        <v>1</v>
      </c>
      <c r="F5050" s="16" t="n">
        <v>617</v>
      </c>
      <c r="G5050" s="16" t="n">
        <v>0.1</v>
      </c>
      <c r="H5050" s="16" t="s">
        <v>89</v>
      </c>
      <c r="I5050" s="16" t="s">
        <v>71</v>
      </c>
      <c r="J5050" s="16" t="n">
        <v>3</v>
      </c>
      <c r="K5050" s="16" t="n">
        <v>5</v>
      </c>
      <c r="L5050" s="16" t="s">
        <v>41</v>
      </c>
      <c r="M5050" s="16" t="str">
        <f aca="false">IF(COUNTIF($A$2:A5050,A5050)&gt;1,"DUPLICATE","")</f>
        <v/>
      </c>
    </row>
    <row r="5051" customFormat="false" ht="15" hidden="false" customHeight="false" outlineLevel="0" collapsed="false">
      <c r="A5051" s="16" t="s">
        <v>6462</v>
      </c>
      <c r="B5051" s="16" t="s">
        <v>6450</v>
      </c>
      <c r="C5051" s="16" t="s">
        <v>993</v>
      </c>
      <c r="D5051" s="16" t="s">
        <v>66</v>
      </c>
      <c r="E5051" s="16" t="n">
        <v>1</v>
      </c>
      <c r="F5051" s="16" t="n">
        <v>14826</v>
      </c>
      <c r="G5051" s="16" t="n">
        <v>0.3</v>
      </c>
      <c r="H5051" s="16" t="s">
        <v>39</v>
      </c>
      <c r="I5051" s="16" t="s">
        <v>40</v>
      </c>
      <c r="J5051" s="16" t="n">
        <v>2</v>
      </c>
      <c r="K5051" s="16" t="n">
        <v>4</v>
      </c>
      <c r="L5051" s="16" t="s">
        <v>41</v>
      </c>
      <c r="M5051" s="16" t="str">
        <f aca="false">IF(COUNTIF($A$2:A5051,A5051)&gt;1,"DUPLICATE","")</f>
        <v/>
      </c>
    </row>
    <row r="5052" customFormat="false" ht="15" hidden="false" customHeight="false" outlineLevel="0" collapsed="false">
      <c r="A5052" s="16" t="s">
        <v>6463</v>
      </c>
      <c r="B5052" s="16" t="s">
        <v>6450</v>
      </c>
      <c r="C5052" s="16" t="s">
        <v>62</v>
      </c>
      <c r="D5052" s="16" t="s">
        <v>74</v>
      </c>
      <c r="E5052" s="16" t="n">
        <v>1</v>
      </c>
      <c r="F5052" s="16" t="n">
        <v>19718</v>
      </c>
      <c r="G5052" s="16" t="n">
        <v>0</v>
      </c>
      <c r="H5052" s="16" t="s">
        <v>112</v>
      </c>
      <c r="I5052" s="16" t="s">
        <v>60</v>
      </c>
      <c r="J5052" s="16" t="n">
        <v>5</v>
      </c>
      <c r="K5052" s="16" t="n">
        <v>4</v>
      </c>
      <c r="L5052" s="16" t="s">
        <v>41</v>
      </c>
      <c r="M5052" s="16" t="str">
        <f aca="false">IF(COUNTIF($A$2:A5052,A5052)&gt;1,"DUPLICATE","")</f>
        <v/>
      </c>
    </row>
    <row r="5053" customFormat="false" ht="15" hidden="false" customHeight="false" outlineLevel="0" collapsed="false">
      <c r="A5053" s="16" t="s">
        <v>6464</v>
      </c>
      <c r="B5053" s="16" t="s">
        <v>6450</v>
      </c>
      <c r="C5053" s="16" t="s">
        <v>2900</v>
      </c>
      <c r="D5053" s="16" t="s">
        <v>219</v>
      </c>
      <c r="E5053" s="16" t="n">
        <v>2</v>
      </c>
      <c r="F5053" s="16" t="n">
        <v>1364</v>
      </c>
      <c r="G5053" s="16" t="n">
        <v>0</v>
      </c>
      <c r="H5053" s="16" t="s">
        <v>70</v>
      </c>
      <c r="I5053" s="16" t="s">
        <v>60</v>
      </c>
      <c r="J5053" s="16" t="n">
        <v>6</v>
      </c>
      <c r="K5053" s="16" t="n">
        <v>4</v>
      </c>
      <c r="L5053" s="16" t="s">
        <v>41</v>
      </c>
      <c r="M5053" s="16" t="str">
        <f aca="false">IF(COUNTIF($A$2:A5053,A5053)&gt;1,"DUPLICATE","")</f>
        <v/>
      </c>
    </row>
    <row r="5054" customFormat="false" ht="15" hidden="false" customHeight="false" outlineLevel="0" collapsed="false">
      <c r="A5054" s="16" t="s">
        <v>6465</v>
      </c>
      <c r="B5054" s="16" t="s">
        <v>6450</v>
      </c>
      <c r="C5054" s="16" t="s">
        <v>1586</v>
      </c>
      <c r="D5054" s="16" t="s">
        <v>111</v>
      </c>
      <c r="E5054" s="16" t="n">
        <v>2</v>
      </c>
      <c r="F5054" s="16" t="n">
        <v>980</v>
      </c>
      <c r="G5054" s="16" t="n">
        <v>0.05</v>
      </c>
      <c r="H5054" s="16" t="s">
        <v>81</v>
      </c>
      <c r="I5054" s="16" t="s">
        <v>100</v>
      </c>
      <c r="J5054" s="16" t="n">
        <v>2</v>
      </c>
      <c r="K5054" s="16" t="n">
        <v>5</v>
      </c>
      <c r="L5054" s="16" t="s">
        <v>41</v>
      </c>
      <c r="M5054" s="16" t="str">
        <f aca="false">IF(COUNTIF($A$2:A5054,A5054)&gt;1,"DUPLICATE","")</f>
        <v/>
      </c>
    </row>
    <row r="5055" customFormat="false" ht="15" hidden="false" customHeight="false" outlineLevel="0" collapsed="false">
      <c r="A5055" s="16" t="s">
        <v>6466</v>
      </c>
      <c r="B5055" s="16" t="s">
        <v>6450</v>
      </c>
      <c r="C5055" s="16" t="s">
        <v>1046</v>
      </c>
      <c r="D5055" s="16" t="s">
        <v>133</v>
      </c>
      <c r="E5055" s="16" t="n">
        <v>1</v>
      </c>
      <c r="F5055" s="16" t="n">
        <v>596</v>
      </c>
      <c r="G5055" s="16" t="n">
        <v>0.15</v>
      </c>
      <c r="H5055" s="16" t="s">
        <v>112</v>
      </c>
      <c r="I5055" s="16" t="s">
        <v>60</v>
      </c>
      <c r="J5055" s="16" t="n">
        <v>2</v>
      </c>
      <c r="K5055" s="16" t="n">
        <v>4</v>
      </c>
      <c r="L5055" s="16" t="s">
        <v>41</v>
      </c>
      <c r="M5055" s="16" t="str">
        <f aca="false">IF(COUNTIF($A$2:A5055,A5055)&gt;1,"DUPLICATE","")</f>
        <v/>
      </c>
    </row>
    <row r="5056" customFormat="false" ht="15" hidden="false" customHeight="false" outlineLevel="0" collapsed="false">
      <c r="A5056" s="16" t="s">
        <v>6467</v>
      </c>
      <c r="B5056" s="16" t="s">
        <v>6450</v>
      </c>
      <c r="C5056" s="16" t="s">
        <v>3827</v>
      </c>
      <c r="D5056" s="16" t="s">
        <v>179</v>
      </c>
      <c r="E5056" s="16" t="n">
        <v>2</v>
      </c>
      <c r="F5056" s="16" t="n">
        <v>2499</v>
      </c>
      <c r="G5056" s="16" t="n">
        <v>0.1</v>
      </c>
      <c r="H5056" s="16" t="s">
        <v>56</v>
      </c>
      <c r="I5056" s="16" t="s">
        <v>47</v>
      </c>
      <c r="J5056" s="16" t="n">
        <v>7</v>
      </c>
      <c r="K5056" s="16" t="n">
        <v>2</v>
      </c>
      <c r="L5056" s="16" t="s">
        <v>57</v>
      </c>
      <c r="M5056" s="16" t="str">
        <f aca="false">IF(COUNTIF($A$2:A5056,A5056)&gt;1,"DUPLICATE","")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  <col collapsed="false" customWidth="true" hidden="false" outlineLevel="0" max="13" min="13" style="0" width="16"/>
    <col collapsed="false" customWidth="true" hidden="false" outlineLevel="0" max="23" min="14" style="0" width="14"/>
  </cols>
  <sheetData>
    <row r="1" customFormat="false" ht="26.85" hidden="false" customHeight="false" outlineLevel="0" collapsed="false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7" t="s">
        <v>6468</v>
      </c>
      <c r="N1" s="17" t="s">
        <v>6469</v>
      </c>
      <c r="O1" s="17" t="s">
        <v>6470</v>
      </c>
      <c r="P1" s="17" t="s">
        <v>6471</v>
      </c>
      <c r="Q1" s="17" t="s">
        <v>6472</v>
      </c>
      <c r="R1" s="17" t="s">
        <v>6473</v>
      </c>
      <c r="S1" s="17" t="s">
        <v>6474</v>
      </c>
      <c r="T1" s="17" t="s">
        <v>6475</v>
      </c>
      <c r="U1" s="17" t="s">
        <v>6476</v>
      </c>
      <c r="V1" s="17" t="s">
        <v>6477</v>
      </c>
      <c r="W1" s="17" t="s">
        <v>6478</v>
      </c>
    </row>
    <row r="2" customFormat="false" ht="15" hidden="false" customHeight="false" outlineLevel="0" collapsed="false">
      <c r="A2" s="16" t="s">
        <v>35</v>
      </c>
      <c r="B2" s="16" t="s">
        <v>36</v>
      </c>
      <c r="C2" s="16" t="s">
        <v>37</v>
      </c>
      <c r="D2" s="16" t="s">
        <v>38</v>
      </c>
      <c r="E2" s="16" t="n">
        <v>6</v>
      </c>
      <c r="F2" s="16" t="n">
        <v>362</v>
      </c>
      <c r="G2" s="16" t="n">
        <v>0.2</v>
      </c>
      <c r="H2" s="16" t="s">
        <v>39</v>
      </c>
      <c r="I2" s="16" t="s">
        <v>40</v>
      </c>
      <c r="J2" s="16" t="n">
        <v>4</v>
      </c>
      <c r="K2" s="16" t="n">
        <v>2</v>
      </c>
      <c r="L2" s="16" t="s">
        <v>41</v>
      </c>
      <c r="M2" s="18" t="n">
        <f aca="false">IF(ISNUMBER(B2),B2,IF(MID(B2,3,1)="-",DATE(VALUE(RIGHT(B2,4)),VALUE(MID(B2,4,2)),VALUE(LEFT(B2,2))),DATE(VALUE(LEFT(B2,4)),VALUE(MID(B2,6,2)),VALUE(RIGHT(B2,2)))))</f>
        <v>45658</v>
      </c>
      <c r="N2" s="16" t="n">
        <f aca="false">MONTH(M2)</f>
        <v>1</v>
      </c>
      <c r="O2" s="16" t="str">
        <f aca="false">PROPER(TRIM(H2))</f>
        <v>Delhi</v>
      </c>
      <c r="P2" s="16" t="str">
        <f aca="false">IFERROR(VLOOKUP(O2,city_map!$A$2:$B$6,2,FALSE()),O2)</f>
        <v>Delhi</v>
      </c>
      <c r="Q2" s="16" t="n">
        <f aca="false">IF(ISNUMBER(F2),F2,VALUE(SUBSTITUTE(SUBSTITUTE(F2,"₹",""),",","")))</f>
        <v>362</v>
      </c>
      <c r="R2" s="16" t="n">
        <f aca="false">IF(E2=99,1,E2)</f>
        <v>6</v>
      </c>
      <c r="S2" s="16" t="n">
        <f aca="false">IF(G2="",0,G2)</f>
        <v>0.2</v>
      </c>
      <c r="T2" s="16" t="str">
        <f aca="false">IF(I2="","Unknown",IF(I2="upi","UPI",I2))</f>
        <v>COD</v>
      </c>
      <c r="U2" s="16" t="str">
        <f aca="false">IF(L2="Yes","Y",IF(L2="No","N",L2))</f>
        <v>N</v>
      </c>
      <c r="V2" s="19" t="n">
        <f aca="false">ROUND(R2*Q2*(1-S2),2)</f>
        <v>1737.6</v>
      </c>
      <c r="W2" s="16" t="str">
        <f aca="false">_xlfn.XLOOKUP(D2,products!$A$2:$A$61,products!$C$2:$C$61,"Not found")</f>
        <v>Books</v>
      </c>
    </row>
    <row r="3" customFormat="false" ht="15" hidden="false" customHeight="false" outlineLevel="0" collapsed="false">
      <c r="A3" s="16" t="s">
        <v>43</v>
      </c>
      <c r="B3" s="16" t="s">
        <v>36</v>
      </c>
      <c r="C3" s="16" t="s">
        <v>44</v>
      </c>
      <c r="D3" s="16" t="s">
        <v>45</v>
      </c>
      <c r="E3" s="16" t="n">
        <v>2</v>
      </c>
      <c r="F3" s="16" t="n">
        <v>300</v>
      </c>
      <c r="G3" s="16" t="n">
        <v>0.05</v>
      </c>
      <c r="H3" s="16" t="s">
        <v>46</v>
      </c>
      <c r="I3" s="16" t="s">
        <v>47</v>
      </c>
      <c r="J3" s="16" t="n">
        <v>4</v>
      </c>
      <c r="K3" s="16" t="n">
        <v>5</v>
      </c>
      <c r="L3" s="16" t="s">
        <v>41</v>
      </c>
      <c r="M3" s="18" t="n">
        <f aca="false">IF(ISNUMBER(B3),B3,IF(MID(B3,3,1)="-",DATE(VALUE(RIGHT(B3,4)),VALUE(MID(B3,4,2)),VALUE(LEFT(B3,2))),DATE(VALUE(LEFT(B3,4)),VALUE(MID(B3,6,2)),VALUE(RIGHT(B3,2)))))</f>
        <v>45658</v>
      </c>
      <c r="N3" s="16" t="n">
        <f aca="false">MONTH(M3)</f>
        <v>1</v>
      </c>
      <c r="O3" s="16" t="str">
        <f aca="false">PROPER(TRIM(H3))</f>
        <v>Chennai</v>
      </c>
      <c r="P3" s="16" t="str">
        <f aca="false">IFERROR(VLOOKUP(O3,city_map!$A$2:$B$6,2,FALSE()),O3)</f>
        <v>Chennai</v>
      </c>
      <c r="Q3" s="16" t="n">
        <f aca="false">IF(ISNUMBER(F3),F3,VALUE(SUBSTITUTE(SUBSTITUTE(F3,"₹",""),",","")))</f>
        <v>300</v>
      </c>
      <c r="R3" s="16" t="n">
        <f aca="false">IF(E3=99,1,E3)</f>
        <v>2</v>
      </c>
      <c r="S3" s="16" t="n">
        <f aca="false">IF(G3="",0,G3)</f>
        <v>0.05</v>
      </c>
      <c r="T3" s="16" t="str">
        <f aca="false">IF(I3="","Unknown",IF(I3="upi","UPI",I3))</f>
        <v>Debit Card</v>
      </c>
      <c r="U3" s="16" t="str">
        <f aca="false">IF(L3="Yes","Y",IF(L3="No","N",L3))</f>
        <v>N</v>
      </c>
      <c r="V3" s="19" t="n">
        <f aca="false">ROUND(R3*Q3*(1-S3),2)</f>
        <v>570</v>
      </c>
      <c r="W3" s="16" t="str">
        <f aca="false">_xlfn.XLOOKUP(D3,products!$A$2:$A$61,products!$C$2:$C$61,"Not found")</f>
        <v>Beauty</v>
      </c>
    </row>
    <row r="4" customFormat="false" ht="15" hidden="false" customHeight="false" outlineLevel="0" collapsed="false">
      <c r="A4" s="16" t="s">
        <v>49</v>
      </c>
      <c r="B4" s="16" t="s">
        <v>36</v>
      </c>
      <c r="C4" s="16" t="s">
        <v>50</v>
      </c>
      <c r="D4" s="16" t="s">
        <v>51</v>
      </c>
      <c r="E4" s="16" t="n">
        <v>1</v>
      </c>
      <c r="F4" s="16" t="n">
        <v>2258</v>
      </c>
      <c r="G4" s="16" t="n">
        <v>0.05</v>
      </c>
      <c r="H4" s="16" t="s">
        <v>52</v>
      </c>
      <c r="I4" s="16" t="s">
        <v>47</v>
      </c>
      <c r="J4" s="16" t="n">
        <v>2</v>
      </c>
      <c r="K4" s="16" t="n">
        <v>3</v>
      </c>
      <c r="L4" s="16" t="s">
        <v>41</v>
      </c>
      <c r="M4" s="18" t="n">
        <f aca="false">IF(ISNUMBER(B4),B4,IF(MID(B4,3,1)="-",DATE(VALUE(RIGHT(B4,4)),VALUE(MID(B4,4,2)),VALUE(LEFT(B4,2))),DATE(VALUE(LEFT(B4,4)),VALUE(MID(B4,6,2)),VALUE(RIGHT(B4,2)))))</f>
        <v>45658</v>
      </c>
      <c r="N4" s="16" t="n">
        <f aca="false">MONTH(M4)</f>
        <v>1</v>
      </c>
      <c r="O4" s="16" t="str">
        <f aca="false">PROPER(TRIM(H4))</f>
        <v>Delhi</v>
      </c>
      <c r="P4" s="16" t="str">
        <f aca="false">IFERROR(VLOOKUP(O4,city_map!$A$2:$B$6,2,FALSE()),O4)</f>
        <v>Delhi</v>
      </c>
      <c r="Q4" s="16" t="n">
        <f aca="false">IF(ISNUMBER(F4),F4,VALUE(SUBSTITUTE(SUBSTITUTE(F4,"₹",""),",","")))</f>
        <v>2258</v>
      </c>
      <c r="R4" s="16" t="n">
        <f aca="false">IF(E4=99,1,E4)</f>
        <v>1</v>
      </c>
      <c r="S4" s="16" t="n">
        <f aca="false">IF(G4="",0,G4)</f>
        <v>0.05</v>
      </c>
      <c r="T4" s="16" t="str">
        <f aca="false">IF(I4="","Unknown",IF(I4="upi","UPI",I4))</f>
        <v>Debit Card</v>
      </c>
      <c r="U4" s="16" t="str">
        <f aca="false">IF(L4="Yes","Y",IF(L4="No","N",L4))</f>
        <v>N</v>
      </c>
      <c r="V4" s="19" t="n">
        <f aca="false">ROUND(R4*Q4*(1-S4),2)</f>
        <v>2145.1</v>
      </c>
      <c r="W4" s="16" t="str">
        <f aca="false">_xlfn.XLOOKUP(D4,products!$A$2:$A$61,products!$C$2:$C$61,"Not found")</f>
        <v>Fashion</v>
      </c>
    </row>
    <row r="5" customFormat="false" ht="15" hidden="false" customHeight="false" outlineLevel="0" collapsed="false">
      <c r="A5" s="16" t="s">
        <v>53</v>
      </c>
      <c r="B5" s="16" t="s">
        <v>36</v>
      </c>
      <c r="C5" s="16" t="s">
        <v>54</v>
      </c>
      <c r="D5" s="16" t="s">
        <v>55</v>
      </c>
      <c r="E5" s="16" t="n">
        <v>2</v>
      </c>
      <c r="F5" s="16" t="n">
        <v>2020</v>
      </c>
      <c r="G5" s="16" t="n">
        <v>0.15</v>
      </c>
      <c r="H5" s="16" t="s">
        <v>56</v>
      </c>
      <c r="I5" s="16" t="s">
        <v>40</v>
      </c>
      <c r="J5" s="16" t="n">
        <v>4</v>
      </c>
      <c r="K5" s="16" t="n">
        <v>4</v>
      </c>
      <c r="L5" s="16" t="s">
        <v>57</v>
      </c>
      <c r="M5" s="18" t="n">
        <f aca="false">IF(ISNUMBER(B5),B5,IF(MID(B5,3,1)="-",DATE(VALUE(RIGHT(B5,4)),VALUE(MID(B5,4,2)),VALUE(LEFT(B5,2))),DATE(VALUE(LEFT(B5,4)),VALUE(MID(B5,6,2)),VALUE(RIGHT(B5,2)))))</f>
        <v>45658</v>
      </c>
      <c r="N5" s="16" t="n">
        <f aca="false">MONTH(M5)</f>
        <v>1</v>
      </c>
      <c r="O5" s="16" t="str">
        <f aca="false">PROPER(TRIM(H5))</f>
        <v>Lucknow</v>
      </c>
      <c r="P5" s="16" t="str">
        <f aca="false">IFERROR(VLOOKUP(O5,city_map!$A$2:$B$6,2,FALSE()),O5)</f>
        <v>Lucknow</v>
      </c>
      <c r="Q5" s="16" t="n">
        <f aca="false">IF(ISNUMBER(F5),F5,VALUE(SUBSTITUTE(SUBSTITUTE(F5,"₹",""),",","")))</f>
        <v>2020</v>
      </c>
      <c r="R5" s="16" t="n">
        <f aca="false">IF(E5=99,1,E5)</f>
        <v>2</v>
      </c>
      <c r="S5" s="16" t="n">
        <f aca="false">IF(G5="",0,G5)</f>
        <v>0.15</v>
      </c>
      <c r="T5" s="16" t="str">
        <f aca="false">IF(I5="","Unknown",IF(I5="upi","UPI",I5))</f>
        <v>COD</v>
      </c>
      <c r="U5" s="16" t="str">
        <f aca="false">IF(L5="Yes","Y",IF(L5="No","N",L5))</f>
        <v>Y</v>
      </c>
      <c r="V5" s="19" t="n">
        <f aca="false">ROUND(R5*Q5*(1-S5),2)</f>
        <v>3434</v>
      </c>
      <c r="W5" s="16" t="str">
        <f aca="false">_xlfn.XLOOKUP(D5,products!$A$2:$A$61,products!$C$2:$C$61,"Not found")</f>
        <v>Home</v>
      </c>
    </row>
    <row r="6" customFormat="false" ht="15" hidden="false" customHeight="false" outlineLevel="0" collapsed="false">
      <c r="A6" s="16" t="s">
        <v>58</v>
      </c>
      <c r="B6" s="16" t="s">
        <v>36</v>
      </c>
      <c r="C6" s="16" t="s">
        <v>59</v>
      </c>
      <c r="D6" s="16" t="s">
        <v>55</v>
      </c>
      <c r="E6" s="16" t="n">
        <v>2</v>
      </c>
      <c r="F6" s="16" t="n">
        <v>1937</v>
      </c>
      <c r="G6" s="16" t="n">
        <v>0.1</v>
      </c>
      <c r="H6" s="16" t="s">
        <v>46</v>
      </c>
      <c r="I6" s="16" t="s">
        <v>60</v>
      </c>
      <c r="J6" s="16" t="n">
        <v>2</v>
      </c>
      <c r="K6" s="16" t="n">
        <v>4</v>
      </c>
      <c r="L6" s="16" t="s">
        <v>41</v>
      </c>
      <c r="M6" s="18" t="n">
        <f aca="false">IF(ISNUMBER(B6),B6,IF(MID(B6,3,1)="-",DATE(VALUE(RIGHT(B6,4)),VALUE(MID(B6,4,2)),VALUE(LEFT(B6,2))),DATE(VALUE(LEFT(B6,4)),VALUE(MID(B6,6,2)),VALUE(RIGHT(B6,2)))))</f>
        <v>45658</v>
      </c>
      <c r="N6" s="16" t="n">
        <f aca="false">MONTH(M6)</f>
        <v>1</v>
      </c>
      <c r="O6" s="16" t="str">
        <f aca="false">PROPER(TRIM(H6))</f>
        <v>Chennai</v>
      </c>
      <c r="P6" s="16" t="str">
        <f aca="false">IFERROR(VLOOKUP(O6,city_map!$A$2:$B$6,2,FALSE()),O6)</f>
        <v>Chennai</v>
      </c>
      <c r="Q6" s="16" t="n">
        <f aca="false">IF(ISNUMBER(F6),F6,VALUE(SUBSTITUTE(SUBSTITUTE(F6,"₹",""),",","")))</f>
        <v>1937</v>
      </c>
      <c r="R6" s="16" t="n">
        <f aca="false">IF(E6=99,1,E6)</f>
        <v>2</v>
      </c>
      <c r="S6" s="16" t="n">
        <f aca="false">IF(G6="",0,G6)</f>
        <v>0.1</v>
      </c>
      <c r="T6" s="16" t="str">
        <f aca="false">IF(I6="","Unknown",IF(I6="upi","UPI",I6))</f>
        <v>UPI</v>
      </c>
      <c r="U6" s="16" t="str">
        <f aca="false">IF(L6="Yes","Y",IF(L6="No","N",L6))</f>
        <v>N</v>
      </c>
      <c r="V6" s="19" t="n">
        <f aca="false">ROUND(R6*Q6*(1-S6),2)</f>
        <v>3486.6</v>
      </c>
      <c r="W6" s="16" t="str">
        <f aca="false">_xlfn.XLOOKUP(D6,products!$A$2:$A$61,products!$C$2:$C$61,"Not found")</f>
        <v>Home</v>
      </c>
    </row>
    <row r="7" customFormat="false" ht="15" hidden="false" customHeight="false" outlineLevel="0" collapsed="false">
      <c r="A7" s="16" t="s">
        <v>61</v>
      </c>
      <c r="B7" s="16" t="s">
        <v>36</v>
      </c>
      <c r="C7" s="16" t="s">
        <v>62</v>
      </c>
      <c r="D7" s="16" t="s">
        <v>63</v>
      </c>
      <c r="E7" s="16" t="n">
        <v>2</v>
      </c>
      <c r="F7" s="16" t="n">
        <v>1440</v>
      </c>
      <c r="G7" s="16" t="n">
        <v>0.05</v>
      </c>
      <c r="H7" s="16" t="s">
        <v>39</v>
      </c>
      <c r="I7" s="16" t="s">
        <v>60</v>
      </c>
      <c r="J7" s="16" t="n">
        <v>5</v>
      </c>
      <c r="K7" s="16" t="n">
        <v>4</v>
      </c>
      <c r="L7" s="16" t="s">
        <v>41</v>
      </c>
      <c r="M7" s="18" t="n">
        <f aca="false">IF(ISNUMBER(B7),B7,IF(MID(B7,3,1)="-",DATE(VALUE(RIGHT(B7,4)),VALUE(MID(B7,4,2)),VALUE(LEFT(B7,2))),DATE(VALUE(LEFT(B7,4)),VALUE(MID(B7,6,2)),VALUE(RIGHT(B7,2)))))</f>
        <v>45658</v>
      </c>
      <c r="N7" s="16" t="n">
        <f aca="false">MONTH(M7)</f>
        <v>1</v>
      </c>
      <c r="O7" s="16" t="str">
        <f aca="false">PROPER(TRIM(H7))</f>
        <v>Delhi</v>
      </c>
      <c r="P7" s="16" t="str">
        <f aca="false">IFERROR(VLOOKUP(O7,city_map!$A$2:$B$6,2,FALSE()),O7)</f>
        <v>Delhi</v>
      </c>
      <c r="Q7" s="16" t="n">
        <f aca="false">IF(ISNUMBER(F7),F7,VALUE(SUBSTITUTE(SUBSTITUTE(F7,"₹",""),",","")))</f>
        <v>1440</v>
      </c>
      <c r="R7" s="16" t="n">
        <f aca="false">IF(E7=99,1,E7)</f>
        <v>2</v>
      </c>
      <c r="S7" s="16" t="n">
        <f aca="false">IF(G7="",0,G7)</f>
        <v>0.05</v>
      </c>
      <c r="T7" s="16" t="str">
        <f aca="false">IF(I7="","Unknown",IF(I7="upi","UPI",I7))</f>
        <v>UPI</v>
      </c>
      <c r="U7" s="16" t="str">
        <f aca="false">IF(L7="Yes","Y",IF(L7="No","N",L7))</f>
        <v>N</v>
      </c>
      <c r="V7" s="19" t="n">
        <f aca="false">ROUND(R7*Q7*(1-S7),2)</f>
        <v>2736</v>
      </c>
      <c r="W7" s="16" t="str">
        <f aca="false">_xlfn.XLOOKUP(D7,products!$A$2:$A$61,products!$C$2:$C$61,"Not found")</f>
        <v>Fashion</v>
      </c>
    </row>
    <row r="8" customFormat="false" ht="15" hidden="false" customHeight="false" outlineLevel="0" collapsed="false">
      <c r="A8" s="16" t="s">
        <v>64</v>
      </c>
      <c r="B8" s="16" t="s">
        <v>36</v>
      </c>
      <c r="C8" s="16" t="s">
        <v>65</v>
      </c>
      <c r="D8" s="16" t="s">
        <v>66</v>
      </c>
      <c r="E8" s="16" t="n">
        <v>2</v>
      </c>
      <c r="F8" s="16" t="n">
        <v>15303</v>
      </c>
      <c r="G8" s="16" t="n">
        <v>0.2</v>
      </c>
      <c r="H8" s="16" t="s">
        <v>67</v>
      </c>
      <c r="I8" s="16" t="s">
        <v>60</v>
      </c>
      <c r="J8" s="16" t="n">
        <v>3</v>
      </c>
      <c r="K8" s="16" t="n">
        <v>5</v>
      </c>
      <c r="L8" s="16" t="s">
        <v>41</v>
      </c>
      <c r="M8" s="18" t="n">
        <f aca="false">IF(ISNUMBER(B8),B8,IF(MID(B8,3,1)="-",DATE(VALUE(RIGHT(B8,4)),VALUE(MID(B8,4,2)),VALUE(LEFT(B8,2))),DATE(VALUE(LEFT(B8,4)),VALUE(MID(B8,6,2)),VALUE(RIGHT(B8,2)))))</f>
        <v>45658</v>
      </c>
      <c r="N8" s="16" t="n">
        <f aca="false">MONTH(M8)</f>
        <v>1</v>
      </c>
      <c r="O8" s="16" t="str">
        <f aca="false">PROPER(TRIM(H8))</f>
        <v>Kolkata</v>
      </c>
      <c r="P8" s="16" t="str">
        <f aca="false">IFERROR(VLOOKUP(O8,city_map!$A$2:$B$6,2,FALSE()),O8)</f>
        <v>Kolkata</v>
      </c>
      <c r="Q8" s="16" t="n">
        <f aca="false">IF(ISNUMBER(F8),F8,VALUE(SUBSTITUTE(SUBSTITUTE(F8,"₹",""),",","")))</f>
        <v>15303</v>
      </c>
      <c r="R8" s="16" t="n">
        <f aca="false">IF(E8=99,1,E8)</f>
        <v>2</v>
      </c>
      <c r="S8" s="16" t="n">
        <f aca="false">IF(G8="",0,G8)</f>
        <v>0.2</v>
      </c>
      <c r="T8" s="16" t="str">
        <f aca="false">IF(I8="","Unknown",IF(I8="upi","UPI",I8))</f>
        <v>UPI</v>
      </c>
      <c r="U8" s="16" t="str">
        <f aca="false">IF(L8="Yes","Y",IF(L8="No","N",L8))</f>
        <v>N</v>
      </c>
      <c r="V8" s="19" t="n">
        <f aca="false">ROUND(R8*Q8*(1-S8),2)</f>
        <v>24484.8</v>
      </c>
      <c r="W8" s="16" t="str">
        <f aca="false">_xlfn.XLOOKUP(D8,products!$A$2:$A$61,products!$C$2:$C$61,"Not found")</f>
        <v>Electronics</v>
      </c>
    </row>
    <row r="9" customFormat="false" ht="15" hidden="false" customHeight="false" outlineLevel="0" collapsed="false">
      <c r="A9" s="16" t="s">
        <v>68</v>
      </c>
      <c r="B9" s="16" t="s">
        <v>36</v>
      </c>
      <c r="C9" s="16" t="s">
        <v>69</v>
      </c>
      <c r="D9" s="16" t="s">
        <v>66</v>
      </c>
      <c r="E9" s="16" t="n">
        <v>1</v>
      </c>
      <c r="F9" s="16" t="n">
        <v>14841</v>
      </c>
      <c r="G9" s="16" t="n">
        <v>0.05</v>
      </c>
      <c r="H9" s="16" t="s">
        <v>70</v>
      </c>
      <c r="I9" s="16" t="s">
        <v>71</v>
      </c>
      <c r="J9" s="16" t="n">
        <v>4</v>
      </c>
      <c r="K9" s="16" t="n">
        <v>4</v>
      </c>
      <c r="L9" s="16" t="s">
        <v>41</v>
      </c>
      <c r="M9" s="18" t="n">
        <f aca="false">IF(ISNUMBER(B9),B9,IF(MID(B9,3,1)="-",DATE(VALUE(RIGHT(B9,4)),VALUE(MID(B9,4,2)),VALUE(LEFT(B9,2))),DATE(VALUE(LEFT(B9,4)),VALUE(MID(B9,6,2)),VALUE(RIGHT(B9,2)))))</f>
        <v>45658</v>
      </c>
      <c r="N9" s="16" t="n">
        <f aca="false">MONTH(M9)</f>
        <v>1</v>
      </c>
      <c r="O9" s="16" t="str">
        <f aca="false">PROPER(TRIM(H9))</f>
        <v>Pune</v>
      </c>
      <c r="P9" s="16" t="str">
        <f aca="false">IFERROR(VLOOKUP(O9,city_map!$A$2:$B$6,2,FALSE()),O9)</f>
        <v>Pune</v>
      </c>
      <c r="Q9" s="16" t="n">
        <f aca="false">IF(ISNUMBER(F9),F9,VALUE(SUBSTITUTE(SUBSTITUTE(F9,"₹",""),",","")))</f>
        <v>14841</v>
      </c>
      <c r="R9" s="16" t="n">
        <f aca="false">IF(E9=99,1,E9)</f>
        <v>1</v>
      </c>
      <c r="S9" s="16" t="n">
        <f aca="false">IF(G9="",0,G9)</f>
        <v>0.05</v>
      </c>
      <c r="T9" s="16" t="str">
        <f aca="false">IF(I9="","Unknown",IF(I9="upi","UPI",I9))</f>
        <v>Credit Card</v>
      </c>
      <c r="U9" s="16" t="str">
        <f aca="false">IF(L9="Yes","Y",IF(L9="No","N",L9))</f>
        <v>N</v>
      </c>
      <c r="V9" s="19" t="n">
        <f aca="false">ROUND(R9*Q9*(1-S9),2)</f>
        <v>14098.95</v>
      </c>
      <c r="W9" s="16" t="str">
        <f aca="false">_xlfn.XLOOKUP(D9,products!$A$2:$A$61,products!$C$2:$C$61,"Not found")</f>
        <v>Electronics</v>
      </c>
    </row>
    <row r="10" customFormat="false" ht="15" hidden="false" customHeight="false" outlineLevel="0" collapsed="false">
      <c r="A10" s="16" t="s">
        <v>72</v>
      </c>
      <c r="B10" s="16" t="s">
        <v>36</v>
      </c>
      <c r="C10" s="16" t="s">
        <v>73</v>
      </c>
      <c r="D10" s="16" t="s">
        <v>74</v>
      </c>
      <c r="E10" s="16" t="n">
        <v>2</v>
      </c>
      <c r="F10" s="16" t="n">
        <v>18548</v>
      </c>
      <c r="G10" s="16" t="n">
        <v>0.05</v>
      </c>
      <c r="H10" s="16" t="s">
        <v>46</v>
      </c>
      <c r="I10" s="16" t="s">
        <v>47</v>
      </c>
      <c r="J10" s="16" t="n">
        <v>3</v>
      </c>
      <c r="K10" s="16" t="n">
        <v>5</v>
      </c>
      <c r="L10" s="16" t="s">
        <v>41</v>
      </c>
      <c r="M10" s="18" t="n">
        <f aca="false">IF(ISNUMBER(B10),B10,IF(MID(B10,3,1)="-",DATE(VALUE(RIGHT(B10,4)),VALUE(MID(B10,4,2)),VALUE(LEFT(B10,2))),DATE(VALUE(LEFT(B10,4)),VALUE(MID(B10,6,2)),VALUE(RIGHT(B10,2)))))</f>
        <v>45658</v>
      </c>
      <c r="N10" s="16" t="n">
        <f aca="false">MONTH(M10)</f>
        <v>1</v>
      </c>
      <c r="O10" s="16" t="str">
        <f aca="false">PROPER(TRIM(H10))</f>
        <v>Chennai</v>
      </c>
      <c r="P10" s="16" t="str">
        <f aca="false">IFERROR(VLOOKUP(O10,city_map!$A$2:$B$6,2,FALSE()),O10)</f>
        <v>Chennai</v>
      </c>
      <c r="Q10" s="16" t="n">
        <f aca="false">IF(ISNUMBER(F10),F10,VALUE(SUBSTITUTE(SUBSTITUTE(F10,"₹",""),",","")))</f>
        <v>18548</v>
      </c>
      <c r="R10" s="16" t="n">
        <f aca="false">IF(E10=99,1,E10)</f>
        <v>2</v>
      </c>
      <c r="S10" s="16" t="n">
        <f aca="false">IF(G10="",0,G10)</f>
        <v>0.05</v>
      </c>
      <c r="T10" s="16" t="str">
        <f aca="false">IF(I10="","Unknown",IF(I10="upi","UPI",I10))</f>
        <v>Debit Card</v>
      </c>
      <c r="U10" s="16" t="str">
        <f aca="false">IF(L10="Yes","Y",IF(L10="No","N",L10))</f>
        <v>N</v>
      </c>
      <c r="V10" s="19" t="n">
        <f aca="false">ROUND(R10*Q10*(1-S10),2)</f>
        <v>35241.2</v>
      </c>
      <c r="W10" s="16" t="str">
        <f aca="false">_xlfn.XLOOKUP(D10,products!$A$2:$A$61,products!$C$2:$C$61,"Not found")</f>
        <v>Electronics</v>
      </c>
    </row>
    <row r="11" customFormat="false" ht="15" hidden="false" customHeight="false" outlineLevel="0" collapsed="false">
      <c r="A11" s="16" t="s">
        <v>75</v>
      </c>
      <c r="B11" s="16" t="s">
        <v>36</v>
      </c>
      <c r="C11" s="16" t="s">
        <v>76</v>
      </c>
      <c r="D11" s="16" t="s">
        <v>77</v>
      </c>
      <c r="E11" s="16" t="n">
        <v>2</v>
      </c>
      <c r="F11" s="16" t="n">
        <v>348</v>
      </c>
      <c r="G11" s="16" t="n">
        <v>0</v>
      </c>
      <c r="H11" s="16" t="s">
        <v>46</v>
      </c>
      <c r="I11" s="16" t="s">
        <v>71</v>
      </c>
      <c r="J11" s="16" t="n">
        <v>3</v>
      </c>
      <c r="K11" s="16" t="n">
        <v>3</v>
      </c>
      <c r="L11" s="16" t="s">
        <v>41</v>
      </c>
      <c r="M11" s="18" t="n">
        <f aca="false">IF(ISNUMBER(B11),B11,IF(MID(B11,3,1)="-",DATE(VALUE(RIGHT(B11,4)),VALUE(MID(B11,4,2)),VALUE(LEFT(B11,2))),DATE(VALUE(LEFT(B11,4)),VALUE(MID(B11,6,2)),VALUE(RIGHT(B11,2)))))</f>
        <v>45658</v>
      </c>
      <c r="N11" s="16" t="n">
        <f aca="false">MONTH(M11)</f>
        <v>1</v>
      </c>
      <c r="O11" s="16" t="str">
        <f aca="false">PROPER(TRIM(H11))</f>
        <v>Chennai</v>
      </c>
      <c r="P11" s="16" t="str">
        <f aca="false">IFERROR(VLOOKUP(O11,city_map!$A$2:$B$6,2,FALSE()),O11)</f>
        <v>Chennai</v>
      </c>
      <c r="Q11" s="16" t="n">
        <f aca="false">IF(ISNUMBER(F11),F11,VALUE(SUBSTITUTE(SUBSTITUTE(F11,"₹",""),",","")))</f>
        <v>348</v>
      </c>
      <c r="R11" s="16" t="n">
        <f aca="false">IF(E11=99,1,E11)</f>
        <v>2</v>
      </c>
      <c r="S11" s="16" t="n">
        <f aca="false">IF(G11="",0,G11)</f>
        <v>0</v>
      </c>
      <c r="T11" s="16" t="str">
        <f aca="false">IF(I11="","Unknown",IF(I11="upi","UPI",I11))</f>
        <v>Credit Card</v>
      </c>
      <c r="U11" s="16" t="str">
        <f aca="false">IF(L11="Yes","Y",IF(L11="No","N",L11))</f>
        <v>N</v>
      </c>
      <c r="V11" s="19" t="n">
        <f aca="false">ROUND(R11*Q11*(1-S11),2)</f>
        <v>696</v>
      </c>
      <c r="W11" s="16" t="str">
        <f aca="false">_xlfn.XLOOKUP(D11,products!$A$2:$A$61,products!$C$2:$C$61,"Not found")</f>
        <v>Books</v>
      </c>
    </row>
    <row r="12" customFormat="false" ht="15" hidden="false" customHeight="false" outlineLevel="0" collapsed="false">
      <c r="A12" s="16" t="s">
        <v>78</v>
      </c>
      <c r="B12" s="16" t="s">
        <v>36</v>
      </c>
      <c r="C12" s="16" t="s">
        <v>79</v>
      </c>
      <c r="D12" s="16" t="s">
        <v>80</v>
      </c>
      <c r="E12" s="16" t="n">
        <v>2</v>
      </c>
      <c r="F12" s="16" t="n">
        <v>1494</v>
      </c>
      <c r="G12" s="16" t="n">
        <v>0</v>
      </c>
      <c r="H12" s="16" t="s">
        <v>81</v>
      </c>
      <c r="I12" s="16" t="s">
        <v>47</v>
      </c>
      <c r="J12" s="16" t="n">
        <v>2</v>
      </c>
      <c r="K12" s="16" t="n">
        <v>4</v>
      </c>
      <c r="L12" s="16" t="s">
        <v>41</v>
      </c>
      <c r="M12" s="18" t="n">
        <f aca="false">IF(ISNUMBER(B12),B12,IF(MID(B12,3,1)="-",DATE(VALUE(RIGHT(B12,4)),VALUE(MID(B12,4,2)),VALUE(LEFT(B12,2))),DATE(VALUE(LEFT(B12,4)),VALUE(MID(B12,6,2)),VALUE(RIGHT(B12,2)))))</f>
        <v>45658</v>
      </c>
      <c r="N12" s="16" t="n">
        <f aca="false">MONTH(M12)</f>
        <v>1</v>
      </c>
      <c r="O12" s="16" t="str">
        <f aca="false">PROPER(TRIM(H12))</f>
        <v>Hyderabad</v>
      </c>
      <c r="P12" s="16" t="str">
        <f aca="false">IFERROR(VLOOKUP(O12,city_map!$A$2:$B$6,2,FALSE()),O12)</f>
        <v>Hyderabad</v>
      </c>
      <c r="Q12" s="16" t="n">
        <f aca="false">IF(ISNUMBER(F12),F12,VALUE(SUBSTITUTE(SUBSTITUTE(F12,"₹",""),",","")))</f>
        <v>1494</v>
      </c>
      <c r="R12" s="16" t="n">
        <f aca="false">IF(E12=99,1,E12)</f>
        <v>2</v>
      </c>
      <c r="S12" s="16" t="n">
        <f aca="false">IF(G12="",0,G12)</f>
        <v>0</v>
      </c>
      <c r="T12" s="16" t="str">
        <f aca="false">IF(I12="","Unknown",IF(I12="upi","UPI",I12))</f>
        <v>Debit Card</v>
      </c>
      <c r="U12" s="16" t="str">
        <f aca="false">IF(L12="Yes","Y",IF(L12="No","N",L12))</f>
        <v>N</v>
      </c>
      <c r="V12" s="19" t="n">
        <f aca="false">ROUND(R12*Q12*(1-S12),2)</f>
        <v>2988</v>
      </c>
      <c r="W12" s="16" t="str">
        <f aca="false">_xlfn.XLOOKUP(D12,products!$A$2:$A$61,products!$C$2:$C$61,"Not found")</f>
        <v>Beauty</v>
      </c>
    </row>
    <row r="13" customFormat="false" ht="15" hidden="false" customHeight="false" outlineLevel="0" collapsed="false">
      <c r="A13" s="16" t="s">
        <v>82</v>
      </c>
      <c r="B13" s="16" t="s">
        <v>36</v>
      </c>
      <c r="C13" s="16" t="s">
        <v>83</v>
      </c>
      <c r="D13" s="16" t="s">
        <v>84</v>
      </c>
      <c r="E13" s="16" t="n">
        <v>1</v>
      </c>
      <c r="F13" s="16" t="n">
        <v>248</v>
      </c>
      <c r="G13" s="16" t="n">
        <v>0.2</v>
      </c>
      <c r="H13" s="16" t="s">
        <v>39</v>
      </c>
      <c r="I13" s="16" t="s">
        <v>71</v>
      </c>
      <c r="J13" s="16" t="n">
        <v>3</v>
      </c>
      <c r="K13" s="16" t="n">
        <v>4</v>
      </c>
      <c r="L13" s="16" t="s">
        <v>41</v>
      </c>
      <c r="M13" s="18" t="n">
        <f aca="false">IF(ISNUMBER(B13),B13,IF(MID(B13,3,1)="-",DATE(VALUE(RIGHT(B13,4)),VALUE(MID(B13,4,2)),VALUE(LEFT(B13,2))),DATE(VALUE(LEFT(B13,4)),VALUE(MID(B13,6,2)),VALUE(RIGHT(B13,2)))))</f>
        <v>45658</v>
      </c>
      <c r="N13" s="16" t="n">
        <f aca="false">MONTH(M13)</f>
        <v>1</v>
      </c>
      <c r="O13" s="16" t="str">
        <f aca="false">PROPER(TRIM(H13))</f>
        <v>Delhi</v>
      </c>
      <c r="P13" s="16" t="str">
        <f aca="false">IFERROR(VLOOKUP(O13,city_map!$A$2:$B$6,2,FALSE()),O13)</f>
        <v>Delhi</v>
      </c>
      <c r="Q13" s="16" t="n">
        <f aca="false">IF(ISNUMBER(F13),F13,VALUE(SUBSTITUTE(SUBSTITUTE(F13,"₹",""),",","")))</f>
        <v>248</v>
      </c>
      <c r="R13" s="16" t="n">
        <f aca="false">IF(E13=99,1,E13)</f>
        <v>1</v>
      </c>
      <c r="S13" s="16" t="n">
        <f aca="false">IF(G13="",0,G13)</f>
        <v>0.2</v>
      </c>
      <c r="T13" s="16" t="str">
        <f aca="false">IF(I13="","Unknown",IF(I13="upi","UPI",I13))</f>
        <v>Credit Card</v>
      </c>
      <c r="U13" s="16" t="str">
        <f aca="false">IF(L13="Yes","Y",IF(L13="No","N",L13))</f>
        <v>N</v>
      </c>
      <c r="V13" s="19" t="n">
        <f aca="false">ROUND(R13*Q13*(1-S13),2)</f>
        <v>198.4</v>
      </c>
      <c r="W13" s="16" t="str">
        <f aca="false">_xlfn.XLOOKUP(D13,products!$A$2:$A$61,products!$C$2:$C$61,"Not found")</f>
        <v>Beauty</v>
      </c>
    </row>
    <row r="14" customFormat="false" ht="15" hidden="false" customHeight="false" outlineLevel="0" collapsed="false">
      <c r="A14" s="16" t="s">
        <v>85</v>
      </c>
      <c r="B14" s="16" t="s">
        <v>86</v>
      </c>
      <c r="C14" s="16" t="s">
        <v>87</v>
      </c>
      <c r="D14" s="16" t="s">
        <v>88</v>
      </c>
      <c r="E14" s="16" t="n">
        <v>1</v>
      </c>
      <c r="F14" s="16" t="n">
        <v>3128</v>
      </c>
      <c r="G14" s="16" t="n">
        <v>0.15</v>
      </c>
      <c r="H14" s="16" t="s">
        <v>89</v>
      </c>
      <c r="I14" s="16" t="s">
        <v>71</v>
      </c>
      <c r="J14" s="16" t="n">
        <v>3</v>
      </c>
      <c r="K14" s="16" t="n">
        <v>4</v>
      </c>
      <c r="L14" s="16" t="s">
        <v>57</v>
      </c>
      <c r="M14" s="18" t="n">
        <f aca="false">IF(ISNUMBER(B14),B14,IF(MID(B14,3,1)="-",DATE(VALUE(RIGHT(B14,4)),VALUE(MID(B14,4,2)),VALUE(LEFT(B14,2))),DATE(VALUE(LEFT(B14,4)),VALUE(MID(B14,6,2)),VALUE(RIGHT(B14,2)))))</f>
        <v>45659</v>
      </c>
      <c r="N14" s="16" t="n">
        <f aca="false">MONTH(M14)</f>
        <v>1</v>
      </c>
      <c r="O14" s="16" t="str">
        <f aca="false">PROPER(TRIM(H14))</f>
        <v>Ahmedabad</v>
      </c>
      <c r="P14" s="16" t="str">
        <f aca="false">IFERROR(VLOOKUP(O14,city_map!$A$2:$B$6,2,FALSE()),O14)</f>
        <v>Ahmedabad</v>
      </c>
      <c r="Q14" s="16" t="n">
        <f aca="false">IF(ISNUMBER(F14),F14,VALUE(SUBSTITUTE(SUBSTITUTE(F14,"₹",""),",","")))</f>
        <v>3128</v>
      </c>
      <c r="R14" s="16" t="n">
        <f aca="false">IF(E14=99,1,E14)</f>
        <v>1</v>
      </c>
      <c r="S14" s="16" t="n">
        <f aca="false">IF(G14="",0,G14)</f>
        <v>0.15</v>
      </c>
      <c r="T14" s="16" t="str">
        <f aca="false">IF(I14="","Unknown",IF(I14="upi","UPI",I14))</f>
        <v>Credit Card</v>
      </c>
      <c r="U14" s="16" t="str">
        <f aca="false">IF(L14="Yes","Y",IF(L14="No","N",L14))</f>
        <v>Y</v>
      </c>
      <c r="V14" s="19" t="n">
        <f aca="false">ROUND(R14*Q14*(1-S14),2)</f>
        <v>2658.8</v>
      </c>
      <c r="W14" s="16" t="str">
        <f aca="false">_xlfn.XLOOKUP(D14,products!$A$2:$A$61,products!$C$2:$C$61,"Not found")</f>
        <v>Fashion</v>
      </c>
    </row>
    <row r="15" customFormat="false" ht="15" hidden="false" customHeight="false" outlineLevel="0" collapsed="false">
      <c r="A15" s="16" t="s">
        <v>90</v>
      </c>
      <c r="B15" s="16" t="s">
        <v>86</v>
      </c>
      <c r="C15" s="16" t="s">
        <v>91</v>
      </c>
      <c r="D15" s="16" t="s">
        <v>92</v>
      </c>
      <c r="E15" s="16" t="n">
        <v>1</v>
      </c>
      <c r="F15" s="16" t="n">
        <v>3910</v>
      </c>
      <c r="G15" s="16" t="n">
        <v>0.2</v>
      </c>
      <c r="H15" s="16" t="s">
        <v>89</v>
      </c>
      <c r="I15" s="16" t="s">
        <v>60</v>
      </c>
      <c r="J15" s="16" t="n">
        <v>5</v>
      </c>
      <c r="K15" s="16" t="n">
        <v>5</v>
      </c>
      <c r="L15" s="16" t="s">
        <v>41</v>
      </c>
      <c r="M15" s="18" t="n">
        <f aca="false">IF(ISNUMBER(B15),B15,IF(MID(B15,3,1)="-",DATE(VALUE(RIGHT(B15,4)),VALUE(MID(B15,4,2)),VALUE(LEFT(B15,2))),DATE(VALUE(LEFT(B15,4)),VALUE(MID(B15,6,2)),VALUE(RIGHT(B15,2)))))</f>
        <v>45659</v>
      </c>
      <c r="N15" s="16" t="n">
        <f aca="false">MONTH(M15)</f>
        <v>1</v>
      </c>
      <c r="O15" s="16" t="str">
        <f aca="false">PROPER(TRIM(H15))</f>
        <v>Ahmedabad</v>
      </c>
      <c r="P15" s="16" t="str">
        <f aca="false">IFERROR(VLOOKUP(O15,city_map!$A$2:$B$6,2,FALSE()),O15)</f>
        <v>Ahmedabad</v>
      </c>
      <c r="Q15" s="16" t="n">
        <f aca="false">IF(ISNUMBER(F15),F15,VALUE(SUBSTITUTE(SUBSTITUTE(F15,"₹",""),",","")))</f>
        <v>3910</v>
      </c>
      <c r="R15" s="16" t="n">
        <f aca="false">IF(E15=99,1,E15)</f>
        <v>1</v>
      </c>
      <c r="S15" s="16" t="n">
        <f aca="false">IF(G15="",0,G15)</f>
        <v>0.2</v>
      </c>
      <c r="T15" s="16" t="str">
        <f aca="false">IF(I15="","Unknown",IF(I15="upi","UPI",I15))</f>
        <v>UPI</v>
      </c>
      <c r="U15" s="16" t="str">
        <f aca="false">IF(L15="Yes","Y",IF(L15="No","N",L15))</f>
        <v>N</v>
      </c>
      <c r="V15" s="19" t="n">
        <f aca="false">ROUND(R15*Q15*(1-S15),2)</f>
        <v>3128</v>
      </c>
      <c r="W15" s="16" t="str">
        <f aca="false">_xlfn.XLOOKUP(D15,products!$A$2:$A$61,products!$C$2:$C$61,"Not found")</f>
        <v>Electronics</v>
      </c>
    </row>
    <row r="16" customFormat="false" ht="15" hidden="false" customHeight="false" outlineLevel="0" collapsed="false">
      <c r="A16" s="16" t="s">
        <v>93</v>
      </c>
      <c r="B16" s="16" t="s">
        <v>86</v>
      </c>
      <c r="C16" s="16" t="s">
        <v>94</v>
      </c>
      <c r="D16" s="16" t="s">
        <v>95</v>
      </c>
      <c r="E16" s="16" t="n">
        <v>2</v>
      </c>
      <c r="F16" s="16" t="n">
        <v>1485</v>
      </c>
      <c r="G16" s="16" t="n">
        <v>0.3</v>
      </c>
      <c r="H16" s="16" t="s">
        <v>70</v>
      </c>
      <c r="I16" s="16" t="s">
        <v>60</v>
      </c>
      <c r="J16" s="16" t="n">
        <v>5</v>
      </c>
      <c r="K16" s="16" t="n">
        <v>4</v>
      </c>
      <c r="L16" s="16" t="s">
        <v>41</v>
      </c>
      <c r="M16" s="18" t="n">
        <f aca="false">IF(ISNUMBER(B16),B16,IF(MID(B16,3,1)="-",DATE(VALUE(RIGHT(B16,4)),VALUE(MID(B16,4,2)),VALUE(LEFT(B16,2))),DATE(VALUE(LEFT(B16,4)),VALUE(MID(B16,6,2)),VALUE(RIGHT(B16,2)))))</f>
        <v>45659</v>
      </c>
      <c r="N16" s="16" t="n">
        <f aca="false">MONTH(M16)</f>
        <v>1</v>
      </c>
      <c r="O16" s="16" t="str">
        <f aca="false">PROPER(TRIM(H16))</f>
        <v>Pune</v>
      </c>
      <c r="P16" s="16" t="str">
        <f aca="false">IFERROR(VLOOKUP(O16,city_map!$A$2:$B$6,2,FALSE()),O16)</f>
        <v>Pune</v>
      </c>
      <c r="Q16" s="16" t="n">
        <f aca="false">IF(ISNUMBER(F16),F16,VALUE(SUBSTITUTE(SUBSTITUTE(F16,"₹",""),",","")))</f>
        <v>1485</v>
      </c>
      <c r="R16" s="16" t="n">
        <f aca="false">IF(E16=99,1,E16)</f>
        <v>2</v>
      </c>
      <c r="S16" s="16" t="n">
        <f aca="false">IF(G16="",0,G16)</f>
        <v>0.3</v>
      </c>
      <c r="T16" s="16" t="str">
        <f aca="false">IF(I16="","Unknown",IF(I16="upi","UPI",I16))</f>
        <v>UPI</v>
      </c>
      <c r="U16" s="16" t="str">
        <f aca="false">IF(L16="Yes","Y",IF(L16="No","N",L16))</f>
        <v>N</v>
      </c>
      <c r="V16" s="19" t="n">
        <f aca="false">ROUND(R16*Q16*(1-S16),2)</f>
        <v>2079</v>
      </c>
      <c r="W16" s="16" t="str">
        <f aca="false">_xlfn.XLOOKUP(D16,products!$A$2:$A$61,products!$C$2:$C$61,"Not found")</f>
        <v>Electronics</v>
      </c>
    </row>
    <row r="17" customFormat="false" ht="15" hidden="false" customHeight="false" outlineLevel="0" collapsed="false">
      <c r="A17" s="16" t="s">
        <v>96</v>
      </c>
      <c r="B17" s="16" t="s">
        <v>97</v>
      </c>
      <c r="C17" s="16" t="s">
        <v>98</v>
      </c>
      <c r="D17" s="16" t="s">
        <v>99</v>
      </c>
      <c r="E17" s="16" t="n">
        <v>1</v>
      </c>
      <c r="F17" s="16" t="n">
        <v>720</v>
      </c>
      <c r="G17" s="16" t="n">
        <v>0</v>
      </c>
      <c r="H17" s="16" t="s">
        <v>56</v>
      </c>
      <c r="I17" s="16" t="s">
        <v>100</v>
      </c>
      <c r="J17" s="16" t="n">
        <v>5</v>
      </c>
      <c r="K17" s="16" t="n">
        <v>4</v>
      </c>
      <c r="L17" s="16" t="s">
        <v>41</v>
      </c>
      <c r="M17" s="18" t="n">
        <f aca="false">IF(ISNUMBER(B17),B17,IF(MID(B17,3,1)="-",DATE(VALUE(RIGHT(B17,4)),VALUE(MID(B17,4,2)),VALUE(LEFT(B17,2))),DATE(VALUE(LEFT(B17,4)),VALUE(MID(B17,6,2)),VALUE(RIGHT(B17,2)))))</f>
        <v>45659</v>
      </c>
      <c r="N17" s="16" t="n">
        <f aca="false">MONTH(M17)</f>
        <v>1</v>
      </c>
      <c r="O17" s="16" t="str">
        <f aca="false">PROPER(TRIM(H17))</f>
        <v>Lucknow</v>
      </c>
      <c r="P17" s="16" t="str">
        <f aca="false">IFERROR(VLOOKUP(O17,city_map!$A$2:$B$6,2,FALSE()),O17)</f>
        <v>Lucknow</v>
      </c>
      <c r="Q17" s="16" t="n">
        <f aca="false">IF(ISNUMBER(F17),F17,VALUE(SUBSTITUTE(SUBSTITUTE(F17,"₹",""),",","")))</f>
        <v>720</v>
      </c>
      <c r="R17" s="16" t="n">
        <f aca="false">IF(E17=99,1,E17)</f>
        <v>1</v>
      </c>
      <c r="S17" s="16" t="n">
        <f aca="false">IF(G17="",0,G17)</f>
        <v>0</v>
      </c>
      <c r="T17" s="16" t="str">
        <f aca="false">IF(I17="","Unknown",IF(I17="upi","UPI",I17))</f>
        <v>Net Banking</v>
      </c>
      <c r="U17" s="16" t="str">
        <f aca="false">IF(L17="Yes","Y",IF(L17="No","N",L17))</f>
        <v>N</v>
      </c>
      <c r="V17" s="19" t="n">
        <f aca="false">ROUND(R17*Q17*(1-S17),2)</f>
        <v>720</v>
      </c>
      <c r="W17" s="16" t="str">
        <f aca="false">_xlfn.XLOOKUP(D17,products!$A$2:$A$61,products!$C$2:$C$61,"Not found")</f>
        <v>Fashion</v>
      </c>
    </row>
    <row r="18" customFormat="false" ht="15" hidden="false" customHeight="false" outlineLevel="0" collapsed="false">
      <c r="A18" s="16" t="s">
        <v>101</v>
      </c>
      <c r="B18" s="16" t="s">
        <v>86</v>
      </c>
      <c r="C18" s="16" t="s">
        <v>102</v>
      </c>
      <c r="D18" s="16" t="s">
        <v>80</v>
      </c>
      <c r="E18" s="16" t="n">
        <v>2</v>
      </c>
      <c r="F18" s="16" t="n">
        <v>1459</v>
      </c>
      <c r="G18" s="16" t="n">
        <v>0</v>
      </c>
      <c r="H18" s="16" t="s">
        <v>67</v>
      </c>
      <c r="I18" s="16" t="s">
        <v>40</v>
      </c>
      <c r="J18" s="16" t="n">
        <v>3</v>
      </c>
      <c r="K18" s="16" t="n">
        <v>5</v>
      </c>
      <c r="L18" s="16" t="s">
        <v>41</v>
      </c>
      <c r="M18" s="18" t="n">
        <f aca="false">IF(ISNUMBER(B18),B18,IF(MID(B18,3,1)="-",DATE(VALUE(RIGHT(B18,4)),VALUE(MID(B18,4,2)),VALUE(LEFT(B18,2))),DATE(VALUE(LEFT(B18,4)),VALUE(MID(B18,6,2)),VALUE(RIGHT(B18,2)))))</f>
        <v>45659</v>
      </c>
      <c r="N18" s="16" t="n">
        <f aca="false">MONTH(M18)</f>
        <v>1</v>
      </c>
      <c r="O18" s="16" t="str">
        <f aca="false">PROPER(TRIM(H18))</f>
        <v>Kolkata</v>
      </c>
      <c r="P18" s="16" t="str">
        <f aca="false">IFERROR(VLOOKUP(O18,city_map!$A$2:$B$6,2,FALSE()),O18)</f>
        <v>Kolkata</v>
      </c>
      <c r="Q18" s="16" t="n">
        <f aca="false">IF(ISNUMBER(F18),F18,VALUE(SUBSTITUTE(SUBSTITUTE(F18,"₹",""),",","")))</f>
        <v>1459</v>
      </c>
      <c r="R18" s="16" t="n">
        <f aca="false">IF(E18=99,1,E18)</f>
        <v>2</v>
      </c>
      <c r="S18" s="16" t="n">
        <f aca="false">IF(G18="",0,G18)</f>
        <v>0</v>
      </c>
      <c r="T18" s="16" t="str">
        <f aca="false">IF(I18="","Unknown",IF(I18="upi","UPI",I18))</f>
        <v>COD</v>
      </c>
      <c r="U18" s="16" t="str">
        <f aca="false">IF(L18="Yes","Y",IF(L18="No","N",L18))</f>
        <v>N</v>
      </c>
      <c r="V18" s="19" t="n">
        <f aca="false">ROUND(R18*Q18*(1-S18),2)</f>
        <v>2918</v>
      </c>
      <c r="W18" s="16" t="str">
        <f aca="false">_xlfn.XLOOKUP(D18,products!$A$2:$A$61,products!$C$2:$C$61,"Not found")</f>
        <v>Beauty</v>
      </c>
    </row>
    <row r="19" customFormat="false" ht="15" hidden="false" customHeight="false" outlineLevel="0" collapsed="false">
      <c r="A19" s="16" t="s">
        <v>103</v>
      </c>
      <c r="B19" s="16" t="s">
        <v>86</v>
      </c>
      <c r="C19" s="16" t="s">
        <v>104</v>
      </c>
      <c r="D19" s="16" t="s">
        <v>105</v>
      </c>
      <c r="E19" s="16" t="n">
        <v>1</v>
      </c>
      <c r="F19" s="16" t="n">
        <v>397</v>
      </c>
      <c r="G19" s="16" t="n">
        <v>0</v>
      </c>
      <c r="H19" s="16" t="s">
        <v>81</v>
      </c>
      <c r="I19" s="16" t="s">
        <v>100</v>
      </c>
      <c r="J19" s="16" t="n">
        <v>4</v>
      </c>
      <c r="K19" s="16" t="n">
        <v>4</v>
      </c>
      <c r="L19" s="16" t="s">
        <v>41</v>
      </c>
      <c r="M19" s="18" t="n">
        <f aca="false">IF(ISNUMBER(B19),B19,IF(MID(B19,3,1)="-",DATE(VALUE(RIGHT(B19,4)),VALUE(MID(B19,4,2)),VALUE(LEFT(B19,2))),DATE(VALUE(LEFT(B19,4)),VALUE(MID(B19,6,2)),VALUE(RIGHT(B19,2)))))</f>
        <v>45659</v>
      </c>
      <c r="N19" s="16" t="n">
        <f aca="false">MONTH(M19)</f>
        <v>1</v>
      </c>
      <c r="O19" s="16" t="str">
        <f aca="false">PROPER(TRIM(H19))</f>
        <v>Hyderabad</v>
      </c>
      <c r="P19" s="16" t="str">
        <f aca="false">IFERROR(VLOOKUP(O19,city_map!$A$2:$B$6,2,FALSE()),O19)</f>
        <v>Hyderabad</v>
      </c>
      <c r="Q19" s="16" t="n">
        <f aca="false">IF(ISNUMBER(F19),F19,VALUE(SUBSTITUTE(SUBSTITUTE(F19,"₹",""),",","")))</f>
        <v>397</v>
      </c>
      <c r="R19" s="16" t="n">
        <f aca="false">IF(E19=99,1,E19)</f>
        <v>1</v>
      </c>
      <c r="S19" s="16" t="n">
        <f aca="false">IF(G19="",0,G19)</f>
        <v>0</v>
      </c>
      <c r="T19" s="16" t="str">
        <f aca="false">IF(I19="","Unknown",IF(I19="upi","UPI",I19))</f>
        <v>Net Banking</v>
      </c>
      <c r="U19" s="16" t="str">
        <f aca="false">IF(L19="Yes","Y",IF(L19="No","N",L19))</f>
        <v>N</v>
      </c>
      <c r="V19" s="19" t="n">
        <f aca="false">ROUND(R19*Q19*(1-S19),2)</f>
        <v>397</v>
      </c>
      <c r="W19" s="16" t="str">
        <f aca="false">_xlfn.XLOOKUP(D19,products!$A$2:$A$61,products!$C$2:$C$61,"Not found")</f>
        <v>Beauty</v>
      </c>
    </row>
    <row r="20" customFormat="false" ht="15" hidden="false" customHeight="false" outlineLevel="0" collapsed="false">
      <c r="A20" s="16" t="s">
        <v>106</v>
      </c>
      <c r="B20" s="16" t="s">
        <v>86</v>
      </c>
      <c r="C20" s="16" t="s">
        <v>107</v>
      </c>
      <c r="D20" s="16" t="s">
        <v>108</v>
      </c>
      <c r="E20" s="16" t="n">
        <v>3</v>
      </c>
      <c r="F20" s="16" t="n">
        <v>3461</v>
      </c>
      <c r="G20" s="16" t="n">
        <v>0.15</v>
      </c>
      <c r="H20" s="16" t="s">
        <v>67</v>
      </c>
      <c r="I20" s="16" t="s">
        <v>60</v>
      </c>
      <c r="J20" s="16" t="n">
        <v>6</v>
      </c>
      <c r="K20" s="16" t="n">
        <v>3</v>
      </c>
      <c r="L20" s="16" t="s">
        <v>41</v>
      </c>
      <c r="M20" s="18" t="n">
        <f aca="false">IF(ISNUMBER(B20),B20,IF(MID(B20,3,1)="-",DATE(VALUE(RIGHT(B20,4)),VALUE(MID(B20,4,2)),VALUE(LEFT(B20,2))),DATE(VALUE(LEFT(B20,4)),VALUE(MID(B20,6,2)),VALUE(RIGHT(B20,2)))))</f>
        <v>45659</v>
      </c>
      <c r="N20" s="16" t="n">
        <f aca="false">MONTH(M20)</f>
        <v>1</v>
      </c>
      <c r="O20" s="16" t="str">
        <f aca="false">PROPER(TRIM(H20))</f>
        <v>Kolkata</v>
      </c>
      <c r="P20" s="16" t="str">
        <f aca="false">IFERROR(VLOOKUP(O20,city_map!$A$2:$B$6,2,FALSE()),O20)</f>
        <v>Kolkata</v>
      </c>
      <c r="Q20" s="16" t="n">
        <f aca="false">IF(ISNUMBER(F20),F20,VALUE(SUBSTITUTE(SUBSTITUTE(F20,"₹",""),",","")))</f>
        <v>3461</v>
      </c>
      <c r="R20" s="16" t="n">
        <f aca="false">IF(E20=99,1,E20)</f>
        <v>3</v>
      </c>
      <c r="S20" s="16" t="n">
        <f aca="false">IF(G20="",0,G20)</f>
        <v>0.15</v>
      </c>
      <c r="T20" s="16" t="str">
        <f aca="false">IF(I20="","Unknown",IF(I20="upi","UPI",I20))</f>
        <v>UPI</v>
      </c>
      <c r="U20" s="16" t="str">
        <f aca="false">IF(L20="Yes","Y",IF(L20="No","N",L20))</f>
        <v>N</v>
      </c>
      <c r="V20" s="19" t="n">
        <f aca="false">ROUND(R20*Q20*(1-S20),2)</f>
        <v>8825.55</v>
      </c>
      <c r="W20" s="16" t="str">
        <f aca="false">_xlfn.XLOOKUP(D20,products!$A$2:$A$61,products!$C$2:$C$61,"Not found")</f>
        <v>Electronics</v>
      </c>
    </row>
    <row r="21" customFormat="false" ht="15" hidden="false" customHeight="false" outlineLevel="0" collapsed="false">
      <c r="A21" s="16" t="s">
        <v>109</v>
      </c>
      <c r="B21" s="16" t="s">
        <v>97</v>
      </c>
      <c r="C21" s="16" t="s">
        <v>110</v>
      </c>
      <c r="D21" s="16" t="s">
        <v>111</v>
      </c>
      <c r="E21" s="16" t="n">
        <v>1</v>
      </c>
      <c r="F21" s="16" t="n">
        <v>970</v>
      </c>
      <c r="G21" s="16" t="n">
        <v>0</v>
      </c>
      <c r="H21" s="16" t="s">
        <v>112</v>
      </c>
      <c r="I21" s="16" t="s">
        <v>47</v>
      </c>
      <c r="J21" s="16" t="n">
        <v>2</v>
      </c>
      <c r="K21" s="16" t="n">
        <v>5</v>
      </c>
      <c r="L21" s="16" t="s">
        <v>41</v>
      </c>
      <c r="M21" s="18" t="n">
        <f aca="false">IF(ISNUMBER(B21),B21,IF(MID(B21,3,1)="-",DATE(VALUE(RIGHT(B21,4)),VALUE(MID(B21,4,2)),VALUE(LEFT(B21,2))),DATE(VALUE(LEFT(B21,4)),VALUE(MID(B21,6,2)),VALUE(RIGHT(B21,2)))))</f>
        <v>45659</v>
      </c>
      <c r="N21" s="16" t="n">
        <f aca="false">MONTH(M21)</f>
        <v>1</v>
      </c>
      <c r="O21" s="16" t="str">
        <f aca="false">PROPER(TRIM(H21))</f>
        <v>Mumbai</v>
      </c>
      <c r="P21" s="16" t="str">
        <f aca="false">IFERROR(VLOOKUP(O21,city_map!$A$2:$B$6,2,FALSE()),O21)</f>
        <v>Mumbai</v>
      </c>
      <c r="Q21" s="16" t="n">
        <f aca="false">IF(ISNUMBER(F21),F21,VALUE(SUBSTITUTE(SUBSTITUTE(F21,"₹",""),",","")))</f>
        <v>970</v>
      </c>
      <c r="R21" s="16" t="n">
        <f aca="false">IF(E21=99,1,E21)</f>
        <v>1</v>
      </c>
      <c r="S21" s="16" t="n">
        <f aca="false">IF(G21="",0,G21)</f>
        <v>0</v>
      </c>
      <c r="T21" s="16" t="str">
        <f aca="false">IF(I21="","Unknown",IF(I21="upi","UPI",I21))</f>
        <v>Debit Card</v>
      </c>
      <c r="U21" s="16" t="str">
        <f aca="false">IF(L21="Yes","Y",IF(L21="No","N",L21))</f>
        <v>N</v>
      </c>
      <c r="V21" s="19" t="n">
        <f aca="false">ROUND(R21*Q21*(1-S21),2)</f>
        <v>970</v>
      </c>
      <c r="W21" s="16" t="str">
        <f aca="false">_xlfn.XLOOKUP(D21,products!$A$2:$A$61,products!$C$2:$C$61,"Not found")</f>
        <v>Books</v>
      </c>
    </row>
    <row r="22" customFormat="false" ht="15" hidden="false" customHeight="false" outlineLevel="0" collapsed="false">
      <c r="A22" s="16" t="s">
        <v>113</v>
      </c>
      <c r="B22" s="16" t="s">
        <v>86</v>
      </c>
      <c r="C22" s="16" t="s">
        <v>114</v>
      </c>
      <c r="D22" s="16" t="s">
        <v>115</v>
      </c>
      <c r="E22" s="16" t="n">
        <v>1</v>
      </c>
      <c r="F22" s="16" t="n">
        <v>299</v>
      </c>
      <c r="G22" s="16" t="n">
        <v>0</v>
      </c>
      <c r="H22" s="16" t="s">
        <v>46</v>
      </c>
      <c r="I22" s="16" t="s">
        <v>40</v>
      </c>
      <c r="J22" s="16" t="n">
        <v>5</v>
      </c>
      <c r="K22" s="16" t="n">
        <v>3</v>
      </c>
      <c r="L22" s="16" t="s">
        <v>57</v>
      </c>
      <c r="M22" s="18" t="n">
        <f aca="false">IF(ISNUMBER(B22),B22,IF(MID(B22,3,1)="-",DATE(VALUE(RIGHT(B22,4)),VALUE(MID(B22,4,2)),VALUE(LEFT(B22,2))),DATE(VALUE(LEFT(B22,4)),VALUE(MID(B22,6,2)),VALUE(RIGHT(B22,2)))))</f>
        <v>45659</v>
      </c>
      <c r="N22" s="16" t="n">
        <f aca="false">MONTH(M22)</f>
        <v>1</v>
      </c>
      <c r="O22" s="16" t="str">
        <f aca="false">PROPER(TRIM(H22))</f>
        <v>Chennai</v>
      </c>
      <c r="P22" s="16" t="str">
        <f aca="false">IFERROR(VLOOKUP(O22,city_map!$A$2:$B$6,2,FALSE()),O22)</f>
        <v>Chennai</v>
      </c>
      <c r="Q22" s="16" t="n">
        <f aca="false">IF(ISNUMBER(F22),F22,VALUE(SUBSTITUTE(SUBSTITUTE(F22,"₹",""),",","")))</f>
        <v>299</v>
      </c>
      <c r="R22" s="16" t="n">
        <f aca="false">IF(E22=99,1,E22)</f>
        <v>1</v>
      </c>
      <c r="S22" s="16" t="n">
        <f aca="false">IF(G22="",0,G22)</f>
        <v>0</v>
      </c>
      <c r="T22" s="16" t="str">
        <f aca="false">IF(I22="","Unknown",IF(I22="upi","UPI",I22))</f>
        <v>COD</v>
      </c>
      <c r="U22" s="16" t="str">
        <f aca="false">IF(L22="Yes","Y",IF(L22="No","N",L22))</f>
        <v>Y</v>
      </c>
      <c r="V22" s="19" t="n">
        <f aca="false">ROUND(R22*Q22*(1-S22),2)</f>
        <v>299</v>
      </c>
      <c r="W22" s="16" t="str">
        <f aca="false">_xlfn.XLOOKUP(D22,products!$A$2:$A$61,products!$C$2:$C$61,"Not found")</f>
        <v>Books</v>
      </c>
    </row>
    <row r="23" customFormat="false" ht="15" hidden="false" customHeight="false" outlineLevel="0" collapsed="false">
      <c r="A23" s="16" t="s">
        <v>116</v>
      </c>
      <c r="B23" s="16" t="s">
        <v>117</v>
      </c>
      <c r="C23" s="16" t="s">
        <v>118</v>
      </c>
      <c r="D23" s="16" t="s">
        <v>119</v>
      </c>
      <c r="E23" s="16" t="n">
        <v>1</v>
      </c>
      <c r="F23" s="16" t="n">
        <v>258</v>
      </c>
      <c r="G23" s="16" t="n">
        <v>0</v>
      </c>
      <c r="H23" s="16" t="s">
        <v>120</v>
      </c>
      <c r="I23" s="16" t="s">
        <v>71</v>
      </c>
      <c r="J23" s="16" t="n">
        <v>3</v>
      </c>
      <c r="K23" s="16" t="n">
        <v>5</v>
      </c>
      <c r="L23" s="16" t="s">
        <v>41</v>
      </c>
      <c r="M23" s="18" t="n">
        <f aca="false">IF(ISNUMBER(B23),B23,IF(MID(B23,3,1)="-",DATE(VALUE(RIGHT(B23,4)),VALUE(MID(B23,4,2)),VALUE(LEFT(B23,2))),DATE(VALUE(LEFT(B23,4)),VALUE(MID(B23,6,2)),VALUE(RIGHT(B23,2)))))</f>
        <v>45660</v>
      </c>
      <c r="N23" s="16" t="n">
        <f aca="false">MONTH(M23)</f>
        <v>1</v>
      </c>
      <c r="O23" s="16" t="str">
        <f aca="false">PROPER(TRIM(H23))</f>
        <v>Kolkata</v>
      </c>
      <c r="P23" s="16" t="str">
        <f aca="false">IFERROR(VLOOKUP(O23,city_map!$A$2:$B$6,2,FALSE()),O23)</f>
        <v>Kolkata</v>
      </c>
      <c r="Q23" s="16" t="n">
        <f aca="false">IF(ISNUMBER(F23),F23,VALUE(SUBSTITUTE(SUBSTITUTE(F23,"₹",""),",","")))</f>
        <v>258</v>
      </c>
      <c r="R23" s="16" t="n">
        <f aca="false">IF(E23=99,1,E23)</f>
        <v>1</v>
      </c>
      <c r="S23" s="16" t="n">
        <f aca="false">IF(G23="",0,G23)</f>
        <v>0</v>
      </c>
      <c r="T23" s="16" t="str">
        <f aca="false">IF(I23="","Unknown",IF(I23="upi","UPI",I23))</f>
        <v>Credit Card</v>
      </c>
      <c r="U23" s="16" t="str">
        <f aca="false">IF(L23="Yes","Y",IF(L23="No","N",L23))</f>
        <v>N</v>
      </c>
      <c r="V23" s="19" t="n">
        <f aca="false">ROUND(R23*Q23*(1-S23),2)</f>
        <v>258</v>
      </c>
      <c r="W23" s="16" t="str">
        <f aca="false">_xlfn.XLOOKUP(D23,products!$A$2:$A$61,products!$C$2:$C$61,"Not found")</f>
        <v>Books</v>
      </c>
    </row>
    <row r="24" customFormat="false" ht="15" hidden="false" customHeight="false" outlineLevel="0" collapsed="false">
      <c r="A24" s="16" t="s">
        <v>121</v>
      </c>
      <c r="B24" s="16" t="s">
        <v>117</v>
      </c>
      <c r="C24" s="16" t="s">
        <v>122</v>
      </c>
      <c r="D24" s="16" t="s">
        <v>66</v>
      </c>
      <c r="E24" s="16" t="n">
        <v>1</v>
      </c>
      <c r="F24" s="16" t="n">
        <v>14787</v>
      </c>
      <c r="G24" s="16" t="n">
        <v>0.05</v>
      </c>
      <c r="H24" s="16" t="s">
        <v>112</v>
      </c>
      <c r="I24" s="16" t="s">
        <v>123</v>
      </c>
      <c r="J24" s="16" t="n">
        <v>3</v>
      </c>
      <c r="K24" s="16" t="n">
        <v>5</v>
      </c>
      <c r="L24" s="16" t="s">
        <v>41</v>
      </c>
      <c r="M24" s="18" t="n">
        <f aca="false">IF(ISNUMBER(B24),B24,IF(MID(B24,3,1)="-",DATE(VALUE(RIGHT(B24,4)),VALUE(MID(B24,4,2)),VALUE(LEFT(B24,2))),DATE(VALUE(LEFT(B24,4)),VALUE(MID(B24,6,2)),VALUE(RIGHT(B24,2)))))</f>
        <v>45660</v>
      </c>
      <c r="N24" s="16" t="n">
        <f aca="false">MONTH(M24)</f>
        <v>1</v>
      </c>
      <c r="O24" s="16" t="str">
        <f aca="false">PROPER(TRIM(H24))</f>
        <v>Mumbai</v>
      </c>
      <c r="P24" s="16" t="str">
        <f aca="false">IFERROR(VLOOKUP(O24,city_map!$A$2:$B$6,2,FALSE()),O24)</f>
        <v>Mumbai</v>
      </c>
      <c r="Q24" s="16" t="n">
        <f aca="false">IF(ISNUMBER(F24),F24,VALUE(SUBSTITUTE(SUBSTITUTE(F24,"₹",""),",","")))</f>
        <v>14787</v>
      </c>
      <c r="R24" s="16" t="n">
        <f aca="false">IF(E24=99,1,E24)</f>
        <v>1</v>
      </c>
      <c r="S24" s="16" t="n">
        <f aca="false">IF(G24="",0,G24)</f>
        <v>0.05</v>
      </c>
      <c r="T24" s="16" t="str">
        <f aca="false">IF(I24="","Unknown",IF(I24="upi","UPI",I24))</f>
        <v>UPI</v>
      </c>
      <c r="U24" s="16" t="str">
        <f aca="false">IF(L24="Yes","Y",IF(L24="No","N",L24))</f>
        <v>N</v>
      </c>
      <c r="V24" s="19" t="n">
        <f aca="false">ROUND(R24*Q24*(1-S24),2)</f>
        <v>14047.65</v>
      </c>
      <c r="W24" s="16" t="str">
        <f aca="false">_xlfn.XLOOKUP(D24,products!$A$2:$A$61,products!$C$2:$C$61,"Not found")</f>
        <v>Electronics</v>
      </c>
    </row>
    <row r="25" customFormat="false" ht="15" hidden="false" customHeight="false" outlineLevel="0" collapsed="false">
      <c r="A25" s="16" t="s">
        <v>124</v>
      </c>
      <c r="B25" s="16" t="s">
        <v>117</v>
      </c>
      <c r="C25" s="16" t="s">
        <v>125</v>
      </c>
      <c r="D25" s="16" t="s">
        <v>126</v>
      </c>
      <c r="E25" s="16" t="n">
        <v>1</v>
      </c>
      <c r="F25" s="16" t="n">
        <v>413</v>
      </c>
      <c r="G25" s="16" t="n">
        <v>0.1</v>
      </c>
      <c r="H25" s="16" t="s">
        <v>112</v>
      </c>
      <c r="I25" s="16" t="s">
        <v>47</v>
      </c>
      <c r="J25" s="16" t="n">
        <v>3</v>
      </c>
      <c r="K25" s="16" t="n">
        <v>4</v>
      </c>
      <c r="L25" s="16" t="s">
        <v>41</v>
      </c>
      <c r="M25" s="18" t="n">
        <f aca="false">IF(ISNUMBER(B25),B25,IF(MID(B25,3,1)="-",DATE(VALUE(RIGHT(B25,4)),VALUE(MID(B25,4,2)),VALUE(LEFT(B25,2))),DATE(VALUE(LEFT(B25,4)),VALUE(MID(B25,6,2)),VALUE(RIGHT(B25,2)))))</f>
        <v>45660</v>
      </c>
      <c r="N25" s="16" t="n">
        <f aca="false">MONTH(M25)</f>
        <v>1</v>
      </c>
      <c r="O25" s="16" t="str">
        <f aca="false">PROPER(TRIM(H25))</f>
        <v>Mumbai</v>
      </c>
      <c r="P25" s="16" t="str">
        <f aca="false">IFERROR(VLOOKUP(O25,city_map!$A$2:$B$6,2,FALSE()),O25)</f>
        <v>Mumbai</v>
      </c>
      <c r="Q25" s="16" t="n">
        <f aca="false">IF(ISNUMBER(F25),F25,VALUE(SUBSTITUTE(SUBSTITUTE(F25,"₹",""),",","")))</f>
        <v>413</v>
      </c>
      <c r="R25" s="16" t="n">
        <f aca="false">IF(E25=99,1,E25)</f>
        <v>1</v>
      </c>
      <c r="S25" s="16" t="n">
        <f aca="false">IF(G25="",0,G25)</f>
        <v>0.1</v>
      </c>
      <c r="T25" s="16" t="str">
        <f aca="false">IF(I25="","Unknown",IF(I25="upi","UPI",I25))</f>
        <v>Debit Card</v>
      </c>
      <c r="U25" s="16" t="str">
        <f aca="false">IF(L25="Yes","Y",IF(L25="No","N",L25))</f>
        <v>N</v>
      </c>
      <c r="V25" s="19" t="n">
        <f aca="false">ROUND(R25*Q25*(1-S25),2)</f>
        <v>371.7</v>
      </c>
      <c r="W25" s="16" t="str">
        <f aca="false">_xlfn.XLOOKUP(D25,products!$A$2:$A$61,products!$C$2:$C$61,"Not found")</f>
        <v>Home</v>
      </c>
    </row>
    <row r="26" customFormat="false" ht="15" hidden="false" customHeight="false" outlineLevel="0" collapsed="false">
      <c r="A26" s="16" t="s">
        <v>127</v>
      </c>
      <c r="B26" s="16" t="s">
        <v>117</v>
      </c>
      <c r="C26" s="16" t="s">
        <v>128</v>
      </c>
      <c r="D26" s="16" t="s">
        <v>129</v>
      </c>
      <c r="E26" s="16" t="n">
        <v>2</v>
      </c>
      <c r="F26" s="16" t="n">
        <v>607</v>
      </c>
      <c r="G26" s="16" t="n">
        <v>0.05</v>
      </c>
      <c r="H26" s="16" t="s">
        <v>130</v>
      </c>
      <c r="I26" s="16" t="s">
        <v>40</v>
      </c>
      <c r="J26" s="16" t="n">
        <v>4</v>
      </c>
      <c r="K26" s="16" t="n">
        <v>2</v>
      </c>
      <c r="L26" s="16" t="s">
        <v>57</v>
      </c>
      <c r="M26" s="18" t="n">
        <f aca="false">IF(ISNUMBER(B26),B26,IF(MID(B26,3,1)="-",DATE(VALUE(RIGHT(B26,4)),VALUE(MID(B26,4,2)),VALUE(LEFT(B26,2))),DATE(VALUE(LEFT(B26,4)),VALUE(MID(B26,6,2)),VALUE(RIGHT(B26,2)))))</f>
        <v>45660</v>
      </c>
      <c r="N26" s="16" t="n">
        <f aca="false">MONTH(M26)</f>
        <v>1</v>
      </c>
      <c r="O26" s="16" t="str">
        <f aca="false">PROPER(TRIM(H26))</f>
        <v>Bengaluru</v>
      </c>
      <c r="P26" s="16" t="str">
        <f aca="false">IFERROR(VLOOKUP(O26,city_map!$A$2:$B$6,2,FALSE()),O26)</f>
        <v>Bengaluru</v>
      </c>
      <c r="Q26" s="16" t="n">
        <f aca="false">IF(ISNUMBER(F26),F26,VALUE(SUBSTITUTE(SUBSTITUTE(F26,"₹",""),",","")))</f>
        <v>607</v>
      </c>
      <c r="R26" s="16" t="n">
        <f aca="false">IF(E26=99,1,E26)</f>
        <v>2</v>
      </c>
      <c r="S26" s="16" t="n">
        <f aca="false">IF(G26="",0,G26)</f>
        <v>0.05</v>
      </c>
      <c r="T26" s="16" t="str">
        <f aca="false">IF(I26="","Unknown",IF(I26="upi","UPI",I26))</f>
        <v>COD</v>
      </c>
      <c r="U26" s="16" t="str">
        <f aca="false">IF(L26="Yes","Y",IF(L26="No","N",L26))</f>
        <v>Y</v>
      </c>
      <c r="V26" s="19" t="n">
        <f aca="false">ROUND(R26*Q26*(1-S26),2)</f>
        <v>1153.3</v>
      </c>
      <c r="W26" s="16" t="str">
        <f aca="false">_xlfn.XLOOKUP(D26,products!$A$2:$A$61,products!$C$2:$C$61,"Not found")</f>
        <v>Beauty</v>
      </c>
    </row>
    <row r="27" customFormat="false" ht="15" hidden="false" customHeight="false" outlineLevel="0" collapsed="false">
      <c r="A27" s="16" t="s">
        <v>131</v>
      </c>
      <c r="B27" s="16" t="s">
        <v>117</v>
      </c>
      <c r="C27" s="16" t="s">
        <v>132</v>
      </c>
      <c r="D27" s="16" t="s">
        <v>133</v>
      </c>
      <c r="E27" s="16" t="n">
        <v>3</v>
      </c>
      <c r="F27" s="16" t="n">
        <v>616</v>
      </c>
      <c r="G27" s="16" t="n">
        <v>0</v>
      </c>
      <c r="H27" s="16" t="s">
        <v>70</v>
      </c>
      <c r="I27" s="16" t="s">
        <v>47</v>
      </c>
      <c r="J27" s="16" t="n">
        <v>4</v>
      </c>
      <c r="K27" s="16" t="n">
        <v>5</v>
      </c>
      <c r="L27" s="16" t="s">
        <v>41</v>
      </c>
      <c r="M27" s="18" t="n">
        <f aca="false">IF(ISNUMBER(B27),B27,IF(MID(B27,3,1)="-",DATE(VALUE(RIGHT(B27,4)),VALUE(MID(B27,4,2)),VALUE(LEFT(B27,2))),DATE(VALUE(LEFT(B27,4)),VALUE(MID(B27,6,2)),VALUE(RIGHT(B27,2)))))</f>
        <v>45660</v>
      </c>
      <c r="N27" s="16" t="n">
        <f aca="false">MONTH(M27)</f>
        <v>1</v>
      </c>
      <c r="O27" s="16" t="str">
        <f aca="false">PROPER(TRIM(H27))</f>
        <v>Pune</v>
      </c>
      <c r="P27" s="16" t="str">
        <f aca="false">IFERROR(VLOOKUP(O27,city_map!$A$2:$B$6,2,FALSE()),O27)</f>
        <v>Pune</v>
      </c>
      <c r="Q27" s="16" t="n">
        <f aca="false">IF(ISNUMBER(F27),F27,VALUE(SUBSTITUTE(SUBSTITUTE(F27,"₹",""),",","")))</f>
        <v>616</v>
      </c>
      <c r="R27" s="16" t="n">
        <f aca="false">IF(E27=99,1,E27)</f>
        <v>3</v>
      </c>
      <c r="S27" s="16" t="n">
        <f aca="false">IF(G27="",0,G27)</f>
        <v>0</v>
      </c>
      <c r="T27" s="16" t="str">
        <f aca="false">IF(I27="","Unknown",IF(I27="upi","UPI",I27))</f>
        <v>Debit Card</v>
      </c>
      <c r="U27" s="16" t="str">
        <f aca="false">IF(L27="Yes","Y",IF(L27="No","N",L27))</f>
        <v>N</v>
      </c>
      <c r="V27" s="19" t="n">
        <f aca="false">ROUND(R27*Q27*(1-S27),2)</f>
        <v>1848</v>
      </c>
      <c r="W27" s="16" t="str">
        <f aca="false">_xlfn.XLOOKUP(D27,products!$A$2:$A$61,products!$C$2:$C$61,"Not found")</f>
        <v>Books</v>
      </c>
    </row>
    <row r="28" customFormat="false" ht="15" hidden="false" customHeight="false" outlineLevel="0" collapsed="false">
      <c r="A28" s="16" t="s">
        <v>134</v>
      </c>
      <c r="B28" s="16" t="s">
        <v>117</v>
      </c>
      <c r="C28" s="16" t="s">
        <v>135</v>
      </c>
      <c r="D28" s="16" t="s">
        <v>136</v>
      </c>
      <c r="E28" s="16" t="n">
        <v>2</v>
      </c>
      <c r="F28" s="16" t="n">
        <v>2109</v>
      </c>
      <c r="G28" s="16" t="n">
        <v>0.2</v>
      </c>
      <c r="H28" s="16" t="s">
        <v>39</v>
      </c>
      <c r="I28" s="16" t="s">
        <v>40</v>
      </c>
      <c r="J28" s="16" t="n">
        <v>3</v>
      </c>
      <c r="K28" s="16" t="n">
        <v>4</v>
      </c>
      <c r="L28" s="16" t="s">
        <v>41</v>
      </c>
      <c r="M28" s="18" t="n">
        <f aca="false">IF(ISNUMBER(B28),B28,IF(MID(B28,3,1)="-",DATE(VALUE(RIGHT(B28,4)),VALUE(MID(B28,4,2)),VALUE(LEFT(B28,2))),DATE(VALUE(LEFT(B28,4)),VALUE(MID(B28,6,2)),VALUE(RIGHT(B28,2)))))</f>
        <v>45660</v>
      </c>
      <c r="N28" s="16" t="n">
        <f aca="false">MONTH(M28)</f>
        <v>1</v>
      </c>
      <c r="O28" s="16" t="str">
        <f aca="false">PROPER(TRIM(H28))</f>
        <v>Delhi</v>
      </c>
      <c r="P28" s="16" t="str">
        <f aca="false">IFERROR(VLOOKUP(O28,city_map!$A$2:$B$6,2,FALSE()),O28)</f>
        <v>Delhi</v>
      </c>
      <c r="Q28" s="16" t="n">
        <f aca="false">IF(ISNUMBER(F28),F28,VALUE(SUBSTITUTE(SUBSTITUTE(F28,"₹",""),",","")))</f>
        <v>2109</v>
      </c>
      <c r="R28" s="16" t="n">
        <f aca="false">IF(E28=99,1,E28)</f>
        <v>2</v>
      </c>
      <c r="S28" s="16" t="n">
        <f aca="false">IF(G28="",0,G28)</f>
        <v>0.2</v>
      </c>
      <c r="T28" s="16" t="str">
        <f aca="false">IF(I28="","Unknown",IF(I28="upi","UPI",I28))</f>
        <v>COD</v>
      </c>
      <c r="U28" s="16" t="str">
        <f aca="false">IF(L28="Yes","Y",IF(L28="No","N",L28))</f>
        <v>N</v>
      </c>
      <c r="V28" s="19" t="n">
        <f aca="false">ROUND(R28*Q28*(1-S28),2)</f>
        <v>3374.4</v>
      </c>
      <c r="W28" s="16" t="str">
        <f aca="false">_xlfn.XLOOKUP(D28,products!$A$2:$A$61,products!$C$2:$C$61,"Not found")</f>
        <v>Electronics</v>
      </c>
    </row>
    <row r="29" customFormat="false" ht="15" hidden="false" customHeight="false" outlineLevel="0" collapsed="false">
      <c r="A29" s="16" t="s">
        <v>137</v>
      </c>
      <c r="B29" s="16" t="s">
        <v>117</v>
      </c>
      <c r="C29" s="16" t="s">
        <v>138</v>
      </c>
      <c r="D29" s="16" t="s">
        <v>139</v>
      </c>
      <c r="E29" s="16" t="n">
        <v>1</v>
      </c>
      <c r="F29" s="16" t="n">
        <v>335</v>
      </c>
      <c r="G29" s="16" t="n">
        <v>0.05</v>
      </c>
      <c r="H29" s="16" t="s">
        <v>130</v>
      </c>
      <c r="I29" s="16" t="s">
        <v>60</v>
      </c>
      <c r="J29" s="16" t="n">
        <v>3</v>
      </c>
      <c r="K29" s="16" t="n">
        <v>4</v>
      </c>
      <c r="L29" s="16" t="s">
        <v>41</v>
      </c>
      <c r="M29" s="18" t="n">
        <f aca="false">IF(ISNUMBER(B29),B29,IF(MID(B29,3,1)="-",DATE(VALUE(RIGHT(B29,4)),VALUE(MID(B29,4,2)),VALUE(LEFT(B29,2))),DATE(VALUE(LEFT(B29,4)),VALUE(MID(B29,6,2)),VALUE(RIGHT(B29,2)))))</f>
        <v>45660</v>
      </c>
      <c r="N29" s="16" t="n">
        <f aca="false">MONTH(M29)</f>
        <v>1</v>
      </c>
      <c r="O29" s="16" t="str">
        <f aca="false">PROPER(TRIM(H29))</f>
        <v>Bengaluru</v>
      </c>
      <c r="P29" s="16" t="str">
        <f aca="false">IFERROR(VLOOKUP(O29,city_map!$A$2:$B$6,2,FALSE()),O29)</f>
        <v>Bengaluru</v>
      </c>
      <c r="Q29" s="16" t="n">
        <f aca="false">IF(ISNUMBER(F29),F29,VALUE(SUBSTITUTE(SUBSTITUTE(F29,"₹",""),",","")))</f>
        <v>335</v>
      </c>
      <c r="R29" s="16" t="n">
        <f aca="false">IF(E29=99,1,E29)</f>
        <v>1</v>
      </c>
      <c r="S29" s="16" t="n">
        <f aca="false">IF(G29="",0,G29)</f>
        <v>0.05</v>
      </c>
      <c r="T29" s="16" t="str">
        <f aca="false">IF(I29="","Unknown",IF(I29="upi","UPI",I29))</f>
        <v>UPI</v>
      </c>
      <c r="U29" s="16" t="str">
        <f aca="false">IF(L29="Yes","Y",IF(L29="No","N",L29))</f>
        <v>N</v>
      </c>
      <c r="V29" s="19" t="n">
        <f aca="false">ROUND(R29*Q29*(1-S29),2)</f>
        <v>318.25</v>
      </c>
      <c r="W29" s="16" t="str">
        <f aca="false">_xlfn.XLOOKUP(D29,products!$A$2:$A$61,products!$C$2:$C$61,"Not found")</f>
        <v>Beauty</v>
      </c>
    </row>
    <row r="30" customFormat="false" ht="15" hidden="false" customHeight="false" outlineLevel="0" collapsed="false">
      <c r="A30" s="16" t="s">
        <v>140</v>
      </c>
      <c r="B30" s="16" t="s">
        <v>117</v>
      </c>
      <c r="C30" s="16" t="s">
        <v>141</v>
      </c>
      <c r="D30" s="16" t="s">
        <v>142</v>
      </c>
      <c r="E30" s="16" t="n">
        <v>2</v>
      </c>
      <c r="F30" s="16" t="s">
        <v>143</v>
      </c>
      <c r="G30" s="16"/>
      <c r="H30" s="16" t="s">
        <v>46</v>
      </c>
      <c r="I30" s="16" t="s">
        <v>47</v>
      </c>
      <c r="J30" s="16" t="n">
        <v>4</v>
      </c>
      <c r="K30" s="16" t="n">
        <v>3</v>
      </c>
      <c r="L30" s="16" t="s">
        <v>41</v>
      </c>
      <c r="M30" s="18" t="n">
        <f aca="false">IF(ISNUMBER(B30),B30,IF(MID(B30,3,1)="-",DATE(VALUE(RIGHT(B30,4)),VALUE(MID(B30,4,2)),VALUE(LEFT(B30,2))),DATE(VALUE(LEFT(B30,4)),VALUE(MID(B30,6,2)),VALUE(RIGHT(B30,2)))))</f>
        <v>45660</v>
      </c>
      <c r="N30" s="16" t="n">
        <f aca="false">MONTH(M30)</f>
        <v>1</v>
      </c>
      <c r="O30" s="16" t="str">
        <f aca="false">PROPER(TRIM(H30))</f>
        <v>Chennai</v>
      </c>
      <c r="P30" s="16" t="str">
        <f aca="false">IFERROR(VLOOKUP(O30,city_map!$A$2:$B$6,2,FALSE()),O30)</f>
        <v>Chennai</v>
      </c>
      <c r="Q30" s="16" t="n">
        <f aca="false">IF(ISNUMBER(F30),F30,VALUE(SUBSTITUTE(SUBSTITUTE(F30,"₹",""),",","")))</f>
        <v>626</v>
      </c>
      <c r="R30" s="16" t="n">
        <f aca="false">IF(E30=99,1,E30)</f>
        <v>2</v>
      </c>
      <c r="S30" s="16" t="n">
        <f aca="false">IF(G30="",0,G30)</f>
        <v>0</v>
      </c>
      <c r="T30" s="16" t="str">
        <f aca="false">IF(I30="","Unknown",IF(I30="upi","UPI",I30))</f>
        <v>Debit Card</v>
      </c>
      <c r="U30" s="16" t="str">
        <f aca="false">IF(L30="Yes","Y",IF(L30="No","N",L30))</f>
        <v>N</v>
      </c>
      <c r="V30" s="19" t="n">
        <f aca="false">ROUND(R30*Q30*(1-S30),2)</f>
        <v>1252</v>
      </c>
      <c r="W30" s="16" t="str">
        <f aca="false">_xlfn.XLOOKUP(D30,products!$A$2:$A$61,products!$C$2:$C$61,"Not found")</f>
        <v>Home</v>
      </c>
    </row>
    <row r="31" customFormat="false" ht="15" hidden="false" customHeight="false" outlineLevel="0" collapsed="false">
      <c r="A31" s="16" t="s">
        <v>144</v>
      </c>
      <c r="B31" s="16" t="s">
        <v>117</v>
      </c>
      <c r="C31" s="16" t="s">
        <v>145</v>
      </c>
      <c r="D31" s="16" t="s">
        <v>146</v>
      </c>
      <c r="E31" s="16" t="n">
        <v>1</v>
      </c>
      <c r="F31" s="16" t="n">
        <v>463</v>
      </c>
      <c r="G31" s="16" t="n">
        <v>0</v>
      </c>
      <c r="H31" s="16" t="s">
        <v>112</v>
      </c>
      <c r="I31" s="16" t="s">
        <v>60</v>
      </c>
      <c r="J31" s="16" t="n">
        <v>3</v>
      </c>
      <c r="K31" s="16" t="n">
        <v>5</v>
      </c>
      <c r="L31" s="16" t="s">
        <v>41</v>
      </c>
      <c r="M31" s="18" t="n">
        <f aca="false">IF(ISNUMBER(B31),B31,IF(MID(B31,3,1)="-",DATE(VALUE(RIGHT(B31,4)),VALUE(MID(B31,4,2)),VALUE(LEFT(B31,2))),DATE(VALUE(LEFT(B31,4)),VALUE(MID(B31,6,2)),VALUE(RIGHT(B31,2)))))</f>
        <v>45660</v>
      </c>
      <c r="N31" s="16" t="n">
        <f aca="false">MONTH(M31)</f>
        <v>1</v>
      </c>
      <c r="O31" s="16" t="str">
        <f aca="false">PROPER(TRIM(H31))</f>
        <v>Mumbai</v>
      </c>
      <c r="P31" s="16" t="str">
        <f aca="false">IFERROR(VLOOKUP(O31,city_map!$A$2:$B$6,2,FALSE()),O31)</f>
        <v>Mumbai</v>
      </c>
      <c r="Q31" s="16" t="n">
        <f aca="false">IF(ISNUMBER(F31),F31,VALUE(SUBSTITUTE(SUBSTITUTE(F31,"₹",""),",","")))</f>
        <v>463</v>
      </c>
      <c r="R31" s="16" t="n">
        <f aca="false">IF(E31=99,1,E31)</f>
        <v>1</v>
      </c>
      <c r="S31" s="16" t="n">
        <f aca="false">IF(G31="",0,G31)</f>
        <v>0</v>
      </c>
      <c r="T31" s="16" t="str">
        <f aca="false">IF(I31="","Unknown",IF(I31="upi","UPI",I31))</f>
        <v>UPI</v>
      </c>
      <c r="U31" s="16" t="str">
        <f aca="false">IF(L31="Yes","Y",IF(L31="No","N",L31))</f>
        <v>N</v>
      </c>
      <c r="V31" s="19" t="n">
        <f aca="false">ROUND(R31*Q31*(1-S31),2)</f>
        <v>463</v>
      </c>
      <c r="W31" s="16" t="str">
        <f aca="false">_xlfn.XLOOKUP(D31,products!$A$2:$A$61,products!$C$2:$C$61,"Not found")</f>
        <v>Beauty</v>
      </c>
    </row>
    <row r="32" customFormat="false" ht="15" hidden="false" customHeight="false" outlineLevel="0" collapsed="false">
      <c r="A32" s="16" t="s">
        <v>147</v>
      </c>
      <c r="B32" s="16" t="s">
        <v>117</v>
      </c>
      <c r="C32" s="16" t="s">
        <v>148</v>
      </c>
      <c r="D32" s="16" t="s">
        <v>149</v>
      </c>
      <c r="E32" s="16" t="n">
        <v>1</v>
      </c>
      <c r="F32" s="16" t="n">
        <v>1622</v>
      </c>
      <c r="G32" s="16" t="n">
        <v>0</v>
      </c>
      <c r="H32" s="16" t="s">
        <v>81</v>
      </c>
      <c r="I32" s="16" t="s">
        <v>60</v>
      </c>
      <c r="J32" s="16" t="n">
        <v>4</v>
      </c>
      <c r="K32" s="16" t="n">
        <v>3</v>
      </c>
      <c r="L32" s="16" t="s">
        <v>57</v>
      </c>
      <c r="M32" s="18" t="n">
        <f aca="false">IF(ISNUMBER(B32),B32,IF(MID(B32,3,1)="-",DATE(VALUE(RIGHT(B32,4)),VALUE(MID(B32,4,2)),VALUE(LEFT(B32,2))),DATE(VALUE(LEFT(B32,4)),VALUE(MID(B32,6,2)),VALUE(RIGHT(B32,2)))))</f>
        <v>45660</v>
      </c>
      <c r="N32" s="16" t="n">
        <f aca="false">MONTH(M32)</f>
        <v>1</v>
      </c>
      <c r="O32" s="16" t="str">
        <f aca="false">PROPER(TRIM(H32))</f>
        <v>Hyderabad</v>
      </c>
      <c r="P32" s="16" t="str">
        <f aca="false">IFERROR(VLOOKUP(O32,city_map!$A$2:$B$6,2,FALSE()),O32)</f>
        <v>Hyderabad</v>
      </c>
      <c r="Q32" s="16" t="n">
        <f aca="false">IF(ISNUMBER(F32),F32,VALUE(SUBSTITUTE(SUBSTITUTE(F32,"₹",""),",","")))</f>
        <v>1622</v>
      </c>
      <c r="R32" s="16" t="n">
        <f aca="false">IF(E32=99,1,E32)</f>
        <v>1</v>
      </c>
      <c r="S32" s="16" t="n">
        <f aca="false">IF(G32="",0,G32)</f>
        <v>0</v>
      </c>
      <c r="T32" s="16" t="str">
        <f aca="false">IF(I32="","Unknown",IF(I32="upi","UPI",I32))</f>
        <v>UPI</v>
      </c>
      <c r="U32" s="16" t="str">
        <f aca="false">IF(L32="Yes","Y",IF(L32="No","N",L32))</f>
        <v>Y</v>
      </c>
      <c r="V32" s="19" t="n">
        <f aca="false">ROUND(R32*Q32*(1-S32),2)</f>
        <v>1622</v>
      </c>
      <c r="W32" s="16" t="str">
        <f aca="false">_xlfn.XLOOKUP(D32,products!$A$2:$A$61,products!$C$2:$C$61,"Not found")</f>
        <v>Fashion</v>
      </c>
    </row>
    <row r="33" customFormat="false" ht="15" hidden="false" customHeight="false" outlineLevel="0" collapsed="false">
      <c r="A33" s="16" t="s">
        <v>150</v>
      </c>
      <c r="B33" s="16" t="s">
        <v>117</v>
      </c>
      <c r="C33" s="16" t="s">
        <v>151</v>
      </c>
      <c r="D33" s="16" t="s">
        <v>99</v>
      </c>
      <c r="E33" s="16" t="n">
        <v>2</v>
      </c>
      <c r="F33" s="16" t="n">
        <v>685</v>
      </c>
      <c r="G33" s="16" t="n">
        <v>0.1</v>
      </c>
      <c r="H33" s="16" t="s">
        <v>130</v>
      </c>
      <c r="I33" s="16" t="s">
        <v>60</v>
      </c>
      <c r="J33" s="16" t="n">
        <v>4</v>
      </c>
      <c r="K33" s="16" t="n">
        <v>3</v>
      </c>
      <c r="L33" s="16" t="s">
        <v>41</v>
      </c>
      <c r="M33" s="18" t="n">
        <f aca="false">IF(ISNUMBER(B33),B33,IF(MID(B33,3,1)="-",DATE(VALUE(RIGHT(B33,4)),VALUE(MID(B33,4,2)),VALUE(LEFT(B33,2))),DATE(VALUE(LEFT(B33,4)),VALUE(MID(B33,6,2)),VALUE(RIGHT(B33,2)))))</f>
        <v>45660</v>
      </c>
      <c r="N33" s="16" t="n">
        <f aca="false">MONTH(M33)</f>
        <v>1</v>
      </c>
      <c r="O33" s="16" t="str">
        <f aca="false">PROPER(TRIM(H33))</f>
        <v>Bengaluru</v>
      </c>
      <c r="P33" s="16" t="str">
        <f aca="false">IFERROR(VLOOKUP(O33,city_map!$A$2:$B$6,2,FALSE()),O33)</f>
        <v>Bengaluru</v>
      </c>
      <c r="Q33" s="16" t="n">
        <f aca="false">IF(ISNUMBER(F33),F33,VALUE(SUBSTITUTE(SUBSTITUTE(F33,"₹",""),",","")))</f>
        <v>685</v>
      </c>
      <c r="R33" s="16" t="n">
        <f aca="false">IF(E33=99,1,E33)</f>
        <v>2</v>
      </c>
      <c r="S33" s="16" t="n">
        <f aca="false">IF(G33="",0,G33)</f>
        <v>0.1</v>
      </c>
      <c r="T33" s="16" t="str">
        <f aca="false">IF(I33="","Unknown",IF(I33="upi","UPI",I33))</f>
        <v>UPI</v>
      </c>
      <c r="U33" s="16" t="str">
        <f aca="false">IF(L33="Yes","Y",IF(L33="No","N",L33))</f>
        <v>N</v>
      </c>
      <c r="V33" s="19" t="n">
        <f aca="false">ROUND(R33*Q33*(1-S33),2)</f>
        <v>1233</v>
      </c>
      <c r="W33" s="16" t="str">
        <f aca="false">_xlfn.XLOOKUP(D33,products!$A$2:$A$61,products!$C$2:$C$61,"Not found")</f>
        <v>Fashion</v>
      </c>
    </row>
    <row r="34" customFormat="false" ht="15" hidden="false" customHeight="false" outlineLevel="0" collapsed="false">
      <c r="A34" s="16" t="s">
        <v>152</v>
      </c>
      <c r="B34" s="16" t="s">
        <v>117</v>
      </c>
      <c r="C34" s="16" t="s">
        <v>153</v>
      </c>
      <c r="D34" s="16" t="s">
        <v>149</v>
      </c>
      <c r="E34" s="16" t="n">
        <v>3</v>
      </c>
      <c r="F34" s="16" t="n">
        <v>1669</v>
      </c>
      <c r="G34" s="16" t="n">
        <v>0.05</v>
      </c>
      <c r="H34" s="16" t="s">
        <v>112</v>
      </c>
      <c r="I34" s="16" t="s">
        <v>47</v>
      </c>
      <c r="J34" s="16" t="n">
        <v>5</v>
      </c>
      <c r="K34" s="16" t="n">
        <v>5</v>
      </c>
      <c r="L34" s="16" t="s">
        <v>41</v>
      </c>
      <c r="M34" s="18" t="n">
        <f aca="false">IF(ISNUMBER(B34),B34,IF(MID(B34,3,1)="-",DATE(VALUE(RIGHT(B34,4)),VALUE(MID(B34,4,2)),VALUE(LEFT(B34,2))),DATE(VALUE(LEFT(B34,4)),VALUE(MID(B34,6,2)),VALUE(RIGHT(B34,2)))))</f>
        <v>45660</v>
      </c>
      <c r="N34" s="16" t="n">
        <f aca="false">MONTH(M34)</f>
        <v>1</v>
      </c>
      <c r="O34" s="16" t="str">
        <f aca="false">PROPER(TRIM(H34))</f>
        <v>Mumbai</v>
      </c>
      <c r="P34" s="16" t="str">
        <f aca="false">IFERROR(VLOOKUP(O34,city_map!$A$2:$B$6,2,FALSE()),O34)</f>
        <v>Mumbai</v>
      </c>
      <c r="Q34" s="16" t="n">
        <f aca="false">IF(ISNUMBER(F34),F34,VALUE(SUBSTITUTE(SUBSTITUTE(F34,"₹",""),",","")))</f>
        <v>1669</v>
      </c>
      <c r="R34" s="16" t="n">
        <f aca="false">IF(E34=99,1,E34)</f>
        <v>3</v>
      </c>
      <c r="S34" s="16" t="n">
        <f aca="false">IF(G34="",0,G34)</f>
        <v>0.05</v>
      </c>
      <c r="T34" s="16" t="str">
        <f aca="false">IF(I34="","Unknown",IF(I34="upi","UPI",I34))</f>
        <v>Debit Card</v>
      </c>
      <c r="U34" s="16" t="str">
        <f aca="false">IF(L34="Yes","Y",IF(L34="No","N",L34))</f>
        <v>N</v>
      </c>
      <c r="V34" s="19" t="n">
        <f aca="false">ROUND(R34*Q34*(1-S34),2)</f>
        <v>4756.65</v>
      </c>
      <c r="W34" s="16" t="str">
        <f aca="false">_xlfn.XLOOKUP(D34,products!$A$2:$A$61,products!$C$2:$C$61,"Not found")</f>
        <v>Fashion</v>
      </c>
    </row>
    <row r="35" customFormat="false" ht="15" hidden="false" customHeight="false" outlineLevel="0" collapsed="false">
      <c r="A35" s="16" t="s">
        <v>154</v>
      </c>
      <c r="B35" s="16" t="s">
        <v>155</v>
      </c>
      <c r="C35" s="16" t="s">
        <v>156</v>
      </c>
      <c r="D35" s="16" t="s">
        <v>157</v>
      </c>
      <c r="E35" s="16" t="n">
        <v>4</v>
      </c>
      <c r="F35" s="16" t="n">
        <v>1077</v>
      </c>
      <c r="G35" s="16" t="n">
        <v>0.1</v>
      </c>
      <c r="H35" s="16" t="s">
        <v>112</v>
      </c>
      <c r="I35" s="16"/>
      <c r="J35" s="16" t="n">
        <v>3</v>
      </c>
      <c r="K35" s="16" t="n">
        <v>5</v>
      </c>
      <c r="L35" s="16" t="s">
        <v>41</v>
      </c>
      <c r="M35" s="18" t="n">
        <f aca="false">IF(ISNUMBER(B35),B35,IF(MID(B35,3,1)="-",DATE(VALUE(RIGHT(B35,4)),VALUE(MID(B35,4,2)),VALUE(LEFT(B35,2))),DATE(VALUE(LEFT(B35,4)),VALUE(MID(B35,6,2)),VALUE(RIGHT(B35,2)))))</f>
        <v>45660</v>
      </c>
      <c r="N35" s="16" t="n">
        <f aca="false">MONTH(M35)</f>
        <v>1</v>
      </c>
      <c r="O35" s="16" t="str">
        <f aca="false">PROPER(TRIM(H35))</f>
        <v>Mumbai</v>
      </c>
      <c r="P35" s="16" t="str">
        <f aca="false">IFERROR(VLOOKUP(O35,city_map!$A$2:$B$6,2,FALSE()),O35)</f>
        <v>Mumbai</v>
      </c>
      <c r="Q35" s="16" t="n">
        <f aca="false">IF(ISNUMBER(F35),F35,VALUE(SUBSTITUTE(SUBSTITUTE(F35,"₹",""),",","")))</f>
        <v>1077</v>
      </c>
      <c r="R35" s="16" t="n">
        <f aca="false">IF(E35=99,1,E35)</f>
        <v>4</v>
      </c>
      <c r="S35" s="16" t="n">
        <f aca="false">IF(G35="",0,G35)</f>
        <v>0.1</v>
      </c>
      <c r="T35" s="16" t="str">
        <f aca="false">IF(I35="","Unknown",IF(I35="upi","UPI",I35))</f>
        <v>Unknown</v>
      </c>
      <c r="U35" s="16" t="str">
        <f aca="false">IF(L35="Yes","Y",IF(L35="No","N",L35))</f>
        <v>N</v>
      </c>
      <c r="V35" s="19" t="n">
        <f aca="false">ROUND(R35*Q35*(1-S35),2)</f>
        <v>3877.2</v>
      </c>
      <c r="W35" s="16" t="str">
        <f aca="false">_xlfn.XLOOKUP(D35,products!$A$2:$A$61,products!$C$2:$C$61,"Not found")</f>
        <v>Books</v>
      </c>
    </row>
    <row r="36" customFormat="false" ht="15" hidden="false" customHeight="false" outlineLevel="0" collapsed="false">
      <c r="A36" s="16" t="s">
        <v>158</v>
      </c>
      <c r="B36" s="16" t="s">
        <v>117</v>
      </c>
      <c r="C36" s="16" t="s">
        <v>159</v>
      </c>
      <c r="D36" s="16" t="s">
        <v>160</v>
      </c>
      <c r="E36" s="16" t="n">
        <v>2</v>
      </c>
      <c r="F36" s="16" t="n">
        <v>1859</v>
      </c>
      <c r="G36" s="16" t="n">
        <v>0</v>
      </c>
      <c r="H36" s="16" t="s">
        <v>161</v>
      </c>
      <c r="I36" s="16" t="s">
        <v>100</v>
      </c>
      <c r="J36" s="16" t="n">
        <v>4</v>
      </c>
      <c r="K36" s="16" t="n">
        <v>5</v>
      </c>
      <c r="L36" s="16" t="s">
        <v>41</v>
      </c>
      <c r="M36" s="18" t="n">
        <f aca="false">IF(ISNUMBER(B36),B36,IF(MID(B36,3,1)="-",DATE(VALUE(RIGHT(B36,4)),VALUE(MID(B36,4,2)),VALUE(LEFT(B36,2))),DATE(VALUE(LEFT(B36,4)),VALUE(MID(B36,6,2)),VALUE(RIGHT(B36,2)))))</f>
        <v>45660</v>
      </c>
      <c r="N36" s="16" t="n">
        <f aca="false">MONTH(M36)</f>
        <v>1</v>
      </c>
      <c r="O36" s="16" t="str">
        <f aca="false">PROPER(TRIM(H36))</f>
        <v>Hyderabad</v>
      </c>
      <c r="P36" s="16" t="str">
        <f aca="false">IFERROR(VLOOKUP(O36,city_map!$A$2:$B$6,2,FALSE()),O36)</f>
        <v>Hyderabad</v>
      </c>
      <c r="Q36" s="16" t="n">
        <f aca="false">IF(ISNUMBER(F36),F36,VALUE(SUBSTITUTE(SUBSTITUTE(F36,"₹",""),",","")))</f>
        <v>1859</v>
      </c>
      <c r="R36" s="16" t="n">
        <f aca="false">IF(E36=99,1,E36)</f>
        <v>2</v>
      </c>
      <c r="S36" s="16" t="n">
        <f aca="false">IF(G36="",0,G36)</f>
        <v>0</v>
      </c>
      <c r="T36" s="16" t="str">
        <f aca="false">IF(I36="","Unknown",IF(I36="upi","UPI",I36))</f>
        <v>Net Banking</v>
      </c>
      <c r="U36" s="16" t="str">
        <f aca="false">IF(L36="Yes","Y",IF(L36="No","N",L36))</f>
        <v>N</v>
      </c>
      <c r="V36" s="19" t="n">
        <f aca="false">ROUND(R36*Q36*(1-S36),2)</f>
        <v>3718</v>
      </c>
      <c r="W36" s="16" t="str">
        <f aca="false">_xlfn.XLOOKUP(D36,products!$A$2:$A$61,products!$C$2:$C$61,"Not found")</f>
        <v>Fashion</v>
      </c>
    </row>
    <row r="37" customFormat="false" ht="15" hidden="false" customHeight="false" outlineLevel="0" collapsed="false">
      <c r="A37" s="16" t="s">
        <v>162</v>
      </c>
      <c r="B37" s="16" t="s">
        <v>163</v>
      </c>
      <c r="C37" s="16" t="s">
        <v>164</v>
      </c>
      <c r="D37" s="16" t="s">
        <v>165</v>
      </c>
      <c r="E37" s="16" t="n">
        <v>1</v>
      </c>
      <c r="F37" s="16" t="n">
        <v>900</v>
      </c>
      <c r="G37" s="16" t="n">
        <v>0.15</v>
      </c>
      <c r="H37" s="16" t="s">
        <v>39</v>
      </c>
      <c r="I37" s="16" t="s">
        <v>60</v>
      </c>
      <c r="J37" s="16" t="n">
        <v>4</v>
      </c>
      <c r="K37" s="16" t="n">
        <v>4</v>
      </c>
      <c r="L37" s="16" t="s">
        <v>41</v>
      </c>
      <c r="M37" s="18" t="n">
        <f aca="false">IF(ISNUMBER(B37),B37,IF(MID(B37,3,1)="-",DATE(VALUE(RIGHT(B37,4)),VALUE(MID(B37,4,2)),VALUE(LEFT(B37,2))),DATE(VALUE(LEFT(B37,4)),VALUE(MID(B37,6,2)),VALUE(RIGHT(B37,2)))))</f>
        <v>45661</v>
      </c>
      <c r="N37" s="16" t="n">
        <f aca="false">MONTH(M37)</f>
        <v>1</v>
      </c>
      <c r="O37" s="16" t="str">
        <f aca="false">PROPER(TRIM(H37))</f>
        <v>Delhi</v>
      </c>
      <c r="P37" s="16" t="str">
        <f aca="false">IFERROR(VLOOKUP(O37,city_map!$A$2:$B$6,2,FALSE()),O37)</f>
        <v>Delhi</v>
      </c>
      <c r="Q37" s="16" t="n">
        <f aca="false">IF(ISNUMBER(F37),F37,VALUE(SUBSTITUTE(SUBSTITUTE(F37,"₹",""),",","")))</f>
        <v>900</v>
      </c>
      <c r="R37" s="16" t="n">
        <f aca="false">IF(E37=99,1,E37)</f>
        <v>1</v>
      </c>
      <c r="S37" s="16" t="n">
        <f aca="false">IF(G37="",0,G37)</f>
        <v>0.15</v>
      </c>
      <c r="T37" s="16" t="str">
        <f aca="false">IF(I37="","Unknown",IF(I37="upi","UPI",I37))</f>
        <v>UPI</v>
      </c>
      <c r="U37" s="16" t="str">
        <f aca="false">IF(L37="Yes","Y",IF(L37="No","N",L37))</f>
        <v>N</v>
      </c>
      <c r="V37" s="19" t="n">
        <f aca="false">ROUND(R37*Q37*(1-S37),2)</f>
        <v>765</v>
      </c>
      <c r="W37" s="16" t="str">
        <f aca="false">_xlfn.XLOOKUP(D37,products!$A$2:$A$61,products!$C$2:$C$61,"Not found")</f>
        <v>Electronics</v>
      </c>
    </row>
    <row r="38" customFormat="false" ht="15" hidden="false" customHeight="false" outlineLevel="0" collapsed="false">
      <c r="A38" s="16" t="s">
        <v>166</v>
      </c>
      <c r="B38" s="16" t="s">
        <v>163</v>
      </c>
      <c r="C38" s="16" t="s">
        <v>167</v>
      </c>
      <c r="D38" s="16" t="s">
        <v>115</v>
      </c>
      <c r="E38" s="16" t="n">
        <v>2</v>
      </c>
      <c r="F38" s="16" t="n">
        <v>310</v>
      </c>
      <c r="G38" s="16" t="n">
        <v>0.1</v>
      </c>
      <c r="H38" s="16" t="s">
        <v>81</v>
      </c>
      <c r="I38" s="16" t="s">
        <v>60</v>
      </c>
      <c r="J38" s="16" t="n">
        <v>3</v>
      </c>
      <c r="K38" s="16"/>
      <c r="L38" s="16" t="s">
        <v>41</v>
      </c>
      <c r="M38" s="18" t="n">
        <f aca="false">IF(ISNUMBER(B38),B38,IF(MID(B38,3,1)="-",DATE(VALUE(RIGHT(B38,4)),VALUE(MID(B38,4,2)),VALUE(LEFT(B38,2))),DATE(VALUE(LEFT(B38,4)),VALUE(MID(B38,6,2)),VALUE(RIGHT(B38,2)))))</f>
        <v>45661</v>
      </c>
      <c r="N38" s="16" t="n">
        <f aca="false">MONTH(M38)</f>
        <v>1</v>
      </c>
      <c r="O38" s="16" t="str">
        <f aca="false">PROPER(TRIM(H38))</f>
        <v>Hyderabad</v>
      </c>
      <c r="P38" s="16" t="str">
        <f aca="false">IFERROR(VLOOKUP(O38,city_map!$A$2:$B$6,2,FALSE()),O38)</f>
        <v>Hyderabad</v>
      </c>
      <c r="Q38" s="16" t="n">
        <f aca="false">IF(ISNUMBER(F38),F38,VALUE(SUBSTITUTE(SUBSTITUTE(F38,"₹",""),",","")))</f>
        <v>310</v>
      </c>
      <c r="R38" s="16" t="n">
        <f aca="false">IF(E38=99,1,E38)</f>
        <v>2</v>
      </c>
      <c r="S38" s="16" t="n">
        <f aca="false">IF(G38="",0,G38)</f>
        <v>0.1</v>
      </c>
      <c r="T38" s="16" t="str">
        <f aca="false">IF(I38="","Unknown",IF(I38="upi","UPI",I38))</f>
        <v>UPI</v>
      </c>
      <c r="U38" s="16" t="str">
        <f aca="false">IF(L38="Yes","Y",IF(L38="No","N",L38))</f>
        <v>N</v>
      </c>
      <c r="V38" s="19" t="n">
        <f aca="false">ROUND(R38*Q38*(1-S38),2)</f>
        <v>558</v>
      </c>
      <c r="W38" s="16" t="str">
        <f aca="false">_xlfn.XLOOKUP(D38,products!$A$2:$A$61,products!$C$2:$C$61,"Not found")</f>
        <v>Books</v>
      </c>
    </row>
    <row r="39" customFormat="false" ht="15" hidden="false" customHeight="false" outlineLevel="0" collapsed="false">
      <c r="A39" s="16" t="s">
        <v>168</v>
      </c>
      <c r="B39" s="16" t="s">
        <v>163</v>
      </c>
      <c r="C39" s="16" t="s">
        <v>169</v>
      </c>
      <c r="D39" s="16" t="s">
        <v>170</v>
      </c>
      <c r="E39" s="16" t="n">
        <v>2</v>
      </c>
      <c r="F39" s="16" t="n">
        <v>3247</v>
      </c>
      <c r="G39" s="16" t="n">
        <v>0</v>
      </c>
      <c r="H39" s="16" t="s">
        <v>112</v>
      </c>
      <c r="I39" s="16" t="s">
        <v>71</v>
      </c>
      <c r="J39" s="16" t="n">
        <v>5</v>
      </c>
      <c r="K39" s="16" t="n">
        <v>5</v>
      </c>
      <c r="L39" s="16" t="s">
        <v>41</v>
      </c>
      <c r="M39" s="18" t="n">
        <f aca="false">IF(ISNUMBER(B39),B39,IF(MID(B39,3,1)="-",DATE(VALUE(RIGHT(B39,4)),VALUE(MID(B39,4,2)),VALUE(LEFT(B39,2))),DATE(VALUE(LEFT(B39,4)),VALUE(MID(B39,6,2)),VALUE(RIGHT(B39,2)))))</f>
        <v>45661</v>
      </c>
      <c r="N39" s="16" t="n">
        <f aca="false">MONTH(M39)</f>
        <v>1</v>
      </c>
      <c r="O39" s="16" t="str">
        <f aca="false">PROPER(TRIM(H39))</f>
        <v>Mumbai</v>
      </c>
      <c r="P39" s="16" t="str">
        <f aca="false">IFERROR(VLOOKUP(O39,city_map!$A$2:$B$6,2,FALSE()),O39)</f>
        <v>Mumbai</v>
      </c>
      <c r="Q39" s="16" t="n">
        <f aca="false">IF(ISNUMBER(F39),F39,VALUE(SUBSTITUTE(SUBSTITUTE(F39,"₹",""),",","")))</f>
        <v>3247</v>
      </c>
      <c r="R39" s="16" t="n">
        <f aca="false">IF(E39=99,1,E39)</f>
        <v>2</v>
      </c>
      <c r="S39" s="16" t="n">
        <f aca="false">IF(G39="",0,G39)</f>
        <v>0</v>
      </c>
      <c r="T39" s="16" t="str">
        <f aca="false">IF(I39="","Unknown",IF(I39="upi","UPI",I39))</f>
        <v>Credit Card</v>
      </c>
      <c r="U39" s="16" t="str">
        <f aca="false">IF(L39="Yes","Y",IF(L39="No","N",L39))</f>
        <v>N</v>
      </c>
      <c r="V39" s="19" t="n">
        <f aca="false">ROUND(R39*Q39*(1-S39),2)</f>
        <v>6494</v>
      </c>
      <c r="W39" s="16" t="str">
        <f aca="false">_xlfn.XLOOKUP(D39,products!$A$2:$A$61,products!$C$2:$C$61,"Not found")</f>
        <v>Home</v>
      </c>
    </row>
    <row r="40" customFormat="false" ht="15" hidden="false" customHeight="false" outlineLevel="0" collapsed="false">
      <c r="A40" s="16" t="s">
        <v>171</v>
      </c>
      <c r="B40" s="16" t="s">
        <v>163</v>
      </c>
      <c r="C40" s="16" t="s">
        <v>172</v>
      </c>
      <c r="D40" s="16" t="s">
        <v>173</v>
      </c>
      <c r="E40" s="16" t="n">
        <v>1</v>
      </c>
      <c r="F40" s="16" t="n">
        <v>1176</v>
      </c>
      <c r="G40" s="16" t="n">
        <v>0.15</v>
      </c>
      <c r="H40" s="16" t="s">
        <v>112</v>
      </c>
      <c r="I40" s="16" t="s">
        <v>100</v>
      </c>
      <c r="J40" s="16" t="n">
        <v>3</v>
      </c>
      <c r="K40" s="16" t="n">
        <v>5</v>
      </c>
      <c r="L40" s="16" t="s">
        <v>174</v>
      </c>
      <c r="M40" s="18" t="n">
        <f aca="false">IF(ISNUMBER(B40),B40,IF(MID(B40,3,1)="-",DATE(VALUE(RIGHT(B40,4)),VALUE(MID(B40,4,2)),VALUE(LEFT(B40,2))),DATE(VALUE(LEFT(B40,4)),VALUE(MID(B40,6,2)),VALUE(RIGHT(B40,2)))))</f>
        <v>45661</v>
      </c>
      <c r="N40" s="16" t="n">
        <f aca="false">MONTH(M40)</f>
        <v>1</v>
      </c>
      <c r="O40" s="16" t="str">
        <f aca="false">PROPER(TRIM(H40))</f>
        <v>Mumbai</v>
      </c>
      <c r="P40" s="16" t="str">
        <f aca="false">IFERROR(VLOOKUP(O40,city_map!$A$2:$B$6,2,FALSE()),O40)</f>
        <v>Mumbai</v>
      </c>
      <c r="Q40" s="16" t="n">
        <f aca="false">IF(ISNUMBER(F40),F40,VALUE(SUBSTITUTE(SUBSTITUTE(F40,"₹",""),",","")))</f>
        <v>1176</v>
      </c>
      <c r="R40" s="16" t="n">
        <f aca="false">IF(E40=99,1,E40)</f>
        <v>1</v>
      </c>
      <c r="S40" s="16" t="n">
        <f aca="false">IF(G40="",0,G40)</f>
        <v>0.15</v>
      </c>
      <c r="T40" s="16" t="str">
        <f aca="false">IF(I40="","Unknown",IF(I40="upi","UPI",I40))</f>
        <v>Net Banking</v>
      </c>
      <c r="U40" s="16" t="str">
        <f aca="false">IF(L40="Yes","Y",IF(L40="No","N",L40))</f>
        <v>N</v>
      </c>
      <c r="V40" s="19" t="n">
        <f aca="false">ROUND(R40*Q40*(1-S40),2)</f>
        <v>999.6</v>
      </c>
      <c r="W40" s="16" t="str">
        <f aca="false">_xlfn.XLOOKUP(D40,products!$A$2:$A$61,products!$C$2:$C$61,"Not found")</f>
        <v>Fashion</v>
      </c>
    </row>
    <row r="41" customFormat="false" ht="15" hidden="false" customHeight="false" outlineLevel="0" collapsed="false">
      <c r="A41" s="16" t="s">
        <v>175</v>
      </c>
      <c r="B41" s="16" t="s">
        <v>163</v>
      </c>
      <c r="C41" s="16" t="s">
        <v>176</v>
      </c>
      <c r="D41" s="16" t="s">
        <v>51</v>
      </c>
      <c r="E41" s="16" t="n">
        <v>4</v>
      </c>
      <c r="F41" s="16" t="n">
        <v>2408</v>
      </c>
      <c r="G41" s="16" t="n">
        <v>0.2</v>
      </c>
      <c r="H41" s="16" t="s">
        <v>130</v>
      </c>
      <c r="I41" s="16" t="s">
        <v>47</v>
      </c>
      <c r="J41" s="16" t="n">
        <v>6</v>
      </c>
      <c r="K41" s="16" t="n">
        <v>4</v>
      </c>
      <c r="L41" s="16" t="s">
        <v>41</v>
      </c>
      <c r="M41" s="18" t="n">
        <f aca="false">IF(ISNUMBER(B41),B41,IF(MID(B41,3,1)="-",DATE(VALUE(RIGHT(B41,4)),VALUE(MID(B41,4,2)),VALUE(LEFT(B41,2))),DATE(VALUE(LEFT(B41,4)),VALUE(MID(B41,6,2)),VALUE(RIGHT(B41,2)))))</f>
        <v>45661</v>
      </c>
      <c r="N41" s="16" t="n">
        <f aca="false">MONTH(M41)</f>
        <v>1</v>
      </c>
      <c r="O41" s="16" t="str">
        <f aca="false">PROPER(TRIM(H41))</f>
        <v>Bengaluru</v>
      </c>
      <c r="P41" s="16" t="str">
        <f aca="false">IFERROR(VLOOKUP(O41,city_map!$A$2:$B$6,2,FALSE()),O41)</f>
        <v>Bengaluru</v>
      </c>
      <c r="Q41" s="16" t="n">
        <f aca="false">IF(ISNUMBER(F41),F41,VALUE(SUBSTITUTE(SUBSTITUTE(F41,"₹",""),",","")))</f>
        <v>2408</v>
      </c>
      <c r="R41" s="16" t="n">
        <f aca="false">IF(E41=99,1,E41)</f>
        <v>4</v>
      </c>
      <c r="S41" s="16" t="n">
        <f aca="false">IF(G41="",0,G41)</f>
        <v>0.2</v>
      </c>
      <c r="T41" s="16" t="str">
        <f aca="false">IF(I41="","Unknown",IF(I41="upi","UPI",I41))</f>
        <v>Debit Card</v>
      </c>
      <c r="U41" s="16" t="str">
        <f aca="false">IF(L41="Yes","Y",IF(L41="No","N",L41))</f>
        <v>N</v>
      </c>
      <c r="V41" s="19" t="n">
        <f aca="false">ROUND(R41*Q41*(1-S41),2)</f>
        <v>7705.6</v>
      </c>
      <c r="W41" s="16" t="str">
        <f aca="false">_xlfn.XLOOKUP(D41,products!$A$2:$A$61,products!$C$2:$C$61,"Not found")</f>
        <v>Fashion</v>
      </c>
    </row>
    <row r="42" customFormat="false" ht="15" hidden="false" customHeight="false" outlineLevel="0" collapsed="false">
      <c r="A42" s="16" t="s">
        <v>177</v>
      </c>
      <c r="B42" s="16" t="s">
        <v>163</v>
      </c>
      <c r="C42" s="16" t="s">
        <v>178</v>
      </c>
      <c r="D42" s="16" t="s">
        <v>179</v>
      </c>
      <c r="E42" s="16" t="n">
        <v>1</v>
      </c>
      <c r="F42" s="16" t="s">
        <v>180</v>
      </c>
      <c r="G42" s="16" t="n">
        <v>0</v>
      </c>
      <c r="H42" s="16" t="s">
        <v>46</v>
      </c>
      <c r="I42" s="16" t="s">
        <v>60</v>
      </c>
      <c r="J42" s="16" t="n">
        <v>3</v>
      </c>
      <c r="K42" s="16" t="n">
        <v>4</v>
      </c>
      <c r="L42" s="16" t="s">
        <v>41</v>
      </c>
      <c r="M42" s="18" t="n">
        <f aca="false">IF(ISNUMBER(B42),B42,IF(MID(B42,3,1)="-",DATE(VALUE(RIGHT(B42,4)),VALUE(MID(B42,4,2)),VALUE(LEFT(B42,2))),DATE(VALUE(LEFT(B42,4)),VALUE(MID(B42,6,2)),VALUE(RIGHT(B42,2)))))</f>
        <v>45661</v>
      </c>
      <c r="N42" s="16" t="n">
        <f aca="false">MONTH(M42)</f>
        <v>1</v>
      </c>
      <c r="O42" s="16" t="str">
        <f aca="false">PROPER(TRIM(H42))</f>
        <v>Chennai</v>
      </c>
      <c r="P42" s="16" t="str">
        <f aca="false">IFERROR(VLOOKUP(O42,city_map!$A$2:$B$6,2,FALSE()),O42)</f>
        <v>Chennai</v>
      </c>
      <c r="Q42" s="16" t="n">
        <f aca="false">IF(ISNUMBER(F42),F42,VALUE(SUBSTITUTE(SUBSTITUTE(F42,"₹",""),",","")))</f>
        <v>2551</v>
      </c>
      <c r="R42" s="16" t="n">
        <f aca="false">IF(E42=99,1,E42)</f>
        <v>1</v>
      </c>
      <c r="S42" s="16" t="n">
        <f aca="false">IF(G42="",0,G42)</f>
        <v>0</v>
      </c>
      <c r="T42" s="16" t="str">
        <f aca="false">IF(I42="","Unknown",IF(I42="upi","UPI",I42))</f>
        <v>UPI</v>
      </c>
      <c r="U42" s="16" t="str">
        <f aca="false">IF(L42="Yes","Y",IF(L42="No","N",L42))</f>
        <v>N</v>
      </c>
      <c r="V42" s="19" t="n">
        <f aca="false">ROUND(R42*Q42*(1-S42),2)</f>
        <v>2551</v>
      </c>
      <c r="W42" s="16" t="str">
        <f aca="false">_xlfn.XLOOKUP(D42,products!$A$2:$A$61,products!$C$2:$C$61,"Not found")</f>
        <v>Electronics</v>
      </c>
    </row>
    <row r="43" customFormat="false" ht="15" hidden="false" customHeight="false" outlineLevel="0" collapsed="false">
      <c r="A43" s="16" t="s">
        <v>181</v>
      </c>
      <c r="B43" s="16" t="s">
        <v>182</v>
      </c>
      <c r="C43" s="16" t="s">
        <v>183</v>
      </c>
      <c r="D43" s="16" t="s">
        <v>184</v>
      </c>
      <c r="E43" s="16" t="n">
        <v>1</v>
      </c>
      <c r="F43" s="16" t="n">
        <v>1312</v>
      </c>
      <c r="G43" s="16" t="n">
        <v>0</v>
      </c>
      <c r="H43" s="16" t="s">
        <v>39</v>
      </c>
      <c r="I43" s="16" t="s">
        <v>40</v>
      </c>
      <c r="J43" s="16" t="n">
        <v>5</v>
      </c>
      <c r="K43" s="16" t="n">
        <v>3</v>
      </c>
      <c r="L43" s="16" t="s">
        <v>41</v>
      </c>
      <c r="M43" s="18" t="n">
        <f aca="false">IF(ISNUMBER(B43),B43,IF(MID(B43,3,1)="-",DATE(VALUE(RIGHT(B43,4)),VALUE(MID(B43,4,2)),VALUE(LEFT(B43,2))),DATE(VALUE(LEFT(B43,4)),VALUE(MID(B43,6,2)),VALUE(RIGHT(B43,2)))))</f>
        <v>45662</v>
      </c>
      <c r="N43" s="16" t="n">
        <f aca="false">MONTH(M43)</f>
        <v>1</v>
      </c>
      <c r="O43" s="16" t="str">
        <f aca="false">PROPER(TRIM(H43))</f>
        <v>Delhi</v>
      </c>
      <c r="P43" s="16" t="str">
        <f aca="false">IFERROR(VLOOKUP(O43,city_map!$A$2:$B$6,2,FALSE()),O43)</f>
        <v>Delhi</v>
      </c>
      <c r="Q43" s="16" t="n">
        <f aca="false">IF(ISNUMBER(F43),F43,VALUE(SUBSTITUTE(SUBSTITUTE(F43,"₹",""),",","")))</f>
        <v>1312</v>
      </c>
      <c r="R43" s="16" t="n">
        <f aca="false">IF(E43=99,1,E43)</f>
        <v>1</v>
      </c>
      <c r="S43" s="16" t="n">
        <f aca="false">IF(G43="",0,G43)</f>
        <v>0</v>
      </c>
      <c r="T43" s="16" t="str">
        <f aca="false">IF(I43="","Unknown",IF(I43="upi","UPI",I43))</f>
        <v>COD</v>
      </c>
      <c r="U43" s="16" t="str">
        <f aca="false">IF(L43="Yes","Y",IF(L43="No","N",L43))</f>
        <v>N</v>
      </c>
      <c r="V43" s="19" t="n">
        <f aca="false">ROUND(R43*Q43*(1-S43),2)</f>
        <v>1312</v>
      </c>
      <c r="W43" s="16" t="str">
        <f aca="false">_xlfn.XLOOKUP(D43,products!$A$2:$A$61,products!$C$2:$C$61,"Not found")</f>
        <v>Home</v>
      </c>
    </row>
    <row r="44" customFormat="false" ht="15" hidden="false" customHeight="false" outlineLevel="0" collapsed="false">
      <c r="A44" s="16" t="s">
        <v>185</v>
      </c>
      <c r="B44" s="16" t="s">
        <v>182</v>
      </c>
      <c r="C44" s="16" t="s">
        <v>186</v>
      </c>
      <c r="D44" s="16" t="s">
        <v>92</v>
      </c>
      <c r="E44" s="16" t="n">
        <v>2</v>
      </c>
      <c r="F44" s="16" t="n">
        <v>4070</v>
      </c>
      <c r="G44" s="16" t="n">
        <v>0.05</v>
      </c>
      <c r="H44" s="16" t="s">
        <v>46</v>
      </c>
      <c r="I44" s="16" t="s">
        <v>47</v>
      </c>
      <c r="J44" s="16" t="n">
        <v>2</v>
      </c>
      <c r="K44" s="16" t="n">
        <v>5</v>
      </c>
      <c r="L44" s="16" t="s">
        <v>41</v>
      </c>
      <c r="M44" s="18" t="n">
        <f aca="false">IF(ISNUMBER(B44),B44,IF(MID(B44,3,1)="-",DATE(VALUE(RIGHT(B44,4)),VALUE(MID(B44,4,2)),VALUE(LEFT(B44,2))),DATE(VALUE(LEFT(B44,4)),VALUE(MID(B44,6,2)),VALUE(RIGHT(B44,2)))))</f>
        <v>45662</v>
      </c>
      <c r="N44" s="16" t="n">
        <f aca="false">MONTH(M44)</f>
        <v>1</v>
      </c>
      <c r="O44" s="16" t="str">
        <f aca="false">PROPER(TRIM(H44))</f>
        <v>Chennai</v>
      </c>
      <c r="P44" s="16" t="str">
        <f aca="false">IFERROR(VLOOKUP(O44,city_map!$A$2:$B$6,2,FALSE()),O44)</f>
        <v>Chennai</v>
      </c>
      <c r="Q44" s="16" t="n">
        <f aca="false">IF(ISNUMBER(F44),F44,VALUE(SUBSTITUTE(SUBSTITUTE(F44,"₹",""),",","")))</f>
        <v>4070</v>
      </c>
      <c r="R44" s="16" t="n">
        <f aca="false">IF(E44=99,1,E44)</f>
        <v>2</v>
      </c>
      <c r="S44" s="16" t="n">
        <f aca="false">IF(G44="",0,G44)</f>
        <v>0.05</v>
      </c>
      <c r="T44" s="16" t="str">
        <f aca="false">IF(I44="","Unknown",IF(I44="upi","UPI",I44))</f>
        <v>Debit Card</v>
      </c>
      <c r="U44" s="16" t="str">
        <f aca="false">IF(L44="Yes","Y",IF(L44="No","N",L44))</f>
        <v>N</v>
      </c>
      <c r="V44" s="19" t="n">
        <f aca="false">ROUND(R44*Q44*(1-S44),2)</f>
        <v>7733</v>
      </c>
      <c r="W44" s="16" t="str">
        <f aca="false">_xlfn.XLOOKUP(D44,products!$A$2:$A$61,products!$C$2:$C$61,"Not found")</f>
        <v>Electronics</v>
      </c>
    </row>
    <row r="45" customFormat="false" ht="15" hidden="false" customHeight="false" outlineLevel="0" collapsed="false">
      <c r="A45" s="16" t="s">
        <v>187</v>
      </c>
      <c r="B45" s="16" t="s">
        <v>182</v>
      </c>
      <c r="C45" s="16" t="s">
        <v>188</v>
      </c>
      <c r="D45" s="16" t="s">
        <v>160</v>
      </c>
      <c r="E45" s="16" t="n">
        <v>2</v>
      </c>
      <c r="F45" s="16" t="n">
        <v>1871</v>
      </c>
      <c r="G45" s="16" t="n">
        <v>0.2</v>
      </c>
      <c r="H45" s="16" t="s">
        <v>81</v>
      </c>
      <c r="I45" s="16" t="s">
        <v>60</v>
      </c>
      <c r="J45" s="16" t="n">
        <v>4</v>
      </c>
      <c r="K45" s="16" t="n">
        <v>4</v>
      </c>
      <c r="L45" s="16" t="s">
        <v>41</v>
      </c>
      <c r="M45" s="18" t="n">
        <f aca="false">IF(ISNUMBER(B45),B45,IF(MID(B45,3,1)="-",DATE(VALUE(RIGHT(B45,4)),VALUE(MID(B45,4,2)),VALUE(LEFT(B45,2))),DATE(VALUE(LEFT(B45,4)),VALUE(MID(B45,6,2)),VALUE(RIGHT(B45,2)))))</f>
        <v>45662</v>
      </c>
      <c r="N45" s="16" t="n">
        <f aca="false">MONTH(M45)</f>
        <v>1</v>
      </c>
      <c r="O45" s="16" t="str">
        <f aca="false">PROPER(TRIM(H45))</f>
        <v>Hyderabad</v>
      </c>
      <c r="P45" s="16" t="str">
        <f aca="false">IFERROR(VLOOKUP(O45,city_map!$A$2:$B$6,2,FALSE()),O45)</f>
        <v>Hyderabad</v>
      </c>
      <c r="Q45" s="16" t="n">
        <f aca="false">IF(ISNUMBER(F45),F45,VALUE(SUBSTITUTE(SUBSTITUTE(F45,"₹",""),",","")))</f>
        <v>1871</v>
      </c>
      <c r="R45" s="16" t="n">
        <f aca="false">IF(E45=99,1,E45)</f>
        <v>2</v>
      </c>
      <c r="S45" s="16" t="n">
        <f aca="false">IF(G45="",0,G45)</f>
        <v>0.2</v>
      </c>
      <c r="T45" s="16" t="str">
        <f aca="false">IF(I45="","Unknown",IF(I45="upi","UPI",I45))</f>
        <v>UPI</v>
      </c>
      <c r="U45" s="16" t="str">
        <f aca="false">IF(L45="Yes","Y",IF(L45="No","N",L45))</f>
        <v>N</v>
      </c>
      <c r="V45" s="19" t="n">
        <f aca="false">ROUND(R45*Q45*(1-S45),2)</f>
        <v>2993.6</v>
      </c>
      <c r="W45" s="16" t="str">
        <f aca="false">_xlfn.XLOOKUP(D45,products!$A$2:$A$61,products!$C$2:$C$61,"Not found")</f>
        <v>Fashion</v>
      </c>
    </row>
    <row r="46" customFormat="false" ht="15" hidden="false" customHeight="false" outlineLevel="0" collapsed="false">
      <c r="A46" s="16" t="s">
        <v>189</v>
      </c>
      <c r="B46" s="16" t="s">
        <v>182</v>
      </c>
      <c r="C46" s="16" t="s">
        <v>190</v>
      </c>
      <c r="D46" s="16" t="s">
        <v>191</v>
      </c>
      <c r="E46" s="16" t="n">
        <v>1</v>
      </c>
      <c r="F46" s="16" t="n">
        <v>384</v>
      </c>
      <c r="G46" s="16" t="n">
        <v>0.2</v>
      </c>
      <c r="H46" s="16" t="s">
        <v>130</v>
      </c>
      <c r="I46" s="16" t="s">
        <v>60</v>
      </c>
      <c r="J46" s="16" t="n">
        <v>5</v>
      </c>
      <c r="K46" s="16" t="n">
        <v>4</v>
      </c>
      <c r="L46" s="16" t="s">
        <v>41</v>
      </c>
      <c r="M46" s="18" t="n">
        <f aca="false">IF(ISNUMBER(B46),B46,IF(MID(B46,3,1)="-",DATE(VALUE(RIGHT(B46,4)),VALUE(MID(B46,4,2)),VALUE(LEFT(B46,2))),DATE(VALUE(LEFT(B46,4)),VALUE(MID(B46,6,2)),VALUE(RIGHT(B46,2)))))</f>
        <v>45662</v>
      </c>
      <c r="N46" s="16" t="n">
        <f aca="false">MONTH(M46)</f>
        <v>1</v>
      </c>
      <c r="O46" s="16" t="str">
        <f aca="false">PROPER(TRIM(H46))</f>
        <v>Bengaluru</v>
      </c>
      <c r="P46" s="16" t="str">
        <f aca="false">IFERROR(VLOOKUP(O46,city_map!$A$2:$B$6,2,FALSE()),O46)</f>
        <v>Bengaluru</v>
      </c>
      <c r="Q46" s="16" t="n">
        <f aca="false">IF(ISNUMBER(F46),F46,VALUE(SUBSTITUTE(SUBSTITUTE(F46,"₹",""),",","")))</f>
        <v>384</v>
      </c>
      <c r="R46" s="16" t="n">
        <f aca="false">IF(E46=99,1,E46)</f>
        <v>1</v>
      </c>
      <c r="S46" s="16" t="n">
        <f aca="false">IF(G46="",0,G46)</f>
        <v>0.2</v>
      </c>
      <c r="T46" s="16" t="str">
        <f aca="false">IF(I46="","Unknown",IF(I46="upi","UPI",I46))</f>
        <v>UPI</v>
      </c>
      <c r="U46" s="16" t="str">
        <f aca="false">IF(L46="Yes","Y",IF(L46="No","N",L46))</f>
        <v>N</v>
      </c>
      <c r="V46" s="19" t="n">
        <f aca="false">ROUND(R46*Q46*(1-S46),2)</f>
        <v>307.2</v>
      </c>
      <c r="W46" s="16" t="str">
        <f aca="false">_xlfn.XLOOKUP(D46,products!$A$2:$A$61,products!$C$2:$C$61,"Not found")</f>
        <v>Electronics</v>
      </c>
    </row>
    <row r="47" customFormat="false" ht="15" hidden="false" customHeight="false" outlineLevel="0" collapsed="false">
      <c r="A47" s="16" t="s">
        <v>192</v>
      </c>
      <c r="B47" s="16" t="s">
        <v>182</v>
      </c>
      <c r="C47" s="16" t="s">
        <v>193</v>
      </c>
      <c r="D47" s="16" t="s">
        <v>105</v>
      </c>
      <c r="E47" s="16" t="n">
        <v>1</v>
      </c>
      <c r="F47" s="16" t="n">
        <v>414</v>
      </c>
      <c r="G47" s="16" t="n">
        <v>0.1</v>
      </c>
      <c r="H47" s="16" t="s">
        <v>39</v>
      </c>
      <c r="I47" s="16" t="s">
        <v>47</v>
      </c>
      <c r="J47" s="16" t="n">
        <v>6</v>
      </c>
      <c r="K47" s="16" t="n">
        <v>3</v>
      </c>
      <c r="L47" s="16" t="s">
        <v>41</v>
      </c>
      <c r="M47" s="18" t="n">
        <f aca="false">IF(ISNUMBER(B47),B47,IF(MID(B47,3,1)="-",DATE(VALUE(RIGHT(B47,4)),VALUE(MID(B47,4,2)),VALUE(LEFT(B47,2))),DATE(VALUE(LEFT(B47,4)),VALUE(MID(B47,6,2)),VALUE(RIGHT(B47,2)))))</f>
        <v>45662</v>
      </c>
      <c r="N47" s="16" t="n">
        <f aca="false">MONTH(M47)</f>
        <v>1</v>
      </c>
      <c r="O47" s="16" t="str">
        <f aca="false">PROPER(TRIM(H47))</f>
        <v>Delhi</v>
      </c>
      <c r="P47" s="16" t="str">
        <f aca="false">IFERROR(VLOOKUP(O47,city_map!$A$2:$B$6,2,FALSE()),O47)</f>
        <v>Delhi</v>
      </c>
      <c r="Q47" s="16" t="n">
        <f aca="false">IF(ISNUMBER(F47),F47,VALUE(SUBSTITUTE(SUBSTITUTE(F47,"₹",""),",","")))</f>
        <v>414</v>
      </c>
      <c r="R47" s="16" t="n">
        <f aca="false">IF(E47=99,1,E47)</f>
        <v>1</v>
      </c>
      <c r="S47" s="16" t="n">
        <f aca="false">IF(G47="",0,G47)</f>
        <v>0.1</v>
      </c>
      <c r="T47" s="16" t="str">
        <f aca="false">IF(I47="","Unknown",IF(I47="upi","UPI",I47))</f>
        <v>Debit Card</v>
      </c>
      <c r="U47" s="16" t="str">
        <f aca="false">IF(L47="Yes","Y",IF(L47="No","N",L47))</f>
        <v>N</v>
      </c>
      <c r="V47" s="19" t="n">
        <f aca="false">ROUND(R47*Q47*(1-S47),2)</f>
        <v>372.6</v>
      </c>
      <c r="W47" s="16" t="str">
        <f aca="false">_xlfn.XLOOKUP(D47,products!$A$2:$A$61,products!$C$2:$C$61,"Not found")</f>
        <v>Beauty</v>
      </c>
    </row>
    <row r="48" customFormat="false" ht="15" hidden="false" customHeight="false" outlineLevel="0" collapsed="false">
      <c r="A48" s="16" t="s">
        <v>194</v>
      </c>
      <c r="B48" s="16" t="s">
        <v>182</v>
      </c>
      <c r="C48" s="16" t="s">
        <v>195</v>
      </c>
      <c r="D48" s="16" t="s">
        <v>191</v>
      </c>
      <c r="E48" s="16" t="n">
        <v>1</v>
      </c>
      <c r="F48" s="16" t="n">
        <v>409</v>
      </c>
      <c r="G48" s="16" t="n">
        <v>0</v>
      </c>
      <c r="H48" s="16" t="s">
        <v>56</v>
      </c>
      <c r="I48" s="16" t="s">
        <v>60</v>
      </c>
      <c r="J48" s="16" t="n">
        <v>8</v>
      </c>
      <c r="K48" s="16" t="n">
        <v>2</v>
      </c>
      <c r="L48" s="16" t="s">
        <v>196</v>
      </c>
      <c r="M48" s="18" t="n">
        <f aca="false">IF(ISNUMBER(B48),B48,IF(MID(B48,3,1)="-",DATE(VALUE(RIGHT(B48,4)),VALUE(MID(B48,4,2)),VALUE(LEFT(B48,2))),DATE(VALUE(LEFT(B48,4)),VALUE(MID(B48,6,2)),VALUE(RIGHT(B48,2)))))</f>
        <v>45662</v>
      </c>
      <c r="N48" s="16" t="n">
        <f aca="false">MONTH(M48)</f>
        <v>1</v>
      </c>
      <c r="O48" s="16" t="str">
        <f aca="false">PROPER(TRIM(H48))</f>
        <v>Lucknow</v>
      </c>
      <c r="P48" s="16" t="str">
        <f aca="false">IFERROR(VLOOKUP(O48,city_map!$A$2:$B$6,2,FALSE()),O48)</f>
        <v>Lucknow</v>
      </c>
      <c r="Q48" s="16" t="n">
        <f aca="false">IF(ISNUMBER(F48),F48,VALUE(SUBSTITUTE(SUBSTITUTE(F48,"₹",""),",","")))</f>
        <v>409</v>
      </c>
      <c r="R48" s="16" t="n">
        <f aca="false">IF(E48=99,1,E48)</f>
        <v>1</v>
      </c>
      <c r="S48" s="16" t="n">
        <f aca="false">IF(G48="",0,G48)</f>
        <v>0</v>
      </c>
      <c r="T48" s="16" t="str">
        <f aca="false">IF(I48="","Unknown",IF(I48="upi","UPI",I48))</f>
        <v>UPI</v>
      </c>
      <c r="U48" s="16" t="str">
        <f aca="false">IF(L48="Yes","Y",IF(L48="No","N",L48))</f>
        <v>Y</v>
      </c>
      <c r="V48" s="19" t="n">
        <f aca="false">ROUND(R48*Q48*(1-S48),2)</f>
        <v>409</v>
      </c>
      <c r="W48" s="16" t="str">
        <f aca="false">_xlfn.XLOOKUP(D48,products!$A$2:$A$61,products!$C$2:$C$61,"Not found")</f>
        <v>Electronics</v>
      </c>
    </row>
    <row r="49" customFormat="false" ht="15" hidden="false" customHeight="false" outlineLevel="0" collapsed="false">
      <c r="A49" s="16" t="s">
        <v>197</v>
      </c>
      <c r="B49" s="16" t="s">
        <v>182</v>
      </c>
      <c r="C49" s="16" t="s">
        <v>198</v>
      </c>
      <c r="D49" s="16" t="s">
        <v>191</v>
      </c>
      <c r="E49" s="16" t="n">
        <v>1</v>
      </c>
      <c r="F49" s="16" t="n">
        <v>400</v>
      </c>
      <c r="G49" s="16" t="n">
        <v>0</v>
      </c>
      <c r="H49" s="16" t="s">
        <v>130</v>
      </c>
      <c r="I49" s="16" t="s">
        <v>60</v>
      </c>
      <c r="J49" s="16" t="n">
        <v>2</v>
      </c>
      <c r="K49" s="16"/>
      <c r="L49" s="16" t="s">
        <v>41</v>
      </c>
      <c r="M49" s="18" t="n">
        <f aca="false">IF(ISNUMBER(B49),B49,IF(MID(B49,3,1)="-",DATE(VALUE(RIGHT(B49,4)),VALUE(MID(B49,4,2)),VALUE(LEFT(B49,2))),DATE(VALUE(LEFT(B49,4)),VALUE(MID(B49,6,2)),VALUE(RIGHT(B49,2)))))</f>
        <v>45662</v>
      </c>
      <c r="N49" s="16" t="n">
        <f aca="false">MONTH(M49)</f>
        <v>1</v>
      </c>
      <c r="O49" s="16" t="str">
        <f aca="false">PROPER(TRIM(H49))</f>
        <v>Bengaluru</v>
      </c>
      <c r="P49" s="16" t="str">
        <f aca="false">IFERROR(VLOOKUP(O49,city_map!$A$2:$B$6,2,FALSE()),O49)</f>
        <v>Bengaluru</v>
      </c>
      <c r="Q49" s="16" t="n">
        <f aca="false">IF(ISNUMBER(F49),F49,VALUE(SUBSTITUTE(SUBSTITUTE(F49,"₹",""),",","")))</f>
        <v>400</v>
      </c>
      <c r="R49" s="16" t="n">
        <f aca="false">IF(E49=99,1,E49)</f>
        <v>1</v>
      </c>
      <c r="S49" s="16" t="n">
        <f aca="false">IF(G49="",0,G49)</f>
        <v>0</v>
      </c>
      <c r="T49" s="16" t="str">
        <f aca="false">IF(I49="","Unknown",IF(I49="upi","UPI",I49))</f>
        <v>UPI</v>
      </c>
      <c r="U49" s="16" t="str">
        <f aca="false">IF(L49="Yes","Y",IF(L49="No","N",L49))</f>
        <v>N</v>
      </c>
      <c r="V49" s="19" t="n">
        <f aca="false">ROUND(R49*Q49*(1-S49),2)</f>
        <v>400</v>
      </c>
      <c r="W49" s="16" t="str">
        <f aca="false">_xlfn.XLOOKUP(D49,products!$A$2:$A$61,products!$C$2:$C$61,"Not found")</f>
        <v>Electronics</v>
      </c>
    </row>
    <row r="50" customFormat="false" ht="15" hidden="false" customHeight="false" outlineLevel="0" collapsed="false">
      <c r="A50" s="16" t="s">
        <v>199</v>
      </c>
      <c r="B50" s="16" t="s">
        <v>182</v>
      </c>
      <c r="C50" s="16" t="s">
        <v>200</v>
      </c>
      <c r="D50" s="16" t="s">
        <v>149</v>
      </c>
      <c r="E50" s="16" t="n">
        <v>1</v>
      </c>
      <c r="F50" s="16" t="n">
        <v>1649</v>
      </c>
      <c r="G50" s="16" t="n">
        <v>0.05</v>
      </c>
      <c r="H50" s="16" t="s">
        <v>39</v>
      </c>
      <c r="I50" s="16" t="s">
        <v>71</v>
      </c>
      <c r="J50" s="16" t="n">
        <v>6</v>
      </c>
      <c r="K50" s="16" t="n">
        <v>3</v>
      </c>
      <c r="L50" s="16" t="s">
        <v>57</v>
      </c>
      <c r="M50" s="18" t="n">
        <f aca="false">IF(ISNUMBER(B50),B50,IF(MID(B50,3,1)="-",DATE(VALUE(RIGHT(B50,4)),VALUE(MID(B50,4,2)),VALUE(LEFT(B50,2))),DATE(VALUE(LEFT(B50,4)),VALUE(MID(B50,6,2)),VALUE(RIGHT(B50,2)))))</f>
        <v>45662</v>
      </c>
      <c r="N50" s="16" t="n">
        <f aca="false">MONTH(M50)</f>
        <v>1</v>
      </c>
      <c r="O50" s="16" t="str">
        <f aca="false">PROPER(TRIM(H50))</f>
        <v>Delhi</v>
      </c>
      <c r="P50" s="16" t="str">
        <f aca="false">IFERROR(VLOOKUP(O50,city_map!$A$2:$B$6,2,FALSE()),O50)</f>
        <v>Delhi</v>
      </c>
      <c r="Q50" s="16" t="n">
        <f aca="false">IF(ISNUMBER(F50),F50,VALUE(SUBSTITUTE(SUBSTITUTE(F50,"₹",""),",","")))</f>
        <v>1649</v>
      </c>
      <c r="R50" s="16" t="n">
        <f aca="false">IF(E50=99,1,E50)</f>
        <v>1</v>
      </c>
      <c r="S50" s="16" t="n">
        <f aca="false">IF(G50="",0,G50)</f>
        <v>0.05</v>
      </c>
      <c r="T50" s="16" t="str">
        <f aca="false">IF(I50="","Unknown",IF(I50="upi","UPI",I50))</f>
        <v>Credit Card</v>
      </c>
      <c r="U50" s="16" t="str">
        <f aca="false">IF(L50="Yes","Y",IF(L50="No","N",L50))</f>
        <v>Y</v>
      </c>
      <c r="V50" s="19" t="n">
        <f aca="false">ROUND(R50*Q50*(1-S50),2)</f>
        <v>1566.55</v>
      </c>
      <c r="W50" s="16" t="str">
        <f aca="false">_xlfn.XLOOKUP(D50,products!$A$2:$A$61,products!$C$2:$C$61,"Not found")</f>
        <v>Fashion</v>
      </c>
    </row>
    <row r="51" customFormat="false" ht="15" hidden="false" customHeight="false" outlineLevel="0" collapsed="false">
      <c r="A51" s="16" t="s">
        <v>201</v>
      </c>
      <c r="B51" s="16" t="s">
        <v>182</v>
      </c>
      <c r="C51" s="16" t="s">
        <v>202</v>
      </c>
      <c r="D51" s="16" t="s">
        <v>203</v>
      </c>
      <c r="E51" s="16" t="n">
        <v>2</v>
      </c>
      <c r="F51" s="16" t="n">
        <v>2447</v>
      </c>
      <c r="G51" s="16" t="n">
        <v>0</v>
      </c>
      <c r="H51" s="16" t="s">
        <v>56</v>
      </c>
      <c r="I51" s="16"/>
      <c r="J51" s="16" t="n">
        <v>6</v>
      </c>
      <c r="K51" s="16" t="n">
        <v>3</v>
      </c>
      <c r="L51" s="16" t="s">
        <v>57</v>
      </c>
      <c r="M51" s="18" t="n">
        <f aca="false">IF(ISNUMBER(B51),B51,IF(MID(B51,3,1)="-",DATE(VALUE(RIGHT(B51,4)),VALUE(MID(B51,4,2)),VALUE(LEFT(B51,2))),DATE(VALUE(LEFT(B51,4)),VALUE(MID(B51,6,2)),VALUE(RIGHT(B51,2)))))</f>
        <v>45662</v>
      </c>
      <c r="N51" s="16" t="n">
        <f aca="false">MONTH(M51)</f>
        <v>1</v>
      </c>
      <c r="O51" s="16" t="str">
        <f aca="false">PROPER(TRIM(H51))</f>
        <v>Lucknow</v>
      </c>
      <c r="P51" s="16" t="str">
        <f aca="false">IFERROR(VLOOKUP(O51,city_map!$A$2:$B$6,2,FALSE()),O51)</f>
        <v>Lucknow</v>
      </c>
      <c r="Q51" s="16" t="n">
        <f aca="false">IF(ISNUMBER(F51),F51,VALUE(SUBSTITUTE(SUBSTITUTE(F51,"₹",""),",","")))</f>
        <v>2447</v>
      </c>
      <c r="R51" s="16" t="n">
        <f aca="false">IF(E51=99,1,E51)</f>
        <v>2</v>
      </c>
      <c r="S51" s="16" t="n">
        <f aca="false">IF(G51="",0,G51)</f>
        <v>0</v>
      </c>
      <c r="T51" s="16" t="str">
        <f aca="false">IF(I51="","Unknown",IF(I51="upi","UPI",I51))</f>
        <v>Unknown</v>
      </c>
      <c r="U51" s="16" t="str">
        <f aca="false">IF(L51="Yes","Y",IF(L51="No","N",L51))</f>
        <v>Y</v>
      </c>
      <c r="V51" s="19" t="n">
        <f aca="false">ROUND(R51*Q51*(1-S51),2)</f>
        <v>4894</v>
      </c>
      <c r="W51" s="16" t="str">
        <f aca="false">_xlfn.XLOOKUP(D51,products!$A$2:$A$61,products!$C$2:$C$61,"Not found")</f>
        <v>Fashion</v>
      </c>
    </row>
    <row r="52" customFormat="false" ht="15" hidden="false" customHeight="false" outlineLevel="0" collapsed="false">
      <c r="A52" s="16" t="s">
        <v>204</v>
      </c>
      <c r="B52" s="16" t="s">
        <v>182</v>
      </c>
      <c r="C52" s="16" t="s">
        <v>205</v>
      </c>
      <c r="D52" s="16" t="s">
        <v>55</v>
      </c>
      <c r="E52" s="16" t="n">
        <v>1</v>
      </c>
      <c r="F52" s="16" t="n">
        <v>2044</v>
      </c>
      <c r="G52" s="16" t="n">
        <v>0</v>
      </c>
      <c r="H52" s="16" t="s">
        <v>67</v>
      </c>
      <c r="I52" s="16" t="s">
        <v>71</v>
      </c>
      <c r="J52" s="16" t="n">
        <v>2</v>
      </c>
      <c r="K52" s="16" t="n">
        <v>5</v>
      </c>
      <c r="L52" s="16" t="s">
        <v>41</v>
      </c>
      <c r="M52" s="18" t="n">
        <f aca="false">IF(ISNUMBER(B52),B52,IF(MID(B52,3,1)="-",DATE(VALUE(RIGHT(B52,4)),VALUE(MID(B52,4,2)),VALUE(LEFT(B52,2))),DATE(VALUE(LEFT(B52,4)),VALUE(MID(B52,6,2)),VALUE(RIGHT(B52,2)))))</f>
        <v>45662</v>
      </c>
      <c r="N52" s="16" t="n">
        <f aca="false">MONTH(M52)</f>
        <v>1</v>
      </c>
      <c r="O52" s="16" t="str">
        <f aca="false">PROPER(TRIM(H52))</f>
        <v>Kolkata</v>
      </c>
      <c r="P52" s="16" t="str">
        <f aca="false">IFERROR(VLOOKUP(O52,city_map!$A$2:$B$6,2,FALSE()),O52)</f>
        <v>Kolkata</v>
      </c>
      <c r="Q52" s="16" t="n">
        <f aca="false">IF(ISNUMBER(F52),F52,VALUE(SUBSTITUTE(SUBSTITUTE(F52,"₹",""),",","")))</f>
        <v>2044</v>
      </c>
      <c r="R52" s="16" t="n">
        <f aca="false">IF(E52=99,1,E52)</f>
        <v>1</v>
      </c>
      <c r="S52" s="16" t="n">
        <f aca="false">IF(G52="",0,G52)</f>
        <v>0</v>
      </c>
      <c r="T52" s="16" t="str">
        <f aca="false">IF(I52="","Unknown",IF(I52="upi","UPI",I52))</f>
        <v>Credit Card</v>
      </c>
      <c r="U52" s="16" t="str">
        <f aca="false">IF(L52="Yes","Y",IF(L52="No","N",L52))</f>
        <v>N</v>
      </c>
      <c r="V52" s="19" t="n">
        <f aca="false">ROUND(R52*Q52*(1-S52),2)</f>
        <v>2044</v>
      </c>
      <c r="W52" s="16" t="str">
        <f aca="false">_xlfn.XLOOKUP(D52,products!$A$2:$A$61,products!$C$2:$C$61,"Not found")</f>
        <v>Home</v>
      </c>
    </row>
    <row r="53" customFormat="false" ht="15" hidden="false" customHeight="false" outlineLevel="0" collapsed="false">
      <c r="A53" s="16" t="s">
        <v>206</v>
      </c>
      <c r="B53" s="16" t="s">
        <v>182</v>
      </c>
      <c r="C53" s="16" t="s">
        <v>207</v>
      </c>
      <c r="D53" s="16" t="s">
        <v>95</v>
      </c>
      <c r="E53" s="16" t="n">
        <v>1</v>
      </c>
      <c r="F53" s="16" t="n">
        <v>1518</v>
      </c>
      <c r="G53" s="16" t="n">
        <v>0.05</v>
      </c>
      <c r="H53" s="16" t="s">
        <v>208</v>
      </c>
      <c r="I53" s="16" t="s">
        <v>40</v>
      </c>
      <c r="J53" s="16" t="n">
        <v>5</v>
      </c>
      <c r="K53" s="16" t="n">
        <v>4</v>
      </c>
      <c r="L53" s="16" t="s">
        <v>41</v>
      </c>
      <c r="M53" s="18" t="n">
        <f aca="false">IF(ISNUMBER(B53),B53,IF(MID(B53,3,1)="-",DATE(VALUE(RIGHT(B53,4)),VALUE(MID(B53,4,2)),VALUE(LEFT(B53,2))),DATE(VALUE(LEFT(B53,4)),VALUE(MID(B53,6,2)),VALUE(RIGHT(B53,2)))))</f>
        <v>45662</v>
      </c>
      <c r="N53" s="16" t="n">
        <f aca="false">MONTH(M53)</f>
        <v>1</v>
      </c>
      <c r="O53" s="16" t="str">
        <f aca="false">PROPER(TRIM(H53))</f>
        <v>Jaipur</v>
      </c>
      <c r="P53" s="16" t="str">
        <f aca="false">IFERROR(VLOOKUP(O53,city_map!$A$2:$B$6,2,FALSE()),O53)</f>
        <v>Jaipur</v>
      </c>
      <c r="Q53" s="16" t="n">
        <f aca="false">IF(ISNUMBER(F53),F53,VALUE(SUBSTITUTE(SUBSTITUTE(F53,"₹",""),",","")))</f>
        <v>1518</v>
      </c>
      <c r="R53" s="16" t="n">
        <f aca="false">IF(E53=99,1,E53)</f>
        <v>1</v>
      </c>
      <c r="S53" s="16" t="n">
        <f aca="false">IF(G53="",0,G53)</f>
        <v>0.05</v>
      </c>
      <c r="T53" s="16" t="str">
        <f aca="false">IF(I53="","Unknown",IF(I53="upi","UPI",I53))</f>
        <v>COD</v>
      </c>
      <c r="U53" s="16" t="str">
        <f aca="false">IF(L53="Yes","Y",IF(L53="No","N",L53))</f>
        <v>N</v>
      </c>
      <c r="V53" s="19" t="n">
        <f aca="false">ROUND(R53*Q53*(1-S53),2)</f>
        <v>1442.1</v>
      </c>
      <c r="W53" s="16" t="str">
        <f aca="false">_xlfn.XLOOKUP(D53,products!$A$2:$A$61,products!$C$2:$C$61,"Not found")</f>
        <v>Electronics</v>
      </c>
    </row>
    <row r="54" customFormat="false" ht="15" hidden="false" customHeight="false" outlineLevel="0" collapsed="false">
      <c r="A54" s="16" t="s">
        <v>209</v>
      </c>
      <c r="B54" s="16" t="s">
        <v>182</v>
      </c>
      <c r="C54" s="16" t="s">
        <v>210</v>
      </c>
      <c r="D54" s="16" t="s">
        <v>211</v>
      </c>
      <c r="E54" s="16" t="n">
        <v>1</v>
      </c>
      <c r="F54" s="16" t="n">
        <v>1259</v>
      </c>
      <c r="G54" s="16" t="n">
        <v>0.15</v>
      </c>
      <c r="H54" s="16" t="s">
        <v>39</v>
      </c>
      <c r="I54" s="16" t="s">
        <v>40</v>
      </c>
      <c r="J54" s="16" t="n">
        <v>5</v>
      </c>
      <c r="K54" s="16" t="n">
        <v>3</v>
      </c>
      <c r="L54" s="16" t="s">
        <v>57</v>
      </c>
      <c r="M54" s="18" t="n">
        <f aca="false">IF(ISNUMBER(B54),B54,IF(MID(B54,3,1)="-",DATE(VALUE(RIGHT(B54,4)),VALUE(MID(B54,4,2)),VALUE(LEFT(B54,2))),DATE(VALUE(LEFT(B54,4)),VALUE(MID(B54,6,2)),VALUE(RIGHT(B54,2)))))</f>
        <v>45662</v>
      </c>
      <c r="N54" s="16" t="n">
        <f aca="false">MONTH(M54)</f>
        <v>1</v>
      </c>
      <c r="O54" s="16" t="str">
        <f aca="false">PROPER(TRIM(H54))</f>
        <v>Delhi</v>
      </c>
      <c r="P54" s="16" t="str">
        <f aca="false">IFERROR(VLOOKUP(O54,city_map!$A$2:$B$6,2,FALSE()),O54)</f>
        <v>Delhi</v>
      </c>
      <c r="Q54" s="16" t="n">
        <f aca="false">IF(ISNUMBER(F54),F54,VALUE(SUBSTITUTE(SUBSTITUTE(F54,"₹",""),",","")))</f>
        <v>1259</v>
      </c>
      <c r="R54" s="16" t="n">
        <f aca="false">IF(E54=99,1,E54)</f>
        <v>1</v>
      </c>
      <c r="S54" s="16" t="n">
        <f aca="false">IF(G54="",0,G54)</f>
        <v>0.15</v>
      </c>
      <c r="T54" s="16" t="str">
        <f aca="false">IF(I54="","Unknown",IF(I54="upi","UPI",I54))</f>
        <v>COD</v>
      </c>
      <c r="U54" s="16" t="str">
        <f aca="false">IF(L54="Yes","Y",IF(L54="No","N",L54))</f>
        <v>Y</v>
      </c>
      <c r="V54" s="19" t="n">
        <f aca="false">ROUND(R54*Q54*(1-S54),2)</f>
        <v>1070.15</v>
      </c>
      <c r="W54" s="16" t="str">
        <f aca="false">_xlfn.XLOOKUP(D54,products!$A$2:$A$61,products!$C$2:$C$61,"Not found")</f>
        <v>Fashion</v>
      </c>
    </row>
    <row r="55" customFormat="false" ht="15" hidden="false" customHeight="false" outlineLevel="0" collapsed="false">
      <c r="A55" s="16" t="s">
        <v>212</v>
      </c>
      <c r="B55" s="16" t="s">
        <v>182</v>
      </c>
      <c r="C55" s="16" t="s">
        <v>213</v>
      </c>
      <c r="D55" s="16" t="s">
        <v>184</v>
      </c>
      <c r="E55" s="16" t="n">
        <v>1</v>
      </c>
      <c r="F55" s="16" t="n">
        <v>1340</v>
      </c>
      <c r="G55" s="16" t="n">
        <v>0</v>
      </c>
      <c r="H55" s="16" t="s">
        <v>46</v>
      </c>
      <c r="I55" s="16" t="s">
        <v>71</v>
      </c>
      <c r="J55" s="16" t="n">
        <v>2</v>
      </c>
      <c r="K55" s="16" t="n">
        <v>4</v>
      </c>
      <c r="L55" s="16" t="s">
        <v>41</v>
      </c>
      <c r="M55" s="18" t="n">
        <f aca="false">IF(ISNUMBER(B55),B55,IF(MID(B55,3,1)="-",DATE(VALUE(RIGHT(B55,4)),VALUE(MID(B55,4,2)),VALUE(LEFT(B55,2))),DATE(VALUE(LEFT(B55,4)),VALUE(MID(B55,6,2)),VALUE(RIGHT(B55,2)))))</f>
        <v>45662</v>
      </c>
      <c r="N55" s="16" t="n">
        <f aca="false">MONTH(M55)</f>
        <v>1</v>
      </c>
      <c r="O55" s="16" t="str">
        <f aca="false">PROPER(TRIM(H55))</f>
        <v>Chennai</v>
      </c>
      <c r="P55" s="16" t="str">
        <f aca="false">IFERROR(VLOOKUP(O55,city_map!$A$2:$B$6,2,FALSE()),O55)</f>
        <v>Chennai</v>
      </c>
      <c r="Q55" s="16" t="n">
        <f aca="false">IF(ISNUMBER(F55),F55,VALUE(SUBSTITUTE(SUBSTITUTE(F55,"₹",""),",","")))</f>
        <v>1340</v>
      </c>
      <c r="R55" s="16" t="n">
        <f aca="false">IF(E55=99,1,E55)</f>
        <v>1</v>
      </c>
      <c r="S55" s="16" t="n">
        <f aca="false">IF(G55="",0,G55)</f>
        <v>0</v>
      </c>
      <c r="T55" s="16" t="str">
        <f aca="false">IF(I55="","Unknown",IF(I55="upi","UPI",I55))</f>
        <v>Credit Card</v>
      </c>
      <c r="U55" s="16" t="str">
        <f aca="false">IF(L55="Yes","Y",IF(L55="No","N",L55))</f>
        <v>N</v>
      </c>
      <c r="V55" s="19" t="n">
        <f aca="false">ROUND(R55*Q55*(1-S55),2)</f>
        <v>1340</v>
      </c>
      <c r="W55" s="16" t="str">
        <f aca="false">_xlfn.XLOOKUP(D55,products!$A$2:$A$61,products!$C$2:$C$61,"Not found")</f>
        <v>Home</v>
      </c>
    </row>
    <row r="56" customFormat="false" ht="15" hidden="false" customHeight="false" outlineLevel="0" collapsed="false">
      <c r="A56" s="16" t="s">
        <v>214</v>
      </c>
      <c r="B56" s="16" t="s">
        <v>182</v>
      </c>
      <c r="C56" s="16" t="s">
        <v>215</v>
      </c>
      <c r="D56" s="16" t="s">
        <v>216</v>
      </c>
      <c r="E56" s="16" t="n">
        <v>2</v>
      </c>
      <c r="F56" s="16" t="n">
        <v>875</v>
      </c>
      <c r="G56" s="16" t="n">
        <v>0</v>
      </c>
      <c r="H56" s="16" t="s">
        <v>130</v>
      </c>
      <c r="I56" s="16" t="s">
        <v>47</v>
      </c>
      <c r="J56" s="16" t="n">
        <v>4</v>
      </c>
      <c r="K56" s="16" t="n">
        <v>3</v>
      </c>
      <c r="L56" s="16" t="s">
        <v>41</v>
      </c>
      <c r="M56" s="18" t="n">
        <f aca="false">IF(ISNUMBER(B56),B56,IF(MID(B56,3,1)="-",DATE(VALUE(RIGHT(B56,4)),VALUE(MID(B56,4,2)),VALUE(LEFT(B56,2))),DATE(VALUE(LEFT(B56,4)),VALUE(MID(B56,6,2)),VALUE(RIGHT(B56,2)))))</f>
        <v>45662</v>
      </c>
      <c r="N56" s="16" t="n">
        <f aca="false">MONTH(M56)</f>
        <v>1</v>
      </c>
      <c r="O56" s="16" t="str">
        <f aca="false">PROPER(TRIM(H56))</f>
        <v>Bengaluru</v>
      </c>
      <c r="P56" s="16" t="str">
        <f aca="false">IFERROR(VLOOKUP(O56,city_map!$A$2:$B$6,2,FALSE()),O56)</f>
        <v>Bengaluru</v>
      </c>
      <c r="Q56" s="16" t="n">
        <f aca="false">IF(ISNUMBER(F56),F56,VALUE(SUBSTITUTE(SUBSTITUTE(F56,"₹",""),",","")))</f>
        <v>875</v>
      </c>
      <c r="R56" s="16" t="n">
        <f aca="false">IF(E56=99,1,E56)</f>
        <v>2</v>
      </c>
      <c r="S56" s="16" t="n">
        <f aca="false">IF(G56="",0,G56)</f>
        <v>0</v>
      </c>
      <c r="T56" s="16" t="str">
        <f aca="false">IF(I56="","Unknown",IF(I56="upi","UPI",I56))</f>
        <v>Debit Card</v>
      </c>
      <c r="U56" s="16" t="str">
        <f aca="false">IF(L56="Yes","Y",IF(L56="No","N",L56))</f>
        <v>N</v>
      </c>
      <c r="V56" s="19" t="n">
        <f aca="false">ROUND(R56*Q56*(1-S56),2)</f>
        <v>1750</v>
      </c>
      <c r="W56" s="16" t="str">
        <f aca="false">_xlfn.XLOOKUP(D56,products!$A$2:$A$61,products!$C$2:$C$61,"Not found")</f>
        <v>Books</v>
      </c>
    </row>
    <row r="57" customFormat="false" ht="15" hidden="false" customHeight="false" outlineLevel="0" collapsed="false">
      <c r="A57" s="16" t="s">
        <v>217</v>
      </c>
      <c r="B57" s="16" t="s">
        <v>182</v>
      </c>
      <c r="C57" s="16" t="s">
        <v>218</v>
      </c>
      <c r="D57" s="16" t="s">
        <v>219</v>
      </c>
      <c r="E57" s="16" t="n">
        <v>1</v>
      </c>
      <c r="F57" s="16" t="n">
        <v>1350</v>
      </c>
      <c r="G57" s="16"/>
      <c r="H57" s="16" t="s">
        <v>70</v>
      </c>
      <c r="I57" s="16" t="s">
        <v>40</v>
      </c>
      <c r="J57" s="16" t="n">
        <v>5</v>
      </c>
      <c r="K57" s="16" t="n">
        <v>3</v>
      </c>
      <c r="L57" s="16" t="s">
        <v>57</v>
      </c>
      <c r="M57" s="18" t="n">
        <f aca="false">IF(ISNUMBER(B57),B57,IF(MID(B57,3,1)="-",DATE(VALUE(RIGHT(B57,4)),VALUE(MID(B57,4,2)),VALUE(LEFT(B57,2))),DATE(VALUE(LEFT(B57,4)),VALUE(MID(B57,6,2)),VALUE(RIGHT(B57,2)))))</f>
        <v>45662</v>
      </c>
      <c r="N57" s="16" t="n">
        <f aca="false">MONTH(M57)</f>
        <v>1</v>
      </c>
      <c r="O57" s="16" t="str">
        <f aca="false">PROPER(TRIM(H57))</f>
        <v>Pune</v>
      </c>
      <c r="P57" s="16" t="str">
        <f aca="false">IFERROR(VLOOKUP(O57,city_map!$A$2:$B$6,2,FALSE()),O57)</f>
        <v>Pune</v>
      </c>
      <c r="Q57" s="16" t="n">
        <f aca="false">IF(ISNUMBER(F57),F57,VALUE(SUBSTITUTE(SUBSTITUTE(F57,"₹",""),",","")))</f>
        <v>1350</v>
      </c>
      <c r="R57" s="16" t="n">
        <f aca="false">IF(E57=99,1,E57)</f>
        <v>1</v>
      </c>
      <c r="S57" s="16" t="n">
        <f aca="false">IF(G57="",0,G57)</f>
        <v>0</v>
      </c>
      <c r="T57" s="16" t="str">
        <f aca="false">IF(I57="","Unknown",IF(I57="upi","UPI",I57))</f>
        <v>COD</v>
      </c>
      <c r="U57" s="16" t="str">
        <f aca="false">IF(L57="Yes","Y",IF(L57="No","N",L57))</f>
        <v>Y</v>
      </c>
      <c r="V57" s="19" t="n">
        <f aca="false">ROUND(R57*Q57*(1-S57),2)</f>
        <v>1350</v>
      </c>
      <c r="W57" s="16" t="str">
        <f aca="false">_xlfn.XLOOKUP(D57,products!$A$2:$A$61,products!$C$2:$C$61,"Not found")</f>
        <v>Electronics</v>
      </c>
    </row>
    <row r="58" customFormat="false" ht="15" hidden="false" customHeight="false" outlineLevel="0" collapsed="false">
      <c r="A58" s="16" t="s">
        <v>220</v>
      </c>
      <c r="B58" s="16" t="s">
        <v>182</v>
      </c>
      <c r="C58" s="16" t="s">
        <v>221</v>
      </c>
      <c r="D58" s="16" t="s">
        <v>222</v>
      </c>
      <c r="E58" s="16" t="n">
        <v>3</v>
      </c>
      <c r="F58" s="16" t="n">
        <v>1956</v>
      </c>
      <c r="G58" s="16" t="n">
        <v>0</v>
      </c>
      <c r="H58" s="16" t="s">
        <v>39</v>
      </c>
      <c r="I58" s="16" t="s">
        <v>47</v>
      </c>
      <c r="J58" s="16" t="n">
        <v>2</v>
      </c>
      <c r="K58" s="16" t="n">
        <v>5</v>
      </c>
      <c r="L58" s="16" t="s">
        <v>41</v>
      </c>
      <c r="M58" s="18" t="n">
        <f aca="false">IF(ISNUMBER(B58),B58,IF(MID(B58,3,1)="-",DATE(VALUE(RIGHT(B58,4)),VALUE(MID(B58,4,2)),VALUE(LEFT(B58,2))),DATE(VALUE(LEFT(B58,4)),VALUE(MID(B58,6,2)),VALUE(RIGHT(B58,2)))))</f>
        <v>45662</v>
      </c>
      <c r="N58" s="16" t="n">
        <f aca="false">MONTH(M58)</f>
        <v>1</v>
      </c>
      <c r="O58" s="16" t="str">
        <f aca="false">PROPER(TRIM(H58))</f>
        <v>Delhi</v>
      </c>
      <c r="P58" s="16" t="str">
        <f aca="false">IFERROR(VLOOKUP(O58,city_map!$A$2:$B$6,2,FALSE()),O58)</f>
        <v>Delhi</v>
      </c>
      <c r="Q58" s="16" t="n">
        <f aca="false">IF(ISNUMBER(F58),F58,VALUE(SUBSTITUTE(SUBSTITUTE(F58,"₹",""),",","")))</f>
        <v>1956</v>
      </c>
      <c r="R58" s="16" t="n">
        <f aca="false">IF(E58=99,1,E58)</f>
        <v>3</v>
      </c>
      <c r="S58" s="16" t="n">
        <f aca="false">IF(G58="",0,G58)</f>
        <v>0</v>
      </c>
      <c r="T58" s="16" t="str">
        <f aca="false">IF(I58="","Unknown",IF(I58="upi","UPI",I58))</f>
        <v>Debit Card</v>
      </c>
      <c r="U58" s="16" t="str">
        <f aca="false">IF(L58="Yes","Y",IF(L58="No","N",L58))</f>
        <v>N</v>
      </c>
      <c r="V58" s="19" t="n">
        <f aca="false">ROUND(R58*Q58*(1-S58),2)</f>
        <v>5868</v>
      </c>
      <c r="W58" s="16" t="str">
        <f aca="false">_xlfn.XLOOKUP(D58,products!$A$2:$A$61,products!$C$2:$C$61,"Not found")</f>
        <v>Fashion</v>
      </c>
    </row>
    <row r="59" customFormat="false" ht="15" hidden="false" customHeight="false" outlineLevel="0" collapsed="false">
      <c r="A59" s="16" t="s">
        <v>223</v>
      </c>
      <c r="B59" s="16" t="s">
        <v>182</v>
      </c>
      <c r="C59" s="16" t="s">
        <v>224</v>
      </c>
      <c r="D59" s="16" t="s">
        <v>225</v>
      </c>
      <c r="E59" s="16" t="n">
        <v>2</v>
      </c>
      <c r="F59" s="16" t="n">
        <v>401</v>
      </c>
      <c r="G59" s="16" t="n">
        <v>0.05</v>
      </c>
      <c r="H59" s="16" t="s">
        <v>89</v>
      </c>
      <c r="I59" s="16" t="s">
        <v>60</v>
      </c>
      <c r="J59" s="16" t="n">
        <v>6</v>
      </c>
      <c r="K59" s="16" t="n">
        <v>3</v>
      </c>
      <c r="L59" s="16" t="s">
        <v>57</v>
      </c>
      <c r="M59" s="18" t="n">
        <f aca="false">IF(ISNUMBER(B59),B59,IF(MID(B59,3,1)="-",DATE(VALUE(RIGHT(B59,4)),VALUE(MID(B59,4,2)),VALUE(LEFT(B59,2))),DATE(VALUE(LEFT(B59,4)),VALUE(MID(B59,6,2)),VALUE(RIGHT(B59,2)))))</f>
        <v>45662</v>
      </c>
      <c r="N59" s="16" t="n">
        <f aca="false">MONTH(M59)</f>
        <v>1</v>
      </c>
      <c r="O59" s="16" t="str">
        <f aca="false">PROPER(TRIM(H59))</f>
        <v>Ahmedabad</v>
      </c>
      <c r="P59" s="16" t="str">
        <f aca="false">IFERROR(VLOOKUP(O59,city_map!$A$2:$B$6,2,FALSE()),O59)</f>
        <v>Ahmedabad</v>
      </c>
      <c r="Q59" s="16" t="n">
        <f aca="false">IF(ISNUMBER(F59),F59,VALUE(SUBSTITUTE(SUBSTITUTE(F59,"₹",""),",","")))</f>
        <v>401</v>
      </c>
      <c r="R59" s="16" t="n">
        <f aca="false">IF(E59=99,1,E59)</f>
        <v>2</v>
      </c>
      <c r="S59" s="16" t="n">
        <f aca="false">IF(G59="",0,G59)</f>
        <v>0.05</v>
      </c>
      <c r="T59" s="16" t="str">
        <f aca="false">IF(I59="","Unknown",IF(I59="upi","UPI",I59))</f>
        <v>UPI</v>
      </c>
      <c r="U59" s="16" t="str">
        <f aca="false">IF(L59="Yes","Y",IF(L59="No","N",L59))</f>
        <v>Y</v>
      </c>
      <c r="V59" s="19" t="n">
        <f aca="false">ROUND(R59*Q59*(1-S59),2)</f>
        <v>761.9</v>
      </c>
      <c r="W59" s="16" t="str">
        <f aca="false">_xlfn.XLOOKUP(D59,products!$A$2:$A$61,products!$C$2:$C$61,"Not found")</f>
        <v>Books</v>
      </c>
    </row>
    <row r="60" customFormat="false" ht="15" hidden="false" customHeight="false" outlineLevel="0" collapsed="false">
      <c r="A60" s="16" t="s">
        <v>226</v>
      </c>
      <c r="B60" s="16" t="s">
        <v>227</v>
      </c>
      <c r="C60" s="16" t="s">
        <v>228</v>
      </c>
      <c r="D60" s="16" t="s">
        <v>229</v>
      </c>
      <c r="E60" s="16" t="n">
        <v>2</v>
      </c>
      <c r="F60" s="16" t="n">
        <v>469</v>
      </c>
      <c r="G60" s="16" t="n">
        <v>0.15</v>
      </c>
      <c r="H60" s="16" t="s">
        <v>67</v>
      </c>
      <c r="I60" s="16" t="s">
        <v>71</v>
      </c>
      <c r="J60" s="16" t="n">
        <v>6</v>
      </c>
      <c r="K60" s="16" t="n">
        <v>4</v>
      </c>
      <c r="L60" s="16" t="s">
        <v>41</v>
      </c>
      <c r="M60" s="18" t="n">
        <f aca="false">IF(ISNUMBER(B60),B60,IF(MID(B60,3,1)="-",DATE(VALUE(RIGHT(B60,4)),VALUE(MID(B60,4,2)),VALUE(LEFT(B60,2))),DATE(VALUE(LEFT(B60,4)),VALUE(MID(B60,6,2)),VALUE(RIGHT(B60,2)))))</f>
        <v>45663</v>
      </c>
      <c r="N60" s="16" t="n">
        <f aca="false">MONTH(M60)</f>
        <v>1</v>
      </c>
      <c r="O60" s="16" t="str">
        <f aca="false">PROPER(TRIM(H60))</f>
        <v>Kolkata</v>
      </c>
      <c r="P60" s="16" t="str">
        <f aca="false">IFERROR(VLOOKUP(O60,city_map!$A$2:$B$6,2,FALSE()),O60)</f>
        <v>Kolkata</v>
      </c>
      <c r="Q60" s="16" t="n">
        <f aca="false">IF(ISNUMBER(F60),F60,VALUE(SUBSTITUTE(SUBSTITUTE(F60,"₹",""),",","")))</f>
        <v>469</v>
      </c>
      <c r="R60" s="16" t="n">
        <f aca="false">IF(E60=99,1,E60)</f>
        <v>2</v>
      </c>
      <c r="S60" s="16" t="n">
        <f aca="false">IF(G60="",0,G60)</f>
        <v>0.15</v>
      </c>
      <c r="T60" s="16" t="str">
        <f aca="false">IF(I60="","Unknown",IF(I60="upi","UPI",I60))</f>
        <v>Credit Card</v>
      </c>
      <c r="U60" s="16" t="str">
        <f aca="false">IF(L60="Yes","Y",IF(L60="No","N",L60))</f>
        <v>N</v>
      </c>
      <c r="V60" s="19" t="n">
        <f aca="false">ROUND(R60*Q60*(1-S60),2)</f>
        <v>797.3</v>
      </c>
      <c r="W60" s="16" t="str">
        <f aca="false">_xlfn.XLOOKUP(D60,products!$A$2:$A$61,products!$C$2:$C$61,"Not found")</f>
        <v>Books</v>
      </c>
    </row>
    <row r="61" customFormat="false" ht="15" hidden="false" customHeight="false" outlineLevel="0" collapsed="false">
      <c r="A61" s="16" t="s">
        <v>230</v>
      </c>
      <c r="B61" s="16" t="s">
        <v>227</v>
      </c>
      <c r="C61" s="16" t="s">
        <v>231</v>
      </c>
      <c r="D61" s="16" t="s">
        <v>232</v>
      </c>
      <c r="E61" s="16" t="n">
        <v>1</v>
      </c>
      <c r="F61" s="16" t="n">
        <v>1954</v>
      </c>
      <c r="G61" s="16" t="n">
        <v>0.05</v>
      </c>
      <c r="H61" s="16" t="s">
        <v>233</v>
      </c>
      <c r="I61" s="16" t="s">
        <v>60</v>
      </c>
      <c r="J61" s="16" t="n">
        <v>3</v>
      </c>
      <c r="K61" s="16" t="n">
        <v>4</v>
      </c>
      <c r="L61" s="16" t="s">
        <v>41</v>
      </c>
      <c r="M61" s="18" t="n">
        <f aca="false">IF(ISNUMBER(B61),B61,IF(MID(B61,3,1)="-",DATE(VALUE(RIGHT(B61,4)),VALUE(MID(B61,4,2)),VALUE(LEFT(B61,2))),DATE(VALUE(LEFT(B61,4)),VALUE(MID(B61,6,2)),VALUE(RIGHT(B61,2)))))</f>
        <v>45663</v>
      </c>
      <c r="N61" s="16" t="n">
        <f aca="false">MONTH(M61)</f>
        <v>1</v>
      </c>
      <c r="O61" s="16" t="str">
        <f aca="false">PROPER(TRIM(H61))</f>
        <v>Mumbai</v>
      </c>
      <c r="P61" s="16" t="str">
        <f aca="false">IFERROR(VLOOKUP(O61,city_map!$A$2:$B$6,2,FALSE()),O61)</f>
        <v>Mumbai</v>
      </c>
      <c r="Q61" s="16" t="n">
        <f aca="false">IF(ISNUMBER(F61),F61,VALUE(SUBSTITUTE(SUBSTITUTE(F61,"₹",""),",","")))</f>
        <v>1954</v>
      </c>
      <c r="R61" s="16" t="n">
        <f aca="false">IF(E61=99,1,E61)</f>
        <v>1</v>
      </c>
      <c r="S61" s="16" t="n">
        <f aca="false">IF(G61="",0,G61)</f>
        <v>0.05</v>
      </c>
      <c r="T61" s="16" t="str">
        <f aca="false">IF(I61="","Unknown",IF(I61="upi","UPI",I61))</f>
        <v>UPI</v>
      </c>
      <c r="U61" s="16" t="str">
        <f aca="false">IF(L61="Yes","Y",IF(L61="No","N",L61))</f>
        <v>N</v>
      </c>
      <c r="V61" s="19" t="n">
        <f aca="false">ROUND(R61*Q61*(1-S61),2)</f>
        <v>1856.3</v>
      </c>
      <c r="W61" s="16" t="str">
        <f aca="false">_xlfn.XLOOKUP(D61,products!$A$2:$A$61,products!$C$2:$C$61,"Not found")</f>
        <v>Electronics</v>
      </c>
    </row>
    <row r="62" customFormat="false" ht="15" hidden="false" customHeight="false" outlineLevel="0" collapsed="false">
      <c r="A62" s="16" t="s">
        <v>234</v>
      </c>
      <c r="B62" s="16" t="s">
        <v>227</v>
      </c>
      <c r="C62" s="16" t="s">
        <v>235</v>
      </c>
      <c r="D62" s="16" t="s">
        <v>126</v>
      </c>
      <c r="E62" s="16" t="n">
        <v>2</v>
      </c>
      <c r="F62" s="16" t="n">
        <v>385</v>
      </c>
      <c r="G62" s="16" t="n">
        <v>0.1</v>
      </c>
      <c r="H62" s="16" t="s">
        <v>236</v>
      </c>
      <c r="I62" s="16" t="s">
        <v>60</v>
      </c>
      <c r="J62" s="16" t="n">
        <v>4</v>
      </c>
      <c r="K62" s="16" t="n">
        <v>4</v>
      </c>
      <c r="L62" s="16" t="s">
        <v>41</v>
      </c>
      <c r="M62" s="18" t="n">
        <f aca="false">IF(ISNUMBER(B62),B62,IF(MID(B62,3,1)="-",DATE(VALUE(RIGHT(B62,4)),VALUE(MID(B62,4,2)),VALUE(LEFT(B62,2))),DATE(VALUE(LEFT(B62,4)),VALUE(MID(B62,6,2)),VALUE(RIGHT(B62,2)))))</f>
        <v>45663</v>
      </c>
      <c r="N62" s="16" t="n">
        <f aca="false">MONTH(M62)</f>
        <v>1</v>
      </c>
      <c r="O62" s="16" t="str">
        <f aca="false">PROPER(TRIM(H62))</f>
        <v>Pune</v>
      </c>
      <c r="P62" s="16" t="str">
        <f aca="false">IFERROR(VLOOKUP(O62,city_map!$A$2:$B$6,2,FALSE()),O62)</f>
        <v>Pune</v>
      </c>
      <c r="Q62" s="16" t="n">
        <f aca="false">IF(ISNUMBER(F62),F62,VALUE(SUBSTITUTE(SUBSTITUTE(F62,"₹",""),",","")))</f>
        <v>385</v>
      </c>
      <c r="R62" s="16" t="n">
        <f aca="false">IF(E62=99,1,E62)</f>
        <v>2</v>
      </c>
      <c r="S62" s="16" t="n">
        <f aca="false">IF(G62="",0,G62)</f>
        <v>0.1</v>
      </c>
      <c r="T62" s="16" t="str">
        <f aca="false">IF(I62="","Unknown",IF(I62="upi","UPI",I62))</f>
        <v>UPI</v>
      </c>
      <c r="U62" s="16" t="str">
        <f aca="false">IF(L62="Yes","Y",IF(L62="No","N",L62))</f>
        <v>N</v>
      </c>
      <c r="V62" s="19" t="n">
        <f aca="false">ROUND(R62*Q62*(1-S62),2)</f>
        <v>693</v>
      </c>
      <c r="W62" s="16" t="str">
        <f aca="false">_xlfn.XLOOKUP(D62,products!$A$2:$A$61,products!$C$2:$C$61,"Not found")</f>
        <v>Home</v>
      </c>
    </row>
    <row r="63" customFormat="false" ht="15" hidden="false" customHeight="false" outlineLevel="0" collapsed="false">
      <c r="A63" s="16" t="s">
        <v>237</v>
      </c>
      <c r="B63" s="16" t="s">
        <v>227</v>
      </c>
      <c r="C63" s="16" t="s">
        <v>238</v>
      </c>
      <c r="D63" s="16" t="s">
        <v>222</v>
      </c>
      <c r="E63" s="16" t="n">
        <v>1</v>
      </c>
      <c r="F63" s="16" t="n">
        <v>1975</v>
      </c>
      <c r="G63" s="16" t="n">
        <v>0</v>
      </c>
      <c r="H63" s="16" t="s">
        <v>70</v>
      </c>
      <c r="I63" s="16" t="s">
        <v>40</v>
      </c>
      <c r="J63" s="16" t="n">
        <v>7</v>
      </c>
      <c r="K63" s="16" t="n">
        <v>3</v>
      </c>
      <c r="L63" s="16" t="s">
        <v>41</v>
      </c>
      <c r="M63" s="18" t="n">
        <f aca="false">IF(ISNUMBER(B63),B63,IF(MID(B63,3,1)="-",DATE(VALUE(RIGHT(B63,4)),VALUE(MID(B63,4,2)),VALUE(LEFT(B63,2))),DATE(VALUE(LEFT(B63,4)),VALUE(MID(B63,6,2)),VALUE(RIGHT(B63,2)))))</f>
        <v>45663</v>
      </c>
      <c r="N63" s="16" t="n">
        <f aca="false">MONTH(M63)</f>
        <v>1</v>
      </c>
      <c r="O63" s="16" t="str">
        <f aca="false">PROPER(TRIM(H63))</f>
        <v>Pune</v>
      </c>
      <c r="P63" s="16" t="str">
        <f aca="false">IFERROR(VLOOKUP(O63,city_map!$A$2:$B$6,2,FALSE()),O63)</f>
        <v>Pune</v>
      </c>
      <c r="Q63" s="16" t="n">
        <f aca="false">IF(ISNUMBER(F63),F63,VALUE(SUBSTITUTE(SUBSTITUTE(F63,"₹",""),",","")))</f>
        <v>1975</v>
      </c>
      <c r="R63" s="16" t="n">
        <f aca="false">IF(E63=99,1,E63)</f>
        <v>1</v>
      </c>
      <c r="S63" s="16" t="n">
        <f aca="false">IF(G63="",0,G63)</f>
        <v>0</v>
      </c>
      <c r="T63" s="16" t="str">
        <f aca="false">IF(I63="","Unknown",IF(I63="upi","UPI",I63))</f>
        <v>COD</v>
      </c>
      <c r="U63" s="16" t="str">
        <f aca="false">IF(L63="Yes","Y",IF(L63="No","N",L63))</f>
        <v>N</v>
      </c>
      <c r="V63" s="19" t="n">
        <f aca="false">ROUND(R63*Q63*(1-S63),2)</f>
        <v>1975</v>
      </c>
      <c r="W63" s="16" t="str">
        <f aca="false">_xlfn.XLOOKUP(D63,products!$A$2:$A$61,products!$C$2:$C$61,"Not found")</f>
        <v>Fashion</v>
      </c>
    </row>
    <row r="64" customFormat="false" ht="15" hidden="false" customHeight="false" outlineLevel="0" collapsed="false">
      <c r="A64" s="16" t="s">
        <v>239</v>
      </c>
      <c r="B64" s="16" t="s">
        <v>227</v>
      </c>
      <c r="C64" s="16" t="s">
        <v>240</v>
      </c>
      <c r="D64" s="16" t="s">
        <v>129</v>
      </c>
      <c r="E64" s="16" t="n">
        <v>3</v>
      </c>
      <c r="F64" s="16" t="n">
        <v>620</v>
      </c>
      <c r="G64" s="16" t="n">
        <v>0.2</v>
      </c>
      <c r="H64" s="16" t="s">
        <v>241</v>
      </c>
      <c r="I64" s="16" t="s">
        <v>71</v>
      </c>
      <c r="J64" s="16" t="n">
        <v>4</v>
      </c>
      <c r="K64" s="16" t="n">
        <v>4</v>
      </c>
      <c r="L64" s="16" t="s">
        <v>41</v>
      </c>
      <c r="M64" s="18" t="n">
        <f aca="false">IF(ISNUMBER(B64),B64,IF(MID(B64,3,1)="-",DATE(VALUE(RIGHT(B64,4)),VALUE(MID(B64,4,2)),VALUE(LEFT(B64,2))),DATE(VALUE(LEFT(B64,4)),VALUE(MID(B64,6,2)),VALUE(RIGHT(B64,2)))))</f>
        <v>45663</v>
      </c>
      <c r="N64" s="16" t="n">
        <f aca="false">MONTH(M64)</f>
        <v>1</v>
      </c>
      <c r="O64" s="16" t="str">
        <f aca="false">PROPER(TRIM(H64))</f>
        <v>Calcutta</v>
      </c>
      <c r="P64" s="16" t="str">
        <f aca="false">IFERROR(VLOOKUP(O64,city_map!$A$2:$B$6,2,FALSE()),O64)</f>
        <v>Kolkata</v>
      </c>
      <c r="Q64" s="16" t="n">
        <f aca="false">IF(ISNUMBER(F64),F64,VALUE(SUBSTITUTE(SUBSTITUTE(F64,"₹",""),",","")))</f>
        <v>620</v>
      </c>
      <c r="R64" s="16" t="n">
        <f aca="false">IF(E64=99,1,E64)</f>
        <v>3</v>
      </c>
      <c r="S64" s="16" t="n">
        <f aca="false">IF(G64="",0,G64)</f>
        <v>0.2</v>
      </c>
      <c r="T64" s="16" t="str">
        <f aca="false">IF(I64="","Unknown",IF(I64="upi","UPI",I64))</f>
        <v>Credit Card</v>
      </c>
      <c r="U64" s="16" t="str">
        <f aca="false">IF(L64="Yes","Y",IF(L64="No","N",L64))</f>
        <v>N</v>
      </c>
      <c r="V64" s="19" t="n">
        <f aca="false">ROUND(R64*Q64*(1-S64),2)</f>
        <v>1488</v>
      </c>
      <c r="W64" s="16" t="str">
        <f aca="false">_xlfn.XLOOKUP(D64,products!$A$2:$A$61,products!$C$2:$C$61,"Not found")</f>
        <v>Beauty</v>
      </c>
    </row>
    <row r="65" customFormat="false" ht="15" hidden="false" customHeight="false" outlineLevel="0" collapsed="false">
      <c r="A65" s="16" t="s">
        <v>242</v>
      </c>
      <c r="B65" s="16" t="s">
        <v>227</v>
      </c>
      <c r="C65" s="16" t="s">
        <v>243</v>
      </c>
      <c r="D65" s="16" t="s">
        <v>191</v>
      </c>
      <c r="E65" s="16" t="n">
        <v>2</v>
      </c>
      <c r="F65" s="16" t="n">
        <v>395</v>
      </c>
      <c r="G65" s="16" t="n">
        <v>0.2</v>
      </c>
      <c r="H65" s="16" t="s">
        <v>120</v>
      </c>
      <c r="I65" s="16" t="s">
        <v>60</v>
      </c>
      <c r="J65" s="16" t="n">
        <v>5</v>
      </c>
      <c r="K65" s="16" t="n">
        <v>4</v>
      </c>
      <c r="L65" s="16" t="s">
        <v>41</v>
      </c>
      <c r="M65" s="18" t="n">
        <f aca="false">IF(ISNUMBER(B65),B65,IF(MID(B65,3,1)="-",DATE(VALUE(RIGHT(B65,4)),VALUE(MID(B65,4,2)),VALUE(LEFT(B65,2))),DATE(VALUE(LEFT(B65,4)),VALUE(MID(B65,6,2)),VALUE(RIGHT(B65,2)))))</f>
        <v>45663</v>
      </c>
      <c r="N65" s="16" t="n">
        <f aca="false">MONTH(M65)</f>
        <v>1</v>
      </c>
      <c r="O65" s="16" t="str">
        <f aca="false">PROPER(TRIM(H65))</f>
        <v>Kolkata</v>
      </c>
      <c r="P65" s="16" t="str">
        <f aca="false">IFERROR(VLOOKUP(O65,city_map!$A$2:$B$6,2,FALSE()),O65)</f>
        <v>Kolkata</v>
      </c>
      <c r="Q65" s="16" t="n">
        <f aca="false">IF(ISNUMBER(F65),F65,VALUE(SUBSTITUTE(SUBSTITUTE(F65,"₹",""),",","")))</f>
        <v>395</v>
      </c>
      <c r="R65" s="16" t="n">
        <f aca="false">IF(E65=99,1,E65)</f>
        <v>2</v>
      </c>
      <c r="S65" s="16" t="n">
        <f aca="false">IF(G65="",0,G65)</f>
        <v>0.2</v>
      </c>
      <c r="T65" s="16" t="str">
        <f aca="false">IF(I65="","Unknown",IF(I65="upi","UPI",I65))</f>
        <v>UPI</v>
      </c>
      <c r="U65" s="16" t="str">
        <f aca="false">IF(L65="Yes","Y",IF(L65="No","N",L65))</f>
        <v>N</v>
      </c>
      <c r="V65" s="19" t="n">
        <f aca="false">ROUND(R65*Q65*(1-S65),2)</f>
        <v>632</v>
      </c>
      <c r="W65" s="16" t="str">
        <f aca="false">_xlfn.XLOOKUP(D65,products!$A$2:$A$61,products!$C$2:$C$61,"Not found")</f>
        <v>Electronics</v>
      </c>
    </row>
    <row r="66" customFormat="false" ht="15" hidden="false" customHeight="false" outlineLevel="0" collapsed="false">
      <c r="A66" s="16" t="s">
        <v>244</v>
      </c>
      <c r="B66" s="16" t="s">
        <v>227</v>
      </c>
      <c r="C66" s="16" t="s">
        <v>245</v>
      </c>
      <c r="D66" s="16" t="s">
        <v>126</v>
      </c>
      <c r="E66" s="16" t="n">
        <v>1</v>
      </c>
      <c r="F66" s="16" t="n">
        <v>416</v>
      </c>
      <c r="G66" s="16" t="n">
        <v>0.1</v>
      </c>
      <c r="H66" s="16" t="s">
        <v>67</v>
      </c>
      <c r="I66" s="16" t="s">
        <v>47</v>
      </c>
      <c r="J66" s="16" t="n">
        <v>4</v>
      </c>
      <c r="K66" s="16" t="n">
        <v>3</v>
      </c>
      <c r="L66" s="16" t="s">
        <v>41</v>
      </c>
      <c r="M66" s="18" t="n">
        <f aca="false">IF(ISNUMBER(B66),B66,IF(MID(B66,3,1)="-",DATE(VALUE(RIGHT(B66,4)),VALUE(MID(B66,4,2)),VALUE(LEFT(B66,2))),DATE(VALUE(LEFT(B66,4)),VALUE(MID(B66,6,2)),VALUE(RIGHT(B66,2)))))</f>
        <v>45663</v>
      </c>
      <c r="N66" s="16" t="n">
        <f aca="false">MONTH(M66)</f>
        <v>1</v>
      </c>
      <c r="O66" s="16" t="str">
        <f aca="false">PROPER(TRIM(H66))</f>
        <v>Kolkata</v>
      </c>
      <c r="P66" s="16" t="str">
        <f aca="false">IFERROR(VLOOKUP(O66,city_map!$A$2:$B$6,2,FALSE()),O66)</f>
        <v>Kolkata</v>
      </c>
      <c r="Q66" s="16" t="n">
        <f aca="false">IF(ISNUMBER(F66),F66,VALUE(SUBSTITUTE(SUBSTITUTE(F66,"₹",""),",","")))</f>
        <v>416</v>
      </c>
      <c r="R66" s="16" t="n">
        <f aca="false">IF(E66=99,1,E66)</f>
        <v>1</v>
      </c>
      <c r="S66" s="16" t="n">
        <f aca="false">IF(G66="",0,G66)</f>
        <v>0.1</v>
      </c>
      <c r="T66" s="16" t="str">
        <f aca="false">IF(I66="","Unknown",IF(I66="upi","UPI",I66))</f>
        <v>Debit Card</v>
      </c>
      <c r="U66" s="16" t="str">
        <f aca="false">IF(L66="Yes","Y",IF(L66="No","N",L66))</f>
        <v>N</v>
      </c>
      <c r="V66" s="19" t="n">
        <f aca="false">ROUND(R66*Q66*(1-S66),2)</f>
        <v>374.4</v>
      </c>
      <c r="W66" s="16" t="str">
        <f aca="false">_xlfn.XLOOKUP(D66,products!$A$2:$A$61,products!$C$2:$C$61,"Not found")</f>
        <v>Home</v>
      </c>
    </row>
    <row r="67" customFormat="false" ht="15" hidden="false" customHeight="false" outlineLevel="0" collapsed="false">
      <c r="A67" s="16" t="s">
        <v>246</v>
      </c>
      <c r="B67" s="16" t="s">
        <v>227</v>
      </c>
      <c r="C67" s="16" t="s">
        <v>247</v>
      </c>
      <c r="D67" s="16" t="s">
        <v>222</v>
      </c>
      <c r="E67" s="16" t="n">
        <v>1</v>
      </c>
      <c r="F67" s="16" t="n">
        <v>1880</v>
      </c>
      <c r="G67" s="16" t="n">
        <v>0</v>
      </c>
      <c r="H67" s="16" t="s">
        <v>70</v>
      </c>
      <c r="I67" s="16" t="s">
        <v>40</v>
      </c>
      <c r="J67" s="16" t="n">
        <v>5</v>
      </c>
      <c r="K67" s="16" t="n">
        <v>3</v>
      </c>
      <c r="L67" s="16" t="s">
        <v>57</v>
      </c>
      <c r="M67" s="18" t="n">
        <f aca="false">IF(ISNUMBER(B67),B67,IF(MID(B67,3,1)="-",DATE(VALUE(RIGHT(B67,4)),VALUE(MID(B67,4,2)),VALUE(LEFT(B67,2))),DATE(VALUE(LEFT(B67,4)),VALUE(MID(B67,6,2)),VALUE(RIGHT(B67,2)))))</f>
        <v>45663</v>
      </c>
      <c r="N67" s="16" t="n">
        <f aca="false">MONTH(M67)</f>
        <v>1</v>
      </c>
      <c r="O67" s="16" t="str">
        <f aca="false">PROPER(TRIM(H67))</f>
        <v>Pune</v>
      </c>
      <c r="P67" s="16" t="str">
        <f aca="false">IFERROR(VLOOKUP(O67,city_map!$A$2:$B$6,2,FALSE()),O67)</f>
        <v>Pune</v>
      </c>
      <c r="Q67" s="16" t="n">
        <f aca="false">IF(ISNUMBER(F67),F67,VALUE(SUBSTITUTE(SUBSTITUTE(F67,"₹",""),",","")))</f>
        <v>1880</v>
      </c>
      <c r="R67" s="16" t="n">
        <f aca="false">IF(E67=99,1,E67)</f>
        <v>1</v>
      </c>
      <c r="S67" s="16" t="n">
        <f aca="false">IF(G67="",0,G67)</f>
        <v>0</v>
      </c>
      <c r="T67" s="16" t="str">
        <f aca="false">IF(I67="","Unknown",IF(I67="upi","UPI",I67))</f>
        <v>COD</v>
      </c>
      <c r="U67" s="16" t="str">
        <f aca="false">IF(L67="Yes","Y",IF(L67="No","N",L67))</f>
        <v>Y</v>
      </c>
      <c r="V67" s="19" t="n">
        <f aca="false">ROUND(R67*Q67*(1-S67),2)</f>
        <v>1880</v>
      </c>
      <c r="W67" s="16" t="str">
        <f aca="false">_xlfn.XLOOKUP(D67,products!$A$2:$A$61,products!$C$2:$C$61,"Not found")</f>
        <v>Fashion</v>
      </c>
    </row>
    <row r="68" customFormat="false" ht="15" hidden="false" customHeight="false" outlineLevel="0" collapsed="false">
      <c r="A68" s="16" t="s">
        <v>248</v>
      </c>
      <c r="B68" s="16" t="s">
        <v>227</v>
      </c>
      <c r="C68" s="16" t="s">
        <v>249</v>
      </c>
      <c r="D68" s="16" t="s">
        <v>250</v>
      </c>
      <c r="E68" s="16" t="n">
        <v>1</v>
      </c>
      <c r="F68" s="16" t="n">
        <v>676</v>
      </c>
      <c r="G68" s="16" t="n">
        <v>0</v>
      </c>
      <c r="H68" s="16" t="s">
        <v>46</v>
      </c>
      <c r="I68" s="16" t="s">
        <v>47</v>
      </c>
      <c r="J68" s="16" t="n">
        <v>5</v>
      </c>
      <c r="K68" s="16" t="n">
        <v>5</v>
      </c>
      <c r="L68" s="16" t="s">
        <v>41</v>
      </c>
      <c r="M68" s="18" t="n">
        <f aca="false">IF(ISNUMBER(B68),B68,IF(MID(B68,3,1)="-",DATE(VALUE(RIGHT(B68,4)),VALUE(MID(B68,4,2)),VALUE(LEFT(B68,2))),DATE(VALUE(LEFT(B68,4)),VALUE(MID(B68,6,2)),VALUE(RIGHT(B68,2)))))</f>
        <v>45663</v>
      </c>
      <c r="N68" s="16" t="n">
        <f aca="false">MONTH(M68)</f>
        <v>1</v>
      </c>
      <c r="O68" s="16" t="str">
        <f aca="false">PROPER(TRIM(H68))</f>
        <v>Chennai</v>
      </c>
      <c r="P68" s="16" t="str">
        <f aca="false">IFERROR(VLOOKUP(O68,city_map!$A$2:$B$6,2,FALSE()),O68)</f>
        <v>Chennai</v>
      </c>
      <c r="Q68" s="16" t="n">
        <f aca="false">IF(ISNUMBER(F68),F68,VALUE(SUBSTITUTE(SUBSTITUTE(F68,"₹",""),",","")))</f>
        <v>676</v>
      </c>
      <c r="R68" s="16" t="n">
        <f aca="false">IF(E68=99,1,E68)</f>
        <v>1</v>
      </c>
      <c r="S68" s="16" t="n">
        <f aca="false">IF(G68="",0,G68)</f>
        <v>0</v>
      </c>
      <c r="T68" s="16" t="str">
        <f aca="false">IF(I68="","Unknown",IF(I68="upi","UPI",I68))</f>
        <v>Debit Card</v>
      </c>
      <c r="U68" s="16" t="str">
        <f aca="false">IF(L68="Yes","Y",IF(L68="No","N",L68))</f>
        <v>N</v>
      </c>
      <c r="V68" s="19" t="n">
        <f aca="false">ROUND(R68*Q68*(1-S68),2)</f>
        <v>676</v>
      </c>
      <c r="W68" s="16" t="str">
        <f aca="false">_xlfn.XLOOKUP(D68,products!$A$2:$A$61,products!$C$2:$C$61,"Not found")</f>
        <v>Home</v>
      </c>
    </row>
    <row r="69" customFormat="false" ht="15" hidden="false" customHeight="false" outlineLevel="0" collapsed="false">
      <c r="A69" s="16" t="s">
        <v>251</v>
      </c>
      <c r="B69" s="16" t="s">
        <v>252</v>
      </c>
      <c r="C69" s="16" t="s">
        <v>253</v>
      </c>
      <c r="D69" s="16" t="s">
        <v>254</v>
      </c>
      <c r="E69" s="16" t="n">
        <v>1</v>
      </c>
      <c r="F69" s="16" t="s">
        <v>255</v>
      </c>
      <c r="G69" s="16"/>
      <c r="H69" s="16" t="s">
        <v>89</v>
      </c>
      <c r="I69" s="16" t="s">
        <v>71</v>
      </c>
      <c r="J69" s="16" t="n">
        <v>2</v>
      </c>
      <c r="K69" s="16" t="n">
        <v>4</v>
      </c>
      <c r="L69" s="16" t="s">
        <v>41</v>
      </c>
      <c r="M69" s="18" t="n">
        <f aca="false">IF(ISNUMBER(B69),B69,IF(MID(B69,3,1)="-",DATE(VALUE(RIGHT(B69,4)),VALUE(MID(B69,4,2)),VALUE(LEFT(B69,2))),DATE(VALUE(LEFT(B69,4)),VALUE(MID(B69,6,2)),VALUE(RIGHT(B69,2)))))</f>
        <v>45663</v>
      </c>
      <c r="N69" s="16" t="n">
        <f aca="false">MONTH(M69)</f>
        <v>1</v>
      </c>
      <c r="O69" s="16" t="str">
        <f aca="false">PROPER(TRIM(H69))</f>
        <v>Ahmedabad</v>
      </c>
      <c r="P69" s="16" t="str">
        <f aca="false">IFERROR(VLOOKUP(O69,city_map!$A$2:$B$6,2,FALSE()),O69)</f>
        <v>Ahmedabad</v>
      </c>
      <c r="Q69" s="16" t="n">
        <f aca="false">IF(ISNUMBER(F69),F69,VALUE(SUBSTITUTE(SUBSTITUTE(F69,"₹",""),",","")))</f>
        <v>981</v>
      </c>
      <c r="R69" s="16" t="n">
        <f aca="false">IF(E69=99,1,E69)</f>
        <v>1</v>
      </c>
      <c r="S69" s="16" t="n">
        <f aca="false">IF(G69="",0,G69)</f>
        <v>0</v>
      </c>
      <c r="T69" s="16" t="str">
        <f aca="false">IF(I69="","Unknown",IF(I69="upi","UPI",I69))</f>
        <v>Credit Card</v>
      </c>
      <c r="U69" s="16" t="str">
        <f aca="false">IF(L69="Yes","Y",IF(L69="No","N",L69))</f>
        <v>N</v>
      </c>
      <c r="V69" s="19" t="n">
        <f aca="false">ROUND(R69*Q69*(1-S69),2)</f>
        <v>981</v>
      </c>
      <c r="W69" s="16" t="str">
        <f aca="false">_xlfn.XLOOKUP(D69,products!$A$2:$A$61,products!$C$2:$C$61,"Not found")</f>
        <v>Fashion</v>
      </c>
    </row>
    <row r="70" customFormat="false" ht="15" hidden="false" customHeight="false" outlineLevel="0" collapsed="false">
      <c r="A70" s="16" t="s">
        <v>256</v>
      </c>
      <c r="B70" s="16" t="s">
        <v>257</v>
      </c>
      <c r="C70" s="16" t="s">
        <v>258</v>
      </c>
      <c r="D70" s="16" t="s">
        <v>259</v>
      </c>
      <c r="E70" s="16" t="n">
        <v>2</v>
      </c>
      <c r="F70" s="16" t="n">
        <v>512</v>
      </c>
      <c r="G70" s="16" t="n">
        <v>0.05</v>
      </c>
      <c r="H70" s="16" t="s">
        <v>46</v>
      </c>
      <c r="I70" s="16" t="s">
        <v>100</v>
      </c>
      <c r="J70" s="16" t="n">
        <v>4</v>
      </c>
      <c r="K70" s="16" t="n">
        <v>5</v>
      </c>
      <c r="L70" s="16" t="s">
        <v>41</v>
      </c>
      <c r="M70" s="18" t="n">
        <f aca="false">IF(ISNUMBER(B70),B70,IF(MID(B70,3,1)="-",DATE(VALUE(RIGHT(B70,4)),VALUE(MID(B70,4,2)),VALUE(LEFT(B70,2))),DATE(VALUE(LEFT(B70,4)),VALUE(MID(B70,6,2)),VALUE(RIGHT(B70,2)))))</f>
        <v>45664</v>
      </c>
      <c r="N70" s="16" t="n">
        <f aca="false">MONTH(M70)</f>
        <v>1</v>
      </c>
      <c r="O70" s="16" t="str">
        <f aca="false">PROPER(TRIM(H70))</f>
        <v>Chennai</v>
      </c>
      <c r="P70" s="16" t="str">
        <f aca="false">IFERROR(VLOOKUP(O70,city_map!$A$2:$B$6,2,FALSE()),O70)</f>
        <v>Chennai</v>
      </c>
      <c r="Q70" s="16" t="n">
        <f aca="false">IF(ISNUMBER(F70),F70,VALUE(SUBSTITUTE(SUBSTITUTE(F70,"₹",""),",","")))</f>
        <v>512</v>
      </c>
      <c r="R70" s="16" t="n">
        <f aca="false">IF(E70=99,1,E70)</f>
        <v>2</v>
      </c>
      <c r="S70" s="16" t="n">
        <f aca="false">IF(G70="",0,G70)</f>
        <v>0.05</v>
      </c>
      <c r="T70" s="16" t="str">
        <f aca="false">IF(I70="","Unknown",IF(I70="upi","UPI",I70))</f>
        <v>Net Banking</v>
      </c>
      <c r="U70" s="16" t="str">
        <f aca="false">IF(L70="Yes","Y",IF(L70="No","N",L70))</f>
        <v>N</v>
      </c>
      <c r="V70" s="19" t="n">
        <f aca="false">ROUND(R70*Q70*(1-S70),2)</f>
        <v>972.8</v>
      </c>
      <c r="W70" s="16" t="str">
        <f aca="false">_xlfn.XLOOKUP(D70,products!$A$2:$A$61,products!$C$2:$C$61,"Not found")</f>
        <v>Books</v>
      </c>
    </row>
    <row r="71" customFormat="false" ht="15" hidden="false" customHeight="false" outlineLevel="0" collapsed="false">
      <c r="A71" s="16" t="s">
        <v>260</v>
      </c>
      <c r="B71" s="16" t="s">
        <v>257</v>
      </c>
      <c r="C71" s="16" t="s">
        <v>261</v>
      </c>
      <c r="D71" s="16" t="s">
        <v>262</v>
      </c>
      <c r="E71" s="16" t="n">
        <v>2</v>
      </c>
      <c r="F71" s="16" t="n">
        <v>798</v>
      </c>
      <c r="G71" s="16" t="n">
        <v>0</v>
      </c>
      <c r="H71" s="16" t="s">
        <v>46</v>
      </c>
      <c r="I71" s="16" t="s">
        <v>60</v>
      </c>
      <c r="J71" s="16" t="n">
        <v>4</v>
      </c>
      <c r="K71" s="16" t="n">
        <v>5</v>
      </c>
      <c r="L71" s="16" t="s">
        <v>41</v>
      </c>
      <c r="M71" s="18" t="n">
        <f aca="false">IF(ISNUMBER(B71),B71,IF(MID(B71,3,1)="-",DATE(VALUE(RIGHT(B71,4)),VALUE(MID(B71,4,2)),VALUE(LEFT(B71,2))),DATE(VALUE(LEFT(B71,4)),VALUE(MID(B71,6,2)),VALUE(RIGHT(B71,2)))))</f>
        <v>45664</v>
      </c>
      <c r="N71" s="16" t="n">
        <f aca="false">MONTH(M71)</f>
        <v>1</v>
      </c>
      <c r="O71" s="16" t="str">
        <f aca="false">PROPER(TRIM(H71))</f>
        <v>Chennai</v>
      </c>
      <c r="P71" s="16" t="str">
        <f aca="false">IFERROR(VLOOKUP(O71,city_map!$A$2:$B$6,2,FALSE()),O71)</f>
        <v>Chennai</v>
      </c>
      <c r="Q71" s="16" t="n">
        <f aca="false">IF(ISNUMBER(F71),F71,VALUE(SUBSTITUTE(SUBSTITUTE(F71,"₹",""),",","")))</f>
        <v>798</v>
      </c>
      <c r="R71" s="16" t="n">
        <f aca="false">IF(E71=99,1,E71)</f>
        <v>2</v>
      </c>
      <c r="S71" s="16" t="n">
        <f aca="false">IF(G71="",0,G71)</f>
        <v>0</v>
      </c>
      <c r="T71" s="16" t="str">
        <f aca="false">IF(I71="","Unknown",IF(I71="upi","UPI",I71))</f>
        <v>UPI</v>
      </c>
      <c r="U71" s="16" t="str">
        <f aca="false">IF(L71="Yes","Y",IF(L71="No","N",L71))</f>
        <v>N</v>
      </c>
      <c r="V71" s="19" t="n">
        <f aca="false">ROUND(R71*Q71*(1-S71),2)</f>
        <v>1596</v>
      </c>
      <c r="W71" s="16" t="str">
        <f aca="false">_xlfn.XLOOKUP(D71,products!$A$2:$A$61,products!$C$2:$C$61,"Not found")</f>
        <v>Home</v>
      </c>
    </row>
    <row r="72" customFormat="false" ht="15" hidden="false" customHeight="false" outlineLevel="0" collapsed="false">
      <c r="A72" s="16" t="s">
        <v>263</v>
      </c>
      <c r="B72" s="16" t="s">
        <v>257</v>
      </c>
      <c r="C72" s="16" t="s">
        <v>264</v>
      </c>
      <c r="D72" s="16" t="s">
        <v>222</v>
      </c>
      <c r="E72" s="16" t="n">
        <v>2</v>
      </c>
      <c r="F72" s="16" t="n">
        <v>1880</v>
      </c>
      <c r="G72" s="16" t="n">
        <v>0.3</v>
      </c>
      <c r="H72" s="16" t="s">
        <v>89</v>
      </c>
      <c r="I72" s="16"/>
      <c r="J72" s="16" t="n">
        <v>4</v>
      </c>
      <c r="K72" s="16"/>
      <c r="L72" s="16" t="s">
        <v>41</v>
      </c>
      <c r="M72" s="18" t="n">
        <f aca="false">IF(ISNUMBER(B72),B72,IF(MID(B72,3,1)="-",DATE(VALUE(RIGHT(B72,4)),VALUE(MID(B72,4,2)),VALUE(LEFT(B72,2))),DATE(VALUE(LEFT(B72,4)),VALUE(MID(B72,6,2)),VALUE(RIGHT(B72,2)))))</f>
        <v>45664</v>
      </c>
      <c r="N72" s="16" t="n">
        <f aca="false">MONTH(M72)</f>
        <v>1</v>
      </c>
      <c r="O72" s="16" t="str">
        <f aca="false">PROPER(TRIM(H72))</f>
        <v>Ahmedabad</v>
      </c>
      <c r="P72" s="16" t="str">
        <f aca="false">IFERROR(VLOOKUP(O72,city_map!$A$2:$B$6,2,FALSE()),O72)</f>
        <v>Ahmedabad</v>
      </c>
      <c r="Q72" s="16" t="n">
        <f aca="false">IF(ISNUMBER(F72),F72,VALUE(SUBSTITUTE(SUBSTITUTE(F72,"₹",""),",","")))</f>
        <v>1880</v>
      </c>
      <c r="R72" s="16" t="n">
        <f aca="false">IF(E72=99,1,E72)</f>
        <v>2</v>
      </c>
      <c r="S72" s="16" t="n">
        <f aca="false">IF(G72="",0,G72)</f>
        <v>0.3</v>
      </c>
      <c r="T72" s="16" t="str">
        <f aca="false">IF(I72="","Unknown",IF(I72="upi","UPI",I72))</f>
        <v>Unknown</v>
      </c>
      <c r="U72" s="16" t="str">
        <f aca="false">IF(L72="Yes","Y",IF(L72="No","N",L72))</f>
        <v>N</v>
      </c>
      <c r="V72" s="19" t="n">
        <f aca="false">ROUND(R72*Q72*(1-S72),2)</f>
        <v>2632</v>
      </c>
      <c r="W72" s="16" t="str">
        <f aca="false">_xlfn.XLOOKUP(D72,products!$A$2:$A$61,products!$C$2:$C$61,"Not found")</f>
        <v>Fashion</v>
      </c>
    </row>
    <row r="73" customFormat="false" ht="15" hidden="false" customHeight="false" outlineLevel="0" collapsed="false">
      <c r="A73" s="16" t="s">
        <v>265</v>
      </c>
      <c r="B73" s="16" t="s">
        <v>257</v>
      </c>
      <c r="C73" s="16" t="s">
        <v>266</v>
      </c>
      <c r="D73" s="16" t="s">
        <v>165</v>
      </c>
      <c r="E73" s="16" t="n">
        <v>1</v>
      </c>
      <c r="F73" s="16" t="n">
        <v>891</v>
      </c>
      <c r="G73" s="16"/>
      <c r="H73" s="16" t="s">
        <v>130</v>
      </c>
      <c r="I73" s="16" t="s">
        <v>60</v>
      </c>
      <c r="J73" s="16" t="n">
        <v>4</v>
      </c>
      <c r="K73" s="16" t="n">
        <v>5</v>
      </c>
      <c r="L73" s="16" t="s">
        <v>41</v>
      </c>
      <c r="M73" s="18" t="n">
        <f aca="false">IF(ISNUMBER(B73),B73,IF(MID(B73,3,1)="-",DATE(VALUE(RIGHT(B73,4)),VALUE(MID(B73,4,2)),VALUE(LEFT(B73,2))),DATE(VALUE(LEFT(B73,4)),VALUE(MID(B73,6,2)),VALUE(RIGHT(B73,2)))))</f>
        <v>45664</v>
      </c>
      <c r="N73" s="16" t="n">
        <f aca="false">MONTH(M73)</f>
        <v>1</v>
      </c>
      <c r="O73" s="16" t="str">
        <f aca="false">PROPER(TRIM(H73))</f>
        <v>Bengaluru</v>
      </c>
      <c r="P73" s="16" t="str">
        <f aca="false">IFERROR(VLOOKUP(O73,city_map!$A$2:$B$6,2,FALSE()),O73)</f>
        <v>Bengaluru</v>
      </c>
      <c r="Q73" s="16" t="n">
        <f aca="false">IF(ISNUMBER(F73),F73,VALUE(SUBSTITUTE(SUBSTITUTE(F73,"₹",""),",","")))</f>
        <v>891</v>
      </c>
      <c r="R73" s="16" t="n">
        <f aca="false">IF(E73=99,1,E73)</f>
        <v>1</v>
      </c>
      <c r="S73" s="16" t="n">
        <f aca="false">IF(G73="",0,G73)</f>
        <v>0</v>
      </c>
      <c r="T73" s="16" t="str">
        <f aca="false">IF(I73="","Unknown",IF(I73="upi","UPI",I73))</f>
        <v>UPI</v>
      </c>
      <c r="U73" s="16" t="str">
        <f aca="false">IF(L73="Yes","Y",IF(L73="No","N",L73))</f>
        <v>N</v>
      </c>
      <c r="V73" s="19" t="n">
        <f aca="false">ROUND(R73*Q73*(1-S73),2)</f>
        <v>891</v>
      </c>
      <c r="W73" s="16" t="str">
        <f aca="false">_xlfn.XLOOKUP(D73,products!$A$2:$A$61,products!$C$2:$C$61,"Not found")</f>
        <v>Electronics</v>
      </c>
    </row>
    <row r="74" customFormat="false" ht="15" hidden="false" customHeight="false" outlineLevel="0" collapsed="false">
      <c r="A74" s="16" t="s">
        <v>267</v>
      </c>
      <c r="B74" s="16" t="s">
        <v>257</v>
      </c>
      <c r="C74" s="16" t="s">
        <v>268</v>
      </c>
      <c r="D74" s="16" t="s">
        <v>184</v>
      </c>
      <c r="E74" s="16" t="n">
        <v>2</v>
      </c>
      <c r="F74" s="16" t="n">
        <v>1329</v>
      </c>
      <c r="G74" s="16" t="n">
        <v>0</v>
      </c>
      <c r="H74" s="16" t="s">
        <v>112</v>
      </c>
      <c r="I74" s="16" t="s">
        <v>60</v>
      </c>
      <c r="J74" s="16" t="n">
        <v>3</v>
      </c>
      <c r="K74" s="16" t="n">
        <v>4</v>
      </c>
      <c r="L74" s="16" t="s">
        <v>41</v>
      </c>
      <c r="M74" s="18" t="n">
        <f aca="false">IF(ISNUMBER(B74),B74,IF(MID(B74,3,1)="-",DATE(VALUE(RIGHT(B74,4)),VALUE(MID(B74,4,2)),VALUE(LEFT(B74,2))),DATE(VALUE(LEFT(B74,4)),VALUE(MID(B74,6,2)),VALUE(RIGHT(B74,2)))))</f>
        <v>45664</v>
      </c>
      <c r="N74" s="16" t="n">
        <f aca="false">MONTH(M74)</f>
        <v>1</v>
      </c>
      <c r="O74" s="16" t="str">
        <f aca="false">PROPER(TRIM(H74))</f>
        <v>Mumbai</v>
      </c>
      <c r="P74" s="16" t="str">
        <f aca="false">IFERROR(VLOOKUP(O74,city_map!$A$2:$B$6,2,FALSE()),O74)</f>
        <v>Mumbai</v>
      </c>
      <c r="Q74" s="16" t="n">
        <f aca="false">IF(ISNUMBER(F74),F74,VALUE(SUBSTITUTE(SUBSTITUTE(F74,"₹",""),",","")))</f>
        <v>1329</v>
      </c>
      <c r="R74" s="16" t="n">
        <f aca="false">IF(E74=99,1,E74)</f>
        <v>2</v>
      </c>
      <c r="S74" s="16" t="n">
        <f aca="false">IF(G74="",0,G74)</f>
        <v>0</v>
      </c>
      <c r="T74" s="16" t="str">
        <f aca="false">IF(I74="","Unknown",IF(I74="upi","UPI",I74))</f>
        <v>UPI</v>
      </c>
      <c r="U74" s="16" t="str">
        <f aca="false">IF(L74="Yes","Y",IF(L74="No","N",L74))</f>
        <v>N</v>
      </c>
      <c r="V74" s="19" t="n">
        <f aca="false">ROUND(R74*Q74*(1-S74),2)</f>
        <v>2658</v>
      </c>
      <c r="W74" s="16" t="str">
        <f aca="false">_xlfn.XLOOKUP(D74,products!$A$2:$A$61,products!$C$2:$C$61,"Not found")</f>
        <v>Home</v>
      </c>
    </row>
    <row r="75" customFormat="false" ht="15" hidden="false" customHeight="false" outlineLevel="0" collapsed="false">
      <c r="A75" s="16" t="s">
        <v>269</v>
      </c>
      <c r="B75" s="16" t="s">
        <v>257</v>
      </c>
      <c r="C75" s="16" t="s">
        <v>270</v>
      </c>
      <c r="D75" s="16" t="s">
        <v>63</v>
      </c>
      <c r="E75" s="16" t="n">
        <v>1</v>
      </c>
      <c r="F75" s="16" t="n">
        <v>1481</v>
      </c>
      <c r="G75" s="16" t="n">
        <v>0</v>
      </c>
      <c r="H75" s="16" t="s">
        <v>46</v>
      </c>
      <c r="I75" s="16" t="s">
        <v>123</v>
      </c>
      <c r="J75" s="16" t="n">
        <v>4</v>
      </c>
      <c r="K75" s="16" t="n">
        <v>4</v>
      </c>
      <c r="L75" s="16" t="s">
        <v>41</v>
      </c>
      <c r="M75" s="18" t="n">
        <f aca="false">IF(ISNUMBER(B75),B75,IF(MID(B75,3,1)="-",DATE(VALUE(RIGHT(B75,4)),VALUE(MID(B75,4,2)),VALUE(LEFT(B75,2))),DATE(VALUE(LEFT(B75,4)),VALUE(MID(B75,6,2)),VALUE(RIGHT(B75,2)))))</f>
        <v>45664</v>
      </c>
      <c r="N75" s="16" t="n">
        <f aca="false">MONTH(M75)</f>
        <v>1</v>
      </c>
      <c r="O75" s="16" t="str">
        <f aca="false">PROPER(TRIM(H75))</f>
        <v>Chennai</v>
      </c>
      <c r="P75" s="16" t="str">
        <f aca="false">IFERROR(VLOOKUP(O75,city_map!$A$2:$B$6,2,FALSE()),O75)</f>
        <v>Chennai</v>
      </c>
      <c r="Q75" s="16" t="n">
        <f aca="false">IF(ISNUMBER(F75),F75,VALUE(SUBSTITUTE(SUBSTITUTE(F75,"₹",""),",","")))</f>
        <v>1481</v>
      </c>
      <c r="R75" s="16" t="n">
        <f aca="false">IF(E75=99,1,E75)</f>
        <v>1</v>
      </c>
      <c r="S75" s="16" t="n">
        <f aca="false">IF(G75="",0,G75)</f>
        <v>0</v>
      </c>
      <c r="T75" s="16" t="str">
        <f aca="false">IF(I75="","Unknown",IF(I75="upi","UPI",I75))</f>
        <v>UPI</v>
      </c>
      <c r="U75" s="16" t="str">
        <f aca="false">IF(L75="Yes","Y",IF(L75="No","N",L75))</f>
        <v>N</v>
      </c>
      <c r="V75" s="19" t="n">
        <f aca="false">ROUND(R75*Q75*(1-S75),2)</f>
        <v>1481</v>
      </c>
      <c r="W75" s="16" t="str">
        <f aca="false">_xlfn.XLOOKUP(D75,products!$A$2:$A$61,products!$C$2:$C$61,"Not found")</f>
        <v>Fashion</v>
      </c>
    </row>
    <row r="76" customFormat="false" ht="15" hidden="false" customHeight="false" outlineLevel="0" collapsed="false">
      <c r="A76" s="16" t="s">
        <v>271</v>
      </c>
      <c r="B76" s="16" t="s">
        <v>257</v>
      </c>
      <c r="C76" s="16" t="s">
        <v>272</v>
      </c>
      <c r="D76" s="16" t="s">
        <v>211</v>
      </c>
      <c r="E76" s="16" t="n">
        <v>2</v>
      </c>
      <c r="F76" s="16" t="n">
        <v>1321</v>
      </c>
      <c r="G76" s="16" t="n">
        <v>0</v>
      </c>
      <c r="H76" s="16" t="s">
        <v>130</v>
      </c>
      <c r="I76" s="16" t="s">
        <v>47</v>
      </c>
      <c r="J76" s="16" t="n">
        <v>4</v>
      </c>
      <c r="K76" s="16" t="n">
        <v>4</v>
      </c>
      <c r="L76" s="16" t="s">
        <v>41</v>
      </c>
      <c r="M76" s="18" t="n">
        <f aca="false">IF(ISNUMBER(B76),B76,IF(MID(B76,3,1)="-",DATE(VALUE(RIGHT(B76,4)),VALUE(MID(B76,4,2)),VALUE(LEFT(B76,2))),DATE(VALUE(LEFT(B76,4)),VALUE(MID(B76,6,2)),VALUE(RIGHT(B76,2)))))</f>
        <v>45664</v>
      </c>
      <c r="N76" s="16" t="n">
        <f aca="false">MONTH(M76)</f>
        <v>1</v>
      </c>
      <c r="O76" s="16" t="str">
        <f aca="false">PROPER(TRIM(H76))</f>
        <v>Bengaluru</v>
      </c>
      <c r="P76" s="16" t="str">
        <f aca="false">IFERROR(VLOOKUP(O76,city_map!$A$2:$B$6,2,FALSE()),O76)</f>
        <v>Bengaluru</v>
      </c>
      <c r="Q76" s="16" t="n">
        <f aca="false">IF(ISNUMBER(F76),F76,VALUE(SUBSTITUTE(SUBSTITUTE(F76,"₹",""),",","")))</f>
        <v>1321</v>
      </c>
      <c r="R76" s="16" t="n">
        <f aca="false">IF(E76=99,1,E76)</f>
        <v>2</v>
      </c>
      <c r="S76" s="16" t="n">
        <f aca="false">IF(G76="",0,G76)</f>
        <v>0</v>
      </c>
      <c r="T76" s="16" t="str">
        <f aca="false">IF(I76="","Unknown",IF(I76="upi","UPI",I76))</f>
        <v>Debit Card</v>
      </c>
      <c r="U76" s="16" t="str">
        <f aca="false">IF(L76="Yes","Y",IF(L76="No","N",L76))</f>
        <v>N</v>
      </c>
      <c r="V76" s="19" t="n">
        <f aca="false">ROUND(R76*Q76*(1-S76),2)</f>
        <v>2642</v>
      </c>
      <c r="W76" s="16" t="str">
        <f aca="false">_xlfn.XLOOKUP(D76,products!$A$2:$A$61,products!$C$2:$C$61,"Not found")</f>
        <v>Fashion</v>
      </c>
    </row>
    <row r="77" customFormat="false" ht="15" hidden="false" customHeight="false" outlineLevel="0" collapsed="false">
      <c r="A77" s="16" t="s">
        <v>273</v>
      </c>
      <c r="B77" s="16" t="s">
        <v>257</v>
      </c>
      <c r="C77" s="16" t="s">
        <v>274</v>
      </c>
      <c r="D77" s="16" t="s">
        <v>111</v>
      </c>
      <c r="E77" s="16" t="n">
        <v>1</v>
      </c>
      <c r="F77" s="16" t="n">
        <v>988</v>
      </c>
      <c r="G77" s="16" t="n">
        <v>0.15</v>
      </c>
      <c r="H77" s="16" t="s">
        <v>70</v>
      </c>
      <c r="I77" s="16" t="s">
        <v>40</v>
      </c>
      <c r="J77" s="16" t="n">
        <v>7</v>
      </c>
      <c r="K77" s="16" t="n">
        <v>4</v>
      </c>
      <c r="L77" s="16" t="s">
        <v>41</v>
      </c>
      <c r="M77" s="18" t="n">
        <f aca="false">IF(ISNUMBER(B77),B77,IF(MID(B77,3,1)="-",DATE(VALUE(RIGHT(B77,4)),VALUE(MID(B77,4,2)),VALUE(LEFT(B77,2))),DATE(VALUE(LEFT(B77,4)),VALUE(MID(B77,6,2)),VALUE(RIGHT(B77,2)))))</f>
        <v>45664</v>
      </c>
      <c r="N77" s="16" t="n">
        <f aca="false">MONTH(M77)</f>
        <v>1</v>
      </c>
      <c r="O77" s="16" t="str">
        <f aca="false">PROPER(TRIM(H77))</f>
        <v>Pune</v>
      </c>
      <c r="P77" s="16" t="str">
        <f aca="false">IFERROR(VLOOKUP(O77,city_map!$A$2:$B$6,2,FALSE()),O77)</f>
        <v>Pune</v>
      </c>
      <c r="Q77" s="16" t="n">
        <f aca="false">IF(ISNUMBER(F77),F77,VALUE(SUBSTITUTE(SUBSTITUTE(F77,"₹",""),",","")))</f>
        <v>988</v>
      </c>
      <c r="R77" s="16" t="n">
        <f aca="false">IF(E77=99,1,E77)</f>
        <v>1</v>
      </c>
      <c r="S77" s="16" t="n">
        <f aca="false">IF(G77="",0,G77)</f>
        <v>0.15</v>
      </c>
      <c r="T77" s="16" t="str">
        <f aca="false">IF(I77="","Unknown",IF(I77="upi","UPI",I77))</f>
        <v>COD</v>
      </c>
      <c r="U77" s="16" t="str">
        <f aca="false">IF(L77="Yes","Y",IF(L77="No","N",L77))</f>
        <v>N</v>
      </c>
      <c r="V77" s="19" t="n">
        <f aca="false">ROUND(R77*Q77*(1-S77),2)</f>
        <v>839.8</v>
      </c>
      <c r="W77" s="16" t="str">
        <f aca="false">_xlfn.XLOOKUP(D77,products!$A$2:$A$61,products!$C$2:$C$61,"Not found")</f>
        <v>Books</v>
      </c>
    </row>
    <row r="78" customFormat="false" ht="15" hidden="false" customHeight="false" outlineLevel="0" collapsed="false">
      <c r="A78" s="16" t="s">
        <v>275</v>
      </c>
      <c r="B78" s="16" t="s">
        <v>257</v>
      </c>
      <c r="C78" s="16" t="s">
        <v>276</v>
      </c>
      <c r="D78" s="16" t="s">
        <v>184</v>
      </c>
      <c r="E78" s="16" t="n">
        <v>3</v>
      </c>
      <c r="F78" s="16" t="n">
        <v>1253</v>
      </c>
      <c r="G78" s="16" t="n">
        <v>0.1</v>
      </c>
      <c r="H78" s="16" t="s">
        <v>130</v>
      </c>
      <c r="I78" s="16" t="s">
        <v>60</v>
      </c>
      <c r="J78" s="16" t="n">
        <v>5</v>
      </c>
      <c r="K78" s="16" t="n">
        <v>3</v>
      </c>
      <c r="L78" s="16" t="s">
        <v>41</v>
      </c>
      <c r="M78" s="18" t="n">
        <f aca="false">IF(ISNUMBER(B78),B78,IF(MID(B78,3,1)="-",DATE(VALUE(RIGHT(B78,4)),VALUE(MID(B78,4,2)),VALUE(LEFT(B78,2))),DATE(VALUE(LEFT(B78,4)),VALUE(MID(B78,6,2)),VALUE(RIGHT(B78,2)))))</f>
        <v>45664</v>
      </c>
      <c r="N78" s="16" t="n">
        <f aca="false">MONTH(M78)</f>
        <v>1</v>
      </c>
      <c r="O78" s="16" t="str">
        <f aca="false">PROPER(TRIM(H78))</f>
        <v>Bengaluru</v>
      </c>
      <c r="P78" s="16" t="str">
        <f aca="false">IFERROR(VLOOKUP(O78,city_map!$A$2:$B$6,2,FALSE()),O78)</f>
        <v>Bengaluru</v>
      </c>
      <c r="Q78" s="16" t="n">
        <f aca="false">IF(ISNUMBER(F78),F78,VALUE(SUBSTITUTE(SUBSTITUTE(F78,"₹",""),",","")))</f>
        <v>1253</v>
      </c>
      <c r="R78" s="16" t="n">
        <f aca="false">IF(E78=99,1,E78)</f>
        <v>3</v>
      </c>
      <c r="S78" s="16" t="n">
        <f aca="false">IF(G78="",0,G78)</f>
        <v>0.1</v>
      </c>
      <c r="T78" s="16" t="str">
        <f aca="false">IF(I78="","Unknown",IF(I78="upi","UPI",I78))</f>
        <v>UPI</v>
      </c>
      <c r="U78" s="16" t="str">
        <f aca="false">IF(L78="Yes","Y",IF(L78="No","N",L78))</f>
        <v>N</v>
      </c>
      <c r="V78" s="19" t="n">
        <f aca="false">ROUND(R78*Q78*(1-S78),2)</f>
        <v>3383.1</v>
      </c>
      <c r="W78" s="16" t="str">
        <f aca="false">_xlfn.XLOOKUP(D78,products!$A$2:$A$61,products!$C$2:$C$61,"Not found")</f>
        <v>Home</v>
      </c>
    </row>
    <row r="79" customFormat="false" ht="15" hidden="false" customHeight="false" outlineLevel="0" collapsed="false">
      <c r="A79" s="16" t="s">
        <v>277</v>
      </c>
      <c r="B79" s="16" t="s">
        <v>257</v>
      </c>
      <c r="C79" s="16" t="s">
        <v>278</v>
      </c>
      <c r="D79" s="16" t="s">
        <v>170</v>
      </c>
      <c r="E79" s="16" t="n">
        <v>3</v>
      </c>
      <c r="F79" s="16" t="n">
        <v>3358</v>
      </c>
      <c r="G79" s="16" t="n">
        <v>0.2</v>
      </c>
      <c r="H79" s="16" t="s">
        <v>208</v>
      </c>
      <c r="I79" s="16" t="s">
        <v>60</v>
      </c>
      <c r="J79" s="16" t="n">
        <v>5</v>
      </c>
      <c r="K79" s="16" t="n">
        <v>4</v>
      </c>
      <c r="L79" s="16" t="s">
        <v>174</v>
      </c>
      <c r="M79" s="18" t="n">
        <f aca="false">IF(ISNUMBER(B79),B79,IF(MID(B79,3,1)="-",DATE(VALUE(RIGHT(B79,4)),VALUE(MID(B79,4,2)),VALUE(LEFT(B79,2))),DATE(VALUE(LEFT(B79,4)),VALUE(MID(B79,6,2)),VALUE(RIGHT(B79,2)))))</f>
        <v>45664</v>
      </c>
      <c r="N79" s="16" t="n">
        <f aca="false">MONTH(M79)</f>
        <v>1</v>
      </c>
      <c r="O79" s="16" t="str">
        <f aca="false">PROPER(TRIM(H79))</f>
        <v>Jaipur</v>
      </c>
      <c r="P79" s="16" t="str">
        <f aca="false">IFERROR(VLOOKUP(O79,city_map!$A$2:$B$6,2,FALSE()),O79)</f>
        <v>Jaipur</v>
      </c>
      <c r="Q79" s="16" t="n">
        <f aca="false">IF(ISNUMBER(F79),F79,VALUE(SUBSTITUTE(SUBSTITUTE(F79,"₹",""),",","")))</f>
        <v>3358</v>
      </c>
      <c r="R79" s="16" t="n">
        <f aca="false">IF(E79=99,1,E79)</f>
        <v>3</v>
      </c>
      <c r="S79" s="16" t="n">
        <f aca="false">IF(G79="",0,G79)</f>
        <v>0.2</v>
      </c>
      <c r="T79" s="16" t="str">
        <f aca="false">IF(I79="","Unknown",IF(I79="upi","UPI",I79))</f>
        <v>UPI</v>
      </c>
      <c r="U79" s="16" t="str">
        <f aca="false">IF(L79="Yes","Y",IF(L79="No","N",L79))</f>
        <v>N</v>
      </c>
      <c r="V79" s="19" t="n">
        <f aca="false">ROUND(R79*Q79*(1-S79),2)</f>
        <v>8059.2</v>
      </c>
      <c r="W79" s="16" t="str">
        <f aca="false">_xlfn.XLOOKUP(D79,products!$A$2:$A$61,products!$C$2:$C$61,"Not found")</f>
        <v>Home</v>
      </c>
    </row>
    <row r="80" customFormat="false" ht="15" hidden="false" customHeight="false" outlineLevel="0" collapsed="false">
      <c r="A80" s="16" t="s">
        <v>279</v>
      </c>
      <c r="B80" s="16" t="s">
        <v>257</v>
      </c>
      <c r="C80" s="16" t="s">
        <v>280</v>
      </c>
      <c r="D80" s="16" t="s">
        <v>88</v>
      </c>
      <c r="E80" s="16" t="n">
        <v>1</v>
      </c>
      <c r="F80" s="16" t="n">
        <v>2860</v>
      </c>
      <c r="G80" s="16" t="n">
        <v>0</v>
      </c>
      <c r="H80" s="16" t="s">
        <v>281</v>
      </c>
      <c r="I80" s="16" t="s">
        <v>71</v>
      </c>
      <c r="J80" s="16" t="n">
        <v>4</v>
      </c>
      <c r="K80" s="16" t="n">
        <v>3</v>
      </c>
      <c r="L80" s="16" t="s">
        <v>41</v>
      </c>
      <c r="M80" s="18" t="n">
        <f aca="false">IF(ISNUMBER(B80),B80,IF(MID(B80,3,1)="-",DATE(VALUE(RIGHT(B80,4)),VALUE(MID(B80,4,2)),VALUE(LEFT(B80,2))),DATE(VALUE(LEFT(B80,4)),VALUE(MID(B80,6,2)),VALUE(RIGHT(B80,2)))))</f>
        <v>45664</v>
      </c>
      <c r="N80" s="16" t="n">
        <f aca="false">MONTH(M80)</f>
        <v>1</v>
      </c>
      <c r="O80" s="16" t="str">
        <f aca="false">PROPER(TRIM(H80))</f>
        <v>Bengaluru</v>
      </c>
      <c r="P80" s="16" t="str">
        <f aca="false">IFERROR(VLOOKUP(O80,city_map!$A$2:$B$6,2,FALSE()),O80)</f>
        <v>Bengaluru</v>
      </c>
      <c r="Q80" s="16" t="n">
        <f aca="false">IF(ISNUMBER(F80),F80,VALUE(SUBSTITUTE(SUBSTITUTE(F80,"₹",""),",","")))</f>
        <v>2860</v>
      </c>
      <c r="R80" s="16" t="n">
        <f aca="false">IF(E80=99,1,E80)</f>
        <v>1</v>
      </c>
      <c r="S80" s="16" t="n">
        <f aca="false">IF(G80="",0,G80)</f>
        <v>0</v>
      </c>
      <c r="T80" s="16" t="str">
        <f aca="false">IF(I80="","Unknown",IF(I80="upi","UPI",I80))</f>
        <v>Credit Card</v>
      </c>
      <c r="U80" s="16" t="str">
        <f aca="false">IF(L80="Yes","Y",IF(L80="No","N",L80))</f>
        <v>N</v>
      </c>
      <c r="V80" s="19" t="n">
        <f aca="false">ROUND(R80*Q80*(1-S80),2)</f>
        <v>2860</v>
      </c>
      <c r="W80" s="16" t="str">
        <f aca="false">_xlfn.XLOOKUP(D80,products!$A$2:$A$61,products!$C$2:$C$61,"Not found")</f>
        <v>Fashion</v>
      </c>
    </row>
    <row r="81" customFormat="false" ht="15" hidden="false" customHeight="false" outlineLevel="0" collapsed="false">
      <c r="A81" s="16" t="s">
        <v>282</v>
      </c>
      <c r="B81" s="16" t="s">
        <v>283</v>
      </c>
      <c r="C81" s="16" t="s">
        <v>284</v>
      </c>
      <c r="D81" s="16" t="s">
        <v>105</v>
      </c>
      <c r="E81" s="16" t="n">
        <v>4</v>
      </c>
      <c r="F81" s="16" t="n">
        <v>413</v>
      </c>
      <c r="G81" s="16" t="n">
        <v>0.1</v>
      </c>
      <c r="H81" s="16" t="s">
        <v>81</v>
      </c>
      <c r="I81" s="16" t="s">
        <v>60</v>
      </c>
      <c r="J81" s="16" t="n">
        <v>4</v>
      </c>
      <c r="K81" s="16" t="n">
        <v>3</v>
      </c>
      <c r="L81" s="16" t="s">
        <v>41</v>
      </c>
      <c r="M81" s="18" t="n">
        <f aca="false">IF(ISNUMBER(B81),B81,IF(MID(B81,3,1)="-",DATE(VALUE(RIGHT(B81,4)),VALUE(MID(B81,4,2)),VALUE(LEFT(B81,2))),DATE(VALUE(LEFT(B81,4)),VALUE(MID(B81,6,2)),VALUE(RIGHT(B81,2)))))</f>
        <v>45665</v>
      </c>
      <c r="N81" s="16" t="n">
        <f aca="false">MONTH(M81)</f>
        <v>1</v>
      </c>
      <c r="O81" s="16" t="str">
        <f aca="false">PROPER(TRIM(H81))</f>
        <v>Hyderabad</v>
      </c>
      <c r="P81" s="16" t="str">
        <f aca="false">IFERROR(VLOOKUP(O81,city_map!$A$2:$B$6,2,FALSE()),O81)</f>
        <v>Hyderabad</v>
      </c>
      <c r="Q81" s="16" t="n">
        <f aca="false">IF(ISNUMBER(F81),F81,VALUE(SUBSTITUTE(SUBSTITUTE(F81,"₹",""),",","")))</f>
        <v>413</v>
      </c>
      <c r="R81" s="16" t="n">
        <f aca="false">IF(E81=99,1,E81)</f>
        <v>4</v>
      </c>
      <c r="S81" s="16" t="n">
        <f aca="false">IF(G81="",0,G81)</f>
        <v>0.1</v>
      </c>
      <c r="T81" s="16" t="str">
        <f aca="false">IF(I81="","Unknown",IF(I81="upi","UPI",I81))</f>
        <v>UPI</v>
      </c>
      <c r="U81" s="16" t="str">
        <f aca="false">IF(L81="Yes","Y",IF(L81="No","N",L81))</f>
        <v>N</v>
      </c>
      <c r="V81" s="19" t="n">
        <f aca="false">ROUND(R81*Q81*(1-S81),2)</f>
        <v>1486.8</v>
      </c>
      <c r="W81" s="16" t="str">
        <f aca="false">_xlfn.XLOOKUP(D81,products!$A$2:$A$61,products!$C$2:$C$61,"Not found")</f>
        <v>Beauty</v>
      </c>
    </row>
    <row r="82" customFormat="false" ht="15" hidden="false" customHeight="false" outlineLevel="0" collapsed="false">
      <c r="A82" s="16" t="s">
        <v>285</v>
      </c>
      <c r="B82" s="16" t="s">
        <v>283</v>
      </c>
      <c r="C82" s="16" t="s">
        <v>286</v>
      </c>
      <c r="D82" s="16" t="s">
        <v>191</v>
      </c>
      <c r="E82" s="16" t="n">
        <v>1</v>
      </c>
      <c r="F82" s="16" t="n">
        <v>394</v>
      </c>
      <c r="G82" s="16" t="n">
        <v>0</v>
      </c>
      <c r="H82" s="16" t="s">
        <v>39</v>
      </c>
      <c r="I82" s="16" t="s">
        <v>60</v>
      </c>
      <c r="J82" s="16" t="n">
        <v>4</v>
      </c>
      <c r="K82" s="16" t="n">
        <v>3</v>
      </c>
      <c r="L82" s="16" t="s">
        <v>41</v>
      </c>
      <c r="M82" s="18" t="n">
        <f aca="false">IF(ISNUMBER(B82),B82,IF(MID(B82,3,1)="-",DATE(VALUE(RIGHT(B82,4)),VALUE(MID(B82,4,2)),VALUE(LEFT(B82,2))),DATE(VALUE(LEFT(B82,4)),VALUE(MID(B82,6,2)),VALUE(RIGHT(B82,2)))))</f>
        <v>45665</v>
      </c>
      <c r="N82" s="16" t="n">
        <f aca="false">MONTH(M82)</f>
        <v>1</v>
      </c>
      <c r="O82" s="16" t="str">
        <f aca="false">PROPER(TRIM(H82))</f>
        <v>Delhi</v>
      </c>
      <c r="P82" s="16" t="str">
        <f aca="false">IFERROR(VLOOKUP(O82,city_map!$A$2:$B$6,2,FALSE()),O82)</f>
        <v>Delhi</v>
      </c>
      <c r="Q82" s="16" t="n">
        <f aca="false">IF(ISNUMBER(F82),F82,VALUE(SUBSTITUTE(SUBSTITUTE(F82,"₹",""),",","")))</f>
        <v>394</v>
      </c>
      <c r="R82" s="16" t="n">
        <f aca="false">IF(E82=99,1,E82)</f>
        <v>1</v>
      </c>
      <c r="S82" s="16" t="n">
        <f aca="false">IF(G82="",0,G82)</f>
        <v>0</v>
      </c>
      <c r="T82" s="16" t="str">
        <f aca="false">IF(I82="","Unknown",IF(I82="upi","UPI",I82))</f>
        <v>UPI</v>
      </c>
      <c r="U82" s="16" t="str">
        <f aca="false">IF(L82="Yes","Y",IF(L82="No","N",L82))</f>
        <v>N</v>
      </c>
      <c r="V82" s="19" t="n">
        <f aca="false">ROUND(R82*Q82*(1-S82),2)</f>
        <v>394</v>
      </c>
      <c r="W82" s="16" t="str">
        <f aca="false">_xlfn.XLOOKUP(D82,products!$A$2:$A$61,products!$C$2:$C$61,"Not found")</f>
        <v>Electronics</v>
      </c>
    </row>
    <row r="83" customFormat="false" ht="15" hidden="false" customHeight="false" outlineLevel="0" collapsed="false">
      <c r="A83" s="16" t="s">
        <v>287</v>
      </c>
      <c r="B83" s="16" t="s">
        <v>283</v>
      </c>
      <c r="C83" s="16" t="s">
        <v>288</v>
      </c>
      <c r="D83" s="16" t="s">
        <v>203</v>
      </c>
      <c r="E83" s="16" t="n">
        <v>2</v>
      </c>
      <c r="F83" s="16" t="n">
        <v>2597</v>
      </c>
      <c r="G83" s="16" t="n">
        <v>0.15</v>
      </c>
      <c r="H83" s="16" t="s">
        <v>39</v>
      </c>
      <c r="I83" s="16" t="s">
        <v>40</v>
      </c>
      <c r="J83" s="16" t="n">
        <v>3</v>
      </c>
      <c r="K83" s="16" t="n">
        <v>3</v>
      </c>
      <c r="L83" s="16" t="s">
        <v>57</v>
      </c>
      <c r="M83" s="18" t="n">
        <f aca="false">IF(ISNUMBER(B83),B83,IF(MID(B83,3,1)="-",DATE(VALUE(RIGHT(B83,4)),VALUE(MID(B83,4,2)),VALUE(LEFT(B83,2))),DATE(VALUE(LEFT(B83,4)),VALUE(MID(B83,6,2)),VALUE(RIGHT(B83,2)))))</f>
        <v>45665</v>
      </c>
      <c r="N83" s="16" t="n">
        <f aca="false">MONTH(M83)</f>
        <v>1</v>
      </c>
      <c r="O83" s="16" t="str">
        <f aca="false">PROPER(TRIM(H83))</f>
        <v>Delhi</v>
      </c>
      <c r="P83" s="16" t="str">
        <f aca="false">IFERROR(VLOOKUP(O83,city_map!$A$2:$B$6,2,FALSE()),O83)</f>
        <v>Delhi</v>
      </c>
      <c r="Q83" s="16" t="n">
        <f aca="false">IF(ISNUMBER(F83),F83,VALUE(SUBSTITUTE(SUBSTITUTE(F83,"₹",""),",","")))</f>
        <v>2597</v>
      </c>
      <c r="R83" s="16" t="n">
        <f aca="false">IF(E83=99,1,E83)</f>
        <v>2</v>
      </c>
      <c r="S83" s="16" t="n">
        <f aca="false">IF(G83="",0,G83)</f>
        <v>0.15</v>
      </c>
      <c r="T83" s="16" t="str">
        <f aca="false">IF(I83="","Unknown",IF(I83="upi","UPI",I83))</f>
        <v>COD</v>
      </c>
      <c r="U83" s="16" t="str">
        <f aca="false">IF(L83="Yes","Y",IF(L83="No","N",L83))</f>
        <v>Y</v>
      </c>
      <c r="V83" s="19" t="n">
        <f aca="false">ROUND(R83*Q83*(1-S83),2)</f>
        <v>4414.9</v>
      </c>
      <c r="W83" s="16" t="str">
        <f aca="false">_xlfn.XLOOKUP(D83,products!$A$2:$A$61,products!$C$2:$C$61,"Not found")</f>
        <v>Fashion</v>
      </c>
    </row>
    <row r="84" customFormat="false" ht="15" hidden="false" customHeight="false" outlineLevel="0" collapsed="false">
      <c r="A84" s="16" t="s">
        <v>289</v>
      </c>
      <c r="B84" s="16" t="s">
        <v>283</v>
      </c>
      <c r="C84" s="16" t="s">
        <v>290</v>
      </c>
      <c r="D84" s="16" t="s">
        <v>291</v>
      </c>
      <c r="E84" s="16" t="n">
        <v>1</v>
      </c>
      <c r="F84" s="16" t="n">
        <v>1232</v>
      </c>
      <c r="G84" s="16" t="n">
        <v>0</v>
      </c>
      <c r="H84" s="16" t="s">
        <v>70</v>
      </c>
      <c r="I84" s="16" t="s">
        <v>71</v>
      </c>
      <c r="J84" s="16" t="n">
        <v>7</v>
      </c>
      <c r="K84" s="16"/>
      <c r="L84" s="16" t="s">
        <v>57</v>
      </c>
      <c r="M84" s="18" t="n">
        <f aca="false">IF(ISNUMBER(B84),B84,IF(MID(B84,3,1)="-",DATE(VALUE(RIGHT(B84,4)),VALUE(MID(B84,4,2)),VALUE(LEFT(B84,2))),DATE(VALUE(LEFT(B84,4)),VALUE(MID(B84,6,2)),VALUE(RIGHT(B84,2)))))</f>
        <v>45665</v>
      </c>
      <c r="N84" s="16" t="n">
        <f aca="false">MONTH(M84)</f>
        <v>1</v>
      </c>
      <c r="O84" s="16" t="str">
        <f aca="false">PROPER(TRIM(H84))</f>
        <v>Pune</v>
      </c>
      <c r="P84" s="16" t="str">
        <f aca="false">IFERROR(VLOOKUP(O84,city_map!$A$2:$B$6,2,FALSE()),O84)</f>
        <v>Pune</v>
      </c>
      <c r="Q84" s="16" t="n">
        <f aca="false">IF(ISNUMBER(F84),F84,VALUE(SUBSTITUTE(SUBSTITUTE(F84,"₹",""),",","")))</f>
        <v>1232</v>
      </c>
      <c r="R84" s="16" t="n">
        <f aca="false">IF(E84=99,1,E84)</f>
        <v>1</v>
      </c>
      <c r="S84" s="16" t="n">
        <f aca="false">IF(G84="",0,G84)</f>
        <v>0</v>
      </c>
      <c r="T84" s="16" t="str">
        <f aca="false">IF(I84="","Unknown",IF(I84="upi","UPI",I84))</f>
        <v>Credit Card</v>
      </c>
      <c r="U84" s="16" t="str">
        <f aca="false">IF(L84="Yes","Y",IF(L84="No","N",L84))</f>
        <v>Y</v>
      </c>
      <c r="V84" s="19" t="n">
        <f aca="false">ROUND(R84*Q84*(1-S84),2)</f>
        <v>1232</v>
      </c>
      <c r="W84" s="16" t="str">
        <f aca="false">_xlfn.XLOOKUP(D84,products!$A$2:$A$61,products!$C$2:$C$61,"Not found")</f>
        <v>Electronics</v>
      </c>
    </row>
    <row r="85" customFormat="false" ht="15" hidden="false" customHeight="false" outlineLevel="0" collapsed="false">
      <c r="A85" s="16" t="s">
        <v>292</v>
      </c>
      <c r="B85" s="16" t="s">
        <v>283</v>
      </c>
      <c r="C85" s="16" t="s">
        <v>293</v>
      </c>
      <c r="D85" s="16" t="s">
        <v>77</v>
      </c>
      <c r="E85" s="16" t="n">
        <v>1</v>
      </c>
      <c r="F85" s="16" t="n">
        <v>355</v>
      </c>
      <c r="G85" s="16" t="n">
        <v>0.05</v>
      </c>
      <c r="H85" s="16" t="s">
        <v>46</v>
      </c>
      <c r="I85" s="16" t="s">
        <v>60</v>
      </c>
      <c r="J85" s="16" t="n">
        <v>6</v>
      </c>
      <c r="K85" s="16" t="n">
        <v>4</v>
      </c>
      <c r="L85" s="16" t="s">
        <v>41</v>
      </c>
      <c r="M85" s="18" t="n">
        <f aca="false">IF(ISNUMBER(B85),B85,IF(MID(B85,3,1)="-",DATE(VALUE(RIGHT(B85,4)),VALUE(MID(B85,4,2)),VALUE(LEFT(B85,2))),DATE(VALUE(LEFT(B85,4)),VALUE(MID(B85,6,2)),VALUE(RIGHT(B85,2)))))</f>
        <v>45665</v>
      </c>
      <c r="N85" s="16" t="n">
        <f aca="false">MONTH(M85)</f>
        <v>1</v>
      </c>
      <c r="O85" s="16" t="str">
        <f aca="false">PROPER(TRIM(H85))</f>
        <v>Chennai</v>
      </c>
      <c r="P85" s="16" t="str">
        <f aca="false">IFERROR(VLOOKUP(O85,city_map!$A$2:$B$6,2,FALSE()),O85)</f>
        <v>Chennai</v>
      </c>
      <c r="Q85" s="16" t="n">
        <f aca="false">IF(ISNUMBER(F85),F85,VALUE(SUBSTITUTE(SUBSTITUTE(F85,"₹",""),",","")))</f>
        <v>355</v>
      </c>
      <c r="R85" s="16" t="n">
        <f aca="false">IF(E85=99,1,E85)</f>
        <v>1</v>
      </c>
      <c r="S85" s="16" t="n">
        <f aca="false">IF(G85="",0,G85)</f>
        <v>0.05</v>
      </c>
      <c r="T85" s="16" t="str">
        <f aca="false">IF(I85="","Unknown",IF(I85="upi","UPI",I85))</f>
        <v>UPI</v>
      </c>
      <c r="U85" s="16" t="str">
        <f aca="false">IF(L85="Yes","Y",IF(L85="No","N",L85))</f>
        <v>N</v>
      </c>
      <c r="V85" s="19" t="n">
        <f aca="false">ROUND(R85*Q85*(1-S85),2)</f>
        <v>337.25</v>
      </c>
      <c r="W85" s="16" t="str">
        <f aca="false">_xlfn.XLOOKUP(D85,products!$A$2:$A$61,products!$C$2:$C$61,"Not found")</f>
        <v>Books</v>
      </c>
    </row>
    <row r="86" customFormat="false" ht="15" hidden="false" customHeight="false" outlineLevel="0" collapsed="false">
      <c r="A86" s="16" t="s">
        <v>294</v>
      </c>
      <c r="B86" s="16" t="s">
        <v>283</v>
      </c>
      <c r="C86" s="16" t="s">
        <v>114</v>
      </c>
      <c r="D86" s="16" t="s">
        <v>165</v>
      </c>
      <c r="E86" s="16" t="n">
        <v>1</v>
      </c>
      <c r="F86" s="16" t="n">
        <v>916</v>
      </c>
      <c r="G86" s="16" t="n">
        <v>0.05</v>
      </c>
      <c r="H86" s="16" t="s">
        <v>46</v>
      </c>
      <c r="I86" s="16" t="s">
        <v>47</v>
      </c>
      <c r="J86" s="16" t="n">
        <v>3</v>
      </c>
      <c r="K86" s="16" t="n">
        <v>5</v>
      </c>
      <c r="L86" s="16" t="s">
        <v>41</v>
      </c>
      <c r="M86" s="18" t="n">
        <f aca="false">IF(ISNUMBER(B86),B86,IF(MID(B86,3,1)="-",DATE(VALUE(RIGHT(B86,4)),VALUE(MID(B86,4,2)),VALUE(LEFT(B86,2))),DATE(VALUE(LEFT(B86,4)),VALUE(MID(B86,6,2)),VALUE(RIGHT(B86,2)))))</f>
        <v>45665</v>
      </c>
      <c r="N86" s="16" t="n">
        <f aca="false">MONTH(M86)</f>
        <v>1</v>
      </c>
      <c r="O86" s="16" t="str">
        <f aca="false">PROPER(TRIM(H86))</f>
        <v>Chennai</v>
      </c>
      <c r="P86" s="16" t="str">
        <f aca="false">IFERROR(VLOOKUP(O86,city_map!$A$2:$B$6,2,FALSE()),O86)</f>
        <v>Chennai</v>
      </c>
      <c r="Q86" s="16" t="n">
        <f aca="false">IF(ISNUMBER(F86),F86,VALUE(SUBSTITUTE(SUBSTITUTE(F86,"₹",""),",","")))</f>
        <v>916</v>
      </c>
      <c r="R86" s="16" t="n">
        <f aca="false">IF(E86=99,1,E86)</f>
        <v>1</v>
      </c>
      <c r="S86" s="16" t="n">
        <f aca="false">IF(G86="",0,G86)</f>
        <v>0.05</v>
      </c>
      <c r="T86" s="16" t="str">
        <f aca="false">IF(I86="","Unknown",IF(I86="upi","UPI",I86))</f>
        <v>Debit Card</v>
      </c>
      <c r="U86" s="16" t="str">
        <f aca="false">IF(L86="Yes","Y",IF(L86="No","N",L86))</f>
        <v>N</v>
      </c>
      <c r="V86" s="19" t="n">
        <f aca="false">ROUND(R86*Q86*(1-S86),2)</f>
        <v>870.2</v>
      </c>
      <c r="W86" s="16" t="str">
        <f aca="false">_xlfn.XLOOKUP(D86,products!$A$2:$A$61,products!$C$2:$C$61,"Not found")</f>
        <v>Electronics</v>
      </c>
    </row>
    <row r="87" customFormat="false" ht="15" hidden="false" customHeight="false" outlineLevel="0" collapsed="false">
      <c r="A87" s="16" t="s">
        <v>295</v>
      </c>
      <c r="B87" s="16" t="s">
        <v>283</v>
      </c>
      <c r="C87" s="16" t="s">
        <v>296</v>
      </c>
      <c r="D87" s="16" t="s">
        <v>51</v>
      </c>
      <c r="E87" s="16" t="n">
        <v>2</v>
      </c>
      <c r="F87" s="16" t="n">
        <v>2360</v>
      </c>
      <c r="G87" s="16" t="n">
        <v>0</v>
      </c>
      <c r="H87" s="16" t="s">
        <v>70</v>
      </c>
      <c r="I87" s="16" t="s">
        <v>60</v>
      </c>
      <c r="J87" s="16" t="n">
        <v>7</v>
      </c>
      <c r="K87" s="16" t="n">
        <v>3</v>
      </c>
      <c r="L87" s="16" t="s">
        <v>41</v>
      </c>
      <c r="M87" s="18" t="n">
        <f aca="false">IF(ISNUMBER(B87),B87,IF(MID(B87,3,1)="-",DATE(VALUE(RIGHT(B87,4)),VALUE(MID(B87,4,2)),VALUE(LEFT(B87,2))),DATE(VALUE(LEFT(B87,4)),VALUE(MID(B87,6,2)),VALUE(RIGHT(B87,2)))))</f>
        <v>45665</v>
      </c>
      <c r="N87" s="16" t="n">
        <f aca="false">MONTH(M87)</f>
        <v>1</v>
      </c>
      <c r="O87" s="16" t="str">
        <f aca="false">PROPER(TRIM(H87))</f>
        <v>Pune</v>
      </c>
      <c r="P87" s="16" t="str">
        <f aca="false">IFERROR(VLOOKUP(O87,city_map!$A$2:$B$6,2,FALSE()),O87)</f>
        <v>Pune</v>
      </c>
      <c r="Q87" s="16" t="n">
        <f aca="false">IF(ISNUMBER(F87),F87,VALUE(SUBSTITUTE(SUBSTITUTE(F87,"₹",""),",","")))</f>
        <v>2360</v>
      </c>
      <c r="R87" s="16" t="n">
        <f aca="false">IF(E87=99,1,E87)</f>
        <v>2</v>
      </c>
      <c r="S87" s="16" t="n">
        <f aca="false">IF(G87="",0,G87)</f>
        <v>0</v>
      </c>
      <c r="T87" s="16" t="str">
        <f aca="false">IF(I87="","Unknown",IF(I87="upi","UPI",I87))</f>
        <v>UPI</v>
      </c>
      <c r="U87" s="16" t="str">
        <f aca="false">IF(L87="Yes","Y",IF(L87="No","N",L87))</f>
        <v>N</v>
      </c>
      <c r="V87" s="19" t="n">
        <f aca="false">ROUND(R87*Q87*(1-S87),2)</f>
        <v>4720</v>
      </c>
      <c r="W87" s="16" t="str">
        <f aca="false">_xlfn.XLOOKUP(D87,products!$A$2:$A$61,products!$C$2:$C$61,"Not found")</f>
        <v>Fashion</v>
      </c>
    </row>
    <row r="88" customFormat="false" ht="15" hidden="false" customHeight="false" outlineLevel="0" collapsed="false">
      <c r="A88" s="16" t="s">
        <v>297</v>
      </c>
      <c r="B88" s="16" t="s">
        <v>283</v>
      </c>
      <c r="C88" s="16" t="s">
        <v>59</v>
      </c>
      <c r="D88" s="16" t="s">
        <v>99</v>
      </c>
      <c r="E88" s="16" t="n">
        <v>3</v>
      </c>
      <c r="F88" s="16" t="n">
        <v>676</v>
      </c>
      <c r="G88" s="16" t="n">
        <v>0.15</v>
      </c>
      <c r="H88" s="16" t="s">
        <v>46</v>
      </c>
      <c r="I88" s="16" t="s">
        <v>60</v>
      </c>
      <c r="J88" s="16" t="n">
        <v>3</v>
      </c>
      <c r="K88" s="16" t="n">
        <v>5</v>
      </c>
      <c r="L88" s="16" t="s">
        <v>41</v>
      </c>
      <c r="M88" s="18" t="n">
        <f aca="false">IF(ISNUMBER(B88),B88,IF(MID(B88,3,1)="-",DATE(VALUE(RIGHT(B88,4)),VALUE(MID(B88,4,2)),VALUE(LEFT(B88,2))),DATE(VALUE(LEFT(B88,4)),VALUE(MID(B88,6,2)),VALUE(RIGHT(B88,2)))))</f>
        <v>45665</v>
      </c>
      <c r="N88" s="16" t="n">
        <f aca="false">MONTH(M88)</f>
        <v>1</v>
      </c>
      <c r="O88" s="16" t="str">
        <f aca="false">PROPER(TRIM(H88))</f>
        <v>Chennai</v>
      </c>
      <c r="P88" s="16" t="str">
        <f aca="false">IFERROR(VLOOKUP(O88,city_map!$A$2:$B$6,2,FALSE()),O88)</f>
        <v>Chennai</v>
      </c>
      <c r="Q88" s="16" t="n">
        <f aca="false">IF(ISNUMBER(F88),F88,VALUE(SUBSTITUTE(SUBSTITUTE(F88,"₹",""),",","")))</f>
        <v>676</v>
      </c>
      <c r="R88" s="16" t="n">
        <f aca="false">IF(E88=99,1,E88)</f>
        <v>3</v>
      </c>
      <c r="S88" s="16" t="n">
        <f aca="false">IF(G88="",0,G88)</f>
        <v>0.15</v>
      </c>
      <c r="T88" s="16" t="str">
        <f aca="false">IF(I88="","Unknown",IF(I88="upi","UPI",I88))</f>
        <v>UPI</v>
      </c>
      <c r="U88" s="16" t="str">
        <f aca="false">IF(L88="Yes","Y",IF(L88="No","N",L88))</f>
        <v>N</v>
      </c>
      <c r="V88" s="19" t="n">
        <f aca="false">ROUND(R88*Q88*(1-S88),2)</f>
        <v>1723.8</v>
      </c>
      <c r="W88" s="16" t="str">
        <f aca="false">_xlfn.XLOOKUP(D88,products!$A$2:$A$61,products!$C$2:$C$61,"Not found")</f>
        <v>Fashion</v>
      </c>
    </row>
    <row r="89" customFormat="false" ht="15" hidden="false" customHeight="false" outlineLevel="0" collapsed="false">
      <c r="A89" s="16" t="s">
        <v>298</v>
      </c>
      <c r="B89" s="16" t="s">
        <v>283</v>
      </c>
      <c r="C89" s="16" t="s">
        <v>299</v>
      </c>
      <c r="D89" s="16" t="s">
        <v>300</v>
      </c>
      <c r="E89" s="16" t="n">
        <v>2</v>
      </c>
      <c r="F89" s="16" t="n">
        <v>2592</v>
      </c>
      <c r="G89" s="16" t="n">
        <v>0.2</v>
      </c>
      <c r="H89" s="16" t="s">
        <v>39</v>
      </c>
      <c r="I89" s="16" t="s">
        <v>40</v>
      </c>
      <c r="J89" s="16" t="n">
        <v>4</v>
      </c>
      <c r="K89" s="16" t="n">
        <v>3</v>
      </c>
      <c r="L89" s="16" t="s">
        <v>41</v>
      </c>
      <c r="M89" s="18" t="n">
        <f aca="false">IF(ISNUMBER(B89),B89,IF(MID(B89,3,1)="-",DATE(VALUE(RIGHT(B89,4)),VALUE(MID(B89,4,2)),VALUE(LEFT(B89,2))),DATE(VALUE(LEFT(B89,4)),VALUE(MID(B89,6,2)),VALUE(RIGHT(B89,2)))))</f>
        <v>45665</v>
      </c>
      <c r="N89" s="16" t="n">
        <f aca="false">MONTH(M89)</f>
        <v>1</v>
      </c>
      <c r="O89" s="16" t="str">
        <f aca="false">PROPER(TRIM(H89))</f>
        <v>Delhi</v>
      </c>
      <c r="P89" s="16" t="str">
        <f aca="false">IFERROR(VLOOKUP(O89,city_map!$A$2:$B$6,2,FALSE()),O89)</f>
        <v>Delhi</v>
      </c>
      <c r="Q89" s="16" t="n">
        <f aca="false">IF(ISNUMBER(F89),F89,VALUE(SUBSTITUTE(SUBSTITUTE(F89,"₹",""),",","")))</f>
        <v>2592</v>
      </c>
      <c r="R89" s="16" t="n">
        <f aca="false">IF(E89=99,1,E89)</f>
        <v>2</v>
      </c>
      <c r="S89" s="16" t="n">
        <f aca="false">IF(G89="",0,G89)</f>
        <v>0.2</v>
      </c>
      <c r="T89" s="16" t="str">
        <f aca="false">IF(I89="","Unknown",IF(I89="upi","UPI",I89))</f>
        <v>COD</v>
      </c>
      <c r="U89" s="16" t="str">
        <f aca="false">IF(L89="Yes","Y",IF(L89="No","N",L89))</f>
        <v>N</v>
      </c>
      <c r="V89" s="19" t="n">
        <f aca="false">ROUND(R89*Q89*(1-S89),2)</f>
        <v>4147.2</v>
      </c>
      <c r="W89" s="16" t="str">
        <f aca="false">_xlfn.XLOOKUP(D89,products!$A$2:$A$61,products!$C$2:$C$61,"Not found")</f>
        <v>Home</v>
      </c>
    </row>
    <row r="90" customFormat="false" ht="15" hidden="false" customHeight="false" outlineLevel="0" collapsed="false">
      <c r="A90" s="16" t="s">
        <v>301</v>
      </c>
      <c r="B90" s="16" t="s">
        <v>302</v>
      </c>
      <c r="C90" s="16" t="s">
        <v>303</v>
      </c>
      <c r="D90" s="16" t="s">
        <v>88</v>
      </c>
      <c r="E90" s="16" t="n">
        <v>1</v>
      </c>
      <c r="F90" s="16" t="n">
        <v>2943</v>
      </c>
      <c r="G90" s="16" t="n">
        <v>0</v>
      </c>
      <c r="H90" s="16" t="s">
        <v>161</v>
      </c>
      <c r="I90" s="16" t="s">
        <v>40</v>
      </c>
      <c r="J90" s="16" t="n">
        <v>3</v>
      </c>
      <c r="K90" s="16" t="n">
        <v>4</v>
      </c>
      <c r="L90" s="16" t="s">
        <v>41</v>
      </c>
      <c r="M90" s="18" t="n">
        <f aca="false">IF(ISNUMBER(B90),B90,IF(MID(B90,3,1)="-",DATE(VALUE(RIGHT(B90,4)),VALUE(MID(B90,4,2)),VALUE(LEFT(B90,2))),DATE(VALUE(LEFT(B90,4)),VALUE(MID(B90,6,2)),VALUE(RIGHT(B90,2)))))</f>
        <v>45666</v>
      </c>
      <c r="N90" s="16" t="n">
        <f aca="false">MONTH(M90)</f>
        <v>1</v>
      </c>
      <c r="O90" s="16" t="str">
        <f aca="false">PROPER(TRIM(H90))</f>
        <v>Hyderabad</v>
      </c>
      <c r="P90" s="16" t="str">
        <f aca="false">IFERROR(VLOOKUP(O90,city_map!$A$2:$B$6,2,FALSE()),O90)</f>
        <v>Hyderabad</v>
      </c>
      <c r="Q90" s="16" t="n">
        <f aca="false">IF(ISNUMBER(F90),F90,VALUE(SUBSTITUTE(SUBSTITUTE(F90,"₹",""),",","")))</f>
        <v>2943</v>
      </c>
      <c r="R90" s="16" t="n">
        <f aca="false">IF(E90=99,1,E90)</f>
        <v>1</v>
      </c>
      <c r="S90" s="16" t="n">
        <f aca="false">IF(G90="",0,G90)</f>
        <v>0</v>
      </c>
      <c r="T90" s="16" t="str">
        <f aca="false">IF(I90="","Unknown",IF(I90="upi","UPI",I90))</f>
        <v>COD</v>
      </c>
      <c r="U90" s="16" t="str">
        <f aca="false">IF(L90="Yes","Y",IF(L90="No","N",L90))</f>
        <v>N</v>
      </c>
      <c r="V90" s="19" t="n">
        <f aca="false">ROUND(R90*Q90*(1-S90),2)</f>
        <v>2943</v>
      </c>
      <c r="W90" s="16" t="str">
        <f aca="false">_xlfn.XLOOKUP(D90,products!$A$2:$A$61,products!$C$2:$C$61,"Not found")</f>
        <v>Fashion</v>
      </c>
    </row>
    <row r="91" customFormat="false" ht="15" hidden="false" customHeight="false" outlineLevel="0" collapsed="false">
      <c r="A91" s="16" t="s">
        <v>304</v>
      </c>
      <c r="B91" s="16" t="s">
        <v>302</v>
      </c>
      <c r="C91" s="16" t="s">
        <v>305</v>
      </c>
      <c r="D91" s="16" t="s">
        <v>170</v>
      </c>
      <c r="E91" s="16" t="n">
        <v>1</v>
      </c>
      <c r="F91" s="16" t="n">
        <v>3442</v>
      </c>
      <c r="G91" s="16" t="n">
        <v>0</v>
      </c>
      <c r="H91" s="16" t="s">
        <v>112</v>
      </c>
      <c r="I91" s="16" t="s">
        <v>60</v>
      </c>
      <c r="J91" s="16" t="n">
        <v>5</v>
      </c>
      <c r="K91" s="16" t="n">
        <v>4</v>
      </c>
      <c r="L91" s="16" t="s">
        <v>41</v>
      </c>
      <c r="M91" s="18" t="n">
        <f aca="false">IF(ISNUMBER(B91),B91,IF(MID(B91,3,1)="-",DATE(VALUE(RIGHT(B91,4)),VALUE(MID(B91,4,2)),VALUE(LEFT(B91,2))),DATE(VALUE(LEFT(B91,4)),VALUE(MID(B91,6,2)),VALUE(RIGHT(B91,2)))))</f>
        <v>45666</v>
      </c>
      <c r="N91" s="16" t="n">
        <f aca="false">MONTH(M91)</f>
        <v>1</v>
      </c>
      <c r="O91" s="16" t="str">
        <f aca="false">PROPER(TRIM(H91))</f>
        <v>Mumbai</v>
      </c>
      <c r="P91" s="16" t="str">
        <f aca="false">IFERROR(VLOOKUP(O91,city_map!$A$2:$B$6,2,FALSE()),O91)</f>
        <v>Mumbai</v>
      </c>
      <c r="Q91" s="16" t="n">
        <f aca="false">IF(ISNUMBER(F91),F91,VALUE(SUBSTITUTE(SUBSTITUTE(F91,"₹",""),",","")))</f>
        <v>3442</v>
      </c>
      <c r="R91" s="16" t="n">
        <f aca="false">IF(E91=99,1,E91)</f>
        <v>1</v>
      </c>
      <c r="S91" s="16" t="n">
        <f aca="false">IF(G91="",0,G91)</f>
        <v>0</v>
      </c>
      <c r="T91" s="16" t="str">
        <f aca="false">IF(I91="","Unknown",IF(I91="upi","UPI",I91))</f>
        <v>UPI</v>
      </c>
      <c r="U91" s="16" t="str">
        <f aca="false">IF(L91="Yes","Y",IF(L91="No","N",L91))</f>
        <v>N</v>
      </c>
      <c r="V91" s="19" t="n">
        <f aca="false">ROUND(R91*Q91*(1-S91),2)</f>
        <v>3442</v>
      </c>
      <c r="W91" s="16" t="str">
        <f aca="false">_xlfn.XLOOKUP(D91,products!$A$2:$A$61,products!$C$2:$C$61,"Not found")</f>
        <v>Home</v>
      </c>
    </row>
    <row r="92" customFormat="false" ht="15" hidden="false" customHeight="false" outlineLevel="0" collapsed="false">
      <c r="A92" s="16" t="s">
        <v>306</v>
      </c>
      <c r="B92" s="16" t="s">
        <v>302</v>
      </c>
      <c r="C92" s="16" t="s">
        <v>307</v>
      </c>
      <c r="D92" s="16" t="s">
        <v>308</v>
      </c>
      <c r="E92" s="16" t="n">
        <v>3</v>
      </c>
      <c r="F92" s="16" t="n">
        <v>192</v>
      </c>
      <c r="G92" s="16" t="n">
        <v>0</v>
      </c>
      <c r="H92" s="16" t="s">
        <v>112</v>
      </c>
      <c r="I92" s="16" t="s">
        <v>40</v>
      </c>
      <c r="J92" s="16" t="n">
        <v>3</v>
      </c>
      <c r="K92" s="16" t="n">
        <v>5</v>
      </c>
      <c r="L92" s="16" t="s">
        <v>41</v>
      </c>
      <c r="M92" s="18" t="n">
        <f aca="false">IF(ISNUMBER(B92),B92,IF(MID(B92,3,1)="-",DATE(VALUE(RIGHT(B92,4)),VALUE(MID(B92,4,2)),VALUE(LEFT(B92,2))),DATE(VALUE(LEFT(B92,4)),VALUE(MID(B92,6,2)),VALUE(RIGHT(B92,2)))))</f>
        <v>45666</v>
      </c>
      <c r="N92" s="16" t="n">
        <f aca="false">MONTH(M92)</f>
        <v>1</v>
      </c>
      <c r="O92" s="16" t="str">
        <f aca="false">PROPER(TRIM(H92))</f>
        <v>Mumbai</v>
      </c>
      <c r="P92" s="16" t="str">
        <f aca="false">IFERROR(VLOOKUP(O92,city_map!$A$2:$B$6,2,FALSE()),O92)</f>
        <v>Mumbai</v>
      </c>
      <c r="Q92" s="16" t="n">
        <f aca="false">IF(ISNUMBER(F92),F92,VALUE(SUBSTITUTE(SUBSTITUTE(F92,"₹",""),",","")))</f>
        <v>192</v>
      </c>
      <c r="R92" s="16" t="n">
        <f aca="false">IF(E92=99,1,E92)</f>
        <v>3</v>
      </c>
      <c r="S92" s="16" t="n">
        <f aca="false">IF(G92="",0,G92)</f>
        <v>0</v>
      </c>
      <c r="T92" s="16" t="str">
        <f aca="false">IF(I92="","Unknown",IF(I92="upi","UPI",I92))</f>
        <v>COD</v>
      </c>
      <c r="U92" s="16" t="str">
        <f aca="false">IF(L92="Yes","Y",IF(L92="No","N",L92))</f>
        <v>N</v>
      </c>
      <c r="V92" s="19" t="n">
        <f aca="false">ROUND(R92*Q92*(1-S92),2)</f>
        <v>576</v>
      </c>
      <c r="W92" s="16" t="str">
        <f aca="false">_xlfn.XLOOKUP(D92,products!$A$2:$A$61,products!$C$2:$C$61,"Not found")</f>
        <v>Beauty</v>
      </c>
    </row>
    <row r="93" customFormat="false" ht="15" hidden="false" customHeight="false" outlineLevel="0" collapsed="false">
      <c r="A93" s="16" t="s">
        <v>309</v>
      </c>
      <c r="B93" s="16" t="s">
        <v>302</v>
      </c>
      <c r="C93" s="16" t="s">
        <v>310</v>
      </c>
      <c r="D93" s="16" t="s">
        <v>259</v>
      </c>
      <c r="E93" s="16" t="n">
        <v>2</v>
      </c>
      <c r="F93" s="16" t="n">
        <v>501</v>
      </c>
      <c r="G93" s="16" t="n">
        <v>0</v>
      </c>
      <c r="H93" s="16" t="s">
        <v>112</v>
      </c>
      <c r="I93" s="16" t="s">
        <v>47</v>
      </c>
      <c r="J93" s="16" t="n">
        <v>2</v>
      </c>
      <c r="K93" s="16" t="n">
        <v>4</v>
      </c>
      <c r="L93" s="16" t="s">
        <v>41</v>
      </c>
      <c r="M93" s="18" t="n">
        <f aca="false">IF(ISNUMBER(B93),B93,IF(MID(B93,3,1)="-",DATE(VALUE(RIGHT(B93,4)),VALUE(MID(B93,4,2)),VALUE(LEFT(B93,2))),DATE(VALUE(LEFT(B93,4)),VALUE(MID(B93,6,2)),VALUE(RIGHT(B93,2)))))</f>
        <v>45666</v>
      </c>
      <c r="N93" s="16" t="n">
        <f aca="false">MONTH(M93)</f>
        <v>1</v>
      </c>
      <c r="O93" s="16" t="str">
        <f aca="false">PROPER(TRIM(H93))</f>
        <v>Mumbai</v>
      </c>
      <c r="P93" s="16" t="str">
        <f aca="false">IFERROR(VLOOKUP(O93,city_map!$A$2:$B$6,2,FALSE()),O93)</f>
        <v>Mumbai</v>
      </c>
      <c r="Q93" s="16" t="n">
        <f aca="false">IF(ISNUMBER(F93),F93,VALUE(SUBSTITUTE(SUBSTITUTE(F93,"₹",""),",","")))</f>
        <v>501</v>
      </c>
      <c r="R93" s="16" t="n">
        <f aca="false">IF(E93=99,1,E93)</f>
        <v>2</v>
      </c>
      <c r="S93" s="16" t="n">
        <f aca="false">IF(G93="",0,G93)</f>
        <v>0</v>
      </c>
      <c r="T93" s="16" t="str">
        <f aca="false">IF(I93="","Unknown",IF(I93="upi","UPI",I93))</f>
        <v>Debit Card</v>
      </c>
      <c r="U93" s="16" t="str">
        <f aca="false">IF(L93="Yes","Y",IF(L93="No","N",L93))</f>
        <v>N</v>
      </c>
      <c r="V93" s="19" t="n">
        <f aca="false">ROUND(R93*Q93*(1-S93),2)</f>
        <v>1002</v>
      </c>
      <c r="W93" s="16" t="str">
        <f aca="false">_xlfn.XLOOKUP(D93,products!$A$2:$A$61,products!$C$2:$C$61,"Not found")</f>
        <v>Books</v>
      </c>
    </row>
    <row r="94" customFormat="false" ht="15" hidden="false" customHeight="false" outlineLevel="0" collapsed="false">
      <c r="A94" s="16" t="s">
        <v>311</v>
      </c>
      <c r="B94" s="16" t="s">
        <v>302</v>
      </c>
      <c r="C94" s="16" t="s">
        <v>312</v>
      </c>
      <c r="D94" s="16" t="s">
        <v>146</v>
      </c>
      <c r="E94" s="16" t="n">
        <v>3</v>
      </c>
      <c r="F94" s="16" t="n">
        <v>430</v>
      </c>
      <c r="G94" s="16" t="n">
        <v>0.2</v>
      </c>
      <c r="H94" s="16" t="s">
        <v>130</v>
      </c>
      <c r="I94" s="16" t="s">
        <v>100</v>
      </c>
      <c r="J94" s="16" t="n">
        <v>4</v>
      </c>
      <c r="K94" s="16" t="n">
        <v>2</v>
      </c>
      <c r="L94" s="16" t="s">
        <v>57</v>
      </c>
      <c r="M94" s="18" t="n">
        <f aca="false">IF(ISNUMBER(B94),B94,IF(MID(B94,3,1)="-",DATE(VALUE(RIGHT(B94,4)),VALUE(MID(B94,4,2)),VALUE(LEFT(B94,2))),DATE(VALUE(LEFT(B94,4)),VALUE(MID(B94,6,2)),VALUE(RIGHT(B94,2)))))</f>
        <v>45666</v>
      </c>
      <c r="N94" s="16" t="n">
        <f aca="false">MONTH(M94)</f>
        <v>1</v>
      </c>
      <c r="O94" s="16" t="str">
        <f aca="false">PROPER(TRIM(H94))</f>
        <v>Bengaluru</v>
      </c>
      <c r="P94" s="16" t="str">
        <f aca="false">IFERROR(VLOOKUP(O94,city_map!$A$2:$B$6,2,FALSE()),O94)</f>
        <v>Bengaluru</v>
      </c>
      <c r="Q94" s="16" t="n">
        <f aca="false">IF(ISNUMBER(F94),F94,VALUE(SUBSTITUTE(SUBSTITUTE(F94,"₹",""),",","")))</f>
        <v>430</v>
      </c>
      <c r="R94" s="16" t="n">
        <f aca="false">IF(E94=99,1,E94)</f>
        <v>3</v>
      </c>
      <c r="S94" s="16" t="n">
        <f aca="false">IF(G94="",0,G94)</f>
        <v>0.2</v>
      </c>
      <c r="T94" s="16" t="str">
        <f aca="false">IF(I94="","Unknown",IF(I94="upi","UPI",I94))</f>
        <v>Net Banking</v>
      </c>
      <c r="U94" s="16" t="str">
        <f aca="false">IF(L94="Yes","Y",IF(L94="No","N",L94))</f>
        <v>Y</v>
      </c>
      <c r="V94" s="19" t="n">
        <f aca="false">ROUND(R94*Q94*(1-S94),2)</f>
        <v>1032</v>
      </c>
      <c r="W94" s="16" t="str">
        <f aca="false">_xlfn.XLOOKUP(D94,products!$A$2:$A$61,products!$C$2:$C$61,"Not found")</f>
        <v>Beauty</v>
      </c>
    </row>
    <row r="95" customFormat="false" ht="15" hidden="false" customHeight="false" outlineLevel="0" collapsed="false">
      <c r="A95" s="16" t="s">
        <v>313</v>
      </c>
      <c r="B95" s="16" t="s">
        <v>302</v>
      </c>
      <c r="C95" s="16" t="s">
        <v>314</v>
      </c>
      <c r="D95" s="16" t="s">
        <v>225</v>
      </c>
      <c r="E95" s="16" t="n">
        <v>2</v>
      </c>
      <c r="F95" s="16" t="n">
        <v>405</v>
      </c>
      <c r="G95" s="16" t="n">
        <v>0.1</v>
      </c>
      <c r="H95" s="16" t="s">
        <v>46</v>
      </c>
      <c r="I95" s="16" t="s">
        <v>100</v>
      </c>
      <c r="J95" s="16" t="n">
        <v>4</v>
      </c>
      <c r="K95" s="16" t="n">
        <v>4</v>
      </c>
      <c r="L95" s="16" t="s">
        <v>41</v>
      </c>
      <c r="M95" s="18" t="n">
        <f aca="false">IF(ISNUMBER(B95),B95,IF(MID(B95,3,1)="-",DATE(VALUE(RIGHT(B95,4)),VALUE(MID(B95,4,2)),VALUE(LEFT(B95,2))),DATE(VALUE(LEFT(B95,4)),VALUE(MID(B95,6,2)),VALUE(RIGHT(B95,2)))))</f>
        <v>45666</v>
      </c>
      <c r="N95" s="16" t="n">
        <f aca="false">MONTH(M95)</f>
        <v>1</v>
      </c>
      <c r="O95" s="16" t="str">
        <f aca="false">PROPER(TRIM(H95))</f>
        <v>Chennai</v>
      </c>
      <c r="P95" s="16" t="str">
        <f aca="false">IFERROR(VLOOKUP(O95,city_map!$A$2:$B$6,2,FALSE()),O95)</f>
        <v>Chennai</v>
      </c>
      <c r="Q95" s="16" t="n">
        <f aca="false">IF(ISNUMBER(F95),F95,VALUE(SUBSTITUTE(SUBSTITUTE(F95,"₹",""),",","")))</f>
        <v>405</v>
      </c>
      <c r="R95" s="16" t="n">
        <f aca="false">IF(E95=99,1,E95)</f>
        <v>2</v>
      </c>
      <c r="S95" s="16" t="n">
        <f aca="false">IF(G95="",0,G95)</f>
        <v>0.1</v>
      </c>
      <c r="T95" s="16" t="str">
        <f aca="false">IF(I95="","Unknown",IF(I95="upi","UPI",I95))</f>
        <v>Net Banking</v>
      </c>
      <c r="U95" s="16" t="str">
        <f aca="false">IF(L95="Yes","Y",IF(L95="No","N",L95))</f>
        <v>N</v>
      </c>
      <c r="V95" s="19" t="n">
        <f aca="false">ROUND(R95*Q95*(1-S95),2)</f>
        <v>729</v>
      </c>
      <c r="W95" s="16" t="str">
        <f aca="false">_xlfn.XLOOKUP(D95,products!$A$2:$A$61,products!$C$2:$C$61,"Not found")</f>
        <v>Books</v>
      </c>
    </row>
    <row r="96" customFormat="false" ht="15" hidden="false" customHeight="false" outlineLevel="0" collapsed="false">
      <c r="A96" s="16" t="s">
        <v>315</v>
      </c>
      <c r="B96" s="16" t="s">
        <v>302</v>
      </c>
      <c r="C96" s="16" t="s">
        <v>316</v>
      </c>
      <c r="D96" s="16" t="s">
        <v>105</v>
      </c>
      <c r="E96" s="16" t="n">
        <v>2</v>
      </c>
      <c r="F96" s="16" t="n">
        <v>410</v>
      </c>
      <c r="G96" s="16" t="n">
        <v>0</v>
      </c>
      <c r="H96" s="16" t="s">
        <v>56</v>
      </c>
      <c r="I96" s="16" t="s">
        <v>60</v>
      </c>
      <c r="J96" s="16" t="n">
        <v>8</v>
      </c>
      <c r="K96" s="16" t="n">
        <v>4</v>
      </c>
      <c r="L96" s="16" t="s">
        <v>41</v>
      </c>
      <c r="M96" s="18" t="n">
        <f aca="false">IF(ISNUMBER(B96),B96,IF(MID(B96,3,1)="-",DATE(VALUE(RIGHT(B96,4)),VALUE(MID(B96,4,2)),VALUE(LEFT(B96,2))),DATE(VALUE(LEFT(B96,4)),VALUE(MID(B96,6,2)),VALUE(RIGHT(B96,2)))))</f>
        <v>45666</v>
      </c>
      <c r="N96" s="16" t="n">
        <f aca="false">MONTH(M96)</f>
        <v>1</v>
      </c>
      <c r="O96" s="16" t="str">
        <f aca="false">PROPER(TRIM(H96))</f>
        <v>Lucknow</v>
      </c>
      <c r="P96" s="16" t="str">
        <f aca="false">IFERROR(VLOOKUP(O96,city_map!$A$2:$B$6,2,FALSE()),O96)</f>
        <v>Lucknow</v>
      </c>
      <c r="Q96" s="16" t="n">
        <f aca="false">IF(ISNUMBER(F96),F96,VALUE(SUBSTITUTE(SUBSTITUTE(F96,"₹",""),",","")))</f>
        <v>410</v>
      </c>
      <c r="R96" s="16" t="n">
        <f aca="false">IF(E96=99,1,E96)</f>
        <v>2</v>
      </c>
      <c r="S96" s="16" t="n">
        <f aca="false">IF(G96="",0,G96)</f>
        <v>0</v>
      </c>
      <c r="T96" s="16" t="str">
        <f aca="false">IF(I96="","Unknown",IF(I96="upi","UPI",I96))</f>
        <v>UPI</v>
      </c>
      <c r="U96" s="16" t="str">
        <f aca="false">IF(L96="Yes","Y",IF(L96="No","N",L96))</f>
        <v>N</v>
      </c>
      <c r="V96" s="19" t="n">
        <f aca="false">ROUND(R96*Q96*(1-S96),2)</f>
        <v>820</v>
      </c>
      <c r="W96" s="16" t="str">
        <f aca="false">_xlfn.XLOOKUP(D96,products!$A$2:$A$61,products!$C$2:$C$61,"Not found")</f>
        <v>Beauty</v>
      </c>
    </row>
    <row r="97" customFormat="false" ht="15" hidden="false" customHeight="false" outlineLevel="0" collapsed="false">
      <c r="A97" s="16" t="s">
        <v>317</v>
      </c>
      <c r="B97" s="16" t="s">
        <v>302</v>
      </c>
      <c r="C97" s="16" t="s">
        <v>318</v>
      </c>
      <c r="D97" s="16" t="s">
        <v>88</v>
      </c>
      <c r="E97" s="16" t="n">
        <v>2</v>
      </c>
      <c r="F97" s="16" t="n">
        <v>3139</v>
      </c>
      <c r="G97" s="16" t="n">
        <v>0</v>
      </c>
      <c r="H97" s="16" t="s">
        <v>39</v>
      </c>
      <c r="I97" s="16" t="s">
        <v>123</v>
      </c>
      <c r="J97" s="16" t="n">
        <v>2</v>
      </c>
      <c r="K97" s="16" t="n">
        <v>4</v>
      </c>
      <c r="L97" s="16" t="s">
        <v>41</v>
      </c>
      <c r="M97" s="18" t="n">
        <f aca="false">IF(ISNUMBER(B97),B97,IF(MID(B97,3,1)="-",DATE(VALUE(RIGHT(B97,4)),VALUE(MID(B97,4,2)),VALUE(LEFT(B97,2))),DATE(VALUE(LEFT(B97,4)),VALUE(MID(B97,6,2)),VALUE(RIGHT(B97,2)))))</f>
        <v>45666</v>
      </c>
      <c r="N97" s="16" t="n">
        <f aca="false">MONTH(M97)</f>
        <v>1</v>
      </c>
      <c r="O97" s="16" t="str">
        <f aca="false">PROPER(TRIM(H97))</f>
        <v>Delhi</v>
      </c>
      <c r="P97" s="16" t="str">
        <f aca="false">IFERROR(VLOOKUP(O97,city_map!$A$2:$B$6,2,FALSE()),O97)</f>
        <v>Delhi</v>
      </c>
      <c r="Q97" s="16" t="n">
        <f aca="false">IF(ISNUMBER(F97),F97,VALUE(SUBSTITUTE(SUBSTITUTE(F97,"₹",""),",","")))</f>
        <v>3139</v>
      </c>
      <c r="R97" s="16" t="n">
        <f aca="false">IF(E97=99,1,E97)</f>
        <v>2</v>
      </c>
      <c r="S97" s="16" t="n">
        <f aca="false">IF(G97="",0,G97)</f>
        <v>0</v>
      </c>
      <c r="T97" s="16" t="str">
        <f aca="false">IF(I97="","Unknown",IF(I97="upi","UPI",I97))</f>
        <v>UPI</v>
      </c>
      <c r="U97" s="16" t="str">
        <f aca="false">IF(L97="Yes","Y",IF(L97="No","N",L97))</f>
        <v>N</v>
      </c>
      <c r="V97" s="19" t="n">
        <f aca="false">ROUND(R97*Q97*(1-S97),2)</f>
        <v>6278</v>
      </c>
      <c r="W97" s="16" t="str">
        <f aca="false">_xlfn.XLOOKUP(D97,products!$A$2:$A$61,products!$C$2:$C$61,"Not found")</f>
        <v>Fashion</v>
      </c>
    </row>
    <row r="98" customFormat="false" ht="15" hidden="false" customHeight="false" outlineLevel="0" collapsed="false">
      <c r="A98" s="16" t="s">
        <v>319</v>
      </c>
      <c r="B98" s="16" t="s">
        <v>302</v>
      </c>
      <c r="C98" s="16" t="s">
        <v>320</v>
      </c>
      <c r="D98" s="16" t="s">
        <v>203</v>
      </c>
      <c r="E98" s="16" t="n">
        <v>2</v>
      </c>
      <c r="F98" s="16" t="n">
        <v>2509</v>
      </c>
      <c r="G98" s="16" t="n">
        <v>0.05</v>
      </c>
      <c r="H98" s="16" t="s">
        <v>208</v>
      </c>
      <c r="I98" s="16" t="s">
        <v>71</v>
      </c>
      <c r="J98" s="16" t="n">
        <v>6</v>
      </c>
      <c r="K98" s="16" t="n">
        <v>5</v>
      </c>
      <c r="L98" s="16" t="s">
        <v>41</v>
      </c>
      <c r="M98" s="18" t="n">
        <f aca="false">IF(ISNUMBER(B98),B98,IF(MID(B98,3,1)="-",DATE(VALUE(RIGHT(B98,4)),VALUE(MID(B98,4,2)),VALUE(LEFT(B98,2))),DATE(VALUE(LEFT(B98,4)),VALUE(MID(B98,6,2)),VALUE(RIGHT(B98,2)))))</f>
        <v>45666</v>
      </c>
      <c r="N98" s="16" t="n">
        <f aca="false">MONTH(M98)</f>
        <v>1</v>
      </c>
      <c r="O98" s="16" t="str">
        <f aca="false">PROPER(TRIM(H98))</f>
        <v>Jaipur</v>
      </c>
      <c r="P98" s="16" t="str">
        <f aca="false">IFERROR(VLOOKUP(O98,city_map!$A$2:$B$6,2,FALSE()),O98)</f>
        <v>Jaipur</v>
      </c>
      <c r="Q98" s="16" t="n">
        <f aca="false">IF(ISNUMBER(F98),F98,VALUE(SUBSTITUTE(SUBSTITUTE(F98,"₹",""),",","")))</f>
        <v>2509</v>
      </c>
      <c r="R98" s="16" t="n">
        <f aca="false">IF(E98=99,1,E98)</f>
        <v>2</v>
      </c>
      <c r="S98" s="16" t="n">
        <f aca="false">IF(G98="",0,G98)</f>
        <v>0.05</v>
      </c>
      <c r="T98" s="16" t="str">
        <f aca="false">IF(I98="","Unknown",IF(I98="upi","UPI",I98))</f>
        <v>Credit Card</v>
      </c>
      <c r="U98" s="16" t="str">
        <f aca="false">IF(L98="Yes","Y",IF(L98="No","N",L98))</f>
        <v>N</v>
      </c>
      <c r="V98" s="19" t="n">
        <f aca="false">ROUND(R98*Q98*(1-S98),2)</f>
        <v>4767.1</v>
      </c>
      <c r="W98" s="16" t="str">
        <f aca="false">_xlfn.XLOOKUP(D98,products!$A$2:$A$61,products!$C$2:$C$61,"Not found")</f>
        <v>Fashion</v>
      </c>
    </row>
    <row r="99" customFormat="false" ht="15" hidden="false" customHeight="false" outlineLevel="0" collapsed="false">
      <c r="A99" s="16" t="s">
        <v>321</v>
      </c>
      <c r="B99" s="16" t="s">
        <v>302</v>
      </c>
      <c r="C99" s="16" t="s">
        <v>322</v>
      </c>
      <c r="D99" s="16" t="s">
        <v>219</v>
      </c>
      <c r="E99" s="16" t="n">
        <v>1</v>
      </c>
      <c r="F99" s="16" t="n">
        <v>1312</v>
      </c>
      <c r="G99" s="16" t="n">
        <v>0.15</v>
      </c>
      <c r="H99" s="16" t="s">
        <v>70</v>
      </c>
      <c r="I99" s="16" t="s">
        <v>40</v>
      </c>
      <c r="J99" s="16" t="n">
        <v>7</v>
      </c>
      <c r="K99" s="16" t="n">
        <v>4</v>
      </c>
      <c r="L99" s="16" t="s">
        <v>41</v>
      </c>
      <c r="M99" s="18" t="n">
        <f aca="false">IF(ISNUMBER(B99),B99,IF(MID(B99,3,1)="-",DATE(VALUE(RIGHT(B99,4)),VALUE(MID(B99,4,2)),VALUE(LEFT(B99,2))),DATE(VALUE(LEFT(B99,4)),VALUE(MID(B99,6,2)),VALUE(RIGHT(B99,2)))))</f>
        <v>45666</v>
      </c>
      <c r="N99" s="16" t="n">
        <f aca="false">MONTH(M99)</f>
        <v>1</v>
      </c>
      <c r="O99" s="16" t="str">
        <f aca="false">PROPER(TRIM(H99))</f>
        <v>Pune</v>
      </c>
      <c r="P99" s="16" t="str">
        <f aca="false">IFERROR(VLOOKUP(O99,city_map!$A$2:$B$6,2,FALSE()),O99)</f>
        <v>Pune</v>
      </c>
      <c r="Q99" s="16" t="n">
        <f aca="false">IF(ISNUMBER(F99),F99,VALUE(SUBSTITUTE(SUBSTITUTE(F99,"₹",""),",","")))</f>
        <v>1312</v>
      </c>
      <c r="R99" s="16" t="n">
        <f aca="false">IF(E99=99,1,E99)</f>
        <v>1</v>
      </c>
      <c r="S99" s="16" t="n">
        <f aca="false">IF(G99="",0,G99)</f>
        <v>0.15</v>
      </c>
      <c r="T99" s="16" t="str">
        <f aca="false">IF(I99="","Unknown",IF(I99="upi","UPI",I99))</f>
        <v>COD</v>
      </c>
      <c r="U99" s="16" t="str">
        <f aca="false">IF(L99="Yes","Y",IF(L99="No","N",L99))</f>
        <v>N</v>
      </c>
      <c r="V99" s="19" t="n">
        <f aca="false">ROUND(R99*Q99*(1-S99),2)</f>
        <v>1115.2</v>
      </c>
      <c r="W99" s="16" t="str">
        <f aca="false">_xlfn.XLOOKUP(D99,products!$A$2:$A$61,products!$C$2:$C$61,"Not found")</f>
        <v>Electronics</v>
      </c>
    </row>
    <row r="100" customFormat="false" ht="15" hidden="false" customHeight="false" outlineLevel="0" collapsed="false">
      <c r="A100" s="16" t="s">
        <v>323</v>
      </c>
      <c r="B100" s="16" t="s">
        <v>324</v>
      </c>
      <c r="C100" s="16" t="s">
        <v>325</v>
      </c>
      <c r="D100" s="16" t="s">
        <v>173</v>
      </c>
      <c r="E100" s="16" t="n">
        <v>1</v>
      </c>
      <c r="F100" s="16" t="n">
        <v>1180</v>
      </c>
      <c r="G100" s="16" t="n">
        <v>0.15</v>
      </c>
      <c r="H100" s="16" t="s">
        <v>81</v>
      </c>
      <c r="I100" s="16" t="s">
        <v>60</v>
      </c>
      <c r="J100" s="16" t="n">
        <v>2</v>
      </c>
      <c r="K100" s="16" t="n">
        <v>4</v>
      </c>
      <c r="L100" s="16" t="s">
        <v>41</v>
      </c>
      <c r="M100" s="18" t="n">
        <f aca="false">IF(ISNUMBER(B100),B100,IF(MID(B100,3,1)="-",DATE(VALUE(RIGHT(B100,4)),VALUE(MID(B100,4,2)),VALUE(LEFT(B100,2))),DATE(VALUE(LEFT(B100,4)),VALUE(MID(B100,6,2)),VALUE(RIGHT(B100,2)))))</f>
        <v>45666</v>
      </c>
      <c r="N100" s="16" t="n">
        <f aca="false">MONTH(M100)</f>
        <v>1</v>
      </c>
      <c r="O100" s="16" t="str">
        <f aca="false">PROPER(TRIM(H100))</f>
        <v>Hyderabad</v>
      </c>
      <c r="P100" s="16" t="str">
        <f aca="false">IFERROR(VLOOKUP(O100,city_map!$A$2:$B$6,2,FALSE()),O100)</f>
        <v>Hyderabad</v>
      </c>
      <c r="Q100" s="16" t="n">
        <f aca="false">IF(ISNUMBER(F100),F100,VALUE(SUBSTITUTE(SUBSTITUTE(F100,"₹",""),",","")))</f>
        <v>1180</v>
      </c>
      <c r="R100" s="16" t="n">
        <f aca="false">IF(E100=99,1,E100)</f>
        <v>1</v>
      </c>
      <c r="S100" s="16" t="n">
        <f aca="false">IF(G100="",0,G100)</f>
        <v>0.15</v>
      </c>
      <c r="T100" s="16" t="str">
        <f aca="false">IF(I100="","Unknown",IF(I100="upi","UPI",I100))</f>
        <v>UPI</v>
      </c>
      <c r="U100" s="16" t="str">
        <f aca="false">IF(L100="Yes","Y",IF(L100="No","N",L100))</f>
        <v>N</v>
      </c>
      <c r="V100" s="19" t="n">
        <f aca="false">ROUND(R100*Q100*(1-S100),2)</f>
        <v>1003</v>
      </c>
      <c r="W100" s="16" t="str">
        <f aca="false">_xlfn.XLOOKUP(D100,products!$A$2:$A$61,products!$C$2:$C$61,"Not found")</f>
        <v>Fashion</v>
      </c>
    </row>
    <row r="101" customFormat="false" ht="15" hidden="false" customHeight="false" outlineLevel="0" collapsed="false">
      <c r="A101" s="16" t="s">
        <v>326</v>
      </c>
      <c r="B101" s="16" t="s">
        <v>327</v>
      </c>
      <c r="C101" s="16" t="s">
        <v>328</v>
      </c>
      <c r="D101" s="16" t="s">
        <v>95</v>
      </c>
      <c r="E101" s="16" t="n">
        <v>3</v>
      </c>
      <c r="F101" s="16" t="n">
        <v>1485</v>
      </c>
      <c r="G101" s="16" t="n">
        <v>0</v>
      </c>
      <c r="H101" s="16" t="s">
        <v>208</v>
      </c>
      <c r="I101" s="16" t="s">
        <v>47</v>
      </c>
      <c r="J101" s="16" t="n">
        <v>4</v>
      </c>
      <c r="K101" s="16" t="n">
        <v>5</v>
      </c>
      <c r="L101" s="16" t="s">
        <v>41</v>
      </c>
      <c r="M101" s="18" t="n">
        <f aca="false">IF(ISNUMBER(B101),B101,IF(MID(B101,3,1)="-",DATE(VALUE(RIGHT(B101,4)),VALUE(MID(B101,4,2)),VALUE(LEFT(B101,2))),DATE(VALUE(LEFT(B101,4)),VALUE(MID(B101,6,2)),VALUE(RIGHT(B101,2)))))</f>
        <v>45667</v>
      </c>
      <c r="N101" s="16" t="n">
        <f aca="false">MONTH(M101)</f>
        <v>1</v>
      </c>
      <c r="O101" s="16" t="str">
        <f aca="false">PROPER(TRIM(H101))</f>
        <v>Jaipur</v>
      </c>
      <c r="P101" s="16" t="str">
        <f aca="false">IFERROR(VLOOKUP(O101,city_map!$A$2:$B$6,2,FALSE()),O101)</f>
        <v>Jaipur</v>
      </c>
      <c r="Q101" s="16" t="n">
        <f aca="false">IF(ISNUMBER(F101),F101,VALUE(SUBSTITUTE(SUBSTITUTE(F101,"₹",""),",","")))</f>
        <v>1485</v>
      </c>
      <c r="R101" s="16" t="n">
        <f aca="false">IF(E101=99,1,E101)</f>
        <v>3</v>
      </c>
      <c r="S101" s="16" t="n">
        <f aca="false">IF(G101="",0,G101)</f>
        <v>0</v>
      </c>
      <c r="T101" s="16" t="str">
        <f aca="false">IF(I101="","Unknown",IF(I101="upi","UPI",I101))</f>
        <v>Debit Card</v>
      </c>
      <c r="U101" s="16" t="str">
        <f aca="false">IF(L101="Yes","Y",IF(L101="No","N",L101))</f>
        <v>N</v>
      </c>
      <c r="V101" s="19" t="n">
        <f aca="false">ROUND(R101*Q101*(1-S101),2)</f>
        <v>4455</v>
      </c>
      <c r="W101" s="16" t="str">
        <f aca="false">_xlfn.XLOOKUP(D101,products!$A$2:$A$61,products!$C$2:$C$61,"Not found")</f>
        <v>Electronics</v>
      </c>
    </row>
    <row r="102" customFormat="false" ht="15" hidden="false" customHeight="false" outlineLevel="0" collapsed="false">
      <c r="A102" s="16" t="s">
        <v>329</v>
      </c>
      <c r="B102" s="16" t="s">
        <v>327</v>
      </c>
      <c r="C102" s="16" t="s">
        <v>330</v>
      </c>
      <c r="D102" s="16" t="s">
        <v>250</v>
      </c>
      <c r="E102" s="16" t="n">
        <v>2</v>
      </c>
      <c r="F102" s="16" t="n">
        <v>697</v>
      </c>
      <c r="G102" s="16" t="n">
        <v>0.15</v>
      </c>
      <c r="H102" s="16" t="s">
        <v>67</v>
      </c>
      <c r="I102" s="16" t="s">
        <v>60</v>
      </c>
      <c r="J102" s="16" t="n">
        <v>2</v>
      </c>
      <c r="K102" s="16" t="n">
        <v>4</v>
      </c>
      <c r="L102" s="16" t="s">
        <v>41</v>
      </c>
      <c r="M102" s="18" t="n">
        <f aca="false">IF(ISNUMBER(B102),B102,IF(MID(B102,3,1)="-",DATE(VALUE(RIGHT(B102,4)),VALUE(MID(B102,4,2)),VALUE(LEFT(B102,2))),DATE(VALUE(LEFT(B102,4)),VALUE(MID(B102,6,2)),VALUE(RIGHT(B102,2)))))</f>
        <v>45667</v>
      </c>
      <c r="N102" s="16" t="n">
        <f aca="false">MONTH(M102)</f>
        <v>1</v>
      </c>
      <c r="O102" s="16" t="str">
        <f aca="false">PROPER(TRIM(H102))</f>
        <v>Kolkata</v>
      </c>
      <c r="P102" s="16" t="str">
        <f aca="false">IFERROR(VLOOKUP(O102,city_map!$A$2:$B$6,2,FALSE()),O102)</f>
        <v>Kolkata</v>
      </c>
      <c r="Q102" s="16" t="n">
        <f aca="false">IF(ISNUMBER(F102),F102,VALUE(SUBSTITUTE(SUBSTITUTE(F102,"₹",""),",","")))</f>
        <v>697</v>
      </c>
      <c r="R102" s="16" t="n">
        <f aca="false">IF(E102=99,1,E102)</f>
        <v>2</v>
      </c>
      <c r="S102" s="16" t="n">
        <f aca="false">IF(G102="",0,G102)</f>
        <v>0.15</v>
      </c>
      <c r="T102" s="16" t="str">
        <f aca="false">IF(I102="","Unknown",IF(I102="upi","UPI",I102))</f>
        <v>UPI</v>
      </c>
      <c r="U102" s="16" t="str">
        <f aca="false">IF(L102="Yes","Y",IF(L102="No","N",L102))</f>
        <v>N</v>
      </c>
      <c r="V102" s="19" t="n">
        <f aca="false">ROUND(R102*Q102*(1-S102),2)</f>
        <v>1184.9</v>
      </c>
      <c r="W102" s="16" t="str">
        <f aca="false">_xlfn.XLOOKUP(D102,products!$A$2:$A$61,products!$C$2:$C$61,"Not found")</f>
        <v>Home</v>
      </c>
    </row>
    <row r="103" customFormat="false" ht="15" hidden="false" customHeight="false" outlineLevel="0" collapsed="false">
      <c r="A103" s="16" t="s">
        <v>331</v>
      </c>
      <c r="B103" s="16" t="s">
        <v>327</v>
      </c>
      <c r="C103" s="16" t="s">
        <v>332</v>
      </c>
      <c r="D103" s="16" t="s">
        <v>88</v>
      </c>
      <c r="E103" s="16" t="n">
        <v>1</v>
      </c>
      <c r="F103" s="16" t="n">
        <v>2930</v>
      </c>
      <c r="G103" s="16" t="n">
        <v>0.3</v>
      </c>
      <c r="H103" s="16" t="s">
        <v>56</v>
      </c>
      <c r="I103" s="16" t="s">
        <v>40</v>
      </c>
      <c r="J103" s="16" t="n">
        <v>6</v>
      </c>
      <c r="K103" s="16" t="n">
        <v>4</v>
      </c>
      <c r="L103" s="16" t="s">
        <v>41</v>
      </c>
      <c r="M103" s="18" t="n">
        <f aca="false">IF(ISNUMBER(B103),B103,IF(MID(B103,3,1)="-",DATE(VALUE(RIGHT(B103,4)),VALUE(MID(B103,4,2)),VALUE(LEFT(B103,2))),DATE(VALUE(LEFT(B103,4)),VALUE(MID(B103,6,2)),VALUE(RIGHT(B103,2)))))</f>
        <v>45667</v>
      </c>
      <c r="N103" s="16" t="n">
        <f aca="false">MONTH(M103)</f>
        <v>1</v>
      </c>
      <c r="O103" s="16" t="str">
        <f aca="false">PROPER(TRIM(H103))</f>
        <v>Lucknow</v>
      </c>
      <c r="P103" s="16" t="str">
        <f aca="false">IFERROR(VLOOKUP(O103,city_map!$A$2:$B$6,2,FALSE()),O103)</f>
        <v>Lucknow</v>
      </c>
      <c r="Q103" s="16" t="n">
        <f aca="false">IF(ISNUMBER(F103),F103,VALUE(SUBSTITUTE(SUBSTITUTE(F103,"₹",""),",","")))</f>
        <v>2930</v>
      </c>
      <c r="R103" s="16" t="n">
        <f aca="false">IF(E103=99,1,E103)</f>
        <v>1</v>
      </c>
      <c r="S103" s="16" t="n">
        <f aca="false">IF(G103="",0,G103)</f>
        <v>0.3</v>
      </c>
      <c r="T103" s="16" t="str">
        <f aca="false">IF(I103="","Unknown",IF(I103="upi","UPI",I103))</f>
        <v>COD</v>
      </c>
      <c r="U103" s="16" t="str">
        <f aca="false">IF(L103="Yes","Y",IF(L103="No","N",L103))</f>
        <v>N</v>
      </c>
      <c r="V103" s="19" t="n">
        <f aca="false">ROUND(R103*Q103*(1-S103),2)</f>
        <v>2051</v>
      </c>
      <c r="W103" s="16" t="str">
        <f aca="false">_xlfn.XLOOKUP(D103,products!$A$2:$A$61,products!$C$2:$C$61,"Not found")</f>
        <v>Fashion</v>
      </c>
    </row>
    <row r="104" customFormat="false" ht="15" hidden="false" customHeight="false" outlineLevel="0" collapsed="false">
      <c r="A104" s="16" t="s">
        <v>333</v>
      </c>
      <c r="B104" s="16" t="s">
        <v>327</v>
      </c>
      <c r="C104" s="16" t="s">
        <v>334</v>
      </c>
      <c r="D104" s="16" t="s">
        <v>111</v>
      </c>
      <c r="E104" s="16" t="n">
        <v>1</v>
      </c>
      <c r="F104" s="16" t="n">
        <v>961</v>
      </c>
      <c r="G104" s="16" t="n">
        <v>0.1</v>
      </c>
      <c r="H104" s="16" t="s">
        <v>39</v>
      </c>
      <c r="I104" s="16"/>
      <c r="J104" s="16" t="n">
        <v>5</v>
      </c>
      <c r="K104" s="16" t="n">
        <v>4</v>
      </c>
      <c r="L104" s="16" t="s">
        <v>41</v>
      </c>
      <c r="M104" s="18" t="n">
        <f aca="false">IF(ISNUMBER(B104),B104,IF(MID(B104,3,1)="-",DATE(VALUE(RIGHT(B104,4)),VALUE(MID(B104,4,2)),VALUE(LEFT(B104,2))),DATE(VALUE(LEFT(B104,4)),VALUE(MID(B104,6,2)),VALUE(RIGHT(B104,2)))))</f>
        <v>45667</v>
      </c>
      <c r="N104" s="16" t="n">
        <f aca="false">MONTH(M104)</f>
        <v>1</v>
      </c>
      <c r="O104" s="16" t="str">
        <f aca="false">PROPER(TRIM(H104))</f>
        <v>Delhi</v>
      </c>
      <c r="P104" s="16" t="str">
        <f aca="false">IFERROR(VLOOKUP(O104,city_map!$A$2:$B$6,2,FALSE()),O104)</f>
        <v>Delhi</v>
      </c>
      <c r="Q104" s="16" t="n">
        <f aca="false">IF(ISNUMBER(F104),F104,VALUE(SUBSTITUTE(SUBSTITUTE(F104,"₹",""),",","")))</f>
        <v>961</v>
      </c>
      <c r="R104" s="16" t="n">
        <f aca="false">IF(E104=99,1,E104)</f>
        <v>1</v>
      </c>
      <c r="S104" s="16" t="n">
        <f aca="false">IF(G104="",0,G104)</f>
        <v>0.1</v>
      </c>
      <c r="T104" s="16" t="str">
        <f aca="false">IF(I104="","Unknown",IF(I104="upi","UPI",I104))</f>
        <v>Unknown</v>
      </c>
      <c r="U104" s="16" t="str">
        <f aca="false">IF(L104="Yes","Y",IF(L104="No","N",L104))</f>
        <v>N</v>
      </c>
      <c r="V104" s="19" t="n">
        <f aca="false">ROUND(R104*Q104*(1-S104),2)</f>
        <v>864.9</v>
      </c>
      <c r="W104" s="16" t="str">
        <f aca="false">_xlfn.XLOOKUP(D104,products!$A$2:$A$61,products!$C$2:$C$61,"Not found")</f>
        <v>Books</v>
      </c>
    </row>
    <row r="105" customFormat="false" ht="15" hidden="false" customHeight="false" outlineLevel="0" collapsed="false">
      <c r="A105" s="16" t="s">
        <v>335</v>
      </c>
      <c r="B105" s="16" t="s">
        <v>327</v>
      </c>
      <c r="C105" s="16" t="s">
        <v>336</v>
      </c>
      <c r="D105" s="16" t="s">
        <v>170</v>
      </c>
      <c r="E105" s="16" t="n">
        <v>1</v>
      </c>
      <c r="F105" s="16" t="n">
        <v>3444</v>
      </c>
      <c r="G105" s="16" t="n">
        <v>0</v>
      </c>
      <c r="H105" s="16" t="s">
        <v>81</v>
      </c>
      <c r="I105" s="16" t="s">
        <v>60</v>
      </c>
      <c r="J105" s="16" t="n">
        <v>7</v>
      </c>
      <c r="K105" s="16" t="n">
        <v>4</v>
      </c>
      <c r="L105" s="16" t="s">
        <v>41</v>
      </c>
      <c r="M105" s="18" t="n">
        <f aca="false">IF(ISNUMBER(B105),B105,IF(MID(B105,3,1)="-",DATE(VALUE(RIGHT(B105,4)),VALUE(MID(B105,4,2)),VALUE(LEFT(B105,2))),DATE(VALUE(LEFT(B105,4)),VALUE(MID(B105,6,2)),VALUE(RIGHT(B105,2)))))</f>
        <v>45667</v>
      </c>
      <c r="N105" s="16" t="n">
        <f aca="false">MONTH(M105)</f>
        <v>1</v>
      </c>
      <c r="O105" s="16" t="str">
        <f aca="false">PROPER(TRIM(H105))</f>
        <v>Hyderabad</v>
      </c>
      <c r="P105" s="16" t="str">
        <f aca="false">IFERROR(VLOOKUP(O105,city_map!$A$2:$B$6,2,FALSE()),O105)</f>
        <v>Hyderabad</v>
      </c>
      <c r="Q105" s="16" t="n">
        <f aca="false">IF(ISNUMBER(F105),F105,VALUE(SUBSTITUTE(SUBSTITUTE(F105,"₹",""),",","")))</f>
        <v>3444</v>
      </c>
      <c r="R105" s="16" t="n">
        <f aca="false">IF(E105=99,1,E105)</f>
        <v>1</v>
      </c>
      <c r="S105" s="16" t="n">
        <f aca="false">IF(G105="",0,G105)</f>
        <v>0</v>
      </c>
      <c r="T105" s="16" t="str">
        <f aca="false">IF(I105="","Unknown",IF(I105="upi","UPI",I105))</f>
        <v>UPI</v>
      </c>
      <c r="U105" s="16" t="str">
        <f aca="false">IF(L105="Yes","Y",IF(L105="No","N",L105))</f>
        <v>N</v>
      </c>
      <c r="V105" s="19" t="n">
        <f aca="false">ROUND(R105*Q105*(1-S105),2)</f>
        <v>3444</v>
      </c>
      <c r="W105" s="16" t="str">
        <f aca="false">_xlfn.XLOOKUP(D105,products!$A$2:$A$61,products!$C$2:$C$61,"Not found")</f>
        <v>Home</v>
      </c>
    </row>
    <row r="106" customFormat="false" ht="15" hidden="false" customHeight="false" outlineLevel="0" collapsed="false">
      <c r="A106" s="16" t="s">
        <v>337</v>
      </c>
      <c r="B106" s="16" t="s">
        <v>327</v>
      </c>
      <c r="C106" s="16" t="s">
        <v>338</v>
      </c>
      <c r="D106" s="16" t="s">
        <v>136</v>
      </c>
      <c r="E106" s="16" t="n">
        <v>1</v>
      </c>
      <c r="F106" s="16" t="n">
        <v>2111</v>
      </c>
      <c r="G106" s="16" t="n">
        <v>0</v>
      </c>
      <c r="H106" s="16" t="s">
        <v>39</v>
      </c>
      <c r="I106" s="16" t="s">
        <v>71</v>
      </c>
      <c r="J106" s="16" t="n">
        <v>4</v>
      </c>
      <c r="K106" s="16" t="n">
        <v>5</v>
      </c>
      <c r="L106" s="16" t="s">
        <v>41</v>
      </c>
      <c r="M106" s="18" t="n">
        <f aca="false">IF(ISNUMBER(B106),B106,IF(MID(B106,3,1)="-",DATE(VALUE(RIGHT(B106,4)),VALUE(MID(B106,4,2)),VALUE(LEFT(B106,2))),DATE(VALUE(LEFT(B106,4)),VALUE(MID(B106,6,2)),VALUE(RIGHT(B106,2)))))</f>
        <v>45667</v>
      </c>
      <c r="N106" s="16" t="n">
        <f aca="false">MONTH(M106)</f>
        <v>1</v>
      </c>
      <c r="O106" s="16" t="str">
        <f aca="false">PROPER(TRIM(H106))</f>
        <v>Delhi</v>
      </c>
      <c r="P106" s="16" t="str">
        <f aca="false">IFERROR(VLOOKUP(O106,city_map!$A$2:$B$6,2,FALSE()),O106)</f>
        <v>Delhi</v>
      </c>
      <c r="Q106" s="16" t="n">
        <f aca="false">IF(ISNUMBER(F106),F106,VALUE(SUBSTITUTE(SUBSTITUTE(F106,"₹",""),",","")))</f>
        <v>2111</v>
      </c>
      <c r="R106" s="16" t="n">
        <f aca="false">IF(E106=99,1,E106)</f>
        <v>1</v>
      </c>
      <c r="S106" s="16" t="n">
        <f aca="false">IF(G106="",0,G106)</f>
        <v>0</v>
      </c>
      <c r="T106" s="16" t="str">
        <f aca="false">IF(I106="","Unknown",IF(I106="upi","UPI",I106))</f>
        <v>Credit Card</v>
      </c>
      <c r="U106" s="16" t="str">
        <f aca="false">IF(L106="Yes","Y",IF(L106="No","N",L106))</f>
        <v>N</v>
      </c>
      <c r="V106" s="19" t="n">
        <f aca="false">ROUND(R106*Q106*(1-S106),2)</f>
        <v>2111</v>
      </c>
      <c r="W106" s="16" t="str">
        <f aca="false">_xlfn.XLOOKUP(D106,products!$A$2:$A$61,products!$C$2:$C$61,"Not found")</f>
        <v>Electronics</v>
      </c>
    </row>
    <row r="107" customFormat="false" ht="15" hidden="false" customHeight="false" outlineLevel="0" collapsed="false">
      <c r="A107" s="16" t="s">
        <v>339</v>
      </c>
      <c r="B107" s="16" t="s">
        <v>327</v>
      </c>
      <c r="C107" s="16" t="s">
        <v>340</v>
      </c>
      <c r="D107" s="16" t="s">
        <v>341</v>
      </c>
      <c r="E107" s="16" t="n">
        <v>2</v>
      </c>
      <c r="F107" s="16" t="n">
        <v>1076</v>
      </c>
      <c r="G107" s="16" t="n">
        <v>0.3</v>
      </c>
      <c r="H107" s="16" t="s">
        <v>67</v>
      </c>
      <c r="I107" s="16" t="s">
        <v>60</v>
      </c>
      <c r="J107" s="16" t="n">
        <v>4</v>
      </c>
      <c r="K107" s="16" t="n">
        <v>5</v>
      </c>
      <c r="L107" s="16" t="s">
        <v>41</v>
      </c>
      <c r="M107" s="18" t="n">
        <f aca="false">IF(ISNUMBER(B107),B107,IF(MID(B107,3,1)="-",DATE(VALUE(RIGHT(B107,4)),VALUE(MID(B107,4,2)),VALUE(LEFT(B107,2))),DATE(VALUE(LEFT(B107,4)),VALUE(MID(B107,6,2)),VALUE(RIGHT(B107,2)))))</f>
        <v>45667</v>
      </c>
      <c r="N107" s="16" t="n">
        <f aca="false">MONTH(M107)</f>
        <v>1</v>
      </c>
      <c r="O107" s="16" t="str">
        <f aca="false">PROPER(TRIM(H107))</f>
        <v>Kolkata</v>
      </c>
      <c r="P107" s="16" t="str">
        <f aca="false">IFERROR(VLOOKUP(O107,city_map!$A$2:$B$6,2,FALSE()),O107)</f>
        <v>Kolkata</v>
      </c>
      <c r="Q107" s="16" t="n">
        <f aca="false">IF(ISNUMBER(F107),F107,VALUE(SUBSTITUTE(SUBSTITUTE(F107,"₹",""),",","")))</f>
        <v>1076</v>
      </c>
      <c r="R107" s="16" t="n">
        <f aca="false">IF(E107=99,1,E107)</f>
        <v>2</v>
      </c>
      <c r="S107" s="16" t="n">
        <f aca="false">IF(G107="",0,G107)</f>
        <v>0.3</v>
      </c>
      <c r="T107" s="16" t="str">
        <f aca="false">IF(I107="","Unknown",IF(I107="upi","UPI",I107))</f>
        <v>UPI</v>
      </c>
      <c r="U107" s="16" t="str">
        <f aca="false">IF(L107="Yes","Y",IF(L107="No","N",L107))</f>
        <v>N</v>
      </c>
      <c r="V107" s="19" t="n">
        <f aca="false">ROUND(R107*Q107*(1-S107),2)</f>
        <v>1506.4</v>
      </c>
      <c r="W107" s="16" t="str">
        <f aca="false">_xlfn.XLOOKUP(D107,products!$A$2:$A$61,products!$C$2:$C$61,"Not found")</f>
        <v>Home</v>
      </c>
    </row>
    <row r="108" customFormat="false" ht="15" hidden="false" customHeight="false" outlineLevel="0" collapsed="false">
      <c r="A108" s="16" t="s">
        <v>342</v>
      </c>
      <c r="B108" s="16" t="s">
        <v>327</v>
      </c>
      <c r="C108" s="16" t="s">
        <v>343</v>
      </c>
      <c r="D108" s="16" t="s">
        <v>51</v>
      </c>
      <c r="E108" s="16" t="n">
        <v>1</v>
      </c>
      <c r="F108" s="16" t="n">
        <v>2345</v>
      </c>
      <c r="G108" s="16" t="n">
        <v>0.05</v>
      </c>
      <c r="H108" s="16" t="s">
        <v>112</v>
      </c>
      <c r="I108" s="16" t="s">
        <v>71</v>
      </c>
      <c r="J108" s="16" t="n">
        <v>3</v>
      </c>
      <c r="K108" s="16" t="n">
        <v>4</v>
      </c>
      <c r="L108" s="16" t="s">
        <v>41</v>
      </c>
      <c r="M108" s="18" t="n">
        <f aca="false">IF(ISNUMBER(B108),B108,IF(MID(B108,3,1)="-",DATE(VALUE(RIGHT(B108,4)),VALUE(MID(B108,4,2)),VALUE(LEFT(B108,2))),DATE(VALUE(LEFT(B108,4)),VALUE(MID(B108,6,2)),VALUE(RIGHT(B108,2)))))</f>
        <v>45667</v>
      </c>
      <c r="N108" s="16" t="n">
        <f aca="false">MONTH(M108)</f>
        <v>1</v>
      </c>
      <c r="O108" s="16" t="str">
        <f aca="false">PROPER(TRIM(H108))</f>
        <v>Mumbai</v>
      </c>
      <c r="P108" s="16" t="str">
        <f aca="false">IFERROR(VLOOKUP(O108,city_map!$A$2:$B$6,2,FALSE()),O108)</f>
        <v>Mumbai</v>
      </c>
      <c r="Q108" s="16" t="n">
        <f aca="false">IF(ISNUMBER(F108),F108,VALUE(SUBSTITUTE(SUBSTITUTE(F108,"₹",""),",","")))</f>
        <v>2345</v>
      </c>
      <c r="R108" s="16" t="n">
        <f aca="false">IF(E108=99,1,E108)</f>
        <v>1</v>
      </c>
      <c r="S108" s="16" t="n">
        <f aca="false">IF(G108="",0,G108)</f>
        <v>0.05</v>
      </c>
      <c r="T108" s="16" t="str">
        <f aca="false">IF(I108="","Unknown",IF(I108="upi","UPI",I108))</f>
        <v>Credit Card</v>
      </c>
      <c r="U108" s="16" t="str">
        <f aca="false">IF(L108="Yes","Y",IF(L108="No","N",L108))</f>
        <v>N</v>
      </c>
      <c r="V108" s="19" t="n">
        <f aca="false">ROUND(R108*Q108*(1-S108),2)</f>
        <v>2227.75</v>
      </c>
      <c r="W108" s="16" t="str">
        <f aca="false">_xlfn.XLOOKUP(D108,products!$A$2:$A$61,products!$C$2:$C$61,"Not found")</f>
        <v>Fashion</v>
      </c>
    </row>
    <row r="109" customFormat="false" ht="15" hidden="false" customHeight="false" outlineLevel="0" collapsed="false">
      <c r="A109" s="16" t="s">
        <v>344</v>
      </c>
      <c r="B109" s="16" t="s">
        <v>327</v>
      </c>
      <c r="C109" s="16" t="s">
        <v>345</v>
      </c>
      <c r="D109" s="16" t="s">
        <v>216</v>
      </c>
      <c r="E109" s="16" t="n">
        <v>1</v>
      </c>
      <c r="F109" s="16" t="n">
        <v>879</v>
      </c>
      <c r="G109" s="16" t="n">
        <v>0</v>
      </c>
      <c r="H109" s="16" t="s">
        <v>130</v>
      </c>
      <c r="I109" s="16" t="s">
        <v>71</v>
      </c>
      <c r="J109" s="16" t="n">
        <v>2</v>
      </c>
      <c r="K109" s="16" t="n">
        <v>4</v>
      </c>
      <c r="L109" s="16" t="s">
        <v>41</v>
      </c>
      <c r="M109" s="18" t="n">
        <f aca="false">IF(ISNUMBER(B109),B109,IF(MID(B109,3,1)="-",DATE(VALUE(RIGHT(B109,4)),VALUE(MID(B109,4,2)),VALUE(LEFT(B109,2))),DATE(VALUE(LEFT(B109,4)),VALUE(MID(B109,6,2)),VALUE(RIGHT(B109,2)))))</f>
        <v>45667</v>
      </c>
      <c r="N109" s="16" t="n">
        <f aca="false">MONTH(M109)</f>
        <v>1</v>
      </c>
      <c r="O109" s="16" t="str">
        <f aca="false">PROPER(TRIM(H109))</f>
        <v>Bengaluru</v>
      </c>
      <c r="P109" s="16" t="str">
        <f aca="false">IFERROR(VLOOKUP(O109,city_map!$A$2:$B$6,2,FALSE()),O109)</f>
        <v>Bengaluru</v>
      </c>
      <c r="Q109" s="16" t="n">
        <f aca="false">IF(ISNUMBER(F109),F109,VALUE(SUBSTITUTE(SUBSTITUTE(F109,"₹",""),",","")))</f>
        <v>879</v>
      </c>
      <c r="R109" s="16" t="n">
        <f aca="false">IF(E109=99,1,E109)</f>
        <v>1</v>
      </c>
      <c r="S109" s="16" t="n">
        <f aca="false">IF(G109="",0,G109)</f>
        <v>0</v>
      </c>
      <c r="T109" s="16" t="str">
        <f aca="false">IF(I109="","Unknown",IF(I109="upi","UPI",I109))</f>
        <v>Credit Card</v>
      </c>
      <c r="U109" s="16" t="str">
        <f aca="false">IF(L109="Yes","Y",IF(L109="No","N",L109))</f>
        <v>N</v>
      </c>
      <c r="V109" s="19" t="n">
        <f aca="false">ROUND(R109*Q109*(1-S109),2)</f>
        <v>879</v>
      </c>
      <c r="W109" s="16" t="str">
        <f aca="false">_xlfn.XLOOKUP(D109,products!$A$2:$A$61,products!$C$2:$C$61,"Not found")</f>
        <v>Books</v>
      </c>
    </row>
    <row r="110" customFormat="false" ht="15" hidden="false" customHeight="false" outlineLevel="0" collapsed="false">
      <c r="A110" s="16" t="s">
        <v>346</v>
      </c>
      <c r="B110" s="16" t="s">
        <v>327</v>
      </c>
      <c r="C110" s="16" t="s">
        <v>347</v>
      </c>
      <c r="D110" s="16" t="s">
        <v>51</v>
      </c>
      <c r="E110" s="16" t="n">
        <v>1</v>
      </c>
      <c r="F110" s="16" t="n">
        <v>2263</v>
      </c>
      <c r="G110" s="16" t="n">
        <v>0</v>
      </c>
      <c r="H110" s="16" t="s">
        <v>112</v>
      </c>
      <c r="I110" s="16" t="s">
        <v>60</v>
      </c>
      <c r="J110" s="16" t="n">
        <v>3</v>
      </c>
      <c r="K110" s="16" t="n">
        <v>4</v>
      </c>
      <c r="L110" s="16" t="s">
        <v>57</v>
      </c>
      <c r="M110" s="18" t="n">
        <f aca="false">IF(ISNUMBER(B110),B110,IF(MID(B110,3,1)="-",DATE(VALUE(RIGHT(B110,4)),VALUE(MID(B110,4,2)),VALUE(LEFT(B110,2))),DATE(VALUE(LEFT(B110,4)),VALUE(MID(B110,6,2)),VALUE(RIGHT(B110,2)))))</f>
        <v>45667</v>
      </c>
      <c r="N110" s="16" t="n">
        <f aca="false">MONTH(M110)</f>
        <v>1</v>
      </c>
      <c r="O110" s="16" t="str">
        <f aca="false">PROPER(TRIM(H110))</f>
        <v>Mumbai</v>
      </c>
      <c r="P110" s="16" t="str">
        <f aca="false">IFERROR(VLOOKUP(O110,city_map!$A$2:$B$6,2,FALSE()),O110)</f>
        <v>Mumbai</v>
      </c>
      <c r="Q110" s="16" t="n">
        <f aca="false">IF(ISNUMBER(F110),F110,VALUE(SUBSTITUTE(SUBSTITUTE(F110,"₹",""),",","")))</f>
        <v>2263</v>
      </c>
      <c r="R110" s="16" t="n">
        <f aca="false">IF(E110=99,1,E110)</f>
        <v>1</v>
      </c>
      <c r="S110" s="16" t="n">
        <f aca="false">IF(G110="",0,G110)</f>
        <v>0</v>
      </c>
      <c r="T110" s="16" t="str">
        <f aca="false">IF(I110="","Unknown",IF(I110="upi","UPI",I110))</f>
        <v>UPI</v>
      </c>
      <c r="U110" s="16" t="str">
        <f aca="false">IF(L110="Yes","Y",IF(L110="No","N",L110))</f>
        <v>Y</v>
      </c>
      <c r="V110" s="19" t="n">
        <f aca="false">ROUND(R110*Q110*(1-S110),2)</f>
        <v>2263</v>
      </c>
      <c r="W110" s="16" t="str">
        <f aca="false">_xlfn.XLOOKUP(D110,products!$A$2:$A$61,products!$C$2:$C$61,"Not found")</f>
        <v>Fashion</v>
      </c>
    </row>
    <row r="111" customFormat="false" ht="15" hidden="false" customHeight="false" outlineLevel="0" collapsed="false">
      <c r="A111" s="16" t="s">
        <v>348</v>
      </c>
      <c r="B111" s="16" t="s">
        <v>327</v>
      </c>
      <c r="C111" s="16" t="s">
        <v>176</v>
      </c>
      <c r="D111" s="16" t="s">
        <v>203</v>
      </c>
      <c r="E111" s="16" t="n">
        <v>4</v>
      </c>
      <c r="F111" s="16" t="s">
        <v>349</v>
      </c>
      <c r="G111" s="16" t="n">
        <v>0.15</v>
      </c>
      <c r="H111" s="16" t="s">
        <v>130</v>
      </c>
      <c r="I111" s="16" t="s">
        <v>60</v>
      </c>
      <c r="J111" s="16" t="n">
        <v>6</v>
      </c>
      <c r="K111" s="16" t="n">
        <v>3</v>
      </c>
      <c r="L111" s="16" t="s">
        <v>57</v>
      </c>
      <c r="M111" s="18" t="n">
        <f aca="false">IF(ISNUMBER(B111),B111,IF(MID(B111,3,1)="-",DATE(VALUE(RIGHT(B111,4)),VALUE(MID(B111,4,2)),VALUE(LEFT(B111,2))),DATE(VALUE(LEFT(B111,4)),VALUE(MID(B111,6,2)),VALUE(RIGHT(B111,2)))))</f>
        <v>45667</v>
      </c>
      <c r="N111" s="16" t="n">
        <f aca="false">MONTH(M111)</f>
        <v>1</v>
      </c>
      <c r="O111" s="16" t="str">
        <f aca="false">PROPER(TRIM(H111))</f>
        <v>Bengaluru</v>
      </c>
      <c r="P111" s="16" t="str">
        <f aca="false">IFERROR(VLOOKUP(O111,city_map!$A$2:$B$6,2,FALSE()),O111)</f>
        <v>Bengaluru</v>
      </c>
      <c r="Q111" s="16" t="n">
        <f aca="false">IF(ISNUMBER(F111),F111,VALUE(SUBSTITUTE(SUBSTITUTE(F111,"₹",""),",","")))</f>
        <v>2563</v>
      </c>
      <c r="R111" s="16" t="n">
        <f aca="false">IF(E111=99,1,E111)</f>
        <v>4</v>
      </c>
      <c r="S111" s="16" t="n">
        <f aca="false">IF(G111="",0,G111)</f>
        <v>0.15</v>
      </c>
      <c r="T111" s="16" t="str">
        <f aca="false">IF(I111="","Unknown",IF(I111="upi","UPI",I111))</f>
        <v>UPI</v>
      </c>
      <c r="U111" s="16" t="str">
        <f aca="false">IF(L111="Yes","Y",IF(L111="No","N",L111))</f>
        <v>Y</v>
      </c>
      <c r="V111" s="19" t="n">
        <f aca="false">ROUND(R111*Q111*(1-S111),2)</f>
        <v>8714.2</v>
      </c>
      <c r="W111" s="16" t="str">
        <f aca="false">_xlfn.XLOOKUP(D111,products!$A$2:$A$61,products!$C$2:$C$61,"Not found")</f>
        <v>Fashion</v>
      </c>
    </row>
    <row r="112" customFormat="false" ht="15" hidden="false" customHeight="false" outlineLevel="0" collapsed="false">
      <c r="A112" s="16" t="s">
        <v>350</v>
      </c>
      <c r="B112" s="16" t="s">
        <v>351</v>
      </c>
      <c r="C112" s="16" t="s">
        <v>110</v>
      </c>
      <c r="D112" s="16" t="s">
        <v>136</v>
      </c>
      <c r="E112" s="16" t="n">
        <v>1</v>
      </c>
      <c r="F112" s="16" t="n">
        <v>2235</v>
      </c>
      <c r="G112" s="16" t="n">
        <v>0.2</v>
      </c>
      <c r="H112" s="16" t="s">
        <v>112</v>
      </c>
      <c r="I112" s="16" t="s">
        <v>40</v>
      </c>
      <c r="J112" s="16" t="n">
        <v>4</v>
      </c>
      <c r="K112" s="16" t="n">
        <v>4</v>
      </c>
      <c r="L112" s="16" t="s">
        <v>41</v>
      </c>
      <c r="M112" s="18" t="n">
        <f aca="false">IF(ISNUMBER(B112),B112,IF(MID(B112,3,1)="-",DATE(VALUE(RIGHT(B112,4)),VALUE(MID(B112,4,2)),VALUE(LEFT(B112,2))),DATE(VALUE(LEFT(B112,4)),VALUE(MID(B112,6,2)),VALUE(RIGHT(B112,2)))))</f>
        <v>45667</v>
      </c>
      <c r="N112" s="16" t="n">
        <f aca="false">MONTH(M112)</f>
        <v>1</v>
      </c>
      <c r="O112" s="16" t="str">
        <f aca="false">PROPER(TRIM(H112))</f>
        <v>Mumbai</v>
      </c>
      <c r="P112" s="16" t="str">
        <f aca="false">IFERROR(VLOOKUP(O112,city_map!$A$2:$B$6,2,FALSE()),O112)</f>
        <v>Mumbai</v>
      </c>
      <c r="Q112" s="16" t="n">
        <f aca="false">IF(ISNUMBER(F112),F112,VALUE(SUBSTITUTE(SUBSTITUTE(F112,"₹",""),",","")))</f>
        <v>2235</v>
      </c>
      <c r="R112" s="16" t="n">
        <f aca="false">IF(E112=99,1,E112)</f>
        <v>1</v>
      </c>
      <c r="S112" s="16" t="n">
        <f aca="false">IF(G112="",0,G112)</f>
        <v>0.2</v>
      </c>
      <c r="T112" s="16" t="str">
        <f aca="false">IF(I112="","Unknown",IF(I112="upi","UPI",I112))</f>
        <v>COD</v>
      </c>
      <c r="U112" s="16" t="str">
        <f aca="false">IF(L112="Yes","Y",IF(L112="No","N",L112))</f>
        <v>N</v>
      </c>
      <c r="V112" s="19" t="n">
        <f aca="false">ROUND(R112*Q112*(1-S112),2)</f>
        <v>1788</v>
      </c>
      <c r="W112" s="16" t="str">
        <f aca="false">_xlfn.XLOOKUP(D112,products!$A$2:$A$61,products!$C$2:$C$61,"Not found")</f>
        <v>Electronics</v>
      </c>
    </row>
    <row r="113" customFormat="false" ht="15" hidden="false" customHeight="false" outlineLevel="0" collapsed="false">
      <c r="A113" s="16" t="s">
        <v>352</v>
      </c>
      <c r="B113" s="16" t="s">
        <v>327</v>
      </c>
      <c r="C113" s="16" t="s">
        <v>353</v>
      </c>
      <c r="D113" s="16" t="s">
        <v>80</v>
      </c>
      <c r="E113" s="16" t="n">
        <v>2</v>
      </c>
      <c r="F113" s="16" t="s">
        <v>354</v>
      </c>
      <c r="G113" s="16" t="n">
        <v>0.05</v>
      </c>
      <c r="H113" s="16" t="s">
        <v>52</v>
      </c>
      <c r="I113" s="16" t="s">
        <v>100</v>
      </c>
      <c r="J113" s="16" t="n">
        <v>2</v>
      </c>
      <c r="K113" s="16" t="n">
        <v>3</v>
      </c>
      <c r="L113" s="16" t="s">
        <v>41</v>
      </c>
      <c r="M113" s="18" t="n">
        <f aca="false">IF(ISNUMBER(B113),B113,IF(MID(B113,3,1)="-",DATE(VALUE(RIGHT(B113,4)),VALUE(MID(B113,4,2)),VALUE(LEFT(B113,2))),DATE(VALUE(LEFT(B113,4)),VALUE(MID(B113,6,2)),VALUE(RIGHT(B113,2)))))</f>
        <v>45667</v>
      </c>
      <c r="N113" s="16" t="n">
        <f aca="false">MONTH(M113)</f>
        <v>1</v>
      </c>
      <c r="O113" s="16" t="str">
        <f aca="false">PROPER(TRIM(H113))</f>
        <v>Delhi</v>
      </c>
      <c r="P113" s="16" t="str">
        <f aca="false">IFERROR(VLOOKUP(O113,city_map!$A$2:$B$6,2,FALSE()),O113)</f>
        <v>Delhi</v>
      </c>
      <c r="Q113" s="16" t="n">
        <f aca="false">IF(ISNUMBER(F113),F113,VALUE(SUBSTITUTE(SUBSTITUTE(F113,"₹",""),",","")))</f>
        <v>1540</v>
      </c>
      <c r="R113" s="16" t="n">
        <f aca="false">IF(E113=99,1,E113)</f>
        <v>2</v>
      </c>
      <c r="S113" s="16" t="n">
        <f aca="false">IF(G113="",0,G113)</f>
        <v>0.05</v>
      </c>
      <c r="T113" s="16" t="str">
        <f aca="false">IF(I113="","Unknown",IF(I113="upi","UPI",I113))</f>
        <v>Net Banking</v>
      </c>
      <c r="U113" s="16" t="str">
        <f aca="false">IF(L113="Yes","Y",IF(L113="No","N",L113))</f>
        <v>N</v>
      </c>
      <c r="V113" s="19" t="n">
        <f aca="false">ROUND(R113*Q113*(1-S113),2)</f>
        <v>2926</v>
      </c>
      <c r="W113" s="16" t="str">
        <f aca="false">_xlfn.XLOOKUP(D113,products!$A$2:$A$61,products!$C$2:$C$61,"Not found")</f>
        <v>Beauty</v>
      </c>
    </row>
    <row r="114" customFormat="false" ht="15" hidden="false" customHeight="false" outlineLevel="0" collapsed="false">
      <c r="A114" s="16" t="s">
        <v>355</v>
      </c>
      <c r="B114" s="16" t="s">
        <v>356</v>
      </c>
      <c r="C114" s="16" t="s">
        <v>357</v>
      </c>
      <c r="D114" s="16" t="s">
        <v>139</v>
      </c>
      <c r="E114" s="16" t="n">
        <v>1</v>
      </c>
      <c r="F114" s="16" t="n">
        <v>351</v>
      </c>
      <c r="G114" s="16" t="n">
        <v>0</v>
      </c>
      <c r="H114" s="16" t="s">
        <v>81</v>
      </c>
      <c r="I114" s="16" t="s">
        <v>71</v>
      </c>
      <c r="J114" s="16" t="n">
        <v>2</v>
      </c>
      <c r="K114" s="16" t="n">
        <v>4</v>
      </c>
      <c r="L114" s="16" t="s">
        <v>41</v>
      </c>
      <c r="M114" s="18" t="n">
        <f aca="false">IF(ISNUMBER(B114),B114,IF(MID(B114,3,1)="-",DATE(VALUE(RIGHT(B114,4)),VALUE(MID(B114,4,2)),VALUE(LEFT(B114,2))),DATE(VALUE(LEFT(B114,4)),VALUE(MID(B114,6,2)),VALUE(RIGHT(B114,2)))))</f>
        <v>45668</v>
      </c>
      <c r="N114" s="16" t="n">
        <f aca="false">MONTH(M114)</f>
        <v>1</v>
      </c>
      <c r="O114" s="16" t="str">
        <f aca="false">PROPER(TRIM(H114))</f>
        <v>Hyderabad</v>
      </c>
      <c r="P114" s="16" t="str">
        <f aca="false">IFERROR(VLOOKUP(O114,city_map!$A$2:$B$6,2,FALSE()),O114)</f>
        <v>Hyderabad</v>
      </c>
      <c r="Q114" s="16" t="n">
        <f aca="false">IF(ISNUMBER(F114),F114,VALUE(SUBSTITUTE(SUBSTITUTE(F114,"₹",""),",","")))</f>
        <v>351</v>
      </c>
      <c r="R114" s="16" t="n">
        <f aca="false">IF(E114=99,1,E114)</f>
        <v>1</v>
      </c>
      <c r="S114" s="16" t="n">
        <f aca="false">IF(G114="",0,G114)</f>
        <v>0</v>
      </c>
      <c r="T114" s="16" t="str">
        <f aca="false">IF(I114="","Unknown",IF(I114="upi","UPI",I114))</f>
        <v>Credit Card</v>
      </c>
      <c r="U114" s="16" t="str">
        <f aca="false">IF(L114="Yes","Y",IF(L114="No","N",L114))</f>
        <v>N</v>
      </c>
      <c r="V114" s="19" t="n">
        <f aca="false">ROUND(R114*Q114*(1-S114),2)</f>
        <v>351</v>
      </c>
      <c r="W114" s="16" t="str">
        <f aca="false">_xlfn.XLOOKUP(D114,products!$A$2:$A$61,products!$C$2:$C$61,"Not found")</f>
        <v>Beauty</v>
      </c>
    </row>
    <row r="115" customFormat="false" ht="15" hidden="false" customHeight="false" outlineLevel="0" collapsed="false">
      <c r="A115" s="16" t="s">
        <v>358</v>
      </c>
      <c r="B115" s="16" t="s">
        <v>356</v>
      </c>
      <c r="C115" s="16" t="s">
        <v>359</v>
      </c>
      <c r="D115" s="16" t="s">
        <v>300</v>
      </c>
      <c r="E115" s="16" t="n">
        <v>3</v>
      </c>
      <c r="F115" s="16" t="n">
        <v>2451</v>
      </c>
      <c r="G115" s="16" t="n">
        <v>0.05</v>
      </c>
      <c r="H115" s="16" t="s">
        <v>89</v>
      </c>
      <c r="I115" s="16" t="s">
        <v>60</v>
      </c>
      <c r="J115" s="16" t="n">
        <v>3</v>
      </c>
      <c r="K115" s="16" t="n">
        <v>5</v>
      </c>
      <c r="L115" s="16" t="s">
        <v>41</v>
      </c>
      <c r="M115" s="18" t="n">
        <f aca="false">IF(ISNUMBER(B115),B115,IF(MID(B115,3,1)="-",DATE(VALUE(RIGHT(B115,4)),VALUE(MID(B115,4,2)),VALUE(LEFT(B115,2))),DATE(VALUE(LEFT(B115,4)),VALUE(MID(B115,6,2)),VALUE(RIGHT(B115,2)))))</f>
        <v>45668</v>
      </c>
      <c r="N115" s="16" t="n">
        <f aca="false">MONTH(M115)</f>
        <v>1</v>
      </c>
      <c r="O115" s="16" t="str">
        <f aca="false">PROPER(TRIM(H115))</f>
        <v>Ahmedabad</v>
      </c>
      <c r="P115" s="16" t="str">
        <f aca="false">IFERROR(VLOOKUP(O115,city_map!$A$2:$B$6,2,FALSE()),O115)</f>
        <v>Ahmedabad</v>
      </c>
      <c r="Q115" s="16" t="n">
        <f aca="false">IF(ISNUMBER(F115),F115,VALUE(SUBSTITUTE(SUBSTITUTE(F115,"₹",""),",","")))</f>
        <v>2451</v>
      </c>
      <c r="R115" s="16" t="n">
        <f aca="false">IF(E115=99,1,E115)</f>
        <v>3</v>
      </c>
      <c r="S115" s="16" t="n">
        <f aca="false">IF(G115="",0,G115)</f>
        <v>0.05</v>
      </c>
      <c r="T115" s="16" t="str">
        <f aca="false">IF(I115="","Unknown",IF(I115="upi","UPI",I115))</f>
        <v>UPI</v>
      </c>
      <c r="U115" s="16" t="str">
        <f aca="false">IF(L115="Yes","Y",IF(L115="No","N",L115))</f>
        <v>N</v>
      </c>
      <c r="V115" s="19" t="n">
        <f aca="false">ROUND(R115*Q115*(1-S115),2)</f>
        <v>6985.35</v>
      </c>
      <c r="W115" s="16" t="str">
        <f aca="false">_xlfn.XLOOKUP(D115,products!$A$2:$A$61,products!$C$2:$C$61,"Not found")</f>
        <v>Home</v>
      </c>
    </row>
    <row r="116" customFormat="false" ht="15" hidden="false" customHeight="false" outlineLevel="0" collapsed="false">
      <c r="A116" s="16" t="s">
        <v>360</v>
      </c>
      <c r="B116" s="16" t="s">
        <v>356</v>
      </c>
      <c r="C116" s="16" t="s">
        <v>361</v>
      </c>
      <c r="D116" s="16" t="s">
        <v>211</v>
      </c>
      <c r="E116" s="16" t="n">
        <v>1</v>
      </c>
      <c r="F116" s="16" t="n">
        <v>1340</v>
      </c>
      <c r="G116" s="16" t="n">
        <v>0.15</v>
      </c>
      <c r="H116" s="16" t="s">
        <v>130</v>
      </c>
      <c r="I116" s="16" t="s">
        <v>40</v>
      </c>
      <c r="J116" s="16" t="n">
        <v>3</v>
      </c>
      <c r="K116" s="16" t="n">
        <v>5</v>
      </c>
      <c r="L116" s="16" t="s">
        <v>57</v>
      </c>
      <c r="M116" s="18" t="n">
        <f aca="false">IF(ISNUMBER(B116),B116,IF(MID(B116,3,1)="-",DATE(VALUE(RIGHT(B116,4)),VALUE(MID(B116,4,2)),VALUE(LEFT(B116,2))),DATE(VALUE(LEFT(B116,4)),VALUE(MID(B116,6,2)),VALUE(RIGHT(B116,2)))))</f>
        <v>45668</v>
      </c>
      <c r="N116" s="16" t="n">
        <f aca="false">MONTH(M116)</f>
        <v>1</v>
      </c>
      <c r="O116" s="16" t="str">
        <f aca="false">PROPER(TRIM(H116))</f>
        <v>Bengaluru</v>
      </c>
      <c r="P116" s="16" t="str">
        <f aca="false">IFERROR(VLOOKUP(O116,city_map!$A$2:$B$6,2,FALSE()),O116)</f>
        <v>Bengaluru</v>
      </c>
      <c r="Q116" s="16" t="n">
        <f aca="false">IF(ISNUMBER(F116),F116,VALUE(SUBSTITUTE(SUBSTITUTE(F116,"₹",""),",","")))</f>
        <v>1340</v>
      </c>
      <c r="R116" s="16" t="n">
        <f aca="false">IF(E116=99,1,E116)</f>
        <v>1</v>
      </c>
      <c r="S116" s="16" t="n">
        <f aca="false">IF(G116="",0,G116)</f>
        <v>0.15</v>
      </c>
      <c r="T116" s="16" t="str">
        <f aca="false">IF(I116="","Unknown",IF(I116="upi","UPI",I116))</f>
        <v>COD</v>
      </c>
      <c r="U116" s="16" t="str">
        <f aca="false">IF(L116="Yes","Y",IF(L116="No","N",L116))</f>
        <v>Y</v>
      </c>
      <c r="V116" s="19" t="n">
        <f aca="false">ROUND(R116*Q116*(1-S116),2)</f>
        <v>1139</v>
      </c>
      <c r="W116" s="16" t="str">
        <f aca="false">_xlfn.XLOOKUP(D116,products!$A$2:$A$61,products!$C$2:$C$61,"Not found")</f>
        <v>Fashion</v>
      </c>
    </row>
    <row r="117" customFormat="false" ht="15" hidden="false" customHeight="false" outlineLevel="0" collapsed="false">
      <c r="A117" s="16" t="s">
        <v>362</v>
      </c>
      <c r="B117" s="16" t="s">
        <v>356</v>
      </c>
      <c r="C117" s="16" t="s">
        <v>363</v>
      </c>
      <c r="D117" s="16" t="s">
        <v>63</v>
      </c>
      <c r="E117" s="16" t="n">
        <v>1</v>
      </c>
      <c r="F117" s="16" t="n">
        <v>1492</v>
      </c>
      <c r="G117" s="16" t="n">
        <v>0.05</v>
      </c>
      <c r="H117" s="16" t="s">
        <v>70</v>
      </c>
      <c r="I117" s="16" t="s">
        <v>71</v>
      </c>
      <c r="J117" s="16" t="n">
        <v>4</v>
      </c>
      <c r="K117" s="16" t="n">
        <v>5</v>
      </c>
      <c r="L117" s="16" t="s">
        <v>41</v>
      </c>
      <c r="M117" s="18" t="n">
        <f aca="false">IF(ISNUMBER(B117),B117,IF(MID(B117,3,1)="-",DATE(VALUE(RIGHT(B117,4)),VALUE(MID(B117,4,2)),VALUE(LEFT(B117,2))),DATE(VALUE(LEFT(B117,4)),VALUE(MID(B117,6,2)),VALUE(RIGHT(B117,2)))))</f>
        <v>45668</v>
      </c>
      <c r="N117" s="16" t="n">
        <f aca="false">MONTH(M117)</f>
        <v>1</v>
      </c>
      <c r="O117" s="16" t="str">
        <f aca="false">PROPER(TRIM(H117))</f>
        <v>Pune</v>
      </c>
      <c r="P117" s="16" t="str">
        <f aca="false">IFERROR(VLOOKUP(O117,city_map!$A$2:$B$6,2,FALSE()),O117)</f>
        <v>Pune</v>
      </c>
      <c r="Q117" s="16" t="n">
        <f aca="false">IF(ISNUMBER(F117),F117,VALUE(SUBSTITUTE(SUBSTITUTE(F117,"₹",""),",","")))</f>
        <v>1492</v>
      </c>
      <c r="R117" s="16" t="n">
        <f aca="false">IF(E117=99,1,E117)</f>
        <v>1</v>
      </c>
      <c r="S117" s="16" t="n">
        <f aca="false">IF(G117="",0,G117)</f>
        <v>0.05</v>
      </c>
      <c r="T117" s="16" t="str">
        <f aca="false">IF(I117="","Unknown",IF(I117="upi","UPI",I117))</f>
        <v>Credit Card</v>
      </c>
      <c r="U117" s="16" t="str">
        <f aca="false">IF(L117="Yes","Y",IF(L117="No","N",L117))</f>
        <v>N</v>
      </c>
      <c r="V117" s="19" t="n">
        <f aca="false">ROUND(R117*Q117*(1-S117),2)</f>
        <v>1417.4</v>
      </c>
      <c r="W117" s="16" t="str">
        <f aca="false">_xlfn.XLOOKUP(D117,products!$A$2:$A$61,products!$C$2:$C$61,"Not found")</f>
        <v>Fashion</v>
      </c>
    </row>
    <row r="118" customFormat="false" ht="15" hidden="false" customHeight="false" outlineLevel="0" collapsed="false">
      <c r="A118" s="16" t="s">
        <v>364</v>
      </c>
      <c r="B118" s="16" t="s">
        <v>365</v>
      </c>
      <c r="C118" s="16" t="s">
        <v>366</v>
      </c>
      <c r="D118" s="16" t="s">
        <v>95</v>
      </c>
      <c r="E118" s="16" t="n">
        <v>2</v>
      </c>
      <c r="F118" s="16" t="n">
        <v>1454</v>
      </c>
      <c r="G118" s="16" t="n">
        <v>0.2</v>
      </c>
      <c r="H118" s="16" t="s">
        <v>208</v>
      </c>
      <c r="I118" s="16" t="s">
        <v>47</v>
      </c>
      <c r="J118" s="16" t="n">
        <v>4</v>
      </c>
      <c r="K118" s="16" t="n">
        <v>3</v>
      </c>
      <c r="L118" s="16" t="s">
        <v>41</v>
      </c>
      <c r="M118" s="18" t="n">
        <f aca="false">IF(ISNUMBER(B118),B118,IF(MID(B118,3,1)="-",DATE(VALUE(RIGHT(B118,4)),VALUE(MID(B118,4,2)),VALUE(LEFT(B118,2))),DATE(VALUE(LEFT(B118,4)),VALUE(MID(B118,6,2)),VALUE(RIGHT(B118,2)))))</f>
        <v>45669</v>
      </c>
      <c r="N118" s="16" t="n">
        <f aca="false">MONTH(M118)</f>
        <v>1</v>
      </c>
      <c r="O118" s="16" t="str">
        <f aca="false">PROPER(TRIM(H118))</f>
        <v>Jaipur</v>
      </c>
      <c r="P118" s="16" t="str">
        <f aca="false">IFERROR(VLOOKUP(O118,city_map!$A$2:$B$6,2,FALSE()),O118)</f>
        <v>Jaipur</v>
      </c>
      <c r="Q118" s="16" t="n">
        <f aca="false">IF(ISNUMBER(F118),F118,VALUE(SUBSTITUTE(SUBSTITUTE(F118,"₹",""),",","")))</f>
        <v>1454</v>
      </c>
      <c r="R118" s="16" t="n">
        <f aca="false">IF(E118=99,1,E118)</f>
        <v>2</v>
      </c>
      <c r="S118" s="16" t="n">
        <f aca="false">IF(G118="",0,G118)</f>
        <v>0.2</v>
      </c>
      <c r="T118" s="16" t="str">
        <f aca="false">IF(I118="","Unknown",IF(I118="upi","UPI",I118))</f>
        <v>Debit Card</v>
      </c>
      <c r="U118" s="16" t="str">
        <f aca="false">IF(L118="Yes","Y",IF(L118="No","N",L118))</f>
        <v>N</v>
      </c>
      <c r="V118" s="19" t="n">
        <f aca="false">ROUND(R118*Q118*(1-S118),2)</f>
        <v>2326.4</v>
      </c>
      <c r="W118" s="16" t="str">
        <f aca="false">_xlfn.XLOOKUP(D118,products!$A$2:$A$61,products!$C$2:$C$61,"Not found")</f>
        <v>Electronics</v>
      </c>
    </row>
    <row r="119" customFormat="false" ht="15" hidden="false" customHeight="false" outlineLevel="0" collapsed="false">
      <c r="A119" s="16" t="s">
        <v>367</v>
      </c>
      <c r="B119" s="16" t="s">
        <v>365</v>
      </c>
      <c r="C119" s="16" t="s">
        <v>368</v>
      </c>
      <c r="D119" s="16" t="s">
        <v>191</v>
      </c>
      <c r="E119" s="16" t="n">
        <v>1</v>
      </c>
      <c r="F119" s="16" t="n">
        <v>416</v>
      </c>
      <c r="G119" s="16" t="n">
        <v>0.15</v>
      </c>
      <c r="H119" s="16" t="s">
        <v>112</v>
      </c>
      <c r="I119" s="16" t="s">
        <v>60</v>
      </c>
      <c r="J119" s="16" t="n">
        <v>3</v>
      </c>
      <c r="K119" s="16" t="n">
        <v>4</v>
      </c>
      <c r="L119" s="16" t="s">
        <v>41</v>
      </c>
      <c r="M119" s="18" t="n">
        <f aca="false">IF(ISNUMBER(B119),B119,IF(MID(B119,3,1)="-",DATE(VALUE(RIGHT(B119,4)),VALUE(MID(B119,4,2)),VALUE(LEFT(B119,2))),DATE(VALUE(LEFT(B119,4)),VALUE(MID(B119,6,2)),VALUE(RIGHT(B119,2)))))</f>
        <v>45669</v>
      </c>
      <c r="N119" s="16" t="n">
        <f aca="false">MONTH(M119)</f>
        <v>1</v>
      </c>
      <c r="O119" s="16" t="str">
        <f aca="false">PROPER(TRIM(H119))</f>
        <v>Mumbai</v>
      </c>
      <c r="P119" s="16" t="str">
        <f aca="false">IFERROR(VLOOKUP(O119,city_map!$A$2:$B$6,2,FALSE()),O119)</f>
        <v>Mumbai</v>
      </c>
      <c r="Q119" s="16" t="n">
        <f aca="false">IF(ISNUMBER(F119),F119,VALUE(SUBSTITUTE(SUBSTITUTE(F119,"₹",""),",","")))</f>
        <v>416</v>
      </c>
      <c r="R119" s="16" t="n">
        <f aca="false">IF(E119=99,1,E119)</f>
        <v>1</v>
      </c>
      <c r="S119" s="16" t="n">
        <f aca="false">IF(G119="",0,G119)</f>
        <v>0.15</v>
      </c>
      <c r="T119" s="16" t="str">
        <f aca="false">IF(I119="","Unknown",IF(I119="upi","UPI",I119))</f>
        <v>UPI</v>
      </c>
      <c r="U119" s="16" t="str">
        <f aca="false">IF(L119="Yes","Y",IF(L119="No","N",L119))</f>
        <v>N</v>
      </c>
      <c r="V119" s="19" t="n">
        <f aca="false">ROUND(R119*Q119*(1-S119),2)</f>
        <v>353.6</v>
      </c>
      <c r="W119" s="16" t="str">
        <f aca="false">_xlfn.XLOOKUP(D119,products!$A$2:$A$61,products!$C$2:$C$61,"Not found")</f>
        <v>Electronics</v>
      </c>
    </row>
    <row r="120" customFormat="false" ht="15" hidden="false" customHeight="false" outlineLevel="0" collapsed="false">
      <c r="A120" s="16" t="s">
        <v>369</v>
      </c>
      <c r="B120" s="16" t="s">
        <v>365</v>
      </c>
      <c r="C120" s="16" t="s">
        <v>370</v>
      </c>
      <c r="D120" s="16" t="s">
        <v>63</v>
      </c>
      <c r="E120" s="16" t="n">
        <v>1</v>
      </c>
      <c r="F120" s="16" t="n">
        <v>1502</v>
      </c>
      <c r="G120" s="16" t="n">
        <v>0.05</v>
      </c>
      <c r="H120" s="16" t="s">
        <v>130</v>
      </c>
      <c r="I120" s="16" t="s">
        <v>40</v>
      </c>
      <c r="J120" s="16" t="n">
        <v>2</v>
      </c>
      <c r="K120" s="16" t="n">
        <v>5</v>
      </c>
      <c r="L120" s="16" t="s">
        <v>41</v>
      </c>
      <c r="M120" s="18" t="n">
        <f aca="false">IF(ISNUMBER(B120),B120,IF(MID(B120,3,1)="-",DATE(VALUE(RIGHT(B120,4)),VALUE(MID(B120,4,2)),VALUE(LEFT(B120,2))),DATE(VALUE(LEFT(B120,4)),VALUE(MID(B120,6,2)),VALUE(RIGHT(B120,2)))))</f>
        <v>45669</v>
      </c>
      <c r="N120" s="16" t="n">
        <f aca="false">MONTH(M120)</f>
        <v>1</v>
      </c>
      <c r="O120" s="16" t="str">
        <f aca="false">PROPER(TRIM(H120))</f>
        <v>Bengaluru</v>
      </c>
      <c r="P120" s="16" t="str">
        <f aca="false">IFERROR(VLOOKUP(O120,city_map!$A$2:$B$6,2,FALSE()),O120)</f>
        <v>Bengaluru</v>
      </c>
      <c r="Q120" s="16" t="n">
        <f aca="false">IF(ISNUMBER(F120),F120,VALUE(SUBSTITUTE(SUBSTITUTE(F120,"₹",""),",","")))</f>
        <v>1502</v>
      </c>
      <c r="R120" s="16" t="n">
        <f aca="false">IF(E120=99,1,E120)</f>
        <v>1</v>
      </c>
      <c r="S120" s="16" t="n">
        <f aca="false">IF(G120="",0,G120)</f>
        <v>0.05</v>
      </c>
      <c r="T120" s="16" t="str">
        <f aca="false">IF(I120="","Unknown",IF(I120="upi","UPI",I120))</f>
        <v>COD</v>
      </c>
      <c r="U120" s="16" t="str">
        <f aca="false">IF(L120="Yes","Y",IF(L120="No","N",L120))</f>
        <v>N</v>
      </c>
      <c r="V120" s="19" t="n">
        <f aca="false">ROUND(R120*Q120*(1-S120),2)</f>
        <v>1426.9</v>
      </c>
      <c r="W120" s="16" t="str">
        <f aca="false">_xlfn.XLOOKUP(D120,products!$A$2:$A$61,products!$C$2:$C$61,"Not found")</f>
        <v>Fashion</v>
      </c>
    </row>
    <row r="121" customFormat="false" ht="15" hidden="false" customHeight="false" outlineLevel="0" collapsed="false">
      <c r="A121" s="16" t="s">
        <v>371</v>
      </c>
      <c r="B121" s="16" t="s">
        <v>365</v>
      </c>
      <c r="C121" s="16" t="s">
        <v>69</v>
      </c>
      <c r="D121" s="16" t="s">
        <v>300</v>
      </c>
      <c r="E121" s="16" t="n">
        <v>1</v>
      </c>
      <c r="F121" s="16" t="n">
        <v>2599</v>
      </c>
      <c r="G121" s="16" t="n">
        <v>0.2</v>
      </c>
      <c r="H121" s="16" t="s">
        <v>70</v>
      </c>
      <c r="I121" s="16" t="s">
        <v>40</v>
      </c>
      <c r="J121" s="16" t="n">
        <v>7</v>
      </c>
      <c r="K121" s="16" t="n">
        <v>3</v>
      </c>
      <c r="L121" s="16" t="s">
        <v>57</v>
      </c>
      <c r="M121" s="18" t="n">
        <f aca="false">IF(ISNUMBER(B121),B121,IF(MID(B121,3,1)="-",DATE(VALUE(RIGHT(B121,4)),VALUE(MID(B121,4,2)),VALUE(LEFT(B121,2))),DATE(VALUE(LEFT(B121,4)),VALUE(MID(B121,6,2)),VALUE(RIGHT(B121,2)))))</f>
        <v>45669</v>
      </c>
      <c r="N121" s="16" t="n">
        <f aca="false">MONTH(M121)</f>
        <v>1</v>
      </c>
      <c r="O121" s="16" t="str">
        <f aca="false">PROPER(TRIM(H121))</f>
        <v>Pune</v>
      </c>
      <c r="P121" s="16" t="str">
        <f aca="false">IFERROR(VLOOKUP(O121,city_map!$A$2:$B$6,2,FALSE()),O121)</f>
        <v>Pune</v>
      </c>
      <c r="Q121" s="16" t="n">
        <f aca="false">IF(ISNUMBER(F121),F121,VALUE(SUBSTITUTE(SUBSTITUTE(F121,"₹",""),",","")))</f>
        <v>2599</v>
      </c>
      <c r="R121" s="16" t="n">
        <f aca="false">IF(E121=99,1,E121)</f>
        <v>1</v>
      </c>
      <c r="S121" s="16" t="n">
        <f aca="false">IF(G121="",0,G121)</f>
        <v>0.2</v>
      </c>
      <c r="T121" s="16" t="str">
        <f aca="false">IF(I121="","Unknown",IF(I121="upi","UPI",I121))</f>
        <v>COD</v>
      </c>
      <c r="U121" s="16" t="str">
        <f aca="false">IF(L121="Yes","Y",IF(L121="No","N",L121))</f>
        <v>Y</v>
      </c>
      <c r="V121" s="19" t="n">
        <f aca="false">ROUND(R121*Q121*(1-S121),2)</f>
        <v>2079.2</v>
      </c>
      <c r="W121" s="16" t="str">
        <f aca="false">_xlfn.XLOOKUP(D121,products!$A$2:$A$61,products!$C$2:$C$61,"Not found")</f>
        <v>Home</v>
      </c>
    </row>
    <row r="122" customFormat="false" ht="15" hidden="false" customHeight="false" outlineLevel="0" collapsed="false">
      <c r="A122" s="16" t="s">
        <v>372</v>
      </c>
      <c r="B122" s="16" t="s">
        <v>373</v>
      </c>
      <c r="C122" s="16" t="s">
        <v>374</v>
      </c>
      <c r="D122" s="16" t="s">
        <v>80</v>
      </c>
      <c r="E122" s="16" t="n">
        <v>1</v>
      </c>
      <c r="F122" s="16" t="n">
        <v>1492</v>
      </c>
      <c r="G122" s="16" t="n">
        <v>0</v>
      </c>
      <c r="H122" s="16" t="s">
        <v>112</v>
      </c>
      <c r="I122" s="16" t="s">
        <v>40</v>
      </c>
      <c r="J122" s="16" t="n">
        <v>4</v>
      </c>
      <c r="K122" s="16" t="n">
        <v>4</v>
      </c>
      <c r="L122" s="16" t="s">
        <v>41</v>
      </c>
      <c r="M122" s="18" t="n">
        <f aca="false">IF(ISNUMBER(B122),B122,IF(MID(B122,3,1)="-",DATE(VALUE(RIGHT(B122,4)),VALUE(MID(B122,4,2)),VALUE(LEFT(B122,2))),DATE(VALUE(LEFT(B122,4)),VALUE(MID(B122,6,2)),VALUE(RIGHT(B122,2)))))</f>
        <v>45669</v>
      </c>
      <c r="N122" s="16" t="n">
        <f aca="false">MONTH(M122)</f>
        <v>1</v>
      </c>
      <c r="O122" s="16" t="str">
        <f aca="false">PROPER(TRIM(H122))</f>
        <v>Mumbai</v>
      </c>
      <c r="P122" s="16" t="str">
        <f aca="false">IFERROR(VLOOKUP(O122,city_map!$A$2:$B$6,2,FALSE()),O122)</f>
        <v>Mumbai</v>
      </c>
      <c r="Q122" s="16" t="n">
        <f aca="false">IF(ISNUMBER(F122),F122,VALUE(SUBSTITUTE(SUBSTITUTE(F122,"₹",""),",","")))</f>
        <v>1492</v>
      </c>
      <c r="R122" s="16" t="n">
        <f aca="false">IF(E122=99,1,E122)</f>
        <v>1</v>
      </c>
      <c r="S122" s="16" t="n">
        <f aca="false">IF(G122="",0,G122)</f>
        <v>0</v>
      </c>
      <c r="T122" s="16" t="str">
        <f aca="false">IF(I122="","Unknown",IF(I122="upi","UPI",I122))</f>
        <v>COD</v>
      </c>
      <c r="U122" s="16" t="str">
        <f aca="false">IF(L122="Yes","Y",IF(L122="No","N",L122))</f>
        <v>N</v>
      </c>
      <c r="V122" s="19" t="n">
        <f aca="false">ROUND(R122*Q122*(1-S122),2)</f>
        <v>1492</v>
      </c>
      <c r="W122" s="16" t="str">
        <f aca="false">_xlfn.XLOOKUP(D122,products!$A$2:$A$61,products!$C$2:$C$61,"Not found")</f>
        <v>Beauty</v>
      </c>
    </row>
    <row r="123" customFormat="false" ht="15" hidden="false" customHeight="false" outlineLevel="0" collapsed="false">
      <c r="A123" s="16" t="s">
        <v>375</v>
      </c>
      <c r="B123" s="16" t="s">
        <v>365</v>
      </c>
      <c r="C123" s="16" t="s">
        <v>376</v>
      </c>
      <c r="D123" s="16" t="s">
        <v>99</v>
      </c>
      <c r="E123" s="16" t="n">
        <v>2</v>
      </c>
      <c r="F123" s="16" t="n">
        <v>700</v>
      </c>
      <c r="G123" s="16" t="n">
        <v>0.15</v>
      </c>
      <c r="H123" s="16" t="s">
        <v>67</v>
      </c>
      <c r="I123" s="16" t="s">
        <v>47</v>
      </c>
      <c r="J123" s="16" t="n">
        <v>5</v>
      </c>
      <c r="K123" s="16" t="n">
        <v>2</v>
      </c>
      <c r="L123" s="16" t="s">
        <v>57</v>
      </c>
      <c r="M123" s="18" t="n">
        <f aca="false">IF(ISNUMBER(B123),B123,IF(MID(B123,3,1)="-",DATE(VALUE(RIGHT(B123,4)),VALUE(MID(B123,4,2)),VALUE(LEFT(B123,2))),DATE(VALUE(LEFT(B123,4)),VALUE(MID(B123,6,2)),VALUE(RIGHT(B123,2)))))</f>
        <v>45669</v>
      </c>
      <c r="N123" s="16" t="n">
        <f aca="false">MONTH(M123)</f>
        <v>1</v>
      </c>
      <c r="O123" s="16" t="str">
        <f aca="false">PROPER(TRIM(H123))</f>
        <v>Kolkata</v>
      </c>
      <c r="P123" s="16" t="str">
        <f aca="false">IFERROR(VLOOKUP(O123,city_map!$A$2:$B$6,2,FALSE()),O123)</f>
        <v>Kolkata</v>
      </c>
      <c r="Q123" s="16" t="n">
        <f aca="false">IF(ISNUMBER(F123),F123,VALUE(SUBSTITUTE(SUBSTITUTE(F123,"₹",""),",","")))</f>
        <v>700</v>
      </c>
      <c r="R123" s="16" t="n">
        <f aca="false">IF(E123=99,1,E123)</f>
        <v>2</v>
      </c>
      <c r="S123" s="16" t="n">
        <f aca="false">IF(G123="",0,G123)</f>
        <v>0.15</v>
      </c>
      <c r="T123" s="16" t="str">
        <f aca="false">IF(I123="","Unknown",IF(I123="upi","UPI",I123))</f>
        <v>Debit Card</v>
      </c>
      <c r="U123" s="16" t="str">
        <f aca="false">IF(L123="Yes","Y",IF(L123="No","N",L123))</f>
        <v>Y</v>
      </c>
      <c r="V123" s="19" t="n">
        <f aca="false">ROUND(R123*Q123*(1-S123),2)</f>
        <v>1190</v>
      </c>
      <c r="W123" s="16" t="str">
        <f aca="false">_xlfn.XLOOKUP(D123,products!$A$2:$A$61,products!$C$2:$C$61,"Not found")</f>
        <v>Fashion</v>
      </c>
    </row>
    <row r="124" customFormat="false" ht="15" hidden="false" customHeight="false" outlineLevel="0" collapsed="false">
      <c r="A124" s="16" t="s">
        <v>377</v>
      </c>
      <c r="B124" s="16" t="s">
        <v>365</v>
      </c>
      <c r="C124" s="16" t="s">
        <v>378</v>
      </c>
      <c r="D124" s="16" t="s">
        <v>51</v>
      </c>
      <c r="E124" s="16" t="n">
        <v>4</v>
      </c>
      <c r="F124" s="16" t="n">
        <v>2409</v>
      </c>
      <c r="G124" s="16" t="n">
        <v>0.1</v>
      </c>
      <c r="H124" s="16" t="s">
        <v>70</v>
      </c>
      <c r="I124" s="16" t="s">
        <v>60</v>
      </c>
      <c r="J124" s="16" t="n">
        <v>8</v>
      </c>
      <c r="K124" s="16" t="n">
        <v>2</v>
      </c>
      <c r="L124" s="16" t="s">
        <v>57</v>
      </c>
      <c r="M124" s="18" t="n">
        <f aca="false">IF(ISNUMBER(B124),B124,IF(MID(B124,3,1)="-",DATE(VALUE(RIGHT(B124,4)),VALUE(MID(B124,4,2)),VALUE(LEFT(B124,2))),DATE(VALUE(LEFT(B124,4)),VALUE(MID(B124,6,2)),VALUE(RIGHT(B124,2)))))</f>
        <v>45669</v>
      </c>
      <c r="N124" s="16" t="n">
        <f aca="false">MONTH(M124)</f>
        <v>1</v>
      </c>
      <c r="O124" s="16" t="str">
        <f aca="false">PROPER(TRIM(H124))</f>
        <v>Pune</v>
      </c>
      <c r="P124" s="16" t="str">
        <f aca="false">IFERROR(VLOOKUP(O124,city_map!$A$2:$B$6,2,FALSE()),O124)</f>
        <v>Pune</v>
      </c>
      <c r="Q124" s="16" t="n">
        <f aca="false">IF(ISNUMBER(F124),F124,VALUE(SUBSTITUTE(SUBSTITUTE(F124,"₹",""),",","")))</f>
        <v>2409</v>
      </c>
      <c r="R124" s="16" t="n">
        <f aca="false">IF(E124=99,1,E124)</f>
        <v>4</v>
      </c>
      <c r="S124" s="16" t="n">
        <f aca="false">IF(G124="",0,G124)</f>
        <v>0.1</v>
      </c>
      <c r="T124" s="16" t="str">
        <f aca="false">IF(I124="","Unknown",IF(I124="upi","UPI",I124))</f>
        <v>UPI</v>
      </c>
      <c r="U124" s="16" t="str">
        <f aca="false">IF(L124="Yes","Y",IF(L124="No","N",L124))</f>
        <v>Y</v>
      </c>
      <c r="V124" s="19" t="n">
        <f aca="false">ROUND(R124*Q124*(1-S124),2)</f>
        <v>8672.4</v>
      </c>
      <c r="W124" s="16" t="str">
        <f aca="false">_xlfn.XLOOKUP(D124,products!$A$2:$A$61,products!$C$2:$C$61,"Not found")</f>
        <v>Fashion</v>
      </c>
    </row>
    <row r="125" customFormat="false" ht="15" hidden="false" customHeight="false" outlineLevel="0" collapsed="false">
      <c r="A125" s="16" t="s">
        <v>379</v>
      </c>
      <c r="B125" s="16" t="s">
        <v>365</v>
      </c>
      <c r="C125" s="16" t="s">
        <v>380</v>
      </c>
      <c r="D125" s="16" t="s">
        <v>84</v>
      </c>
      <c r="E125" s="16" t="n">
        <v>2</v>
      </c>
      <c r="F125" s="16" t="n">
        <v>260</v>
      </c>
      <c r="G125" s="16" t="n">
        <v>0.1</v>
      </c>
      <c r="H125" s="16" t="s">
        <v>39</v>
      </c>
      <c r="I125" s="16" t="s">
        <v>40</v>
      </c>
      <c r="J125" s="16" t="n">
        <v>2</v>
      </c>
      <c r="K125" s="16"/>
      <c r="L125" s="16" t="s">
        <v>41</v>
      </c>
      <c r="M125" s="18" t="n">
        <f aca="false">IF(ISNUMBER(B125),B125,IF(MID(B125,3,1)="-",DATE(VALUE(RIGHT(B125,4)),VALUE(MID(B125,4,2)),VALUE(LEFT(B125,2))),DATE(VALUE(LEFT(B125,4)),VALUE(MID(B125,6,2)),VALUE(RIGHT(B125,2)))))</f>
        <v>45669</v>
      </c>
      <c r="N125" s="16" t="n">
        <f aca="false">MONTH(M125)</f>
        <v>1</v>
      </c>
      <c r="O125" s="16" t="str">
        <f aca="false">PROPER(TRIM(H125))</f>
        <v>Delhi</v>
      </c>
      <c r="P125" s="16" t="str">
        <f aca="false">IFERROR(VLOOKUP(O125,city_map!$A$2:$B$6,2,FALSE()),O125)</f>
        <v>Delhi</v>
      </c>
      <c r="Q125" s="16" t="n">
        <f aca="false">IF(ISNUMBER(F125),F125,VALUE(SUBSTITUTE(SUBSTITUTE(F125,"₹",""),",","")))</f>
        <v>260</v>
      </c>
      <c r="R125" s="16" t="n">
        <f aca="false">IF(E125=99,1,E125)</f>
        <v>2</v>
      </c>
      <c r="S125" s="16" t="n">
        <f aca="false">IF(G125="",0,G125)</f>
        <v>0.1</v>
      </c>
      <c r="T125" s="16" t="str">
        <f aca="false">IF(I125="","Unknown",IF(I125="upi","UPI",I125))</f>
        <v>COD</v>
      </c>
      <c r="U125" s="16" t="str">
        <f aca="false">IF(L125="Yes","Y",IF(L125="No","N",L125))</f>
        <v>N</v>
      </c>
      <c r="V125" s="19" t="n">
        <f aca="false">ROUND(R125*Q125*(1-S125),2)</f>
        <v>468</v>
      </c>
      <c r="W125" s="16" t="str">
        <f aca="false">_xlfn.XLOOKUP(D125,products!$A$2:$A$61,products!$C$2:$C$61,"Not found")</f>
        <v>Beauty</v>
      </c>
    </row>
    <row r="126" customFormat="false" ht="15" hidden="false" customHeight="false" outlineLevel="0" collapsed="false">
      <c r="A126" s="16" t="s">
        <v>381</v>
      </c>
      <c r="B126" s="16" t="s">
        <v>365</v>
      </c>
      <c r="C126" s="16" t="s">
        <v>382</v>
      </c>
      <c r="D126" s="16" t="s">
        <v>92</v>
      </c>
      <c r="E126" s="16" t="n">
        <v>2</v>
      </c>
      <c r="F126" s="16" t="n">
        <v>4016</v>
      </c>
      <c r="G126" s="16" t="n">
        <v>0.15</v>
      </c>
      <c r="H126" s="16" t="s">
        <v>89</v>
      </c>
      <c r="I126" s="16" t="s">
        <v>60</v>
      </c>
      <c r="J126" s="16" t="n">
        <v>4</v>
      </c>
      <c r="K126" s="16" t="n">
        <v>4</v>
      </c>
      <c r="L126" s="16" t="s">
        <v>41</v>
      </c>
      <c r="M126" s="18" t="n">
        <f aca="false">IF(ISNUMBER(B126),B126,IF(MID(B126,3,1)="-",DATE(VALUE(RIGHT(B126,4)),VALUE(MID(B126,4,2)),VALUE(LEFT(B126,2))),DATE(VALUE(LEFT(B126,4)),VALUE(MID(B126,6,2)),VALUE(RIGHT(B126,2)))))</f>
        <v>45669</v>
      </c>
      <c r="N126" s="16" t="n">
        <f aca="false">MONTH(M126)</f>
        <v>1</v>
      </c>
      <c r="O126" s="16" t="str">
        <f aca="false">PROPER(TRIM(H126))</f>
        <v>Ahmedabad</v>
      </c>
      <c r="P126" s="16" t="str">
        <f aca="false">IFERROR(VLOOKUP(O126,city_map!$A$2:$B$6,2,FALSE()),O126)</f>
        <v>Ahmedabad</v>
      </c>
      <c r="Q126" s="16" t="n">
        <f aca="false">IF(ISNUMBER(F126),F126,VALUE(SUBSTITUTE(SUBSTITUTE(F126,"₹",""),",","")))</f>
        <v>4016</v>
      </c>
      <c r="R126" s="16" t="n">
        <f aca="false">IF(E126=99,1,E126)</f>
        <v>2</v>
      </c>
      <c r="S126" s="16" t="n">
        <f aca="false">IF(G126="",0,G126)</f>
        <v>0.15</v>
      </c>
      <c r="T126" s="16" t="str">
        <f aca="false">IF(I126="","Unknown",IF(I126="upi","UPI",I126))</f>
        <v>UPI</v>
      </c>
      <c r="U126" s="16" t="str">
        <f aca="false">IF(L126="Yes","Y",IF(L126="No","N",L126))</f>
        <v>N</v>
      </c>
      <c r="V126" s="19" t="n">
        <f aca="false">ROUND(R126*Q126*(1-S126),2)</f>
        <v>6827.2</v>
      </c>
      <c r="W126" s="16" t="str">
        <f aca="false">_xlfn.XLOOKUP(D126,products!$A$2:$A$61,products!$C$2:$C$61,"Not found")</f>
        <v>Electronics</v>
      </c>
    </row>
    <row r="127" customFormat="false" ht="15" hidden="false" customHeight="false" outlineLevel="0" collapsed="false">
      <c r="A127" s="16" t="s">
        <v>383</v>
      </c>
      <c r="B127" s="16" t="s">
        <v>365</v>
      </c>
      <c r="C127" s="16" t="s">
        <v>384</v>
      </c>
      <c r="D127" s="16" t="s">
        <v>385</v>
      </c>
      <c r="E127" s="16" t="n">
        <v>1</v>
      </c>
      <c r="F127" s="16" t="n">
        <v>289</v>
      </c>
      <c r="G127" s="16" t="n">
        <v>0.1</v>
      </c>
      <c r="H127" s="16" t="s">
        <v>112</v>
      </c>
      <c r="I127" s="16" t="s">
        <v>60</v>
      </c>
      <c r="J127" s="16" t="n">
        <v>2</v>
      </c>
      <c r="K127" s="16" t="n">
        <v>4</v>
      </c>
      <c r="L127" s="16" t="s">
        <v>41</v>
      </c>
      <c r="M127" s="18" t="n">
        <f aca="false">IF(ISNUMBER(B127),B127,IF(MID(B127,3,1)="-",DATE(VALUE(RIGHT(B127,4)),VALUE(MID(B127,4,2)),VALUE(LEFT(B127,2))),DATE(VALUE(LEFT(B127,4)),VALUE(MID(B127,6,2)),VALUE(RIGHT(B127,2)))))</f>
        <v>45669</v>
      </c>
      <c r="N127" s="16" t="n">
        <f aca="false">MONTH(M127)</f>
        <v>1</v>
      </c>
      <c r="O127" s="16" t="str">
        <f aca="false">PROPER(TRIM(H127))</f>
        <v>Mumbai</v>
      </c>
      <c r="P127" s="16" t="str">
        <f aca="false">IFERROR(VLOOKUP(O127,city_map!$A$2:$B$6,2,FALSE()),O127)</f>
        <v>Mumbai</v>
      </c>
      <c r="Q127" s="16" t="n">
        <f aca="false">IF(ISNUMBER(F127),F127,VALUE(SUBSTITUTE(SUBSTITUTE(F127,"₹",""),",","")))</f>
        <v>289</v>
      </c>
      <c r="R127" s="16" t="n">
        <f aca="false">IF(E127=99,1,E127)</f>
        <v>1</v>
      </c>
      <c r="S127" s="16" t="n">
        <f aca="false">IF(G127="",0,G127)</f>
        <v>0.1</v>
      </c>
      <c r="T127" s="16" t="str">
        <f aca="false">IF(I127="","Unknown",IF(I127="upi","UPI",I127))</f>
        <v>UPI</v>
      </c>
      <c r="U127" s="16" t="str">
        <f aca="false">IF(L127="Yes","Y",IF(L127="No","N",L127))</f>
        <v>N</v>
      </c>
      <c r="V127" s="19" t="n">
        <f aca="false">ROUND(R127*Q127*(1-S127),2)</f>
        <v>260.1</v>
      </c>
      <c r="W127" s="16" t="str">
        <f aca="false">_xlfn.XLOOKUP(D127,products!$A$2:$A$61,products!$C$2:$C$61,"Not found")</f>
        <v>Books</v>
      </c>
    </row>
    <row r="128" customFormat="false" ht="15" hidden="false" customHeight="false" outlineLevel="0" collapsed="false">
      <c r="A128" s="16" t="s">
        <v>386</v>
      </c>
      <c r="B128" s="16" t="s">
        <v>365</v>
      </c>
      <c r="C128" s="16" t="s">
        <v>387</v>
      </c>
      <c r="D128" s="16" t="s">
        <v>165</v>
      </c>
      <c r="E128" s="16" t="n">
        <v>1</v>
      </c>
      <c r="F128" s="16" t="n">
        <v>861</v>
      </c>
      <c r="G128" s="16" t="n">
        <v>0.1</v>
      </c>
      <c r="H128" s="16" t="s">
        <v>39</v>
      </c>
      <c r="I128" s="16" t="s">
        <v>60</v>
      </c>
      <c r="J128" s="16" t="n">
        <v>6</v>
      </c>
      <c r="K128" s="16" t="n">
        <v>4</v>
      </c>
      <c r="L128" s="16" t="s">
        <v>41</v>
      </c>
      <c r="M128" s="18" t="n">
        <f aca="false">IF(ISNUMBER(B128),B128,IF(MID(B128,3,1)="-",DATE(VALUE(RIGHT(B128,4)),VALUE(MID(B128,4,2)),VALUE(LEFT(B128,2))),DATE(VALUE(LEFT(B128,4)),VALUE(MID(B128,6,2)),VALUE(RIGHT(B128,2)))))</f>
        <v>45669</v>
      </c>
      <c r="N128" s="16" t="n">
        <f aca="false">MONTH(M128)</f>
        <v>1</v>
      </c>
      <c r="O128" s="16" t="str">
        <f aca="false">PROPER(TRIM(H128))</f>
        <v>Delhi</v>
      </c>
      <c r="P128" s="16" t="str">
        <f aca="false">IFERROR(VLOOKUP(O128,city_map!$A$2:$B$6,2,FALSE()),O128)</f>
        <v>Delhi</v>
      </c>
      <c r="Q128" s="16" t="n">
        <f aca="false">IF(ISNUMBER(F128),F128,VALUE(SUBSTITUTE(SUBSTITUTE(F128,"₹",""),",","")))</f>
        <v>861</v>
      </c>
      <c r="R128" s="16" t="n">
        <f aca="false">IF(E128=99,1,E128)</f>
        <v>1</v>
      </c>
      <c r="S128" s="16" t="n">
        <f aca="false">IF(G128="",0,G128)</f>
        <v>0.1</v>
      </c>
      <c r="T128" s="16" t="str">
        <f aca="false">IF(I128="","Unknown",IF(I128="upi","UPI",I128))</f>
        <v>UPI</v>
      </c>
      <c r="U128" s="16" t="str">
        <f aca="false">IF(L128="Yes","Y",IF(L128="No","N",L128))</f>
        <v>N</v>
      </c>
      <c r="V128" s="19" t="n">
        <f aca="false">ROUND(R128*Q128*(1-S128),2)</f>
        <v>774.9</v>
      </c>
      <c r="W128" s="16" t="str">
        <f aca="false">_xlfn.XLOOKUP(D128,products!$A$2:$A$61,products!$C$2:$C$61,"Not found")</f>
        <v>Electronics</v>
      </c>
    </row>
    <row r="129" customFormat="false" ht="15" hidden="false" customHeight="false" outlineLevel="0" collapsed="false">
      <c r="A129" s="16" t="s">
        <v>388</v>
      </c>
      <c r="B129" s="16" t="s">
        <v>365</v>
      </c>
      <c r="C129" s="16" t="s">
        <v>235</v>
      </c>
      <c r="D129" s="16" t="s">
        <v>115</v>
      </c>
      <c r="E129" s="16" t="n">
        <v>2</v>
      </c>
      <c r="F129" s="16" t="n">
        <v>300</v>
      </c>
      <c r="G129" s="16" t="n">
        <v>0.3</v>
      </c>
      <c r="H129" s="16" t="s">
        <v>70</v>
      </c>
      <c r="I129" s="16" t="s">
        <v>40</v>
      </c>
      <c r="J129" s="16" t="n">
        <v>5</v>
      </c>
      <c r="K129" s="16" t="n">
        <v>3</v>
      </c>
      <c r="L129" s="16" t="s">
        <v>196</v>
      </c>
      <c r="M129" s="18" t="n">
        <f aca="false">IF(ISNUMBER(B129),B129,IF(MID(B129,3,1)="-",DATE(VALUE(RIGHT(B129,4)),VALUE(MID(B129,4,2)),VALUE(LEFT(B129,2))),DATE(VALUE(LEFT(B129,4)),VALUE(MID(B129,6,2)),VALUE(RIGHT(B129,2)))))</f>
        <v>45669</v>
      </c>
      <c r="N129" s="16" t="n">
        <f aca="false">MONTH(M129)</f>
        <v>1</v>
      </c>
      <c r="O129" s="16" t="str">
        <f aca="false">PROPER(TRIM(H129))</f>
        <v>Pune</v>
      </c>
      <c r="P129" s="16" t="str">
        <f aca="false">IFERROR(VLOOKUP(O129,city_map!$A$2:$B$6,2,FALSE()),O129)</f>
        <v>Pune</v>
      </c>
      <c r="Q129" s="16" t="n">
        <f aca="false">IF(ISNUMBER(F129),F129,VALUE(SUBSTITUTE(SUBSTITUTE(F129,"₹",""),",","")))</f>
        <v>300</v>
      </c>
      <c r="R129" s="16" t="n">
        <f aca="false">IF(E129=99,1,E129)</f>
        <v>2</v>
      </c>
      <c r="S129" s="16" t="n">
        <f aca="false">IF(G129="",0,G129)</f>
        <v>0.3</v>
      </c>
      <c r="T129" s="16" t="str">
        <f aca="false">IF(I129="","Unknown",IF(I129="upi","UPI",I129))</f>
        <v>COD</v>
      </c>
      <c r="U129" s="16" t="str">
        <f aca="false">IF(L129="Yes","Y",IF(L129="No","N",L129))</f>
        <v>Y</v>
      </c>
      <c r="V129" s="19" t="n">
        <f aca="false">ROUND(R129*Q129*(1-S129),2)</f>
        <v>420</v>
      </c>
      <c r="W129" s="16" t="str">
        <f aca="false">_xlfn.XLOOKUP(D129,products!$A$2:$A$61,products!$C$2:$C$61,"Not found")</f>
        <v>Books</v>
      </c>
    </row>
    <row r="130" customFormat="false" ht="15" hidden="false" customHeight="false" outlineLevel="0" collapsed="false">
      <c r="A130" s="16" t="s">
        <v>389</v>
      </c>
      <c r="B130" s="16" t="s">
        <v>365</v>
      </c>
      <c r="C130" s="16" t="s">
        <v>390</v>
      </c>
      <c r="D130" s="16" t="s">
        <v>146</v>
      </c>
      <c r="E130" s="16" t="n">
        <v>1</v>
      </c>
      <c r="F130" s="16" t="n">
        <v>431</v>
      </c>
      <c r="G130" s="16" t="n">
        <v>0.1</v>
      </c>
      <c r="H130" s="16" t="s">
        <v>130</v>
      </c>
      <c r="I130" s="16" t="s">
        <v>47</v>
      </c>
      <c r="J130" s="16" t="n">
        <v>2</v>
      </c>
      <c r="K130" s="16" t="n">
        <v>4</v>
      </c>
      <c r="L130" s="16" t="s">
        <v>41</v>
      </c>
      <c r="M130" s="18" t="n">
        <f aca="false">IF(ISNUMBER(B130),B130,IF(MID(B130,3,1)="-",DATE(VALUE(RIGHT(B130,4)),VALUE(MID(B130,4,2)),VALUE(LEFT(B130,2))),DATE(VALUE(LEFT(B130,4)),VALUE(MID(B130,6,2)),VALUE(RIGHT(B130,2)))))</f>
        <v>45669</v>
      </c>
      <c r="N130" s="16" t="n">
        <f aca="false">MONTH(M130)</f>
        <v>1</v>
      </c>
      <c r="O130" s="16" t="str">
        <f aca="false">PROPER(TRIM(H130))</f>
        <v>Bengaluru</v>
      </c>
      <c r="P130" s="16" t="str">
        <f aca="false">IFERROR(VLOOKUP(O130,city_map!$A$2:$B$6,2,FALSE()),O130)</f>
        <v>Bengaluru</v>
      </c>
      <c r="Q130" s="16" t="n">
        <f aca="false">IF(ISNUMBER(F130),F130,VALUE(SUBSTITUTE(SUBSTITUTE(F130,"₹",""),",","")))</f>
        <v>431</v>
      </c>
      <c r="R130" s="16" t="n">
        <f aca="false">IF(E130=99,1,E130)</f>
        <v>1</v>
      </c>
      <c r="S130" s="16" t="n">
        <f aca="false">IF(G130="",0,G130)</f>
        <v>0.1</v>
      </c>
      <c r="T130" s="16" t="str">
        <f aca="false">IF(I130="","Unknown",IF(I130="upi","UPI",I130))</f>
        <v>Debit Card</v>
      </c>
      <c r="U130" s="16" t="str">
        <f aca="false">IF(L130="Yes","Y",IF(L130="No","N",L130))</f>
        <v>N</v>
      </c>
      <c r="V130" s="19" t="n">
        <f aca="false">ROUND(R130*Q130*(1-S130),2)</f>
        <v>387.9</v>
      </c>
      <c r="W130" s="16" t="str">
        <f aca="false">_xlfn.XLOOKUP(D130,products!$A$2:$A$61,products!$C$2:$C$61,"Not found")</f>
        <v>Beauty</v>
      </c>
    </row>
    <row r="131" customFormat="false" ht="15" hidden="false" customHeight="false" outlineLevel="0" collapsed="false">
      <c r="A131" s="16" t="s">
        <v>391</v>
      </c>
      <c r="B131" s="16" t="s">
        <v>365</v>
      </c>
      <c r="C131" s="16" t="s">
        <v>392</v>
      </c>
      <c r="D131" s="16" t="s">
        <v>393</v>
      </c>
      <c r="E131" s="16" t="n">
        <v>2</v>
      </c>
      <c r="F131" s="16" t="n">
        <v>509</v>
      </c>
      <c r="G131" s="16" t="n">
        <v>0.15</v>
      </c>
      <c r="H131" s="16" t="s">
        <v>112</v>
      </c>
      <c r="I131" s="16" t="s">
        <v>60</v>
      </c>
      <c r="J131" s="16" t="n">
        <v>5</v>
      </c>
      <c r="K131" s="16" t="n">
        <v>4</v>
      </c>
      <c r="L131" s="16" t="s">
        <v>41</v>
      </c>
      <c r="M131" s="18" t="n">
        <f aca="false">IF(ISNUMBER(B131),B131,IF(MID(B131,3,1)="-",DATE(VALUE(RIGHT(B131,4)),VALUE(MID(B131,4,2)),VALUE(LEFT(B131,2))),DATE(VALUE(LEFT(B131,4)),VALUE(MID(B131,6,2)),VALUE(RIGHT(B131,2)))))</f>
        <v>45669</v>
      </c>
      <c r="N131" s="16" t="n">
        <f aca="false">MONTH(M131)</f>
        <v>1</v>
      </c>
      <c r="O131" s="16" t="str">
        <f aca="false">PROPER(TRIM(H131))</f>
        <v>Mumbai</v>
      </c>
      <c r="P131" s="16" t="str">
        <f aca="false">IFERROR(VLOOKUP(O131,city_map!$A$2:$B$6,2,FALSE()),O131)</f>
        <v>Mumbai</v>
      </c>
      <c r="Q131" s="16" t="n">
        <f aca="false">IF(ISNUMBER(F131),F131,VALUE(SUBSTITUTE(SUBSTITUTE(F131,"₹",""),",","")))</f>
        <v>509</v>
      </c>
      <c r="R131" s="16" t="n">
        <f aca="false">IF(E131=99,1,E131)</f>
        <v>2</v>
      </c>
      <c r="S131" s="16" t="n">
        <f aca="false">IF(G131="",0,G131)</f>
        <v>0.15</v>
      </c>
      <c r="T131" s="16" t="str">
        <f aca="false">IF(I131="","Unknown",IF(I131="upi","UPI",I131))</f>
        <v>UPI</v>
      </c>
      <c r="U131" s="16" t="str">
        <f aca="false">IF(L131="Yes","Y",IF(L131="No","N",L131))</f>
        <v>N</v>
      </c>
      <c r="V131" s="19" t="n">
        <f aca="false">ROUND(R131*Q131*(1-S131),2)</f>
        <v>865.3</v>
      </c>
      <c r="W131" s="16" t="str">
        <f aca="false">_xlfn.XLOOKUP(D131,products!$A$2:$A$61,products!$C$2:$C$61,"Not found")</f>
        <v>Fashion</v>
      </c>
    </row>
    <row r="132" customFormat="false" ht="15" hidden="false" customHeight="false" outlineLevel="0" collapsed="false">
      <c r="A132" s="16" t="s">
        <v>394</v>
      </c>
      <c r="B132" s="16" t="s">
        <v>373</v>
      </c>
      <c r="C132" s="16" t="s">
        <v>395</v>
      </c>
      <c r="D132" s="16" t="s">
        <v>396</v>
      </c>
      <c r="E132" s="16" t="n">
        <v>1</v>
      </c>
      <c r="F132" s="16" t="n">
        <v>5279</v>
      </c>
      <c r="G132" s="16" t="n">
        <v>0.05</v>
      </c>
      <c r="H132" s="16" t="s">
        <v>161</v>
      </c>
      <c r="I132" s="16" t="s">
        <v>40</v>
      </c>
      <c r="J132" s="16" t="n">
        <v>5</v>
      </c>
      <c r="K132" s="16" t="n">
        <v>3</v>
      </c>
      <c r="L132" s="16" t="s">
        <v>57</v>
      </c>
      <c r="M132" s="18" t="n">
        <f aca="false">IF(ISNUMBER(B132),B132,IF(MID(B132,3,1)="-",DATE(VALUE(RIGHT(B132,4)),VALUE(MID(B132,4,2)),VALUE(LEFT(B132,2))),DATE(VALUE(LEFT(B132,4)),VALUE(MID(B132,6,2)),VALUE(RIGHT(B132,2)))))</f>
        <v>45669</v>
      </c>
      <c r="N132" s="16" t="n">
        <f aca="false">MONTH(M132)</f>
        <v>1</v>
      </c>
      <c r="O132" s="16" t="str">
        <f aca="false">PROPER(TRIM(H132))</f>
        <v>Hyderabad</v>
      </c>
      <c r="P132" s="16" t="str">
        <f aca="false">IFERROR(VLOOKUP(O132,city_map!$A$2:$B$6,2,FALSE()),O132)</f>
        <v>Hyderabad</v>
      </c>
      <c r="Q132" s="16" t="n">
        <f aca="false">IF(ISNUMBER(F132),F132,VALUE(SUBSTITUTE(SUBSTITUTE(F132,"₹",""),",","")))</f>
        <v>5279</v>
      </c>
      <c r="R132" s="16" t="n">
        <f aca="false">IF(E132=99,1,E132)</f>
        <v>1</v>
      </c>
      <c r="S132" s="16" t="n">
        <f aca="false">IF(G132="",0,G132)</f>
        <v>0.05</v>
      </c>
      <c r="T132" s="16" t="str">
        <f aca="false">IF(I132="","Unknown",IF(I132="upi","UPI",I132))</f>
        <v>COD</v>
      </c>
      <c r="U132" s="16" t="str">
        <f aca="false">IF(L132="Yes","Y",IF(L132="No","N",L132))</f>
        <v>Y</v>
      </c>
      <c r="V132" s="19" t="n">
        <f aca="false">ROUND(R132*Q132*(1-S132),2)</f>
        <v>5015.05</v>
      </c>
      <c r="W132" s="16" t="str">
        <f aca="false">_xlfn.XLOOKUP(D132,products!$A$2:$A$61,products!$C$2:$C$61,"Not found")</f>
        <v>Home</v>
      </c>
    </row>
    <row r="133" customFormat="false" ht="15" hidden="false" customHeight="false" outlineLevel="0" collapsed="false">
      <c r="A133" s="16" t="s">
        <v>397</v>
      </c>
      <c r="B133" s="16" t="s">
        <v>365</v>
      </c>
      <c r="C133" s="16" t="s">
        <v>398</v>
      </c>
      <c r="D133" s="16" t="s">
        <v>51</v>
      </c>
      <c r="E133" s="16" t="n">
        <v>2</v>
      </c>
      <c r="F133" s="16" t="n">
        <v>2247</v>
      </c>
      <c r="G133" s="16" t="n">
        <v>0.1</v>
      </c>
      <c r="H133" s="16" t="s">
        <v>39</v>
      </c>
      <c r="I133" s="16" t="s">
        <v>60</v>
      </c>
      <c r="J133" s="16" t="n">
        <v>5</v>
      </c>
      <c r="K133" s="16" t="n">
        <v>5</v>
      </c>
      <c r="L133" s="16" t="s">
        <v>41</v>
      </c>
      <c r="M133" s="18" t="n">
        <f aca="false">IF(ISNUMBER(B133),B133,IF(MID(B133,3,1)="-",DATE(VALUE(RIGHT(B133,4)),VALUE(MID(B133,4,2)),VALUE(LEFT(B133,2))),DATE(VALUE(LEFT(B133,4)),VALUE(MID(B133,6,2)),VALUE(RIGHT(B133,2)))))</f>
        <v>45669</v>
      </c>
      <c r="N133" s="16" t="n">
        <f aca="false">MONTH(M133)</f>
        <v>1</v>
      </c>
      <c r="O133" s="16" t="str">
        <f aca="false">PROPER(TRIM(H133))</f>
        <v>Delhi</v>
      </c>
      <c r="P133" s="16" t="str">
        <f aca="false">IFERROR(VLOOKUP(O133,city_map!$A$2:$B$6,2,FALSE()),O133)</f>
        <v>Delhi</v>
      </c>
      <c r="Q133" s="16" t="n">
        <f aca="false">IF(ISNUMBER(F133),F133,VALUE(SUBSTITUTE(SUBSTITUTE(F133,"₹",""),",","")))</f>
        <v>2247</v>
      </c>
      <c r="R133" s="16" t="n">
        <f aca="false">IF(E133=99,1,E133)</f>
        <v>2</v>
      </c>
      <c r="S133" s="16" t="n">
        <f aca="false">IF(G133="",0,G133)</f>
        <v>0.1</v>
      </c>
      <c r="T133" s="16" t="str">
        <f aca="false">IF(I133="","Unknown",IF(I133="upi","UPI",I133))</f>
        <v>UPI</v>
      </c>
      <c r="U133" s="16" t="str">
        <f aca="false">IF(L133="Yes","Y",IF(L133="No","N",L133))</f>
        <v>N</v>
      </c>
      <c r="V133" s="19" t="n">
        <f aca="false">ROUND(R133*Q133*(1-S133),2)</f>
        <v>4044.6</v>
      </c>
      <c r="W133" s="16" t="str">
        <f aca="false">_xlfn.XLOOKUP(D133,products!$A$2:$A$61,products!$C$2:$C$61,"Not found")</f>
        <v>Fashion</v>
      </c>
    </row>
    <row r="134" customFormat="false" ht="15" hidden="false" customHeight="false" outlineLevel="0" collapsed="false">
      <c r="A134" s="16" t="s">
        <v>399</v>
      </c>
      <c r="B134" s="16" t="s">
        <v>365</v>
      </c>
      <c r="C134" s="16" t="s">
        <v>400</v>
      </c>
      <c r="D134" s="16" t="s">
        <v>66</v>
      </c>
      <c r="E134" s="16" t="n">
        <v>1</v>
      </c>
      <c r="F134" s="16" t="n">
        <v>15508</v>
      </c>
      <c r="G134" s="16" t="n">
        <v>0</v>
      </c>
      <c r="H134" s="16" t="s">
        <v>112</v>
      </c>
      <c r="I134" s="16" t="s">
        <v>60</v>
      </c>
      <c r="J134" s="16" t="n">
        <v>3</v>
      </c>
      <c r="K134" s="16" t="n">
        <v>5</v>
      </c>
      <c r="L134" s="16" t="s">
        <v>41</v>
      </c>
      <c r="M134" s="18" t="n">
        <f aca="false">IF(ISNUMBER(B134),B134,IF(MID(B134,3,1)="-",DATE(VALUE(RIGHT(B134,4)),VALUE(MID(B134,4,2)),VALUE(LEFT(B134,2))),DATE(VALUE(LEFT(B134,4)),VALUE(MID(B134,6,2)),VALUE(RIGHT(B134,2)))))</f>
        <v>45669</v>
      </c>
      <c r="N134" s="16" t="n">
        <f aca="false">MONTH(M134)</f>
        <v>1</v>
      </c>
      <c r="O134" s="16" t="str">
        <f aca="false">PROPER(TRIM(H134))</f>
        <v>Mumbai</v>
      </c>
      <c r="P134" s="16" t="str">
        <f aca="false">IFERROR(VLOOKUP(O134,city_map!$A$2:$B$6,2,FALSE()),O134)</f>
        <v>Mumbai</v>
      </c>
      <c r="Q134" s="16" t="n">
        <f aca="false">IF(ISNUMBER(F134),F134,VALUE(SUBSTITUTE(SUBSTITUTE(F134,"₹",""),",","")))</f>
        <v>15508</v>
      </c>
      <c r="R134" s="16" t="n">
        <f aca="false">IF(E134=99,1,E134)</f>
        <v>1</v>
      </c>
      <c r="S134" s="16" t="n">
        <f aca="false">IF(G134="",0,G134)</f>
        <v>0</v>
      </c>
      <c r="T134" s="16" t="str">
        <f aca="false">IF(I134="","Unknown",IF(I134="upi","UPI",I134))</f>
        <v>UPI</v>
      </c>
      <c r="U134" s="16" t="str">
        <f aca="false">IF(L134="Yes","Y",IF(L134="No","N",L134))</f>
        <v>N</v>
      </c>
      <c r="V134" s="19" t="n">
        <f aca="false">ROUND(R134*Q134*(1-S134),2)</f>
        <v>15508</v>
      </c>
      <c r="W134" s="16" t="str">
        <f aca="false">_xlfn.XLOOKUP(D134,products!$A$2:$A$61,products!$C$2:$C$61,"Not found")</f>
        <v>Electronics</v>
      </c>
    </row>
    <row r="135" customFormat="false" ht="15" hidden="false" customHeight="false" outlineLevel="0" collapsed="false">
      <c r="A135" s="16" t="s">
        <v>401</v>
      </c>
      <c r="B135" s="16" t="s">
        <v>365</v>
      </c>
      <c r="C135" s="16" t="s">
        <v>402</v>
      </c>
      <c r="D135" s="16" t="s">
        <v>139</v>
      </c>
      <c r="E135" s="16" t="n">
        <v>2</v>
      </c>
      <c r="F135" s="16" t="n">
        <v>342</v>
      </c>
      <c r="G135" s="16" t="n">
        <v>0</v>
      </c>
      <c r="H135" s="16" t="s">
        <v>112</v>
      </c>
      <c r="I135" s="16" t="s">
        <v>60</v>
      </c>
      <c r="J135" s="16" t="n">
        <v>4</v>
      </c>
      <c r="K135" s="16" t="n">
        <v>5</v>
      </c>
      <c r="L135" s="16" t="s">
        <v>41</v>
      </c>
      <c r="M135" s="18" t="n">
        <f aca="false">IF(ISNUMBER(B135),B135,IF(MID(B135,3,1)="-",DATE(VALUE(RIGHT(B135,4)),VALUE(MID(B135,4,2)),VALUE(LEFT(B135,2))),DATE(VALUE(LEFT(B135,4)),VALUE(MID(B135,6,2)),VALUE(RIGHT(B135,2)))))</f>
        <v>45669</v>
      </c>
      <c r="N135" s="16" t="n">
        <f aca="false">MONTH(M135)</f>
        <v>1</v>
      </c>
      <c r="O135" s="16" t="str">
        <f aca="false">PROPER(TRIM(H135))</f>
        <v>Mumbai</v>
      </c>
      <c r="P135" s="16" t="str">
        <f aca="false">IFERROR(VLOOKUP(O135,city_map!$A$2:$B$6,2,FALSE()),O135)</f>
        <v>Mumbai</v>
      </c>
      <c r="Q135" s="16" t="n">
        <f aca="false">IF(ISNUMBER(F135),F135,VALUE(SUBSTITUTE(SUBSTITUTE(F135,"₹",""),",","")))</f>
        <v>342</v>
      </c>
      <c r="R135" s="16" t="n">
        <f aca="false">IF(E135=99,1,E135)</f>
        <v>2</v>
      </c>
      <c r="S135" s="16" t="n">
        <f aca="false">IF(G135="",0,G135)</f>
        <v>0</v>
      </c>
      <c r="T135" s="16" t="str">
        <f aca="false">IF(I135="","Unknown",IF(I135="upi","UPI",I135))</f>
        <v>UPI</v>
      </c>
      <c r="U135" s="16" t="str">
        <f aca="false">IF(L135="Yes","Y",IF(L135="No","N",L135))</f>
        <v>N</v>
      </c>
      <c r="V135" s="19" t="n">
        <f aca="false">ROUND(R135*Q135*(1-S135),2)</f>
        <v>684</v>
      </c>
      <c r="W135" s="16" t="str">
        <f aca="false">_xlfn.XLOOKUP(D135,products!$A$2:$A$61,products!$C$2:$C$61,"Not found")</f>
        <v>Beauty</v>
      </c>
    </row>
    <row r="136" customFormat="false" ht="15" hidden="false" customHeight="false" outlineLevel="0" collapsed="false">
      <c r="A136" s="16" t="s">
        <v>403</v>
      </c>
      <c r="B136" s="16" t="s">
        <v>365</v>
      </c>
      <c r="C136" s="16" t="s">
        <v>404</v>
      </c>
      <c r="D136" s="16" t="s">
        <v>308</v>
      </c>
      <c r="E136" s="16" t="n">
        <v>2</v>
      </c>
      <c r="F136" s="16" t="n">
        <v>206</v>
      </c>
      <c r="G136" s="16" t="n">
        <v>0.05</v>
      </c>
      <c r="H136" s="16" t="s">
        <v>67</v>
      </c>
      <c r="I136" s="16" t="s">
        <v>40</v>
      </c>
      <c r="J136" s="16" t="n">
        <v>2</v>
      </c>
      <c r="K136" s="16" t="n">
        <v>3</v>
      </c>
      <c r="L136" s="16" t="s">
        <v>57</v>
      </c>
      <c r="M136" s="18" t="n">
        <f aca="false">IF(ISNUMBER(B136),B136,IF(MID(B136,3,1)="-",DATE(VALUE(RIGHT(B136,4)),VALUE(MID(B136,4,2)),VALUE(LEFT(B136,2))),DATE(VALUE(LEFT(B136,4)),VALUE(MID(B136,6,2)),VALUE(RIGHT(B136,2)))))</f>
        <v>45669</v>
      </c>
      <c r="N136" s="16" t="n">
        <f aca="false">MONTH(M136)</f>
        <v>1</v>
      </c>
      <c r="O136" s="16" t="str">
        <f aca="false">PROPER(TRIM(H136))</f>
        <v>Kolkata</v>
      </c>
      <c r="P136" s="16" t="str">
        <f aca="false">IFERROR(VLOOKUP(O136,city_map!$A$2:$B$6,2,FALSE()),O136)</f>
        <v>Kolkata</v>
      </c>
      <c r="Q136" s="16" t="n">
        <f aca="false">IF(ISNUMBER(F136),F136,VALUE(SUBSTITUTE(SUBSTITUTE(F136,"₹",""),",","")))</f>
        <v>206</v>
      </c>
      <c r="R136" s="16" t="n">
        <f aca="false">IF(E136=99,1,E136)</f>
        <v>2</v>
      </c>
      <c r="S136" s="16" t="n">
        <f aca="false">IF(G136="",0,G136)</f>
        <v>0.05</v>
      </c>
      <c r="T136" s="16" t="str">
        <f aca="false">IF(I136="","Unknown",IF(I136="upi","UPI",I136))</f>
        <v>COD</v>
      </c>
      <c r="U136" s="16" t="str">
        <f aca="false">IF(L136="Yes","Y",IF(L136="No","N",L136))</f>
        <v>Y</v>
      </c>
      <c r="V136" s="19" t="n">
        <f aca="false">ROUND(R136*Q136*(1-S136),2)</f>
        <v>391.4</v>
      </c>
      <c r="W136" s="16" t="str">
        <f aca="false">_xlfn.XLOOKUP(D136,products!$A$2:$A$61,products!$C$2:$C$61,"Not found")</f>
        <v>Beauty</v>
      </c>
    </row>
    <row r="137" customFormat="false" ht="15" hidden="false" customHeight="false" outlineLevel="0" collapsed="false">
      <c r="A137" s="16" t="s">
        <v>405</v>
      </c>
      <c r="B137" s="16" t="s">
        <v>365</v>
      </c>
      <c r="C137" s="16" t="s">
        <v>406</v>
      </c>
      <c r="D137" s="16" t="s">
        <v>396</v>
      </c>
      <c r="E137" s="16" t="n">
        <v>2</v>
      </c>
      <c r="F137" s="16" t="n">
        <v>5441</v>
      </c>
      <c r="G137" s="16" t="n">
        <v>0.2</v>
      </c>
      <c r="H137" s="16" t="s">
        <v>70</v>
      </c>
      <c r="I137" s="16" t="s">
        <v>60</v>
      </c>
      <c r="J137" s="16" t="n">
        <v>4</v>
      </c>
      <c r="K137" s="16" t="n">
        <v>4</v>
      </c>
      <c r="L137" s="16" t="s">
        <v>41</v>
      </c>
      <c r="M137" s="18" t="n">
        <f aca="false">IF(ISNUMBER(B137),B137,IF(MID(B137,3,1)="-",DATE(VALUE(RIGHT(B137,4)),VALUE(MID(B137,4,2)),VALUE(LEFT(B137,2))),DATE(VALUE(LEFT(B137,4)),VALUE(MID(B137,6,2)),VALUE(RIGHT(B137,2)))))</f>
        <v>45669</v>
      </c>
      <c r="N137" s="16" t="n">
        <f aca="false">MONTH(M137)</f>
        <v>1</v>
      </c>
      <c r="O137" s="16" t="str">
        <f aca="false">PROPER(TRIM(H137))</f>
        <v>Pune</v>
      </c>
      <c r="P137" s="16" t="str">
        <f aca="false">IFERROR(VLOOKUP(O137,city_map!$A$2:$B$6,2,FALSE()),O137)</f>
        <v>Pune</v>
      </c>
      <c r="Q137" s="16" t="n">
        <f aca="false">IF(ISNUMBER(F137),F137,VALUE(SUBSTITUTE(SUBSTITUTE(F137,"₹",""),",","")))</f>
        <v>5441</v>
      </c>
      <c r="R137" s="16" t="n">
        <f aca="false">IF(E137=99,1,E137)</f>
        <v>2</v>
      </c>
      <c r="S137" s="16" t="n">
        <f aca="false">IF(G137="",0,G137)</f>
        <v>0.2</v>
      </c>
      <c r="T137" s="16" t="str">
        <f aca="false">IF(I137="","Unknown",IF(I137="upi","UPI",I137))</f>
        <v>UPI</v>
      </c>
      <c r="U137" s="16" t="str">
        <f aca="false">IF(L137="Yes","Y",IF(L137="No","N",L137))</f>
        <v>N</v>
      </c>
      <c r="V137" s="19" t="n">
        <f aca="false">ROUND(R137*Q137*(1-S137),2)</f>
        <v>8705.6</v>
      </c>
      <c r="W137" s="16" t="str">
        <f aca="false">_xlfn.XLOOKUP(D137,products!$A$2:$A$61,products!$C$2:$C$61,"Not found")</f>
        <v>Home</v>
      </c>
    </row>
    <row r="138" customFormat="false" ht="15" hidden="false" customHeight="false" outlineLevel="0" collapsed="false">
      <c r="A138" s="16" t="s">
        <v>407</v>
      </c>
      <c r="B138" s="16" t="s">
        <v>365</v>
      </c>
      <c r="C138" s="16" t="s">
        <v>318</v>
      </c>
      <c r="D138" s="16" t="s">
        <v>38</v>
      </c>
      <c r="E138" s="16" t="n">
        <v>1</v>
      </c>
      <c r="F138" s="16" t="n">
        <v>333</v>
      </c>
      <c r="G138" s="16" t="n">
        <v>0</v>
      </c>
      <c r="H138" s="16" t="s">
        <v>39</v>
      </c>
      <c r="I138" s="16" t="s">
        <v>40</v>
      </c>
      <c r="J138" s="16" t="n">
        <v>4</v>
      </c>
      <c r="K138" s="16" t="n">
        <v>5</v>
      </c>
      <c r="L138" s="16" t="s">
        <v>41</v>
      </c>
      <c r="M138" s="18" t="n">
        <f aca="false">IF(ISNUMBER(B138),B138,IF(MID(B138,3,1)="-",DATE(VALUE(RIGHT(B138,4)),VALUE(MID(B138,4,2)),VALUE(LEFT(B138,2))),DATE(VALUE(LEFT(B138,4)),VALUE(MID(B138,6,2)),VALUE(RIGHT(B138,2)))))</f>
        <v>45669</v>
      </c>
      <c r="N138" s="16" t="n">
        <f aca="false">MONTH(M138)</f>
        <v>1</v>
      </c>
      <c r="O138" s="16" t="str">
        <f aca="false">PROPER(TRIM(H138))</f>
        <v>Delhi</v>
      </c>
      <c r="P138" s="16" t="str">
        <f aca="false">IFERROR(VLOOKUP(O138,city_map!$A$2:$B$6,2,FALSE()),O138)</f>
        <v>Delhi</v>
      </c>
      <c r="Q138" s="16" t="n">
        <f aca="false">IF(ISNUMBER(F138),F138,VALUE(SUBSTITUTE(SUBSTITUTE(F138,"₹",""),",","")))</f>
        <v>333</v>
      </c>
      <c r="R138" s="16" t="n">
        <f aca="false">IF(E138=99,1,E138)</f>
        <v>1</v>
      </c>
      <c r="S138" s="16" t="n">
        <f aca="false">IF(G138="",0,G138)</f>
        <v>0</v>
      </c>
      <c r="T138" s="16" t="str">
        <f aca="false">IF(I138="","Unknown",IF(I138="upi","UPI",I138))</f>
        <v>COD</v>
      </c>
      <c r="U138" s="16" t="str">
        <f aca="false">IF(L138="Yes","Y",IF(L138="No","N",L138))</f>
        <v>N</v>
      </c>
      <c r="V138" s="19" t="n">
        <f aca="false">ROUND(R138*Q138*(1-S138),2)</f>
        <v>333</v>
      </c>
      <c r="W138" s="16" t="str">
        <f aca="false">_xlfn.XLOOKUP(D138,products!$A$2:$A$61,products!$C$2:$C$61,"Not found")</f>
        <v>Books</v>
      </c>
    </row>
    <row r="139" customFormat="false" ht="15" hidden="false" customHeight="false" outlineLevel="0" collapsed="false">
      <c r="A139" s="16" t="s">
        <v>408</v>
      </c>
      <c r="B139" s="16" t="s">
        <v>365</v>
      </c>
      <c r="C139" s="16" t="s">
        <v>276</v>
      </c>
      <c r="D139" s="16" t="s">
        <v>55</v>
      </c>
      <c r="E139" s="16" t="n">
        <v>3</v>
      </c>
      <c r="F139" s="16" t="n">
        <v>2001</v>
      </c>
      <c r="G139" s="16" t="n">
        <v>0.15</v>
      </c>
      <c r="H139" s="16" t="s">
        <v>130</v>
      </c>
      <c r="I139" s="16" t="s">
        <v>40</v>
      </c>
      <c r="J139" s="16" t="n">
        <v>3</v>
      </c>
      <c r="K139" s="16" t="n">
        <v>5</v>
      </c>
      <c r="L139" s="16" t="s">
        <v>41</v>
      </c>
      <c r="M139" s="18" t="n">
        <f aca="false">IF(ISNUMBER(B139),B139,IF(MID(B139,3,1)="-",DATE(VALUE(RIGHT(B139,4)),VALUE(MID(B139,4,2)),VALUE(LEFT(B139,2))),DATE(VALUE(LEFT(B139,4)),VALUE(MID(B139,6,2)),VALUE(RIGHT(B139,2)))))</f>
        <v>45669</v>
      </c>
      <c r="N139" s="16" t="n">
        <f aca="false">MONTH(M139)</f>
        <v>1</v>
      </c>
      <c r="O139" s="16" t="str">
        <f aca="false">PROPER(TRIM(H139))</f>
        <v>Bengaluru</v>
      </c>
      <c r="P139" s="16" t="str">
        <f aca="false">IFERROR(VLOOKUP(O139,city_map!$A$2:$B$6,2,FALSE()),O139)</f>
        <v>Bengaluru</v>
      </c>
      <c r="Q139" s="16" t="n">
        <f aca="false">IF(ISNUMBER(F139),F139,VALUE(SUBSTITUTE(SUBSTITUTE(F139,"₹",""),",","")))</f>
        <v>2001</v>
      </c>
      <c r="R139" s="16" t="n">
        <f aca="false">IF(E139=99,1,E139)</f>
        <v>3</v>
      </c>
      <c r="S139" s="16" t="n">
        <f aca="false">IF(G139="",0,G139)</f>
        <v>0.15</v>
      </c>
      <c r="T139" s="16" t="str">
        <f aca="false">IF(I139="","Unknown",IF(I139="upi","UPI",I139))</f>
        <v>COD</v>
      </c>
      <c r="U139" s="16" t="str">
        <f aca="false">IF(L139="Yes","Y",IF(L139="No","N",L139))</f>
        <v>N</v>
      </c>
      <c r="V139" s="19" t="n">
        <f aca="false">ROUND(R139*Q139*(1-S139),2)</f>
        <v>5102.55</v>
      </c>
      <c r="W139" s="16" t="str">
        <f aca="false">_xlfn.XLOOKUP(D139,products!$A$2:$A$61,products!$C$2:$C$61,"Not found")</f>
        <v>Home</v>
      </c>
    </row>
    <row r="140" customFormat="false" ht="15" hidden="false" customHeight="false" outlineLevel="0" collapsed="false">
      <c r="A140" s="16" t="s">
        <v>409</v>
      </c>
      <c r="B140" s="16" t="s">
        <v>365</v>
      </c>
      <c r="C140" s="16" t="s">
        <v>410</v>
      </c>
      <c r="D140" s="16" t="s">
        <v>99</v>
      </c>
      <c r="E140" s="16" t="n">
        <v>2</v>
      </c>
      <c r="F140" s="16" t="n">
        <v>708</v>
      </c>
      <c r="G140" s="16" t="n">
        <v>0.1</v>
      </c>
      <c r="H140" s="16" t="s">
        <v>89</v>
      </c>
      <c r="I140" s="16" t="s">
        <v>47</v>
      </c>
      <c r="J140" s="16" t="n">
        <v>6</v>
      </c>
      <c r="K140" s="16" t="n">
        <v>4</v>
      </c>
      <c r="L140" s="16" t="s">
        <v>41</v>
      </c>
      <c r="M140" s="18" t="n">
        <f aca="false">IF(ISNUMBER(B140),B140,IF(MID(B140,3,1)="-",DATE(VALUE(RIGHT(B140,4)),VALUE(MID(B140,4,2)),VALUE(LEFT(B140,2))),DATE(VALUE(LEFT(B140,4)),VALUE(MID(B140,6,2)),VALUE(RIGHT(B140,2)))))</f>
        <v>45669</v>
      </c>
      <c r="N140" s="16" t="n">
        <f aca="false">MONTH(M140)</f>
        <v>1</v>
      </c>
      <c r="O140" s="16" t="str">
        <f aca="false">PROPER(TRIM(H140))</f>
        <v>Ahmedabad</v>
      </c>
      <c r="P140" s="16" t="str">
        <f aca="false">IFERROR(VLOOKUP(O140,city_map!$A$2:$B$6,2,FALSE()),O140)</f>
        <v>Ahmedabad</v>
      </c>
      <c r="Q140" s="16" t="n">
        <f aca="false">IF(ISNUMBER(F140),F140,VALUE(SUBSTITUTE(SUBSTITUTE(F140,"₹",""),",","")))</f>
        <v>708</v>
      </c>
      <c r="R140" s="16" t="n">
        <f aca="false">IF(E140=99,1,E140)</f>
        <v>2</v>
      </c>
      <c r="S140" s="16" t="n">
        <f aca="false">IF(G140="",0,G140)</f>
        <v>0.1</v>
      </c>
      <c r="T140" s="16" t="str">
        <f aca="false">IF(I140="","Unknown",IF(I140="upi","UPI",I140))</f>
        <v>Debit Card</v>
      </c>
      <c r="U140" s="16" t="str">
        <f aca="false">IF(L140="Yes","Y",IF(L140="No","N",L140))</f>
        <v>N</v>
      </c>
      <c r="V140" s="19" t="n">
        <f aca="false">ROUND(R140*Q140*(1-S140),2)</f>
        <v>1274.4</v>
      </c>
      <c r="W140" s="16" t="str">
        <f aca="false">_xlfn.XLOOKUP(D140,products!$A$2:$A$61,products!$C$2:$C$61,"Not found")</f>
        <v>Fashion</v>
      </c>
    </row>
    <row r="141" customFormat="false" ht="15" hidden="false" customHeight="false" outlineLevel="0" collapsed="false">
      <c r="A141" s="16" t="s">
        <v>411</v>
      </c>
      <c r="B141" s="16" t="s">
        <v>365</v>
      </c>
      <c r="C141" s="16" t="s">
        <v>141</v>
      </c>
      <c r="D141" s="16" t="s">
        <v>412</v>
      </c>
      <c r="E141" s="16" t="n">
        <v>1</v>
      </c>
      <c r="F141" s="16" t="n">
        <v>1024</v>
      </c>
      <c r="G141" s="16" t="n">
        <v>0</v>
      </c>
      <c r="H141" s="16" t="s">
        <v>46</v>
      </c>
      <c r="I141" s="16" t="s">
        <v>60</v>
      </c>
      <c r="J141" s="16" t="n">
        <v>5</v>
      </c>
      <c r="K141" s="16" t="n">
        <v>3</v>
      </c>
      <c r="L141" s="16" t="s">
        <v>41</v>
      </c>
      <c r="M141" s="18" t="n">
        <f aca="false">IF(ISNUMBER(B141),B141,IF(MID(B141,3,1)="-",DATE(VALUE(RIGHT(B141,4)),VALUE(MID(B141,4,2)),VALUE(LEFT(B141,2))),DATE(VALUE(LEFT(B141,4)),VALUE(MID(B141,6,2)),VALUE(RIGHT(B141,2)))))</f>
        <v>45669</v>
      </c>
      <c r="N141" s="16" t="n">
        <f aca="false">MONTH(M141)</f>
        <v>1</v>
      </c>
      <c r="O141" s="16" t="str">
        <f aca="false">PROPER(TRIM(H141))</f>
        <v>Chennai</v>
      </c>
      <c r="P141" s="16" t="str">
        <f aca="false">IFERROR(VLOOKUP(O141,city_map!$A$2:$B$6,2,FALSE()),O141)</f>
        <v>Chennai</v>
      </c>
      <c r="Q141" s="16" t="n">
        <f aca="false">IF(ISNUMBER(F141),F141,VALUE(SUBSTITUTE(SUBSTITUTE(F141,"₹",""),",","")))</f>
        <v>1024</v>
      </c>
      <c r="R141" s="16" t="n">
        <f aca="false">IF(E141=99,1,E141)</f>
        <v>1</v>
      </c>
      <c r="S141" s="16" t="n">
        <f aca="false">IF(G141="",0,G141)</f>
        <v>0</v>
      </c>
      <c r="T141" s="16" t="str">
        <f aca="false">IF(I141="","Unknown",IF(I141="upi","UPI",I141))</f>
        <v>UPI</v>
      </c>
      <c r="U141" s="16" t="str">
        <f aca="false">IF(L141="Yes","Y",IF(L141="No","N",L141))</f>
        <v>N</v>
      </c>
      <c r="V141" s="19" t="n">
        <f aca="false">ROUND(R141*Q141*(1-S141),2)</f>
        <v>1024</v>
      </c>
      <c r="W141" s="16" t="str">
        <f aca="false">_xlfn.XLOOKUP(D141,products!$A$2:$A$61,products!$C$2:$C$61,"Not found")</f>
        <v>Home</v>
      </c>
    </row>
    <row r="142" customFormat="false" ht="15" hidden="false" customHeight="false" outlineLevel="0" collapsed="false">
      <c r="A142" s="16" t="s">
        <v>413</v>
      </c>
      <c r="B142" s="16" t="s">
        <v>414</v>
      </c>
      <c r="C142" s="16" t="s">
        <v>415</v>
      </c>
      <c r="D142" s="16" t="s">
        <v>142</v>
      </c>
      <c r="E142" s="16" t="n">
        <v>2</v>
      </c>
      <c r="F142" s="16" t="n">
        <v>599</v>
      </c>
      <c r="G142" s="16" t="n">
        <v>0.05</v>
      </c>
      <c r="H142" s="16" t="s">
        <v>130</v>
      </c>
      <c r="I142" s="16" t="s">
        <v>40</v>
      </c>
      <c r="J142" s="16" t="n">
        <v>2</v>
      </c>
      <c r="K142" s="16" t="n">
        <v>5</v>
      </c>
      <c r="L142" s="16" t="s">
        <v>41</v>
      </c>
      <c r="M142" s="18" t="n">
        <f aca="false">IF(ISNUMBER(B142),B142,IF(MID(B142,3,1)="-",DATE(VALUE(RIGHT(B142,4)),VALUE(MID(B142,4,2)),VALUE(LEFT(B142,2))),DATE(VALUE(LEFT(B142,4)),VALUE(MID(B142,6,2)),VALUE(RIGHT(B142,2)))))</f>
        <v>45670</v>
      </c>
      <c r="N142" s="16" t="n">
        <f aca="false">MONTH(M142)</f>
        <v>1</v>
      </c>
      <c r="O142" s="16" t="str">
        <f aca="false">PROPER(TRIM(H142))</f>
        <v>Bengaluru</v>
      </c>
      <c r="P142" s="16" t="str">
        <f aca="false">IFERROR(VLOOKUP(O142,city_map!$A$2:$B$6,2,FALSE()),O142)</f>
        <v>Bengaluru</v>
      </c>
      <c r="Q142" s="16" t="n">
        <f aca="false">IF(ISNUMBER(F142),F142,VALUE(SUBSTITUTE(SUBSTITUTE(F142,"₹",""),",","")))</f>
        <v>599</v>
      </c>
      <c r="R142" s="16" t="n">
        <f aca="false">IF(E142=99,1,E142)</f>
        <v>2</v>
      </c>
      <c r="S142" s="16" t="n">
        <f aca="false">IF(G142="",0,G142)</f>
        <v>0.05</v>
      </c>
      <c r="T142" s="16" t="str">
        <f aca="false">IF(I142="","Unknown",IF(I142="upi","UPI",I142))</f>
        <v>COD</v>
      </c>
      <c r="U142" s="16" t="str">
        <f aca="false">IF(L142="Yes","Y",IF(L142="No","N",L142))</f>
        <v>N</v>
      </c>
      <c r="V142" s="19" t="n">
        <f aca="false">ROUND(R142*Q142*(1-S142),2)</f>
        <v>1138.1</v>
      </c>
      <c r="W142" s="16" t="str">
        <f aca="false">_xlfn.XLOOKUP(D142,products!$A$2:$A$61,products!$C$2:$C$61,"Not found")</f>
        <v>Home</v>
      </c>
    </row>
    <row r="143" customFormat="false" ht="15" hidden="false" customHeight="false" outlineLevel="0" collapsed="false">
      <c r="A143" s="16" t="s">
        <v>416</v>
      </c>
      <c r="B143" s="16" t="s">
        <v>414</v>
      </c>
      <c r="C143" s="16" t="s">
        <v>417</v>
      </c>
      <c r="D143" s="16" t="s">
        <v>393</v>
      </c>
      <c r="E143" s="16" t="n">
        <v>1</v>
      </c>
      <c r="F143" s="16" t="n">
        <v>515</v>
      </c>
      <c r="G143" s="16" t="n">
        <v>0.2</v>
      </c>
      <c r="H143" s="16" t="s">
        <v>208</v>
      </c>
      <c r="I143" s="16" t="s">
        <v>60</v>
      </c>
      <c r="J143" s="16" t="n">
        <v>4</v>
      </c>
      <c r="K143" s="16" t="n">
        <v>2</v>
      </c>
      <c r="L143" s="16" t="s">
        <v>57</v>
      </c>
      <c r="M143" s="18" t="n">
        <f aca="false">IF(ISNUMBER(B143),B143,IF(MID(B143,3,1)="-",DATE(VALUE(RIGHT(B143,4)),VALUE(MID(B143,4,2)),VALUE(LEFT(B143,2))),DATE(VALUE(LEFT(B143,4)),VALUE(MID(B143,6,2)),VALUE(RIGHT(B143,2)))))</f>
        <v>45670</v>
      </c>
      <c r="N143" s="16" t="n">
        <f aca="false">MONTH(M143)</f>
        <v>1</v>
      </c>
      <c r="O143" s="16" t="str">
        <f aca="false">PROPER(TRIM(H143))</f>
        <v>Jaipur</v>
      </c>
      <c r="P143" s="16" t="str">
        <f aca="false">IFERROR(VLOOKUP(O143,city_map!$A$2:$B$6,2,FALSE()),O143)</f>
        <v>Jaipur</v>
      </c>
      <c r="Q143" s="16" t="n">
        <f aca="false">IF(ISNUMBER(F143),F143,VALUE(SUBSTITUTE(SUBSTITUTE(F143,"₹",""),",","")))</f>
        <v>515</v>
      </c>
      <c r="R143" s="16" t="n">
        <f aca="false">IF(E143=99,1,E143)</f>
        <v>1</v>
      </c>
      <c r="S143" s="16" t="n">
        <f aca="false">IF(G143="",0,G143)</f>
        <v>0.2</v>
      </c>
      <c r="T143" s="16" t="str">
        <f aca="false">IF(I143="","Unknown",IF(I143="upi","UPI",I143))</f>
        <v>UPI</v>
      </c>
      <c r="U143" s="16" t="str">
        <f aca="false">IF(L143="Yes","Y",IF(L143="No","N",L143))</f>
        <v>Y</v>
      </c>
      <c r="V143" s="19" t="n">
        <f aca="false">ROUND(R143*Q143*(1-S143),2)</f>
        <v>412</v>
      </c>
      <c r="W143" s="16" t="str">
        <f aca="false">_xlfn.XLOOKUP(D143,products!$A$2:$A$61,products!$C$2:$C$61,"Not found")</f>
        <v>Fashion</v>
      </c>
    </row>
    <row r="144" customFormat="false" ht="15" hidden="false" customHeight="false" outlineLevel="0" collapsed="false">
      <c r="A144" s="16" t="s">
        <v>418</v>
      </c>
      <c r="B144" s="16" t="s">
        <v>414</v>
      </c>
      <c r="C144" s="16" t="s">
        <v>419</v>
      </c>
      <c r="D144" s="16" t="s">
        <v>170</v>
      </c>
      <c r="E144" s="16" t="n">
        <v>1</v>
      </c>
      <c r="F144" s="16" t="n">
        <v>3359</v>
      </c>
      <c r="G144" s="16" t="n">
        <v>0</v>
      </c>
      <c r="H144" s="16" t="s">
        <v>39</v>
      </c>
      <c r="I144" s="16" t="s">
        <v>60</v>
      </c>
      <c r="J144" s="16" t="n">
        <v>3</v>
      </c>
      <c r="K144" s="16" t="n">
        <v>5</v>
      </c>
      <c r="L144" s="16" t="s">
        <v>41</v>
      </c>
      <c r="M144" s="18" t="n">
        <f aca="false">IF(ISNUMBER(B144),B144,IF(MID(B144,3,1)="-",DATE(VALUE(RIGHT(B144,4)),VALUE(MID(B144,4,2)),VALUE(LEFT(B144,2))),DATE(VALUE(LEFT(B144,4)),VALUE(MID(B144,6,2)),VALUE(RIGHT(B144,2)))))</f>
        <v>45670</v>
      </c>
      <c r="N144" s="16" t="n">
        <f aca="false">MONTH(M144)</f>
        <v>1</v>
      </c>
      <c r="O144" s="16" t="str">
        <f aca="false">PROPER(TRIM(H144))</f>
        <v>Delhi</v>
      </c>
      <c r="P144" s="16" t="str">
        <f aca="false">IFERROR(VLOOKUP(O144,city_map!$A$2:$B$6,2,FALSE()),O144)</f>
        <v>Delhi</v>
      </c>
      <c r="Q144" s="16" t="n">
        <f aca="false">IF(ISNUMBER(F144),F144,VALUE(SUBSTITUTE(SUBSTITUTE(F144,"₹",""),",","")))</f>
        <v>3359</v>
      </c>
      <c r="R144" s="16" t="n">
        <f aca="false">IF(E144=99,1,E144)</f>
        <v>1</v>
      </c>
      <c r="S144" s="16" t="n">
        <f aca="false">IF(G144="",0,G144)</f>
        <v>0</v>
      </c>
      <c r="T144" s="16" t="str">
        <f aca="false">IF(I144="","Unknown",IF(I144="upi","UPI",I144))</f>
        <v>UPI</v>
      </c>
      <c r="U144" s="16" t="str">
        <f aca="false">IF(L144="Yes","Y",IF(L144="No","N",L144))</f>
        <v>N</v>
      </c>
      <c r="V144" s="19" t="n">
        <f aca="false">ROUND(R144*Q144*(1-S144),2)</f>
        <v>3359</v>
      </c>
      <c r="W144" s="16" t="str">
        <f aca="false">_xlfn.XLOOKUP(D144,products!$A$2:$A$61,products!$C$2:$C$61,"Not found")</f>
        <v>Home</v>
      </c>
    </row>
    <row r="145" customFormat="false" ht="15" hidden="false" customHeight="false" outlineLevel="0" collapsed="false">
      <c r="A145" s="16" t="s">
        <v>420</v>
      </c>
      <c r="B145" s="16" t="s">
        <v>414</v>
      </c>
      <c r="C145" s="16" t="s">
        <v>421</v>
      </c>
      <c r="D145" s="16" t="s">
        <v>165</v>
      </c>
      <c r="E145" s="16" t="n">
        <v>2</v>
      </c>
      <c r="F145" s="16" t="n">
        <v>890</v>
      </c>
      <c r="G145" s="16" t="n">
        <v>0.2</v>
      </c>
      <c r="H145" s="16" t="s">
        <v>39</v>
      </c>
      <c r="I145" s="16" t="s">
        <v>47</v>
      </c>
      <c r="J145" s="16" t="n">
        <v>3</v>
      </c>
      <c r="K145" s="16" t="n">
        <v>4</v>
      </c>
      <c r="L145" s="16" t="s">
        <v>174</v>
      </c>
      <c r="M145" s="18" t="n">
        <f aca="false">IF(ISNUMBER(B145),B145,IF(MID(B145,3,1)="-",DATE(VALUE(RIGHT(B145,4)),VALUE(MID(B145,4,2)),VALUE(LEFT(B145,2))),DATE(VALUE(LEFT(B145,4)),VALUE(MID(B145,6,2)),VALUE(RIGHT(B145,2)))))</f>
        <v>45670</v>
      </c>
      <c r="N145" s="16" t="n">
        <f aca="false">MONTH(M145)</f>
        <v>1</v>
      </c>
      <c r="O145" s="16" t="str">
        <f aca="false">PROPER(TRIM(H145))</f>
        <v>Delhi</v>
      </c>
      <c r="P145" s="16" t="str">
        <f aca="false">IFERROR(VLOOKUP(O145,city_map!$A$2:$B$6,2,FALSE()),O145)</f>
        <v>Delhi</v>
      </c>
      <c r="Q145" s="16" t="n">
        <f aca="false">IF(ISNUMBER(F145),F145,VALUE(SUBSTITUTE(SUBSTITUTE(F145,"₹",""),",","")))</f>
        <v>890</v>
      </c>
      <c r="R145" s="16" t="n">
        <f aca="false">IF(E145=99,1,E145)</f>
        <v>2</v>
      </c>
      <c r="S145" s="16" t="n">
        <f aca="false">IF(G145="",0,G145)</f>
        <v>0.2</v>
      </c>
      <c r="T145" s="16" t="str">
        <f aca="false">IF(I145="","Unknown",IF(I145="upi","UPI",I145))</f>
        <v>Debit Card</v>
      </c>
      <c r="U145" s="16" t="str">
        <f aca="false">IF(L145="Yes","Y",IF(L145="No","N",L145))</f>
        <v>N</v>
      </c>
      <c r="V145" s="19" t="n">
        <f aca="false">ROUND(R145*Q145*(1-S145),2)</f>
        <v>1424</v>
      </c>
      <c r="W145" s="16" t="str">
        <f aca="false">_xlfn.XLOOKUP(D145,products!$A$2:$A$61,products!$C$2:$C$61,"Not found")</f>
        <v>Electronics</v>
      </c>
    </row>
    <row r="146" customFormat="false" ht="15" hidden="false" customHeight="false" outlineLevel="0" collapsed="false">
      <c r="A146" s="16" t="s">
        <v>422</v>
      </c>
      <c r="B146" s="16" t="s">
        <v>414</v>
      </c>
      <c r="C146" s="16" t="s">
        <v>423</v>
      </c>
      <c r="D146" s="16" t="s">
        <v>191</v>
      </c>
      <c r="E146" s="16" t="n">
        <v>2</v>
      </c>
      <c r="F146" s="16" t="n">
        <v>403</v>
      </c>
      <c r="G146" s="16" t="n">
        <v>0.15</v>
      </c>
      <c r="H146" s="16" t="s">
        <v>81</v>
      </c>
      <c r="I146" s="16" t="s">
        <v>71</v>
      </c>
      <c r="J146" s="16" t="n">
        <v>3</v>
      </c>
      <c r="K146" s="16" t="n">
        <v>4</v>
      </c>
      <c r="L146" s="16" t="s">
        <v>41</v>
      </c>
      <c r="M146" s="18" t="n">
        <f aca="false">IF(ISNUMBER(B146),B146,IF(MID(B146,3,1)="-",DATE(VALUE(RIGHT(B146,4)),VALUE(MID(B146,4,2)),VALUE(LEFT(B146,2))),DATE(VALUE(LEFT(B146,4)),VALUE(MID(B146,6,2)),VALUE(RIGHT(B146,2)))))</f>
        <v>45670</v>
      </c>
      <c r="N146" s="16" t="n">
        <f aca="false">MONTH(M146)</f>
        <v>1</v>
      </c>
      <c r="O146" s="16" t="str">
        <f aca="false">PROPER(TRIM(H146))</f>
        <v>Hyderabad</v>
      </c>
      <c r="P146" s="16" t="str">
        <f aca="false">IFERROR(VLOOKUP(O146,city_map!$A$2:$B$6,2,FALSE()),O146)</f>
        <v>Hyderabad</v>
      </c>
      <c r="Q146" s="16" t="n">
        <f aca="false">IF(ISNUMBER(F146),F146,VALUE(SUBSTITUTE(SUBSTITUTE(F146,"₹",""),",","")))</f>
        <v>403</v>
      </c>
      <c r="R146" s="16" t="n">
        <f aca="false">IF(E146=99,1,E146)</f>
        <v>2</v>
      </c>
      <c r="S146" s="16" t="n">
        <f aca="false">IF(G146="",0,G146)</f>
        <v>0.15</v>
      </c>
      <c r="T146" s="16" t="str">
        <f aca="false">IF(I146="","Unknown",IF(I146="upi","UPI",I146))</f>
        <v>Credit Card</v>
      </c>
      <c r="U146" s="16" t="str">
        <f aca="false">IF(L146="Yes","Y",IF(L146="No","N",L146))</f>
        <v>N</v>
      </c>
      <c r="V146" s="19" t="n">
        <f aca="false">ROUND(R146*Q146*(1-S146),2)</f>
        <v>685.1</v>
      </c>
      <c r="W146" s="16" t="str">
        <f aca="false">_xlfn.XLOOKUP(D146,products!$A$2:$A$61,products!$C$2:$C$61,"Not found")</f>
        <v>Electronics</v>
      </c>
    </row>
    <row r="147" customFormat="false" ht="15" hidden="false" customHeight="false" outlineLevel="0" collapsed="false">
      <c r="A147" s="16" t="s">
        <v>424</v>
      </c>
      <c r="B147" s="16" t="s">
        <v>414</v>
      </c>
      <c r="C147" s="16" t="s">
        <v>425</v>
      </c>
      <c r="D147" s="16" t="s">
        <v>393</v>
      </c>
      <c r="E147" s="16" t="n">
        <v>1</v>
      </c>
      <c r="F147" s="16" t="n">
        <v>479</v>
      </c>
      <c r="G147" s="16" t="n">
        <v>0.05</v>
      </c>
      <c r="H147" s="16" t="s">
        <v>112</v>
      </c>
      <c r="I147" s="16"/>
      <c r="J147" s="16" t="n">
        <v>2</v>
      </c>
      <c r="K147" s="16" t="n">
        <v>5</v>
      </c>
      <c r="L147" s="16" t="s">
        <v>41</v>
      </c>
      <c r="M147" s="18" t="n">
        <f aca="false">IF(ISNUMBER(B147),B147,IF(MID(B147,3,1)="-",DATE(VALUE(RIGHT(B147,4)),VALUE(MID(B147,4,2)),VALUE(LEFT(B147,2))),DATE(VALUE(LEFT(B147,4)),VALUE(MID(B147,6,2)),VALUE(RIGHT(B147,2)))))</f>
        <v>45670</v>
      </c>
      <c r="N147" s="16" t="n">
        <f aca="false">MONTH(M147)</f>
        <v>1</v>
      </c>
      <c r="O147" s="16" t="str">
        <f aca="false">PROPER(TRIM(H147))</f>
        <v>Mumbai</v>
      </c>
      <c r="P147" s="16" t="str">
        <f aca="false">IFERROR(VLOOKUP(O147,city_map!$A$2:$B$6,2,FALSE()),O147)</f>
        <v>Mumbai</v>
      </c>
      <c r="Q147" s="16" t="n">
        <f aca="false">IF(ISNUMBER(F147),F147,VALUE(SUBSTITUTE(SUBSTITUTE(F147,"₹",""),",","")))</f>
        <v>479</v>
      </c>
      <c r="R147" s="16" t="n">
        <f aca="false">IF(E147=99,1,E147)</f>
        <v>1</v>
      </c>
      <c r="S147" s="16" t="n">
        <f aca="false">IF(G147="",0,G147)</f>
        <v>0.05</v>
      </c>
      <c r="T147" s="16" t="str">
        <f aca="false">IF(I147="","Unknown",IF(I147="upi","UPI",I147))</f>
        <v>Unknown</v>
      </c>
      <c r="U147" s="16" t="str">
        <f aca="false">IF(L147="Yes","Y",IF(L147="No","N",L147))</f>
        <v>N</v>
      </c>
      <c r="V147" s="19" t="n">
        <f aca="false">ROUND(R147*Q147*(1-S147),2)</f>
        <v>455.05</v>
      </c>
      <c r="W147" s="16" t="str">
        <f aca="false">_xlfn.XLOOKUP(D147,products!$A$2:$A$61,products!$C$2:$C$61,"Not found")</f>
        <v>Fashion</v>
      </c>
    </row>
    <row r="148" customFormat="false" ht="15" hidden="false" customHeight="false" outlineLevel="0" collapsed="false">
      <c r="A148" s="16" t="s">
        <v>426</v>
      </c>
      <c r="B148" s="16" t="s">
        <v>414</v>
      </c>
      <c r="C148" s="16" t="s">
        <v>427</v>
      </c>
      <c r="D148" s="16" t="s">
        <v>136</v>
      </c>
      <c r="E148" s="16" t="n">
        <v>1</v>
      </c>
      <c r="F148" s="16" t="n">
        <v>2122</v>
      </c>
      <c r="G148" s="16" t="n">
        <v>0.05</v>
      </c>
      <c r="H148" s="16" t="s">
        <v>67</v>
      </c>
      <c r="I148" s="16" t="s">
        <v>100</v>
      </c>
      <c r="J148" s="16" t="n">
        <v>3</v>
      </c>
      <c r="K148" s="16" t="n">
        <v>5</v>
      </c>
      <c r="L148" s="16" t="s">
        <v>41</v>
      </c>
      <c r="M148" s="18" t="n">
        <f aca="false">IF(ISNUMBER(B148),B148,IF(MID(B148,3,1)="-",DATE(VALUE(RIGHT(B148,4)),VALUE(MID(B148,4,2)),VALUE(LEFT(B148,2))),DATE(VALUE(LEFT(B148,4)),VALUE(MID(B148,6,2)),VALUE(RIGHT(B148,2)))))</f>
        <v>45670</v>
      </c>
      <c r="N148" s="16" t="n">
        <f aca="false">MONTH(M148)</f>
        <v>1</v>
      </c>
      <c r="O148" s="16" t="str">
        <f aca="false">PROPER(TRIM(H148))</f>
        <v>Kolkata</v>
      </c>
      <c r="P148" s="16" t="str">
        <f aca="false">IFERROR(VLOOKUP(O148,city_map!$A$2:$B$6,2,FALSE()),O148)</f>
        <v>Kolkata</v>
      </c>
      <c r="Q148" s="16" t="n">
        <f aca="false">IF(ISNUMBER(F148),F148,VALUE(SUBSTITUTE(SUBSTITUTE(F148,"₹",""),",","")))</f>
        <v>2122</v>
      </c>
      <c r="R148" s="16" t="n">
        <f aca="false">IF(E148=99,1,E148)</f>
        <v>1</v>
      </c>
      <c r="S148" s="16" t="n">
        <f aca="false">IF(G148="",0,G148)</f>
        <v>0.05</v>
      </c>
      <c r="T148" s="16" t="str">
        <f aca="false">IF(I148="","Unknown",IF(I148="upi","UPI",I148))</f>
        <v>Net Banking</v>
      </c>
      <c r="U148" s="16" t="str">
        <f aca="false">IF(L148="Yes","Y",IF(L148="No","N",L148))</f>
        <v>N</v>
      </c>
      <c r="V148" s="19" t="n">
        <f aca="false">ROUND(R148*Q148*(1-S148),2)</f>
        <v>2015.9</v>
      </c>
      <c r="W148" s="16" t="str">
        <f aca="false">_xlfn.XLOOKUP(D148,products!$A$2:$A$61,products!$C$2:$C$61,"Not found")</f>
        <v>Electronics</v>
      </c>
    </row>
    <row r="149" customFormat="false" ht="15" hidden="false" customHeight="false" outlineLevel="0" collapsed="false">
      <c r="A149" s="16" t="s">
        <v>428</v>
      </c>
      <c r="B149" s="16" t="s">
        <v>414</v>
      </c>
      <c r="C149" s="16" t="s">
        <v>429</v>
      </c>
      <c r="D149" s="16" t="s">
        <v>396</v>
      </c>
      <c r="E149" s="16" t="n">
        <v>1</v>
      </c>
      <c r="F149" s="16" t="n">
        <v>5357</v>
      </c>
      <c r="G149" s="16" t="n">
        <v>0</v>
      </c>
      <c r="H149" s="16" t="s">
        <v>70</v>
      </c>
      <c r="I149" s="16" t="s">
        <v>60</v>
      </c>
      <c r="J149" s="16" t="n">
        <v>4</v>
      </c>
      <c r="K149" s="16" t="n">
        <v>4</v>
      </c>
      <c r="L149" s="16" t="s">
        <v>41</v>
      </c>
      <c r="M149" s="18" t="n">
        <f aca="false">IF(ISNUMBER(B149),B149,IF(MID(B149,3,1)="-",DATE(VALUE(RIGHT(B149,4)),VALUE(MID(B149,4,2)),VALUE(LEFT(B149,2))),DATE(VALUE(LEFT(B149,4)),VALUE(MID(B149,6,2)),VALUE(RIGHT(B149,2)))))</f>
        <v>45670</v>
      </c>
      <c r="N149" s="16" t="n">
        <f aca="false">MONTH(M149)</f>
        <v>1</v>
      </c>
      <c r="O149" s="16" t="str">
        <f aca="false">PROPER(TRIM(H149))</f>
        <v>Pune</v>
      </c>
      <c r="P149" s="16" t="str">
        <f aca="false">IFERROR(VLOOKUP(O149,city_map!$A$2:$B$6,2,FALSE()),O149)</f>
        <v>Pune</v>
      </c>
      <c r="Q149" s="16" t="n">
        <f aca="false">IF(ISNUMBER(F149),F149,VALUE(SUBSTITUTE(SUBSTITUTE(F149,"₹",""),",","")))</f>
        <v>5357</v>
      </c>
      <c r="R149" s="16" t="n">
        <f aca="false">IF(E149=99,1,E149)</f>
        <v>1</v>
      </c>
      <c r="S149" s="16" t="n">
        <f aca="false">IF(G149="",0,G149)</f>
        <v>0</v>
      </c>
      <c r="T149" s="16" t="str">
        <f aca="false">IF(I149="","Unknown",IF(I149="upi","UPI",I149))</f>
        <v>UPI</v>
      </c>
      <c r="U149" s="16" t="str">
        <f aca="false">IF(L149="Yes","Y",IF(L149="No","N",L149))</f>
        <v>N</v>
      </c>
      <c r="V149" s="19" t="n">
        <f aca="false">ROUND(R149*Q149*(1-S149),2)</f>
        <v>5357</v>
      </c>
      <c r="W149" s="16" t="str">
        <f aca="false">_xlfn.XLOOKUP(D149,products!$A$2:$A$61,products!$C$2:$C$61,"Not found")</f>
        <v>Home</v>
      </c>
    </row>
    <row r="150" customFormat="false" ht="15" hidden="false" customHeight="false" outlineLevel="0" collapsed="false">
      <c r="A150" s="16" t="s">
        <v>430</v>
      </c>
      <c r="B150" s="16" t="s">
        <v>414</v>
      </c>
      <c r="C150" s="16" t="s">
        <v>431</v>
      </c>
      <c r="D150" s="16" t="s">
        <v>259</v>
      </c>
      <c r="E150" s="16" t="n">
        <v>1</v>
      </c>
      <c r="F150" s="16" t="n">
        <v>481</v>
      </c>
      <c r="G150" s="16" t="n">
        <v>0.05</v>
      </c>
      <c r="H150" s="16" t="s">
        <v>81</v>
      </c>
      <c r="I150" s="16"/>
      <c r="J150" s="16" t="n">
        <v>3</v>
      </c>
      <c r="K150" s="16" t="n">
        <v>5</v>
      </c>
      <c r="L150" s="16" t="s">
        <v>41</v>
      </c>
      <c r="M150" s="18" t="n">
        <f aca="false">IF(ISNUMBER(B150),B150,IF(MID(B150,3,1)="-",DATE(VALUE(RIGHT(B150,4)),VALUE(MID(B150,4,2)),VALUE(LEFT(B150,2))),DATE(VALUE(LEFT(B150,4)),VALUE(MID(B150,6,2)),VALUE(RIGHT(B150,2)))))</f>
        <v>45670</v>
      </c>
      <c r="N150" s="16" t="n">
        <f aca="false">MONTH(M150)</f>
        <v>1</v>
      </c>
      <c r="O150" s="16" t="str">
        <f aca="false">PROPER(TRIM(H150))</f>
        <v>Hyderabad</v>
      </c>
      <c r="P150" s="16" t="str">
        <f aca="false">IFERROR(VLOOKUP(O150,city_map!$A$2:$B$6,2,FALSE()),O150)</f>
        <v>Hyderabad</v>
      </c>
      <c r="Q150" s="16" t="n">
        <f aca="false">IF(ISNUMBER(F150),F150,VALUE(SUBSTITUTE(SUBSTITUTE(F150,"₹",""),",","")))</f>
        <v>481</v>
      </c>
      <c r="R150" s="16" t="n">
        <f aca="false">IF(E150=99,1,E150)</f>
        <v>1</v>
      </c>
      <c r="S150" s="16" t="n">
        <f aca="false">IF(G150="",0,G150)</f>
        <v>0.05</v>
      </c>
      <c r="T150" s="16" t="str">
        <f aca="false">IF(I150="","Unknown",IF(I150="upi","UPI",I150))</f>
        <v>Unknown</v>
      </c>
      <c r="U150" s="16" t="str">
        <f aca="false">IF(L150="Yes","Y",IF(L150="No","N",L150))</f>
        <v>N</v>
      </c>
      <c r="V150" s="19" t="n">
        <f aca="false">ROUND(R150*Q150*(1-S150),2)</f>
        <v>456.95</v>
      </c>
      <c r="W150" s="16" t="str">
        <f aca="false">_xlfn.XLOOKUP(D150,products!$A$2:$A$61,products!$C$2:$C$61,"Not found")</f>
        <v>Books</v>
      </c>
    </row>
    <row r="151" customFormat="false" ht="15" hidden="false" customHeight="false" outlineLevel="0" collapsed="false">
      <c r="A151" s="16" t="s">
        <v>432</v>
      </c>
      <c r="B151" s="16" t="s">
        <v>414</v>
      </c>
      <c r="C151" s="16" t="s">
        <v>433</v>
      </c>
      <c r="D151" s="16" t="s">
        <v>77</v>
      </c>
      <c r="E151" s="16" t="n">
        <v>2</v>
      </c>
      <c r="F151" s="16" t="n">
        <v>360</v>
      </c>
      <c r="G151" s="16" t="n">
        <v>0.05</v>
      </c>
      <c r="H151" s="16" t="s">
        <v>56</v>
      </c>
      <c r="I151" s="16" t="s">
        <v>40</v>
      </c>
      <c r="J151" s="16" t="n">
        <v>5</v>
      </c>
      <c r="K151" s="16" t="n">
        <v>4</v>
      </c>
      <c r="L151" s="16" t="s">
        <v>57</v>
      </c>
      <c r="M151" s="18" t="n">
        <f aca="false">IF(ISNUMBER(B151),B151,IF(MID(B151,3,1)="-",DATE(VALUE(RIGHT(B151,4)),VALUE(MID(B151,4,2)),VALUE(LEFT(B151,2))),DATE(VALUE(LEFT(B151,4)),VALUE(MID(B151,6,2)),VALUE(RIGHT(B151,2)))))</f>
        <v>45670</v>
      </c>
      <c r="N151" s="16" t="n">
        <f aca="false">MONTH(M151)</f>
        <v>1</v>
      </c>
      <c r="O151" s="16" t="str">
        <f aca="false">PROPER(TRIM(H151))</f>
        <v>Lucknow</v>
      </c>
      <c r="P151" s="16" t="str">
        <f aca="false">IFERROR(VLOOKUP(O151,city_map!$A$2:$B$6,2,FALSE()),O151)</f>
        <v>Lucknow</v>
      </c>
      <c r="Q151" s="16" t="n">
        <f aca="false">IF(ISNUMBER(F151),F151,VALUE(SUBSTITUTE(SUBSTITUTE(F151,"₹",""),",","")))</f>
        <v>360</v>
      </c>
      <c r="R151" s="16" t="n">
        <f aca="false">IF(E151=99,1,E151)</f>
        <v>2</v>
      </c>
      <c r="S151" s="16" t="n">
        <f aca="false">IF(G151="",0,G151)</f>
        <v>0.05</v>
      </c>
      <c r="T151" s="16" t="str">
        <f aca="false">IF(I151="","Unknown",IF(I151="upi","UPI",I151))</f>
        <v>COD</v>
      </c>
      <c r="U151" s="16" t="str">
        <f aca="false">IF(L151="Yes","Y",IF(L151="No","N",L151))</f>
        <v>Y</v>
      </c>
      <c r="V151" s="19" t="n">
        <f aca="false">ROUND(R151*Q151*(1-S151),2)</f>
        <v>684</v>
      </c>
      <c r="W151" s="16" t="str">
        <f aca="false">_xlfn.XLOOKUP(D151,products!$A$2:$A$61,products!$C$2:$C$61,"Not found")</f>
        <v>Books</v>
      </c>
    </row>
    <row r="152" customFormat="false" ht="15" hidden="false" customHeight="false" outlineLevel="0" collapsed="false">
      <c r="A152" s="16" t="s">
        <v>434</v>
      </c>
      <c r="B152" s="16" t="s">
        <v>414</v>
      </c>
      <c r="C152" s="16" t="s">
        <v>435</v>
      </c>
      <c r="D152" s="16" t="s">
        <v>291</v>
      </c>
      <c r="E152" s="16" t="n">
        <v>1</v>
      </c>
      <c r="F152" s="16" t="n">
        <v>1181</v>
      </c>
      <c r="G152" s="16" t="n">
        <v>0</v>
      </c>
      <c r="H152" s="16" t="s">
        <v>89</v>
      </c>
      <c r="I152" s="16" t="s">
        <v>60</v>
      </c>
      <c r="J152" s="16" t="n">
        <v>3</v>
      </c>
      <c r="K152" s="16"/>
      <c r="L152" s="16" t="s">
        <v>41</v>
      </c>
      <c r="M152" s="18" t="n">
        <f aca="false">IF(ISNUMBER(B152),B152,IF(MID(B152,3,1)="-",DATE(VALUE(RIGHT(B152,4)),VALUE(MID(B152,4,2)),VALUE(LEFT(B152,2))),DATE(VALUE(LEFT(B152,4)),VALUE(MID(B152,6,2)),VALUE(RIGHT(B152,2)))))</f>
        <v>45670</v>
      </c>
      <c r="N152" s="16" t="n">
        <f aca="false">MONTH(M152)</f>
        <v>1</v>
      </c>
      <c r="O152" s="16" t="str">
        <f aca="false">PROPER(TRIM(H152))</f>
        <v>Ahmedabad</v>
      </c>
      <c r="P152" s="16" t="str">
        <f aca="false">IFERROR(VLOOKUP(O152,city_map!$A$2:$B$6,2,FALSE()),O152)</f>
        <v>Ahmedabad</v>
      </c>
      <c r="Q152" s="16" t="n">
        <f aca="false">IF(ISNUMBER(F152),F152,VALUE(SUBSTITUTE(SUBSTITUTE(F152,"₹",""),",","")))</f>
        <v>1181</v>
      </c>
      <c r="R152" s="16" t="n">
        <f aca="false">IF(E152=99,1,E152)</f>
        <v>1</v>
      </c>
      <c r="S152" s="16" t="n">
        <f aca="false">IF(G152="",0,G152)</f>
        <v>0</v>
      </c>
      <c r="T152" s="16" t="str">
        <f aca="false">IF(I152="","Unknown",IF(I152="upi","UPI",I152))</f>
        <v>UPI</v>
      </c>
      <c r="U152" s="16" t="str">
        <f aca="false">IF(L152="Yes","Y",IF(L152="No","N",L152))</f>
        <v>N</v>
      </c>
      <c r="V152" s="19" t="n">
        <f aca="false">ROUND(R152*Q152*(1-S152),2)</f>
        <v>1181</v>
      </c>
      <c r="W152" s="16" t="str">
        <f aca="false">_xlfn.XLOOKUP(D152,products!$A$2:$A$61,products!$C$2:$C$61,"Not found")</f>
        <v>Electronics</v>
      </c>
    </row>
    <row r="153" customFormat="false" ht="15" hidden="false" customHeight="false" outlineLevel="0" collapsed="false">
      <c r="A153" s="16" t="s">
        <v>436</v>
      </c>
      <c r="B153" s="16" t="s">
        <v>414</v>
      </c>
      <c r="C153" s="16" t="s">
        <v>437</v>
      </c>
      <c r="D153" s="16" t="s">
        <v>142</v>
      </c>
      <c r="E153" s="16" t="n">
        <v>1</v>
      </c>
      <c r="F153" s="16" t="n">
        <v>603</v>
      </c>
      <c r="G153" s="16" t="n">
        <v>0</v>
      </c>
      <c r="H153" s="16" t="s">
        <v>56</v>
      </c>
      <c r="I153" s="16" t="s">
        <v>60</v>
      </c>
      <c r="J153" s="16" t="n">
        <v>7</v>
      </c>
      <c r="K153" s="16" t="n">
        <v>4</v>
      </c>
      <c r="L153" s="16" t="s">
        <v>41</v>
      </c>
      <c r="M153" s="18" t="n">
        <f aca="false">IF(ISNUMBER(B153),B153,IF(MID(B153,3,1)="-",DATE(VALUE(RIGHT(B153,4)),VALUE(MID(B153,4,2)),VALUE(LEFT(B153,2))),DATE(VALUE(LEFT(B153,4)),VALUE(MID(B153,6,2)),VALUE(RIGHT(B153,2)))))</f>
        <v>45670</v>
      </c>
      <c r="N153" s="16" t="n">
        <f aca="false">MONTH(M153)</f>
        <v>1</v>
      </c>
      <c r="O153" s="16" t="str">
        <f aca="false">PROPER(TRIM(H153))</f>
        <v>Lucknow</v>
      </c>
      <c r="P153" s="16" t="str">
        <f aca="false">IFERROR(VLOOKUP(O153,city_map!$A$2:$B$6,2,FALSE()),O153)</f>
        <v>Lucknow</v>
      </c>
      <c r="Q153" s="16" t="n">
        <f aca="false">IF(ISNUMBER(F153),F153,VALUE(SUBSTITUTE(SUBSTITUTE(F153,"₹",""),",","")))</f>
        <v>603</v>
      </c>
      <c r="R153" s="16" t="n">
        <f aca="false">IF(E153=99,1,E153)</f>
        <v>1</v>
      </c>
      <c r="S153" s="16" t="n">
        <f aca="false">IF(G153="",0,G153)</f>
        <v>0</v>
      </c>
      <c r="T153" s="16" t="str">
        <f aca="false">IF(I153="","Unknown",IF(I153="upi","UPI",I153))</f>
        <v>UPI</v>
      </c>
      <c r="U153" s="16" t="str">
        <f aca="false">IF(L153="Yes","Y",IF(L153="No","N",L153))</f>
        <v>N</v>
      </c>
      <c r="V153" s="19" t="n">
        <f aca="false">ROUND(R153*Q153*(1-S153),2)</f>
        <v>603</v>
      </c>
      <c r="W153" s="16" t="str">
        <f aca="false">_xlfn.XLOOKUP(D153,products!$A$2:$A$61,products!$C$2:$C$61,"Not found")</f>
        <v>Home</v>
      </c>
    </row>
    <row r="154" customFormat="false" ht="15" hidden="false" customHeight="false" outlineLevel="0" collapsed="false">
      <c r="A154" s="16" t="s">
        <v>438</v>
      </c>
      <c r="B154" s="16" t="s">
        <v>414</v>
      </c>
      <c r="C154" s="16" t="s">
        <v>439</v>
      </c>
      <c r="D154" s="16" t="s">
        <v>440</v>
      </c>
      <c r="E154" s="16" t="n">
        <v>1</v>
      </c>
      <c r="F154" s="16" t="n">
        <v>1387</v>
      </c>
      <c r="G154" s="16" t="n">
        <v>0</v>
      </c>
      <c r="H154" s="16" t="s">
        <v>39</v>
      </c>
      <c r="I154" s="16" t="s">
        <v>40</v>
      </c>
      <c r="J154" s="16" t="n">
        <v>6</v>
      </c>
      <c r="K154" s="16" t="n">
        <v>4</v>
      </c>
      <c r="L154" s="16" t="s">
        <v>41</v>
      </c>
      <c r="M154" s="18" t="n">
        <f aca="false">IF(ISNUMBER(B154),B154,IF(MID(B154,3,1)="-",DATE(VALUE(RIGHT(B154,4)),VALUE(MID(B154,4,2)),VALUE(LEFT(B154,2))),DATE(VALUE(LEFT(B154,4)),VALUE(MID(B154,6,2)),VALUE(RIGHT(B154,2)))))</f>
        <v>45670</v>
      </c>
      <c r="N154" s="16" t="n">
        <f aca="false">MONTH(M154)</f>
        <v>1</v>
      </c>
      <c r="O154" s="16" t="str">
        <f aca="false">PROPER(TRIM(H154))</f>
        <v>Delhi</v>
      </c>
      <c r="P154" s="16" t="str">
        <f aca="false">IFERROR(VLOOKUP(O154,city_map!$A$2:$B$6,2,FALSE()),O154)</f>
        <v>Delhi</v>
      </c>
      <c r="Q154" s="16" t="n">
        <f aca="false">IF(ISNUMBER(F154),F154,VALUE(SUBSTITUTE(SUBSTITUTE(F154,"₹",""),",","")))</f>
        <v>1387</v>
      </c>
      <c r="R154" s="16" t="n">
        <f aca="false">IF(E154=99,1,E154)</f>
        <v>1</v>
      </c>
      <c r="S154" s="16" t="n">
        <f aca="false">IF(G154="",0,G154)</f>
        <v>0</v>
      </c>
      <c r="T154" s="16" t="str">
        <f aca="false">IF(I154="","Unknown",IF(I154="upi","UPI",I154))</f>
        <v>COD</v>
      </c>
      <c r="U154" s="16" t="str">
        <f aca="false">IF(L154="Yes","Y",IF(L154="No","N",L154))</f>
        <v>N</v>
      </c>
      <c r="V154" s="19" t="n">
        <f aca="false">ROUND(R154*Q154*(1-S154),2)</f>
        <v>1387</v>
      </c>
      <c r="W154" s="16" t="str">
        <f aca="false">_xlfn.XLOOKUP(D154,products!$A$2:$A$61,products!$C$2:$C$61,"Not found")</f>
        <v>Home</v>
      </c>
    </row>
    <row r="155" customFormat="false" ht="15" hidden="false" customHeight="false" outlineLevel="0" collapsed="false">
      <c r="A155" s="16" t="s">
        <v>441</v>
      </c>
      <c r="B155" s="16" t="s">
        <v>442</v>
      </c>
      <c r="C155" s="16" t="s">
        <v>218</v>
      </c>
      <c r="D155" s="16" t="s">
        <v>51</v>
      </c>
      <c r="E155" s="16" t="n">
        <v>1</v>
      </c>
      <c r="F155" s="16" t="n">
        <v>2334</v>
      </c>
      <c r="G155" s="16" t="n">
        <v>0</v>
      </c>
      <c r="H155" s="16" t="s">
        <v>130</v>
      </c>
      <c r="I155" s="16" t="s">
        <v>40</v>
      </c>
      <c r="J155" s="16" t="n">
        <v>3</v>
      </c>
      <c r="K155" s="16" t="n">
        <v>2</v>
      </c>
      <c r="L155" s="16" t="s">
        <v>57</v>
      </c>
      <c r="M155" s="18" t="n">
        <f aca="false">IF(ISNUMBER(B155),B155,IF(MID(B155,3,1)="-",DATE(VALUE(RIGHT(B155,4)),VALUE(MID(B155,4,2)),VALUE(LEFT(B155,2))),DATE(VALUE(LEFT(B155,4)),VALUE(MID(B155,6,2)),VALUE(RIGHT(B155,2)))))</f>
        <v>45671</v>
      </c>
      <c r="N155" s="16" t="n">
        <f aca="false">MONTH(M155)</f>
        <v>1</v>
      </c>
      <c r="O155" s="16" t="str">
        <f aca="false">PROPER(TRIM(H155))</f>
        <v>Bengaluru</v>
      </c>
      <c r="P155" s="16" t="str">
        <f aca="false">IFERROR(VLOOKUP(O155,city_map!$A$2:$B$6,2,FALSE()),O155)</f>
        <v>Bengaluru</v>
      </c>
      <c r="Q155" s="16" t="n">
        <f aca="false">IF(ISNUMBER(F155),F155,VALUE(SUBSTITUTE(SUBSTITUTE(F155,"₹",""),",","")))</f>
        <v>2334</v>
      </c>
      <c r="R155" s="16" t="n">
        <f aca="false">IF(E155=99,1,E155)</f>
        <v>1</v>
      </c>
      <c r="S155" s="16" t="n">
        <f aca="false">IF(G155="",0,G155)</f>
        <v>0</v>
      </c>
      <c r="T155" s="16" t="str">
        <f aca="false">IF(I155="","Unknown",IF(I155="upi","UPI",I155))</f>
        <v>COD</v>
      </c>
      <c r="U155" s="16" t="str">
        <f aca="false">IF(L155="Yes","Y",IF(L155="No","N",L155))</f>
        <v>Y</v>
      </c>
      <c r="V155" s="19" t="n">
        <f aca="false">ROUND(R155*Q155*(1-S155),2)</f>
        <v>2334</v>
      </c>
      <c r="W155" s="16" t="str">
        <f aca="false">_xlfn.XLOOKUP(D155,products!$A$2:$A$61,products!$C$2:$C$61,"Not found")</f>
        <v>Fashion</v>
      </c>
    </row>
    <row r="156" customFormat="false" ht="15" hidden="false" customHeight="false" outlineLevel="0" collapsed="false">
      <c r="A156" s="16" t="s">
        <v>443</v>
      </c>
      <c r="B156" s="16" t="s">
        <v>442</v>
      </c>
      <c r="C156" s="16" t="s">
        <v>444</v>
      </c>
      <c r="D156" s="16" t="s">
        <v>300</v>
      </c>
      <c r="E156" s="16" t="n">
        <v>3</v>
      </c>
      <c r="F156" s="16" t="n">
        <v>2571</v>
      </c>
      <c r="G156" s="16" t="n">
        <v>0.05</v>
      </c>
      <c r="H156" s="16" t="s">
        <v>39</v>
      </c>
      <c r="I156" s="16" t="s">
        <v>40</v>
      </c>
      <c r="J156" s="16" t="n">
        <v>4</v>
      </c>
      <c r="K156" s="16" t="n">
        <v>4</v>
      </c>
      <c r="L156" s="16" t="s">
        <v>41</v>
      </c>
      <c r="M156" s="18" t="n">
        <f aca="false">IF(ISNUMBER(B156),B156,IF(MID(B156,3,1)="-",DATE(VALUE(RIGHT(B156,4)),VALUE(MID(B156,4,2)),VALUE(LEFT(B156,2))),DATE(VALUE(LEFT(B156,4)),VALUE(MID(B156,6,2)),VALUE(RIGHT(B156,2)))))</f>
        <v>45671</v>
      </c>
      <c r="N156" s="16" t="n">
        <f aca="false">MONTH(M156)</f>
        <v>1</v>
      </c>
      <c r="O156" s="16" t="str">
        <f aca="false">PROPER(TRIM(H156))</f>
        <v>Delhi</v>
      </c>
      <c r="P156" s="16" t="str">
        <f aca="false">IFERROR(VLOOKUP(O156,city_map!$A$2:$B$6,2,FALSE()),O156)</f>
        <v>Delhi</v>
      </c>
      <c r="Q156" s="16" t="n">
        <f aca="false">IF(ISNUMBER(F156),F156,VALUE(SUBSTITUTE(SUBSTITUTE(F156,"₹",""),",","")))</f>
        <v>2571</v>
      </c>
      <c r="R156" s="16" t="n">
        <f aca="false">IF(E156=99,1,E156)</f>
        <v>3</v>
      </c>
      <c r="S156" s="16" t="n">
        <f aca="false">IF(G156="",0,G156)</f>
        <v>0.05</v>
      </c>
      <c r="T156" s="16" t="str">
        <f aca="false">IF(I156="","Unknown",IF(I156="upi","UPI",I156))</f>
        <v>COD</v>
      </c>
      <c r="U156" s="16" t="str">
        <f aca="false">IF(L156="Yes","Y",IF(L156="No","N",L156))</f>
        <v>N</v>
      </c>
      <c r="V156" s="19" t="n">
        <f aca="false">ROUND(R156*Q156*(1-S156),2)</f>
        <v>7327.35</v>
      </c>
      <c r="W156" s="16" t="str">
        <f aca="false">_xlfn.XLOOKUP(D156,products!$A$2:$A$61,products!$C$2:$C$61,"Not found")</f>
        <v>Home</v>
      </c>
    </row>
    <row r="157" customFormat="false" ht="15" hidden="false" customHeight="false" outlineLevel="0" collapsed="false">
      <c r="A157" s="16" t="s">
        <v>445</v>
      </c>
      <c r="B157" s="16" t="s">
        <v>442</v>
      </c>
      <c r="C157" s="16" t="s">
        <v>446</v>
      </c>
      <c r="D157" s="16" t="s">
        <v>142</v>
      </c>
      <c r="E157" s="16" t="n">
        <v>1</v>
      </c>
      <c r="F157" s="16" t="n">
        <v>610</v>
      </c>
      <c r="G157" s="16" t="n">
        <v>0.1</v>
      </c>
      <c r="H157" s="16" t="s">
        <v>70</v>
      </c>
      <c r="I157" s="16" t="s">
        <v>40</v>
      </c>
      <c r="J157" s="16" t="n">
        <v>5</v>
      </c>
      <c r="K157" s="16" t="n">
        <v>4</v>
      </c>
      <c r="L157" s="16" t="s">
        <v>41</v>
      </c>
      <c r="M157" s="18" t="n">
        <f aca="false">IF(ISNUMBER(B157),B157,IF(MID(B157,3,1)="-",DATE(VALUE(RIGHT(B157,4)),VALUE(MID(B157,4,2)),VALUE(LEFT(B157,2))),DATE(VALUE(LEFT(B157,4)),VALUE(MID(B157,6,2)),VALUE(RIGHT(B157,2)))))</f>
        <v>45671</v>
      </c>
      <c r="N157" s="16" t="n">
        <f aca="false">MONTH(M157)</f>
        <v>1</v>
      </c>
      <c r="O157" s="16" t="str">
        <f aca="false">PROPER(TRIM(H157))</f>
        <v>Pune</v>
      </c>
      <c r="P157" s="16" t="str">
        <f aca="false">IFERROR(VLOOKUP(O157,city_map!$A$2:$B$6,2,FALSE()),O157)</f>
        <v>Pune</v>
      </c>
      <c r="Q157" s="16" t="n">
        <f aca="false">IF(ISNUMBER(F157),F157,VALUE(SUBSTITUTE(SUBSTITUTE(F157,"₹",""),",","")))</f>
        <v>610</v>
      </c>
      <c r="R157" s="16" t="n">
        <f aca="false">IF(E157=99,1,E157)</f>
        <v>1</v>
      </c>
      <c r="S157" s="16" t="n">
        <f aca="false">IF(G157="",0,G157)</f>
        <v>0.1</v>
      </c>
      <c r="T157" s="16" t="str">
        <f aca="false">IF(I157="","Unknown",IF(I157="upi","UPI",I157))</f>
        <v>COD</v>
      </c>
      <c r="U157" s="16" t="str">
        <f aca="false">IF(L157="Yes","Y",IF(L157="No","N",L157))</f>
        <v>N</v>
      </c>
      <c r="V157" s="19" t="n">
        <f aca="false">ROUND(R157*Q157*(1-S157),2)</f>
        <v>549</v>
      </c>
      <c r="W157" s="16" t="str">
        <f aca="false">_xlfn.XLOOKUP(D157,products!$A$2:$A$61,products!$C$2:$C$61,"Not found")</f>
        <v>Home</v>
      </c>
    </row>
    <row r="158" customFormat="false" ht="15" hidden="false" customHeight="false" outlineLevel="0" collapsed="false">
      <c r="A158" s="16" t="s">
        <v>447</v>
      </c>
      <c r="B158" s="16" t="s">
        <v>442</v>
      </c>
      <c r="C158" s="16" t="s">
        <v>448</v>
      </c>
      <c r="D158" s="16" t="s">
        <v>95</v>
      </c>
      <c r="E158" s="16" t="n">
        <v>1</v>
      </c>
      <c r="F158" s="16" t="n">
        <v>1449</v>
      </c>
      <c r="G158" s="16" t="n">
        <v>0</v>
      </c>
      <c r="H158" s="16" t="s">
        <v>89</v>
      </c>
      <c r="I158" s="16" t="s">
        <v>71</v>
      </c>
      <c r="J158" s="16" t="n">
        <v>4</v>
      </c>
      <c r="K158" s="16" t="n">
        <v>5</v>
      </c>
      <c r="L158" s="16" t="s">
        <v>41</v>
      </c>
      <c r="M158" s="18" t="n">
        <f aca="false">IF(ISNUMBER(B158),B158,IF(MID(B158,3,1)="-",DATE(VALUE(RIGHT(B158,4)),VALUE(MID(B158,4,2)),VALUE(LEFT(B158,2))),DATE(VALUE(LEFT(B158,4)),VALUE(MID(B158,6,2)),VALUE(RIGHT(B158,2)))))</f>
        <v>45671</v>
      </c>
      <c r="N158" s="16" t="n">
        <f aca="false">MONTH(M158)</f>
        <v>1</v>
      </c>
      <c r="O158" s="16" t="str">
        <f aca="false">PROPER(TRIM(H158))</f>
        <v>Ahmedabad</v>
      </c>
      <c r="P158" s="16" t="str">
        <f aca="false">IFERROR(VLOOKUP(O158,city_map!$A$2:$B$6,2,FALSE()),O158)</f>
        <v>Ahmedabad</v>
      </c>
      <c r="Q158" s="16" t="n">
        <f aca="false">IF(ISNUMBER(F158),F158,VALUE(SUBSTITUTE(SUBSTITUTE(F158,"₹",""),",","")))</f>
        <v>1449</v>
      </c>
      <c r="R158" s="16" t="n">
        <f aca="false">IF(E158=99,1,E158)</f>
        <v>1</v>
      </c>
      <c r="S158" s="16" t="n">
        <f aca="false">IF(G158="",0,G158)</f>
        <v>0</v>
      </c>
      <c r="T158" s="16" t="str">
        <f aca="false">IF(I158="","Unknown",IF(I158="upi","UPI",I158))</f>
        <v>Credit Card</v>
      </c>
      <c r="U158" s="16" t="str">
        <f aca="false">IF(L158="Yes","Y",IF(L158="No","N",L158))</f>
        <v>N</v>
      </c>
      <c r="V158" s="19" t="n">
        <f aca="false">ROUND(R158*Q158*(1-S158),2)</f>
        <v>1449</v>
      </c>
      <c r="W158" s="16" t="str">
        <f aca="false">_xlfn.XLOOKUP(D158,products!$A$2:$A$61,products!$C$2:$C$61,"Not found")</f>
        <v>Electronics</v>
      </c>
    </row>
    <row r="159" customFormat="false" ht="15" hidden="false" customHeight="false" outlineLevel="0" collapsed="false">
      <c r="A159" s="16" t="s">
        <v>449</v>
      </c>
      <c r="B159" s="16" t="s">
        <v>442</v>
      </c>
      <c r="C159" s="16" t="s">
        <v>450</v>
      </c>
      <c r="D159" s="16" t="s">
        <v>451</v>
      </c>
      <c r="E159" s="16" t="n">
        <v>1</v>
      </c>
      <c r="F159" s="16" t="n">
        <v>1290</v>
      </c>
      <c r="G159" s="16" t="n">
        <v>0.1</v>
      </c>
      <c r="H159" s="16" t="s">
        <v>89</v>
      </c>
      <c r="I159" s="16" t="s">
        <v>47</v>
      </c>
      <c r="J159" s="16" t="n">
        <v>4</v>
      </c>
      <c r="K159" s="16" t="n">
        <v>4</v>
      </c>
      <c r="L159" s="16" t="s">
        <v>41</v>
      </c>
      <c r="M159" s="18" t="n">
        <f aca="false">IF(ISNUMBER(B159),B159,IF(MID(B159,3,1)="-",DATE(VALUE(RIGHT(B159,4)),VALUE(MID(B159,4,2)),VALUE(LEFT(B159,2))),DATE(VALUE(LEFT(B159,4)),VALUE(MID(B159,6,2)),VALUE(RIGHT(B159,2)))))</f>
        <v>45671</v>
      </c>
      <c r="N159" s="16" t="n">
        <f aca="false">MONTH(M159)</f>
        <v>1</v>
      </c>
      <c r="O159" s="16" t="str">
        <f aca="false">PROPER(TRIM(H159))</f>
        <v>Ahmedabad</v>
      </c>
      <c r="P159" s="16" t="str">
        <f aca="false">IFERROR(VLOOKUP(O159,city_map!$A$2:$B$6,2,FALSE()),O159)</f>
        <v>Ahmedabad</v>
      </c>
      <c r="Q159" s="16" t="n">
        <f aca="false">IF(ISNUMBER(F159),F159,VALUE(SUBSTITUTE(SUBSTITUTE(F159,"₹",""),",","")))</f>
        <v>1290</v>
      </c>
      <c r="R159" s="16" t="n">
        <f aca="false">IF(E159=99,1,E159)</f>
        <v>1</v>
      </c>
      <c r="S159" s="16" t="n">
        <f aca="false">IF(G159="",0,G159)</f>
        <v>0.1</v>
      </c>
      <c r="T159" s="16" t="str">
        <f aca="false">IF(I159="","Unknown",IF(I159="upi","UPI",I159))</f>
        <v>Debit Card</v>
      </c>
      <c r="U159" s="16" t="str">
        <f aca="false">IF(L159="Yes","Y",IF(L159="No","N",L159))</f>
        <v>N</v>
      </c>
      <c r="V159" s="19" t="n">
        <f aca="false">ROUND(R159*Q159*(1-S159),2)</f>
        <v>1161</v>
      </c>
      <c r="W159" s="16" t="str">
        <f aca="false">_xlfn.XLOOKUP(D159,products!$A$2:$A$61,products!$C$2:$C$61,"Not found")</f>
        <v>Beauty</v>
      </c>
    </row>
    <row r="160" customFormat="false" ht="15" hidden="false" customHeight="false" outlineLevel="0" collapsed="false">
      <c r="A160" s="16" t="s">
        <v>452</v>
      </c>
      <c r="B160" s="16" t="s">
        <v>442</v>
      </c>
      <c r="C160" s="16" t="s">
        <v>453</v>
      </c>
      <c r="D160" s="16" t="s">
        <v>95</v>
      </c>
      <c r="E160" s="16" t="n">
        <v>2</v>
      </c>
      <c r="F160" s="16" t="n">
        <v>1461</v>
      </c>
      <c r="G160" s="16" t="n">
        <v>0</v>
      </c>
      <c r="H160" s="16" t="s">
        <v>52</v>
      </c>
      <c r="I160" s="16" t="s">
        <v>71</v>
      </c>
      <c r="J160" s="16" t="n">
        <v>5</v>
      </c>
      <c r="K160" s="16" t="n">
        <v>4</v>
      </c>
      <c r="L160" s="16" t="s">
        <v>174</v>
      </c>
      <c r="M160" s="18" t="n">
        <f aca="false">IF(ISNUMBER(B160),B160,IF(MID(B160,3,1)="-",DATE(VALUE(RIGHT(B160,4)),VALUE(MID(B160,4,2)),VALUE(LEFT(B160,2))),DATE(VALUE(LEFT(B160,4)),VALUE(MID(B160,6,2)),VALUE(RIGHT(B160,2)))))</f>
        <v>45671</v>
      </c>
      <c r="N160" s="16" t="n">
        <f aca="false">MONTH(M160)</f>
        <v>1</v>
      </c>
      <c r="O160" s="16" t="str">
        <f aca="false">PROPER(TRIM(H160))</f>
        <v>Delhi</v>
      </c>
      <c r="P160" s="16" t="str">
        <f aca="false">IFERROR(VLOOKUP(O160,city_map!$A$2:$B$6,2,FALSE()),O160)</f>
        <v>Delhi</v>
      </c>
      <c r="Q160" s="16" t="n">
        <f aca="false">IF(ISNUMBER(F160),F160,VALUE(SUBSTITUTE(SUBSTITUTE(F160,"₹",""),",","")))</f>
        <v>1461</v>
      </c>
      <c r="R160" s="16" t="n">
        <f aca="false">IF(E160=99,1,E160)</f>
        <v>2</v>
      </c>
      <c r="S160" s="16" t="n">
        <f aca="false">IF(G160="",0,G160)</f>
        <v>0</v>
      </c>
      <c r="T160" s="16" t="str">
        <f aca="false">IF(I160="","Unknown",IF(I160="upi","UPI",I160))</f>
        <v>Credit Card</v>
      </c>
      <c r="U160" s="16" t="str">
        <f aca="false">IF(L160="Yes","Y",IF(L160="No","N",L160))</f>
        <v>N</v>
      </c>
      <c r="V160" s="19" t="n">
        <f aca="false">ROUND(R160*Q160*(1-S160),2)</f>
        <v>2922</v>
      </c>
      <c r="W160" s="16" t="str">
        <f aca="false">_xlfn.XLOOKUP(D160,products!$A$2:$A$61,products!$C$2:$C$61,"Not found")</f>
        <v>Electronics</v>
      </c>
    </row>
    <row r="161" customFormat="false" ht="15" hidden="false" customHeight="false" outlineLevel="0" collapsed="false">
      <c r="A161" s="16" t="s">
        <v>454</v>
      </c>
      <c r="B161" s="16" t="s">
        <v>442</v>
      </c>
      <c r="C161" s="16" t="s">
        <v>122</v>
      </c>
      <c r="D161" s="16" t="s">
        <v>55</v>
      </c>
      <c r="E161" s="16" t="n">
        <v>1</v>
      </c>
      <c r="F161" s="16" t="n">
        <v>2044</v>
      </c>
      <c r="G161" s="16" t="n">
        <v>0</v>
      </c>
      <c r="H161" s="16" t="s">
        <v>112</v>
      </c>
      <c r="I161" s="16" t="s">
        <v>60</v>
      </c>
      <c r="J161" s="16" t="n">
        <v>2</v>
      </c>
      <c r="K161" s="16" t="n">
        <v>5</v>
      </c>
      <c r="L161" s="16" t="s">
        <v>41</v>
      </c>
      <c r="M161" s="18" t="n">
        <f aca="false">IF(ISNUMBER(B161),B161,IF(MID(B161,3,1)="-",DATE(VALUE(RIGHT(B161,4)),VALUE(MID(B161,4,2)),VALUE(LEFT(B161,2))),DATE(VALUE(LEFT(B161,4)),VALUE(MID(B161,6,2)),VALUE(RIGHT(B161,2)))))</f>
        <v>45671</v>
      </c>
      <c r="N161" s="16" t="n">
        <f aca="false">MONTH(M161)</f>
        <v>1</v>
      </c>
      <c r="O161" s="16" t="str">
        <f aca="false">PROPER(TRIM(H161))</f>
        <v>Mumbai</v>
      </c>
      <c r="P161" s="16" t="str">
        <f aca="false">IFERROR(VLOOKUP(O161,city_map!$A$2:$B$6,2,FALSE()),O161)</f>
        <v>Mumbai</v>
      </c>
      <c r="Q161" s="16" t="n">
        <f aca="false">IF(ISNUMBER(F161),F161,VALUE(SUBSTITUTE(SUBSTITUTE(F161,"₹",""),",","")))</f>
        <v>2044</v>
      </c>
      <c r="R161" s="16" t="n">
        <f aca="false">IF(E161=99,1,E161)</f>
        <v>1</v>
      </c>
      <c r="S161" s="16" t="n">
        <f aca="false">IF(G161="",0,G161)</f>
        <v>0</v>
      </c>
      <c r="T161" s="16" t="str">
        <f aca="false">IF(I161="","Unknown",IF(I161="upi","UPI",I161))</f>
        <v>UPI</v>
      </c>
      <c r="U161" s="16" t="str">
        <f aca="false">IF(L161="Yes","Y",IF(L161="No","N",L161))</f>
        <v>N</v>
      </c>
      <c r="V161" s="19" t="n">
        <f aca="false">ROUND(R161*Q161*(1-S161),2)</f>
        <v>2044</v>
      </c>
      <c r="W161" s="16" t="str">
        <f aca="false">_xlfn.XLOOKUP(D161,products!$A$2:$A$61,products!$C$2:$C$61,"Not found")</f>
        <v>Home</v>
      </c>
    </row>
    <row r="162" customFormat="false" ht="15" hidden="false" customHeight="false" outlineLevel="0" collapsed="false">
      <c r="A162" s="16" t="s">
        <v>455</v>
      </c>
      <c r="B162" s="16" t="s">
        <v>442</v>
      </c>
      <c r="C162" s="16" t="s">
        <v>231</v>
      </c>
      <c r="D162" s="16" t="s">
        <v>160</v>
      </c>
      <c r="E162" s="16" t="n">
        <v>1</v>
      </c>
      <c r="F162" s="16" t="n">
        <v>1712</v>
      </c>
      <c r="G162" s="16" t="n">
        <v>0.1</v>
      </c>
      <c r="H162" s="16" t="s">
        <v>112</v>
      </c>
      <c r="I162" s="16" t="s">
        <v>47</v>
      </c>
      <c r="J162" s="16" t="n">
        <v>2</v>
      </c>
      <c r="K162" s="16"/>
      <c r="L162" s="16" t="s">
        <v>41</v>
      </c>
      <c r="M162" s="18" t="n">
        <f aca="false">IF(ISNUMBER(B162),B162,IF(MID(B162,3,1)="-",DATE(VALUE(RIGHT(B162,4)),VALUE(MID(B162,4,2)),VALUE(LEFT(B162,2))),DATE(VALUE(LEFT(B162,4)),VALUE(MID(B162,6,2)),VALUE(RIGHT(B162,2)))))</f>
        <v>45671</v>
      </c>
      <c r="N162" s="16" t="n">
        <f aca="false">MONTH(M162)</f>
        <v>1</v>
      </c>
      <c r="O162" s="16" t="str">
        <f aca="false">PROPER(TRIM(H162))</f>
        <v>Mumbai</v>
      </c>
      <c r="P162" s="16" t="str">
        <f aca="false">IFERROR(VLOOKUP(O162,city_map!$A$2:$B$6,2,FALSE()),O162)</f>
        <v>Mumbai</v>
      </c>
      <c r="Q162" s="16" t="n">
        <f aca="false">IF(ISNUMBER(F162),F162,VALUE(SUBSTITUTE(SUBSTITUTE(F162,"₹",""),",","")))</f>
        <v>1712</v>
      </c>
      <c r="R162" s="16" t="n">
        <f aca="false">IF(E162=99,1,E162)</f>
        <v>1</v>
      </c>
      <c r="S162" s="16" t="n">
        <f aca="false">IF(G162="",0,G162)</f>
        <v>0.1</v>
      </c>
      <c r="T162" s="16" t="str">
        <f aca="false">IF(I162="","Unknown",IF(I162="upi","UPI",I162))</f>
        <v>Debit Card</v>
      </c>
      <c r="U162" s="16" t="str">
        <f aca="false">IF(L162="Yes","Y",IF(L162="No","N",L162))</f>
        <v>N</v>
      </c>
      <c r="V162" s="19" t="n">
        <f aca="false">ROUND(R162*Q162*(1-S162),2)</f>
        <v>1540.8</v>
      </c>
      <c r="W162" s="16" t="str">
        <f aca="false">_xlfn.XLOOKUP(D162,products!$A$2:$A$61,products!$C$2:$C$61,"Not found")</f>
        <v>Fashion</v>
      </c>
    </row>
    <row r="163" customFormat="false" ht="15" hidden="false" customHeight="false" outlineLevel="0" collapsed="false">
      <c r="A163" s="16" t="s">
        <v>456</v>
      </c>
      <c r="B163" s="16" t="s">
        <v>442</v>
      </c>
      <c r="C163" s="16" t="s">
        <v>457</v>
      </c>
      <c r="D163" s="16" t="s">
        <v>92</v>
      </c>
      <c r="E163" s="16" t="n">
        <v>3</v>
      </c>
      <c r="F163" s="16" t="n">
        <v>4172</v>
      </c>
      <c r="G163" s="16" t="n">
        <v>0.15</v>
      </c>
      <c r="H163" s="16" t="s">
        <v>112</v>
      </c>
      <c r="I163" s="16" t="s">
        <v>60</v>
      </c>
      <c r="J163" s="16" t="n">
        <v>2</v>
      </c>
      <c r="K163" s="16" t="n">
        <v>5</v>
      </c>
      <c r="L163" s="16" t="s">
        <v>41</v>
      </c>
      <c r="M163" s="18" t="n">
        <f aca="false">IF(ISNUMBER(B163),B163,IF(MID(B163,3,1)="-",DATE(VALUE(RIGHT(B163,4)),VALUE(MID(B163,4,2)),VALUE(LEFT(B163,2))),DATE(VALUE(LEFT(B163,4)),VALUE(MID(B163,6,2)),VALUE(RIGHT(B163,2)))))</f>
        <v>45671</v>
      </c>
      <c r="N163" s="16" t="n">
        <f aca="false">MONTH(M163)</f>
        <v>1</v>
      </c>
      <c r="O163" s="16" t="str">
        <f aca="false">PROPER(TRIM(H163))</f>
        <v>Mumbai</v>
      </c>
      <c r="P163" s="16" t="str">
        <f aca="false">IFERROR(VLOOKUP(O163,city_map!$A$2:$B$6,2,FALSE()),O163)</f>
        <v>Mumbai</v>
      </c>
      <c r="Q163" s="16" t="n">
        <f aca="false">IF(ISNUMBER(F163),F163,VALUE(SUBSTITUTE(SUBSTITUTE(F163,"₹",""),",","")))</f>
        <v>4172</v>
      </c>
      <c r="R163" s="16" t="n">
        <f aca="false">IF(E163=99,1,E163)</f>
        <v>3</v>
      </c>
      <c r="S163" s="16" t="n">
        <f aca="false">IF(G163="",0,G163)</f>
        <v>0.15</v>
      </c>
      <c r="T163" s="16" t="str">
        <f aca="false">IF(I163="","Unknown",IF(I163="upi","UPI",I163))</f>
        <v>UPI</v>
      </c>
      <c r="U163" s="16" t="str">
        <f aca="false">IF(L163="Yes","Y",IF(L163="No","N",L163))</f>
        <v>N</v>
      </c>
      <c r="V163" s="19" t="n">
        <f aca="false">ROUND(R163*Q163*(1-S163),2)</f>
        <v>10638.6</v>
      </c>
      <c r="W163" s="16" t="str">
        <f aca="false">_xlfn.XLOOKUP(D163,products!$A$2:$A$61,products!$C$2:$C$61,"Not found")</f>
        <v>Electronics</v>
      </c>
    </row>
    <row r="164" customFormat="false" ht="15" hidden="false" customHeight="false" outlineLevel="0" collapsed="false">
      <c r="A164" s="16" t="s">
        <v>458</v>
      </c>
      <c r="B164" s="16" t="s">
        <v>442</v>
      </c>
      <c r="C164" s="16" t="s">
        <v>459</v>
      </c>
      <c r="D164" s="16" t="s">
        <v>74</v>
      </c>
      <c r="E164" s="16" t="n">
        <v>1</v>
      </c>
      <c r="F164" s="16" t="n">
        <v>19118</v>
      </c>
      <c r="G164" s="16" t="n">
        <v>0</v>
      </c>
      <c r="H164" s="16" t="s">
        <v>89</v>
      </c>
      <c r="I164" s="16" t="s">
        <v>40</v>
      </c>
      <c r="J164" s="16" t="n">
        <v>3</v>
      </c>
      <c r="K164" s="16" t="n">
        <v>5</v>
      </c>
      <c r="L164" s="16" t="s">
        <v>41</v>
      </c>
      <c r="M164" s="18" t="n">
        <f aca="false">IF(ISNUMBER(B164),B164,IF(MID(B164,3,1)="-",DATE(VALUE(RIGHT(B164,4)),VALUE(MID(B164,4,2)),VALUE(LEFT(B164,2))),DATE(VALUE(LEFT(B164,4)),VALUE(MID(B164,6,2)),VALUE(RIGHT(B164,2)))))</f>
        <v>45671</v>
      </c>
      <c r="N164" s="16" t="n">
        <f aca="false">MONTH(M164)</f>
        <v>1</v>
      </c>
      <c r="O164" s="16" t="str">
        <f aca="false">PROPER(TRIM(H164))</f>
        <v>Ahmedabad</v>
      </c>
      <c r="P164" s="16" t="str">
        <f aca="false">IFERROR(VLOOKUP(O164,city_map!$A$2:$B$6,2,FALSE()),O164)</f>
        <v>Ahmedabad</v>
      </c>
      <c r="Q164" s="16" t="n">
        <f aca="false">IF(ISNUMBER(F164),F164,VALUE(SUBSTITUTE(SUBSTITUTE(F164,"₹",""),",","")))</f>
        <v>19118</v>
      </c>
      <c r="R164" s="16" t="n">
        <f aca="false">IF(E164=99,1,E164)</f>
        <v>1</v>
      </c>
      <c r="S164" s="16" t="n">
        <f aca="false">IF(G164="",0,G164)</f>
        <v>0</v>
      </c>
      <c r="T164" s="16" t="str">
        <f aca="false">IF(I164="","Unknown",IF(I164="upi","UPI",I164))</f>
        <v>COD</v>
      </c>
      <c r="U164" s="16" t="str">
        <f aca="false">IF(L164="Yes","Y",IF(L164="No","N",L164))</f>
        <v>N</v>
      </c>
      <c r="V164" s="19" t="n">
        <f aca="false">ROUND(R164*Q164*(1-S164),2)</f>
        <v>19118</v>
      </c>
      <c r="W164" s="16" t="str">
        <f aca="false">_xlfn.XLOOKUP(D164,products!$A$2:$A$61,products!$C$2:$C$61,"Not found")</f>
        <v>Electronics</v>
      </c>
    </row>
    <row r="165" customFormat="false" ht="15" hidden="false" customHeight="false" outlineLevel="0" collapsed="false">
      <c r="A165" s="16" t="s">
        <v>460</v>
      </c>
      <c r="B165" s="16" t="s">
        <v>461</v>
      </c>
      <c r="C165" s="16" t="s">
        <v>135</v>
      </c>
      <c r="D165" s="16" t="s">
        <v>74</v>
      </c>
      <c r="E165" s="16" t="n">
        <v>1</v>
      </c>
      <c r="F165" s="16" t="n">
        <v>18188</v>
      </c>
      <c r="G165" s="16" t="n">
        <v>0.1</v>
      </c>
      <c r="H165" s="16" t="s">
        <v>39</v>
      </c>
      <c r="I165" s="16" t="s">
        <v>40</v>
      </c>
      <c r="J165" s="16" t="n">
        <v>3</v>
      </c>
      <c r="K165" s="16" t="n">
        <v>3</v>
      </c>
      <c r="L165" s="16" t="s">
        <v>41</v>
      </c>
      <c r="M165" s="18" t="n">
        <f aca="false">IF(ISNUMBER(B165),B165,IF(MID(B165,3,1)="-",DATE(VALUE(RIGHT(B165,4)),VALUE(MID(B165,4,2)),VALUE(LEFT(B165,2))),DATE(VALUE(LEFT(B165,4)),VALUE(MID(B165,6,2)),VALUE(RIGHT(B165,2)))))</f>
        <v>45671</v>
      </c>
      <c r="N165" s="16" t="n">
        <f aca="false">MONTH(M165)</f>
        <v>1</v>
      </c>
      <c r="O165" s="16" t="str">
        <f aca="false">PROPER(TRIM(H165))</f>
        <v>Delhi</v>
      </c>
      <c r="P165" s="16" t="str">
        <f aca="false">IFERROR(VLOOKUP(O165,city_map!$A$2:$B$6,2,FALSE()),O165)</f>
        <v>Delhi</v>
      </c>
      <c r="Q165" s="16" t="n">
        <f aca="false">IF(ISNUMBER(F165),F165,VALUE(SUBSTITUTE(SUBSTITUTE(F165,"₹",""),",","")))</f>
        <v>18188</v>
      </c>
      <c r="R165" s="16" t="n">
        <f aca="false">IF(E165=99,1,E165)</f>
        <v>1</v>
      </c>
      <c r="S165" s="16" t="n">
        <f aca="false">IF(G165="",0,G165)</f>
        <v>0.1</v>
      </c>
      <c r="T165" s="16" t="str">
        <f aca="false">IF(I165="","Unknown",IF(I165="upi","UPI",I165))</f>
        <v>COD</v>
      </c>
      <c r="U165" s="16" t="str">
        <f aca="false">IF(L165="Yes","Y",IF(L165="No","N",L165))</f>
        <v>N</v>
      </c>
      <c r="V165" s="19" t="n">
        <f aca="false">ROUND(R165*Q165*(1-S165),2)</f>
        <v>16369.2</v>
      </c>
      <c r="W165" s="16" t="str">
        <f aca="false">_xlfn.XLOOKUP(D165,products!$A$2:$A$61,products!$C$2:$C$61,"Not found")</f>
        <v>Electronics</v>
      </c>
    </row>
    <row r="166" customFormat="false" ht="15" hidden="false" customHeight="false" outlineLevel="0" collapsed="false">
      <c r="A166" s="16" t="s">
        <v>462</v>
      </c>
      <c r="B166" s="16" t="s">
        <v>442</v>
      </c>
      <c r="C166" s="16" t="s">
        <v>463</v>
      </c>
      <c r="D166" s="16" t="s">
        <v>108</v>
      </c>
      <c r="E166" s="16" t="n">
        <v>3</v>
      </c>
      <c r="F166" s="16" t="n">
        <v>3398</v>
      </c>
      <c r="G166" s="16" t="n">
        <v>0.3</v>
      </c>
      <c r="H166" s="16" t="s">
        <v>70</v>
      </c>
      <c r="I166" s="16" t="s">
        <v>71</v>
      </c>
      <c r="J166" s="16" t="n">
        <v>5</v>
      </c>
      <c r="K166" s="16" t="n">
        <v>4</v>
      </c>
      <c r="L166" s="16" t="s">
        <v>41</v>
      </c>
      <c r="M166" s="18" t="n">
        <f aca="false">IF(ISNUMBER(B166),B166,IF(MID(B166,3,1)="-",DATE(VALUE(RIGHT(B166,4)),VALUE(MID(B166,4,2)),VALUE(LEFT(B166,2))),DATE(VALUE(LEFT(B166,4)),VALUE(MID(B166,6,2)),VALUE(RIGHT(B166,2)))))</f>
        <v>45671</v>
      </c>
      <c r="N166" s="16" t="n">
        <f aca="false">MONTH(M166)</f>
        <v>1</v>
      </c>
      <c r="O166" s="16" t="str">
        <f aca="false">PROPER(TRIM(H166))</f>
        <v>Pune</v>
      </c>
      <c r="P166" s="16" t="str">
        <f aca="false">IFERROR(VLOOKUP(O166,city_map!$A$2:$B$6,2,FALSE()),O166)</f>
        <v>Pune</v>
      </c>
      <c r="Q166" s="16" t="n">
        <f aca="false">IF(ISNUMBER(F166),F166,VALUE(SUBSTITUTE(SUBSTITUTE(F166,"₹",""),",","")))</f>
        <v>3398</v>
      </c>
      <c r="R166" s="16" t="n">
        <f aca="false">IF(E166=99,1,E166)</f>
        <v>3</v>
      </c>
      <c r="S166" s="16" t="n">
        <f aca="false">IF(G166="",0,G166)</f>
        <v>0.3</v>
      </c>
      <c r="T166" s="16" t="str">
        <f aca="false">IF(I166="","Unknown",IF(I166="upi","UPI",I166))</f>
        <v>Credit Card</v>
      </c>
      <c r="U166" s="16" t="str">
        <f aca="false">IF(L166="Yes","Y",IF(L166="No","N",L166))</f>
        <v>N</v>
      </c>
      <c r="V166" s="19" t="n">
        <f aca="false">ROUND(R166*Q166*(1-S166),2)</f>
        <v>7135.8</v>
      </c>
      <c r="W166" s="16" t="str">
        <f aca="false">_xlfn.XLOOKUP(D166,products!$A$2:$A$61,products!$C$2:$C$61,"Not found")</f>
        <v>Electronics</v>
      </c>
    </row>
    <row r="167" customFormat="false" ht="15" hidden="false" customHeight="false" outlineLevel="0" collapsed="false">
      <c r="A167" s="16" t="s">
        <v>464</v>
      </c>
      <c r="B167" s="16" t="s">
        <v>465</v>
      </c>
      <c r="C167" s="16" t="s">
        <v>466</v>
      </c>
      <c r="D167" s="16" t="s">
        <v>173</v>
      </c>
      <c r="E167" s="16" t="n">
        <v>3</v>
      </c>
      <c r="F167" s="16" t="n">
        <v>1197</v>
      </c>
      <c r="G167" s="16" t="n">
        <v>0.1</v>
      </c>
      <c r="H167" s="16" t="s">
        <v>208</v>
      </c>
      <c r="I167" s="16" t="s">
        <v>60</v>
      </c>
      <c r="J167" s="16" t="n">
        <v>5</v>
      </c>
      <c r="K167" s="16" t="n">
        <v>4</v>
      </c>
      <c r="L167" s="16" t="s">
        <v>41</v>
      </c>
      <c r="M167" s="18" t="n">
        <f aca="false">IF(ISNUMBER(B167),B167,IF(MID(B167,3,1)="-",DATE(VALUE(RIGHT(B167,4)),VALUE(MID(B167,4,2)),VALUE(LEFT(B167,2))),DATE(VALUE(LEFT(B167,4)),VALUE(MID(B167,6,2)),VALUE(RIGHT(B167,2)))))</f>
        <v>45672</v>
      </c>
      <c r="N167" s="16" t="n">
        <f aca="false">MONTH(M167)</f>
        <v>1</v>
      </c>
      <c r="O167" s="16" t="str">
        <f aca="false">PROPER(TRIM(H167))</f>
        <v>Jaipur</v>
      </c>
      <c r="P167" s="16" t="str">
        <f aca="false">IFERROR(VLOOKUP(O167,city_map!$A$2:$B$6,2,FALSE()),O167)</f>
        <v>Jaipur</v>
      </c>
      <c r="Q167" s="16" t="n">
        <f aca="false">IF(ISNUMBER(F167),F167,VALUE(SUBSTITUTE(SUBSTITUTE(F167,"₹",""),",","")))</f>
        <v>1197</v>
      </c>
      <c r="R167" s="16" t="n">
        <f aca="false">IF(E167=99,1,E167)</f>
        <v>3</v>
      </c>
      <c r="S167" s="16" t="n">
        <f aca="false">IF(G167="",0,G167)</f>
        <v>0.1</v>
      </c>
      <c r="T167" s="16" t="str">
        <f aca="false">IF(I167="","Unknown",IF(I167="upi","UPI",I167))</f>
        <v>UPI</v>
      </c>
      <c r="U167" s="16" t="str">
        <f aca="false">IF(L167="Yes","Y",IF(L167="No","N",L167))</f>
        <v>N</v>
      </c>
      <c r="V167" s="19" t="n">
        <f aca="false">ROUND(R167*Q167*(1-S167),2)</f>
        <v>3231.9</v>
      </c>
      <c r="W167" s="16" t="str">
        <f aca="false">_xlfn.XLOOKUP(D167,products!$A$2:$A$61,products!$C$2:$C$61,"Not found")</f>
        <v>Fashion</v>
      </c>
    </row>
    <row r="168" customFormat="false" ht="15" hidden="false" customHeight="false" outlineLevel="0" collapsed="false">
      <c r="A168" s="16" t="s">
        <v>467</v>
      </c>
      <c r="B168" s="16" t="s">
        <v>465</v>
      </c>
      <c r="C168" s="16" t="s">
        <v>468</v>
      </c>
      <c r="D168" s="16" t="s">
        <v>63</v>
      </c>
      <c r="E168" s="16" t="n">
        <v>1</v>
      </c>
      <c r="F168" s="16" t="n">
        <v>1487</v>
      </c>
      <c r="G168" s="16" t="n">
        <v>0</v>
      </c>
      <c r="H168" s="16" t="s">
        <v>56</v>
      </c>
      <c r="I168" s="16" t="s">
        <v>60</v>
      </c>
      <c r="J168" s="16" t="n">
        <v>7</v>
      </c>
      <c r="K168" s="16" t="n">
        <v>4</v>
      </c>
      <c r="L168" s="16" t="s">
        <v>41</v>
      </c>
      <c r="M168" s="18" t="n">
        <f aca="false">IF(ISNUMBER(B168),B168,IF(MID(B168,3,1)="-",DATE(VALUE(RIGHT(B168,4)),VALUE(MID(B168,4,2)),VALUE(LEFT(B168,2))),DATE(VALUE(LEFT(B168,4)),VALUE(MID(B168,6,2)),VALUE(RIGHT(B168,2)))))</f>
        <v>45672</v>
      </c>
      <c r="N168" s="16" t="n">
        <f aca="false">MONTH(M168)</f>
        <v>1</v>
      </c>
      <c r="O168" s="16" t="str">
        <f aca="false">PROPER(TRIM(H168))</f>
        <v>Lucknow</v>
      </c>
      <c r="P168" s="16" t="str">
        <f aca="false">IFERROR(VLOOKUP(O168,city_map!$A$2:$B$6,2,FALSE()),O168)</f>
        <v>Lucknow</v>
      </c>
      <c r="Q168" s="16" t="n">
        <f aca="false">IF(ISNUMBER(F168),F168,VALUE(SUBSTITUTE(SUBSTITUTE(F168,"₹",""),",","")))</f>
        <v>1487</v>
      </c>
      <c r="R168" s="16" t="n">
        <f aca="false">IF(E168=99,1,E168)</f>
        <v>1</v>
      </c>
      <c r="S168" s="16" t="n">
        <f aca="false">IF(G168="",0,G168)</f>
        <v>0</v>
      </c>
      <c r="T168" s="16" t="str">
        <f aca="false">IF(I168="","Unknown",IF(I168="upi","UPI",I168))</f>
        <v>UPI</v>
      </c>
      <c r="U168" s="16" t="str">
        <f aca="false">IF(L168="Yes","Y",IF(L168="No","N",L168))</f>
        <v>N</v>
      </c>
      <c r="V168" s="19" t="n">
        <f aca="false">ROUND(R168*Q168*(1-S168),2)</f>
        <v>1487</v>
      </c>
      <c r="W168" s="16" t="str">
        <f aca="false">_xlfn.XLOOKUP(D168,products!$A$2:$A$61,products!$C$2:$C$61,"Not found")</f>
        <v>Fashion</v>
      </c>
    </row>
    <row r="169" customFormat="false" ht="15" hidden="false" customHeight="false" outlineLevel="0" collapsed="false">
      <c r="A169" s="16" t="s">
        <v>469</v>
      </c>
      <c r="B169" s="16" t="s">
        <v>465</v>
      </c>
      <c r="C169" s="16" t="s">
        <v>470</v>
      </c>
      <c r="D169" s="16" t="s">
        <v>203</v>
      </c>
      <c r="E169" s="16" t="n">
        <v>1</v>
      </c>
      <c r="F169" s="16" t="n">
        <v>2458</v>
      </c>
      <c r="G169" s="16" t="n">
        <v>0</v>
      </c>
      <c r="H169" s="16" t="s">
        <v>112</v>
      </c>
      <c r="I169" s="16" t="s">
        <v>47</v>
      </c>
      <c r="J169" s="16" t="n">
        <v>2</v>
      </c>
      <c r="K169" s="16" t="n">
        <v>4</v>
      </c>
      <c r="L169" s="16" t="s">
        <v>41</v>
      </c>
      <c r="M169" s="18" t="n">
        <f aca="false">IF(ISNUMBER(B169),B169,IF(MID(B169,3,1)="-",DATE(VALUE(RIGHT(B169,4)),VALUE(MID(B169,4,2)),VALUE(LEFT(B169,2))),DATE(VALUE(LEFT(B169,4)),VALUE(MID(B169,6,2)),VALUE(RIGHT(B169,2)))))</f>
        <v>45672</v>
      </c>
      <c r="N169" s="16" t="n">
        <f aca="false">MONTH(M169)</f>
        <v>1</v>
      </c>
      <c r="O169" s="16" t="str">
        <f aca="false">PROPER(TRIM(H169))</f>
        <v>Mumbai</v>
      </c>
      <c r="P169" s="16" t="str">
        <f aca="false">IFERROR(VLOOKUP(O169,city_map!$A$2:$B$6,2,FALSE()),O169)</f>
        <v>Mumbai</v>
      </c>
      <c r="Q169" s="16" t="n">
        <f aca="false">IF(ISNUMBER(F169),F169,VALUE(SUBSTITUTE(SUBSTITUTE(F169,"₹",""),",","")))</f>
        <v>2458</v>
      </c>
      <c r="R169" s="16" t="n">
        <f aca="false">IF(E169=99,1,E169)</f>
        <v>1</v>
      </c>
      <c r="S169" s="16" t="n">
        <f aca="false">IF(G169="",0,G169)</f>
        <v>0</v>
      </c>
      <c r="T169" s="16" t="str">
        <f aca="false">IF(I169="","Unknown",IF(I169="upi","UPI",I169))</f>
        <v>Debit Card</v>
      </c>
      <c r="U169" s="16" t="str">
        <f aca="false">IF(L169="Yes","Y",IF(L169="No","N",L169))</f>
        <v>N</v>
      </c>
      <c r="V169" s="19" t="n">
        <f aca="false">ROUND(R169*Q169*(1-S169),2)</f>
        <v>2458</v>
      </c>
      <c r="W169" s="16" t="str">
        <f aca="false">_xlfn.XLOOKUP(D169,products!$A$2:$A$61,products!$C$2:$C$61,"Not found")</f>
        <v>Fashion</v>
      </c>
    </row>
    <row r="170" customFormat="false" ht="15" hidden="false" customHeight="false" outlineLevel="0" collapsed="false">
      <c r="A170" s="16" t="s">
        <v>471</v>
      </c>
      <c r="B170" s="16" t="s">
        <v>472</v>
      </c>
      <c r="C170" s="16" t="s">
        <v>463</v>
      </c>
      <c r="D170" s="16" t="s">
        <v>216</v>
      </c>
      <c r="E170" s="16" t="n">
        <v>1</v>
      </c>
      <c r="F170" s="16" t="n">
        <v>940</v>
      </c>
      <c r="G170" s="16" t="n">
        <v>0.1</v>
      </c>
      <c r="H170" s="16" t="s">
        <v>70</v>
      </c>
      <c r="I170" s="16" t="s">
        <v>60</v>
      </c>
      <c r="J170" s="16" t="n">
        <v>6</v>
      </c>
      <c r="K170" s="16" t="n">
        <v>4</v>
      </c>
      <c r="L170" s="16" t="s">
        <v>41</v>
      </c>
      <c r="M170" s="18" t="n">
        <f aca="false">IF(ISNUMBER(B170),B170,IF(MID(B170,3,1)="-",DATE(VALUE(RIGHT(B170,4)),VALUE(MID(B170,4,2)),VALUE(LEFT(B170,2))),DATE(VALUE(LEFT(B170,4)),VALUE(MID(B170,6,2)),VALUE(RIGHT(B170,2)))))</f>
        <v>45672</v>
      </c>
      <c r="N170" s="16" t="n">
        <f aca="false">MONTH(M170)</f>
        <v>1</v>
      </c>
      <c r="O170" s="16" t="str">
        <f aca="false">PROPER(TRIM(H170))</f>
        <v>Pune</v>
      </c>
      <c r="P170" s="16" t="str">
        <f aca="false">IFERROR(VLOOKUP(O170,city_map!$A$2:$B$6,2,FALSE()),O170)</f>
        <v>Pune</v>
      </c>
      <c r="Q170" s="16" t="n">
        <f aca="false">IF(ISNUMBER(F170),F170,VALUE(SUBSTITUTE(SUBSTITUTE(F170,"₹",""),",","")))</f>
        <v>940</v>
      </c>
      <c r="R170" s="16" t="n">
        <f aca="false">IF(E170=99,1,E170)</f>
        <v>1</v>
      </c>
      <c r="S170" s="16" t="n">
        <f aca="false">IF(G170="",0,G170)</f>
        <v>0.1</v>
      </c>
      <c r="T170" s="16" t="str">
        <f aca="false">IF(I170="","Unknown",IF(I170="upi","UPI",I170))</f>
        <v>UPI</v>
      </c>
      <c r="U170" s="16" t="str">
        <f aca="false">IF(L170="Yes","Y",IF(L170="No","N",L170))</f>
        <v>N</v>
      </c>
      <c r="V170" s="19" t="n">
        <f aca="false">ROUND(R170*Q170*(1-S170),2)</f>
        <v>846</v>
      </c>
      <c r="W170" s="16" t="str">
        <f aca="false">_xlfn.XLOOKUP(D170,products!$A$2:$A$61,products!$C$2:$C$61,"Not found")</f>
        <v>Books</v>
      </c>
    </row>
    <row r="171" customFormat="false" ht="15" hidden="false" customHeight="false" outlineLevel="0" collapsed="false">
      <c r="A171" s="16" t="s">
        <v>473</v>
      </c>
      <c r="B171" s="16" t="s">
        <v>465</v>
      </c>
      <c r="C171" s="16" t="s">
        <v>474</v>
      </c>
      <c r="D171" s="16" t="s">
        <v>170</v>
      </c>
      <c r="E171" s="16" t="n">
        <v>1</v>
      </c>
      <c r="F171" s="16" t="n">
        <v>3457</v>
      </c>
      <c r="G171" s="16" t="n">
        <v>0</v>
      </c>
      <c r="H171" s="16" t="s">
        <v>67</v>
      </c>
      <c r="I171" s="16" t="s">
        <v>60</v>
      </c>
      <c r="J171" s="16" t="n">
        <v>2</v>
      </c>
      <c r="K171" s="16" t="n">
        <v>5</v>
      </c>
      <c r="L171" s="16" t="s">
        <v>41</v>
      </c>
      <c r="M171" s="18" t="n">
        <f aca="false">IF(ISNUMBER(B171),B171,IF(MID(B171,3,1)="-",DATE(VALUE(RIGHT(B171,4)),VALUE(MID(B171,4,2)),VALUE(LEFT(B171,2))),DATE(VALUE(LEFT(B171,4)),VALUE(MID(B171,6,2)),VALUE(RIGHT(B171,2)))))</f>
        <v>45672</v>
      </c>
      <c r="N171" s="16" t="n">
        <f aca="false">MONTH(M171)</f>
        <v>1</v>
      </c>
      <c r="O171" s="16" t="str">
        <f aca="false">PROPER(TRIM(H171))</f>
        <v>Kolkata</v>
      </c>
      <c r="P171" s="16" t="str">
        <f aca="false">IFERROR(VLOOKUP(O171,city_map!$A$2:$B$6,2,FALSE()),O171)</f>
        <v>Kolkata</v>
      </c>
      <c r="Q171" s="16" t="n">
        <f aca="false">IF(ISNUMBER(F171),F171,VALUE(SUBSTITUTE(SUBSTITUTE(F171,"₹",""),",","")))</f>
        <v>3457</v>
      </c>
      <c r="R171" s="16" t="n">
        <f aca="false">IF(E171=99,1,E171)</f>
        <v>1</v>
      </c>
      <c r="S171" s="16" t="n">
        <f aca="false">IF(G171="",0,G171)</f>
        <v>0</v>
      </c>
      <c r="T171" s="16" t="str">
        <f aca="false">IF(I171="","Unknown",IF(I171="upi","UPI",I171))</f>
        <v>UPI</v>
      </c>
      <c r="U171" s="16" t="str">
        <f aca="false">IF(L171="Yes","Y",IF(L171="No","N",L171))</f>
        <v>N</v>
      </c>
      <c r="V171" s="19" t="n">
        <f aca="false">ROUND(R171*Q171*(1-S171),2)</f>
        <v>3457</v>
      </c>
      <c r="W171" s="16" t="str">
        <f aca="false">_xlfn.XLOOKUP(D171,products!$A$2:$A$61,products!$C$2:$C$61,"Not found")</f>
        <v>Home</v>
      </c>
    </row>
    <row r="172" customFormat="false" ht="15" hidden="false" customHeight="false" outlineLevel="0" collapsed="false">
      <c r="A172" s="16" t="s">
        <v>475</v>
      </c>
      <c r="B172" s="16" t="s">
        <v>465</v>
      </c>
      <c r="C172" s="16" t="s">
        <v>476</v>
      </c>
      <c r="D172" s="16" t="s">
        <v>115</v>
      </c>
      <c r="E172" s="16" t="n">
        <v>1</v>
      </c>
      <c r="F172" s="16" t="n">
        <v>296</v>
      </c>
      <c r="G172" s="16" t="n">
        <v>0</v>
      </c>
      <c r="H172" s="16" t="s">
        <v>477</v>
      </c>
      <c r="I172" s="16" t="s">
        <v>71</v>
      </c>
      <c r="J172" s="16" t="n">
        <v>2</v>
      </c>
      <c r="K172" s="16" t="n">
        <v>3</v>
      </c>
      <c r="L172" s="16" t="s">
        <v>41</v>
      </c>
      <c r="M172" s="18" t="n">
        <f aca="false">IF(ISNUMBER(B172),B172,IF(MID(B172,3,1)="-",DATE(VALUE(RIGHT(B172,4)),VALUE(MID(B172,4,2)),VALUE(LEFT(B172,2))),DATE(VALUE(LEFT(B172,4)),VALUE(MID(B172,6,2)),VALUE(RIGHT(B172,2)))))</f>
        <v>45672</v>
      </c>
      <c r="N172" s="16" t="n">
        <f aca="false">MONTH(M172)</f>
        <v>1</v>
      </c>
      <c r="O172" s="16" t="str">
        <f aca="false">PROPER(TRIM(H172))</f>
        <v>Delhi</v>
      </c>
      <c r="P172" s="16" t="str">
        <f aca="false">IFERROR(VLOOKUP(O172,city_map!$A$2:$B$6,2,FALSE()),O172)</f>
        <v>Delhi</v>
      </c>
      <c r="Q172" s="16" t="n">
        <f aca="false">IF(ISNUMBER(F172),F172,VALUE(SUBSTITUTE(SUBSTITUTE(F172,"₹",""),",","")))</f>
        <v>296</v>
      </c>
      <c r="R172" s="16" t="n">
        <f aca="false">IF(E172=99,1,E172)</f>
        <v>1</v>
      </c>
      <c r="S172" s="16" t="n">
        <f aca="false">IF(G172="",0,G172)</f>
        <v>0</v>
      </c>
      <c r="T172" s="16" t="str">
        <f aca="false">IF(I172="","Unknown",IF(I172="upi","UPI",I172))</f>
        <v>Credit Card</v>
      </c>
      <c r="U172" s="16" t="str">
        <f aca="false">IF(L172="Yes","Y",IF(L172="No","N",L172))</f>
        <v>N</v>
      </c>
      <c r="V172" s="19" t="n">
        <f aca="false">ROUND(R172*Q172*(1-S172),2)</f>
        <v>296</v>
      </c>
      <c r="W172" s="16" t="str">
        <f aca="false">_xlfn.XLOOKUP(D172,products!$A$2:$A$61,products!$C$2:$C$61,"Not found")</f>
        <v>Books</v>
      </c>
    </row>
    <row r="173" customFormat="false" ht="15" hidden="false" customHeight="false" outlineLevel="0" collapsed="false">
      <c r="A173" s="16" t="s">
        <v>478</v>
      </c>
      <c r="B173" s="16" t="s">
        <v>465</v>
      </c>
      <c r="C173" s="16" t="s">
        <v>330</v>
      </c>
      <c r="D173" s="16" t="s">
        <v>393</v>
      </c>
      <c r="E173" s="16" t="n">
        <v>1</v>
      </c>
      <c r="F173" s="16" t="n">
        <v>509</v>
      </c>
      <c r="G173" s="16" t="n">
        <v>0.1</v>
      </c>
      <c r="H173" s="16" t="s">
        <v>67</v>
      </c>
      <c r="I173" s="16" t="s">
        <v>71</v>
      </c>
      <c r="J173" s="16" t="n">
        <v>4</v>
      </c>
      <c r="K173" s="16" t="n">
        <v>4</v>
      </c>
      <c r="L173" s="16" t="s">
        <v>41</v>
      </c>
      <c r="M173" s="18" t="n">
        <f aca="false">IF(ISNUMBER(B173),B173,IF(MID(B173,3,1)="-",DATE(VALUE(RIGHT(B173,4)),VALUE(MID(B173,4,2)),VALUE(LEFT(B173,2))),DATE(VALUE(LEFT(B173,4)),VALUE(MID(B173,6,2)),VALUE(RIGHT(B173,2)))))</f>
        <v>45672</v>
      </c>
      <c r="N173" s="16" t="n">
        <f aca="false">MONTH(M173)</f>
        <v>1</v>
      </c>
      <c r="O173" s="16" t="str">
        <f aca="false">PROPER(TRIM(H173))</f>
        <v>Kolkata</v>
      </c>
      <c r="P173" s="16" t="str">
        <f aca="false">IFERROR(VLOOKUP(O173,city_map!$A$2:$B$6,2,FALSE()),O173)</f>
        <v>Kolkata</v>
      </c>
      <c r="Q173" s="16" t="n">
        <f aca="false">IF(ISNUMBER(F173),F173,VALUE(SUBSTITUTE(SUBSTITUTE(F173,"₹",""),",","")))</f>
        <v>509</v>
      </c>
      <c r="R173" s="16" t="n">
        <f aca="false">IF(E173=99,1,E173)</f>
        <v>1</v>
      </c>
      <c r="S173" s="16" t="n">
        <f aca="false">IF(G173="",0,G173)</f>
        <v>0.1</v>
      </c>
      <c r="T173" s="16" t="str">
        <f aca="false">IF(I173="","Unknown",IF(I173="upi","UPI",I173))</f>
        <v>Credit Card</v>
      </c>
      <c r="U173" s="16" t="str">
        <f aca="false">IF(L173="Yes","Y",IF(L173="No","N",L173))</f>
        <v>N</v>
      </c>
      <c r="V173" s="19" t="n">
        <f aca="false">ROUND(R173*Q173*(1-S173),2)</f>
        <v>458.1</v>
      </c>
      <c r="W173" s="16" t="str">
        <f aca="false">_xlfn.XLOOKUP(D173,products!$A$2:$A$61,products!$C$2:$C$61,"Not found")</f>
        <v>Fashion</v>
      </c>
    </row>
    <row r="174" customFormat="false" ht="15" hidden="false" customHeight="false" outlineLevel="0" collapsed="false">
      <c r="A174" s="16" t="s">
        <v>479</v>
      </c>
      <c r="B174" s="16" t="s">
        <v>465</v>
      </c>
      <c r="C174" s="16" t="s">
        <v>480</v>
      </c>
      <c r="D174" s="16" t="s">
        <v>129</v>
      </c>
      <c r="E174" s="16" t="n">
        <v>2</v>
      </c>
      <c r="F174" s="16" t="n">
        <v>596</v>
      </c>
      <c r="G174" s="16" t="n">
        <v>0.15</v>
      </c>
      <c r="H174" s="16" t="s">
        <v>81</v>
      </c>
      <c r="I174" s="16" t="s">
        <v>71</v>
      </c>
      <c r="J174" s="16" t="n">
        <v>4</v>
      </c>
      <c r="K174" s="16" t="n">
        <v>5</v>
      </c>
      <c r="L174" s="16" t="s">
        <v>41</v>
      </c>
      <c r="M174" s="18" t="n">
        <f aca="false">IF(ISNUMBER(B174),B174,IF(MID(B174,3,1)="-",DATE(VALUE(RIGHT(B174,4)),VALUE(MID(B174,4,2)),VALUE(LEFT(B174,2))),DATE(VALUE(LEFT(B174,4)),VALUE(MID(B174,6,2)),VALUE(RIGHT(B174,2)))))</f>
        <v>45672</v>
      </c>
      <c r="N174" s="16" t="n">
        <f aca="false">MONTH(M174)</f>
        <v>1</v>
      </c>
      <c r="O174" s="16" t="str">
        <f aca="false">PROPER(TRIM(H174))</f>
        <v>Hyderabad</v>
      </c>
      <c r="P174" s="16" t="str">
        <f aca="false">IFERROR(VLOOKUP(O174,city_map!$A$2:$B$6,2,FALSE()),O174)</f>
        <v>Hyderabad</v>
      </c>
      <c r="Q174" s="16" t="n">
        <f aca="false">IF(ISNUMBER(F174),F174,VALUE(SUBSTITUTE(SUBSTITUTE(F174,"₹",""),",","")))</f>
        <v>596</v>
      </c>
      <c r="R174" s="16" t="n">
        <f aca="false">IF(E174=99,1,E174)</f>
        <v>2</v>
      </c>
      <c r="S174" s="16" t="n">
        <f aca="false">IF(G174="",0,G174)</f>
        <v>0.15</v>
      </c>
      <c r="T174" s="16" t="str">
        <f aca="false">IF(I174="","Unknown",IF(I174="upi","UPI",I174))</f>
        <v>Credit Card</v>
      </c>
      <c r="U174" s="16" t="str">
        <f aca="false">IF(L174="Yes","Y",IF(L174="No","N",L174))</f>
        <v>N</v>
      </c>
      <c r="V174" s="19" t="n">
        <f aca="false">ROUND(R174*Q174*(1-S174),2)</f>
        <v>1013.2</v>
      </c>
      <c r="W174" s="16" t="str">
        <f aca="false">_xlfn.XLOOKUP(D174,products!$A$2:$A$61,products!$C$2:$C$61,"Not found")</f>
        <v>Beauty</v>
      </c>
    </row>
    <row r="175" customFormat="false" ht="15" hidden="false" customHeight="false" outlineLevel="0" collapsed="false">
      <c r="A175" s="16" t="s">
        <v>481</v>
      </c>
      <c r="B175" s="16" t="s">
        <v>465</v>
      </c>
      <c r="C175" s="16" t="s">
        <v>482</v>
      </c>
      <c r="D175" s="16" t="s">
        <v>170</v>
      </c>
      <c r="E175" s="16" t="n">
        <v>2</v>
      </c>
      <c r="F175" s="16" t="n">
        <v>3239</v>
      </c>
      <c r="G175" s="16" t="n">
        <v>0.05</v>
      </c>
      <c r="H175" s="16" t="s">
        <v>483</v>
      </c>
      <c r="I175" s="16" t="s">
        <v>71</v>
      </c>
      <c r="J175" s="16" t="n">
        <v>2</v>
      </c>
      <c r="K175" s="16" t="n">
        <v>3</v>
      </c>
      <c r="L175" s="16" t="s">
        <v>57</v>
      </c>
      <c r="M175" s="18" t="n">
        <f aca="false">IF(ISNUMBER(B175),B175,IF(MID(B175,3,1)="-",DATE(VALUE(RIGHT(B175,4)),VALUE(MID(B175,4,2)),VALUE(LEFT(B175,2))),DATE(VALUE(LEFT(B175,4)),VALUE(MID(B175,6,2)),VALUE(RIGHT(B175,2)))))</f>
        <v>45672</v>
      </c>
      <c r="N175" s="16" t="n">
        <f aca="false">MONTH(M175)</f>
        <v>1</v>
      </c>
      <c r="O175" s="16" t="str">
        <f aca="false">PROPER(TRIM(H175))</f>
        <v>Bombay</v>
      </c>
      <c r="P175" s="16" t="str">
        <f aca="false">IFERROR(VLOOKUP(O175,city_map!$A$2:$B$6,2,FALSE()),O175)</f>
        <v>Mumbai</v>
      </c>
      <c r="Q175" s="16" t="n">
        <f aca="false">IF(ISNUMBER(F175),F175,VALUE(SUBSTITUTE(SUBSTITUTE(F175,"₹",""),",","")))</f>
        <v>3239</v>
      </c>
      <c r="R175" s="16" t="n">
        <f aca="false">IF(E175=99,1,E175)</f>
        <v>2</v>
      </c>
      <c r="S175" s="16" t="n">
        <f aca="false">IF(G175="",0,G175)</f>
        <v>0.05</v>
      </c>
      <c r="T175" s="16" t="str">
        <f aca="false">IF(I175="","Unknown",IF(I175="upi","UPI",I175))</f>
        <v>Credit Card</v>
      </c>
      <c r="U175" s="16" t="str">
        <f aca="false">IF(L175="Yes","Y",IF(L175="No","N",L175))</f>
        <v>Y</v>
      </c>
      <c r="V175" s="19" t="n">
        <f aca="false">ROUND(R175*Q175*(1-S175),2)</f>
        <v>6154.1</v>
      </c>
      <c r="W175" s="16" t="str">
        <f aca="false">_xlfn.XLOOKUP(D175,products!$A$2:$A$61,products!$C$2:$C$61,"Not found")</f>
        <v>Home</v>
      </c>
    </row>
    <row r="176" customFormat="false" ht="15" hidden="false" customHeight="false" outlineLevel="0" collapsed="false">
      <c r="A176" s="16" t="s">
        <v>484</v>
      </c>
      <c r="B176" s="16" t="s">
        <v>465</v>
      </c>
      <c r="C176" s="16" t="s">
        <v>485</v>
      </c>
      <c r="D176" s="16" t="s">
        <v>160</v>
      </c>
      <c r="E176" s="16" t="n">
        <v>1</v>
      </c>
      <c r="F176" s="16" t="n">
        <v>1718</v>
      </c>
      <c r="G176" s="16" t="n">
        <v>0</v>
      </c>
      <c r="H176" s="16" t="s">
        <v>161</v>
      </c>
      <c r="I176" s="16" t="s">
        <v>47</v>
      </c>
      <c r="J176" s="16" t="n">
        <v>4</v>
      </c>
      <c r="K176" s="16"/>
      <c r="L176" s="16" t="s">
        <v>57</v>
      </c>
      <c r="M176" s="18" t="n">
        <f aca="false">IF(ISNUMBER(B176),B176,IF(MID(B176,3,1)="-",DATE(VALUE(RIGHT(B176,4)),VALUE(MID(B176,4,2)),VALUE(LEFT(B176,2))),DATE(VALUE(LEFT(B176,4)),VALUE(MID(B176,6,2)),VALUE(RIGHT(B176,2)))))</f>
        <v>45672</v>
      </c>
      <c r="N176" s="16" t="n">
        <f aca="false">MONTH(M176)</f>
        <v>1</v>
      </c>
      <c r="O176" s="16" t="str">
        <f aca="false">PROPER(TRIM(H176))</f>
        <v>Hyderabad</v>
      </c>
      <c r="P176" s="16" t="str">
        <f aca="false">IFERROR(VLOOKUP(O176,city_map!$A$2:$B$6,2,FALSE()),O176)</f>
        <v>Hyderabad</v>
      </c>
      <c r="Q176" s="16" t="n">
        <f aca="false">IF(ISNUMBER(F176),F176,VALUE(SUBSTITUTE(SUBSTITUTE(F176,"₹",""),",","")))</f>
        <v>1718</v>
      </c>
      <c r="R176" s="16" t="n">
        <f aca="false">IF(E176=99,1,E176)</f>
        <v>1</v>
      </c>
      <c r="S176" s="16" t="n">
        <f aca="false">IF(G176="",0,G176)</f>
        <v>0</v>
      </c>
      <c r="T176" s="16" t="str">
        <f aca="false">IF(I176="","Unknown",IF(I176="upi","UPI",I176))</f>
        <v>Debit Card</v>
      </c>
      <c r="U176" s="16" t="str">
        <f aca="false">IF(L176="Yes","Y",IF(L176="No","N",L176))</f>
        <v>Y</v>
      </c>
      <c r="V176" s="19" t="n">
        <f aca="false">ROUND(R176*Q176*(1-S176),2)</f>
        <v>1718</v>
      </c>
      <c r="W176" s="16" t="str">
        <f aca="false">_xlfn.XLOOKUP(D176,products!$A$2:$A$61,products!$C$2:$C$61,"Not found")</f>
        <v>Fashion</v>
      </c>
    </row>
    <row r="177" customFormat="false" ht="15" hidden="false" customHeight="false" outlineLevel="0" collapsed="false">
      <c r="A177" s="16" t="s">
        <v>486</v>
      </c>
      <c r="B177" s="16" t="s">
        <v>465</v>
      </c>
      <c r="C177" s="16" t="s">
        <v>307</v>
      </c>
      <c r="D177" s="16" t="s">
        <v>232</v>
      </c>
      <c r="E177" s="16" t="n">
        <v>1</v>
      </c>
      <c r="F177" s="16" t="n">
        <v>1992</v>
      </c>
      <c r="G177" s="16" t="n">
        <v>0.05</v>
      </c>
      <c r="H177" s="16" t="s">
        <v>112</v>
      </c>
      <c r="I177" s="16"/>
      <c r="J177" s="16" t="n">
        <v>3</v>
      </c>
      <c r="K177" s="16" t="n">
        <v>5</v>
      </c>
      <c r="L177" s="16" t="s">
        <v>41</v>
      </c>
      <c r="M177" s="18" t="n">
        <f aca="false">IF(ISNUMBER(B177),B177,IF(MID(B177,3,1)="-",DATE(VALUE(RIGHT(B177,4)),VALUE(MID(B177,4,2)),VALUE(LEFT(B177,2))),DATE(VALUE(LEFT(B177,4)),VALUE(MID(B177,6,2)),VALUE(RIGHT(B177,2)))))</f>
        <v>45672</v>
      </c>
      <c r="N177" s="16" t="n">
        <f aca="false">MONTH(M177)</f>
        <v>1</v>
      </c>
      <c r="O177" s="16" t="str">
        <f aca="false">PROPER(TRIM(H177))</f>
        <v>Mumbai</v>
      </c>
      <c r="P177" s="16" t="str">
        <f aca="false">IFERROR(VLOOKUP(O177,city_map!$A$2:$B$6,2,FALSE()),O177)</f>
        <v>Mumbai</v>
      </c>
      <c r="Q177" s="16" t="n">
        <f aca="false">IF(ISNUMBER(F177),F177,VALUE(SUBSTITUTE(SUBSTITUTE(F177,"₹",""),",","")))</f>
        <v>1992</v>
      </c>
      <c r="R177" s="16" t="n">
        <f aca="false">IF(E177=99,1,E177)</f>
        <v>1</v>
      </c>
      <c r="S177" s="16" t="n">
        <f aca="false">IF(G177="",0,G177)</f>
        <v>0.05</v>
      </c>
      <c r="T177" s="16" t="str">
        <f aca="false">IF(I177="","Unknown",IF(I177="upi","UPI",I177))</f>
        <v>Unknown</v>
      </c>
      <c r="U177" s="16" t="str">
        <f aca="false">IF(L177="Yes","Y",IF(L177="No","N",L177))</f>
        <v>N</v>
      </c>
      <c r="V177" s="19" t="n">
        <f aca="false">ROUND(R177*Q177*(1-S177),2)</f>
        <v>1892.4</v>
      </c>
      <c r="W177" s="16" t="str">
        <f aca="false">_xlfn.XLOOKUP(D177,products!$A$2:$A$61,products!$C$2:$C$61,"Not found")</f>
        <v>Electronics</v>
      </c>
    </row>
    <row r="178" customFormat="false" ht="15" hidden="false" customHeight="false" outlineLevel="0" collapsed="false">
      <c r="A178" s="16" t="s">
        <v>487</v>
      </c>
      <c r="B178" s="16" t="s">
        <v>472</v>
      </c>
      <c r="C178" s="16" t="s">
        <v>488</v>
      </c>
      <c r="D178" s="16" t="s">
        <v>262</v>
      </c>
      <c r="E178" s="16" t="n">
        <v>1</v>
      </c>
      <c r="F178" s="16" t="n">
        <v>796</v>
      </c>
      <c r="G178" s="16" t="n">
        <v>0</v>
      </c>
      <c r="H178" s="16" t="s">
        <v>39</v>
      </c>
      <c r="I178" s="16" t="s">
        <v>60</v>
      </c>
      <c r="J178" s="16" t="n">
        <v>2</v>
      </c>
      <c r="K178" s="16" t="n">
        <v>4</v>
      </c>
      <c r="L178" s="16" t="s">
        <v>41</v>
      </c>
      <c r="M178" s="18" t="n">
        <f aca="false">IF(ISNUMBER(B178),B178,IF(MID(B178,3,1)="-",DATE(VALUE(RIGHT(B178,4)),VALUE(MID(B178,4,2)),VALUE(LEFT(B178,2))),DATE(VALUE(LEFT(B178,4)),VALUE(MID(B178,6,2)),VALUE(RIGHT(B178,2)))))</f>
        <v>45672</v>
      </c>
      <c r="N178" s="16" t="n">
        <f aca="false">MONTH(M178)</f>
        <v>1</v>
      </c>
      <c r="O178" s="16" t="str">
        <f aca="false">PROPER(TRIM(H178))</f>
        <v>Delhi</v>
      </c>
      <c r="P178" s="16" t="str">
        <f aca="false">IFERROR(VLOOKUP(O178,city_map!$A$2:$B$6,2,FALSE()),O178)</f>
        <v>Delhi</v>
      </c>
      <c r="Q178" s="16" t="n">
        <f aca="false">IF(ISNUMBER(F178),F178,VALUE(SUBSTITUTE(SUBSTITUTE(F178,"₹",""),",","")))</f>
        <v>796</v>
      </c>
      <c r="R178" s="16" t="n">
        <f aca="false">IF(E178=99,1,E178)</f>
        <v>1</v>
      </c>
      <c r="S178" s="16" t="n">
        <f aca="false">IF(G178="",0,G178)</f>
        <v>0</v>
      </c>
      <c r="T178" s="16" t="str">
        <f aca="false">IF(I178="","Unknown",IF(I178="upi","UPI",I178))</f>
        <v>UPI</v>
      </c>
      <c r="U178" s="16" t="str">
        <f aca="false">IF(L178="Yes","Y",IF(L178="No","N",L178))</f>
        <v>N</v>
      </c>
      <c r="V178" s="19" t="n">
        <f aca="false">ROUND(R178*Q178*(1-S178),2)</f>
        <v>796</v>
      </c>
      <c r="W178" s="16" t="str">
        <f aca="false">_xlfn.XLOOKUP(D178,products!$A$2:$A$61,products!$C$2:$C$61,"Not found")</f>
        <v>Home</v>
      </c>
    </row>
    <row r="179" customFormat="false" ht="15" hidden="false" customHeight="false" outlineLevel="0" collapsed="false">
      <c r="A179" s="16" t="s">
        <v>489</v>
      </c>
      <c r="B179" s="16" t="s">
        <v>490</v>
      </c>
      <c r="C179" s="16" t="s">
        <v>491</v>
      </c>
      <c r="D179" s="16" t="s">
        <v>396</v>
      </c>
      <c r="E179" s="16" t="n">
        <v>1</v>
      </c>
      <c r="F179" s="16" t="n">
        <v>5723</v>
      </c>
      <c r="G179" s="16" t="n">
        <v>0</v>
      </c>
      <c r="H179" s="16" t="s">
        <v>208</v>
      </c>
      <c r="I179" s="16" t="s">
        <v>71</v>
      </c>
      <c r="J179" s="16" t="n">
        <v>7</v>
      </c>
      <c r="K179" s="16" t="n">
        <v>2</v>
      </c>
      <c r="L179" s="16" t="s">
        <v>41</v>
      </c>
      <c r="M179" s="18" t="n">
        <f aca="false">IF(ISNUMBER(B179),B179,IF(MID(B179,3,1)="-",DATE(VALUE(RIGHT(B179,4)),VALUE(MID(B179,4,2)),VALUE(LEFT(B179,2))),DATE(VALUE(LEFT(B179,4)),VALUE(MID(B179,6,2)),VALUE(RIGHT(B179,2)))))</f>
        <v>45673</v>
      </c>
      <c r="N179" s="16" t="n">
        <f aca="false">MONTH(M179)</f>
        <v>1</v>
      </c>
      <c r="O179" s="16" t="str">
        <f aca="false">PROPER(TRIM(H179))</f>
        <v>Jaipur</v>
      </c>
      <c r="P179" s="16" t="str">
        <f aca="false">IFERROR(VLOOKUP(O179,city_map!$A$2:$B$6,2,FALSE()),O179)</f>
        <v>Jaipur</v>
      </c>
      <c r="Q179" s="16" t="n">
        <f aca="false">IF(ISNUMBER(F179),F179,VALUE(SUBSTITUTE(SUBSTITUTE(F179,"₹",""),",","")))</f>
        <v>5723</v>
      </c>
      <c r="R179" s="16" t="n">
        <f aca="false">IF(E179=99,1,E179)</f>
        <v>1</v>
      </c>
      <c r="S179" s="16" t="n">
        <f aca="false">IF(G179="",0,G179)</f>
        <v>0</v>
      </c>
      <c r="T179" s="16" t="str">
        <f aca="false">IF(I179="","Unknown",IF(I179="upi","UPI",I179))</f>
        <v>Credit Card</v>
      </c>
      <c r="U179" s="16" t="str">
        <f aca="false">IF(L179="Yes","Y",IF(L179="No","N",L179))</f>
        <v>N</v>
      </c>
      <c r="V179" s="19" t="n">
        <f aca="false">ROUND(R179*Q179*(1-S179),2)</f>
        <v>5723</v>
      </c>
      <c r="W179" s="16" t="str">
        <f aca="false">_xlfn.XLOOKUP(D179,products!$A$2:$A$61,products!$C$2:$C$61,"Not found")</f>
        <v>Home</v>
      </c>
    </row>
    <row r="180" customFormat="false" ht="15" hidden="false" customHeight="false" outlineLevel="0" collapsed="false">
      <c r="A180" s="16" t="s">
        <v>492</v>
      </c>
      <c r="B180" s="16" t="s">
        <v>490</v>
      </c>
      <c r="C180" s="16" t="s">
        <v>493</v>
      </c>
      <c r="D180" s="16" t="s">
        <v>173</v>
      </c>
      <c r="E180" s="16" t="n">
        <v>1</v>
      </c>
      <c r="F180" s="16" t="n">
        <v>1201</v>
      </c>
      <c r="G180" s="16" t="n">
        <v>0</v>
      </c>
      <c r="H180" s="16" t="s">
        <v>56</v>
      </c>
      <c r="I180" s="16" t="s">
        <v>40</v>
      </c>
      <c r="J180" s="16" t="n">
        <v>6</v>
      </c>
      <c r="K180" s="16" t="n">
        <v>3</v>
      </c>
      <c r="L180" s="16" t="s">
        <v>41</v>
      </c>
      <c r="M180" s="18" t="n">
        <f aca="false">IF(ISNUMBER(B180),B180,IF(MID(B180,3,1)="-",DATE(VALUE(RIGHT(B180,4)),VALUE(MID(B180,4,2)),VALUE(LEFT(B180,2))),DATE(VALUE(LEFT(B180,4)),VALUE(MID(B180,6,2)),VALUE(RIGHT(B180,2)))))</f>
        <v>45673</v>
      </c>
      <c r="N180" s="16" t="n">
        <f aca="false">MONTH(M180)</f>
        <v>1</v>
      </c>
      <c r="O180" s="16" t="str">
        <f aca="false">PROPER(TRIM(H180))</f>
        <v>Lucknow</v>
      </c>
      <c r="P180" s="16" t="str">
        <f aca="false">IFERROR(VLOOKUP(O180,city_map!$A$2:$B$6,2,FALSE()),O180)</f>
        <v>Lucknow</v>
      </c>
      <c r="Q180" s="16" t="n">
        <f aca="false">IF(ISNUMBER(F180),F180,VALUE(SUBSTITUTE(SUBSTITUTE(F180,"₹",""),",","")))</f>
        <v>1201</v>
      </c>
      <c r="R180" s="16" t="n">
        <f aca="false">IF(E180=99,1,E180)</f>
        <v>1</v>
      </c>
      <c r="S180" s="16" t="n">
        <f aca="false">IF(G180="",0,G180)</f>
        <v>0</v>
      </c>
      <c r="T180" s="16" t="str">
        <f aca="false">IF(I180="","Unknown",IF(I180="upi","UPI",I180))</f>
        <v>COD</v>
      </c>
      <c r="U180" s="16" t="str">
        <f aca="false">IF(L180="Yes","Y",IF(L180="No","N",L180))</f>
        <v>N</v>
      </c>
      <c r="V180" s="19" t="n">
        <f aca="false">ROUND(R180*Q180*(1-S180),2)</f>
        <v>1201</v>
      </c>
      <c r="W180" s="16" t="str">
        <f aca="false">_xlfn.XLOOKUP(D180,products!$A$2:$A$61,products!$C$2:$C$61,"Not found")</f>
        <v>Fashion</v>
      </c>
    </row>
    <row r="181" customFormat="false" ht="15" hidden="false" customHeight="false" outlineLevel="0" collapsed="false">
      <c r="A181" s="16" t="s">
        <v>494</v>
      </c>
      <c r="B181" s="16" t="s">
        <v>490</v>
      </c>
      <c r="C181" s="16" t="s">
        <v>495</v>
      </c>
      <c r="D181" s="16" t="s">
        <v>108</v>
      </c>
      <c r="E181" s="16" t="n">
        <v>2</v>
      </c>
      <c r="F181" s="16" t="n">
        <v>3376</v>
      </c>
      <c r="G181" s="16" t="n">
        <v>0.2</v>
      </c>
      <c r="H181" s="16" t="s">
        <v>70</v>
      </c>
      <c r="I181" s="16" t="s">
        <v>40</v>
      </c>
      <c r="J181" s="16" t="n">
        <v>6</v>
      </c>
      <c r="K181" s="16" t="n">
        <v>5</v>
      </c>
      <c r="L181" s="16" t="s">
        <v>41</v>
      </c>
      <c r="M181" s="18" t="n">
        <f aca="false">IF(ISNUMBER(B181),B181,IF(MID(B181,3,1)="-",DATE(VALUE(RIGHT(B181,4)),VALUE(MID(B181,4,2)),VALUE(LEFT(B181,2))),DATE(VALUE(LEFT(B181,4)),VALUE(MID(B181,6,2)),VALUE(RIGHT(B181,2)))))</f>
        <v>45673</v>
      </c>
      <c r="N181" s="16" t="n">
        <f aca="false">MONTH(M181)</f>
        <v>1</v>
      </c>
      <c r="O181" s="16" t="str">
        <f aca="false">PROPER(TRIM(H181))</f>
        <v>Pune</v>
      </c>
      <c r="P181" s="16" t="str">
        <f aca="false">IFERROR(VLOOKUP(O181,city_map!$A$2:$B$6,2,FALSE()),O181)</f>
        <v>Pune</v>
      </c>
      <c r="Q181" s="16" t="n">
        <f aca="false">IF(ISNUMBER(F181),F181,VALUE(SUBSTITUTE(SUBSTITUTE(F181,"₹",""),",","")))</f>
        <v>3376</v>
      </c>
      <c r="R181" s="16" t="n">
        <f aca="false">IF(E181=99,1,E181)</f>
        <v>2</v>
      </c>
      <c r="S181" s="16" t="n">
        <f aca="false">IF(G181="",0,G181)</f>
        <v>0.2</v>
      </c>
      <c r="T181" s="16" t="str">
        <f aca="false">IF(I181="","Unknown",IF(I181="upi","UPI",I181))</f>
        <v>COD</v>
      </c>
      <c r="U181" s="16" t="str">
        <f aca="false">IF(L181="Yes","Y",IF(L181="No","N",L181))</f>
        <v>N</v>
      </c>
      <c r="V181" s="19" t="n">
        <f aca="false">ROUND(R181*Q181*(1-S181),2)</f>
        <v>5401.6</v>
      </c>
      <c r="W181" s="16" t="str">
        <f aca="false">_xlfn.XLOOKUP(D181,products!$A$2:$A$61,products!$C$2:$C$61,"Not found")</f>
        <v>Electronics</v>
      </c>
    </row>
    <row r="182" customFormat="false" ht="15" hidden="false" customHeight="false" outlineLevel="0" collapsed="false">
      <c r="A182" s="16" t="s">
        <v>496</v>
      </c>
      <c r="B182" s="16" t="s">
        <v>497</v>
      </c>
      <c r="C182" s="16" t="s">
        <v>498</v>
      </c>
      <c r="D182" s="16" t="s">
        <v>341</v>
      </c>
      <c r="E182" s="16" t="n">
        <v>1</v>
      </c>
      <c r="F182" s="16" t="n">
        <v>1064</v>
      </c>
      <c r="G182" s="16" t="n">
        <v>0</v>
      </c>
      <c r="H182" s="16" t="s">
        <v>130</v>
      </c>
      <c r="I182" s="16" t="s">
        <v>71</v>
      </c>
      <c r="J182" s="16" t="n">
        <v>4</v>
      </c>
      <c r="K182" s="16" t="n">
        <v>4</v>
      </c>
      <c r="L182" s="16" t="s">
        <v>174</v>
      </c>
      <c r="M182" s="18" t="n">
        <f aca="false">IF(ISNUMBER(B182),B182,IF(MID(B182,3,1)="-",DATE(VALUE(RIGHT(B182,4)),VALUE(MID(B182,4,2)),VALUE(LEFT(B182,2))),DATE(VALUE(LEFT(B182,4)),VALUE(MID(B182,6,2)),VALUE(RIGHT(B182,2)))))</f>
        <v>45673</v>
      </c>
      <c r="N182" s="16" t="n">
        <f aca="false">MONTH(M182)</f>
        <v>1</v>
      </c>
      <c r="O182" s="16" t="str">
        <f aca="false">PROPER(TRIM(H182))</f>
        <v>Bengaluru</v>
      </c>
      <c r="P182" s="16" t="str">
        <f aca="false">IFERROR(VLOOKUP(O182,city_map!$A$2:$B$6,2,FALSE()),O182)</f>
        <v>Bengaluru</v>
      </c>
      <c r="Q182" s="16" t="n">
        <f aca="false">IF(ISNUMBER(F182),F182,VALUE(SUBSTITUTE(SUBSTITUTE(F182,"₹",""),",","")))</f>
        <v>1064</v>
      </c>
      <c r="R182" s="16" t="n">
        <f aca="false">IF(E182=99,1,E182)</f>
        <v>1</v>
      </c>
      <c r="S182" s="16" t="n">
        <f aca="false">IF(G182="",0,G182)</f>
        <v>0</v>
      </c>
      <c r="T182" s="16" t="str">
        <f aca="false">IF(I182="","Unknown",IF(I182="upi","UPI",I182))</f>
        <v>Credit Card</v>
      </c>
      <c r="U182" s="16" t="str">
        <f aca="false">IF(L182="Yes","Y",IF(L182="No","N",L182))</f>
        <v>N</v>
      </c>
      <c r="V182" s="19" t="n">
        <f aca="false">ROUND(R182*Q182*(1-S182),2)</f>
        <v>1064</v>
      </c>
      <c r="W182" s="16" t="str">
        <f aca="false">_xlfn.XLOOKUP(D182,products!$A$2:$A$61,products!$C$2:$C$61,"Not found")</f>
        <v>Home</v>
      </c>
    </row>
    <row r="183" customFormat="false" ht="15" hidden="false" customHeight="false" outlineLevel="0" collapsed="false">
      <c r="A183" s="16" t="s">
        <v>499</v>
      </c>
      <c r="B183" s="16" t="s">
        <v>490</v>
      </c>
      <c r="C183" s="16" t="s">
        <v>500</v>
      </c>
      <c r="D183" s="16" t="s">
        <v>84</v>
      </c>
      <c r="E183" s="16" t="n">
        <v>1</v>
      </c>
      <c r="F183" s="16" t="n">
        <v>250</v>
      </c>
      <c r="G183" s="16" t="n">
        <v>0.05</v>
      </c>
      <c r="H183" s="16" t="s">
        <v>130</v>
      </c>
      <c r="I183" s="16" t="s">
        <v>100</v>
      </c>
      <c r="J183" s="16" t="n">
        <v>5</v>
      </c>
      <c r="K183" s="16" t="n">
        <v>3</v>
      </c>
      <c r="L183" s="16" t="s">
        <v>41</v>
      </c>
      <c r="M183" s="18" t="n">
        <f aca="false">IF(ISNUMBER(B183),B183,IF(MID(B183,3,1)="-",DATE(VALUE(RIGHT(B183,4)),VALUE(MID(B183,4,2)),VALUE(LEFT(B183,2))),DATE(VALUE(LEFT(B183,4)),VALUE(MID(B183,6,2)),VALUE(RIGHT(B183,2)))))</f>
        <v>45673</v>
      </c>
      <c r="N183" s="16" t="n">
        <f aca="false">MONTH(M183)</f>
        <v>1</v>
      </c>
      <c r="O183" s="16" t="str">
        <f aca="false">PROPER(TRIM(H183))</f>
        <v>Bengaluru</v>
      </c>
      <c r="P183" s="16" t="str">
        <f aca="false">IFERROR(VLOOKUP(O183,city_map!$A$2:$B$6,2,FALSE()),O183)</f>
        <v>Bengaluru</v>
      </c>
      <c r="Q183" s="16" t="n">
        <f aca="false">IF(ISNUMBER(F183),F183,VALUE(SUBSTITUTE(SUBSTITUTE(F183,"₹",""),",","")))</f>
        <v>250</v>
      </c>
      <c r="R183" s="16" t="n">
        <f aca="false">IF(E183=99,1,E183)</f>
        <v>1</v>
      </c>
      <c r="S183" s="16" t="n">
        <f aca="false">IF(G183="",0,G183)</f>
        <v>0.05</v>
      </c>
      <c r="T183" s="16" t="str">
        <f aca="false">IF(I183="","Unknown",IF(I183="upi","UPI",I183))</f>
        <v>Net Banking</v>
      </c>
      <c r="U183" s="16" t="str">
        <f aca="false">IF(L183="Yes","Y",IF(L183="No","N",L183))</f>
        <v>N</v>
      </c>
      <c r="V183" s="19" t="n">
        <f aca="false">ROUND(R183*Q183*(1-S183),2)</f>
        <v>237.5</v>
      </c>
      <c r="W183" s="16" t="str">
        <f aca="false">_xlfn.XLOOKUP(D183,products!$A$2:$A$61,products!$C$2:$C$61,"Not found")</f>
        <v>Beauty</v>
      </c>
    </row>
    <row r="184" customFormat="false" ht="15" hidden="false" customHeight="false" outlineLevel="0" collapsed="false">
      <c r="A184" s="16" t="s">
        <v>501</v>
      </c>
      <c r="B184" s="16" t="s">
        <v>490</v>
      </c>
      <c r="C184" s="16" t="s">
        <v>502</v>
      </c>
      <c r="D184" s="16" t="s">
        <v>396</v>
      </c>
      <c r="E184" s="16" t="n">
        <v>2</v>
      </c>
      <c r="F184" s="16" t="n">
        <v>5773</v>
      </c>
      <c r="G184" s="16" t="n">
        <v>0</v>
      </c>
      <c r="H184" s="16" t="s">
        <v>503</v>
      </c>
      <c r="I184" s="16" t="s">
        <v>71</v>
      </c>
      <c r="J184" s="16" t="n">
        <v>5</v>
      </c>
      <c r="K184" s="16"/>
      <c r="L184" s="16" t="s">
        <v>41</v>
      </c>
      <c r="M184" s="18" t="n">
        <f aca="false">IF(ISNUMBER(B184),B184,IF(MID(B184,3,1)="-",DATE(VALUE(RIGHT(B184,4)),VALUE(MID(B184,4,2)),VALUE(LEFT(B184,2))),DATE(VALUE(LEFT(B184,4)),VALUE(MID(B184,6,2)),VALUE(RIGHT(B184,2)))))</f>
        <v>45673</v>
      </c>
      <c r="N184" s="16" t="n">
        <f aca="false">MONTH(M184)</f>
        <v>1</v>
      </c>
      <c r="O184" s="16" t="str">
        <f aca="false">PROPER(TRIM(H184))</f>
        <v>Pune</v>
      </c>
      <c r="P184" s="16" t="str">
        <f aca="false">IFERROR(VLOOKUP(O184,city_map!$A$2:$B$6,2,FALSE()),O184)</f>
        <v>Pune</v>
      </c>
      <c r="Q184" s="16" t="n">
        <f aca="false">IF(ISNUMBER(F184),F184,VALUE(SUBSTITUTE(SUBSTITUTE(F184,"₹",""),",","")))</f>
        <v>5773</v>
      </c>
      <c r="R184" s="16" t="n">
        <f aca="false">IF(E184=99,1,E184)</f>
        <v>2</v>
      </c>
      <c r="S184" s="16" t="n">
        <f aca="false">IF(G184="",0,G184)</f>
        <v>0</v>
      </c>
      <c r="T184" s="16" t="str">
        <f aca="false">IF(I184="","Unknown",IF(I184="upi","UPI",I184))</f>
        <v>Credit Card</v>
      </c>
      <c r="U184" s="16" t="str">
        <f aca="false">IF(L184="Yes","Y",IF(L184="No","N",L184))</f>
        <v>N</v>
      </c>
      <c r="V184" s="19" t="n">
        <f aca="false">ROUND(R184*Q184*(1-S184),2)</f>
        <v>11546</v>
      </c>
      <c r="W184" s="16" t="str">
        <f aca="false">_xlfn.XLOOKUP(D184,products!$A$2:$A$61,products!$C$2:$C$61,"Not found")</f>
        <v>Home</v>
      </c>
    </row>
    <row r="185" customFormat="false" ht="15" hidden="false" customHeight="false" outlineLevel="0" collapsed="false">
      <c r="A185" s="16" t="s">
        <v>504</v>
      </c>
      <c r="B185" s="16" t="s">
        <v>490</v>
      </c>
      <c r="C185" s="16" t="s">
        <v>505</v>
      </c>
      <c r="D185" s="16" t="s">
        <v>146</v>
      </c>
      <c r="E185" s="16" t="n">
        <v>1</v>
      </c>
      <c r="F185" s="16" t="n">
        <v>454</v>
      </c>
      <c r="G185" s="16" t="n">
        <v>0.2</v>
      </c>
      <c r="H185" s="16" t="s">
        <v>130</v>
      </c>
      <c r="I185" s="16" t="s">
        <v>60</v>
      </c>
      <c r="J185" s="16" t="n">
        <v>4</v>
      </c>
      <c r="K185" s="16"/>
      <c r="L185" s="16" t="s">
        <v>41</v>
      </c>
      <c r="M185" s="18" t="n">
        <f aca="false">IF(ISNUMBER(B185),B185,IF(MID(B185,3,1)="-",DATE(VALUE(RIGHT(B185,4)),VALUE(MID(B185,4,2)),VALUE(LEFT(B185,2))),DATE(VALUE(LEFT(B185,4)),VALUE(MID(B185,6,2)),VALUE(RIGHT(B185,2)))))</f>
        <v>45673</v>
      </c>
      <c r="N185" s="16" t="n">
        <f aca="false">MONTH(M185)</f>
        <v>1</v>
      </c>
      <c r="O185" s="16" t="str">
        <f aca="false">PROPER(TRIM(H185))</f>
        <v>Bengaluru</v>
      </c>
      <c r="P185" s="16" t="str">
        <f aca="false">IFERROR(VLOOKUP(O185,city_map!$A$2:$B$6,2,FALSE()),O185)</f>
        <v>Bengaluru</v>
      </c>
      <c r="Q185" s="16" t="n">
        <f aca="false">IF(ISNUMBER(F185),F185,VALUE(SUBSTITUTE(SUBSTITUTE(F185,"₹",""),",","")))</f>
        <v>454</v>
      </c>
      <c r="R185" s="16" t="n">
        <f aca="false">IF(E185=99,1,E185)</f>
        <v>1</v>
      </c>
      <c r="S185" s="16" t="n">
        <f aca="false">IF(G185="",0,G185)</f>
        <v>0.2</v>
      </c>
      <c r="T185" s="16" t="str">
        <f aca="false">IF(I185="","Unknown",IF(I185="upi","UPI",I185))</f>
        <v>UPI</v>
      </c>
      <c r="U185" s="16" t="str">
        <f aca="false">IF(L185="Yes","Y",IF(L185="No","N",L185))</f>
        <v>N</v>
      </c>
      <c r="V185" s="19" t="n">
        <f aca="false">ROUND(R185*Q185*(1-S185),2)</f>
        <v>363.2</v>
      </c>
      <c r="W185" s="16" t="str">
        <f aca="false">_xlfn.XLOOKUP(D185,products!$A$2:$A$61,products!$C$2:$C$61,"Not found")</f>
        <v>Beauty</v>
      </c>
    </row>
    <row r="186" customFormat="false" ht="15" hidden="false" customHeight="false" outlineLevel="0" collapsed="false">
      <c r="A186" s="16" t="s">
        <v>506</v>
      </c>
      <c r="B186" s="16" t="s">
        <v>490</v>
      </c>
      <c r="C186" s="16" t="s">
        <v>507</v>
      </c>
      <c r="D186" s="16" t="s">
        <v>222</v>
      </c>
      <c r="E186" s="16" t="n">
        <v>1</v>
      </c>
      <c r="F186" s="16" t="n">
        <v>1816</v>
      </c>
      <c r="G186" s="16" t="n">
        <v>0</v>
      </c>
      <c r="H186" s="16" t="s">
        <v>56</v>
      </c>
      <c r="I186" s="16" t="s">
        <v>40</v>
      </c>
      <c r="J186" s="16" t="n">
        <v>4</v>
      </c>
      <c r="K186" s="16" t="n">
        <v>3</v>
      </c>
      <c r="L186" s="16" t="s">
        <v>41</v>
      </c>
      <c r="M186" s="18" t="n">
        <f aca="false">IF(ISNUMBER(B186),B186,IF(MID(B186,3,1)="-",DATE(VALUE(RIGHT(B186,4)),VALUE(MID(B186,4,2)),VALUE(LEFT(B186,2))),DATE(VALUE(LEFT(B186,4)),VALUE(MID(B186,6,2)),VALUE(RIGHT(B186,2)))))</f>
        <v>45673</v>
      </c>
      <c r="N186" s="16" t="n">
        <f aca="false">MONTH(M186)</f>
        <v>1</v>
      </c>
      <c r="O186" s="16" t="str">
        <f aca="false">PROPER(TRIM(H186))</f>
        <v>Lucknow</v>
      </c>
      <c r="P186" s="16" t="str">
        <f aca="false">IFERROR(VLOOKUP(O186,city_map!$A$2:$B$6,2,FALSE()),O186)</f>
        <v>Lucknow</v>
      </c>
      <c r="Q186" s="16" t="n">
        <f aca="false">IF(ISNUMBER(F186),F186,VALUE(SUBSTITUTE(SUBSTITUTE(F186,"₹",""),",","")))</f>
        <v>1816</v>
      </c>
      <c r="R186" s="16" t="n">
        <f aca="false">IF(E186=99,1,E186)</f>
        <v>1</v>
      </c>
      <c r="S186" s="16" t="n">
        <f aca="false">IF(G186="",0,G186)</f>
        <v>0</v>
      </c>
      <c r="T186" s="16" t="str">
        <f aca="false">IF(I186="","Unknown",IF(I186="upi","UPI",I186))</f>
        <v>COD</v>
      </c>
      <c r="U186" s="16" t="str">
        <f aca="false">IF(L186="Yes","Y",IF(L186="No","N",L186))</f>
        <v>N</v>
      </c>
      <c r="V186" s="19" t="n">
        <f aca="false">ROUND(R186*Q186*(1-S186),2)</f>
        <v>1816</v>
      </c>
      <c r="W186" s="16" t="str">
        <f aca="false">_xlfn.XLOOKUP(D186,products!$A$2:$A$61,products!$C$2:$C$61,"Not found")</f>
        <v>Fashion</v>
      </c>
    </row>
    <row r="187" customFormat="false" ht="15" hidden="false" customHeight="false" outlineLevel="0" collapsed="false">
      <c r="A187" s="16" t="s">
        <v>508</v>
      </c>
      <c r="B187" s="16" t="s">
        <v>490</v>
      </c>
      <c r="C187" s="16" t="s">
        <v>363</v>
      </c>
      <c r="D187" s="16" t="s">
        <v>55</v>
      </c>
      <c r="E187" s="16" t="n">
        <v>1</v>
      </c>
      <c r="F187" s="16" t="n">
        <v>2020</v>
      </c>
      <c r="G187" s="16" t="n">
        <v>0.2</v>
      </c>
      <c r="H187" s="16" t="s">
        <v>70</v>
      </c>
      <c r="I187" s="16" t="s">
        <v>60</v>
      </c>
      <c r="J187" s="16" t="n">
        <v>6</v>
      </c>
      <c r="K187" s="16"/>
      <c r="L187" s="16" t="s">
        <v>41</v>
      </c>
      <c r="M187" s="18" t="n">
        <f aca="false">IF(ISNUMBER(B187),B187,IF(MID(B187,3,1)="-",DATE(VALUE(RIGHT(B187,4)),VALUE(MID(B187,4,2)),VALUE(LEFT(B187,2))),DATE(VALUE(LEFT(B187,4)),VALUE(MID(B187,6,2)),VALUE(RIGHT(B187,2)))))</f>
        <v>45673</v>
      </c>
      <c r="N187" s="16" t="n">
        <f aca="false">MONTH(M187)</f>
        <v>1</v>
      </c>
      <c r="O187" s="16" t="str">
        <f aca="false">PROPER(TRIM(H187))</f>
        <v>Pune</v>
      </c>
      <c r="P187" s="16" t="str">
        <f aca="false">IFERROR(VLOOKUP(O187,city_map!$A$2:$B$6,2,FALSE()),O187)</f>
        <v>Pune</v>
      </c>
      <c r="Q187" s="16" t="n">
        <f aca="false">IF(ISNUMBER(F187),F187,VALUE(SUBSTITUTE(SUBSTITUTE(F187,"₹",""),",","")))</f>
        <v>2020</v>
      </c>
      <c r="R187" s="16" t="n">
        <f aca="false">IF(E187=99,1,E187)</f>
        <v>1</v>
      </c>
      <c r="S187" s="16" t="n">
        <f aca="false">IF(G187="",0,G187)</f>
        <v>0.2</v>
      </c>
      <c r="T187" s="16" t="str">
        <f aca="false">IF(I187="","Unknown",IF(I187="upi","UPI",I187))</f>
        <v>UPI</v>
      </c>
      <c r="U187" s="16" t="str">
        <f aca="false">IF(L187="Yes","Y",IF(L187="No","N",L187))</f>
        <v>N</v>
      </c>
      <c r="V187" s="19" t="n">
        <f aca="false">ROUND(R187*Q187*(1-S187),2)</f>
        <v>1616</v>
      </c>
      <c r="W187" s="16" t="str">
        <f aca="false">_xlfn.XLOOKUP(D187,products!$A$2:$A$61,products!$C$2:$C$61,"Not found")</f>
        <v>Home</v>
      </c>
    </row>
    <row r="188" customFormat="false" ht="15" hidden="false" customHeight="false" outlineLevel="0" collapsed="false">
      <c r="A188" s="16" t="s">
        <v>509</v>
      </c>
      <c r="B188" s="16" t="s">
        <v>510</v>
      </c>
      <c r="C188" s="16" t="s">
        <v>511</v>
      </c>
      <c r="D188" s="16" t="s">
        <v>133</v>
      </c>
      <c r="E188" s="16" t="n">
        <v>3</v>
      </c>
      <c r="F188" s="16" t="n">
        <v>603</v>
      </c>
      <c r="G188" s="16" t="n">
        <v>0.1</v>
      </c>
      <c r="H188" s="16" t="s">
        <v>56</v>
      </c>
      <c r="I188" s="16" t="s">
        <v>71</v>
      </c>
      <c r="J188" s="16" t="n">
        <v>4</v>
      </c>
      <c r="K188" s="16" t="n">
        <v>4</v>
      </c>
      <c r="L188" s="16" t="s">
        <v>41</v>
      </c>
      <c r="M188" s="18" t="n">
        <f aca="false">IF(ISNUMBER(B188),B188,IF(MID(B188,3,1)="-",DATE(VALUE(RIGHT(B188,4)),VALUE(MID(B188,4,2)),VALUE(LEFT(B188,2))),DATE(VALUE(LEFT(B188,4)),VALUE(MID(B188,6,2)),VALUE(RIGHT(B188,2)))))</f>
        <v>45674</v>
      </c>
      <c r="N188" s="16" t="n">
        <f aca="false">MONTH(M188)</f>
        <v>1</v>
      </c>
      <c r="O188" s="16" t="str">
        <f aca="false">PROPER(TRIM(H188))</f>
        <v>Lucknow</v>
      </c>
      <c r="P188" s="16" t="str">
        <f aca="false">IFERROR(VLOOKUP(O188,city_map!$A$2:$B$6,2,FALSE()),O188)</f>
        <v>Lucknow</v>
      </c>
      <c r="Q188" s="16" t="n">
        <f aca="false">IF(ISNUMBER(F188),F188,VALUE(SUBSTITUTE(SUBSTITUTE(F188,"₹",""),",","")))</f>
        <v>603</v>
      </c>
      <c r="R188" s="16" t="n">
        <f aca="false">IF(E188=99,1,E188)</f>
        <v>3</v>
      </c>
      <c r="S188" s="16" t="n">
        <f aca="false">IF(G188="",0,G188)</f>
        <v>0.1</v>
      </c>
      <c r="T188" s="16" t="str">
        <f aca="false">IF(I188="","Unknown",IF(I188="upi","UPI",I188))</f>
        <v>Credit Card</v>
      </c>
      <c r="U188" s="16" t="str">
        <f aca="false">IF(L188="Yes","Y",IF(L188="No","N",L188))</f>
        <v>N</v>
      </c>
      <c r="V188" s="19" t="n">
        <f aca="false">ROUND(R188*Q188*(1-S188),2)</f>
        <v>1628.1</v>
      </c>
      <c r="W188" s="16" t="str">
        <f aca="false">_xlfn.XLOOKUP(D188,products!$A$2:$A$61,products!$C$2:$C$61,"Not found")</f>
        <v>Books</v>
      </c>
    </row>
    <row r="189" customFormat="false" ht="15" hidden="false" customHeight="false" outlineLevel="0" collapsed="false">
      <c r="A189" s="16" t="s">
        <v>512</v>
      </c>
      <c r="B189" s="16" t="s">
        <v>510</v>
      </c>
      <c r="C189" s="16" t="s">
        <v>513</v>
      </c>
      <c r="D189" s="16" t="s">
        <v>254</v>
      </c>
      <c r="E189" s="16" t="n">
        <v>1</v>
      </c>
      <c r="F189" s="16" t="n">
        <v>963</v>
      </c>
      <c r="G189" s="16" t="n">
        <v>0.3</v>
      </c>
      <c r="H189" s="16" t="s">
        <v>161</v>
      </c>
      <c r="I189" s="16" t="s">
        <v>60</v>
      </c>
      <c r="J189" s="16" t="n">
        <v>3</v>
      </c>
      <c r="K189" s="16" t="n">
        <v>2</v>
      </c>
      <c r="L189" s="16" t="s">
        <v>57</v>
      </c>
      <c r="M189" s="18" t="n">
        <f aca="false">IF(ISNUMBER(B189),B189,IF(MID(B189,3,1)="-",DATE(VALUE(RIGHT(B189,4)),VALUE(MID(B189,4,2)),VALUE(LEFT(B189,2))),DATE(VALUE(LEFT(B189,4)),VALUE(MID(B189,6,2)),VALUE(RIGHT(B189,2)))))</f>
        <v>45674</v>
      </c>
      <c r="N189" s="16" t="n">
        <f aca="false">MONTH(M189)</f>
        <v>1</v>
      </c>
      <c r="O189" s="16" t="str">
        <f aca="false">PROPER(TRIM(H189))</f>
        <v>Hyderabad</v>
      </c>
      <c r="P189" s="16" t="str">
        <f aca="false">IFERROR(VLOOKUP(O189,city_map!$A$2:$B$6,2,FALSE()),O189)</f>
        <v>Hyderabad</v>
      </c>
      <c r="Q189" s="16" t="n">
        <f aca="false">IF(ISNUMBER(F189),F189,VALUE(SUBSTITUTE(SUBSTITUTE(F189,"₹",""),",","")))</f>
        <v>963</v>
      </c>
      <c r="R189" s="16" t="n">
        <f aca="false">IF(E189=99,1,E189)</f>
        <v>1</v>
      </c>
      <c r="S189" s="16" t="n">
        <f aca="false">IF(G189="",0,G189)</f>
        <v>0.3</v>
      </c>
      <c r="T189" s="16" t="str">
        <f aca="false">IF(I189="","Unknown",IF(I189="upi","UPI",I189))</f>
        <v>UPI</v>
      </c>
      <c r="U189" s="16" t="str">
        <f aca="false">IF(L189="Yes","Y",IF(L189="No","N",L189))</f>
        <v>Y</v>
      </c>
      <c r="V189" s="19" t="n">
        <f aca="false">ROUND(R189*Q189*(1-S189),2)</f>
        <v>674.1</v>
      </c>
      <c r="W189" s="16" t="str">
        <f aca="false">_xlfn.XLOOKUP(D189,products!$A$2:$A$61,products!$C$2:$C$61,"Not found")</f>
        <v>Fashion</v>
      </c>
    </row>
    <row r="190" customFormat="false" ht="15" hidden="false" customHeight="false" outlineLevel="0" collapsed="false">
      <c r="A190" s="16" t="s">
        <v>514</v>
      </c>
      <c r="B190" s="16" t="s">
        <v>510</v>
      </c>
      <c r="C190" s="16" t="s">
        <v>515</v>
      </c>
      <c r="D190" s="16" t="s">
        <v>259</v>
      </c>
      <c r="E190" s="16" t="n">
        <v>1</v>
      </c>
      <c r="F190" s="16" t="n">
        <v>478</v>
      </c>
      <c r="G190" s="16" t="n">
        <v>0.1</v>
      </c>
      <c r="H190" s="16" t="s">
        <v>39</v>
      </c>
      <c r="I190" s="16" t="s">
        <v>47</v>
      </c>
      <c r="J190" s="16" t="n">
        <v>3</v>
      </c>
      <c r="K190" s="16" t="n">
        <v>4</v>
      </c>
      <c r="L190" s="16" t="s">
        <v>41</v>
      </c>
      <c r="M190" s="18" t="n">
        <f aca="false">IF(ISNUMBER(B190),B190,IF(MID(B190,3,1)="-",DATE(VALUE(RIGHT(B190,4)),VALUE(MID(B190,4,2)),VALUE(LEFT(B190,2))),DATE(VALUE(LEFT(B190,4)),VALUE(MID(B190,6,2)),VALUE(RIGHT(B190,2)))))</f>
        <v>45674</v>
      </c>
      <c r="N190" s="16" t="n">
        <f aca="false">MONTH(M190)</f>
        <v>1</v>
      </c>
      <c r="O190" s="16" t="str">
        <f aca="false">PROPER(TRIM(H190))</f>
        <v>Delhi</v>
      </c>
      <c r="P190" s="16" t="str">
        <f aca="false">IFERROR(VLOOKUP(O190,city_map!$A$2:$B$6,2,FALSE()),O190)</f>
        <v>Delhi</v>
      </c>
      <c r="Q190" s="16" t="n">
        <f aca="false">IF(ISNUMBER(F190),F190,VALUE(SUBSTITUTE(SUBSTITUTE(F190,"₹",""),",","")))</f>
        <v>478</v>
      </c>
      <c r="R190" s="16" t="n">
        <f aca="false">IF(E190=99,1,E190)</f>
        <v>1</v>
      </c>
      <c r="S190" s="16" t="n">
        <f aca="false">IF(G190="",0,G190)</f>
        <v>0.1</v>
      </c>
      <c r="T190" s="16" t="str">
        <f aca="false">IF(I190="","Unknown",IF(I190="upi","UPI",I190))</f>
        <v>Debit Card</v>
      </c>
      <c r="U190" s="16" t="str">
        <f aca="false">IF(L190="Yes","Y",IF(L190="No","N",L190))</f>
        <v>N</v>
      </c>
      <c r="V190" s="19" t="n">
        <f aca="false">ROUND(R190*Q190*(1-S190),2)</f>
        <v>430.2</v>
      </c>
      <c r="W190" s="16" t="str">
        <f aca="false">_xlfn.XLOOKUP(D190,products!$A$2:$A$61,products!$C$2:$C$61,"Not found")</f>
        <v>Books</v>
      </c>
    </row>
    <row r="191" customFormat="false" ht="15" hidden="false" customHeight="false" outlineLevel="0" collapsed="false">
      <c r="A191" s="16" t="s">
        <v>516</v>
      </c>
      <c r="B191" s="16" t="s">
        <v>510</v>
      </c>
      <c r="C191" s="16" t="s">
        <v>145</v>
      </c>
      <c r="D191" s="16" t="s">
        <v>149</v>
      </c>
      <c r="E191" s="16" t="n">
        <v>1</v>
      </c>
      <c r="F191" s="16" t="n">
        <v>1633</v>
      </c>
      <c r="G191" s="16" t="n">
        <v>0.05</v>
      </c>
      <c r="H191" s="16" t="s">
        <v>112</v>
      </c>
      <c r="I191" s="16" t="s">
        <v>47</v>
      </c>
      <c r="J191" s="16" t="n">
        <v>2</v>
      </c>
      <c r="K191" s="16" t="n">
        <v>3</v>
      </c>
      <c r="L191" s="16" t="s">
        <v>41</v>
      </c>
      <c r="M191" s="18" t="n">
        <f aca="false">IF(ISNUMBER(B191),B191,IF(MID(B191,3,1)="-",DATE(VALUE(RIGHT(B191,4)),VALUE(MID(B191,4,2)),VALUE(LEFT(B191,2))),DATE(VALUE(LEFT(B191,4)),VALUE(MID(B191,6,2)),VALUE(RIGHT(B191,2)))))</f>
        <v>45674</v>
      </c>
      <c r="N191" s="16" t="n">
        <f aca="false">MONTH(M191)</f>
        <v>1</v>
      </c>
      <c r="O191" s="16" t="str">
        <f aca="false">PROPER(TRIM(H191))</f>
        <v>Mumbai</v>
      </c>
      <c r="P191" s="16" t="str">
        <f aca="false">IFERROR(VLOOKUP(O191,city_map!$A$2:$B$6,2,FALSE()),O191)</f>
        <v>Mumbai</v>
      </c>
      <c r="Q191" s="16" t="n">
        <f aca="false">IF(ISNUMBER(F191),F191,VALUE(SUBSTITUTE(SUBSTITUTE(F191,"₹",""),",","")))</f>
        <v>1633</v>
      </c>
      <c r="R191" s="16" t="n">
        <f aca="false">IF(E191=99,1,E191)</f>
        <v>1</v>
      </c>
      <c r="S191" s="16" t="n">
        <f aca="false">IF(G191="",0,G191)</f>
        <v>0.05</v>
      </c>
      <c r="T191" s="16" t="str">
        <f aca="false">IF(I191="","Unknown",IF(I191="upi","UPI",I191))</f>
        <v>Debit Card</v>
      </c>
      <c r="U191" s="16" t="str">
        <f aca="false">IF(L191="Yes","Y",IF(L191="No","N",L191))</f>
        <v>N</v>
      </c>
      <c r="V191" s="19" t="n">
        <f aca="false">ROUND(R191*Q191*(1-S191),2)</f>
        <v>1551.35</v>
      </c>
      <c r="W191" s="16" t="str">
        <f aca="false">_xlfn.XLOOKUP(D191,products!$A$2:$A$61,products!$C$2:$C$61,"Not found")</f>
        <v>Fashion</v>
      </c>
    </row>
    <row r="192" customFormat="false" ht="15" hidden="false" customHeight="false" outlineLevel="0" collapsed="false">
      <c r="A192" s="16" t="s">
        <v>517</v>
      </c>
      <c r="B192" s="16" t="s">
        <v>510</v>
      </c>
      <c r="C192" s="16" t="s">
        <v>518</v>
      </c>
      <c r="D192" s="16" t="s">
        <v>129</v>
      </c>
      <c r="E192" s="16" t="n">
        <v>1</v>
      </c>
      <c r="F192" s="16" t="n">
        <v>622</v>
      </c>
      <c r="G192" s="16" t="n">
        <v>0.15</v>
      </c>
      <c r="H192" s="16" t="s">
        <v>67</v>
      </c>
      <c r="I192" s="16" t="s">
        <v>100</v>
      </c>
      <c r="J192" s="16" t="n">
        <v>4</v>
      </c>
      <c r="K192" s="16" t="n">
        <v>4</v>
      </c>
      <c r="L192" s="16" t="s">
        <v>41</v>
      </c>
      <c r="M192" s="18" t="n">
        <f aca="false">IF(ISNUMBER(B192),B192,IF(MID(B192,3,1)="-",DATE(VALUE(RIGHT(B192,4)),VALUE(MID(B192,4,2)),VALUE(LEFT(B192,2))),DATE(VALUE(LEFT(B192,4)),VALUE(MID(B192,6,2)),VALUE(RIGHT(B192,2)))))</f>
        <v>45674</v>
      </c>
      <c r="N192" s="16" t="n">
        <f aca="false">MONTH(M192)</f>
        <v>1</v>
      </c>
      <c r="O192" s="16" t="str">
        <f aca="false">PROPER(TRIM(H192))</f>
        <v>Kolkata</v>
      </c>
      <c r="P192" s="16" t="str">
        <f aca="false">IFERROR(VLOOKUP(O192,city_map!$A$2:$B$6,2,FALSE()),O192)</f>
        <v>Kolkata</v>
      </c>
      <c r="Q192" s="16" t="n">
        <f aca="false">IF(ISNUMBER(F192),F192,VALUE(SUBSTITUTE(SUBSTITUTE(F192,"₹",""),",","")))</f>
        <v>622</v>
      </c>
      <c r="R192" s="16" t="n">
        <f aca="false">IF(E192=99,1,E192)</f>
        <v>1</v>
      </c>
      <c r="S192" s="16" t="n">
        <f aca="false">IF(G192="",0,G192)</f>
        <v>0.15</v>
      </c>
      <c r="T192" s="16" t="str">
        <f aca="false">IF(I192="","Unknown",IF(I192="upi","UPI",I192))</f>
        <v>Net Banking</v>
      </c>
      <c r="U192" s="16" t="str">
        <f aca="false">IF(L192="Yes","Y",IF(L192="No","N",L192))</f>
        <v>N</v>
      </c>
      <c r="V192" s="19" t="n">
        <f aca="false">ROUND(R192*Q192*(1-S192),2)</f>
        <v>528.7</v>
      </c>
      <c r="W192" s="16" t="str">
        <f aca="false">_xlfn.XLOOKUP(D192,products!$A$2:$A$61,products!$C$2:$C$61,"Not found")</f>
        <v>Beauty</v>
      </c>
    </row>
    <row r="193" customFormat="false" ht="15" hidden="false" customHeight="false" outlineLevel="0" collapsed="false">
      <c r="A193" s="16" t="s">
        <v>519</v>
      </c>
      <c r="B193" s="16" t="s">
        <v>510</v>
      </c>
      <c r="C193" s="16" t="s">
        <v>520</v>
      </c>
      <c r="D193" s="16" t="s">
        <v>173</v>
      </c>
      <c r="E193" s="16" t="n">
        <v>4</v>
      </c>
      <c r="F193" s="16" t="n">
        <v>1250</v>
      </c>
      <c r="G193" s="16" t="n">
        <v>0.15</v>
      </c>
      <c r="H193" s="16" t="s">
        <v>56</v>
      </c>
      <c r="I193" s="16" t="s">
        <v>40</v>
      </c>
      <c r="J193" s="16" t="n">
        <v>4</v>
      </c>
      <c r="K193" s="16" t="n">
        <v>2</v>
      </c>
      <c r="L193" s="16" t="s">
        <v>57</v>
      </c>
      <c r="M193" s="18" t="n">
        <f aca="false">IF(ISNUMBER(B193),B193,IF(MID(B193,3,1)="-",DATE(VALUE(RIGHT(B193,4)),VALUE(MID(B193,4,2)),VALUE(LEFT(B193,2))),DATE(VALUE(LEFT(B193,4)),VALUE(MID(B193,6,2)),VALUE(RIGHT(B193,2)))))</f>
        <v>45674</v>
      </c>
      <c r="N193" s="16" t="n">
        <f aca="false">MONTH(M193)</f>
        <v>1</v>
      </c>
      <c r="O193" s="16" t="str">
        <f aca="false">PROPER(TRIM(H193))</f>
        <v>Lucknow</v>
      </c>
      <c r="P193" s="16" t="str">
        <f aca="false">IFERROR(VLOOKUP(O193,city_map!$A$2:$B$6,2,FALSE()),O193)</f>
        <v>Lucknow</v>
      </c>
      <c r="Q193" s="16" t="n">
        <f aca="false">IF(ISNUMBER(F193),F193,VALUE(SUBSTITUTE(SUBSTITUTE(F193,"₹",""),",","")))</f>
        <v>1250</v>
      </c>
      <c r="R193" s="16" t="n">
        <f aca="false">IF(E193=99,1,E193)</f>
        <v>4</v>
      </c>
      <c r="S193" s="16" t="n">
        <f aca="false">IF(G193="",0,G193)</f>
        <v>0.15</v>
      </c>
      <c r="T193" s="16" t="str">
        <f aca="false">IF(I193="","Unknown",IF(I193="upi","UPI",I193))</f>
        <v>COD</v>
      </c>
      <c r="U193" s="16" t="str">
        <f aca="false">IF(L193="Yes","Y",IF(L193="No","N",L193))</f>
        <v>Y</v>
      </c>
      <c r="V193" s="19" t="n">
        <f aca="false">ROUND(R193*Q193*(1-S193),2)</f>
        <v>4250</v>
      </c>
      <c r="W193" s="16" t="str">
        <f aca="false">_xlfn.XLOOKUP(D193,products!$A$2:$A$61,products!$C$2:$C$61,"Not found")</f>
        <v>Fashion</v>
      </c>
    </row>
    <row r="194" customFormat="false" ht="15" hidden="false" customHeight="false" outlineLevel="0" collapsed="false">
      <c r="A194" s="16" t="s">
        <v>521</v>
      </c>
      <c r="B194" s="16" t="s">
        <v>510</v>
      </c>
      <c r="C194" s="16" t="s">
        <v>522</v>
      </c>
      <c r="D194" s="16" t="s">
        <v>179</v>
      </c>
      <c r="E194" s="16" t="n">
        <v>2</v>
      </c>
      <c r="F194" s="16" t="n">
        <v>2506</v>
      </c>
      <c r="G194" s="16" t="n">
        <v>0.1</v>
      </c>
      <c r="H194" s="16" t="s">
        <v>208</v>
      </c>
      <c r="I194" s="16" t="s">
        <v>60</v>
      </c>
      <c r="J194" s="16" t="n">
        <v>6</v>
      </c>
      <c r="K194" s="16" t="n">
        <v>3</v>
      </c>
      <c r="L194" s="16" t="s">
        <v>174</v>
      </c>
      <c r="M194" s="18" t="n">
        <f aca="false">IF(ISNUMBER(B194),B194,IF(MID(B194,3,1)="-",DATE(VALUE(RIGHT(B194,4)),VALUE(MID(B194,4,2)),VALUE(LEFT(B194,2))),DATE(VALUE(LEFT(B194,4)),VALUE(MID(B194,6,2)),VALUE(RIGHT(B194,2)))))</f>
        <v>45674</v>
      </c>
      <c r="N194" s="16" t="n">
        <f aca="false">MONTH(M194)</f>
        <v>1</v>
      </c>
      <c r="O194" s="16" t="str">
        <f aca="false">PROPER(TRIM(H194))</f>
        <v>Jaipur</v>
      </c>
      <c r="P194" s="16" t="str">
        <f aca="false">IFERROR(VLOOKUP(O194,city_map!$A$2:$B$6,2,FALSE()),O194)</f>
        <v>Jaipur</v>
      </c>
      <c r="Q194" s="16" t="n">
        <f aca="false">IF(ISNUMBER(F194),F194,VALUE(SUBSTITUTE(SUBSTITUTE(F194,"₹",""),",","")))</f>
        <v>2506</v>
      </c>
      <c r="R194" s="16" t="n">
        <f aca="false">IF(E194=99,1,E194)</f>
        <v>2</v>
      </c>
      <c r="S194" s="16" t="n">
        <f aca="false">IF(G194="",0,G194)</f>
        <v>0.1</v>
      </c>
      <c r="T194" s="16" t="str">
        <f aca="false">IF(I194="","Unknown",IF(I194="upi","UPI",I194))</f>
        <v>UPI</v>
      </c>
      <c r="U194" s="16" t="str">
        <f aca="false">IF(L194="Yes","Y",IF(L194="No","N",L194))</f>
        <v>N</v>
      </c>
      <c r="V194" s="19" t="n">
        <f aca="false">ROUND(R194*Q194*(1-S194),2)</f>
        <v>4510.8</v>
      </c>
      <c r="W194" s="16" t="str">
        <f aca="false">_xlfn.XLOOKUP(D194,products!$A$2:$A$61,products!$C$2:$C$61,"Not found")</f>
        <v>Electronics</v>
      </c>
    </row>
    <row r="195" customFormat="false" ht="15" hidden="false" customHeight="false" outlineLevel="0" collapsed="false">
      <c r="A195" s="16" t="s">
        <v>523</v>
      </c>
      <c r="B195" s="16" t="s">
        <v>510</v>
      </c>
      <c r="C195" s="16" t="s">
        <v>524</v>
      </c>
      <c r="D195" s="16" t="s">
        <v>160</v>
      </c>
      <c r="E195" s="16" t="n">
        <v>1</v>
      </c>
      <c r="F195" s="16" t="s">
        <v>525</v>
      </c>
      <c r="G195" s="16" t="n">
        <v>0</v>
      </c>
      <c r="H195" s="16" t="s">
        <v>112</v>
      </c>
      <c r="I195" s="16" t="s">
        <v>60</v>
      </c>
      <c r="J195" s="16" t="n">
        <v>2</v>
      </c>
      <c r="K195" s="16" t="n">
        <v>5</v>
      </c>
      <c r="L195" s="16" t="s">
        <v>41</v>
      </c>
      <c r="M195" s="18" t="n">
        <f aca="false">IF(ISNUMBER(B195),B195,IF(MID(B195,3,1)="-",DATE(VALUE(RIGHT(B195,4)),VALUE(MID(B195,4,2)),VALUE(LEFT(B195,2))),DATE(VALUE(LEFT(B195,4)),VALUE(MID(B195,6,2)),VALUE(RIGHT(B195,2)))))</f>
        <v>45674</v>
      </c>
      <c r="N195" s="16" t="n">
        <f aca="false">MONTH(M195)</f>
        <v>1</v>
      </c>
      <c r="O195" s="16" t="str">
        <f aca="false">PROPER(TRIM(H195))</f>
        <v>Mumbai</v>
      </c>
      <c r="P195" s="16" t="str">
        <f aca="false">IFERROR(VLOOKUP(O195,city_map!$A$2:$B$6,2,FALSE()),O195)</f>
        <v>Mumbai</v>
      </c>
      <c r="Q195" s="16" t="n">
        <f aca="false">IF(ISNUMBER(F195),F195,VALUE(SUBSTITUTE(SUBSTITUTE(F195,"₹",""),",","")))</f>
        <v>1798</v>
      </c>
      <c r="R195" s="16" t="n">
        <f aca="false">IF(E195=99,1,E195)</f>
        <v>1</v>
      </c>
      <c r="S195" s="16" t="n">
        <f aca="false">IF(G195="",0,G195)</f>
        <v>0</v>
      </c>
      <c r="T195" s="16" t="str">
        <f aca="false">IF(I195="","Unknown",IF(I195="upi","UPI",I195))</f>
        <v>UPI</v>
      </c>
      <c r="U195" s="16" t="str">
        <f aca="false">IF(L195="Yes","Y",IF(L195="No","N",L195))</f>
        <v>N</v>
      </c>
      <c r="V195" s="19" t="n">
        <f aca="false">ROUND(R195*Q195*(1-S195),2)</f>
        <v>1798</v>
      </c>
      <c r="W195" s="16" t="str">
        <f aca="false">_xlfn.XLOOKUP(D195,products!$A$2:$A$61,products!$C$2:$C$61,"Not found")</f>
        <v>Fashion</v>
      </c>
    </row>
    <row r="196" customFormat="false" ht="15" hidden="false" customHeight="false" outlineLevel="0" collapsed="false">
      <c r="A196" s="16" t="s">
        <v>526</v>
      </c>
      <c r="B196" s="16" t="s">
        <v>510</v>
      </c>
      <c r="C196" s="16" t="s">
        <v>498</v>
      </c>
      <c r="D196" s="16" t="s">
        <v>63</v>
      </c>
      <c r="E196" s="16" t="n">
        <v>3</v>
      </c>
      <c r="F196" s="16" t="n">
        <v>1503</v>
      </c>
      <c r="G196" s="16" t="n">
        <v>0.3</v>
      </c>
      <c r="H196" s="16" t="s">
        <v>527</v>
      </c>
      <c r="I196" s="16" t="s">
        <v>60</v>
      </c>
      <c r="J196" s="16" t="n">
        <v>2</v>
      </c>
      <c r="K196" s="16" t="n">
        <v>5</v>
      </c>
      <c r="L196" s="16" t="s">
        <v>41</v>
      </c>
      <c r="M196" s="18" t="n">
        <f aca="false">IF(ISNUMBER(B196),B196,IF(MID(B196,3,1)="-",DATE(VALUE(RIGHT(B196,4)),VALUE(MID(B196,4,2)),VALUE(LEFT(B196,2))),DATE(VALUE(LEFT(B196,4)),VALUE(MID(B196,6,2)),VALUE(RIGHT(B196,2)))))</f>
        <v>45674</v>
      </c>
      <c r="N196" s="16" t="n">
        <f aca="false">MONTH(M196)</f>
        <v>1</v>
      </c>
      <c r="O196" s="16" t="str">
        <f aca="false">PROPER(TRIM(H196))</f>
        <v>Bangalore</v>
      </c>
      <c r="P196" s="16" t="str">
        <f aca="false">IFERROR(VLOOKUP(O196,city_map!$A$2:$B$6,2,FALSE()),O196)</f>
        <v>Bengaluru</v>
      </c>
      <c r="Q196" s="16" t="n">
        <f aca="false">IF(ISNUMBER(F196),F196,VALUE(SUBSTITUTE(SUBSTITUTE(F196,"₹",""),",","")))</f>
        <v>1503</v>
      </c>
      <c r="R196" s="16" t="n">
        <f aca="false">IF(E196=99,1,E196)</f>
        <v>3</v>
      </c>
      <c r="S196" s="16" t="n">
        <f aca="false">IF(G196="",0,G196)</f>
        <v>0.3</v>
      </c>
      <c r="T196" s="16" t="str">
        <f aca="false">IF(I196="","Unknown",IF(I196="upi","UPI",I196))</f>
        <v>UPI</v>
      </c>
      <c r="U196" s="16" t="str">
        <f aca="false">IF(L196="Yes","Y",IF(L196="No","N",L196))</f>
        <v>N</v>
      </c>
      <c r="V196" s="19" t="n">
        <f aca="false">ROUND(R196*Q196*(1-S196),2)</f>
        <v>3156.3</v>
      </c>
      <c r="W196" s="16" t="str">
        <f aca="false">_xlfn.XLOOKUP(D196,products!$A$2:$A$61,products!$C$2:$C$61,"Not found")</f>
        <v>Fashion</v>
      </c>
    </row>
    <row r="197" customFormat="false" ht="15" hidden="false" customHeight="false" outlineLevel="0" collapsed="false">
      <c r="A197" s="16" t="s">
        <v>528</v>
      </c>
      <c r="B197" s="16" t="s">
        <v>510</v>
      </c>
      <c r="C197" s="16" t="s">
        <v>529</v>
      </c>
      <c r="D197" s="16" t="s">
        <v>160</v>
      </c>
      <c r="E197" s="16" t="n">
        <v>1</v>
      </c>
      <c r="F197" s="16" t="n">
        <v>1757</v>
      </c>
      <c r="G197" s="16" t="n">
        <v>0.1</v>
      </c>
      <c r="H197" s="16" t="s">
        <v>81</v>
      </c>
      <c r="I197" s="16" t="s">
        <v>71</v>
      </c>
      <c r="J197" s="16" t="n">
        <v>5</v>
      </c>
      <c r="K197" s="16" t="n">
        <v>3</v>
      </c>
      <c r="L197" s="16" t="s">
        <v>41</v>
      </c>
      <c r="M197" s="18" t="n">
        <f aca="false">IF(ISNUMBER(B197),B197,IF(MID(B197,3,1)="-",DATE(VALUE(RIGHT(B197,4)),VALUE(MID(B197,4,2)),VALUE(LEFT(B197,2))),DATE(VALUE(LEFT(B197,4)),VALUE(MID(B197,6,2)),VALUE(RIGHT(B197,2)))))</f>
        <v>45674</v>
      </c>
      <c r="N197" s="16" t="n">
        <f aca="false">MONTH(M197)</f>
        <v>1</v>
      </c>
      <c r="O197" s="16" t="str">
        <f aca="false">PROPER(TRIM(H197))</f>
        <v>Hyderabad</v>
      </c>
      <c r="P197" s="16" t="str">
        <f aca="false">IFERROR(VLOOKUP(O197,city_map!$A$2:$B$6,2,FALSE()),O197)</f>
        <v>Hyderabad</v>
      </c>
      <c r="Q197" s="16" t="n">
        <f aca="false">IF(ISNUMBER(F197),F197,VALUE(SUBSTITUTE(SUBSTITUTE(F197,"₹",""),",","")))</f>
        <v>1757</v>
      </c>
      <c r="R197" s="16" t="n">
        <f aca="false">IF(E197=99,1,E197)</f>
        <v>1</v>
      </c>
      <c r="S197" s="16" t="n">
        <f aca="false">IF(G197="",0,G197)</f>
        <v>0.1</v>
      </c>
      <c r="T197" s="16" t="str">
        <f aca="false">IF(I197="","Unknown",IF(I197="upi","UPI",I197))</f>
        <v>Credit Card</v>
      </c>
      <c r="U197" s="16" t="str">
        <f aca="false">IF(L197="Yes","Y",IF(L197="No","N",L197))</f>
        <v>N</v>
      </c>
      <c r="V197" s="19" t="n">
        <f aca="false">ROUND(R197*Q197*(1-S197),2)</f>
        <v>1581.3</v>
      </c>
      <c r="W197" s="16" t="str">
        <f aca="false">_xlfn.XLOOKUP(D197,products!$A$2:$A$61,products!$C$2:$C$61,"Not found")</f>
        <v>Fashion</v>
      </c>
    </row>
    <row r="198" customFormat="false" ht="15" hidden="false" customHeight="false" outlineLevel="0" collapsed="false">
      <c r="A198" s="16" t="s">
        <v>530</v>
      </c>
      <c r="B198" s="16" t="s">
        <v>510</v>
      </c>
      <c r="C198" s="16" t="s">
        <v>531</v>
      </c>
      <c r="D198" s="16" t="s">
        <v>38</v>
      </c>
      <c r="E198" s="16" t="n">
        <v>1</v>
      </c>
      <c r="F198" s="16" t="n">
        <v>346</v>
      </c>
      <c r="G198" s="16" t="n">
        <v>0</v>
      </c>
      <c r="H198" s="16" t="s">
        <v>46</v>
      </c>
      <c r="I198" s="16" t="s">
        <v>47</v>
      </c>
      <c r="J198" s="16" t="n">
        <v>3</v>
      </c>
      <c r="K198" s="16" t="n">
        <v>5</v>
      </c>
      <c r="L198" s="16" t="s">
        <v>41</v>
      </c>
      <c r="M198" s="18" t="n">
        <f aca="false">IF(ISNUMBER(B198),B198,IF(MID(B198,3,1)="-",DATE(VALUE(RIGHT(B198,4)),VALUE(MID(B198,4,2)),VALUE(LEFT(B198,2))),DATE(VALUE(LEFT(B198,4)),VALUE(MID(B198,6,2)),VALUE(RIGHT(B198,2)))))</f>
        <v>45674</v>
      </c>
      <c r="N198" s="16" t="n">
        <f aca="false">MONTH(M198)</f>
        <v>1</v>
      </c>
      <c r="O198" s="16" t="str">
        <f aca="false">PROPER(TRIM(H198))</f>
        <v>Chennai</v>
      </c>
      <c r="P198" s="16" t="str">
        <f aca="false">IFERROR(VLOOKUP(O198,city_map!$A$2:$B$6,2,FALSE()),O198)</f>
        <v>Chennai</v>
      </c>
      <c r="Q198" s="16" t="n">
        <f aca="false">IF(ISNUMBER(F198),F198,VALUE(SUBSTITUTE(SUBSTITUTE(F198,"₹",""),",","")))</f>
        <v>346</v>
      </c>
      <c r="R198" s="16" t="n">
        <f aca="false">IF(E198=99,1,E198)</f>
        <v>1</v>
      </c>
      <c r="S198" s="16" t="n">
        <f aca="false">IF(G198="",0,G198)</f>
        <v>0</v>
      </c>
      <c r="T198" s="16" t="str">
        <f aca="false">IF(I198="","Unknown",IF(I198="upi","UPI",I198))</f>
        <v>Debit Card</v>
      </c>
      <c r="U198" s="16" t="str">
        <f aca="false">IF(L198="Yes","Y",IF(L198="No","N",L198))</f>
        <v>N</v>
      </c>
      <c r="V198" s="19" t="n">
        <f aca="false">ROUND(R198*Q198*(1-S198),2)</f>
        <v>346</v>
      </c>
      <c r="W198" s="16" t="str">
        <f aca="false">_xlfn.XLOOKUP(D198,products!$A$2:$A$61,products!$C$2:$C$61,"Not found")</f>
        <v>Books</v>
      </c>
    </row>
    <row r="199" customFormat="false" ht="15" hidden="false" customHeight="false" outlineLevel="0" collapsed="false">
      <c r="A199" s="16" t="s">
        <v>532</v>
      </c>
      <c r="B199" s="16" t="s">
        <v>510</v>
      </c>
      <c r="C199" s="16" t="s">
        <v>533</v>
      </c>
      <c r="D199" s="16" t="s">
        <v>222</v>
      </c>
      <c r="E199" s="16" t="n">
        <v>1</v>
      </c>
      <c r="F199" s="16" t="n">
        <v>1847</v>
      </c>
      <c r="G199" s="16" t="n">
        <v>0</v>
      </c>
      <c r="H199" s="16" t="s">
        <v>236</v>
      </c>
      <c r="I199" s="16" t="s">
        <v>47</v>
      </c>
      <c r="J199" s="16" t="n">
        <v>4</v>
      </c>
      <c r="K199" s="16"/>
      <c r="L199" s="16" t="s">
        <v>41</v>
      </c>
      <c r="M199" s="18" t="n">
        <f aca="false">IF(ISNUMBER(B199),B199,IF(MID(B199,3,1)="-",DATE(VALUE(RIGHT(B199,4)),VALUE(MID(B199,4,2)),VALUE(LEFT(B199,2))),DATE(VALUE(LEFT(B199,4)),VALUE(MID(B199,6,2)),VALUE(RIGHT(B199,2)))))</f>
        <v>45674</v>
      </c>
      <c r="N199" s="16" t="n">
        <f aca="false">MONTH(M199)</f>
        <v>1</v>
      </c>
      <c r="O199" s="16" t="str">
        <f aca="false">PROPER(TRIM(H199))</f>
        <v>Pune</v>
      </c>
      <c r="P199" s="16" t="str">
        <f aca="false">IFERROR(VLOOKUP(O199,city_map!$A$2:$B$6,2,FALSE()),O199)</f>
        <v>Pune</v>
      </c>
      <c r="Q199" s="16" t="n">
        <f aca="false">IF(ISNUMBER(F199),F199,VALUE(SUBSTITUTE(SUBSTITUTE(F199,"₹",""),",","")))</f>
        <v>1847</v>
      </c>
      <c r="R199" s="16" t="n">
        <f aca="false">IF(E199=99,1,E199)</f>
        <v>1</v>
      </c>
      <c r="S199" s="16" t="n">
        <f aca="false">IF(G199="",0,G199)</f>
        <v>0</v>
      </c>
      <c r="T199" s="16" t="str">
        <f aca="false">IF(I199="","Unknown",IF(I199="upi","UPI",I199))</f>
        <v>Debit Card</v>
      </c>
      <c r="U199" s="16" t="str">
        <f aca="false">IF(L199="Yes","Y",IF(L199="No","N",L199))</f>
        <v>N</v>
      </c>
      <c r="V199" s="19" t="n">
        <f aca="false">ROUND(R199*Q199*(1-S199),2)</f>
        <v>1847</v>
      </c>
      <c r="W199" s="16" t="str">
        <f aca="false">_xlfn.XLOOKUP(D199,products!$A$2:$A$61,products!$C$2:$C$61,"Not found")</f>
        <v>Fashion</v>
      </c>
    </row>
    <row r="200" customFormat="false" ht="15" hidden="false" customHeight="false" outlineLevel="0" collapsed="false">
      <c r="A200" s="16" t="s">
        <v>534</v>
      </c>
      <c r="B200" s="16" t="s">
        <v>510</v>
      </c>
      <c r="C200" s="16" t="s">
        <v>535</v>
      </c>
      <c r="D200" s="16" t="s">
        <v>291</v>
      </c>
      <c r="E200" s="16" t="n">
        <v>1</v>
      </c>
      <c r="F200" s="16" t="n">
        <v>1239</v>
      </c>
      <c r="G200" s="16" t="n">
        <v>0</v>
      </c>
      <c r="H200" s="16" t="s">
        <v>39</v>
      </c>
      <c r="I200" s="16" t="s">
        <v>60</v>
      </c>
      <c r="J200" s="16" t="n">
        <v>3</v>
      </c>
      <c r="K200" s="16" t="n">
        <v>3</v>
      </c>
      <c r="L200" s="16" t="s">
        <v>57</v>
      </c>
      <c r="M200" s="18" t="n">
        <f aca="false">IF(ISNUMBER(B200),B200,IF(MID(B200,3,1)="-",DATE(VALUE(RIGHT(B200,4)),VALUE(MID(B200,4,2)),VALUE(LEFT(B200,2))),DATE(VALUE(LEFT(B200,4)),VALUE(MID(B200,6,2)),VALUE(RIGHT(B200,2)))))</f>
        <v>45674</v>
      </c>
      <c r="N200" s="16" t="n">
        <f aca="false">MONTH(M200)</f>
        <v>1</v>
      </c>
      <c r="O200" s="16" t="str">
        <f aca="false">PROPER(TRIM(H200))</f>
        <v>Delhi</v>
      </c>
      <c r="P200" s="16" t="str">
        <f aca="false">IFERROR(VLOOKUP(O200,city_map!$A$2:$B$6,2,FALSE()),O200)</f>
        <v>Delhi</v>
      </c>
      <c r="Q200" s="16" t="n">
        <f aca="false">IF(ISNUMBER(F200),F200,VALUE(SUBSTITUTE(SUBSTITUTE(F200,"₹",""),",","")))</f>
        <v>1239</v>
      </c>
      <c r="R200" s="16" t="n">
        <f aca="false">IF(E200=99,1,E200)</f>
        <v>1</v>
      </c>
      <c r="S200" s="16" t="n">
        <f aca="false">IF(G200="",0,G200)</f>
        <v>0</v>
      </c>
      <c r="T200" s="16" t="str">
        <f aca="false">IF(I200="","Unknown",IF(I200="upi","UPI",I200))</f>
        <v>UPI</v>
      </c>
      <c r="U200" s="16" t="str">
        <f aca="false">IF(L200="Yes","Y",IF(L200="No","N",L200))</f>
        <v>Y</v>
      </c>
      <c r="V200" s="19" t="n">
        <f aca="false">ROUND(R200*Q200*(1-S200),2)</f>
        <v>1239</v>
      </c>
      <c r="W200" s="16" t="str">
        <f aca="false">_xlfn.XLOOKUP(D200,products!$A$2:$A$61,products!$C$2:$C$61,"Not found")</f>
        <v>Electronics</v>
      </c>
    </row>
    <row r="201" customFormat="false" ht="15" hidden="false" customHeight="false" outlineLevel="0" collapsed="false">
      <c r="A201" s="16" t="s">
        <v>536</v>
      </c>
      <c r="B201" s="16" t="s">
        <v>537</v>
      </c>
      <c r="C201" s="16" t="s">
        <v>345</v>
      </c>
      <c r="D201" s="16" t="s">
        <v>219</v>
      </c>
      <c r="E201" s="16" t="n">
        <v>2</v>
      </c>
      <c r="F201" s="16" t="n">
        <v>1363</v>
      </c>
      <c r="G201" s="16" t="n">
        <v>0.15</v>
      </c>
      <c r="H201" s="16" t="s">
        <v>130</v>
      </c>
      <c r="I201" s="16" t="s">
        <v>40</v>
      </c>
      <c r="J201" s="16" t="n">
        <v>4</v>
      </c>
      <c r="K201" s="16" t="n">
        <v>4</v>
      </c>
      <c r="L201" s="16" t="s">
        <v>41</v>
      </c>
      <c r="M201" s="18" t="n">
        <f aca="false">IF(ISNUMBER(B201),B201,IF(MID(B201,3,1)="-",DATE(VALUE(RIGHT(B201,4)),VALUE(MID(B201,4,2)),VALUE(LEFT(B201,2))),DATE(VALUE(LEFT(B201,4)),VALUE(MID(B201,6,2)),VALUE(RIGHT(B201,2)))))</f>
        <v>45675</v>
      </c>
      <c r="N201" s="16" t="n">
        <f aca="false">MONTH(M201)</f>
        <v>1</v>
      </c>
      <c r="O201" s="16" t="str">
        <f aca="false">PROPER(TRIM(H201))</f>
        <v>Bengaluru</v>
      </c>
      <c r="P201" s="16" t="str">
        <f aca="false">IFERROR(VLOOKUP(O201,city_map!$A$2:$B$6,2,FALSE()),O201)</f>
        <v>Bengaluru</v>
      </c>
      <c r="Q201" s="16" t="n">
        <f aca="false">IF(ISNUMBER(F201),F201,VALUE(SUBSTITUTE(SUBSTITUTE(F201,"₹",""),",","")))</f>
        <v>1363</v>
      </c>
      <c r="R201" s="16" t="n">
        <f aca="false">IF(E201=99,1,E201)</f>
        <v>2</v>
      </c>
      <c r="S201" s="16" t="n">
        <f aca="false">IF(G201="",0,G201)</f>
        <v>0.15</v>
      </c>
      <c r="T201" s="16" t="str">
        <f aca="false">IF(I201="","Unknown",IF(I201="upi","UPI",I201))</f>
        <v>COD</v>
      </c>
      <c r="U201" s="16" t="str">
        <f aca="false">IF(L201="Yes","Y",IF(L201="No","N",L201))</f>
        <v>N</v>
      </c>
      <c r="V201" s="19" t="n">
        <f aca="false">ROUND(R201*Q201*(1-S201),2)</f>
        <v>2317.1</v>
      </c>
      <c r="W201" s="16" t="str">
        <f aca="false">_xlfn.XLOOKUP(D201,products!$A$2:$A$61,products!$C$2:$C$61,"Not found")</f>
        <v>Electronics</v>
      </c>
    </row>
    <row r="202" customFormat="false" ht="15" hidden="false" customHeight="false" outlineLevel="0" collapsed="false">
      <c r="A202" s="16" t="s">
        <v>538</v>
      </c>
      <c r="B202" s="16" t="s">
        <v>537</v>
      </c>
      <c r="C202" s="16" t="s">
        <v>539</v>
      </c>
      <c r="D202" s="16" t="s">
        <v>165</v>
      </c>
      <c r="E202" s="16" t="n">
        <v>2</v>
      </c>
      <c r="F202" s="16" t="n">
        <v>867</v>
      </c>
      <c r="G202" s="16" t="n">
        <v>0.05</v>
      </c>
      <c r="H202" s="16" t="s">
        <v>130</v>
      </c>
      <c r="I202" s="16" t="s">
        <v>100</v>
      </c>
      <c r="J202" s="16" t="n">
        <v>2</v>
      </c>
      <c r="K202" s="16" t="n">
        <v>5</v>
      </c>
      <c r="L202" s="16" t="s">
        <v>41</v>
      </c>
      <c r="M202" s="18" t="n">
        <f aca="false">IF(ISNUMBER(B202),B202,IF(MID(B202,3,1)="-",DATE(VALUE(RIGHT(B202,4)),VALUE(MID(B202,4,2)),VALUE(LEFT(B202,2))),DATE(VALUE(LEFT(B202,4)),VALUE(MID(B202,6,2)),VALUE(RIGHT(B202,2)))))</f>
        <v>45675</v>
      </c>
      <c r="N202" s="16" t="n">
        <f aca="false">MONTH(M202)</f>
        <v>1</v>
      </c>
      <c r="O202" s="16" t="str">
        <f aca="false">PROPER(TRIM(H202))</f>
        <v>Bengaluru</v>
      </c>
      <c r="P202" s="16" t="str">
        <f aca="false">IFERROR(VLOOKUP(O202,city_map!$A$2:$B$6,2,FALSE()),O202)</f>
        <v>Bengaluru</v>
      </c>
      <c r="Q202" s="16" t="n">
        <f aca="false">IF(ISNUMBER(F202),F202,VALUE(SUBSTITUTE(SUBSTITUTE(F202,"₹",""),",","")))</f>
        <v>867</v>
      </c>
      <c r="R202" s="16" t="n">
        <f aca="false">IF(E202=99,1,E202)</f>
        <v>2</v>
      </c>
      <c r="S202" s="16" t="n">
        <f aca="false">IF(G202="",0,G202)</f>
        <v>0.05</v>
      </c>
      <c r="T202" s="16" t="str">
        <f aca="false">IF(I202="","Unknown",IF(I202="upi","UPI",I202))</f>
        <v>Net Banking</v>
      </c>
      <c r="U202" s="16" t="str">
        <f aca="false">IF(L202="Yes","Y",IF(L202="No","N",L202))</f>
        <v>N</v>
      </c>
      <c r="V202" s="19" t="n">
        <f aca="false">ROUND(R202*Q202*(1-S202),2)</f>
        <v>1647.3</v>
      </c>
      <c r="W202" s="16" t="str">
        <f aca="false">_xlfn.XLOOKUP(D202,products!$A$2:$A$61,products!$C$2:$C$61,"Not found")</f>
        <v>Electronics</v>
      </c>
    </row>
    <row r="203" customFormat="false" ht="15" hidden="false" customHeight="false" outlineLevel="0" collapsed="false">
      <c r="A203" s="16" t="s">
        <v>540</v>
      </c>
      <c r="B203" s="16" t="s">
        <v>537</v>
      </c>
      <c r="C203" s="16" t="s">
        <v>444</v>
      </c>
      <c r="D203" s="16" t="s">
        <v>259</v>
      </c>
      <c r="E203" s="16" t="n">
        <v>2</v>
      </c>
      <c r="F203" s="16" t="n">
        <v>478</v>
      </c>
      <c r="G203" s="16" t="n">
        <v>0.3</v>
      </c>
      <c r="H203" s="16" t="s">
        <v>39</v>
      </c>
      <c r="I203" s="16" t="s">
        <v>60</v>
      </c>
      <c r="J203" s="16" t="n">
        <v>4</v>
      </c>
      <c r="K203" s="16" t="n">
        <v>4</v>
      </c>
      <c r="L203" s="16" t="s">
        <v>41</v>
      </c>
      <c r="M203" s="18" t="n">
        <f aca="false">IF(ISNUMBER(B203),B203,IF(MID(B203,3,1)="-",DATE(VALUE(RIGHT(B203,4)),VALUE(MID(B203,4,2)),VALUE(LEFT(B203,2))),DATE(VALUE(LEFT(B203,4)),VALUE(MID(B203,6,2)),VALUE(RIGHT(B203,2)))))</f>
        <v>45675</v>
      </c>
      <c r="N203" s="16" t="n">
        <f aca="false">MONTH(M203)</f>
        <v>1</v>
      </c>
      <c r="O203" s="16" t="str">
        <f aca="false">PROPER(TRIM(H203))</f>
        <v>Delhi</v>
      </c>
      <c r="P203" s="16" t="str">
        <f aca="false">IFERROR(VLOOKUP(O203,city_map!$A$2:$B$6,2,FALSE()),O203)</f>
        <v>Delhi</v>
      </c>
      <c r="Q203" s="16" t="n">
        <f aca="false">IF(ISNUMBER(F203),F203,VALUE(SUBSTITUTE(SUBSTITUTE(F203,"₹",""),",","")))</f>
        <v>478</v>
      </c>
      <c r="R203" s="16" t="n">
        <f aca="false">IF(E203=99,1,E203)</f>
        <v>2</v>
      </c>
      <c r="S203" s="16" t="n">
        <f aca="false">IF(G203="",0,G203)</f>
        <v>0.3</v>
      </c>
      <c r="T203" s="16" t="str">
        <f aca="false">IF(I203="","Unknown",IF(I203="upi","UPI",I203))</f>
        <v>UPI</v>
      </c>
      <c r="U203" s="16" t="str">
        <f aca="false">IF(L203="Yes","Y",IF(L203="No","N",L203))</f>
        <v>N</v>
      </c>
      <c r="V203" s="19" t="n">
        <f aca="false">ROUND(R203*Q203*(1-S203),2)</f>
        <v>669.2</v>
      </c>
      <c r="W203" s="16" t="str">
        <f aca="false">_xlfn.XLOOKUP(D203,products!$A$2:$A$61,products!$C$2:$C$61,"Not found")</f>
        <v>Books</v>
      </c>
    </row>
    <row r="204" customFormat="false" ht="15" hidden="false" customHeight="false" outlineLevel="0" collapsed="false">
      <c r="A204" s="16" t="s">
        <v>541</v>
      </c>
      <c r="B204" s="16" t="s">
        <v>537</v>
      </c>
      <c r="C204" s="16" t="s">
        <v>542</v>
      </c>
      <c r="D204" s="16" t="s">
        <v>88</v>
      </c>
      <c r="E204" s="16" t="n">
        <v>2</v>
      </c>
      <c r="F204" s="16" t="n">
        <v>3101</v>
      </c>
      <c r="G204" s="16" t="n">
        <v>0.15</v>
      </c>
      <c r="H204" s="16" t="s">
        <v>89</v>
      </c>
      <c r="I204" s="16" t="s">
        <v>60</v>
      </c>
      <c r="J204" s="16" t="n">
        <v>3</v>
      </c>
      <c r="K204" s="16" t="n">
        <v>4</v>
      </c>
      <c r="L204" s="16" t="s">
        <v>41</v>
      </c>
      <c r="M204" s="18" t="n">
        <f aca="false">IF(ISNUMBER(B204),B204,IF(MID(B204,3,1)="-",DATE(VALUE(RIGHT(B204,4)),VALUE(MID(B204,4,2)),VALUE(LEFT(B204,2))),DATE(VALUE(LEFT(B204,4)),VALUE(MID(B204,6,2)),VALUE(RIGHT(B204,2)))))</f>
        <v>45675</v>
      </c>
      <c r="N204" s="16" t="n">
        <f aca="false">MONTH(M204)</f>
        <v>1</v>
      </c>
      <c r="O204" s="16" t="str">
        <f aca="false">PROPER(TRIM(H204))</f>
        <v>Ahmedabad</v>
      </c>
      <c r="P204" s="16" t="str">
        <f aca="false">IFERROR(VLOOKUP(O204,city_map!$A$2:$B$6,2,FALSE()),O204)</f>
        <v>Ahmedabad</v>
      </c>
      <c r="Q204" s="16" t="n">
        <f aca="false">IF(ISNUMBER(F204),F204,VALUE(SUBSTITUTE(SUBSTITUTE(F204,"₹",""),",","")))</f>
        <v>3101</v>
      </c>
      <c r="R204" s="16" t="n">
        <f aca="false">IF(E204=99,1,E204)</f>
        <v>2</v>
      </c>
      <c r="S204" s="16" t="n">
        <f aca="false">IF(G204="",0,G204)</f>
        <v>0.15</v>
      </c>
      <c r="T204" s="16" t="str">
        <f aca="false">IF(I204="","Unknown",IF(I204="upi","UPI",I204))</f>
        <v>UPI</v>
      </c>
      <c r="U204" s="16" t="str">
        <f aca="false">IF(L204="Yes","Y",IF(L204="No","N",L204))</f>
        <v>N</v>
      </c>
      <c r="V204" s="19" t="n">
        <f aca="false">ROUND(R204*Q204*(1-S204),2)</f>
        <v>5271.7</v>
      </c>
      <c r="W204" s="16" t="str">
        <f aca="false">_xlfn.XLOOKUP(D204,products!$A$2:$A$61,products!$C$2:$C$61,"Not found")</f>
        <v>Fashion</v>
      </c>
    </row>
    <row r="205" customFormat="false" ht="15" hidden="false" customHeight="false" outlineLevel="0" collapsed="false">
      <c r="A205" s="16" t="s">
        <v>543</v>
      </c>
      <c r="B205" s="16" t="s">
        <v>537</v>
      </c>
      <c r="C205" s="16" t="s">
        <v>544</v>
      </c>
      <c r="D205" s="16" t="s">
        <v>216</v>
      </c>
      <c r="E205" s="16" t="n">
        <v>1</v>
      </c>
      <c r="F205" s="16" t="n">
        <v>868</v>
      </c>
      <c r="G205" s="16" t="n">
        <v>0.05</v>
      </c>
      <c r="H205" s="16" t="s">
        <v>545</v>
      </c>
      <c r="I205" s="16" t="s">
        <v>60</v>
      </c>
      <c r="J205" s="16" t="n">
        <v>4</v>
      </c>
      <c r="K205" s="16" t="n">
        <v>4</v>
      </c>
      <c r="L205" s="16" t="s">
        <v>41</v>
      </c>
      <c r="M205" s="18" t="n">
        <f aca="false">IF(ISNUMBER(B205),B205,IF(MID(B205,3,1)="-",DATE(VALUE(RIGHT(B205,4)),VALUE(MID(B205,4,2)),VALUE(LEFT(B205,2))),DATE(VALUE(LEFT(B205,4)),VALUE(MID(B205,6,2)),VALUE(RIGHT(B205,2)))))</f>
        <v>45675</v>
      </c>
      <c r="N205" s="16" t="n">
        <f aca="false">MONTH(M205)</f>
        <v>1</v>
      </c>
      <c r="O205" s="16" t="str">
        <f aca="false">PROPER(TRIM(H205))</f>
        <v>Delhi</v>
      </c>
      <c r="P205" s="16" t="str">
        <f aca="false">IFERROR(VLOOKUP(O205,city_map!$A$2:$B$6,2,FALSE()),O205)</f>
        <v>Delhi</v>
      </c>
      <c r="Q205" s="16" t="n">
        <f aca="false">IF(ISNUMBER(F205),F205,VALUE(SUBSTITUTE(SUBSTITUTE(F205,"₹",""),",","")))</f>
        <v>868</v>
      </c>
      <c r="R205" s="16" t="n">
        <f aca="false">IF(E205=99,1,E205)</f>
        <v>1</v>
      </c>
      <c r="S205" s="16" t="n">
        <f aca="false">IF(G205="",0,G205)</f>
        <v>0.05</v>
      </c>
      <c r="T205" s="16" t="str">
        <f aca="false">IF(I205="","Unknown",IF(I205="upi","UPI",I205))</f>
        <v>UPI</v>
      </c>
      <c r="U205" s="16" t="str">
        <f aca="false">IF(L205="Yes","Y",IF(L205="No","N",L205))</f>
        <v>N</v>
      </c>
      <c r="V205" s="19" t="n">
        <f aca="false">ROUND(R205*Q205*(1-S205),2)</f>
        <v>824.6</v>
      </c>
      <c r="W205" s="16" t="str">
        <f aca="false">_xlfn.XLOOKUP(D205,products!$A$2:$A$61,products!$C$2:$C$61,"Not found")</f>
        <v>Books</v>
      </c>
    </row>
    <row r="206" customFormat="false" ht="15" hidden="false" customHeight="false" outlineLevel="0" collapsed="false">
      <c r="A206" s="16" t="s">
        <v>546</v>
      </c>
      <c r="B206" s="16" t="s">
        <v>537</v>
      </c>
      <c r="C206" s="16" t="s">
        <v>186</v>
      </c>
      <c r="D206" s="16" t="s">
        <v>95</v>
      </c>
      <c r="E206" s="16" t="n">
        <v>3</v>
      </c>
      <c r="F206" s="16" t="n">
        <v>1427</v>
      </c>
      <c r="G206" s="16" t="n">
        <v>0</v>
      </c>
      <c r="H206" s="16" t="s">
        <v>46</v>
      </c>
      <c r="I206" s="16" t="s">
        <v>60</v>
      </c>
      <c r="J206" s="16" t="n">
        <v>4</v>
      </c>
      <c r="K206" s="16" t="n">
        <v>3</v>
      </c>
      <c r="L206" s="16" t="s">
        <v>41</v>
      </c>
      <c r="M206" s="18" t="n">
        <f aca="false">IF(ISNUMBER(B206),B206,IF(MID(B206,3,1)="-",DATE(VALUE(RIGHT(B206,4)),VALUE(MID(B206,4,2)),VALUE(LEFT(B206,2))),DATE(VALUE(LEFT(B206,4)),VALUE(MID(B206,6,2)),VALUE(RIGHT(B206,2)))))</f>
        <v>45675</v>
      </c>
      <c r="N206" s="16" t="n">
        <f aca="false">MONTH(M206)</f>
        <v>1</v>
      </c>
      <c r="O206" s="16" t="str">
        <f aca="false">PROPER(TRIM(H206))</f>
        <v>Chennai</v>
      </c>
      <c r="P206" s="16" t="str">
        <f aca="false">IFERROR(VLOOKUP(O206,city_map!$A$2:$B$6,2,FALSE()),O206)</f>
        <v>Chennai</v>
      </c>
      <c r="Q206" s="16" t="n">
        <f aca="false">IF(ISNUMBER(F206),F206,VALUE(SUBSTITUTE(SUBSTITUTE(F206,"₹",""),",","")))</f>
        <v>1427</v>
      </c>
      <c r="R206" s="16" t="n">
        <f aca="false">IF(E206=99,1,E206)</f>
        <v>3</v>
      </c>
      <c r="S206" s="16" t="n">
        <f aca="false">IF(G206="",0,G206)</f>
        <v>0</v>
      </c>
      <c r="T206" s="16" t="str">
        <f aca="false">IF(I206="","Unknown",IF(I206="upi","UPI",I206))</f>
        <v>UPI</v>
      </c>
      <c r="U206" s="16" t="str">
        <f aca="false">IF(L206="Yes","Y",IF(L206="No","N",L206))</f>
        <v>N</v>
      </c>
      <c r="V206" s="19" t="n">
        <f aca="false">ROUND(R206*Q206*(1-S206),2)</f>
        <v>4281</v>
      </c>
      <c r="W206" s="16" t="str">
        <f aca="false">_xlfn.XLOOKUP(D206,products!$A$2:$A$61,products!$C$2:$C$61,"Not found")</f>
        <v>Electronics</v>
      </c>
    </row>
    <row r="207" customFormat="false" ht="15" hidden="false" customHeight="false" outlineLevel="0" collapsed="false">
      <c r="A207" s="16" t="s">
        <v>547</v>
      </c>
      <c r="B207" s="16" t="s">
        <v>537</v>
      </c>
      <c r="C207" s="16" t="s">
        <v>495</v>
      </c>
      <c r="D207" s="16" t="s">
        <v>146</v>
      </c>
      <c r="E207" s="16" t="n">
        <v>2</v>
      </c>
      <c r="F207" s="16" t="n">
        <v>461</v>
      </c>
      <c r="G207" s="16" t="n">
        <v>0</v>
      </c>
      <c r="H207" s="16" t="s">
        <v>70</v>
      </c>
      <c r="I207" s="16" t="s">
        <v>40</v>
      </c>
      <c r="J207" s="16" t="n">
        <v>4</v>
      </c>
      <c r="K207" s="16" t="n">
        <v>4</v>
      </c>
      <c r="L207" s="16" t="s">
        <v>41</v>
      </c>
      <c r="M207" s="18" t="n">
        <f aca="false">IF(ISNUMBER(B207),B207,IF(MID(B207,3,1)="-",DATE(VALUE(RIGHT(B207,4)),VALUE(MID(B207,4,2)),VALUE(LEFT(B207,2))),DATE(VALUE(LEFT(B207,4)),VALUE(MID(B207,6,2)),VALUE(RIGHT(B207,2)))))</f>
        <v>45675</v>
      </c>
      <c r="N207" s="16" t="n">
        <f aca="false">MONTH(M207)</f>
        <v>1</v>
      </c>
      <c r="O207" s="16" t="str">
        <f aca="false">PROPER(TRIM(H207))</f>
        <v>Pune</v>
      </c>
      <c r="P207" s="16" t="str">
        <f aca="false">IFERROR(VLOOKUP(O207,city_map!$A$2:$B$6,2,FALSE()),O207)</f>
        <v>Pune</v>
      </c>
      <c r="Q207" s="16" t="n">
        <f aca="false">IF(ISNUMBER(F207),F207,VALUE(SUBSTITUTE(SUBSTITUTE(F207,"₹",""),",","")))</f>
        <v>461</v>
      </c>
      <c r="R207" s="16" t="n">
        <f aca="false">IF(E207=99,1,E207)</f>
        <v>2</v>
      </c>
      <c r="S207" s="16" t="n">
        <f aca="false">IF(G207="",0,G207)</f>
        <v>0</v>
      </c>
      <c r="T207" s="16" t="str">
        <f aca="false">IF(I207="","Unknown",IF(I207="upi","UPI",I207))</f>
        <v>COD</v>
      </c>
      <c r="U207" s="16" t="str">
        <f aca="false">IF(L207="Yes","Y",IF(L207="No","N",L207))</f>
        <v>N</v>
      </c>
      <c r="V207" s="19" t="n">
        <f aca="false">ROUND(R207*Q207*(1-S207),2)</f>
        <v>922</v>
      </c>
      <c r="W207" s="16" t="str">
        <f aca="false">_xlfn.XLOOKUP(D207,products!$A$2:$A$61,products!$C$2:$C$61,"Not found")</f>
        <v>Beauty</v>
      </c>
    </row>
    <row r="208" customFormat="false" ht="15" hidden="false" customHeight="false" outlineLevel="0" collapsed="false">
      <c r="A208" s="16" t="s">
        <v>548</v>
      </c>
      <c r="B208" s="16" t="s">
        <v>537</v>
      </c>
      <c r="C208" s="16" t="s">
        <v>549</v>
      </c>
      <c r="D208" s="16" t="s">
        <v>451</v>
      </c>
      <c r="E208" s="16" t="n">
        <v>4</v>
      </c>
      <c r="F208" s="16" t="n">
        <v>1308</v>
      </c>
      <c r="G208" s="16" t="n">
        <v>0.3</v>
      </c>
      <c r="H208" s="16" t="s">
        <v>39</v>
      </c>
      <c r="I208" s="16" t="s">
        <v>60</v>
      </c>
      <c r="J208" s="16" t="n">
        <v>6</v>
      </c>
      <c r="K208" s="16" t="n">
        <v>2</v>
      </c>
      <c r="L208" s="16" t="s">
        <v>41</v>
      </c>
      <c r="M208" s="18" t="n">
        <f aca="false">IF(ISNUMBER(B208),B208,IF(MID(B208,3,1)="-",DATE(VALUE(RIGHT(B208,4)),VALUE(MID(B208,4,2)),VALUE(LEFT(B208,2))),DATE(VALUE(LEFT(B208,4)),VALUE(MID(B208,6,2)),VALUE(RIGHT(B208,2)))))</f>
        <v>45675</v>
      </c>
      <c r="N208" s="16" t="n">
        <f aca="false">MONTH(M208)</f>
        <v>1</v>
      </c>
      <c r="O208" s="16" t="str">
        <f aca="false">PROPER(TRIM(H208))</f>
        <v>Delhi</v>
      </c>
      <c r="P208" s="16" t="str">
        <f aca="false">IFERROR(VLOOKUP(O208,city_map!$A$2:$B$6,2,FALSE()),O208)</f>
        <v>Delhi</v>
      </c>
      <c r="Q208" s="16" t="n">
        <f aca="false">IF(ISNUMBER(F208),F208,VALUE(SUBSTITUTE(SUBSTITUTE(F208,"₹",""),",","")))</f>
        <v>1308</v>
      </c>
      <c r="R208" s="16" t="n">
        <f aca="false">IF(E208=99,1,E208)</f>
        <v>4</v>
      </c>
      <c r="S208" s="16" t="n">
        <f aca="false">IF(G208="",0,G208)</f>
        <v>0.3</v>
      </c>
      <c r="T208" s="16" t="str">
        <f aca="false">IF(I208="","Unknown",IF(I208="upi","UPI",I208))</f>
        <v>UPI</v>
      </c>
      <c r="U208" s="16" t="str">
        <f aca="false">IF(L208="Yes","Y",IF(L208="No","N",L208))</f>
        <v>N</v>
      </c>
      <c r="V208" s="19" t="n">
        <f aca="false">ROUND(R208*Q208*(1-S208),2)</f>
        <v>3662.4</v>
      </c>
      <c r="W208" s="16" t="str">
        <f aca="false">_xlfn.XLOOKUP(D208,products!$A$2:$A$61,products!$C$2:$C$61,"Not found")</f>
        <v>Beauty</v>
      </c>
    </row>
    <row r="209" customFormat="false" ht="15" hidden="false" customHeight="false" outlineLevel="0" collapsed="false">
      <c r="A209" s="16" t="s">
        <v>550</v>
      </c>
      <c r="B209" s="16" t="s">
        <v>551</v>
      </c>
      <c r="C209" s="16" t="s">
        <v>118</v>
      </c>
      <c r="D209" s="16" t="s">
        <v>341</v>
      </c>
      <c r="E209" s="16" t="n">
        <v>2</v>
      </c>
      <c r="F209" s="16" t="n">
        <v>1093</v>
      </c>
      <c r="G209" s="16" t="n">
        <v>0.1</v>
      </c>
      <c r="H209" s="16" t="s">
        <v>67</v>
      </c>
      <c r="I209" s="16" t="s">
        <v>71</v>
      </c>
      <c r="J209" s="16" t="n">
        <v>6</v>
      </c>
      <c r="K209" s="16" t="n">
        <v>4</v>
      </c>
      <c r="L209" s="16" t="s">
        <v>41</v>
      </c>
      <c r="M209" s="18" t="n">
        <f aca="false">IF(ISNUMBER(B209),B209,IF(MID(B209,3,1)="-",DATE(VALUE(RIGHT(B209,4)),VALUE(MID(B209,4,2)),VALUE(LEFT(B209,2))),DATE(VALUE(LEFT(B209,4)),VALUE(MID(B209,6,2)),VALUE(RIGHT(B209,2)))))</f>
        <v>45676</v>
      </c>
      <c r="N209" s="16" t="n">
        <f aca="false">MONTH(M209)</f>
        <v>1</v>
      </c>
      <c r="O209" s="16" t="str">
        <f aca="false">PROPER(TRIM(H209))</f>
        <v>Kolkata</v>
      </c>
      <c r="P209" s="16" t="str">
        <f aca="false">IFERROR(VLOOKUP(O209,city_map!$A$2:$B$6,2,FALSE()),O209)</f>
        <v>Kolkata</v>
      </c>
      <c r="Q209" s="16" t="n">
        <f aca="false">IF(ISNUMBER(F209),F209,VALUE(SUBSTITUTE(SUBSTITUTE(F209,"₹",""),",","")))</f>
        <v>1093</v>
      </c>
      <c r="R209" s="16" t="n">
        <f aca="false">IF(E209=99,1,E209)</f>
        <v>2</v>
      </c>
      <c r="S209" s="16" t="n">
        <f aca="false">IF(G209="",0,G209)</f>
        <v>0.1</v>
      </c>
      <c r="T209" s="16" t="str">
        <f aca="false">IF(I209="","Unknown",IF(I209="upi","UPI",I209))</f>
        <v>Credit Card</v>
      </c>
      <c r="U209" s="16" t="str">
        <f aca="false">IF(L209="Yes","Y",IF(L209="No","N",L209))</f>
        <v>N</v>
      </c>
      <c r="V209" s="19" t="n">
        <f aca="false">ROUND(R209*Q209*(1-S209),2)</f>
        <v>1967.4</v>
      </c>
      <c r="W209" s="16" t="str">
        <f aca="false">_xlfn.XLOOKUP(D209,products!$A$2:$A$61,products!$C$2:$C$61,"Not found")</f>
        <v>Home</v>
      </c>
    </row>
    <row r="210" customFormat="false" ht="15" hidden="false" customHeight="false" outlineLevel="0" collapsed="false">
      <c r="A210" s="16" t="s">
        <v>552</v>
      </c>
      <c r="B210" s="16" t="s">
        <v>551</v>
      </c>
      <c r="C210" s="16" t="s">
        <v>380</v>
      </c>
      <c r="D210" s="16" t="s">
        <v>184</v>
      </c>
      <c r="E210" s="16" t="n">
        <v>1</v>
      </c>
      <c r="F210" s="16" t="s">
        <v>553</v>
      </c>
      <c r="G210" s="16" t="n">
        <v>0.1</v>
      </c>
      <c r="H210" s="16" t="s">
        <v>67</v>
      </c>
      <c r="I210" s="16" t="s">
        <v>40</v>
      </c>
      <c r="J210" s="16" t="n">
        <v>2</v>
      </c>
      <c r="K210" s="16" t="n">
        <v>4</v>
      </c>
      <c r="L210" s="16" t="s">
        <v>41</v>
      </c>
      <c r="M210" s="18" t="n">
        <f aca="false">IF(ISNUMBER(B210),B210,IF(MID(B210,3,1)="-",DATE(VALUE(RIGHT(B210,4)),VALUE(MID(B210,4,2)),VALUE(LEFT(B210,2))),DATE(VALUE(LEFT(B210,4)),VALUE(MID(B210,6,2)),VALUE(RIGHT(B210,2)))))</f>
        <v>45676</v>
      </c>
      <c r="N210" s="16" t="n">
        <f aca="false">MONTH(M210)</f>
        <v>1</v>
      </c>
      <c r="O210" s="16" t="str">
        <f aca="false">PROPER(TRIM(H210))</f>
        <v>Kolkata</v>
      </c>
      <c r="P210" s="16" t="str">
        <f aca="false">IFERROR(VLOOKUP(O210,city_map!$A$2:$B$6,2,FALSE()),O210)</f>
        <v>Kolkata</v>
      </c>
      <c r="Q210" s="16" t="n">
        <f aca="false">IF(ISNUMBER(F210),F210,VALUE(SUBSTITUTE(SUBSTITUTE(F210,"₹",""),",","")))</f>
        <v>1351</v>
      </c>
      <c r="R210" s="16" t="n">
        <f aca="false">IF(E210=99,1,E210)</f>
        <v>1</v>
      </c>
      <c r="S210" s="16" t="n">
        <f aca="false">IF(G210="",0,G210)</f>
        <v>0.1</v>
      </c>
      <c r="T210" s="16" t="str">
        <f aca="false">IF(I210="","Unknown",IF(I210="upi","UPI",I210))</f>
        <v>COD</v>
      </c>
      <c r="U210" s="16" t="str">
        <f aca="false">IF(L210="Yes","Y",IF(L210="No","N",L210))</f>
        <v>N</v>
      </c>
      <c r="V210" s="19" t="n">
        <f aca="false">ROUND(R210*Q210*(1-S210),2)</f>
        <v>1215.9</v>
      </c>
      <c r="W210" s="16" t="str">
        <f aca="false">_xlfn.XLOOKUP(D210,products!$A$2:$A$61,products!$C$2:$C$61,"Not found")</f>
        <v>Home</v>
      </c>
    </row>
    <row r="211" customFormat="false" ht="15" hidden="false" customHeight="false" outlineLevel="0" collapsed="false">
      <c r="A211" s="16" t="s">
        <v>554</v>
      </c>
      <c r="B211" s="16" t="s">
        <v>551</v>
      </c>
      <c r="C211" s="16" t="s">
        <v>555</v>
      </c>
      <c r="D211" s="16" t="s">
        <v>51</v>
      </c>
      <c r="E211" s="16" t="n">
        <v>3</v>
      </c>
      <c r="F211" s="16" t="s">
        <v>556</v>
      </c>
      <c r="G211" s="16" t="n">
        <v>0.05</v>
      </c>
      <c r="H211" s="16" t="s">
        <v>112</v>
      </c>
      <c r="I211" s="16" t="s">
        <v>71</v>
      </c>
      <c r="J211" s="16" t="n">
        <v>4</v>
      </c>
      <c r="K211" s="16" t="n">
        <v>3</v>
      </c>
      <c r="L211" s="16" t="s">
        <v>57</v>
      </c>
      <c r="M211" s="18" t="n">
        <f aca="false">IF(ISNUMBER(B211),B211,IF(MID(B211,3,1)="-",DATE(VALUE(RIGHT(B211,4)),VALUE(MID(B211,4,2)),VALUE(LEFT(B211,2))),DATE(VALUE(LEFT(B211,4)),VALUE(MID(B211,6,2)),VALUE(RIGHT(B211,2)))))</f>
        <v>45676</v>
      </c>
      <c r="N211" s="16" t="n">
        <f aca="false">MONTH(M211)</f>
        <v>1</v>
      </c>
      <c r="O211" s="16" t="str">
        <f aca="false">PROPER(TRIM(H211))</f>
        <v>Mumbai</v>
      </c>
      <c r="P211" s="16" t="str">
        <f aca="false">IFERROR(VLOOKUP(O211,city_map!$A$2:$B$6,2,FALSE()),O211)</f>
        <v>Mumbai</v>
      </c>
      <c r="Q211" s="16" t="n">
        <f aca="false">IF(ISNUMBER(F211),F211,VALUE(SUBSTITUTE(SUBSTITUTE(F211,"₹",""),",","")))</f>
        <v>2296</v>
      </c>
      <c r="R211" s="16" t="n">
        <f aca="false">IF(E211=99,1,E211)</f>
        <v>3</v>
      </c>
      <c r="S211" s="16" t="n">
        <f aca="false">IF(G211="",0,G211)</f>
        <v>0.05</v>
      </c>
      <c r="T211" s="16" t="str">
        <f aca="false">IF(I211="","Unknown",IF(I211="upi","UPI",I211))</f>
        <v>Credit Card</v>
      </c>
      <c r="U211" s="16" t="str">
        <f aca="false">IF(L211="Yes","Y",IF(L211="No","N",L211))</f>
        <v>Y</v>
      </c>
      <c r="V211" s="19" t="n">
        <f aca="false">ROUND(R211*Q211*(1-S211),2)</f>
        <v>6543.6</v>
      </c>
      <c r="W211" s="16" t="str">
        <f aca="false">_xlfn.XLOOKUP(D211,products!$A$2:$A$61,products!$C$2:$C$61,"Not found")</f>
        <v>Fashion</v>
      </c>
    </row>
    <row r="212" customFormat="false" ht="15" hidden="false" customHeight="false" outlineLevel="0" collapsed="false">
      <c r="A212" s="16" t="s">
        <v>557</v>
      </c>
      <c r="B212" s="16" t="s">
        <v>551</v>
      </c>
      <c r="C212" s="16" t="s">
        <v>376</v>
      </c>
      <c r="D212" s="16" t="s">
        <v>300</v>
      </c>
      <c r="E212" s="16" t="n">
        <v>1</v>
      </c>
      <c r="F212" s="16" t="n">
        <v>2395</v>
      </c>
      <c r="G212" s="16" t="n">
        <v>0</v>
      </c>
      <c r="H212" s="16" t="s">
        <v>67</v>
      </c>
      <c r="I212" s="16" t="s">
        <v>60</v>
      </c>
      <c r="J212" s="16" t="n">
        <v>4</v>
      </c>
      <c r="K212" s="16" t="n">
        <v>4</v>
      </c>
      <c r="L212" s="16" t="s">
        <v>41</v>
      </c>
      <c r="M212" s="18" t="n">
        <f aca="false">IF(ISNUMBER(B212),B212,IF(MID(B212,3,1)="-",DATE(VALUE(RIGHT(B212,4)),VALUE(MID(B212,4,2)),VALUE(LEFT(B212,2))),DATE(VALUE(LEFT(B212,4)),VALUE(MID(B212,6,2)),VALUE(RIGHT(B212,2)))))</f>
        <v>45676</v>
      </c>
      <c r="N212" s="16" t="n">
        <f aca="false">MONTH(M212)</f>
        <v>1</v>
      </c>
      <c r="O212" s="16" t="str">
        <f aca="false">PROPER(TRIM(H212))</f>
        <v>Kolkata</v>
      </c>
      <c r="P212" s="16" t="str">
        <f aca="false">IFERROR(VLOOKUP(O212,city_map!$A$2:$B$6,2,FALSE()),O212)</f>
        <v>Kolkata</v>
      </c>
      <c r="Q212" s="16" t="n">
        <f aca="false">IF(ISNUMBER(F212),F212,VALUE(SUBSTITUTE(SUBSTITUTE(F212,"₹",""),",","")))</f>
        <v>2395</v>
      </c>
      <c r="R212" s="16" t="n">
        <f aca="false">IF(E212=99,1,E212)</f>
        <v>1</v>
      </c>
      <c r="S212" s="16" t="n">
        <f aca="false">IF(G212="",0,G212)</f>
        <v>0</v>
      </c>
      <c r="T212" s="16" t="str">
        <f aca="false">IF(I212="","Unknown",IF(I212="upi","UPI",I212))</f>
        <v>UPI</v>
      </c>
      <c r="U212" s="16" t="str">
        <f aca="false">IF(L212="Yes","Y",IF(L212="No","N",L212))</f>
        <v>N</v>
      </c>
      <c r="V212" s="19" t="n">
        <f aca="false">ROUND(R212*Q212*(1-S212),2)</f>
        <v>2395</v>
      </c>
      <c r="W212" s="16" t="str">
        <f aca="false">_xlfn.XLOOKUP(D212,products!$A$2:$A$61,products!$C$2:$C$61,"Not found")</f>
        <v>Home</v>
      </c>
    </row>
    <row r="213" customFormat="false" ht="15" hidden="false" customHeight="false" outlineLevel="0" collapsed="false">
      <c r="A213" s="16" t="s">
        <v>558</v>
      </c>
      <c r="B213" s="16" t="s">
        <v>551</v>
      </c>
      <c r="C213" s="16" t="s">
        <v>559</v>
      </c>
      <c r="D213" s="16" t="s">
        <v>55</v>
      </c>
      <c r="E213" s="16" t="n">
        <v>2</v>
      </c>
      <c r="F213" s="16" t="n">
        <v>1958</v>
      </c>
      <c r="G213" s="16" t="n">
        <v>0.2</v>
      </c>
      <c r="H213" s="16" t="s">
        <v>560</v>
      </c>
      <c r="I213" s="16" t="s">
        <v>40</v>
      </c>
      <c r="J213" s="16" t="n">
        <v>3</v>
      </c>
      <c r="K213" s="16" t="n">
        <v>4</v>
      </c>
      <c r="L213" s="16" t="s">
        <v>41</v>
      </c>
      <c r="M213" s="18" t="n">
        <f aca="false">IF(ISNUMBER(B213),B213,IF(MID(B213,3,1)="-",DATE(VALUE(RIGHT(B213,4)),VALUE(MID(B213,4,2)),VALUE(LEFT(B213,2))),DATE(VALUE(LEFT(B213,4)),VALUE(MID(B213,6,2)),VALUE(RIGHT(B213,2)))))</f>
        <v>45676</v>
      </c>
      <c r="N213" s="16" t="n">
        <f aca="false">MONTH(M213)</f>
        <v>1</v>
      </c>
      <c r="O213" s="16" t="str">
        <f aca="false">PROPER(TRIM(H213))</f>
        <v>Chennai</v>
      </c>
      <c r="P213" s="16" t="str">
        <f aca="false">IFERROR(VLOOKUP(O213,city_map!$A$2:$B$6,2,FALSE()),O213)</f>
        <v>Chennai</v>
      </c>
      <c r="Q213" s="16" t="n">
        <f aca="false">IF(ISNUMBER(F213),F213,VALUE(SUBSTITUTE(SUBSTITUTE(F213,"₹",""),",","")))</f>
        <v>1958</v>
      </c>
      <c r="R213" s="16" t="n">
        <f aca="false">IF(E213=99,1,E213)</f>
        <v>2</v>
      </c>
      <c r="S213" s="16" t="n">
        <f aca="false">IF(G213="",0,G213)</f>
        <v>0.2</v>
      </c>
      <c r="T213" s="16" t="str">
        <f aca="false">IF(I213="","Unknown",IF(I213="upi","UPI",I213))</f>
        <v>COD</v>
      </c>
      <c r="U213" s="16" t="str">
        <f aca="false">IF(L213="Yes","Y",IF(L213="No","N",L213))</f>
        <v>N</v>
      </c>
      <c r="V213" s="19" t="n">
        <f aca="false">ROUND(R213*Q213*(1-S213),2)</f>
        <v>3132.8</v>
      </c>
      <c r="W213" s="16" t="str">
        <f aca="false">_xlfn.XLOOKUP(D213,products!$A$2:$A$61,products!$C$2:$C$61,"Not found")</f>
        <v>Home</v>
      </c>
    </row>
    <row r="214" customFormat="false" ht="15" hidden="false" customHeight="false" outlineLevel="0" collapsed="false">
      <c r="A214" s="16" t="s">
        <v>561</v>
      </c>
      <c r="B214" s="16" t="s">
        <v>551</v>
      </c>
      <c r="C214" s="16" t="s">
        <v>562</v>
      </c>
      <c r="D214" s="16" t="s">
        <v>84</v>
      </c>
      <c r="E214" s="16" t="n">
        <v>2</v>
      </c>
      <c r="F214" s="16" t="n">
        <v>242</v>
      </c>
      <c r="G214" s="16" t="n">
        <v>0</v>
      </c>
      <c r="H214" s="16" t="s">
        <v>56</v>
      </c>
      <c r="I214" s="16" t="s">
        <v>47</v>
      </c>
      <c r="J214" s="16" t="n">
        <v>5</v>
      </c>
      <c r="K214" s="16" t="n">
        <v>4</v>
      </c>
      <c r="L214" s="16" t="s">
        <v>41</v>
      </c>
      <c r="M214" s="18" t="n">
        <f aca="false">IF(ISNUMBER(B214),B214,IF(MID(B214,3,1)="-",DATE(VALUE(RIGHT(B214,4)),VALUE(MID(B214,4,2)),VALUE(LEFT(B214,2))),DATE(VALUE(LEFT(B214,4)),VALUE(MID(B214,6,2)),VALUE(RIGHT(B214,2)))))</f>
        <v>45676</v>
      </c>
      <c r="N214" s="16" t="n">
        <f aca="false">MONTH(M214)</f>
        <v>1</v>
      </c>
      <c r="O214" s="16" t="str">
        <f aca="false">PROPER(TRIM(H214))</f>
        <v>Lucknow</v>
      </c>
      <c r="P214" s="16" t="str">
        <f aca="false">IFERROR(VLOOKUP(O214,city_map!$A$2:$B$6,2,FALSE()),O214)</f>
        <v>Lucknow</v>
      </c>
      <c r="Q214" s="16" t="n">
        <f aca="false">IF(ISNUMBER(F214),F214,VALUE(SUBSTITUTE(SUBSTITUTE(F214,"₹",""),",","")))</f>
        <v>242</v>
      </c>
      <c r="R214" s="16" t="n">
        <f aca="false">IF(E214=99,1,E214)</f>
        <v>2</v>
      </c>
      <c r="S214" s="16" t="n">
        <f aca="false">IF(G214="",0,G214)</f>
        <v>0</v>
      </c>
      <c r="T214" s="16" t="str">
        <f aca="false">IF(I214="","Unknown",IF(I214="upi","UPI",I214))</f>
        <v>Debit Card</v>
      </c>
      <c r="U214" s="16" t="str">
        <f aca="false">IF(L214="Yes","Y",IF(L214="No","N",L214))</f>
        <v>N</v>
      </c>
      <c r="V214" s="19" t="n">
        <f aca="false">ROUND(R214*Q214*(1-S214),2)</f>
        <v>484</v>
      </c>
      <c r="W214" s="16" t="str">
        <f aca="false">_xlfn.XLOOKUP(D214,products!$A$2:$A$61,products!$C$2:$C$61,"Not found")</f>
        <v>Beauty</v>
      </c>
    </row>
    <row r="215" customFormat="false" ht="15" hidden="false" customHeight="false" outlineLevel="0" collapsed="false">
      <c r="A215" s="16" t="s">
        <v>563</v>
      </c>
      <c r="B215" s="16" t="s">
        <v>551</v>
      </c>
      <c r="C215" s="16" t="s">
        <v>94</v>
      </c>
      <c r="D215" s="16" t="s">
        <v>95</v>
      </c>
      <c r="E215" s="16" t="n">
        <v>1</v>
      </c>
      <c r="F215" s="16" t="n">
        <v>1451</v>
      </c>
      <c r="G215" s="16" t="n">
        <v>0.1</v>
      </c>
      <c r="H215" s="16" t="s">
        <v>236</v>
      </c>
      <c r="I215" s="16" t="s">
        <v>40</v>
      </c>
      <c r="J215" s="16" t="n">
        <v>5</v>
      </c>
      <c r="K215" s="16" t="n">
        <v>3</v>
      </c>
      <c r="L215" s="16" t="s">
        <v>41</v>
      </c>
      <c r="M215" s="18" t="n">
        <f aca="false">IF(ISNUMBER(B215),B215,IF(MID(B215,3,1)="-",DATE(VALUE(RIGHT(B215,4)),VALUE(MID(B215,4,2)),VALUE(LEFT(B215,2))),DATE(VALUE(LEFT(B215,4)),VALUE(MID(B215,6,2)),VALUE(RIGHT(B215,2)))))</f>
        <v>45676</v>
      </c>
      <c r="N215" s="16" t="n">
        <f aca="false">MONTH(M215)</f>
        <v>1</v>
      </c>
      <c r="O215" s="16" t="str">
        <f aca="false">PROPER(TRIM(H215))</f>
        <v>Pune</v>
      </c>
      <c r="P215" s="16" t="str">
        <f aca="false">IFERROR(VLOOKUP(O215,city_map!$A$2:$B$6,2,FALSE()),O215)</f>
        <v>Pune</v>
      </c>
      <c r="Q215" s="16" t="n">
        <f aca="false">IF(ISNUMBER(F215),F215,VALUE(SUBSTITUTE(SUBSTITUTE(F215,"₹",""),",","")))</f>
        <v>1451</v>
      </c>
      <c r="R215" s="16" t="n">
        <f aca="false">IF(E215=99,1,E215)</f>
        <v>1</v>
      </c>
      <c r="S215" s="16" t="n">
        <f aca="false">IF(G215="",0,G215)</f>
        <v>0.1</v>
      </c>
      <c r="T215" s="16" t="str">
        <f aca="false">IF(I215="","Unknown",IF(I215="upi","UPI",I215))</f>
        <v>COD</v>
      </c>
      <c r="U215" s="16" t="str">
        <f aca="false">IF(L215="Yes","Y",IF(L215="No","N",L215))</f>
        <v>N</v>
      </c>
      <c r="V215" s="19" t="n">
        <f aca="false">ROUND(R215*Q215*(1-S215),2)</f>
        <v>1305.9</v>
      </c>
      <c r="W215" s="16" t="str">
        <f aca="false">_xlfn.XLOOKUP(D215,products!$A$2:$A$61,products!$C$2:$C$61,"Not found")</f>
        <v>Electronics</v>
      </c>
    </row>
    <row r="216" customFormat="false" ht="15" hidden="false" customHeight="false" outlineLevel="0" collapsed="false">
      <c r="A216" s="16" t="s">
        <v>564</v>
      </c>
      <c r="B216" s="16" t="s">
        <v>551</v>
      </c>
      <c r="C216" s="16" t="s">
        <v>44</v>
      </c>
      <c r="D216" s="16" t="s">
        <v>184</v>
      </c>
      <c r="E216" s="16" t="n">
        <v>1</v>
      </c>
      <c r="F216" s="16" t="n">
        <v>1249</v>
      </c>
      <c r="G216" s="16" t="n">
        <v>0</v>
      </c>
      <c r="H216" s="16" t="s">
        <v>565</v>
      </c>
      <c r="I216" s="16" t="s">
        <v>40</v>
      </c>
      <c r="J216" s="16" t="n">
        <v>3</v>
      </c>
      <c r="K216" s="16" t="n">
        <v>5</v>
      </c>
      <c r="L216" s="16" t="s">
        <v>41</v>
      </c>
      <c r="M216" s="18" t="n">
        <f aca="false">IF(ISNUMBER(B216),B216,IF(MID(B216,3,1)="-",DATE(VALUE(RIGHT(B216,4)),VALUE(MID(B216,4,2)),VALUE(LEFT(B216,2))),DATE(VALUE(LEFT(B216,4)),VALUE(MID(B216,6,2)),VALUE(RIGHT(B216,2)))))</f>
        <v>45676</v>
      </c>
      <c r="N216" s="16" t="n">
        <f aca="false">MONTH(M216)</f>
        <v>1</v>
      </c>
      <c r="O216" s="16" t="str">
        <f aca="false">PROPER(TRIM(H216))</f>
        <v>Madras</v>
      </c>
      <c r="P216" s="16" t="str">
        <f aca="false">IFERROR(VLOOKUP(O216,city_map!$A$2:$B$6,2,FALSE()),O216)</f>
        <v>Chennai</v>
      </c>
      <c r="Q216" s="16" t="n">
        <f aca="false">IF(ISNUMBER(F216),F216,VALUE(SUBSTITUTE(SUBSTITUTE(F216,"₹",""),",","")))</f>
        <v>1249</v>
      </c>
      <c r="R216" s="16" t="n">
        <f aca="false">IF(E216=99,1,E216)</f>
        <v>1</v>
      </c>
      <c r="S216" s="16" t="n">
        <f aca="false">IF(G216="",0,G216)</f>
        <v>0</v>
      </c>
      <c r="T216" s="16" t="str">
        <f aca="false">IF(I216="","Unknown",IF(I216="upi","UPI",I216))</f>
        <v>COD</v>
      </c>
      <c r="U216" s="16" t="str">
        <f aca="false">IF(L216="Yes","Y",IF(L216="No","N",L216))</f>
        <v>N</v>
      </c>
      <c r="V216" s="19" t="n">
        <f aca="false">ROUND(R216*Q216*(1-S216),2)</f>
        <v>1249</v>
      </c>
      <c r="W216" s="16" t="str">
        <f aca="false">_xlfn.XLOOKUP(D216,products!$A$2:$A$61,products!$C$2:$C$61,"Not found")</f>
        <v>Home</v>
      </c>
    </row>
    <row r="217" customFormat="false" ht="15" hidden="false" customHeight="false" outlineLevel="0" collapsed="false">
      <c r="A217" s="16" t="s">
        <v>566</v>
      </c>
      <c r="B217" s="16" t="s">
        <v>567</v>
      </c>
      <c r="C217" s="16" t="s">
        <v>568</v>
      </c>
      <c r="D217" s="16" t="s">
        <v>66</v>
      </c>
      <c r="E217" s="16" t="n">
        <v>10</v>
      </c>
      <c r="F217" s="16" t="n">
        <v>14999</v>
      </c>
      <c r="G217" s="16" t="n">
        <v>0</v>
      </c>
      <c r="H217" s="16" t="s">
        <v>130</v>
      </c>
      <c r="I217" s="16" t="s">
        <v>47</v>
      </c>
      <c r="J217" s="16" t="n">
        <v>3</v>
      </c>
      <c r="K217" s="16" t="n">
        <v>4</v>
      </c>
      <c r="L217" s="16" t="s">
        <v>41</v>
      </c>
      <c r="M217" s="18" t="n">
        <f aca="false">IF(ISNUMBER(B217),B217,IF(MID(B217,3,1)="-",DATE(VALUE(RIGHT(B217,4)),VALUE(MID(B217,4,2)),VALUE(LEFT(B217,2))),DATE(VALUE(LEFT(B217,4)),VALUE(MID(B217,6,2)),VALUE(RIGHT(B217,2)))))</f>
        <v>45676</v>
      </c>
      <c r="N217" s="16" t="n">
        <f aca="false">MONTH(M217)</f>
        <v>1</v>
      </c>
      <c r="O217" s="16" t="str">
        <f aca="false">PROPER(TRIM(H217))</f>
        <v>Bengaluru</v>
      </c>
      <c r="P217" s="16" t="str">
        <f aca="false">IFERROR(VLOOKUP(O217,city_map!$A$2:$B$6,2,FALSE()),O217)</f>
        <v>Bengaluru</v>
      </c>
      <c r="Q217" s="16" t="n">
        <f aca="false">IF(ISNUMBER(F217),F217,VALUE(SUBSTITUTE(SUBSTITUTE(F217,"₹",""),",","")))</f>
        <v>14999</v>
      </c>
      <c r="R217" s="16" t="n">
        <f aca="false">IF(E217=99,1,E217)</f>
        <v>10</v>
      </c>
      <c r="S217" s="16" t="n">
        <f aca="false">IF(G217="",0,G217)</f>
        <v>0</v>
      </c>
      <c r="T217" s="16" t="str">
        <f aca="false">IF(I217="","Unknown",IF(I217="upi","UPI",I217))</f>
        <v>Debit Card</v>
      </c>
      <c r="U217" s="16" t="str">
        <f aca="false">IF(L217="Yes","Y",IF(L217="No","N",L217))</f>
        <v>N</v>
      </c>
      <c r="V217" s="19" t="n">
        <f aca="false">ROUND(R217*Q217*(1-S217),2)</f>
        <v>149990</v>
      </c>
      <c r="W217" s="16" t="str">
        <f aca="false">_xlfn.XLOOKUP(D217,products!$A$2:$A$61,products!$C$2:$C$61,"Not found")</f>
        <v>Electronics</v>
      </c>
    </row>
    <row r="218" customFormat="false" ht="15" hidden="false" customHeight="false" outlineLevel="0" collapsed="false">
      <c r="A218" s="16" t="s">
        <v>569</v>
      </c>
      <c r="B218" s="16" t="s">
        <v>551</v>
      </c>
      <c r="C218" s="16" t="s">
        <v>570</v>
      </c>
      <c r="D218" s="16" t="s">
        <v>74</v>
      </c>
      <c r="E218" s="16" t="n">
        <v>2</v>
      </c>
      <c r="F218" s="16" t="n">
        <v>19165</v>
      </c>
      <c r="G218" s="16" t="n">
        <v>0.1</v>
      </c>
      <c r="H218" s="16" t="s">
        <v>46</v>
      </c>
      <c r="I218" s="16" t="s">
        <v>60</v>
      </c>
      <c r="J218" s="16" t="n">
        <v>4</v>
      </c>
      <c r="K218" s="16" t="n">
        <v>5</v>
      </c>
      <c r="L218" s="16" t="s">
        <v>41</v>
      </c>
      <c r="M218" s="18" t="n">
        <f aca="false">IF(ISNUMBER(B218),B218,IF(MID(B218,3,1)="-",DATE(VALUE(RIGHT(B218,4)),VALUE(MID(B218,4,2)),VALUE(LEFT(B218,2))),DATE(VALUE(LEFT(B218,4)),VALUE(MID(B218,6,2)),VALUE(RIGHT(B218,2)))))</f>
        <v>45676</v>
      </c>
      <c r="N218" s="16" t="n">
        <f aca="false">MONTH(M218)</f>
        <v>1</v>
      </c>
      <c r="O218" s="16" t="str">
        <f aca="false">PROPER(TRIM(H218))</f>
        <v>Chennai</v>
      </c>
      <c r="P218" s="16" t="str">
        <f aca="false">IFERROR(VLOOKUP(O218,city_map!$A$2:$B$6,2,FALSE()),O218)</f>
        <v>Chennai</v>
      </c>
      <c r="Q218" s="16" t="n">
        <f aca="false">IF(ISNUMBER(F218),F218,VALUE(SUBSTITUTE(SUBSTITUTE(F218,"₹",""),",","")))</f>
        <v>19165</v>
      </c>
      <c r="R218" s="16" t="n">
        <f aca="false">IF(E218=99,1,E218)</f>
        <v>2</v>
      </c>
      <c r="S218" s="16" t="n">
        <f aca="false">IF(G218="",0,G218)</f>
        <v>0.1</v>
      </c>
      <c r="T218" s="16" t="str">
        <f aca="false">IF(I218="","Unknown",IF(I218="upi","UPI",I218))</f>
        <v>UPI</v>
      </c>
      <c r="U218" s="16" t="str">
        <f aca="false">IF(L218="Yes","Y",IF(L218="No","N",L218))</f>
        <v>N</v>
      </c>
      <c r="V218" s="19" t="n">
        <f aca="false">ROUND(R218*Q218*(1-S218),2)</f>
        <v>34497</v>
      </c>
      <c r="W218" s="16" t="str">
        <f aca="false">_xlfn.XLOOKUP(D218,products!$A$2:$A$61,products!$C$2:$C$61,"Not found")</f>
        <v>Electronics</v>
      </c>
    </row>
    <row r="219" customFormat="false" ht="15" hidden="false" customHeight="false" outlineLevel="0" collapsed="false">
      <c r="A219" s="16" t="s">
        <v>571</v>
      </c>
      <c r="B219" s="16" t="s">
        <v>551</v>
      </c>
      <c r="C219" s="16" t="s">
        <v>572</v>
      </c>
      <c r="D219" s="16" t="s">
        <v>291</v>
      </c>
      <c r="E219" s="16" t="n">
        <v>5</v>
      </c>
      <c r="F219" s="16" t="s">
        <v>573</v>
      </c>
      <c r="G219" s="16" t="n">
        <v>0.2</v>
      </c>
      <c r="H219" s="16" t="s">
        <v>565</v>
      </c>
      <c r="I219" s="16" t="s">
        <v>40</v>
      </c>
      <c r="J219" s="16" t="n">
        <v>2</v>
      </c>
      <c r="K219" s="16" t="n">
        <v>4</v>
      </c>
      <c r="L219" s="16" t="s">
        <v>41</v>
      </c>
      <c r="M219" s="18" t="n">
        <f aca="false">IF(ISNUMBER(B219),B219,IF(MID(B219,3,1)="-",DATE(VALUE(RIGHT(B219,4)),VALUE(MID(B219,4,2)),VALUE(LEFT(B219,2))),DATE(VALUE(LEFT(B219,4)),VALUE(MID(B219,6,2)),VALUE(RIGHT(B219,2)))))</f>
        <v>45676</v>
      </c>
      <c r="N219" s="16" t="n">
        <f aca="false">MONTH(M219)</f>
        <v>1</v>
      </c>
      <c r="O219" s="16" t="str">
        <f aca="false">PROPER(TRIM(H219))</f>
        <v>Madras</v>
      </c>
      <c r="P219" s="16" t="str">
        <f aca="false">IFERROR(VLOOKUP(O219,city_map!$A$2:$B$6,2,FALSE()),O219)</f>
        <v>Chennai</v>
      </c>
      <c r="Q219" s="16" t="n">
        <f aca="false">IF(ISNUMBER(F219),F219,VALUE(SUBSTITUTE(SUBSTITUTE(F219,"₹",""),",","")))</f>
        <v>1209</v>
      </c>
      <c r="R219" s="16" t="n">
        <f aca="false">IF(E219=99,1,E219)</f>
        <v>5</v>
      </c>
      <c r="S219" s="16" t="n">
        <f aca="false">IF(G219="",0,G219)</f>
        <v>0.2</v>
      </c>
      <c r="T219" s="16" t="str">
        <f aca="false">IF(I219="","Unknown",IF(I219="upi","UPI",I219))</f>
        <v>COD</v>
      </c>
      <c r="U219" s="16" t="str">
        <f aca="false">IF(L219="Yes","Y",IF(L219="No","N",L219))</f>
        <v>N</v>
      </c>
      <c r="V219" s="19" t="n">
        <f aca="false">ROUND(R219*Q219*(1-S219),2)</f>
        <v>4836</v>
      </c>
      <c r="W219" s="16" t="str">
        <f aca="false">_xlfn.XLOOKUP(D219,products!$A$2:$A$61,products!$C$2:$C$61,"Not found")</f>
        <v>Electronics</v>
      </c>
    </row>
    <row r="220" customFormat="false" ht="15" hidden="false" customHeight="false" outlineLevel="0" collapsed="false">
      <c r="A220" s="16" t="s">
        <v>574</v>
      </c>
      <c r="B220" s="16" t="s">
        <v>575</v>
      </c>
      <c r="C220" s="16" t="s">
        <v>576</v>
      </c>
      <c r="D220" s="16" t="s">
        <v>170</v>
      </c>
      <c r="E220" s="16" t="n">
        <v>2</v>
      </c>
      <c r="F220" s="16" t="n">
        <v>3140</v>
      </c>
      <c r="G220" s="16" t="n">
        <v>0.05</v>
      </c>
      <c r="H220" s="16" t="s">
        <v>70</v>
      </c>
      <c r="I220" s="16" t="s">
        <v>60</v>
      </c>
      <c r="J220" s="16" t="n">
        <v>5</v>
      </c>
      <c r="K220" s="16" t="n">
        <v>3</v>
      </c>
      <c r="L220" s="16" t="s">
        <v>57</v>
      </c>
      <c r="M220" s="18" t="n">
        <f aca="false">IF(ISNUMBER(B220),B220,IF(MID(B220,3,1)="-",DATE(VALUE(RIGHT(B220,4)),VALUE(MID(B220,4,2)),VALUE(LEFT(B220,2))),DATE(VALUE(LEFT(B220,4)),VALUE(MID(B220,6,2)),VALUE(RIGHT(B220,2)))))</f>
        <v>45677</v>
      </c>
      <c r="N220" s="16" t="n">
        <f aca="false">MONTH(M220)</f>
        <v>1</v>
      </c>
      <c r="O220" s="16" t="str">
        <f aca="false">PROPER(TRIM(H220))</f>
        <v>Pune</v>
      </c>
      <c r="P220" s="16" t="str">
        <f aca="false">IFERROR(VLOOKUP(O220,city_map!$A$2:$B$6,2,FALSE()),O220)</f>
        <v>Pune</v>
      </c>
      <c r="Q220" s="16" t="n">
        <f aca="false">IF(ISNUMBER(F220),F220,VALUE(SUBSTITUTE(SUBSTITUTE(F220,"₹",""),",","")))</f>
        <v>3140</v>
      </c>
      <c r="R220" s="16" t="n">
        <f aca="false">IF(E220=99,1,E220)</f>
        <v>2</v>
      </c>
      <c r="S220" s="16" t="n">
        <f aca="false">IF(G220="",0,G220)</f>
        <v>0.05</v>
      </c>
      <c r="T220" s="16" t="str">
        <f aca="false">IF(I220="","Unknown",IF(I220="upi","UPI",I220))</f>
        <v>UPI</v>
      </c>
      <c r="U220" s="16" t="str">
        <f aca="false">IF(L220="Yes","Y",IF(L220="No","N",L220))</f>
        <v>Y</v>
      </c>
      <c r="V220" s="19" t="n">
        <f aca="false">ROUND(R220*Q220*(1-S220),2)</f>
        <v>5966</v>
      </c>
      <c r="W220" s="16" t="str">
        <f aca="false">_xlfn.XLOOKUP(D220,products!$A$2:$A$61,products!$C$2:$C$61,"Not found")</f>
        <v>Home</v>
      </c>
    </row>
    <row r="221" customFormat="false" ht="15" hidden="false" customHeight="false" outlineLevel="0" collapsed="false">
      <c r="A221" s="16" t="s">
        <v>577</v>
      </c>
      <c r="B221" s="16" t="s">
        <v>575</v>
      </c>
      <c r="C221" s="16" t="s">
        <v>524</v>
      </c>
      <c r="D221" s="16" t="s">
        <v>38</v>
      </c>
      <c r="E221" s="16" t="n">
        <v>1</v>
      </c>
      <c r="F221" s="16" t="n">
        <v>345</v>
      </c>
      <c r="G221" s="16" t="n">
        <v>0.05</v>
      </c>
      <c r="H221" s="16" t="s">
        <v>112</v>
      </c>
      <c r="I221" s="16" t="s">
        <v>100</v>
      </c>
      <c r="J221" s="16" t="n">
        <v>3</v>
      </c>
      <c r="K221" s="16" t="n">
        <v>4</v>
      </c>
      <c r="L221" s="16" t="s">
        <v>41</v>
      </c>
      <c r="M221" s="18" t="n">
        <f aca="false">IF(ISNUMBER(B221),B221,IF(MID(B221,3,1)="-",DATE(VALUE(RIGHT(B221,4)),VALUE(MID(B221,4,2)),VALUE(LEFT(B221,2))),DATE(VALUE(LEFT(B221,4)),VALUE(MID(B221,6,2)),VALUE(RIGHT(B221,2)))))</f>
        <v>45677</v>
      </c>
      <c r="N221" s="16" t="n">
        <f aca="false">MONTH(M221)</f>
        <v>1</v>
      </c>
      <c r="O221" s="16" t="str">
        <f aca="false">PROPER(TRIM(H221))</f>
        <v>Mumbai</v>
      </c>
      <c r="P221" s="16" t="str">
        <f aca="false">IFERROR(VLOOKUP(O221,city_map!$A$2:$B$6,2,FALSE()),O221)</f>
        <v>Mumbai</v>
      </c>
      <c r="Q221" s="16" t="n">
        <f aca="false">IF(ISNUMBER(F221),F221,VALUE(SUBSTITUTE(SUBSTITUTE(F221,"₹",""),",","")))</f>
        <v>345</v>
      </c>
      <c r="R221" s="16" t="n">
        <f aca="false">IF(E221=99,1,E221)</f>
        <v>1</v>
      </c>
      <c r="S221" s="16" t="n">
        <f aca="false">IF(G221="",0,G221)</f>
        <v>0.05</v>
      </c>
      <c r="T221" s="16" t="str">
        <f aca="false">IF(I221="","Unknown",IF(I221="upi","UPI",I221))</f>
        <v>Net Banking</v>
      </c>
      <c r="U221" s="16" t="str">
        <f aca="false">IF(L221="Yes","Y",IF(L221="No","N",L221))</f>
        <v>N</v>
      </c>
      <c r="V221" s="19" t="n">
        <f aca="false">ROUND(R221*Q221*(1-S221),2)</f>
        <v>327.75</v>
      </c>
      <c r="W221" s="16" t="str">
        <f aca="false">_xlfn.XLOOKUP(D221,products!$A$2:$A$61,products!$C$2:$C$61,"Not found")</f>
        <v>Books</v>
      </c>
    </row>
    <row r="222" customFormat="false" ht="15" hidden="false" customHeight="false" outlineLevel="0" collapsed="false">
      <c r="A222" s="16" t="s">
        <v>578</v>
      </c>
      <c r="B222" s="16" t="s">
        <v>575</v>
      </c>
      <c r="C222" s="16" t="s">
        <v>555</v>
      </c>
      <c r="D222" s="16" t="s">
        <v>341</v>
      </c>
      <c r="E222" s="16" t="n">
        <v>1</v>
      </c>
      <c r="F222" s="16" t="n">
        <v>1106</v>
      </c>
      <c r="G222" s="16" t="n">
        <v>0.15</v>
      </c>
      <c r="H222" s="16" t="s">
        <v>112</v>
      </c>
      <c r="I222" s="16" t="s">
        <v>100</v>
      </c>
      <c r="J222" s="16" t="n">
        <v>3</v>
      </c>
      <c r="K222" s="16" t="n">
        <v>4</v>
      </c>
      <c r="L222" s="16" t="s">
        <v>41</v>
      </c>
      <c r="M222" s="18" t="n">
        <f aca="false">IF(ISNUMBER(B222),B222,IF(MID(B222,3,1)="-",DATE(VALUE(RIGHT(B222,4)),VALUE(MID(B222,4,2)),VALUE(LEFT(B222,2))),DATE(VALUE(LEFT(B222,4)),VALUE(MID(B222,6,2)),VALUE(RIGHT(B222,2)))))</f>
        <v>45677</v>
      </c>
      <c r="N222" s="16" t="n">
        <f aca="false">MONTH(M222)</f>
        <v>1</v>
      </c>
      <c r="O222" s="16" t="str">
        <f aca="false">PROPER(TRIM(H222))</f>
        <v>Mumbai</v>
      </c>
      <c r="P222" s="16" t="str">
        <f aca="false">IFERROR(VLOOKUP(O222,city_map!$A$2:$B$6,2,FALSE()),O222)</f>
        <v>Mumbai</v>
      </c>
      <c r="Q222" s="16" t="n">
        <f aca="false">IF(ISNUMBER(F222),F222,VALUE(SUBSTITUTE(SUBSTITUTE(F222,"₹",""),",","")))</f>
        <v>1106</v>
      </c>
      <c r="R222" s="16" t="n">
        <f aca="false">IF(E222=99,1,E222)</f>
        <v>1</v>
      </c>
      <c r="S222" s="16" t="n">
        <f aca="false">IF(G222="",0,G222)</f>
        <v>0.15</v>
      </c>
      <c r="T222" s="16" t="str">
        <f aca="false">IF(I222="","Unknown",IF(I222="upi","UPI",I222))</f>
        <v>Net Banking</v>
      </c>
      <c r="U222" s="16" t="str">
        <f aca="false">IF(L222="Yes","Y",IF(L222="No","N",L222))</f>
        <v>N</v>
      </c>
      <c r="V222" s="19" t="n">
        <f aca="false">ROUND(R222*Q222*(1-S222),2)</f>
        <v>940.1</v>
      </c>
      <c r="W222" s="16" t="str">
        <f aca="false">_xlfn.XLOOKUP(D222,products!$A$2:$A$61,products!$C$2:$C$61,"Not found")</f>
        <v>Home</v>
      </c>
    </row>
    <row r="223" customFormat="false" ht="15" hidden="false" customHeight="false" outlineLevel="0" collapsed="false">
      <c r="A223" s="16" t="s">
        <v>579</v>
      </c>
      <c r="B223" s="16" t="s">
        <v>575</v>
      </c>
      <c r="C223" s="16" t="s">
        <v>580</v>
      </c>
      <c r="D223" s="16" t="s">
        <v>88</v>
      </c>
      <c r="E223" s="16" t="n">
        <v>1</v>
      </c>
      <c r="F223" s="16" t="n">
        <v>3102</v>
      </c>
      <c r="G223" s="16" t="n">
        <v>0.15</v>
      </c>
      <c r="H223" s="16" t="s">
        <v>545</v>
      </c>
      <c r="I223" s="16" t="s">
        <v>60</v>
      </c>
      <c r="J223" s="16" t="n">
        <v>2</v>
      </c>
      <c r="K223" s="16" t="n">
        <v>5</v>
      </c>
      <c r="L223" s="16" t="s">
        <v>41</v>
      </c>
      <c r="M223" s="18" t="n">
        <f aca="false">IF(ISNUMBER(B223),B223,IF(MID(B223,3,1)="-",DATE(VALUE(RIGHT(B223,4)),VALUE(MID(B223,4,2)),VALUE(LEFT(B223,2))),DATE(VALUE(LEFT(B223,4)),VALUE(MID(B223,6,2)),VALUE(RIGHT(B223,2)))))</f>
        <v>45677</v>
      </c>
      <c r="N223" s="16" t="n">
        <f aca="false">MONTH(M223)</f>
        <v>1</v>
      </c>
      <c r="O223" s="16" t="str">
        <f aca="false">PROPER(TRIM(H223))</f>
        <v>Delhi</v>
      </c>
      <c r="P223" s="16" t="str">
        <f aca="false">IFERROR(VLOOKUP(O223,city_map!$A$2:$B$6,2,FALSE()),O223)</f>
        <v>Delhi</v>
      </c>
      <c r="Q223" s="16" t="n">
        <f aca="false">IF(ISNUMBER(F223),F223,VALUE(SUBSTITUTE(SUBSTITUTE(F223,"₹",""),",","")))</f>
        <v>3102</v>
      </c>
      <c r="R223" s="16" t="n">
        <f aca="false">IF(E223=99,1,E223)</f>
        <v>1</v>
      </c>
      <c r="S223" s="16" t="n">
        <f aca="false">IF(G223="",0,G223)</f>
        <v>0.15</v>
      </c>
      <c r="T223" s="16" t="str">
        <f aca="false">IF(I223="","Unknown",IF(I223="upi","UPI",I223))</f>
        <v>UPI</v>
      </c>
      <c r="U223" s="16" t="str">
        <f aca="false">IF(L223="Yes","Y",IF(L223="No","N",L223))</f>
        <v>N</v>
      </c>
      <c r="V223" s="19" t="n">
        <f aca="false">ROUND(R223*Q223*(1-S223),2)</f>
        <v>2636.7</v>
      </c>
      <c r="W223" s="16" t="str">
        <f aca="false">_xlfn.XLOOKUP(D223,products!$A$2:$A$61,products!$C$2:$C$61,"Not found")</f>
        <v>Fashion</v>
      </c>
    </row>
    <row r="224" customFormat="false" ht="15" hidden="false" customHeight="false" outlineLevel="0" collapsed="false">
      <c r="A224" s="16" t="s">
        <v>581</v>
      </c>
      <c r="B224" s="16" t="s">
        <v>575</v>
      </c>
      <c r="C224" s="16" t="s">
        <v>169</v>
      </c>
      <c r="D224" s="16" t="s">
        <v>77</v>
      </c>
      <c r="E224" s="16" t="n">
        <v>2</v>
      </c>
      <c r="F224" s="16" t="n">
        <v>363</v>
      </c>
      <c r="G224" s="16" t="n">
        <v>0.15</v>
      </c>
      <c r="H224" s="16" t="s">
        <v>39</v>
      </c>
      <c r="I224" s="16" t="s">
        <v>60</v>
      </c>
      <c r="J224" s="16" t="n">
        <v>3</v>
      </c>
      <c r="K224" s="16" t="n">
        <v>5</v>
      </c>
      <c r="L224" s="16" t="s">
        <v>41</v>
      </c>
      <c r="M224" s="18" t="n">
        <f aca="false">IF(ISNUMBER(B224),B224,IF(MID(B224,3,1)="-",DATE(VALUE(RIGHT(B224,4)),VALUE(MID(B224,4,2)),VALUE(LEFT(B224,2))),DATE(VALUE(LEFT(B224,4)),VALUE(MID(B224,6,2)),VALUE(RIGHT(B224,2)))))</f>
        <v>45677</v>
      </c>
      <c r="N224" s="16" t="n">
        <f aca="false">MONTH(M224)</f>
        <v>1</v>
      </c>
      <c r="O224" s="16" t="str">
        <f aca="false">PROPER(TRIM(H224))</f>
        <v>Delhi</v>
      </c>
      <c r="P224" s="16" t="str">
        <f aca="false">IFERROR(VLOOKUP(O224,city_map!$A$2:$B$6,2,FALSE()),O224)</f>
        <v>Delhi</v>
      </c>
      <c r="Q224" s="16" t="n">
        <f aca="false">IF(ISNUMBER(F224),F224,VALUE(SUBSTITUTE(SUBSTITUTE(F224,"₹",""),",","")))</f>
        <v>363</v>
      </c>
      <c r="R224" s="16" t="n">
        <f aca="false">IF(E224=99,1,E224)</f>
        <v>2</v>
      </c>
      <c r="S224" s="16" t="n">
        <f aca="false">IF(G224="",0,G224)</f>
        <v>0.15</v>
      </c>
      <c r="T224" s="16" t="str">
        <f aca="false">IF(I224="","Unknown",IF(I224="upi","UPI",I224))</f>
        <v>UPI</v>
      </c>
      <c r="U224" s="16" t="str">
        <f aca="false">IF(L224="Yes","Y",IF(L224="No","N",L224))</f>
        <v>N</v>
      </c>
      <c r="V224" s="19" t="n">
        <f aca="false">ROUND(R224*Q224*(1-S224),2)</f>
        <v>617.1</v>
      </c>
      <c r="W224" s="16" t="str">
        <f aca="false">_xlfn.XLOOKUP(D224,products!$A$2:$A$61,products!$C$2:$C$61,"Not found")</f>
        <v>Books</v>
      </c>
    </row>
    <row r="225" customFormat="false" ht="15" hidden="false" customHeight="false" outlineLevel="0" collapsed="false">
      <c r="A225" s="16" t="s">
        <v>582</v>
      </c>
      <c r="B225" s="16" t="s">
        <v>575</v>
      </c>
      <c r="C225" s="16" t="s">
        <v>583</v>
      </c>
      <c r="D225" s="16" t="s">
        <v>451</v>
      </c>
      <c r="E225" s="16" t="n">
        <v>1</v>
      </c>
      <c r="F225" s="16" t="n">
        <v>1234</v>
      </c>
      <c r="G225" s="16" t="n">
        <v>0.3</v>
      </c>
      <c r="H225" s="16" t="s">
        <v>130</v>
      </c>
      <c r="I225" s="16" t="s">
        <v>71</v>
      </c>
      <c r="J225" s="16" t="n">
        <v>3</v>
      </c>
      <c r="K225" s="16" t="n">
        <v>4</v>
      </c>
      <c r="L225" s="16" t="s">
        <v>41</v>
      </c>
      <c r="M225" s="18" t="n">
        <f aca="false">IF(ISNUMBER(B225),B225,IF(MID(B225,3,1)="-",DATE(VALUE(RIGHT(B225,4)),VALUE(MID(B225,4,2)),VALUE(LEFT(B225,2))),DATE(VALUE(LEFT(B225,4)),VALUE(MID(B225,6,2)),VALUE(RIGHT(B225,2)))))</f>
        <v>45677</v>
      </c>
      <c r="N225" s="16" t="n">
        <f aca="false">MONTH(M225)</f>
        <v>1</v>
      </c>
      <c r="O225" s="16" t="str">
        <f aca="false">PROPER(TRIM(H225))</f>
        <v>Bengaluru</v>
      </c>
      <c r="P225" s="16" t="str">
        <f aca="false">IFERROR(VLOOKUP(O225,city_map!$A$2:$B$6,2,FALSE()),O225)</f>
        <v>Bengaluru</v>
      </c>
      <c r="Q225" s="16" t="n">
        <f aca="false">IF(ISNUMBER(F225),F225,VALUE(SUBSTITUTE(SUBSTITUTE(F225,"₹",""),",","")))</f>
        <v>1234</v>
      </c>
      <c r="R225" s="16" t="n">
        <f aca="false">IF(E225=99,1,E225)</f>
        <v>1</v>
      </c>
      <c r="S225" s="16" t="n">
        <f aca="false">IF(G225="",0,G225)</f>
        <v>0.3</v>
      </c>
      <c r="T225" s="16" t="str">
        <f aca="false">IF(I225="","Unknown",IF(I225="upi","UPI",I225))</f>
        <v>Credit Card</v>
      </c>
      <c r="U225" s="16" t="str">
        <f aca="false">IF(L225="Yes","Y",IF(L225="No","N",L225))</f>
        <v>N</v>
      </c>
      <c r="V225" s="19" t="n">
        <f aca="false">ROUND(R225*Q225*(1-S225),2)</f>
        <v>863.8</v>
      </c>
      <c r="W225" s="16" t="str">
        <f aca="false">_xlfn.XLOOKUP(D225,products!$A$2:$A$61,products!$C$2:$C$61,"Not found")</f>
        <v>Beauty</v>
      </c>
    </row>
    <row r="226" customFormat="false" ht="15" hidden="false" customHeight="false" outlineLevel="0" collapsed="false">
      <c r="A226" s="16" t="s">
        <v>584</v>
      </c>
      <c r="B226" s="16" t="s">
        <v>575</v>
      </c>
      <c r="C226" s="16" t="s">
        <v>585</v>
      </c>
      <c r="D226" s="16" t="s">
        <v>385</v>
      </c>
      <c r="E226" s="16" t="n">
        <v>1</v>
      </c>
      <c r="F226" s="16" t="n">
        <v>300</v>
      </c>
      <c r="G226" s="16" t="n">
        <v>0.2</v>
      </c>
      <c r="H226" s="16" t="s">
        <v>130</v>
      </c>
      <c r="I226" s="16" t="s">
        <v>40</v>
      </c>
      <c r="J226" s="16" t="n">
        <v>5</v>
      </c>
      <c r="K226" s="16" t="n">
        <v>4</v>
      </c>
      <c r="L226" s="16" t="s">
        <v>41</v>
      </c>
      <c r="M226" s="18" t="n">
        <f aca="false">IF(ISNUMBER(B226),B226,IF(MID(B226,3,1)="-",DATE(VALUE(RIGHT(B226,4)),VALUE(MID(B226,4,2)),VALUE(LEFT(B226,2))),DATE(VALUE(LEFT(B226,4)),VALUE(MID(B226,6,2)),VALUE(RIGHT(B226,2)))))</f>
        <v>45677</v>
      </c>
      <c r="N226" s="16" t="n">
        <f aca="false">MONTH(M226)</f>
        <v>1</v>
      </c>
      <c r="O226" s="16" t="str">
        <f aca="false">PROPER(TRIM(H226))</f>
        <v>Bengaluru</v>
      </c>
      <c r="P226" s="16" t="str">
        <f aca="false">IFERROR(VLOOKUP(O226,city_map!$A$2:$B$6,2,FALSE()),O226)</f>
        <v>Bengaluru</v>
      </c>
      <c r="Q226" s="16" t="n">
        <f aca="false">IF(ISNUMBER(F226),F226,VALUE(SUBSTITUTE(SUBSTITUTE(F226,"₹",""),",","")))</f>
        <v>300</v>
      </c>
      <c r="R226" s="16" t="n">
        <f aca="false">IF(E226=99,1,E226)</f>
        <v>1</v>
      </c>
      <c r="S226" s="16" t="n">
        <f aca="false">IF(G226="",0,G226)</f>
        <v>0.2</v>
      </c>
      <c r="T226" s="16" t="str">
        <f aca="false">IF(I226="","Unknown",IF(I226="upi","UPI",I226))</f>
        <v>COD</v>
      </c>
      <c r="U226" s="16" t="str">
        <f aca="false">IF(L226="Yes","Y",IF(L226="No","N",L226))</f>
        <v>N</v>
      </c>
      <c r="V226" s="19" t="n">
        <f aca="false">ROUND(R226*Q226*(1-S226),2)</f>
        <v>240</v>
      </c>
      <c r="W226" s="16" t="str">
        <f aca="false">_xlfn.XLOOKUP(D226,products!$A$2:$A$61,products!$C$2:$C$61,"Not found")</f>
        <v>Books</v>
      </c>
    </row>
    <row r="227" customFormat="false" ht="15" hidden="false" customHeight="false" outlineLevel="0" collapsed="false">
      <c r="A227" s="16" t="s">
        <v>586</v>
      </c>
      <c r="B227" s="16" t="s">
        <v>575</v>
      </c>
      <c r="C227" s="16" t="s">
        <v>587</v>
      </c>
      <c r="D227" s="16" t="s">
        <v>308</v>
      </c>
      <c r="E227" s="16" t="n">
        <v>3</v>
      </c>
      <c r="F227" s="16" t="n">
        <v>205</v>
      </c>
      <c r="G227" s="16" t="n">
        <v>0.1</v>
      </c>
      <c r="H227" s="16" t="s">
        <v>112</v>
      </c>
      <c r="I227" s="16" t="s">
        <v>71</v>
      </c>
      <c r="J227" s="16" t="n">
        <v>5</v>
      </c>
      <c r="K227" s="16" t="n">
        <v>3</v>
      </c>
      <c r="L227" s="16" t="s">
        <v>41</v>
      </c>
      <c r="M227" s="18" t="n">
        <f aca="false">IF(ISNUMBER(B227),B227,IF(MID(B227,3,1)="-",DATE(VALUE(RIGHT(B227,4)),VALUE(MID(B227,4,2)),VALUE(LEFT(B227,2))),DATE(VALUE(LEFT(B227,4)),VALUE(MID(B227,6,2)),VALUE(RIGHT(B227,2)))))</f>
        <v>45677</v>
      </c>
      <c r="N227" s="16" t="n">
        <f aca="false">MONTH(M227)</f>
        <v>1</v>
      </c>
      <c r="O227" s="16" t="str">
        <f aca="false">PROPER(TRIM(H227))</f>
        <v>Mumbai</v>
      </c>
      <c r="P227" s="16" t="str">
        <f aca="false">IFERROR(VLOOKUP(O227,city_map!$A$2:$B$6,2,FALSE()),O227)</f>
        <v>Mumbai</v>
      </c>
      <c r="Q227" s="16" t="n">
        <f aca="false">IF(ISNUMBER(F227),F227,VALUE(SUBSTITUTE(SUBSTITUTE(F227,"₹",""),",","")))</f>
        <v>205</v>
      </c>
      <c r="R227" s="16" t="n">
        <f aca="false">IF(E227=99,1,E227)</f>
        <v>3</v>
      </c>
      <c r="S227" s="16" t="n">
        <f aca="false">IF(G227="",0,G227)</f>
        <v>0.1</v>
      </c>
      <c r="T227" s="16" t="str">
        <f aca="false">IF(I227="","Unknown",IF(I227="upi","UPI",I227))</f>
        <v>Credit Card</v>
      </c>
      <c r="U227" s="16" t="str">
        <f aca="false">IF(L227="Yes","Y",IF(L227="No","N",L227))</f>
        <v>N</v>
      </c>
      <c r="V227" s="19" t="n">
        <f aca="false">ROUND(R227*Q227*(1-S227),2)</f>
        <v>553.5</v>
      </c>
      <c r="W227" s="16" t="str">
        <f aca="false">_xlfn.XLOOKUP(D227,products!$A$2:$A$61,products!$C$2:$C$61,"Not found")</f>
        <v>Beauty</v>
      </c>
    </row>
    <row r="228" customFormat="false" ht="15" hidden="false" customHeight="false" outlineLevel="0" collapsed="false">
      <c r="A228" s="16" t="s">
        <v>588</v>
      </c>
      <c r="B228" s="16" t="s">
        <v>575</v>
      </c>
      <c r="C228" s="16" t="s">
        <v>589</v>
      </c>
      <c r="D228" s="16" t="s">
        <v>95</v>
      </c>
      <c r="E228" s="16" t="n">
        <v>2</v>
      </c>
      <c r="F228" s="16" t="n">
        <v>1479</v>
      </c>
      <c r="G228" s="16" t="n">
        <v>0.05</v>
      </c>
      <c r="H228" s="16" t="s">
        <v>208</v>
      </c>
      <c r="I228" s="16" t="s">
        <v>40</v>
      </c>
      <c r="J228" s="16" t="n">
        <v>5</v>
      </c>
      <c r="K228" s="16"/>
      <c r="L228" s="16" t="s">
        <v>57</v>
      </c>
      <c r="M228" s="18" t="n">
        <f aca="false">IF(ISNUMBER(B228),B228,IF(MID(B228,3,1)="-",DATE(VALUE(RIGHT(B228,4)),VALUE(MID(B228,4,2)),VALUE(LEFT(B228,2))),DATE(VALUE(LEFT(B228,4)),VALUE(MID(B228,6,2)),VALUE(RIGHT(B228,2)))))</f>
        <v>45677</v>
      </c>
      <c r="N228" s="16" t="n">
        <f aca="false">MONTH(M228)</f>
        <v>1</v>
      </c>
      <c r="O228" s="16" t="str">
        <f aca="false">PROPER(TRIM(H228))</f>
        <v>Jaipur</v>
      </c>
      <c r="P228" s="16" t="str">
        <f aca="false">IFERROR(VLOOKUP(O228,city_map!$A$2:$B$6,2,FALSE()),O228)</f>
        <v>Jaipur</v>
      </c>
      <c r="Q228" s="16" t="n">
        <f aca="false">IF(ISNUMBER(F228),F228,VALUE(SUBSTITUTE(SUBSTITUTE(F228,"₹",""),",","")))</f>
        <v>1479</v>
      </c>
      <c r="R228" s="16" t="n">
        <f aca="false">IF(E228=99,1,E228)</f>
        <v>2</v>
      </c>
      <c r="S228" s="16" t="n">
        <f aca="false">IF(G228="",0,G228)</f>
        <v>0.05</v>
      </c>
      <c r="T228" s="16" t="str">
        <f aca="false">IF(I228="","Unknown",IF(I228="upi","UPI",I228))</f>
        <v>COD</v>
      </c>
      <c r="U228" s="16" t="str">
        <f aca="false">IF(L228="Yes","Y",IF(L228="No","N",L228))</f>
        <v>Y</v>
      </c>
      <c r="V228" s="19" t="n">
        <f aca="false">ROUND(R228*Q228*(1-S228),2)</f>
        <v>2810.1</v>
      </c>
      <c r="W228" s="16" t="str">
        <f aca="false">_xlfn.XLOOKUP(D228,products!$A$2:$A$61,products!$C$2:$C$61,"Not found")</f>
        <v>Electronics</v>
      </c>
    </row>
    <row r="229" customFormat="false" ht="15" hidden="false" customHeight="false" outlineLevel="0" collapsed="false">
      <c r="A229" s="16" t="s">
        <v>590</v>
      </c>
      <c r="B229" s="16" t="s">
        <v>575</v>
      </c>
      <c r="C229" s="16" t="s">
        <v>580</v>
      </c>
      <c r="D229" s="16" t="s">
        <v>225</v>
      </c>
      <c r="E229" s="16" t="n">
        <v>2</v>
      </c>
      <c r="F229" s="16" t="n">
        <v>383</v>
      </c>
      <c r="G229" s="16" t="n">
        <v>0.1</v>
      </c>
      <c r="H229" s="16" t="s">
        <v>208</v>
      </c>
      <c r="I229" s="16" t="s">
        <v>40</v>
      </c>
      <c r="J229" s="16" t="n">
        <v>5</v>
      </c>
      <c r="K229" s="16" t="n">
        <v>4</v>
      </c>
      <c r="L229" s="16" t="s">
        <v>41</v>
      </c>
      <c r="M229" s="18" t="n">
        <f aca="false">IF(ISNUMBER(B229),B229,IF(MID(B229,3,1)="-",DATE(VALUE(RIGHT(B229,4)),VALUE(MID(B229,4,2)),VALUE(LEFT(B229,2))),DATE(VALUE(LEFT(B229,4)),VALUE(MID(B229,6,2)),VALUE(RIGHT(B229,2)))))</f>
        <v>45677</v>
      </c>
      <c r="N229" s="16" t="n">
        <f aca="false">MONTH(M229)</f>
        <v>1</v>
      </c>
      <c r="O229" s="16" t="str">
        <f aca="false">PROPER(TRIM(H229))</f>
        <v>Jaipur</v>
      </c>
      <c r="P229" s="16" t="str">
        <f aca="false">IFERROR(VLOOKUP(O229,city_map!$A$2:$B$6,2,FALSE()),O229)</f>
        <v>Jaipur</v>
      </c>
      <c r="Q229" s="16" t="n">
        <f aca="false">IF(ISNUMBER(F229),F229,VALUE(SUBSTITUTE(SUBSTITUTE(F229,"₹",""),",","")))</f>
        <v>383</v>
      </c>
      <c r="R229" s="16" t="n">
        <f aca="false">IF(E229=99,1,E229)</f>
        <v>2</v>
      </c>
      <c r="S229" s="16" t="n">
        <f aca="false">IF(G229="",0,G229)</f>
        <v>0.1</v>
      </c>
      <c r="T229" s="16" t="str">
        <f aca="false">IF(I229="","Unknown",IF(I229="upi","UPI",I229))</f>
        <v>COD</v>
      </c>
      <c r="U229" s="16" t="str">
        <f aca="false">IF(L229="Yes","Y",IF(L229="No","N",L229))</f>
        <v>N</v>
      </c>
      <c r="V229" s="19" t="n">
        <f aca="false">ROUND(R229*Q229*(1-S229),2)</f>
        <v>689.4</v>
      </c>
      <c r="W229" s="16" t="str">
        <f aca="false">_xlfn.XLOOKUP(D229,products!$A$2:$A$61,products!$C$2:$C$61,"Not found")</f>
        <v>Books</v>
      </c>
    </row>
    <row r="230" customFormat="false" ht="15" hidden="false" customHeight="false" outlineLevel="0" collapsed="false">
      <c r="A230" s="16" t="s">
        <v>591</v>
      </c>
      <c r="B230" s="16" t="s">
        <v>575</v>
      </c>
      <c r="C230" s="16" t="s">
        <v>592</v>
      </c>
      <c r="D230" s="16" t="s">
        <v>393</v>
      </c>
      <c r="E230" s="16" t="n">
        <v>1</v>
      </c>
      <c r="F230" s="16" t="s">
        <v>593</v>
      </c>
      <c r="G230" s="16" t="n">
        <v>0.15</v>
      </c>
      <c r="H230" s="16" t="s">
        <v>89</v>
      </c>
      <c r="I230" s="16" t="s">
        <v>40</v>
      </c>
      <c r="J230" s="16" t="n">
        <v>4</v>
      </c>
      <c r="K230" s="16" t="n">
        <v>2</v>
      </c>
      <c r="L230" s="16" t="s">
        <v>57</v>
      </c>
      <c r="M230" s="18" t="n">
        <f aca="false">IF(ISNUMBER(B230),B230,IF(MID(B230,3,1)="-",DATE(VALUE(RIGHT(B230,4)),VALUE(MID(B230,4,2)),VALUE(LEFT(B230,2))),DATE(VALUE(LEFT(B230,4)),VALUE(MID(B230,6,2)),VALUE(RIGHT(B230,2)))))</f>
        <v>45677</v>
      </c>
      <c r="N230" s="16" t="n">
        <f aca="false">MONTH(M230)</f>
        <v>1</v>
      </c>
      <c r="O230" s="16" t="str">
        <f aca="false">PROPER(TRIM(H230))</f>
        <v>Ahmedabad</v>
      </c>
      <c r="P230" s="16" t="str">
        <f aca="false">IFERROR(VLOOKUP(O230,city_map!$A$2:$B$6,2,FALSE()),O230)</f>
        <v>Ahmedabad</v>
      </c>
      <c r="Q230" s="16" t="n">
        <f aca="false">IF(ISNUMBER(F230),F230,VALUE(SUBSTITUTE(SUBSTITUTE(F230,"₹",""),",","")))</f>
        <v>506</v>
      </c>
      <c r="R230" s="16" t="n">
        <f aca="false">IF(E230=99,1,E230)</f>
        <v>1</v>
      </c>
      <c r="S230" s="16" t="n">
        <f aca="false">IF(G230="",0,G230)</f>
        <v>0.15</v>
      </c>
      <c r="T230" s="16" t="str">
        <f aca="false">IF(I230="","Unknown",IF(I230="upi","UPI",I230))</f>
        <v>COD</v>
      </c>
      <c r="U230" s="16" t="str">
        <f aca="false">IF(L230="Yes","Y",IF(L230="No","N",L230))</f>
        <v>Y</v>
      </c>
      <c r="V230" s="19" t="n">
        <f aca="false">ROUND(R230*Q230*(1-S230),2)</f>
        <v>430.1</v>
      </c>
      <c r="W230" s="16" t="str">
        <f aca="false">_xlfn.XLOOKUP(D230,products!$A$2:$A$61,products!$C$2:$C$61,"Not found")</f>
        <v>Fashion</v>
      </c>
    </row>
    <row r="231" customFormat="false" ht="15" hidden="false" customHeight="false" outlineLevel="0" collapsed="false">
      <c r="A231" s="16" t="s">
        <v>594</v>
      </c>
      <c r="B231" s="16" t="s">
        <v>575</v>
      </c>
      <c r="C231" s="16" t="s">
        <v>253</v>
      </c>
      <c r="D231" s="16" t="s">
        <v>222</v>
      </c>
      <c r="E231" s="16" t="n">
        <v>2</v>
      </c>
      <c r="F231" s="16" t="n">
        <v>1820</v>
      </c>
      <c r="G231" s="16" t="n">
        <v>0.05</v>
      </c>
      <c r="H231" s="16" t="s">
        <v>89</v>
      </c>
      <c r="I231" s="16" t="s">
        <v>60</v>
      </c>
      <c r="J231" s="16" t="n">
        <v>2</v>
      </c>
      <c r="K231" s="16" t="n">
        <v>2</v>
      </c>
      <c r="L231" s="16" t="s">
        <v>57</v>
      </c>
      <c r="M231" s="18" t="n">
        <f aca="false">IF(ISNUMBER(B231),B231,IF(MID(B231,3,1)="-",DATE(VALUE(RIGHT(B231,4)),VALUE(MID(B231,4,2)),VALUE(LEFT(B231,2))),DATE(VALUE(LEFT(B231,4)),VALUE(MID(B231,6,2)),VALUE(RIGHT(B231,2)))))</f>
        <v>45677</v>
      </c>
      <c r="N231" s="16" t="n">
        <f aca="false">MONTH(M231)</f>
        <v>1</v>
      </c>
      <c r="O231" s="16" t="str">
        <f aca="false">PROPER(TRIM(H231))</f>
        <v>Ahmedabad</v>
      </c>
      <c r="P231" s="16" t="str">
        <f aca="false">IFERROR(VLOOKUP(O231,city_map!$A$2:$B$6,2,FALSE()),O231)</f>
        <v>Ahmedabad</v>
      </c>
      <c r="Q231" s="16" t="n">
        <f aca="false">IF(ISNUMBER(F231),F231,VALUE(SUBSTITUTE(SUBSTITUTE(F231,"₹",""),",","")))</f>
        <v>1820</v>
      </c>
      <c r="R231" s="16" t="n">
        <f aca="false">IF(E231=99,1,E231)</f>
        <v>2</v>
      </c>
      <c r="S231" s="16" t="n">
        <f aca="false">IF(G231="",0,G231)</f>
        <v>0.05</v>
      </c>
      <c r="T231" s="16" t="str">
        <f aca="false">IF(I231="","Unknown",IF(I231="upi","UPI",I231))</f>
        <v>UPI</v>
      </c>
      <c r="U231" s="16" t="str">
        <f aca="false">IF(L231="Yes","Y",IF(L231="No","N",L231))</f>
        <v>Y</v>
      </c>
      <c r="V231" s="19" t="n">
        <f aca="false">ROUND(R231*Q231*(1-S231),2)</f>
        <v>3458</v>
      </c>
      <c r="W231" s="16" t="str">
        <f aca="false">_xlfn.XLOOKUP(D231,products!$A$2:$A$61,products!$C$2:$C$61,"Not found")</f>
        <v>Fashion</v>
      </c>
    </row>
    <row r="232" customFormat="false" ht="15" hidden="false" customHeight="false" outlineLevel="0" collapsed="false">
      <c r="A232" s="16" t="s">
        <v>595</v>
      </c>
      <c r="B232" s="16" t="s">
        <v>575</v>
      </c>
      <c r="C232" s="16" t="s">
        <v>568</v>
      </c>
      <c r="D232" s="16" t="s">
        <v>136</v>
      </c>
      <c r="E232" s="16" t="n">
        <v>2</v>
      </c>
      <c r="F232" s="16" t="n">
        <v>2183</v>
      </c>
      <c r="G232" s="16" t="n">
        <v>0.2</v>
      </c>
      <c r="H232" s="16" t="s">
        <v>130</v>
      </c>
      <c r="I232" s="16" t="s">
        <v>47</v>
      </c>
      <c r="J232" s="16" t="n">
        <v>3</v>
      </c>
      <c r="K232" s="16" t="n">
        <v>5</v>
      </c>
      <c r="L232" s="16" t="s">
        <v>41</v>
      </c>
      <c r="M232" s="18" t="n">
        <f aca="false">IF(ISNUMBER(B232),B232,IF(MID(B232,3,1)="-",DATE(VALUE(RIGHT(B232,4)),VALUE(MID(B232,4,2)),VALUE(LEFT(B232,2))),DATE(VALUE(LEFT(B232,4)),VALUE(MID(B232,6,2)),VALUE(RIGHT(B232,2)))))</f>
        <v>45677</v>
      </c>
      <c r="N232" s="16" t="n">
        <f aca="false">MONTH(M232)</f>
        <v>1</v>
      </c>
      <c r="O232" s="16" t="str">
        <f aca="false">PROPER(TRIM(H232))</f>
        <v>Bengaluru</v>
      </c>
      <c r="P232" s="16" t="str">
        <f aca="false">IFERROR(VLOOKUP(O232,city_map!$A$2:$B$6,2,FALSE()),O232)</f>
        <v>Bengaluru</v>
      </c>
      <c r="Q232" s="16" t="n">
        <f aca="false">IF(ISNUMBER(F232),F232,VALUE(SUBSTITUTE(SUBSTITUTE(F232,"₹",""),",","")))</f>
        <v>2183</v>
      </c>
      <c r="R232" s="16" t="n">
        <f aca="false">IF(E232=99,1,E232)</f>
        <v>2</v>
      </c>
      <c r="S232" s="16" t="n">
        <f aca="false">IF(G232="",0,G232)</f>
        <v>0.2</v>
      </c>
      <c r="T232" s="16" t="str">
        <f aca="false">IF(I232="","Unknown",IF(I232="upi","UPI",I232))</f>
        <v>Debit Card</v>
      </c>
      <c r="U232" s="16" t="str">
        <f aca="false">IF(L232="Yes","Y",IF(L232="No","N",L232))</f>
        <v>N</v>
      </c>
      <c r="V232" s="19" t="n">
        <f aca="false">ROUND(R232*Q232*(1-S232),2)</f>
        <v>3492.8</v>
      </c>
      <c r="W232" s="16" t="str">
        <f aca="false">_xlfn.XLOOKUP(D232,products!$A$2:$A$61,products!$C$2:$C$61,"Not found")</f>
        <v>Electronics</v>
      </c>
    </row>
    <row r="233" customFormat="false" ht="15" hidden="false" customHeight="false" outlineLevel="0" collapsed="false">
      <c r="A233" s="16" t="s">
        <v>596</v>
      </c>
      <c r="B233" s="16" t="s">
        <v>575</v>
      </c>
      <c r="C233" s="16" t="s">
        <v>597</v>
      </c>
      <c r="D233" s="16" t="s">
        <v>74</v>
      </c>
      <c r="E233" s="16" t="n">
        <v>1</v>
      </c>
      <c r="F233" s="16" t="n">
        <v>19620</v>
      </c>
      <c r="G233" s="16" t="n">
        <v>0</v>
      </c>
      <c r="H233" s="16" t="s">
        <v>67</v>
      </c>
      <c r="I233" s="16" t="s">
        <v>60</v>
      </c>
      <c r="J233" s="16" t="n">
        <v>3</v>
      </c>
      <c r="K233" s="16" t="n">
        <v>3</v>
      </c>
      <c r="L233" s="16" t="s">
        <v>57</v>
      </c>
      <c r="M233" s="18" t="n">
        <f aca="false">IF(ISNUMBER(B233),B233,IF(MID(B233,3,1)="-",DATE(VALUE(RIGHT(B233,4)),VALUE(MID(B233,4,2)),VALUE(LEFT(B233,2))),DATE(VALUE(LEFT(B233,4)),VALUE(MID(B233,6,2)),VALUE(RIGHT(B233,2)))))</f>
        <v>45677</v>
      </c>
      <c r="N233" s="16" t="n">
        <f aca="false">MONTH(M233)</f>
        <v>1</v>
      </c>
      <c r="O233" s="16" t="str">
        <f aca="false">PROPER(TRIM(H233))</f>
        <v>Kolkata</v>
      </c>
      <c r="P233" s="16" t="str">
        <f aca="false">IFERROR(VLOOKUP(O233,city_map!$A$2:$B$6,2,FALSE()),O233)</f>
        <v>Kolkata</v>
      </c>
      <c r="Q233" s="16" t="n">
        <f aca="false">IF(ISNUMBER(F233),F233,VALUE(SUBSTITUTE(SUBSTITUTE(F233,"₹",""),",","")))</f>
        <v>19620</v>
      </c>
      <c r="R233" s="16" t="n">
        <f aca="false">IF(E233=99,1,E233)</f>
        <v>1</v>
      </c>
      <c r="S233" s="16" t="n">
        <f aca="false">IF(G233="",0,G233)</f>
        <v>0</v>
      </c>
      <c r="T233" s="16" t="str">
        <f aca="false">IF(I233="","Unknown",IF(I233="upi","UPI",I233))</f>
        <v>UPI</v>
      </c>
      <c r="U233" s="16" t="str">
        <f aca="false">IF(L233="Yes","Y",IF(L233="No","N",L233))</f>
        <v>Y</v>
      </c>
      <c r="V233" s="19" t="n">
        <f aca="false">ROUND(R233*Q233*(1-S233),2)</f>
        <v>19620</v>
      </c>
      <c r="W233" s="16" t="str">
        <f aca="false">_xlfn.XLOOKUP(D233,products!$A$2:$A$61,products!$C$2:$C$61,"Not found")</f>
        <v>Electronics</v>
      </c>
    </row>
    <row r="234" customFormat="false" ht="15" hidden="false" customHeight="false" outlineLevel="0" collapsed="false">
      <c r="A234" s="16" t="s">
        <v>598</v>
      </c>
      <c r="B234" s="16" t="s">
        <v>575</v>
      </c>
      <c r="C234" s="16" t="s">
        <v>599</v>
      </c>
      <c r="D234" s="16" t="s">
        <v>129</v>
      </c>
      <c r="E234" s="16" t="n">
        <v>1</v>
      </c>
      <c r="F234" s="16" t="n">
        <v>596</v>
      </c>
      <c r="G234" s="16" t="n">
        <v>0.1</v>
      </c>
      <c r="H234" s="16" t="s">
        <v>46</v>
      </c>
      <c r="I234" s="16" t="s">
        <v>47</v>
      </c>
      <c r="J234" s="16" t="n">
        <v>5</v>
      </c>
      <c r="K234" s="16" t="n">
        <v>4</v>
      </c>
      <c r="L234" s="16" t="s">
        <v>41</v>
      </c>
      <c r="M234" s="18" t="n">
        <f aca="false">IF(ISNUMBER(B234),B234,IF(MID(B234,3,1)="-",DATE(VALUE(RIGHT(B234,4)),VALUE(MID(B234,4,2)),VALUE(LEFT(B234,2))),DATE(VALUE(LEFT(B234,4)),VALUE(MID(B234,6,2)),VALUE(RIGHT(B234,2)))))</f>
        <v>45677</v>
      </c>
      <c r="N234" s="16" t="n">
        <f aca="false">MONTH(M234)</f>
        <v>1</v>
      </c>
      <c r="O234" s="16" t="str">
        <f aca="false">PROPER(TRIM(H234))</f>
        <v>Chennai</v>
      </c>
      <c r="P234" s="16" t="str">
        <f aca="false">IFERROR(VLOOKUP(O234,city_map!$A$2:$B$6,2,FALSE()),O234)</f>
        <v>Chennai</v>
      </c>
      <c r="Q234" s="16" t="n">
        <f aca="false">IF(ISNUMBER(F234),F234,VALUE(SUBSTITUTE(SUBSTITUTE(F234,"₹",""),",","")))</f>
        <v>596</v>
      </c>
      <c r="R234" s="16" t="n">
        <f aca="false">IF(E234=99,1,E234)</f>
        <v>1</v>
      </c>
      <c r="S234" s="16" t="n">
        <f aca="false">IF(G234="",0,G234)</f>
        <v>0.1</v>
      </c>
      <c r="T234" s="16" t="str">
        <f aca="false">IF(I234="","Unknown",IF(I234="upi","UPI",I234))</f>
        <v>Debit Card</v>
      </c>
      <c r="U234" s="16" t="str">
        <f aca="false">IF(L234="Yes","Y",IF(L234="No","N",L234))</f>
        <v>N</v>
      </c>
      <c r="V234" s="19" t="n">
        <f aca="false">ROUND(R234*Q234*(1-S234),2)</f>
        <v>536.4</v>
      </c>
      <c r="W234" s="16" t="str">
        <f aca="false">_xlfn.XLOOKUP(D234,products!$A$2:$A$61,products!$C$2:$C$61,"Not found")</f>
        <v>Beauty</v>
      </c>
    </row>
    <row r="235" customFormat="false" ht="15" hidden="false" customHeight="false" outlineLevel="0" collapsed="false">
      <c r="A235" s="16" t="s">
        <v>600</v>
      </c>
      <c r="B235" s="16" t="s">
        <v>575</v>
      </c>
      <c r="C235" s="16" t="s">
        <v>601</v>
      </c>
      <c r="D235" s="16" t="s">
        <v>184</v>
      </c>
      <c r="E235" s="16" t="n">
        <v>1</v>
      </c>
      <c r="F235" s="16" t="n">
        <v>1295</v>
      </c>
      <c r="G235" s="16" t="n">
        <v>0</v>
      </c>
      <c r="H235" s="16" t="s">
        <v>56</v>
      </c>
      <c r="I235" s="16" t="s">
        <v>47</v>
      </c>
      <c r="J235" s="16" t="n">
        <v>6</v>
      </c>
      <c r="K235" s="16" t="n">
        <v>4</v>
      </c>
      <c r="L235" s="16" t="s">
        <v>41</v>
      </c>
      <c r="M235" s="18" t="n">
        <f aca="false">IF(ISNUMBER(B235),B235,IF(MID(B235,3,1)="-",DATE(VALUE(RIGHT(B235,4)),VALUE(MID(B235,4,2)),VALUE(LEFT(B235,2))),DATE(VALUE(LEFT(B235,4)),VALUE(MID(B235,6,2)),VALUE(RIGHT(B235,2)))))</f>
        <v>45677</v>
      </c>
      <c r="N235" s="16" t="n">
        <f aca="false">MONTH(M235)</f>
        <v>1</v>
      </c>
      <c r="O235" s="16" t="str">
        <f aca="false">PROPER(TRIM(H235))</f>
        <v>Lucknow</v>
      </c>
      <c r="P235" s="16" t="str">
        <f aca="false">IFERROR(VLOOKUP(O235,city_map!$A$2:$B$6,2,FALSE()),O235)</f>
        <v>Lucknow</v>
      </c>
      <c r="Q235" s="16" t="n">
        <f aca="false">IF(ISNUMBER(F235),F235,VALUE(SUBSTITUTE(SUBSTITUTE(F235,"₹",""),",","")))</f>
        <v>1295</v>
      </c>
      <c r="R235" s="16" t="n">
        <f aca="false">IF(E235=99,1,E235)</f>
        <v>1</v>
      </c>
      <c r="S235" s="16" t="n">
        <f aca="false">IF(G235="",0,G235)</f>
        <v>0</v>
      </c>
      <c r="T235" s="16" t="str">
        <f aca="false">IF(I235="","Unknown",IF(I235="upi","UPI",I235))</f>
        <v>Debit Card</v>
      </c>
      <c r="U235" s="16" t="str">
        <f aca="false">IF(L235="Yes","Y",IF(L235="No","N",L235))</f>
        <v>N</v>
      </c>
      <c r="V235" s="19" t="n">
        <f aca="false">ROUND(R235*Q235*(1-S235),2)</f>
        <v>1295</v>
      </c>
      <c r="W235" s="16" t="str">
        <f aca="false">_xlfn.XLOOKUP(D235,products!$A$2:$A$61,products!$C$2:$C$61,"Not found")</f>
        <v>Home</v>
      </c>
    </row>
    <row r="236" customFormat="false" ht="15" hidden="false" customHeight="false" outlineLevel="0" collapsed="false">
      <c r="A236" s="16" t="s">
        <v>602</v>
      </c>
      <c r="B236" s="16" t="s">
        <v>575</v>
      </c>
      <c r="C236" s="16" t="s">
        <v>603</v>
      </c>
      <c r="D236" s="16" t="s">
        <v>149</v>
      </c>
      <c r="E236" s="16" t="n">
        <v>2</v>
      </c>
      <c r="F236" s="16" t="n">
        <v>1657</v>
      </c>
      <c r="G236" s="16" t="n">
        <v>0</v>
      </c>
      <c r="H236" s="16" t="s">
        <v>46</v>
      </c>
      <c r="I236" s="16" t="s">
        <v>60</v>
      </c>
      <c r="J236" s="16" t="n">
        <v>3</v>
      </c>
      <c r="K236" s="16" t="n">
        <v>4</v>
      </c>
      <c r="L236" s="16" t="s">
        <v>41</v>
      </c>
      <c r="M236" s="18" t="n">
        <f aca="false">IF(ISNUMBER(B236),B236,IF(MID(B236,3,1)="-",DATE(VALUE(RIGHT(B236,4)),VALUE(MID(B236,4,2)),VALUE(LEFT(B236,2))),DATE(VALUE(LEFT(B236,4)),VALUE(MID(B236,6,2)),VALUE(RIGHT(B236,2)))))</f>
        <v>45677</v>
      </c>
      <c r="N236" s="16" t="n">
        <f aca="false">MONTH(M236)</f>
        <v>1</v>
      </c>
      <c r="O236" s="16" t="str">
        <f aca="false">PROPER(TRIM(H236))</f>
        <v>Chennai</v>
      </c>
      <c r="P236" s="16" t="str">
        <f aca="false">IFERROR(VLOOKUP(O236,city_map!$A$2:$B$6,2,FALSE()),O236)</f>
        <v>Chennai</v>
      </c>
      <c r="Q236" s="16" t="n">
        <f aca="false">IF(ISNUMBER(F236),F236,VALUE(SUBSTITUTE(SUBSTITUTE(F236,"₹",""),",","")))</f>
        <v>1657</v>
      </c>
      <c r="R236" s="16" t="n">
        <f aca="false">IF(E236=99,1,E236)</f>
        <v>2</v>
      </c>
      <c r="S236" s="16" t="n">
        <f aca="false">IF(G236="",0,G236)</f>
        <v>0</v>
      </c>
      <c r="T236" s="16" t="str">
        <f aca="false">IF(I236="","Unknown",IF(I236="upi","UPI",I236))</f>
        <v>UPI</v>
      </c>
      <c r="U236" s="16" t="str">
        <f aca="false">IF(L236="Yes","Y",IF(L236="No","N",L236))</f>
        <v>N</v>
      </c>
      <c r="V236" s="19" t="n">
        <f aca="false">ROUND(R236*Q236*(1-S236),2)</f>
        <v>3314</v>
      </c>
      <c r="W236" s="16" t="str">
        <f aca="false">_xlfn.XLOOKUP(D236,products!$A$2:$A$61,products!$C$2:$C$61,"Not found")</f>
        <v>Fashion</v>
      </c>
    </row>
    <row r="237" customFormat="false" ht="15" hidden="false" customHeight="false" outlineLevel="0" collapsed="false">
      <c r="A237" s="16" t="s">
        <v>604</v>
      </c>
      <c r="B237" s="16" t="s">
        <v>575</v>
      </c>
      <c r="C237" s="16" t="s">
        <v>605</v>
      </c>
      <c r="D237" s="16" t="s">
        <v>111</v>
      </c>
      <c r="E237" s="16" t="n">
        <v>1</v>
      </c>
      <c r="F237" s="16" t="n">
        <v>992</v>
      </c>
      <c r="G237" s="16" t="n">
        <v>0.05</v>
      </c>
      <c r="H237" s="16" t="s">
        <v>81</v>
      </c>
      <c r="I237" s="16" t="s">
        <v>47</v>
      </c>
      <c r="J237" s="16" t="n">
        <v>3</v>
      </c>
      <c r="K237" s="16" t="n">
        <v>4</v>
      </c>
      <c r="L237" s="16" t="s">
        <v>41</v>
      </c>
      <c r="M237" s="18" t="n">
        <f aca="false">IF(ISNUMBER(B237),B237,IF(MID(B237,3,1)="-",DATE(VALUE(RIGHT(B237,4)),VALUE(MID(B237,4,2)),VALUE(LEFT(B237,2))),DATE(VALUE(LEFT(B237,4)),VALUE(MID(B237,6,2)),VALUE(RIGHT(B237,2)))))</f>
        <v>45677</v>
      </c>
      <c r="N237" s="16" t="n">
        <f aca="false">MONTH(M237)</f>
        <v>1</v>
      </c>
      <c r="O237" s="16" t="str">
        <f aca="false">PROPER(TRIM(H237))</f>
        <v>Hyderabad</v>
      </c>
      <c r="P237" s="16" t="str">
        <f aca="false">IFERROR(VLOOKUP(O237,city_map!$A$2:$B$6,2,FALSE()),O237)</f>
        <v>Hyderabad</v>
      </c>
      <c r="Q237" s="16" t="n">
        <f aca="false">IF(ISNUMBER(F237),F237,VALUE(SUBSTITUTE(SUBSTITUTE(F237,"₹",""),",","")))</f>
        <v>992</v>
      </c>
      <c r="R237" s="16" t="n">
        <f aca="false">IF(E237=99,1,E237)</f>
        <v>1</v>
      </c>
      <c r="S237" s="16" t="n">
        <f aca="false">IF(G237="",0,G237)</f>
        <v>0.05</v>
      </c>
      <c r="T237" s="16" t="str">
        <f aca="false">IF(I237="","Unknown",IF(I237="upi","UPI",I237))</f>
        <v>Debit Card</v>
      </c>
      <c r="U237" s="16" t="str">
        <f aca="false">IF(L237="Yes","Y",IF(L237="No","N",L237))</f>
        <v>N</v>
      </c>
      <c r="V237" s="19" t="n">
        <f aca="false">ROUND(R237*Q237*(1-S237),2)</f>
        <v>942.4</v>
      </c>
      <c r="W237" s="16" t="str">
        <f aca="false">_xlfn.XLOOKUP(D237,products!$A$2:$A$61,products!$C$2:$C$61,"Not found")</f>
        <v>Books</v>
      </c>
    </row>
    <row r="238" customFormat="false" ht="15" hidden="false" customHeight="false" outlineLevel="0" collapsed="false">
      <c r="A238" s="16" t="s">
        <v>606</v>
      </c>
      <c r="B238" s="16" t="s">
        <v>575</v>
      </c>
      <c r="C238" s="16" t="s">
        <v>374</v>
      </c>
      <c r="D238" s="16" t="s">
        <v>133</v>
      </c>
      <c r="E238" s="16" t="n">
        <v>3</v>
      </c>
      <c r="F238" s="16" t="n">
        <v>573</v>
      </c>
      <c r="G238" s="16" t="n">
        <v>0.1</v>
      </c>
      <c r="H238" s="16" t="s">
        <v>112</v>
      </c>
      <c r="I238" s="16" t="s">
        <v>60</v>
      </c>
      <c r="J238" s="16" t="n">
        <v>5</v>
      </c>
      <c r="K238" s="16" t="n">
        <v>3</v>
      </c>
      <c r="L238" s="16" t="s">
        <v>41</v>
      </c>
      <c r="M238" s="18" t="n">
        <f aca="false">IF(ISNUMBER(B238),B238,IF(MID(B238,3,1)="-",DATE(VALUE(RIGHT(B238,4)),VALUE(MID(B238,4,2)),VALUE(LEFT(B238,2))),DATE(VALUE(LEFT(B238,4)),VALUE(MID(B238,6,2)),VALUE(RIGHT(B238,2)))))</f>
        <v>45677</v>
      </c>
      <c r="N238" s="16" t="n">
        <f aca="false">MONTH(M238)</f>
        <v>1</v>
      </c>
      <c r="O238" s="16" t="str">
        <f aca="false">PROPER(TRIM(H238))</f>
        <v>Mumbai</v>
      </c>
      <c r="P238" s="16" t="str">
        <f aca="false">IFERROR(VLOOKUP(O238,city_map!$A$2:$B$6,2,FALSE()),O238)</f>
        <v>Mumbai</v>
      </c>
      <c r="Q238" s="16" t="n">
        <f aca="false">IF(ISNUMBER(F238),F238,VALUE(SUBSTITUTE(SUBSTITUTE(F238,"₹",""),",","")))</f>
        <v>573</v>
      </c>
      <c r="R238" s="16" t="n">
        <f aca="false">IF(E238=99,1,E238)</f>
        <v>3</v>
      </c>
      <c r="S238" s="16" t="n">
        <f aca="false">IF(G238="",0,G238)</f>
        <v>0.1</v>
      </c>
      <c r="T238" s="16" t="str">
        <f aca="false">IF(I238="","Unknown",IF(I238="upi","UPI",I238))</f>
        <v>UPI</v>
      </c>
      <c r="U238" s="16" t="str">
        <f aca="false">IF(L238="Yes","Y",IF(L238="No","N",L238))</f>
        <v>N</v>
      </c>
      <c r="V238" s="19" t="n">
        <f aca="false">ROUND(R238*Q238*(1-S238),2)</f>
        <v>1547.1</v>
      </c>
      <c r="W238" s="16" t="str">
        <f aca="false">_xlfn.XLOOKUP(D238,products!$A$2:$A$61,products!$C$2:$C$61,"Not found")</f>
        <v>Books</v>
      </c>
    </row>
    <row r="239" customFormat="false" ht="15" hidden="false" customHeight="false" outlineLevel="0" collapsed="false">
      <c r="A239" s="16" t="s">
        <v>607</v>
      </c>
      <c r="B239" s="16" t="s">
        <v>575</v>
      </c>
      <c r="C239" s="16" t="s">
        <v>253</v>
      </c>
      <c r="D239" s="16" t="s">
        <v>165</v>
      </c>
      <c r="E239" s="16" t="n">
        <v>1</v>
      </c>
      <c r="F239" s="16" t="n">
        <v>885</v>
      </c>
      <c r="G239" s="16" t="n">
        <v>0.05</v>
      </c>
      <c r="H239" s="16" t="s">
        <v>89</v>
      </c>
      <c r="I239" s="16" t="s">
        <v>60</v>
      </c>
      <c r="J239" s="16" t="n">
        <v>3</v>
      </c>
      <c r="K239" s="16" t="n">
        <v>4</v>
      </c>
      <c r="L239" s="16" t="s">
        <v>41</v>
      </c>
      <c r="M239" s="18" t="n">
        <f aca="false">IF(ISNUMBER(B239),B239,IF(MID(B239,3,1)="-",DATE(VALUE(RIGHT(B239,4)),VALUE(MID(B239,4,2)),VALUE(LEFT(B239,2))),DATE(VALUE(LEFT(B239,4)),VALUE(MID(B239,6,2)),VALUE(RIGHT(B239,2)))))</f>
        <v>45677</v>
      </c>
      <c r="N239" s="16" t="n">
        <f aca="false">MONTH(M239)</f>
        <v>1</v>
      </c>
      <c r="O239" s="16" t="str">
        <f aca="false">PROPER(TRIM(H239))</f>
        <v>Ahmedabad</v>
      </c>
      <c r="P239" s="16" t="str">
        <f aca="false">IFERROR(VLOOKUP(O239,city_map!$A$2:$B$6,2,FALSE()),O239)</f>
        <v>Ahmedabad</v>
      </c>
      <c r="Q239" s="16" t="n">
        <f aca="false">IF(ISNUMBER(F239),F239,VALUE(SUBSTITUTE(SUBSTITUTE(F239,"₹",""),",","")))</f>
        <v>885</v>
      </c>
      <c r="R239" s="16" t="n">
        <f aca="false">IF(E239=99,1,E239)</f>
        <v>1</v>
      </c>
      <c r="S239" s="16" t="n">
        <f aca="false">IF(G239="",0,G239)</f>
        <v>0.05</v>
      </c>
      <c r="T239" s="16" t="str">
        <f aca="false">IF(I239="","Unknown",IF(I239="upi","UPI",I239))</f>
        <v>UPI</v>
      </c>
      <c r="U239" s="16" t="str">
        <f aca="false">IF(L239="Yes","Y",IF(L239="No","N",L239))</f>
        <v>N</v>
      </c>
      <c r="V239" s="19" t="n">
        <f aca="false">ROUND(R239*Q239*(1-S239),2)</f>
        <v>840.75</v>
      </c>
      <c r="W239" s="16" t="str">
        <f aca="false">_xlfn.XLOOKUP(D239,products!$A$2:$A$61,products!$C$2:$C$61,"Not found")</f>
        <v>Electronics</v>
      </c>
    </row>
    <row r="240" customFormat="false" ht="15" hidden="false" customHeight="false" outlineLevel="0" collapsed="false">
      <c r="A240" s="16" t="s">
        <v>608</v>
      </c>
      <c r="B240" s="16" t="s">
        <v>609</v>
      </c>
      <c r="C240" s="16" t="s">
        <v>610</v>
      </c>
      <c r="D240" s="16" t="s">
        <v>157</v>
      </c>
      <c r="E240" s="16" t="n">
        <v>1</v>
      </c>
      <c r="F240" s="16" t="n">
        <v>1045</v>
      </c>
      <c r="G240" s="16" t="n">
        <v>0</v>
      </c>
      <c r="H240" s="16" t="s">
        <v>130</v>
      </c>
      <c r="I240" s="16" t="s">
        <v>71</v>
      </c>
      <c r="J240" s="16" t="n">
        <v>4</v>
      </c>
      <c r="K240" s="16" t="n">
        <v>5</v>
      </c>
      <c r="L240" s="16" t="s">
        <v>41</v>
      </c>
      <c r="M240" s="18" t="n">
        <f aca="false">IF(ISNUMBER(B240),B240,IF(MID(B240,3,1)="-",DATE(VALUE(RIGHT(B240,4)),VALUE(MID(B240,4,2)),VALUE(LEFT(B240,2))),DATE(VALUE(LEFT(B240,4)),VALUE(MID(B240,6,2)),VALUE(RIGHT(B240,2)))))</f>
        <v>45678</v>
      </c>
      <c r="N240" s="16" t="n">
        <f aca="false">MONTH(M240)</f>
        <v>1</v>
      </c>
      <c r="O240" s="16" t="str">
        <f aca="false">PROPER(TRIM(H240))</f>
        <v>Bengaluru</v>
      </c>
      <c r="P240" s="16" t="str">
        <f aca="false">IFERROR(VLOOKUP(O240,city_map!$A$2:$B$6,2,FALSE()),O240)</f>
        <v>Bengaluru</v>
      </c>
      <c r="Q240" s="16" t="n">
        <f aca="false">IF(ISNUMBER(F240),F240,VALUE(SUBSTITUTE(SUBSTITUTE(F240,"₹",""),",","")))</f>
        <v>1045</v>
      </c>
      <c r="R240" s="16" t="n">
        <f aca="false">IF(E240=99,1,E240)</f>
        <v>1</v>
      </c>
      <c r="S240" s="16" t="n">
        <f aca="false">IF(G240="",0,G240)</f>
        <v>0</v>
      </c>
      <c r="T240" s="16" t="str">
        <f aca="false">IF(I240="","Unknown",IF(I240="upi","UPI",I240))</f>
        <v>Credit Card</v>
      </c>
      <c r="U240" s="16" t="str">
        <f aca="false">IF(L240="Yes","Y",IF(L240="No","N",L240))</f>
        <v>N</v>
      </c>
      <c r="V240" s="19" t="n">
        <f aca="false">ROUND(R240*Q240*(1-S240),2)</f>
        <v>1045</v>
      </c>
      <c r="W240" s="16" t="str">
        <f aca="false">_xlfn.XLOOKUP(D240,products!$A$2:$A$61,products!$C$2:$C$61,"Not found")</f>
        <v>Books</v>
      </c>
    </row>
    <row r="241" customFormat="false" ht="15" hidden="false" customHeight="false" outlineLevel="0" collapsed="false">
      <c r="A241" s="16" t="s">
        <v>611</v>
      </c>
      <c r="B241" s="16" t="s">
        <v>609</v>
      </c>
      <c r="C241" s="16" t="s">
        <v>183</v>
      </c>
      <c r="D241" s="16" t="s">
        <v>254</v>
      </c>
      <c r="E241" s="16" t="n">
        <v>1</v>
      </c>
      <c r="F241" s="16" t="n">
        <v>1039</v>
      </c>
      <c r="G241" s="16" t="n">
        <v>0</v>
      </c>
      <c r="H241" s="16" t="s">
        <v>39</v>
      </c>
      <c r="I241" s="16" t="s">
        <v>60</v>
      </c>
      <c r="J241" s="16" t="n">
        <v>2</v>
      </c>
      <c r="K241" s="16" t="n">
        <v>5</v>
      </c>
      <c r="L241" s="16" t="s">
        <v>41</v>
      </c>
      <c r="M241" s="18" t="n">
        <f aca="false">IF(ISNUMBER(B241),B241,IF(MID(B241,3,1)="-",DATE(VALUE(RIGHT(B241,4)),VALUE(MID(B241,4,2)),VALUE(LEFT(B241,2))),DATE(VALUE(LEFT(B241,4)),VALUE(MID(B241,6,2)),VALUE(RIGHT(B241,2)))))</f>
        <v>45678</v>
      </c>
      <c r="N241" s="16" t="n">
        <f aca="false">MONTH(M241)</f>
        <v>1</v>
      </c>
      <c r="O241" s="16" t="str">
        <f aca="false">PROPER(TRIM(H241))</f>
        <v>Delhi</v>
      </c>
      <c r="P241" s="16" t="str">
        <f aca="false">IFERROR(VLOOKUP(O241,city_map!$A$2:$B$6,2,FALSE()),O241)</f>
        <v>Delhi</v>
      </c>
      <c r="Q241" s="16" t="n">
        <f aca="false">IF(ISNUMBER(F241),F241,VALUE(SUBSTITUTE(SUBSTITUTE(F241,"₹",""),",","")))</f>
        <v>1039</v>
      </c>
      <c r="R241" s="16" t="n">
        <f aca="false">IF(E241=99,1,E241)</f>
        <v>1</v>
      </c>
      <c r="S241" s="16" t="n">
        <f aca="false">IF(G241="",0,G241)</f>
        <v>0</v>
      </c>
      <c r="T241" s="16" t="str">
        <f aca="false">IF(I241="","Unknown",IF(I241="upi","UPI",I241))</f>
        <v>UPI</v>
      </c>
      <c r="U241" s="16" t="str">
        <f aca="false">IF(L241="Yes","Y",IF(L241="No","N",L241))</f>
        <v>N</v>
      </c>
      <c r="V241" s="19" t="n">
        <f aca="false">ROUND(R241*Q241*(1-S241),2)</f>
        <v>1039</v>
      </c>
      <c r="W241" s="16" t="str">
        <f aca="false">_xlfn.XLOOKUP(D241,products!$A$2:$A$61,products!$C$2:$C$61,"Not found")</f>
        <v>Fashion</v>
      </c>
    </row>
    <row r="242" customFormat="false" ht="15" hidden="false" customHeight="false" outlineLevel="0" collapsed="false">
      <c r="A242" s="16" t="s">
        <v>612</v>
      </c>
      <c r="B242" s="16" t="s">
        <v>609</v>
      </c>
      <c r="C242" s="16" t="s">
        <v>613</v>
      </c>
      <c r="D242" s="16" t="s">
        <v>254</v>
      </c>
      <c r="E242" s="16" t="n">
        <v>1</v>
      </c>
      <c r="F242" s="16" t="n">
        <v>1027</v>
      </c>
      <c r="G242" s="16" t="n">
        <v>0.05</v>
      </c>
      <c r="H242" s="16" t="s">
        <v>70</v>
      </c>
      <c r="I242" s="16" t="s">
        <v>71</v>
      </c>
      <c r="J242" s="16" t="n">
        <v>6</v>
      </c>
      <c r="K242" s="16" t="n">
        <v>4</v>
      </c>
      <c r="L242" s="16" t="s">
        <v>41</v>
      </c>
      <c r="M242" s="18" t="n">
        <f aca="false">IF(ISNUMBER(B242),B242,IF(MID(B242,3,1)="-",DATE(VALUE(RIGHT(B242,4)),VALUE(MID(B242,4,2)),VALUE(LEFT(B242,2))),DATE(VALUE(LEFT(B242,4)),VALUE(MID(B242,6,2)),VALUE(RIGHT(B242,2)))))</f>
        <v>45678</v>
      </c>
      <c r="N242" s="16" t="n">
        <f aca="false">MONTH(M242)</f>
        <v>1</v>
      </c>
      <c r="O242" s="16" t="str">
        <f aca="false">PROPER(TRIM(H242))</f>
        <v>Pune</v>
      </c>
      <c r="P242" s="16" t="str">
        <f aca="false">IFERROR(VLOOKUP(O242,city_map!$A$2:$B$6,2,FALSE()),O242)</f>
        <v>Pune</v>
      </c>
      <c r="Q242" s="16" t="n">
        <f aca="false">IF(ISNUMBER(F242),F242,VALUE(SUBSTITUTE(SUBSTITUTE(F242,"₹",""),",","")))</f>
        <v>1027</v>
      </c>
      <c r="R242" s="16" t="n">
        <f aca="false">IF(E242=99,1,E242)</f>
        <v>1</v>
      </c>
      <c r="S242" s="16" t="n">
        <f aca="false">IF(G242="",0,G242)</f>
        <v>0.05</v>
      </c>
      <c r="T242" s="16" t="str">
        <f aca="false">IF(I242="","Unknown",IF(I242="upi","UPI",I242))</f>
        <v>Credit Card</v>
      </c>
      <c r="U242" s="16" t="str">
        <f aca="false">IF(L242="Yes","Y",IF(L242="No","N",L242))</f>
        <v>N</v>
      </c>
      <c r="V242" s="19" t="n">
        <f aca="false">ROUND(R242*Q242*(1-S242),2)</f>
        <v>975.65</v>
      </c>
      <c r="W242" s="16" t="str">
        <f aca="false">_xlfn.XLOOKUP(D242,products!$A$2:$A$61,products!$C$2:$C$61,"Not found")</f>
        <v>Fashion</v>
      </c>
    </row>
    <row r="243" customFormat="false" ht="15" hidden="false" customHeight="false" outlineLevel="0" collapsed="false">
      <c r="A243" s="16" t="s">
        <v>614</v>
      </c>
      <c r="B243" s="16" t="s">
        <v>609</v>
      </c>
      <c r="C243" s="16" t="s">
        <v>615</v>
      </c>
      <c r="D243" s="16" t="s">
        <v>126</v>
      </c>
      <c r="E243" s="16" t="n">
        <v>3</v>
      </c>
      <c r="F243" s="16" t="n">
        <v>382</v>
      </c>
      <c r="G243" s="16" t="n">
        <v>0</v>
      </c>
      <c r="H243" s="16" t="s">
        <v>56</v>
      </c>
      <c r="I243" s="16"/>
      <c r="J243" s="16" t="n">
        <v>7</v>
      </c>
      <c r="K243" s="16" t="n">
        <v>3</v>
      </c>
      <c r="L243" s="16" t="s">
        <v>41</v>
      </c>
      <c r="M243" s="18" t="n">
        <f aca="false">IF(ISNUMBER(B243),B243,IF(MID(B243,3,1)="-",DATE(VALUE(RIGHT(B243,4)),VALUE(MID(B243,4,2)),VALUE(LEFT(B243,2))),DATE(VALUE(LEFT(B243,4)),VALUE(MID(B243,6,2)),VALUE(RIGHT(B243,2)))))</f>
        <v>45678</v>
      </c>
      <c r="N243" s="16" t="n">
        <f aca="false">MONTH(M243)</f>
        <v>1</v>
      </c>
      <c r="O243" s="16" t="str">
        <f aca="false">PROPER(TRIM(H243))</f>
        <v>Lucknow</v>
      </c>
      <c r="P243" s="16" t="str">
        <f aca="false">IFERROR(VLOOKUP(O243,city_map!$A$2:$B$6,2,FALSE()),O243)</f>
        <v>Lucknow</v>
      </c>
      <c r="Q243" s="16" t="n">
        <f aca="false">IF(ISNUMBER(F243),F243,VALUE(SUBSTITUTE(SUBSTITUTE(F243,"₹",""),",","")))</f>
        <v>382</v>
      </c>
      <c r="R243" s="16" t="n">
        <f aca="false">IF(E243=99,1,E243)</f>
        <v>3</v>
      </c>
      <c r="S243" s="16" t="n">
        <f aca="false">IF(G243="",0,G243)</f>
        <v>0</v>
      </c>
      <c r="T243" s="16" t="str">
        <f aca="false">IF(I243="","Unknown",IF(I243="upi","UPI",I243))</f>
        <v>Unknown</v>
      </c>
      <c r="U243" s="16" t="str">
        <f aca="false">IF(L243="Yes","Y",IF(L243="No","N",L243))</f>
        <v>N</v>
      </c>
      <c r="V243" s="19" t="n">
        <f aca="false">ROUND(R243*Q243*(1-S243),2)</f>
        <v>1146</v>
      </c>
      <c r="W243" s="16" t="str">
        <f aca="false">_xlfn.XLOOKUP(D243,products!$A$2:$A$61,products!$C$2:$C$61,"Not found")</f>
        <v>Home</v>
      </c>
    </row>
    <row r="244" customFormat="false" ht="15" hidden="false" customHeight="false" outlineLevel="0" collapsed="false">
      <c r="A244" s="16" t="s">
        <v>616</v>
      </c>
      <c r="B244" s="16" t="s">
        <v>609</v>
      </c>
      <c r="C244" s="16" t="s">
        <v>617</v>
      </c>
      <c r="D244" s="16" t="s">
        <v>146</v>
      </c>
      <c r="E244" s="16" t="n">
        <v>2</v>
      </c>
      <c r="F244" s="16" t="n">
        <v>439</v>
      </c>
      <c r="G244" s="16" t="n">
        <v>0.15</v>
      </c>
      <c r="H244" s="16" t="s">
        <v>67</v>
      </c>
      <c r="I244" s="16"/>
      <c r="J244" s="16" t="n">
        <v>6</v>
      </c>
      <c r="K244" s="16" t="n">
        <v>3</v>
      </c>
      <c r="L244" s="16" t="s">
        <v>41</v>
      </c>
      <c r="M244" s="18" t="n">
        <f aca="false">IF(ISNUMBER(B244),B244,IF(MID(B244,3,1)="-",DATE(VALUE(RIGHT(B244,4)),VALUE(MID(B244,4,2)),VALUE(LEFT(B244,2))),DATE(VALUE(LEFT(B244,4)),VALUE(MID(B244,6,2)),VALUE(RIGHT(B244,2)))))</f>
        <v>45678</v>
      </c>
      <c r="N244" s="16" t="n">
        <f aca="false">MONTH(M244)</f>
        <v>1</v>
      </c>
      <c r="O244" s="16" t="str">
        <f aca="false">PROPER(TRIM(H244))</f>
        <v>Kolkata</v>
      </c>
      <c r="P244" s="16" t="str">
        <f aca="false">IFERROR(VLOOKUP(O244,city_map!$A$2:$B$6,2,FALSE()),O244)</f>
        <v>Kolkata</v>
      </c>
      <c r="Q244" s="16" t="n">
        <f aca="false">IF(ISNUMBER(F244),F244,VALUE(SUBSTITUTE(SUBSTITUTE(F244,"₹",""),",","")))</f>
        <v>439</v>
      </c>
      <c r="R244" s="16" t="n">
        <f aca="false">IF(E244=99,1,E244)</f>
        <v>2</v>
      </c>
      <c r="S244" s="16" t="n">
        <f aca="false">IF(G244="",0,G244)</f>
        <v>0.15</v>
      </c>
      <c r="T244" s="16" t="str">
        <f aca="false">IF(I244="","Unknown",IF(I244="upi","UPI",I244))</f>
        <v>Unknown</v>
      </c>
      <c r="U244" s="16" t="str">
        <f aca="false">IF(L244="Yes","Y",IF(L244="No","N",L244))</f>
        <v>N</v>
      </c>
      <c r="V244" s="19" t="n">
        <f aca="false">ROUND(R244*Q244*(1-S244),2)</f>
        <v>746.3</v>
      </c>
      <c r="W244" s="16" t="str">
        <f aca="false">_xlfn.XLOOKUP(D244,products!$A$2:$A$61,products!$C$2:$C$61,"Not found")</f>
        <v>Beauty</v>
      </c>
    </row>
    <row r="245" customFormat="false" ht="15" hidden="false" customHeight="false" outlineLevel="0" collapsed="false">
      <c r="A245" s="16" t="s">
        <v>618</v>
      </c>
      <c r="B245" s="16" t="s">
        <v>609</v>
      </c>
      <c r="C245" s="16" t="s">
        <v>619</v>
      </c>
      <c r="D245" s="16" t="s">
        <v>225</v>
      </c>
      <c r="E245" s="16" t="n">
        <v>1</v>
      </c>
      <c r="F245" s="16" t="s">
        <v>620</v>
      </c>
      <c r="G245" s="16" t="n">
        <v>0</v>
      </c>
      <c r="H245" s="16" t="s">
        <v>39</v>
      </c>
      <c r="I245" s="16" t="s">
        <v>40</v>
      </c>
      <c r="J245" s="16" t="n">
        <v>3</v>
      </c>
      <c r="K245" s="16" t="n">
        <v>3</v>
      </c>
      <c r="L245" s="16" t="s">
        <v>41</v>
      </c>
      <c r="M245" s="18" t="n">
        <f aca="false">IF(ISNUMBER(B245),B245,IF(MID(B245,3,1)="-",DATE(VALUE(RIGHT(B245,4)),VALUE(MID(B245,4,2)),VALUE(LEFT(B245,2))),DATE(VALUE(LEFT(B245,4)),VALUE(MID(B245,6,2)),VALUE(RIGHT(B245,2)))))</f>
        <v>45678</v>
      </c>
      <c r="N245" s="16" t="n">
        <f aca="false">MONTH(M245)</f>
        <v>1</v>
      </c>
      <c r="O245" s="16" t="str">
        <f aca="false">PROPER(TRIM(H245))</f>
        <v>Delhi</v>
      </c>
      <c r="P245" s="16" t="str">
        <f aca="false">IFERROR(VLOOKUP(O245,city_map!$A$2:$B$6,2,FALSE()),O245)</f>
        <v>Delhi</v>
      </c>
      <c r="Q245" s="16" t="n">
        <f aca="false">IF(ISNUMBER(F245),F245,VALUE(SUBSTITUTE(SUBSTITUTE(F245,"₹",""),",","")))</f>
        <v>416</v>
      </c>
      <c r="R245" s="16" t="n">
        <f aca="false">IF(E245=99,1,E245)</f>
        <v>1</v>
      </c>
      <c r="S245" s="16" t="n">
        <f aca="false">IF(G245="",0,G245)</f>
        <v>0</v>
      </c>
      <c r="T245" s="16" t="str">
        <f aca="false">IF(I245="","Unknown",IF(I245="upi","UPI",I245))</f>
        <v>COD</v>
      </c>
      <c r="U245" s="16" t="str">
        <f aca="false">IF(L245="Yes","Y",IF(L245="No","N",L245))</f>
        <v>N</v>
      </c>
      <c r="V245" s="19" t="n">
        <f aca="false">ROUND(R245*Q245*(1-S245),2)</f>
        <v>416</v>
      </c>
      <c r="W245" s="16" t="str">
        <f aca="false">_xlfn.XLOOKUP(D245,products!$A$2:$A$61,products!$C$2:$C$61,"Not found")</f>
        <v>Books</v>
      </c>
    </row>
    <row r="246" customFormat="false" ht="15" hidden="false" customHeight="false" outlineLevel="0" collapsed="false">
      <c r="A246" s="16" t="s">
        <v>621</v>
      </c>
      <c r="B246" s="16" t="s">
        <v>609</v>
      </c>
      <c r="C246" s="16" t="s">
        <v>572</v>
      </c>
      <c r="D246" s="16" t="s">
        <v>165</v>
      </c>
      <c r="E246" s="16" t="n">
        <v>1</v>
      </c>
      <c r="F246" s="16" t="n">
        <v>888</v>
      </c>
      <c r="G246" s="16" t="n">
        <v>0.2</v>
      </c>
      <c r="H246" s="16" t="s">
        <v>46</v>
      </c>
      <c r="I246" s="16" t="s">
        <v>40</v>
      </c>
      <c r="J246" s="16" t="n">
        <v>4</v>
      </c>
      <c r="K246" s="16" t="n">
        <v>4</v>
      </c>
      <c r="L246" s="16" t="s">
        <v>41</v>
      </c>
      <c r="M246" s="18" t="n">
        <f aca="false">IF(ISNUMBER(B246),B246,IF(MID(B246,3,1)="-",DATE(VALUE(RIGHT(B246,4)),VALUE(MID(B246,4,2)),VALUE(LEFT(B246,2))),DATE(VALUE(LEFT(B246,4)),VALUE(MID(B246,6,2)),VALUE(RIGHT(B246,2)))))</f>
        <v>45678</v>
      </c>
      <c r="N246" s="16" t="n">
        <f aca="false">MONTH(M246)</f>
        <v>1</v>
      </c>
      <c r="O246" s="16" t="str">
        <f aca="false">PROPER(TRIM(H246))</f>
        <v>Chennai</v>
      </c>
      <c r="P246" s="16" t="str">
        <f aca="false">IFERROR(VLOOKUP(O246,city_map!$A$2:$B$6,2,FALSE()),O246)</f>
        <v>Chennai</v>
      </c>
      <c r="Q246" s="16" t="n">
        <f aca="false">IF(ISNUMBER(F246),F246,VALUE(SUBSTITUTE(SUBSTITUTE(F246,"₹",""),",","")))</f>
        <v>888</v>
      </c>
      <c r="R246" s="16" t="n">
        <f aca="false">IF(E246=99,1,E246)</f>
        <v>1</v>
      </c>
      <c r="S246" s="16" t="n">
        <f aca="false">IF(G246="",0,G246)</f>
        <v>0.2</v>
      </c>
      <c r="T246" s="16" t="str">
        <f aca="false">IF(I246="","Unknown",IF(I246="upi","UPI",I246))</f>
        <v>COD</v>
      </c>
      <c r="U246" s="16" t="str">
        <f aca="false">IF(L246="Yes","Y",IF(L246="No","N",L246))</f>
        <v>N</v>
      </c>
      <c r="V246" s="19" t="n">
        <f aca="false">ROUND(R246*Q246*(1-S246),2)</f>
        <v>710.4</v>
      </c>
      <c r="W246" s="16" t="str">
        <f aca="false">_xlfn.XLOOKUP(D246,products!$A$2:$A$61,products!$C$2:$C$61,"Not found")</f>
        <v>Electronics</v>
      </c>
    </row>
    <row r="247" customFormat="false" ht="15" hidden="false" customHeight="false" outlineLevel="0" collapsed="false">
      <c r="A247" s="16" t="s">
        <v>622</v>
      </c>
      <c r="B247" s="16" t="s">
        <v>609</v>
      </c>
      <c r="C247" s="16" t="s">
        <v>299</v>
      </c>
      <c r="D247" s="16" t="s">
        <v>300</v>
      </c>
      <c r="E247" s="16" t="n">
        <v>1</v>
      </c>
      <c r="F247" s="16" t="n">
        <v>2452</v>
      </c>
      <c r="G247" s="16" t="n">
        <v>0</v>
      </c>
      <c r="H247" s="16" t="s">
        <v>39</v>
      </c>
      <c r="I247" s="16" t="s">
        <v>60</v>
      </c>
      <c r="J247" s="16" t="n">
        <v>4</v>
      </c>
      <c r="K247" s="16" t="n">
        <v>4</v>
      </c>
      <c r="L247" s="16" t="s">
        <v>41</v>
      </c>
      <c r="M247" s="18" t="n">
        <f aca="false">IF(ISNUMBER(B247),B247,IF(MID(B247,3,1)="-",DATE(VALUE(RIGHT(B247,4)),VALUE(MID(B247,4,2)),VALUE(LEFT(B247,2))),DATE(VALUE(LEFT(B247,4)),VALUE(MID(B247,6,2)),VALUE(RIGHT(B247,2)))))</f>
        <v>45678</v>
      </c>
      <c r="N247" s="16" t="n">
        <f aca="false">MONTH(M247)</f>
        <v>1</v>
      </c>
      <c r="O247" s="16" t="str">
        <f aca="false">PROPER(TRIM(H247))</f>
        <v>Delhi</v>
      </c>
      <c r="P247" s="16" t="str">
        <f aca="false">IFERROR(VLOOKUP(O247,city_map!$A$2:$B$6,2,FALSE()),O247)</f>
        <v>Delhi</v>
      </c>
      <c r="Q247" s="16" t="n">
        <f aca="false">IF(ISNUMBER(F247),F247,VALUE(SUBSTITUTE(SUBSTITUTE(F247,"₹",""),",","")))</f>
        <v>2452</v>
      </c>
      <c r="R247" s="16" t="n">
        <f aca="false">IF(E247=99,1,E247)</f>
        <v>1</v>
      </c>
      <c r="S247" s="16" t="n">
        <f aca="false">IF(G247="",0,G247)</f>
        <v>0</v>
      </c>
      <c r="T247" s="16" t="str">
        <f aca="false">IF(I247="","Unknown",IF(I247="upi","UPI",I247))</f>
        <v>UPI</v>
      </c>
      <c r="U247" s="16" t="str">
        <f aca="false">IF(L247="Yes","Y",IF(L247="No","N",L247))</f>
        <v>N</v>
      </c>
      <c r="V247" s="19" t="n">
        <f aca="false">ROUND(R247*Q247*(1-S247),2)</f>
        <v>2452</v>
      </c>
      <c r="W247" s="16" t="str">
        <f aca="false">_xlfn.XLOOKUP(D247,products!$A$2:$A$61,products!$C$2:$C$61,"Not found")</f>
        <v>Home</v>
      </c>
    </row>
    <row r="248" customFormat="false" ht="15" hidden="false" customHeight="false" outlineLevel="0" collapsed="false">
      <c r="A248" s="16" t="s">
        <v>623</v>
      </c>
      <c r="B248" s="16" t="s">
        <v>609</v>
      </c>
      <c r="C248" s="16" t="s">
        <v>624</v>
      </c>
      <c r="D248" s="16" t="s">
        <v>393</v>
      </c>
      <c r="E248" s="16" t="n">
        <v>2</v>
      </c>
      <c r="F248" s="16" t="n">
        <v>480</v>
      </c>
      <c r="G248" s="16" t="n">
        <v>0.15</v>
      </c>
      <c r="H248" s="16" t="s">
        <v>130</v>
      </c>
      <c r="I248" s="16" t="s">
        <v>60</v>
      </c>
      <c r="J248" s="16" t="n">
        <v>2</v>
      </c>
      <c r="K248" s="16" t="n">
        <v>4</v>
      </c>
      <c r="L248" s="16" t="s">
        <v>41</v>
      </c>
      <c r="M248" s="18" t="n">
        <f aca="false">IF(ISNUMBER(B248),B248,IF(MID(B248,3,1)="-",DATE(VALUE(RIGHT(B248,4)),VALUE(MID(B248,4,2)),VALUE(LEFT(B248,2))),DATE(VALUE(LEFT(B248,4)),VALUE(MID(B248,6,2)),VALUE(RIGHT(B248,2)))))</f>
        <v>45678</v>
      </c>
      <c r="N248" s="16" t="n">
        <f aca="false">MONTH(M248)</f>
        <v>1</v>
      </c>
      <c r="O248" s="16" t="str">
        <f aca="false">PROPER(TRIM(H248))</f>
        <v>Bengaluru</v>
      </c>
      <c r="P248" s="16" t="str">
        <f aca="false">IFERROR(VLOOKUP(O248,city_map!$A$2:$B$6,2,FALSE()),O248)</f>
        <v>Bengaluru</v>
      </c>
      <c r="Q248" s="16" t="n">
        <f aca="false">IF(ISNUMBER(F248),F248,VALUE(SUBSTITUTE(SUBSTITUTE(F248,"₹",""),",","")))</f>
        <v>480</v>
      </c>
      <c r="R248" s="16" t="n">
        <f aca="false">IF(E248=99,1,E248)</f>
        <v>2</v>
      </c>
      <c r="S248" s="16" t="n">
        <f aca="false">IF(G248="",0,G248)</f>
        <v>0.15</v>
      </c>
      <c r="T248" s="16" t="str">
        <f aca="false">IF(I248="","Unknown",IF(I248="upi","UPI",I248))</f>
        <v>UPI</v>
      </c>
      <c r="U248" s="16" t="str">
        <f aca="false">IF(L248="Yes","Y",IF(L248="No","N",L248))</f>
        <v>N</v>
      </c>
      <c r="V248" s="19" t="n">
        <f aca="false">ROUND(R248*Q248*(1-S248),2)</f>
        <v>816</v>
      </c>
      <c r="W248" s="16" t="str">
        <f aca="false">_xlfn.XLOOKUP(D248,products!$A$2:$A$61,products!$C$2:$C$61,"Not found")</f>
        <v>Fashion</v>
      </c>
    </row>
    <row r="249" customFormat="false" ht="15" hidden="false" customHeight="false" outlineLevel="0" collapsed="false">
      <c r="A249" s="16" t="s">
        <v>625</v>
      </c>
      <c r="B249" s="16" t="s">
        <v>609</v>
      </c>
      <c r="C249" s="16" t="s">
        <v>338</v>
      </c>
      <c r="D249" s="16" t="s">
        <v>184</v>
      </c>
      <c r="E249" s="16" t="n">
        <v>1</v>
      </c>
      <c r="F249" s="16" t="n">
        <v>1287</v>
      </c>
      <c r="G249" s="16" t="n">
        <v>0.1</v>
      </c>
      <c r="H249" s="16" t="s">
        <v>477</v>
      </c>
      <c r="I249" s="16" t="s">
        <v>47</v>
      </c>
      <c r="J249" s="16" t="n">
        <v>4</v>
      </c>
      <c r="K249" s="16" t="n">
        <v>4</v>
      </c>
      <c r="L249" s="16" t="s">
        <v>41</v>
      </c>
      <c r="M249" s="18" t="n">
        <f aca="false">IF(ISNUMBER(B249),B249,IF(MID(B249,3,1)="-",DATE(VALUE(RIGHT(B249,4)),VALUE(MID(B249,4,2)),VALUE(LEFT(B249,2))),DATE(VALUE(LEFT(B249,4)),VALUE(MID(B249,6,2)),VALUE(RIGHT(B249,2)))))</f>
        <v>45678</v>
      </c>
      <c r="N249" s="16" t="n">
        <f aca="false">MONTH(M249)</f>
        <v>1</v>
      </c>
      <c r="O249" s="16" t="str">
        <f aca="false">PROPER(TRIM(H249))</f>
        <v>Delhi</v>
      </c>
      <c r="P249" s="16" t="str">
        <f aca="false">IFERROR(VLOOKUP(O249,city_map!$A$2:$B$6,2,FALSE()),O249)</f>
        <v>Delhi</v>
      </c>
      <c r="Q249" s="16" t="n">
        <f aca="false">IF(ISNUMBER(F249),F249,VALUE(SUBSTITUTE(SUBSTITUTE(F249,"₹",""),",","")))</f>
        <v>1287</v>
      </c>
      <c r="R249" s="16" t="n">
        <f aca="false">IF(E249=99,1,E249)</f>
        <v>1</v>
      </c>
      <c r="S249" s="16" t="n">
        <f aca="false">IF(G249="",0,G249)</f>
        <v>0.1</v>
      </c>
      <c r="T249" s="16" t="str">
        <f aca="false">IF(I249="","Unknown",IF(I249="upi","UPI",I249))</f>
        <v>Debit Card</v>
      </c>
      <c r="U249" s="16" t="str">
        <f aca="false">IF(L249="Yes","Y",IF(L249="No","N",L249))</f>
        <v>N</v>
      </c>
      <c r="V249" s="19" t="n">
        <f aca="false">ROUND(R249*Q249*(1-S249),2)</f>
        <v>1158.3</v>
      </c>
      <c r="W249" s="16" t="str">
        <f aca="false">_xlfn.XLOOKUP(D249,products!$A$2:$A$61,products!$C$2:$C$61,"Not found")</f>
        <v>Home</v>
      </c>
    </row>
    <row r="250" customFormat="false" ht="15" hidden="false" customHeight="false" outlineLevel="0" collapsed="false">
      <c r="A250" s="16" t="s">
        <v>626</v>
      </c>
      <c r="B250" s="16" t="s">
        <v>609</v>
      </c>
      <c r="C250" s="16" t="s">
        <v>627</v>
      </c>
      <c r="D250" s="16" t="s">
        <v>219</v>
      </c>
      <c r="E250" s="16" t="n">
        <v>2</v>
      </c>
      <c r="F250" s="16" t="n">
        <v>1239</v>
      </c>
      <c r="G250" s="16" t="n">
        <v>0.1</v>
      </c>
      <c r="H250" s="16" t="s">
        <v>46</v>
      </c>
      <c r="I250" s="16" t="s">
        <v>71</v>
      </c>
      <c r="J250" s="16" t="n">
        <v>3</v>
      </c>
      <c r="K250" s="16" t="n">
        <v>5</v>
      </c>
      <c r="L250" s="16" t="s">
        <v>41</v>
      </c>
      <c r="M250" s="18" t="n">
        <f aca="false">IF(ISNUMBER(B250),B250,IF(MID(B250,3,1)="-",DATE(VALUE(RIGHT(B250,4)),VALUE(MID(B250,4,2)),VALUE(LEFT(B250,2))),DATE(VALUE(LEFT(B250,4)),VALUE(MID(B250,6,2)),VALUE(RIGHT(B250,2)))))</f>
        <v>45678</v>
      </c>
      <c r="N250" s="16" t="n">
        <f aca="false">MONTH(M250)</f>
        <v>1</v>
      </c>
      <c r="O250" s="16" t="str">
        <f aca="false">PROPER(TRIM(H250))</f>
        <v>Chennai</v>
      </c>
      <c r="P250" s="16" t="str">
        <f aca="false">IFERROR(VLOOKUP(O250,city_map!$A$2:$B$6,2,FALSE()),O250)</f>
        <v>Chennai</v>
      </c>
      <c r="Q250" s="16" t="n">
        <f aca="false">IF(ISNUMBER(F250),F250,VALUE(SUBSTITUTE(SUBSTITUTE(F250,"₹",""),",","")))</f>
        <v>1239</v>
      </c>
      <c r="R250" s="16" t="n">
        <f aca="false">IF(E250=99,1,E250)</f>
        <v>2</v>
      </c>
      <c r="S250" s="16" t="n">
        <f aca="false">IF(G250="",0,G250)</f>
        <v>0.1</v>
      </c>
      <c r="T250" s="16" t="str">
        <f aca="false">IF(I250="","Unknown",IF(I250="upi","UPI",I250))</f>
        <v>Credit Card</v>
      </c>
      <c r="U250" s="16" t="str">
        <f aca="false">IF(L250="Yes","Y",IF(L250="No","N",L250))</f>
        <v>N</v>
      </c>
      <c r="V250" s="19" t="n">
        <f aca="false">ROUND(R250*Q250*(1-S250),2)</f>
        <v>2230.2</v>
      </c>
      <c r="W250" s="16" t="str">
        <f aca="false">_xlfn.XLOOKUP(D250,products!$A$2:$A$61,products!$C$2:$C$61,"Not found")</f>
        <v>Electronics</v>
      </c>
    </row>
    <row r="251" customFormat="false" ht="15" hidden="false" customHeight="false" outlineLevel="0" collapsed="false">
      <c r="A251" s="16" t="s">
        <v>628</v>
      </c>
      <c r="B251" s="16" t="s">
        <v>609</v>
      </c>
      <c r="C251" s="16" t="s">
        <v>228</v>
      </c>
      <c r="D251" s="16" t="s">
        <v>111</v>
      </c>
      <c r="E251" s="16" t="n">
        <v>2</v>
      </c>
      <c r="F251" s="16" t="n">
        <v>964</v>
      </c>
      <c r="G251" s="16" t="n">
        <v>0.1</v>
      </c>
      <c r="H251" s="16" t="s">
        <v>46</v>
      </c>
      <c r="I251" s="16" t="s">
        <v>47</v>
      </c>
      <c r="J251" s="16" t="n">
        <v>4</v>
      </c>
      <c r="K251" s="16" t="n">
        <v>4</v>
      </c>
      <c r="L251" s="16" t="s">
        <v>41</v>
      </c>
      <c r="M251" s="18" t="n">
        <f aca="false">IF(ISNUMBER(B251),B251,IF(MID(B251,3,1)="-",DATE(VALUE(RIGHT(B251,4)),VALUE(MID(B251,4,2)),VALUE(LEFT(B251,2))),DATE(VALUE(LEFT(B251,4)),VALUE(MID(B251,6,2)),VALUE(RIGHT(B251,2)))))</f>
        <v>45678</v>
      </c>
      <c r="N251" s="16" t="n">
        <f aca="false">MONTH(M251)</f>
        <v>1</v>
      </c>
      <c r="O251" s="16" t="str">
        <f aca="false">PROPER(TRIM(H251))</f>
        <v>Chennai</v>
      </c>
      <c r="P251" s="16" t="str">
        <f aca="false">IFERROR(VLOOKUP(O251,city_map!$A$2:$B$6,2,FALSE()),O251)</f>
        <v>Chennai</v>
      </c>
      <c r="Q251" s="16" t="n">
        <f aca="false">IF(ISNUMBER(F251),F251,VALUE(SUBSTITUTE(SUBSTITUTE(F251,"₹",""),",","")))</f>
        <v>964</v>
      </c>
      <c r="R251" s="16" t="n">
        <f aca="false">IF(E251=99,1,E251)</f>
        <v>2</v>
      </c>
      <c r="S251" s="16" t="n">
        <f aca="false">IF(G251="",0,G251)</f>
        <v>0.1</v>
      </c>
      <c r="T251" s="16" t="str">
        <f aca="false">IF(I251="","Unknown",IF(I251="upi","UPI",I251))</f>
        <v>Debit Card</v>
      </c>
      <c r="U251" s="16" t="str">
        <f aca="false">IF(L251="Yes","Y",IF(L251="No","N",L251))</f>
        <v>N</v>
      </c>
      <c r="V251" s="19" t="n">
        <f aca="false">ROUND(R251*Q251*(1-S251),2)</f>
        <v>1735.2</v>
      </c>
      <c r="W251" s="16" t="str">
        <f aca="false">_xlfn.XLOOKUP(D251,products!$A$2:$A$61,products!$C$2:$C$61,"Not found")</f>
        <v>Books</v>
      </c>
    </row>
    <row r="252" customFormat="false" ht="15" hidden="false" customHeight="false" outlineLevel="0" collapsed="false">
      <c r="A252" s="16" t="s">
        <v>629</v>
      </c>
      <c r="B252" s="16" t="s">
        <v>609</v>
      </c>
      <c r="C252" s="16" t="s">
        <v>630</v>
      </c>
      <c r="D252" s="16" t="s">
        <v>108</v>
      </c>
      <c r="E252" s="16" t="n">
        <v>1</v>
      </c>
      <c r="F252" s="16" t="n">
        <v>3570</v>
      </c>
      <c r="G252" s="16" t="n">
        <v>0.1</v>
      </c>
      <c r="H252" s="16" t="s">
        <v>112</v>
      </c>
      <c r="I252" s="16" t="s">
        <v>60</v>
      </c>
      <c r="J252" s="16" t="n">
        <v>4</v>
      </c>
      <c r="K252" s="16"/>
      <c r="L252" s="16" t="s">
        <v>41</v>
      </c>
      <c r="M252" s="18" t="n">
        <f aca="false">IF(ISNUMBER(B252),B252,IF(MID(B252,3,1)="-",DATE(VALUE(RIGHT(B252,4)),VALUE(MID(B252,4,2)),VALUE(LEFT(B252,2))),DATE(VALUE(LEFT(B252,4)),VALUE(MID(B252,6,2)),VALUE(RIGHT(B252,2)))))</f>
        <v>45678</v>
      </c>
      <c r="N252" s="16" t="n">
        <f aca="false">MONTH(M252)</f>
        <v>1</v>
      </c>
      <c r="O252" s="16" t="str">
        <f aca="false">PROPER(TRIM(H252))</f>
        <v>Mumbai</v>
      </c>
      <c r="P252" s="16" t="str">
        <f aca="false">IFERROR(VLOOKUP(O252,city_map!$A$2:$B$6,2,FALSE()),O252)</f>
        <v>Mumbai</v>
      </c>
      <c r="Q252" s="16" t="n">
        <f aca="false">IF(ISNUMBER(F252),F252,VALUE(SUBSTITUTE(SUBSTITUTE(F252,"₹",""),",","")))</f>
        <v>3570</v>
      </c>
      <c r="R252" s="16" t="n">
        <f aca="false">IF(E252=99,1,E252)</f>
        <v>1</v>
      </c>
      <c r="S252" s="16" t="n">
        <f aca="false">IF(G252="",0,G252)</f>
        <v>0.1</v>
      </c>
      <c r="T252" s="16" t="str">
        <f aca="false">IF(I252="","Unknown",IF(I252="upi","UPI",I252))</f>
        <v>UPI</v>
      </c>
      <c r="U252" s="16" t="str">
        <f aca="false">IF(L252="Yes","Y",IF(L252="No","N",L252))</f>
        <v>N</v>
      </c>
      <c r="V252" s="19" t="n">
        <f aca="false">ROUND(R252*Q252*(1-S252),2)</f>
        <v>3213</v>
      </c>
      <c r="W252" s="16" t="str">
        <f aca="false">_xlfn.XLOOKUP(D252,products!$A$2:$A$61,products!$C$2:$C$61,"Not found")</f>
        <v>Electronics</v>
      </c>
    </row>
    <row r="253" customFormat="false" ht="15" hidden="false" customHeight="false" outlineLevel="0" collapsed="false">
      <c r="A253" s="16" t="s">
        <v>631</v>
      </c>
      <c r="B253" s="16" t="s">
        <v>632</v>
      </c>
      <c r="C253" s="16" t="s">
        <v>633</v>
      </c>
      <c r="D253" s="16" t="s">
        <v>129</v>
      </c>
      <c r="E253" s="16" t="n">
        <v>2</v>
      </c>
      <c r="F253" s="16" t="n">
        <v>606</v>
      </c>
      <c r="G253" s="16" t="n">
        <v>0.15</v>
      </c>
      <c r="H253" s="16" t="s">
        <v>241</v>
      </c>
      <c r="I253" s="16" t="s">
        <v>60</v>
      </c>
      <c r="J253" s="16" t="n">
        <v>3</v>
      </c>
      <c r="K253" s="16" t="n">
        <v>5</v>
      </c>
      <c r="L253" s="16" t="s">
        <v>41</v>
      </c>
      <c r="M253" s="18" t="n">
        <f aca="false">IF(ISNUMBER(B253),B253,IF(MID(B253,3,1)="-",DATE(VALUE(RIGHT(B253,4)),VALUE(MID(B253,4,2)),VALUE(LEFT(B253,2))),DATE(VALUE(LEFT(B253,4)),VALUE(MID(B253,6,2)),VALUE(RIGHT(B253,2)))))</f>
        <v>45679</v>
      </c>
      <c r="N253" s="16" t="n">
        <f aca="false">MONTH(M253)</f>
        <v>1</v>
      </c>
      <c r="O253" s="16" t="str">
        <f aca="false">PROPER(TRIM(H253))</f>
        <v>Calcutta</v>
      </c>
      <c r="P253" s="16" t="str">
        <f aca="false">IFERROR(VLOOKUP(O253,city_map!$A$2:$B$6,2,FALSE()),O253)</f>
        <v>Kolkata</v>
      </c>
      <c r="Q253" s="16" t="n">
        <f aca="false">IF(ISNUMBER(F253),F253,VALUE(SUBSTITUTE(SUBSTITUTE(F253,"₹",""),",","")))</f>
        <v>606</v>
      </c>
      <c r="R253" s="16" t="n">
        <f aca="false">IF(E253=99,1,E253)</f>
        <v>2</v>
      </c>
      <c r="S253" s="16" t="n">
        <f aca="false">IF(G253="",0,G253)</f>
        <v>0.15</v>
      </c>
      <c r="T253" s="16" t="str">
        <f aca="false">IF(I253="","Unknown",IF(I253="upi","UPI",I253))</f>
        <v>UPI</v>
      </c>
      <c r="U253" s="16" t="str">
        <f aca="false">IF(L253="Yes","Y",IF(L253="No","N",L253))</f>
        <v>N</v>
      </c>
      <c r="V253" s="19" t="n">
        <f aca="false">ROUND(R253*Q253*(1-S253),2)</f>
        <v>1030.2</v>
      </c>
      <c r="W253" s="16" t="str">
        <f aca="false">_xlfn.XLOOKUP(D253,products!$A$2:$A$61,products!$C$2:$C$61,"Not found")</f>
        <v>Beauty</v>
      </c>
    </row>
    <row r="254" customFormat="false" ht="15" hidden="false" customHeight="false" outlineLevel="0" collapsed="false">
      <c r="A254" s="16" t="s">
        <v>634</v>
      </c>
      <c r="B254" s="16" t="s">
        <v>632</v>
      </c>
      <c r="C254" s="16" t="s">
        <v>635</v>
      </c>
      <c r="D254" s="16" t="s">
        <v>451</v>
      </c>
      <c r="E254" s="16" t="n">
        <v>1</v>
      </c>
      <c r="F254" s="16" t="n">
        <v>1271</v>
      </c>
      <c r="G254" s="16" t="n">
        <v>0.2</v>
      </c>
      <c r="H254" s="16" t="s">
        <v>208</v>
      </c>
      <c r="I254" s="16" t="s">
        <v>60</v>
      </c>
      <c r="J254" s="16" t="n">
        <v>7</v>
      </c>
      <c r="K254" s="16" t="n">
        <v>4</v>
      </c>
      <c r="L254" s="16" t="s">
        <v>41</v>
      </c>
      <c r="M254" s="18" t="n">
        <f aca="false">IF(ISNUMBER(B254),B254,IF(MID(B254,3,1)="-",DATE(VALUE(RIGHT(B254,4)),VALUE(MID(B254,4,2)),VALUE(LEFT(B254,2))),DATE(VALUE(LEFT(B254,4)),VALUE(MID(B254,6,2)),VALUE(RIGHT(B254,2)))))</f>
        <v>45679</v>
      </c>
      <c r="N254" s="16" t="n">
        <f aca="false">MONTH(M254)</f>
        <v>1</v>
      </c>
      <c r="O254" s="16" t="str">
        <f aca="false">PROPER(TRIM(H254))</f>
        <v>Jaipur</v>
      </c>
      <c r="P254" s="16" t="str">
        <f aca="false">IFERROR(VLOOKUP(O254,city_map!$A$2:$B$6,2,FALSE()),O254)</f>
        <v>Jaipur</v>
      </c>
      <c r="Q254" s="16" t="n">
        <f aca="false">IF(ISNUMBER(F254),F254,VALUE(SUBSTITUTE(SUBSTITUTE(F254,"₹",""),",","")))</f>
        <v>1271</v>
      </c>
      <c r="R254" s="16" t="n">
        <f aca="false">IF(E254=99,1,E254)</f>
        <v>1</v>
      </c>
      <c r="S254" s="16" t="n">
        <f aca="false">IF(G254="",0,G254)</f>
        <v>0.2</v>
      </c>
      <c r="T254" s="16" t="str">
        <f aca="false">IF(I254="","Unknown",IF(I254="upi","UPI",I254))</f>
        <v>UPI</v>
      </c>
      <c r="U254" s="16" t="str">
        <f aca="false">IF(L254="Yes","Y",IF(L254="No","N",L254))</f>
        <v>N</v>
      </c>
      <c r="V254" s="19" t="n">
        <f aca="false">ROUND(R254*Q254*(1-S254),2)</f>
        <v>1016.8</v>
      </c>
      <c r="W254" s="16" t="str">
        <f aca="false">_xlfn.XLOOKUP(D254,products!$A$2:$A$61,products!$C$2:$C$61,"Not found")</f>
        <v>Beauty</v>
      </c>
    </row>
    <row r="255" customFormat="false" ht="15" hidden="false" customHeight="false" outlineLevel="0" collapsed="false">
      <c r="A255" s="16" t="s">
        <v>636</v>
      </c>
      <c r="B255" s="16" t="s">
        <v>632</v>
      </c>
      <c r="C255" s="16" t="s">
        <v>188</v>
      </c>
      <c r="D255" s="16" t="s">
        <v>203</v>
      </c>
      <c r="E255" s="16" t="n">
        <v>1</v>
      </c>
      <c r="F255" s="16" t="n">
        <v>2502</v>
      </c>
      <c r="G255" s="16" t="n">
        <v>0</v>
      </c>
      <c r="H255" s="16" t="s">
        <v>81</v>
      </c>
      <c r="I255" s="16" t="s">
        <v>47</v>
      </c>
      <c r="J255" s="16" t="n">
        <v>2</v>
      </c>
      <c r="K255" s="16" t="n">
        <v>5</v>
      </c>
      <c r="L255" s="16" t="s">
        <v>41</v>
      </c>
      <c r="M255" s="18" t="n">
        <f aca="false">IF(ISNUMBER(B255),B255,IF(MID(B255,3,1)="-",DATE(VALUE(RIGHT(B255,4)),VALUE(MID(B255,4,2)),VALUE(LEFT(B255,2))),DATE(VALUE(LEFT(B255,4)),VALUE(MID(B255,6,2)),VALUE(RIGHT(B255,2)))))</f>
        <v>45679</v>
      </c>
      <c r="N255" s="16" t="n">
        <f aca="false">MONTH(M255)</f>
        <v>1</v>
      </c>
      <c r="O255" s="16" t="str">
        <f aca="false">PROPER(TRIM(H255))</f>
        <v>Hyderabad</v>
      </c>
      <c r="P255" s="16" t="str">
        <f aca="false">IFERROR(VLOOKUP(O255,city_map!$A$2:$B$6,2,FALSE()),O255)</f>
        <v>Hyderabad</v>
      </c>
      <c r="Q255" s="16" t="n">
        <f aca="false">IF(ISNUMBER(F255),F255,VALUE(SUBSTITUTE(SUBSTITUTE(F255,"₹",""),",","")))</f>
        <v>2502</v>
      </c>
      <c r="R255" s="16" t="n">
        <f aca="false">IF(E255=99,1,E255)</f>
        <v>1</v>
      </c>
      <c r="S255" s="16" t="n">
        <f aca="false">IF(G255="",0,G255)</f>
        <v>0</v>
      </c>
      <c r="T255" s="16" t="str">
        <f aca="false">IF(I255="","Unknown",IF(I255="upi","UPI",I255))</f>
        <v>Debit Card</v>
      </c>
      <c r="U255" s="16" t="str">
        <f aca="false">IF(L255="Yes","Y",IF(L255="No","N",L255))</f>
        <v>N</v>
      </c>
      <c r="V255" s="19" t="n">
        <f aca="false">ROUND(R255*Q255*(1-S255),2)</f>
        <v>2502</v>
      </c>
      <c r="W255" s="16" t="str">
        <f aca="false">_xlfn.XLOOKUP(D255,products!$A$2:$A$61,products!$C$2:$C$61,"Not found")</f>
        <v>Fashion</v>
      </c>
    </row>
    <row r="256" customFormat="false" ht="15" hidden="false" customHeight="false" outlineLevel="0" collapsed="false">
      <c r="A256" s="16" t="s">
        <v>637</v>
      </c>
      <c r="B256" s="16" t="s">
        <v>632</v>
      </c>
      <c r="C256" s="16" t="s">
        <v>402</v>
      </c>
      <c r="D256" s="16" t="s">
        <v>396</v>
      </c>
      <c r="E256" s="16" t="n">
        <v>1</v>
      </c>
      <c r="F256" s="16" t="n">
        <v>5436</v>
      </c>
      <c r="G256" s="16" t="n">
        <v>0</v>
      </c>
      <c r="H256" s="16" t="s">
        <v>46</v>
      </c>
      <c r="I256" s="16" t="s">
        <v>47</v>
      </c>
      <c r="J256" s="16" t="n">
        <v>4</v>
      </c>
      <c r="K256" s="16" t="n">
        <v>4</v>
      </c>
      <c r="L256" s="16" t="s">
        <v>41</v>
      </c>
      <c r="M256" s="18" t="n">
        <f aca="false">IF(ISNUMBER(B256),B256,IF(MID(B256,3,1)="-",DATE(VALUE(RIGHT(B256,4)),VALUE(MID(B256,4,2)),VALUE(LEFT(B256,2))),DATE(VALUE(LEFT(B256,4)),VALUE(MID(B256,6,2)),VALUE(RIGHT(B256,2)))))</f>
        <v>45679</v>
      </c>
      <c r="N256" s="16" t="n">
        <f aca="false">MONTH(M256)</f>
        <v>1</v>
      </c>
      <c r="O256" s="16" t="str">
        <f aca="false">PROPER(TRIM(H256))</f>
        <v>Chennai</v>
      </c>
      <c r="P256" s="16" t="str">
        <f aca="false">IFERROR(VLOOKUP(O256,city_map!$A$2:$B$6,2,FALSE()),O256)</f>
        <v>Chennai</v>
      </c>
      <c r="Q256" s="16" t="n">
        <f aca="false">IF(ISNUMBER(F256),F256,VALUE(SUBSTITUTE(SUBSTITUTE(F256,"₹",""),",","")))</f>
        <v>5436</v>
      </c>
      <c r="R256" s="16" t="n">
        <f aca="false">IF(E256=99,1,E256)</f>
        <v>1</v>
      </c>
      <c r="S256" s="16" t="n">
        <f aca="false">IF(G256="",0,G256)</f>
        <v>0</v>
      </c>
      <c r="T256" s="16" t="str">
        <f aca="false">IF(I256="","Unknown",IF(I256="upi","UPI",I256))</f>
        <v>Debit Card</v>
      </c>
      <c r="U256" s="16" t="str">
        <f aca="false">IF(L256="Yes","Y",IF(L256="No","N",L256))</f>
        <v>N</v>
      </c>
      <c r="V256" s="19" t="n">
        <f aca="false">ROUND(R256*Q256*(1-S256),2)</f>
        <v>5436</v>
      </c>
      <c r="W256" s="16" t="str">
        <f aca="false">_xlfn.XLOOKUP(D256,products!$A$2:$A$61,products!$C$2:$C$61,"Not found")</f>
        <v>Home</v>
      </c>
    </row>
    <row r="257" customFormat="false" ht="15" hidden="false" customHeight="false" outlineLevel="0" collapsed="false">
      <c r="A257" s="16" t="s">
        <v>638</v>
      </c>
      <c r="B257" s="16" t="s">
        <v>632</v>
      </c>
      <c r="C257" s="16" t="s">
        <v>178</v>
      </c>
      <c r="D257" s="16" t="s">
        <v>639</v>
      </c>
      <c r="E257" s="16" t="n">
        <v>1</v>
      </c>
      <c r="F257" s="16" t="n">
        <v>801</v>
      </c>
      <c r="G257" s="16" t="n">
        <v>0</v>
      </c>
      <c r="H257" s="16" t="s">
        <v>46</v>
      </c>
      <c r="I257" s="16" t="s">
        <v>60</v>
      </c>
      <c r="J257" s="16" t="n">
        <v>3</v>
      </c>
      <c r="K257" s="16" t="n">
        <v>4</v>
      </c>
      <c r="L257" s="16" t="s">
        <v>41</v>
      </c>
      <c r="M257" s="18" t="n">
        <f aca="false">IF(ISNUMBER(B257),B257,IF(MID(B257,3,1)="-",DATE(VALUE(RIGHT(B257,4)),VALUE(MID(B257,4,2)),VALUE(LEFT(B257,2))),DATE(VALUE(LEFT(B257,4)),VALUE(MID(B257,6,2)),VALUE(RIGHT(B257,2)))))</f>
        <v>45679</v>
      </c>
      <c r="N257" s="16" t="n">
        <f aca="false">MONTH(M257)</f>
        <v>1</v>
      </c>
      <c r="O257" s="16" t="str">
        <f aca="false">PROPER(TRIM(H257))</f>
        <v>Chennai</v>
      </c>
      <c r="P257" s="16" t="str">
        <f aca="false">IFERROR(VLOOKUP(O257,city_map!$A$2:$B$6,2,FALSE()),O257)</f>
        <v>Chennai</v>
      </c>
      <c r="Q257" s="16" t="n">
        <f aca="false">IF(ISNUMBER(F257),F257,VALUE(SUBSTITUTE(SUBSTITUTE(F257,"₹",""),",","")))</f>
        <v>801</v>
      </c>
      <c r="R257" s="16" t="n">
        <f aca="false">IF(E257=99,1,E257)</f>
        <v>1</v>
      </c>
      <c r="S257" s="16" t="n">
        <f aca="false">IF(G257="",0,G257)</f>
        <v>0</v>
      </c>
      <c r="T257" s="16" t="str">
        <f aca="false">IF(I257="","Unknown",IF(I257="upi","UPI",I257))</f>
        <v>UPI</v>
      </c>
      <c r="U257" s="16" t="str">
        <f aca="false">IF(L257="Yes","Y",IF(L257="No","N",L257))</f>
        <v>N</v>
      </c>
      <c r="V257" s="19" t="n">
        <f aca="false">ROUND(R257*Q257*(1-S257),2)</f>
        <v>801</v>
      </c>
      <c r="W257" s="16" t="str">
        <f aca="false">_xlfn.XLOOKUP(D257,products!$A$2:$A$61,products!$C$2:$C$61,"Not found")</f>
        <v>Beauty</v>
      </c>
    </row>
    <row r="258" customFormat="false" ht="15" hidden="false" customHeight="false" outlineLevel="0" collapsed="false">
      <c r="A258" s="16" t="s">
        <v>640</v>
      </c>
      <c r="B258" s="16" t="s">
        <v>632</v>
      </c>
      <c r="C258" s="16" t="s">
        <v>316</v>
      </c>
      <c r="D258" s="16" t="s">
        <v>393</v>
      </c>
      <c r="E258" s="16" t="n">
        <v>1</v>
      </c>
      <c r="F258" s="16" t="n">
        <v>497</v>
      </c>
      <c r="G258" s="16" t="n">
        <v>0</v>
      </c>
      <c r="H258" s="16" t="s">
        <v>56</v>
      </c>
      <c r="I258" s="16" t="s">
        <v>60</v>
      </c>
      <c r="J258" s="16" t="n">
        <v>5</v>
      </c>
      <c r="K258" s="16" t="n">
        <v>5</v>
      </c>
      <c r="L258" s="16" t="s">
        <v>41</v>
      </c>
      <c r="M258" s="18" t="n">
        <f aca="false">IF(ISNUMBER(B258),B258,IF(MID(B258,3,1)="-",DATE(VALUE(RIGHT(B258,4)),VALUE(MID(B258,4,2)),VALUE(LEFT(B258,2))),DATE(VALUE(LEFT(B258,4)),VALUE(MID(B258,6,2)),VALUE(RIGHT(B258,2)))))</f>
        <v>45679</v>
      </c>
      <c r="N258" s="16" t="n">
        <f aca="false">MONTH(M258)</f>
        <v>1</v>
      </c>
      <c r="O258" s="16" t="str">
        <f aca="false">PROPER(TRIM(H258))</f>
        <v>Lucknow</v>
      </c>
      <c r="P258" s="16" t="str">
        <f aca="false">IFERROR(VLOOKUP(O258,city_map!$A$2:$B$6,2,FALSE()),O258)</f>
        <v>Lucknow</v>
      </c>
      <c r="Q258" s="16" t="n">
        <f aca="false">IF(ISNUMBER(F258),F258,VALUE(SUBSTITUTE(SUBSTITUTE(F258,"₹",""),",","")))</f>
        <v>497</v>
      </c>
      <c r="R258" s="16" t="n">
        <f aca="false">IF(E258=99,1,E258)</f>
        <v>1</v>
      </c>
      <c r="S258" s="16" t="n">
        <f aca="false">IF(G258="",0,G258)</f>
        <v>0</v>
      </c>
      <c r="T258" s="16" t="str">
        <f aca="false">IF(I258="","Unknown",IF(I258="upi","UPI",I258))</f>
        <v>UPI</v>
      </c>
      <c r="U258" s="16" t="str">
        <f aca="false">IF(L258="Yes","Y",IF(L258="No","N",L258))</f>
        <v>N</v>
      </c>
      <c r="V258" s="19" t="n">
        <f aca="false">ROUND(R258*Q258*(1-S258),2)</f>
        <v>497</v>
      </c>
      <c r="W258" s="16" t="str">
        <f aca="false">_xlfn.XLOOKUP(D258,products!$A$2:$A$61,products!$C$2:$C$61,"Not found")</f>
        <v>Fashion</v>
      </c>
    </row>
    <row r="259" customFormat="false" ht="15" hidden="false" customHeight="false" outlineLevel="0" collapsed="false">
      <c r="A259" s="16" t="s">
        <v>641</v>
      </c>
      <c r="B259" s="16" t="s">
        <v>632</v>
      </c>
      <c r="C259" s="16" t="s">
        <v>332</v>
      </c>
      <c r="D259" s="16" t="s">
        <v>385</v>
      </c>
      <c r="E259" s="16" t="n">
        <v>2</v>
      </c>
      <c r="F259" s="16" t="n">
        <v>285</v>
      </c>
      <c r="G259" s="16" t="n">
        <v>0</v>
      </c>
      <c r="H259" s="16" t="s">
        <v>56</v>
      </c>
      <c r="I259" s="16" t="s">
        <v>60</v>
      </c>
      <c r="J259" s="16" t="n">
        <v>10</v>
      </c>
      <c r="K259" s="16" t="n">
        <v>3</v>
      </c>
      <c r="L259" s="16" t="s">
        <v>41</v>
      </c>
      <c r="M259" s="18" t="n">
        <f aca="false">IF(ISNUMBER(B259),B259,IF(MID(B259,3,1)="-",DATE(VALUE(RIGHT(B259,4)),VALUE(MID(B259,4,2)),VALUE(LEFT(B259,2))),DATE(VALUE(LEFT(B259,4)),VALUE(MID(B259,6,2)),VALUE(RIGHT(B259,2)))))</f>
        <v>45679</v>
      </c>
      <c r="N259" s="16" t="n">
        <f aca="false">MONTH(M259)</f>
        <v>1</v>
      </c>
      <c r="O259" s="16" t="str">
        <f aca="false">PROPER(TRIM(H259))</f>
        <v>Lucknow</v>
      </c>
      <c r="P259" s="16" t="str">
        <f aca="false">IFERROR(VLOOKUP(O259,city_map!$A$2:$B$6,2,FALSE()),O259)</f>
        <v>Lucknow</v>
      </c>
      <c r="Q259" s="16" t="n">
        <f aca="false">IF(ISNUMBER(F259),F259,VALUE(SUBSTITUTE(SUBSTITUTE(F259,"₹",""),",","")))</f>
        <v>285</v>
      </c>
      <c r="R259" s="16" t="n">
        <f aca="false">IF(E259=99,1,E259)</f>
        <v>2</v>
      </c>
      <c r="S259" s="16" t="n">
        <f aca="false">IF(G259="",0,G259)</f>
        <v>0</v>
      </c>
      <c r="T259" s="16" t="str">
        <f aca="false">IF(I259="","Unknown",IF(I259="upi","UPI",I259))</f>
        <v>UPI</v>
      </c>
      <c r="U259" s="16" t="str">
        <f aca="false">IF(L259="Yes","Y",IF(L259="No","N",L259))</f>
        <v>N</v>
      </c>
      <c r="V259" s="19" t="n">
        <f aca="false">ROUND(R259*Q259*(1-S259),2)</f>
        <v>570</v>
      </c>
      <c r="W259" s="16" t="str">
        <f aca="false">_xlfn.XLOOKUP(D259,products!$A$2:$A$61,products!$C$2:$C$61,"Not found")</f>
        <v>Books</v>
      </c>
    </row>
    <row r="260" customFormat="false" ht="15" hidden="false" customHeight="false" outlineLevel="0" collapsed="false">
      <c r="A260" s="16" t="s">
        <v>642</v>
      </c>
      <c r="B260" s="16" t="s">
        <v>632</v>
      </c>
      <c r="C260" s="16" t="s">
        <v>138</v>
      </c>
      <c r="D260" s="16" t="s">
        <v>184</v>
      </c>
      <c r="E260" s="16" t="n">
        <v>2</v>
      </c>
      <c r="F260" s="16" t="n">
        <v>1278</v>
      </c>
      <c r="G260" s="16" t="n">
        <v>0.1</v>
      </c>
      <c r="H260" s="16" t="s">
        <v>130</v>
      </c>
      <c r="I260" s="16" t="s">
        <v>71</v>
      </c>
      <c r="J260" s="16" t="n">
        <v>4</v>
      </c>
      <c r="K260" s="16" t="n">
        <v>4</v>
      </c>
      <c r="L260" s="16" t="s">
        <v>41</v>
      </c>
      <c r="M260" s="18" t="n">
        <f aca="false">IF(ISNUMBER(B260),B260,IF(MID(B260,3,1)="-",DATE(VALUE(RIGHT(B260,4)),VALUE(MID(B260,4,2)),VALUE(LEFT(B260,2))),DATE(VALUE(LEFT(B260,4)),VALUE(MID(B260,6,2)),VALUE(RIGHT(B260,2)))))</f>
        <v>45679</v>
      </c>
      <c r="N260" s="16" t="n">
        <f aca="false">MONTH(M260)</f>
        <v>1</v>
      </c>
      <c r="O260" s="16" t="str">
        <f aca="false">PROPER(TRIM(H260))</f>
        <v>Bengaluru</v>
      </c>
      <c r="P260" s="16" t="str">
        <f aca="false">IFERROR(VLOOKUP(O260,city_map!$A$2:$B$6,2,FALSE()),O260)</f>
        <v>Bengaluru</v>
      </c>
      <c r="Q260" s="16" t="n">
        <f aca="false">IF(ISNUMBER(F260),F260,VALUE(SUBSTITUTE(SUBSTITUTE(F260,"₹",""),",","")))</f>
        <v>1278</v>
      </c>
      <c r="R260" s="16" t="n">
        <f aca="false">IF(E260=99,1,E260)</f>
        <v>2</v>
      </c>
      <c r="S260" s="16" t="n">
        <f aca="false">IF(G260="",0,G260)</f>
        <v>0.1</v>
      </c>
      <c r="T260" s="16" t="str">
        <f aca="false">IF(I260="","Unknown",IF(I260="upi","UPI",I260))</f>
        <v>Credit Card</v>
      </c>
      <c r="U260" s="16" t="str">
        <f aca="false">IF(L260="Yes","Y",IF(L260="No","N",L260))</f>
        <v>N</v>
      </c>
      <c r="V260" s="19" t="n">
        <f aca="false">ROUND(R260*Q260*(1-S260),2)</f>
        <v>2300.4</v>
      </c>
      <c r="W260" s="16" t="str">
        <f aca="false">_xlfn.XLOOKUP(D260,products!$A$2:$A$61,products!$C$2:$C$61,"Not found")</f>
        <v>Home</v>
      </c>
    </row>
    <row r="261" customFormat="false" ht="15" hidden="false" customHeight="false" outlineLevel="0" collapsed="false">
      <c r="A261" s="16" t="s">
        <v>643</v>
      </c>
      <c r="B261" s="16" t="s">
        <v>632</v>
      </c>
      <c r="C261" s="16" t="s">
        <v>644</v>
      </c>
      <c r="D261" s="16" t="s">
        <v>136</v>
      </c>
      <c r="E261" s="16" t="n">
        <v>3</v>
      </c>
      <c r="F261" s="16" t="n">
        <v>2269</v>
      </c>
      <c r="G261" s="16" t="n">
        <v>0.1</v>
      </c>
      <c r="H261" s="16" t="s">
        <v>56</v>
      </c>
      <c r="I261" s="16" t="s">
        <v>123</v>
      </c>
      <c r="J261" s="16" t="n">
        <v>6</v>
      </c>
      <c r="K261" s="16" t="n">
        <v>4</v>
      </c>
      <c r="L261" s="16" t="s">
        <v>41</v>
      </c>
      <c r="M261" s="18" t="n">
        <f aca="false">IF(ISNUMBER(B261),B261,IF(MID(B261,3,1)="-",DATE(VALUE(RIGHT(B261,4)),VALUE(MID(B261,4,2)),VALUE(LEFT(B261,2))),DATE(VALUE(LEFT(B261,4)),VALUE(MID(B261,6,2)),VALUE(RIGHT(B261,2)))))</f>
        <v>45679</v>
      </c>
      <c r="N261" s="16" t="n">
        <f aca="false">MONTH(M261)</f>
        <v>1</v>
      </c>
      <c r="O261" s="16" t="str">
        <f aca="false">PROPER(TRIM(H261))</f>
        <v>Lucknow</v>
      </c>
      <c r="P261" s="16" t="str">
        <f aca="false">IFERROR(VLOOKUP(O261,city_map!$A$2:$B$6,2,FALSE()),O261)</f>
        <v>Lucknow</v>
      </c>
      <c r="Q261" s="16" t="n">
        <f aca="false">IF(ISNUMBER(F261),F261,VALUE(SUBSTITUTE(SUBSTITUTE(F261,"₹",""),",","")))</f>
        <v>2269</v>
      </c>
      <c r="R261" s="16" t="n">
        <f aca="false">IF(E261=99,1,E261)</f>
        <v>3</v>
      </c>
      <c r="S261" s="16" t="n">
        <f aca="false">IF(G261="",0,G261)</f>
        <v>0.1</v>
      </c>
      <c r="T261" s="16" t="str">
        <f aca="false">IF(I261="","Unknown",IF(I261="upi","UPI",I261))</f>
        <v>UPI</v>
      </c>
      <c r="U261" s="16" t="str">
        <f aca="false">IF(L261="Yes","Y",IF(L261="No","N",L261))</f>
        <v>N</v>
      </c>
      <c r="V261" s="19" t="n">
        <f aca="false">ROUND(R261*Q261*(1-S261),2)</f>
        <v>6126.3</v>
      </c>
      <c r="W261" s="16" t="str">
        <f aca="false">_xlfn.XLOOKUP(D261,products!$A$2:$A$61,products!$C$2:$C$61,"Not found")</f>
        <v>Electronics</v>
      </c>
    </row>
    <row r="262" customFormat="false" ht="15" hidden="false" customHeight="false" outlineLevel="0" collapsed="false">
      <c r="A262" s="16" t="s">
        <v>645</v>
      </c>
      <c r="B262" s="16" t="s">
        <v>632</v>
      </c>
      <c r="C262" s="16" t="s">
        <v>200</v>
      </c>
      <c r="D262" s="16" t="s">
        <v>179</v>
      </c>
      <c r="E262" s="16" t="n">
        <v>1</v>
      </c>
      <c r="F262" s="16" t="n">
        <v>2469</v>
      </c>
      <c r="G262" s="16" t="n">
        <v>0.05</v>
      </c>
      <c r="H262" s="16" t="s">
        <v>39</v>
      </c>
      <c r="I262" s="16" t="s">
        <v>40</v>
      </c>
      <c r="J262" s="16" t="n">
        <v>4</v>
      </c>
      <c r="K262" s="16" t="n">
        <v>4</v>
      </c>
      <c r="L262" s="16" t="s">
        <v>41</v>
      </c>
      <c r="M262" s="18" t="n">
        <f aca="false">IF(ISNUMBER(B262),B262,IF(MID(B262,3,1)="-",DATE(VALUE(RIGHT(B262,4)),VALUE(MID(B262,4,2)),VALUE(LEFT(B262,2))),DATE(VALUE(LEFT(B262,4)),VALUE(MID(B262,6,2)),VALUE(RIGHT(B262,2)))))</f>
        <v>45679</v>
      </c>
      <c r="N262" s="16" t="n">
        <f aca="false">MONTH(M262)</f>
        <v>1</v>
      </c>
      <c r="O262" s="16" t="str">
        <f aca="false">PROPER(TRIM(H262))</f>
        <v>Delhi</v>
      </c>
      <c r="P262" s="16" t="str">
        <f aca="false">IFERROR(VLOOKUP(O262,city_map!$A$2:$B$6,2,FALSE()),O262)</f>
        <v>Delhi</v>
      </c>
      <c r="Q262" s="16" t="n">
        <f aca="false">IF(ISNUMBER(F262),F262,VALUE(SUBSTITUTE(SUBSTITUTE(F262,"₹",""),",","")))</f>
        <v>2469</v>
      </c>
      <c r="R262" s="16" t="n">
        <f aca="false">IF(E262=99,1,E262)</f>
        <v>1</v>
      </c>
      <c r="S262" s="16" t="n">
        <f aca="false">IF(G262="",0,G262)</f>
        <v>0.05</v>
      </c>
      <c r="T262" s="16" t="str">
        <f aca="false">IF(I262="","Unknown",IF(I262="upi","UPI",I262))</f>
        <v>COD</v>
      </c>
      <c r="U262" s="16" t="str">
        <f aca="false">IF(L262="Yes","Y",IF(L262="No","N",L262))</f>
        <v>N</v>
      </c>
      <c r="V262" s="19" t="n">
        <f aca="false">ROUND(R262*Q262*(1-S262),2)</f>
        <v>2345.55</v>
      </c>
      <c r="W262" s="16" t="str">
        <f aca="false">_xlfn.XLOOKUP(D262,products!$A$2:$A$61,products!$C$2:$C$61,"Not found")</f>
        <v>Electronics</v>
      </c>
    </row>
    <row r="263" customFormat="false" ht="15" hidden="false" customHeight="false" outlineLevel="0" collapsed="false">
      <c r="A263" s="16" t="s">
        <v>646</v>
      </c>
      <c r="B263" s="16" t="s">
        <v>632</v>
      </c>
      <c r="C263" s="16" t="s">
        <v>647</v>
      </c>
      <c r="D263" s="16" t="s">
        <v>170</v>
      </c>
      <c r="E263" s="16" t="n">
        <v>1</v>
      </c>
      <c r="F263" s="16" t="s">
        <v>648</v>
      </c>
      <c r="G263" s="16" t="n">
        <v>0.05</v>
      </c>
      <c r="H263" s="16" t="s">
        <v>81</v>
      </c>
      <c r="I263" s="16" t="s">
        <v>60</v>
      </c>
      <c r="J263" s="16" t="n">
        <v>2</v>
      </c>
      <c r="K263" s="16" t="n">
        <v>4</v>
      </c>
      <c r="L263" s="16" t="s">
        <v>41</v>
      </c>
      <c r="M263" s="18" t="n">
        <f aca="false">IF(ISNUMBER(B263),B263,IF(MID(B263,3,1)="-",DATE(VALUE(RIGHT(B263,4)),VALUE(MID(B263,4,2)),VALUE(LEFT(B263,2))),DATE(VALUE(LEFT(B263,4)),VALUE(MID(B263,6,2)),VALUE(RIGHT(B263,2)))))</f>
        <v>45679</v>
      </c>
      <c r="N263" s="16" t="n">
        <f aca="false">MONTH(M263)</f>
        <v>1</v>
      </c>
      <c r="O263" s="16" t="str">
        <f aca="false">PROPER(TRIM(H263))</f>
        <v>Hyderabad</v>
      </c>
      <c r="P263" s="16" t="str">
        <f aca="false">IFERROR(VLOOKUP(O263,city_map!$A$2:$B$6,2,FALSE()),O263)</f>
        <v>Hyderabad</v>
      </c>
      <c r="Q263" s="16" t="n">
        <f aca="false">IF(ISNUMBER(F263),F263,VALUE(SUBSTITUTE(SUBSTITUTE(F263,"₹",""),",","")))</f>
        <v>3377</v>
      </c>
      <c r="R263" s="16" t="n">
        <f aca="false">IF(E263=99,1,E263)</f>
        <v>1</v>
      </c>
      <c r="S263" s="16" t="n">
        <f aca="false">IF(G263="",0,G263)</f>
        <v>0.05</v>
      </c>
      <c r="T263" s="16" t="str">
        <f aca="false">IF(I263="","Unknown",IF(I263="upi","UPI",I263))</f>
        <v>UPI</v>
      </c>
      <c r="U263" s="16" t="str">
        <f aca="false">IF(L263="Yes","Y",IF(L263="No","N",L263))</f>
        <v>N</v>
      </c>
      <c r="V263" s="19" t="n">
        <f aca="false">ROUND(R263*Q263*(1-S263),2)</f>
        <v>3208.15</v>
      </c>
      <c r="W263" s="16" t="str">
        <f aca="false">_xlfn.XLOOKUP(D263,products!$A$2:$A$61,products!$C$2:$C$61,"Not found")</f>
        <v>Home</v>
      </c>
    </row>
    <row r="264" customFormat="false" ht="15" hidden="false" customHeight="false" outlineLevel="0" collapsed="false">
      <c r="A264" s="16" t="s">
        <v>649</v>
      </c>
      <c r="B264" s="16" t="s">
        <v>650</v>
      </c>
      <c r="C264" s="16" t="s">
        <v>651</v>
      </c>
      <c r="D264" s="16" t="s">
        <v>191</v>
      </c>
      <c r="E264" s="16" t="n">
        <v>3</v>
      </c>
      <c r="F264" s="16" t="n">
        <v>380</v>
      </c>
      <c r="G264" s="16" t="n">
        <v>0.15</v>
      </c>
      <c r="H264" s="16" t="s">
        <v>56</v>
      </c>
      <c r="I264" s="16" t="s">
        <v>40</v>
      </c>
      <c r="J264" s="16" t="n">
        <v>6</v>
      </c>
      <c r="K264" s="16" t="n">
        <v>3</v>
      </c>
      <c r="L264" s="16" t="s">
        <v>41</v>
      </c>
      <c r="M264" s="18" t="n">
        <f aca="false">IF(ISNUMBER(B264),B264,IF(MID(B264,3,1)="-",DATE(VALUE(RIGHT(B264,4)),VALUE(MID(B264,4,2)),VALUE(LEFT(B264,2))),DATE(VALUE(LEFT(B264,4)),VALUE(MID(B264,6,2)),VALUE(RIGHT(B264,2)))))</f>
        <v>45680</v>
      </c>
      <c r="N264" s="16" t="n">
        <f aca="false">MONTH(M264)</f>
        <v>1</v>
      </c>
      <c r="O264" s="16" t="str">
        <f aca="false">PROPER(TRIM(H264))</f>
        <v>Lucknow</v>
      </c>
      <c r="P264" s="16" t="str">
        <f aca="false">IFERROR(VLOOKUP(O264,city_map!$A$2:$B$6,2,FALSE()),O264)</f>
        <v>Lucknow</v>
      </c>
      <c r="Q264" s="16" t="n">
        <f aca="false">IF(ISNUMBER(F264),F264,VALUE(SUBSTITUTE(SUBSTITUTE(F264,"₹",""),",","")))</f>
        <v>380</v>
      </c>
      <c r="R264" s="16" t="n">
        <f aca="false">IF(E264=99,1,E264)</f>
        <v>3</v>
      </c>
      <c r="S264" s="16" t="n">
        <f aca="false">IF(G264="",0,G264)</f>
        <v>0.15</v>
      </c>
      <c r="T264" s="16" t="str">
        <f aca="false">IF(I264="","Unknown",IF(I264="upi","UPI",I264))</f>
        <v>COD</v>
      </c>
      <c r="U264" s="16" t="str">
        <f aca="false">IF(L264="Yes","Y",IF(L264="No","N",L264))</f>
        <v>N</v>
      </c>
      <c r="V264" s="19" t="n">
        <f aca="false">ROUND(R264*Q264*(1-S264),2)</f>
        <v>969</v>
      </c>
      <c r="W264" s="16" t="str">
        <f aca="false">_xlfn.XLOOKUP(D264,products!$A$2:$A$61,products!$C$2:$C$61,"Not found")</f>
        <v>Electronics</v>
      </c>
    </row>
    <row r="265" customFormat="false" ht="15" hidden="false" customHeight="false" outlineLevel="0" collapsed="false">
      <c r="A265" s="16" t="s">
        <v>652</v>
      </c>
      <c r="B265" s="16" t="s">
        <v>650</v>
      </c>
      <c r="C265" s="16" t="s">
        <v>653</v>
      </c>
      <c r="D265" s="16" t="s">
        <v>136</v>
      </c>
      <c r="E265" s="16" t="n">
        <v>1</v>
      </c>
      <c r="F265" s="16" t="n">
        <v>2162</v>
      </c>
      <c r="G265" s="16" t="n">
        <v>0.1</v>
      </c>
      <c r="H265" s="16" t="s">
        <v>81</v>
      </c>
      <c r="I265" s="16" t="s">
        <v>71</v>
      </c>
      <c r="J265" s="16" t="n">
        <v>2</v>
      </c>
      <c r="K265" s="16" t="n">
        <v>4</v>
      </c>
      <c r="L265" s="16" t="s">
        <v>41</v>
      </c>
      <c r="M265" s="18" t="n">
        <f aca="false">IF(ISNUMBER(B265),B265,IF(MID(B265,3,1)="-",DATE(VALUE(RIGHT(B265,4)),VALUE(MID(B265,4,2)),VALUE(LEFT(B265,2))),DATE(VALUE(LEFT(B265,4)),VALUE(MID(B265,6,2)),VALUE(RIGHT(B265,2)))))</f>
        <v>45680</v>
      </c>
      <c r="N265" s="16" t="n">
        <f aca="false">MONTH(M265)</f>
        <v>1</v>
      </c>
      <c r="O265" s="16" t="str">
        <f aca="false">PROPER(TRIM(H265))</f>
        <v>Hyderabad</v>
      </c>
      <c r="P265" s="16" t="str">
        <f aca="false">IFERROR(VLOOKUP(O265,city_map!$A$2:$B$6,2,FALSE()),O265)</f>
        <v>Hyderabad</v>
      </c>
      <c r="Q265" s="16" t="n">
        <f aca="false">IF(ISNUMBER(F265),F265,VALUE(SUBSTITUTE(SUBSTITUTE(F265,"₹",""),",","")))</f>
        <v>2162</v>
      </c>
      <c r="R265" s="16" t="n">
        <f aca="false">IF(E265=99,1,E265)</f>
        <v>1</v>
      </c>
      <c r="S265" s="16" t="n">
        <f aca="false">IF(G265="",0,G265)</f>
        <v>0.1</v>
      </c>
      <c r="T265" s="16" t="str">
        <f aca="false">IF(I265="","Unknown",IF(I265="upi","UPI",I265))</f>
        <v>Credit Card</v>
      </c>
      <c r="U265" s="16" t="str">
        <f aca="false">IF(L265="Yes","Y",IF(L265="No","N",L265))</f>
        <v>N</v>
      </c>
      <c r="V265" s="19" t="n">
        <f aca="false">ROUND(R265*Q265*(1-S265),2)</f>
        <v>1945.8</v>
      </c>
      <c r="W265" s="16" t="str">
        <f aca="false">_xlfn.XLOOKUP(D265,products!$A$2:$A$61,products!$C$2:$C$61,"Not found")</f>
        <v>Electronics</v>
      </c>
    </row>
    <row r="266" customFormat="false" ht="15" hidden="false" customHeight="false" outlineLevel="0" collapsed="false">
      <c r="A266" s="16" t="s">
        <v>654</v>
      </c>
      <c r="B266" s="16" t="s">
        <v>650</v>
      </c>
      <c r="C266" s="16" t="s">
        <v>343</v>
      </c>
      <c r="D266" s="16" t="s">
        <v>191</v>
      </c>
      <c r="E266" s="16" t="n">
        <v>1</v>
      </c>
      <c r="F266" s="16" t="n">
        <v>402</v>
      </c>
      <c r="G266" s="16" t="n">
        <v>0.05</v>
      </c>
      <c r="H266" s="16" t="s">
        <v>655</v>
      </c>
      <c r="I266" s="16" t="s">
        <v>71</v>
      </c>
      <c r="J266" s="16" t="n">
        <v>3</v>
      </c>
      <c r="K266" s="16" t="n">
        <v>5</v>
      </c>
      <c r="L266" s="16" t="s">
        <v>41</v>
      </c>
      <c r="M266" s="18" t="n">
        <f aca="false">IF(ISNUMBER(B266),B266,IF(MID(B266,3,1)="-",DATE(VALUE(RIGHT(B266,4)),VALUE(MID(B266,4,2)),VALUE(LEFT(B266,2))),DATE(VALUE(LEFT(B266,4)),VALUE(MID(B266,6,2)),VALUE(RIGHT(B266,2)))))</f>
        <v>45680</v>
      </c>
      <c r="N266" s="16" t="n">
        <f aca="false">MONTH(M266)</f>
        <v>1</v>
      </c>
      <c r="O266" s="16" t="str">
        <f aca="false">PROPER(TRIM(H266))</f>
        <v>Mumbai</v>
      </c>
      <c r="P266" s="16" t="str">
        <f aca="false">IFERROR(VLOOKUP(O266,city_map!$A$2:$B$6,2,FALSE()),O266)</f>
        <v>Mumbai</v>
      </c>
      <c r="Q266" s="16" t="n">
        <f aca="false">IF(ISNUMBER(F266),F266,VALUE(SUBSTITUTE(SUBSTITUTE(F266,"₹",""),",","")))</f>
        <v>402</v>
      </c>
      <c r="R266" s="16" t="n">
        <f aca="false">IF(E266=99,1,E266)</f>
        <v>1</v>
      </c>
      <c r="S266" s="16" t="n">
        <f aca="false">IF(G266="",0,G266)</f>
        <v>0.05</v>
      </c>
      <c r="T266" s="16" t="str">
        <f aca="false">IF(I266="","Unknown",IF(I266="upi","UPI",I266))</f>
        <v>Credit Card</v>
      </c>
      <c r="U266" s="16" t="str">
        <f aca="false">IF(L266="Yes","Y",IF(L266="No","N",L266))</f>
        <v>N</v>
      </c>
      <c r="V266" s="19" t="n">
        <f aca="false">ROUND(R266*Q266*(1-S266),2)</f>
        <v>381.9</v>
      </c>
      <c r="W266" s="16" t="str">
        <f aca="false">_xlfn.XLOOKUP(D266,products!$A$2:$A$61,products!$C$2:$C$61,"Not found")</f>
        <v>Electronics</v>
      </c>
    </row>
    <row r="267" customFormat="false" ht="15" hidden="false" customHeight="false" outlineLevel="0" collapsed="false">
      <c r="A267" s="16" t="s">
        <v>656</v>
      </c>
      <c r="B267" s="16" t="s">
        <v>650</v>
      </c>
      <c r="C267" s="16" t="s">
        <v>657</v>
      </c>
      <c r="D267" s="16" t="s">
        <v>66</v>
      </c>
      <c r="E267" s="16" t="n">
        <v>2</v>
      </c>
      <c r="F267" s="16" t="n">
        <v>14469</v>
      </c>
      <c r="G267" s="16" t="n">
        <v>0</v>
      </c>
      <c r="H267" s="16" t="s">
        <v>39</v>
      </c>
      <c r="I267" s="16" t="s">
        <v>40</v>
      </c>
      <c r="J267" s="16" t="n">
        <v>2</v>
      </c>
      <c r="K267" s="16" t="n">
        <v>5</v>
      </c>
      <c r="L267" s="16" t="s">
        <v>41</v>
      </c>
      <c r="M267" s="18" t="n">
        <f aca="false">IF(ISNUMBER(B267),B267,IF(MID(B267,3,1)="-",DATE(VALUE(RIGHT(B267,4)),VALUE(MID(B267,4,2)),VALUE(LEFT(B267,2))),DATE(VALUE(LEFT(B267,4)),VALUE(MID(B267,6,2)),VALUE(RIGHT(B267,2)))))</f>
        <v>45680</v>
      </c>
      <c r="N267" s="16" t="n">
        <f aca="false">MONTH(M267)</f>
        <v>1</v>
      </c>
      <c r="O267" s="16" t="str">
        <f aca="false">PROPER(TRIM(H267))</f>
        <v>Delhi</v>
      </c>
      <c r="P267" s="16" t="str">
        <f aca="false">IFERROR(VLOOKUP(O267,city_map!$A$2:$B$6,2,FALSE()),O267)</f>
        <v>Delhi</v>
      </c>
      <c r="Q267" s="16" t="n">
        <f aca="false">IF(ISNUMBER(F267),F267,VALUE(SUBSTITUTE(SUBSTITUTE(F267,"₹",""),",","")))</f>
        <v>14469</v>
      </c>
      <c r="R267" s="16" t="n">
        <f aca="false">IF(E267=99,1,E267)</f>
        <v>2</v>
      </c>
      <c r="S267" s="16" t="n">
        <f aca="false">IF(G267="",0,G267)</f>
        <v>0</v>
      </c>
      <c r="T267" s="16" t="str">
        <f aca="false">IF(I267="","Unknown",IF(I267="upi","UPI",I267))</f>
        <v>COD</v>
      </c>
      <c r="U267" s="16" t="str">
        <f aca="false">IF(L267="Yes","Y",IF(L267="No","N",L267))</f>
        <v>N</v>
      </c>
      <c r="V267" s="19" t="n">
        <f aca="false">ROUND(R267*Q267*(1-S267),2)</f>
        <v>28938</v>
      </c>
      <c r="W267" s="16" t="str">
        <f aca="false">_xlfn.XLOOKUP(D267,products!$A$2:$A$61,products!$C$2:$C$61,"Not found")</f>
        <v>Electronics</v>
      </c>
    </row>
    <row r="268" customFormat="false" ht="15" hidden="false" customHeight="false" outlineLevel="0" collapsed="false">
      <c r="A268" s="16" t="s">
        <v>658</v>
      </c>
      <c r="B268" s="16" t="s">
        <v>650</v>
      </c>
      <c r="C268" s="16" t="s">
        <v>659</v>
      </c>
      <c r="D268" s="16" t="s">
        <v>660</v>
      </c>
      <c r="E268" s="16" t="n">
        <v>1</v>
      </c>
      <c r="F268" s="16" t="n">
        <v>1822</v>
      </c>
      <c r="G268" s="16" t="n">
        <v>0</v>
      </c>
      <c r="H268" s="16" t="s">
        <v>112</v>
      </c>
      <c r="I268" s="16" t="s">
        <v>47</v>
      </c>
      <c r="J268" s="16" t="n">
        <v>2</v>
      </c>
      <c r="K268" s="16" t="n">
        <v>4</v>
      </c>
      <c r="L268" s="16" t="s">
        <v>41</v>
      </c>
      <c r="M268" s="18" t="n">
        <f aca="false">IF(ISNUMBER(B268),B268,IF(MID(B268,3,1)="-",DATE(VALUE(RIGHT(B268,4)),VALUE(MID(B268,4,2)),VALUE(LEFT(B268,2))),DATE(VALUE(LEFT(B268,4)),VALUE(MID(B268,6,2)),VALUE(RIGHT(B268,2)))))</f>
        <v>45680</v>
      </c>
      <c r="N268" s="16" t="n">
        <f aca="false">MONTH(M268)</f>
        <v>1</v>
      </c>
      <c r="O268" s="16" t="str">
        <f aca="false">PROPER(TRIM(H268))</f>
        <v>Mumbai</v>
      </c>
      <c r="P268" s="16" t="str">
        <f aca="false">IFERROR(VLOOKUP(O268,city_map!$A$2:$B$6,2,FALSE()),O268)</f>
        <v>Mumbai</v>
      </c>
      <c r="Q268" s="16" t="n">
        <f aca="false">IF(ISNUMBER(F268),F268,VALUE(SUBSTITUTE(SUBSTITUTE(F268,"₹",""),",","")))</f>
        <v>1822</v>
      </c>
      <c r="R268" s="16" t="n">
        <f aca="false">IF(E268=99,1,E268)</f>
        <v>1</v>
      </c>
      <c r="S268" s="16" t="n">
        <f aca="false">IF(G268="",0,G268)</f>
        <v>0</v>
      </c>
      <c r="T268" s="16" t="str">
        <f aca="false">IF(I268="","Unknown",IF(I268="upi","UPI",I268))</f>
        <v>Debit Card</v>
      </c>
      <c r="U268" s="16" t="str">
        <f aca="false">IF(L268="Yes","Y",IF(L268="No","N",L268))</f>
        <v>N</v>
      </c>
      <c r="V268" s="19" t="n">
        <f aca="false">ROUND(R268*Q268*(1-S268),2)</f>
        <v>1822</v>
      </c>
      <c r="W268" s="16" t="str">
        <f aca="false">_xlfn.XLOOKUP(D268,products!$A$2:$A$61,products!$C$2:$C$61,"Not found")</f>
        <v>Beauty</v>
      </c>
    </row>
    <row r="269" customFormat="false" ht="15" hidden="false" customHeight="false" outlineLevel="0" collapsed="false">
      <c r="A269" s="16" t="s">
        <v>661</v>
      </c>
      <c r="B269" s="16" t="s">
        <v>650</v>
      </c>
      <c r="C269" s="16" t="s">
        <v>662</v>
      </c>
      <c r="D269" s="16" t="s">
        <v>291</v>
      </c>
      <c r="E269" s="16" t="n">
        <v>1</v>
      </c>
      <c r="F269" s="16" t="n">
        <v>1146</v>
      </c>
      <c r="G269" s="16" t="n">
        <v>0.2</v>
      </c>
      <c r="H269" s="16" t="s">
        <v>81</v>
      </c>
      <c r="I269" s="16" t="s">
        <v>100</v>
      </c>
      <c r="J269" s="16" t="n">
        <v>4</v>
      </c>
      <c r="K269" s="16" t="n">
        <v>3</v>
      </c>
      <c r="L269" s="16" t="s">
        <v>41</v>
      </c>
      <c r="M269" s="18" t="n">
        <f aca="false">IF(ISNUMBER(B269),B269,IF(MID(B269,3,1)="-",DATE(VALUE(RIGHT(B269,4)),VALUE(MID(B269,4,2)),VALUE(LEFT(B269,2))),DATE(VALUE(LEFT(B269,4)),VALUE(MID(B269,6,2)),VALUE(RIGHT(B269,2)))))</f>
        <v>45680</v>
      </c>
      <c r="N269" s="16" t="n">
        <f aca="false">MONTH(M269)</f>
        <v>1</v>
      </c>
      <c r="O269" s="16" t="str">
        <f aca="false">PROPER(TRIM(H269))</f>
        <v>Hyderabad</v>
      </c>
      <c r="P269" s="16" t="str">
        <f aca="false">IFERROR(VLOOKUP(O269,city_map!$A$2:$B$6,2,FALSE()),O269)</f>
        <v>Hyderabad</v>
      </c>
      <c r="Q269" s="16" t="n">
        <f aca="false">IF(ISNUMBER(F269),F269,VALUE(SUBSTITUTE(SUBSTITUTE(F269,"₹",""),",","")))</f>
        <v>1146</v>
      </c>
      <c r="R269" s="16" t="n">
        <f aca="false">IF(E269=99,1,E269)</f>
        <v>1</v>
      </c>
      <c r="S269" s="16" t="n">
        <f aca="false">IF(G269="",0,G269)</f>
        <v>0.2</v>
      </c>
      <c r="T269" s="16" t="str">
        <f aca="false">IF(I269="","Unknown",IF(I269="upi","UPI",I269))</f>
        <v>Net Banking</v>
      </c>
      <c r="U269" s="16" t="str">
        <f aca="false">IF(L269="Yes","Y",IF(L269="No","N",L269))</f>
        <v>N</v>
      </c>
      <c r="V269" s="19" t="n">
        <f aca="false">ROUND(R269*Q269*(1-S269),2)</f>
        <v>916.8</v>
      </c>
      <c r="W269" s="16" t="str">
        <f aca="false">_xlfn.XLOOKUP(D269,products!$A$2:$A$61,products!$C$2:$C$61,"Not found")</f>
        <v>Electronics</v>
      </c>
    </row>
    <row r="270" customFormat="false" ht="15" hidden="false" customHeight="false" outlineLevel="0" collapsed="false">
      <c r="A270" s="16" t="s">
        <v>663</v>
      </c>
      <c r="B270" s="16" t="s">
        <v>650</v>
      </c>
      <c r="C270" s="16" t="s">
        <v>491</v>
      </c>
      <c r="D270" s="16" t="s">
        <v>115</v>
      </c>
      <c r="E270" s="16" t="n">
        <v>1</v>
      </c>
      <c r="F270" s="16" t="s">
        <v>664</v>
      </c>
      <c r="G270" s="16" t="n">
        <v>0.1</v>
      </c>
      <c r="H270" s="16" t="s">
        <v>208</v>
      </c>
      <c r="I270" s="16" t="s">
        <v>40</v>
      </c>
      <c r="J270" s="16" t="n">
        <v>6</v>
      </c>
      <c r="K270" s="16" t="n">
        <v>4</v>
      </c>
      <c r="L270" s="16" t="s">
        <v>57</v>
      </c>
      <c r="M270" s="18" t="n">
        <f aca="false">IF(ISNUMBER(B270),B270,IF(MID(B270,3,1)="-",DATE(VALUE(RIGHT(B270,4)),VALUE(MID(B270,4,2)),VALUE(LEFT(B270,2))),DATE(VALUE(LEFT(B270,4)),VALUE(MID(B270,6,2)),VALUE(RIGHT(B270,2)))))</f>
        <v>45680</v>
      </c>
      <c r="N270" s="16" t="n">
        <f aca="false">MONTH(M270)</f>
        <v>1</v>
      </c>
      <c r="O270" s="16" t="str">
        <f aca="false">PROPER(TRIM(H270))</f>
        <v>Jaipur</v>
      </c>
      <c r="P270" s="16" t="str">
        <f aca="false">IFERROR(VLOOKUP(O270,city_map!$A$2:$B$6,2,FALSE()),O270)</f>
        <v>Jaipur</v>
      </c>
      <c r="Q270" s="16" t="n">
        <f aca="false">IF(ISNUMBER(F270),F270,VALUE(SUBSTITUTE(SUBSTITUTE(F270,"₹",""),",","")))</f>
        <v>302</v>
      </c>
      <c r="R270" s="16" t="n">
        <f aca="false">IF(E270=99,1,E270)</f>
        <v>1</v>
      </c>
      <c r="S270" s="16" t="n">
        <f aca="false">IF(G270="",0,G270)</f>
        <v>0.1</v>
      </c>
      <c r="T270" s="16" t="str">
        <f aca="false">IF(I270="","Unknown",IF(I270="upi","UPI",I270))</f>
        <v>COD</v>
      </c>
      <c r="U270" s="16" t="str">
        <f aca="false">IF(L270="Yes","Y",IF(L270="No","N",L270))</f>
        <v>Y</v>
      </c>
      <c r="V270" s="19" t="n">
        <f aca="false">ROUND(R270*Q270*(1-S270),2)</f>
        <v>271.8</v>
      </c>
      <c r="W270" s="16" t="str">
        <f aca="false">_xlfn.XLOOKUP(D270,products!$A$2:$A$61,products!$C$2:$C$61,"Not found")</f>
        <v>Books</v>
      </c>
    </row>
    <row r="271" customFormat="false" ht="15" hidden="false" customHeight="false" outlineLevel="0" collapsed="false">
      <c r="A271" s="16" t="s">
        <v>665</v>
      </c>
      <c r="B271" s="16" t="s">
        <v>650</v>
      </c>
      <c r="C271" s="16" t="s">
        <v>666</v>
      </c>
      <c r="D271" s="16" t="s">
        <v>184</v>
      </c>
      <c r="E271" s="16" t="n">
        <v>2</v>
      </c>
      <c r="F271" s="16" t="n">
        <v>1322</v>
      </c>
      <c r="G271" s="16" t="n">
        <v>0</v>
      </c>
      <c r="H271" s="16" t="s">
        <v>112</v>
      </c>
      <c r="I271" s="16" t="s">
        <v>60</v>
      </c>
      <c r="J271" s="16" t="n">
        <v>3</v>
      </c>
      <c r="K271" s="16" t="n">
        <v>4</v>
      </c>
      <c r="L271" s="16" t="s">
        <v>41</v>
      </c>
      <c r="M271" s="18" t="n">
        <f aca="false">IF(ISNUMBER(B271),B271,IF(MID(B271,3,1)="-",DATE(VALUE(RIGHT(B271,4)),VALUE(MID(B271,4,2)),VALUE(LEFT(B271,2))),DATE(VALUE(LEFT(B271,4)),VALUE(MID(B271,6,2)),VALUE(RIGHT(B271,2)))))</f>
        <v>45680</v>
      </c>
      <c r="N271" s="16" t="n">
        <f aca="false">MONTH(M271)</f>
        <v>1</v>
      </c>
      <c r="O271" s="16" t="str">
        <f aca="false">PROPER(TRIM(H271))</f>
        <v>Mumbai</v>
      </c>
      <c r="P271" s="16" t="str">
        <f aca="false">IFERROR(VLOOKUP(O271,city_map!$A$2:$B$6,2,FALSE()),O271)</f>
        <v>Mumbai</v>
      </c>
      <c r="Q271" s="16" t="n">
        <f aca="false">IF(ISNUMBER(F271),F271,VALUE(SUBSTITUTE(SUBSTITUTE(F271,"₹",""),",","")))</f>
        <v>1322</v>
      </c>
      <c r="R271" s="16" t="n">
        <f aca="false">IF(E271=99,1,E271)</f>
        <v>2</v>
      </c>
      <c r="S271" s="16" t="n">
        <f aca="false">IF(G271="",0,G271)</f>
        <v>0</v>
      </c>
      <c r="T271" s="16" t="str">
        <f aca="false">IF(I271="","Unknown",IF(I271="upi","UPI",I271))</f>
        <v>UPI</v>
      </c>
      <c r="U271" s="16" t="str">
        <f aca="false">IF(L271="Yes","Y",IF(L271="No","N",L271))</f>
        <v>N</v>
      </c>
      <c r="V271" s="19" t="n">
        <f aca="false">ROUND(R271*Q271*(1-S271),2)</f>
        <v>2644</v>
      </c>
      <c r="W271" s="16" t="str">
        <f aca="false">_xlfn.XLOOKUP(D271,products!$A$2:$A$61,products!$C$2:$C$61,"Not found")</f>
        <v>Home</v>
      </c>
    </row>
    <row r="272" customFormat="false" ht="15" hidden="false" customHeight="false" outlineLevel="0" collapsed="false">
      <c r="A272" s="16" t="s">
        <v>667</v>
      </c>
      <c r="B272" s="16" t="s">
        <v>668</v>
      </c>
      <c r="C272" s="16" t="s">
        <v>576</v>
      </c>
      <c r="D272" s="16" t="s">
        <v>139</v>
      </c>
      <c r="E272" s="16" t="n">
        <v>2</v>
      </c>
      <c r="F272" s="16" t="n">
        <v>333</v>
      </c>
      <c r="G272" s="16" t="n">
        <v>0.1</v>
      </c>
      <c r="H272" s="16" t="s">
        <v>70</v>
      </c>
      <c r="I272" s="16" t="s">
        <v>60</v>
      </c>
      <c r="J272" s="16" t="n">
        <v>7</v>
      </c>
      <c r="K272" s="16" t="n">
        <v>4</v>
      </c>
      <c r="L272" s="16" t="s">
        <v>41</v>
      </c>
      <c r="M272" s="18" t="n">
        <f aca="false">IF(ISNUMBER(B272),B272,IF(MID(B272,3,1)="-",DATE(VALUE(RIGHT(B272,4)),VALUE(MID(B272,4,2)),VALUE(LEFT(B272,2))),DATE(VALUE(LEFT(B272,4)),VALUE(MID(B272,6,2)),VALUE(RIGHT(B272,2)))))</f>
        <v>45680</v>
      </c>
      <c r="N272" s="16" t="n">
        <f aca="false">MONTH(M272)</f>
        <v>1</v>
      </c>
      <c r="O272" s="16" t="str">
        <f aca="false">PROPER(TRIM(H272))</f>
        <v>Pune</v>
      </c>
      <c r="P272" s="16" t="str">
        <f aca="false">IFERROR(VLOOKUP(O272,city_map!$A$2:$B$6,2,FALSE()),O272)</f>
        <v>Pune</v>
      </c>
      <c r="Q272" s="16" t="n">
        <f aca="false">IF(ISNUMBER(F272),F272,VALUE(SUBSTITUTE(SUBSTITUTE(F272,"₹",""),",","")))</f>
        <v>333</v>
      </c>
      <c r="R272" s="16" t="n">
        <f aca="false">IF(E272=99,1,E272)</f>
        <v>2</v>
      </c>
      <c r="S272" s="16" t="n">
        <f aca="false">IF(G272="",0,G272)</f>
        <v>0.1</v>
      </c>
      <c r="T272" s="16" t="str">
        <f aca="false">IF(I272="","Unknown",IF(I272="upi","UPI",I272))</f>
        <v>UPI</v>
      </c>
      <c r="U272" s="16" t="str">
        <f aca="false">IF(L272="Yes","Y",IF(L272="No","N",L272))</f>
        <v>N</v>
      </c>
      <c r="V272" s="19" t="n">
        <f aca="false">ROUND(R272*Q272*(1-S272),2)</f>
        <v>599.4</v>
      </c>
      <c r="W272" s="16" t="str">
        <f aca="false">_xlfn.XLOOKUP(D272,products!$A$2:$A$61,products!$C$2:$C$61,"Not found")</f>
        <v>Beauty</v>
      </c>
    </row>
    <row r="273" customFormat="false" ht="15" hidden="false" customHeight="false" outlineLevel="0" collapsed="false">
      <c r="A273" s="16" t="s">
        <v>669</v>
      </c>
      <c r="B273" s="16" t="s">
        <v>650</v>
      </c>
      <c r="C273" s="16" t="s">
        <v>303</v>
      </c>
      <c r="D273" s="16" t="s">
        <v>393</v>
      </c>
      <c r="E273" s="16" t="n">
        <v>2</v>
      </c>
      <c r="F273" s="16" t="n">
        <v>512</v>
      </c>
      <c r="G273" s="16"/>
      <c r="H273" s="16" t="s">
        <v>81</v>
      </c>
      <c r="I273" s="16" t="s">
        <v>47</v>
      </c>
      <c r="J273" s="16" t="n">
        <v>6</v>
      </c>
      <c r="K273" s="16" t="n">
        <v>3</v>
      </c>
      <c r="L273" s="16" t="s">
        <v>41</v>
      </c>
      <c r="M273" s="18" t="n">
        <f aca="false">IF(ISNUMBER(B273),B273,IF(MID(B273,3,1)="-",DATE(VALUE(RIGHT(B273,4)),VALUE(MID(B273,4,2)),VALUE(LEFT(B273,2))),DATE(VALUE(LEFT(B273,4)),VALUE(MID(B273,6,2)),VALUE(RIGHT(B273,2)))))</f>
        <v>45680</v>
      </c>
      <c r="N273" s="16" t="n">
        <f aca="false">MONTH(M273)</f>
        <v>1</v>
      </c>
      <c r="O273" s="16" t="str">
        <f aca="false">PROPER(TRIM(H273))</f>
        <v>Hyderabad</v>
      </c>
      <c r="P273" s="16" t="str">
        <f aca="false">IFERROR(VLOOKUP(O273,city_map!$A$2:$B$6,2,FALSE()),O273)</f>
        <v>Hyderabad</v>
      </c>
      <c r="Q273" s="16" t="n">
        <f aca="false">IF(ISNUMBER(F273),F273,VALUE(SUBSTITUTE(SUBSTITUTE(F273,"₹",""),",","")))</f>
        <v>512</v>
      </c>
      <c r="R273" s="16" t="n">
        <f aca="false">IF(E273=99,1,E273)</f>
        <v>2</v>
      </c>
      <c r="S273" s="16" t="n">
        <f aca="false">IF(G273="",0,G273)</f>
        <v>0</v>
      </c>
      <c r="T273" s="16" t="str">
        <f aca="false">IF(I273="","Unknown",IF(I273="upi","UPI",I273))</f>
        <v>Debit Card</v>
      </c>
      <c r="U273" s="16" t="str">
        <f aca="false">IF(L273="Yes","Y",IF(L273="No","N",L273))</f>
        <v>N</v>
      </c>
      <c r="V273" s="19" t="n">
        <f aca="false">ROUND(R273*Q273*(1-S273),2)</f>
        <v>1024</v>
      </c>
      <c r="W273" s="16" t="str">
        <f aca="false">_xlfn.XLOOKUP(D273,products!$A$2:$A$61,products!$C$2:$C$61,"Not found")</f>
        <v>Fashion</v>
      </c>
    </row>
    <row r="274" customFormat="false" ht="15" hidden="false" customHeight="false" outlineLevel="0" collapsed="false">
      <c r="A274" s="16" t="s">
        <v>670</v>
      </c>
      <c r="B274" s="16" t="s">
        <v>671</v>
      </c>
      <c r="C274" s="16" t="s">
        <v>435</v>
      </c>
      <c r="D274" s="16" t="s">
        <v>55</v>
      </c>
      <c r="E274" s="16" t="n">
        <v>2</v>
      </c>
      <c r="F274" s="16" t="n">
        <v>1971</v>
      </c>
      <c r="G274" s="16" t="n">
        <v>0.15</v>
      </c>
      <c r="H274" s="16" t="s">
        <v>89</v>
      </c>
      <c r="I274" s="16" t="s">
        <v>47</v>
      </c>
      <c r="J274" s="16" t="n">
        <v>2</v>
      </c>
      <c r="K274" s="16" t="n">
        <v>5</v>
      </c>
      <c r="L274" s="16" t="s">
        <v>41</v>
      </c>
      <c r="M274" s="18" t="n">
        <f aca="false">IF(ISNUMBER(B274),B274,IF(MID(B274,3,1)="-",DATE(VALUE(RIGHT(B274,4)),VALUE(MID(B274,4,2)),VALUE(LEFT(B274,2))),DATE(VALUE(LEFT(B274,4)),VALUE(MID(B274,6,2)),VALUE(RIGHT(B274,2)))))</f>
        <v>45681</v>
      </c>
      <c r="N274" s="16" t="n">
        <f aca="false">MONTH(M274)</f>
        <v>1</v>
      </c>
      <c r="O274" s="16" t="str">
        <f aca="false">PROPER(TRIM(H274))</f>
        <v>Ahmedabad</v>
      </c>
      <c r="P274" s="16" t="str">
        <f aca="false">IFERROR(VLOOKUP(O274,city_map!$A$2:$B$6,2,FALSE()),O274)</f>
        <v>Ahmedabad</v>
      </c>
      <c r="Q274" s="16" t="n">
        <f aca="false">IF(ISNUMBER(F274),F274,VALUE(SUBSTITUTE(SUBSTITUTE(F274,"₹",""),",","")))</f>
        <v>1971</v>
      </c>
      <c r="R274" s="16" t="n">
        <f aca="false">IF(E274=99,1,E274)</f>
        <v>2</v>
      </c>
      <c r="S274" s="16" t="n">
        <f aca="false">IF(G274="",0,G274)</f>
        <v>0.15</v>
      </c>
      <c r="T274" s="16" t="str">
        <f aca="false">IF(I274="","Unknown",IF(I274="upi","UPI",I274))</f>
        <v>Debit Card</v>
      </c>
      <c r="U274" s="16" t="str">
        <f aca="false">IF(L274="Yes","Y",IF(L274="No","N",L274))</f>
        <v>N</v>
      </c>
      <c r="V274" s="19" t="n">
        <f aca="false">ROUND(R274*Q274*(1-S274),2)</f>
        <v>3350.7</v>
      </c>
      <c r="W274" s="16" t="str">
        <f aca="false">_xlfn.XLOOKUP(D274,products!$A$2:$A$61,products!$C$2:$C$61,"Not found")</f>
        <v>Home</v>
      </c>
    </row>
    <row r="275" customFormat="false" ht="15" hidden="false" customHeight="false" outlineLevel="0" collapsed="false">
      <c r="A275" s="16" t="s">
        <v>672</v>
      </c>
      <c r="B275" s="16" t="s">
        <v>671</v>
      </c>
      <c r="C275" s="16" t="s">
        <v>159</v>
      </c>
      <c r="D275" s="16" t="s">
        <v>440</v>
      </c>
      <c r="E275" s="16" t="n">
        <v>1</v>
      </c>
      <c r="F275" s="16" t="n">
        <v>1356</v>
      </c>
      <c r="G275" s="16" t="n">
        <v>0.1</v>
      </c>
      <c r="H275" s="16" t="s">
        <v>81</v>
      </c>
      <c r="I275" s="16" t="s">
        <v>100</v>
      </c>
      <c r="J275" s="16" t="n">
        <v>3</v>
      </c>
      <c r="K275" s="16" t="n">
        <v>5</v>
      </c>
      <c r="L275" s="16" t="s">
        <v>41</v>
      </c>
      <c r="M275" s="18" t="n">
        <f aca="false">IF(ISNUMBER(B275),B275,IF(MID(B275,3,1)="-",DATE(VALUE(RIGHT(B275,4)),VALUE(MID(B275,4,2)),VALUE(LEFT(B275,2))),DATE(VALUE(LEFT(B275,4)),VALUE(MID(B275,6,2)),VALUE(RIGHT(B275,2)))))</f>
        <v>45681</v>
      </c>
      <c r="N275" s="16" t="n">
        <f aca="false">MONTH(M275)</f>
        <v>1</v>
      </c>
      <c r="O275" s="16" t="str">
        <f aca="false">PROPER(TRIM(H275))</f>
        <v>Hyderabad</v>
      </c>
      <c r="P275" s="16" t="str">
        <f aca="false">IFERROR(VLOOKUP(O275,city_map!$A$2:$B$6,2,FALSE()),O275)</f>
        <v>Hyderabad</v>
      </c>
      <c r="Q275" s="16" t="n">
        <f aca="false">IF(ISNUMBER(F275),F275,VALUE(SUBSTITUTE(SUBSTITUTE(F275,"₹",""),",","")))</f>
        <v>1356</v>
      </c>
      <c r="R275" s="16" t="n">
        <f aca="false">IF(E275=99,1,E275)</f>
        <v>1</v>
      </c>
      <c r="S275" s="16" t="n">
        <f aca="false">IF(G275="",0,G275)</f>
        <v>0.1</v>
      </c>
      <c r="T275" s="16" t="str">
        <f aca="false">IF(I275="","Unknown",IF(I275="upi","UPI",I275))</f>
        <v>Net Banking</v>
      </c>
      <c r="U275" s="16" t="str">
        <f aca="false">IF(L275="Yes","Y",IF(L275="No","N",L275))</f>
        <v>N</v>
      </c>
      <c r="V275" s="19" t="n">
        <f aca="false">ROUND(R275*Q275*(1-S275),2)</f>
        <v>1220.4</v>
      </c>
      <c r="W275" s="16" t="str">
        <f aca="false">_xlfn.XLOOKUP(D275,products!$A$2:$A$61,products!$C$2:$C$61,"Not found")</f>
        <v>Home</v>
      </c>
    </row>
    <row r="276" customFormat="false" ht="15" hidden="false" customHeight="false" outlineLevel="0" collapsed="false">
      <c r="A276" s="16" t="s">
        <v>673</v>
      </c>
      <c r="B276" s="16" t="s">
        <v>671</v>
      </c>
      <c r="C276" s="16" t="s">
        <v>410</v>
      </c>
      <c r="D276" s="16" t="s">
        <v>142</v>
      </c>
      <c r="E276" s="16" t="n">
        <v>1</v>
      </c>
      <c r="F276" s="16" t="n">
        <v>589</v>
      </c>
      <c r="G276" s="16" t="n">
        <v>0.1</v>
      </c>
      <c r="H276" s="16" t="s">
        <v>89</v>
      </c>
      <c r="I276" s="16" t="s">
        <v>60</v>
      </c>
      <c r="J276" s="16" t="n">
        <v>5</v>
      </c>
      <c r="K276" s="16" t="n">
        <v>4</v>
      </c>
      <c r="L276" s="16" t="s">
        <v>41</v>
      </c>
      <c r="M276" s="18" t="n">
        <f aca="false">IF(ISNUMBER(B276),B276,IF(MID(B276,3,1)="-",DATE(VALUE(RIGHT(B276,4)),VALUE(MID(B276,4,2)),VALUE(LEFT(B276,2))),DATE(VALUE(LEFT(B276,4)),VALUE(MID(B276,6,2)),VALUE(RIGHT(B276,2)))))</f>
        <v>45681</v>
      </c>
      <c r="N276" s="16" t="n">
        <f aca="false">MONTH(M276)</f>
        <v>1</v>
      </c>
      <c r="O276" s="16" t="str">
        <f aca="false">PROPER(TRIM(H276))</f>
        <v>Ahmedabad</v>
      </c>
      <c r="P276" s="16" t="str">
        <f aca="false">IFERROR(VLOOKUP(O276,city_map!$A$2:$B$6,2,FALSE()),O276)</f>
        <v>Ahmedabad</v>
      </c>
      <c r="Q276" s="16" t="n">
        <f aca="false">IF(ISNUMBER(F276),F276,VALUE(SUBSTITUTE(SUBSTITUTE(F276,"₹",""),",","")))</f>
        <v>589</v>
      </c>
      <c r="R276" s="16" t="n">
        <f aca="false">IF(E276=99,1,E276)</f>
        <v>1</v>
      </c>
      <c r="S276" s="16" t="n">
        <f aca="false">IF(G276="",0,G276)</f>
        <v>0.1</v>
      </c>
      <c r="T276" s="16" t="str">
        <f aca="false">IF(I276="","Unknown",IF(I276="upi","UPI",I276))</f>
        <v>UPI</v>
      </c>
      <c r="U276" s="16" t="str">
        <f aca="false">IF(L276="Yes","Y",IF(L276="No","N",L276))</f>
        <v>N</v>
      </c>
      <c r="V276" s="19" t="n">
        <f aca="false">ROUND(R276*Q276*(1-S276),2)</f>
        <v>530.1</v>
      </c>
      <c r="W276" s="16" t="str">
        <f aca="false">_xlfn.XLOOKUP(D276,products!$A$2:$A$61,products!$C$2:$C$61,"Not found")</f>
        <v>Home</v>
      </c>
    </row>
    <row r="277" customFormat="false" ht="15" hidden="false" customHeight="false" outlineLevel="0" collapsed="false">
      <c r="A277" s="16" t="s">
        <v>674</v>
      </c>
      <c r="B277" s="16" t="s">
        <v>671</v>
      </c>
      <c r="C277" s="16" t="s">
        <v>164</v>
      </c>
      <c r="D277" s="16" t="s">
        <v>133</v>
      </c>
      <c r="E277" s="16" t="n">
        <v>2</v>
      </c>
      <c r="F277" s="16" t="n">
        <v>616</v>
      </c>
      <c r="G277" s="16" t="n">
        <v>0.15</v>
      </c>
      <c r="H277" s="16" t="s">
        <v>70</v>
      </c>
      <c r="I277" s="16" t="s">
        <v>47</v>
      </c>
      <c r="J277" s="16" t="n">
        <v>6</v>
      </c>
      <c r="K277" s="16" t="n">
        <v>3</v>
      </c>
      <c r="L277" s="16" t="s">
        <v>57</v>
      </c>
      <c r="M277" s="18" t="n">
        <f aca="false">IF(ISNUMBER(B277),B277,IF(MID(B277,3,1)="-",DATE(VALUE(RIGHT(B277,4)),VALUE(MID(B277,4,2)),VALUE(LEFT(B277,2))),DATE(VALUE(LEFT(B277,4)),VALUE(MID(B277,6,2)),VALUE(RIGHT(B277,2)))))</f>
        <v>45681</v>
      </c>
      <c r="N277" s="16" t="n">
        <f aca="false">MONTH(M277)</f>
        <v>1</v>
      </c>
      <c r="O277" s="16" t="str">
        <f aca="false">PROPER(TRIM(H277))</f>
        <v>Pune</v>
      </c>
      <c r="P277" s="16" t="str">
        <f aca="false">IFERROR(VLOOKUP(O277,city_map!$A$2:$B$6,2,FALSE()),O277)</f>
        <v>Pune</v>
      </c>
      <c r="Q277" s="16" t="n">
        <f aca="false">IF(ISNUMBER(F277),F277,VALUE(SUBSTITUTE(SUBSTITUTE(F277,"₹",""),",","")))</f>
        <v>616</v>
      </c>
      <c r="R277" s="16" t="n">
        <f aca="false">IF(E277=99,1,E277)</f>
        <v>2</v>
      </c>
      <c r="S277" s="16" t="n">
        <f aca="false">IF(G277="",0,G277)</f>
        <v>0.15</v>
      </c>
      <c r="T277" s="16" t="str">
        <f aca="false">IF(I277="","Unknown",IF(I277="upi","UPI",I277))</f>
        <v>Debit Card</v>
      </c>
      <c r="U277" s="16" t="str">
        <f aca="false">IF(L277="Yes","Y",IF(L277="No","N",L277))</f>
        <v>Y</v>
      </c>
      <c r="V277" s="19" t="n">
        <f aca="false">ROUND(R277*Q277*(1-S277),2)</f>
        <v>1047.2</v>
      </c>
      <c r="W277" s="16" t="str">
        <f aca="false">_xlfn.XLOOKUP(D277,products!$A$2:$A$61,products!$C$2:$C$61,"Not found")</f>
        <v>Books</v>
      </c>
    </row>
    <row r="278" customFormat="false" ht="15" hidden="false" customHeight="false" outlineLevel="0" collapsed="false">
      <c r="A278" s="16" t="s">
        <v>675</v>
      </c>
      <c r="B278" s="16" t="s">
        <v>671</v>
      </c>
      <c r="C278" s="16" t="s">
        <v>676</v>
      </c>
      <c r="D278" s="16" t="s">
        <v>111</v>
      </c>
      <c r="E278" s="16" t="n">
        <v>3</v>
      </c>
      <c r="F278" s="16" t="n">
        <v>988</v>
      </c>
      <c r="G278" s="16" t="n">
        <v>0.05</v>
      </c>
      <c r="H278" s="16" t="s">
        <v>56</v>
      </c>
      <c r="I278" s="16" t="s">
        <v>60</v>
      </c>
      <c r="J278" s="16" t="n">
        <v>6</v>
      </c>
      <c r="K278" s="16" t="n">
        <v>4</v>
      </c>
      <c r="L278" s="16" t="s">
        <v>41</v>
      </c>
      <c r="M278" s="18" t="n">
        <f aca="false">IF(ISNUMBER(B278),B278,IF(MID(B278,3,1)="-",DATE(VALUE(RIGHT(B278,4)),VALUE(MID(B278,4,2)),VALUE(LEFT(B278,2))),DATE(VALUE(LEFT(B278,4)),VALUE(MID(B278,6,2)),VALUE(RIGHT(B278,2)))))</f>
        <v>45681</v>
      </c>
      <c r="N278" s="16" t="n">
        <f aca="false">MONTH(M278)</f>
        <v>1</v>
      </c>
      <c r="O278" s="16" t="str">
        <f aca="false">PROPER(TRIM(H278))</f>
        <v>Lucknow</v>
      </c>
      <c r="P278" s="16" t="str">
        <f aca="false">IFERROR(VLOOKUP(O278,city_map!$A$2:$B$6,2,FALSE()),O278)</f>
        <v>Lucknow</v>
      </c>
      <c r="Q278" s="16" t="n">
        <f aca="false">IF(ISNUMBER(F278),F278,VALUE(SUBSTITUTE(SUBSTITUTE(F278,"₹",""),",","")))</f>
        <v>988</v>
      </c>
      <c r="R278" s="16" t="n">
        <f aca="false">IF(E278=99,1,E278)</f>
        <v>3</v>
      </c>
      <c r="S278" s="16" t="n">
        <f aca="false">IF(G278="",0,G278)</f>
        <v>0.05</v>
      </c>
      <c r="T278" s="16" t="str">
        <f aca="false">IF(I278="","Unknown",IF(I278="upi","UPI",I278))</f>
        <v>UPI</v>
      </c>
      <c r="U278" s="16" t="str">
        <f aca="false">IF(L278="Yes","Y",IF(L278="No","N",L278))</f>
        <v>N</v>
      </c>
      <c r="V278" s="19" t="n">
        <f aca="false">ROUND(R278*Q278*(1-S278),2)</f>
        <v>2815.8</v>
      </c>
      <c r="W278" s="16" t="str">
        <f aca="false">_xlfn.XLOOKUP(D278,products!$A$2:$A$61,products!$C$2:$C$61,"Not found")</f>
        <v>Books</v>
      </c>
    </row>
    <row r="279" customFormat="false" ht="15" hidden="false" customHeight="false" outlineLevel="0" collapsed="false">
      <c r="A279" s="16" t="s">
        <v>677</v>
      </c>
      <c r="B279" s="16" t="s">
        <v>671</v>
      </c>
      <c r="C279" s="16" t="s">
        <v>678</v>
      </c>
      <c r="D279" s="16" t="s">
        <v>440</v>
      </c>
      <c r="E279" s="16" t="n">
        <v>2</v>
      </c>
      <c r="F279" s="16" t="n">
        <v>1399</v>
      </c>
      <c r="G279" s="16" t="n">
        <v>0.05</v>
      </c>
      <c r="H279" s="16" t="s">
        <v>81</v>
      </c>
      <c r="I279" s="16" t="s">
        <v>60</v>
      </c>
      <c r="J279" s="16" t="n">
        <v>7</v>
      </c>
      <c r="K279" s="16" t="n">
        <v>4</v>
      </c>
      <c r="L279" s="16" t="s">
        <v>41</v>
      </c>
      <c r="M279" s="18" t="n">
        <f aca="false">IF(ISNUMBER(B279),B279,IF(MID(B279,3,1)="-",DATE(VALUE(RIGHT(B279,4)),VALUE(MID(B279,4,2)),VALUE(LEFT(B279,2))),DATE(VALUE(LEFT(B279,4)),VALUE(MID(B279,6,2)),VALUE(RIGHT(B279,2)))))</f>
        <v>45681</v>
      </c>
      <c r="N279" s="16" t="n">
        <f aca="false">MONTH(M279)</f>
        <v>1</v>
      </c>
      <c r="O279" s="16" t="str">
        <f aca="false">PROPER(TRIM(H279))</f>
        <v>Hyderabad</v>
      </c>
      <c r="P279" s="16" t="str">
        <f aca="false">IFERROR(VLOOKUP(O279,city_map!$A$2:$B$6,2,FALSE()),O279)</f>
        <v>Hyderabad</v>
      </c>
      <c r="Q279" s="16" t="n">
        <f aca="false">IF(ISNUMBER(F279),F279,VALUE(SUBSTITUTE(SUBSTITUTE(F279,"₹",""),",","")))</f>
        <v>1399</v>
      </c>
      <c r="R279" s="16" t="n">
        <f aca="false">IF(E279=99,1,E279)</f>
        <v>2</v>
      </c>
      <c r="S279" s="16" t="n">
        <f aca="false">IF(G279="",0,G279)</f>
        <v>0.05</v>
      </c>
      <c r="T279" s="16" t="str">
        <f aca="false">IF(I279="","Unknown",IF(I279="upi","UPI",I279))</f>
        <v>UPI</v>
      </c>
      <c r="U279" s="16" t="str">
        <f aca="false">IF(L279="Yes","Y",IF(L279="No","N",L279))</f>
        <v>N</v>
      </c>
      <c r="V279" s="19" t="n">
        <f aca="false">ROUND(R279*Q279*(1-S279),2)</f>
        <v>2658.1</v>
      </c>
      <c r="W279" s="16" t="str">
        <f aca="false">_xlfn.XLOOKUP(D279,products!$A$2:$A$61,products!$C$2:$C$61,"Not found")</f>
        <v>Home</v>
      </c>
    </row>
    <row r="280" customFormat="false" ht="15" hidden="false" customHeight="false" outlineLevel="0" collapsed="false">
      <c r="A280" s="16" t="s">
        <v>679</v>
      </c>
      <c r="B280" s="16" t="s">
        <v>671</v>
      </c>
      <c r="C280" s="16" t="s">
        <v>680</v>
      </c>
      <c r="D280" s="16" t="s">
        <v>84</v>
      </c>
      <c r="E280" s="16" t="n">
        <v>1</v>
      </c>
      <c r="F280" s="16" t="n">
        <v>257</v>
      </c>
      <c r="G280" s="16" t="n">
        <v>0.05</v>
      </c>
      <c r="H280" s="16" t="s">
        <v>70</v>
      </c>
      <c r="I280" s="16" t="s">
        <v>60</v>
      </c>
      <c r="J280" s="16" t="n">
        <v>6</v>
      </c>
      <c r="K280" s="16" t="n">
        <v>3</v>
      </c>
      <c r="L280" s="16" t="s">
        <v>57</v>
      </c>
      <c r="M280" s="18" t="n">
        <f aca="false">IF(ISNUMBER(B280),B280,IF(MID(B280,3,1)="-",DATE(VALUE(RIGHT(B280,4)),VALUE(MID(B280,4,2)),VALUE(LEFT(B280,2))),DATE(VALUE(LEFT(B280,4)),VALUE(MID(B280,6,2)),VALUE(RIGHT(B280,2)))))</f>
        <v>45681</v>
      </c>
      <c r="N280" s="16" t="n">
        <f aca="false">MONTH(M280)</f>
        <v>1</v>
      </c>
      <c r="O280" s="16" t="str">
        <f aca="false">PROPER(TRIM(H280))</f>
        <v>Pune</v>
      </c>
      <c r="P280" s="16" t="str">
        <f aca="false">IFERROR(VLOOKUP(O280,city_map!$A$2:$B$6,2,FALSE()),O280)</f>
        <v>Pune</v>
      </c>
      <c r="Q280" s="16" t="n">
        <f aca="false">IF(ISNUMBER(F280),F280,VALUE(SUBSTITUTE(SUBSTITUTE(F280,"₹",""),",","")))</f>
        <v>257</v>
      </c>
      <c r="R280" s="16" t="n">
        <f aca="false">IF(E280=99,1,E280)</f>
        <v>1</v>
      </c>
      <c r="S280" s="16" t="n">
        <f aca="false">IF(G280="",0,G280)</f>
        <v>0.05</v>
      </c>
      <c r="T280" s="16" t="str">
        <f aca="false">IF(I280="","Unknown",IF(I280="upi","UPI",I280))</f>
        <v>UPI</v>
      </c>
      <c r="U280" s="16" t="str">
        <f aca="false">IF(L280="Yes","Y",IF(L280="No","N",L280))</f>
        <v>Y</v>
      </c>
      <c r="V280" s="19" t="n">
        <f aca="false">ROUND(R280*Q280*(1-S280),2)</f>
        <v>244.15</v>
      </c>
      <c r="W280" s="16" t="str">
        <f aca="false">_xlfn.XLOOKUP(D280,products!$A$2:$A$61,products!$C$2:$C$61,"Not found")</f>
        <v>Beauty</v>
      </c>
    </row>
    <row r="281" customFormat="false" ht="15" hidden="false" customHeight="false" outlineLevel="0" collapsed="false">
      <c r="A281" s="16" t="s">
        <v>681</v>
      </c>
      <c r="B281" s="16" t="s">
        <v>671</v>
      </c>
      <c r="C281" s="16" t="s">
        <v>682</v>
      </c>
      <c r="D281" s="16" t="s">
        <v>191</v>
      </c>
      <c r="E281" s="16" t="n">
        <v>2</v>
      </c>
      <c r="F281" s="16" t="n">
        <v>410</v>
      </c>
      <c r="G281" s="16"/>
      <c r="H281" s="16" t="s">
        <v>39</v>
      </c>
      <c r="I281" s="16" t="s">
        <v>60</v>
      </c>
      <c r="J281" s="16" t="n">
        <v>3</v>
      </c>
      <c r="K281" s="16" t="n">
        <v>4</v>
      </c>
      <c r="L281" s="16" t="s">
        <v>41</v>
      </c>
      <c r="M281" s="18" t="n">
        <f aca="false">IF(ISNUMBER(B281),B281,IF(MID(B281,3,1)="-",DATE(VALUE(RIGHT(B281,4)),VALUE(MID(B281,4,2)),VALUE(LEFT(B281,2))),DATE(VALUE(LEFT(B281,4)),VALUE(MID(B281,6,2)),VALUE(RIGHT(B281,2)))))</f>
        <v>45681</v>
      </c>
      <c r="N281" s="16" t="n">
        <f aca="false">MONTH(M281)</f>
        <v>1</v>
      </c>
      <c r="O281" s="16" t="str">
        <f aca="false">PROPER(TRIM(H281))</f>
        <v>Delhi</v>
      </c>
      <c r="P281" s="16" t="str">
        <f aca="false">IFERROR(VLOOKUP(O281,city_map!$A$2:$B$6,2,FALSE()),O281)</f>
        <v>Delhi</v>
      </c>
      <c r="Q281" s="16" t="n">
        <f aca="false">IF(ISNUMBER(F281),F281,VALUE(SUBSTITUTE(SUBSTITUTE(F281,"₹",""),",","")))</f>
        <v>410</v>
      </c>
      <c r="R281" s="16" t="n">
        <f aca="false">IF(E281=99,1,E281)</f>
        <v>2</v>
      </c>
      <c r="S281" s="16" t="n">
        <f aca="false">IF(G281="",0,G281)</f>
        <v>0</v>
      </c>
      <c r="T281" s="16" t="str">
        <f aca="false">IF(I281="","Unknown",IF(I281="upi","UPI",I281))</f>
        <v>UPI</v>
      </c>
      <c r="U281" s="16" t="str">
        <f aca="false">IF(L281="Yes","Y",IF(L281="No","N",L281))</f>
        <v>N</v>
      </c>
      <c r="V281" s="19" t="n">
        <f aca="false">ROUND(R281*Q281*(1-S281),2)</f>
        <v>820</v>
      </c>
      <c r="W281" s="16" t="str">
        <f aca="false">_xlfn.XLOOKUP(D281,products!$A$2:$A$61,products!$C$2:$C$61,"Not found")</f>
        <v>Electronics</v>
      </c>
    </row>
    <row r="282" customFormat="false" ht="15" hidden="false" customHeight="false" outlineLevel="0" collapsed="false">
      <c r="A282" s="16" t="s">
        <v>683</v>
      </c>
      <c r="B282" s="16" t="s">
        <v>671</v>
      </c>
      <c r="C282" s="16" t="s">
        <v>448</v>
      </c>
      <c r="D282" s="16" t="s">
        <v>51</v>
      </c>
      <c r="E282" s="16" t="n">
        <v>2</v>
      </c>
      <c r="F282" s="16" t="n">
        <v>2226</v>
      </c>
      <c r="G282" s="16" t="n">
        <v>0.15</v>
      </c>
      <c r="H282" s="16" t="s">
        <v>89</v>
      </c>
      <c r="I282" s="16" t="s">
        <v>60</v>
      </c>
      <c r="J282" s="16" t="n">
        <v>2</v>
      </c>
      <c r="K282" s="16" t="n">
        <v>4</v>
      </c>
      <c r="L282" s="16" t="s">
        <v>41</v>
      </c>
      <c r="M282" s="18" t="n">
        <f aca="false">IF(ISNUMBER(B282),B282,IF(MID(B282,3,1)="-",DATE(VALUE(RIGHT(B282,4)),VALUE(MID(B282,4,2)),VALUE(LEFT(B282,2))),DATE(VALUE(LEFT(B282,4)),VALUE(MID(B282,6,2)),VALUE(RIGHT(B282,2)))))</f>
        <v>45681</v>
      </c>
      <c r="N282" s="16" t="n">
        <f aca="false">MONTH(M282)</f>
        <v>1</v>
      </c>
      <c r="O282" s="16" t="str">
        <f aca="false">PROPER(TRIM(H282))</f>
        <v>Ahmedabad</v>
      </c>
      <c r="P282" s="16" t="str">
        <f aca="false">IFERROR(VLOOKUP(O282,city_map!$A$2:$B$6,2,FALSE()),O282)</f>
        <v>Ahmedabad</v>
      </c>
      <c r="Q282" s="16" t="n">
        <f aca="false">IF(ISNUMBER(F282),F282,VALUE(SUBSTITUTE(SUBSTITUTE(F282,"₹",""),",","")))</f>
        <v>2226</v>
      </c>
      <c r="R282" s="16" t="n">
        <f aca="false">IF(E282=99,1,E282)</f>
        <v>2</v>
      </c>
      <c r="S282" s="16" t="n">
        <f aca="false">IF(G282="",0,G282)</f>
        <v>0.15</v>
      </c>
      <c r="T282" s="16" t="str">
        <f aca="false">IF(I282="","Unknown",IF(I282="upi","UPI",I282))</f>
        <v>UPI</v>
      </c>
      <c r="U282" s="16" t="str">
        <f aca="false">IF(L282="Yes","Y",IF(L282="No","N",L282))</f>
        <v>N</v>
      </c>
      <c r="V282" s="19" t="n">
        <f aca="false">ROUND(R282*Q282*(1-S282),2)</f>
        <v>3784.2</v>
      </c>
      <c r="W282" s="16" t="str">
        <f aca="false">_xlfn.XLOOKUP(D282,products!$A$2:$A$61,products!$C$2:$C$61,"Not found")</f>
        <v>Fashion</v>
      </c>
    </row>
    <row r="283" customFormat="false" ht="15" hidden="false" customHeight="false" outlineLevel="0" collapsed="false">
      <c r="A283" s="16" t="s">
        <v>684</v>
      </c>
      <c r="B283" s="16" t="s">
        <v>671</v>
      </c>
      <c r="C283" s="16" t="s">
        <v>685</v>
      </c>
      <c r="D283" s="16" t="s">
        <v>203</v>
      </c>
      <c r="E283" s="16" t="n">
        <v>3</v>
      </c>
      <c r="F283" s="16" t="n">
        <v>2485</v>
      </c>
      <c r="G283" s="16" t="n">
        <v>0.05</v>
      </c>
      <c r="H283" s="16" t="s">
        <v>161</v>
      </c>
      <c r="I283" s="16" t="s">
        <v>60</v>
      </c>
      <c r="J283" s="16" t="n">
        <v>5</v>
      </c>
      <c r="K283" s="16"/>
      <c r="L283" s="16" t="s">
        <v>41</v>
      </c>
      <c r="M283" s="18" t="n">
        <f aca="false">IF(ISNUMBER(B283),B283,IF(MID(B283,3,1)="-",DATE(VALUE(RIGHT(B283,4)),VALUE(MID(B283,4,2)),VALUE(LEFT(B283,2))),DATE(VALUE(LEFT(B283,4)),VALUE(MID(B283,6,2)),VALUE(RIGHT(B283,2)))))</f>
        <v>45681</v>
      </c>
      <c r="N283" s="16" t="n">
        <f aca="false">MONTH(M283)</f>
        <v>1</v>
      </c>
      <c r="O283" s="16" t="str">
        <f aca="false">PROPER(TRIM(H283))</f>
        <v>Hyderabad</v>
      </c>
      <c r="P283" s="16" t="str">
        <f aca="false">IFERROR(VLOOKUP(O283,city_map!$A$2:$B$6,2,FALSE()),O283)</f>
        <v>Hyderabad</v>
      </c>
      <c r="Q283" s="16" t="n">
        <f aca="false">IF(ISNUMBER(F283),F283,VALUE(SUBSTITUTE(SUBSTITUTE(F283,"₹",""),",","")))</f>
        <v>2485</v>
      </c>
      <c r="R283" s="16" t="n">
        <f aca="false">IF(E283=99,1,E283)</f>
        <v>3</v>
      </c>
      <c r="S283" s="16" t="n">
        <f aca="false">IF(G283="",0,G283)</f>
        <v>0.05</v>
      </c>
      <c r="T283" s="16" t="str">
        <f aca="false">IF(I283="","Unknown",IF(I283="upi","UPI",I283))</f>
        <v>UPI</v>
      </c>
      <c r="U283" s="16" t="str">
        <f aca="false">IF(L283="Yes","Y",IF(L283="No","N",L283))</f>
        <v>N</v>
      </c>
      <c r="V283" s="19" t="n">
        <f aca="false">ROUND(R283*Q283*(1-S283),2)</f>
        <v>7082.25</v>
      </c>
      <c r="W283" s="16" t="str">
        <f aca="false">_xlfn.XLOOKUP(D283,products!$A$2:$A$61,products!$C$2:$C$61,"Not found")</f>
        <v>Fashion</v>
      </c>
    </row>
    <row r="284" customFormat="false" ht="15" hidden="false" customHeight="false" outlineLevel="0" collapsed="false">
      <c r="A284" s="16" t="s">
        <v>686</v>
      </c>
      <c r="B284" s="16" t="s">
        <v>671</v>
      </c>
      <c r="C284" s="16" t="s">
        <v>687</v>
      </c>
      <c r="D284" s="16" t="s">
        <v>142</v>
      </c>
      <c r="E284" s="16" t="n">
        <v>2</v>
      </c>
      <c r="F284" s="16" t="n">
        <v>586</v>
      </c>
      <c r="G284" s="16" t="n">
        <v>0.15</v>
      </c>
      <c r="H284" s="16" t="s">
        <v>39</v>
      </c>
      <c r="I284" s="16" t="s">
        <v>60</v>
      </c>
      <c r="J284" s="16" t="n">
        <v>2</v>
      </c>
      <c r="K284" s="16" t="n">
        <v>3</v>
      </c>
      <c r="L284" s="16" t="s">
        <v>57</v>
      </c>
      <c r="M284" s="18" t="n">
        <f aca="false">IF(ISNUMBER(B284),B284,IF(MID(B284,3,1)="-",DATE(VALUE(RIGHT(B284,4)),VALUE(MID(B284,4,2)),VALUE(LEFT(B284,2))),DATE(VALUE(LEFT(B284,4)),VALUE(MID(B284,6,2)),VALUE(RIGHT(B284,2)))))</f>
        <v>45681</v>
      </c>
      <c r="N284" s="16" t="n">
        <f aca="false">MONTH(M284)</f>
        <v>1</v>
      </c>
      <c r="O284" s="16" t="str">
        <f aca="false">PROPER(TRIM(H284))</f>
        <v>Delhi</v>
      </c>
      <c r="P284" s="16" t="str">
        <f aca="false">IFERROR(VLOOKUP(O284,city_map!$A$2:$B$6,2,FALSE()),O284)</f>
        <v>Delhi</v>
      </c>
      <c r="Q284" s="16" t="n">
        <f aca="false">IF(ISNUMBER(F284),F284,VALUE(SUBSTITUTE(SUBSTITUTE(F284,"₹",""),",","")))</f>
        <v>586</v>
      </c>
      <c r="R284" s="16" t="n">
        <f aca="false">IF(E284=99,1,E284)</f>
        <v>2</v>
      </c>
      <c r="S284" s="16" t="n">
        <f aca="false">IF(G284="",0,G284)</f>
        <v>0.15</v>
      </c>
      <c r="T284" s="16" t="str">
        <f aca="false">IF(I284="","Unknown",IF(I284="upi","UPI",I284))</f>
        <v>UPI</v>
      </c>
      <c r="U284" s="16" t="str">
        <f aca="false">IF(L284="Yes","Y",IF(L284="No","N",L284))</f>
        <v>Y</v>
      </c>
      <c r="V284" s="19" t="n">
        <f aca="false">ROUND(R284*Q284*(1-S284),2)</f>
        <v>996.2</v>
      </c>
      <c r="W284" s="16" t="str">
        <f aca="false">_xlfn.XLOOKUP(D284,products!$A$2:$A$61,products!$C$2:$C$61,"Not found")</f>
        <v>Home</v>
      </c>
    </row>
    <row r="285" customFormat="false" ht="15" hidden="false" customHeight="false" outlineLevel="0" collapsed="false">
      <c r="A285" s="16" t="s">
        <v>688</v>
      </c>
      <c r="B285" s="16" t="s">
        <v>671</v>
      </c>
      <c r="C285" s="16" t="s">
        <v>615</v>
      </c>
      <c r="D285" s="16" t="s">
        <v>111</v>
      </c>
      <c r="E285" s="16" t="n">
        <v>2</v>
      </c>
      <c r="F285" s="16" t="n">
        <v>954</v>
      </c>
      <c r="G285" s="16" t="n">
        <v>0.15</v>
      </c>
      <c r="H285" s="16" t="s">
        <v>56</v>
      </c>
      <c r="I285" s="16" t="s">
        <v>71</v>
      </c>
      <c r="J285" s="16" t="n">
        <v>4</v>
      </c>
      <c r="K285" s="16" t="n">
        <v>4</v>
      </c>
      <c r="L285" s="16" t="s">
        <v>41</v>
      </c>
      <c r="M285" s="18" t="n">
        <f aca="false">IF(ISNUMBER(B285),B285,IF(MID(B285,3,1)="-",DATE(VALUE(RIGHT(B285,4)),VALUE(MID(B285,4,2)),VALUE(LEFT(B285,2))),DATE(VALUE(LEFT(B285,4)),VALUE(MID(B285,6,2)),VALUE(RIGHT(B285,2)))))</f>
        <v>45681</v>
      </c>
      <c r="N285" s="16" t="n">
        <f aca="false">MONTH(M285)</f>
        <v>1</v>
      </c>
      <c r="O285" s="16" t="str">
        <f aca="false">PROPER(TRIM(H285))</f>
        <v>Lucknow</v>
      </c>
      <c r="P285" s="16" t="str">
        <f aca="false">IFERROR(VLOOKUP(O285,city_map!$A$2:$B$6,2,FALSE()),O285)</f>
        <v>Lucknow</v>
      </c>
      <c r="Q285" s="16" t="n">
        <f aca="false">IF(ISNUMBER(F285),F285,VALUE(SUBSTITUTE(SUBSTITUTE(F285,"₹",""),",","")))</f>
        <v>954</v>
      </c>
      <c r="R285" s="16" t="n">
        <f aca="false">IF(E285=99,1,E285)</f>
        <v>2</v>
      </c>
      <c r="S285" s="16" t="n">
        <f aca="false">IF(G285="",0,G285)</f>
        <v>0.15</v>
      </c>
      <c r="T285" s="16" t="str">
        <f aca="false">IF(I285="","Unknown",IF(I285="upi","UPI",I285))</f>
        <v>Credit Card</v>
      </c>
      <c r="U285" s="16" t="str">
        <f aca="false">IF(L285="Yes","Y",IF(L285="No","N",L285))</f>
        <v>N</v>
      </c>
      <c r="V285" s="19" t="n">
        <f aca="false">ROUND(R285*Q285*(1-S285),2)</f>
        <v>1621.8</v>
      </c>
      <c r="W285" s="16" t="str">
        <f aca="false">_xlfn.XLOOKUP(D285,products!$A$2:$A$61,products!$C$2:$C$61,"Not found")</f>
        <v>Books</v>
      </c>
    </row>
    <row r="286" customFormat="false" ht="15" hidden="false" customHeight="false" outlineLevel="0" collapsed="false">
      <c r="A286" s="16" t="s">
        <v>689</v>
      </c>
      <c r="B286" s="16" t="s">
        <v>690</v>
      </c>
      <c r="C286" s="16" t="s">
        <v>83</v>
      </c>
      <c r="D286" s="16" t="s">
        <v>146</v>
      </c>
      <c r="E286" s="16" t="n">
        <v>2</v>
      </c>
      <c r="F286" s="16" t="n">
        <v>444</v>
      </c>
      <c r="G286" s="16" t="n">
        <v>0.2</v>
      </c>
      <c r="H286" s="16" t="s">
        <v>39</v>
      </c>
      <c r="I286" s="16" t="s">
        <v>40</v>
      </c>
      <c r="J286" s="16" t="n">
        <v>3</v>
      </c>
      <c r="K286" s="16" t="n">
        <v>4</v>
      </c>
      <c r="L286" s="16" t="s">
        <v>41</v>
      </c>
      <c r="M286" s="18" t="n">
        <f aca="false">IF(ISNUMBER(B286),B286,IF(MID(B286,3,1)="-",DATE(VALUE(RIGHT(B286,4)),VALUE(MID(B286,4,2)),VALUE(LEFT(B286,2))),DATE(VALUE(LEFT(B286,4)),VALUE(MID(B286,6,2)),VALUE(RIGHT(B286,2)))))</f>
        <v>45682</v>
      </c>
      <c r="N286" s="16" t="n">
        <f aca="false">MONTH(M286)</f>
        <v>1</v>
      </c>
      <c r="O286" s="16" t="str">
        <f aca="false">PROPER(TRIM(H286))</f>
        <v>Delhi</v>
      </c>
      <c r="P286" s="16" t="str">
        <f aca="false">IFERROR(VLOOKUP(O286,city_map!$A$2:$B$6,2,FALSE()),O286)</f>
        <v>Delhi</v>
      </c>
      <c r="Q286" s="16" t="n">
        <f aca="false">IF(ISNUMBER(F286),F286,VALUE(SUBSTITUTE(SUBSTITUTE(F286,"₹",""),",","")))</f>
        <v>444</v>
      </c>
      <c r="R286" s="16" t="n">
        <f aca="false">IF(E286=99,1,E286)</f>
        <v>2</v>
      </c>
      <c r="S286" s="16" t="n">
        <f aca="false">IF(G286="",0,G286)</f>
        <v>0.2</v>
      </c>
      <c r="T286" s="16" t="str">
        <f aca="false">IF(I286="","Unknown",IF(I286="upi","UPI",I286))</f>
        <v>COD</v>
      </c>
      <c r="U286" s="16" t="str">
        <f aca="false">IF(L286="Yes","Y",IF(L286="No","N",L286))</f>
        <v>N</v>
      </c>
      <c r="V286" s="19" t="n">
        <f aca="false">ROUND(R286*Q286*(1-S286),2)</f>
        <v>710.4</v>
      </c>
      <c r="W286" s="16" t="str">
        <f aca="false">_xlfn.XLOOKUP(D286,products!$A$2:$A$61,products!$C$2:$C$61,"Not found")</f>
        <v>Beauty</v>
      </c>
    </row>
    <row r="287" customFormat="false" ht="15" hidden="false" customHeight="false" outlineLevel="0" collapsed="false">
      <c r="A287" s="16" t="s">
        <v>691</v>
      </c>
      <c r="B287" s="16" t="s">
        <v>690</v>
      </c>
      <c r="C287" s="16" t="s">
        <v>692</v>
      </c>
      <c r="D287" s="16" t="s">
        <v>250</v>
      </c>
      <c r="E287" s="16" t="n">
        <v>1</v>
      </c>
      <c r="F287" s="16" t="n">
        <v>732</v>
      </c>
      <c r="G287" s="16" t="n">
        <v>0</v>
      </c>
      <c r="H287" s="16" t="s">
        <v>67</v>
      </c>
      <c r="I287" s="16" t="s">
        <v>40</v>
      </c>
      <c r="J287" s="16" t="n">
        <v>3</v>
      </c>
      <c r="K287" s="16" t="n">
        <v>5</v>
      </c>
      <c r="L287" s="16" t="s">
        <v>174</v>
      </c>
      <c r="M287" s="18" t="n">
        <f aca="false">IF(ISNUMBER(B287),B287,IF(MID(B287,3,1)="-",DATE(VALUE(RIGHT(B287,4)),VALUE(MID(B287,4,2)),VALUE(LEFT(B287,2))),DATE(VALUE(LEFT(B287,4)),VALUE(MID(B287,6,2)),VALUE(RIGHT(B287,2)))))</f>
        <v>45682</v>
      </c>
      <c r="N287" s="16" t="n">
        <f aca="false">MONTH(M287)</f>
        <v>1</v>
      </c>
      <c r="O287" s="16" t="str">
        <f aca="false">PROPER(TRIM(H287))</f>
        <v>Kolkata</v>
      </c>
      <c r="P287" s="16" t="str">
        <f aca="false">IFERROR(VLOOKUP(O287,city_map!$A$2:$B$6,2,FALSE()),O287)</f>
        <v>Kolkata</v>
      </c>
      <c r="Q287" s="16" t="n">
        <f aca="false">IF(ISNUMBER(F287),F287,VALUE(SUBSTITUTE(SUBSTITUTE(F287,"₹",""),",","")))</f>
        <v>732</v>
      </c>
      <c r="R287" s="16" t="n">
        <f aca="false">IF(E287=99,1,E287)</f>
        <v>1</v>
      </c>
      <c r="S287" s="16" t="n">
        <f aca="false">IF(G287="",0,G287)</f>
        <v>0</v>
      </c>
      <c r="T287" s="16" t="str">
        <f aca="false">IF(I287="","Unknown",IF(I287="upi","UPI",I287))</f>
        <v>COD</v>
      </c>
      <c r="U287" s="16" t="str">
        <f aca="false">IF(L287="Yes","Y",IF(L287="No","N",L287))</f>
        <v>N</v>
      </c>
      <c r="V287" s="19" t="n">
        <f aca="false">ROUND(R287*Q287*(1-S287),2)</f>
        <v>732</v>
      </c>
      <c r="W287" s="16" t="str">
        <f aca="false">_xlfn.XLOOKUP(D287,products!$A$2:$A$61,products!$C$2:$C$61,"Not found")</f>
        <v>Home</v>
      </c>
    </row>
    <row r="288" customFormat="false" ht="15" hidden="false" customHeight="false" outlineLevel="0" collapsed="false">
      <c r="A288" s="16" t="s">
        <v>693</v>
      </c>
      <c r="B288" s="16" t="s">
        <v>690</v>
      </c>
      <c r="C288" s="16" t="s">
        <v>368</v>
      </c>
      <c r="D288" s="16" t="s">
        <v>254</v>
      </c>
      <c r="E288" s="16" t="n">
        <v>1</v>
      </c>
      <c r="F288" s="16" t="n">
        <v>1025</v>
      </c>
      <c r="G288" s="16" t="n">
        <v>0</v>
      </c>
      <c r="H288" s="16" t="s">
        <v>112</v>
      </c>
      <c r="I288" s="16" t="s">
        <v>100</v>
      </c>
      <c r="J288" s="16" t="n">
        <v>3</v>
      </c>
      <c r="K288" s="16" t="n">
        <v>4</v>
      </c>
      <c r="L288" s="16" t="s">
        <v>41</v>
      </c>
      <c r="M288" s="18" t="n">
        <f aca="false">IF(ISNUMBER(B288),B288,IF(MID(B288,3,1)="-",DATE(VALUE(RIGHT(B288,4)),VALUE(MID(B288,4,2)),VALUE(LEFT(B288,2))),DATE(VALUE(LEFT(B288,4)),VALUE(MID(B288,6,2)),VALUE(RIGHT(B288,2)))))</f>
        <v>45682</v>
      </c>
      <c r="N288" s="16" t="n">
        <f aca="false">MONTH(M288)</f>
        <v>1</v>
      </c>
      <c r="O288" s="16" t="str">
        <f aca="false">PROPER(TRIM(H288))</f>
        <v>Mumbai</v>
      </c>
      <c r="P288" s="16" t="str">
        <f aca="false">IFERROR(VLOOKUP(O288,city_map!$A$2:$B$6,2,FALSE()),O288)</f>
        <v>Mumbai</v>
      </c>
      <c r="Q288" s="16" t="n">
        <f aca="false">IF(ISNUMBER(F288),F288,VALUE(SUBSTITUTE(SUBSTITUTE(F288,"₹",""),",","")))</f>
        <v>1025</v>
      </c>
      <c r="R288" s="16" t="n">
        <f aca="false">IF(E288=99,1,E288)</f>
        <v>1</v>
      </c>
      <c r="S288" s="16" t="n">
        <f aca="false">IF(G288="",0,G288)</f>
        <v>0</v>
      </c>
      <c r="T288" s="16" t="str">
        <f aca="false">IF(I288="","Unknown",IF(I288="upi","UPI",I288))</f>
        <v>Net Banking</v>
      </c>
      <c r="U288" s="16" t="str">
        <f aca="false">IF(L288="Yes","Y",IF(L288="No","N",L288))</f>
        <v>N</v>
      </c>
      <c r="V288" s="19" t="n">
        <f aca="false">ROUND(R288*Q288*(1-S288),2)</f>
        <v>1025</v>
      </c>
      <c r="W288" s="16" t="str">
        <f aca="false">_xlfn.XLOOKUP(D288,products!$A$2:$A$61,products!$C$2:$C$61,"Not found")</f>
        <v>Fashion</v>
      </c>
    </row>
    <row r="289" customFormat="false" ht="15" hidden="false" customHeight="false" outlineLevel="0" collapsed="false">
      <c r="A289" s="16" t="s">
        <v>694</v>
      </c>
      <c r="B289" s="16" t="s">
        <v>690</v>
      </c>
      <c r="C289" s="16" t="s">
        <v>359</v>
      </c>
      <c r="D289" s="16" t="s">
        <v>440</v>
      </c>
      <c r="E289" s="16" t="n">
        <v>2</v>
      </c>
      <c r="F289" s="16" t="n">
        <v>1405</v>
      </c>
      <c r="G289" s="16" t="n">
        <v>0.2</v>
      </c>
      <c r="H289" s="16" t="s">
        <v>89</v>
      </c>
      <c r="I289" s="16" t="s">
        <v>60</v>
      </c>
      <c r="J289" s="16" t="n">
        <v>3</v>
      </c>
      <c r="K289" s="16" t="n">
        <v>4</v>
      </c>
      <c r="L289" s="16" t="s">
        <v>41</v>
      </c>
      <c r="M289" s="18" t="n">
        <f aca="false">IF(ISNUMBER(B289),B289,IF(MID(B289,3,1)="-",DATE(VALUE(RIGHT(B289,4)),VALUE(MID(B289,4,2)),VALUE(LEFT(B289,2))),DATE(VALUE(LEFT(B289,4)),VALUE(MID(B289,6,2)),VALUE(RIGHT(B289,2)))))</f>
        <v>45682</v>
      </c>
      <c r="N289" s="16" t="n">
        <f aca="false">MONTH(M289)</f>
        <v>1</v>
      </c>
      <c r="O289" s="16" t="str">
        <f aca="false">PROPER(TRIM(H289))</f>
        <v>Ahmedabad</v>
      </c>
      <c r="P289" s="16" t="str">
        <f aca="false">IFERROR(VLOOKUP(O289,city_map!$A$2:$B$6,2,FALSE()),O289)</f>
        <v>Ahmedabad</v>
      </c>
      <c r="Q289" s="16" t="n">
        <f aca="false">IF(ISNUMBER(F289),F289,VALUE(SUBSTITUTE(SUBSTITUTE(F289,"₹",""),",","")))</f>
        <v>1405</v>
      </c>
      <c r="R289" s="16" t="n">
        <f aca="false">IF(E289=99,1,E289)</f>
        <v>2</v>
      </c>
      <c r="S289" s="16" t="n">
        <f aca="false">IF(G289="",0,G289)</f>
        <v>0.2</v>
      </c>
      <c r="T289" s="16" t="str">
        <f aca="false">IF(I289="","Unknown",IF(I289="upi","UPI",I289))</f>
        <v>UPI</v>
      </c>
      <c r="U289" s="16" t="str">
        <f aca="false">IF(L289="Yes","Y",IF(L289="No","N",L289))</f>
        <v>N</v>
      </c>
      <c r="V289" s="19" t="n">
        <f aca="false">ROUND(R289*Q289*(1-S289),2)</f>
        <v>2248</v>
      </c>
      <c r="W289" s="16" t="str">
        <f aca="false">_xlfn.XLOOKUP(D289,products!$A$2:$A$61,products!$C$2:$C$61,"Not found")</f>
        <v>Home</v>
      </c>
    </row>
    <row r="290" customFormat="false" ht="15" hidden="false" customHeight="false" outlineLevel="0" collapsed="false">
      <c r="A290" s="16" t="s">
        <v>695</v>
      </c>
      <c r="B290" s="16" t="s">
        <v>690</v>
      </c>
      <c r="C290" s="16" t="s">
        <v>576</v>
      </c>
      <c r="D290" s="16" t="s">
        <v>142</v>
      </c>
      <c r="E290" s="16" t="n">
        <v>2</v>
      </c>
      <c r="F290" s="16" t="n">
        <v>611</v>
      </c>
      <c r="G290" s="16" t="n">
        <v>0.3</v>
      </c>
      <c r="H290" s="16" t="s">
        <v>70</v>
      </c>
      <c r="I290" s="16" t="s">
        <v>60</v>
      </c>
      <c r="J290" s="16" t="n">
        <v>5</v>
      </c>
      <c r="K290" s="16" t="n">
        <v>4</v>
      </c>
      <c r="L290" s="16" t="s">
        <v>41</v>
      </c>
      <c r="M290" s="18" t="n">
        <f aca="false">IF(ISNUMBER(B290),B290,IF(MID(B290,3,1)="-",DATE(VALUE(RIGHT(B290,4)),VALUE(MID(B290,4,2)),VALUE(LEFT(B290,2))),DATE(VALUE(LEFT(B290,4)),VALUE(MID(B290,6,2)),VALUE(RIGHT(B290,2)))))</f>
        <v>45682</v>
      </c>
      <c r="N290" s="16" t="n">
        <f aca="false">MONTH(M290)</f>
        <v>1</v>
      </c>
      <c r="O290" s="16" t="str">
        <f aca="false">PROPER(TRIM(H290))</f>
        <v>Pune</v>
      </c>
      <c r="P290" s="16" t="str">
        <f aca="false">IFERROR(VLOOKUP(O290,city_map!$A$2:$B$6,2,FALSE()),O290)</f>
        <v>Pune</v>
      </c>
      <c r="Q290" s="16" t="n">
        <f aca="false">IF(ISNUMBER(F290),F290,VALUE(SUBSTITUTE(SUBSTITUTE(F290,"₹",""),",","")))</f>
        <v>611</v>
      </c>
      <c r="R290" s="16" t="n">
        <f aca="false">IF(E290=99,1,E290)</f>
        <v>2</v>
      </c>
      <c r="S290" s="16" t="n">
        <f aca="false">IF(G290="",0,G290)</f>
        <v>0.3</v>
      </c>
      <c r="T290" s="16" t="str">
        <f aca="false">IF(I290="","Unknown",IF(I290="upi","UPI",I290))</f>
        <v>UPI</v>
      </c>
      <c r="U290" s="16" t="str">
        <f aca="false">IF(L290="Yes","Y",IF(L290="No","N",L290))</f>
        <v>N</v>
      </c>
      <c r="V290" s="19" t="n">
        <f aca="false">ROUND(R290*Q290*(1-S290),2)</f>
        <v>855.4</v>
      </c>
      <c r="W290" s="16" t="str">
        <f aca="false">_xlfn.XLOOKUP(D290,products!$A$2:$A$61,products!$C$2:$C$61,"Not found")</f>
        <v>Home</v>
      </c>
    </row>
    <row r="291" customFormat="false" ht="15" hidden="false" customHeight="false" outlineLevel="0" collapsed="false">
      <c r="A291" s="16" t="s">
        <v>696</v>
      </c>
      <c r="B291" s="16" t="s">
        <v>690</v>
      </c>
      <c r="C291" s="16" t="s">
        <v>370</v>
      </c>
      <c r="D291" s="16" t="s">
        <v>38</v>
      </c>
      <c r="E291" s="16" t="n">
        <v>2</v>
      </c>
      <c r="F291" s="16" t="n">
        <v>344</v>
      </c>
      <c r="G291" s="16" t="n">
        <v>0.1</v>
      </c>
      <c r="H291" s="16" t="s">
        <v>130</v>
      </c>
      <c r="I291" s="16" t="s">
        <v>71</v>
      </c>
      <c r="J291" s="16" t="n">
        <v>5</v>
      </c>
      <c r="K291" s="16" t="n">
        <v>3</v>
      </c>
      <c r="L291" s="16" t="s">
        <v>41</v>
      </c>
      <c r="M291" s="18" t="n">
        <f aca="false">IF(ISNUMBER(B291),B291,IF(MID(B291,3,1)="-",DATE(VALUE(RIGHT(B291,4)),VALUE(MID(B291,4,2)),VALUE(LEFT(B291,2))),DATE(VALUE(LEFT(B291,4)),VALUE(MID(B291,6,2)),VALUE(RIGHT(B291,2)))))</f>
        <v>45682</v>
      </c>
      <c r="N291" s="16" t="n">
        <f aca="false">MONTH(M291)</f>
        <v>1</v>
      </c>
      <c r="O291" s="16" t="str">
        <f aca="false">PROPER(TRIM(H291))</f>
        <v>Bengaluru</v>
      </c>
      <c r="P291" s="16" t="str">
        <f aca="false">IFERROR(VLOOKUP(O291,city_map!$A$2:$B$6,2,FALSE()),O291)</f>
        <v>Bengaluru</v>
      </c>
      <c r="Q291" s="16" t="n">
        <f aca="false">IF(ISNUMBER(F291),F291,VALUE(SUBSTITUTE(SUBSTITUTE(F291,"₹",""),",","")))</f>
        <v>344</v>
      </c>
      <c r="R291" s="16" t="n">
        <f aca="false">IF(E291=99,1,E291)</f>
        <v>2</v>
      </c>
      <c r="S291" s="16" t="n">
        <f aca="false">IF(G291="",0,G291)</f>
        <v>0.1</v>
      </c>
      <c r="T291" s="16" t="str">
        <f aca="false">IF(I291="","Unknown",IF(I291="upi","UPI",I291))</f>
        <v>Credit Card</v>
      </c>
      <c r="U291" s="16" t="str">
        <f aca="false">IF(L291="Yes","Y",IF(L291="No","N",L291))</f>
        <v>N</v>
      </c>
      <c r="V291" s="19" t="n">
        <f aca="false">ROUND(R291*Q291*(1-S291),2)</f>
        <v>619.2</v>
      </c>
      <c r="W291" s="16" t="str">
        <f aca="false">_xlfn.XLOOKUP(D291,products!$A$2:$A$61,products!$C$2:$C$61,"Not found")</f>
        <v>Books</v>
      </c>
    </row>
    <row r="292" customFormat="false" ht="15" hidden="false" customHeight="false" outlineLevel="0" collapsed="false">
      <c r="A292" s="16" t="s">
        <v>697</v>
      </c>
      <c r="B292" s="16" t="s">
        <v>690</v>
      </c>
      <c r="C292" s="16" t="s">
        <v>172</v>
      </c>
      <c r="D292" s="16" t="s">
        <v>51</v>
      </c>
      <c r="E292" s="16" t="n">
        <v>2</v>
      </c>
      <c r="F292" s="16" t="n">
        <v>2211</v>
      </c>
      <c r="G292" s="16" t="n">
        <v>0</v>
      </c>
      <c r="H292" s="16" t="s">
        <v>112</v>
      </c>
      <c r="I292" s="16" t="s">
        <v>71</v>
      </c>
      <c r="J292" s="16" t="n">
        <v>5</v>
      </c>
      <c r="K292" s="16" t="n">
        <v>2</v>
      </c>
      <c r="L292" s="16" t="s">
        <v>57</v>
      </c>
      <c r="M292" s="18" t="n">
        <f aca="false">IF(ISNUMBER(B292),B292,IF(MID(B292,3,1)="-",DATE(VALUE(RIGHT(B292,4)),VALUE(MID(B292,4,2)),VALUE(LEFT(B292,2))),DATE(VALUE(LEFT(B292,4)),VALUE(MID(B292,6,2)),VALUE(RIGHT(B292,2)))))</f>
        <v>45682</v>
      </c>
      <c r="N292" s="16" t="n">
        <f aca="false">MONTH(M292)</f>
        <v>1</v>
      </c>
      <c r="O292" s="16" t="str">
        <f aca="false">PROPER(TRIM(H292))</f>
        <v>Mumbai</v>
      </c>
      <c r="P292" s="16" t="str">
        <f aca="false">IFERROR(VLOOKUP(O292,city_map!$A$2:$B$6,2,FALSE()),O292)</f>
        <v>Mumbai</v>
      </c>
      <c r="Q292" s="16" t="n">
        <f aca="false">IF(ISNUMBER(F292),F292,VALUE(SUBSTITUTE(SUBSTITUTE(F292,"₹",""),",","")))</f>
        <v>2211</v>
      </c>
      <c r="R292" s="16" t="n">
        <f aca="false">IF(E292=99,1,E292)</f>
        <v>2</v>
      </c>
      <c r="S292" s="16" t="n">
        <f aca="false">IF(G292="",0,G292)</f>
        <v>0</v>
      </c>
      <c r="T292" s="16" t="str">
        <f aca="false">IF(I292="","Unknown",IF(I292="upi","UPI",I292))</f>
        <v>Credit Card</v>
      </c>
      <c r="U292" s="16" t="str">
        <f aca="false">IF(L292="Yes","Y",IF(L292="No","N",L292))</f>
        <v>Y</v>
      </c>
      <c r="V292" s="19" t="n">
        <f aca="false">ROUND(R292*Q292*(1-S292),2)</f>
        <v>4422</v>
      </c>
      <c r="W292" s="16" t="str">
        <f aca="false">_xlfn.XLOOKUP(D292,products!$A$2:$A$61,products!$C$2:$C$61,"Not found")</f>
        <v>Fashion</v>
      </c>
    </row>
    <row r="293" customFormat="false" ht="15" hidden="false" customHeight="false" outlineLevel="0" collapsed="false">
      <c r="A293" s="16" t="s">
        <v>698</v>
      </c>
      <c r="B293" s="16" t="s">
        <v>690</v>
      </c>
      <c r="C293" s="16" t="s">
        <v>699</v>
      </c>
      <c r="D293" s="16" t="s">
        <v>222</v>
      </c>
      <c r="E293" s="16" t="n">
        <v>1</v>
      </c>
      <c r="F293" s="16" t="n">
        <v>1849</v>
      </c>
      <c r="G293" s="16" t="n">
        <v>0.3</v>
      </c>
      <c r="H293" s="16" t="s">
        <v>39</v>
      </c>
      <c r="I293" s="16" t="s">
        <v>71</v>
      </c>
      <c r="J293" s="16" t="n">
        <v>4</v>
      </c>
      <c r="K293" s="16" t="n">
        <v>5</v>
      </c>
      <c r="L293" s="16" t="s">
        <v>41</v>
      </c>
      <c r="M293" s="18" t="n">
        <f aca="false">IF(ISNUMBER(B293),B293,IF(MID(B293,3,1)="-",DATE(VALUE(RIGHT(B293,4)),VALUE(MID(B293,4,2)),VALUE(LEFT(B293,2))),DATE(VALUE(LEFT(B293,4)),VALUE(MID(B293,6,2)),VALUE(RIGHT(B293,2)))))</f>
        <v>45682</v>
      </c>
      <c r="N293" s="16" t="n">
        <f aca="false">MONTH(M293)</f>
        <v>1</v>
      </c>
      <c r="O293" s="16" t="str">
        <f aca="false">PROPER(TRIM(H293))</f>
        <v>Delhi</v>
      </c>
      <c r="P293" s="16" t="str">
        <f aca="false">IFERROR(VLOOKUP(O293,city_map!$A$2:$B$6,2,FALSE()),O293)</f>
        <v>Delhi</v>
      </c>
      <c r="Q293" s="16" t="n">
        <f aca="false">IF(ISNUMBER(F293),F293,VALUE(SUBSTITUTE(SUBSTITUTE(F293,"₹",""),",","")))</f>
        <v>1849</v>
      </c>
      <c r="R293" s="16" t="n">
        <f aca="false">IF(E293=99,1,E293)</f>
        <v>1</v>
      </c>
      <c r="S293" s="16" t="n">
        <f aca="false">IF(G293="",0,G293)</f>
        <v>0.3</v>
      </c>
      <c r="T293" s="16" t="str">
        <f aca="false">IF(I293="","Unknown",IF(I293="upi","UPI",I293))</f>
        <v>Credit Card</v>
      </c>
      <c r="U293" s="16" t="str">
        <f aca="false">IF(L293="Yes","Y",IF(L293="No","N",L293))</f>
        <v>N</v>
      </c>
      <c r="V293" s="19" t="n">
        <f aca="false">ROUND(R293*Q293*(1-S293),2)</f>
        <v>1294.3</v>
      </c>
      <c r="W293" s="16" t="str">
        <f aca="false">_xlfn.XLOOKUP(D293,products!$A$2:$A$61,products!$C$2:$C$61,"Not found")</f>
        <v>Fashion</v>
      </c>
    </row>
    <row r="294" customFormat="false" ht="15" hidden="false" customHeight="false" outlineLevel="0" collapsed="false">
      <c r="A294" s="16" t="s">
        <v>700</v>
      </c>
      <c r="B294" s="16" t="s">
        <v>701</v>
      </c>
      <c r="C294" s="16" t="s">
        <v>702</v>
      </c>
      <c r="D294" s="16" t="s">
        <v>179</v>
      </c>
      <c r="E294" s="16" t="n">
        <v>1</v>
      </c>
      <c r="F294" s="16" t="n">
        <v>2492</v>
      </c>
      <c r="G294" s="16" t="n">
        <v>0.1</v>
      </c>
      <c r="H294" s="16" t="s">
        <v>130</v>
      </c>
      <c r="I294" s="16" t="s">
        <v>71</v>
      </c>
      <c r="J294" s="16" t="n">
        <v>3</v>
      </c>
      <c r="K294" s="16" t="n">
        <v>5</v>
      </c>
      <c r="L294" s="16" t="s">
        <v>41</v>
      </c>
      <c r="M294" s="18" t="n">
        <f aca="false">IF(ISNUMBER(B294),B294,IF(MID(B294,3,1)="-",DATE(VALUE(RIGHT(B294,4)),VALUE(MID(B294,4,2)),VALUE(LEFT(B294,2))),DATE(VALUE(LEFT(B294,4)),VALUE(MID(B294,6,2)),VALUE(RIGHT(B294,2)))))</f>
        <v>45683</v>
      </c>
      <c r="N294" s="16" t="n">
        <f aca="false">MONTH(M294)</f>
        <v>1</v>
      </c>
      <c r="O294" s="16" t="str">
        <f aca="false">PROPER(TRIM(H294))</f>
        <v>Bengaluru</v>
      </c>
      <c r="P294" s="16" t="str">
        <f aca="false">IFERROR(VLOOKUP(O294,city_map!$A$2:$B$6,2,FALSE()),O294)</f>
        <v>Bengaluru</v>
      </c>
      <c r="Q294" s="16" t="n">
        <f aca="false">IF(ISNUMBER(F294),F294,VALUE(SUBSTITUTE(SUBSTITUTE(F294,"₹",""),",","")))</f>
        <v>2492</v>
      </c>
      <c r="R294" s="16" t="n">
        <f aca="false">IF(E294=99,1,E294)</f>
        <v>1</v>
      </c>
      <c r="S294" s="16" t="n">
        <f aca="false">IF(G294="",0,G294)</f>
        <v>0.1</v>
      </c>
      <c r="T294" s="16" t="str">
        <f aca="false">IF(I294="","Unknown",IF(I294="upi","UPI",I294))</f>
        <v>Credit Card</v>
      </c>
      <c r="U294" s="16" t="str">
        <f aca="false">IF(L294="Yes","Y",IF(L294="No","N",L294))</f>
        <v>N</v>
      </c>
      <c r="V294" s="19" t="n">
        <f aca="false">ROUND(R294*Q294*(1-S294),2)</f>
        <v>2242.8</v>
      </c>
      <c r="W294" s="16" t="str">
        <f aca="false">_xlfn.XLOOKUP(D294,products!$A$2:$A$61,products!$C$2:$C$61,"Not found")</f>
        <v>Electronics</v>
      </c>
    </row>
    <row r="295" customFormat="false" ht="15" hidden="false" customHeight="false" outlineLevel="0" collapsed="false">
      <c r="A295" s="16" t="s">
        <v>703</v>
      </c>
      <c r="B295" s="16" t="s">
        <v>701</v>
      </c>
      <c r="C295" s="16" t="s">
        <v>704</v>
      </c>
      <c r="D295" s="16" t="s">
        <v>440</v>
      </c>
      <c r="E295" s="16" t="n">
        <v>2</v>
      </c>
      <c r="F295" s="16" t="n">
        <v>1341</v>
      </c>
      <c r="G295" s="16" t="n">
        <v>0</v>
      </c>
      <c r="H295" s="16" t="s">
        <v>56</v>
      </c>
      <c r="I295" s="16" t="s">
        <v>60</v>
      </c>
      <c r="J295" s="16" t="n">
        <v>8</v>
      </c>
      <c r="K295" s="16" t="n">
        <v>3</v>
      </c>
      <c r="L295" s="16" t="s">
        <v>41</v>
      </c>
      <c r="M295" s="18" t="n">
        <f aca="false">IF(ISNUMBER(B295),B295,IF(MID(B295,3,1)="-",DATE(VALUE(RIGHT(B295,4)),VALUE(MID(B295,4,2)),VALUE(LEFT(B295,2))),DATE(VALUE(LEFT(B295,4)),VALUE(MID(B295,6,2)),VALUE(RIGHT(B295,2)))))</f>
        <v>45683</v>
      </c>
      <c r="N295" s="16" t="n">
        <f aca="false">MONTH(M295)</f>
        <v>1</v>
      </c>
      <c r="O295" s="16" t="str">
        <f aca="false">PROPER(TRIM(H295))</f>
        <v>Lucknow</v>
      </c>
      <c r="P295" s="16" t="str">
        <f aca="false">IFERROR(VLOOKUP(O295,city_map!$A$2:$B$6,2,FALSE()),O295)</f>
        <v>Lucknow</v>
      </c>
      <c r="Q295" s="16" t="n">
        <f aca="false">IF(ISNUMBER(F295),F295,VALUE(SUBSTITUTE(SUBSTITUTE(F295,"₹",""),",","")))</f>
        <v>1341</v>
      </c>
      <c r="R295" s="16" t="n">
        <f aca="false">IF(E295=99,1,E295)</f>
        <v>2</v>
      </c>
      <c r="S295" s="16" t="n">
        <f aca="false">IF(G295="",0,G295)</f>
        <v>0</v>
      </c>
      <c r="T295" s="16" t="str">
        <f aca="false">IF(I295="","Unknown",IF(I295="upi","UPI",I295))</f>
        <v>UPI</v>
      </c>
      <c r="U295" s="16" t="str">
        <f aca="false">IF(L295="Yes","Y",IF(L295="No","N",L295))</f>
        <v>N</v>
      </c>
      <c r="V295" s="19" t="n">
        <f aca="false">ROUND(R295*Q295*(1-S295),2)</f>
        <v>2682</v>
      </c>
      <c r="W295" s="16" t="str">
        <f aca="false">_xlfn.XLOOKUP(D295,products!$A$2:$A$61,products!$C$2:$C$61,"Not found")</f>
        <v>Home</v>
      </c>
    </row>
    <row r="296" customFormat="false" ht="15" hidden="false" customHeight="false" outlineLevel="0" collapsed="false">
      <c r="A296" s="16" t="s">
        <v>705</v>
      </c>
      <c r="B296" s="16" t="s">
        <v>701</v>
      </c>
      <c r="C296" s="16" t="s">
        <v>706</v>
      </c>
      <c r="D296" s="16" t="s">
        <v>211</v>
      </c>
      <c r="E296" s="16" t="n">
        <v>1</v>
      </c>
      <c r="F296" s="16" t="n">
        <v>1317</v>
      </c>
      <c r="G296" s="16" t="n">
        <v>0</v>
      </c>
      <c r="H296" s="16" t="s">
        <v>39</v>
      </c>
      <c r="I296" s="16" t="s">
        <v>71</v>
      </c>
      <c r="J296" s="16" t="n">
        <v>6</v>
      </c>
      <c r="K296" s="16" t="n">
        <v>4</v>
      </c>
      <c r="L296" s="16" t="s">
        <v>41</v>
      </c>
      <c r="M296" s="18" t="n">
        <f aca="false">IF(ISNUMBER(B296),B296,IF(MID(B296,3,1)="-",DATE(VALUE(RIGHT(B296,4)),VALUE(MID(B296,4,2)),VALUE(LEFT(B296,2))),DATE(VALUE(LEFT(B296,4)),VALUE(MID(B296,6,2)),VALUE(RIGHT(B296,2)))))</f>
        <v>45683</v>
      </c>
      <c r="N296" s="16" t="n">
        <f aca="false">MONTH(M296)</f>
        <v>1</v>
      </c>
      <c r="O296" s="16" t="str">
        <f aca="false">PROPER(TRIM(H296))</f>
        <v>Delhi</v>
      </c>
      <c r="P296" s="16" t="str">
        <f aca="false">IFERROR(VLOOKUP(O296,city_map!$A$2:$B$6,2,FALSE()),O296)</f>
        <v>Delhi</v>
      </c>
      <c r="Q296" s="16" t="n">
        <f aca="false">IF(ISNUMBER(F296),F296,VALUE(SUBSTITUTE(SUBSTITUTE(F296,"₹",""),",","")))</f>
        <v>1317</v>
      </c>
      <c r="R296" s="16" t="n">
        <f aca="false">IF(E296=99,1,E296)</f>
        <v>1</v>
      </c>
      <c r="S296" s="16" t="n">
        <f aca="false">IF(G296="",0,G296)</f>
        <v>0</v>
      </c>
      <c r="T296" s="16" t="str">
        <f aca="false">IF(I296="","Unknown",IF(I296="upi","UPI",I296))</f>
        <v>Credit Card</v>
      </c>
      <c r="U296" s="16" t="str">
        <f aca="false">IF(L296="Yes","Y",IF(L296="No","N",L296))</f>
        <v>N</v>
      </c>
      <c r="V296" s="19" t="n">
        <f aca="false">ROUND(R296*Q296*(1-S296),2)</f>
        <v>1317</v>
      </c>
      <c r="W296" s="16" t="str">
        <f aca="false">_xlfn.XLOOKUP(D296,products!$A$2:$A$61,products!$C$2:$C$61,"Not found")</f>
        <v>Fashion</v>
      </c>
    </row>
    <row r="297" customFormat="false" ht="15" hidden="false" customHeight="false" outlineLevel="0" collapsed="false">
      <c r="A297" s="16" t="s">
        <v>707</v>
      </c>
      <c r="B297" s="16" t="s">
        <v>701</v>
      </c>
      <c r="C297" s="16" t="s">
        <v>186</v>
      </c>
      <c r="D297" s="16" t="s">
        <v>396</v>
      </c>
      <c r="E297" s="16" t="n">
        <v>3</v>
      </c>
      <c r="F297" s="16" t="n">
        <v>5673</v>
      </c>
      <c r="G297" s="16" t="n">
        <v>0.3</v>
      </c>
      <c r="H297" s="16" t="s">
        <v>46</v>
      </c>
      <c r="I297" s="16" t="s">
        <v>40</v>
      </c>
      <c r="J297" s="16" t="n">
        <v>7</v>
      </c>
      <c r="K297" s="16" t="n">
        <v>4</v>
      </c>
      <c r="L297" s="16" t="s">
        <v>41</v>
      </c>
      <c r="M297" s="18" t="n">
        <f aca="false">IF(ISNUMBER(B297),B297,IF(MID(B297,3,1)="-",DATE(VALUE(RIGHT(B297,4)),VALUE(MID(B297,4,2)),VALUE(LEFT(B297,2))),DATE(VALUE(LEFT(B297,4)),VALUE(MID(B297,6,2)),VALUE(RIGHT(B297,2)))))</f>
        <v>45683</v>
      </c>
      <c r="N297" s="16" t="n">
        <f aca="false">MONTH(M297)</f>
        <v>1</v>
      </c>
      <c r="O297" s="16" t="str">
        <f aca="false">PROPER(TRIM(H297))</f>
        <v>Chennai</v>
      </c>
      <c r="P297" s="16" t="str">
        <f aca="false">IFERROR(VLOOKUP(O297,city_map!$A$2:$B$6,2,FALSE()),O297)</f>
        <v>Chennai</v>
      </c>
      <c r="Q297" s="16" t="n">
        <f aca="false">IF(ISNUMBER(F297),F297,VALUE(SUBSTITUTE(SUBSTITUTE(F297,"₹",""),",","")))</f>
        <v>5673</v>
      </c>
      <c r="R297" s="16" t="n">
        <f aca="false">IF(E297=99,1,E297)</f>
        <v>3</v>
      </c>
      <c r="S297" s="16" t="n">
        <f aca="false">IF(G297="",0,G297)</f>
        <v>0.3</v>
      </c>
      <c r="T297" s="16" t="str">
        <f aca="false">IF(I297="","Unknown",IF(I297="upi","UPI",I297))</f>
        <v>COD</v>
      </c>
      <c r="U297" s="16" t="str">
        <f aca="false">IF(L297="Yes","Y",IF(L297="No","N",L297))</f>
        <v>N</v>
      </c>
      <c r="V297" s="19" t="n">
        <f aca="false">ROUND(R297*Q297*(1-S297),2)</f>
        <v>11913.3</v>
      </c>
      <c r="W297" s="16" t="str">
        <f aca="false">_xlfn.XLOOKUP(D297,products!$A$2:$A$61,products!$C$2:$C$61,"Not found")</f>
        <v>Home</v>
      </c>
    </row>
    <row r="298" customFormat="false" ht="15" hidden="false" customHeight="false" outlineLevel="0" collapsed="false">
      <c r="A298" s="16" t="s">
        <v>708</v>
      </c>
      <c r="B298" s="16" t="s">
        <v>701</v>
      </c>
      <c r="C298" s="16" t="s">
        <v>709</v>
      </c>
      <c r="D298" s="16" t="s">
        <v>99</v>
      </c>
      <c r="E298" s="16" t="n">
        <v>2</v>
      </c>
      <c r="F298" s="16" t="n">
        <v>724</v>
      </c>
      <c r="G298" s="16" t="n">
        <v>0.15</v>
      </c>
      <c r="H298" s="16" t="s">
        <v>112</v>
      </c>
      <c r="I298" s="16" t="s">
        <v>71</v>
      </c>
      <c r="J298" s="16" t="n">
        <v>6</v>
      </c>
      <c r="K298" s="16" t="n">
        <v>4</v>
      </c>
      <c r="L298" s="16" t="s">
        <v>41</v>
      </c>
      <c r="M298" s="18" t="n">
        <f aca="false">IF(ISNUMBER(B298),B298,IF(MID(B298,3,1)="-",DATE(VALUE(RIGHT(B298,4)),VALUE(MID(B298,4,2)),VALUE(LEFT(B298,2))),DATE(VALUE(LEFT(B298,4)),VALUE(MID(B298,6,2)),VALUE(RIGHT(B298,2)))))</f>
        <v>45683</v>
      </c>
      <c r="N298" s="16" t="n">
        <f aca="false">MONTH(M298)</f>
        <v>1</v>
      </c>
      <c r="O298" s="16" t="str">
        <f aca="false">PROPER(TRIM(H298))</f>
        <v>Mumbai</v>
      </c>
      <c r="P298" s="16" t="str">
        <f aca="false">IFERROR(VLOOKUP(O298,city_map!$A$2:$B$6,2,FALSE()),O298)</f>
        <v>Mumbai</v>
      </c>
      <c r="Q298" s="16" t="n">
        <f aca="false">IF(ISNUMBER(F298),F298,VALUE(SUBSTITUTE(SUBSTITUTE(F298,"₹",""),",","")))</f>
        <v>724</v>
      </c>
      <c r="R298" s="16" t="n">
        <f aca="false">IF(E298=99,1,E298)</f>
        <v>2</v>
      </c>
      <c r="S298" s="16" t="n">
        <f aca="false">IF(G298="",0,G298)</f>
        <v>0.15</v>
      </c>
      <c r="T298" s="16" t="str">
        <f aca="false">IF(I298="","Unknown",IF(I298="upi","UPI",I298))</f>
        <v>Credit Card</v>
      </c>
      <c r="U298" s="16" t="str">
        <f aca="false">IF(L298="Yes","Y",IF(L298="No","N",L298))</f>
        <v>N</v>
      </c>
      <c r="V298" s="19" t="n">
        <f aca="false">ROUND(R298*Q298*(1-S298),2)</f>
        <v>1230.8</v>
      </c>
      <c r="W298" s="16" t="str">
        <f aca="false">_xlfn.XLOOKUP(D298,products!$A$2:$A$61,products!$C$2:$C$61,"Not found")</f>
        <v>Fashion</v>
      </c>
    </row>
    <row r="299" customFormat="false" ht="15" hidden="false" customHeight="false" outlineLevel="0" collapsed="false">
      <c r="A299" s="16" t="s">
        <v>710</v>
      </c>
      <c r="B299" s="16" t="s">
        <v>701</v>
      </c>
      <c r="C299" s="16" t="s">
        <v>384</v>
      </c>
      <c r="D299" s="16" t="s">
        <v>254</v>
      </c>
      <c r="E299" s="16" t="n">
        <v>1</v>
      </c>
      <c r="F299" s="16" t="n">
        <v>1029</v>
      </c>
      <c r="G299" s="16" t="n">
        <v>0</v>
      </c>
      <c r="H299" s="16" t="s">
        <v>46</v>
      </c>
      <c r="I299" s="16"/>
      <c r="J299" s="16" t="n">
        <v>3</v>
      </c>
      <c r="K299" s="16" t="n">
        <v>2</v>
      </c>
      <c r="L299" s="16" t="s">
        <v>57</v>
      </c>
      <c r="M299" s="18" t="n">
        <f aca="false">IF(ISNUMBER(B299),B299,IF(MID(B299,3,1)="-",DATE(VALUE(RIGHT(B299,4)),VALUE(MID(B299,4,2)),VALUE(LEFT(B299,2))),DATE(VALUE(LEFT(B299,4)),VALUE(MID(B299,6,2)),VALUE(RIGHT(B299,2)))))</f>
        <v>45683</v>
      </c>
      <c r="N299" s="16" t="n">
        <f aca="false">MONTH(M299)</f>
        <v>1</v>
      </c>
      <c r="O299" s="16" t="str">
        <f aca="false">PROPER(TRIM(H299))</f>
        <v>Chennai</v>
      </c>
      <c r="P299" s="16" t="str">
        <f aca="false">IFERROR(VLOOKUP(O299,city_map!$A$2:$B$6,2,FALSE()),O299)</f>
        <v>Chennai</v>
      </c>
      <c r="Q299" s="16" t="n">
        <f aca="false">IF(ISNUMBER(F299),F299,VALUE(SUBSTITUTE(SUBSTITUTE(F299,"₹",""),",","")))</f>
        <v>1029</v>
      </c>
      <c r="R299" s="16" t="n">
        <f aca="false">IF(E299=99,1,E299)</f>
        <v>1</v>
      </c>
      <c r="S299" s="16" t="n">
        <f aca="false">IF(G299="",0,G299)</f>
        <v>0</v>
      </c>
      <c r="T299" s="16" t="str">
        <f aca="false">IF(I299="","Unknown",IF(I299="upi","UPI",I299))</f>
        <v>Unknown</v>
      </c>
      <c r="U299" s="16" t="str">
        <f aca="false">IF(L299="Yes","Y",IF(L299="No","N",L299))</f>
        <v>Y</v>
      </c>
      <c r="V299" s="19" t="n">
        <f aca="false">ROUND(R299*Q299*(1-S299),2)</f>
        <v>1029</v>
      </c>
      <c r="W299" s="16" t="str">
        <f aca="false">_xlfn.XLOOKUP(D299,products!$A$2:$A$61,products!$C$2:$C$61,"Not found")</f>
        <v>Fashion</v>
      </c>
    </row>
    <row r="300" customFormat="false" ht="15" hidden="false" customHeight="false" outlineLevel="0" collapsed="false">
      <c r="A300" s="16" t="s">
        <v>711</v>
      </c>
      <c r="B300" s="16" t="s">
        <v>701</v>
      </c>
      <c r="C300" s="16" t="s">
        <v>453</v>
      </c>
      <c r="D300" s="16" t="s">
        <v>184</v>
      </c>
      <c r="E300" s="16" t="n">
        <v>1</v>
      </c>
      <c r="F300" s="16" t="n">
        <v>1346</v>
      </c>
      <c r="G300" s="16" t="n">
        <v>0.1</v>
      </c>
      <c r="H300" s="16" t="s">
        <v>56</v>
      </c>
      <c r="I300" s="16" t="s">
        <v>123</v>
      </c>
      <c r="J300" s="16" t="n">
        <v>7</v>
      </c>
      <c r="K300" s="16" t="n">
        <v>3</v>
      </c>
      <c r="L300" s="16" t="s">
        <v>57</v>
      </c>
      <c r="M300" s="18" t="n">
        <f aca="false">IF(ISNUMBER(B300),B300,IF(MID(B300,3,1)="-",DATE(VALUE(RIGHT(B300,4)),VALUE(MID(B300,4,2)),VALUE(LEFT(B300,2))),DATE(VALUE(LEFT(B300,4)),VALUE(MID(B300,6,2)),VALUE(RIGHT(B300,2)))))</f>
        <v>45683</v>
      </c>
      <c r="N300" s="16" t="n">
        <f aca="false">MONTH(M300)</f>
        <v>1</v>
      </c>
      <c r="O300" s="16" t="str">
        <f aca="false">PROPER(TRIM(H300))</f>
        <v>Lucknow</v>
      </c>
      <c r="P300" s="16" t="str">
        <f aca="false">IFERROR(VLOOKUP(O300,city_map!$A$2:$B$6,2,FALSE()),O300)</f>
        <v>Lucknow</v>
      </c>
      <c r="Q300" s="16" t="n">
        <f aca="false">IF(ISNUMBER(F300),F300,VALUE(SUBSTITUTE(SUBSTITUTE(F300,"₹",""),",","")))</f>
        <v>1346</v>
      </c>
      <c r="R300" s="16" t="n">
        <f aca="false">IF(E300=99,1,E300)</f>
        <v>1</v>
      </c>
      <c r="S300" s="16" t="n">
        <f aca="false">IF(G300="",0,G300)</f>
        <v>0.1</v>
      </c>
      <c r="T300" s="16" t="str">
        <f aca="false">IF(I300="","Unknown",IF(I300="upi","UPI",I300))</f>
        <v>UPI</v>
      </c>
      <c r="U300" s="16" t="str">
        <f aca="false">IF(L300="Yes","Y",IF(L300="No","N",L300))</f>
        <v>Y</v>
      </c>
      <c r="V300" s="19" t="n">
        <f aca="false">ROUND(R300*Q300*(1-S300),2)</f>
        <v>1211.4</v>
      </c>
      <c r="W300" s="16" t="str">
        <f aca="false">_xlfn.XLOOKUP(D300,products!$A$2:$A$61,products!$C$2:$C$61,"Not found")</f>
        <v>Home</v>
      </c>
    </row>
    <row r="301" customFormat="false" ht="15" hidden="false" customHeight="false" outlineLevel="0" collapsed="false">
      <c r="A301" s="16" t="s">
        <v>712</v>
      </c>
      <c r="B301" s="16" t="s">
        <v>701</v>
      </c>
      <c r="C301" s="16" t="s">
        <v>65</v>
      </c>
      <c r="D301" s="16" t="s">
        <v>66</v>
      </c>
      <c r="E301" s="16" t="n">
        <v>4</v>
      </c>
      <c r="F301" s="16" t="n">
        <v>15668</v>
      </c>
      <c r="G301" s="16" t="n">
        <v>0.15</v>
      </c>
      <c r="H301" s="16" t="s">
        <v>67</v>
      </c>
      <c r="I301" s="16" t="s">
        <v>60</v>
      </c>
      <c r="J301" s="16" t="n">
        <v>2</v>
      </c>
      <c r="K301" s="16" t="n">
        <v>5</v>
      </c>
      <c r="L301" s="16" t="s">
        <v>41</v>
      </c>
      <c r="M301" s="18" t="n">
        <f aca="false">IF(ISNUMBER(B301),B301,IF(MID(B301,3,1)="-",DATE(VALUE(RIGHT(B301,4)),VALUE(MID(B301,4,2)),VALUE(LEFT(B301,2))),DATE(VALUE(LEFT(B301,4)),VALUE(MID(B301,6,2)),VALUE(RIGHT(B301,2)))))</f>
        <v>45683</v>
      </c>
      <c r="N301" s="16" t="n">
        <f aca="false">MONTH(M301)</f>
        <v>1</v>
      </c>
      <c r="O301" s="16" t="str">
        <f aca="false">PROPER(TRIM(H301))</f>
        <v>Kolkata</v>
      </c>
      <c r="P301" s="16" t="str">
        <f aca="false">IFERROR(VLOOKUP(O301,city_map!$A$2:$B$6,2,FALSE()),O301)</f>
        <v>Kolkata</v>
      </c>
      <c r="Q301" s="16" t="n">
        <f aca="false">IF(ISNUMBER(F301),F301,VALUE(SUBSTITUTE(SUBSTITUTE(F301,"₹",""),",","")))</f>
        <v>15668</v>
      </c>
      <c r="R301" s="16" t="n">
        <f aca="false">IF(E301=99,1,E301)</f>
        <v>4</v>
      </c>
      <c r="S301" s="16" t="n">
        <f aca="false">IF(G301="",0,G301)</f>
        <v>0.15</v>
      </c>
      <c r="T301" s="16" t="str">
        <f aca="false">IF(I301="","Unknown",IF(I301="upi","UPI",I301))</f>
        <v>UPI</v>
      </c>
      <c r="U301" s="16" t="str">
        <f aca="false">IF(L301="Yes","Y",IF(L301="No","N",L301))</f>
        <v>N</v>
      </c>
      <c r="V301" s="19" t="n">
        <f aca="false">ROUND(R301*Q301*(1-S301),2)</f>
        <v>53271.2</v>
      </c>
      <c r="W301" s="16" t="str">
        <f aca="false">_xlfn.XLOOKUP(D301,products!$A$2:$A$61,products!$C$2:$C$61,"Not found")</f>
        <v>Electronics</v>
      </c>
    </row>
    <row r="302" customFormat="false" ht="15" hidden="false" customHeight="false" outlineLevel="0" collapsed="false">
      <c r="A302" s="16" t="s">
        <v>713</v>
      </c>
      <c r="B302" s="16" t="s">
        <v>701</v>
      </c>
      <c r="C302" s="16" t="s">
        <v>404</v>
      </c>
      <c r="D302" s="16" t="s">
        <v>250</v>
      </c>
      <c r="E302" s="16" t="n">
        <v>2</v>
      </c>
      <c r="F302" s="16" t="n">
        <v>687</v>
      </c>
      <c r="G302" s="16" t="n">
        <v>0.05</v>
      </c>
      <c r="H302" s="16" t="s">
        <v>67</v>
      </c>
      <c r="I302" s="16" t="s">
        <v>60</v>
      </c>
      <c r="J302" s="16" t="n">
        <v>3</v>
      </c>
      <c r="K302" s="16" t="n">
        <v>4</v>
      </c>
      <c r="L302" s="16" t="s">
        <v>41</v>
      </c>
      <c r="M302" s="18" t="n">
        <f aca="false">IF(ISNUMBER(B302),B302,IF(MID(B302,3,1)="-",DATE(VALUE(RIGHT(B302,4)),VALUE(MID(B302,4,2)),VALUE(LEFT(B302,2))),DATE(VALUE(LEFT(B302,4)),VALUE(MID(B302,6,2)),VALUE(RIGHT(B302,2)))))</f>
        <v>45683</v>
      </c>
      <c r="N302" s="16" t="n">
        <f aca="false">MONTH(M302)</f>
        <v>1</v>
      </c>
      <c r="O302" s="16" t="str">
        <f aca="false">PROPER(TRIM(H302))</f>
        <v>Kolkata</v>
      </c>
      <c r="P302" s="16" t="str">
        <f aca="false">IFERROR(VLOOKUP(O302,city_map!$A$2:$B$6,2,FALSE()),O302)</f>
        <v>Kolkata</v>
      </c>
      <c r="Q302" s="16" t="n">
        <f aca="false">IF(ISNUMBER(F302),F302,VALUE(SUBSTITUTE(SUBSTITUTE(F302,"₹",""),",","")))</f>
        <v>687</v>
      </c>
      <c r="R302" s="16" t="n">
        <f aca="false">IF(E302=99,1,E302)</f>
        <v>2</v>
      </c>
      <c r="S302" s="16" t="n">
        <f aca="false">IF(G302="",0,G302)</f>
        <v>0.05</v>
      </c>
      <c r="T302" s="16" t="str">
        <f aca="false">IF(I302="","Unknown",IF(I302="upi","UPI",I302))</f>
        <v>UPI</v>
      </c>
      <c r="U302" s="16" t="str">
        <f aca="false">IF(L302="Yes","Y",IF(L302="No","N",L302))</f>
        <v>N</v>
      </c>
      <c r="V302" s="19" t="n">
        <f aca="false">ROUND(R302*Q302*(1-S302),2)</f>
        <v>1305.3</v>
      </c>
      <c r="W302" s="16" t="str">
        <f aca="false">_xlfn.XLOOKUP(D302,products!$A$2:$A$61,products!$C$2:$C$61,"Not found")</f>
        <v>Home</v>
      </c>
    </row>
    <row r="303" customFormat="false" ht="15" hidden="false" customHeight="false" outlineLevel="0" collapsed="false">
      <c r="A303" s="16" t="s">
        <v>714</v>
      </c>
      <c r="B303" s="16" t="s">
        <v>715</v>
      </c>
      <c r="C303" s="16" t="s">
        <v>79</v>
      </c>
      <c r="D303" s="16" t="s">
        <v>146</v>
      </c>
      <c r="E303" s="16" t="n">
        <v>3</v>
      </c>
      <c r="F303" s="16" t="n">
        <v>439</v>
      </c>
      <c r="G303" s="16" t="n">
        <v>0.15</v>
      </c>
      <c r="H303" s="16" t="s">
        <v>81</v>
      </c>
      <c r="I303" s="16" t="s">
        <v>71</v>
      </c>
      <c r="J303" s="16" t="n">
        <v>4</v>
      </c>
      <c r="K303" s="16" t="n">
        <v>5</v>
      </c>
      <c r="L303" s="16" t="s">
        <v>41</v>
      </c>
      <c r="M303" s="18" t="n">
        <f aca="false">IF(ISNUMBER(B303),B303,IF(MID(B303,3,1)="-",DATE(VALUE(RIGHT(B303,4)),VALUE(MID(B303,4,2)),VALUE(LEFT(B303,2))),DATE(VALUE(LEFT(B303,4)),VALUE(MID(B303,6,2)),VALUE(RIGHT(B303,2)))))</f>
        <v>45684</v>
      </c>
      <c r="N303" s="16" t="n">
        <f aca="false">MONTH(M303)</f>
        <v>1</v>
      </c>
      <c r="O303" s="16" t="str">
        <f aca="false">PROPER(TRIM(H303))</f>
        <v>Hyderabad</v>
      </c>
      <c r="P303" s="16" t="str">
        <f aca="false">IFERROR(VLOOKUP(O303,city_map!$A$2:$B$6,2,FALSE()),O303)</f>
        <v>Hyderabad</v>
      </c>
      <c r="Q303" s="16" t="n">
        <f aca="false">IF(ISNUMBER(F303),F303,VALUE(SUBSTITUTE(SUBSTITUTE(F303,"₹",""),",","")))</f>
        <v>439</v>
      </c>
      <c r="R303" s="16" t="n">
        <f aca="false">IF(E303=99,1,E303)</f>
        <v>3</v>
      </c>
      <c r="S303" s="16" t="n">
        <f aca="false">IF(G303="",0,G303)</f>
        <v>0.15</v>
      </c>
      <c r="T303" s="16" t="str">
        <f aca="false">IF(I303="","Unknown",IF(I303="upi","UPI",I303))</f>
        <v>Credit Card</v>
      </c>
      <c r="U303" s="16" t="str">
        <f aca="false">IF(L303="Yes","Y",IF(L303="No","N",L303))</f>
        <v>N</v>
      </c>
      <c r="V303" s="19" t="n">
        <f aca="false">ROUND(R303*Q303*(1-S303),2)</f>
        <v>1119.45</v>
      </c>
      <c r="W303" s="16" t="str">
        <f aca="false">_xlfn.XLOOKUP(D303,products!$A$2:$A$61,products!$C$2:$C$61,"Not found")</f>
        <v>Beauty</v>
      </c>
    </row>
    <row r="304" customFormat="false" ht="15" hidden="false" customHeight="false" outlineLevel="0" collapsed="false">
      <c r="A304" s="16" t="s">
        <v>716</v>
      </c>
      <c r="B304" s="16" t="s">
        <v>715</v>
      </c>
      <c r="C304" s="16" t="s">
        <v>231</v>
      </c>
      <c r="D304" s="16" t="s">
        <v>146</v>
      </c>
      <c r="E304" s="16" t="n">
        <v>2</v>
      </c>
      <c r="F304" s="16" t="n">
        <v>450</v>
      </c>
      <c r="G304" s="16" t="n">
        <v>0</v>
      </c>
      <c r="H304" s="16" t="s">
        <v>112</v>
      </c>
      <c r="I304" s="16" t="s">
        <v>71</v>
      </c>
      <c r="J304" s="16" t="n">
        <v>3</v>
      </c>
      <c r="K304" s="16" t="n">
        <v>3</v>
      </c>
      <c r="L304" s="16" t="s">
        <v>41</v>
      </c>
      <c r="M304" s="18" t="n">
        <f aca="false">IF(ISNUMBER(B304),B304,IF(MID(B304,3,1)="-",DATE(VALUE(RIGHT(B304,4)),VALUE(MID(B304,4,2)),VALUE(LEFT(B304,2))),DATE(VALUE(LEFT(B304,4)),VALUE(MID(B304,6,2)),VALUE(RIGHT(B304,2)))))</f>
        <v>45684</v>
      </c>
      <c r="N304" s="16" t="n">
        <f aca="false">MONTH(M304)</f>
        <v>1</v>
      </c>
      <c r="O304" s="16" t="str">
        <f aca="false">PROPER(TRIM(H304))</f>
        <v>Mumbai</v>
      </c>
      <c r="P304" s="16" t="str">
        <f aca="false">IFERROR(VLOOKUP(O304,city_map!$A$2:$B$6,2,FALSE()),O304)</f>
        <v>Mumbai</v>
      </c>
      <c r="Q304" s="16" t="n">
        <f aca="false">IF(ISNUMBER(F304),F304,VALUE(SUBSTITUTE(SUBSTITUTE(F304,"₹",""),",","")))</f>
        <v>450</v>
      </c>
      <c r="R304" s="16" t="n">
        <f aca="false">IF(E304=99,1,E304)</f>
        <v>2</v>
      </c>
      <c r="S304" s="16" t="n">
        <f aca="false">IF(G304="",0,G304)</f>
        <v>0</v>
      </c>
      <c r="T304" s="16" t="str">
        <f aca="false">IF(I304="","Unknown",IF(I304="upi","UPI",I304))</f>
        <v>Credit Card</v>
      </c>
      <c r="U304" s="16" t="str">
        <f aca="false">IF(L304="Yes","Y",IF(L304="No","N",L304))</f>
        <v>N</v>
      </c>
      <c r="V304" s="19" t="n">
        <f aca="false">ROUND(R304*Q304*(1-S304),2)</f>
        <v>900</v>
      </c>
      <c r="W304" s="16" t="str">
        <f aca="false">_xlfn.XLOOKUP(D304,products!$A$2:$A$61,products!$C$2:$C$61,"Not found")</f>
        <v>Beauty</v>
      </c>
    </row>
    <row r="305" customFormat="false" ht="15" hidden="false" customHeight="false" outlineLevel="0" collapsed="false">
      <c r="A305" s="16" t="s">
        <v>717</v>
      </c>
      <c r="B305" s="16" t="s">
        <v>715</v>
      </c>
      <c r="C305" s="16" t="s">
        <v>718</v>
      </c>
      <c r="D305" s="16" t="s">
        <v>38</v>
      </c>
      <c r="E305" s="16" t="n">
        <v>2</v>
      </c>
      <c r="F305" s="16" t="n">
        <v>360</v>
      </c>
      <c r="G305" s="16" t="n">
        <v>0.1</v>
      </c>
      <c r="H305" s="16" t="s">
        <v>39</v>
      </c>
      <c r="I305" s="16" t="s">
        <v>60</v>
      </c>
      <c r="J305" s="16" t="n">
        <v>3</v>
      </c>
      <c r="K305" s="16" t="n">
        <v>5</v>
      </c>
      <c r="L305" s="16" t="s">
        <v>41</v>
      </c>
      <c r="M305" s="18" t="n">
        <f aca="false">IF(ISNUMBER(B305),B305,IF(MID(B305,3,1)="-",DATE(VALUE(RIGHT(B305,4)),VALUE(MID(B305,4,2)),VALUE(LEFT(B305,2))),DATE(VALUE(LEFT(B305,4)),VALUE(MID(B305,6,2)),VALUE(RIGHT(B305,2)))))</f>
        <v>45684</v>
      </c>
      <c r="N305" s="16" t="n">
        <f aca="false">MONTH(M305)</f>
        <v>1</v>
      </c>
      <c r="O305" s="16" t="str">
        <f aca="false">PROPER(TRIM(H305))</f>
        <v>Delhi</v>
      </c>
      <c r="P305" s="16" t="str">
        <f aca="false">IFERROR(VLOOKUP(O305,city_map!$A$2:$B$6,2,FALSE()),O305)</f>
        <v>Delhi</v>
      </c>
      <c r="Q305" s="16" t="n">
        <f aca="false">IF(ISNUMBER(F305),F305,VALUE(SUBSTITUTE(SUBSTITUTE(F305,"₹",""),",","")))</f>
        <v>360</v>
      </c>
      <c r="R305" s="16" t="n">
        <f aca="false">IF(E305=99,1,E305)</f>
        <v>2</v>
      </c>
      <c r="S305" s="16" t="n">
        <f aca="false">IF(G305="",0,G305)</f>
        <v>0.1</v>
      </c>
      <c r="T305" s="16" t="str">
        <f aca="false">IF(I305="","Unknown",IF(I305="upi","UPI",I305))</f>
        <v>UPI</v>
      </c>
      <c r="U305" s="16" t="str">
        <f aca="false">IF(L305="Yes","Y",IF(L305="No","N",L305))</f>
        <v>N</v>
      </c>
      <c r="V305" s="19" t="n">
        <f aca="false">ROUND(R305*Q305*(1-S305),2)</f>
        <v>648</v>
      </c>
      <c r="W305" s="16" t="str">
        <f aca="false">_xlfn.XLOOKUP(D305,products!$A$2:$A$61,products!$C$2:$C$61,"Not found")</f>
        <v>Books</v>
      </c>
    </row>
    <row r="306" customFormat="false" ht="15" hidden="false" customHeight="false" outlineLevel="0" collapsed="false">
      <c r="A306" s="16" t="s">
        <v>719</v>
      </c>
      <c r="B306" s="16" t="s">
        <v>715</v>
      </c>
      <c r="C306" s="16" t="s">
        <v>720</v>
      </c>
      <c r="D306" s="16" t="s">
        <v>721</v>
      </c>
      <c r="E306" s="16" t="n">
        <v>1</v>
      </c>
      <c r="F306" s="16" t="n">
        <v>491</v>
      </c>
      <c r="G306" s="16" t="n">
        <v>0.15</v>
      </c>
      <c r="H306" s="16" t="s">
        <v>655</v>
      </c>
      <c r="I306" s="16" t="s">
        <v>60</v>
      </c>
      <c r="J306" s="16" t="n">
        <v>3</v>
      </c>
      <c r="K306" s="16" t="n">
        <v>5</v>
      </c>
      <c r="L306" s="16" t="s">
        <v>41</v>
      </c>
      <c r="M306" s="18" t="n">
        <f aca="false">IF(ISNUMBER(B306),B306,IF(MID(B306,3,1)="-",DATE(VALUE(RIGHT(B306,4)),VALUE(MID(B306,4,2)),VALUE(LEFT(B306,2))),DATE(VALUE(LEFT(B306,4)),VALUE(MID(B306,6,2)),VALUE(RIGHT(B306,2)))))</f>
        <v>45684</v>
      </c>
      <c r="N306" s="16" t="n">
        <f aca="false">MONTH(M306)</f>
        <v>1</v>
      </c>
      <c r="O306" s="16" t="str">
        <f aca="false">PROPER(TRIM(H306))</f>
        <v>Mumbai</v>
      </c>
      <c r="P306" s="16" t="str">
        <f aca="false">IFERROR(VLOOKUP(O306,city_map!$A$2:$B$6,2,FALSE()),O306)</f>
        <v>Mumbai</v>
      </c>
      <c r="Q306" s="16" t="n">
        <f aca="false">IF(ISNUMBER(F306),F306,VALUE(SUBSTITUTE(SUBSTITUTE(F306,"₹",""),",","")))</f>
        <v>491</v>
      </c>
      <c r="R306" s="16" t="n">
        <f aca="false">IF(E306=99,1,E306)</f>
        <v>1</v>
      </c>
      <c r="S306" s="16" t="n">
        <f aca="false">IF(G306="",0,G306)</f>
        <v>0.15</v>
      </c>
      <c r="T306" s="16" t="str">
        <f aca="false">IF(I306="","Unknown",IF(I306="upi","UPI",I306))</f>
        <v>UPI</v>
      </c>
      <c r="U306" s="16" t="str">
        <f aca="false">IF(L306="Yes","Y",IF(L306="No","N",L306))</f>
        <v>N</v>
      </c>
      <c r="V306" s="19" t="n">
        <f aca="false">ROUND(R306*Q306*(1-S306),2)</f>
        <v>417.35</v>
      </c>
      <c r="W306" s="16" t="str">
        <f aca="false">_xlfn.XLOOKUP(D306,products!$A$2:$A$61,products!$C$2:$C$61,"Not found")</f>
        <v>Beauty</v>
      </c>
    </row>
    <row r="307" customFormat="false" ht="15" hidden="false" customHeight="false" outlineLevel="0" collapsed="false">
      <c r="A307" s="16" t="s">
        <v>722</v>
      </c>
      <c r="B307" s="16" t="s">
        <v>715</v>
      </c>
      <c r="C307" s="16" t="s">
        <v>723</v>
      </c>
      <c r="D307" s="16" t="s">
        <v>721</v>
      </c>
      <c r="E307" s="16" t="n">
        <v>1</v>
      </c>
      <c r="F307" s="16" t="n">
        <v>516</v>
      </c>
      <c r="G307" s="16" t="n">
        <v>0.1</v>
      </c>
      <c r="H307" s="16" t="s">
        <v>527</v>
      </c>
      <c r="I307" s="16"/>
      <c r="J307" s="16" t="n">
        <v>4</v>
      </c>
      <c r="K307" s="16" t="n">
        <v>3</v>
      </c>
      <c r="L307" s="16" t="s">
        <v>41</v>
      </c>
      <c r="M307" s="18" t="n">
        <f aca="false">IF(ISNUMBER(B307),B307,IF(MID(B307,3,1)="-",DATE(VALUE(RIGHT(B307,4)),VALUE(MID(B307,4,2)),VALUE(LEFT(B307,2))),DATE(VALUE(LEFT(B307,4)),VALUE(MID(B307,6,2)),VALUE(RIGHT(B307,2)))))</f>
        <v>45684</v>
      </c>
      <c r="N307" s="16" t="n">
        <f aca="false">MONTH(M307)</f>
        <v>1</v>
      </c>
      <c r="O307" s="16" t="str">
        <f aca="false">PROPER(TRIM(H307))</f>
        <v>Bangalore</v>
      </c>
      <c r="P307" s="16" t="str">
        <f aca="false">IFERROR(VLOOKUP(O307,city_map!$A$2:$B$6,2,FALSE()),O307)</f>
        <v>Bengaluru</v>
      </c>
      <c r="Q307" s="16" t="n">
        <f aca="false">IF(ISNUMBER(F307),F307,VALUE(SUBSTITUTE(SUBSTITUTE(F307,"₹",""),",","")))</f>
        <v>516</v>
      </c>
      <c r="R307" s="16" t="n">
        <f aca="false">IF(E307=99,1,E307)</f>
        <v>1</v>
      </c>
      <c r="S307" s="16" t="n">
        <f aca="false">IF(G307="",0,G307)</f>
        <v>0.1</v>
      </c>
      <c r="T307" s="16" t="str">
        <f aca="false">IF(I307="","Unknown",IF(I307="upi","UPI",I307))</f>
        <v>Unknown</v>
      </c>
      <c r="U307" s="16" t="str">
        <f aca="false">IF(L307="Yes","Y",IF(L307="No","N",L307))</f>
        <v>N</v>
      </c>
      <c r="V307" s="19" t="n">
        <f aca="false">ROUND(R307*Q307*(1-S307),2)</f>
        <v>464.4</v>
      </c>
      <c r="W307" s="16" t="str">
        <f aca="false">_xlfn.XLOOKUP(D307,products!$A$2:$A$61,products!$C$2:$C$61,"Not found")</f>
        <v>Beauty</v>
      </c>
    </row>
    <row r="308" customFormat="false" ht="15" hidden="false" customHeight="false" outlineLevel="0" collapsed="false">
      <c r="A308" s="16" t="s">
        <v>724</v>
      </c>
      <c r="B308" s="16" t="s">
        <v>715</v>
      </c>
      <c r="C308" s="16" t="s">
        <v>213</v>
      </c>
      <c r="D308" s="16" t="s">
        <v>721</v>
      </c>
      <c r="E308" s="16" t="n">
        <v>1</v>
      </c>
      <c r="F308" s="16" t="n">
        <v>511</v>
      </c>
      <c r="G308" s="16" t="n">
        <v>0.15</v>
      </c>
      <c r="H308" s="16" t="s">
        <v>46</v>
      </c>
      <c r="I308" s="16" t="s">
        <v>60</v>
      </c>
      <c r="J308" s="16" t="n">
        <v>3</v>
      </c>
      <c r="K308" s="16" t="n">
        <v>4</v>
      </c>
      <c r="L308" s="16" t="s">
        <v>41</v>
      </c>
      <c r="M308" s="18" t="n">
        <f aca="false">IF(ISNUMBER(B308),B308,IF(MID(B308,3,1)="-",DATE(VALUE(RIGHT(B308,4)),VALUE(MID(B308,4,2)),VALUE(LEFT(B308,2))),DATE(VALUE(LEFT(B308,4)),VALUE(MID(B308,6,2)),VALUE(RIGHT(B308,2)))))</f>
        <v>45684</v>
      </c>
      <c r="N308" s="16" t="n">
        <f aca="false">MONTH(M308)</f>
        <v>1</v>
      </c>
      <c r="O308" s="16" t="str">
        <f aca="false">PROPER(TRIM(H308))</f>
        <v>Chennai</v>
      </c>
      <c r="P308" s="16" t="str">
        <f aca="false">IFERROR(VLOOKUP(O308,city_map!$A$2:$B$6,2,FALSE()),O308)</f>
        <v>Chennai</v>
      </c>
      <c r="Q308" s="16" t="n">
        <f aca="false">IF(ISNUMBER(F308),F308,VALUE(SUBSTITUTE(SUBSTITUTE(F308,"₹",""),",","")))</f>
        <v>511</v>
      </c>
      <c r="R308" s="16" t="n">
        <f aca="false">IF(E308=99,1,E308)</f>
        <v>1</v>
      </c>
      <c r="S308" s="16" t="n">
        <f aca="false">IF(G308="",0,G308)</f>
        <v>0.15</v>
      </c>
      <c r="T308" s="16" t="str">
        <f aca="false">IF(I308="","Unknown",IF(I308="upi","UPI",I308))</f>
        <v>UPI</v>
      </c>
      <c r="U308" s="16" t="str">
        <f aca="false">IF(L308="Yes","Y",IF(L308="No","N",L308))</f>
        <v>N</v>
      </c>
      <c r="V308" s="19" t="n">
        <f aca="false">ROUND(R308*Q308*(1-S308),2)</f>
        <v>434.35</v>
      </c>
      <c r="W308" s="16" t="str">
        <f aca="false">_xlfn.XLOOKUP(D308,products!$A$2:$A$61,products!$C$2:$C$61,"Not found")</f>
        <v>Beauty</v>
      </c>
    </row>
    <row r="309" customFormat="false" ht="15" hidden="false" customHeight="false" outlineLevel="0" collapsed="false">
      <c r="A309" s="16" t="s">
        <v>725</v>
      </c>
      <c r="B309" s="16" t="s">
        <v>715</v>
      </c>
      <c r="C309" s="16" t="s">
        <v>726</v>
      </c>
      <c r="D309" s="16" t="s">
        <v>88</v>
      </c>
      <c r="E309" s="16" t="n">
        <v>1</v>
      </c>
      <c r="F309" s="16" t="n">
        <v>3080</v>
      </c>
      <c r="G309" s="16" t="n">
        <v>0.05</v>
      </c>
      <c r="H309" s="16" t="s">
        <v>112</v>
      </c>
      <c r="I309" s="16" t="s">
        <v>60</v>
      </c>
      <c r="J309" s="16" t="n">
        <v>4</v>
      </c>
      <c r="K309" s="16" t="n">
        <v>3</v>
      </c>
      <c r="L309" s="16" t="s">
        <v>57</v>
      </c>
      <c r="M309" s="18" t="n">
        <f aca="false">IF(ISNUMBER(B309),B309,IF(MID(B309,3,1)="-",DATE(VALUE(RIGHT(B309,4)),VALUE(MID(B309,4,2)),VALUE(LEFT(B309,2))),DATE(VALUE(LEFT(B309,4)),VALUE(MID(B309,6,2)),VALUE(RIGHT(B309,2)))))</f>
        <v>45684</v>
      </c>
      <c r="N309" s="16" t="n">
        <f aca="false">MONTH(M309)</f>
        <v>1</v>
      </c>
      <c r="O309" s="16" t="str">
        <f aca="false">PROPER(TRIM(H309))</f>
        <v>Mumbai</v>
      </c>
      <c r="P309" s="16" t="str">
        <f aca="false">IFERROR(VLOOKUP(O309,city_map!$A$2:$B$6,2,FALSE()),O309)</f>
        <v>Mumbai</v>
      </c>
      <c r="Q309" s="16" t="n">
        <f aca="false">IF(ISNUMBER(F309),F309,VALUE(SUBSTITUTE(SUBSTITUTE(F309,"₹",""),",","")))</f>
        <v>3080</v>
      </c>
      <c r="R309" s="16" t="n">
        <f aca="false">IF(E309=99,1,E309)</f>
        <v>1</v>
      </c>
      <c r="S309" s="16" t="n">
        <f aca="false">IF(G309="",0,G309)</f>
        <v>0.05</v>
      </c>
      <c r="T309" s="16" t="str">
        <f aca="false">IF(I309="","Unknown",IF(I309="upi","UPI",I309))</f>
        <v>UPI</v>
      </c>
      <c r="U309" s="16" t="str">
        <f aca="false">IF(L309="Yes","Y",IF(L309="No","N",L309))</f>
        <v>Y</v>
      </c>
      <c r="V309" s="19" t="n">
        <f aca="false">ROUND(R309*Q309*(1-S309),2)</f>
        <v>2926</v>
      </c>
      <c r="W309" s="16" t="str">
        <f aca="false">_xlfn.XLOOKUP(D309,products!$A$2:$A$61,products!$C$2:$C$61,"Not found")</f>
        <v>Fashion</v>
      </c>
    </row>
    <row r="310" customFormat="false" ht="15" hidden="false" customHeight="false" outlineLevel="0" collapsed="false">
      <c r="A310" s="16" t="s">
        <v>727</v>
      </c>
      <c r="B310" s="16" t="s">
        <v>715</v>
      </c>
      <c r="C310" s="16" t="s">
        <v>728</v>
      </c>
      <c r="D310" s="16" t="s">
        <v>99</v>
      </c>
      <c r="E310" s="16" t="n">
        <v>1</v>
      </c>
      <c r="F310" s="16" t="n">
        <v>680</v>
      </c>
      <c r="G310" s="16" t="n">
        <v>0.05</v>
      </c>
      <c r="H310" s="16" t="s">
        <v>46</v>
      </c>
      <c r="I310" s="16" t="s">
        <v>40</v>
      </c>
      <c r="J310" s="16" t="n">
        <v>2</v>
      </c>
      <c r="K310" s="16" t="n">
        <v>3</v>
      </c>
      <c r="L310" s="16" t="s">
        <v>57</v>
      </c>
      <c r="M310" s="18" t="n">
        <f aca="false">IF(ISNUMBER(B310),B310,IF(MID(B310,3,1)="-",DATE(VALUE(RIGHT(B310,4)),VALUE(MID(B310,4,2)),VALUE(LEFT(B310,2))),DATE(VALUE(LEFT(B310,4)),VALUE(MID(B310,6,2)),VALUE(RIGHT(B310,2)))))</f>
        <v>45684</v>
      </c>
      <c r="N310" s="16" t="n">
        <f aca="false">MONTH(M310)</f>
        <v>1</v>
      </c>
      <c r="O310" s="16" t="str">
        <f aca="false">PROPER(TRIM(H310))</f>
        <v>Chennai</v>
      </c>
      <c r="P310" s="16" t="str">
        <f aca="false">IFERROR(VLOOKUP(O310,city_map!$A$2:$B$6,2,FALSE()),O310)</f>
        <v>Chennai</v>
      </c>
      <c r="Q310" s="16" t="n">
        <f aca="false">IF(ISNUMBER(F310),F310,VALUE(SUBSTITUTE(SUBSTITUTE(F310,"₹",""),",","")))</f>
        <v>680</v>
      </c>
      <c r="R310" s="16" t="n">
        <f aca="false">IF(E310=99,1,E310)</f>
        <v>1</v>
      </c>
      <c r="S310" s="16" t="n">
        <f aca="false">IF(G310="",0,G310)</f>
        <v>0.05</v>
      </c>
      <c r="T310" s="16" t="str">
        <f aca="false">IF(I310="","Unknown",IF(I310="upi","UPI",I310))</f>
        <v>COD</v>
      </c>
      <c r="U310" s="16" t="str">
        <f aca="false">IF(L310="Yes","Y",IF(L310="No","N",L310))</f>
        <v>Y</v>
      </c>
      <c r="V310" s="19" t="n">
        <f aca="false">ROUND(R310*Q310*(1-S310),2)</f>
        <v>646</v>
      </c>
      <c r="W310" s="16" t="str">
        <f aca="false">_xlfn.XLOOKUP(D310,products!$A$2:$A$61,products!$C$2:$C$61,"Not found")</f>
        <v>Fashion</v>
      </c>
    </row>
    <row r="311" customFormat="false" ht="15" hidden="false" customHeight="false" outlineLevel="0" collapsed="false">
      <c r="A311" s="16" t="s">
        <v>729</v>
      </c>
      <c r="B311" s="16" t="s">
        <v>715</v>
      </c>
      <c r="C311" s="16" t="s">
        <v>730</v>
      </c>
      <c r="D311" s="16" t="s">
        <v>63</v>
      </c>
      <c r="E311" s="16" t="n">
        <v>1</v>
      </c>
      <c r="F311" s="16" t="n">
        <v>1548</v>
      </c>
      <c r="G311" s="16" t="n">
        <v>0</v>
      </c>
      <c r="H311" s="16" t="s">
        <v>89</v>
      </c>
      <c r="I311" s="16" t="s">
        <v>60</v>
      </c>
      <c r="J311" s="16" t="n">
        <v>3</v>
      </c>
      <c r="K311" s="16" t="n">
        <v>3</v>
      </c>
      <c r="L311" s="16" t="s">
        <v>41</v>
      </c>
      <c r="M311" s="18" t="n">
        <f aca="false">IF(ISNUMBER(B311),B311,IF(MID(B311,3,1)="-",DATE(VALUE(RIGHT(B311,4)),VALUE(MID(B311,4,2)),VALUE(LEFT(B311,2))),DATE(VALUE(LEFT(B311,4)),VALUE(MID(B311,6,2)),VALUE(RIGHT(B311,2)))))</f>
        <v>45684</v>
      </c>
      <c r="N311" s="16" t="n">
        <f aca="false">MONTH(M311)</f>
        <v>1</v>
      </c>
      <c r="O311" s="16" t="str">
        <f aca="false">PROPER(TRIM(H311))</f>
        <v>Ahmedabad</v>
      </c>
      <c r="P311" s="16" t="str">
        <f aca="false">IFERROR(VLOOKUP(O311,city_map!$A$2:$B$6,2,FALSE()),O311)</f>
        <v>Ahmedabad</v>
      </c>
      <c r="Q311" s="16" t="n">
        <f aca="false">IF(ISNUMBER(F311),F311,VALUE(SUBSTITUTE(SUBSTITUTE(F311,"₹",""),",","")))</f>
        <v>1548</v>
      </c>
      <c r="R311" s="16" t="n">
        <f aca="false">IF(E311=99,1,E311)</f>
        <v>1</v>
      </c>
      <c r="S311" s="16" t="n">
        <f aca="false">IF(G311="",0,G311)</f>
        <v>0</v>
      </c>
      <c r="T311" s="16" t="str">
        <f aca="false">IF(I311="","Unknown",IF(I311="upi","UPI",I311))</f>
        <v>UPI</v>
      </c>
      <c r="U311" s="16" t="str">
        <f aca="false">IF(L311="Yes","Y",IF(L311="No","N",L311))</f>
        <v>N</v>
      </c>
      <c r="V311" s="19" t="n">
        <f aca="false">ROUND(R311*Q311*(1-S311),2)</f>
        <v>1548</v>
      </c>
      <c r="W311" s="16" t="str">
        <f aca="false">_xlfn.XLOOKUP(D311,products!$A$2:$A$61,products!$C$2:$C$61,"Not found")</f>
        <v>Fashion</v>
      </c>
    </row>
    <row r="312" customFormat="false" ht="15" hidden="false" customHeight="false" outlineLevel="0" collapsed="false">
      <c r="A312" s="16" t="s">
        <v>731</v>
      </c>
      <c r="B312" s="16" t="s">
        <v>715</v>
      </c>
      <c r="C312" s="16" t="s">
        <v>732</v>
      </c>
      <c r="D312" s="16" t="s">
        <v>232</v>
      </c>
      <c r="E312" s="16" t="n">
        <v>2</v>
      </c>
      <c r="F312" s="16" t="n">
        <v>2053</v>
      </c>
      <c r="G312" s="16" t="n">
        <v>0.1</v>
      </c>
      <c r="H312" s="16" t="s">
        <v>39</v>
      </c>
      <c r="I312" s="16" t="s">
        <v>60</v>
      </c>
      <c r="J312" s="16" t="n">
        <v>3</v>
      </c>
      <c r="K312" s="16" t="n">
        <v>5</v>
      </c>
      <c r="L312" s="16" t="s">
        <v>41</v>
      </c>
      <c r="M312" s="18" t="n">
        <f aca="false">IF(ISNUMBER(B312),B312,IF(MID(B312,3,1)="-",DATE(VALUE(RIGHT(B312,4)),VALUE(MID(B312,4,2)),VALUE(LEFT(B312,2))),DATE(VALUE(LEFT(B312,4)),VALUE(MID(B312,6,2)),VALUE(RIGHT(B312,2)))))</f>
        <v>45684</v>
      </c>
      <c r="N312" s="16" t="n">
        <f aca="false">MONTH(M312)</f>
        <v>1</v>
      </c>
      <c r="O312" s="16" t="str">
        <f aca="false">PROPER(TRIM(H312))</f>
        <v>Delhi</v>
      </c>
      <c r="P312" s="16" t="str">
        <f aca="false">IFERROR(VLOOKUP(O312,city_map!$A$2:$B$6,2,FALSE()),O312)</f>
        <v>Delhi</v>
      </c>
      <c r="Q312" s="16" t="n">
        <f aca="false">IF(ISNUMBER(F312),F312,VALUE(SUBSTITUTE(SUBSTITUTE(F312,"₹",""),",","")))</f>
        <v>2053</v>
      </c>
      <c r="R312" s="16" t="n">
        <f aca="false">IF(E312=99,1,E312)</f>
        <v>2</v>
      </c>
      <c r="S312" s="16" t="n">
        <f aca="false">IF(G312="",0,G312)</f>
        <v>0.1</v>
      </c>
      <c r="T312" s="16" t="str">
        <f aca="false">IF(I312="","Unknown",IF(I312="upi","UPI",I312))</f>
        <v>UPI</v>
      </c>
      <c r="U312" s="16" t="str">
        <f aca="false">IF(L312="Yes","Y",IF(L312="No","N",L312))</f>
        <v>N</v>
      </c>
      <c r="V312" s="19" t="n">
        <f aca="false">ROUND(R312*Q312*(1-S312),2)</f>
        <v>3695.4</v>
      </c>
      <c r="W312" s="16" t="str">
        <f aca="false">_xlfn.XLOOKUP(D312,products!$A$2:$A$61,products!$C$2:$C$61,"Not found")</f>
        <v>Electronics</v>
      </c>
    </row>
    <row r="313" customFormat="false" ht="15" hidden="false" customHeight="false" outlineLevel="0" collapsed="false">
      <c r="A313" s="16" t="s">
        <v>733</v>
      </c>
      <c r="B313" s="16" t="s">
        <v>715</v>
      </c>
      <c r="C313" s="16" t="s">
        <v>699</v>
      </c>
      <c r="D313" s="16" t="s">
        <v>300</v>
      </c>
      <c r="E313" s="16" t="n">
        <v>2</v>
      </c>
      <c r="F313" s="16" t="n">
        <v>2481</v>
      </c>
      <c r="G313" s="16" t="n">
        <v>0.3</v>
      </c>
      <c r="H313" s="16" t="s">
        <v>56</v>
      </c>
      <c r="I313" s="16" t="s">
        <v>71</v>
      </c>
      <c r="J313" s="16" t="n">
        <v>4</v>
      </c>
      <c r="K313" s="16" t="n">
        <v>4</v>
      </c>
      <c r="L313" s="16" t="s">
        <v>41</v>
      </c>
      <c r="M313" s="18" t="n">
        <f aca="false">IF(ISNUMBER(B313),B313,IF(MID(B313,3,1)="-",DATE(VALUE(RIGHT(B313,4)),VALUE(MID(B313,4,2)),VALUE(LEFT(B313,2))),DATE(VALUE(LEFT(B313,4)),VALUE(MID(B313,6,2)),VALUE(RIGHT(B313,2)))))</f>
        <v>45684</v>
      </c>
      <c r="N313" s="16" t="n">
        <f aca="false">MONTH(M313)</f>
        <v>1</v>
      </c>
      <c r="O313" s="16" t="str">
        <f aca="false">PROPER(TRIM(H313))</f>
        <v>Lucknow</v>
      </c>
      <c r="P313" s="16" t="str">
        <f aca="false">IFERROR(VLOOKUP(O313,city_map!$A$2:$B$6,2,FALSE()),O313)</f>
        <v>Lucknow</v>
      </c>
      <c r="Q313" s="16" t="n">
        <f aca="false">IF(ISNUMBER(F313),F313,VALUE(SUBSTITUTE(SUBSTITUTE(F313,"₹",""),",","")))</f>
        <v>2481</v>
      </c>
      <c r="R313" s="16" t="n">
        <f aca="false">IF(E313=99,1,E313)</f>
        <v>2</v>
      </c>
      <c r="S313" s="16" t="n">
        <f aca="false">IF(G313="",0,G313)</f>
        <v>0.3</v>
      </c>
      <c r="T313" s="16" t="str">
        <f aca="false">IF(I313="","Unknown",IF(I313="upi","UPI",I313))</f>
        <v>Credit Card</v>
      </c>
      <c r="U313" s="16" t="str">
        <f aca="false">IF(L313="Yes","Y",IF(L313="No","N",L313))</f>
        <v>N</v>
      </c>
      <c r="V313" s="19" t="n">
        <f aca="false">ROUND(R313*Q313*(1-S313),2)</f>
        <v>3473.4</v>
      </c>
      <c r="W313" s="16" t="str">
        <f aca="false">_xlfn.XLOOKUP(D313,products!$A$2:$A$61,products!$C$2:$C$61,"Not found")</f>
        <v>Home</v>
      </c>
    </row>
    <row r="314" customFormat="false" ht="15" hidden="false" customHeight="false" outlineLevel="0" collapsed="false">
      <c r="A314" s="16" t="s">
        <v>734</v>
      </c>
      <c r="B314" s="16" t="s">
        <v>715</v>
      </c>
      <c r="C314" s="16" t="s">
        <v>735</v>
      </c>
      <c r="D314" s="16" t="s">
        <v>341</v>
      </c>
      <c r="E314" s="16" t="n">
        <v>1</v>
      </c>
      <c r="F314" s="16" t="n">
        <v>1122</v>
      </c>
      <c r="G314" s="16" t="n">
        <v>0.05</v>
      </c>
      <c r="H314" s="16" t="s">
        <v>81</v>
      </c>
      <c r="I314" s="16" t="s">
        <v>47</v>
      </c>
      <c r="J314" s="16" t="n">
        <v>4</v>
      </c>
      <c r="K314" s="16" t="n">
        <v>4</v>
      </c>
      <c r="L314" s="16" t="s">
        <v>41</v>
      </c>
      <c r="M314" s="18" t="n">
        <f aca="false">IF(ISNUMBER(B314),B314,IF(MID(B314,3,1)="-",DATE(VALUE(RIGHT(B314,4)),VALUE(MID(B314,4,2)),VALUE(LEFT(B314,2))),DATE(VALUE(LEFT(B314,4)),VALUE(MID(B314,6,2)),VALUE(RIGHT(B314,2)))))</f>
        <v>45684</v>
      </c>
      <c r="N314" s="16" t="n">
        <f aca="false">MONTH(M314)</f>
        <v>1</v>
      </c>
      <c r="O314" s="16" t="str">
        <f aca="false">PROPER(TRIM(H314))</f>
        <v>Hyderabad</v>
      </c>
      <c r="P314" s="16" t="str">
        <f aca="false">IFERROR(VLOOKUP(O314,city_map!$A$2:$B$6,2,FALSE()),O314)</f>
        <v>Hyderabad</v>
      </c>
      <c r="Q314" s="16" t="n">
        <f aca="false">IF(ISNUMBER(F314),F314,VALUE(SUBSTITUTE(SUBSTITUTE(F314,"₹",""),",","")))</f>
        <v>1122</v>
      </c>
      <c r="R314" s="16" t="n">
        <f aca="false">IF(E314=99,1,E314)</f>
        <v>1</v>
      </c>
      <c r="S314" s="16" t="n">
        <f aca="false">IF(G314="",0,G314)</f>
        <v>0.05</v>
      </c>
      <c r="T314" s="16" t="str">
        <f aca="false">IF(I314="","Unknown",IF(I314="upi","UPI",I314))</f>
        <v>Debit Card</v>
      </c>
      <c r="U314" s="16" t="str">
        <f aca="false">IF(L314="Yes","Y",IF(L314="No","N",L314))</f>
        <v>N</v>
      </c>
      <c r="V314" s="19" t="n">
        <f aca="false">ROUND(R314*Q314*(1-S314),2)</f>
        <v>1065.9</v>
      </c>
      <c r="W314" s="16" t="str">
        <f aca="false">_xlfn.XLOOKUP(D314,products!$A$2:$A$61,products!$C$2:$C$61,"Not found")</f>
        <v>Home</v>
      </c>
    </row>
    <row r="315" customFormat="false" ht="15" hidden="false" customHeight="false" outlineLevel="0" collapsed="false">
      <c r="A315" s="16" t="s">
        <v>736</v>
      </c>
      <c r="B315" s="16" t="s">
        <v>715</v>
      </c>
      <c r="C315" s="16" t="s">
        <v>325</v>
      </c>
      <c r="D315" s="16" t="s">
        <v>99</v>
      </c>
      <c r="E315" s="16" t="n">
        <v>1</v>
      </c>
      <c r="F315" s="16" t="n">
        <v>705</v>
      </c>
      <c r="G315" s="16" t="n">
        <v>0.05</v>
      </c>
      <c r="H315" s="16" t="s">
        <v>112</v>
      </c>
      <c r="I315" s="16" t="s">
        <v>60</v>
      </c>
      <c r="J315" s="16" t="n">
        <v>2</v>
      </c>
      <c r="K315" s="16" t="n">
        <v>5</v>
      </c>
      <c r="L315" s="16" t="s">
        <v>41</v>
      </c>
      <c r="M315" s="18" t="n">
        <f aca="false">IF(ISNUMBER(B315),B315,IF(MID(B315,3,1)="-",DATE(VALUE(RIGHT(B315,4)),VALUE(MID(B315,4,2)),VALUE(LEFT(B315,2))),DATE(VALUE(LEFT(B315,4)),VALUE(MID(B315,6,2)),VALUE(RIGHT(B315,2)))))</f>
        <v>45684</v>
      </c>
      <c r="N315" s="16" t="n">
        <f aca="false">MONTH(M315)</f>
        <v>1</v>
      </c>
      <c r="O315" s="16" t="str">
        <f aca="false">PROPER(TRIM(H315))</f>
        <v>Mumbai</v>
      </c>
      <c r="P315" s="16" t="str">
        <f aca="false">IFERROR(VLOOKUP(O315,city_map!$A$2:$B$6,2,FALSE()),O315)</f>
        <v>Mumbai</v>
      </c>
      <c r="Q315" s="16" t="n">
        <f aca="false">IF(ISNUMBER(F315),F315,VALUE(SUBSTITUTE(SUBSTITUTE(F315,"₹",""),",","")))</f>
        <v>705</v>
      </c>
      <c r="R315" s="16" t="n">
        <f aca="false">IF(E315=99,1,E315)</f>
        <v>1</v>
      </c>
      <c r="S315" s="16" t="n">
        <f aca="false">IF(G315="",0,G315)</f>
        <v>0.05</v>
      </c>
      <c r="T315" s="16" t="str">
        <f aca="false">IF(I315="","Unknown",IF(I315="upi","UPI",I315))</f>
        <v>UPI</v>
      </c>
      <c r="U315" s="16" t="str">
        <f aca="false">IF(L315="Yes","Y",IF(L315="No","N",L315))</f>
        <v>N</v>
      </c>
      <c r="V315" s="19" t="n">
        <f aca="false">ROUND(R315*Q315*(1-S315),2)</f>
        <v>669.75</v>
      </c>
      <c r="W315" s="16" t="str">
        <f aca="false">_xlfn.XLOOKUP(D315,products!$A$2:$A$61,products!$C$2:$C$61,"Not found")</f>
        <v>Fashion</v>
      </c>
    </row>
    <row r="316" customFormat="false" ht="15" hidden="false" customHeight="false" outlineLevel="0" collapsed="false">
      <c r="A316" s="16" t="s">
        <v>737</v>
      </c>
      <c r="B316" s="16" t="s">
        <v>715</v>
      </c>
      <c r="C316" s="16" t="s">
        <v>738</v>
      </c>
      <c r="D316" s="16" t="s">
        <v>126</v>
      </c>
      <c r="E316" s="16" t="n">
        <v>1</v>
      </c>
      <c r="F316" s="16" t="n">
        <v>394</v>
      </c>
      <c r="G316" s="16" t="n">
        <v>0.1</v>
      </c>
      <c r="H316" s="16" t="s">
        <v>46</v>
      </c>
      <c r="I316" s="16" t="s">
        <v>60</v>
      </c>
      <c r="J316" s="16" t="n">
        <v>4</v>
      </c>
      <c r="K316" s="16" t="n">
        <v>4</v>
      </c>
      <c r="L316" s="16" t="s">
        <v>41</v>
      </c>
      <c r="M316" s="18" t="n">
        <f aca="false">IF(ISNUMBER(B316),B316,IF(MID(B316,3,1)="-",DATE(VALUE(RIGHT(B316,4)),VALUE(MID(B316,4,2)),VALUE(LEFT(B316,2))),DATE(VALUE(LEFT(B316,4)),VALUE(MID(B316,6,2)),VALUE(RIGHT(B316,2)))))</f>
        <v>45684</v>
      </c>
      <c r="N316" s="16" t="n">
        <f aca="false">MONTH(M316)</f>
        <v>1</v>
      </c>
      <c r="O316" s="16" t="str">
        <f aca="false">PROPER(TRIM(H316))</f>
        <v>Chennai</v>
      </c>
      <c r="P316" s="16" t="str">
        <f aca="false">IFERROR(VLOOKUP(O316,city_map!$A$2:$B$6,2,FALSE()),O316)</f>
        <v>Chennai</v>
      </c>
      <c r="Q316" s="16" t="n">
        <f aca="false">IF(ISNUMBER(F316),F316,VALUE(SUBSTITUTE(SUBSTITUTE(F316,"₹",""),",","")))</f>
        <v>394</v>
      </c>
      <c r="R316" s="16" t="n">
        <f aca="false">IF(E316=99,1,E316)</f>
        <v>1</v>
      </c>
      <c r="S316" s="16" t="n">
        <f aca="false">IF(G316="",0,G316)</f>
        <v>0.1</v>
      </c>
      <c r="T316" s="16" t="str">
        <f aca="false">IF(I316="","Unknown",IF(I316="upi","UPI",I316))</f>
        <v>UPI</v>
      </c>
      <c r="U316" s="16" t="str">
        <f aca="false">IF(L316="Yes","Y",IF(L316="No","N",L316))</f>
        <v>N</v>
      </c>
      <c r="V316" s="19" t="n">
        <f aca="false">ROUND(R316*Q316*(1-S316),2)</f>
        <v>354.6</v>
      </c>
      <c r="W316" s="16" t="str">
        <f aca="false">_xlfn.XLOOKUP(D316,products!$A$2:$A$61,products!$C$2:$C$61,"Not found")</f>
        <v>Home</v>
      </c>
    </row>
    <row r="317" customFormat="false" ht="15" hidden="false" customHeight="false" outlineLevel="0" collapsed="false">
      <c r="A317" s="16" t="s">
        <v>739</v>
      </c>
      <c r="B317" s="16" t="s">
        <v>740</v>
      </c>
      <c r="C317" s="16" t="s">
        <v>118</v>
      </c>
      <c r="D317" s="16" t="s">
        <v>341</v>
      </c>
      <c r="E317" s="16" t="n">
        <v>3</v>
      </c>
      <c r="F317" s="16" t="n">
        <v>1051</v>
      </c>
      <c r="G317" s="16" t="n">
        <v>0.3</v>
      </c>
      <c r="H317" s="16" t="s">
        <v>67</v>
      </c>
      <c r="I317" s="16" t="s">
        <v>40</v>
      </c>
      <c r="J317" s="16" t="n">
        <v>3</v>
      </c>
      <c r="K317" s="16"/>
      <c r="L317" s="16" t="s">
        <v>41</v>
      </c>
      <c r="M317" s="18" t="n">
        <f aca="false">IF(ISNUMBER(B317),B317,IF(MID(B317,3,1)="-",DATE(VALUE(RIGHT(B317,4)),VALUE(MID(B317,4,2)),VALUE(LEFT(B317,2))),DATE(VALUE(LEFT(B317,4)),VALUE(MID(B317,6,2)),VALUE(RIGHT(B317,2)))))</f>
        <v>45685</v>
      </c>
      <c r="N317" s="16" t="n">
        <f aca="false">MONTH(M317)</f>
        <v>1</v>
      </c>
      <c r="O317" s="16" t="str">
        <f aca="false">PROPER(TRIM(H317))</f>
        <v>Kolkata</v>
      </c>
      <c r="P317" s="16" t="str">
        <f aca="false">IFERROR(VLOOKUP(O317,city_map!$A$2:$B$6,2,FALSE()),O317)</f>
        <v>Kolkata</v>
      </c>
      <c r="Q317" s="16" t="n">
        <f aca="false">IF(ISNUMBER(F317),F317,VALUE(SUBSTITUTE(SUBSTITUTE(F317,"₹",""),",","")))</f>
        <v>1051</v>
      </c>
      <c r="R317" s="16" t="n">
        <f aca="false">IF(E317=99,1,E317)</f>
        <v>3</v>
      </c>
      <c r="S317" s="16" t="n">
        <f aca="false">IF(G317="",0,G317)</f>
        <v>0.3</v>
      </c>
      <c r="T317" s="16" t="str">
        <f aca="false">IF(I317="","Unknown",IF(I317="upi","UPI",I317))</f>
        <v>COD</v>
      </c>
      <c r="U317" s="16" t="str">
        <f aca="false">IF(L317="Yes","Y",IF(L317="No","N",L317))</f>
        <v>N</v>
      </c>
      <c r="V317" s="19" t="n">
        <f aca="false">ROUND(R317*Q317*(1-S317),2)</f>
        <v>2207.1</v>
      </c>
      <c r="W317" s="16" t="str">
        <f aca="false">_xlfn.XLOOKUP(D317,products!$A$2:$A$61,products!$C$2:$C$61,"Not found")</f>
        <v>Home</v>
      </c>
    </row>
    <row r="318" customFormat="false" ht="15" hidden="false" customHeight="false" outlineLevel="0" collapsed="false">
      <c r="A318" s="16" t="s">
        <v>741</v>
      </c>
      <c r="B318" s="16" t="s">
        <v>740</v>
      </c>
      <c r="C318" s="16" t="s">
        <v>742</v>
      </c>
      <c r="D318" s="16" t="s">
        <v>250</v>
      </c>
      <c r="E318" s="16" t="n">
        <v>2</v>
      </c>
      <c r="F318" s="16" t="n">
        <v>712</v>
      </c>
      <c r="G318" s="16" t="n">
        <v>0</v>
      </c>
      <c r="H318" s="16" t="s">
        <v>56</v>
      </c>
      <c r="I318" s="16" t="s">
        <v>71</v>
      </c>
      <c r="J318" s="16" t="n">
        <v>5</v>
      </c>
      <c r="K318" s="16" t="n">
        <v>4</v>
      </c>
      <c r="L318" s="16" t="s">
        <v>41</v>
      </c>
      <c r="M318" s="18" t="n">
        <f aca="false">IF(ISNUMBER(B318),B318,IF(MID(B318,3,1)="-",DATE(VALUE(RIGHT(B318,4)),VALUE(MID(B318,4,2)),VALUE(LEFT(B318,2))),DATE(VALUE(LEFT(B318,4)),VALUE(MID(B318,6,2)),VALUE(RIGHT(B318,2)))))</f>
        <v>45685</v>
      </c>
      <c r="N318" s="16" t="n">
        <f aca="false">MONTH(M318)</f>
        <v>1</v>
      </c>
      <c r="O318" s="16" t="str">
        <f aca="false">PROPER(TRIM(H318))</f>
        <v>Lucknow</v>
      </c>
      <c r="P318" s="16" t="str">
        <f aca="false">IFERROR(VLOOKUP(O318,city_map!$A$2:$B$6,2,FALSE()),O318)</f>
        <v>Lucknow</v>
      </c>
      <c r="Q318" s="16" t="n">
        <f aca="false">IF(ISNUMBER(F318),F318,VALUE(SUBSTITUTE(SUBSTITUTE(F318,"₹",""),",","")))</f>
        <v>712</v>
      </c>
      <c r="R318" s="16" t="n">
        <f aca="false">IF(E318=99,1,E318)</f>
        <v>2</v>
      </c>
      <c r="S318" s="16" t="n">
        <f aca="false">IF(G318="",0,G318)</f>
        <v>0</v>
      </c>
      <c r="T318" s="16" t="str">
        <f aca="false">IF(I318="","Unknown",IF(I318="upi","UPI",I318))</f>
        <v>Credit Card</v>
      </c>
      <c r="U318" s="16" t="str">
        <f aca="false">IF(L318="Yes","Y",IF(L318="No","N",L318))</f>
        <v>N</v>
      </c>
      <c r="V318" s="19" t="n">
        <f aca="false">ROUND(R318*Q318*(1-S318),2)</f>
        <v>1424</v>
      </c>
      <c r="W318" s="16" t="str">
        <f aca="false">_xlfn.XLOOKUP(D318,products!$A$2:$A$61,products!$C$2:$C$61,"Not found")</f>
        <v>Home</v>
      </c>
    </row>
    <row r="319" customFormat="false" ht="15" hidden="false" customHeight="false" outlineLevel="0" collapsed="false">
      <c r="A319" s="16" t="s">
        <v>743</v>
      </c>
      <c r="B319" s="16" t="s">
        <v>740</v>
      </c>
      <c r="C319" s="16" t="s">
        <v>744</v>
      </c>
      <c r="D319" s="16" t="s">
        <v>341</v>
      </c>
      <c r="E319" s="16" t="n">
        <v>1</v>
      </c>
      <c r="F319" s="16" t="n">
        <v>1064</v>
      </c>
      <c r="G319" s="16" t="n">
        <v>0.05</v>
      </c>
      <c r="H319" s="16" t="s">
        <v>70</v>
      </c>
      <c r="I319" s="16" t="s">
        <v>60</v>
      </c>
      <c r="J319" s="16" t="n">
        <v>5</v>
      </c>
      <c r="K319" s="16" t="n">
        <v>4</v>
      </c>
      <c r="L319" s="16" t="s">
        <v>41</v>
      </c>
      <c r="M319" s="18" t="n">
        <f aca="false">IF(ISNUMBER(B319),B319,IF(MID(B319,3,1)="-",DATE(VALUE(RIGHT(B319,4)),VALUE(MID(B319,4,2)),VALUE(LEFT(B319,2))),DATE(VALUE(LEFT(B319,4)),VALUE(MID(B319,6,2)),VALUE(RIGHT(B319,2)))))</f>
        <v>45685</v>
      </c>
      <c r="N319" s="16" t="n">
        <f aca="false">MONTH(M319)</f>
        <v>1</v>
      </c>
      <c r="O319" s="16" t="str">
        <f aca="false">PROPER(TRIM(H319))</f>
        <v>Pune</v>
      </c>
      <c r="P319" s="16" t="str">
        <f aca="false">IFERROR(VLOOKUP(O319,city_map!$A$2:$B$6,2,FALSE()),O319)</f>
        <v>Pune</v>
      </c>
      <c r="Q319" s="16" t="n">
        <f aca="false">IF(ISNUMBER(F319),F319,VALUE(SUBSTITUTE(SUBSTITUTE(F319,"₹",""),",","")))</f>
        <v>1064</v>
      </c>
      <c r="R319" s="16" t="n">
        <f aca="false">IF(E319=99,1,E319)</f>
        <v>1</v>
      </c>
      <c r="S319" s="16" t="n">
        <f aca="false">IF(G319="",0,G319)</f>
        <v>0.05</v>
      </c>
      <c r="T319" s="16" t="str">
        <f aca="false">IF(I319="","Unknown",IF(I319="upi","UPI",I319))</f>
        <v>UPI</v>
      </c>
      <c r="U319" s="16" t="str">
        <f aca="false">IF(L319="Yes","Y",IF(L319="No","N",L319))</f>
        <v>N</v>
      </c>
      <c r="V319" s="19" t="n">
        <f aca="false">ROUND(R319*Q319*(1-S319),2)</f>
        <v>1010.8</v>
      </c>
      <c r="W319" s="16" t="str">
        <f aca="false">_xlfn.XLOOKUP(D319,products!$A$2:$A$61,products!$C$2:$C$61,"Not found")</f>
        <v>Home</v>
      </c>
    </row>
    <row r="320" customFormat="false" ht="15" hidden="false" customHeight="false" outlineLevel="0" collapsed="false">
      <c r="A320" s="16" t="s">
        <v>745</v>
      </c>
      <c r="B320" s="16" t="s">
        <v>740</v>
      </c>
      <c r="C320" s="16" t="s">
        <v>485</v>
      </c>
      <c r="D320" s="16" t="s">
        <v>139</v>
      </c>
      <c r="E320" s="16" t="n">
        <v>1</v>
      </c>
      <c r="F320" s="16" t="n">
        <v>357</v>
      </c>
      <c r="G320" s="16" t="n">
        <v>0</v>
      </c>
      <c r="H320" s="16" t="s">
        <v>81</v>
      </c>
      <c r="I320" s="16" t="s">
        <v>100</v>
      </c>
      <c r="J320" s="16" t="n">
        <v>3</v>
      </c>
      <c r="K320" s="16" t="n">
        <v>4</v>
      </c>
      <c r="L320" s="16" t="s">
        <v>41</v>
      </c>
      <c r="M320" s="18" t="n">
        <f aca="false">IF(ISNUMBER(B320),B320,IF(MID(B320,3,1)="-",DATE(VALUE(RIGHT(B320,4)),VALUE(MID(B320,4,2)),VALUE(LEFT(B320,2))),DATE(VALUE(LEFT(B320,4)),VALUE(MID(B320,6,2)),VALUE(RIGHT(B320,2)))))</f>
        <v>45685</v>
      </c>
      <c r="N320" s="16" t="n">
        <f aca="false">MONTH(M320)</f>
        <v>1</v>
      </c>
      <c r="O320" s="16" t="str">
        <f aca="false">PROPER(TRIM(H320))</f>
        <v>Hyderabad</v>
      </c>
      <c r="P320" s="16" t="str">
        <f aca="false">IFERROR(VLOOKUP(O320,city_map!$A$2:$B$6,2,FALSE()),O320)</f>
        <v>Hyderabad</v>
      </c>
      <c r="Q320" s="16" t="n">
        <f aca="false">IF(ISNUMBER(F320),F320,VALUE(SUBSTITUTE(SUBSTITUTE(F320,"₹",""),",","")))</f>
        <v>357</v>
      </c>
      <c r="R320" s="16" t="n">
        <f aca="false">IF(E320=99,1,E320)</f>
        <v>1</v>
      </c>
      <c r="S320" s="16" t="n">
        <f aca="false">IF(G320="",0,G320)</f>
        <v>0</v>
      </c>
      <c r="T320" s="16" t="str">
        <f aca="false">IF(I320="","Unknown",IF(I320="upi","UPI",I320))</f>
        <v>Net Banking</v>
      </c>
      <c r="U320" s="16" t="str">
        <f aca="false">IF(L320="Yes","Y",IF(L320="No","N",L320))</f>
        <v>N</v>
      </c>
      <c r="V320" s="19" t="n">
        <f aca="false">ROUND(R320*Q320*(1-S320),2)</f>
        <v>357</v>
      </c>
      <c r="W320" s="16" t="str">
        <f aca="false">_xlfn.XLOOKUP(D320,products!$A$2:$A$61,products!$C$2:$C$61,"Not found")</f>
        <v>Beauty</v>
      </c>
    </row>
    <row r="321" customFormat="false" ht="15" hidden="false" customHeight="false" outlineLevel="0" collapsed="false">
      <c r="A321" s="16" t="s">
        <v>746</v>
      </c>
      <c r="B321" s="16" t="s">
        <v>740</v>
      </c>
      <c r="C321" s="16" t="s">
        <v>603</v>
      </c>
      <c r="D321" s="16" t="s">
        <v>157</v>
      </c>
      <c r="E321" s="16" t="n">
        <v>4</v>
      </c>
      <c r="F321" s="16" t="n">
        <v>1097</v>
      </c>
      <c r="G321" s="16" t="n">
        <v>0.3</v>
      </c>
      <c r="H321" s="16" t="s">
        <v>560</v>
      </c>
      <c r="I321" s="16" t="s">
        <v>47</v>
      </c>
      <c r="J321" s="16" t="n">
        <v>4</v>
      </c>
      <c r="K321" s="16" t="n">
        <v>5</v>
      </c>
      <c r="L321" s="16" t="s">
        <v>41</v>
      </c>
      <c r="M321" s="18" t="n">
        <f aca="false">IF(ISNUMBER(B321),B321,IF(MID(B321,3,1)="-",DATE(VALUE(RIGHT(B321,4)),VALUE(MID(B321,4,2)),VALUE(LEFT(B321,2))),DATE(VALUE(LEFT(B321,4)),VALUE(MID(B321,6,2)),VALUE(RIGHT(B321,2)))))</f>
        <v>45685</v>
      </c>
      <c r="N321" s="16" t="n">
        <f aca="false">MONTH(M321)</f>
        <v>1</v>
      </c>
      <c r="O321" s="16" t="str">
        <f aca="false">PROPER(TRIM(H321))</f>
        <v>Chennai</v>
      </c>
      <c r="P321" s="16" t="str">
        <f aca="false">IFERROR(VLOOKUP(O321,city_map!$A$2:$B$6,2,FALSE()),O321)</f>
        <v>Chennai</v>
      </c>
      <c r="Q321" s="16" t="n">
        <f aca="false">IF(ISNUMBER(F321),F321,VALUE(SUBSTITUTE(SUBSTITUTE(F321,"₹",""),",","")))</f>
        <v>1097</v>
      </c>
      <c r="R321" s="16" t="n">
        <f aca="false">IF(E321=99,1,E321)</f>
        <v>4</v>
      </c>
      <c r="S321" s="16" t="n">
        <f aca="false">IF(G321="",0,G321)</f>
        <v>0.3</v>
      </c>
      <c r="T321" s="16" t="str">
        <f aca="false">IF(I321="","Unknown",IF(I321="upi","UPI",I321))</f>
        <v>Debit Card</v>
      </c>
      <c r="U321" s="16" t="str">
        <f aca="false">IF(L321="Yes","Y",IF(L321="No","N",L321))</f>
        <v>N</v>
      </c>
      <c r="V321" s="19" t="n">
        <f aca="false">ROUND(R321*Q321*(1-S321),2)</f>
        <v>3071.6</v>
      </c>
      <c r="W321" s="16" t="str">
        <f aca="false">_xlfn.XLOOKUP(D321,products!$A$2:$A$61,products!$C$2:$C$61,"Not found")</f>
        <v>Books</v>
      </c>
    </row>
    <row r="322" customFormat="false" ht="15" hidden="false" customHeight="false" outlineLevel="0" collapsed="false">
      <c r="A322" s="16" t="s">
        <v>747</v>
      </c>
      <c r="B322" s="16" t="s">
        <v>748</v>
      </c>
      <c r="C322" s="16" t="s">
        <v>699</v>
      </c>
      <c r="D322" s="16" t="s">
        <v>412</v>
      </c>
      <c r="E322" s="16" t="n">
        <v>3</v>
      </c>
      <c r="F322" s="16" t="n">
        <v>1002</v>
      </c>
      <c r="G322" s="16" t="n">
        <v>0.3</v>
      </c>
      <c r="H322" s="16" t="s">
        <v>112</v>
      </c>
      <c r="I322" s="16" t="s">
        <v>60</v>
      </c>
      <c r="J322" s="16" t="n">
        <v>3</v>
      </c>
      <c r="K322" s="16" t="n">
        <v>4</v>
      </c>
      <c r="L322" s="16" t="s">
        <v>41</v>
      </c>
      <c r="M322" s="18" t="n">
        <f aca="false">IF(ISNUMBER(B322),B322,IF(MID(B322,3,1)="-",DATE(VALUE(RIGHT(B322,4)),VALUE(MID(B322,4,2)),VALUE(LEFT(B322,2))),DATE(VALUE(LEFT(B322,4)),VALUE(MID(B322,6,2)),VALUE(RIGHT(B322,2)))))</f>
        <v>45689</v>
      </c>
      <c r="N322" s="16" t="n">
        <f aca="false">MONTH(M322)</f>
        <v>2</v>
      </c>
      <c r="O322" s="16" t="str">
        <f aca="false">PROPER(TRIM(H322))</f>
        <v>Mumbai</v>
      </c>
      <c r="P322" s="16" t="str">
        <f aca="false">IFERROR(VLOOKUP(O322,city_map!$A$2:$B$6,2,FALSE()),O322)</f>
        <v>Mumbai</v>
      </c>
      <c r="Q322" s="16" t="n">
        <f aca="false">IF(ISNUMBER(F322),F322,VALUE(SUBSTITUTE(SUBSTITUTE(F322,"₹",""),",","")))</f>
        <v>1002</v>
      </c>
      <c r="R322" s="16" t="n">
        <f aca="false">IF(E322=99,1,E322)</f>
        <v>3</v>
      </c>
      <c r="S322" s="16" t="n">
        <f aca="false">IF(G322="",0,G322)</f>
        <v>0.3</v>
      </c>
      <c r="T322" s="16" t="str">
        <f aca="false">IF(I322="","Unknown",IF(I322="upi","UPI",I322))</f>
        <v>UPI</v>
      </c>
      <c r="U322" s="16" t="str">
        <f aca="false">IF(L322="Yes","Y",IF(L322="No","N",L322))</f>
        <v>N</v>
      </c>
      <c r="V322" s="19" t="n">
        <f aca="false">ROUND(R322*Q322*(1-S322),2)</f>
        <v>2104.2</v>
      </c>
      <c r="W322" s="16" t="str">
        <f aca="false">_xlfn.XLOOKUP(D322,products!$A$2:$A$61,products!$C$2:$C$61,"Not found")</f>
        <v>Home</v>
      </c>
    </row>
    <row r="323" customFormat="false" ht="15" hidden="false" customHeight="false" outlineLevel="0" collapsed="false">
      <c r="A323" s="16" t="s">
        <v>749</v>
      </c>
      <c r="B323" s="16" t="s">
        <v>748</v>
      </c>
      <c r="C323" s="16" t="s">
        <v>750</v>
      </c>
      <c r="D323" s="16" t="s">
        <v>721</v>
      </c>
      <c r="E323" s="16" t="n">
        <v>1</v>
      </c>
      <c r="F323" s="16" t="n">
        <v>494</v>
      </c>
      <c r="G323" s="16" t="n">
        <v>0.05</v>
      </c>
      <c r="H323" s="16" t="s">
        <v>112</v>
      </c>
      <c r="I323" s="16" t="s">
        <v>47</v>
      </c>
      <c r="J323" s="16" t="n">
        <v>3</v>
      </c>
      <c r="K323" s="16" t="n">
        <v>5</v>
      </c>
      <c r="L323" s="16" t="s">
        <v>41</v>
      </c>
      <c r="M323" s="18" t="n">
        <f aca="false">IF(ISNUMBER(B323),B323,IF(MID(B323,3,1)="-",DATE(VALUE(RIGHT(B323,4)),VALUE(MID(B323,4,2)),VALUE(LEFT(B323,2))),DATE(VALUE(LEFT(B323,4)),VALUE(MID(B323,6,2)),VALUE(RIGHT(B323,2)))))</f>
        <v>45689</v>
      </c>
      <c r="N323" s="16" t="n">
        <f aca="false">MONTH(M323)</f>
        <v>2</v>
      </c>
      <c r="O323" s="16" t="str">
        <f aca="false">PROPER(TRIM(H323))</f>
        <v>Mumbai</v>
      </c>
      <c r="P323" s="16" t="str">
        <f aca="false">IFERROR(VLOOKUP(O323,city_map!$A$2:$B$6,2,FALSE()),O323)</f>
        <v>Mumbai</v>
      </c>
      <c r="Q323" s="16" t="n">
        <f aca="false">IF(ISNUMBER(F323),F323,VALUE(SUBSTITUTE(SUBSTITUTE(F323,"₹",""),",","")))</f>
        <v>494</v>
      </c>
      <c r="R323" s="16" t="n">
        <f aca="false">IF(E323=99,1,E323)</f>
        <v>1</v>
      </c>
      <c r="S323" s="16" t="n">
        <f aca="false">IF(G323="",0,G323)</f>
        <v>0.05</v>
      </c>
      <c r="T323" s="16" t="str">
        <f aca="false">IF(I323="","Unknown",IF(I323="upi","UPI",I323))</f>
        <v>Debit Card</v>
      </c>
      <c r="U323" s="16" t="str">
        <f aca="false">IF(L323="Yes","Y",IF(L323="No","N",L323))</f>
        <v>N</v>
      </c>
      <c r="V323" s="19" t="n">
        <f aca="false">ROUND(R323*Q323*(1-S323),2)</f>
        <v>469.3</v>
      </c>
      <c r="W323" s="16" t="str">
        <f aca="false">_xlfn.XLOOKUP(D323,products!$A$2:$A$61,products!$C$2:$C$61,"Not found")</f>
        <v>Beauty</v>
      </c>
    </row>
    <row r="324" customFormat="false" ht="15" hidden="false" customHeight="false" outlineLevel="0" collapsed="false">
      <c r="A324" s="16" t="s">
        <v>751</v>
      </c>
      <c r="B324" s="16" t="s">
        <v>748</v>
      </c>
      <c r="C324" s="16" t="s">
        <v>619</v>
      </c>
      <c r="D324" s="16" t="s">
        <v>157</v>
      </c>
      <c r="E324" s="16" t="n">
        <v>2</v>
      </c>
      <c r="F324" s="16" t="n">
        <v>1094</v>
      </c>
      <c r="G324" s="16" t="n">
        <v>0.1</v>
      </c>
      <c r="H324" s="16" t="s">
        <v>39</v>
      </c>
      <c r="I324" s="16" t="s">
        <v>71</v>
      </c>
      <c r="J324" s="16" t="n">
        <v>3</v>
      </c>
      <c r="K324" s="16" t="n">
        <v>5</v>
      </c>
      <c r="L324" s="16" t="s">
        <v>41</v>
      </c>
      <c r="M324" s="18" t="n">
        <f aca="false">IF(ISNUMBER(B324),B324,IF(MID(B324,3,1)="-",DATE(VALUE(RIGHT(B324,4)),VALUE(MID(B324,4,2)),VALUE(LEFT(B324,2))),DATE(VALUE(LEFT(B324,4)),VALUE(MID(B324,6,2)),VALUE(RIGHT(B324,2)))))</f>
        <v>45689</v>
      </c>
      <c r="N324" s="16" t="n">
        <f aca="false">MONTH(M324)</f>
        <v>2</v>
      </c>
      <c r="O324" s="16" t="str">
        <f aca="false">PROPER(TRIM(H324))</f>
        <v>Delhi</v>
      </c>
      <c r="P324" s="16" t="str">
        <f aca="false">IFERROR(VLOOKUP(O324,city_map!$A$2:$B$6,2,FALSE()),O324)</f>
        <v>Delhi</v>
      </c>
      <c r="Q324" s="16" t="n">
        <f aca="false">IF(ISNUMBER(F324),F324,VALUE(SUBSTITUTE(SUBSTITUTE(F324,"₹",""),",","")))</f>
        <v>1094</v>
      </c>
      <c r="R324" s="16" t="n">
        <f aca="false">IF(E324=99,1,E324)</f>
        <v>2</v>
      </c>
      <c r="S324" s="16" t="n">
        <f aca="false">IF(G324="",0,G324)</f>
        <v>0.1</v>
      </c>
      <c r="T324" s="16" t="str">
        <f aca="false">IF(I324="","Unknown",IF(I324="upi","UPI",I324))</f>
        <v>Credit Card</v>
      </c>
      <c r="U324" s="16" t="str">
        <f aca="false">IF(L324="Yes","Y",IF(L324="No","N",L324))</f>
        <v>N</v>
      </c>
      <c r="V324" s="19" t="n">
        <f aca="false">ROUND(R324*Q324*(1-S324),2)</f>
        <v>1969.2</v>
      </c>
      <c r="W324" s="16" t="str">
        <f aca="false">_xlfn.XLOOKUP(D324,products!$A$2:$A$61,products!$C$2:$C$61,"Not found")</f>
        <v>Books</v>
      </c>
    </row>
    <row r="325" customFormat="false" ht="15" hidden="false" customHeight="false" outlineLevel="0" collapsed="false">
      <c r="A325" s="16" t="s">
        <v>752</v>
      </c>
      <c r="B325" s="16" t="s">
        <v>748</v>
      </c>
      <c r="C325" s="16" t="s">
        <v>753</v>
      </c>
      <c r="D325" s="16" t="s">
        <v>184</v>
      </c>
      <c r="E325" s="16" t="n">
        <v>1</v>
      </c>
      <c r="F325" s="16" t="n">
        <v>1264</v>
      </c>
      <c r="G325" s="16" t="n">
        <v>0</v>
      </c>
      <c r="H325" s="16" t="s">
        <v>67</v>
      </c>
      <c r="I325" s="16" t="s">
        <v>71</v>
      </c>
      <c r="J325" s="16" t="n">
        <v>3</v>
      </c>
      <c r="K325" s="16" t="n">
        <v>4</v>
      </c>
      <c r="L325" s="16" t="s">
        <v>41</v>
      </c>
      <c r="M325" s="18" t="n">
        <f aca="false">IF(ISNUMBER(B325),B325,IF(MID(B325,3,1)="-",DATE(VALUE(RIGHT(B325,4)),VALUE(MID(B325,4,2)),VALUE(LEFT(B325,2))),DATE(VALUE(LEFT(B325,4)),VALUE(MID(B325,6,2)),VALUE(RIGHT(B325,2)))))</f>
        <v>45689</v>
      </c>
      <c r="N325" s="16" t="n">
        <f aca="false">MONTH(M325)</f>
        <v>2</v>
      </c>
      <c r="O325" s="16" t="str">
        <f aca="false">PROPER(TRIM(H325))</f>
        <v>Kolkata</v>
      </c>
      <c r="P325" s="16" t="str">
        <f aca="false">IFERROR(VLOOKUP(O325,city_map!$A$2:$B$6,2,FALSE()),O325)</f>
        <v>Kolkata</v>
      </c>
      <c r="Q325" s="16" t="n">
        <f aca="false">IF(ISNUMBER(F325),F325,VALUE(SUBSTITUTE(SUBSTITUTE(F325,"₹",""),",","")))</f>
        <v>1264</v>
      </c>
      <c r="R325" s="16" t="n">
        <f aca="false">IF(E325=99,1,E325)</f>
        <v>1</v>
      </c>
      <c r="S325" s="16" t="n">
        <f aca="false">IF(G325="",0,G325)</f>
        <v>0</v>
      </c>
      <c r="T325" s="16" t="str">
        <f aca="false">IF(I325="","Unknown",IF(I325="upi","UPI",I325))</f>
        <v>Credit Card</v>
      </c>
      <c r="U325" s="16" t="str">
        <f aca="false">IF(L325="Yes","Y",IF(L325="No","N",L325))</f>
        <v>N</v>
      </c>
      <c r="V325" s="19" t="n">
        <f aca="false">ROUND(R325*Q325*(1-S325),2)</f>
        <v>1264</v>
      </c>
      <c r="W325" s="16" t="str">
        <f aca="false">_xlfn.XLOOKUP(D325,products!$A$2:$A$61,products!$C$2:$C$61,"Not found")</f>
        <v>Home</v>
      </c>
    </row>
    <row r="326" customFormat="false" ht="15" hidden="false" customHeight="false" outlineLevel="0" collapsed="false">
      <c r="A326" s="16" t="s">
        <v>754</v>
      </c>
      <c r="B326" s="16" t="s">
        <v>748</v>
      </c>
      <c r="C326" s="16" t="s">
        <v>135</v>
      </c>
      <c r="D326" s="16" t="s">
        <v>396</v>
      </c>
      <c r="E326" s="16" t="n">
        <v>1</v>
      </c>
      <c r="F326" s="16" t="n">
        <v>5516</v>
      </c>
      <c r="G326" s="16" t="n">
        <v>0</v>
      </c>
      <c r="H326" s="16" t="s">
        <v>39</v>
      </c>
      <c r="I326" s="16" t="s">
        <v>60</v>
      </c>
      <c r="J326" s="16" t="n">
        <v>2</v>
      </c>
      <c r="K326" s="16" t="n">
        <v>5</v>
      </c>
      <c r="L326" s="16" t="s">
        <v>41</v>
      </c>
      <c r="M326" s="18" t="n">
        <f aca="false">IF(ISNUMBER(B326),B326,IF(MID(B326,3,1)="-",DATE(VALUE(RIGHT(B326,4)),VALUE(MID(B326,4,2)),VALUE(LEFT(B326,2))),DATE(VALUE(LEFT(B326,4)),VALUE(MID(B326,6,2)),VALUE(RIGHT(B326,2)))))</f>
        <v>45689</v>
      </c>
      <c r="N326" s="16" t="n">
        <f aca="false">MONTH(M326)</f>
        <v>2</v>
      </c>
      <c r="O326" s="16" t="str">
        <f aca="false">PROPER(TRIM(H326))</f>
        <v>Delhi</v>
      </c>
      <c r="P326" s="16" t="str">
        <f aca="false">IFERROR(VLOOKUP(O326,city_map!$A$2:$B$6,2,FALSE()),O326)</f>
        <v>Delhi</v>
      </c>
      <c r="Q326" s="16" t="n">
        <f aca="false">IF(ISNUMBER(F326),F326,VALUE(SUBSTITUTE(SUBSTITUTE(F326,"₹",""),",","")))</f>
        <v>5516</v>
      </c>
      <c r="R326" s="16" t="n">
        <f aca="false">IF(E326=99,1,E326)</f>
        <v>1</v>
      </c>
      <c r="S326" s="16" t="n">
        <f aca="false">IF(G326="",0,G326)</f>
        <v>0</v>
      </c>
      <c r="T326" s="16" t="str">
        <f aca="false">IF(I326="","Unknown",IF(I326="upi","UPI",I326))</f>
        <v>UPI</v>
      </c>
      <c r="U326" s="16" t="str">
        <f aca="false">IF(L326="Yes","Y",IF(L326="No","N",L326))</f>
        <v>N</v>
      </c>
      <c r="V326" s="19" t="n">
        <f aca="false">ROUND(R326*Q326*(1-S326),2)</f>
        <v>5516</v>
      </c>
      <c r="W326" s="16" t="str">
        <f aca="false">_xlfn.XLOOKUP(D326,products!$A$2:$A$61,products!$C$2:$C$61,"Not found")</f>
        <v>Home</v>
      </c>
    </row>
    <row r="327" customFormat="false" ht="15" hidden="false" customHeight="false" outlineLevel="0" collapsed="false">
      <c r="A327" s="16" t="s">
        <v>755</v>
      </c>
      <c r="B327" s="16" t="s">
        <v>748</v>
      </c>
      <c r="C327" s="16" t="s">
        <v>756</v>
      </c>
      <c r="D327" s="16" t="s">
        <v>51</v>
      </c>
      <c r="E327" s="16" t="n">
        <v>2</v>
      </c>
      <c r="F327" s="16" t="n">
        <v>2355</v>
      </c>
      <c r="G327" s="16" t="n">
        <v>0</v>
      </c>
      <c r="H327" s="16" t="s">
        <v>81</v>
      </c>
      <c r="I327" s="16" t="s">
        <v>40</v>
      </c>
      <c r="J327" s="16" t="n">
        <v>5</v>
      </c>
      <c r="K327" s="16" t="n">
        <v>4</v>
      </c>
      <c r="L327" s="16" t="s">
        <v>41</v>
      </c>
      <c r="M327" s="18" t="n">
        <f aca="false">IF(ISNUMBER(B327),B327,IF(MID(B327,3,1)="-",DATE(VALUE(RIGHT(B327,4)),VALUE(MID(B327,4,2)),VALUE(LEFT(B327,2))),DATE(VALUE(LEFT(B327,4)),VALUE(MID(B327,6,2)),VALUE(RIGHT(B327,2)))))</f>
        <v>45689</v>
      </c>
      <c r="N327" s="16" t="n">
        <f aca="false">MONTH(M327)</f>
        <v>2</v>
      </c>
      <c r="O327" s="16" t="str">
        <f aca="false">PROPER(TRIM(H327))</f>
        <v>Hyderabad</v>
      </c>
      <c r="P327" s="16" t="str">
        <f aca="false">IFERROR(VLOOKUP(O327,city_map!$A$2:$B$6,2,FALSE()),O327)</f>
        <v>Hyderabad</v>
      </c>
      <c r="Q327" s="16" t="n">
        <f aca="false">IF(ISNUMBER(F327),F327,VALUE(SUBSTITUTE(SUBSTITUTE(F327,"₹",""),",","")))</f>
        <v>2355</v>
      </c>
      <c r="R327" s="16" t="n">
        <f aca="false">IF(E327=99,1,E327)</f>
        <v>2</v>
      </c>
      <c r="S327" s="16" t="n">
        <f aca="false">IF(G327="",0,G327)</f>
        <v>0</v>
      </c>
      <c r="T327" s="16" t="str">
        <f aca="false">IF(I327="","Unknown",IF(I327="upi","UPI",I327))</f>
        <v>COD</v>
      </c>
      <c r="U327" s="16" t="str">
        <f aca="false">IF(L327="Yes","Y",IF(L327="No","N",L327))</f>
        <v>N</v>
      </c>
      <c r="V327" s="19" t="n">
        <f aca="false">ROUND(R327*Q327*(1-S327),2)</f>
        <v>4710</v>
      </c>
      <c r="W327" s="16" t="str">
        <f aca="false">_xlfn.XLOOKUP(D327,products!$A$2:$A$61,products!$C$2:$C$61,"Not found")</f>
        <v>Fashion</v>
      </c>
    </row>
    <row r="328" customFormat="false" ht="15" hidden="false" customHeight="false" outlineLevel="0" collapsed="false">
      <c r="A328" s="16" t="s">
        <v>757</v>
      </c>
      <c r="B328" s="16" t="s">
        <v>748</v>
      </c>
      <c r="C328" s="16" t="s">
        <v>676</v>
      </c>
      <c r="D328" s="16" t="s">
        <v>385</v>
      </c>
      <c r="E328" s="16" t="n">
        <v>2</v>
      </c>
      <c r="F328" s="16" t="n">
        <v>291</v>
      </c>
      <c r="G328" s="16" t="n">
        <v>0.2</v>
      </c>
      <c r="H328" s="16" t="s">
        <v>70</v>
      </c>
      <c r="I328" s="16" t="s">
        <v>40</v>
      </c>
      <c r="J328" s="16" t="n">
        <v>4</v>
      </c>
      <c r="K328" s="16" t="n">
        <v>4</v>
      </c>
      <c r="L328" s="16" t="s">
        <v>41</v>
      </c>
      <c r="M328" s="18" t="n">
        <f aca="false">IF(ISNUMBER(B328),B328,IF(MID(B328,3,1)="-",DATE(VALUE(RIGHT(B328,4)),VALUE(MID(B328,4,2)),VALUE(LEFT(B328,2))),DATE(VALUE(LEFT(B328,4)),VALUE(MID(B328,6,2)),VALUE(RIGHT(B328,2)))))</f>
        <v>45689</v>
      </c>
      <c r="N328" s="16" t="n">
        <f aca="false">MONTH(M328)</f>
        <v>2</v>
      </c>
      <c r="O328" s="16" t="str">
        <f aca="false">PROPER(TRIM(H328))</f>
        <v>Pune</v>
      </c>
      <c r="P328" s="16" t="str">
        <f aca="false">IFERROR(VLOOKUP(O328,city_map!$A$2:$B$6,2,FALSE()),O328)</f>
        <v>Pune</v>
      </c>
      <c r="Q328" s="16" t="n">
        <f aca="false">IF(ISNUMBER(F328),F328,VALUE(SUBSTITUTE(SUBSTITUTE(F328,"₹",""),",","")))</f>
        <v>291</v>
      </c>
      <c r="R328" s="16" t="n">
        <f aca="false">IF(E328=99,1,E328)</f>
        <v>2</v>
      </c>
      <c r="S328" s="16" t="n">
        <f aca="false">IF(G328="",0,G328)</f>
        <v>0.2</v>
      </c>
      <c r="T328" s="16" t="str">
        <f aca="false">IF(I328="","Unknown",IF(I328="upi","UPI",I328))</f>
        <v>COD</v>
      </c>
      <c r="U328" s="16" t="str">
        <f aca="false">IF(L328="Yes","Y",IF(L328="No","N",L328))</f>
        <v>N</v>
      </c>
      <c r="V328" s="19" t="n">
        <f aca="false">ROUND(R328*Q328*(1-S328),2)</f>
        <v>465.6</v>
      </c>
      <c r="W328" s="16" t="str">
        <f aca="false">_xlfn.XLOOKUP(D328,products!$A$2:$A$61,products!$C$2:$C$61,"Not found")</f>
        <v>Books</v>
      </c>
    </row>
    <row r="329" customFormat="false" ht="15" hidden="false" customHeight="false" outlineLevel="0" collapsed="false">
      <c r="A329" s="16" t="s">
        <v>758</v>
      </c>
      <c r="B329" s="16" t="s">
        <v>748</v>
      </c>
      <c r="C329" s="16" t="s">
        <v>54</v>
      </c>
      <c r="D329" s="16" t="s">
        <v>126</v>
      </c>
      <c r="E329" s="16" t="n">
        <v>2</v>
      </c>
      <c r="F329" s="16" t="n">
        <v>392</v>
      </c>
      <c r="G329" s="16" t="n">
        <v>0.2</v>
      </c>
      <c r="H329" s="16" t="s">
        <v>56</v>
      </c>
      <c r="I329" s="16" t="s">
        <v>60</v>
      </c>
      <c r="J329" s="16" t="n">
        <v>4</v>
      </c>
      <c r="K329" s="16" t="n">
        <v>5</v>
      </c>
      <c r="L329" s="16" t="s">
        <v>41</v>
      </c>
      <c r="M329" s="18" t="n">
        <f aca="false">IF(ISNUMBER(B329),B329,IF(MID(B329,3,1)="-",DATE(VALUE(RIGHT(B329,4)),VALUE(MID(B329,4,2)),VALUE(LEFT(B329,2))),DATE(VALUE(LEFT(B329,4)),VALUE(MID(B329,6,2)),VALUE(RIGHT(B329,2)))))</f>
        <v>45689</v>
      </c>
      <c r="N329" s="16" t="n">
        <f aca="false">MONTH(M329)</f>
        <v>2</v>
      </c>
      <c r="O329" s="16" t="str">
        <f aca="false">PROPER(TRIM(H329))</f>
        <v>Lucknow</v>
      </c>
      <c r="P329" s="16" t="str">
        <f aca="false">IFERROR(VLOOKUP(O329,city_map!$A$2:$B$6,2,FALSE()),O329)</f>
        <v>Lucknow</v>
      </c>
      <c r="Q329" s="16" t="n">
        <f aca="false">IF(ISNUMBER(F329),F329,VALUE(SUBSTITUTE(SUBSTITUTE(F329,"₹",""),",","")))</f>
        <v>392</v>
      </c>
      <c r="R329" s="16" t="n">
        <f aca="false">IF(E329=99,1,E329)</f>
        <v>2</v>
      </c>
      <c r="S329" s="16" t="n">
        <f aca="false">IF(G329="",0,G329)</f>
        <v>0.2</v>
      </c>
      <c r="T329" s="16" t="str">
        <f aca="false">IF(I329="","Unknown",IF(I329="upi","UPI",I329))</f>
        <v>UPI</v>
      </c>
      <c r="U329" s="16" t="str">
        <f aca="false">IF(L329="Yes","Y",IF(L329="No","N",L329))</f>
        <v>N</v>
      </c>
      <c r="V329" s="19" t="n">
        <f aca="false">ROUND(R329*Q329*(1-S329),2)</f>
        <v>627.2</v>
      </c>
      <c r="W329" s="16" t="str">
        <f aca="false">_xlfn.XLOOKUP(D329,products!$A$2:$A$61,products!$C$2:$C$61,"Not found")</f>
        <v>Home</v>
      </c>
    </row>
    <row r="330" customFormat="false" ht="15" hidden="false" customHeight="false" outlineLevel="0" collapsed="false">
      <c r="A330" s="16" t="s">
        <v>759</v>
      </c>
      <c r="B330" s="16" t="s">
        <v>748</v>
      </c>
      <c r="C330" s="16" t="s">
        <v>760</v>
      </c>
      <c r="D330" s="16" t="s">
        <v>393</v>
      </c>
      <c r="E330" s="16" t="n">
        <v>2</v>
      </c>
      <c r="F330" s="16" t="n">
        <v>483</v>
      </c>
      <c r="G330" s="16" t="n">
        <v>0</v>
      </c>
      <c r="H330" s="16" t="s">
        <v>67</v>
      </c>
      <c r="I330" s="16" t="s">
        <v>71</v>
      </c>
      <c r="J330" s="16" t="n">
        <v>3</v>
      </c>
      <c r="K330" s="16" t="n">
        <v>3</v>
      </c>
      <c r="L330" s="16" t="s">
        <v>41</v>
      </c>
      <c r="M330" s="18" t="n">
        <f aca="false">IF(ISNUMBER(B330),B330,IF(MID(B330,3,1)="-",DATE(VALUE(RIGHT(B330,4)),VALUE(MID(B330,4,2)),VALUE(LEFT(B330,2))),DATE(VALUE(LEFT(B330,4)),VALUE(MID(B330,6,2)),VALUE(RIGHT(B330,2)))))</f>
        <v>45689</v>
      </c>
      <c r="N330" s="16" t="n">
        <f aca="false">MONTH(M330)</f>
        <v>2</v>
      </c>
      <c r="O330" s="16" t="str">
        <f aca="false">PROPER(TRIM(H330))</f>
        <v>Kolkata</v>
      </c>
      <c r="P330" s="16" t="str">
        <f aca="false">IFERROR(VLOOKUP(O330,city_map!$A$2:$B$6,2,FALSE()),O330)</f>
        <v>Kolkata</v>
      </c>
      <c r="Q330" s="16" t="n">
        <f aca="false">IF(ISNUMBER(F330),F330,VALUE(SUBSTITUTE(SUBSTITUTE(F330,"₹",""),",","")))</f>
        <v>483</v>
      </c>
      <c r="R330" s="16" t="n">
        <f aca="false">IF(E330=99,1,E330)</f>
        <v>2</v>
      </c>
      <c r="S330" s="16" t="n">
        <f aca="false">IF(G330="",0,G330)</f>
        <v>0</v>
      </c>
      <c r="T330" s="16" t="str">
        <f aca="false">IF(I330="","Unknown",IF(I330="upi","UPI",I330))</f>
        <v>Credit Card</v>
      </c>
      <c r="U330" s="16" t="str">
        <f aca="false">IF(L330="Yes","Y",IF(L330="No","N",L330))</f>
        <v>N</v>
      </c>
      <c r="V330" s="19" t="n">
        <f aca="false">ROUND(R330*Q330*(1-S330),2)</f>
        <v>966</v>
      </c>
      <c r="W330" s="16" t="str">
        <f aca="false">_xlfn.XLOOKUP(D330,products!$A$2:$A$61,products!$C$2:$C$61,"Not found")</f>
        <v>Fashion</v>
      </c>
    </row>
    <row r="331" customFormat="false" ht="15" hidden="false" customHeight="false" outlineLevel="0" collapsed="false">
      <c r="A331" s="16" t="s">
        <v>761</v>
      </c>
      <c r="B331" s="16" t="s">
        <v>748</v>
      </c>
      <c r="C331" s="16" t="s">
        <v>762</v>
      </c>
      <c r="D331" s="16" t="s">
        <v>160</v>
      </c>
      <c r="E331" s="16" t="n">
        <v>2</v>
      </c>
      <c r="F331" s="16" t="n">
        <v>1758</v>
      </c>
      <c r="G331" s="16" t="n">
        <v>0.1</v>
      </c>
      <c r="H331" s="16" t="s">
        <v>130</v>
      </c>
      <c r="I331" s="16" t="s">
        <v>71</v>
      </c>
      <c r="J331" s="16" t="n">
        <v>4</v>
      </c>
      <c r="K331" s="16" t="n">
        <v>4</v>
      </c>
      <c r="L331" s="16" t="s">
        <v>41</v>
      </c>
      <c r="M331" s="18" t="n">
        <f aca="false">IF(ISNUMBER(B331),B331,IF(MID(B331,3,1)="-",DATE(VALUE(RIGHT(B331,4)),VALUE(MID(B331,4,2)),VALUE(LEFT(B331,2))),DATE(VALUE(LEFT(B331,4)),VALUE(MID(B331,6,2)),VALUE(RIGHT(B331,2)))))</f>
        <v>45689</v>
      </c>
      <c r="N331" s="16" t="n">
        <f aca="false">MONTH(M331)</f>
        <v>2</v>
      </c>
      <c r="O331" s="16" t="str">
        <f aca="false">PROPER(TRIM(H331))</f>
        <v>Bengaluru</v>
      </c>
      <c r="P331" s="16" t="str">
        <f aca="false">IFERROR(VLOOKUP(O331,city_map!$A$2:$B$6,2,FALSE()),O331)</f>
        <v>Bengaluru</v>
      </c>
      <c r="Q331" s="16" t="n">
        <f aca="false">IF(ISNUMBER(F331),F331,VALUE(SUBSTITUTE(SUBSTITUTE(F331,"₹",""),",","")))</f>
        <v>1758</v>
      </c>
      <c r="R331" s="16" t="n">
        <f aca="false">IF(E331=99,1,E331)</f>
        <v>2</v>
      </c>
      <c r="S331" s="16" t="n">
        <f aca="false">IF(G331="",0,G331)</f>
        <v>0.1</v>
      </c>
      <c r="T331" s="16" t="str">
        <f aca="false">IF(I331="","Unknown",IF(I331="upi","UPI",I331))</f>
        <v>Credit Card</v>
      </c>
      <c r="U331" s="16" t="str">
        <f aca="false">IF(L331="Yes","Y",IF(L331="No","N",L331))</f>
        <v>N</v>
      </c>
      <c r="V331" s="19" t="n">
        <f aca="false">ROUND(R331*Q331*(1-S331),2)</f>
        <v>3164.4</v>
      </c>
      <c r="W331" s="16" t="str">
        <f aca="false">_xlfn.XLOOKUP(D331,products!$A$2:$A$61,products!$C$2:$C$61,"Not found")</f>
        <v>Fashion</v>
      </c>
    </row>
    <row r="332" customFormat="false" ht="15" hidden="false" customHeight="false" outlineLevel="0" collapsed="false">
      <c r="A332" s="16" t="s">
        <v>763</v>
      </c>
      <c r="B332" s="16" t="s">
        <v>748</v>
      </c>
      <c r="C332" s="16" t="s">
        <v>764</v>
      </c>
      <c r="D332" s="16" t="s">
        <v>219</v>
      </c>
      <c r="E332" s="16" t="n">
        <v>1</v>
      </c>
      <c r="F332" s="16" t="n">
        <v>1255</v>
      </c>
      <c r="G332" s="16" t="n">
        <v>0</v>
      </c>
      <c r="H332" s="16" t="s">
        <v>130</v>
      </c>
      <c r="I332" s="16" t="s">
        <v>60</v>
      </c>
      <c r="J332" s="16" t="n">
        <v>3</v>
      </c>
      <c r="K332" s="16" t="n">
        <v>4</v>
      </c>
      <c r="L332" s="16" t="s">
        <v>41</v>
      </c>
      <c r="M332" s="18" t="n">
        <f aca="false">IF(ISNUMBER(B332),B332,IF(MID(B332,3,1)="-",DATE(VALUE(RIGHT(B332,4)),VALUE(MID(B332,4,2)),VALUE(LEFT(B332,2))),DATE(VALUE(LEFT(B332,4)),VALUE(MID(B332,6,2)),VALUE(RIGHT(B332,2)))))</f>
        <v>45689</v>
      </c>
      <c r="N332" s="16" t="n">
        <f aca="false">MONTH(M332)</f>
        <v>2</v>
      </c>
      <c r="O332" s="16" t="str">
        <f aca="false">PROPER(TRIM(H332))</f>
        <v>Bengaluru</v>
      </c>
      <c r="P332" s="16" t="str">
        <f aca="false">IFERROR(VLOOKUP(O332,city_map!$A$2:$B$6,2,FALSE()),O332)</f>
        <v>Bengaluru</v>
      </c>
      <c r="Q332" s="16" t="n">
        <f aca="false">IF(ISNUMBER(F332),F332,VALUE(SUBSTITUTE(SUBSTITUTE(F332,"₹",""),",","")))</f>
        <v>1255</v>
      </c>
      <c r="R332" s="16" t="n">
        <f aca="false">IF(E332=99,1,E332)</f>
        <v>1</v>
      </c>
      <c r="S332" s="16" t="n">
        <f aca="false">IF(G332="",0,G332)</f>
        <v>0</v>
      </c>
      <c r="T332" s="16" t="str">
        <f aca="false">IF(I332="","Unknown",IF(I332="upi","UPI",I332))</f>
        <v>UPI</v>
      </c>
      <c r="U332" s="16" t="str">
        <f aca="false">IF(L332="Yes","Y",IF(L332="No","N",L332))</f>
        <v>N</v>
      </c>
      <c r="V332" s="19" t="n">
        <f aca="false">ROUND(R332*Q332*(1-S332),2)</f>
        <v>1255</v>
      </c>
      <c r="W332" s="16" t="str">
        <f aca="false">_xlfn.XLOOKUP(D332,products!$A$2:$A$61,products!$C$2:$C$61,"Not found")</f>
        <v>Electronics</v>
      </c>
    </row>
    <row r="333" customFormat="false" ht="15" hidden="false" customHeight="false" outlineLevel="0" collapsed="false">
      <c r="A333" s="16" t="s">
        <v>765</v>
      </c>
      <c r="B333" s="16" t="s">
        <v>748</v>
      </c>
      <c r="C333" s="16" t="s">
        <v>766</v>
      </c>
      <c r="D333" s="16" t="s">
        <v>99</v>
      </c>
      <c r="E333" s="16" t="n">
        <v>4</v>
      </c>
      <c r="F333" s="16" t="n">
        <v>669</v>
      </c>
      <c r="G333" s="16" t="n">
        <v>0.15</v>
      </c>
      <c r="H333" s="16" t="s">
        <v>39</v>
      </c>
      <c r="I333" s="16" t="s">
        <v>60</v>
      </c>
      <c r="J333" s="16" t="n">
        <v>4</v>
      </c>
      <c r="K333" s="16" t="n">
        <v>4</v>
      </c>
      <c r="L333" s="16" t="s">
        <v>41</v>
      </c>
      <c r="M333" s="18" t="n">
        <f aca="false">IF(ISNUMBER(B333),B333,IF(MID(B333,3,1)="-",DATE(VALUE(RIGHT(B333,4)),VALUE(MID(B333,4,2)),VALUE(LEFT(B333,2))),DATE(VALUE(LEFT(B333,4)),VALUE(MID(B333,6,2)),VALUE(RIGHT(B333,2)))))</f>
        <v>45689</v>
      </c>
      <c r="N333" s="16" t="n">
        <f aca="false">MONTH(M333)</f>
        <v>2</v>
      </c>
      <c r="O333" s="16" t="str">
        <f aca="false">PROPER(TRIM(H333))</f>
        <v>Delhi</v>
      </c>
      <c r="P333" s="16" t="str">
        <f aca="false">IFERROR(VLOOKUP(O333,city_map!$A$2:$B$6,2,FALSE()),O333)</f>
        <v>Delhi</v>
      </c>
      <c r="Q333" s="16" t="n">
        <f aca="false">IF(ISNUMBER(F333),F333,VALUE(SUBSTITUTE(SUBSTITUTE(F333,"₹",""),",","")))</f>
        <v>669</v>
      </c>
      <c r="R333" s="16" t="n">
        <f aca="false">IF(E333=99,1,E333)</f>
        <v>4</v>
      </c>
      <c r="S333" s="16" t="n">
        <f aca="false">IF(G333="",0,G333)</f>
        <v>0.15</v>
      </c>
      <c r="T333" s="16" t="str">
        <f aca="false">IF(I333="","Unknown",IF(I333="upi","UPI",I333))</f>
        <v>UPI</v>
      </c>
      <c r="U333" s="16" t="str">
        <f aca="false">IF(L333="Yes","Y",IF(L333="No","N",L333))</f>
        <v>N</v>
      </c>
      <c r="V333" s="19" t="n">
        <f aca="false">ROUND(R333*Q333*(1-S333),2)</f>
        <v>2274.6</v>
      </c>
      <c r="W333" s="16" t="str">
        <f aca="false">_xlfn.XLOOKUP(D333,products!$A$2:$A$61,products!$C$2:$C$61,"Not found")</f>
        <v>Fashion</v>
      </c>
    </row>
    <row r="334" customFormat="false" ht="15" hidden="false" customHeight="false" outlineLevel="0" collapsed="false">
      <c r="A334" s="16" t="s">
        <v>767</v>
      </c>
      <c r="B334" s="16" t="s">
        <v>748</v>
      </c>
      <c r="C334" s="16" t="s">
        <v>145</v>
      </c>
      <c r="D334" s="16" t="s">
        <v>126</v>
      </c>
      <c r="E334" s="16" t="n">
        <v>1</v>
      </c>
      <c r="F334" s="16" t="n">
        <v>415</v>
      </c>
      <c r="G334" s="16" t="n">
        <v>0.2</v>
      </c>
      <c r="H334" s="16" t="s">
        <v>112</v>
      </c>
      <c r="I334" s="16" t="s">
        <v>47</v>
      </c>
      <c r="J334" s="16" t="n">
        <v>5</v>
      </c>
      <c r="K334" s="16" t="n">
        <v>3</v>
      </c>
      <c r="L334" s="16" t="s">
        <v>41</v>
      </c>
      <c r="M334" s="18" t="n">
        <f aca="false">IF(ISNUMBER(B334),B334,IF(MID(B334,3,1)="-",DATE(VALUE(RIGHT(B334,4)),VALUE(MID(B334,4,2)),VALUE(LEFT(B334,2))),DATE(VALUE(LEFT(B334,4)),VALUE(MID(B334,6,2)),VALUE(RIGHT(B334,2)))))</f>
        <v>45689</v>
      </c>
      <c r="N334" s="16" t="n">
        <f aca="false">MONTH(M334)</f>
        <v>2</v>
      </c>
      <c r="O334" s="16" t="str">
        <f aca="false">PROPER(TRIM(H334))</f>
        <v>Mumbai</v>
      </c>
      <c r="P334" s="16" t="str">
        <f aca="false">IFERROR(VLOOKUP(O334,city_map!$A$2:$B$6,2,FALSE()),O334)</f>
        <v>Mumbai</v>
      </c>
      <c r="Q334" s="16" t="n">
        <f aca="false">IF(ISNUMBER(F334),F334,VALUE(SUBSTITUTE(SUBSTITUTE(F334,"₹",""),",","")))</f>
        <v>415</v>
      </c>
      <c r="R334" s="16" t="n">
        <f aca="false">IF(E334=99,1,E334)</f>
        <v>1</v>
      </c>
      <c r="S334" s="16" t="n">
        <f aca="false">IF(G334="",0,G334)</f>
        <v>0.2</v>
      </c>
      <c r="T334" s="16" t="str">
        <f aca="false">IF(I334="","Unknown",IF(I334="upi","UPI",I334))</f>
        <v>Debit Card</v>
      </c>
      <c r="U334" s="16" t="str">
        <f aca="false">IF(L334="Yes","Y",IF(L334="No","N",L334))</f>
        <v>N</v>
      </c>
      <c r="V334" s="19" t="n">
        <f aca="false">ROUND(R334*Q334*(1-S334),2)</f>
        <v>332</v>
      </c>
      <c r="W334" s="16" t="str">
        <f aca="false">_xlfn.XLOOKUP(D334,products!$A$2:$A$61,products!$C$2:$C$61,"Not found")</f>
        <v>Home</v>
      </c>
    </row>
    <row r="335" customFormat="false" ht="15" hidden="false" customHeight="false" outlineLevel="0" collapsed="false">
      <c r="A335" s="16" t="s">
        <v>768</v>
      </c>
      <c r="B335" s="16" t="s">
        <v>748</v>
      </c>
      <c r="C335" s="16" t="s">
        <v>657</v>
      </c>
      <c r="D335" s="16" t="s">
        <v>99</v>
      </c>
      <c r="E335" s="16" t="n">
        <v>1</v>
      </c>
      <c r="F335" s="16" t="n">
        <v>671</v>
      </c>
      <c r="G335" s="16" t="n">
        <v>0</v>
      </c>
      <c r="H335" s="16" t="s">
        <v>70</v>
      </c>
      <c r="I335" s="16" t="s">
        <v>47</v>
      </c>
      <c r="J335" s="16" t="n">
        <v>5</v>
      </c>
      <c r="K335" s="16" t="n">
        <v>3</v>
      </c>
      <c r="L335" s="16" t="s">
        <v>41</v>
      </c>
      <c r="M335" s="18" t="n">
        <f aca="false">IF(ISNUMBER(B335),B335,IF(MID(B335,3,1)="-",DATE(VALUE(RIGHT(B335,4)),VALUE(MID(B335,4,2)),VALUE(LEFT(B335,2))),DATE(VALUE(LEFT(B335,4)),VALUE(MID(B335,6,2)),VALUE(RIGHT(B335,2)))))</f>
        <v>45689</v>
      </c>
      <c r="N335" s="16" t="n">
        <f aca="false">MONTH(M335)</f>
        <v>2</v>
      </c>
      <c r="O335" s="16" t="str">
        <f aca="false">PROPER(TRIM(H335))</f>
        <v>Pune</v>
      </c>
      <c r="P335" s="16" t="str">
        <f aca="false">IFERROR(VLOOKUP(O335,city_map!$A$2:$B$6,2,FALSE()),O335)</f>
        <v>Pune</v>
      </c>
      <c r="Q335" s="16" t="n">
        <f aca="false">IF(ISNUMBER(F335),F335,VALUE(SUBSTITUTE(SUBSTITUTE(F335,"₹",""),",","")))</f>
        <v>671</v>
      </c>
      <c r="R335" s="16" t="n">
        <f aca="false">IF(E335=99,1,E335)</f>
        <v>1</v>
      </c>
      <c r="S335" s="16" t="n">
        <f aca="false">IF(G335="",0,G335)</f>
        <v>0</v>
      </c>
      <c r="T335" s="16" t="str">
        <f aca="false">IF(I335="","Unknown",IF(I335="upi","UPI",I335))</f>
        <v>Debit Card</v>
      </c>
      <c r="U335" s="16" t="str">
        <f aca="false">IF(L335="Yes","Y",IF(L335="No","N",L335))</f>
        <v>N</v>
      </c>
      <c r="V335" s="19" t="n">
        <f aca="false">ROUND(R335*Q335*(1-S335),2)</f>
        <v>671</v>
      </c>
      <c r="W335" s="16" t="str">
        <f aca="false">_xlfn.XLOOKUP(D335,products!$A$2:$A$61,products!$C$2:$C$61,"Not found")</f>
        <v>Fashion</v>
      </c>
    </row>
    <row r="336" customFormat="false" ht="15" hidden="false" customHeight="false" outlineLevel="0" collapsed="false">
      <c r="A336" s="16" t="s">
        <v>769</v>
      </c>
      <c r="B336" s="16" t="s">
        <v>748</v>
      </c>
      <c r="C336" s="16" t="s">
        <v>630</v>
      </c>
      <c r="D336" s="16" t="s">
        <v>191</v>
      </c>
      <c r="E336" s="16" t="n">
        <v>1</v>
      </c>
      <c r="F336" s="16" t="n">
        <v>383</v>
      </c>
      <c r="G336" s="16" t="n">
        <v>0.1</v>
      </c>
      <c r="H336" s="16" t="s">
        <v>112</v>
      </c>
      <c r="I336" s="16" t="s">
        <v>60</v>
      </c>
      <c r="J336" s="16" t="n">
        <v>6</v>
      </c>
      <c r="K336" s="16" t="n">
        <v>5</v>
      </c>
      <c r="L336" s="16" t="s">
        <v>41</v>
      </c>
      <c r="M336" s="18" t="n">
        <f aca="false">IF(ISNUMBER(B336),B336,IF(MID(B336,3,1)="-",DATE(VALUE(RIGHT(B336,4)),VALUE(MID(B336,4,2)),VALUE(LEFT(B336,2))),DATE(VALUE(LEFT(B336,4)),VALUE(MID(B336,6,2)),VALUE(RIGHT(B336,2)))))</f>
        <v>45689</v>
      </c>
      <c r="N336" s="16" t="n">
        <f aca="false">MONTH(M336)</f>
        <v>2</v>
      </c>
      <c r="O336" s="16" t="str">
        <f aca="false">PROPER(TRIM(H336))</f>
        <v>Mumbai</v>
      </c>
      <c r="P336" s="16" t="str">
        <f aca="false">IFERROR(VLOOKUP(O336,city_map!$A$2:$B$6,2,FALSE()),O336)</f>
        <v>Mumbai</v>
      </c>
      <c r="Q336" s="16" t="n">
        <f aca="false">IF(ISNUMBER(F336),F336,VALUE(SUBSTITUTE(SUBSTITUTE(F336,"₹",""),",","")))</f>
        <v>383</v>
      </c>
      <c r="R336" s="16" t="n">
        <f aca="false">IF(E336=99,1,E336)</f>
        <v>1</v>
      </c>
      <c r="S336" s="16" t="n">
        <f aca="false">IF(G336="",0,G336)</f>
        <v>0.1</v>
      </c>
      <c r="T336" s="16" t="str">
        <f aca="false">IF(I336="","Unknown",IF(I336="upi","UPI",I336))</f>
        <v>UPI</v>
      </c>
      <c r="U336" s="16" t="str">
        <f aca="false">IF(L336="Yes","Y",IF(L336="No","N",L336))</f>
        <v>N</v>
      </c>
      <c r="V336" s="19" t="n">
        <f aca="false">ROUND(R336*Q336*(1-S336),2)</f>
        <v>344.7</v>
      </c>
      <c r="W336" s="16" t="str">
        <f aca="false">_xlfn.XLOOKUP(D336,products!$A$2:$A$61,products!$C$2:$C$61,"Not found")</f>
        <v>Electronics</v>
      </c>
    </row>
    <row r="337" customFormat="false" ht="15" hidden="false" customHeight="false" outlineLevel="0" collapsed="false">
      <c r="A337" s="16" t="s">
        <v>770</v>
      </c>
      <c r="B337" s="16" t="s">
        <v>771</v>
      </c>
      <c r="C337" s="16" t="s">
        <v>772</v>
      </c>
      <c r="D337" s="16" t="s">
        <v>149</v>
      </c>
      <c r="E337" s="16" t="n">
        <v>1</v>
      </c>
      <c r="F337" s="16" t="n">
        <v>1633</v>
      </c>
      <c r="G337" s="16" t="n">
        <v>0.1</v>
      </c>
      <c r="H337" s="16" t="s">
        <v>67</v>
      </c>
      <c r="I337" s="16" t="s">
        <v>60</v>
      </c>
      <c r="J337" s="16" t="n">
        <v>5</v>
      </c>
      <c r="K337" s="16" t="n">
        <v>5</v>
      </c>
      <c r="L337" s="16" t="s">
        <v>41</v>
      </c>
      <c r="M337" s="18" t="n">
        <f aca="false">IF(ISNUMBER(B337),B337,IF(MID(B337,3,1)="-",DATE(VALUE(RIGHT(B337,4)),VALUE(MID(B337,4,2)),VALUE(LEFT(B337,2))),DATE(VALUE(LEFT(B337,4)),VALUE(MID(B337,6,2)),VALUE(RIGHT(B337,2)))))</f>
        <v>45690</v>
      </c>
      <c r="N337" s="16" t="n">
        <f aca="false">MONTH(M337)</f>
        <v>2</v>
      </c>
      <c r="O337" s="16" t="str">
        <f aca="false">PROPER(TRIM(H337))</f>
        <v>Kolkata</v>
      </c>
      <c r="P337" s="16" t="str">
        <f aca="false">IFERROR(VLOOKUP(O337,city_map!$A$2:$B$6,2,FALSE()),O337)</f>
        <v>Kolkata</v>
      </c>
      <c r="Q337" s="16" t="n">
        <f aca="false">IF(ISNUMBER(F337),F337,VALUE(SUBSTITUTE(SUBSTITUTE(F337,"₹",""),",","")))</f>
        <v>1633</v>
      </c>
      <c r="R337" s="16" t="n">
        <f aca="false">IF(E337=99,1,E337)</f>
        <v>1</v>
      </c>
      <c r="S337" s="16" t="n">
        <f aca="false">IF(G337="",0,G337)</f>
        <v>0.1</v>
      </c>
      <c r="T337" s="16" t="str">
        <f aca="false">IF(I337="","Unknown",IF(I337="upi","UPI",I337))</f>
        <v>UPI</v>
      </c>
      <c r="U337" s="16" t="str">
        <f aca="false">IF(L337="Yes","Y",IF(L337="No","N",L337))</f>
        <v>N</v>
      </c>
      <c r="V337" s="19" t="n">
        <f aca="false">ROUND(R337*Q337*(1-S337),2)</f>
        <v>1469.7</v>
      </c>
      <c r="W337" s="16" t="str">
        <f aca="false">_xlfn.XLOOKUP(D337,products!$A$2:$A$61,products!$C$2:$C$61,"Not found")</f>
        <v>Fashion</v>
      </c>
    </row>
    <row r="338" customFormat="false" ht="15" hidden="false" customHeight="false" outlineLevel="0" collapsed="false">
      <c r="A338" s="16" t="s">
        <v>773</v>
      </c>
      <c r="B338" s="16" t="s">
        <v>771</v>
      </c>
      <c r="C338" s="16" t="s">
        <v>774</v>
      </c>
      <c r="D338" s="16" t="s">
        <v>170</v>
      </c>
      <c r="E338" s="16" t="n">
        <v>2</v>
      </c>
      <c r="F338" s="16" t="n">
        <v>3396</v>
      </c>
      <c r="G338" s="16" t="n">
        <v>0.3</v>
      </c>
      <c r="H338" s="16" t="s">
        <v>208</v>
      </c>
      <c r="I338" s="16" t="s">
        <v>71</v>
      </c>
      <c r="J338" s="16" t="n">
        <v>6</v>
      </c>
      <c r="K338" s="16" t="n">
        <v>4</v>
      </c>
      <c r="L338" s="16" t="s">
        <v>41</v>
      </c>
      <c r="M338" s="18" t="n">
        <f aca="false">IF(ISNUMBER(B338),B338,IF(MID(B338,3,1)="-",DATE(VALUE(RIGHT(B338,4)),VALUE(MID(B338,4,2)),VALUE(LEFT(B338,2))),DATE(VALUE(LEFT(B338,4)),VALUE(MID(B338,6,2)),VALUE(RIGHT(B338,2)))))</f>
        <v>45690</v>
      </c>
      <c r="N338" s="16" t="n">
        <f aca="false">MONTH(M338)</f>
        <v>2</v>
      </c>
      <c r="O338" s="16" t="str">
        <f aca="false">PROPER(TRIM(H338))</f>
        <v>Jaipur</v>
      </c>
      <c r="P338" s="16" t="str">
        <f aca="false">IFERROR(VLOOKUP(O338,city_map!$A$2:$B$6,2,FALSE()),O338)</f>
        <v>Jaipur</v>
      </c>
      <c r="Q338" s="16" t="n">
        <f aca="false">IF(ISNUMBER(F338),F338,VALUE(SUBSTITUTE(SUBSTITUTE(F338,"₹",""),",","")))</f>
        <v>3396</v>
      </c>
      <c r="R338" s="16" t="n">
        <f aca="false">IF(E338=99,1,E338)</f>
        <v>2</v>
      </c>
      <c r="S338" s="16" t="n">
        <f aca="false">IF(G338="",0,G338)</f>
        <v>0.3</v>
      </c>
      <c r="T338" s="16" t="str">
        <f aca="false">IF(I338="","Unknown",IF(I338="upi","UPI",I338))</f>
        <v>Credit Card</v>
      </c>
      <c r="U338" s="16" t="str">
        <f aca="false">IF(L338="Yes","Y",IF(L338="No","N",L338))</f>
        <v>N</v>
      </c>
      <c r="V338" s="19" t="n">
        <f aca="false">ROUND(R338*Q338*(1-S338),2)</f>
        <v>4754.4</v>
      </c>
      <c r="W338" s="16" t="str">
        <f aca="false">_xlfn.XLOOKUP(D338,products!$A$2:$A$61,products!$C$2:$C$61,"Not found")</f>
        <v>Home</v>
      </c>
    </row>
    <row r="339" customFormat="false" ht="15" hidden="false" customHeight="false" outlineLevel="0" collapsed="false">
      <c r="A339" s="16" t="s">
        <v>775</v>
      </c>
      <c r="B339" s="16" t="s">
        <v>771</v>
      </c>
      <c r="C339" s="16" t="s">
        <v>776</v>
      </c>
      <c r="D339" s="16" t="s">
        <v>291</v>
      </c>
      <c r="E339" s="16" t="n">
        <v>1</v>
      </c>
      <c r="F339" s="16" t="n">
        <v>1157</v>
      </c>
      <c r="G339" s="16" t="n">
        <v>0</v>
      </c>
      <c r="H339" s="16" t="s">
        <v>233</v>
      </c>
      <c r="I339" s="16" t="s">
        <v>60</v>
      </c>
      <c r="J339" s="16" t="n">
        <v>2</v>
      </c>
      <c r="K339" s="16" t="n">
        <v>5</v>
      </c>
      <c r="L339" s="16" t="s">
        <v>41</v>
      </c>
      <c r="M339" s="18" t="n">
        <f aca="false">IF(ISNUMBER(B339),B339,IF(MID(B339,3,1)="-",DATE(VALUE(RIGHT(B339,4)),VALUE(MID(B339,4,2)),VALUE(LEFT(B339,2))),DATE(VALUE(LEFT(B339,4)),VALUE(MID(B339,6,2)),VALUE(RIGHT(B339,2)))))</f>
        <v>45690</v>
      </c>
      <c r="N339" s="16" t="n">
        <f aca="false">MONTH(M339)</f>
        <v>2</v>
      </c>
      <c r="O339" s="16" t="str">
        <f aca="false">PROPER(TRIM(H339))</f>
        <v>Mumbai</v>
      </c>
      <c r="P339" s="16" t="str">
        <f aca="false">IFERROR(VLOOKUP(O339,city_map!$A$2:$B$6,2,FALSE()),O339)</f>
        <v>Mumbai</v>
      </c>
      <c r="Q339" s="16" t="n">
        <f aca="false">IF(ISNUMBER(F339),F339,VALUE(SUBSTITUTE(SUBSTITUTE(F339,"₹",""),",","")))</f>
        <v>1157</v>
      </c>
      <c r="R339" s="16" t="n">
        <f aca="false">IF(E339=99,1,E339)</f>
        <v>1</v>
      </c>
      <c r="S339" s="16" t="n">
        <f aca="false">IF(G339="",0,G339)</f>
        <v>0</v>
      </c>
      <c r="T339" s="16" t="str">
        <f aca="false">IF(I339="","Unknown",IF(I339="upi","UPI",I339))</f>
        <v>UPI</v>
      </c>
      <c r="U339" s="16" t="str">
        <f aca="false">IF(L339="Yes","Y",IF(L339="No","N",L339))</f>
        <v>N</v>
      </c>
      <c r="V339" s="19" t="n">
        <f aca="false">ROUND(R339*Q339*(1-S339),2)</f>
        <v>1157</v>
      </c>
      <c r="W339" s="16" t="str">
        <f aca="false">_xlfn.XLOOKUP(D339,products!$A$2:$A$61,products!$C$2:$C$61,"Not found")</f>
        <v>Electronics</v>
      </c>
    </row>
    <row r="340" customFormat="false" ht="15" hidden="false" customHeight="false" outlineLevel="0" collapsed="false">
      <c r="A340" s="16" t="s">
        <v>777</v>
      </c>
      <c r="B340" s="16" t="s">
        <v>771</v>
      </c>
      <c r="C340" s="16" t="s">
        <v>778</v>
      </c>
      <c r="D340" s="16" t="s">
        <v>129</v>
      </c>
      <c r="E340" s="16" t="n">
        <v>3</v>
      </c>
      <c r="F340" s="16" t="n">
        <v>615</v>
      </c>
      <c r="G340" s="16" t="n">
        <v>0.15</v>
      </c>
      <c r="H340" s="16" t="s">
        <v>208</v>
      </c>
      <c r="I340" s="16" t="s">
        <v>60</v>
      </c>
      <c r="J340" s="16" t="n">
        <v>7</v>
      </c>
      <c r="K340" s="16" t="n">
        <v>4</v>
      </c>
      <c r="L340" s="16" t="s">
        <v>41</v>
      </c>
      <c r="M340" s="18" t="n">
        <f aca="false">IF(ISNUMBER(B340),B340,IF(MID(B340,3,1)="-",DATE(VALUE(RIGHT(B340,4)),VALUE(MID(B340,4,2)),VALUE(LEFT(B340,2))),DATE(VALUE(LEFT(B340,4)),VALUE(MID(B340,6,2)),VALUE(RIGHT(B340,2)))))</f>
        <v>45690</v>
      </c>
      <c r="N340" s="16" t="n">
        <f aca="false">MONTH(M340)</f>
        <v>2</v>
      </c>
      <c r="O340" s="16" t="str">
        <f aca="false">PROPER(TRIM(H340))</f>
        <v>Jaipur</v>
      </c>
      <c r="P340" s="16" t="str">
        <f aca="false">IFERROR(VLOOKUP(O340,city_map!$A$2:$B$6,2,FALSE()),O340)</f>
        <v>Jaipur</v>
      </c>
      <c r="Q340" s="16" t="n">
        <f aca="false">IF(ISNUMBER(F340),F340,VALUE(SUBSTITUTE(SUBSTITUTE(F340,"₹",""),",","")))</f>
        <v>615</v>
      </c>
      <c r="R340" s="16" t="n">
        <f aca="false">IF(E340=99,1,E340)</f>
        <v>3</v>
      </c>
      <c r="S340" s="16" t="n">
        <f aca="false">IF(G340="",0,G340)</f>
        <v>0.15</v>
      </c>
      <c r="T340" s="16" t="str">
        <f aca="false">IF(I340="","Unknown",IF(I340="upi","UPI",I340))</f>
        <v>UPI</v>
      </c>
      <c r="U340" s="16" t="str">
        <f aca="false">IF(L340="Yes","Y",IF(L340="No","N",L340))</f>
        <v>N</v>
      </c>
      <c r="V340" s="19" t="n">
        <f aca="false">ROUND(R340*Q340*(1-S340),2)</f>
        <v>1568.25</v>
      </c>
      <c r="W340" s="16" t="str">
        <f aca="false">_xlfn.XLOOKUP(D340,products!$A$2:$A$61,products!$C$2:$C$61,"Not found")</f>
        <v>Beauty</v>
      </c>
    </row>
    <row r="341" customFormat="false" ht="15" hidden="false" customHeight="false" outlineLevel="0" collapsed="false">
      <c r="A341" s="16" t="s">
        <v>779</v>
      </c>
      <c r="B341" s="16" t="s">
        <v>771</v>
      </c>
      <c r="C341" s="16" t="s">
        <v>780</v>
      </c>
      <c r="D341" s="16" t="s">
        <v>80</v>
      </c>
      <c r="E341" s="16" t="n">
        <v>2</v>
      </c>
      <c r="F341" s="16" t="n">
        <v>1537</v>
      </c>
      <c r="G341" s="16" t="n">
        <v>0</v>
      </c>
      <c r="H341" s="16" t="s">
        <v>39</v>
      </c>
      <c r="I341" s="16" t="s">
        <v>60</v>
      </c>
      <c r="J341" s="16" t="n">
        <v>2</v>
      </c>
      <c r="K341" s="16" t="n">
        <v>4</v>
      </c>
      <c r="L341" s="16" t="s">
        <v>41</v>
      </c>
      <c r="M341" s="18" t="n">
        <f aca="false">IF(ISNUMBER(B341),B341,IF(MID(B341,3,1)="-",DATE(VALUE(RIGHT(B341,4)),VALUE(MID(B341,4,2)),VALUE(LEFT(B341,2))),DATE(VALUE(LEFT(B341,4)),VALUE(MID(B341,6,2)),VALUE(RIGHT(B341,2)))))</f>
        <v>45690</v>
      </c>
      <c r="N341" s="16" t="n">
        <f aca="false">MONTH(M341)</f>
        <v>2</v>
      </c>
      <c r="O341" s="16" t="str">
        <f aca="false">PROPER(TRIM(H341))</f>
        <v>Delhi</v>
      </c>
      <c r="P341" s="16" t="str">
        <f aca="false">IFERROR(VLOOKUP(O341,city_map!$A$2:$B$6,2,FALSE()),O341)</f>
        <v>Delhi</v>
      </c>
      <c r="Q341" s="16" t="n">
        <f aca="false">IF(ISNUMBER(F341),F341,VALUE(SUBSTITUTE(SUBSTITUTE(F341,"₹",""),",","")))</f>
        <v>1537</v>
      </c>
      <c r="R341" s="16" t="n">
        <f aca="false">IF(E341=99,1,E341)</f>
        <v>2</v>
      </c>
      <c r="S341" s="16" t="n">
        <f aca="false">IF(G341="",0,G341)</f>
        <v>0</v>
      </c>
      <c r="T341" s="16" t="str">
        <f aca="false">IF(I341="","Unknown",IF(I341="upi","UPI",I341))</f>
        <v>UPI</v>
      </c>
      <c r="U341" s="16" t="str">
        <f aca="false">IF(L341="Yes","Y",IF(L341="No","N",L341))</f>
        <v>N</v>
      </c>
      <c r="V341" s="19" t="n">
        <f aca="false">ROUND(R341*Q341*(1-S341),2)</f>
        <v>3074</v>
      </c>
      <c r="W341" s="16" t="str">
        <f aca="false">_xlfn.XLOOKUP(D341,products!$A$2:$A$61,products!$C$2:$C$61,"Not found")</f>
        <v>Beauty</v>
      </c>
    </row>
    <row r="342" customFormat="false" ht="15" hidden="false" customHeight="false" outlineLevel="0" collapsed="false">
      <c r="A342" s="16" t="s">
        <v>781</v>
      </c>
      <c r="B342" s="16" t="s">
        <v>771</v>
      </c>
      <c r="C342" s="16" t="s">
        <v>382</v>
      </c>
      <c r="D342" s="16" t="s">
        <v>219</v>
      </c>
      <c r="E342" s="16" t="n">
        <v>2</v>
      </c>
      <c r="F342" s="16" t="n">
        <v>1271</v>
      </c>
      <c r="G342" s="16" t="n">
        <v>0.1</v>
      </c>
      <c r="H342" s="16" t="s">
        <v>89</v>
      </c>
      <c r="I342" s="16" t="s">
        <v>40</v>
      </c>
      <c r="J342" s="16" t="n">
        <v>3</v>
      </c>
      <c r="K342" s="16" t="n">
        <v>2</v>
      </c>
      <c r="L342" s="16" t="s">
        <v>57</v>
      </c>
      <c r="M342" s="18" t="n">
        <f aca="false">IF(ISNUMBER(B342),B342,IF(MID(B342,3,1)="-",DATE(VALUE(RIGHT(B342,4)),VALUE(MID(B342,4,2)),VALUE(LEFT(B342,2))),DATE(VALUE(LEFT(B342,4)),VALUE(MID(B342,6,2)),VALUE(RIGHT(B342,2)))))</f>
        <v>45690</v>
      </c>
      <c r="N342" s="16" t="n">
        <f aca="false">MONTH(M342)</f>
        <v>2</v>
      </c>
      <c r="O342" s="16" t="str">
        <f aca="false">PROPER(TRIM(H342))</f>
        <v>Ahmedabad</v>
      </c>
      <c r="P342" s="16" t="str">
        <f aca="false">IFERROR(VLOOKUP(O342,city_map!$A$2:$B$6,2,FALSE()),O342)</f>
        <v>Ahmedabad</v>
      </c>
      <c r="Q342" s="16" t="n">
        <f aca="false">IF(ISNUMBER(F342),F342,VALUE(SUBSTITUTE(SUBSTITUTE(F342,"₹",""),",","")))</f>
        <v>1271</v>
      </c>
      <c r="R342" s="16" t="n">
        <f aca="false">IF(E342=99,1,E342)</f>
        <v>2</v>
      </c>
      <c r="S342" s="16" t="n">
        <f aca="false">IF(G342="",0,G342)</f>
        <v>0.1</v>
      </c>
      <c r="T342" s="16" t="str">
        <f aca="false">IF(I342="","Unknown",IF(I342="upi","UPI",I342))</f>
        <v>COD</v>
      </c>
      <c r="U342" s="16" t="str">
        <f aca="false">IF(L342="Yes","Y",IF(L342="No","N",L342))</f>
        <v>Y</v>
      </c>
      <c r="V342" s="19" t="n">
        <f aca="false">ROUND(R342*Q342*(1-S342),2)</f>
        <v>2287.8</v>
      </c>
      <c r="W342" s="16" t="str">
        <f aca="false">_xlfn.XLOOKUP(D342,products!$A$2:$A$61,products!$C$2:$C$61,"Not found")</f>
        <v>Electronics</v>
      </c>
    </row>
    <row r="343" customFormat="false" ht="15" hidden="false" customHeight="false" outlineLevel="0" collapsed="false">
      <c r="A343" s="16" t="s">
        <v>782</v>
      </c>
      <c r="B343" s="16" t="s">
        <v>771</v>
      </c>
      <c r="C343" s="16" t="s">
        <v>783</v>
      </c>
      <c r="D343" s="16" t="s">
        <v>259</v>
      </c>
      <c r="E343" s="16" t="n">
        <v>2</v>
      </c>
      <c r="F343" s="16" t="n">
        <v>480</v>
      </c>
      <c r="G343" s="16" t="n">
        <v>0</v>
      </c>
      <c r="H343" s="16" t="s">
        <v>56</v>
      </c>
      <c r="I343" s="16" t="s">
        <v>47</v>
      </c>
      <c r="J343" s="16" t="n">
        <v>6</v>
      </c>
      <c r="K343" s="16" t="n">
        <v>4</v>
      </c>
      <c r="L343" s="16" t="s">
        <v>41</v>
      </c>
      <c r="M343" s="18" t="n">
        <f aca="false">IF(ISNUMBER(B343),B343,IF(MID(B343,3,1)="-",DATE(VALUE(RIGHT(B343,4)),VALUE(MID(B343,4,2)),VALUE(LEFT(B343,2))),DATE(VALUE(LEFT(B343,4)),VALUE(MID(B343,6,2)),VALUE(RIGHT(B343,2)))))</f>
        <v>45690</v>
      </c>
      <c r="N343" s="16" t="n">
        <f aca="false">MONTH(M343)</f>
        <v>2</v>
      </c>
      <c r="O343" s="16" t="str">
        <f aca="false">PROPER(TRIM(H343))</f>
        <v>Lucknow</v>
      </c>
      <c r="P343" s="16" t="str">
        <f aca="false">IFERROR(VLOOKUP(O343,city_map!$A$2:$B$6,2,FALSE()),O343)</f>
        <v>Lucknow</v>
      </c>
      <c r="Q343" s="16" t="n">
        <f aca="false">IF(ISNUMBER(F343),F343,VALUE(SUBSTITUTE(SUBSTITUTE(F343,"₹",""),",","")))</f>
        <v>480</v>
      </c>
      <c r="R343" s="16" t="n">
        <f aca="false">IF(E343=99,1,E343)</f>
        <v>2</v>
      </c>
      <c r="S343" s="16" t="n">
        <f aca="false">IF(G343="",0,G343)</f>
        <v>0</v>
      </c>
      <c r="T343" s="16" t="str">
        <f aca="false">IF(I343="","Unknown",IF(I343="upi","UPI",I343))</f>
        <v>Debit Card</v>
      </c>
      <c r="U343" s="16" t="str">
        <f aca="false">IF(L343="Yes","Y",IF(L343="No","N",L343))</f>
        <v>N</v>
      </c>
      <c r="V343" s="19" t="n">
        <f aca="false">ROUND(R343*Q343*(1-S343),2)</f>
        <v>960</v>
      </c>
      <c r="W343" s="16" t="str">
        <f aca="false">_xlfn.XLOOKUP(D343,products!$A$2:$A$61,products!$C$2:$C$61,"Not found")</f>
        <v>Books</v>
      </c>
    </row>
    <row r="344" customFormat="false" ht="15" hidden="false" customHeight="false" outlineLevel="0" collapsed="false">
      <c r="A344" s="16" t="s">
        <v>784</v>
      </c>
      <c r="B344" s="16" t="s">
        <v>771</v>
      </c>
      <c r="C344" s="16" t="s">
        <v>785</v>
      </c>
      <c r="D344" s="16" t="s">
        <v>254</v>
      </c>
      <c r="E344" s="16" t="n">
        <v>1</v>
      </c>
      <c r="F344" s="16" t="n">
        <v>1041</v>
      </c>
      <c r="G344" s="16" t="n">
        <v>0.15</v>
      </c>
      <c r="H344" s="16" t="s">
        <v>89</v>
      </c>
      <c r="I344" s="16" t="s">
        <v>60</v>
      </c>
      <c r="J344" s="16" t="n">
        <v>2</v>
      </c>
      <c r="K344" s="16" t="n">
        <v>2</v>
      </c>
      <c r="L344" s="16" t="s">
        <v>57</v>
      </c>
      <c r="M344" s="18" t="n">
        <f aca="false">IF(ISNUMBER(B344),B344,IF(MID(B344,3,1)="-",DATE(VALUE(RIGHT(B344,4)),VALUE(MID(B344,4,2)),VALUE(LEFT(B344,2))),DATE(VALUE(LEFT(B344,4)),VALUE(MID(B344,6,2)),VALUE(RIGHT(B344,2)))))</f>
        <v>45690</v>
      </c>
      <c r="N344" s="16" t="n">
        <f aca="false">MONTH(M344)</f>
        <v>2</v>
      </c>
      <c r="O344" s="16" t="str">
        <f aca="false">PROPER(TRIM(H344))</f>
        <v>Ahmedabad</v>
      </c>
      <c r="P344" s="16" t="str">
        <f aca="false">IFERROR(VLOOKUP(O344,city_map!$A$2:$B$6,2,FALSE()),O344)</f>
        <v>Ahmedabad</v>
      </c>
      <c r="Q344" s="16" t="n">
        <f aca="false">IF(ISNUMBER(F344),F344,VALUE(SUBSTITUTE(SUBSTITUTE(F344,"₹",""),",","")))</f>
        <v>1041</v>
      </c>
      <c r="R344" s="16" t="n">
        <f aca="false">IF(E344=99,1,E344)</f>
        <v>1</v>
      </c>
      <c r="S344" s="16" t="n">
        <f aca="false">IF(G344="",0,G344)</f>
        <v>0.15</v>
      </c>
      <c r="T344" s="16" t="str">
        <f aca="false">IF(I344="","Unknown",IF(I344="upi","UPI",I344))</f>
        <v>UPI</v>
      </c>
      <c r="U344" s="16" t="str">
        <f aca="false">IF(L344="Yes","Y",IF(L344="No","N",L344))</f>
        <v>Y</v>
      </c>
      <c r="V344" s="19" t="n">
        <f aca="false">ROUND(R344*Q344*(1-S344),2)</f>
        <v>884.85</v>
      </c>
      <c r="W344" s="16" t="str">
        <f aca="false">_xlfn.XLOOKUP(D344,products!$A$2:$A$61,products!$C$2:$C$61,"Not found")</f>
        <v>Fashion</v>
      </c>
    </row>
    <row r="345" customFormat="false" ht="15" hidden="false" customHeight="false" outlineLevel="0" collapsed="false">
      <c r="A345" s="16" t="s">
        <v>786</v>
      </c>
      <c r="B345" s="16" t="s">
        <v>771</v>
      </c>
      <c r="C345" s="16" t="s">
        <v>270</v>
      </c>
      <c r="D345" s="16" t="s">
        <v>66</v>
      </c>
      <c r="E345" s="16" t="n">
        <v>2</v>
      </c>
      <c r="F345" s="16" t="n">
        <v>15620</v>
      </c>
      <c r="G345" s="16" t="n">
        <v>0.05</v>
      </c>
      <c r="H345" s="16" t="s">
        <v>46</v>
      </c>
      <c r="I345" s="16" t="s">
        <v>40</v>
      </c>
      <c r="J345" s="16" t="n">
        <v>2</v>
      </c>
      <c r="K345" s="16" t="n">
        <v>5</v>
      </c>
      <c r="L345" s="16" t="s">
        <v>41</v>
      </c>
      <c r="M345" s="18" t="n">
        <f aca="false">IF(ISNUMBER(B345),B345,IF(MID(B345,3,1)="-",DATE(VALUE(RIGHT(B345,4)),VALUE(MID(B345,4,2)),VALUE(LEFT(B345,2))),DATE(VALUE(LEFT(B345,4)),VALUE(MID(B345,6,2)),VALUE(RIGHT(B345,2)))))</f>
        <v>45690</v>
      </c>
      <c r="N345" s="16" t="n">
        <f aca="false">MONTH(M345)</f>
        <v>2</v>
      </c>
      <c r="O345" s="16" t="str">
        <f aca="false">PROPER(TRIM(H345))</f>
        <v>Chennai</v>
      </c>
      <c r="P345" s="16" t="str">
        <f aca="false">IFERROR(VLOOKUP(O345,city_map!$A$2:$B$6,2,FALSE()),O345)</f>
        <v>Chennai</v>
      </c>
      <c r="Q345" s="16" t="n">
        <f aca="false">IF(ISNUMBER(F345),F345,VALUE(SUBSTITUTE(SUBSTITUTE(F345,"₹",""),",","")))</f>
        <v>15620</v>
      </c>
      <c r="R345" s="16" t="n">
        <f aca="false">IF(E345=99,1,E345)</f>
        <v>2</v>
      </c>
      <c r="S345" s="16" t="n">
        <f aca="false">IF(G345="",0,G345)</f>
        <v>0.05</v>
      </c>
      <c r="T345" s="16" t="str">
        <f aca="false">IF(I345="","Unknown",IF(I345="upi","UPI",I345))</f>
        <v>COD</v>
      </c>
      <c r="U345" s="16" t="str">
        <f aca="false">IF(L345="Yes","Y",IF(L345="No","N",L345))</f>
        <v>N</v>
      </c>
      <c r="V345" s="19" t="n">
        <f aca="false">ROUND(R345*Q345*(1-S345),2)</f>
        <v>29678</v>
      </c>
      <c r="W345" s="16" t="str">
        <f aca="false">_xlfn.XLOOKUP(D345,products!$A$2:$A$61,products!$C$2:$C$61,"Not found")</f>
        <v>Electronics</v>
      </c>
    </row>
    <row r="346" customFormat="false" ht="15" hidden="false" customHeight="false" outlineLevel="0" collapsed="false">
      <c r="A346" s="16" t="s">
        <v>787</v>
      </c>
      <c r="B346" s="16" t="s">
        <v>771</v>
      </c>
      <c r="C346" s="16" t="s">
        <v>788</v>
      </c>
      <c r="D346" s="16" t="s">
        <v>99</v>
      </c>
      <c r="E346" s="16" t="n">
        <v>2</v>
      </c>
      <c r="F346" s="16" t="n">
        <v>733</v>
      </c>
      <c r="G346" s="16" t="n">
        <v>0.1</v>
      </c>
      <c r="H346" s="16" t="s">
        <v>46</v>
      </c>
      <c r="I346" s="16" t="s">
        <v>60</v>
      </c>
      <c r="J346" s="16" t="n">
        <v>3</v>
      </c>
      <c r="K346" s="16" t="n">
        <v>4</v>
      </c>
      <c r="L346" s="16" t="s">
        <v>41</v>
      </c>
      <c r="M346" s="18" t="n">
        <f aca="false">IF(ISNUMBER(B346),B346,IF(MID(B346,3,1)="-",DATE(VALUE(RIGHT(B346,4)),VALUE(MID(B346,4,2)),VALUE(LEFT(B346,2))),DATE(VALUE(LEFT(B346,4)),VALUE(MID(B346,6,2)),VALUE(RIGHT(B346,2)))))</f>
        <v>45690</v>
      </c>
      <c r="N346" s="16" t="n">
        <f aca="false">MONTH(M346)</f>
        <v>2</v>
      </c>
      <c r="O346" s="16" t="str">
        <f aca="false">PROPER(TRIM(H346))</f>
        <v>Chennai</v>
      </c>
      <c r="P346" s="16" t="str">
        <f aca="false">IFERROR(VLOOKUP(O346,city_map!$A$2:$B$6,2,FALSE()),O346)</f>
        <v>Chennai</v>
      </c>
      <c r="Q346" s="16" t="n">
        <f aca="false">IF(ISNUMBER(F346),F346,VALUE(SUBSTITUTE(SUBSTITUTE(F346,"₹",""),",","")))</f>
        <v>733</v>
      </c>
      <c r="R346" s="16" t="n">
        <f aca="false">IF(E346=99,1,E346)</f>
        <v>2</v>
      </c>
      <c r="S346" s="16" t="n">
        <f aca="false">IF(G346="",0,G346)</f>
        <v>0.1</v>
      </c>
      <c r="T346" s="16" t="str">
        <f aca="false">IF(I346="","Unknown",IF(I346="upi","UPI",I346))</f>
        <v>UPI</v>
      </c>
      <c r="U346" s="16" t="str">
        <f aca="false">IF(L346="Yes","Y",IF(L346="No","N",L346))</f>
        <v>N</v>
      </c>
      <c r="V346" s="19" t="n">
        <f aca="false">ROUND(R346*Q346*(1-S346),2)</f>
        <v>1319.4</v>
      </c>
      <c r="W346" s="16" t="str">
        <f aca="false">_xlfn.XLOOKUP(D346,products!$A$2:$A$61,products!$C$2:$C$61,"Not found")</f>
        <v>Fashion</v>
      </c>
    </row>
    <row r="347" customFormat="false" ht="15" hidden="false" customHeight="false" outlineLevel="0" collapsed="false">
      <c r="A347" s="16" t="s">
        <v>789</v>
      </c>
      <c r="B347" s="16" t="s">
        <v>771</v>
      </c>
      <c r="C347" s="16" t="s">
        <v>790</v>
      </c>
      <c r="D347" s="16" t="s">
        <v>115</v>
      </c>
      <c r="E347" s="16" t="n">
        <v>3</v>
      </c>
      <c r="F347" s="16" t="n">
        <v>314</v>
      </c>
      <c r="G347" s="16" t="n">
        <v>0.15</v>
      </c>
      <c r="H347" s="16" t="s">
        <v>112</v>
      </c>
      <c r="I347" s="16" t="s">
        <v>60</v>
      </c>
      <c r="J347" s="16" t="n">
        <v>4</v>
      </c>
      <c r="K347" s="16" t="n">
        <v>4</v>
      </c>
      <c r="L347" s="16" t="s">
        <v>41</v>
      </c>
      <c r="M347" s="18" t="n">
        <f aca="false">IF(ISNUMBER(B347),B347,IF(MID(B347,3,1)="-",DATE(VALUE(RIGHT(B347,4)),VALUE(MID(B347,4,2)),VALUE(LEFT(B347,2))),DATE(VALUE(LEFT(B347,4)),VALUE(MID(B347,6,2)),VALUE(RIGHT(B347,2)))))</f>
        <v>45690</v>
      </c>
      <c r="N347" s="16" t="n">
        <f aca="false">MONTH(M347)</f>
        <v>2</v>
      </c>
      <c r="O347" s="16" t="str">
        <f aca="false">PROPER(TRIM(H347))</f>
        <v>Mumbai</v>
      </c>
      <c r="P347" s="16" t="str">
        <f aca="false">IFERROR(VLOOKUP(O347,city_map!$A$2:$B$6,2,FALSE()),O347)</f>
        <v>Mumbai</v>
      </c>
      <c r="Q347" s="16" t="n">
        <f aca="false">IF(ISNUMBER(F347),F347,VALUE(SUBSTITUTE(SUBSTITUTE(F347,"₹",""),",","")))</f>
        <v>314</v>
      </c>
      <c r="R347" s="16" t="n">
        <f aca="false">IF(E347=99,1,E347)</f>
        <v>3</v>
      </c>
      <c r="S347" s="16" t="n">
        <f aca="false">IF(G347="",0,G347)</f>
        <v>0.15</v>
      </c>
      <c r="T347" s="16" t="str">
        <f aca="false">IF(I347="","Unknown",IF(I347="upi","UPI",I347))</f>
        <v>UPI</v>
      </c>
      <c r="U347" s="16" t="str">
        <f aca="false">IF(L347="Yes","Y",IF(L347="No","N",L347))</f>
        <v>N</v>
      </c>
      <c r="V347" s="19" t="n">
        <f aca="false">ROUND(R347*Q347*(1-S347),2)</f>
        <v>800.7</v>
      </c>
      <c r="W347" s="16" t="str">
        <f aca="false">_xlfn.XLOOKUP(D347,products!$A$2:$A$61,products!$C$2:$C$61,"Not found")</f>
        <v>Books</v>
      </c>
    </row>
    <row r="348" customFormat="false" ht="15" hidden="false" customHeight="false" outlineLevel="0" collapsed="false">
      <c r="A348" s="16" t="s">
        <v>791</v>
      </c>
      <c r="B348" s="16" t="s">
        <v>792</v>
      </c>
      <c r="C348" s="16" t="s">
        <v>793</v>
      </c>
      <c r="D348" s="16" t="s">
        <v>77</v>
      </c>
      <c r="E348" s="16" t="n">
        <v>2</v>
      </c>
      <c r="F348" s="16" t="n">
        <v>337</v>
      </c>
      <c r="G348" s="16" t="n">
        <v>0.2</v>
      </c>
      <c r="H348" s="16" t="s">
        <v>39</v>
      </c>
      <c r="I348" s="16" t="s">
        <v>40</v>
      </c>
      <c r="J348" s="16" t="n">
        <v>4</v>
      </c>
      <c r="K348" s="16" t="n">
        <v>5</v>
      </c>
      <c r="L348" s="16" t="s">
        <v>41</v>
      </c>
      <c r="M348" s="18" t="n">
        <f aca="false">IF(ISNUMBER(B348),B348,IF(MID(B348,3,1)="-",DATE(VALUE(RIGHT(B348,4)),VALUE(MID(B348,4,2)),VALUE(LEFT(B348,2))),DATE(VALUE(LEFT(B348,4)),VALUE(MID(B348,6,2)),VALUE(RIGHT(B348,2)))))</f>
        <v>45691</v>
      </c>
      <c r="N348" s="16" t="n">
        <f aca="false">MONTH(M348)</f>
        <v>2</v>
      </c>
      <c r="O348" s="16" t="str">
        <f aca="false">PROPER(TRIM(H348))</f>
        <v>Delhi</v>
      </c>
      <c r="P348" s="16" t="str">
        <f aca="false">IFERROR(VLOOKUP(O348,city_map!$A$2:$B$6,2,FALSE()),O348)</f>
        <v>Delhi</v>
      </c>
      <c r="Q348" s="16" t="n">
        <f aca="false">IF(ISNUMBER(F348),F348,VALUE(SUBSTITUTE(SUBSTITUTE(F348,"₹",""),",","")))</f>
        <v>337</v>
      </c>
      <c r="R348" s="16" t="n">
        <f aca="false">IF(E348=99,1,E348)</f>
        <v>2</v>
      </c>
      <c r="S348" s="16" t="n">
        <f aca="false">IF(G348="",0,G348)</f>
        <v>0.2</v>
      </c>
      <c r="T348" s="16" t="str">
        <f aca="false">IF(I348="","Unknown",IF(I348="upi","UPI",I348))</f>
        <v>COD</v>
      </c>
      <c r="U348" s="16" t="str">
        <f aca="false">IF(L348="Yes","Y",IF(L348="No","N",L348))</f>
        <v>N</v>
      </c>
      <c r="V348" s="19" t="n">
        <f aca="false">ROUND(R348*Q348*(1-S348),2)</f>
        <v>539.2</v>
      </c>
      <c r="W348" s="16" t="str">
        <f aca="false">_xlfn.XLOOKUP(D348,products!$A$2:$A$61,products!$C$2:$C$61,"Not found")</f>
        <v>Books</v>
      </c>
    </row>
    <row r="349" customFormat="false" ht="15" hidden="false" customHeight="false" outlineLevel="0" collapsed="false">
      <c r="A349" s="16" t="s">
        <v>794</v>
      </c>
      <c r="B349" s="16" t="s">
        <v>792</v>
      </c>
      <c r="C349" s="16" t="s">
        <v>363</v>
      </c>
      <c r="D349" s="16" t="s">
        <v>232</v>
      </c>
      <c r="E349" s="16" t="n">
        <v>1</v>
      </c>
      <c r="F349" s="16" t="s">
        <v>795</v>
      </c>
      <c r="G349" s="16" t="n">
        <v>0.15</v>
      </c>
      <c r="H349" s="16" t="s">
        <v>70</v>
      </c>
      <c r="I349" s="16" t="s">
        <v>60</v>
      </c>
      <c r="J349" s="16" t="n">
        <v>5</v>
      </c>
      <c r="K349" s="16" t="n">
        <v>5</v>
      </c>
      <c r="L349" s="16" t="s">
        <v>41</v>
      </c>
      <c r="M349" s="18" t="n">
        <f aca="false">IF(ISNUMBER(B349),B349,IF(MID(B349,3,1)="-",DATE(VALUE(RIGHT(B349,4)),VALUE(MID(B349,4,2)),VALUE(LEFT(B349,2))),DATE(VALUE(LEFT(B349,4)),VALUE(MID(B349,6,2)),VALUE(RIGHT(B349,2)))))</f>
        <v>45691</v>
      </c>
      <c r="N349" s="16" t="n">
        <f aca="false">MONTH(M349)</f>
        <v>2</v>
      </c>
      <c r="O349" s="16" t="str">
        <f aca="false">PROPER(TRIM(H349))</f>
        <v>Pune</v>
      </c>
      <c r="P349" s="16" t="str">
        <f aca="false">IFERROR(VLOOKUP(O349,city_map!$A$2:$B$6,2,FALSE()),O349)</f>
        <v>Pune</v>
      </c>
      <c r="Q349" s="16" t="n">
        <f aca="false">IF(ISNUMBER(F349),F349,VALUE(SUBSTITUTE(SUBSTITUTE(F349,"₹",""),",","")))</f>
        <v>2095</v>
      </c>
      <c r="R349" s="16" t="n">
        <f aca="false">IF(E349=99,1,E349)</f>
        <v>1</v>
      </c>
      <c r="S349" s="16" t="n">
        <f aca="false">IF(G349="",0,G349)</f>
        <v>0.15</v>
      </c>
      <c r="T349" s="16" t="str">
        <f aca="false">IF(I349="","Unknown",IF(I349="upi","UPI",I349))</f>
        <v>UPI</v>
      </c>
      <c r="U349" s="16" t="str">
        <f aca="false">IF(L349="Yes","Y",IF(L349="No","N",L349))</f>
        <v>N</v>
      </c>
      <c r="V349" s="19" t="n">
        <f aca="false">ROUND(R349*Q349*(1-S349),2)</f>
        <v>1780.75</v>
      </c>
      <c r="W349" s="16" t="str">
        <f aca="false">_xlfn.XLOOKUP(D349,products!$A$2:$A$61,products!$C$2:$C$61,"Not found")</f>
        <v>Electronics</v>
      </c>
    </row>
    <row r="350" customFormat="false" ht="15" hidden="false" customHeight="false" outlineLevel="0" collapsed="false">
      <c r="A350" s="16" t="s">
        <v>796</v>
      </c>
      <c r="B350" s="16" t="s">
        <v>792</v>
      </c>
      <c r="C350" s="16" t="s">
        <v>732</v>
      </c>
      <c r="D350" s="16" t="s">
        <v>99</v>
      </c>
      <c r="E350" s="16" t="n">
        <v>2</v>
      </c>
      <c r="F350" s="16" t="n">
        <v>677</v>
      </c>
      <c r="G350" s="16" t="n">
        <v>0</v>
      </c>
      <c r="H350" s="16" t="s">
        <v>797</v>
      </c>
      <c r="I350" s="16" t="s">
        <v>47</v>
      </c>
      <c r="J350" s="16" t="n">
        <v>4</v>
      </c>
      <c r="K350" s="16" t="n">
        <v>5</v>
      </c>
      <c r="L350" s="16" t="s">
        <v>41</v>
      </c>
      <c r="M350" s="18" t="n">
        <f aca="false">IF(ISNUMBER(B350),B350,IF(MID(B350,3,1)="-",DATE(VALUE(RIGHT(B350,4)),VALUE(MID(B350,4,2)),VALUE(LEFT(B350,2))),DATE(VALUE(LEFT(B350,4)),VALUE(MID(B350,6,2)),VALUE(RIGHT(B350,2)))))</f>
        <v>45691</v>
      </c>
      <c r="N350" s="16" t="n">
        <f aca="false">MONTH(M350)</f>
        <v>2</v>
      </c>
      <c r="O350" s="16" t="str">
        <f aca="false">PROPER(TRIM(H350))</f>
        <v>New Delhi</v>
      </c>
      <c r="P350" s="16" t="str">
        <f aca="false">IFERROR(VLOOKUP(O350,city_map!$A$2:$B$6,2,FALSE()),O350)</f>
        <v>Delhi</v>
      </c>
      <c r="Q350" s="16" t="n">
        <f aca="false">IF(ISNUMBER(F350),F350,VALUE(SUBSTITUTE(SUBSTITUTE(F350,"₹",""),",","")))</f>
        <v>677</v>
      </c>
      <c r="R350" s="16" t="n">
        <f aca="false">IF(E350=99,1,E350)</f>
        <v>2</v>
      </c>
      <c r="S350" s="16" t="n">
        <f aca="false">IF(G350="",0,G350)</f>
        <v>0</v>
      </c>
      <c r="T350" s="16" t="str">
        <f aca="false">IF(I350="","Unknown",IF(I350="upi","UPI",I350))</f>
        <v>Debit Card</v>
      </c>
      <c r="U350" s="16" t="str">
        <f aca="false">IF(L350="Yes","Y",IF(L350="No","N",L350))</f>
        <v>N</v>
      </c>
      <c r="V350" s="19" t="n">
        <f aca="false">ROUND(R350*Q350*(1-S350),2)</f>
        <v>1354</v>
      </c>
      <c r="W350" s="16" t="str">
        <f aca="false">_xlfn.XLOOKUP(D350,products!$A$2:$A$61,products!$C$2:$C$61,"Not found")</f>
        <v>Fashion</v>
      </c>
    </row>
    <row r="351" customFormat="false" ht="15" hidden="false" customHeight="false" outlineLevel="0" collapsed="false">
      <c r="A351" s="16" t="s">
        <v>798</v>
      </c>
      <c r="B351" s="16" t="s">
        <v>792</v>
      </c>
      <c r="C351" s="16" t="s">
        <v>699</v>
      </c>
      <c r="D351" s="16" t="s">
        <v>300</v>
      </c>
      <c r="E351" s="16" t="n">
        <v>1</v>
      </c>
      <c r="F351" s="16" t="n">
        <v>2430</v>
      </c>
      <c r="G351" s="16" t="n">
        <v>0</v>
      </c>
      <c r="H351" s="16" t="s">
        <v>39</v>
      </c>
      <c r="I351" s="16" t="s">
        <v>60</v>
      </c>
      <c r="J351" s="16" t="n">
        <v>3</v>
      </c>
      <c r="K351" s="16"/>
      <c r="L351" s="16" t="s">
        <v>41</v>
      </c>
      <c r="M351" s="18" t="n">
        <f aca="false">IF(ISNUMBER(B351),B351,IF(MID(B351,3,1)="-",DATE(VALUE(RIGHT(B351,4)),VALUE(MID(B351,4,2)),VALUE(LEFT(B351,2))),DATE(VALUE(LEFT(B351,4)),VALUE(MID(B351,6,2)),VALUE(RIGHT(B351,2)))))</f>
        <v>45691</v>
      </c>
      <c r="N351" s="16" t="n">
        <f aca="false">MONTH(M351)</f>
        <v>2</v>
      </c>
      <c r="O351" s="16" t="str">
        <f aca="false">PROPER(TRIM(H351))</f>
        <v>Delhi</v>
      </c>
      <c r="P351" s="16" t="str">
        <f aca="false">IFERROR(VLOOKUP(O351,city_map!$A$2:$B$6,2,FALSE()),O351)</f>
        <v>Delhi</v>
      </c>
      <c r="Q351" s="16" t="n">
        <f aca="false">IF(ISNUMBER(F351),F351,VALUE(SUBSTITUTE(SUBSTITUTE(F351,"₹",""),",","")))</f>
        <v>2430</v>
      </c>
      <c r="R351" s="16" t="n">
        <f aca="false">IF(E351=99,1,E351)</f>
        <v>1</v>
      </c>
      <c r="S351" s="16" t="n">
        <f aca="false">IF(G351="",0,G351)</f>
        <v>0</v>
      </c>
      <c r="T351" s="16" t="str">
        <f aca="false">IF(I351="","Unknown",IF(I351="upi","UPI",I351))</f>
        <v>UPI</v>
      </c>
      <c r="U351" s="16" t="str">
        <f aca="false">IF(L351="Yes","Y",IF(L351="No","N",L351))</f>
        <v>N</v>
      </c>
      <c r="V351" s="19" t="n">
        <f aca="false">ROUND(R351*Q351*(1-S351),2)</f>
        <v>2430</v>
      </c>
      <c r="W351" s="16" t="str">
        <f aca="false">_xlfn.XLOOKUP(D351,products!$A$2:$A$61,products!$C$2:$C$61,"Not found")</f>
        <v>Home</v>
      </c>
    </row>
    <row r="352" customFormat="false" ht="15" hidden="false" customHeight="false" outlineLevel="0" collapsed="false">
      <c r="A352" s="16" t="s">
        <v>799</v>
      </c>
      <c r="B352" s="16" t="s">
        <v>792</v>
      </c>
      <c r="C352" s="16" t="s">
        <v>800</v>
      </c>
      <c r="D352" s="16" t="s">
        <v>259</v>
      </c>
      <c r="E352" s="16" t="n">
        <v>3</v>
      </c>
      <c r="F352" s="16" t="n">
        <v>502</v>
      </c>
      <c r="G352" s="16" t="n">
        <v>0.2</v>
      </c>
      <c r="H352" s="16" t="s">
        <v>67</v>
      </c>
      <c r="I352" s="16" t="s">
        <v>60</v>
      </c>
      <c r="J352" s="16" t="n">
        <v>5</v>
      </c>
      <c r="K352" s="16" t="n">
        <v>3</v>
      </c>
      <c r="L352" s="16" t="s">
        <v>41</v>
      </c>
      <c r="M352" s="18" t="n">
        <f aca="false">IF(ISNUMBER(B352),B352,IF(MID(B352,3,1)="-",DATE(VALUE(RIGHT(B352,4)),VALUE(MID(B352,4,2)),VALUE(LEFT(B352,2))),DATE(VALUE(LEFT(B352,4)),VALUE(MID(B352,6,2)),VALUE(RIGHT(B352,2)))))</f>
        <v>45691</v>
      </c>
      <c r="N352" s="16" t="n">
        <f aca="false">MONTH(M352)</f>
        <v>2</v>
      </c>
      <c r="O352" s="16" t="str">
        <f aca="false">PROPER(TRIM(H352))</f>
        <v>Kolkata</v>
      </c>
      <c r="P352" s="16" t="str">
        <f aca="false">IFERROR(VLOOKUP(O352,city_map!$A$2:$B$6,2,FALSE()),O352)</f>
        <v>Kolkata</v>
      </c>
      <c r="Q352" s="16" t="n">
        <f aca="false">IF(ISNUMBER(F352),F352,VALUE(SUBSTITUTE(SUBSTITUTE(F352,"₹",""),",","")))</f>
        <v>502</v>
      </c>
      <c r="R352" s="16" t="n">
        <f aca="false">IF(E352=99,1,E352)</f>
        <v>3</v>
      </c>
      <c r="S352" s="16" t="n">
        <f aca="false">IF(G352="",0,G352)</f>
        <v>0.2</v>
      </c>
      <c r="T352" s="16" t="str">
        <f aca="false">IF(I352="","Unknown",IF(I352="upi","UPI",I352))</f>
        <v>UPI</v>
      </c>
      <c r="U352" s="16" t="str">
        <f aca="false">IF(L352="Yes","Y",IF(L352="No","N",L352))</f>
        <v>N</v>
      </c>
      <c r="V352" s="19" t="n">
        <f aca="false">ROUND(R352*Q352*(1-S352),2)</f>
        <v>1204.8</v>
      </c>
      <c r="W352" s="16" t="str">
        <f aca="false">_xlfn.XLOOKUP(D352,products!$A$2:$A$61,products!$C$2:$C$61,"Not found")</f>
        <v>Books</v>
      </c>
    </row>
    <row r="353" customFormat="false" ht="15" hidden="false" customHeight="false" outlineLevel="0" collapsed="false">
      <c r="A353" s="16" t="s">
        <v>801</v>
      </c>
      <c r="B353" s="16" t="s">
        <v>792</v>
      </c>
      <c r="C353" s="16" t="s">
        <v>266</v>
      </c>
      <c r="D353" s="16" t="s">
        <v>88</v>
      </c>
      <c r="E353" s="16" t="n">
        <v>2</v>
      </c>
      <c r="F353" s="16" t="n">
        <v>3098</v>
      </c>
      <c r="G353" s="16" t="n">
        <v>0.05</v>
      </c>
      <c r="H353" s="16" t="s">
        <v>130</v>
      </c>
      <c r="I353" s="16" t="s">
        <v>60</v>
      </c>
      <c r="J353" s="16" t="n">
        <v>3</v>
      </c>
      <c r="K353" s="16" t="n">
        <v>3</v>
      </c>
      <c r="L353" s="16" t="s">
        <v>57</v>
      </c>
      <c r="M353" s="18" t="n">
        <f aca="false">IF(ISNUMBER(B353),B353,IF(MID(B353,3,1)="-",DATE(VALUE(RIGHT(B353,4)),VALUE(MID(B353,4,2)),VALUE(LEFT(B353,2))),DATE(VALUE(LEFT(B353,4)),VALUE(MID(B353,6,2)),VALUE(RIGHT(B353,2)))))</f>
        <v>45691</v>
      </c>
      <c r="N353" s="16" t="n">
        <f aca="false">MONTH(M353)</f>
        <v>2</v>
      </c>
      <c r="O353" s="16" t="str">
        <f aca="false">PROPER(TRIM(H353))</f>
        <v>Bengaluru</v>
      </c>
      <c r="P353" s="16" t="str">
        <f aca="false">IFERROR(VLOOKUP(O353,city_map!$A$2:$B$6,2,FALSE()),O353)</f>
        <v>Bengaluru</v>
      </c>
      <c r="Q353" s="16" t="n">
        <f aca="false">IF(ISNUMBER(F353),F353,VALUE(SUBSTITUTE(SUBSTITUTE(F353,"₹",""),",","")))</f>
        <v>3098</v>
      </c>
      <c r="R353" s="16" t="n">
        <f aca="false">IF(E353=99,1,E353)</f>
        <v>2</v>
      </c>
      <c r="S353" s="16" t="n">
        <f aca="false">IF(G353="",0,G353)</f>
        <v>0.05</v>
      </c>
      <c r="T353" s="16" t="str">
        <f aca="false">IF(I353="","Unknown",IF(I353="upi","UPI",I353))</f>
        <v>UPI</v>
      </c>
      <c r="U353" s="16" t="str">
        <f aca="false">IF(L353="Yes","Y",IF(L353="No","N",L353))</f>
        <v>Y</v>
      </c>
      <c r="V353" s="19" t="n">
        <f aca="false">ROUND(R353*Q353*(1-S353),2)</f>
        <v>5886.2</v>
      </c>
      <c r="W353" s="16" t="str">
        <f aca="false">_xlfn.XLOOKUP(D353,products!$A$2:$A$61,products!$C$2:$C$61,"Not found")</f>
        <v>Fashion</v>
      </c>
    </row>
    <row r="354" customFormat="false" ht="15" hidden="false" customHeight="false" outlineLevel="0" collapsed="false">
      <c r="A354" s="16" t="s">
        <v>802</v>
      </c>
      <c r="B354" s="16" t="s">
        <v>803</v>
      </c>
      <c r="C354" s="16" t="s">
        <v>732</v>
      </c>
      <c r="D354" s="16" t="s">
        <v>440</v>
      </c>
      <c r="E354" s="16" t="n">
        <v>2</v>
      </c>
      <c r="F354" s="16" t="n">
        <v>1392</v>
      </c>
      <c r="G354" s="16" t="n">
        <v>0.3</v>
      </c>
      <c r="H354" s="16" t="s">
        <v>39</v>
      </c>
      <c r="I354" s="16" t="s">
        <v>100</v>
      </c>
      <c r="J354" s="16" t="n">
        <v>5</v>
      </c>
      <c r="K354" s="16" t="n">
        <v>4</v>
      </c>
      <c r="L354" s="16" t="s">
        <v>41</v>
      </c>
      <c r="M354" s="18" t="n">
        <f aca="false">IF(ISNUMBER(B354),B354,IF(MID(B354,3,1)="-",DATE(VALUE(RIGHT(B354,4)),VALUE(MID(B354,4,2)),VALUE(LEFT(B354,2))),DATE(VALUE(LEFT(B354,4)),VALUE(MID(B354,6,2)),VALUE(RIGHT(B354,2)))))</f>
        <v>45692</v>
      </c>
      <c r="N354" s="16" t="n">
        <f aca="false">MONTH(M354)</f>
        <v>2</v>
      </c>
      <c r="O354" s="16" t="str">
        <f aca="false">PROPER(TRIM(H354))</f>
        <v>Delhi</v>
      </c>
      <c r="P354" s="16" t="str">
        <f aca="false">IFERROR(VLOOKUP(O354,city_map!$A$2:$B$6,2,FALSE()),O354)</f>
        <v>Delhi</v>
      </c>
      <c r="Q354" s="16" t="n">
        <f aca="false">IF(ISNUMBER(F354),F354,VALUE(SUBSTITUTE(SUBSTITUTE(F354,"₹",""),",","")))</f>
        <v>1392</v>
      </c>
      <c r="R354" s="16" t="n">
        <f aca="false">IF(E354=99,1,E354)</f>
        <v>2</v>
      </c>
      <c r="S354" s="16" t="n">
        <f aca="false">IF(G354="",0,G354)</f>
        <v>0.3</v>
      </c>
      <c r="T354" s="16" t="str">
        <f aca="false">IF(I354="","Unknown",IF(I354="upi","UPI",I354))</f>
        <v>Net Banking</v>
      </c>
      <c r="U354" s="16" t="str">
        <f aca="false">IF(L354="Yes","Y",IF(L354="No","N",L354))</f>
        <v>N</v>
      </c>
      <c r="V354" s="19" t="n">
        <f aca="false">ROUND(R354*Q354*(1-S354),2)</f>
        <v>1948.8</v>
      </c>
      <c r="W354" s="16" t="str">
        <f aca="false">_xlfn.XLOOKUP(D354,products!$A$2:$A$61,products!$C$2:$C$61,"Not found")</f>
        <v>Home</v>
      </c>
    </row>
    <row r="355" customFormat="false" ht="15" hidden="false" customHeight="false" outlineLevel="0" collapsed="false">
      <c r="A355" s="16" t="s">
        <v>804</v>
      </c>
      <c r="B355" s="16" t="s">
        <v>803</v>
      </c>
      <c r="C355" s="16" t="s">
        <v>603</v>
      </c>
      <c r="D355" s="16" t="s">
        <v>173</v>
      </c>
      <c r="E355" s="16" t="n">
        <v>1</v>
      </c>
      <c r="F355" s="16" t="n">
        <v>1190</v>
      </c>
      <c r="G355" s="16" t="n">
        <v>0.1</v>
      </c>
      <c r="H355" s="16" t="s">
        <v>46</v>
      </c>
      <c r="I355" s="16" t="s">
        <v>60</v>
      </c>
      <c r="J355" s="16" t="n">
        <v>5</v>
      </c>
      <c r="K355" s="16" t="n">
        <v>4</v>
      </c>
      <c r="L355" s="16" t="s">
        <v>41</v>
      </c>
      <c r="M355" s="18" t="n">
        <f aca="false">IF(ISNUMBER(B355),B355,IF(MID(B355,3,1)="-",DATE(VALUE(RIGHT(B355,4)),VALUE(MID(B355,4,2)),VALUE(LEFT(B355,2))),DATE(VALUE(LEFT(B355,4)),VALUE(MID(B355,6,2)),VALUE(RIGHT(B355,2)))))</f>
        <v>45692</v>
      </c>
      <c r="N355" s="16" t="n">
        <f aca="false">MONTH(M355)</f>
        <v>2</v>
      </c>
      <c r="O355" s="16" t="str">
        <f aca="false">PROPER(TRIM(H355))</f>
        <v>Chennai</v>
      </c>
      <c r="P355" s="16" t="str">
        <f aca="false">IFERROR(VLOOKUP(O355,city_map!$A$2:$B$6,2,FALSE()),O355)</f>
        <v>Chennai</v>
      </c>
      <c r="Q355" s="16" t="n">
        <f aca="false">IF(ISNUMBER(F355),F355,VALUE(SUBSTITUTE(SUBSTITUTE(F355,"₹",""),",","")))</f>
        <v>1190</v>
      </c>
      <c r="R355" s="16" t="n">
        <f aca="false">IF(E355=99,1,E355)</f>
        <v>1</v>
      </c>
      <c r="S355" s="16" t="n">
        <f aca="false">IF(G355="",0,G355)</f>
        <v>0.1</v>
      </c>
      <c r="T355" s="16" t="str">
        <f aca="false">IF(I355="","Unknown",IF(I355="upi","UPI",I355))</f>
        <v>UPI</v>
      </c>
      <c r="U355" s="16" t="str">
        <f aca="false">IF(L355="Yes","Y",IF(L355="No","N",L355))</f>
        <v>N</v>
      </c>
      <c r="V355" s="19" t="n">
        <f aca="false">ROUND(R355*Q355*(1-S355),2)</f>
        <v>1071</v>
      </c>
      <c r="W355" s="16" t="str">
        <f aca="false">_xlfn.XLOOKUP(D355,products!$A$2:$A$61,products!$C$2:$C$61,"Not found")</f>
        <v>Fashion</v>
      </c>
    </row>
    <row r="356" customFormat="false" ht="15" hidden="false" customHeight="false" outlineLevel="0" collapsed="false">
      <c r="A356" s="16" t="s">
        <v>805</v>
      </c>
      <c r="B356" s="16" t="s">
        <v>803</v>
      </c>
      <c r="C356" s="16" t="s">
        <v>624</v>
      </c>
      <c r="D356" s="16" t="s">
        <v>149</v>
      </c>
      <c r="E356" s="16" t="n">
        <v>1</v>
      </c>
      <c r="F356" s="16" t="n">
        <v>1557</v>
      </c>
      <c r="G356" s="16" t="n">
        <v>0.1</v>
      </c>
      <c r="H356" s="16" t="s">
        <v>130</v>
      </c>
      <c r="I356" s="16" t="s">
        <v>100</v>
      </c>
      <c r="J356" s="16" t="n">
        <v>3</v>
      </c>
      <c r="K356" s="16" t="n">
        <v>5</v>
      </c>
      <c r="L356" s="16" t="s">
        <v>41</v>
      </c>
      <c r="M356" s="18" t="n">
        <f aca="false">IF(ISNUMBER(B356),B356,IF(MID(B356,3,1)="-",DATE(VALUE(RIGHT(B356,4)),VALUE(MID(B356,4,2)),VALUE(LEFT(B356,2))),DATE(VALUE(LEFT(B356,4)),VALUE(MID(B356,6,2)),VALUE(RIGHT(B356,2)))))</f>
        <v>45692</v>
      </c>
      <c r="N356" s="16" t="n">
        <f aca="false">MONTH(M356)</f>
        <v>2</v>
      </c>
      <c r="O356" s="16" t="str">
        <f aca="false">PROPER(TRIM(H356))</f>
        <v>Bengaluru</v>
      </c>
      <c r="P356" s="16" t="str">
        <f aca="false">IFERROR(VLOOKUP(O356,city_map!$A$2:$B$6,2,FALSE()),O356)</f>
        <v>Bengaluru</v>
      </c>
      <c r="Q356" s="16" t="n">
        <f aca="false">IF(ISNUMBER(F356),F356,VALUE(SUBSTITUTE(SUBSTITUTE(F356,"₹",""),",","")))</f>
        <v>1557</v>
      </c>
      <c r="R356" s="16" t="n">
        <f aca="false">IF(E356=99,1,E356)</f>
        <v>1</v>
      </c>
      <c r="S356" s="16" t="n">
        <f aca="false">IF(G356="",0,G356)</f>
        <v>0.1</v>
      </c>
      <c r="T356" s="16" t="str">
        <f aca="false">IF(I356="","Unknown",IF(I356="upi","UPI",I356))</f>
        <v>Net Banking</v>
      </c>
      <c r="U356" s="16" t="str">
        <f aca="false">IF(L356="Yes","Y",IF(L356="No","N",L356))</f>
        <v>N</v>
      </c>
      <c r="V356" s="19" t="n">
        <f aca="false">ROUND(R356*Q356*(1-S356),2)</f>
        <v>1401.3</v>
      </c>
      <c r="W356" s="16" t="str">
        <f aca="false">_xlfn.XLOOKUP(D356,products!$A$2:$A$61,products!$C$2:$C$61,"Not found")</f>
        <v>Fashion</v>
      </c>
    </row>
    <row r="357" customFormat="false" ht="15" hidden="false" customHeight="false" outlineLevel="0" collapsed="false">
      <c r="A357" s="16" t="s">
        <v>806</v>
      </c>
      <c r="B357" s="16" t="s">
        <v>803</v>
      </c>
      <c r="C357" s="16" t="s">
        <v>807</v>
      </c>
      <c r="D357" s="16" t="s">
        <v>639</v>
      </c>
      <c r="E357" s="16" t="n">
        <v>2</v>
      </c>
      <c r="F357" s="16" t="n">
        <v>833</v>
      </c>
      <c r="G357" s="16" t="n">
        <v>0.1</v>
      </c>
      <c r="H357" s="16" t="s">
        <v>39</v>
      </c>
      <c r="I357" s="16" t="s">
        <v>60</v>
      </c>
      <c r="J357" s="16" t="n">
        <v>2</v>
      </c>
      <c r="K357" s="16" t="n">
        <v>5</v>
      </c>
      <c r="L357" s="16" t="s">
        <v>41</v>
      </c>
      <c r="M357" s="18" t="n">
        <f aca="false">IF(ISNUMBER(B357),B357,IF(MID(B357,3,1)="-",DATE(VALUE(RIGHT(B357,4)),VALUE(MID(B357,4,2)),VALUE(LEFT(B357,2))),DATE(VALUE(LEFT(B357,4)),VALUE(MID(B357,6,2)),VALUE(RIGHT(B357,2)))))</f>
        <v>45692</v>
      </c>
      <c r="N357" s="16" t="n">
        <f aca="false">MONTH(M357)</f>
        <v>2</v>
      </c>
      <c r="O357" s="16" t="str">
        <f aca="false">PROPER(TRIM(H357))</f>
        <v>Delhi</v>
      </c>
      <c r="P357" s="16" t="str">
        <f aca="false">IFERROR(VLOOKUP(O357,city_map!$A$2:$B$6,2,FALSE()),O357)</f>
        <v>Delhi</v>
      </c>
      <c r="Q357" s="16" t="n">
        <f aca="false">IF(ISNUMBER(F357),F357,VALUE(SUBSTITUTE(SUBSTITUTE(F357,"₹",""),",","")))</f>
        <v>833</v>
      </c>
      <c r="R357" s="16" t="n">
        <f aca="false">IF(E357=99,1,E357)</f>
        <v>2</v>
      </c>
      <c r="S357" s="16" t="n">
        <f aca="false">IF(G357="",0,G357)</f>
        <v>0.1</v>
      </c>
      <c r="T357" s="16" t="str">
        <f aca="false">IF(I357="","Unknown",IF(I357="upi","UPI",I357))</f>
        <v>UPI</v>
      </c>
      <c r="U357" s="16" t="str">
        <f aca="false">IF(L357="Yes","Y",IF(L357="No","N",L357))</f>
        <v>N</v>
      </c>
      <c r="V357" s="19" t="n">
        <f aca="false">ROUND(R357*Q357*(1-S357),2)</f>
        <v>1499.4</v>
      </c>
      <c r="W357" s="16" t="str">
        <f aca="false">_xlfn.XLOOKUP(D357,products!$A$2:$A$61,products!$C$2:$C$61,"Not found")</f>
        <v>Beauty</v>
      </c>
    </row>
    <row r="358" customFormat="false" ht="15" hidden="false" customHeight="false" outlineLevel="0" collapsed="false">
      <c r="A358" s="16" t="s">
        <v>808</v>
      </c>
      <c r="B358" s="16" t="s">
        <v>803</v>
      </c>
      <c r="C358" s="16" t="s">
        <v>809</v>
      </c>
      <c r="D358" s="16" t="s">
        <v>232</v>
      </c>
      <c r="E358" s="16" t="n">
        <v>2</v>
      </c>
      <c r="F358" s="16" t="n">
        <v>1973</v>
      </c>
      <c r="G358" s="16" t="n">
        <v>0.3</v>
      </c>
      <c r="H358" s="16" t="s">
        <v>67</v>
      </c>
      <c r="I358" s="16" t="s">
        <v>60</v>
      </c>
      <c r="J358" s="16" t="n">
        <v>4</v>
      </c>
      <c r="K358" s="16" t="n">
        <v>5</v>
      </c>
      <c r="L358" s="16" t="s">
        <v>41</v>
      </c>
      <c r="M358" s="18" t="n">
        <f aca="false">IF(ISNUMBER(B358),B358,IF(MID(B358,3,1)="-",DATE(VALUE(RIGHT(B358,4)),VALUE(MID(B358,4,2)),VALUE(LEFT(B358,2))),DATE(VALUE(LEFT(B358,4)),VALUE(MID(B358,6,2)),VALUE(RIGHT(B358,2)))))</f>
        <v>45692</v>
      </c>
      <c r="N358" s="16" t="n">
        <f aca="false">MONTH(M358)</f>
        <v>2</v>
      </c>
      <c r="O358" s="16" t="str">
        <f aca="false">PROPER(TRIM(H358))</f>
        <v>Kolkata</v>
      </c>
      <c r="P358" s="16" t="str">
        <f aca="false">IFERROR(VLOOKUP(O358,city_map!$A$2:$B$6,2,FALSE()),O358)</f>
        <v>Kolkata</v>
      </c>
      <c r="Q358" s="16" t="n">
        <f aca="false">IF(ISNUMBER(F358),F358,VALUE(SUBSTITUTE(SUBSTITUTE(F358,"₹",""),",","")))</f>
        <v>1973</v>
      </c>
      <c r="R358" s="16" t="n">
        <f aca="false">IF(E358=99,1,E358)</f>
        <v>2</v>
      </c>
      <c r="S358" s="16" t="n">
        <f aca="false">IF(G358="",0,G358)</f>
        <v>0.3</v>
      </c>
      <c r="T358" s="16" t="str">
        <f aca="false">IF(I358="","Unknown",IF(I358="upi","UPI",I358))</f>
        <v>UPI</v>
      </c>
      <c r="U358" s="16" t="str">
        <f aca="false">IF(L358="Yes","Y",IF(L358="No","N",L358))</f>
        <v>N</v>
      </c>
      <c r="V358" s="19" t="n">
        <f aca="false">ROUND(R358*Q358*(1-S358),2)</f>
        <v>2762.2</v>
      </c>
      <c r="W358" s="16" t="str">
        <f aca="false">_xlfn.XLOOKUP(D358,products!$A$2:$A$61,products!$C$2:$C$61,"Not found")</f>
        <v>Electronics</v>
      </c>
    </row>
    <row r="359" customFormat="false" ht="15" hidden="false" customHeight="false" outlineLevel="0" collapsed="false">
      <c r="A359" s="16" t="s">
        <v>810</v>
      </c>
      <c r="B359" s="16" t="s">
        <v>803</v>
      </c>
      <c r="C359" s="16" t="s">
        <v>811</v>
      </c>
      <c r="D359" s="16" t="s">
        <v>341</v>
      </c>
      <c r="E359" s="16" t="n">
        <v>1</v>
      </c>
      <c r="F359" s="16" t="n">
        <v>1147</v>
      </c>
      <c r="G359" s="16" t="n">
        <v>0</v>
      </c>
      <c r="H359" s="16" t="s">
        <v>208</v>
      </c>
      <c r="I359" s="16" t="s">
        <v>60</v>
      </c>
      <c r="J359" s="16" t="n">
        <v>4</v>
      </c>
      <c r="K359" s="16" t="n">
        <v>4</v>
      </c>
      <c r="L359" s="16" t="s">
        <v>41</v>
      </c>
      <c r="M359" s="18" t="n">
        <f aca="false">IF(ISNUMBER(B359),B359,IF(MID(B359,3,1)="-",DATE(VALUE(RIGHT(B359,4)),VALUE(MID(B359,4,2)),VALUE(LEFT(B359,2))),DATE(VALUE(LEFT(B359,4)),VALUE(MID(B359,6,2)),VALUE(RIGHT(B359,2)))))</f>
        <v>45692</v>
      </c>
      <c r="N359" s="16" t="n">
        <f aca="false">MONTH(M359)</f>
        <v>2</v>
      </c>
      <c r="O359" s="16" t="str">
        <f aca="false">PROPER(TRIM(H359))</f>
        <v>Jaipur</v>
      </c>
      <c r="P359" s="16" t="str">
        <f aca="false">IFERROR(VLOOKUP(O359,city_map!$A$2:$B$6,2,FALSE()),O359)</f>
        <v>Jaipur</v>
      </c>
      <c r="Q359" s="16" t="n">
        <f aca="false">IF(ISNUMBER(F359),F359,VALUE(SUBSTITUTE(SUBSTITUTE(F359,"₹",""),",","")))</f>
        <v>1147</v>
      </c>
      <c r="R359" s="16" t="n">
        <f aca="false">IF(E359=99,1,E359)</f>
        <v>1</v>
      </c>
      <c r="S359" s="16" t="n">
        <f aca="false">IF(G359="",0,G359)</f>
        <v>0</v>
      </c>
      <c r="T359" s="16" t="str">
        <f aca="false">IF(I359="","Unknown",IF(I359="upi","UPI",I359))</f>
        <v>UPI</v>
      </c>
      <c r="U359" s="16" t="str">
        <f aca="false">IF(L359="Yes","Y",IF(L359="No","N",L359))</f>
        <v>N</v>
      </c>
      <c r="V359" s="19" t="n">
        <f aca="false">ROUND(R359*Q359*(1-S359),2)</f>
        <v>1147</v>
      </c>
      <c r="W359" s="16" t="str">
        <f aca="false">_xlfn.XLOOKUP(D359,products!$A$2:$A$61,products!$C$2:$C$61,"Not found")</f>
        <v>Home</v>
      </c>
    </row>
    <row r="360" customFormat="false" ht="15" hidden="false" customHeight="false" outlineLevel="0" collapsed="false">
      <c r="A360" s="16" t="s">
        <v>812</v>
      </c>
      <c r="B360" s="16" t="s">
        <v>803</v>
      </c>
      <c r="C360" s="16" t="s">
        <v>813</v>
      </c>
      <c r="D360" s="16" t="s">
        <v>95</v>
      </c>
      <c r="E360" s="16" t="n">
        <v>2</v>
      </c>
      <c r="F360" s="16" t="n">
        <v>1502</v>
      </c>
      <c r="G360" s="16" t="n">
        <v>0.15</v>
      </c>
      <c r="H360" s="16" t="s">
        <v>208</v>
      </c>
      <c r="I360" s="16" t="s">
        <v>71</v>
      </c>
      <c r="J360" s="16" t="n">
        <v>5</v>
      </c>
      <c r="K360" s="16" t="n">
        <v>4</v>
      </c>
      <c r="L360" s="16" t="s">
        <v>41</v>
      </c>
      <c r="M360" s="18" t="n">
        <f aca="false">IF(ISNUMBER(B360),B360,IF(MID(B360,3,1)="-",DATE(VALUE(RIGHT(B360,4)),VALUE(MID(B360,4,2)),VALUE(LEFT(B360,2))),DATE(VALUE(LEFT(B360,4)),VALUE(MID(B360,6,2)),VALUE(RIGHT(B360,2)))))</f>
        <v>45692</v>
      </c>
      <c r="N360" s="16" t="n">
        <f aca="false">MONTH(M360)</f>
        <v>2</v>
      </c>
      <c r="O360" s="16" t="str">
        <f aca="false">PROPER(TRIM(H360))</f>
        <v>Jaipur</v>
      </c>
      <c r="P360" s="16" t="str">
        <f aca="false">IFERROR(VLOOKUP(O360,city_map!$A$2:$B$6,2,FALSE()),O360)</f>
        <v>Jaipur</v>
      </c>
      <c r="Q360" s="16" t="n">
        <f aca="false">IF(ISNUMBER(F360),F360,VALUE(SUBSTITUTE(SUBSTITUTE(F360,"₹",""),",","")))</f>
        <v>1502</v>
      </c>
      <c r="R360" s="16" t="n">
        <f aca="false">IF(E360=99,1,E360)</f>
        <v>2</v>
      </c>
      <c r="S360" s="16" t="n">
        <f aca="false">IF(G360="",0,G360)</f>
        <v>0.15</v>
      </c>
      <c r="T360" s="16" t="str">
        <f aca="false">IF(I360="","Unknown",IF(I360="upi","UPI",I360))</f>
        <v>Credit Card</v>
      </c>
      <c r="U360" s="16" t="str">
        <f aca="false">IF(L360="Yes","Y",IF(L360="No","N",L360))</f>
        <v>N</v>
      </c>
      <c r="V360" s="19" t="n">
        <f aca="false">ROUND(R360*Q360*(1-S360),2)</f>
        <v>2553.4</v>
      </c>
      <c r="W360" s="16" t="str">
        <f aca="false">_xlfn.XLOOKUP(D360,products!$A$2:$A$61,products!$C$2:$C$61,"Not found")</f>
        <v>Electronics</v>
      </c>
    </row>
    <row r="361" customFormat="false" ht="15" hidden="false" customHeight="false" outlineLevel="0" collapsed="false">
      <c r="A361" s="16" t="s">
        <v>814</v>
      </c>
      <c r="B361" s="16" t="s">
        <v>803</v>
      </c>
      <c r="C361" s="16" t="s">
        <v>815</v>
      </c>
      <c r="D361" s="16" t="s">
        <v>51</v>
      </c>
      <c r="E361" s="16" t="n">
        <v>2</v>
      </c>
      <c r="F361" s="16" t="n">
        <v>2264</v>
      </c>
      <c r="G361" s="16" t="n">
        <v>0</v>
      </c>
      <c r="H361" s="16" t="s">
        <v>208</v>
      </c>
      <c r="I361" s="16" t="s">
        <v>47</v>
      </c>
      <c r="J361" s="16" t="n">
        <v>4</v>
      </c>
      <c r="K361" s="16" t="n">
        <v>4</v>
      </c>
      <c r="L361" s="16" t="s">
        <v>41</v>
      </c>
      <c r="M361" s="18" t="n">
        <f aca="false">IF(ISNUMBER(B361),B361,IF(MID(B361,3,1)="-",DATE(VALUE(RIGHT(B361,4)),VALUE(MID(B361,4,2)),VALUE(LEFT(B361,2))),DATE(VALUE(LEFT(B361,4)),VALUE(MID(B361,6,2)),VALUE(RIGHT(B361,2)))))</f>
        <v>45692</v>
      </c>
      <c r="N361" s="16" t="n">
        <f aca="false">MONTH(M361)</f>
        <v>2</v>
      </c>
      <c r="O361" s="16" t="str">
        <f aca="false">PROPER(TRIM(H361))</f>
        <v>Jaipur</v>
      </c>
      <c r="P361" s="16" t="str">
        <f aca="false">IFERROR(VLOOKUP(O361,city_map!$A$2:$B$6,2,FALSE()),O361)</f>
        <v>Jaipur</v>
      </c>
      <c r="Q361" s="16" t="n">
        <f aca="false">IF(ISNUMBER(F361),F361,VALUE(SUBSTITUTE(SUBSTITUTE(F361,"₹",""),",","")))</f>
        <v>2264</v>
      </c>
      <c r="R361" s="16" t="n">
        <f aca="false">IF(E361=99,1,E361)</f>
        <v>2</v>
      </c>
      <c r="S361" s="16" t="n">
        <f aca="false">IF(G361="",0,G361)</f>
        <v>0</v>
      </c>
      <c r="T361" s="16" t="str">
        <f aca="false">IF(I361="","Unknown",IF(I361="upi","UPI",I361))</f>
        <v>Debit Card</v>
      </c>
      <c r="U361" s="16" t="str">
        <f aca="false">IF(L361="Yes","Y",IF(L361="No","N",L361))</f>
        <v>N</v>
      </c>
      <c r="V361" s="19" t="n">
        <f aca="false">ROUND(R361*Q361*(1-S361),2)</f>
        <v>4528</v>
      </c>
      <c r="W361" s="16" t="str">
        <f aca="false">_xlfn.XLOOKUP(D361,products!$A$2:$A$61,products!$C$2:$C$61,"Not found")</f>
        <v>Fashion</v>
      </c>
    </row>
    <row r="362" customFormat="false" ht="15" hidden="false" customHeight="false" outlineLevel="0" collapsed="false">
      <c r="A362" s="16" t="s">
        <v>816</v>
      </c>
      <c r="B362" s="16" t="s">
        <v>803</v>
      </c>
      <c r="C362" s="16" t="s">
        <v>817</v>
      </c>
      <c r="D362" s="16" t="s">
        <v>660</v>
      </c>
      <c r="E362" s="16" t="n">
        <v>2</v>
      </c>
      <c r="F362" s="16" t="n">
        <v>1818</v>
      </c>
      <c r="G362" s="16" t="n">
        <v>0</v>
      </c>
      <c r="H362" s="16" t="s">
        <v>67</v>
      </c>
      <c r="I362" s="16" t="s">
        <v>40</v>
      </c>
      <c r="J362" s="16" t="n">
        <v>2</v>
      </c>
      <c r="K362" s="16" t="n">
        <v>5</v>
      </c>
      <c r="L362" s="16" t="s">
        <v>41</v>
      </c>
      <c r="M362" s="18" t="n">
        <f aca="false">IF(ISNUMBER(B362),B362,IF(MID(B362,3,1)="-",DATE(VALUE(RIGHT(B362,4)),VALUE(MID(B362,4,2)),VALUE(LEFT(B362,2))),DATE(VALUE(LEFT(B362,4)),VALUE(MID(B362,6,2)),VALUE(RIGHT(B362,2)))))</f>
        <v>45692</v>
      </c>
      <c r="N362" s="16" t="n">
        <f aca="false">MONTH(M362)</f>
        <v>2</v>
      </c>
      <c r="O362" s="16" t="str">
        <f aca="false">PROPER(TRIM(H362))</f>
        <v>Kolkata</v>
      </c>
      <c r="P362" s="16" t="str">
        <f aca="false">IFERROR(VLOOKUP(O362,city_map!$A$2:$B$6,2,FALSE()),O362)</f>
        <v>Kolkata</v>
      </c>
      <c r="Q362" s="16" t="n">
        <f aca="false">IF(ISNUMBER(F362),F362,VALUE(SUBSTITUTE(SUBSTITUTE(F362,"₹",""),",","")))</f>
        <v>1818</v>
      </c>
      <c r="R362" s="16" t="n">
        <f aca="false">IF(E362=99,1,E362)</f>
        <v>2</v>
      </c>
      <c r="S362" s="16" t="n">
        <f aca="false">IF(G362="",0,G362)</f>
        <v>0</v>
      </c>
      <c r="T362" s="16" t="str">
        <f aca="false">IF(I362="","Unknown",IF(I362="upi","UPI",I362))</f>
        <v>COD</v>
      </c>
      <c r="U362" s="16" t="str">
        <f aca="false">IF(L362="Yes","Y",IF(L362="No","N",L362))</f>
        <v>N</v>
      </c>
      <c r="V362" s="19" t="n">
        <f aca="false">ROUND(R362*Q362*(1-S362),2)</f>
        <v>3636</v>
      </c>
      <c r="W362" s="16" t="str">
        <f aca="false">_xlfn.XLOOKUP(D362,products!$A$2:$A$61,products!$C$2:$C$61,"Not found")</f>
        <v>Beauty</v>
      </c>
    </row>
    <row r="363" customFormat="false" ht="15" hidden="false" customHeight="false" outlineLevel="0" collapsed="false">
      <c r="A363" s="16" t="s">
        <v>818</v>
      </c>
      <c r="B363" s="16" t="s">
        <v>803</v>
      </c>
      <c r="C363" s="16" t="s">
        <v>819</v>
      </c>
      <c r="D363" s="16" t="s">
        <v>259</v>
      </c>
      <c r="E363" s="16" t="n">
        <v>1</v>
      </c>
      <c r="F363" s="16" t="n">
        <v>501</v>
      </c>
      <c r="G363" s="16" t="n">
        <v>0.05</v>
      </c>
      <c r="H363" s="16" t="s">
        <v>39</v>
      </c>
      <c r="I363" s="16" t="s">
        <v>40</v>
      </c>
      <c r="J363" s="16" t="n">
        <v>2</v>
      </c>
      <c r="K363" s="16" t="n">
        <v>4</v>
      </c>
      <c r="L363" s="16" t="s">
        <v>41</v>
      </c>
      <c r="M363" s="18" t="n">
        <f aca="false">IF(ISNUMBER(B363),B363,IF(MID(B363,3,1)="-",DATE(VALUE(RIGHT(B363,4)),VALUE(MID(B363,4,2)),VALUE(LEFT(B363,2))),DATE(VALUE(LEFT(B363,4)),VALUE(MID(B363,6,2)),VALUE(RIGHT(B363,2)))))</f>
        <v>45692</v>
      </c>
      <c r="N363" s="16" t="n">
        <f aca="false">MONTH(M363)</f>
        <v>2</v>
      </c>
      <c r="O363" s="16" t="str">
        <f aca="false">PROPER(TRIM(H363))</f>
        <v>Delhi</v>
      </c>
      <c r="P363" s="16" t="str">
        <f aca="false">IFERROR(VLOOKUP(O363,city_map!$A$2:$B$6,2,FALSE()),O363)</f>
        <v>Delhi</v>
      </c>
      <c r="Q363" s="16" t="n">
        <f aca="false">IF(ISNUMBER(F363),F363,VALUE(SUBSTITUTE(SUBSTITUTE(F363,"₹",""),",","")))</f>
        <v>501</v>
      </c>
      <c r="R363" s="16" t="n">
        <f aca="false">IF(E363=99,1,E363)</f>
        <v>1</v>
      </c>
      <c r="S363" s="16" t="n">
        <f aca="false">IF(G363="",0,G363)</f>
        <v>0.05</v>
      </c>
      <c r="T363" s="16" t="str">
        <f aca="false">IF(I363="","Unknown",IF(I363="upi","UPI",I363))</f>
        <v>COD</v>
      </c>
      <c r="U363" s="16" t="str">
        <f aca="false">IF(L363="Yes","Y",IF(L363="No","N",L363))</f>
        <v>N</v>
      </c>
      <c r="V363" s="19" t="n">
        <f aca="false">ROUND(R363*Q363*(1-S363),2)</f>
        <v>475.95</v>
      </c>
      <c r="W363" s="16" t="str">
        <f aca="false">_xlfn.XLOOKUP(D363,products!$A$2:$A$61,products!$C$2:$C$61,"Not found")</f>
        <v>Books</v>
      </c>
    </row>
    <row r="364" customFormat="false" ht="15" hidden="false" customHeight="false" outlineLevel="0" collapsed="false">
      <c r="A364" s="16" t="s">
        <v>820</v>
      </c>
      <c r="B364" s="16" t="s">
        <v>803</v>
      </c>
      <c r="C364" s="16" t="s">
        <v>821</v>
      </c>
      <c r="D364" s="16" t="s">
        <v>74</v>
      </c>
      <c r="E364" s="16" t="n">
        <v>3</v>
      </c>
      <c r="F364" s="16" t="n">
        <v>19841</v>
      </c>
      <c r="G364" s="16" t="n">
        <v>0.2</v>
      </c>
      <c r="H364" s="16" t="s">
        <v>130</v>
      </c>
      <c r="I364" s="16" t="s">
        <v>71</v>
      </c>
      <c r="J364" s="16" t="n">
        <v>2</v>
      </c>
      <c r="K364" s="16" t="n">
        <v>3</v>
      </c>
      <c r="L364" s="16" t="s">
        <v>57</v>
      </c>
      <c r="M364" s="18" t="n">
        <f aca="false">IF(ISNUMBER(B364),B364,IF(MID(B364,3,1)="-",DATE(VALUE(RIGHT(B364,4)),VALUE(MID(B364,4,2)),VALUE(LEFT(B364,2))),DATE(VALUE(LEFT(B364,4)),VALUE(MID(B364,6,2)),VALUE(RIGHT(B364,2)))))</f>
        <v>45692</v>
      </c>
      <c r="N364" s="16" t="n">
        <f aca="false">MONTH(M364)</f>
        <v>2</v>
      </c>
      <c r="O364" s="16" t="str">
        <f aca="false">PROPER(TRIM(H364))</f>
        <v>Bengaluru</v>
      </c>
      <c r="P364" s="16" t="str">
        <f aca="false">IFERROR(VLOOKUP(O364,city_map!$A$2:$B$6,2,FALSE()),O364)</f>
        <v>Bengaluru</v>
      </c>
      <c r="Q364" s="16" t="n">
        <f aca="false">IF(ISNUMBER(F364),F364,VALUE(SUBSTITUTE(SUBSTITUTE(F364,"₹",""),",","")))</f>
        <v>19841</v>
      </c>
      <c r="R364" s="16" t="n">
        <f aca="false">IF(E364=99,1,E364)</f>
        <v>3</v>
      </c>
      <c r="S364" s="16" t="n">
        <f aca="false">IF(G364="",0,G364)</f>
        <v>0.2</v>
      </c>
      <c r="T364" s="16" t="str">
        <f aca="false">IF(I364="","Unknown",IF(I364="upi","UPI",I364))</f>
        <v>Credit Card</v>
      </c>
      <c r="U364" s="16" t="str">
        <f aca="false">IF(L364="Yes","Y",IF(L364="No","N",L364))</f>
        <v>Y</v>
      </c>
      <c r="V364" s="19" t="n">
        <f aca="false">ROUND(R364*Q364*(1-S364),2)</f>
        <v>47618.4</v>
      </c>
      <c r="W364" s="16" t="str">
        <f aca="false">_xlfn.XLOOKUP(D364,products!$A$2:$A$61,products!$C$2:$C$61,"Not found")</f>
        <v>Electronics</v>
      </c>
    </row>
    <row r="365" customFormat="false" ht="15" hidden="false" customHeight="false" outlineLevel="0" collapsed="false">
      <c r="A365" s="16" t="s">
        <v>822</v>
      </c>
      <c r="B365" s="16" t="s">
        <v>803</v>
      </c>
      <c r="C365" s="16" t="s">
        <v>823</v>
      </c>
      <c r="D365" s="16" t="s">
        <v>440</v>
      </c>
      <c r="E365" s="16" t="n">
        <v>4</v>
      </c>
      <c r="F365" s="16" t="n">
        <v>1390</v>
      </c>
      <c r="G365" s="16" t="n">
        <v>0.3</v>
      </c>
      <c r="H365" s="16" t="s">
        <v>112</v>
      </c>
      <c r="I365" s="16" t="s">
        <v>71</v>
      </c>
      <c r="J365" s="16" t="n">
        <v>5</v>
      </c>
      <c r="K365" s="16" t="n">
        <v>4</v>
      </c>
      <c r="L365" s="16" t="s">
        <v>41</v>
      </c>
      <c r="M365" s="18" t="n">
        <f aca="false">IF(ISNUMBER(B365),B365,IF(MID(B365,3,1)="-",DATE(VALUE(RIGHT(B365,4)),VALUE(MID(B365,4,2)),VALUE(LEFT(B365,2))),DATE(VALUE(LEFT(B365,4)),VALUE(MID(B365,6,2)),VALUE(RIGHT(B365,2)))))</f>
        <v>45692</v>
      </c>
      <c r="N365" s="16" t="n">
        <f aca="false">MONTH(M365)</f>
        <v>2</v>
      </c>
      <c r="O365" s="16" t="str">
        <f aca="false">PROPER(TRIM(H365))</f>
        <v>Mumbai</v>
      </c>
      <c r="P365" s="16" t="str">
        <f aca="false">IFERROR(VLOOKUP(O365,city_map!$A$2:$B$6,2,FALSE()),O365)</f>
        <v>Mumbai</v>
      </c>
      <c r="Q365" s="16" t="n">
        <f aca="false">IF(ISNUMBER(F365),F365,VALUE(SUBSTITUTE(SUBSTITUTE(F365,"₹",""),",","")))</f>
        <v>1390</v>
      </c>
      <c r="R365" s="16" t="n">
        <f aca="false">IF(E365=99,1,E365)</f>
        <v>4</v>
      </c>
      <c r="S365" s="16" t="n">
        <f aca="false">IF(G365="",0,G365)</f>
        <v>0.3</v>
      </c>
      <c r="T365" s="16" t="str">
        <f aca="false">IF(I365="","Unknown",IF(I365="upi","UPI",I365))</f>
        <v>Credit Card</v>
      </c>
      <c r="U365" s="16" t="str">
        <f aca="false">IF(L365="Yes","Y",IF(L365="No","N",L365))</f>
        <v>N</v>
      </c>
      <c r="V365" s="19" t="n">
        <f aca="false">ROUND(R365*Q365*(1-S365),2)</f>
        <v>3892</v>
      </c>
      <c r="W365" s="16" t="str">
        <f aca="false">_xlfn.XLOOKUP(D365,products!$A$2:$A$61,products!$C$2:$C$61,"Not found")</f>
        <v>Home</v>
      </c>
    </row>
    <row r="366" customFormat="false" ht="15" hidden="false" customHeight="false" outlineLevel="0" collapsed="false">
      <c r="A366" s="16" t="s">
        <v>824</v>
      </c>
      <c r="B366" s="16" t="s">
        <v>825</v>
      </c>
      <c r="C366" s="16" t="s">
        <v>380</v>
      </c>
      <c r="D366" s="16" t="s">
        <v>262</v>
      </c>
      <c r="E366" s="16" t="n">
        <v>1</v>
      </c>
      <c r="F366" s="16" t="n">
        <v>837</v>
      </c>
      <c r="G366" s="16" t="n">
        <v>0</v>
      </c>
      <c r="H366" s="16" t="s">
        <v>39</v>
      </c>
      <c r="I366" s="16" t="s">
        <v>71</v>
      </c>
      <c r="J366" s="16" t="n">
        <v>5</v>
      </c>
      <c r="K366" s="16" t="n">
        <v>4</v>
      </c>
      <c r="L366" s="16" t="s">
        <v>41</v>
      </c>
      <c r="M366" s="18" t="n">
        <f aca="false">IF(ISNUMBER(B366),B366,IF(MID(B366,3,1)="-",DATE(VALUE(RIGHT(B366,4)),VALUE(MID(B366,4,2)),VALUE(LEFT(B366,2))),DATE(VALUE(LEFT(B366,4)),VALUE(MID(B366,6,2)),VALUE(RIGHT(B366,2)))))</f>
        <v>45693</v>
      </c>
      <c r="N366" s="16" t="n">
        <f aca="false">MONTH(M366)</f>
        <v>2</v>
      </c>
      <c r="O366" s="16" t="str">
        <f aca="false">PROPER(TRIM(H366))</f>
        <v>Delhi</v>
      </c>
      <c r="P366" s="16" t="str">
        <f aca="false">IFERROR(VLOOKUP(O366,city_map!$A$2:$B$6,2,FALSE()),O366)</f>
        <v>Delhi</v>
      </c>
      <c r="Q366" s="16" t="n">
        <f aca="false">IF(ISNUMBER(F366),F366,VALUE(SUBSTITUTE(SUBSTITUTE(F366,"₹",""),",","")))</f>
        <v>837</v>
      </c>
      <c r="R366" s="16" t="n">
        <f aca="false">IF(E366=99,1,E366)</f>
        <v>1</v>
      </c>
      <c r="S366" s="16" t="n">
        <f aca="false">IF(G366="",0,G366)</f>
        <v>0</v>
      </c>
      <c r="T366" s="16" t="str">
        <f aca="false">IF(I366="","Unknown",IF(I366="upi","UPI",I366))</f>
        <v>Credit Card</v>
      </c>
      <c r="U366" s="16" t="str">
        <f aca="false">IF(L366="Yes","Y",IF(L366="No","N",L366))</f>
        <v>N</v>
      </c>
      <c r="V366" s="19" t="n">
        <f aca="false">ROUND(R366*Q366*(1-S366),2)</f>
        <v>837</v>
      </c>
      <c r="W366" s="16" t="str">
        <f aca="false">_xlfn.XLOOKUP(D366,products!$A$2:$A$61,products!$C$2:$C$61,"Not found")</f>
        <v>Home</v>
      </c>
    </row>
    <row r="367" customFormat="false" ht="15" hidden="false" customHeight="false" outlineLevel="0" collapsed="false">
      <c r="A367" s="16" t="s">
        <v>826</v>
      </c>
      <c r="B367" s="16" t="s">
        <v>825</v>
      </c>
      <c r="C367" s="16" t="s">
        <v>827</v>
      </c>
      <c r="D367" s="16" t="s">
        <v>291</v>
      </c>
      <c r="E367" s="16" t="n">
        <v>2</v>
      </c>
      <c r="F367" s="16" t="n">
        <v>1198</v>
      </c>
      <c r="G367" s="16" t="n">
        <v>0.1</v>
      </c>
      <c r="H367" s="16" t="s">
        <v>130</v>
      </c>
      <c r="I367" s="16" t="s">
        <v>47</v>
      </c>
      <c r="J367" s="16" t="n">
        <v>2</v>
      </c>
      <c r="K367" s="16" t="n">
        <v>5</v>
      </c>
      <c r="L367" s="16" t="s">
        <v>41</v>
      </c>
      <c r="M367" s="18" t="n">
        <f aca="false">IF(ISNUMBER(B367),B367,IF(MID(B367,3,1)="-",DATE(VALUE(RIGHT(B367,4)),VALUE(MID(B367,4,2)),VALUE(LEFT(B367,2))),DATE(VALUE(LEFT(B367,4)),VALUE(MID(B367,6,2)),VALUE(RIGHT(B367,2)))))</f>
        <v>45693</v>
      </c>
      <c r="N367" s="16" t="n">
        <f aca="false">MONTH(M367)</f>
        <v>2</v>
      </c>
      <c r="O367" s="16" t="str">
        <f aca="false">PROPER(TRIM(H367))</f>
        <v>Bengaluru</v>
      </c>
      <c r="P367" s="16" t="str">
        <f aca="false">IFERROR(VLOOKUP(O367,city_map!$A$2:$B$6,2,FALSE()),O367)</f>
        <v>Bengaluru</v>
      </c>
      <c r="Q367" s="16" t="n">
        <f aca="false">IF(ISNUMBER(F367),F367,VALUE(SUBSTITUTE(SUBSTITUTE(F367,"₹",""),",","")))</f>
        <v>1198</v>
      </c>
      <c r="R367" s="16" t="n">
        <f aca="false">IF(E367=99,1,E367)</f>
        <v>2</v>
      </c>
      <c r="S367" s="16" t="n">
        <f aca="false">IF(G367="",0,G367)</f>
        <v>0.1</v>
      </c>
      <c r="T367" s="16" t="str">
        <f aca="false">IF(I367="","Unknown",IF(I367="upi","UPI",I367))</f>
        <v>Debit Card</v>
      </c>
      <c r="U367" s="16" t="str">
        <f aca="false">IF(L367="Yes","Y",IF(L367="No","N",L367))</f>
        <v>N</v>
      </c>
      <c r="V367" s="19" t="n">
        <f aca="false">ROUND(R367*Q367*(1-S367),2)</f>
        <v>2156.4</v>
      </c>
      <c r="W367" s="16" t="str">
        <f aca="false">_xlfn.XLOOKUP(D367,products!$A$2:$A$61,products!$C$2:$C$61,"Not found")</f>
        <v>Electronics</v>
      </c>
    </row>
    <row r="368" customFormat="false" ht="15" hidden="false" customHeight="false" outlineLevel="0" collapsed="false">
      <c r="A368" s="16" t="s">
        <v>828</v>
      </c>
      <c r="B368" s="16" t="s">
        <v>825</v>
      </c>
      <c r="C368" s="16" t="s">
        <v>829</v>
      </c>
      <c r="D368" s="16" t="s">
        <v>63</v>
      </c>
      <c r="E368" s="16" t="n">
        <v>1</v>
      </c>
      <c r="F368" s="16" t="n">
        <v>1472</v>
      </c>
      <c r="G368" s="16" t="n">
        <v>0.15</v>
      </c>
      <c r="H368" s="16" t="s">
        <v>130</v>
      </c>
      <c r="I368" s="16" t="s">
        <v>60</v>
      </c>
      <c r="J368" s="16" t="n">
        <v>4</v>
      </c>
      <c r="K368" s="16" t="n">
        <v>5</v>
      </c>
      <c r="L368" s="16" t="s">
        <v>41</v>
      </c>
      <c r="M368" s="18" t="n">
        <f aca="false">IF(ISNUMBER(B368),B368,IF(MID(B368,3,1)="-",DATE(VALUE(RIGHT(B368,4)),VALUE(MID(B368,4,2)),VALUE(LEFT(B368,2))),DATE(VALUE(LEFT(B368,4)),VALUE(MID(B368,6,2)),VALUE(RIGHT(B368,2)))))</f>
        <v>45693</v>
      </c>
      <c r="N368" s="16" t="n">
        <f aca="false">MONTH(M368)</f>
        <v>2</v>
      </c>
      <c r="O368" s="16" t="str">
        <f aca="false">PROPER(TRIM(H368))</f>
        <v>Bengaluru</v>
      </c>
      <c r="P368" s="16" t="str">
        <f aca="false">IFERROR(VLOOKUP(O368,city_map!$A$2:$B$6,2,FALSE()),O368)</f>
        <v>Bengaluru</v>
      </c>
      <c r="Q368" s="16" t="n">
        <f aca="false">IF(ISNUMBER(F368),F368,VALUE(SUBSTITUTE(SUBSTITUTE(F368,"₹",""),",","")))</f>
        <v>1472</v>
      </c>
      <c r="R368" s="16" t="n">
        <f aca="false">IF(E368=99,1,E368)</f>
        <v>1</v>
      </c>
      <c r="S368" s="16" t="n">
        <f aca="false">IF(G368="",0,G368)</f>
        <v>0.15</v>
      </c>
      <c r="T368" s="16" t="str">
        <f aca="false">IF(I368="","Unknown",IF(I368="upi","UPI",I368))</f>
        <v>UPI</v>
      </c>
      <c r="U368" s="16" t="str">
        <f aca="false">IF(L368="Yes","Y",IF(L368="No","N",L368))</f>
        <v>N</v>
      </c>
      <c r="V368" s="19" t="n">
        <f aca="false">ROUND(R368*Q368*(1-S368),2)</f>
        <v>1251.2</v>
      </c>
      <c r="W368" s="16" t="str">
        <f aca="false">_xlfn.XLOOKUP(D368,products!$A$2:$A$61,products!$C$2:$C$61,"Not found")</f>
        <v>Fashion</v>
      </c>
    </row>
    <row r="369" customFormat="false" ht="15" hidden="false" customHeight="false" outlineLevel="0" collapsed="false">
      <c r="A369" s="16" t="s">
        <v>830</v>
      </c>
      <c r="B369" s="16" t="s">
        <v>825</v>
      </c>
      <c r="C369" s="16" t="s">
        <v>831</v>
      </c>
      <c r="D369" s="16" t="s">
        <v>160</v>
      </c>
      <c r="E369" s="16" t="n">
        <v>2</v>
      </c>
      <c r="F369" s="16" t="n">
        <v>1852</v>
      </c>
      <c r="G369" s="16" t="n">
        <v>0.1</v>
      </c>
      <c r="H369" s="16" t="s">
        <v>46</v>
      </c>
      <c r="I369" s="16" t="s">
        <v>60</v>
      </c>
      <c r="J369" s="16" t="n">
        <v>4</v>
      </c>
      <c r="K369" s="16" t="n">
        <v>5</v>
      </c>
      <c r="L369" s="16" t="s">
        <v>41</v>
      </c>
      <c r="M369" s="18" t="n">
        <f aca="false">IF(ISNUMBER(B369),B369,IF(MID(B369,3,1)="-",DATE(VALUE(RIGHT(B369,4)),VALUE(MID(B369,4,2)),VALUE(LEFT(B369,2))),DATE(VALUE(LEFT(B369,4)),VALUE(MID(B369,6,2)),VALUE(RIGHT(B369,2)))))</f>
        <v>45693</v>
      </c>
      <c r="N369" s="16" t="n">
        <f aca="false">MONTH(M369)</f>
        <v>2</v>
      </c>
      <c r="O369" s="16" t="str">
        <f aca="false">PROPER(TRIM(H369))</f>
        <v>Chennai</v>
      </c>
      <c r="P369" s="16" t="str">
        <f aca="false">IFERROR(VLOOKUP(O369,city_map!$A$2:$B$6,2,FALSE()),O369)</f>
        <v>Chennai</v>
      </c>
      <c r="Q369" s="16" t="n">
        <f aca="false">IF(ISNUMBER(F369),F369,VALUE(SUBSTITUTE(SUBSTITUTE(F369,"₹",""),",","")))</f>
        <v>1852</v>
      </c>
      <c r="R369" s="16" t="n">
        <f aca="false">IF(E369=99,1,E369)</f>
        <v>2</v>
      </c>
      <c r="S369" s="16" t="n">
        <f aca="false">IF(G369="",0,G369)</f>
        <v>0.1</v>
      </c>
      <c r="T369" s="16" t="str">
        <f aca="false">IF(I369="","Unknown",IF(I369="upi","UPI",I369))</f>
        <v>UPI</v>
      </c>
      <c r="U369" s="16" t="str">
        <f aca="false">IF(L369="Yes","Y",IF(L369="No","N",L369))</f>
        <v>N</v>
      </c>
      <c r="V369" s="19" t="n">
        <f aca="false">ROUND(R369*Q369*(1-S369),2)</f>
        <v>3333.6</v>
      </c>
      <c r="W369" s="16" t="str">
        <f aca="false">_xlfn.XLOOKUP(D369,products!$A$2:$A$61,products!$C$2:$C$61,"Not found")</f>
        <v>Fashion</v>
      </c>
    </row>
    <row r="370" customFormat="false" ht="15" hidden="false" customHeight="false" outlineLevel="0" collapsed="false">
      <c r="A370" s="16" t="s">
        <v>832</v>
      </c>
      <c r="B370" s="16" t="s">
        <v>825</v>
      </c>
      <c r="C370" s="16" t="s">
        <v>87</v>
      </c>
      <c r="D370" s="16" t="s">
        <v>139</v>
      </c>
      <c r="E370" s="16" t="n">
        <v>1</v>
      </c>
      <c r="F370" s="16" t="n">
        <v>350</v>
      </c>
      <c r="G370" s="16" t="n">
        <v>0.2</v>
      </c>
      <c r="H370" s="16" t="s">
        <v>89</v>
      </c>
      <c r="I370" s="16" t="s">
        <v>40</v>
      </c>
      <c r="J370" s="16" t="n">
        <v>3</v>
      </c>
      <c r="K370" s="16" t="n">
        <v>5</v>
      </c>
      <c r="L370" s="16" t="s">
        <v>41</v>
      </c>
      <c r="M370" s="18" t="n">
        <f aca="false">IF(ISNUMBER(B370),B370,IF(MID(B370,3,1)="-",DATE(VALUE(RIGHT(B370,4)),VALUE(MID(B370,4,2)),VALUE(LEFT(B370,2))),DATE(VALUE(LEFT(B370,4)),VALUE(MID(B370,6,2)),VALUE(RIGHT(B370,2)))))</f>
        <v>45693</v>
      </c>
      <c r="N370" s="16" t="n">
        <f aca="false">MONTH(M370)</f>
        <v>2</v>
      </c>
      <c r="O370" s="16" t="str">
        <f aca="false">PROPER(TRIM(H370))</f>
        <v>Ahmedabad</v>
      </c>
      <c r="P370" s="16" t="str">
        <f aca="false">IFERROR(VLOOKUP(O370,city_map!$A$2:$B$6,2,FALSE()),O370)</f>
        <v>Ahmedabad</v>
      </c>
      <c r="Q370" s="16" t="n">
        <f aca="false">IF(ISNUMBER(F370),F370,VALUE(SUBSTITUTE(SUBSTITUTE(F370,"₹",""),",","")))</f>
        <v>350</v>
      </c>
      <c r="R370" s="16" t="n">
        <f aca="false">IF(E370=99,1,E370)</f>
        <v>1</v>
      </c>
      <c r="S370" s="16" t="n">
        <f aca="false">IF(G370="",0,G370)</f>
        <v>0.2</v>
      </c>
      <c r="T370" s="16" t="str">
        <f aca="false">IF(I370="","Unknown",IF(I370="upi","UPI",I370))</f>
        <v>COD</v>
      </c>
      <c r="U370" s="16" t="str">
        <f aca="false">IF(L370="Yes","Y",IF(L370="No","N",L370))</f>
        <v>N</v>
      </c>
      <c r="V370" s="19" t="n">
        <f aca="false">ROUND(R370*Q370*(1-S370),2)</f>
        <v>280</v>
      </c>
      <c r="W370" s="16" t="str">
        <f aca="false">_xlfn.XLOOKUP(D370,products!$A$2:$A$61,products!$C$2:$C$61,"Not found")</f>
        <v>Beauty</v>
      </c>
    </row>
    <row r="371" customFormat="false" ht="15" hidden="false" customHeight="false" outlineLevel="0" collapsed="false">
      <c r="A371" s="16" t="s">
        <v>833</v>
      </c>
      <c r="B371" s="16" t="s">
        <v>825</v>
      </c>
      <c r="C371" s="16" t="s">
        <v>692</v>
      </c>
      <c r="D371" s="16" t="s">
        <v>84</v>
      </c>
      <c r="E371" s="16" t="n">
        <v>2</v>
      </c>
      <c r="F371" s="16" t="n">
        <v>255</v>
      </c>
      <c r="G371" s="16" t="n">
        <v>0.1</v>
      </c>
      <c r="H371" s="16" t="s">
        <v>89</v>
      </c>
      <c r="I371" s="16" t="s">
        <v>60</v>
      </c>
      <c r="J371" s="16" t="n">
        <v>3</v>
      </c>
      <c r="K371" s="16"/>
      <c r="L371" s="16" t="s">
        <v>41</v>
      </c>
      <c r="M371" s="18" t="n">
        <f aca="false">IF(ISNUMBER(B371),B371,IF(MID(B371,3,1)="-",DATE(VALUE(RIGHT(B371,4)),VALUE(MID(B371,4,2)),VALUE(LEFT(B371,2))),DATE(VALUE(LEFT(B371,4)),VALUE(MID(B371,6,2)),VALUE(RIGHT(B371,2)))))</f>
        <v>45693</v>
      </c>
      <c r="N371" s="16" t="n">
        <f aca="false">MONTH(M371)</f>
        <v>2</v>
      </c>
      <c r="O371" s="16" t="str">
        <f aca="false">PROPER(TRIM(H371))</f>
        <v>Ahmedabad</v>
      </c>
      <c r="P371" s="16" t="str">
        <f aca="false">IFERROR(VLOOKUP(O371,city_map!$A$2:$B$6,2,FALSE()),O371)</f>
        <v>Ahmedabad</v>
      </c>
      <c r="Q371" s="16" t="n">
        <f aca="false">IF(ISNUMBER(F371),F371,VALUE(SUBSTITUTE(SUBSTITUTE(F371,"₹",""),",","")))</f>
        <v>255</v>
      </c>
      <c r="R371" s="16" t="n">
        <f aca="false">IF(E371=99,1,E371)</f>
        <v>2</v>
      </c>
      <c r="S371" s="16" t="n">
        <f aca="false">IF(G371="",0,G371)</f>
        <v>0.1</v>
      </c>
      <c r="T371" s="16" t="str">
        <f aca="false">IF(I371="","Unknown",IF(I371="upi","UPI",I371))</f>
        <v>UPI</v>
      </c>
      <c r="U371" s="16" t="str">
        <f aca="false">IF(L371="Yes","Y",IF(L371="No","N",L371))</f>
        <v>N</v>
      </c>
      <c r="V371" s="19" t="n">
        <f aca="false">ROUND(R371*Q371*(1-S371),2)</f>
        <v>459</v>
      </c>
      <c r="W371" s="16" t="str">
        <f aca="false">_xlfn.XLOOKUP(D371,products!$A$2:$A$61,products!$C$2:$C$61,"Not found")</f>
        <v>Beauty</v>
      </c>
    </row>
    <row r="372" customFormat="false" ht="15" hidden="false" customHeight="false" outlineLevel="0" collapsed="false">
      <c r="A372" s="16" t="s">
        <v>834</v>
      </c>
      <c r="B372" s="16" t="s">
        <v>825</v>
      </c>
      <c r="C372" s="16" t="s">
        <v>835</v>
      </c>
      <c r="D372" s="16" t="s">
        <v>126</v>
      </c>
      <c r="E372" s="16" t="n">
        <v>1</v>
      </c>
      <c r="F372" s="16" t="n">
        <v>401</v>
      </c>
      <c r="G372" s="16" t="n">
        <v>0.1</v>
      </c>
      <c r="H372" s="16" t="s">
        <v>39</v>
      </c>
      <c r="I372" s="16" t="s">
        <v>60</v>
      </c>
      <c r="J372" s="16" t="n">
        <v>4</v>
      </c>
      <c r="K372" s="16"/>
      <c r="L372" s="16" t="s">
        <v>41</v>
      </c>
      <c r="M372" s="18" t="n">
        <f aca="false">IF(ISNUMBER(B372),B372,IF(MID(B372,3,1)="-",DATE(VALUE(RIGHT(B372,4)),VALUE(MID(B372,4,2)),VALUE(LEFT(B372,2))),DATE(VALUE(LEFT(B372,4)),VALUE(MID(B372,6,2)),VALUE(RIGHT(B372,2)))))</f>
        <v>45693</v>
      </c>
      <c r="N372" s="16" t="n">
        <f aca="false">MONTH(M372)</f>
        <v>2</v>
      </c>
      <c r="O372" s="16" t="str">
        <f aca="false">PROPER(TRIM(H372))</f>
        <v>Delhi</v>
      </c>
      <c r="P372" s="16" t="str">
        <f aca="false">IFERROR(VLOOKUP(O372,city_map!$A$2:$B$6,2,FALSE()),O372)</f>
        <v>Delhi</v>
      </c>
      <c r="Q372" s="16" t="n">
        <f aca="false">IF(ISNUMBER(F372),F372,VALUE(SUBSTITUTE(SUBSTITUTE(F372,"₹",""),",","")))</f>
        <v>401</v>
      </c>
      <c r="R372" s="16" t="n">
        <f aca="false">IF(E372=99,1,E372)</f>
        <v>1</v>
      </c>
      <c r="S372" s="16" t="n">
        <f aca="false">IF(G372="",0,G372)</f>
        <v>0.1</v>
      </c>
      <c r="T372" s="16" t="str">
        <f aca="false">IF(I372="","Unknown",IF(I372="upi","UPI",I372))</f>
        <v>UPI</v>
      </c>
      <c r="U372" s="16" t="str">
        <f aca="false">IF(L372="Yes","Y",IF(L372="No","N",L372))</f>
        <v>N</v>
      </c>
      <c r="V372" s="19" t="n">
        <f aca="false">ROUND(R372*Q372*(1-S372),2)</f>
        <v>360.9</v>
      </c>
      <c r="W372" s="16" t="str">
        <f aca="false">_xlfn.XLOOKUP(D372,products!$A$2:$A$61,products!$C$2:$C$61,"Not found")</f>
        <v>Home</v>
      </c>
    </row>
    <row r="373" customFormat="false" ht="15" hidden="false" customHeight="false" outlineLevel="0" collapsed="false">
      <c r="A373" s="16" t="s">
        <v>836</v>
      </c>
      <c r="B373" s="16" t="s">
        <v>825</v>
      </c>
      <c r="C373" s="16" t="s">
        <v>837</v>
      </c>
      <c r="D373" s="16" t="s">
        <v>126</v>
      </c>
      <c r="E373" s="16" t="n">
        <v>3</v>
      </c>
      <c r="F373" s="16" t="n">
        <v>415</v>
      </c>
      <c r="G373" s="16" t="n">
        <v>0.15</v>
      </c>
      <c r="H373" s="16" t="s">
        <v>46</v>
      </c>
      <c r="I373" s="16" t="s">
        <v>71</v>
      </c>
      <c r="J373" s="16" t="n">
        <v>3</v>
      </c>
      <c r="K373" s="16" t="n">
        <v>4</v>
      </c>
      <c r="L373" s="16" t="s">
        <v>41</v>
      </c>
      <c r="M373" s="18" t="n">
        <f aca="false">IF(ISNUMBER(B373),B373,IF(MID(B373,3,1)="-",DATE(VALUE(RIGHT(B373,4)),VALUE(MID(B373,4,2)),VALUE(LEFT(B373,2))),DATE(VALUE(LEFT(B373,4)),VALUE(MID(B373,6,2)),VALUE(RIGHT(B373,2)))))</f>
        <v>45693</v>
      </c>
      <c r="N373" s="16" t="n">
        <f aca="false">MONTH(M373)</f>
        <v>2</v>
      </c>
      <c r="O373" s="16" t="str">
        <f aca="false">PROPER(TRIM(H373))</f>
        <v>Chennai</v>
      </c>
      <c r="P373" s="16" t="str">
        <f aca="false">IFERROR(VLOOKUP(O373,city_map!$A$2:$B$6,2,FALSE()),O373)</f>
        <v>Chennai</v>
      </c>
      <c r="Q373" s="16" t="n">
        <f aca="false">IF(ISNUMBER(F373),F373,VALUE(SUBSTITUTE(SUBSTITUTE(F373,"₹",""),",","")))</f>
        <v>415</v>
      </c>
      <c r="R373" s="16" t="n">
        <f aca="false">IF(E373=99,1,E373)</f>
        <v>3</v>
      </c>
      <c r="S373" s="16" t="n">
        <f aca="false">IF(G373="",0,G373)</f>
        <v>0.15</v>
      </c>
      <c r="T373" s="16" t="str">
        <f aca="false">IF(I373="","Unknown",IF(I373="upi","UPI",I373))</f>
        <v>Credit Card</v>
      </c>
      <c r="U373" s="16" t="str">
        <f aca="false">IF(L373="Yes","Y",IF(L373="No","N",L373))</f>
        <v>N</v>
      </c>
      <c r="V373" s="19" t="n">
        <f aca="false">ROUND(R373*Q373*(1-S373),2)</f>
        <v>1058.25</v>
      </c>
      <c r="W373" s="16" t="str">
        <f aca="false">_xlfn.XLOOKUP(D373,products!$A$2:$A$61,products!$C$2:$C$61,"Not found")</f>
        <v>Home</v>
      </c>
    </row>
    <row r="374" customFormat="false" ht="15" hidden="false" customHeight="false" outlineLevel="0" collapsed="false">
      <c r="A374" s="16" t="s">
        <v>838</v>
      </c>
      <c r="B374" s="16" t="s">
        <v>825</v>
      </c>
      <c r="C374" s="16" t="s">
        <v>839</v>
      </c>
      <c r="D374" s="16" t="s">
        <v>170</v>
      </c>
      <c r="E374" s="16" t="n">
        <v>1</v>
      </c>
      <c r="F374" s="16" t="n">
        <v>3193</v>
      </c>
      <c r="G374" s="16" t="n">
        <v>0</v>
      </c>
      <c r="H374" s="16" t="s">
        <v>112</v>
      </c>
      <c r="I374" s="16" t="s">
        <v>60</v>
      </c>
      <c r="J374" s="16" t="n">
        <v>3</v>
      </c>
      <c r="K374" s="16" t="n">
        <v>5</v>
      </c>
      <c r="L374" s="16" t="s">
        <v>41</v>
      </c>
      <c r="M374" s="18" t="n">
        <f aca="false">IF(ISNUMBER(B374),B374,IF(MID(B374,3,1)="-",DATE(VALUE(RIGHT(B374,4)),VALUE(MID(B374,4,2)),VALUE(LEFT(B374,2))),DATE(VALUE(LEFT(B374,4)),VALUE(MID(B374,6,2)),VALUE(RIGHT(B374,2)))))</f>
        <v>45693</v>
      </c>
      <c r="N374" s="16" t="n">
        <f aca="false">MONTH(M374)</f>
        <v>2</v>
      </c>
      <c r="O374" s="16" t="str">
        <f aca="false">PROPER(TRIM(H374))</f>
        <v>Mumbai</v>
      </c>
      <c r="P374" s="16" t="str">
        <f aca="false">IFERROR(VLOOKUP(O374,city_map!$A$2:$B$6,2,FALSE()),O374)</f>
        <v>Mumbai</v>
      </c>
      <c r="Q374" s="16" t="n">
        <f aca="false">IF(ISNUMBER(F374),F374,VALUE(SUBSTITUTE(SUBSTITUTE(F374,"₹",""),",","")))</f>
        <v>3193</v>
      </c>
      <c r="R374" s="16" t="n">
        <f aca="false">IF(E374=99,1,E374)</f>
        <v>1</v>
      </c>
      <c r="S374" s="16" t="n">
        <f aca="false">IF(G374="",0,G374)</f>
        <v>0</v>
      </c>
      <c r="T374" s="16" t="str">
        <f aca="false">IF(I374="","Unknown",IF(I374="upi","UPI",I374))</f>
        <v>UPI</v>
      </c>
      <c r="U374" s="16" t="str">
        <f aca="false">IF(L374="Yes","Y",IF(L374="No","N",L374))</f>
        <v>N</v>
      </c>
      <c r="V374" s="19" t="n">
        <f aca="false">ROUND(R374*Q374*(1-S374),2)</f>
        <v>3193</v>
      </c>
      <c r="W374" s="16" t="str">
        <f aca="false">_xlfn.XLOOKUP(D374,products!$A$2:$A$61,products!$C$2:$C$61,"Not found")</f>
        <v>Home</v>
      </c>
    </row>
    <row r="375" customFormat="false" ht="15" hidden="false" customHeight="false" outlineLevel="0" collapsed="false">
      <c r="A375" s="16" t="s">
        <v>840</v>
      </c>
      <c r="B375" s="16" t="s">
        <v>825</v>
      </c>
      <c r="C375" s="16" t="s">
        <v>841</v>
      </c>
      <c r="D375" s="16" t="s">
        <v>341</v>
      </c>
      <c r="E375" s="16" t="n">
        <v>1</v>
      </c>
      <c r="F375" s="16" t="n">
        <v>1119</v>
      </c>
      <c r="G375" s="16" t="n">
        <v>0</v>
      </c>
      <c r="H375" s="16" t="s">
        <v>46</v>
      </c>
      <c r="I375" s="16" t="s">
        <v>60</v>
      </c>
      <c r="J375" s="16" t="n">
        <v>3</v>
      </c>
      <c r="K375" s="16" t="n">
        <v>4</v>
      </c>
      <c r="L375" s="16" t="s">
        <v>41</v>
      </c>
      <c r="M375" s="18" t="n">
        <f aca="false">IF(ISNUMBER(B375),B375,IF(MID(B375,3,1)="-",DATE(VALUE(RIGHT(B375,4)),VALUE(MID(B375,4,2)),VALUE(LEFT(B375,2))),DATE(VALUE(LEFT(B375,4)),VALUE(MID(B375,6,2)),VALUE(RIGHT(B375,2)))))</f>
        <v>45693</v>
      </c>
      <c r="N375" s="16" t="n">
        <f aca="false">MONTH(M375)</f>
        <v>2</v>
      </c>
      <c r="O375" s="16" t="str">
        <f aca="false">PROPER(TRIM(H375))</f>
        <v>Chennai</v>
      </c>
      <c r="P375" s="16" t="str">
        <f aca="false">IFERROR(VLOOKUP(O375,city_map!$A$2:$B$6,2,FALSE()),O375)</f>
        <v>Chennai</v>
      </c>
      <c r="Q375" s="16" t="n">
        <f aca="false">IF(ISNUMBER(F375),F375,VALUE(SUBSTITUTE(SUBSTITUTE(F375,"₹",""),",","")))</f>
        <v>1119</v>
      </c>
      <c r="R375" s="16" t="n">
        <f aca="false">IF(E375=99,1,E375)</f>
        <v>1</v>
      </c>
      <c r="S375" s="16" t="n">
        <f aca="false">IF(G375="",0,G375)</f>
        <v>0</v>
      </c>
      <c r="T375" s="16" t="str">
        <f aca="false">IF(I375="","Unknown",IF(I375="upi","UPI",I375))</f>
        <v>UPI</v>
      </c>
      <c r="U375" s="16" t="str">
        <f aca="false">IF(L375="Yes","Y",IF(L375="No","N",L375))</f>
        <v>N</v>
      </c>
      <c r="V375" s="19" t="n">
        <f aca="false">ROUND(R375*Q375*(1-S375),2)</f>
        <v>1119</v>
      </c>
      <c r="W375" s="16" t="str">
        <f aca="false">_xlfn.XLOOKUP(D375,products!$A$2:$A$61,products!$C$2:$C$61,"Not found")</f>
        <v>Home</v>
      </c>
    </row>
    <row r="376" customFormat="false" ht="15" hidden="false" customHeight="false" outlineLevel="0" collapsed="false">
      <c r="A376" s="16" t="s">
        <v>842</v>
      </c>
      <c r="B376" s="16" t="s">
        <v>843</v>
      </c>
      <c r="C376" s="16" t="s">
        <v>493</v>
      </c>
      <c r="D376" s="16" t="s">
        <v>160</v>
      </c>
      <c r="E376" s="16" t="n">
        <v>1</v>
      </c>
      <c r="F376" s="16" t="n">
        <v>1812</v>
      </c>
      <c r="G376" s="16" t="n">
        <v>0.1</v>
      </c>
      <c r="H376" s="16" t="s">
        <v>56</v>
      </c>
      <c r="I376" s="16" t="s">
        <v>100</v>
      </c>
      <c r="J376" s="16" t="n">
        <v>4</v>
      </c>
      <c r="K376" s="16" t="n">
        <v>2</v>
      </c>
      <c r="L376" s="16" t="s">
        <v>196</v>
      </c>
      <c r="M376" s="18" t="n">
        <f aca="false">IF(ISNUMBER(B376),B376,IF(MID(B376,3,1)="-",DATE(VALUE(RIGHT(B376,4)),VALUE(MID(B376,4,2)),VALUE(LEFT(B376,2))),DATE(VALUE(LEFT(B376,4)),VALUE(MID(B376,6,2)),VALUE(RIGHT(B376,2)))))</f>
        <v>45694</v>
      </c>
      <c r="N376" s="16" t="n">
        <f aca="false">MONTH(M376)</f>
        <v>2</v>
      </c>
      <c r="O376" s="16" t="str">
        <f aca="false">PROPER(TRIM(H376))</f>
        <v>Lucknow</v>
      </c>
      <c r="P376" s="16" t="str">
        <f aca="false">IFERROR(VLOOKUP(O376,city_map!$A$2:$B$6,2,FALSE()),O376)</f>
        <v>Lucknow</v>
      </c>
      <c r="Q376" s="16" t="n">
        <f aca="false">IF(ISNUMBER(F376),F376,VALUE(SUBSTITUTE(SUBSTITUTE(F376,"₹",""),",","")))</f>
        <v>1812</v>
      </c>
      <c r="R376" s="16" t="n">
        <f aca="false">IF(E376=99,1,E376)</f>
        <v>1</v>
      </c>
      <c r="S376" s="16" t="n">
        <f aca="false">IF(G376="",0,G376)</f>
        <v>0.1</v>
      </c>
      <c r="T376" s="16" t="str">
        <f aca="false">IF(I376="","Unknown",IF(I376="upi","UPI",I376))</f>
        <v>Net Banking</v>
      </c>
      <c r="U376" s="16" t="str">
        <f aca="false">IF(L376="Yes","Y",IF(L376="No","N",L376))</f>
        <v>Y</v>
      </c>
      <c r="V376" s="19" t="n">
        <f aca="false">ROUND(R376*Q376*(1-S376),2)</f>
        <v>1630.8</v>
      </c>
      <c r="W376" s="16" t="str">
        <f aca="false">_xlfn.XLOOKUP(D376,products!$A$2:$A$61,products!$C$2:$C$61,"Not found")</f>
        <v>Fashion</v>
      </c>
    </row>
    <row r="377" customFormat="false" ht="15" hidden="false" customHeight="false" outlineLevel="0" collapsed="false">
      <c r="A377" s="16" t="s">
        <v>844</v>
      </c>
      <c r="B377" s="16" t="s">
        <v>843</v>
      </c>
      <c r="C377" s="16" t="s">
        <v>685</v>
      </c>
      <c r="D377" s="16" t="s">
        <v>149</v>
      </c>
      <c r="E377" s="16" t="n">
        <v>4</v>
      </c>
      <c r="F377" s="16" t="n">
        <v>1540</v>
      </c>
      <c r="G377" s="16" t="n">
        <v>0.15</v>
      </c>
      <c r="H377" s="16" t="s">
        <v>46</v>
      </c>
      <c r="I377" s="16" t="s">
        <v>60</v>
      </c>
      <c r="J377" s="16" t="n">
        <v>4</v>
      </c>
      <c r="K377" s="16"/>
      <c r="L377" s="16" t="s">
        <v>41</v>
      </c>
      <c r="M377" s="18" t="n">
        <f aca="false">IF(ISNUMBER(B377),B377,IF(MID(B377,3,1)="-",DATE(VALUE(RIGHT(B377,4)),VALUE(MID(B377,4,2)),VALUE(LEFT(B377,2))),DATE(VALUE(LEFT(B377,4)),VALUE(MID(B377,6,2)),VALUE(RIGHT(B377,2)))))</f>
        <v>45694</v>
      </c>
      <c r="N377" s="16" t="n">
        <f aca="false">MONTH(M377)</f>
        <v>2</v>
      </c>
      <c r="O377" s="16" t="str">
        <f aca="false">PROPER(TRIM(H377))</f>
        <v>Chennai</v>
      </c>
      <c r="P377" s="16" t="str">
        <f aca="false">IFERROR(VLOOKUP(O377,city_map!$A$2:$B$6,2,FALSE()),O377)</f>
        <v>Chennai</v>
      </c>
      <c r="Q377" s="16" t="n">
        <f aca="false">IF(ISNUMBER(F377),F377,VALUE(SUBSTITUTE(SUBSTITUTE(F377,"₹",""),",","")))</f>
        <v>1540</v>
      </c>
      <c r="R377" s="16" t="n">
        <f aca="false">IF(E377=99,1,E377)</f>
        <v>4</v>
      </c>
      <c r="S377" s="16" t="n">
        <f aca="false">IF(G377="",0,G377)</f>
        <v>0.15</v>
      </c>
      <c r="T377" s="16" t="str">
        <f aca="false">IF(I377="","Unknown",IF(I377="upi","UPI",I377))</f>
        <v>UPI</v>
      </c>
      <c r="U377" s="16" t="str">
        <f aca="false">IF(L377="Yes","Y",IF(L377="No","N",L377))</f>
        <v>N</v>
      </c>
      <c r="V377" s="19" t="n">
        <f aca="false">ROUND(R377*Q377*(1-S377),2)</f>
        <v>5236</v>
      </c>
      <c r="W377" s="16" t="str">
        <f aca="false">_xlfn.XLOOKUP(D377,products!$A$2:$A$61,products!$C$2:$C$61,"Not found")</f>
        <v>Fashion</v>
      </c>
    </row>
    <row r="378" customFormat="false" ht="15" hidden="false" customHeight="false" outlineLevel="0" collapsed="false">
      <c r="A378" s="16" t="s">
        <v>845</v>
      </c>
      <c r="B378" s="16" t="s">
        <v>843</v>
      </c>
      <c r="C378" s="16" t="s">
        <v>846</v>
      </c>
      <c r="D378" s="16" t="s">
        <v>99</v>
      </c>
      <c r="E378" s="16" t="n">
        <v>1</v>
      </c>
      <c r="F378" s="16" t="n">
        <v>670</v>
      </c>
      <c r="G378" s="16" t="n">
        <v>0</v>
      </c>
      <c r="H378" s="16" t="s">
        <v>89</v>
      </c>
      <c r="I378" s="16" t="s">
        <v>40</v>
      </c>
      <c r="J378" s="16" t="n">
        <v>2</v>
      </c>
      <c r="K378" s="16" t="n">
        <v>5</v>
      </c>
      <c r="L378" s="16" t="s">
        <v>41</v>
      </c>
      <c r="M378" s="18" t="n">
        <f aca="false">IF(ISNUMBER(B378),B378,IF(MID(B378,3,1)="-",DATE(VALUE(RIGHT(B378,4)),VALUE(MID(B378,4,2)),VALUE(LEFT(B378,2))),DATE(VALUE(LEFT(B378,4)),VALUE(MID(B378,6,2)),VALUE(RIGHT(B378,2)))))</f>
        <v>45694</v>
      </c>
      <c r="N378" s="16" t="n">
        <f aca="false">MONTH(M378)</f>
        <v>2</v>
      </c>
      <c r="O378" s="16" t="str">
        <f aca="false">PROPER(TRIM(H378))</f>
        <v>Ahmedabad</v>
      </c>
      <c r="P378" s="16" t="str">
        <f aca="false">IFERROR(VLOOKUP(O378,city_map!$A$2:$B$6,2,FALSE()),O378)</f>
        <v>Ahmedabad</v>
      </c>
      <c r="Q378" s="16" t="n">
        <f aca="false">IF(ISNUMBER(F378),F378,VALUE(SUBSTITUTE(SUBSTITUTE(F378,"₹",""),",","")))</f>
        <v>670</v>
      </c>
      <c r="R378" s="16" t="n">
        <f aca="false">IF(E378=99,1,E378)</f>
        <v>1</v>
      </c>
      <c r="S378" s="16" t="n">
        <f aca="false">IF(G378="",0,G378)</f>
        <v>0</v>
      </c>
      <c r="T378" s="16" t="str">
        <f aca="false">IF(I378="","Unknown",IF(I378="upi","UPI",I378))</f>
        <v>COD</v>
      </c>
      <c r="U378" s="16" t="str">
        <f aca="false">IF(L378="Yes","Y",IF(L378="No","N",L378))</f>
        <v>N</v>
      </c>
      <c r="V378" s="19" t="n">
        <f aca="false">ROUND(R378*Q378*(1-S378),2)</f>
        <v>670</v>
      </c>
      <c r="W378" s="16" t="str">
        <f aca="false">_xlfn.XLOOKUP(D378,products!$A$2:$A$61,products!$C$2:$C$61,"Not found")</f>
        <v>Fashion</v>
      </c>
    </row>
    <row r="379" customFormat="false" ht="15" hidden="false" customHeight="false" outlineLevel="0" collapsed="false">
      <c r="A379" s="16" t="s">
        <v>847</v>
      </c>
      <c r="B379" s="16" t="s">
        <v>843</v>
      </c>
      <c r="C379" s="16" t="s">
        <v>848</v>
      </c>
      <c r="D379" s="16" t="s">
        <v>216</v>
      </c>
      <c r="E379" s="16" t="n">
        <v>2</v>
      </c>
      <c r="F379" s="16" t="n">
        <v>943</v>
      </c>
      <c r="G379" s="16" t="n">
        <v>0.15</v>
      </c>
      <c r="H379" s="16" t="s">
        <v>67</v>
      </c>
      <c r="I379" s="16" t="s">
        <v>60</v>
      </c>
      <c r="J379" s="16" t="n">
        <v>3</v>
      </c>
      <c r="K379" s="16" t="n">
        <v>5</v>
      </c>
      <c r="L379" s="16" t="s">
        <v>41</v>
      </c>
      <c r="M379" s="18" t="n">
        <f aca="false">IF(ISNUMBER(B379),B379,IF(MID(B379,3,1)="-",DATE(VALUE(RIGHT(B379,4)),VALUE(MID(B379,4,2)),VALUE(LEFT(B379,2))),DATE(VALUE(LEFT(B379,4)),VALUE(MID(B379,6,2)),VALUE(RIGHT(B379,2)))))</f>
        <v>45694</v>
      </c>
      <c r="N379" s="16" t="n">
        <f aca="false">MONTH(M379)</f>
        <v>2</v>
      </c>
      <c r="O379" s="16" t="str">
        <f aca="false">PROPER(TRIM(H379))</f>
        <v>Kolkata</v>
      </c>
      <c r="P379" s="16" t="str">
        <f aca="false">IFERROR(VLOOKUP(O379,city_map!$A$2:$B$6,2,FALSE()),O379)</f>
        <v>Kolkata</v>
      </c>
      <c r="Q379" s="16" t="n">
        <f aca="false">IF(ISNUMBER(F379),F379,VALUE(SUBSTITUTE(SUBSTITUTE(F379,"₹",""),",","")))</f>
        <v>943</v>
      </c>
      <c r="R379" s="16" t="n">
        <f aca="false">IF(E379=99,1,E379)</f>
        <v>2</v>
      </c>
      <c r="S379" s="16" t="n">
        <f aca="false">IF(G379="",0,G379)</f>
        <v>0.15</v>
      </c>
      <c r="T379" s="16" t="str">
        <f aca="false">IF(I379="","Unknown",IF(I379="upi","UPI",I379))</f>
        <v>UPI</v>
      </c>
      <c r="U379" s="16" t="str">
        <f aca="false">IF(L379="Yes","Y",IF(L379="No","N",L379))</f>
        <v>N</v>
      </c>
      <c r="V379" s="19" t="n">
        <f aca="false">ROUND(R379*Q379*(1-S379),2)</f>
        <v>1603.1</v>
      </c>
      <c r="W379" s="16" t="str">
        <f aca="false">_xlfn.XLOOKUP(D379,products!$A$2:$A$61,products!$C$2:$C$61,"Not found")</f>
        <v>Books</v>
      </c>
    </row>
    <row r="380" customFormat="false" ht="15" hidden="false" customHeight="false" outlineLevel="0" collapsed="false">
      <c r="A380" s="16" t="s">
        <v>849</v>
      </c>
      <c r="B380" s="16" t="s">
        <v>843</v>
      </c>
      <c r="C380" s="16" t="s">
        <v>850</v>
      </c>
      <c r="D380" s="16" t="s">
        <v>139</v>
      </c>
      <c r="E380" s="16" t="n">
        <v>3</v>
      </c>
      <c r="F380" s="16" t="n">
        <v>347</v>
      </c>
      <c r="G380" s="16" t="n">
        <v>0.15</v>
      </c>
      <c r="H380" s="16" t="s">
        <v>39</v>
      </c>
      <c r="I380" s="16" t="s">
        <v>47</v>
      </c>
      <c r="J380" s="16" t="n">
        <v>2</v>
      </c>
      <c r="K380" s="16" t="n">
        <v>4</v>
      </c>
      <c r="L380" s="16" t="s">
        <v>41</v>
      </c>
      <c r="M380" s="18" t="n">
        <f aca="false">IF(ISNUMBER(B380),B380,IF(MID(B380,3,1)="-",DATE(VALUE(RIGHT(B380,4)),VALUE(MID(B380,4,2)),VALUE(LEFT(B380,2))),DATE(VALUE(LEFT(B380,4)),VALUE(MID(B380,6,2)),VALUE(RIGHT(B380,2)))))</f>
        <v>45694</v>
      </c>
      <c r="N380" s="16" t="n">
        <f aca="false">MONTH(M380)</f>
        <v>2</v>
      </c>
      <c r="O380" s="16" t="str">
        <f aca="false">PROPER(TRIM(H380))</f>
        <v>Delhi</v>
      </c>
      <c r="P380" s="16" t="str">
        <f aca="false">IFERROR(VLOOKUP(O380,city_map!$A$2:$B$6,2,FALSE()),O380)</f>
        <v>Delhi</v>
      </c>
      <c r="Q380" s="16" t="n">
        <f aca="false">IF(ISNUMBER(F380),F380,VALUE(SUBSTITUTE(SUBSTITUTE(F380,"₹",""),",","")))</f>
        <v>347</v>
      </c>
      <c r="R380" s="16" t="n">
        <f aca="false">IF(E380=99,1,E380)</f>
        <v>3</v>
      </c>
      <c r="S380" s="16" t="n">
        <f aca="false">IF(G380="",0,G380)</f>
        <v>0.15</v>
      </c>
      <c r="T380" s="16" t="str">
        <f aca="false">IF(I380="","Unknown",IF(I380="upi","UPI",I380))</f>
        <v>Debit Card</v>
      </c>
      <c r="U380" s="16" t="str">
        <f aca="false">IF(L380="Yes","Y",IF(L380="No","N",L380))</f>
        <v>N</v>
      </c>
      <c r="V380" s="19" t="n">
        <f aca="false">ROUND(R380*Q380*(1-S380),2)</f>
        <v>884.85</v>
      </c>
      <c r="W380" s="16" t="str">
        <f aca="false">_xlfn.XLOOKUP(D380,products!$A$2:$A$61,products!$C$2:$C$61,"Not found")</f>
        <v>Beauty</v>
      </c>
    </row>
    <row r="381" customFormat="false" ht="15" hidden="false" customHeight="false" outlineLevel="0" collapsed="false">
      <c r="A381" s="16" t="s">
        <v>851</v>
      </c>
      <c r="B381" s="16" t="s">
        <v>852</v>
      </c>
      <c r="C381" s="16" t="s">
        <v>853</v>
      </c>
      <c r="D381" s="16" t="s">
        <v>639</v>
      </c>
      <c r="E381" s="16" t="n">
        <v>3</v>
      </c>
      <c r="F381" s="16" t="n">
        <v>797</v>
      </c>
      <c r="G381" s="16" t="n">
        <v>0.1</v>
      </c>
      <c r="H381" s="16" t="s">
        <v>46</v>
      </c>
      <c r="I381" s="16" t="s">
        <v>40</v>
      </c>
      <c r="J381" s="16" t="n">
        <v>4</v>
      </c>
      <c r="K381" s="16" t="n">
        <v>3</v>
      </c>
      <c r="L381" s="16" t="s">
        <v>41</v>
      </c>
      <c r="M381" s="18" t="n">
        <f aca="false">IF(ISNUMBER(B381),B381,IF(MID(B381,3,1)="-",DATE(VALUE(RIGHT(B381,4)),VALUE(MID(B381,4,2)),VALUE(LEFT(B381,2))),DATE(VALUE(LEFT(B381,4)),VALUE(MID(B381,6,2)),VALUE(RIGHT(B381,2)))))</f>
        <v>45694</v>
      </c>
      <c r="N381" s="16" t="n">
        <f aca="false">MONTH(M381)</f>
        <v>2</v>
      </c>
      <c r="O381" s="16" t="str">
        <f aca="false">PROPER(TRIM(H381))</f>
        <v>Chennai</v>
      </c>
      <c r="P381" s="16" t="str">
        <f aca="false">IFERROR(VLOOKUP(O381,city_map!$A$2:$B$6,2,FALSE()),O381)</f>
        <v>Chennai</v>
      </c>
      <c r="Q381" s="16" t="n">
        <f aca="false">IF(ISNUMBER(F381),F381,VALUE(SUBSTITUTE(SUBSTITUTE(F381,"₹",""),",","")))</f>
        <v>797</v>
      </c>
      <c r="R381" s="16" t="n">
        <f aca="false">IF(E381=99,1,E381)</f>
        <v>3</v>
      </c>
      <c r="S381" s="16" t="n">
        <f aca="false">IF(G381="",0,G381)</f>
        <v>0.1</v>
      </c>
      <c r="T381" s="16" t="str">
        <f aca="false">IF(I381="","Unknown",IF(I381="upi","UPI",I381))</f>
        <v>COD</v>
      </c>
      <c r="U381" s="16" t="str">
        <f aca="false">IF(L381="Yes","Y",IF(L381="No","N",L381))</f>
        <v>N</v>
      </c>
      <c r="V381" s="19" t="n">
        <f aca="false">ROUND(R381*Q381*(1-S381),2)</f>
        <v>2151.9</v>
      </c>
      <c r="W381" s="16" t="str">
        <f aca="false">_xlfn.XLOOKUP(D381,products!$A$2:$A$61,products!$C$2:$C$61,"Not found")</f>
        <v>Beauty</v>
      </c>
    </row>
    <row r="382" customFormat="false" ht="15" hidden="false" customHeight="false" outlineLevel="0" collapsed="false">
      <c r="A382" s="16" t="s">
        <v>854</v>
      </c>
      <c r="B382" s="16" t="s">
        <v>843</v>
      </c>
      <c r="C382" s="16" t="s">
        <v>666</v>
      </c>
      <c r="D382" s="16" t="s">
        <v>191</v>
      </c>
      <c r="E382" s="16" t="n">
        <v>2</v>
      </c>
      <c r="F382" s="16" t="n">
        <v>400</v>
      </c>
      <c r="G382" s="16"/>
      <c r="H382" s="16" t="s">
        <v>112</v>
      </c>
      <c r="I382" s="16" t="s">
        <v>40</v>
      </c>
      <c r="J382" s="16" t="n">
        <v>4</v>
      </c>
      <c r="K382" s="16" t="n">
        <v>5</v>
      </c>
      <c r="L382" s="16" t="s">
        <v>41</v>
      </c>
      <c r="M382" s="18" t="n">
        <f aca="false">IF(ISNUMBER(B382),B382,IF(MID(B382,3,1)="-",DATE(VALUE(RIGHT(B382,4)),VALUE(MID(B382,4,2)),VALUE(LEFT(B382,2))),DATE(VALUE(LEFT(B382,4)),VALUE(MID(B382,6,2)),VALUE(RIGHT(B382,2)))))</f>
        <v>45694</v>
      </c>
      <c r="N382" s="16" t="n">
        <f aca="false">MONTH(M382)</f>
        <v>2</v>
      </c>
      <c r="O382" s="16" t="str">
        <f aca="false">PROPER(TRIM(H382))</f>
        <v>Mumbai</v>
      </c>
      <c r="P382" s="16" t="str">
        <f aca="false">IFERROR(VLOOKUP(O382,city_map!$A$2:$B$6,2,FALSE()),O382)</f>
        <v>Mumbai</v>
      </c>
      <c r="Q382" s="16" t="n">
        <f aca="false">IF(ISNUMBER(F382),F382,VALUE(SUBSTITUTE(SUBSTITUTE(F382,"₹",""),",","")))</f>
        <v>400</v>
      </c>
      <c r="R382" s="16" t="n">
        <f aca="false">IF(E382=99,1,E382)</f>
        <v>2</v>
      </c>
      <c r="S382" s="16" t="n">
        <f aca="false">IF(G382="",0,G382)</f>
        <v>0</v>
      </c>
      <c r="T382" s="16" t="str">
        <f aca="false">IF(I382="","Unknown",IF(I382="upi","UPI",I382))</f>
        <v>COD</v>
      </c>
      <c r="U382" s="16" t="str">
        <f aca="false">IF(L382="Yes","Y",IF(L382="No","N",L382))</f>
        <v>N</v>
      </c>
      <c r="V382" s="19" t="n">
        <f aca="false">ROUND(R382*Q382*(1-S382),2)</f>
        <v>800</v>
      </c>
      <c r="W382" s="16" t="str">
        <f aca="false">_xlfn.XLOOKUP(D382,products!$A$2:$A$61,products!$C$2:$C$61,"Not found")</f>
        <v>Electronics</v>
      </c>
    </row>
    <row r="383" customFormat="false" ht="15" hidden="false" customHeight="false" outlineLevel="0" collapsed="false">
      <c r="A383" s="16" t="s">
        <v>855</v>
      </c>
      <c r="B383" s="16" t="s">
        <v>843</v>
      </c>
      <c r="C383" s="16" t="s">
        <v>856</v>
      </c>
      <c r="D383" s="16" t="s">
        <v>341</v>
      </c>
      <c r="E383" s="16" t="n">
        <v>2</v>
      </c>
      <c r="F383" s="16" t="n">
        <v>1119</v>
      </c>
      <c r="G383" s="16" t="n">
        <v>0.05</v>
      </c>
      <c r="H383" s="16" t="s">
        <v>56</v>
      </c>
      <c r="I383" s="16" t="s">
        <v>60</v>
      </c>
      <c r="J383" s="16" t="n">
        <v>4</v>
      </c>
      <c r="K383" s="16" t="n">
        <v>4</v>
      </c>
      <c r="L383" s="16" t="s">
        <v>41</v>
      </c>
      <c r="M383" s="18" t="n">
        <f aca="false">IF(ISNUMBER(B383),B383,IF(MID(B383,3,1)="-",DATE(VALUE(RIGHT(B383,4)),VALUE(MID(B383,4,2)),VALUE(LEFT(B383,2))),DATE(VALUE(LEFT(B383,4)),VALUE(MID(B383,6,2)),VALUE(RIGHT(B383,2)))))</f>
        <v>45694</v>
      </c>
      <c r="N383" s="16" t="n">
        <f aca="false">MONTH(M383)</f>
        <v>2</v>
      </c>
      <c r="O383" s="16" t="str">
        <f aca="false">PROPER(TRIM(H383))</f>
        <v>Lucknow</v>
      </c>
      <c r="P383" s="16" t="str">
        <f aca="false">IFERROR(VLOOKUP(O383,city_map!$A$2:$B$6,2,FALSE()),O383)</f>
        <v>Lucknow</v>
      </c>
      <c r="Q383" s="16" t="n">
        <f aca="false">IF(ISNUMBER(F383),F383,VALUE(SUBSTITUTE(SUBSTITUTE(F383,"₹",""),",","")))</f>
        <v>1119</v>
      </c>
      <c r="R383" s="16" t="n">
        <f aca="false">IF(E383=99,1,E383)</f>
        <v>2</v>
      </c>
      <c r="S383" s="16" t="n">
        <f aca="false">IF(G383="",0,G383)</f>
        <v>0.05</v>
      </c>
      <c r="T383" s="16" t="str">
        <f aca="false">IF(I383="","Unknown",IF(I383="upi","UPI",I383))</f>
        <v>UPI</v>
      </c>
      <c r="U383" s="16" t="str">
        <f aca="false">IF(L383="Yes","Y",IF(L383="No","N",L383))</f>
        <v>N</v>
      </c>
      <c r="V383" s="19" t="n">
        <f aca="false">ROUND(R383*Q383*(1-S383),2)</f>
        <v>2126.1</v>
      </c>
      <c r="W383" s="16" t="str">
        <f aca="false">_xlfn.XLOOKUP(D383,products!$A$2:$A$61,products!$C$2:$C$61,"Not found")</f>
        <v>Home</v>
      </c>
    </row>
    <row r="384" customFormat="false" ht="15" hidden="false" customHeight="false" outlineLevel="0" collapsed="false">
      <c r="A384" s="16" t="s">
        <v>857</v>
      </c>
      <c r="B384" s="16" t="s">
        <v>843</v>
      </c>
      <c r="C384" s="16" t="s">
        <v>858</v>
      </c>
      <c r="D384" s="16" t="s">
        <v>146</v>
      </c>
      <c r="E384" s="16" t="n">
        <v>2</v>
      </c>
      <c r="F384" s="16" t="n">
        <v>438</v>
      </c>
      <c r="G384" s="16" t="n">
        <v>0.15</v>
      </c>
      <c r="H384" s="16" t="s">
        <v>67</v>
      </c>
      <c r="I384" s="16" t="s">
        <v>47</v>
      </c>
      <c r="J384" s="16" t="n">
        <v>4</v>
      </c>
      <c r="K384" s="16" t="n">
        <v>3</v>
      </c>
      <c r="L384" s="16" t="s">
        <v>57</v>
      </c>
      <c r="M384" s="18" t="n">
        <f aca="false">IF(ISNUMBER(B384),B384,IF(MID(B384,3,1)="-",DATE(VALUE(RIGHT(B384,4)),VALUE(MID(B384,4,2)),VALUE(LEFT(B384,2))),DATE(VALUE(LEFT(B384,4)),VALUE(MID(B384,6,2)),VALUE(RIGHT(B384,2)))))</f>
        <v>45694</v>
      </c>
      <c r="N384" s="16" t="n">
        <f aca="false">MONTH(M384)</f>
        <v>2</v>
      </c>
      <c r="O384" s="16" t="str">
        <f aca="false">PROPER(TRIM(H384))</f>
        <v>Kolkata</v>
      </c>
      <c r="P384" s="16" t="str">
        <f aca="false">IFERROR(VLOOKUP(O384,city_map!$A$2:$B$6,2,FALSE()),O384)</f>
        <v>Kolkata</v>
      </c>
      <c r="Q384" s="16" t="n">
        <f aca="false">IF(ISNUMBER(F384),F384,VALUE(SUBSTITUTE(SUBSTITUTE(F384,"₹",""),",","")))</f>
        <v>438</v>
      </c>
      <c r="R384" s="16" t="n">
        <f aca="false">IF(E384=99,1,E384)</f>
        <v>2</v>
      </c>
      <c r="S384" s="16" t="n">
        <f aca="false">IF(G384="",0,G384)</f>
        <v>0.15</v>
      </c>
      <c r="T384" s="16" t="str">
        <f aca="false">IF(I384="","Unknown",IF(I384="upi","UPI",I384))</f>
        <v>Debit Card</v>
      </c>
      <c r="U384" s="16" t="str">
        <f aca="false">IF(L384="Yes","Y",IF(L384="No","N",L384))</f>
        <v>Y</v>
      </c>
      <c r="V384" s="19" t="n">
        <f aca="false">ROUND(R384*Q384*(1-S384),2)</f>
        <v>744.6</v>
      </c>
      <c r="W384" s="16" t="str">
        <f aca="false">_xlfn.XLOOKUP(D384,products!$A$2:$A$61,products!$C$2:$C$61,"Not found")</f>
        <v>Beauty</v>
      </c>
    </row>
    <row r="385" customFormat="false" ht="15" hidden="false" customHeight="false" outlineLevel="0" collapsed="false">
      <c r="A385" s="16" t="s">
        <v>859</v>
      </c>
      <c r="B385" s="16" t="s">
        <v>843</v>
      </c>
      <c r="C385" s="16" t="s">
        <v>860</v>
      </c>
      <c r="D385" s="16" t="s">
        <v>165</v>
      </c>
      <c r="E385" s="16" t="n">
        <v>1</v>
      </c>
      <c r="F385" s="16" t="n">
        <v>902</v>
      </c>
      <c r="G385" s="16"/>
      <c r="H385" s="16" t="s">
        <v>112</v>
      </c>
      <c r="I385" s="16" t="s">
        <v>71</v>
      </c>
      <c r="J385" s="16" t="n">
        <v>2</v>
      </c>
      <c r="K385" s="16" t="n">
        <v>5</v>
      </c>
      <c r="L385" s="16" t="s">
        <v>41</v>
      </c>
      <c r="M385" s="18" t="n">
        <f aca="false">IF(ISNUMBER(B385),B385,IF(MID(B385,3,1)="-",DATE(VALUE(RIGHT(B385,4)),VALUE(MID(B385,4,2)),VALUE(LEFT(B385,2))),DATE(VALUE(LEFT(B385,4)),VALUE(MID(B385,6,2)),VALUE(RIGHT(B385,2)))))</f>
        <v>45694</v>
      </c>
      <c r="N385" s="16" t="n">
        <f aca="false">MONTH(M385)</f>
        <v>2</v>
      </c>
      <c r="O385" s="16" t="str">
        <f aca="false">PROPER(TRIM(H385))</f>
        <v>Mumbai</v>
      </c>
      <c r="P385" s="16" t="str">
        <f aca="false">IFERROR(VLOOKUP(O385,city_map!$A$2:$B$6,2,FALSE()),O385)</f>
        <v>Mumbai</v>
      </c>
      <c r="Q385" s="16" t="n">
        <f aca="false">IF(ISNUMBER(F385),F385,VALUE(SUBSTITUTE(SUBSTITUTE(F385,"₹",""),",","")))</f>
        <v>902</v>
      </c>
      <c r="R385" s="16" t="n">
        <f aca="false">IF(E385=99,1,E385)</f>
        <v>1</v>
      </c>
      <c r="S385" s="16" t="n">
        <f aca="false">IF(G385="",0,G385)</f>
        <v>0</v>
      </c>
      <c r="T385" s="16" t="str">
        <f aca="false">IF(I385="","Unknown",IF(I385="upi","UPI",I385))</f>
        <v>Credit Card</v>
      </c>
      <c r="U385" s="16" t="str">
        <f aca="false">IF(L385="Yes","Y",IF(L385="No","N",L385))</f>
        <v>N</v>
      </c>
      <c r="V385" s="19" t="n">
        <f aca="false">ROUND(R385*Q385*(1-S385),2)</f>
        <v>902</v>
      </c>
      <c r="W385" s="16" t="str">
        <f aca="false">_xlfn.XLOOKUP(D385,products!$A$2:$A$61,products!$C$2:$C$61,"Not found")</f>
        <v>Electronics</v>
      </c>
    </row>
    <row r="386" customFormat="false" ht="15" hidden="false" customHeight="false" outlineLevel="0" collapsed="false">
      <c r="A386" s="16" t="s">
        <v>861</v>
      </c>
      <c r="B386" s="16" t="s">
        <v>843</v>
      </c>
      <c r="C386" s="16" t="s">
        <v>862</v>
      </c>
      <c r="D386" s="16" t="s">
        <v>88</v>
      </c>
      <c r="E386" s="16" t="n">
        <v>1</v>
      </c>
      <c r="F386" s="16" t="n">
        <v>2893</v>
      </c>
      <c r="G386" s="16" t="n">
        <v>0.05</v>
      </c>
      <c r="H386" s="16" t="s">
        <v>208</v>
      </c>
      <c r="I386" s="16" t="s">
        <v>71</v>
      </c>
      <c r="J386" s="16" t="n">
        <v>6</v>
      </c>
      <c r="K386" s="16" t="n">
        <v>4</v>
      </c>
      <c r="L386" s="16" t="s">
        <v>41</v>
      </c>
      <c r="M386" s="18" t="n">
        <f aca="false">IF(ISNUMBER(B386),B386,IF(MID(B386,3,1)="-",DATE(VALUE(RIGHT(B386,4)),VALUE(MID(B386,4,2)),VALUE(LEFT(B386,2))),DATE(VALUE(LEFT(B386,4)),VALUE(MID(B386,6,2)),VALUE(RIGHT(B386,2)))))</f>
        <v>45694</v>
      </c>
      <c r="N386" s="16" t="n">
        <f aca="false">MONTH(M386)</f>
        <v>2</v>
      </c>
      <c r="O386" s="16" t="str">
        <f aca="false">PROPER(TRIM(H386))</f>
        <v>Jaipur</v>
      </c>
      <c r="P386" s="16" t="str">
        <f aca="false">IFERROR(VLOOKUP(O386,city_map!$A$2:$B$6,2,FALSE()),O386)</f>
        <v>Jaipur</v>
      </c>
      <c r="Q386" s="16" t="n">
        <f aca="false">IF(ISNUMBER(F386),F386,VALUE(SUBSTITUTE(SUBSTITUTE(F386,"₹",""),",","")))</f>
        <v>2893</v>
      </c>
      <c r="R386" s="16" t="n">
        <f aca="false">IF(E386=99,1,E386)</f>
        <v>1</v>
      </c>
      <c r="S386" s="16" t="n">
        <f aca="false">IF(G386="",0,G386)</f>
        <v>0.05</v>
      </c>
      <c r="T386" s="16" t="str">
        <f aca="false">IF(I386="","Unknown",IF(I386="upi","UPI",I386))</f>
        <v>Credit Card</v>
      </c>
      <c r="U386" s="16" t="str">
        <f aca="false">IF(L386="Yes","Y",IF(L386="No","N",L386))</f>
        <v>N</v>
      </c>
      <c r="V386" s="19" t="n">
        <f aca="false">ROUND(R386*Q386*(1-S386),2)</f>
        <v>2748.35</v>
      </c>
      <c r="W386" s="16" t="str">
        <f aca="false">_xlfn.XLOOKUP(D386,products!$A$2:$A$61,products!$C$2:$C$61,"Not found")</f>
        <v>Fashion</v>
      </c>
    </row>
    <row r="387" customFormat="false" ht="15" hidden="false" customHeight="false" outlineLevel="0" collapsed="false">
      <c r="A387" s="16" t="s">
        <v>863</v>
      </c>
      <c r="B387" s="16" t="s">
        <v>843</v>
      </c>
      <c r="C387" s="16" t="s">
        <v>435</v>
      </c>
      <c r="D387" s="16" t="s">
        <v>126</v>
      </c>
      <c r="E387" s="16" t="n">
        <v>2</v>
      </c>
      <c r="F387" s="16" t="n">
        <v>413</v>
      </c>
      <c r="G387" s="16" t="n">
        <v>0.1</v>
      </c>
      <c r="H387" s="16" t="s">
        <v>208</v>
      </c>
      <c r="I387" s="16" t="s">
        <v>60</v>
      </c>
      <c r="J387" s="16" t="n">
        <v>4</v>
      </c>
      <c r="K387" s="16" t="n">
        <v>4</v>
      </c>
      <c r="L387" s="16" t="s">
        <v>41</v>
      </c>
      <c r="M387" s="18" t="n">
        <f aca="false">IF(ISNUMBER(B387),B387,IF(MID(B387,3,1)="-",DATE(VALUE(RIGHT(B387,4)),VALUE(MID(B387,4,2)),VALUE(LEFT(B387,2))),DATE(VALUE(LEFT(B387,4)),VALUE(MID(B387,6,2)),VALUE(RIGHT(B387,2)))))</f>
        <v>45694</v>
      </c>
      <c r="N387" s="16" t="n">
        <f aca="false">MONTH(M387)</f>
        <v>2</v>
      </c>
      <c r="O387" s="16" t="str">
        <f aca="false">PROPER(TRIM(H387))</f>
        <v>Jaipur</v>
      </c>
      <c r="P387" s="16" t="str">
        <f aca="false">IFERROR(VLOOKUP(O387,city_map!$A$2:$B$6,2,FALSE()),O387)</f>
        <v>Jaipur</v>
      </c>
      <c r="Q387" s="16" t="n">
        <f aca="false">IF(ISNUMBER(F387),F387,VALUE(SUBSTITUTE(SUBSTITUTE(F387,"₹",""),",","")))</f>
        <v>413</v>
      </c>
      <c r="R387" s="16" t="n">
        <f aca="false">IF(E387=99,1,E387)</f>
        <v>2</v>
      </c>
      <c r="S387" s="16" t="n">
        <f aca="false">IF(G387="",0,G387)</f>
        <v>0.1</v>
      </c>
      <c r="T387" s="16" t="str">
        <f aca="false">IF(I387="","Unknown",IF(I387="upi","UPI",I387))</f>
        <v>UPI</v>
      </c>
      <c r="U387" s="16" t="str">
        <f aca="false">IF(L387="Yes","Y",IF(L387="No","N",L387))</f>
        <v>N</v>
      </c>
      <c r="V387" s="19" t="n">
        <f aca="false">ROUND(R387*Q387*(1-S387),2)</f>
        <v>743.4</v>
      </c>
      <c r="W387" s="16" t="str">
        <f aca="false">_xlfn.XLOOKUP(D387,products!$A$2:$A$61,products!$C$2:$C$61,"Not found")</f>
        <v>Home</v>
      </c>
    </row>
    <row r="388" customFormat="false" ht="15" hidden="false" customHeight="false" outlineLevel="0" collapsed="false">
      <c r="A388" s="16" t="s">
        <v>864</v>
      </c>
      <c r="B388" s="16" t="s">
        <v>843</v>
      </c>
      <c r="C388" s="16" t="s">
        <v>865</v>
      </c>
      <c r="D388" s="16" t="s">
        <v>80</v>
      </c>
      <c r="E388" s="16" t="n">
        <v>2</v>
      </c>
      <c r="F388" s="16" t="n">
        <v>1541</v>
      </c>
      <c r="G388" s="16" t="n">
        <v>0</v>
      </c>
      <c r="H388" s="16" t="s">
        <v>477</v>
      </c>
      <c r="I388" s="16" t="s">
        <v>60</v>
      </c>
      <c r="J388" s="16" t="n">
        <v>3</v>
      </c>
      <c r="K388" s="16" t="n">
        <v>5</v>
      </c>
      <c r="L388" s="16" t="s">
        <v>41</v>
      </c>
      <c r="M388" s="18" t="n">
        <f aca="false">IF(ISNUMBER(B388),B388,IF(MID(B388,3,1)="-",DATE(VALUE(RIGHT(B388,4)),VALUE(MID(B388,4,2)),VALUE(LEFT(B388,2))),DATE(VALUE(LEFT(B388,4)),VALUE(MID(B388,6,2)),VALUE(RIGHT(B388,2)))))</f>
        <v>45694</v>
      </c>
      <c r="N388" s="16" t="n">
        <f aca="false">MONTH(M388)</f>
        <v>2</v>
      </c>
      <c r="O388" s="16" t="str">
        <f aca="false">PROPER(TRIM(H388))</f>
        <v>Delhi</v>
      </c>
      <c r="P388" s="16" t="str">
        <f aca="false">IFERROR(VLOOKUP(O388,city_map!$A$2:$B$6,2,FALSE()),O388)</f>
        <v>Delhi</v>
      </c>
      <c r="Q388" s="16" t="n">
        <f aca="false">IF(ISNUMBER(F388),F388,VALUE(SUBSTITUTE(SUBSTITUTE(F388,"₹",""),",","")))</f>
        <v>1541</v>
      </c>
      <c r="R388" s="16" t="n">
        <f aca="false">IF(E388=99,1,E388)</f>
        <v>2</v>
      </c>
      <c r="S388" s="16" t="n">
        <f aca="false">IF(G388="",0,G388)</f>
        <v>0</v>
      </c>
      <c r="T388" s="16" t="str">
        <f aca="false">IF(I388="","Unknown",IF(I388="upi","UPI",I388))</f>
        <v>UPI</v>
      </c>
      <c r="U388" s="16" t="str">
        <f aca="false">IF(L388="Yes","Y",IF(L388="No","N",L388))</f>
        <v>N</v>
      </c>
      <c r="V388" s="19" t="n">
        <f aca="false">ROUND(R388*Q388*(1-S388),2)</f>
        <v>3082</v>
      </c>
      <c r="W388" s="16" t="str">
        <f aca="false">_xlfn.XLOOKUP(D388,products!$A$2:$A$61,products!$C$2:$C$61,"Not found")</f>
        <v>Beauty</v>
      </c>
    </row>
    <row r="389" customFormat="false" ht="15" hidden="false" customHeight="false" outlineLevel="0" collapsed="false">
      <c r="A389" s="16" t="s">
        <v>866</v>
      </c>
      <c r="B389" s="16" t="s">
        <v>867</v>
      </c>
      <c r="C389" s="16" t="s">
        <v>764</v>
      </c>
      <c r="D389" s="16" t="s">
        <v>111</v>
      </c>
      <c r="E389" s="16" t="n">
        <v>2</v>
      </c>
      <c r="F389" s="16" t="n">
        <v>1010</v>
      </c>
      <c r="G389" s="16" t="n">
        <v>0.3</v>
      </c>
      <c r="H389" s="16" t="s">
        <v>130</v>
      </c>
      <c r="I389" s="16" t="s">
        <v>47</v>
      </c>
      <c r="J389" s="16" t="n">
        <v>2</v>
      </c>
      <c r="K389" s="16" t="n">
        <v>4</v>
      </c>
      <c r="L389" s="16" t="s">
        <v>41</v>
      </c>
      <c r="M389" s="18" t="n">
        <f aca="false">IF(ISNUMBER(B389),B389,IF(MID(B389,3,1)="-",DATE(VALUE(RIGHT(B389,4)),VALUE(MID(B389,4,2)),VALUE(LEFT(B389,2))),DATE(VALUE(LEFT(B389,4)),VALUE(MID(B389,6,2)),VALUE(RIGHT(B389,2)))))</f>
        <v>45695</v>
      </c>
      <c r="N389" s="16" t="n">
        <f aca="false">MONTH(M389)</f>
        <v>2</v>
      </c>
      <c r="O389" s="16" t="str">
        <f aca="false">PROPER(TRIM(H389))</f>
        <v>Bengaluru</v>
      </c>
      <c r="P389" s="16" t="str">
        <f aca="false">IFERROR(VLOOKUP(O389,city_map!$A$2:$B$6,2,FALSE()),O389)</f>
        <v>Bengaluru</v>
      </c>
      <c r="Q389" s="16" t="n">
        <f aca="false">IF(ISNUMBER(F389),F389,VALUE(SUBSTITUTE(SUBSTITUTE(F389,"₹",""),",","")))</f>
        <v>1010</v>
      </c>
      <c r="R389" s="16" t="n">
        <f aca="false">IF(E389=99,1,E389)</f>
        <v>2</v>
      </c>
      <c r="S389" s="16" t="n">
        <f aca="false">IF(G389="",0,G389)</f>
        <v>0.3</v>
      </c>
      <c r="T389" s="16" t="str">
        <f aca="false">IF(I389="","Unknown",IF(I389="upi","UPI",I389))</f>
        <v>Debit Card</v>
      </c>
      <c r="U389" s="16" t="str">
        <f aca="false">IF(L389="Yes","Y",IF(L389="No","N",L389))</f>
        <v>N</v>
      </c>
      <c r="V389" s="19" t="n">
        <f aca="false">ROUND(R389*Q389*(1-S389),2)</f>
        <v>1414</v>
      </c>
      <c r="W389" s="16" t="str">
        <f aca="false">_xlfn.XLOOKUP(D389,products!$A$2:$A$61,products!$C$2:$C$61,"Not found")</f>
        <v>Books</v>
      </c>
    </row>
    <row r="390" customFormat="false" ht="15" hidden="false" customHeight="false" outlineLevel="0" collapsed="false">
      <c r="A390" s="16" t="s">
        <v>868</v>
      </c>
      <c r="B390" s="16" t="s">
        <v>867</v>
      </c>
      <c r="C390" s="16" t="s">
        <v>869</v>
      </c>
      <c r="D390" s="16" t="s">
        <v>165</v>
      </c>
      <c r="E390" s="16" t="n">
        <v>3</v>
      </c>
      <c r="F390" s="16" t="n">
        <v>932</v>
      </c>
      <c r="G390" s="16" t="n">
        <v>0</v>
      </c>
      <c r="H390" s="16" t="s">
        <v>39</v>
      </c>
      <c r="I390" s="16" t="s">
        <v>123</v>
      </c>
      <c r="J390" s="16" t="n">
        <v>4</v>
      </c>
      <c r="K390" s="16" t="n">
        <v>4</v>
      </c>
      <c r="L390" s="16" t="s">
        <v>41</v>
      </c>
      <c r="M390" s="18" t="n">
        <f aca="false">IF(ISNUMBER(B390),B390,IF(MID(B390,3,1)="-",DATE(VALUE(RIGHT(B390,4)),VALUE(MID(B390,4,2)),VALUE(LEFT(B390,2))),DATE(VALUE(LEFT(B390,4)),VALUE(MID(B390,6,2)),VALUE(RIGHT(B390,2)))))</f>
        <v>45695</v>
      </c>
      <c r="N390" s="16" t="n">
        <f aca="false">MONTH(M390)</f>
        <v>2</v>
      </c>
      <c r="O390" s="16" t="str">
        <f aca="false">PROPER(TRIM(H390))</f>
        <v>Delhi</v>
      </c>
      <c r="P390" s="16" t="str">
        <f aca="false">IFERROR(VLOOKUP(O390,city_map!$A$2:$B$6,2,FALSE()),O390)</f>
        <v>Delhi</v>
      </c>
      <c r="Q390" s="16" t="n">
        <f aca="false">IF(ISNUMBER(F390),F390,VALUE(SUBSTITUTE(SUBSTITUTE(F390,"₹",""),",","")))</f>
        <v>932</v>
      </c>
      <c r="R390" s="16" t="n">
        <f aca="false">IF(E390=99,1,E390)</f>
        <v>3</v>
      </c>
      <c r="S390" s="16" t="n">
        <f aca="false">IF(G390="",0,G390)</f>
        <v>0</v>
      </c>
      <c r="T390" s="16" t="str">
        <f aca="false">IF(I390="","Unknown",IF(I390="upi","UPI",I390))</f>
        <v>UPI</v>
      </c>
      <c r="U390" s="16" t="str">
        <f aca="false">IF(L390="Yes","Y",IF(L390="No","N",L390))</f>
        <v>N</v>
      </c>
      <c r="V390" s="19" t="n">
        <f aca="false">ROUND(R390*Q390*(1-S390),2)</f>
        <v>2796</v>
      </c>
      <c r="W390" s="16" t="str">
        <f aca="false">_xlfn.XLOOKUP(D390,products!$A$2:$A$61,products!$C$2:$C$61,"Not found")</f>
        <v>Electronics</v>
      </c>
    </row>
    <row r="391" customFormat="false" ht="15" hidden="false" customHeight="false" outlineLevel="0" collapsed="false">
      <c r="A391" s="16" t="s">
        <v>870</v>
      </c>
      <c r="B391" s="16" t="s">
        <v>867</v>
      </c>
      <c r="C391" s="16" t="s">
        <v>871</v>
      </c>
      <c r="D391" s="16" t="s">
        <v>119</v>
      </c>
      <c r="E391" s="16" t="n">
        <v>1</v>
      </c>
      <c r="F391" s="16" t="n">
        <v>249</v>
      </c>
      <c r="G391" s="16" t="n">
        <v>0.1</v>
      </c>
      <c r="H391" s="16" t="s">
        <v>130</v>
      </c>
      <c r="I391" s="16" t="s">
        <v>40</v>
      </c>
      <c r="J391" s="16" t="n">
        <v>3</v>
      </c>
      <c r="K391" s="16"/>
      <c r="L391" s="16" t="s">
        <v>41</v>
      </c>
      <c r="M391" s="18" t="n">
        <f aca="false">IF(ISNUMBER(B391),B391,IF(MID(B391,3,1)="-",DATE(VALUE(RIGHT(B391,4)),VALUE(MID(B391,4,2)),VALUE(LEFT(B391,2))),DATE(VALUE(LEFT(B391,4)),VALUE(MID(B391,6,2)),VALUE(RIGHT(B391,2)))))</f>
        <v>45695</v>
      </c>
      <c r="N391" s="16" t="n">
        <f aca="false">MONTH(M391)</f>
        <v>2</v>
      </c>
      <c r="O391" s="16" t="str">
        <f aca="false">PROPER(TRIM(H391))</f>
        <v>Bengaluru</v>
      </c>
      <c r="P391" s="16" t="str">
        <f aca="false">IFERROR(VLOOKUP(O391,city_map!$A$2:$B$6,2,FALSE()),O391)</f>
        <v>Bengaluru</v>
      </c>
      <c r="Q391" s="16" t="n">
        <f aca="false">IF(ISNUMBER(F391),F391,VALUE(SUBSTITUTE(SUBSTITUTE(F391,"₹",""),",","")))</f>
        <v>249</v>
      </c>
      <c r="R391" s="16" t="n">
        <f aca="false">IF(E391=99,1,E391)</f>
        <v>1</v>
      </c>
      <c r="S391" s="16" t="n">
        <f aca="false">IF(G391="",0,G391)</f>
        <v>0.1</v>
      </c>
      <c r="T391" s="16" t="str">
        <f aca="false">IF(I391="","Unknown",IF(I391="upi","UPI",I391))</f>
        <v>COD</v>
      </c>
      <c r="U391" s="16" t="str">
        <f aca="false">IF(L391="Yes","Y",IF(L391="No","N",L391))</f>
        <v>N</v>
      </c>
      <c r="V391" s="19" t="n">
        <f aca="false">ROUND(R391*Q391*(1-S391),2)</f>
        <v>224.1</v>
      </c>
      <c r="W391" s="16" t="str">
        <f aca="false">_xlfn.XLOOKUP(D391,products!$A$2:$A$61,products!$C$2:$C$61,"Not found")</f>
        <v>Books</v>
      </c>
    </row>
    <row r="392" customFormat="false" ht="15" hidden="false" customHeight="false" outlineLevel="0" collapsed="false">
      <c r="A392" s="16" t="s">
        <v>872</v>
      </c>
      <c r="B392" s="16" t="s">
        <v>867</v>
      </c>
      <c r="C392" s="16" t="s">
        <v>347</v>
      </c>
      <c r="D392" s="16" t="s">
        <v>222</v>
      </c>
      <c r="E392" s="16" t="n">
        <v>1</v>
      </c>
      <c r="F392" s="16" t="n">
        <v>1982</v>
      </c>
      <c r="G392" s="16" t="n">
        <v>0.15</v>
      </c>
      <c r="H392" s="16" t="s">
        <v>112</v>
      </c>
      <c r="I392" s="16"/>
      <c r="J392" s="16" t="n">
        <v>2</v>
      </c>
      <c r="K392" s="16" t="n">
        <v>3</v>
      </c>
      <c r="L392" s="16" t="s">
        <v>57</v>
      </c>
      <c r="M392" s="18" t="n">
        <f aca="false">IF(ISNUMBER(B392),B392,IF(MID(B392,3,1)="-",DATE(VALUE(RIGHT(B392,4)),VALUE(MID(B392,4,2)),VALUE(LEFT(B392,2))),DATE(VALUE(LEFT(B392,4)),VALUE(MID(B392,6,2)),VALUE(RIGHT(B392,2)))))</f>
        <v>45695</v>
      </c>
      <c r="N392" s="16" t="n">
        <f aca="false">MONTH(M392)</f>
        <v>2</v>
      </c>
      <c r="O392" s="16" t="str">
        <f aca="false">PROPER(TRIM(H392))</f>
        <v>Mumbai</v>
      </c>
      <c r="P392" s="16" t="str">
        <f aca="false">IFERROR(VLOOKUP(O392,city_map!$A$2:$B$6,2,FALSE()),O392)</f>
        <v>Mumbai</v>
      </c>
      <c r="Q392" s="16" t="n">
        <f aca="false">IF(ISNUMBER(F392),F392,VALUE(SUBSTITUTE(SUBSTITUTE(F392,"₹",""),",","")))</f>
        <v>1982</v>
      </c>
      <c r="R392" s="16" t="n">
        <f aca="false">IF(E392=99,1,E392)</f>
        <v>1</v>
      </c>
      <c r="S392" s="16" t="n">
        <f aca="false">IF(G392="",0,G392)</f>
        <v>0.15</v>
      </c>
      <c r="T392" s="16" t="str">
        <f aca="false">IF(I392="","Unknown",IF(I392="upi","UPI",I392))</f>
        <v>Unknown</v>
      </c>
      <c r="U392" s="16" t="str">
        <f aca="false">IF(L392="Yes","Y",IF(L392="No","N",L392))</f>
        <v>Y</v>
      </c>
      <c r="V392" s="19" t="n">
        <f aca="false">ROUND(R392*Q392*(1-S392),2)</f>
        <v>1684.7</v>
      </c>
      <c r="W392" s="16" t="str">
        <f aca="false">_xlfn.XLOOKUP(D392,products!$A$2:$A$61,products!$C$2:$C$61,"Not found")</f>
        <v>Fashion</v>
      </c>
    </row>
    <row r="393" customFormat="false" ht="15" hidden="false" customHeight="false" outlineLevel="0" collapsed="false">
      <c r="A393" s="16" t="s">
        <v>873</v>
      </c>
      <c r="B393" s="16" t="s">
        <v>867</v>
      </c>
      <c r="C393" s="16" t="s">
        <v>312</v>
      </c>
      <c r="D393" s="16" t="s">
        <v>262</v>
      </c>
      <c r="E393" s="16" t="n">
        <v>1</v>
      </c>
      <c r="F393" s="16" t="n">
        <v>793</v>
      </c>
      <c r="G393" s="16" t="n">
        <v>0.05</v>
      </c>
      <c r="H393" s="16" t="s">
        <v>130</v>
      </c>
      <c r="I393" s="16" t="s">
        <v>71</v>
      </c>
      <c r="J393" s="16" t="n">
        <v>3</v>
      </c>
      <c r="K393" s="16" t="n">
        <v>4</v>
      </c>
      <c r="L393" s="16" t="s">
        <v>41</v>
      </c>
      <c r="M393" s="18" t="n">
        <f aca="false">IF(ISNUMBER(B393),B393,IF(MID(B393,3,1)="-",DATE(VALUE(RIGHT(B393,4)),VALUE(MID(B393,4,2)),VALUE(LEFT(B393,2))),DATE(VALUE(LEFT(B393,4)),VALUE(MID(B393,6,2)),VALUE(RIGHT(B393,2)))))</f>
        <v>45695</v>
      </c>
      <c r="N393" s="16" t="n">
        <f aca="false">MONTH(M393)</f>
        <v>2</v>
      </c>
      <c r="O393" s="16" t="str">
        <f aca="false">PROPER(TRIM(H393))</f>
        <v>Bengaluru</v>
      </c>
      <c r="P393" s="16" t="str">
        <f aca="false">IFERROR(VLOOKUP(O393,city_map!$A$2:$B$6,2,FALSE()),O393)</f>
        <v>Bengaluru</v>
      </c>
      <c r="Q393" s="16" t="n">
        <f aca="false">IF(ISNUMBER(F393),F393,VALUE(SUBSTITUTE(SUBSTITUTE(F393,"₹",""),",","")))</f>
        <v>793</v>
      </c>
      <c r="R393" s="16" t="n">
        <f aca="false">IF(E393=99,1,E393)</f>
        <v>1</v>
      </c>
      <c r="S393" s="16" t="n">
        <f aca="false">IF(G393="",0,G393)</f>
        <v>0.05</v>
      </c>
      <c r="T393" s="16" t="str">
        <f aca="false">IF(I393="","Unknown",IF(I393="upi","UPI",I393))</f>
        <v>Credit Card</v>
      </c>
      <c r="U393" s="16" t="str">
        <f aca="false">IF(L393="Yes","Y",IF(L393="No","N",L393))</f>
        <v>N</v>
      </c>
      <c r="V393" s="19" t="n">
        <f aca="false">ROUND(R393*Q393*(1-S393),2)</f>
        <v>753.35</v>
      </c>
      <c r="W393" s="16" t="str">
        <f aca="false">_xlfn.XLOOKUP(D393,products!$A$2:$A$61,products!$C$2:$C$61,"Not found")</f>
        <v>Home</v>
      </c>
    </row>
    <row r="394" customFormat="false" ht="15" hidden="false" customHeight="false" outlineLevel="0" collapsed="false">
      <c r="A394" s="16" t="s">
        <v>874</v>
      </c>
      <c r="B394" s="16" t="s">
        <v>867</v>
      </c>
      <c r="C394" s="16" t="s">
        <v>875</v>
      </c>
      <c r="D394" s="16" t="s">
        <v>211</v>
      </c>
      <c r="E394" s="16" t="n">
        <v>2</v>
      </c>
      <c r="F394" s="16" t="n">
        <v>1282</v>
      </c>
      <c r="G394" s="16" t="n">
        <v>0</v>
      </c>
      <c r="H394" s="16" t="s">
        <v>89</v>
      </c>
      <c r="I394" s="16" t="s">
        <v>47</v>
      </c>
      <c r="J394" s="16" t="n">
        <v>2</v>
      </c>
      <c r="K394" s="16" t="n">
        <v>4</v>
      </c>
      <c r="L394" s="16" t="s">
        <v>57</v>
      </c>
      <c r="M394" s="18" t="n">
        <f aca="false">IF(ISNUMBER(B394),B394,IF(MID(B394,3,1)="-",DATE(VALUE(RIGHT(B394,4)),VALUE(MID(B394,4,2)),VALUE(LEFT(B394,2))),DATE(VALUE(LEFT(B394,4)),VALUE(MID(B394,6,2)),VALUE(RIGHT(B394,2)))))</f>
        <v>45695</v>
      </c>
      <c r="N394" s="16" t="n">
        <f aca="false">MONTH(M394)</f>
        <v>2</v>
      </c>
      <c r="O394" s="16" t="str">
        <f aca="false">PROPER(TRIM(H394))</f>
        <v>Ahmedabad</v>
      </c>
      <c r="P394" s="16" t="str">
        <f aca="false">IFERROR(VLOOKUP(O394,city_map!$A$2:$B$6,2,FALSE()),O394)</f>
        <v>Ahmedabad</v>
      </c>
      <c r="Q394" s="16" t="n">
        <f aca="false">IF(ISNUMBER(F394),F394,VALUE(SUBSTITUTE(SUBSTITUTE(F394,"₹",""),",","")))</f>
        <v>1282</v>
      </c>
      <c r="R394" s="16" t="n">
        <f aca="false">IF(E394=99,1,E394)</f>
        <v>2</v>
      </c>
      <c r="S394" s="16" t="n">
        <f aca="false">IF(G394="",0,G394)</f>
        <v>0</v>
      </c>
      <c r="T394" s="16" t="str">
        <f aca="false">IF(I394="","Unknown",IF(I394="upi","UPI",I394))</f>
        <v>Debit Card</v>
      </c>
      <c r="U394" s="16" t="str">
        <f aca="false">IF(L394="Yes","Y",IF(L394="No","N",L394))</f>
        <v>Y</v>
      </c>
      <c r="V394" s="19" t="n">
        <f aca="false">ROUND(R394*Q394*(1-S394),2)</f>
        <v>2564</v>
      </c>
      <c r="W394" s="16" t="str">
        <f aca="false">_xlfn.XLOOKUP(D394,products!$A$2:$A$61,products!$C$2:$C$61,"Not found")</f>
        <v>Fashion</v>
      </c>
    </row>
    <row r="395" customFormat="false" ht="15" hidden="false" customHeight="false" outlineLevel="0" collapsed="false">
      <c r="A395" s="16" t="s">
        <v>876</v>
      </c>
      <c r="B395" s="16" t="s">
        <v>867</v>
      </c>
      <c r="C395" s="16" t="s">
        <v>877</v>
      </c>
      <c r="D395" s="16" t="s">
        <v>232</v>
      </c>
      <c r="E395" s="16" t="n">
        <v>1</v>
      </c>
      <c r="F395" s="16" t="n">
        <v>1947</v>
      </c>
      <c r="G395" s="16" t="n">
        <v>0.1</v>
      </c>
      <c r="H395" s="16" t="s">
        <v>39</v>
      </c>
      <c r="I395" s="16" t="s">
        <v>40</v>
      </c>
      <c r="J395" s="16" t="n">
        <v>4</v>
      </c>
      <c r="K395" s="16" t="n">
        <v>5</v>
      </c>
      <c r="L395" s="16" t="s">
        <v>41</v>
      </c>
      <c r="M395" s="18" t="n">
        <f aca="false">IF(ISNUMBER(B395),B395,IF(MID(B395,3,1)="-",DATE(VALUE(RIGHT(B395,4)),VALUE(MID(B395,4,2)),VALUE(LEFT(B395,2))),DATE(VALUE(LEFT(B395,4)),VALUE(MID(B395,6,2)),VALUE(RIGHT(B395,2)))))</f>
        <v>45695</v>
      </c>
      <c r="N395" s="16" t="n">
        <f aca="false">MONTH(M395)</f>
        <v>2</v>
      </c>
      <c r="O395" s="16" t="str">
        <f aca="false">PROPER(TRIM(H395))</f>
        <v>Delhi</v>
      </c>
      <c r="P395" s="16" t="str">
        <f aca="false">IFERROR(VLOOKUP(O395,city_map!$A$2:$B$6,2,FALSE()),O395)</f>
        <v>Delhi</v>
      </c>
      <c r="Q395" s="16" t="n">
        <f aca="false">IF(ISNUMBER(F395),F395,VALUE(SUBSTITUTE(SUBSTITUTE(F395,"₹",""),",","")))</f>
        <v>1947</v>
      </c>
      <c r="R395" s="16" t="n">
        <f aca="false">IF(E395=99,1,E395)</f>
        <v>1</v>
      </c>
      <c r="S395" s="16" t="n">
        <f aca="false">IF(G395="",0,G395)</f>
        <v>0.1</v>
      </c>
      <c r="T395" s="16" t="str">
        <f aca="false">IF(I395="","Unknown",IF(I395="upi","UPI",I395))</f>
        <v>COD</v>
      </c>
      <c r="U395" s="16" t="str">
        <f aca="false">IF(L395="Yes","Y",IF(L395="No","N",L395))</f>
        <v>N</v>
      </c>
      <c r="V395" s="19" t="n">
        <f aca="false">ROUND(R395*Q395*(1-S395),2)</f>
        <v>1752.3</v>
      </c>
      <c r="W395" s="16" t="str">
        <f aca="false">_xlfn.XLOOKUP(D395,products!$A$2:$A$61,products!$C$2:$C$61,"Not found")</f>
        <v>Electronics</v>
      </c>
    </row>
    <row r="396" customFormat="false" ht="15" hidden="false" customHeight="false" outlineLevel="0" collapsed="false">
      <c r="A396" s="16" t="s">
        <v>878</v>
      </c>
      <c r="B396" s="16" t="s">
        <v>867</v>
      </c>
      <c r="C396" s="16" t="s">
        <v>879</v>
      </c>
      <c r="D396" s="16" t="s">
        <v>165</v>
      </c>
      <c r="E396" s="16" t="n">
        <v>2</v>
      </c>
      <c r="F396" s="16" t="n">
        <v>870</v>
      </c>
      <c r="G396" s="16" t="n">
        <v>0.1</v>
      </c>
      <c r="H396" s="16" t="s">
        <v>130</v>
      </c>
      <c r="I396" s="16" t="s">
        <v>60</v>
      </c>
      <c r="J396" s="16" t="n">
        <v>4</v>
      </c>
      <c r="K396" s="16" t="n">
        <v>3</v>
      </c>
      <c r="L396" s="16" t="s">
        <v>57</v>
      </c>
      <c r="M396" s="18" t="n">
        <f aca="false">IF(ISNUMBER(B396),B396,IF(MID(B396,3,1)="-",DATE(VALUE(RIGHT(B396,4)),VALUE(MID(B396,4,2)),VALUE(LEFT(B396,2))),DATE(VALUE(LEFT(B396,4)),VALUE(MID(B396,6,2)),VALUE(RIGHT(B396,2)))))</f>
        <v>45695</v>
      </c>
      <c r="N396" s="16" t="n">
        <f aca="false">MONTH(M396)</f>
        <v>2</v>
      </c>
      <c r="O396" s="16" t="str">
        <f aca="false">PROPER(TRIM(H396))</f>
        <v>Bengaluru</v>
      </c>
      <c r="P396" s="16" t="str">
        <f aca="false">IFERROR(VLOOKUP(O396,city_map!$A$2:$B$6,2,FALSE()),O396)</f>
        <v>Bengaluru</v>
      </c>
      <c r="Q396" s="16" t="n">
        <f aca="false">IF(ISNUMBER(F396),F396,VALUE(SUBSTITUTE(SUBSTITUTE(F396,"₹",""),",","")))</f>
        <v>870</v>
      </c>
      <c r="R396" s="16" t="n">
        <f aca="false">IF(E396=99,1,E396)</f>
        <v>2</v>
      </c>
      <c r="S396" s="16" t="n">
        <f aca="false">IF(G396="",0,G396)</f>
        <v>0.1</v>
      </c>
      <c r="T396" s="16" t="str">
        <f aca="false">IF(I396="","Unknown",IF(I396="upi","UPI",I396))</f>
        <v>UPI</v>
      </c>
      <c r="U396" s="16" t="str">
        <f aca="false">IF(L396="Yes","Y",IF(L396="No","N",L396))</f>
        <v>Y</v>
      </c>
      <c r="V396" s="19" t="n">
        <f aca="false">ROUND(R396*Q396*(1-S396),2)</f>
        <v>1566</v>
      </c>
      <c r="W396" s="16" t="str">
        <f aca="false">_xlfn.XLOOKUP(D396,products!$A$2:$A$61,products!$C$2:$C$61,"Not found")</f>
        <v>Electronics</v>
      </c>
    </row>
    <row r="397" customFormat="false" ht="15" hidden="false" customHeight="false" outlineLevel="0" collapsed="false">
      <c r="A397" s="16" t="s">
        <v>880</v>
      </c>
      <c r="B397" s="16" t="s">
        <v>867</v>
      </c>
      <c r="C397" s="16" t="s">
        <v>881</v>
      </c>
      <c r="D397" s="16" t="s">
        <v>126</v>
      </c>
      <c r="E397" s="16" t="n">
        <v>1</v>
      </c>
      <c r="F397" s="16" t="n">
        <v>416</v>
      </c>
      <c r="G397" s="16" t="n">
        <v>0.1</v>
      </c>
      <c r="H397" s="16" t="s">
        <v>241</v>
      </c>
      <c r="I397" s="16" t="s">
        <v>60</v>
      </c>
      <c r="J397" s="16" t="n">
        <v>3</v>
      </c>
      <c r="K397" s="16" t="n">
        <v>4</v>
      </c>
      <c r="L397" s="16" t="s">
        <v>41</v>
      </c>
      <c r="M397" s="18" t="n">
        <f aca="false">IF(ISNUMBER(B397),B397,IF(MID(B397,3,1)="-",DATE(VALUE(RIGHT(B397,4)),VALUE(MID(B397,4,2)),VALUE(LEFT(B397,2))),DATE(VALUE(LEFT(B397,4)),VALUE(MID(B397,6,2)),VALUE(RIGHT(B397,2)))))</f>
        <v>45695</v>
      </c>
      <c r="N397" s="16" t="n">
        <f aca="false">MONTH(M397)</f>
        <v>2</v>
      </c>
      <c r="O397" s="16" t="str">
        <f aca="false">PROPER(TRIM(H397))</f>
        <v>Calcutta</v>
      </c>
      <c r="P397" s="16" t="str">
        <f aca="false">IFERROR(VLOOKUP(O397,city_map!$A$2:$B$6,2,FALSE()),O397)</f>
        <v>Kolkata</v>
      </c>
      <c r="Q397" s="16" t="n">
        <f aca="false">IF(ISNUMBER(F397),F397,VALUE(SUBSTITUTE(SUBSTITUTE(F397,"₹",""),",","")))</f>
        <v>416</v>
      </c>
      <c r="R397" s="16" t="n">
        <f aca="false">IF(E397=99,1,E397)</f>
        <v>1</v>
      </c>
      <c r="S397" s="16" t="n">
        <f aca="false">IF(G397="",0,G397)</f>
        <v>0.1</v>
      </c>
      <c r="T397" s="16" t="str">
        <f aca="false">IF(I397="","Unknown",IF(I397="upi","UPI",I397))</f>
        <v>UPI</v>
      </c>
      <c r="U397" s="16" t="str">
        <f aca="false">IF(L397="Yes","Y",IF(L397="No","N",L397))</f>
        <v>N</v>
      </c>
      <c r="V397" s="19" t="n">
        <f aca="false">ROUND(R397*Q397*(1-S397),2)</f>
        <v>374.4</v>
      </c>
      <c r="W397" s="16" t="str">
        <f aca="false">_xlfn.XLOOKUP(D397,products!$A$2:$A$61,products!$C$2:$C$61,"Not found")</f>
        <v>Home</v>
      </c>
    </row>
    <row r="398" customFormat="false" ht="15" hidden="false" customHeight="false" outlineLevel="0" collapsed="false">
      <c r="A398" s="16" t="s">
        <v>882</v>
      </c>
      <c r="B398" s="16" t="s">
        <v>867</v>
      </c>
      <c r="C398" s="16" t="s">
        <v>224</v>
      </c>
      <c r="D398" s="16" t="s">
        <v>396</v>
      </c>
      <c r="E398" s="16" t="n">
        <v>1</v>
      </c>
      <c r="F398" s="16" t="n">
        <v>5445</v>
      </c>
      <c r="G398" s="16" t="n">
        <v>0.15</v>
      </c>
      <c r="H398" s="16" t="s">
        <v>89</v>
      </c>
      <c r="I398" s="16" t="s">
        <v>71</v>
      </c>
      <c r="J398" s="16" t="n">
        <v>2</v>
      </c>
      <c r="K398" s="16" t="n">
        <v>4</v>
      </c>
      <c r="L398" s="16" t="s">
        <v>41</v>
      </c>
      <c r="M398" s="18" t="n">
        <f aca="false">IF(ISNUMBER(B398),B398,IF(MID(B398,3,1)="-",DATE(VALUE(RIGHT(B398,4)),VALUE(MID(B398,4,2)),VALUE(LEFT(B398,2))),DATE(VALUE(LEFT(B398,4)),VALUE(MID(B398,6,2)),VALUE(RIGHT(B398,2)))))</f>
        <v>45695</v>
      </c>
      <c r="N398" s="16" t="n">
        <f aca="false">MONTH(M398)</f>
        <v>2</v>
      </c>
      <c r="O398" s="16" t="str">
        <f aca="false">PROPER(TRIM(H398))</f>
        <v>Ahmedabad</v>
      </c>
      <c r="P398" s="16" t="str">
        <f aca="false">IFERROR(VLOOKUP(O398,city_map!$A$2:$B$6,2,FALSE()),O398)</f>
        <v>Ahmedabad</v>
      </c>
      <c r="Q398" s="16" t="n">
        <f aca="false">IF(ISNUMBER(F398),F398,VALUE(SUBSTITUTE(SUBSTITUTE(F398,"₹",""),",","")))</f>
        <v>5445</v>
      </c>
      <c r="R398" s="16" t="n">
        <f aca="false">IF(E398=99,1,E398)</f>
        <v>1</v>
      </c>
      <c r="S398" s="16" t="n">
        <f aca="false">IF(G398="",0,G398)</f>
        <v>0.15</v>
      </c>
      <c r="T398" s="16" t="str">
        <f aca="false">IF(I398="","Unknown",IF(I398="upi","UPI",I398))</f>
        <v>Credit Card</v>
      </c>
      <c r="U398" s="16" t="str">
        <f aca="false">IF(L398="Yes","Y",IF(L398="No","N",L398))</f>
        <v>N</v>
      </c>
      <c r="V398" s="19" t="n">
        <f aca="false">ROUND(R398*Q398*(1-S398),2)</f>
        <v>4628.25</v>
      </c>
      <c r="W398" s="16" t="str">
        <f aca="false">_xlfn.XLOOKUP(D398,products!$A$2:$A$61,products!$C$2:$C$61,"Not found")</f>
        <v>Home</v>
      </c>
    </row>
    <row r="399" customFormat="false" ht="15" hidden="false" customHeight="false" outlineLevel="0" collapsed="false">
      <c r="A399" s="16" t="s">
        <v>883</v>
      </c>
      <c r="B399" s="16" t="s">
        <v>884</v>
      </c>
      <c r="C399" s="16" t="s">
        <v>485</v>
      </c>
      <c r="D399" s="16" t="s">
        <v>191</v>
      </c>
      <c r="E399" s="16" t="n">
        <v>2</v>
      </c>
      <c r="F399" s="16" t="n">
        <v>392</v>
      </c>
      <c r="G399" s="16" t="n">
        <v>0.15</v>
      </c>
      <c r="H399" s="16" t="s">
        <v>81</v>
      </c>
      <c r="I399" s="16" t="s">
        <v>60</v>
      </c>
      <c r="J399" s="16" t="n">
        <v>3</v>
      </c>
      <c r="K399" s="16" t="n">
        <v>5</v>
      </c>
      <c r="L399" s="16" t="s">
        <v>41</v>
      </c>
      <c r="M399" s="18" t="n">
        <f aca="false">IF(ISNUMBER(B399),B399,IF(MID(B399,3,1)="-",DATE(VALUE(RIGHT(B399,4)),VALUE(MID(B399,4,2)),VALUE(LEFT(B399,2))),DATE(VALUE(LEFT(B399,4)),VALUE(MID(B399,6,2)),VALUE(RIGHT(B399,2)))))</f>
        <v>45696</v>
      </c>
      <c r="N399" s="16" t="n">
        <f aca="false">MONTH(M399)</f>
        <v>2</v>
      </c>
      <c r="O399" s="16" t="str">
        <f aca="false">PROPER(TRIM(H399))</f>
        <v>Hyderabad</v>
      </c>
      <c r="P399" s="16" t="str">
        <f aca="false">IFERROR(VLOOKUP(O399,city_map!$A$2:$B$6,2,FALSE()),O399)</f>
        <v>Hyderabad</v>
      </c>
      <c r="Q399" s="16" t="n">
        <f aca="false">IF(ISNUMBER(F399),F399,VALUE(SUBSTITUTE(SUBSTITUTE(F399,"₹",""),",","")))</f>
        <v>392</v>
      </c>
      <c r="R399" s="16" t="n">
        <f aca="false">IF(E399=99,1,E399)</f>
        <v>2</v>
      </c>
      <c r="S399" s="16" t="n">
        <f aca="false">IF(G399="",0,G399)</f>
        <v>0.15</v>
      </c>
      <c r="T399" s="16" t="str">
        <f aca="false">IF(I399="","Unknown",IF(I399="upi","UPI",I399))</f>
        <v>UPI</v>
      </c>
      <c r="U399" s="16" t="str">
        <f aca="false">IF(L399="Yes","Y",IF(L399="No","N",L399))</f>
        <v>N</v>
      </c>
      <c r="V399" s="19" t="n">
        <f aca="false">ROUND(R399*Q399*(1-S399),2)</f>
        <v>666.4</v>
      </c>
      <c r="W399" s="16" t="str">
        <f aca="false">_xlfn.XLOOKUP(D399,products!$A$2:$A$61,products!$C$2:$C$61,"Not found")</f>
        <v>Electronics</v>
      </c>
    </row>
    <row r="400" customFormat="false" ht="15" hidden="false" customHeight="false" outlineLevel="0" collapsed="false">
      <c r="A400" s="16" t="s">
        <v>885</v>
      </c>
      <c r="B400" s="16" t="s">
        <v>884</v>
      </c>
      <c r="C400" s="16" t="s">
        <v>886</v>
      </c>
      <c r="D400" s="16" t="s">
        <v>451</v>
      </c>
      <c r="E400" s="16" t="n">
        <v>2</v>
      </c>
      <c r="F400" s="16" t="n">
        <v>1276</v>
      </c>
      <c r="G400" s="16" t="n">
        <v>0.05</v>
      </c>
      <c r="H400" s="16" t="s">
        <v>67</v>
      </c>
      <c r="I400" s="16" t="s">
        <v>60</v>
      </c>
      <c r="J400" s="16" t="n">
        <v>3</v>
      </c>
      <c r="K400" s="16" t="n">
        <v>4</v>
      </c>
      <c r="L400" s="16" t="s">
        <v>41</v>
      </c>
      <c r="M400" s="18" t="n">
        <f aca="false">IF(ISNUMBER(B400),B400,IF(MID(B400,3,1)="-",DATE(VALUE(RIGHT(B400,4)),VALUE(MID(B400,4,2)),VALUE(LEFT(B400,2))),DATE(VALUE(LEFT(B400,4)),VALUE(MID(B400,6,2)),VALUE(RIGHT(B400,2)))))</f>
        <v>45696</v>
      </c>
      <c r="N400" s="16" t="n">
        <f aca="false">MONTH(M400)</f>
        <v>2</v>
      </c>
      <c r="O400" s="16" t="str">
        <f aca="false">PROPER(TRIM(H400))</f>
        <v>Kolkata</v>
      </c>
      <c r="P400" s="16" t="str">
        <f aca="false">IFERROR(VLOOKUP(O400,city_map!$A$2:$B$6,2,FALSE()),O400)</f>
        <v>Kolkata</v>
      </c>
      <c r="Q400" s="16" t="n">
        <f aca="false">IF(ISNUMBER(F400),F400,VALUE(SUBSTITUTE(SUBSTITUTE(F400,"₹",""),",","")))</f>
        <v>1276</v>
      </c>
      <c r="R400" s="16" t="n">
        <f aca="false">IF(E400=99,1,E400)</f>
        <v>2</v>
      </c>
      <c r="S400" s="16" t="n">
        <f aca="false">IF(G400="",0,G400)</f>
        <v>0.05</v>
      </c>
      <c r="T400" s="16" t="str">
        <f aca="false">IF(I400="","Unknown",IF(I400="upi","UPI",I400))</f>
        <v>UPI</v>
      </c>
      <c r="U400" s="16" t="str">
        <f aca="false">IF(L400="Yes","Y",IF(L400="No","N",L400))</f>
        <v>N</v>
      </c>
      <c r="V400" s="19" t="n">
        <f aca="false">ROUND(R400*Q400*(1-S400),2)</f>
        <v>2424.4</v>
      </c>
      <c r="W400" s="16" t="str">
        <f aca="false">_xlfn.XLOOKUP(D400,products!$A$2:$A$61,products!$C$2:$C$61,"Not found")</f>
        <v>Beauty</v>
      </c>
    </row>
    <row r="401" customFormat="false" ht="15" hidden="false" customHeight="false" outlineLevel="0" collapsed="false">
      <c r="A401" s="16" t="s">
        <v>887</v>
      </c>
      <c r="B401" s="16" t="s">
        <v>884</v>
      </c>
      <c r="C401" s="16" t="s">
        <v>888</v>
      </c>
      <c r="D401" s="16" t="s">
        <v>88</v>
      </c>
      <c r="E401" s="16" t="n">
        <v>1</v>
      </c>
      <c r="F401" s="16" t="n">
        <v>2876</v>
      </c>
      <c r="G401" s="16" t="n">
        <v>0.05</v>
      </c>
      <c r="H401" s="16" t="s">
        <v>130</v>
      </c>
      <c r="I401" s="16" t="s">
        <v>60</v>
      </c>
      <c r="J401" s="16" t="n">
        <v>7</v>
      </c>
      <c r="K401" s="16"/>
      <c r="L401" s="16" t="s">
        <v>41</v>
      </c>
      <c r="M401" s="18" t="n">
        <f aca="false">IF(ISNUMBER(B401),B401,IF(MID(B401,3,1)="-",DATE(VALUE(RIGHT(B401,4)),VALUE(MID(B401,4,2)),VALUE(LEFT(B401,2))),DATE(VALUE(LEFT(B401,4)),VALUE(MID(B401,6,2)),VALUE(RIGHT(B401,2)))))</f>
        <v>45696</v>
      </c>
      <c r="N401" s="16" t="n">
        <f aca="false">MONTH(M401)</f>
        <v>2</v>
      </c>
      <c r="O401" s="16" t="str">
        <f aca="false">PROPER(TRIM(H401))</f>
        <v>Bengaluru</v>
      </c>
      <c r="P401" s="16" t="str">
        <f aca="false">IFERROR(VLOOKUP(O401,city_map!$A$2:$B$6,2,FALSE()),O401)</f>
        <v>Bengaluru</v>
      </c>
      <c r="Q401" s="16" t="n">
        <f aca="false">IF(ISNUMBER(F401),F401,VALUE(SUBSTITUTE(SUBSTITUTE(F401,"₹",""),",","")))</f>
        <v>2876</v>
      </c>
      <c r="R401" s="16" t="n">
        <f aca="false">IF(E401=99,1,E401)</f>
        <v>1</v>
      </c>
      <c r="S401" s="16" t="n">
        <f aca="false">IF(G401="",0,G401)</f>
        <v>0.05</v>
      </c>
      <c r="T401" s="16" t="str">
        <f aca="false">IF(I401="","Unknown",IF(I401="upi","UPI",I401))</f>
        <v>UPI</v>
      </c>
      <c r="U401" s="16" t="str">
        <f aca="false">IF(L401="Yes","Y",IF(L401="No","N",L401))</f>
        <v>N</v>
      </c>
      <c r="V401" s="19" t="n">
        <f aca="false">ROUND(R401*Q401*(1-S401),2)</f>
        <v>2732.2</v>
      </c>
      <c r="W401" s="16" t="str">
        <f aca="false">_xlfn.XLOOKUP(D401,products!$A$2:$A$61,products!$C$2:$C$61,"Not found")</f>
        <v>Fashion</v>
      </c>
    </row>
    <row r="402" customFormat="false" ht="15" hidden="false" customHeight="false" outlineLevel="0" collapsed="false">
      <c r="A402" s="16" t="s">
        <v>889</v>
      </c>
      <c r="B402" s="16" t="s">
        <v>884</v>
      </c>
      <c r="C402" s="16" t="s">
        <v>395</v>
      </c>
      <c r="D402" s="16" t="s">
        <v>385</v>
      </c>
      <c r="E402" s="16" t="n">
        <v>1</v>
      </c>
      <c r="F402" s="16" t="n">
        <v>313</v>
      </c>
      <c r="G402" s="16" t="n">
        <v>0.1</v>
      </c>
      <c r="H402" s="16" t="s">
        <v>81</v>
      </c>
      <c r="I402" s="16" t="s">
        <v>40</v>
      </c>
      <c r="J402" s="16" t="n">
        <v>2</v>
      </c>
      <c r="K402" s="16" t="n">
        <v>4</v>
      </c>
      <c r="L402" s="16" t="s">
        <v>41</v>
      </c>
      <c r="M402" s="18" t="n">
        <f aca="false">IF(ISNUMBER(B402),B402,IF(MID(B402,3,1)="-",DATE(VALUE(RIGHT(B402,4)),VALUE(MID(B402,4,2)),VALUE(LEFT(B402,2))),DATE(VALUE(LEFT(B402,4)),VALUE(MID(B402,6,2)),VALUE(RIGHT(B402,2)))))</f>
        <v>45696</v>
      </c>
      <c r="N402" s="16" t="n">
        <f aca="false">MONTH(M402)</f>
        <v>2</v>
      </c>
      <c r="O402" s="16" t="str">
        <f aca="false">PROPER(TRIM(H402))</f>
        <v>Hyderabad</v>
      </c>
      <c r="P402" s="16" t="str">
        <f aca="false">IFERROR(VLOOKUP(O402,city_map!$A$2:$B$6,2,FALSE()),O402)</f>
        <v>Hyderabad</v>
      </c>
      <c r="Q402" s="16" t="n">
        <f aca="false">IF(ISNUMBER(F402),F402,VALUE(SUBSTITUTE(SUBSTITUTE(F402,"₹",""),",","")))</f>
        <v>313</v>
      </c>
      <c r="R402" s="16" t="n">
        <f aca="false">IF(E402=99,1,E402)</f>
        <v>1</v>
      </c>
      <c r="S402" s="16" t="n">
        <f aca="false">IF(G402="",0,G402)</f>
        <v>0.1</v>
      </c>
      <c r="T402" s="16" t="str">
        <f aca="false">IF(I402="","Unknown",IF(I402="upi","UPI",I402))</f>
        <v>COD</v>
      </c>
      <c r="U402" s="16" t="str">
        <f aca="false">IF(L402="Yes","Y",IF(L402="No","N",L402))</f>
        <v>N</v>
      </c>
      <c r="V402" s="19" t="n">
        <f aca="false">ROUND(R402*Q402*(1-S402),2)</f>
        <v>281.7</v>
      </c>
      <c r="W402" s="16" t="str">
        <f aca="false">_xlfn.XLOOKUP(D402,products!$A$2:$A$61,products!$C$2:$C$61,"Not found")</f>
        <v>Books</v>
      </c>
    </row>
    <row r="403" customFormat="false" ht="15" hidden="false" customHeight="false" outlineLevel="0" collapsed="false">
      <c r="A403" s="16" t="s">
        <v>890</v>
      </c>
      <c r="B403" s="16" t="s">
        <v>884</v>
      </c>
      <c r="C403" s="16" t="s">
        <v>891</v>
      </c>
      <c r="D403" s="16" t="s">
        <v>146</v>
      </c>
      <c r="E403" s="16" t="n">
        <v>3</v>
      </c>
      <c r="F403" s="16" t="n">
        <v>449</v>
      </c>
      <c r="G403" s="16" t="n">
        <v>0</v>
      </c>
      <c r="H403" s="16" t="s">
        <v>39</v>
      </c>
      <c r="I403" s="16" t="s">
        <v>40</v>
      </c>
      <c r="J403" s="16" t="n">
        <v>6</v>
      </c>
      <c r="K403" s="16" t="n">
        <v>4</v>
      </c>
      <c r="L403" s="16" t="s">
        <v>41</v>
      </c>
      <c r="M403" s="18" t="n">
        <f aca="false">IF(ISNUMBER(B403),B403,IF(MID(B403,3,1)="-",DATE(VALUE(RIGHT(B403,4)),VALUE(MID(B403,4,2)),VALUE(LEFT(B403,2))),DATE(VALUE(LEFT(B403,4)),VALUE(MID(B403,6,2)),VALUE(RIGHT(B403,2)))))</f>
        <v>45696</v>
      </c>
      <c r="N403" s="16" t="n">
        <f aca="false">MONTH(M403)</f>
        <v>2</v>
      </c>
      <c r="O403" s="16" t="str">
        <f aca="false">PROPER(TRIM(H403))</f>
        <v>Delhi</v>
      </c>
      <c r="P403" s="16" t="str">
        <f aca="false">IFERROR(VLOOKUP(O403,city_map!$A$2:$B$6,2,FALSE()),O403)</f>
        <v>Delhi</v>
      </c>
      <c r="Q403" s="16" t="n">
        <f aca="false">IF(ISNUMBER(F403),F403,VALUE(SUBSTITUTE(SUBSTITUTE(F403,"₹",""),",","")))</f>
        <v>449</v>
      </c>
      <c r="R403" s="16" t="n">
        <f aca="false">IF(E403=99,1,E403)</f>
        <v>3</v>
      </c>
      <c r="S403" s="16" t="n">
        <f aca="false">IF(G403="",0,G403)</f>
        <v>0</v>
      </c>
      <c r="T403" s="16" t="str">
        <f aca="false">IF(I403="","Unknown",IF(I403="upi","UPI",I403))</f>
        <v>COD</v>
      </c>
      <c r="U403" s="16" t="str">
        <f aca="false">IF(L403="Yes","Y",IF(L403="No","N",L403))</f>
        <v>N</v>
      </c>
      <c r="V403" s="19" t="n">
        <f aca="false">ROUND(R403*Q403*(1-S403),2)</f>
        <v>1347</v>
      </c>
      <c r="W403" s="16" t="str">
        <f aca="false">_xlfn.XLOOKUP(D403,products!$A$2:$A$61,products!$C$2:$C$61,"Not found")</f>
        <v>Beauty</v>
      </c>
    </row>
    <row r="404" customFormat="false" ht="15" hidden="false" customHeight="false" outlineLevel="0" collapsed="false">
      <c r="A404" s="16" t="s">
        <v>892</v>
      </c>
      <c r="B404" s="16" t="s">
        <v>893</v>
      </c>
      <c r="C404" s="16" t="s">
        <v>894</v>
      </c>
      <c r="D404" s="16" t="s">
        <v>74</v>
      </c>
      <c r="E404" s="16" t="n">
        <v>3</v>
      </c>
      <c r="F404" s="16" t="n">
        <v>19423</v>
      </c>
      <c r="G404" s="16" t="n">
        <v>0.15</v>
      </c>
      <c r="H404" s="16" t="s">
        <v>236</v>
      </c>
      <c r="I404" s="16" t="s">
        <v>71</v>
      </c>
      <c r="J404" s="16" t="n">
        <v>5</v>
      </c>
      <c r="K404" s="16" t="n">
        <v>3</v>
      </c>
      <c r="L404" s="16" t="s">
        <v>41</v>
      </c>
      <c r="M404" s="18" t="n">
        <f aca="false">IF(ISNUMBER(B404),B404,IF(MID(B404,3,1)="-",DATE(VALUE(RIGHT(B404,4)),VALUE(MID(B404,4,2)),VALUE(LEFT(B404,2))),DATE(VALUE(LEFT(B404,4)),VALUE(MID(B404,6,2)),VALUE(RIGHT(B404,2)))))</f>
        <v>45697</v>
      </c>
      <c r="N404" s="16" t="n">
        <f aca="false">MONTH(M404)</f>
        <v>2</v>
      </c>
      <c r="O404" s="16" t="str">
        <f aca="false">PROPER(TRIM(H404))</f>
        <v>Pune</v>
      </c>
      <c r="P404" s="16" t="str">
        <f aca="false">IFERROR(VLOOKUP(O404,city_map!$A$2:$B$6,2,FALSE()),O404)</f>
        <v>Pune</v>
      </c>
      <c r="Q404" s="16" t="n">
        <f aca="false">IF(ISNUMBER(F404),F404,VALUE(SUBSTITUTE(SUBSTITUTE(F404,"₹",""),",","")))</f>
        <v>19423</v>
      </c>
      <c r="R404" s="16" t="n">
        <f aca="false">IF(E404=99,1,E404)</f>
        <v>3</v>
      </c>
      <c r="S404" s="16" t="n">
        <f aca="false">IF(G404="",0,G404)</f>
        <v>0.15</v>
      </c>
      <c r="T404" s="16" t="str">
        <f aca="false">IF(I404="","Unknown",IF(I404="upi","UPI",I404))</f>
        <v>Credit Card</v>
      </c>
      <c r="U404" s="16" t="str">
        <f aca="false">IF(L404="Yes","Y",IF(L404="No","N",L404))</f>
        <v>N</v>
      </c>
      <c r="V404" s="19" t="n">
        <f aca="false">ROUND(R404*Q404*(1-S404),2)</f>
        <v>49528.65</v>
      </c>
      <c r="W404" s="16" t="str">
        <f aca="false">_xlfn.XLOOKUP(D404,products!$A$2:$A$61,products!$C$2:$C$61,"Not found")</f>
        <v>Electronics</v>
      </c>
    </row>
    <row r="405" customFormat="false" ht="15" hidden="false" customHeight="false" outlineLevel="0" collapsed="false">
      <c r="A405" s="16" t="s">
        <v>895</v>
      </c>
      <c r="B405" s="16" t="s">
        <v>893</v>
      </c>
      <c r="C405" s="16" t="s">
        <v>896</v>
      </c>
      <c r="D405" s="16" t="s">
        <v>341</v>
      </c>
      <c r="E405" s="16" t="n">
        <v>1</v>
      </c>
      <c r="F405" s="16" t="n">
        <v>1052</v>
      </c>
      <c r="G405" s="16" t="n">
        <v>0.1</v>
      </c>
      <c r="H405" s="16" t="s">
        <v>208</v>
      </c>
      <c r="I405" s="16" t="s">
        <v>60</v>
      </c>
      <c r="J405" s="16" t="n">
        <v>6</v>
      </c>
      <c r="K405" s="16" t="n">
        <v>5</v>
      </c>
      <c r="L405" s="16" t="s">
        <v>41</v>
      </c>
      <c r="M405" s="18" t="n">
        <f aca="false">IF(ISNUMBER(B405),B405,IF(MID(B405,3,1)="-",DATE(VALUE(RIGHT(B405,4)),VALUE(MID(B405,4,2)),VALUE(LEFT(B405,2))),DATE(VALUE(LEFT(B405,4)),VALUE(MID(B405,6,2)),VALUE(RIGHT(B405,2)))))</f>
        <v>45697</v>
      </c>
      <c r="N405" s="16" t="n">
        <f aca="false">MONTH(M405)</f>
        <v>2</v>
      </c>
      <c r="O405" s="16" t="str">
        <f aca="false">PROPER(TRIM(H405))</f>
        <v>Jaipur</v>
      </c>
      <c r="P405" s="16" t="str">
        <f aca="false">IFERROR(VLOOKUP(O405,city_map!$A$2:$B$6,2,FALSE()),O405)</f>
        <v>Jaipur</v>
      </c>
      <c r="Q405" s="16" t="n">
        <f aca="false">IF(ISNUMBER(F405),F405,VALUE(SUBSTITUTE(SUBSTITUTE(F405,"₹",""),",","")))</f>
        <v>1052</v>
      </c>
      <c r="R405" s="16" t="n">
        <f aca="false">IF(E405=99,1,E405)</f>
        <v>1</v>
      </c>
      <c r="S405" s="16" t="n">
        <f aca="false">IF(G405="",0,G405)</f>
        <v>0.1</v>
      </c>
      <c r="T405" s="16" t="str">
        <f aca="false">IF(I405="","Unknown",IF(I405="upi","UPI",I405))</f>
        <v>UPI</v>
      </c>
      <c r="U405" s="16" t="str">
        <f aca="false">IF(L405="Yes","Y",IF(L405="No","N",L405))</f>
        <v>N</v>
      </c>
      <c r="V405" s="19" t="n">
        <f aca="false">ROUND(R405*Q405*(1-S405),2)</f>
        <v>946.8</v>
      </c>
      <c r="W405" s="16" t="str">
        <f aca="false">_xlfn.XLOOKUP(D405,products!$A$2:$A$61,products!$C$2:$C$61,"Not found")</f>
        <v>Home</v>
      </c>
    </row>
    <row r="406" customFormat="false" ht="15" hidden="false" customHeight="false" outlineLevel="0" collapsed="false">
      <c r="A406" s="16" t="s">
        <v>897</v>
      </c>
      <c r="B406" s="16" t="s">
        <v>893</v>
      </c>
      <c r="C406" s="16" t="s">
        <v>898</v>
      </c>
      <c r="D406" s="16" t="s">
        <v>173</v>
      </c>
      <c r="E406" s="16" t="n">
        <v>1</v>
      </c>
      <c r="F406" s="16" t="n">
        <v>1211</v>
      </c>
      <c r="G406" s="16" t="n">
        <v>0.05</v>
      </c>
      <c r="H406" s="16" t="s">
        <v>89</v>
      </c>
      <c r="I406" s="16" t="s">
        <v>40</v>
      </c>
      <c r="J406" s="16" t="n">
        <v>4</v>
      </c>
      <c r="K406" s="16" t="n">
        <v>4</v>
      </c>
      <c r="L406" s="16" t="s">
        <v>41</v>
      </c>
      <c r="M406" s="18" t="n">
        <f aca="false">IF(ISNUMBER(B406),B406,IF(MID(B406,3,1)="-",DATE(VALUE(RIGHT(B406,4)),VALUE(MID(B406,4,2)),VALUE(LEFT(B406,2))),DATE(VALUE(LEFT(B406,4)),VALUE(MID(B406,6,2)),VALUE(RIGHT(B406,2)))))</f>
        <v>45697</v>
      </c>
      <c r="N406" s="16" t="n">
        <f aca="false">MONTH(M406)</f>
        <v>2</v>
      </c>
      <c r="O406" s="16" t="str">
        <f aca="false">PROPER(TRIM(H406))</f>
        <v>Ahmedabad</v>
      </c>
      <c r="P406" s="16" t="str">
        <f aca="false">IFERROR(VLOOKUP(O406,city_map!$A$2:$B$6,2,FALSE()),O406)</f>
        <v>Ahmedabad</v>
      </c>
      <c r="Q406" s="16" t="n">
        <f aca="false">IF(ISNUMBER(F406),F406,VALUE(SUBSTITUTE(SUBSTITUTE(F406,"₹",""),",","")))</f>
        <v>1211</v>
      </c>
      <c r="R406" s="16" t="n">
        <f aca="false">IF(E406=99,1,E406)</f>
        <v>1</v>
      </c>
      <c r="S406" s="16" t="n">
        <f aca="false">IF(G406="",0,G406)</f>
        <v>0.05</v>
      </c>
      <c r="T406" s="16" t="str">
        <f aca="false">IF(I406="","Unknown",IF(I406="upi","UPI",I406))</f>
        <v>COD</v>
      </c>
      <c r="U406" s="16" t="str">
        <f aca="false">IF(L406="Yes","Y",IF(L406="No","N",L406))</f>
        <v>N</v>
      </c>
      <c r="V406" s="19" t="n">
        <f aca="false">ROUND(R406*Q406*(1-S406),2)</f>
        <v>1150.45</v>
      </c>
      <c r="W406" s="16" t="str">
        <f aca="false">_xlfn.XLOOKUP(D406,products!$A$2:$A$61,products!$C$2:$C$61,"Not found")</f>
        <v>Fashion</v>
      </c>
    </row>
    <row r="407" customFormat="false" ht="15" hidden="false" customHeight="false" outlineLevel="0" collapsed="false">
      <c r="A407" s="16" t="s">
        <v>899</v>
      </c>
      <c r="B407" s="16" t="s">
        <v>893</v>
      </c>
      <c r="C407" s="16" t="s">
        <v>635</v>
      </c>
      <c r="D407" s="16" t="s">
        <v>232</v>
      </c>
      <c r="E407" s="16" t="n">
        <v>2</v>
      </c>
      <c r="F407" s="16" t="n">
        <v>2037</v>
      </c>
      <c r="G407" s="16" t="n">
        <v>0.05</v>
      </c>
      <c r="H407" s="16" t="s">
        <v>208</v>
      </c>
      <c r="I407" s="16" t="s">
        <v>40</v>
      </c>
      <c r="J407" s="16" t="n">
        <v>4</v>
      </c>
      <c r="K407" s="16" t="n">
        <v>4</v>
      </c>
      <c r="L407" s="16" t="s">
        <v>41</v>
      </c>
      <c r="M407" s="18" t="n">
        <f aca="false">IF(ISNUMBER(B407),B407,IF(MID(B407,3,1)="-",DATE(VALUE(RIGHT(B407,4)),VALUE(MID(B407,4,2)),VALUE(LEFT(B407,2))),DATE(VALUE(LEFT(B407,4)),VALUE(MID(B407,6,2)),VALUE(RIGHT(B407,2)))))</f>
        <v>45697</v>
      </c>
      <c r="N407" s="16" t="n">
        <f aca="false">MONTH(M407)</f>
        <v>2</v>
      </c>
      <c r="O407" s="16" t="str">
        <f aca="false">PROPER(TRIM(H407))</f>
        <v>Jaipur</v>
      </c>
      <c r="P407" s="16" t="str">
        <f aca="false">IFERROR(VLOOKUP(O407,city_map!$A$2:$B$6,2,FALSE()),O407)</f>
        <v>Jaipur</v>
      </c>
      <c r="Q407" s="16" t="n">
        <f aca="false">IF(ISNUMBER(F407),F407,VALUE(SUBSTITUTE(SUBSTITUTE(F407,"₹",""),",","")))</f>
        <v>2037</v>
      </c>
      <c r="R407" s="16" t="n">
        <f aca="false">IF(E407=99,1,E407)</f>
        <v>2</v>
      </c>
      <c r="S407" s="16" t="n">
        <f aca="false">IF(G407="",0,G407)</f>
        <v>0.05</v>
      </c>
      <c r="T407" s="16" t="str">
        <f aca="false">IF(I407="","Unknown",IF(I407="upi","UPI",I407))</f>
        <v>COD</v>
      </c>
      <c r="U407" s="16" t="str">
        <f aca="false">IF(L407="Yes","Y",IF(L407="No","N",L407))</f>
        <v>N</v>
      </c>
      <c r="V407" s="19" t="n">
        <f aca="false">ROUND(R407*Q407*(1-S407),2)</f>
        <v>3870.3</v>
      </c>
      <c r="W407" s="16" t="str">
        <f aca="false">_xlfn.XLOOKUP(D407,products!$A$2:$A$61,products!$C$2:$C$61,"Not found")</f>
        <v>Electronics</v>
      </c>
    </row>
    <row r="408" customFormat="false" ht="15" hidden="false" customHeight="false" outlineLevel="0" collapsed="false">
      <c r="A408" s="16" t="s">
        <v>900</v>
      </c>
      <c r="B408" s="16" t="s">
        <v>901</v>
      </c>
      <c r="C408" s="16" t="s">
        <v>902</v>
      </c>
      <c r="D408" s="16" t="s">
        <v>219</v>
      </c>
      <c r="E408" s="16" t="n">
        <v>1</v>
      </c>
      <c r="F408" s="16" t="n">
        <v>1281</v>
      </c>
      <c r="G408" s="16" t="n">
        <v>0.05</v>
      </c>
      <c r="H408" s="16" t="s">
        <v>81</v>
      </c>
      <c r="I408" s="16" t="s">
        <v>71</v>
      </c>
      <c r="J408" s="16" t="n">
        <v>2</v>
      </c>
      <c r="K408" s="16" t="n">
        <v>5</v>
      </c>
      <c r="L408" s="16" t="s">
        <v>41</v>
      </c>
      <c r="M408" s="18" t="n">
        <f aca="false">IF(ISNUMBER(B408),B408,IF(MID(B408,3,1)="-",DATE(VALUE(RIGHT(B408,4)),VALUE(MID(B408,4,2)),VALUE(LEFT(B408,2))),DATE(VALUE(LEFT(B408,4)),VALUE(MID(B408,6,2)),VALUE(RIGHT(B408,2)))))</f>
        <v>45697</v>
      </c>
      <c r="N408" s="16" t="n">
        <f aca="false">MONTH(M408)</f>
        <v>2</v>
      </c>
      <c r="O408" s="16" t="str">
        <f aca="false">PROPER(TRIM(H408))</f>
        <v>Hyderabad</v>
      </c>
      <c r="P408" s="16" t="str">
        <f aca="false">IFERROR(VLOOKUP(O408,city_map!$A$2:$B$6,2,FALSE()),O408)</f>
        <v>Hyderabad</v>
      </c>
      <c r="Q408" s="16" t="n">
        <f aca="false">IF(ISNUMBER(F408),F408,VALUE(SUBSTITUTE(SUBSTITUTE(F408,"₹",""),",","")))</f>
        <v>1281</v>
      </c>
      <c r="R408" s="16" t="n">
        <f aca="false">IF(E408=99,1,E408)</f>
        <v>1</v>
      </c>
      <c r="S408" s="16" t="n">
        <f aca="false">IF(G408="",0,G408)</f>
        <v>0.05</v>
      </c>
      <c r="T408" s="16" t="str">
        <f aca="false">IF(I408="","Unknown",IF(I408="upi","UPI",I408))</f>
        <v>Credit Card</v>
      </c>
      <c r="U408" s="16" t="str">
        <f aca="false">IF(L408="Yes","Y",IF(L408="No","N",L408))</f>
        <v>N</v>
      </c>
      <c r="V408" s="19" t="n">
        <f aca="false">ROUND(R408*Q408*(1-S408),2)</f>
        <v>1216.95</v>
      </c>
      <c r="W408" s="16" t="str">
        <f aca="false">_xlfn.XLOOKUP(D408,products!$A$2:$A$61,products!$C$2:$C$61,"Not found")</f>
        <v>Electronics</v>
      </c>
    </row>
    <row r="409" customFormat="false" ht="15" hidden="false" customHeight="false" outlineLevel="0" collapsed="false">
      <c r="A409" s="16" t="s">
        <v>903</v>
      </c>
      <c r="B409" s="16" t="s">
        <v>893</v>
      </c>
      <c r="C409" s="16" t="s">
        <v>404</v>
      </c>
      <c r="D409" s="16" t="s">
        <v>105</v>
      </c>
      <c r="E409" s="16" t="n">
        <v>1</v>
      </c>
      <c r="F409" s="16" t="n">
        <v>415</v>
      </c>
      <c r="G409" s="16" t="n">
        <v>0.1</v>
      </c>
      <c r="H409" s="16" t="s">
        <v>120</v>
      </c>
      <c r="I409" s="16" t="s">
        <v>71</v>
      </c>
      <c r="J409" s="16" t="n">
        <v>3</v>
      </c>
      <c r="K409" s="16" t="n">
        <v>5</v>
      </c>
      <c r="L409" s="16" t="s">
        <v>41</v>
      </c>
      <c r="M409" s="18" t="n">
        <f aca="false">IF(ISNUMBER(B409),B409,IF(MID(B409,3,1)="-",DATE(VALUE(RIGHT(B409,4)),VALUE(MID(B409,4,2)),VALUE(LEFT(B409,2))),DATE(VALUE(LEFT(B409,4)),VALUE(MID(B409,6,2)),VALUE(RIGHT(B409,2)))))</f>
        <v>45697</v>
      </c>
      <c r="N409" s="16" t="n">
        <f aca="false">MONTH(M409)</f>
        <v>2</v>
      </c>
      <c r="O409" s="16" t="str">
        <f aca="false">PROPER(TRIM(H409))</f>
        <v>Kolkata</v>
      </c>
      <c r="P409" s="16" t="str">
        <f aca="false">IFERROR(VLOOKUP(O409,city_map!$A$2:$B$6,2,FALSE()),O409)</f>
        <v>Kolkata</v>
      </c>
      <c r="Q409" s="16" t="n">
        <f aca="false">IF(ISNUMBER(F409),F409,VALUE(SUBSTITUTE(SUBSTITUTE(F409,"₹",""),",","")))</f>
        <v>415</v>
      </c>
      <c r="R409" s="16" t="n">
        <f aca="false">IF(E409=99,1,E409)</f>
        <v>1</v>
      </c>
      <c r="S409" s="16" t="n">
        <f aca="false">IF(G409="",0,G409)</f>
        <v>0.1</v>
      </c>
      <c r="T409" s="16" t="str">
        <f aca="false">IF(I409="","Unknown",IF(I409="upi","UPI",I409))</f>
        <v>Credit Card</v>
      </c>
      <c r="U409" s="16" t="str">
        <f aca="false">IF(L409="Yes","Y",IF(L409="No","N",L409))</f>
        <v>N</v>
      </c>
      <c r="V409" s="19" t="n">
        <f aca="false">ROUND(R409*Q409*(1-S409),2)</f>
        <v>373.5</v>
      </c>
      <c r="W409" s="16" t="str">
        <f aca="false">_xlfn.XLOOKUP(D409,products!$A$2:$A$61,products!$C$2:$C$61,"Not found")</f>
        <v>Beauty</v>
      </c>
    </row>
    <row r="410" customFormat="false" ht="15" hidden="false" customHeight="false" outlineLevel="0" collapsed="false">
      <c r="A410" s="16" t="s">
        <v>904</v>
      </c>
      <c r="B410" s="16" t="s">
        <v>893</v>
      </c>
      <c r="C410" s="16" t="s">
        <v>905</v>
      </c>
      <c r="D410" s="16" t="s">
        <v>721</v>
      </c>
      <c r="E410" s="16" t="n">
        <v>3</v>
      </c>
      <c r="F410" s="16" t="n">
        <v>523</v>
      </c>
      <c r="G410" s="16" t="n">
        <v>0.05</v>
      </c>
      <c r="H410" s="16" t="s">
        <v>208</v>
      </c>
      <c r="I410" s="16" t="s">
        <v>71</v>
      </c>
      <c r="J410" s="16" t="n">
        <v>7</v>
      </c>
      <c r="K410" s="16" t="n">
        <v>3</v>
      </c>
      <c r="L410" s="16" t="s">
        <v>41</v>
      </c>
      <c r="M410" s="18" t="n">
        <f aca="false">IF(ISNUMBER(B410),B410,IF(MID(B410,3,1)="-",DATE(VALUE(RIGHT(B410,4)),VALUE(MID(B410,4,2)),VALUE(LEFT(B410,2))),DATE(VALUE(LEFT(B410,4)),VALUE(MID(B410,6,2)),VALUE(RIGHT(B410,2)))))</f>
        <v>45697</v>
      </c>
      <c r="N410" s="16" t="n">
        <f aca="false">MONTH(M410)</f>
        <v>2</v>
      </c>
      <c r="O410" s="16" t="str">
        <f aca="false">PROPER(TRIM(H410))</f>
        <v>Jaipur</v>
      </c>
      <c r="P410" s="16" t="str">
        <f aca="false">IFERROR(VLOOKUP(O410,city_map!$A$2:$B$6,2,FALSE()),O410)</f>
        <v>Jaipur</v>
      </c>
      <c r="Q410" s="16" t="n">
        <f aca="false">IF(ISNUMBER(F410),F410,VALUE(SUBSTITUTE(SUBSTITUTE(F410,"₹",""),",","")))</f>
        <v>523</v>
      </c>
      <c r="R410" s="16" t="n">
        <f aca="false">IF(E410=99,1,E410)</f>
        <v>3</v>
      </c>
      <c r="S410" s="16" t="n">
        <f aca="false">IF(G410="",0,G410)</f>
        <v>0.05</v>
      </c>
      <c r="T410" s="16" t="str">
        <f aca="false">IF(I410="","Unknown",IF(I410="upi","UPI",I410))</f>
        <v>Credit Card</v>
      </c>
      <c r="U410" s="16" t="str">
        <f aca="false">IF(L410="Yes","Y",IF(L410="No","N",L410))</f>
        <v>N</v>
      </c>
      <c r="V410" s="19" t="n">
        <f aca="false">ROUND(R410*Q410*(1-S410),2)</f>
        <v>1490.55</v>
      </c>
      <c r="W410" s="16" t="str">
        <f aca="false">_xlfn.XLOOKUP(D410,products!$A$2:$A$61,products!$C$2:$C$61,"Not found")</f>
        <v>Beauty</v>
      </c>
    </row>
    <row r="411" customFormat="false" ht="15" hidden="false" customHeight="false" outlineLevel="0" collapsed="false">
      <c r="A411" s="16" t="s">
        <v>906</v>
      </c>
      <c r="B411" s="16" t="s">
        <v>893</v>
      </c>
      <c r="C411" s="16" t="s">
        <v>907</v>
      </c>
      <c r="D411" s="16" t="s">
        <v>165</v>
      </c>
      <c r="E411" s="16" t="n">
        <v>3</v>
      </c>
      <c r="F411" s="16" t="n">
        <v>886</v>
      </c>
      <c r="G411" s="16" t="n">
        <v>0.3</v>
      </c>
      <c r="H411" s="16" t="s">
        <v>39</v>
      </c>
      <c r="I411" s="16" t="s">
        <v>60</v>
      </c>
      <c r="J411" s="16" t="n">
        <v>3</v>
      </c>
      <c r="K411" s="16" t="n">
        <v>2</v>
      </c>
      <c r="L411" s="16" t="s">
        <v>57</v>
      </c>
      <c r="M411" s="18" t="n">
        <f aca="false">IF(ISNUMBER(B411),B411,IF(MID(B411,3,1)="-",DATE(VALUE(RIGHT(B411,4)),VALUE(MID(B411,4,2)),VALUE(LEFT(B411,2))),DATE(VALUE(LEFT(B411,4)),VALUE(MID(B411,6,2)),VALUE(RIGHT(B411,2)))))</f>
        <v>45697</v>
      </c>
      <c r="N411" s="16" t="n">
        <f aca="false">MONTH(M411)</f>
        <v>2</v>
      </c>
      <c r="O411" s="16" t="str">
        <f aca="false">PROPER(TRIM(H411))</f>
        <v>Delhi</v>
      </c>
      <c r="P411" s="16" t="str">
        <f aca="false">IFERROR(VLOOKUP(O411,city_map!$A$2:$B$6,2,FALSE()),O411)</f>
        <v>Delhi</v>
      </c>
      <c r="Q411" s="16" t="n">
        <f aca="false">IF(ISNUMBER(F411),F411,VALUE(SUBSTITUTE(SUBSTITUTE(F411,"₹",""),",","")))</f>
        <v>886</v>
      </c>
      <c r="R411" s="16" t="n">
        <f aca="false">IF(E411=99,1,E411)</f>
        <v>3</v>
      </c>
      <c r="S411" s="16" t="n">
        <f aca="false">IF(G411="",0,G411)</f>
        <v>0.3</v>
      </c>
      <c r="T411" s="16" t="str">
        <f aca="false">IF(I411="","Unknown",IF(I411="upi","UPI",I411))</f>
        <v>UPI</v>
      </c>
      <c r="U411" s="16" t="str">
        <f aca="false">IF(L411="Yes","Y",IF(L411="No","N",L411))</f>
        <v>Y</v>
      </c>
      <c r="V411" s="19" t="n">
        <f aca="false">ROUND(R411*Q411*(1-S411),2)</f>
        <v>1860.6</v>
      </c>
      <c r="W411" s="16" t="str">
        <f aca="false">_xlfn.XLOOKUP(D411,products!$A$2:$A$61,products!$C$2:$C$61,"Not found")</f>
        <v>Electronics</v>
      </c>
    </row>
    <row r="412" customFormat="false" ht="15" hidden="false" customHeight="false" outlineLevel="0" collapsed="false">
      <c r="A412" s="16" t="s">
        <v>908</v>
      </c>
      <c r="B412" s="16" t="s">
        <v>909</v>
      </c>
      <c r="C412" s="16" t="s">
        <v>898</v>
      </c>
      <c r="D412" s="16" t="s">
        <v>111</v>
      </c>
      <c r="E412" s="16" t="n">
        <v>2</v>
      </c>
      <c r="F412" s="16" t="n">
        <v>990</v>
      </c>
      <c r="G412" s="16" t="n">
        <v>0.05</v>
      </c>
      <c r="H412" s="16" t="s">
        <v>70</v>
      </c>
      <c r="I412" s="16" t="s">
        <v>47</v>
      </c>
      <c r="J412" s="16" t="n">
        <v>7</v>
      </c>
      <c r="K412" s="16" t="n">
        <v>4</v>
      </c>
      <c r="L412" s="16" t="s">
        <v>41</v>
      </c>
      <c r="M412" s="18" t="n">
        <f aca="false">IF(ISNUMBER(B412),B412,IF(MID(B412,3,1)="-",DATE(VALUE(RIGHT(B412,4)),VALUE(MID(B412,4,2)),VALUE(LEFT(B412,2))),DATE(VALUE(LEFT(B412,4)),VALUE(MID(B412,6,2)),VALUE(RIGHT(B412,2)))))</f>
        <v>45698</v>
      </c>
      <c r="N412" s="16" t="n">
        <f aca="false">MONTH(M412)</f>
        <v>2</v>
      </c>
      <c r="O412" s="16" t="str">
        <f aca="false">PROPER(TRIM(H412))</f>
        <v>Pune</v>
      </c>
      <c r="P412" s="16" t="str">
        <f aca="false">IFERROR(VLOOKUP(O412,city_map!$A$2:$B$6,2,FALSE()),O412)</f>
        <v>Pune</v>
      </c>
      <c r="Q412" s="16" t="n">
        <f aca="false">IF(ISNUMBER(F412),F412,VALUE(SUBSTITUTE(SUBSTITUTE(F412,"₹",""),",","")))</f>
        <v>990</v>
      </c>
      <c r="R412" s="16" t="n">
        <f aca="false">IF(E412=99,1,E412)</f>
        <v>2</v>
      </c>
      <c r="S412" s="16" t="n">
        <f aca="false">IF(G412="",0,G412)</f>
        <v>0.05</v>
      </c>
      <c r="T412" s="16" t="str">
        <f aca="false">IF(I412="","Unknown",IF(I412="upi","UPI",I412))</f>
        <v>Debit Card</v>
      </c>
      <c r="U412" s="16" t="str">
        <f aca="false">IF(L412="Yes","Y",IF(L412="No","N",L412))</f>
        <v>N</v>
      </c>
      <c r="V412" s="19" t="n">
        <f aca="false">ROUND(R412*Q412*(1-S412),2)</f>
        <v>1881</v>
      </c>
      <c r="W412" s="16" t="str">
        <f aca="false">_xlfn.XLOOKUP(D412,products!$A$2:$A$61,products!$C$2:$C$61,"Not found")</f>
        <v>Books</v>
      </c>
    </row>
    <row r="413" customFormat="false" ht="15" hidden="false" customHeight="false" outlineLevel="0" collapsed="false">
      <c r="A413" s="16" t="s">
        <v>910</v>
      </c>
      <c r="B413" s="16" t="s">
        <v>909</v>
      </c>
      <c r="C413" s="16" t="s">
        <v>79</v>
      </c>
      <c r="D413" s="16" t="s">
        <v>179</v>
      </c>
      <c r="E413" s="16" t="n">
        <v>2</v>
      </c>
      <c r="F413" s="16" t="n">
        <v>2555</v>
      </c>
      <c r="G413" s="16" t="n">
        <v>0.15</v>
      </c>
      <c r="H413" s="16" t="s">
        <v>81</v>
      </c>
      <c r="I413" s="16"/>
      <c r="J413" s="16" t="n">
        <v>4</v>
      </c>
      <c r="K413" s="16" t="n">
        <v>5</v>
      </c>
      <c r="L413" s="16" t="s">
        <v>41</v>
      </c>
      <c r="M413" s="18" t="n">
        <f aca="false">IF(ISNUMBER(B413),B413,IF(MID(B413,3,1)="-",DATE(VALUE(RIGHT(B413,4)),VALUE(MID(B413,4,2)),VALUE(LEFT(B413,2))),DATE(VALUE(LEFT(B413,4)),VALUE(MID(B413,6,2)),VALUE(RIGHT(B413,2)))))</f>
        <v>45698</v>
      </c>
      <c r="N413" s="16" t="n">
        <f aca="false">MONTH(M413)</f>
        <v>2</v>
      </c>
      <c r="O413" s="16" t="str">
        <f aca="false">PROPER(TRIM(H413))</f>
        <v>Hyderabad</v>
      </c>
      <c r="P413" s="16" t="str">
        <f aca="false">IFERROR(VLOOKUP(O413,city_map!$A$2:$B$6,2,FALSE()),O413)</f>
        <v>Hyderabad</v>
      </c>
      <c r="Q413" s="16" t="n">
        <f aca="false">IF(ISNUMBER(F413),F413,VALUE(SUBSTITUTE(SUBSTITUTE(F413,"₹",""),",","")))</f>
        <v>2555</v>
      </c>
      <c r="R413" s="16" t="n">
        <f aca="false">IF(E413=99,1,E413)</f>
        <v>2</v>
      </c>
      <c r="S413" s="16" t="n">
        <f aca="false">IF(G413="",0,G413)</f>
        <v>0.15</v>
      </c>
      <c r="T413" s="16" t="str">
        <f aca="false">IF(I413="","Unknown",IF(I413="upi","UPI",I413))</f>
        <v>Unknown</v>
      </c>
      <c r="U413" s="16" t="str">
        <f aca="false">IF(L413="Yes","Y",IF(L413="No","N",L413))</f>
        <v>N</v>
      </c>
      <c r="V413" s="19" t="n">
        <f aca="false">ROUND(R413*Q413*(1-S413),2)</f>
        <v>4343.5</v>
      </c>
      <c r="W413" s="16" t="str">
        <f aca="false">_xlfn.XLOOKUP(D413,products!$A$2:$A$61,products!$C$2:$C$61,"Not found")</f>
        <v>Electronics</v>
      </c>
    </row>
    <row r="414" customFormat="false" ht="15" hidden="false" customHeight="false" outlineLevel="0" collapsed="false">
      <c r="A414" s="16" t="s">
        <v>911</v>
      </c>
      <c r="B414" s="16" t="s">
        <v>909</v>
      </c>
      <c r="C414" s="16" t="s">
        <v>912</v>
      </c>
      <c r="D414" s="16" t="s">
        <v>149</v>
      </c>
      <c r="E414" s="16" t="n">
        <v>1</v>
      </c>
      <c r="F414" s="16" t="n">
        <v>1575</v>
      </c>
      <c r="G414" s="16" t="n">
        <v>0.15</v>
      </c>
      <c r="H414" s="16" t="s">
        <v>527</v>
      </c>
      <c r="I414" s="16" t="s">
        <v>100</v>
      </c>
      <c r="J414" s="16" t="n">
        <v>3</v>
      </c>
      <c r="K414" s="16" t="n">
        <v>4</v>
      </c>
      <c r="L414" s="16" t="s">
        <v>41</v>
      </c>
      <c r="M414" s="18" t="n">
        <f aca="false">IF(ISNUMBER(B414),B414,IF(MID(B414,3,1)="-",DATE(VALUE(RIGHT(B414,4)),VALUE(MID(B414,4,2)),VALUE(LEFT(B414,2))),DATE(VALUE(LEFT(B414,4)),VALUE(MID(B414,6,2)),VALUE(RIGHT(B414,2)))))</f>
        <v>45698</v>
      </c>
      <c r="N414" s="16" t="n">
        <f aca="false">MONTH(M414)</f>
        <v>2</v>
      </c>
      <c r="O414" s="16" t="str">
        <f aca="false">PROPER(TRIM(H414))</f>
        <v>Bangalore</v>
      </c>
      <c r="P414" s="16" t="str">
        <f aca="false">IFERROR(VLOOKUP(O414,city_map!$A$2:$B$6,2,FALSE()),O414)</f>
        <v>Bengaluru</v>
      </c>
      <c r="Q414" s="16" t="n">
        <f aca="false">IF(ISNUMBER(F414),F414,VALUE(SUBSTITUTE(SUBSTITUTE(F414,"₹",""),",","")))</f>
        <v>1575</v>
      </c>
      <c r="R414" s="16" t="n">
        <f aca="false">IF(E414=99,1,E414)</f>
        <v>1</v>
      </c>
      <c r="S414" s="16" t="n">
        <f aca="false">IF(G414="",0,G414)</f>
        <v>0.15</v>
      </c>
      <c r="T414" s="16" t="str">
        <f aca="false">IF(I414="","Unknown",IF(I414="upi","UPI",I414))</f>
        <v>Net Banking</v>
      </c>
      <c r="U414" s="16" t="str">
        <f aca="false">IF(L414="Yes","Y",IF(L414="No","N",L414))</f>
        <v>N</v>
      </c>
      <c r="V414" s="19" t="n">
        <f aca="false">ROUND(R414*Q414*(1-S414),2)</f>
        <v>1338.75</v>
      </c>
      <c r="W414" s="16" t="str">
        <f aca="false">_xlfn.XLOOKUP(D414,products!$A$2:$A$61,products!$C$2:$C$61,"Not found")</f>
        <v>Fashion</v>
      </c>
    </row>
    <row r="415" customFormat="false" ht="15" hidden="false" customHeight="false" outlineLevel="0" collapsed="false">
      <c r="A415" s="16" t="s">
        <v>913</v>
      </c>
      <c r="B415" s="16" t="s">
        <v>909</v>
      </c>
      <c r="C415" s="16" t="s">
        <v>83</v>
      </c>
      <c r="D415" s="16" t="s">
        <v>211</v>
      </c>
      <c r="E415" s="16" t="n">
        <v>1</v>
      </c>
      <c r="F415" s="16" t="n">
        <v>1252</v>
      </c>
      <c r="G415" s="16" t="n">
        <v>0</v>
      </c>
      <c r="H415" s="16" t="s">
        <v>39</v>
      </c>
      <c r="I415" s="16" t="s">
        <v>60</v>
      </c>
      <c r="J415" s="16" t="n">
        <v>2</v>
      </c>
      <c r="K415" s="16" t="n">
        <v>5</v>
      </c>
      <c r="L415" s="16" t="s">
        <v>41</v>
      </c>
      <c r="M415" s="18" t="n">
        <f aca="false">IF(ISNUMBER(B415),B415,IF(MID(B415,3,1)="-",DATE(VALUE(RIGHT(B415,4)),VALUE(MID(B415,4,2)),VALUE(LEFT(B415,2))),DATE(VALUE(LEFT(B415,4)),VALUE(MID(B415,6,2)),VALUE(RIGHT(B415,2)))))</f>
        <v>45698</v>
      </c>
      <c r="N415" s="16" t="n">
        <f aca="false">MONTH(M415)</f>
        <v>2</v>
      </c>
      <c r="O415" s="16" t="str">
        <f aca="false">PROPER(TRIM(H415))</f>
        <v>Delhi</v>
      </c>
      <c r="P415" s="16" t="str">
        <f aca="false">IFERROR(VLOOKUP(O415,city_map!$A$2:$B$6,2,FALSE()),O415)</f>
        <v>Delhi</v>
      </c>
      <c r="Q415" s="16" t="n">
        <f aca="false">IF(ISNUMBER(F415),F415,VALUE(SUBSTITUTE(SUBSTITUTE(F415,"₹",""),",","")))</f>
        <v>1252</v>
      </c>
      <c r="R415" s="16" t="n">
        <f aca="false">IF(E415=99,1,E415)</f>
        <v>1</v>
      </c>
      <c r="S415" s="16" t="n">
        <f aca="false">IF(G415="",0,G415)</f>
        <v>0</v>
      </c>
      <c r="T415" s="16" t="str">
        <f aca="false">IF(I415="","Unknown",IF(I415="upi","UPI",I415))</f>
        <v>UPI</v>
      </c>
      <c r="U415" s="16" t="str">
        <f aca="false">IF(L415="Yes","Y",IF(L415="No","N",L415))</f>
        <v>N</v>
      </c>
      <c r="V415" s="19" t="n">
        <f aca="false">ROUND(R415*Q415*(1-S415),2)</f>
        <v>1252</v>
      </c>
      <c r="W415" s="16" t="str">
        <f aca="false">_xlfn.XLOOKUP(D415,products!$A$2:$A$61,products!$C$2:$C$61,"Not found")</f>
        <v>Fashion</v>
      </c>
    </row>
    <row r="416" customFormat="false" ht="15" hidden="false" customHeight="false" outlineLevel="0" collapsed="false">
      <c r="A416" s="16" t="s">
        <v>914</v>
      </c>
      <c r="B416" s="16" t="s">
        <v>909</v>
      </c>
      <c r="C416" s="16" t="s">
        <v>915</v>
      </c>
      <c r="D416" s="16" t="s">
        <v>259</v>
      </c>
      <c r="E416" s="16" t="n">
        <v>1</v>
      </c>
      <c r="F416" s="16" t="n">
        <v>512</v>
      </c>
      <c r="G416" s="16" t="n">
        <v>0.05</v>
      </c>
      <c r="H416" s="16" t="s">
        <v>81</v>
      </c>
      <c r="I416" s="16" t="s">
        <v>40</v>
      </c>
      <c r="J416" s="16" t="n">
        <v>6</v>
      </c>
      <c r="K416" s="16" t="n">
        <v>3</v>
      </c>
      <c r="L416" s="16" t="s">
        <v>41</v>
      </c>
      <c r="M416" s="18" t="n">
        <f aca="false">IF(ISNUMBER(B416),B416,IF(MID(B416,3,1)="-",DATE(VALUE(RIGHT(B416,4)),VALUE(MID(B416,4,2)),VALUE(LEFT(B416,2))),DATE(VALUE(LEFT(B416,4)),VALUE(MID(B416,6,2)),VALUE(RIGHT(B416,2)))))</f>
        <v>45698</v>
      </c>
      <c r="N416" s="16" t="n">
        <f aca="false">MONTH(M416)</f>
        <v>2</v>
      </c>
      <c r="O416" s="16" t="str">
        <f aca="false">PROPER(TRIM(H416))</f>
        <v>Hyderabad</v>
      </c>
      <c r="P416" s="16" t="str">
        <f aca="false">IFERROR(VLOOKUP(O416,city_map!$A$2:$B$6,2,FALSE()),O416)</f>
        <v>Hyderabad</v>
      </c>
      <c r="Q416" s="16" t="n">
        <f aca="false">IF(ISNUMBER(F416),F416,VALUE(SUBSTITUTE(SUBSTITUTE(F416,"₹",""),",","")))</f>
        <v>512</v>
      </c>
      <c r="R416" s="16" t="n">
        <f aca="false">IF(E416=99,1,E416)</f>
        <v>1</v>
      </c>
      <c r="S416" s="16" t="n">
        <f aca="false">IF(G416="",0,G416)</f>
        <v>0.05</v>
      </c>
      <c r="T416" s="16" t="str">
        <f aca="false">IF(I416="","Unknown",IF(I416="upi","UPI",I416))</f>
        <v>COD</v>
      </c>
      <c r="U416" s="16" t="str">
        <f aca="false">IF(L416="Yes","Y",IF(L416="No","N",L416))</f>
        <v>N</v>
      </c>
      <c r="V416" s="19" t="n">
        <f aca="false">ROUND(R416*Q416*(1-S416),2)</f>
        <v>486.4</v>
      </c>
      <c r="W416" s="16" t="str">
        <f aca="false">_xlfn.XLOOKUP(D416,products!$A$2:$A$61,products!$C$2:$C$61,"Not found")</f>
        <v>Books</v>
      </c>
    </row>
    <row r="417" customFormat="false" ht="15" hidden="false" customHeight="false" outlineLevel="0" collapsed="false">
      <c r="A417" s="16" t="s">
        <v>916</v>
      </c>
      <c r="B417" s="16" t="s">
        <v>909</v>
      </c>
      <c r="C417" s="16" t="s">
        <v>917</v>
      </c>
      <c r="D417" s="16" t="s">
        <v>229</v>
      </c>
      <c r="E417" s="16" t="n">
        <v>2</v>
      </c>
      <c r="F417" s="16" t="n">
        <v>461</v>
      </c>
      <c r="G417" s="16" t="n">
        <v>0</v>
      </c>
      <c r="H417" s="16" t="s">
        <v>130</v>
      </c>
      <c r="I417" s="16" t="s">
        <v>60</v>
      </c>
      <c r="J417" s="16" t="n">
        <v>3</v>
      </c>
      <c r="K417" s="16" t="n">
        <v>4</v>
      </c>
      <c r="L417" s="16" t="s">
        <v>41</v>
      </c>
      <c r="M417" s="18" t="n">
        <f aca="false">IF(ISNUMBER(B417),B417,IF(MID(B417,3,1)="-",DATE(VALUE(RIGHT(B417,4)),VALUE(MID(B417,4,2)),VALUE(LEFT(B417,2))),DATE(VALUE(LEFT(B417,4)),VALUE(MID(B417,6,2)),VALUE(RIGHT(B417,2)))))</f>
        <v>45698</v>
      </c>
      <c r="N417" s="16" t="n">
        <f aca="false">MONTH(M417)</f>
        <v>2</v>
      </c>
      <c r="O417" s="16" t="str">
        <f aca="false">PROPER(TRIM(H417))</f>
        <v>Bengaluru</v>
      </c>
      <c r="P417" s="16" t="str">
        <f aca="false">IFERROR(VLOOKUP(O417,city_map!$A$2:$B$6,2,FALSE()),O417)</f>
        <v>Bengaluru</v>
      </c>
      <c r="Q417" s="16" t="n">
        <f aca="false">IF(ISNUMBER(F417),F417,VALUE(SUBSTITUTE(SUBSTITUTE(F417,"₹",""),",","")))</f>
        <v>461</v>
      </c>
      <c r="R417" s="16" t="n">
        <f aca="false">IF(E417=99,1,E417)</f>
        <v>2</v>
      </c>
      <c r="S417" s="16" t="n">
        <f aca="false">IF(G417="",0,G417)</f>
        <v>0</v>
      </c>
      <c r="T417" s="16" t="str">
        <f aca="false">IF(I417="","Unknown",IF(I417="upi","UPI",I417))</f>
        <v>UPI</v>
      </c>
      <c r="U417" s="16" t="str">
        <f aca="false">IF(L417="Yes","Y",IF(L417="No","N",L417))</f>
        <v>N</v>
      </c>
      <c r="V417" s="19" t="n">
        <f aca="false">ROUND(R417*Q417*(1-S417),2)</f>
        <v>922</v>
      </c>
      <c r="W417" s="16" t="str">
        <f aca="false">_xlfn.XLOOKUP(D417,products!$A$2:$A$61,products!$C$2:$C$61,"Not found")</f>
        <v>Books</v>
      </c>
    </row>
    <row r="418" customFormat="false" ht="15" hidden="false" customHeight="false" outlineLevel="0" collapsed="false">
      <c r="A418" s="16" t="s">
        <v>918</v>
      </c>
      <c r="B418" s="16" t="s">
        <v>909</v>
      </c>
      <c r="C418" s="16" t="s">
        <v>592</v>
      </c>
      <c r="D418" s="16" t="s">
        <v>639</v>
      </c>
      <c r="E418" s="16" t="n">
        <v>2</v>
      </c>
      <c r="F418" s="16" t="n">
        <v>833</v>
      </c>
      <c r="G418" s="16" t="n">
        <v>0</v>
      </c>
      <c r="H418" s="16" t="s">
        <v>89</v>
      </c>
      <c r="I418" s="16" t="s">
        <v>60</v>
      </c>
      <c r="J418" s="16" t="n">
        <v>2</v>
      </c>
      <c r="K418" s="16" t="n">
        <v>4</v>
      </c>
      <c r="L418" s="16" t="s">
        <v>41</v>
      </c>
      <c r="M418" s="18" t="n">
        <f aca="false">IF(ISNUMBER(B418),B418,IF(MID(B418,3,1)="-",DATE(VALUE(RIGHT(B418,4)),VALUE(MID(B418,4,2)),VALUE(LEFT(B418,2))),DATE(VALUE(LEFT(B418,4)),VALUE(MID(B418,6,2)),VALUE(RIGHT(B418,2)))))</f>
        <v>45698</v>
      </c>
      <c r="N418" s="16" t="n">
        <f aca="false">MONTH(M418)</f>
        <v>2</v>
      </c>
      <c r="O418" s="16" t="str">
        <f aca="false">PROPER(TRIM(H418))</f>
        <v>Ahmedabad</v>
      </c>
      <c r="P418" s="16" t="str">
        <f aca="false">IFERROR(VLOOKUP(O418,city_map!$A$2:$B$6,2,FALSE()),O418)</f>
        <v>Ahmedabad</v>
      </c>
      <c r="Q418" s="16" t="n">
        <f aca="false">IF(ISNUMBER(F418),F418,VALUE(SUBSTITUTE(SUBSTITUTE(F418,"₹",""),",","")))</f>
        <v>833</v>
      </c>
      <c r="R418" s="16" t="n">
        <f aca="false">IF(E418=99,1,E418)</f>
        <v>2</v>
      </c>
      <c r="S418" s="16" t="n">
        <f aca="false">IF(G418="",0,G418)</f>
        <v>0</v>
      </c>
      <c r="T418" s="16" t="str">
        <f aca="false">IF(I418="","Unknown",IF(I418="upi","UPI",I418))</f>
        <v>UPI</v>
      </c>
      <c r="U418" s="16" t="str">
        <f aca="false">IF(L418="Yes","Y",IF(L418="No","N",L418))</f>
        <v>N</v>
      </c>
      <c r="V418" s="19" t="n">
        <f aca="false">ROUND(R418*Q418*(1-S418),2)</f>
        <v>1666</v>
      </c>
      <c r="W418" s="16" t="str">
        <f aca="false">_xlfn.XLOOKUP(D418,products!$A$2:$A$61,products!$C$2:$C$61,"Not found")</f>
        <v>Beauty</v>
      </c>
    </row>
    <row r="419" customFormat="false" ht="15" hidden="false" customHeight="false" outlineLevel="0" collapsed="false">
      <c r="A419" s="16" t="s">
        <v>919</v>
      </c>
      <c r="B419" s="16" t="s">
        <v>909</v>
      </c>
      <c r="C419" s="16" t="s">
        <v>920</v>
      </c>
      <c r="D419" s="16" t="s">
        <v>66</v>
      </c>
      <c r="E419" s="16" t="n">
        <v>2</v>
      </c>
      <c r="F419" s="16" t="n">
        <v>14699</v>
      </c>
      <c r="G419" s="16" t="n">
        <v>0.15</v>
      </c>
      <c r="H419" s="16" t="s">
        <v>81</v>
      </c>
      <c r="I419" s="16" t="s">
        <v>40</v>
      </c>
      <c r="J419" s="16" t="n">
        <v>3</v>
      </c>
      <c r="K419" s="16" t="n">
        <v>5</v>
      </c>
      <c r="L419" s="16" t="s">
        <v>41</v>
      </c>
      <c r="M419" s="18" t="n">
        <f aca="false">IF(ISNUMBER(B419),B419,IF(MID(B419,3,1)="-",DATE(VALUE(RIGHT(B419,4)),VALUE(MID(B419,4,2)),VALUE(LEFT(B419,2))),DATE(VALUE(LEFT(B419,4)),VALUE(MID(B419,6,2)),VALUE(RIGHT(B419,2)))))</f>
        <v>45698</v>
      </c>
      <c r="N419" s="16" t="n">
        <f aca="false">MONTH(M419)</f>
        <v>2</v>
      </c>
      <c r="O419" s="16" t="str">
        <f aca="false">PROPER(TRIM(H419))</f>
        <v>Hyderabad</v>
      </c>
      <c r="P419" s="16" t="str">
        <f aca="false">IFERROR(VLOOKUP(O419,city_map!$A$2:$B$6,2,FALSE()),O419)</f>
        <v>Hyderabad</v>
      </c>
      <c r="Q419" s="16" t="n">
        <f aca="false">IF(ISNUMBER(F419),F419,VALUE(SUBSTITUTE(SUBSTITUTE(F419,"₹",""),",","")))</f>
        <v>14699</v>
      </c>
      <c r="R419" s="16" t="n">
        <f aca="false">IF(E419=99,1,E419)</f>
        <v>2</v>
      </c>
      <c r="S419" s="16" t="n">
        <f aca="false">IF(G419="",0,G419)</f>
        <v>0.15</v>
      </c>
      <c r="T419" s="16" t="str">
        <f aca="false">IF(I419="","Unknown",IF(I419="upi","UPI",I419))</f>
        <v>COD</v>
      </c>
      <c r="U419" s="16" t="str">
        <f aca="false">IF(L419="Yes","Y",IF(L419="No","N",L419))</f>
        <v>N</v>
      </c>
      <c r="V419" s="19" t="n">
        <f aca="false">ROUND(R419*Q419*(1-S419),2)</f>
        <v>24988.3</v>
      </c>
      <c r="W419" s="16" t="str">
        <f aca="false">_xlfn.XLOOKUP(D419,products!$A$2:$A$61,products!$C$2:$C$61,"Not found")</f>
        <v>Electronics</v>
      </c>
    </row>
    <row r="420" customFormat="false" ht="15" hidden="false" customHeight="false" outlineLevel="0" collapsed="false">
      <c r="A420" s="16" t="s">
        <v>921</v>
      </c>
      <c r="B420" s="16" t="s">
        <v>909</v>
      </c>
      <c r="C420" s="16" t="s">
        <v>421</v>
      </c>
      <c r="D420" s="16" t="s">
        <v>396</v>
      </c>
      <c r="E420" s="16" t="n">
        <v>1</v>
      </c>
      <c r="F420" s="16" t="n">
        <v>5416</v>
      </c>
      <c r="G420" s="16" t="n">
        <v>0.2</v>
      </c>
      <c r="H420" s="16" t="s">
        <v>39</v>
      </c>
      <c r="I420" s="16" t="s">
        <v>71</v>
      </c>
      <c r="J420" s="16" t="n">
        <v>4</v>
      </c>
      <c r="K420" s="16" t="n">
        <v>4</v>
      </c>
      <c r="L420" s="16" t="s">
        <v>41</v>
      </c>
      <c r="M420" s="18" t="n">
        <f aca="false">IF(ISNUMBER(B420),B420,IF(MID(B420,3,1)="-",DATE(VALUE(RIGHT(B420,4)),VALUE(MID(B420,4,2)),VALUE(LEFT(B420,2))),DATE(VALUE(LEFT(B420,4)),VALUE(MID(B420,6,2)),VALUE(RIGHT(B420,2)))))</f>
        <v>45698</v>
      </c>
      <c r="N420" s="16" t="n">
        <f aca="false">MONTH(M420)</f>
        <v>2</v>
      </c>
      <c r="O420" s="16" t="str">
        <f aca="false">PROPER(TRIM(H420))</f>
        <v>Delhi</v>
      </c>
      <c r="P420" s="16" t="str">
        <f aca="false">IFERROR(VLOOKUP(O420,city_map!$A$2:$B$6,2,FALSE()),O420)</f>
        <v>Delhi</v>
      </c>
      <c r="Q420" s="16" t="n">
        <f aca="false">IF(ISNUMBER(F420),F420,VALUE(SUBSTITUTE(SUBSTITUTE(F420,"₹",""),",","")))</f>
        <v>5416</v>
      </c>
      <c r="R420" s="16" t="n">
        <f aca="false">IF(E420=99,1,E420)</f>
        <v>1</v>
      </c>
      <c r="S420" s="16" t="n">
        <f aca="false">IF(G420="",0,G420)</f>
        <v>0.2</v>
      </c>
      <c r="T420" s="16" t="str">
        <f aca="false">IF(I420="","Unknown",IF(I420="upi","UPI",I420))</f>
        <v>Credit Card</v>
      </c>
      <c r="U420" s="16" t="str">
        <f aca="false">IF(L420="Yes","Y",IF(L420="No","N",L420))</f>
        <v>N</v>
      </c>
      <c r="V420" s="19" t="n">
        <f aca="false">ROUND(R420*Q420*(1-S420),2)</f>
        <v>4332.8</v>
      </c>
      <c r="W420" s="16" t="str">
        <f aca="false">_xlfn.XLOOKUP(D420,products!$A$2:$A$61,products!$C$2:$C$61,"Not found")</f>
        <v>Home</v>
      </c>
    </row>
    <row r="421" customFormat="false" ht="15" hidden="false" customHeight="false" outlineLevel="0" collapsed="false">
      <c r="A421" s="16" t="s">
        <v>922</v>
      </c>
      <c r="B421" s="16" t="s">
        <v>909</v>
      </c>
      <c r="C421" s="16" t="s">
        <v>923</v>
      </c>
      <c r="D421" s="16" t="s">
        <v>133</v>
      </c>
      <c r="E421" s="16" t="n">
        <v>3</v>
      </c>
      <c r="F421" s="16" t="n">
        <v>624</v>
      </c>
      <c r="G421" s="16"/>
      <c r="H421" s="16" t="s">
        <v>130</v>
      </c>
      <c r="I421" s="16" t="s">
        <v>47</v>
      </c>
      <c r="J421" s="16" t="n">
        <v>4</v>
      </c>
      <c r="K421" s="16" t="n">
        <v>5</v>
      </c>
      <c r="L421" s="16" t="s">
        <v>41</v>
      </c>
      <c r="M421" s="18" t="n">
        <f aca="false">IF(ISNUMBER(B421),B421,IF(MID(B421,3,1)="-",DATE(VALUE(RIGHT(B421,4)),VALUE(MID(B421,4,2)),VALUE(LEFT(B421,2))),DATE(VALUE(LEFT(B421,4)),VALUE(MID(B421,6,2)),VALUE(RIGHT(B421,2)))))</f>
        <v>45698</v>
      </c>
      <c r="N421" s="16" t="n">
        <f aca="false">MONTH(M421)</f>
        <v>2</v>
      </c>
      <c r="O421" s="16" t="str">
        <f aca="false">PROPER(TRIM(H421))</f>
        <v>Bengaluru</v>
      </c>
      <c r="P421" s="16" t="str">
        <f aca="false">IFERROR(VLOOKUP(O421,city_map!$A$2:$B$6,2,FALSE()),O421)</f>
        <v>Bengaluru</v>
      </c>
      <c r="Q421" s="16" t="n">
        <f aca="false">IF(ISNUMBER(F421),F421,VALUE(SUBSTITUTE(SUBSTITUTE(F421,"₹",""),",","")))</f>
        <v>624</v>
      </c>
      <c r="R421" s="16" t="n">
        <f aca="false">IF(E421=99,1,E421)</f>
        <v>3</v>
      </c>
      <c r="S421" s="16" t="n">
        <f aca="false">IF(G421="",0,G421)</f>
        <v>0</v>
      </c>
      <c r="T421" s="16" t="str">
        <f aca="false">IF(I421="","Unknown",IF(I421="upi","UPI",I421))</f>
        <v>Debit Card</v>
      </c>
      <c r="U421" s="16" t="str">
        <f aca="false">IF(L421="Yes","Y",IF(L421="No","N",L421))</f>
        <v>N</v>
      </c>
      <c r="V421" s="19" t="n">
        <f aca="false">ROUND(R421*Q421*(1-S421),2)</f>
        <v>1872</v>
      </c>
      <c r="W421" s="16" t="str">
        <f aca="false">_xlfn.XLOOKUP(D421,products!$A$2:$A$61,products!$C$2:$C$61,"Not found")</f>
        <v>Books</v>
      </c>
    </row>
    <row r="422" customFormat="false" ht="15" hidden="false" customHeight="false" outlineLevel="0" collapsed="false">
      <c r="A422" s="16" t="s">
        <v>924</v>
      </c>
      <c r="B422" s="16" t="s">
        <v>909</v>
      </c>
      <c r="C422" s="16" t="s">
        <v>925</v>
      </c>
      <c r="D422" s="16" t="s">
        <v>88</v>
      </c>
      <c r="E422" s="16" t="n">
        <v>2</v>
      </c>
      <c r="F422" s="16" t="n">
        <v>3020</v>
      </c>
      <c r="G422" s="16" t="n">
        <v>0.05</v>
      </c>
      <c r="H422" s="16" t="s">
        <v>70</v>
      </c>
      <c r="I422" s="16" t="s">
        <v>60</v>
      </c>
      <c r="J422" s="16" t="n">
        <v>5</v>
      </c>
      <c r="K422" s="16" t="n">
        <v>3</v>
      </c>
      <c r="L422" s="16" t="s">
        <v>41</v>
      </c>
      <c r="M422" s="18" t="n">
        <f aca="false">IF(ISNUMBER(B422),B422,IF(MID(B422,3,1)="-",DATE(VALUE(RIGHT(B422,4)),VALUE(MID(B422,4,2)),VALUE(LEFT(B422,2))),DATE(VALUE(LEFT(B422,4)),VALUE(MID(B422,6,2)),VALUE(RIGHT(B422,2)))))</f>
        <v>45698</v>
      </c>
      <c r="N422" s="16" t="n">
        <f aca="false">MONTH(M422)</f>
        <v>2</v>
      </c>
      <c r="O422" s="16" t="str">
        <f aca="false">PROPER(TRIM(H422))</f>
        <v>Pune</v>
      </c>
      <c r="P422" s="16" t="str">
        <f aca="false">IFERROR(VLOOKUP(O422,city_map!$A$2:$B$6,2,FALSE()),O422)</f>
        <v>Pune</v>
      </c>
      <c r="Q422" s="16" t="n">
        <f aca="false">IF(ISNUMBER(F422),F422,VALUE(SUBSTITUTE(SUBSTITUTE(F422,"₹",""),",","")))</f>
        <v>3020</v>
      </c>
      <c r="R422" s="16" t="n">
        <f aca="false">IF(E422=99,1,E422)</f>
        <v>2</v>
      </c>
      <c r="S422" s="16" t="n">
        <f aca="false">IF(G422="",0,G422)</f>
        <v>0.05</v>
      </c>
      <c r="T422" s="16" t="str">
        <f aca="false">IF(I422="","Unknown",IF(I422="upi","UPI",I422))</f>
        <v>UPI</v>
      </c>
      <c r="U422" s="16" t="str">
        <f aca="false">IF(L422="Yes","Y",IF(L422="No","N",L422))</f>
        <v>N</v>
      </c>
      <c r="V422" s="19" t="n">
        <f aca="false">ROUND(R422*Q422*(1-S422),2)</f>
        <v>5738</v>
      </c>
      <c r="W422" s="16" t="str">
        <f aca="false">_xlfn.XLOOKUP(D422,products!$A$2:$A$61,products!$C$2:$C$61,"Not found")</f>
        <v>Fashion</v>
      </c>
    </row>
    <row r="423" customFormat="false" ht="15" hidden="false" customHeight="false" outlineLevel="0" collapsed="false">
      <c r="A423" s="16" t="s">
        <v>926</v>
      </c>
      <c r="B423" s="16" t="s">
        <v>909</v>
      </c>
      <c r="C423" s="16" t="s">
        <v>361</v>
      </c>
      <c r="D423" s="16" t="s">
        <v>51</v>
      </c>
      <c r="E423" s="16" t="n">
        <v>1</v>
      </c>
      <c r="F423" s="16" t="s">
        <v>927</v>
      </c>
      <c r="G423" s="16" t="n">
        <v>0.05</v>
      </c>
      <c r="H423" s="16" t="s">
        <v>130</v>
      </c>
      <c r="I423" s="16" t="s">
        <v>60</v>
      </c>
      <c r="J423" s="16" t="n">
        <v>3</v>
      </c>
      <c r="K423" s="16" t="n">
        <v>1</v>
      </c>
      <c r="L423" s="16" t="s">
        <v>57</v>
      </c>
      <c r="M423" s="18" t="n">
        <f aca="false">IF(ISNUMBER(B423),B423,IF(MID(B423,3,1)="-",DATE(VALUE(RIGHT(B423,4)),VALUE(MID(B423,4,2)),VALUE(LEFT(B423,2))),DATE(VALUE(LEFT(B423,4)),VALUE(MID(B423,6,2)),VALUE(RIGHT(B423,2)))))</f>
        <v>45698</v>
      </c>
      <c r="N423" s="16" t="n">
        <f aca="false">MONTH(M423)</f>
        <v>2</v>
      </c>
      <c r="O423" s="16" t="str">
        <f aca="false">PROPER(TRIM(H423))</f>
        <v>Bengaluru</v>
      </c>
      <c r="P423" s="16" t="str">
        <f aca="false">IFERROR(VLOOKUP(O423,city_map!$A$2:$B$6,2,FALSE()),O423)</f>
        <v>Bengaluru</v>
      </c>
      <c r="Q423" s="16" t="n">
        <f aca="false">IF(ISNUMBER(F423),F423,VALUE(SUBSTITUTE(SUBSTITUTE(F423,"₹",""),",","")))</f>
        <v>2338</v>
      </c>
      <c r="R423" s="16" t="n">
        <f aca="false">IF(E423=99,1,E423)</f>
        <v>1</v>
      </c>
      <c r="S423" s="16" t="n">
        <f aca="false">IF(G423="",0,G423)</f>
        <v>0.05</v>
      </c>
      <c r="T423" s="16" t="str">
        <f aca="false">IF(I423="","Unknown",IF(I423="upi","UPI",I423))</f>
        <v>UPI</v>
      </c>
      <c r="U423" s="16" t="str">
        <f aca="false">IF(L423="Yes","Y",IF(L423="No","N",L423))</f>
        <v>Y</v>
      </c>
      <c r="V423" s="19" t="n">
        <f aca="false">ROUND(R423*Q423*(1-S423),2)</f>
        <v>2221.1</v>
      </c>
      <c r="W423" s="16" t="str">
        <f aca="false">_xlfn.XLOOKUP(D423,products!$A$2:$A$61,products!$C$2:$C$61,"Not found")</f>
        <v>Fashion</v>
      </c>
    </row>
    <row r="424" customFormat="false" ht="15" hidden="false" customHeight="false" outlineLevel="0" collapsed="false">
      <c r="A424" s="16" t="s">
        <v>928</v>
      </c>
      <c r="B424" s="16" t="s">
        <v>909</v>
      </c>
      <c r="C424" s="16" t="s">
        <v>264</v>
      </c>
      <c r="D424" s="16" t="s">
        <v>222</v>
      </c>
      <c r="E424" s="16" t="n">
        <v>1</v>
      </c>
      <c r="F424" s="16" t="n">
        <v>1894</v>
      </c>
      <c r="G424" s="16" t="n">
        <v>0.1</v>
      </c>
      <c r="H424" s="16" t="s">
        <v>89</v>
      </c>
      <c r="I424" s="16" t="s">
        <v>60</v>
      </c>
      <c r="J424" s="16" t="n">
        <v>5</v>
      </c>
      <c r="K424" s="16" t="n">
        <v>4</v>
      </c>
      <c r="L424" s="16" t="s">
        <v>41</v>
      </c>
      <c r="M424" s="18" t="n">
        <f aca="false">IF(ISNUMBER(B424),B424,IF(MID(B424,3,1)="-",DATE(VALUE(RIGHT(B424,4)),VALUE(MID(B424,4,2)),VALUE(LEFT(B424,2))),DATE(VALUE(LEFT(B424,4)),VALUE(MID(B424,6,2)),VALUE(RIGHT(B424,2)))))</f>
        <v>45698</v>
      </c>
      <c r="N424" s="16" t="n">
        <f aca="false">MONTH(M424)</f>
        <v>2</v>
      </c>
      <c r="O424" s="16" t="str">
        <f aca="false">PROPER(TRIM(H424))</f>
        <v>Ahmedabad</v>
      </c>
      <c r="P424" s="16" t="str">
        <f aca="false">IFERROR(VLOOKUP(O424,city_map!$A$2:$B$6,2,FALSE()),O424)</f>
        <v>Ahmedabad</v>
      </c>
      <c r="Q424" s="16" t="n">
        <f aca="false">IF(ISNUMBER(F424),F424,VALUE(SUBSTITUTE(SUBSTITUTE(F424,"₹",""),",","")))</f>
        <v>1894</v>
      </c>
      <c r="R424" s="16" t="n">
        <f aca="false">IF(E424=99,1,E424)</f>
        <v>1</v>
      </c>
      <c r="S424" s="16" t="n">
        <f aca="false">IF(G424="",0,G424)</f>
        <v>0.1</v>
      </c>
      <c r="T424" s="16" t="str">
        <f aca="false">IF(I424="","Unknown",IF(I424="upi","UPI",I424))</f>
        <v>UPI</v>
      </c>
      <c r="U424" s="16" t="str">
        <f aca="false">IF(L424="Yes","Y",IF(L424="No","N",L424))</f>
        <v>N</v>
      </c>
      <c r="V424" s="19" t="n">
        <f aca="false">ROUND(R424*Q424*(1-S424),2)</f>
        <v>1704.6</v>
      </c>
      <c r="W424" s="16" t="str">
        <f aca="false">_xlfn.XLOOKUP(D424,products!$A$2:$A$61,products!$C$2:$C$61,"Not found")</f>
        <v>Fashion</v>
      </c>
    </row>
    <row r="425" customFormat="false" ht="15" hidden="false" customHeight="false" outlineLevel="0" collapsed="false">
      <c r="A425" s="16" t="s">
        <v>929</v>
      </c>
      <c r="B425" s="16" t="s">
        <v>909</v>
      </c>
      <c r="C425" s="16" t="s">
        <v>73</v>
      </c>
      <c r="D425" s="16" t="s">
        <v>179</v>
      </c>
      <c r="E425" s="16" t="n">
        <v>3</v>
      </c>
      <c r="F425" s="16" t="n">
        <v>2390</v>
      </c>
      <c r="G425" s="16" t="n">
        <v>0.15</v>
      </c>
      <c r="H425" s="16" t="s">
        <v>46</v>
      </c>
      <c r="I425" s="16" t="s">
        <v>71</v>
      </c>
      <c r="J425" s="16" t="n">
        <v>4</v>
      </c>
      <c r="K425" s="16" t="n">
        <v>4</v>
      </c>
      <c r="L425" s="16" t="s">
        <v>41</v>
      </c>
      <c r="M425" s="18" t="n">
        <f aca="false">IF(ISNUMBER(B425),B425,IF(MID(B425,3,1)="-",DATE(VALUE(RIGHT(B425,4)),VALUE(MID(B425,4,2)),VALUE(LEFT(B425,2))),DATE(VALUE(LEFT(B425,4)),VALUE(MID(B425,6,2)),VALUE(RIGHT(B425,2)))))</f>
        <v>45698</v>
      </c>
      <c r="N425" s="16" t="n">
        <f aca="false">MONTH(M425)</f>
        <v>2</v>
      </c>
      <c r="O425" s="16" t="str">
        <f aca="false">PROPER(TRIM(H425))</f>
        <v>Chennai</v>
      </c>
      <c r="P425" s="16" t="str">
        <f aca="false">IFERROR(VLOOKUP(O425,city_map!$A$2:$B$6,2,FALSE()),O425)</f>
        <v>Chennai</v>
      </c>
      <c r="Q425" s="16" t="n">
        <f aca="false">IF(ISNUMBER(F425),F425,VALUE(SUBSTITUTE(SUBSTITUTE(F425,"₹",""),",","")))</f>
        <v>2390</v>
      </c>
      <c r="R425" s="16" t="n">
        <f aca="false">IF(E425=99,1,E425)</f>
        <v>3</v>
      </c>
      <c r="S425" s="16" t="n">
        <f aca="false">IF(G425="",0,G425)</f>
        <v>0.15</v>
      </c>
      <c r="T425" s="16" t="str">
        <f aca="false">IF(I425="","Unknown",IF(I425="upi","UPI",I425))</f>
        <v>Credit Card</v>
      </c>
      <c r="U425" s="16" t="str">
        <f aca="false">IF(L425="Yes","Y",IF(L425="No","N",L425))</f>
        <v>N</v>
      </c>
      <c r="V425" s="19" t="n">
        <f aca="false">ROUND(R425*Q425*(1-S425),2)</f>
        <v>6094.5</v>
      </c>
      <c r="W425" s="16" t="str">
        <f aca="false">_xlfn.XLOOKUP(D425,products!$A$2:$A$61,products!$C$2:$C$61,"Not found")</f>
        <v>Electronics</v>
      </c>
    </row>
    <row r="426" customFormat="false" ht="15" hidden="false" customHeight="false" outlineLevel="0" collapsed="false">
      <c r="A426" s="16" t="s">
        <v>930</v>
      </c>
      <c r="B426" s="16" t="s">
        <v>909</v>
      </c>
      <c r="C426" s="16" t="s">
        <v>931</v>
      </c>
      <c r="D426" s="16" t="s">
        <v>184</v>
      </c>
      <c r="E426" s="16" t="n">
        <v>1</v>
      </c>
      <c r="F426" s="16" t="n">
        <v>1347</v>
      </c>
      <c r="G426" s="16" t="n">
        <v>0</v>
      </c>
      <c r="H426" s="16" t="s">
        <v>81</v>
      </c>
      <c r="I426" s="16" t="s">
        <v>71</v>
      </c>
      <c r="J426" s="16" t="n">
        <v>2</v>
      </c>
      <c r="K426" s="16" t="n">
        <v>4</v>
      </c>
      <c r="L426" s="16" t="s">
        <v>41</v>
      </c>
      <c r="M426" s="18" t="n">
        <f aca="false">IF(ISNUMBER(B426),B426,IF(MID(B426,3,1)="-",DATE(VALUE(RIGHT(B426,4)),VALUE(MID(B426,4,2)),VALUE(LEFT(B426,2))),DATE(VALUE(LEFT(B426,4)),VALUE(MID(B426,6,2)),VALUE(RIGHT(B426,2)))))</f>
        <v>45698</v>
      </c>
      <c r="N426" s="16" t="n">
        <f aca="false">MONTH(M426)</f>
        <v>2</v>
      </c>
      <c r="O426" s="16" t="str">
        <f aca="false">PROPER(TRIM(H426))</f>
        <v>Hyderabad</v>
      </c>
      <c r="P426" s="16" t="str">
        <f aca="false">IFERROR(VLOOKUP(O426,city_map!$A$2:$B$6,2,FALSE()),O426)</f>
        <v>Hyderabad</v>
      </c>
      <c r="Q426" s="16" t="n">
        <f aca="false">IF(ISNUMBER(F426),F426,VALUE(SUBSTITUTE(SUBSTITUTE(F426,"₹",""),",","")))</f>
        <v>1347</v>
      </c>
      <c r="R426" s="16" t="n">
        <f aca="false">IF(E426=99,1,E426)</f>
        <v>1</v>
      </c>
      <c r="S426" s="16" t="n">
        <f aca="false">IF(G426="",0,G426)</f>
        <v>0</v>
      </c>
      <c r="T426" s="16" t="str">
        <f aca="false">IF(I426="","Unknown",IF(I426="upi","UPI",I426))</f>
        <v>Credit Card</v>
      </c>
      <c r="U426" s="16" t="str">
        <f aca="false">IF(L426="Yes","Y",IF(L426="No","N",L426))</f>
        <v>N</v>
      </c>
      <c r="V426" s="19" t="n">
        <f aca="false">ROUND(R426*Q426*(1-S426),2)</f>
        <v>1347</v>
      </c>
      <c r="W426" s="16" t="str">
        <f aca="false">_xlfn.XLOOKUP(D426,products!$A$2:$A$61,products!$C$2:$C$61,"Not found")</f>
        <v>Home</v>
      </c>
    </row>
    <row r="427" customFormat="false" ht="15" hidden="false" customHeight="false" outlineLevel="0" collapsed="false">
      <c r="A427" s="16" t="s">
        <v>932</v>
      </c>
      <c r="B427" s="16" t="s">
        <v>909</v>
      </c>
      <c r="C427" s="16" t="s">
        <v>735</v>
      </c>
      <c r="D427" s="16" t="s">
        <v>146</v>
      </c>
      <c r="E427" s="16" t="n">
        <v>2</v>
      </c>
      <c r="F427" s="16" t="n">
        <v>451</v>
      </c>
      <c r="G427" s="16" t="n">
        <v>0.05</v>
      </c>
      <c r="H427" s="16" t="s">
        <v>81</v>
      </c>
      <c r="I427" s="16" t="s">
        <v>47</v>
      </c>
      <c r="J427" s="16" t="n">
        <v>2</v>
      </c>
      <c r="K427" s="16" t="n">
        <v>4</v>
      </c>
      <c r="L427" s="16" t="s">
        <v>41</v>
      </c>
      <c r="M427" s="18" t="n">
        <f aca="false">IF(ISNUMBER(B427),B427,IF(MID(B427,3,1)="-",DATE(VALUE(RIGHT(B427,4)),VALUE(MID(B427,4,2)),VALUE(LEFT(B427,2))),DATE(VALUE(LEFT(B427,4)),VALUE(MID(B427,6,2)),VALUE(RIGHT(B427,2)))))</f>
        <v>45698</v>
      </c>
      <c r="N427" s="16" t="n">
        <f aca="false">MONTH(M427)</f>
        <v>2</v>
      </c>
      <c r="O427" s="16" t="str">
        <f aca="false">PROPER(TRIM(H427))</f>
        <v>Hyderabad</v>
      </c>
      <c r="P427" s="16" t="str">
        <f aca="false">IFERROR(VLOOKUP(O427,city_map!$A$2:$B$6,2,FALSE()),O427)</f>
        <v>Hyderabad</v>
      </c>
      <c r="Q427" s="16" t="n">
        <f aca="false">IF(ISNUMBER(F427),F427,VALUE(SUBSTITUTE(SUBSTITUTE(F427,"₹",""),",","")))</f>
        <v>451</v>
      </c>
      <c r="R427" s="16" t="n">
        <f aca="false">IF(E427=99,1,E427)</f>
        <v>2</v>
      </c>
      <c r="S427" s="16" t="n">
        <f aca="false">IF(G427="",0,G427)</f>
        <v>0.05</v>
      </c>
      <c r="T427" s="16" t="str">
        <f aca="false">IF(I427="","Unknown",IF(I427="upi","UPI",I427))</f>
        <v>Debit Card</v>
      </c>
      <c r="U427" s="16" t="str">
        <f aca="false">IF(L427="Yes","Y",IF(L427="No","N",L427))</f>
        <v>N</v>
      </c>
      <c r="V427" s="19" t="n">
        <f aca="false">ROUND(R427*Q427*(1-S427),2)</f>
        <v>856.9</v>
      </c>
      <c r="W427" s="16" t="str">
        <f aca="false">_xlfn.XLOOKUP(D427,products!$A$2:$A$61,products!$C$2:$C$61,"Not found")</f>
        <v>Beauty</v>
      </c>
    </row>
    <row r="428" customFormat="false" ht="15" hidden="false" customHeight="false" outlineLevel="0" collapsed="false">
      <c r="A428" s="16" t="s">
        <v>933</v>
      </c>
      <c r="B428" s="16" t="s">
        <v>934</v>
      </c>
      <c r="C428" s="16" t="s">
        <v>334</v>
      </c>
      <c r="D428" s="16" t="s">
        <v>396</v>
      </c>
      <c r="E428" s="16" t="n">
        <v>1</v>
      </c>
      <c r="F428" s="16" t="n">
        <v>5278</v>
      </c>
      <c r="G428" s="16" t="n">
        <v>0</v>
      </c>
      <c r="H428" s="16" t="s">
        <v>39</v>
      </c>
      <c r="I428" s="16" t="s">
        <v>47</v>
      </c>
      <c r="J428" s="16" t="n">
        <v>4</v>
      </c>
      <c r="K428" s="16" t="n">
        <v>4</v>
      </c>
      <c r="L428" s="16" t="s">
        <v>41</v>
      </c>
      <c r="M428" s="18" t="n">
        <f aca="false">IF(ISNUMBER(B428),B428,IF(MID(B428,3,1)="-",DATE(VALUE(RIGHT(B428,4)),VALUE(MID(B428,4,2)),VALUE(LEFT(B428,2))),DATE(VALUE(LEFT(B428,4)),VALUE(MID(B428,6,2)),VALUE(RIGHT(B428,2)))))</f>
        <v>45699</v>
      </c>
      <c r="N428" s="16" t="n">
        <f aca="false">MONTH(M428)</f>
        <v>2</v>
      </c>
      <c r="O428" s="16" t="str">
        <f aca="false">PROPER(TRIM(H428))</f>
        <v>Delhi</v>
      </c>
      <c r="P428" s="16" t="str">
        <f aca="false">IFERROR(VLOOKUP(O428,city_map!$A$2:$B$6,2,FALSE()),O428)</f>
        <v>Delhi</v>
      </c>
      <c r="Q428" s="16" t="n">
        <f aca="false">IF(ISNUMBER(F428),F428,VALUE(SUBSTITUTE(SUBSTITUTE(F428,"₹",""),",","")))</f>
        <v>5278</v>
      </c>
      <c r="R428" s="16" t="n">
        <f aca="false">IF(E428=99,1,E428)</f>
        <v>1</v>
      </c>
      <c r="S428" s="16" t="n">
        <f aca="false">IF(G428="",0,G428)</f>
        <v>0</v>
      </c>
      <c r="T428" s="16" t="str">
        <f aca="false">IF(I428="","Unknown",IF(I428="upi","UPI",I428))</f>
        <v>Debit Card</v>
      </c>
      <c r="U428" s="16" t="str">
        <f aca="false">IF(L428="Yes","Y",IF(L428="No","N",L428))</f>
        <v>N</v>
      </c>
      <c r="V428" s="19" t="n">
        <f aca="false">ROUND(R428*Q428*(1-S428),2)</f>
        <v>5278</v>
      </c>
      <c r="W428" s="16" t="str">
        <f aca="false">_xlfn.XLOOKUP(D428,products!$A$2:$A$61,products!$C$2:$C$61,"Not found")</f>
        <v>Home</v>
      </c>
    </row>
    <row r="429" customFormat="false" ht="15" hidden="false" customHeight="false" outlineLevel="0" collapsed="false">
      <c r="A429" s="16" t="s">
        <v>935</v>
      </c>
      <c r="B429" s="16" t="s">
        <v>934</v>
      </c>
      <c r="C429" s="16" t="s">
        <v>936</v>
      </c>
      <c r="D429" s="16" t="s">
        <v>136</v>
      </c>
      <c r="E429" s="16" t="n">
        <v>1</v>
      </c>
      <c r="F429" s="16" t="n">
        <v>2105</v>
      </c>
      <c r="G429" s="16" t="n">
        <v>0.2</v>
      </c>
      <c r="H429" s="16" t="s">
        <v>130</v>
      </c>
      <c r="I429" s="16" t="s">
        <v>40</v>
      </c>
      <c r="J429" s="16" t="n">
        <v>2</v>
      </c>
      <c r="K429" s="16" t="n">
        <v>4</v>
      </c>
      <c r="L429" s="16" t="s">
        <v>41</v>
      </c>
      <c r="M429" s="18" t="n">
        <f aca="false">IF(ISNUMBER(B429),B429,IF(MID(B429,3,1)="-",DATE(VALUE(RIGHT(B429,4)),VALUE(MID(B429,4,2)),VALUE(LEFT(B429,2))),DATE(VALUE(LEFT(B429,4)),VALUE(MID(B429,6,2)),VALUE(RIGHT(B429,2)))))</f>
        <v>45699</v>
      </c>
      <c r="N429" s="16" t="n">
        <f aca="false">MONTH(M429)</f>
        <v>2</v>
      </c>
      <c r="O429" s="16" t="str">
        <f aca="false">PROPER(TRIM(H429))</f>
        <v>Bengaluru</v>
      </c>
      <c r="P429" s="16" t="str">
        <f aca="false">IFERROR(VLOOKUP(O429,city_map!$A$2:$B$6,2,FALSE()),O429)</f>
        <v>Bengaluru</v>
      </c>
      <c r="Q429" s="16" t="n">
        <f aca="false">IF(ISNUMBER(F429),F429,VALUE(SUBSTITUTE(SUBSTITUTE(F429,"₹",""),",","")))</f>
        <v>2105</v>
      </c>
      <c r="R429" s="16" t="n">
        <f aca="false">IF(E429=99,1,E429)</f>
        <v>1</v>
      </c>
      <c r="S429" s="16" t="n">
        <f aca="false">IF(G429="",0,G429)</f>
        <v>0.2</v>
      </c>
      <c r="T429" s="16" t="str">
        <f aca="false">IF(I429="","Unknown",IF(I429="upi","UPI",I429))</f>
        <v>COD</v>
      </c>
      <c r="U429" s="16" t="str">
        <f aca="false">IF(L429="Yes","Y",IF(L429="No","N",L429))</f>
        <v>N</v>
      </c>
      <c r="V429" s="19" t="n">
        <f aca="false">ROUND(R429*Q429*(1-S429),2)</f>
        <v>1684</v>
      </c>
      <c r="W429" s="16" t="str">
        <f aca="false">_xlfn.XLOOKUP(D429,products!$A$2:$A$61,products!$C$2:$C$61,"Not found")</f>
        <v>Electronics</v>
      </c>
    </row>
    <row r="430" customFormat="false" ht="15" hidden="false" customHeight="false" outlineLevel="0" collapsed="false">
      <c r="A430" s="16" t="s">
        <v>937</v>
      </c>
      <c r="B430" s="16" t="s">
        <v>934</v>
      </c>
      <c r="C430" s="16" t="s">
        <v>431</v>
      </c>
      <c r="D430" s="16" t="s">
        <v>385</v>
      </c>
      <c r="E430" s="16" t="n">
        <v>1</v>
      </c>
      <c r="F430" s="16" t="n">
        <v>284</v>
      </c>
      <c r="G430" s="16" t="n">
        <v>0.2</v>
      </c>
      <c r="H430" s="16" t="s">
        <v>81</v>
      </c>
      <c r="I430" s="16" t="s">
        <v>71</v>
      </c>
      <c r="J430" s="16" t="n">
        <v>2</v>
      </c>
      <c r="K430" s="16" t="n">
        <v>5</v>
      </c>
      <c r="L430" s="16" t="s">
        <v>41</v>
      </c>
      <c r="M430" s="18" t="n">
        <f aca="false">IF(ISNUMBER(B430),B430,IF(MID(B430,3,1)="-",DATE(VALUE(RIGHT(B430,4)),VALUE(MID(B430,4,2)),VALUE(LEFT(B430,2))),DATE(VALUE(LEFT(B430,4)),VALUE(MID(B430,6,2)),VALUE(RIGHT(B430,2)))))</f>
        <v>45699</v>
      </c>
      <c r="N430" s="16" t="n">
        <f aca="false">MONTH(M430)</f>
        <v>2</v>
      </c>
      <c r="O430" s="16" t="str">
        <f aca="false">PROPER(TRIM(H430))</f>
        <v>Hyderabad</v>
      </c>
      <c r="P430" s="16" t="str">
        <f aca="false">IFERROR(VLOOKUP(O430,city_map!$A$2:$B$6,2,FALSE()),O430)</f>
        <v>Hyderabad</v>
      </c>
      <c r="Q430" s="16" t="n">
        <f aca="false">IF(ISNUMBER(F430),F430,VALUE(SUBSTITUTE(SUBSTITUTE(F430,"₹",""),",","")))</f>
        <v>284</v>
      </c>
      <c r="R430" s="16" t="n">
        <f aca="false">IF(E430=99,1,E430)</f>
        <v>1</v>
      </c>
      <c r="S430" s="16" t="n">
        <f aca="false">IF(G430="",0,G430)</f>
        <v>0.2</v>
      </c>
      <c r="T430" s="16" t="str">
        <f aca="false">IF(I430="","Unknown",IF(I430="upi","UPI",I430))</f>
        <v>Credit Card</v>
      </c>
      <c r="U430" s="16" t="str">
        <f aca="false">IF(L430="Yes","Y",IF(L430="No","N",L430))</f>
        <v>N</v>
      </c>
      <c r="V430" s="19" t="n">
        <f aca="false">ROUND(R430*Q430*(1-S430),2)</f>
        <v>227.2</v>
      </c>
      <c r="W430" s="16" t="str">
        <f aca="false">_xlfn.XLOOKUP(D430,products!$A$2:$A$61,products!$C$2:$C$61,"Not found")</f>
        <v>Books</v>
      </c>
    </row>
    <row r="431" customFormat="false" ht="15" hidden="false" customHeight="false" outlineLevel="0" collapsed="false">
      <c r="A431" s="16" t="s">
        <v>938</v>
      </c>
      <c r="B431" s="16" t="s">
        <v>934</v>
      </c>
      <c r="C431" s="16" t="s">
        <v>939</v>
      </c>
      <c r="D431" s="16" t="s">
        <v>108</v>
      </c>
      <c r="E431" s="16" t="n">
        <v>2</v>
      </c>
      <c r="F431" s="16" t="n">
        <v>3474</v>
      </c>
      <c r="G431" s="16" t="n">
        <v>0.15</v>
      </c>
      <c r="H431" s="16" t="s">
        <v>112</v>
      </c>
      <c r="I431" s="16" t="s">
        <v>60</v>
      </c>
      <c r="J431" s="16" t="n">
        <v>3</v>
      </c>
      <c r="K431" s="16" t="n">
        <v>4</v>
      </c>
      <c r="L431" s="16" t="s">
        <v>41</v>
      </c>
      <c r="M431" s="18" t="n">
        <f aca="false">IF(ISNUMBER(B431),B431,IF(MID(B431,3,1)="-",DATE(VALUE(RIGHT(B431,4)),VALUE(MID(B431,4,2)),VALUE(LEFT(B431,2))),DATE(VALUE(LEFT(B431,4)),VALUE(MID(B431,6,2)),VALUE(RIGHT(B431,2)))))</f>
        <v>45699</v>
      </c>
      <c r="N431" s="16" t="n">
        <f aca="false">MONTH(M431)</f>
        <v>2</v>
      </c>
      <c r="O431" s="16" t="str">
        <f aca="false">PROPER(TRIM(H431))</f>
        <v>Mumbai</v>
      </c>
      <c r="P431" s="16" t="str">
        <f aca="false">IFERROR(VLOOKUP(O431,city_map!$A$2:$B$6,2,FALSE()),O431)</f>
        <v>Mumbai</v>
      </c>
      <c r="Q431" s="16" t="n">
        <f aca="false">IF(ISNUMBER(F431),F431,VALUE(SUBSTITUTE(SUBSTITUTE(F431,"₹",""),",","")))</f>
        <v>3474</v>
      </c>
      <c r="R431" s="16" t="n">
        <f aca="false">IF(E431=99,1,E431)</f>
        <v>2</v>
      </c>
      <c r="S431" s="16" t="n">
        <f aca="false">IF(G431="",0,G431)</f>
        <v>0.15</v>
      </c>
      <c r="T431" s="16" t="str">
        <f aca="false">IF(I431="","Unknown",IF(I431="upi","UPI",I431))</f>
        <v>UPI</v>
      </c>
      <c r="U431" s="16" t="str">
        <f aca="false">IF(L431="Yes","Y",IF(L431="No","N",L431))</f>
        <v>N</v>
      </c>
      <c r="V431" s="19" t="n">
        <f aca="false">ROUND(R431*Q431*(1-S431),2)</f>
        <v>5905.8</v>
      </c>
      <c r="W431" s="16" t="str">
        <f aca="false">_xlfn.XLOOKUP(D431,products!$A$2:$A$61,products!$C$2:$C$61,"Not found")</f>
        <v>Electronics</v>
      </c>
    </row>
    <row r="432" customFormat="false" ht="15" hidden="false" customHeight="false" outlineLevel="0" collapsed="false">
      <c r="A432" s="16" t="s">
        <v>940</v>
      </c>
      <c r="B432" s="16" t="s">
        <v>934</v>
      </c>
      <c r="C432" s="16" t="s">
        <v>941</v>
      </c>
      <c r="D432" s="16" t="s">
        <v>216</v>
      </c>
      <c r="E432" s="16" t="n">
        <v>2</v>
      </c>
      <c r="F432" s="16" t="n">
        <v>891</v>
      </c>
      <c r="G432" s="16" t="n">
        <v>0.3</v>
      </c>
      <c r="H432" s="16" t="s">
        <v>130</v>
      </c>
      <c r="I432" s="16" t="s">
        <v>47</v>
      </c>
      <c r="J432" s="16" t="n">
        <v>3</v>
      </c>
      <c r="K432" s="16" t="n">
        <v>4</v>
      </c>
      <c r="L432" s="16" t="s">
        <v>41</v>
      </c>
      <c r="M432" s="18" t="n">
        <f aca="false">IF(ISNUMBER(B432),B432,IF(MID(B432,3,1)="-",DATE(VALUE(RIGHT(B432,4)),VALUE(MID(B432,4,2)),VALUE(LEFT(B432,2))),DATE(VALUE(LEFT(B432,4)),VALUE(MID(B432,6,2)),VALUE(RIGHT(B432,2)))))</f>
        <v>45699</v>
      </c>
      <c r="N432" s="16" t="n">
        <f aca="false">MONTH(M432)</f>
        <v>2</v>
      </c>
      <c r="O432" s="16" t="str">
        <f aca="false">PROPER(TRIM(H432))</f>
        <v>Bengaluru</v>
      </c>
      <c r="P432" s="16" t="str">
        <f aca="false">IFERROR(VLOOKUP(O432,city_map!$A$2:$B$6,2,FALSE()),O432)</f>
        <v>Bengaluru</v>
      </c>
      <c r="Q432" s="16" t="n">
        <f aca="false">IF(ISNUMBER(F432),F432,VALUE(SUBSTITUTE(SUBSTITUTE(F432,"₹",""),",","")))</f>
        <v>891</v>
      </c>
      <c r="R432" s="16" t="n">
        <f aca="false">IF(E432=99,1,E432)</f>
        <v>2</v>
      </c>
      <c r="S432" s="16" t="n">
        <f aca="false">IF(G432="",0,G432)</f>
        <v>0.3</v>
      </c>
      <c r="T432" s="16" t="str">
        <f aca="false">IF(I432="","Unknown",IF(I432="upi","UPI",I432))</f>
        <v>Debit Card</v>
      </c>
      <c r="U432" s="16" t="str">
        <f aca="false">IF(L432="Yes","Y",IF(L432="No","N",L432))</f>
        <v>N</v>
      </c>
      <c r="V432" s="19" t="n">
        <f aca="false">ROUND(R432*Q432*(1-S432),2)</f>
        <v>1247.4</v>
      </c>
      <c r="W432" s="16" t="str">
        <f aca="false">_xlfn.XLOOKUP(D432,products!$A$2:$A$61,products!$C$2:$C$61,"Not found")</f>
        <v>Books</v>
      </c>
    </row>
    <row r="433" customFormat="false" ht="15" hidden="false" customHeight="false" outlineLevel="0" collapsed="false">
      <c r="A433" s="16" t="s">
        <v>942</v>
      </c>
      <c r="B433" s="16" t="s">
        <v>934</v>
      </c>
      <c r="C433" s="16" t="s">
        <v>943</v>
      </c>
      <c r="D433" s="16" t="s">
        <v>440</v>
      </c>
      <c r="E433" s="16" t="n">
        <v>1</v>
      </c>
      <c r="F433" s="16" t="n">
        <v>1467</v>
      </c>
      <c r="G433" s="16" t="n">
        <v>0.15</v>
      </c>
      <c r="H433" s="16" t="s">
        <v>130</v>
      </c>
      <c r="I433" s="16" t="s">
        <v>100</v>
      </c>
      <c r="J433" s="16" t="n">
        <v>2</v>
      </c>
      <c r="K433" s="16" t="n">
        <v>5</v>
      </c>
      <c r="L433" s="16" t="s">
        <v>41</v>
      </c>
      <c r="M433" s="18" t="n">
        <f aca="false">IF(ISNUMBER(B433),B433,IF(MID(B433,3,1)="-",DATE(VALUE(RIGHT(B433,4)),VALUE(MID(B433,4,2)),VALUE(LEFT(B433,2))),DATE(VALUE(LEFT(B433,4)),VALUE(MID(B433,6,2)),VALUE(RIGHT(B433,2)))))</f>
        <v>45699</v>
      </c>
      <c r="N433" s="16" t="n">
        <f aca="false">MONTH(M433)</f>
        <v>2</v>
      </c>
      <c r="O433" s="16" t="str">
        <f aca="false">PROPER(TRIM(H433))</f>
        <v>Bengaluru</v>
      </c>
      <c r="P433" s="16" t="str">
        <f aca="false">IFERROR(VLOOKUP(O433,city_map!$A$2:$B$6,2,FALSE()),O433)</f>
        <v>Bengaluru</v>
      </c>
      <c r="Q433" s="16" t="n">
        <f aca="false">IF(ISNUMBER(F433),F433,VALUE(SUBSTITUTE(SUBSTITUTE(F433,"₹",""),",","")))</f>
        <v>1467</v>
      </c>
      <c r="R433" s="16" t="n">
        <f aca="false">IF(E433=99,1,E433)</f>
        <v>1</v>
      </c>
      <c r="S433" s="16" t="n">
        <f aca="false">IF(G433="",0,G433)</f>
        <v>0.15</v>
      </c>
      <c r="T433" s="16" t="str">
        <f aca="false">IF(I433="","Unknown",IF(I433="upi","UPI",I433))</f>
        <v>Net Banking</v>
      </c>
      <c r="U433" s="16" t="str">
        <f aca="false">IF(L433="Yes","Y",IF(L433="No","N",L433))</f>
        <v>N</v>
      </c>
      <c r="V433" s="19" t="n">
        <f aca="false">ROUND(R433*Q433*(1-S433),2)</f>
        <v>1246.95</v>
      </c>
      <c r="W433" s="16" t="str">
        <f aca="false">_xlfn.XLOOKUP(D433,products!$A$2:$A$61,products!$C$2:$C$61,"Not found")</f>
        <v>Home</v>
      </c>
    </row>
    <row r="434" customFormat="false" ht="15" hidden="false" customHeight="false" outlineLevel="0" collapsed="false">
      <c r="A434" s="16" t="s">
        <v>944</v>
      </c>
      <c r="B434" s="16" t="s">
        <v>934</v>
      </c>
      <c r="C434" s="16" t="s">
        <v>535</v>
      </c>
      <c r="D434" s="16" t="s">
        <v>95</v>
      </c>
      <c r="E434" s="16" t="n">
        <v>1</v>
      </c>
      <c r="F434" s="16" t="n">
        <v>1509</v>
      </c>
      <c r="G434" s="16" t="n">
        <v>0</v>
      </c>
      <c r="H434" s="16" t="s">
        <v>39</v>
      </c>
      <c r="I434" s="16" t="s">
        <v>60</v>
      </c>
      <c r="J434" s="16" t="n">
        <v>4</v>
      </c>
      <c r="K434" s="16" t="n">
        <v>4</v>
      </c>
      <c r="L434" s="16" t="s">
        <v>41</v>
      </c>
      <c r="M434" s="18" t="n">
        <f aca="false">IF(ISNUMBER(B434),B434,IF(MID(B434,3,1)="-",DATE(VALUE(RIGHT(B434,4)),VALUE(MID(B434,4,2)),VALUE(LEFT(B434,2))),DATE(VALUE(LEFT(B434,4)),VALUE(MID(B434,6,2)),VALUE(RIGHT(B434,2)))))</f>
        <v>45699</v>
      </c>
      <c r="N434" s="16" t="n">
        <f aca="false">MONTH(M434)</f>
        <v>2</v>
      </c>
      <c r="O434" s="16" t="str">
        <f aca="false">PROPER(TRIM(H434))</f>
        <v>Delhi</v>
      </c>
      <c r="P434" s="16" t="str">
        <f aca="false">IFERROR(VLOOKUP(O434,city_map!$A$2:$B$6,2,FALSE()),O434)</f>
        <v>Delhi</v>
      </c>
      <c r="Q434" s="16" t="n">
        <f aca="false">IF(ISNUMBER(F434),F434,VALUE(SUBSTITUTE(SUBSTITUTE(F434,"₹",""),",","")))</f>
        <v>1509</v>
      </c>
      <c r="R434" s="16" t="n">
        <f aca="false">IF(E434=99,1,E434)</f>
        <v>1</v>
      </c>
      <c r="S434" s="16" t="n">
        <f aca="false">IF(G434="",0,G434)</f>
        <v>0</v>
      </c>
      <c r="T434" s="16" t="str">
        <f aca="false">IF(I434="","Unknown",IF(I434="upi","UPI",I434))</f>
        <v>UPI</v>
      </c>
      <c r="U434" s="16" t="str">
        <f aca="false">IF(L434="Yes","Y",IF(L434="No","N",L434))</f>
        <v>N</v>
      </c>
      <c r="V434" s="19" t="n">
        <f aca="false">ROUND(R434*Q434*(1-S434),2)</f>
        <v>1509</v>
      </c>
      <c r="W434" s="16" t="str">
        <f aca="false">_xlfn.XLOOKUP(D434,products!$A$2:$A$61,products!$C$2:$C$61,"Not found")</f>
        <v>Electronics</v>
      </c>
    </row>
    <row r="435" customFormat="false" ht="15" hidden="false" customHeight="false" outlineLevel="0" collapsed="false">
      <c r="A435" s="16" t="s">
        <v>945</v>
      </c>
      <c r="B435" s="16" t="s">
        <v>934</v>
      </c>
      <c r="C435" s="16" t="s">
        <v>946</v>
      </c>
      <c r="D435" s="16" t="s">
        <v>99</v>
      </c>
      <c r="E435" s="16" t="n">
        <v>1</v>
      </c>
      <c r="F435" s="16" t="n">
        <v>708</v>
      </c>
      <c r="G435" s="16" t="n">
        <v>0.15</v>
      </c>
      <c r="H435" s="16" t="s">
        <v>208</v>
      </c>
      <c r="I435" s="16" t="s">
        <v>100</v>
      </c>
      <c r="J435" s="16" t="n">
        <v>4</v>
      </c>
      <c r="K435" s="16" t="n">
        <v>3</v>
      </c>
      <c r="L435" s="16" t="s">
        <v>41</v>
      </c>
      <c r="M435" s="18" t="n">
        <f aca="false">IF(ISNUMBER(B435),B435,IF(MID(B435,3,1)="-",DATE(VALUE(RIGHT(B435,4)),VALUE(MID(B435,4,2)),VALUE(LEFT(B435,2))),DATE(VALUE(LEFT(B435,4)),VALUE(MID(B435,6,2)),VALUE(RIGHT(B435,2)))))</f>
        <v>45699</v>
      </c>
      <c r="N435" s="16" t="n">
        <f aca="false">MONTH(M435)</f>
        <v>2</v>
      </c>
      <c r="O435" s="16" t="str">
        <f aca="false">PROPER(TRIM(H435))</f>
        <v>Jaipur</v>
      </c>
      <c r="P435" s="16" t="str">
        <f aca="false">IFERROR(VLOOKUP(O435,city_map!$A$2:$B$6,2,FALSE()),O435)</f>
        <v>Jaipur</v>
      </c>
      <c r="Q435" s="16" t="n">
        <f aca="false">IF(ISNUMBER(F435),F435,VALUE(SUBSTITUTE(SUBSTITUTE(F435,"₹",""),",","")))</f>
        <v>708</v>
      </c>
      <c r="R435" s="16" t="n">
        <f aca="false">IF(E435=99,1,E435)</f>
        <v>1</v>
      </c>
      <c r="S435" s="16" t="n">
        <f aca="false">IF(G435="",0,G435)</f>
        <v>0.15</v>
      </c>
      <c r="T435" s="16" t="str">
        <f aca="false">IF(I435="","Unknown",IF(I435="upi","UPI",I435))</f>
        <v>Net Banking</v>
      </c>
      <c r="U435" s="16" t="str">
        <f aca="false">IF(L435="Yes","Y",IF(L435="No","N",L435))</f>
        <v>N</v>
      </c>
      <c r="V435" s="19" t="n">
        <f aca="false">ROUND(R435*Q435*(1-S435),2)</f>
        <v>601.8</v>
      </c>
      <c r="W435" s="16" t="str">
        <f aca="false">_xlfn.XLOOKUP(D435,products!$A$2:$A$61,products!$C$2:$C$61,"Not found")</f>
        <v>Fashion</v>
      </c>
    </row>
    <row r="436" customFormat="false" ht="15" hidden="false" customHeight="false" outlineLevel="0" collapsed="false">
      <c r="A436" s="16" t="s">
        <v>947</v>
      </c>
      <c r="B436" s="16" t="s">
        <v>934</v>
      </c>
      <c r="C436" s="16" t="s">
        <v>589</v>
      </c>
      <c r="D436" s="16" t="s">
        <v>108</v>
      </c>
      <c r="E436" s="16" t="n">
        <v>3</v>
      </c>
      <c r="F436" s="16" t="n">
        <v>3455</v>
      </c>
      <c r="G436" s="16" t="n">
        <v>0.05</v>
      </c>
      <c r="H436" s="16" t="s">
        <v>281</v>
      </c>
      <c r="I436" s="16" t="s">
        <v>60</v>
      </c>
      <c r="J436" s="16" t="n">
        <v>4</v>
      </c>
      <c r="K436" s="16" t="n">
        <v>4</v>
      </c>
      <c r="L436" s="16" t="s">
        <v>41</v>
      </c>
      <c r="M436" s="18" t="n">
        <f aca="false">IF(ISNUMBER(B436),B436,IF(MID(B436,3,1)="-",DATE(VALUE(RIGHT(B436,4)),VALUE(MID(B436,4,2)),VALUE(LEFT(B436,2))),DATE(VALUE(LEFT(B436,4)),VALUE(MID(B436,6,2)),VALUE(RIGHT(B436,2)))))</f>
        <v>45699</v>
      </c>
      <c r="N436" s="16" t="n">
        <f aca="false">MONTH(M436)</f>
        <v>2</v>
      </c>
      <c r="O436" s="16" t="str">
        <f aca="false">PROPER(TRIM(H436))</f>
        <v>Bengaluru</v>
      </c>
      <c r="P436" s="16" t="str">
        <f aca="false">IFERROR(VLOOKUP(O436,city_map!$A$2:$B$6,2,FALSE()),O436)</f>
        <v>Bengaluru</v>
      </c>
      <c r="Q436" s="16" t="n">
        <f aca="false">IF(ISNUMBER(F436),F436,VALUE(SUBSTITUTE(SUBSTITUTE(F436,"₹",""),",","")))</f>
        <v>3455</v>
      </c>
      <c r="R436" s="16" t="n">
        <f aca="false">IF(E436=99,1,E436)</f>
        <v>3</v>
      </c>
      <c r="S436" s="16" t="n">
        <f aca="false">IF(G436="",0,G436)</f>
        <v>0.05</v>
      </c>
      <c r="T436" s="16" t="str">
        <f aca="false">IF(I436="","Unknown",IF(I436="upi","UPI",I436))</f>
        <v>UPI</v>
      </c>
      <c r="U436" s="16" t="str">
        <f aca="false">IF(L436="Yes","Y",IF(L436="No","N",L436))</f>
        <v>N</v>
      </c>
      <c r="V436" s="19" t="n">
        <f aca="false">ROUND(R436*Q436*(1-S436),2)</f>
        <v>9846.75</v>
      </c>
      <c r="W436" s="16" t="str">
        <f aca="false">_xlfn.XLOOKUP(D436,products!$A$2:$A$61,products!$C$2:$C$61,"Not found")</f>
        <v>Electronics</v>
      </c>
    </row>
    <row r="437" customFormat="false" ht="15" hidden="false" customHeight="false" outlineLevel="0" collapsed="false">
      <c r="A437" s="16" t="s">
        <v>948</v>
      </c>
      <c r="B437" s="16" t="s">
        <v>949</v>
      </c>
      <c r="C437" s="16" t="s">
        <v>829</v>
      </c>
      <c r="D437" s="16" t="s">
        <v>115</v>
      </c>
      <c r="E437" s="16" t="n">
        <v>1</v>
      </c>
      <c r="F437" s="16" t="n">
        <v>294</v>
      </c>
      <c r="G437" s="16" t="n">
        <v>0</v>
      </c>
      <c r="H437" s="16" t="s">
        <v>130</v>
      </c>
      <c r="I437" s="16" t="s">
        <v>60</v>
      </c>
      <c r="J437" s="16" t="n">
        <v>3</v>
      </c>
      <c r="K437" s="16" t="n">
        <v>4</v>
      </c>
      <c r="L437" s="16" t="s">
        <v>174</v>
      </c>
      <c r="M437" s="18" t="n">
        <f aca="false">IF(ISNUMBER(B437),B437,IF(MID(B437,3,1)="-",DATE(VALUE(RIGHT(B437,4)),VALUE(MID(B437,4,2)),VALUE(LEFT(B437,2))),DATE(VALUE(LEFT(B437,4)),VALUE(MID(B437,6,2)),VALUE(RIGHT(B437,2)))))</f>
        <v>45700</v>
      </c>
      <c r="N437" s="16" t="n">
        <f aca="false">MONTH(M437)</f>
        <v>2</v>
      </c>
      <c r="O437" s="16" t="str">
        <f aca="false">PROPER(TRIM(H437))</f>
        <v>Bengaluru</v>
      </c>
      <c r="P437" s="16" t="str">
        <f aca="false">IFERROR(VLOOKUP(O437,city_map!$A$2:$B$6,2,FALSE()),O437)</f>
        <v>Bengaluru</v>
      </c>
      <c r="Q437" s="16" t="n">
        <f aca="false">IF(ISNUMBER(F437),F437,VALUE(SUBSTITUTE(SUBSTITUTE(F437,"₹",""),",","")))</f>
        <v>294</v>
      </c>
      <c r="R437" s="16" t="n">
        <f aca="false">IF(E437=99,1,E437)</f>
        <v>1</v>
      </c>
      <c r="S437" s="16" t="n">
        <f aca="false">IF(G437="",0,G437)</f>
        <v>0</v>
      </c>
      <c r="T437" s="16" t="str">
        <f aca="false">IF(I437="","Unknown",IF(I437="upi","UPI",I437))</f>
        <v>UPI</v>
      </c>
      <c r="U437" s="16" t="str">
        <f aca="false">IF(L437="Yes","Y",IF(L437="No","N",L437))</f>
        <v>N</v>
      </c>
      <c r="V437" s="19" t="n">
        <f aca="false">ROUND(R437*Q437*(1-S437),2)</f>
        <v>294</v>
      </c>
      <c r="W437" s="16" t="str">
        <f aca="false">_xlfn.XLOOKUP(D437,products!$A$2:$A$61,products!$C$2:$C$61,"Not found")</f>
        <v>Books</v>
      </c>
    </row>
    <row r="438" customFormat="false" ht="15" hidden="false" customHeight="false" outlineLevel="0" collapsed="false">
      <c r="A438" s="16" t="s">
        <v>950</v>
      </c>
      <c r="B438" s="16" t="s">
        <v>951</v>
      </c>
      <c r="C438" s="16" t="s">
        <v>952</v>
      </c>
      <c r="D438" s="16" t="s">
        <v>219</v>
      </c>
      <c r="E438" s="16" t="n">
        <v>3</v>
      </c>
      <c r="F438" s="16" t="n">
        <v>1264</v>
      </c>
      <c r="G438" s="16" t="n">
        <v>0</v>
      </c>
      <c r="H438" s="16" t="s">
        <v>46</v>
      </c>
      <c r="I438" s="16" t="s">
        <v>60</v>
      </c>
      <c r="J438" s="16" t="n">
        <v>4</v>
      </c>
      <c r="K438" s="16" t="n">
        <v>4</v>
      </c>
      <c r="L438" s="16" t="s">
        <v>41</v>
      </c>
      <c r="M438" s="18" t="n">
        <f aca="false">IF(ISNUMBER(B438),B438,IF(MID(B438,3,1)="-",DATE(VALUE(RIGHT(B438,4)),VALUE(MID(B438,4,2)),VALUE(LEFT(B438,2))),DATE(VALUE(LEFT(B438,4)),VALUE(MID(B438,6,2)),VALUE(RIGHT(B438,2)))))</f>
        <v>45700</v>
      </c>
      <c r="N438" s="16" t="n">
        <f aca="false">MONTH(M438)</f>
        <v>2</v>
      </c>
      <c r="O438" s="16" t="str">
        <f aca="false">PROPER(TRIM(H438))</f>
        <v>Chennai</v>
      </c>
      <c r="P438" s="16" t="str">
        <f aca="false">IFERROR(VLOOKUP(O438,city_map!$A$2:$B$6,2,FALSE()),O438)</f>
        <v>Chennai</v>
      </c>
      <c r="Q438" s="16" t="n">
        <f aca="false">IF(ISNUMBER(F438),F438,VALUE(SUBSTITUTE(SUBSTITUTE(F438,"₹",""),",","")))</f>
        <v>1264</v>
      </c>
      <c r="R438" s="16" t="n">
        <f aca="false">IF(E438=99,1,E438)</f>
        <v>3</v>
      </c>
      <c r="S438" s="16" t="n">
        <f aca="false">IF(G438="",0,G438)</f>
        <v>0</v>
      </c>
      <c r="T438" s="16" t="str">
        <f aca="false">IF(I438="","Unknown",IF(I438="upi","UPI",I438))</f>
        <v>UPI</v>
      </c>
      <c r="U438" s="16" t="str">
        <f aca="false">IF(L438="Yes","Y",IF(L438="No","N",L438))</f>
        <v>N</v>
      </c>
      <c r="V438" s="19" t="n">
        <f aca="false">ROUND(R438*Q438*(1-S438),2)</f>
        <v>3792</v>
      </c>
      <c r="W438" s="16" t="str">
        <f aca="false">_xlfn.XLOOKUP(D438,products!$A$2:$A$61,products!$C$2:$C$61,"Not found")</f>
        <v>Electronics</v>
      </c>
    </row>
    <row r="439" customFormat="false" ht="15" hidden="false" customHeight="false" outlineLevel="0" collapsed="false">
      <c r="A439" s="16" t="s">
        <v>953</v>
      </c>
      <c r="B439" s="16" t="s">
        <v>949</v>
      </c>
      <c r="C439" s="16" t="s">
        <v>954</v>
      </c>
      <c r="D439" s="16" t="s">
        <v>341</v>
      </c>
      <c r="E439" s="16" t="n">
        <v>1</v>
      </c>
      <c r="F439" s="16" t="n">
        <v>1114</v>
      </c>
      <c r="G439" s="16" t="n">
        <v>0.1</v>
      </c>
      <c r="H439" s="16" t="s">
        <v>208</v>
      </c>
      <c r="I439" s="16" t="s">
        <v>71</v>
      </c>
      <c r="J439" s="16" t="n">
        <v>4</v>
      </c>
      <c r="K439" s="16" t="n">
        <v>5</v>
      </c>
      <c r="L439" s="16" t="s">
        <v>41</v>
      </c>
      <c r="M439" s="18" t="n">
        <f aca="false">IF(ISNUMBER(B439),B439,IF(MID(B439,3,1)="-",DATE(VALUE(RIGHT(B439,4)),VALUE(MID(B439,4,2)),VALUE(LEFT(B439,2))),DATE(VALUE(LEFT(B439,4)),VALUE(MID(B439,6,2)),VALUE(RIGHT(B439,2)))))</f>
        <v>45700</v>
      </c>
      <c r="N439" s="16" t="n">
        <f aca="false">MONTH(M439)</f>
        <v>2</v>
      </c>
      <c r="O439" s="16" t="str">
        <f aca="false">PROPER(TRIM(H439))</f>
        <v>Jaipur</v>
      </c>
      <c r="P439" s="16" t="str">
        <f aca="false">IFERROR(VLOOKUP(O439,city_map!$A$2:$B$6,2,FALSE()),O439)</f>
        <v>Jaipur</v>
      </c>
      <c r="Q439" s="16" t="n">
        <f aca="false">IF(ISNUMBER(F439),F439,VALUE(SUBSTITUTE(SUBSTITUTE(F439,"₹",""),",","")))</f>
        <v>1114</v>
      </c>
      <c r="R439" s="16" t="n">
        <f aca="false">IF(E439=99,1,E439)</f>
        <v>1</v>
      </c>
      <c r="S439" s="16" t="n">
        <f aca="false">IF(G439="",0,G439)</f>
        <v>0.1</v>
      </c>
      <c r="T439" s="16" t="str">
        <f aca="false">IF(I439="","Unknown",IF(I439="upi","UPI",I439))</f>
        <v>Credit Card</v>
      </c>
      <c r="U439" s="16" t="str">
        <f aca="false">IF(L439="Yes","Y",IF(L439="No","N",L439))</f>
        <v>N</v>
      </c>
      <c r="V439" s="19" t="n">
        <f aca="false">ROUND(R439*Q439*(1-S439),2)</f>
        <v>1002.6</v>
      </c>
      <c r="W439" s="16" t="str">
        <f aca="false">_xlfn.XLOOKUP(D439,products!$A$2:$A$61,products!$C$2:$C$61,"Not found")</f>
        <v>Home</v>
      </c>
    </row>
    <row r="440" customFormat="false" ht="15" hidden="false" customHeight="false" outlineLevel="0" collapsed="false">
      <c r="A440" s="16" t="s">
        <v>955</v>
      </c>
      <c r="B440" s="16" t="s">
        <v>949</v>
      </c>
      <c r="C440" s="16" t="s">
        <v>500</v>
      </c>
      <c r="D440" s="16" t="s">
        <v>38</v>
      </c>
      <c r="E440" s="16" t="n">
        <v>1</v>
      </c>
      <c r="F440" s="16" t="s">
        <v>956</v>
      </c>
      <c r="G440" s="16" t="n">
        <v>0</v>
      </c>
      <c r="H440" s="16" t="s">
        <v>130</v>
      </c>
      <c r="I440" s="16" t="s">
        <v>60</v>
      </c>
      <c r="J440" s="16" t="n">
        <v>3</v>
      </c>
      <c r="K440" s="16" t="n">
        <v>3</v>
      </c>
      <c r="L440" s="16" t="s">
        <v>41</v>
      </c>
      <c r="M440" s="18" t="n">
        <f aca="false">IF(ISNUMBER(B440),B440,IF(MID(B440,3,1)="-",DATE(VALUE(RIGHT(B440,4)),VALUE(MID(B440,4,2)),VALUE(LEFT(B440,2))),DATE(VALUE(LEFT(B440,4)),VALUE(MID(B440,6,2)),VALUE(RIGHT(B440,2)))))</f>
        <v>45700</v>
      </c>
      <c r="N440" s="16" t="n">
        <f aca="false">MONTH(M440)</f>
        <v>2</v>
      </c>
      <c r="O440" s="16" t="str">
        <f aca="false">PROPER(TRIM(H440))</f>
        <v>Bengaluru</v>
      </c>
      <c r="P440" s="16" t="str">
        <f aca="false">IFERROR(VLOOKUP(O440,city_map!$A$2:$B$6,2,FALSE()),O440)</f>
        <v>Bengaluru</v>
      </c>
      <c r="Q440" s="16" t="n">
        <f aca="false">IF(ISNUMBER(F440),F440,VALUE(SUBSTITUTE(SUBSTITUTE(F440,"₹",""),",","")))</f>
        <v>345</v>
      </c>
      <c r="R440" s="16" t="n">
        <f aca="false">IF(E440=99,1,E440)</f>
        <v>1</v>
      </c>
      <c r="S440" s="16" t="n">
        <f aca="false">IF(G440="",0,G440)</f>
        <v>0</v>
      </c>
      <c r="T440" s="16" t="str">
        <f aca="false">IF(I440="","Unknown",IF(I440="upi","UPI",I440))</f>
        <v>UPI</v>
      </c>
      <c r="U440" s="16" t="str">
        <f aca="false">IF(L440="Yes","Y",IF(L440="No","N",L440))</f>
        <v>N</v>
      </c>
      <c r="V440" s="19" t="n">
        <f aca="false">ROUND(R440*Q440*(1-S440),2)</f>
        <v>345</v>
      </c>
      <c r="W440" s="16" t="str">
        <f aca="false">_xlfn.XLOOKUP(D440,products!$A$2:$A$61,products!$C$2:$C$61,"Not found")</f>
        <v>Books</v>
      </c>
    </row>
    <row r="441" customFormat="false" ht="15" hidden="false" customHeight="false" outlineLevel="0" collapsed="false">
      <c r="A441" s="16" t="s">
        <v>957</v>
      </c>
      <c r="B441" s="16" t="s">
        <v>949</v>
      </c>
      <c r="C441" s="16" t="s">
        <v>135</v>
      </c>
      <c r="D441" s="16" t="s">
        <v>105</v>
      </c>
      <c r="E441" s="16" t="n">
        <v>1</v>
      </c>
      <c r="F441" s="16" t="n">
        <v>409</v>
      </c>
      <c r="G441" s="16" t="n">
        <v>0</v>
      </c>
      <c r="H441" s="16" t="s">
        <v>130</v>
      </c>
      <c r="I441" s="16" t="s">
        <v>60</v>
      </c>
      <c r="J441" s="16" t="n">
        <v>4</v>
      </c>
      <c r="K441" s="16" t="n">
        <v>4</v>
      </c>
      <c r="L441" s="16" t="s">
        <v>41</v>
      </c>
      <c r="M441" s="18" t="n">
        <f aca="false">IF(ISNUMBER(B441),B441,IF(MID(B441,3,1)="-",DATE(VALUE(RIGHT(B441,4)),VALUE(MID(B441,4,2)),VALUE(LEFT(B441,2))),DATE(VALUE(LEFT(B441,4)),VALUE(MID(B441,6,2)),VALUE(RIGHT(B441,2)))))</f>
        <v>45700</v>
      </c>
      <c r="N441" s="16" t="n">
        <f aca="false">MONTH(M441)</f>
        <v>2</v>
      </c>
      <c r="O441" s="16" t="str">
        <f aca="false">PROPER(TRIM(H441))</f>
        <v>Bengaluru</v>
      </c>
      <c r="P441" s="16" t="str">
        <f aca="false">IFERROR(VLOOKUP(O441,city_map!$A$2:$B$6,2,FALSE()),O441)</f>
        <v>Bengaluru</v>
      </c>
      <c r="Q441" s="16" t="n">
        <f aca="false">IF(ISNUMBER(F441),F441,VALUE(SUBSTITUTE(SUBSTITUTE(F441,"₹",""),",","")))</f>
        <v>409</v>
      </c>
      <c r="R441" s="16" t="n">
        <f aca="false">IF(E441=99,1,E441)</f>
        <v>1</v>
      </c>
      <c r="S441" s="16" t="n">
        <f aca="false">IF(G441="",0,G441)</f>
        <v>0</v>
      </c>
      <c r="T441" s="16" t="str">
        <f aca="false">IF(I441="","Unknown",IF(I441="upi","UPI",I441))</f>
        <v>UPI</v>
      </c>
      <c r="U441" s="16" t="str">
        <f aca="false">IF(L441="Yes","Y",IF(L441="No","N",L441))</f>
        <v>N</v>
      </c>
      <c r="V441" s="19" t="n">
        <f aca="false">ROUND(R441*Q441*(1-S441),2)</f>
        <v>409</v>
      </c>
      <c r="W441" s="16" t="str">
        <f aca="false">_xlfn.XLOOKUP(D441,products!$A$2:$A$61,products!$C$2:$C$61,"Not found")</f>
        <v>Beauty</v>
      </c>
    </row>
    <row r="442" customFormat="false" ht="15" hidden="false" customHeight="false" outlineLevel="0" collapsed="false">
      <c r="A442" s="16" t="s">
        <v>958</v>
      </c>
      <c r="B442" s="16" t="s">
        <v>949</v>
      </c>
      <c r="C442" s="16" t="s">
        <v>959</v>
      </c>
      <c r="D442" s="16" t="s">
        <v>440</v>
      </c>
      <c r="E442" s="16" t="n">
        <v>1</v>
      </c>
      <c r="F442" s="16" t="n">
        <v>1355</v>
      </c>
      <c r="G442" s="16" t="n">
        <v>0.05</v>
      </c>
      <c r="H442" s="16" t="s">
        <v>67</v>
      </c>
      <c r="I442" s="16" t="s">
        <v>60</v>
      </c>
      <c r="J442" s="16" t="n">
        <v>3</v>
      </c>
      <c r="K442" s="16" t="n">
        <v>4</v>
      </c>
      <c r="L442" s="16" t="s">
        <v>41</v>
      </c>
      <c r="M442" s="18" t="n">
        <f aca="false">IF(ISNUMBER(B442),B442,IF(MID(B442,3,1)="-",DATE(VALUE(RIGHT(B442,4)),VALUE(MID(B442,4,2)),VALUE(LEFT(B442,2))),DATE(VALUE(LEFT(B442,4)),VALUE(MID(B442,6,2)),VALUE(RIGHT(B442,2)))))</f>
        <v>45700</v>
      </c>
      <c r="N442" s="16" t="n">
        <f aca="false">MONTH(M442)</f>
        <v>2</v>
      </c>
      <c r="O442" s="16" t="str">
        <f aca="false">PROPER(TRIM(H442))</f>
        <v>Kolkata</v>
      </c>
      <c r="P442" s="16" t="str">
        <f aca="false">IFERROR(VLOOKUP(O442,city_map!$A$2:$B$6,2,FALSE()),O442)</f>
        <v>Kolkata</v>
      </c>
      <c r="Q442" s="16" t="n">
        <f aca="false">IF(ISNUMBER(F442),F442,VALUE(SUBSTITUTE(SUBSTITUTE(F442,"₹",""),",","")))</f>
        <v>1355</v>
      </c>
      <c r="R442" s="16" t="n">
        <f aca="false">IF(E442=99,1,E442)</f>
        <v>1</v>
      </c>
      <c r="S442" s="16" t="n">
        <f aca="false">IF(G442="",0,G442)</f>
        <v>0.05</v>
      </c>
      <c r="T442" s="16" t="str">
        <f aca="false">IF(I442="","Unknown",IF(I442="upi","UPI",I442))</f>
        <v>UPI</v>
      </c>
      <c r="U442" s="16" t="str">
        <f aca="false">IF(L442="Yes","Y",IF(L442="No","N",L442))</f>
        <v>N</v>
      </c>
      <c r="V442" s="19" t="n">
        <f aca="false">ROUND(R442*Q442*(1-S442),2)</f>
        <v>1287.25</v>
      </c>
      <c r="W442" s="16" t="str">
        <f aca="false">_xlfn.XLOOKUP(D442,products!$A$2:$A$61,products!$C$2:$C$61,"Not found")</f>
        <v>Home</v>
      </c>
    </row>
    <row r="443" customFormat="false" ht="15" hidden="false" customHeight="false" outlineLevel="0" collapsed="false">
      <c r="A443" s="16" t="s">
        <v>960</v>
      </c>
      <c r="B443" s="16" t="s">
        <v>949</v>
      </c>
      <c r="C443" s="16" t="s">
        <v>961</v>
      </c>
      <c r="D443" s="16" t="s">
        <v>99</v>
      </c>
      <c r="E443" s="16" t="n">
        <v>1</v>
      </c>
      <c r="F443" s="16" t="s">
        <v>962</v>
      </c>
      <c r="G443" s="16" t="n">
        <v>0.1</v>
      </c>
      <c r="H443" s="16" t="s">
        <v>281</v>
      </c>
      <c r="I443" s="16" t="s">
        <v>60</v>
      </c>
      <c r="J443" s="16" t="n">
        <v>2</v>
      </c>
      <c r="K443" s="16" t="n">
        <v>4</v>
      </c>
      <c r="L443" s="16" t="s">
        <v>41</v>
      </c>
      <c r="M443" s="18" t="n">
        <f aca="false">IF(ISNUMBER(B443),B443,IF(MID(B443,3,1)="-",DATE(VALUE(RIGHT(B443,4)),VALUE(MID(B443,4,2)),VALUE(LEFT(B443,2))),DATE(VALUE(LEFT(B443,4)),VALUE(MID(B443,6,2)),VALUE(RIGHT(B443,2)))))</f>
        <v>45700</v>
      </c>
      <c r="N443" s="16" t="n">
        <f aca="false">MONTH(M443)</f>
        <v>2</v>
      </c>
      <c r="O443" s="16" t="str">
        <f aca="false">PROPER(TRIM(H443))</f>
        <v>Bengaluru</v>
      </c>
      <c r="P443" s="16" t="str">
        <f aca="false">IFERROR(VLOOKUP(O443,city_map!$A$2:$B$6,2,FALSE()),O443)</f>
        <v>Bengaluru</v>
      </c>
      <c r="Q443" s="16" t="n">
        <f aca="false">IF(ISNUMBER(F443),F443,VALUE(SUBSTITUTE(SUBSTITUTE(F443,"₹",""),",","")))</f>
        <v>715</v>
      </c>
      <c r="R443" s="16" t="n">
        <f aca="false">IF(E443=99,1,E443)</f>
        <v>1</v>
      </c>
      <c r="S443" s="16" t="n">
        <f aca="false">IF(G443="",0,G443)</f>
        <v>0.1</v>
      </c>
      <c r="T443" s="16" t="str">
        <f aca="false">IF(I443="","Unknown",IF(I443="upi","UPI",I443))</f>
        <v>UPI</v>
      </c>
      <c r="U443" s="16" t="str">
        <f aca="false">IF(L443="Yes","Y",IF(L443="No","N",L443))</f>
        <v>N</v>
      </c>
      <c r="V443" s="19" t="n">
        <f aca="false">ROUND(R443*Q443*(1-S443),2)</f>
        <v>643.5</v>
      </c>
      <c r="W443" s="16" t="str">
        <f aca="false">_xlfn.XLOOKUP(D443,products!$A$2:$A$61,products!$C$2:$C$61,"Not found")</f>
        <v>Fashion</v>
      </c>
    </row>
    <row r="444" customFormat="false" ht="15" hidden="false" customHeight="false" outlineLevel="0" collapsed="false">
      <c r="A444" s="16" t="s">
        <v>963</v>
      </c>
      <c r="B444" s="16" t="s">
        <v>949</v>
      </c>
      <c r="C444" s="16" t="s">
        <v>310</v>
      </c>
      <c r="D444" s="16" t="s">
        <v>99</v>
      </c>
      <c r="E444" s="16" t="n">
        <v>1</v>
      </c>
      <c r="F444" s="16" t="n">
        <v>700</v>
      </c>
      <c r="G444" s="16" t="n">
        <v>0</v>
      </c>
      <c r="H444" s="16" t="s">
        <v>112</v>
      </c>
      <c r="I444" s="16" t="s">
        <v>60</v>
      </c>
      <c r="J444" s="16" t="n">
        <v>5</v>
      </c>
      <c r="K444" s="16" t="n">
        <v>4</v>
      </c>
      <c r="L444" s="16" t="s">
        <v>41</v>
      </c>
      <c r="M444" s="18" t="n">
        <f aca="false">IF(ISNUMBER(B444),B444,IF(MID(B444,3,1)="-",DATE(VALUE(RIGHT(B444,4)),VALUE(MID(B444,4,2)),VALUE(LEFT(B444,2))),DATE(VALUE(LEFT(B444,4)),VALUE(MID(B444,6,2)),VALUE(RIGHT(B444,2)))))</f>
        <v>45700</v>
      </c>
      <c r="N444" s="16" t="n">
        <f aca="false">MONTH(M444)</f>
        <v>2</v>
      </c>
      <c r="O444" s="16" t="str">
        <f aca="false">PROPER(TRIM(H444))</f>
        <v>Mumbai</v>
      </c>
      <c r="P444" s="16" t="str">
        <f aca="false">IFERROR(VLOOKUP(O444,city_map!$A$2:$B$6,2,FALSE()),O444)</f>
        <v>Mumbai</v>
      </c>
      <c r="Q444" s="16" t="n">
        <f aca="false">IF(ISNUMBER(F444),F444,VALUE(SUBSTITUTE(SUBSTITUTE(F444,"₹",""),",","")))</f>
        <v>700</v>
      </c>
      <c r="R444" s="16" t="n">
        <f aca="false">IF(E444=99,1,E444)</f>
        <v>1</v>
      </c>
      <c r="S444" s="16" t="n">
        <f aca="false">IF(G444="",0,G444)</f>
        <v>0</v>
      </c>
      <c r="T444" s="16" t="str">
        <f aca="false">IF(I444="","Unknown",IF(I444="upi","UPI",I444))</f>
        <v>UPI</v>
      </c>
      <c r="U444" s="16" t="str">
        <f aca="false">IF(L444="Yes","Y",IF(L444="No","N",L444))</f>
        <v>N</v>
      </c>
      <c r="V444" s="19" t="n">
        <f aca="false">ROUND(R444*Q444*(1-S444),2)</f>
        <v>700</v>
      </c>
      <c r="W444" s="16" t="str">
        <f aca="false">_xlfn.XLOOKUP(D444,products!$A$2:$A$61,products!$C$2:$C$61,"Not found")</f>
        <v>Fashion</v>
      </c>
    </row>
    <row r="445" customFormat="false" ht="15" hidden="false" customHeight="false" outlineLevel="0" collapsed="false">
      <c r="A445" s="16" t="s">
        <v>964</v>
      </c>
      <c r="B445" s="16" t="s">
        <v>965</v>
      </c>
      <c r="C445" s="16" t="s">
        <v>195</v>
      </c>
      <c r="D445" s="16" t="s">
        <v>385</v>
      </c>
      <c r="E445" s="16" t="n">
        <v>2</v>
      </c>
      <c r="F445" s="16" t="n">
        <v>308</v>
      </c>
      <c r="G445" s="16" t="n">
        <v>0.05</v>
      </c>
      <c r="H445" s="16" t="s">
        <v>56</v>
      </c>
      <c r="I445" s="16" t="s">
        <v>40</v>
      </c>
      <c r="J445" s="16" t="n">
        <v>6</v>
      </c>
      <c r="K445" s="16" t="n">
        <v>3</v>
      </c>
      <c r="L445" s="16" t="s">
        <v>41</v>
      </c>
      <c r="M445" s="18" t="n">
        <f aca="false">IF(ISNUMBER(B445),B445,IF(MID(B445,3,1)="-",DATE(VALUE(RIGHT(B445,4)),VALUE(MID(B445,4,2)),VALUE(LEFT(B445,2))),DATE(VALUE(LEFT(B445,4)),VALUE(MID(B445,6,2)),VALUE(RIGHT(B445,2)))))</f>
        <v>45701</v>
      </c>
      <c r="N445" s="16" t="n">
        <f aca="false">MONTH(M445)</f>
        <v>2</v>
      </c>
      <c r="O445" s="16" t="str">
        <f aca="false">PROPER(TRIM(H445))</f>
        <v>Lucknow</v>
      </c>
      <c r="P445" s="16" t="str">
        <f aca="false">IFERROR(VLOOKUP(O445,city_map!$A$2:$B$6,2,FALSE()),O445)</f>
        <v>Lucknow</v>
      </c>
      <c r="Q445" s="16" t="n">
        <f aca="false">IF(ISNUMBER(F445),F445,VALUE(SUBSTITUTE(SUBSTITUTE(F445,"₹",""),",","")))</f>
        <v>308</v>
      </c>
      <c r="R445" s="16" t="n">
        <f aca="false">IF(E445=99,1,E445)</f>
        <v>2</v>
      </c>
      <c r="S445" s="16" t="n">
        <f aca="false">IF(G445="",0,G445)</f>
        <v>0.05</v>
      </c>
      <c r="T445" s="16" t="str">
        <f aca="false">IF(I445="","Unknown",IF(I445="upi","UPI",I445))</f>
        <v>COD</v>
      </c>
      <c r="U445" s="16" t="str">
        <f aca="false">IF(L445="Yes","Y",IF(L445="No","N",L445))</f>
        <v>N</v>
      </c>
      <c r="V445" s="19" t="n">
        <f aca="false">ROUND(R445*Q445*(1-S445),2)</f>
        <v>585.2</v>
      </c>
      <c r="W445" s="16" t="str">
        <f aca="false">_xlfn.XLOOKUP(D445,products!$A$2:$A$61,products!$C$2:$C$61,"Not found")</f>
        <v>Books</v>
      </c>
    </row>
    <row r="446" customFormat="false" ht="15" hidden="false" customHeight="false" outlineLevel="0" collapsed="false">
      <c r="A446" s="16" t="s">
        <v>966</v>
      </c>
      <c r="B446" s="16" t="s">
        <v>965</v>
      </c>
      <c r="C446" s="16" t="s">
        <v>790</v>
      </c>
      <c r="D446" s="16" t="s">
        <v>639</v>
      </c>
      <c r="E446" s="16" t="n">
        <v>1</v>
      </c>
      <c r="F446" s="16" t="n">
        <v>822</v>
      </c>
      <c r="G446" s="16" t="n">
        <v>0.1</v>
      </c>
      <c r="H446" s="16" t="s">
        <v>112</v>
      </c>
      <c r="I446" s="16" t="s">
        <v>71</v>
      </c>
      <c r="J446" s="16" t="n">
        <v>4</v>
      </c>
      <c r="K446" s="16" t="n">
        <v>4</v>
      </c>
      <c r="L446" s="16" t="s">
        <v>41</v>
      </c>
      <c r="M446" s="18" t="n">
        <f aca="false">IF(ISNUMBER(B446),B446,IF(MID(B446,3,1)="-",DATE(VALUE(RIGHT(B446,4)),VALUE(MID(B446,4,2)),VALUE(LEFT(B446,2))),DATE(VALUE(LEFT(B446,4)),VALUE(MID(B446,6,2)),VALUE(RIGHT(B446,2)))))</f>
        <v>45701</v>
      </c>
      <c r="N446" s="16" t="n">
        <f aca="false">MONTH(M446)</f>
        <v>2</v>
      </c>
      <c r="O446" s="16" t="str">
        <f aca="false">PROPER(TRIM(H446))</f>
        <v>Mumbai</v>
      </c>
      <c r="P446" s="16" t="str">
        <f aca="false">IFERROR(VLOOKUP(O446,city_map!$A$2:$B$6,2,FALSE()),O446)</f>
        <v>Mumbai</v>
      </c>
      <c r="Q446" s="16" t="n">
        <f aca="false">IF(ISNUMBER(F446),F446,VALUE(SUBSTITUTE(SUBSTITUTE(F446,"₹",""),",","")))</f>
        <v>822</v>
      </c>
      <c r="R446" s="16" t="n">
        <f aca="false">IF(E446=99,1,E446)</f>
        <v>1</v>
      </c>
      <c r="S446" s="16" t="n">
        <f aca="false">IF(G446="",0,G446)</f>
        <v>0.1</v>
      </c>
      <c r="T446" s="16" t="str">
        <f aca="false">IF(I446="","Unknown",IF(I446="upi","UPI",I446))</f>
        <v>Credit Card</v>
      </c>
      <c r="U446" s="16" t="str">
        <f aca="false">IF(L446="Yes","Y",IF(L446="No","N",L446))</f>
        <v>N</v>
      </c>
      <c r="V446" s="19" t="n">
        <f aca="false">ROUND(R446*Q446*(1-S446),2)</f>
        <v>739.8</v>
      </c>
      <c r="W446" s="16" t="str">
        <f aca="false">_xlfn.XLOOKUP(D446,products!$A$2:$A$61,products!$C$2:$C$61,"Not found")</f>
        <v>Beauty</v>
      </c>
    </row>
    <row r="447" customFormat="false" ht="15" hidden="false" customHeight="false" outlineLevel="0" collapsed="false">
      <c r="A447" s="16" t="s">
        <v>967</v>
      </c>
      <c r="B447" s="16" t="s">
        <v>968</v>
      </c>
      <c r="C447" s="16" t="s">
        <v>969</v>
      </c>
      <c r="D447" s="16" t="s">
        <v>259</v>
      </c>
      <c r="E447" s="16" t="n">
        <v>1</v>
      </c>
      <c r="F447" s="16" t="n">
        <v>505</v>
      </c>
      <c r="G447" s="16" t="n">
        <v>0</v>
      </c>
      <c r="H447" s="16" t="s">
        <v>89</v>
      </c>
      <c r="I447" s="16" t="s">
        <v>60</v>
      </c>
      <c r="J447" s="16" t="n">
        <v>3</v>
      </c>
      <c r="K447" s="16" t="n">
        <v>4</v>
      </c>
      <c r="L447" s="16" t="s">
        <v>41</v>
      </c>
      <c r="M447" s="18" t="n">
        <f aca="false">IF(ISNUMBER(B447),B447,IF(MID(B447,3,1)="-",DATE(VALUE(RIGHT(B447,4)),VALUE(MID(B447,4,2)),VALUE(LEFT(B447,2))),DATE(VALUE(LEFT(B447,4)),VALUE(MID(B447,6,2)),VALUE(RIGHT(B447,2)))))</f>
        <v>45701</v>
      </c>
      <c r="N447" s="16" t="n">
        <f aca="false">MONTH(M447)</f>
        <v>2</v>
      </c>
      <c r="O447" s="16" t="str">
        <f aca="false">PROPER(TRIM(H447))</f>
        <v>Ahmedabad</v>
      </c>
      <c r="P447" s="16" t="str">
        <f aca="false">IFERROR(VLOOKUP(O447,city_map!$A$2:$B$6,2,FALSE()),O447)</f>
        <v>Ahmedabad</v>
      </c>
      <c r="Q447" s="16" t="n">
        <f aca="false">IF(ISNUMBER(F447),F447,VALUE(SUBSTITUTE(SUBSTITUTE(F447,"₹",""),",","")))</f>
        <v>505</v>
      </c>
      <c r="R447" s="16" t="n">
        <f aca="false">IF(E447=99,1,E447)</f>
        <v>1</v>
      </c>
      <c r="S447" s="16" t="n">
        <f aca="false">IF(G447="",0,G447)</f>
        <v>0</v>
      </c>
      <c r="T447" s="16" t="str">
        <f aca="false">IF(I447="","Unknown",IF(I447="upi","UPI",I447))</f>
        <v>UPI</v>
      </c>
      <c r="U447" s="16" t="str">
        <f aca="false">IF(L447="Yes","Y",IF(L447="No","N",L447))</f>
        <v>N</v>
      </c>
      <c r="V447" s="19" t="n">
        <f aca="false">ROUND(R447*Q447*(1-S447),2)</f>
        <v>505</v>
      </c>
      <c r="W447" s="16" t="str">
        <f aca="false">_xlfn.XLOOKUP(D447,products!$A$2:$A$61,products!$C$2:$C$61,"Not found")</f>
        <v>Books</v>
      </c>
    </row>
    <row r="448" customFormat="false" ht="15" hidden="false" customHeight="false" outlineLevel="0" collapsed="false">
      <c r="A448" s="16" t="s">
        <v>970</v>
      </c>
      <c r="B448" s="16" t="s">
        <v>965</v>
      </c>
      <c r="C448" s="16" t="s">
        <v>971</v>
      </c>
      <c r="D448" s="16" t="s">
        <v>55</v>
      </c>
      <c r="E448" s="16" t="n">
        <v>4</v>
      </c>
      <c r="F448" s="16" t="n">
        <v>2029</v>
      </c>
      <c r="G448" s="16" t="n">
        <v>0.15</v>
      </c>
      <c r="H448" s="16" t="s">
        <v>81</v>
      </c>
      <c r="I448" s="16" t="s">
        <v>60</v>
      </c>
      <c r="J448" s="16" t="n">
        <v>3</v>
      </c>
      <c r="K448" s="16" t="n">
        <v>4</v>
      </c>
      <c r="L448" s="16" t="s">
        <v>41</v>
      </c>
      <c r="M448" s="18" t="n">
        <f aca="false">IF(ISNUMBER(B448),B448,IF(MID(B448,3,1)="-",DATE(VALUE(RIGHT(B448,4)),VALUE(MID(B448,4,2)),VALUE(LEFT(B448,2))),DATE(VALUE(LEFT(B448,4)),VALUE(MID(B448,6,2)),VALUE(RIGHT(B448,2)))))</f>
        <v>45701</v>
      </c>
      <c r="N448" s="16" t="n">
        <f aca="false">MONTH(M448)</f>
        <v>2</v>
      </c>
      <c r="O448" s="16" t="str">
        <f aca="false">PROPER(TRIM(H448))</f>
        <v>Hyderabad</v>
      </c>
      <c r="P448" s="16" t="str">
        <f aca="false">IFERROR(VLOOKUP(O448,city_map!$A$2:$B$6,2,FALSE()),O448)</f>
        <v>Hyderabad</v>
      </c>
      <c r="Q448" s="16" t="n">
        <f aca="false">IF(ISNUMBER(F448),F448,VALUE(SUBSTITUTE(SUBSTITUTE(F448,"₹",""),",","")))</f>
        <v>2029</v>
      </c>
      <c r="R448" s="16" t="n">
        <f aca="false">IF(E448=99,1,E448)</f>
        <v>4</v>
      </c>
      <c r="S448" s="16" t="n">
        <f aca="false">IF(G448="",0,G448)</f>
        <v>0.15</v>
      </c>
      <c r="T448" s="16" t="str">
        <f aca="false">IF(I448="","Unknown",IF(I448="upi","UPI",I448))</f>
        <v>UPI</v>
      </c>
      <c r="U448" s="16" t="str">
        <f aca="false">IF(L448="Yes","Y",IF(L448="No","N",L448))</f>
        <v>N</v>
      </c>
      <c r="V448" s="19" t="n">
        <f aca="false">ROUND(R448*Q448*(1-S448),2)</f>
        <v>6898.6</v>
      </c>
      <c r="W448" s="16" t="str">
        <f aca="false">_xlfn.XLOOKUP(D448,products!$A$2:$A$61,products!$C$2:$C$61,"Not found")</f>
        <v>Home</v>
      </c>
    </row>
    <row r="449" customFormat="false" ht="15" hidden="false" customHeight="false" outlineLevel="0" collapsed="false">
      <c r="A449" s="16" t="s">
        <v>972</v>
      </c>
      <c r="B449" s="16" t="s">
        <v>965</v>
      </c>
      <c r="C449" s="16" t="s">
        <v>973</v>
      </c>
      <c r="D449" s="16" t="s">
        <v>203</v>
      </c>
      <c r="E449" s="16" t="n">
        <v>1</v>
      </c>
      <c r="F449" s="16" t="n">
        <v>2458</v>
      </c>
      <c r="G449" s="16" t="n">
        <v>0.15</v>
      </c>
      <c r="H449" s="16" t="s">
        <v>130</v>
      </c>
      <c r="I449" s="16" t="s">
        <v>71</v>
      </c>
      <c r="J449" s="16" t="n">
        <v>5</v>
      </c>
      <c r="K449" s="16" t="n">
        <v>3</v>
      </c>
      <c r="L449" s="16" t="s">
        <v>57</v>
      </c>
      <c r="M449" s="18" t="n">
        <f aca="false">IF(ISNUMBER(B449),B449,IF(MID(B449,3,1)="-",DATE(VALUE(RIGHT(B449,4)),VALUE(MID(B449,4,2)),VALUE(LEFT(B449,2))),DATE(VALUE(LEFT(B449,4)),VALUE(MID(B449,6,2)),VALUE(RIGHT(B449,2)))))</f>
        <v>45701</v>
      </c>
      <c r="N449" s="16" t="n">
        <f aca="false">MONTH(M449)</f>
        <v>2</v>
      </c>
      <c r="O449" s="16" t="str">
        <f aca="false">PROPER(TRIM(H449))</f>
        <v>Bengaluru</v>
      </c>
      <c r="P449" s="16" t="str">
        <f aca="false">IFERROR(VLOOKUP(O449,city_map!$A$2:$B$6,2,FALSE()),O449)</f>
        <v>Bengaluru</v>
      </c>
      <c r="Q449" s="16" t="n">
        <f aca="false">IF(ISNUMBER(F449),F449,VALUE(SUBSTITUTE(SUBSTITUTE(F449,"₹",""),",","")))</f>
        <v>2458</v>
      </c>
      <c r="R449" s="16" t="n">
        <f aca="false">IF(E449=99,1,E449)</f>
        <v>1</v>
      </c>
      <c r="S449" s="16" t="n">
        <f aca="false">IF(G449="",0,G449)</f>
        <v>0.15</v>
      </c>
      <c r="T449" s="16" t="str">
        <f aca="false">IF(I449="","Unknown",IF(I449="upi","UPI",I449))</f>
        <v>Credit Card</v>
      </c>
      <c r="U449" s="16" t="str">
        <f aca="false">IF(L449="Yes","Y",IF(L449="No","N",L449))</f>
        <v>Y</v>
      </c>
      <c r="V449" s="19" t="n">
        <f aca="false">ROUND(R449*Q449*(1-S449),2)</f>
        <v>2089.3</v>
      </c>
      <c r="W449" s="16" t="str">
        <f aca="false">_xlfn.XLOOKUP(D449,products!$A$2:$A$61,products!$C$2:$C$61,"Not found")</f>
        <v>Fashion</v>
      </c>
    </row>
    <row r="450" customFormat="false" ht="15" hidden="false" customHeight="false" outlineLevel="0" collapsed="false">
      <c r="A450" s="16" t="s">
        <v>974</v>
      </c>
      <c r="B450" s="16" t="s">
        <v>968</v>
      </c>
      <c r="C450" s="16" t="s">
        <v>756</v>
      </c>
      <c r="D450" s="16" t="s">
        <v>222</v>
      </c>
      <c r="E450" s="16" t="n">
        <v>2</v>
      </c>
      <c r="F450" s="16" t="n">
        <v>1865</v>
      </c>
      <c r="G450" s="16" t="n">
        <v>0.1</v>
      </c>
      <c r="H450" s="16" t="s">
        <v>39</v>
      </c>
      <c r="I450" s="16" t="s">
        <v>71</v>
      </c>
      <c r="J450" s="16" t="n">
        <v>4</v>
      </c>
      <c r="K450" s="16"/>
      <c r="L450" s="16" t="s">
        <v>41</v>
      </c>
      <c r="M450" s="18" t="n">
        <f aca="false">IF(ISNUMBER(B450),B450,IF(MID(B450,3,1)="-",DATE(VALUE(RIGHT(B450,4)),VALUE(MID(B450,4,2)),VALUE(LEFT(B450,2))),DATE(VALUE(LEFT(B450,4)),VALUE(MID(B450,6,2)),VALUE(RIGHT(B450,2)))))</f>
        <v>45701</v>
      </c>
      <c r="N450" s="16" t="n">
        <f aca="false">MONTH(M450)</f>
        <v>2</v>
      </c>
      <c r="O450" s="16" t="str">
        <f aca="false">PROPER(TRIM(H450))</f>
        <v>Delhi</v>
      </c>
      <c r="P450" s="16" t="str">
        <f aca="false">IFERROR(VLOOKUP(O450,city_map!$A$2:$B$6,2,FALSE()),O450)</f>
        <v>Delhi</v>
      </c>
      <c r="Q450" s="16" t="n">
        <f aca="false">IF(ISNUMBER(F450),F450,VALUE(SUBSTITUTE(SUBSTITUTE(F450,"₹",""),",","")))</f>
        <v>1865</v>
      </c>
      <c r="R450" s="16" t="n">
        <f aca="false">IF(E450=99,1,E450)</f>
        <v>2</v>
      </c>
      <c r="S450" s="16" t="n">
        <f aca="false">IF(G450="",0,G450)</f>
        <v>0.1</v>
      </c>
      <c r="T450" s="16" t="str">
        <f aca="false">IF(I450="","Unknown",IF(I450="upi","UPI",I450))</f>
        <v>Credit Card</v>
      </c>
      <c r="U450" s="16" t="str">
        <f aca="false">IF(L450="Yes","Y",IF(L450="No","N",L450))</f>
        <v>N</v>
      </c>
      <c r="V450" s="19" t="n">
        <f aca="false">ROUND(R450*Q450*(1-S450),2)</f>
        <v>3357</v>
      </c>
      <c r="W450" s="16" t="str">
        <f aca="false">_xlfn.XLOOKUP(D450,products!$A$2:$A$61,products!$C$2:$C$61,"Not found")</f>
        <v>Fashion</v>
      </c>
    </row>
    <row r="451" customFormat="false" ht="15" hidden="false" customHeight="false" outlineLevel="0" collapsed="false">
      <c r="A451" s="16" t="s">
        <v>975</v>
      </c>
      <c r="B451" s="16" t="s">
        <v>965</v>
      </c>
      <c r="C451" s="16" t="s">
        <v>853</v>
      </c>
      <c r="D451" s="16" t="s">
        <v>393</v>
      </c>
      <c r="E451" s="16" t="n">
        <v>1</v>
      </c>
      <c r="F451" s="16" t="n">
        <v>482</v>
      </c>
      <c r="G451" s="16" t="n">
        <v>0.15</v>
      </c>
      <c r="H451" s="16" t="s">
        <v>46</v>
      </c>
      <c r="I451" s="16" t="s">
        <v>60</v>
      </c>
      <c r="J451" s="16" t="n">
        <v>3</v>
      </c>
      <c r="K451" s="16" t="n">
        <v>2</v>
      </c>
      <c r="L451" s="16" t="s">
        <v>57</v>
      </c>
      <c r="M451" s="18" t="n">
        <f aca="false">IF(ISNUMBER(B451),B451,IF(MID(B451,3,1)="-",DATE(VALUE(RIGHT(B451,4)),VALUE(MID(B451,4,2)),VALUE(LEFT(B451,2))),DATE(VALUE(LEFT(B451,4)),VALUE(MID(B451,6,2)),VALUE(RIGHT(B451,2)))))</f>
        <v>45701</v>
      </c>
      <c r="N451" s="16" t="n">
        <f aca="false">MONTH(M451)</f>
        <v>2</v>
      </c>
      <c r="O451" s="16" t="str">
        <f aca="false">PROPER(TRIM(H451))</f>
        <v>Chennai</v>
      </c>
      <c r="P451" s="16" t="str">
        <f aca="false">IFERROR(VLOOKUP(O451,city_map!$A$2:$B$6,2,FALSE()),O451)</f>
        <v>Chennai</v>
      </c>
      <c r="Q451" s="16" t="n">
        <f aca="false">IF(ISNUMBER(F451),F451,VALUE(SUBSTITUTE(SUBSTITUTE(F451,"₹",""),",","")))</f>
        <v>482</v>
      </c>
      <c r="R451" s="16" t="n">
        <f aca="false">IF(E451=99,1,E451)</f>
        <v>1</v>
      </c>
      <c r="S451" s="16" t="n">
        <f aca="false">IF(G451="",0,G451)</f>
        <v>0.15</v>
      </c>
      <c r="T451" s="16" t="str">
        <f aca="false">IF(I451="","Unknown",IF(I451="upi","UPI",I451))</f>
        <v>UPI</v>
      </c>
      <c r="U451" s="16" t="str">
        <f aca="false">IF(L451="Yes","Y",IF(L451="No","N",L451))</f>
        <v>Y</v>
      </c>
      <c r="V451" s="19" t="n">
        <f aca="false">ROUND(R451*Q451*(1-S451),2)</f>
        <v>409.7</v>
      </c>
      <c r="W451" s="16" t="str">
        <f aca="false">_xlfn.XLOOKUP(D451,products!$A$2:$A$61,products!$C$2:$C$61,"Not found")</f>
        <v>Fashion</v>
      </c>
    </row>
    <row r="452" customFormat="false" ht="15" hidden="false" customHeight="false" outlineLevel="0" collapsed="false">
      <c r="A452" s="16" t="s">
        <v>976</v>
      </c>
      <c r="B452" s="16" t="s">
        <v>965</v>
      </c>
      <c r="C452" s="16" t="s">
        <v>977</v>
      </c>
      <c r="D452" s="16" t="s">
        <v>203</v>
      </c>
      <c r="E452" s="16" t="n">
        <v>1</v>
      </c>
      <c r="F452" s="16" t="n">
        <v>2568</v>
      </c>
      <c r="G452" s="16" t="n">
        <v>0.1</v>
      </c>
      <c r="H452" s="16" t="s">
        <v>130</v>
      </c>
      <c r="I452" s="16" t="s">
        <v>40</v>
      </c>
      <c r="J452" s="16" t="n">
        <v>2</v>
      </c>
      <c r="K452" s="16" t="n">
        <v>3</v>
      </c>
      <c r="L452" s="16" t="s">
        <v>57</v>
      </c>
      <c r="M452" s="18" t="n">
        <f aca="false">IF(ISNUMBER(B452),B452,IF(MID(B452,3,1)="-",DATE(VALUE(RIGHT(B452,4)),VALUE(MID(B452,4,2)),VALUE(LEFT(B452,2))),DATE(VALUE(LEFT(B452,4)),VALUE(MID(B452,6,2)),VALUE(RIGHT(B452,2)))))</f>
        <v>45701</v>
      </c>
      <c r="N452" s="16" t="n">
        <f aca="false">MONTH(M452)</f>
        <v>2</v>
      </c>
      <c r="O452" s="16" t="str">
        <f aca="false">PROPER(TRIM(H452))</f>
        <v>Bengaluru</v>
      </c>
      <c r="P452" s="16" t="str">
        <f aca="false">IFERROR(VLOOKUP(O452,city_map!$A$2:$B$6,2,FALSE()),O452)</f>
        <v>Bengaluru</v>
      </c>
      <c r="Q452" s="16" t="n">
        <f aca="false">IF(ISNUMBER(F452),F452,VALUE(SUBSTITUTE(SUBSTITUTE(F452,"₹",""),",","")))</f>
        <v>2568</v>
      </c>
      <c r="R452" s="16" t="n">
        <f aca="false">IF(E452=99,1,E452)</f>
        <v>1</v>
      </c>
      <c r="S452" s="16" t="n">
        <f aca="false">IF(G452="",0,G452)</f>
        <v>0.1</v>
      </c>
      <c r="T452" s="16" t="str">
        <f aca="false">IF(I452="","Unknown",IF(I452="upi","UPI",I452))</f>
        <v>COD</v>
      </c>
      <c r="U452" s="16" t="str">
        <f aca="false">IF(L452="Yes","Y",IF(L452="No","N",L452))</f>
        <v>Y</v>
      </c>
      <c r="V452" s="19" t="n">
        <f aca="false">ROUND(R452*Q452*(1-S452),2)</f>
        <v>2311.2</v>
      </c>
      <c r="W452" s="16" t="str">
        <f aca="false">_xlfn.XLOOKUP(D452,products!$A$2:$A$61,products!$C$2:$C$61,"Not found")</f>
        <v>Fashion</v>
      </c>
    </row>
    <row r="453" customFormat="false" ht="15" hidden="false" customHeight="false" outlineLevel="0" collapsed="false">
      <c r="A453" s="16" t="s">
        <v>978</v>
      </c>
      <c r="B453" s="16" t="s">
        <v>965</v>
      </c>
      <c r="C453" s="16" t="s">
        <v>198</v>
      </c>
      <c r="D453" s="16" t="s">
        <v>262</v>
      </c>
      <c r="E453" s="16" t="n">
        <v>3</v>
      </c>
      <c r="F453" s="16" t="n">
        <v>834</v>
      </c>
      <c r="G453" s="16" t="n">
        <v>0.15</v>
      </c>
      <c r="H453" s="16" t="s">
        <v>130</v>
      </c>
      <c r="I453" s="16" t="s">
        <v>40</v>
      </c>
      <c r="J453" s="16" t="n">
        <v>3</v>
      </c>
      <c r="K453" s="16" t="n">
        <v>4</v>
      </c>
      <c r="L453" s="16" t="s">
        <v>41</v>
      </c>
      <c r="M453" s="18" t="n">
        <f aca="false">IF(ISNUMBER(B453),B453,IF(MID(B453,3,1)="-",DATE(VALUE(RIGHT(B453,4)),VALUE(MID(B453,4,2)),VALUE(LEFT(B453,2))),DATE(VALUE(LEFT(B453,4)),VALUE(MID(B453,6,2)),VALUE(RIGHT(B453,2)))))</f>
        <v>45701</v>
      </c>
      <c r="N453" s="16" t="n">
        <f aca="false">MONTH(M453)</f>
        <v>2</v>
      </c>
      <c r="O453" s="16" t="str">
        <f aca="false">PROPER(TRIM(H453))</f>
        <v>Bengaluru</v>
      </c>
      <c r="P453" s="16" t="str">
        <f aca="false">IFERROR(VLOOKUP(O453,city_map!$A$2:$B$6,2,FALSE()),O453)</f>
        <v>Bengaluru</v>
      </c>
      <c r="Q453" s="16" t="n">
        <f aca="false">IF(ISNUMBER(F453),F453,VALUE(SUBSTITUTE(SUBSTITUTE(F453,"₹",""),",","")))</f>
        <v>834</v>
      </c>
      <c r="R453" s="16" t="n">
        <f aca="false">IF(E453=99,1,E453)</f>
        <v>3</v>
      </c>
      <c r="S453" s="16" t="n">
        <f aca="false">IF(G453="",0,G453)</f>
        <v>0.15</v>
      </c>
      <c r="T453" s="16" t="str">
        <f aca="false">IF(I453="","Unknown",IF(I453="upi","UPI",I453))</f>
        <v>COD</v>
      </c>
      <c r="U453" s="16" t="str">
        <f aca="false">IF(L453="Yes","Y",IF(L453="No","N",L453))</f>
        <v>N</v>
      </c>
      <c r="V453" s="19" t="n">
        <f aca="false">ROUND(R453*Q453*(1-S453),2)</f>
        <v>2126.7</v>
      </c>
      <c r="W453" s="16" t="str">
        <f aca="false">_xlfn.XLOOKUP(D453,products!$A$2:$A$61,products!$C$2:$C$61,"Not found")</f>
        <v>Home</v>
      </c>
    </row>
    <row r="454" customFormat="false" ht="15" hidden="false" customHeight="false" outlineLevel="0" collapsed="false">
      <c r="A454" s="16" t="s">
        <v>979</v>
      </c>
      <c r="B454" s="16" t="s">
        <v>980</v>
      </c>
      <c r="C454" s="16" t="s">
        <v>529</v>
      </c>
      <c r="D454" s="16" t="s">
        <v>396</v>
      </c>
      <c r="E454" s="16" t="n">
        <v>1</v>
      </c>
      <c r="F454" s="16" t="n">
        <v>5613</v>
      </c>
      <c r="G454" s="16" t="n">
        <v>0.05</v>
      </c>
      <c r="H454" s="16" t="s">
        <v>81</v>
      </c>
      <c r="I454" s="16" t="s">
        <v>60</v>
      </c>
      <c r="J454" s="16" t="n">
        <v>2</v>
      </c>
      <c r="K454" s="16" t="n">
        <v>5</v>
      </c>
      <c r="L454" s="16" t="s">
        <v>41</v>
      </c>
      <c r="M454" s="18" t="n">
        <f aca="false">IF(ISNUMBER(B454),B454,IF(MID(B454,3,1)="-",DATE(VALUE(RIGHT(B454,4)),VALUE(MID(B454,4,2)),VALUE(LEFT(B454,2))),DATE(VALUE(LEFT(B454,4)),VALUE(MID(B454,6,2)),VALUE(RIGHT(B454,2)))))</f>
        <v>45702</v>
      </c>
      <c r="N454" s="16" t="n">
        <f aca="false">MONTH(M454)</f>
        <v>2</v>
      </c>
      <c r="O454" s="16" t="str">
        <f aca="false">PROPER(TRIM(H454))</f>
        <v>Hyderabad</v>
      </c>
      <c r="P454" s="16" t="str">
        <f aca="false">IFERROR(VLOOKUP(O454,city_map!$A$2:$B$6,2,FALSE()),O454)</f>
        <v>Hyderabad</v>
      </c>
      <c r="Q454" s="16" t="n">
        <f aca="false">IF(ISNUMBER(F454),F454,VALUE(SUBSTITUTE(SUBSTITUTE(F454,"₹",""),",","")))</f>
        <v>5613</v>
      </c>
      <c r="R454" s="16" t="n">
        <f aca="false">IF(E454=99,1,E454)</f>
        <v>1</v>
      </c>
      <c r="S454" s="16" t="n">
        <f aca="false">IF(G454="",0,G454)</f>
        <v>0.05</v>
      </c>
      <c r="T454" s="16" t="str">
        <f aca="false">IF(I454="","Unknown",IF(I454="upi","UPI",I454))</f>
        <v>UPI</v>
      </c>
      <c r="U454" s="16" t="str">
        <f aca="false">IF(L454="Yes","Y",IF(L454="No","N",L454))</f>
        <v>N</v>
      </c>
      <c r="V454" s="19" t="n">
        <f aca="false">ROUND(R454*Q454*(1-S454),2)</f>
        <v>5332.35</v>
      </c>
      <c r="W454" s="16" t="str">
        <f aca="false">_xlfn.XLOOKUP(D454,products!$A$2:$A$61,products!$C$2:$C$61,"Not found")</f>
        <v>Home</v>
      </c>
    </row>
    <row r="455" customFormat="false" ht="15" hidden="false" customHeight="false" outlineLevel="0" collapsed="false">
      <c r="A455" s="16" t="s">
        <v>981</v>
      </c>
      <c r="B455" s="16" t="s">
        <v>980</v>
      </c>
      <c r="C455" s="16" t="s">
        <v>982</v>
      </c>
      <c r="D455" s="16" t="s">
        <v>157</v>
      </c>
      <c r="E455" s="16" t="n">
        <v>4</v>
      </c>
      <c r="F455" s="16" t="n">
        <v>1073</v>
      </c>
      <c r="G455" s="16" t="n">
        <v>0.3</v>
      </c>
      <c r="H455" s="16" t="s">
        <v>233</v>
      </c>
      <c r="I455" s="16" t="s">
        <v>60</v>
      </c>
      <c r="J455" s="16" t="n">
        <v>2</v>
      </c>
      <c r="K455" s="16" t="n">
        <v>5</v>
      </c>
      <c r="L455" s="16" t="s">
        <v>41</v>
      </c>
      <c r="M455" s="18" t="n">
        <f aca="false">IF(ISNUMBER(B455),B455,IF(MID(B455,3,1)="-",DATE(VALUE(RIGHT(B455,4)),VALUE(MID(B455,4,2)),VALUE(LEFT(B455,2))),DATE(VALUE(LEFT(B455,4)),VALUE(MID(B455,6,2)),VALUE(RIGHT(B455,2)))))</f>
        <v>45702</v>
      </c>
      <c r="N455" s="16" t="n">
        <f aca="false">MONTH(M455)</f>
        <v>2</v>
      </c>
      <c r="O455" s="16" t="str">
        <f aca="false">PROPER(TRIM(H455))</f>
        <v>Mumbai</v>
      </c>
      <c r="P455" s="16" t="str">
        <f aca="false">IFERROR(VLOOKUP(O455,city_map!$A$2:$B$6,2,FALSE()),O455)</f>
        <v>Mumbai</v>
      </c>
      <c r="Q455" s="16" t="n">
        <f aca="false">IF(ISNUMBER(F455),F455,VALUE(SUBSTITUTE(SUBSTITUTE(F455,"₹",""),",","")))</f>
        <v>1073</v>
      </c>
      <c r="R455" s="16" t="n">
        <f aca="false">IF(E455=99,1,E455)</f>
        <v>4</v>
      </c>
      <c r="S455" s="16" t="n">
        <f aca="false">IF(G455="",0,G455)</f>
        <v>0.3</v>
      </c>
      <c r="T455" s="16" t="str">
        <f aca="false">IF(I455="","Unknown",IF(I455="upi","UPI",I455))</f>
        <v>UPI</v>
      </c>
      <c r="U455" s="16" t="str">
        <f aca="false">IF(L455="Yes","Y",IF(L455="No","N",L455))</f>
        <v>N</v>
      </c>
      <c r="V455" s="19" t="n">
        <f aca="false">ROUND(R455*Q455*(1-S455),2)</f>
        <v>3004.4</v>
      </c>
      <c r="W455" s="16" t="str">
        <f aca="false">_xlfn.XLOOKUP(D455,products!$A$2:$A$61,products!$C$2:$C$61,"Not found")</f>
        <v>Books</v>
      </c>
    </row>
    <row r="456" customFormat="false" ht="15" hidden="false" customHeight="false" outlineLevel="0" collapsed="false">
      <c r="A456" s="16" t="s">
        <v>983</v>
      </c>
      <c r="B456" s="16" t="s">
        <v>980</v>
      </c>
      <c r="C456" s="16" t="s">
        <v>973</v>
      </c>
      <c r="D456" s="16" t="s">
        <v>84</v>
      </c>
      <c r="E456" s="16" t="n">
        <v>2</v>
      </c>
      <c r="F456" s="16" t="n">
        <v>237</v>
      </c>
      <c r="G456" s="16" t="n">
        <v>0.05</v>
      </c>
      <c r="H456" s="16" t="s">
        <v>130</v>
      </c>
      <c r="I456" s="16" t="s">
        <v>60</v>
      </c>
      <c r="J456" s="16" t="n">
        <v>2</v>
      </c>
      <c r="K456" s="16" t="n">
        <v>4</v>
      </c>
      <c r="L456" s="16" t="s">
        <v>41</v>
      </c>
      <c r="M456" s="18" t="n">
        <f aca="false">IF(ISNUMBER(B456),B456,IF(MID(B456,3,1)="-",DATE(VALUE(RIGHT(B456,4)),VALUE(MID(B456,4,2)),VALUE(LEFT(B456,2))),DATE(VALUE(LEFT(B456,4)),VALUE(MID(B456,6,2)),VALUE(RIGHT(B456,2)))))</f>
        <v>45702</v>
      </c>
      <c r="N456" s="16" t="n">
        <f aca="false">MONTH(M456)</f>
        <v>2</v>
      </c>
      <c r="O456" s="16" t="str">
        <f aca="false">PROPER(TRIM(H456))</f>
        <v>Bengaluru</v>
      </c>
      <c r="P456" s="16" t="str">
        <f aca="false">IFERROR(VLOOKUP(O456,city_map!$A$2:$B$6,2,FALSE()),O456)</f>
        <v>Bengaluru</v>
      </c>
      <c r="Q456" s="16" t="n">
        <f aca="false">IF(ISNUMBER(F456),F456,VALUE(SUBSTITUTE(SUBSTITUTE(F456,"₹",""),",","")))</f>
        <v>237</v>
      </c>
      <c r="R456" s="16" t="n">
        <f aca="false">IF(E456=99,1,E456)</f>
        <v>2</v>
      </c>
      <c r="S456" s="16" t="n">
        <f aca="false">IF(G456="",0,G456)</f>
        <v>0.05</v>
      </c>
      <c r="T456" s="16" t="str">
        <f aca="false">IF(I456="","Unknown",IF(I456="upi","UPI",I456))</f>
        <v>UPI</v>
      </c>
      <c r="U456" s="16" t="str">
        <f aca="false">IF(L456="Yes","Y",IF(L456="No","N",L456))</f>
        <v>N</v>
      </c>
      <c r="V456" s="19" t="n">
        <f aca="false">ROUND(R456*Q456*(1-S456),2)</f>
        <v>450.3</v>
      </c>
      <c r="W456" s="16" t="str">
        <f aca="false">_xlfn.XLOOKUP(D456,products!$A$2:$A$61,products!$C$2:$C$61,"Not found")</f>
        <v>Beauty</v>
      </c>
    </row>
    <row r="457" customFormat="false" ht="15" hidden="false" customHeight="false" outlineLevel="0" collapsed="false">
      <c r="A457" s="16" t="s">
        <v>984</v>
      </c>
      <c r="B457" s="16" t="s">
        <v>980</v>
      </c>
      <c r="C457" s="16" t="s">
        <v>858</v>
      </c>
      <c r="D457" s="16" t="s">
        <v>385</v>
      </c>
      <c r="E457" s="16" t="n">
        <v>2</v>
      </c>
      <c r="F457" s="16" t="n">
        <v>313</v>
      </c>
      <c r="G457" s="16" t="n">
        <v>0.2</v>
      </c>
      <c r="H457" s="16" t="s">
        <v>67</v>
      </c>
      <c r="I457" s="16" t="s">
        <v>60</v>
      </c>
      <c r="J457" s="16" t="n">
        <v>7</v>
      </c>
      <c r="K457" s="16"/>
      <c r="L457" s="16" t="s">
        <v>41</v>
      </c>
      <c r="M457" s="18" t="n">
        <f aca="false">IF(ISNUMBER(B457),B457,IF(MID(B457,3,1)="-",DATE(VALUE(RIGHT(B457,4)),VALUE(MID(B457,4,2)),VALUE(LEFT(B457,2))),DATE(VALUE(LEFT(B457,4)),VALUE(MID(B457,6,2)),VALUE(RIGHT(B457,2)))))</f>
        <v>45702</v>
      </c>
      <c r="N457" s="16" t="n">
        <f aca="false">MONTH(M457)</f>
        <v>2</v>
      </c>
      <c r="O457" s="16" t="str">
        <f aca="false">PROPER(TRIM(H457))</f>
        <v>Kolkata</v>
      </c>
      <c r="P457" s="16" t="str">
        <f aca="false">IFERROR(VLOOKUP(O457,city_map!$A$2:$B$6,2,FALSE()),O457)</f>
        <v>Kolkata</v>
      </c>
      <c r="Q457" s="16" t="n">
        <f aca="false">IF(ISNUMBER(F457),F457,VALUE(SUBSTITUTE(SUBSTITUTE(F457,"₹",""),",","")))</f>
        <v>313</v>
      </c>
      <c r="R457" s="16" t="n">
        <f aca="false">IF(E457=99,1,E457)</f>
        <v>2</v>
      </c>
      <c r="S457" s="16" t="n">
        <f aca="false">IF(G457="",0,G457)</f>
        <v>0.2</v>
      </c>
      <c r="T457" s="16" t="str">
        <f aca="false">IF(I457="","Unknown",IF(I457="upi","UPI",I457))</f>
        <v>UPI</v>
      </c>
      <c r="U457" s="16" t="str">
        <f aca="false">IF(L457="Yes","Y",IF(L457="No","N",L457))</f>
        <v>N</v>
      </c>
      <c r="V457" s="19" t="n">
        <f aca="false">ROUND(R457*Q457*(1-S457),2)</f>
        <v>500.8</v>
      </c>
      <c r="W457" s="16" t="str">
        <f aca="false">_xlfn.XLOOKUP(D457,products!$A$2:$A$61,products!$C$2:$C$61,"Not found")</f>
        <v>Books</v>
      </c>
    </row>
    <row r="458" customFormat="false" ht="15" hidden="false" customHeight="false" outlineLevel="0" collapsed="false">
      <c r="A458" s="16" t="s">
        <v>985</v>
      </c>
      <c r="B458" s="16" t="s">
        <v>980</v>
      </c>
      <c r="C458" s="16" t="s">
        <v>986</v>
      </c>
      <c r="D458" s="16" t="s">
        <v>254</v>
      </c>
      <c r="E458" s="16" t="n">
        <v>4</v>
      </c>
      <c r="F458" s="16" t="n">
        <v>1034</v>
      </c>
      <c r="G458" s="16" t="n">
        <v>0.2</v>
      </c>
      <c r="H458" s="16" t="s">
        <v>241</v>
      </c>
      <c r="I458" s="16" t="s">
        <v>47</v>
      </c>
      <c r="J458" s="16" t="n">
        <v>6</v>
      </c>
      <c r="K458" s="16" t="n">
        <v>4</v>
      </c>
      <c r="L458" s="16" t="s">
        <v>41</v>
      </c>
      <c r="M458" s="18" t="n">
        <f aca="false">IF(ISNUMBER(B458),B458,IF(MID(B458,3,1)="-",DATE(VALUE(RIGHT(B458,4)),VALUE(MID(B458,4,2)),VALUE(LEFT(B458,2))),DATE(VALUE(LEFT(B458,4)),VALUE(MID(B458,6,2)),VALUE(RIGHT(B458,2)))))</f>
        <v>45702</v>
      </c>
      <c r="N458" s="16" t="n">
        <f aca="false">MONTH(M458)</f>
        <v>2</v>
      </c>
      <c r="O458" s="16" t="str">
        <f aca="false">PROPER(TRIM(H458))</f>
        <v>Calcutta</v>
      </c>
      <c r="P458" s="16" t="str">
        <f aca="false">IFERROR(VLOOKUP(O458,city_map!$A$2:$B$6,2,FALSE()),O458)</f>
        <v>Kolkata</v>
      </c>
      <c r="Q458" s="16" t="n">
        <f aca="false">IF(ISNUMBER(F458),F458,VALUE(SUBSTITUTE(SUBSTITUTE(F458,"₹",""),",","")))</f>
        <v>1034</v>
      </c>
      <c r="R458" s="16" t="n">
        <f aca="false">IF(E458=99,1,E458)</f>
        <v>4</v>
      </c>
      <c r="S458" s="16" t="n">
        <f aca="false">IF(G458="",0,G458)</f>
        <v>0.2</v>
      </c>
      <c r="T458" s="16" t="str">
        <f aca="false">IF(I458="","Unknown",IF(I458="upi","UPI",I458))</f>
        <v>Debit Card</v>
      </c>
      <c r="U458" s="16" t="str">
        <f aca="false">IF(L458="Yes","Y",IF(L458="No","N",L458))</f>
        <v>N</v>
      </c>
      <c r="V458" s="19" t="n">
        <f aca="false">ROUND(R458*Q458*(1-S458),2)</f>
        <v>3308.8</v>
      </c>
      <c r="W458" s="16" t="str">
        <f aca="false">_xlfn.XLOOKUP(D458,products!$A$2:$A$61,products!$C$2:$C$61,"Not found")</f>
        <v>Fashion</v>
      </c>
    </row>
    <row r="459" customFormat="false" ht="15" hidden="false" customHeight="false" outlineLevel="0" collapsed="false">
      <c r="A459" s="16" t="s">
        <v>987</v>
      </c>
      <c r="B459" s="16" t="s">
        <v>980</v>
      </c>
      <c r="C459" s="16" t="s">
        <v>988</v>
      </c>
      <c r="D459" s="16" t="s">
        <v>139</v>
      </c>
      <c r="E459" s="16" t="n">
        <v>1</v>
      </c>
      <c r="F459" s="16" t="n">
        <v>345</v>
      </c>
      <c r="G459" s="16" t="n">
        <v>0</v>
      </c>
      <c r="H459" s="16" t="s">
        <v>46</v>
      </c>
      <c r="I459" s="16" t="s">
        <v>71</v>
      </c>
      <c r="J459" s="16" t="n">
        <v>2</v>
      </c>
      <c r="K459" s="16" t="n">
        <v>5</v>
      </c>
      <c r="L459" s="16" t="s">
        <v>41</v>
      </c>
      <c r="M459" s="18" t="n">
        <f aca="false">IF(ISNUMBER(B459),B459,IF(MID(B459,3,1)="-",DATE(VALUE(RIGHT(B459,4)),VALUE(MID(B459,4,2)),VALUE(LEFT(B459,2))),DATE(VALUE(LEFT(B459,4)),VALUE(MID(B459,6,2)),VALUE(RIGHT(B459,2)))))</f>
        <v>45702</v>
      </c>
      <c r="N459" s="16" t="n">
        <f aca="false">MONTH(M459)</f>
        <v>2</v>
      </c>
      <c r="O459" s="16" t="str">
        <f aca="false">PROPER(TRIM(H459))</f>
        <v>Chennai</v>
      </c>
      <c r="P459" s="16" t="str">
        <f aca="false">IFERROR(VLOOKUP(O459,city_map!$A$2:$B$6,2,FALSE()),O459)</f>
        <v>Chennai</v>
      </c>
      <c r="Q459" s="16" t="n">
        <f aca="false">IF(ISNUMBER(F459),F459,VALUE(SUBSTITUTE(SUBSTITUTE(F459,"₹",""),",","")))</f>
        <v>345</v>
      </c>
      <c r="R459" s="16" t="n">
        <f aca="false">IF(E459=99,1,E459)</f>
        <v>1</v>
      </c>
      <c r="S459" s="16" t="n">
        <f aca="false">IF(G459="",0,G459)</f>
        <v>0</v>
      </c>
      <c r="T459" s="16" t="str">
        <f aca="false">IF(I459="","Unknown",IF(I459="upi","UPI",I459))</f>
        <v>Credit Card</v>
      </c>
      <c r="U459" s="16" t="str">
        <f aca="false">IF(L459="Yes","Y",IF(L459="No","N",L459))</f>
        <v>N</v>
      </c>
      <c r="V459" s="19" t="n">
        <f aca="false">ROUND(R459*Q459*(1-S459),2)</f>
        <v>345</v>
      </c>
      <c r="W459" s="16" t="str">
        <f aca="false">_xlfn.XLOOKUP(D459,products!$A$2:$A$61,products!$C$2:$C$61,"Not found")</f>
        <v>Beauty</v>
      </c>
    </row>
    <row r="460" customFormat="false" ht="15" hidden="false" customHeight="false" outlineLevel="0" collapsed="false">
      <c r="A460" s="16" t="s">
        <v>989</v>
      </c>
      <c r="B460" s="16" t="s">
        <v>980</v>
      </c>
      <c r="C460" s="16" t="s">
        <v>178</v>
      </c>
      <c r="D460" s="16" t="s">
        <v>291</v>
      </c>
      <c r="E460" s="16" t="n">
        <v>3</v>
      </c>
      <c r="F460" s="16" t="n">
        <v>1226</v>
      </c>
      <c r="G460" s="16" t="n">
        <v>0.2</v>
      </c>
      <c r="H460" s="16" t="s">
        <v>560</v>
      </c>
      <c r="I460" s="16" t="s">
        <v>47</v>
      </c>
      <c r="J460" s="16" t="n">
        <v>7</v>
      </c>
      <c r="K460" s="16" t="n">
        <v>4</v>
      </c>
      <c r="L460" s="16" t="s">
        <v>41</v>
      </c>
      <c r="M460" s="18" t="n">
        <f aca="false">IF(ISNUMBER(B460),B460,IF(MID(B460,3,1)="-",DATE(VALUE(RIGHT(B460,4)),VALUE(MID(B460,4,2)),VALUE(LEFT(B460,2))),DATE(VALUE(LEFT(B460,4)),VALUE(MID(B460,6,2)),VALUE(RIGHT(B460,2)))))</f>
        <v>45702</v>
      </c>
      <c r="N460" s="16" t="n">
        <f aca="false">MONTH(M460)</f>
        <v>2</v>
      </c>
      <c r="O460" s="16" t="str">
        <f aca="false">PROPER(TRIM(H460))</f>
        <v>Chennai</v>
      </c>
      <c r="P460" s="16" t="str">
        <f aca="false">IFERROR(VLOOKUP(O460,city_map!$A$2:$B$6,2,FALSE()),O460)</f>
        <v>Chennai</v>
      </c>
      <c r="Q460" s="16" t="n">
        <f aca="false">IF(ISNUMBER(F460),F460,VALUE(SUBSTITUTE(SUBSTITUTE(F460,"₹",""),",","")))</f>
        <v>1226</v>
      </c>
      <c r="R460" s="16" t="n">
        <f aca="false">IF(E460=99,1,E460)</f>
        <v>3</v>
      </c>
      <c r="S460" s="16" t="n">
        <f aca="false">IF(G460="",0,G460)</f>
        <v>0.2</v>
      </c>
      <c r="T460" s="16" t="str">
        <f aca="false">IF(I460="","Unknown",IF(I460="upi","UPI",I460))</f>
        <v>Debit Card</v>
      </c>
      <c r="U460" s="16" t="str">
        <f aca="false">IF(L460="Yes","Y",IF(L460="No","N",L460))</f>
        <v>N</v>
      </c>
      <c r="V460" s="19" t="n">
        <f aca="false">ROUND(R460*Q460*(1-S460),2)</f>
        <v>2942.4</v>
      </c>
      <c r="W460" s="16" t="str">
        <f aca="false">_xlfn.XLOOKUP(D460,products!$A$2:$A$61,products!$C$2:$C$61,"Not found")</f>
        <v>Electronics</v>
      </c>
    </row>
    <row r="461" customFormat="false" ht="15" hidden="false" customHeight="false" outlineLevel="0" collapsed="false">
      <c r="A461" s="16" t="s">
        <v>990</v>
      </c>
      <c r="B461" s="16" t="s">
        <v>980</v>
      </c>
      <c r="C461" s="16" t="s">
        <v>572</v>
      </c>
      <c r="D461" s="16" t="s">
        <v>92</v>
      </c>
      <c r="E461" s="16" t="n">
        <v>3</v>
      </c>
      <c r="F461" s="16" t="n">
        <v>4151</v>
      </c>
      <c r="G461" s="16" t="n">
        <v>0.15</v>
      </c>
      <c r="H461" s="16" t="s">
        <v>46</v>
      </c>
      <c r="I461" s="16" t="s">
        <v>71</v>
      </c>
      <c r="J461" s="16" t="n">
        <v>5</v>
      </c>
      <c r="K461" s="16" t="n">
        <v>4</v>
      </c>
      <c r="L461" s="16" t="s">
        <v>41</v>
      </c>
      <c r="M461" s="18" t="n">
        <f aca="false">IF(ISNUMBER(B461),B461,IF(MID(B461,3,1)="-",DATE(VALUE(RIGHT(B461,4)),VALUE(MID(B461,4,2)),VALUE(LEFT(B461,2))),DATE(VALUE(LEFT(B461,4)),VALUE(MID(B461,6,2)),VALUE(RIGHT(B461,2)))))</f>
        <v>45702</v>
      </c>
      <c r="N461" s="16" t="n">
        <f aca="false">MONTH(M461)</f>
        <v>2</v>
      </c>
      <c r="O461" s="16" t="str">
        <f aca="false">PROPER(TRIM(H461))</f>
        <v>Chennai</v>
      </c>
      <c r="P461" s="16" t="str">
        <f aca="false">IFERROR(VLOOKUP(O461,city_map!$A$2:$B$6,2,FALSE()),O461)</f>
        <v>Chennai</v>
      </c>
      <c r="Q461" s="16" t="n">
        <f aca="false">IF(ISNUMBER(F461),F461,VALUE(SUBSTITUTE(SUBSTITUTE(F461,"₹",""),",","")))</f>
        <v>4151</v>
      </c>
      <c r="R461" s="16" t="n">
        <f aca="false">IF(E461=99,1,E461)</f>
        <v>3</v>
      </c>
      <c r="S461" s="16" t="n">
        <f aca="false">IF(G461="",0,G461)</f>
        <v>0.15</v>
      </c>
      <c r="T461" s="16" t="str">
        <f aca="false">IF(I461="","Unknown",IF(I461="upi","UPI",I461))</f>
        <v>Credit Card</v>
      </c>
      <c r="U461" s="16" t="str">
        <f aca="false">IF(L461="Yes","Y",IF(L461="No","N",L461))</f>
        <v>N</v>
      </c>
      <c r="V461" s="19" t="n">
        <f aca="false">ROUND(R461*Q461*(1-S461),2)</f>
        <v>10585.05</v>
      </c>
      <c r="W461" s="16" t="str">
        <f aca="false">_xlfn.XLOOKUP(D461,products!$A$2:$A$61,products!$C$2:$C$61,"Not found")</f>
        <v>Electronics</v>
      </c>
    </row>
    <row r="462" customFormat="false" ht="15" hidden="false" customHeight="false" outlineLevel="0" collapsed="false">
      <c r="A462" s="16" t="s">
        <v>991</v>
      </c>
      <c r="B462" s="16" t="s">
        <v>980</v>
      </c>
      <c r="C462" s="16" t="s">
        <v>555</v>
      </c>
      <c r="D462" s="16" t="s">
        <v>170</v>
      </c>
      <c r="E462" s="16" t="n">
        <v>1</v>
      </c>
      <c r="F462" s="16" t="n">
        <v>3201</v>
      </c>
      <c r="G462" s="16" t="n">
        <v>0</v>
      </c>
      <c r="H462" s="16" t="s">
        <v>112</v>
      </c>
      <c r="I462" s="16"/>
      <c r="J462" s="16" t="n">
        <v>3</v>
      </c>
      <c r="K462" s="16" t="n">
        <v>4</v>
      </c>
      <c r="L462" s="16" t="s">
        <v>41</v>
      </c>
      <c r="M462" s="18" t="n">
        <f aca="false">IF(ISNUMBER(B462),B462,IF(MID(B462,3,1)="-",DATE(VALUE(RIGHT(B462,4)),VALUE(MID(B462,4,2)),VALUE(LEFT(B462,2))),DATE(VALUE(LEFT(B462,4)),VALUE(MID(B462,6,2)),VALUE(RIGHT(B462,2)))))</f>
        <v>45702</v>
      </c>
      <c r="N462" s="16" t="n">
        <f aca="false">MONTH(M462)</f>
        <v>2</v>
      </c>
      <c r="O462" s="16" t="str">
        <f aca="false">PROPER(TRIM(H462))</f>
        <v>Mumbai</v>
      </c>
      <c r="P462" s="16" t="str">
        <f aca="false">IFERROR(VLOOKUP(O462,city_map!$A$2:$B$6,2,FALSE()),O462)</f>
        <v>Mumbai</v>
      </c>
      <c r="Q462" s="16" t="n">
        <f aca="false">IF(ISNUMBER(F462),F462,VALUE(SUBSTITUTE(SUBSTITUTE(F462,"₹",""),",","")))</f>
        <v>3201</v>
      </c>
      <c r="R462" s="16" t="n">
        <f aca="false">IF(E462=99,1,E462)</f>
        <v>1</v>
      </c>
      <c r="S462" s="16" t="n">
        <f aca="false">IF(G462="",0,G462)</f>
        <v>0</v>
      </c>
      <c r="T462" s="16" t="str">
        <f aca="false">IF(I462="","Unknown",IF(I462="upi","UPI",I462))</f>
        <v>Unknown</v>
      </c>
      <c r="U462" s="16" t="str">
        <f aca="false">IF(L462="Yes","Y",IF(L462="No","N",L462))</f>
        <v>N</v>
      </c>
      <c r="V462" s="19" t="n">
        <f aca="false">ROUND(R462*Q462*(1-S462),2)</f>
        <v>3201</v>
      </c>
      <c r="W462" s="16" t="str">
        <f aca="false">_xlfn.XLOOKUP(D462,products!$A$2:$A$61,products!$C$2:$C$61,"Not found")</f>
        <v>Home</v>
      </c>
    </row>
    <row r="463" customFormat="false" ht="15" hidden="false" customHeight="false" outlineLevel="0" collapsed="false">
      <c r="A463" s="16" t="s">
        <v>992</v>
      </c>
      <c r="B463" s="16" t="s">
        <v>980</v>
      </c>
      <c r="C463" s="16" t="s">
        <v>993</v>
      </c>
      <c r="D463" s="16" t="s">
        <v>254</v>
      </c>
      <c r="E463" s="16" t="n">
        <v>1</v>
      </c>
      <c r="F463" s="16" t="n">
        <v>1042</v>
      </c>
      <c r="G463" s="16" t="n">
        <v>0</v>
      </c>
      <c r="H463" s="16" t="s">
        <v>39</v>
      </c>
      <c r="I463" s="16" t="s">
        <v>123</v>
      </c>
      <c r="J463" s="16" t="n">
        <v>4</v>
      </c>
      <c r="K463" s="16" t="n">
        <v>4</v>
      </c>
      <c r="L463" s="16" t="s">
        <v>41</v>
      </c>
      <c r="M463" s="18" t="n">
        <f aca="false">IF(ISNUMBER(B463),B463,IF(MID(B463,3,1)="-",DATE(VALUE(RIGHT(B463,4)),VALUE(MID(B463,4,2)),VALUE(LEFT(B463,2))),DATE(VALUE(LEFT(B463,4)),VALUE(MID(B463,6,2)),VALUE(RIGHT(B463,2)))))</f>
        <v>45702</v>
      </c>
      <c r="N463" s="16" t="n">
        <f aca="false">MONTH(M463)</f>
        <v>2</v>
      </c>
      <c r="O463" s="16" t="str">
        <f aca="false">PROPER(TRIM(H463))</f>
        <v>Delhi</v>
      </c>
      <c r="P463" s="16" t="str">
        <f aca="false">IFERROR(VLOOKUP(O463,city_map!$A$2:$B$6,2,FALSE()),O463)</f>
        <v>Delhi</v>
      </c>
      <c r="Q463" s="16" t="n">
        <f aca="false">IF(ISNUMBER(F463),F463,VALUE(SUBSTITUTE(SUBSTITUTE(F463,"₹",""),",","")))</f>
        <v>1042</v>
      </c>
      <c r="R463" s="16" t="n">
        <f aca="false">IF(E463=99,1,E463)</f>
        <v>1</v>
      </c>
      <c r="S463" s="16" t="n">
        <f aca="false">IF(G463="",0,G463)</f>
        <v>0</v>
      </c>
      <c r="T463" s="16" t="str">
        <f aca="false">IF(I463="","Unknown",IF(I463="upi","UPI",I463))</f>
        <v>UPI</v>
      </c>
      <c r="U463" s="16" t="str">
        <f aca="false">IF(L463="Yes","Y",IF(L463="No","N",L463))</f>
        <v>N</v>
      </c>
      <c r="V463" s="19" t="n">
        <f aca="false">ROUND(R463*Q463*(1-S463),2)</f>
        <v>1042</v>
      </c>
      <c r="W463" s="16" t="str">
        <f aca="false">_xlfn.XLOOKUP(D463,products!$A$2:$A$61,products!$C$2:$C$61,"Not found")</f>
        <v>Fashion</v>
      </c>
    </row>
    <row r="464" customFormat="false" ht="15" hidden="false" customHeight="false" outlineLevel="0" collapsed="false">
      <c r="A464" s="16" t="s">
        <v>994</v>
      </c>
      <c r="B464" s="16" t="s">
        <v>980</v>
      </c>
      <c r="C464" s="16" t="s">
        <v>995</v>
      </c>
      <c r="D464" s="16" t="s">
        <v>165</v>
      </c>
      <c r="E464" s="16" t="n">
        <v>1</v>
      </c>
      <c r="F464" s="16" t="n">
        <v>889</v>
      </c>
      <c r="G464" s="16" t="n">
        <v>0</v>
      </c>
      <c r="H464" s="16" t="s">
        <v>112</v>
      </c>
      <c r="I464" s="16" t="s">
        <v>40</v>
      </c>
      <c r="J464" s="16" t="n">
        <v>2</v>
      </c>
      <c r="K464" s="16" t="n">
        <v>4</v>
      </c>
      <c r="L464" s="16" t="s">
        <v>41</v>
      </c>
      <c r="M464" s="18" t="n">
        <f aca="false">IF(ISNUMBER(B464),B464,IF(MID(B464,3,1)="-",DATE(VALUE(RIGHT(B464,4)),VALUE(MID(B464,4,2)),VALUE(LEFT(B464,2))),DATE(VALUE(LEFT(B464,4)),VALUE(MID(B464,6,2)),VALUE(RIGHT(B464,2)))))</f>
        <v>45702</v>
      </c>
      <c r="N464" s="16" t="n">
        <f aca="false">MONTH(M464)</f>
        <v>2</v>
      </c>
      <c r="O464" s="16" t="str">
        <f aca="false">PROPER(TRIM(H464))</f>
        <v>Mumbai</v>
      </c>
      <c r="P464" s="16" t="str">
        <f aca="false">IFERROR(VLOOKUP(O464,city_map!$A$2:$B$6,2,FALSE()),O464)</f>
        <v>Mumbai</v>
      </c>
      <c r="Q464" s="16" t="n">
        <f aca="false">IF(ISNUMBER(F464),F464,VALUE(SUBSTITUTE(SUBSTITUTE(F464,"₹",""),",","")))</f>
        <v>889</v>
      </c>
      <c r="R464" s="16" t="n">
        <f aca="false">IF(E464=99,1,E464)</f>
        <v>1</v>
      </c>
      <c r="S464" s="16" t="n">
        <f aca="false">IF(G464="",0,G464)</f>
        <v>0</v>
      </c>
      <c r="T464" s="16" t="str">
        <f aca="false">IF(I464="","Unknown",IF(I464="upi","UPI",I464))</f>
        <v>COD</v>
      </c>
      <c r="U464" s="16" t="str">
        <f aca="false">IF(L464="Yes","Y",IF(L464="No","N",L464))</f>
        <v>N</v>
      </c>
      <c r="V464" s="19" t="n">
        <f aca="false">ROUND(R464*Q464*(1-S464),2)</f>
        <v>889</v>
      </c>
      <c r="W464" s="16" t="str">
        <f aca="false">_xlfn.XLOOKUP(D464,products!$A$2:$A$61,products!$C$2:$C$61,"Not found")</f>
        <v>Electronics</v>
      </c>
    </row>
    <row r="465" customFormat="false" ht="15" hidden="false" customHeight="false" outlineLevel="0" collapsed="false">
      <c r="A465" s="16" t="s">
        <v>996</v>
      </c>
      <c r="B465" s="16" t="s">
        <v>980</v>
      </c>
      <c r="C465" s="16" t="s">
        <v>997</v>
      </c>
      <c r="D465" s="16" t="s">
        <v>393</v>
      </c>
      <c r="E465" s="16" t="n">
        <v>1</v>
      </c>
      <c r="F465" s="16" t="n">
        <v>499</v>
      </c>
      <c r="G465" s="16" t="n">
        <v>0</v>
      </c>
      <c r="H465" s="16" t="s">
        <v>130</v>
      </c>
      <c r="I465" s="16" t="s">
        <v>100</v>
      </c>
      <c r="J465" s="16" t="n">
        <v>4</v>
      </c>
      <c r="K465" s="16" t="n">
        <v>5</v>
      </c>
      <c r="L465" s="16" t="s">
        <v>41</v>
      </c>
      <c r="M465" s="18" t="n">
        <f aca="false">IF(ISNUMBER(B465),B465,IF(MID(B465,3,1)="-",DATE(VALUE(RIGHT(B465,4)),VALUE(MID(B465,4,2)),VALUE(LEFT(B465,2))),DATE(VALUE(LEFT(B465,4)),VALUE(MID(B465,6,2)),VALUE(RIGHT(B465,2)))))</f>
        <v>45702</v>
      </c>
      <c r="N465" s="16" t="n">
        <f aca="false">MONTH(M465)</f>
        <v>2</v>
      </c>
      <c r="O465" s="16" t="str">
        <f aca="false">PROPER(TRIM(H465))</f>
        <v>Bengaluru</v>
      </c>
      <c r="P465" s="16" t="str">
        <f aca="false">IFERROR(VLOOKUP(O465,city_map!$A$2:$B$6,2,FALSE()),O465)</f>
        <v>Bengaluru</v>
      </c>
      <c r="Q465" s="16" t="n">
        <f aca="false">IF(ISNUMBER(F465),F465,VALUE(SUBSTITUTE(SUBSTITUTE(F465,"₹",""),",","")))</f>
        <v>499</v>
      </c>
      <c r="R465" s="16" t="n">
        <f aca="false">IF(E465=99,1,E465)</f>
        <v>1</v>
      </c>
      <c r="S465" s="16" t="n">
        <f aca="false">IF(G465="",0,G465)</f>
        <v>0</v>
      </c>
      <c r="T465" s="16" t="str">
        <f aca="false">IF(I465="","Unknown",IF(I465="upi","UPI",I465))</f>
        <v>Net Banking</v>
      </c>
      <c r="U465" s="16" t="str">
        <f aca="false">IF(L465="Yes","Y",IF(L465="No","N",L465))</f>
        <v>N</v>
      </c>
      <c r="V465" s="19" t="n">
        <f aca="false">ROUND(R465*Q465*(1-S465),2)</f>
        <v>499</v>
      </c>
      <c r="W465" s="16" t="str">
        <f aca="false">_xlfn.XLOOKUP(D465,products!$A$2:$A$61,products!$C$2:$C$61,"Not found")</f>
        <v>Fashion</v>
      </c>
    </row>
    <row r="466" customFormat="false" ht="15" hidden="false" customHeight="false" outlineLevel="0" collapsed="false">
      <c r="A466" s="16" t="s">
        <v>998</v>
      </c>
      <c r="B466" s="16" t="s">
        <v>980</v>
      </c>
      <c r="C466" s="16" t="s">
        <v>790</v>
      </c>
      <c r="D466" s="16" t="s">
        <v>119</v>
      </c>
      <c r="E466" s="16" t="n">
        <v>2</v>
      </c>
      <c r="F466" s="16" t="n">
        <v>258</v>
      </c>
      <c r="G466" s="16" t="n">
        <v>0.1</v>
      </c>
      <c r="H466" s="16" t="s">
        <v>112</v>
      </c>
      <c r="I466" s="16" t="s">
        <v>40</v>
      </c>
      <c r="J466" s="16" t="n">
        <v>7</v>
      </c>
      <c r="K466" s="16" t="n">
        <v>4</v>
      </c>
      <c r="L466" s="16" t="s">
        <v>41</v>
      </c>
      <c r="M466" s="18" t="n">
        <f aca="false">IF(ISNUMBER(B466),B466,IF(MID(B466,3,1)="-",DATE(VALUE(RIGHT(B466,4)),VALUE(MID(B466,4,2)),VALUE(LEFT(B466,2))),DATE(VALUE(LEFT(B466,4)),VALUE(MID(B466,6,2)),VALUE(RIGHT(B466,2)))))</f>
        <v>45702</v>
      </c>
      <c r="N466" s="16" t="n">
        <f aca="false">MONTH(M466)</f>
        <v>2</v>
      </c>
      <c r="O466" s="16" t="str">
        <f aca="false">PROPER(TRIM(H466))</f>
        <v>Mumbai</v>
      </c>
      <c r="P466" s="16" t="str">
        <f aca="false">IFERROR(VLOOKUP(O466,city_map!$A$2:$B$6,2,FALSE()),O466)</f>
        <v>Mumbai</v>
      </c>
      <c r="Q466" s="16" t="n">
        <f aca="false">IF(ISNUMBER(F466),F466,VALUE(SUBSTITUTE(SUBSTITUTE(F466,"₹",""),",","")))</f>
        <v>258</v>
      </c>
      <c r="R466" s="16" t="n">
        <f aca="false">IF(E466=99,1,E466)</f>
        <v>2</v>
      </c>
      <c r="S466" s="16" t="n">
        <f aca="false">IF(G466="",0,G466)</f>
        <v>0.1</v>
      </c>
      <c r="T466" s="16" t="str">
        <f aca="false">IF(I466="","Unknown",IF(I466="upi","UPI",I466))</f>
        <v>COD</v>
      </c>
      <c r="U466" s="16" t="str">
        <f aca="false">IF(L466="Yes","Y",IF(L466="No","N",L466))</f>
        <v>N</v>
      </c>
      <c r="V466" s="19" t="n">
        <f aca="false">ROUND(R466*Q466*(1-S466),2)</f>
        <v>464.4</v>
      </c>
      <c r="W466" s="16" t="str">
        <f aca="false">_xlfn.XLOOKUP(D466,products!$A$2:$A$61,products!$C$2:$C$61,"Not found")</f>
        <v>Books</v>
      </c>
    </row>
    <row r="467" customFormat="false" ht="15" hidden="false" customHeight="false" outlineLevel="0" collapsed="false">
      <c r="A467" s="16" t="s">
        <v>999</v>
      </c>
      <c r="B467" s="16" t="s">
        <v>980</v>
      </c>
      <c r="C467" s="16" t="s">
        <v>562</v>
      </c>
      <c r="D467" s="16" t="s">
        <v>211</v>
      </c>
      <c r="E467" s="16" t="n">
        <v>4</v>
      </c>
      <c r="F467" s="16" t="n">
        <v>1323</v>
      </c>
      <c r="G467" s="16" t="n">
        <v>0.1</v>
      </c>
      <c r="H467" s="16" t="s">
        <v>56</v>
      </c>
      <c r="I467" s="16" t="s">
        <v>40</v>
      </c>
      <c r="J467" s="16" t="n">
        <v>5</v>
      </c>
      <c r="K467" s="16" t="n">
        <v>4</v>
      </c>
      <c r="L467" s="16" t="s">
        <v>41</v>
      </c>
      <c r="M467" s="18" t="n">
        <f aca="false">IF(ISNUMBER(B467),B467,IF(MID(B467,3,1)="-",DATE(VALUE(RIGHT(B467,4)),VALUE(MID(B467,4,2)),VALUE(LEFT(B467,2))),DATE(VALUE(LEFT(B467,4)),VALUE(MID(B467,6,2)),VALUE(RIGHT(B467,2)))))</f>
        <v>45702</v>
      </c>
      <c r="N467" s="16" t="n">
        <f aca="false">MONTH(M467)</f>
        <v>2</v>
      </c>
      <c r="O467" s="16" t="str">
        <f aca="false">PROPER(TRIM(H467))</f>
        <v>Lucknow</v>
      </c>
      <c r="P467" s="16" t="str">
        <f aca="false">IFERROR(VLOOKUP(O467,city_map!$A$2:$B$6,2,FALSE()),O467)</f>
        <v>Lucknow</v>
      </c>
      <c r="Q467" s="16" t="n">
        <f aca="false">IF(ISNUMBER(F467),F467,VALUE(SUBSTITUTE(SUBSTITUTE(F467,"₹",""),",","")))</f>
        <v>1323</v>
      </c>
      <c r="R467" s="16" t="n">
        <f aca="false">IF(E467=99,1,E467)</f>
        <v>4</v>
      </c>
      <c r="S467" s="16" t="n">
        <f aca="false">IF(G467="",0,G467)</f>
        <v>0.1</v>
      </c>
      <c r="T467" s="16" t="str">
        <f aca="false">IF(I467="","Unknown",IF(I467="upi","UPI",I467))</f>
        <v>COD</v>
      </c>
      <c r="U467" s="16" t="str">
        <f aca="false">IF(L467="Yes","Y",IF(L467="No","N",L467))</f>
        <v>N</v>
      </c>
      <c r="V467" s="19" t="n">
        <f aca="false">ROUND(R467*Q467*(1-S467),2)</f>
        <v>4762.8</v>
      </c>
      <c r="W467" s="16" t="str">
        <f aca="false">_xlfn.XLOOKUP(D467,products!$A$2:$A$61,products!$C$2:$C$61,"Not found")</f>
        <v>Fashion</v>
      </c>
    </row>
    <row r="468" customFormat="false" ht="15" hidden="false" customHeight="false" outlineLevel="0" collapsed="false">
      <c r="A468" s="16" t="s">
        <v>1000</v>
      </c>
      <c r="B468" s="16" t="s">
        <v>1001</v>
      </c>
      <c r="C468" s="16" t="s">
        <v>1002</v>
      </c>
      <c r="D468" s="16" t="s">
        <v>142</v>
      </c>
      <c r="E468" s="16" t="n">
        <v>1</v>
      </c>
      <c r="F468" s="16" t="n">
        <v>607</v>
      </c>
      <c r="G468" s="16" t="n">
        <v>0</v>
      </c>
      <c r="H468" s="16" t="s">
        <v>208</v>
      </c>
      <c r="I468" s="16" t="s">
        <v>100</v>
      </c>
      <c r="J468" s="16" t="n">
        <v>7</v>
      </c>
      <c r="K468" s="16" t="n">
        <v>3</v>
      </c>
      <c r="L468" s="16" t="s">
        <v>41</v>
      </c>
      <c r="M468" s="18" t="n">
        <f aca="false">IF(ISNUMBER(B468),B468,IF(MID(B468,3,1)="-",DATE(VALUE(RIGHT(B468,4)),VALUE(MID(B468,4,2)),VALUE(LEFT(B468,2))),DATE(VALUE(LEFT(B468,4)),VALUE(MID(B468,6,2)),VALUE(RIGHT(B468,2)))))</f>
        <v>45703</v>
      </c>
      <c r="N468" s="16" t="n">
        <f aca="false">MONTH(M468)</f>
        <v>2</v>
      </c>
      <c r="O468" s="16" t="str">
        <f aca="false">PROPER(TRIM(H468))</f>
        <v>Jaipur</v>
      </c>
      <c r="P468" s="16" t="str">
        <f aca="false">IFERROR(VLOOKUP(O468,city_map!$A$2:$B$6,2,FALSE()),O468)</f>
        <v>Jaipur</v>
      </c>
      <c r="Q468" s="16" t="n">
        <f aca="false">IF(ISNUMBER(F468),F468,VALUE(SUBSTITUTE(SUBSTITUTE(F468,"₹",""),",","")))</f>
        <v>607</v>
      </c>
      <c r="R468" s="16" t="n">
        <f aca="false">IF(E468=99,1,E468)</f>
        <v>1</v>
      </c>
      <c r="S468" s="16" t="n">
        <f aca="false">IF(G468="",0,G468)</f>
        <v>0</v>
      </c>
      <c r="T468" s="16" t="str">
        <f aca="false">IF(I468="","Unknown",IF(I468="upi","UPI",I468))</f>
        <v>Net Banking</v>
      </c>
      <c r="U468" s="16" t="str">
        <f aca="false">IF(L468="Yes","Y",IF(L468="No","N",L468))</f>
        <v>N</v>
      </c>
      <c r="V468" s="19" t="n">
        <f aca="false">ROUND(R468*Q468*(1-S468),2)</f>
        <v>607</v>
      </c>
      <c r="W468" s="16" t="str">
        <f aca="false">_xlfn.XLOOKUP(D468,products!$A$2:$A$61,products!$C$2:$C$61,"Not found")</f>
        <v>Home</v>
      </c>
    </row>
    <row r="469" customFormat="false" ht="15" hidden="false" customHeight="false" outlineLevel="0" collapsed="false">
      <c r="A469" s="16" t="s">
        <v>1003</v>
      </c>
      <c r="B469" s="16" t="s">
        <v>1001</v>
      </c>
      <c r="C469" s="16" t="s">
        <v>1004</v>
      </c>
      <c r="D469" s="16" t="s">
        <v>222</v>
      </c>
      <c r="E469" s="16" t="n">
        <v>1</v>
      </c>
      <c r="F469" s="16" t="n">
        <v>1844</v>
      </c>
      <c r="G469" s="16" t="n">
        <v>0.2</v>
      </c>
      <c r="H469" s="16" t="s">
        <v>130</v>
      </c>
      <c r="I469" s="16" t="s">
        <v>60</v>
      </c>
      <c r="J469" s="16" t="n">
        <v>3</v>
      </c>
      <c r="K469" s="16" t="n">
        <v>4</v>
      </c>
      <c r="L469" s="16" t="s">
        <v>41</v>
      </c>
      <c r="M469" s="18" t="n">
        <f aca="false">IF(ISNUMBER(B469),B469,IF(MID(B469,3,1)="-",DATE(VALUE(RIGHT(B469,4)),VALUE(MID(B469,4,2)),VALUE(LEFT(B469,2))),DATE(VALUE(LEFT(B469,4)),VALUE(MID(B469,6,2)),VALUE(RIGHT(B469,2)))))</f>
        <v>45703</v>
      </c>
      <c r="N469" s="16" t="n">
        <f aca="false">MONTH(M469)</f>
        <v>2</v>
      </c>
      <c r="O469" s="16" t="str">
        <f aca="false">PROPER(TRIM(H469))</f>
        <v>Bengaluru</v>
      </c>
      <c r="P469" s="16" t="str">
        <f aca="false">IFERROR(VLOOKUP(O469,city_map!$A$2:$B$6,2,FALSE()),O469)</f>
        <v>Bengaluru</v>
      </c>
      <c r="Q469" s="16" t="n">
        <f aca="false">IF(ISNUMBER(F469),F469,VALUE(SUBSTITUTE(SUBSTITUTE(F469,"₹",""),",","")))</f>
        <v>1844</v>
      </c>
      <c r="R469" s="16" t="n">
        <f aca="false">IF(E469=99,1,E469)</f>
        <v>1</v>
      </c>
      <c r="S469" s="16" t="n">
        <f aca="false">IF(G469="",0,G469)</f>
        <v>0.2</v>
      </c>
      <c r="T469" s="16" t="str">
        <f aca="false">IF(I469="","Unknown",IF(I469="upi","UPI",I469))</f>
        <v>UPI</v>
      </c>
      <c r="U469" s="16" t="str">
        <f aca="false">IF(L469="Yes","Y",IF(L469="No","N",L469))</f>
        <v>N</v>
      </c>
      <c r="V469" s="19" t="n">
        <f aca="false">ROUND(R469*Q469*(1-S469),2)</f>
        <v>1475.2</v>
      </c>
      <c r="W469" s="16" t="str">
        <f aca="false">_xlfn.XLOOKUP(D469,products!$A$2:$A$61,products!$C$2:$C$61,"Not found")</f>
        <v>Fashion</v>
      </c>
    </row>
    <row r="470" customFormat="false" ht="15" hidden="false" customHeight="false" outlineLevel="0" collapsed="false">
      <c r="A470" s="16" t="s">
        <v>1005</v>
      </c>
      <c r="B470" s="16" t="s">
        <v>1001</v>
      </c>
      <c r="C470" s="16" t="s">
        <v>925</v>
      </c>
      <c r="D470" s="16" t="s">
        <v>38</v>
      </c>
      <c r="E470" s="16" t="n">
        <v>3</v>
      </c>
      <c r="F470" s="16" t="n">
        <v>336</v>
      </c>
      <c r="G470" s="16" t="n">
        <v>0.3</v>
      </c>
      <c r="H470" s="16" t="s">
        <v>70</v>
      </c>
      <c r="I470" s="16" t="s">
        <v>40</v>
      </c>
      <c r="J470" s="16" t="n">
        <v>5</v>
      </c>
      <c r="K470" s="16"/>
      <c r="L470" s="16" t="s">
        <v>41</v>
      </c>
      <c r="M470" s="18" t="n">
        <f aca="false">IF(ISNUMBER(B470),B470,IF(MID(B470,3,1)="-",DATE(VALUE(RIGHT(B470,4)),VALUE(MID(B470,4,2)),VALUE(LEFT(B470,2))),DATE(VALUE(LEFT(B470,4)),VALUE(MID(B470,6,2)),VALUE(RIGHT(B470,2)))))</f>
        <v>45703</v>
      </c>
      <c r="N470" s="16" t="n">
        <f aca="false">MONTH(M470)</f>
        <v>2</v>
      </c>
      <c r="O470" s="16" t="str">
        <f aca="false">PROPER(TRIM(H470))</f>
        <v>Pune</v>
      </c>
      <c r="P470" s="16" t="str">
        <f aca="false">IFERROR(VLOOKUP(O470,city_map!$A$2:$B$6,2,FALSE()),O470)</f>
        <v>Pune</v>
      </c>
      <c r="Q470" s="16" t="n">
        <f aca="false">IF(ISNUMBER(F470),F470,VALUE(SUBSTITUTE(SUBSTITUTE(F470,"₹",""),",","")))</f>
        <v>336</v>
      </c>
      <c r="R470" s="16" t="n">
        <f aca="false">IF(E470=99,1,E470)</f>
        <v>3</v>
      </c>
      <c r="S470" s="16" t="n">
        <f aca="false">IF(G470="",0,G470)</f>
        <v>0.3</v>
      </c>
      <c r="T470" s="16" t="str">
        <f aca="false">IF(I470="","Unknown",IF(I470="upi","UPI",I470))</f>
        <v>COD</v>
      </c>
      <c r="U470" s="16" t="str">
        <f aca="false">IF(L470="Yes","Y",IF(L470="No","N",L470))</f>
        <v>N</v>
      </c>
      <c r="V470" s="19" t="n">
        <f aca="false">ROUND(R470*Q470*(1-S470),2)</f>
        <v>705.6</v>
      </c>
      <c r="W470" s="16" t="str">
        <f aca="false">_xlfn.XLOOKUP(D470,products!$A$2:$A$61,products!$C$2:$C$61,"Not found")</f>
        <v>Books</v>
      </c>
    </row>
    <row r="471" customFormat="false" ht="15" hidden="false" customHeight="false" outlineLevel="0" collapsed="false">
      <c r="A471" s="16" t="s">
        <v>1006</v>
      </c>
      <c r="B471" s="16" t="s">
        <v>1001</v>
      </c>
      <c r="C471" s="16" t="s">
        <v>959</v>
      </c>
      <c r="D471" s="16" t="s">
        <v>160</v>
      </c>
      <c r="E471" s="16" t="n">
        <v>3</v>
      </c>
      <c r="F471" s="16" t="n">
        <v>1870</v>
      </c>
      <c r="G471" s="16" t="n">
        <v>0.3</v>
      </c>
      <c r="H471" s="16" t="s">
        <v>130</v>
      </c>
      <c r="I471" s="16" t="s">
        <v>60</v>
      </c>
      <c r="J471" s="16" t="n">
        <v>2</v>
      </c>
      <c r="K471" s="16" t="n">
        <v>4</v>
      </c>
      <c r="L471" s="16" t="s">
        <v>41</v>
      </c>
      <c r="M471" s="18" t="n">
        <f aca="false">IF(ISNUMBER(B471),B471,IF(MID(B471,3,1)="-",DATE(VALUE(RIGHT(B471,4)),VALUE(MID(B471,4,2)),VALUE(LEFT(B471,2))),DATE(VALUE(LEFT(B471,4)),VALUE(MID(B471,6,2)),VALUE(RIGHT(B471,2)))))</f>
        <v>45703</v>
      </c>
      <c r="N471" s="16" t="n">
        <f aca="false">MONTH(M471)</f>
        <v>2</v>
      </c>
      <c r="O471" s="16" t="str">
        <f aca="false">PROPER(TRIM(H471))</f>
        <v>Bengaluru</v>
      </c>
      <c r="P471" s="16" t="str">
        <f aca="false">IFERROR(VLOOKUP(O471,city_map!$A$2:$B$6,2,FALSE()),O471)</f>
        <v>Bengaluru</v>
      </c>
      <c r="Q471" s="16" t="n">
        <f aca="false">IF(ISNUMBER(F471),F471,VALUE(SUBSTITUTE(SUBSTITUTE(F471,"₹",""),",","")))</f>
        <v>1870</v>
      </c>
      <c r="R471" s="16" t="n">
        <f aca="false">IF(E471=99,1,E471)</f>
        <v>3</v>
      </c>
      <c r="S471" s="16" t="n">
        <f aca="false">IF(G471="",0,G471)</f>
        <v>0.3</v>
      </c>
      <c r="T471" s="16" t="str">
        <f aca="false">IF(I471="","Unknown",IF(I471="upi","UPI",I471))</f>
        <v>UPI</v>
      </c>
      <c r="U471" s="16" t="str">
        <f aca="false">IF(L471="Yes","Y",IF(L471="No","N",L471))</f>
        <v>N</v>
      </c>
      <c r="V471" s="19" t="n">
        <f aca="false">ROUND(R471*Q471*(1-S471),2)</f>
        <v>3927</v>
      </c>
      <c r="W471" s="16" t="str">
        <f aca="false">_xlfn.XLOOKUP(D471,products!$A$2:$A$61,products!$C$2:$C$61,"Not found")</f>
        <v>Fashion</v>
      </c>
    </row>
    <row r="472" customFormat="false" ht="15" hidden="false" customHeight="false" outlineLevel="0" collapsed="false">
      <c r="A472" s="16" t="s">
        <v>1007</v>
      </c>
      <c r="B472" s="16" t="s">
        <v>1001</v>
      </c>
      <c r="C472" s="16" t="s">
        <v>1008</v>
      </c>
      <c r="D472" s="16" t="s">
        <v>203</v>
      </c>
      <c r="E472" s="16" t="n">
        <v>1</v>
      </c>
      <c r="F472" s="16" t="n">
        <v>2471</v>
      </c>
      <c r="G472" s="16" t="n">
        <v>0.15</v>
      </c>
      <c r="H472" s="16" t="s">
        <v>208</v>
      </c>
      <c r="I472" s="16" t="s">
        <v>60</v>
      </c>
      <c r="J472" s="16" t="n">
        <v>8</v>
      </c>
      <c r="K472" s="16" t="n">
        <v>3</v>
      </c>
      <c r="L472" s="16" t="s">
        <v>41</v>
      </c>
      <c r="M472" s="18" t="n">
        <f aca="false">IF(ISNUMBER(B472),B472,IF(MID(B472,3,1)="-",DATE(VALUE(RIGHT(B472,4)),VALUE(MID(B472,4,2)),VALUE(LEFT(B472,2))),DATE(VALUE(LEFT(B472,4)),VALUE(MID(B472,6,2)),VALUE(RIGHT(B472,2)))))</f>
        <v>45703</v>
      </c>
      <c r="N472" s="16" t="n">
        <f aca="false">MONTH(M472)</f>
        <v>2</v>
      </c>
      <c r="O472" s="16" t="str">
        <f aca="false">PROPER(TRIM(H472))</f>
        <v>Jaipur</v>
      </c>
      <c r="P472" s="16" t="str">
        <f aca="false">IFERROR(VLOOKUP(O472,city_map!$A$2:$B$6,2,FALSE()),O472)</f>
        <v>Jaipur</v>
      </c>
      <c r="Q472" s="16" t="n">
        <f aca="false">IF(ISNUMBER(F472),F472,VALUE(SUBSTITUTE(SUBSTITUTE(F472,"₹",""),",","")))</f>
        <v>2471</v>
      </c>
      <c r="R472" s="16" t="n">
        <f aca="false">IF(E472=99,1,E472)</f>
        <v>1</v>
      </c>
      <c r="S472" s="16" t="n">
        <f aca="false">IF(G472="",0,G472)</f>
        <v>0.15</v>
      </c>
      <c r="T472" s="16" t="str">
        <f aca="false">IF(I472="","Unknown",IF(I472="upi","UPI",I472))</f>
        <v>UPI</v>
      </c>
      <c r="U472" s="16" t="str">
        <f aca="false">IF(L472="Yes","Y",IF(L472="No","N",L472))</f>
        <v>N</v>
      </c>
      <c r="V472" s="19" t="n">
        <f aca="false">ROUND(R472*Q472*(1-S472),2)</f>
        <v>2100.35</v>
      </c>
      <c r="W472" s="16" t="str">
        <f aca="false">_xlfn.XLOOKUP(D472,products!$A$2:$A$61,products!$C$2:$C$61,"Not found")</f>
        <v>Fashion</v>
      </c>
    </row>
    <row r="473" customFormat="false" ht="15" hidden="false" customHeight="false" outlineLevel="0" collapsed="false">
      <c r="A473" s="16" t="s">
        <v>1009</v>
      </c>
      <c r="B473" s="16" t="s">
        <v>1001</v>
      </c>
      <c r="C473" s="16" t="s">
        <v>1010</v>
      </c>
      <c r="D473" s="16" t="s">
        <v>63</v>
      </c>
      <c r="E473" s="16" t="n">
        <v>2</v>
      </c>
      <c r="F473" s="16" t="n">
        <v>1491</v>
      </c>
      <c r="G473" s="16" t="n">
        <v>0.15</v>
      </c>
      <c r="H473" s="16" t="s">
        <v>130</v>
      </c>
      <c r="I473" s="16" t="s">
        <v>47</v>
      </c>
      <c r="J473" s="16" t="n">
        <v>3</v>
      </c>
      <c r="K473" s="16" t="n">
        <v>5</v>
      </c>
      <c r="L473" s="16" t="s">
        <v>41</v>
      </c>
      <c r="M473" s="18" t="n">
        <f aca="false">IF(ISNUMBER(B473),B473,IF(MID(B473,3,1)="-",DATE(VALUE(RIGHT(B473,4)),VALUE(MID(B473,4,2)),VALUE(LEFT(B473,2))),DATE(VALUE(LEFT(B473,4)),VALUE(MID(B473,6,2)),VALUE(RIGHT(B473,2)))))</f>
        <v>45703</v>
      </c>
      <c r="N473" s="16" t="n">
        <f aca="false">MONTH(M473)</f>
        <v>2</v>
      </c>
      <c r="O473" s="16" t="str">
        <f aca="false">PROPER(TRIM(H473))</f>
        <v>Bengaluru</v>
      </c>
      <c r="P473" s="16" t="str">
        <f aca="false">IFERROR(VLOOKUP(O473,city_map!$A$2:$B$6,2,FALSE()),O473)</f>
        <v>Bengaluru</v>
      </c>
      <c r="Q473" s="16" t="n">
        <f aca="false">IF(ISNUMBER(F473),F473,VALUE(SUBSTITUTE(SUBSTITUTE(F473,"₹",""),",","")))</f>
        <v>1491</v>
      </c>
      <c r="R473" s="16" t="n">
        <f aca="false">IF(E473=99,1,E473)</f>
        <v>2</v>
      </c>
      <c r="S473" s="16" t="n">
        <f aca="false">IF(G473="",0,G473)</f>
        <v>0.15</v>
      </c>
      <c r="T473" s="16" t="str">
        <f aca="false">IF(I473="","Unknown",IF(I473="upi","UPI",I473))</f>
        <v>Debit Card</v>
      </c>
      <c r="U473" s="16" t="str">
        <f aca="false">IF(L473="Yes","Y",IF(L473="No","N",L473))</f>
        <v>N</v>
      </c>
      <c r="V473" s="19" t="n">
        <f aca="false">ROUND(R473*Q473*(1-S473),2)</f>
        <v>2534.7</v>
      </c>
      <c r="W473" s="16" t="str">
        <f aca="false">_xlfn.XLOOKUP(D473,products!$A$2:$A$61,products!$C$2:$C$61,"Not found")</f>
        <v>Fashion</v>
      </c>
    </row>
    <row r="474" customFormat="false" ht="15" hidden="false" customHeight="false" outlineLevel="0" collapsed="false">
      <c r="A474" s="16" t="s">
        <v>1011</v>
      </c>
      <c r="B474" s="16" t="s">
        <v>1001</v>
      </c>
      <c r="C474" s="16" t="s">
        <v>243</v>
      </c>
      <c r="D474" s="16" t="s">
        <v>254</v>
      </c>
      <c r="E474" s="16" t="n">
        <v>1</v>
      </c>
      <c r="F474" s="16" t="n">
        <v>1023</v>
      </c>
      <c r="G474" s="16" t="n">
        <v>0</v>
      </c>
      <c r="H474" s="16" t="s">
        <v>67</v>
      </c>
      <c r="I474" s="16" t="s">
        <v>60</v>
      </c>
      <c r="J474" s="16" t="n">
        <v>3</v>
      </c>
      <c r="K474" s="16" t="n">
        <v>4</v>
      </c>
      <c r="L474" s="16" t="s">
        <v>41</v>
      </c>
      <c r="M474" s="18" t="n">
        <f aca="false">IF(ISNUMBER(B474),B474,IF(MID(B474,3,1)="-",DATE(VALUE(RIGHT(B474,4)),VALUE(MID(B474,4,2)),VALUE(LEFT(B474,2))),DATE(VALUE(LEFT(B474,4)),VALUE(MID(B474,6,2)),VALUE(RIGHT(B474,2)))))</f>
        <v>45703</v>
      </c>
      <c r="N474" s="16" t="n">
        <f aca="false">MONTH(M474)</f>
        <v>2</v>
      </c>
      <c r="O474" s="16" t="str">
        <f aca="false">PROPER(TRIM(H474))</f>
        <v>Kolkata</v>
      </c>
      <c r="P474" s="16" t="str">
        <f aca="false">IFERROR(VLOOKUP(O474,city_map!$A$2:$B$6,2,FALSE()),O474)</f>
        <v>Kolkata</v>
      </c>
      <c r="Q474" s="16" t="n">
        <f aca="false">IF(ISNUMBER(F474),F474,VALUE(SUBSTITUTE(SUBSTITUTE(F474,"₹",""),",","")))</f>
        <v>1023</v>
      </c>
      <c r="R474" s="16" t="n">
        <f aca="false">IF(E474=99,1,E474)</f>
        <v>1</v>
      </c>
      <c r="S474" s="16" t="n">
        <f aca="false">IF(G474="",0,G474)</f>
        <v>0</v>
      </c>
      <c r="T474" s="16" t="str">
        <f aca="false">IF(I474="","Unknown",IF(I474="upi","UPI",I474))</f>
        <v>UPI</v>
      </c>
      <c r="U474" s="16" t="str">
        <f aca="false">IF(L474="Yes","Y",IF(L474="No","N",L474))</f>
        <v>N</v>
      </c>
      <c r="V474" s="19" t="n">
        <f aca="false">ROUND(R474*Q474*(1-S474),2)</f>
        <v>1023</v>
      </c>
      <c r="W474" s="16" t="str">
        <f aca="false">_xlfn.XLOOKUP(D474,products!$A$2:$A$61,products!$C$2:$C$61,"Not found")</f>
        <v>Fashion</v>
      </c>
    </row>
    <row r="475" customFormat="false" ht="15" hidden="false" customHeight="false" outlineLevel="0" collapsed="false">
      <c r="A475" s="16" t="s">
        <v>1012</v>
      </c>
      <c r="B475" s="16" t="s">
        <v>1013</v>
      </c>
      <c r="C475" s="16" t="s">
        <v>1014</v>
      </c>
      <c r="D475" s="16" t="s">
        <v>45</v>
      </c>
      <c r="E475" s="16" t="n">
        <v>3</v>
      </c>
      <c r="F475" s="16" t="n">
        <v>288</v>
      </c>
      <c r="G475" s="16" t="n">
        <v>0.1</v>
      </c>
      <c r="H475" s="16" t="s">
        <v>39</v>
      </c>
      <c r="I475" s="16" t="s">
        <v>40</v>
      </c>
      <c r="J475" s="16" t="n">
        <v>2</v>
      </c>
      <c r="K475" s="16" t="n">
        <v>5</v>
      </c>
      <c r="L475" s="16" t="s">
        <v>41</v>
      </c>
      <c r="M475" s="18" t="n">
        <f aca="false">IF(ISNUMBER(B475),B475,IF(MID(B475,3,1)="-",DATE(VALUE(RIGHT(B475,4)),VALUE(MID(B475,4,2)),VALUE(LEFT(B475,2))),DATE(VALUE(LEFT(B475,4)),VALUE(MID(B475,6,2)),VALUE(RIGHT(B475,2)))))</f>
        <v>45704</v>
      </c>
      <c r="N475" s="16" t="n">
        <f aca="false">MONTH(M475)</f>
        <v>2</v>
      </c>
      <c r="O475" s="16" t="str">
        <f aca="false">PROPER(TRIM(H475))</f>
        <v>Delhi</v>
      </c>
      <c r="P475" s="16" t="str">
        <f aca="false">IFERROR(VLOOKUP(O475,city_map!$A$2:$B$6,2,FALSE()),O475)</f>
        <v>Delhi</v>
      </c>
      <c r="Q475" s="16" t="n">
        <f aca="false">IF(ISNUMBER(F475),F475,VALUE(SUBSTITUTE(SUBSTITUTE(F475,"₹",""),",","")))</f>
        <v>288</v>
      </c>
      <c r="R475" s="16" t="n">
        <f aca="false">IF(E475=99,1,E475)</f>
        <v>3</v>
      </c>
      <c r="S475" s="16" t="n">
        <f aca="false">IF(G475="",0,G475)</f>
        <v>0.1</v>
      </c>
      <c r="T475" s="16" t="str">
        <f aca="false">IF(I475="","Unknown",IF(I475="upi","UPI",I475))</f>
        <v>COD</v>
      </c>
      <c r="U475" s="16" t="str">
        <f aca="false">IF(L475="Yes","Y",IF(L475="No","N",L475))</f>
        <v>N</v>
      </c>
      <c r="V475" s="19" t="n">
        <f aca="false">ROUND(R475*Q475*(1-S475),2)</f>
        <v>777.6</v>
      </c>
      <c r="W475" s="16" t="str">
        <f aca="false">_xlfn.XLOOKUP(D475,products!$A$2:$A$61,products!$C$2:$C$61,"Not found")</f>
        <v>Beauty</v>
      </c>
    </row>
    <row r="476" customFormat="false" ht="15" hidden="false" customHeight="false" outlineLevel="0" collapsed="false">
      <c r="A476" s="16" t="s">
        <v>1015</v>
      </c>
      <c r="B476" s="16" t="s">
        <v>1013</v>
      </c>
      <c r="C476" s="16" t="s">
        <v>780</v>
      </c>
      <c r="D476" s="16" t="s">
        <v>639</v>
      </c>
      <c r="E476" s="16" t="n">
        <v>1</v>
      </c>
      <c r="F476" s="16" t="n">
        <v>778</v>
      </c>
      <c r="G476" s="16" t="n">
        <v>0.05</v>
      </c>
      <c r="H476" s="16" t="s">
        <v>52</v>
      </c>
      <c r="I476" s="16" t="s">
        <v>60</v>
      </c>
      <c r="J476" s="16" t="n">
        <v>4</v>
      </c>
      <c r="K476" s="16" t="n">
        <v>3</v>
      </c>
      <c r="L476" s="16" t="s">
        <v>57</v>
      </c>
      <c r="M476" s="18" t="n">
        <f aca="false">IF(ISNUMBER(B476),B476,IF(MID(B476,3,1)="-",DATE(VALUE(RIGHT(B476,4)),VALUE(MID(B476,4,2)),VALUE(LEFT(B476,2))),DATE(VALUE(LEFT(B476,4)),VALUE(MID(B476,6,2)),VALUE(RIGHT(B476,2)))))</f>
        <v>45704</v>
      </c>
      <c r="N476" s="16" t="n">
        <f aca="false">MONTH(M476)</f>
        <v>2</v>
      </c>
      <c r="O476" s="16" t="str">
        <f aca="false">PROPER(TRIM(H476))</f>
        <v>Delhi</v>
      </c>
      <c r="P476" s="16" t="str">
        <f aca="false">IFERROR(VLOOKUP(O476,city_map!$A$2:$B$6,2,FALSE()),O476)</f>
        <v>Delhi</v>
      </c>
      <c r="Q476" s="16" t="n">
        <f aca="false">IF(ISNUMBER(F476),F476,VALUE(SUBSTITUTE(SUBSTITUTE(F476,"₹",""),",","")))</f>
        <v>778</v>
      </c>
      <c r="R476" s="16" t="n">
        <f aca="false">IF(E476=99,1,E476)</f>
        <v>1</v>
      </c>
      <c r="S476" s="16" t="n">
        <f aca="false">IF(G476="",0,G476)</f>
        <v>0.05</v>
      </c>
      <c r="T476" s="16" t="str">
        <f aca="false">IF(I476="","Unknown",IF(I476="upi","UPI",I476))</f>
        <v>UPI</v>
      </c>
      <c r="U476" s="16" t="str">
        <f aca="false">IF(L476="Yes","Y",IF(L476="No","N",L476))</f>
        <v>Y</v>
      </c>
      <c r="V476" s="19" t="n">
        <f aca="false">ROUND(R476*Q476*(1-S476),2)</f>
        <v>739.1</v>
      </c>
      <c r="W476" s="16" t="str">
        <f aca="false">_xlfn.XLOOKUP(D476,products!$A$2:$A$61,products!$C$2:$C$61,"Not found")</f>
        <v>Beauty</v>
      </c>
    </row>
    <row r="477" customFormat="false" ht="15" hidden="false" customHeight="false" outlineLevel="0" collapsed="false">
      <c r="A477" s="16" t="s">
        <v>1016</v>
      </c>
      <c r="B477" s="16" t="s">
        <v>1013</v>
      </c>
      <c r="C477" s="16" t="s">
        <v>307</v>
      </c>
      <c r="D477" s="16" t="s">
        <v>45</v>
      </c>
      <c r="E477" s="16" t="n">
        <v>2</v>
      </c>
      <c r="F477" s="16" t="n">
        <v>308</v>
      </c>
      <c r="G477" s="16" t="n">
        <v>0.1</v>
      </c>
      <c r="H477" s="16" t="s">
        <v>112</v>
      </c>
      <c r="I477" s="16" t="s">
        <v>100</v>
      </c>
      <c r="J477" s="16" t="n">
        <v>3</v>
      </c>
      <c r="K477" s="16" t="n">
        <v>4</v>
      </c>
      <c r="L477" s="16" t="s">
        <v>41</v>
      </c>
      <c r="M477" s="18" t="n">
        <f aca="false">IF(ISNUMBER(B477),B477,IF(MID(B477,3,1)="-",DATE(VALUE(RIGHT(B477,4)),VALUE(MID(B477,4,2)),VALUE(LEFT(B477,2))),DATE(VALUE(LEFT(B477,4)),VALUE(MID(B477,6,2)),VALUE(RIGHT(B477,2)))))</f>
        <v>45704</v>
      </c>
      <c r="N477" s="16" t="n">
        <f aca="false">MONTH(M477)</f>
        <v>2</v>
      </c>
      <c r="O477" s="16" t="str">
        <f aca="false">PROPER(TRIM(H477))</f>
        <v>Mumbai</v>
      </c>
      <c r="P477" s="16" t="str">
        <f aca="false">IFERROR(VLOOKUP(O477,city_map!$A$2:$B$6,2,FALSE()),O477)</f>
        <v>Mumbai</v>
      </c>
      <c r="Q477" s="16" t="n">
        <f aca="false">IF(ISNUMBER(F477),F477,VALUE(SUBSTITUTE(SUBSTITUTE(F477,"₹",""),",","")))</f>
        <v>308</v>
      </c>
      <c r="R477" s="16" t="n">
        <f aca="false">IF(E477=99,1,E477)</f>
        <v>2</v>
      </c>
      <c r="S477" s="16" t="n">
        <f aca="false">IF(G477="",0,G477)</f>
        <v>0.1</v>
      </c>
      <c r="T477" s="16" t="str">
        <f aca="false">IF(I477="","Unknown",IF(I477="upi","UPI",I477))</f>
        <v>Net Banking</v>
      </c>
      <c r="U477" s="16" t="str">
        <f aca="false">IF(L477="Yes","Y",IF(L477="No","N",L477))</f>
        <v>N</v>
      </c>
      <c r="V477" s="19" t="n">
        <f aca="false">ROUND(R477*Q477*(1-S477),2)</f>
        <v>554.4</v>
      </c>
      <c r="W477" s="16" t="str">
        <f aca="false">_xlfn.XLOOKUP(D477,products!$A$2:$A$61,products!$C$2:$C$61,"Not found")</f>
        <v>Beauty</v>
      </c>
    </row>
    <row r="478" customFormat="false" ht="15" hidden="false" customHeight="false" outlineLevel="0" collapsed="false">
      <c r="A478" s="16" t="s">
        <v>1017</v>
      </c>
      <c r="B478" s="16" t="s">
        <v>1013</v>
      </c>
      <c r="C478" s="16" t="s">
        <v>231</v>
      </c>
      <c r="D478" s="16" t="s">
        <v>250</v>
      </c>
      <c r="E478" s="16" t="n">
        <v>2</v>
      </c>
      <c r="F478" s="16" t="n">
        <v>710</v>
      </c>
      <c r="G478" s="16" t="n">
        <v>0.1</v>
      </c>
      <c r="H478" s="16" t="s">
        <v>112</v>
      </c>
      <c r="I478" s="16" t="s">
        <v>60</v>
      </c>
      <c r="J478" s="16" t="n">
        <v>4</v>
      </c>
      <c r="K478" s="16" t="n">
        <v>3</v>
      </c>
      <c r="L478" s="16" t="s">
        <v>41</v>
      </c>
      <c r="M478" s="18" t="n">
        <f aca="false">IF(ISNUMBER(B478),B478,IF(MID(B478,3,1)="-",DATE(VALUE(RIGHT(B478,4)),VALUE(MID(B478,4,2)),VALUE(LEFT(B478,2))),DATE(VALUE(LEFT(B478,4)),VALUE(MID(B478,6,2)),VALUE(RIGHT(B478,2)))))</f>
        <v>45704</v>
      </c>
      <c r="N478" s="16" t="n">
        <f aca="false">MONTH(M478)</f>
        <v>2</v>
      </c>
      <c r="O478" s="16" t="str">
        <f aca="false">PROPER(TRIM(H478))</f>
        <v>Mumbai</v>
      </c>
      <c r="P478" s="16" t="str">
        <f aca="false">IFERROR(VLOOKUP(O478,city_map!$A$2:$B$6,2,FALSE()),O478)</f>
        <v>Mumbai</v>
      </c>
      <c r="Q478" s="16" t="n">
        <f aca="false">IF(ISNUMBER(F478),F478,VALUE(SUBSTITUTE(SUBSTITUTE(F478,"₹",""),",","")))</f>
        <v>710</v>
      </c>
      <c r="R478" s="16" t="n">
        <f aca="false">IF(E478=99,1,E478)</f>
        <v>2</v>
      </c>
      <c r="S478" s="16" t="n">
        <f aca="false">IF(G478="",0,G478)</f>
        <v>0.1</v>
      </c>
      <c r="T478" s="16" t="str">
        <f aca="false">IF(I478="","Unknown",IF(I478="upi","UPI",I478))</f>
        <v>UPI</v>
      </c>
      <c r="U478" s="16" t="str">
        <f aca="false">IF(L478="Yes","Y",IF(L478="No","N",L478))</f>
        <v>N</v>
      </c>
      <c r="V478" s="19" t="n">
        <f aca="false">ROUND(R478*Q478*(1-S478),2)</f>
        <v>1278</v>
      </c>
      <c r="W478" s="16" t="str">
        <f aca="false">_xlfn.XLOOKUP(D478,products!$A$2:$A$61,products!$C$2:$C$61,"Not found")</f>
        <v>Home</v>
      </c>
    </row>
    <row r="479" customFormat="false" ht="15" hidden="false" customHeight="false" outlineLevel="0" collapsed="false">
      <c r="A479" s="16" t="s">
        <v>1018</v>
      </c>
      <c r="B479" s="16" t="s">
        <v>1013</v>
      </c>
      <c r="C479" s="16" t="s">
        <v>1019</v>
      </c>
      <c r="D479" s="16" t="s">
        <v>139</v>
      </c>
      <c r="E479" s="16" t="n">
        <v>2</v>
      </c>
      <c r="F479" s="16" t="n">
        <v>357</v>
      </c>
      <c r="G479" s="16" t="n">
        <v>0</v>
      </c>
      <c r="H479" s="16" t="s">
        <v>67</v>
      </c>
      <c r="I479" s="16" t="s">
        <v>71</v>
      </c>
      <c r="J479" s="16" t="n">
        <v>3</v>
      </c>
      <c r="K479" s="16" t="n">
        <v>4</v>
      </c>
      <c r="L479" s="16" t="s">
        <v>41</v>
      </c>
      <c r="M479" s="18" t="n">
        <f aca="false">IF(ISNUMBER(B479),B479,IF(MID(B479,3,1)="-",DATE(VALUE(RIGHT(B479,4)),VALUE(MID(B479,4,2)),VALUE(LEFT(B479,2))),DATE(VALUE(LEFT(B479,4)),VALUE(MID(B479,6,2)),VALUE(RIGHT(B479,2)))))</f>
        <v>45704</v>
      </c>
      <c r="N479" s="16" t="n">
        <f aca="false">MONTH(M479)</f>
        <v>2</v>
      </c>
      <c r="O479" s="16" t="str">
        <f aca="false">PROPER(TRIM(H479))</f>
        <v>Kolkata</v>
      </c>
      <c r="P479" s="16" t="str">
        <f aca="false">IFERROR(VLOOKUP(O479,city_map!$A$2:$B$6,2,FALSE()),O479)</f>
        <v>Kolkata</v>
      </c>
      <c r="Q479" s="16" t="n">
        <f aca="false">IF(ISNUMBER(F479),F479,VALUE(SUBSTITUTE(SUBSTITUTE(F479,"₹",""),",","")))</f>
        <v>357</v>
      </c>
      <c r="R479" s="16" t="n">
        <f aca="false">IF(E479=99,1,E479)</f>
        <v>2</v>
      </c>
      <c r="S479" s="16" t="n">
        <f aca="false">IF(G479="",0,G479)</f>
        <v>0</v>
      </c>
      <c r="T479" s="16" t="str">
        <f aca="false">IF(I479="","Unknown",IF(I479="upi","UPI",I479))</f>
        <v>Credit Card</v>
      </c>
      <c r="U479" s="16" t="str">
        <f aca="false">IF(L479="Yes","Y",IF(L479="No","N",L479))</f>
        <v>N</v>
      </c>
      <c r="V479" s="19" t="n">
        <f aca="false">ROUND(R479*Q479*(1-S479),2)</f>
        <v>714</v>
      </c>
      <c r="W479" s="16" t="str">
        <f aca="false">_xlfn.XLOOKUP(D479,products!$A$2:$A$61,products!$C$2:$C$61,"Not found")</f>
        <v>Beauty</v>
      </c>
    </row>
    <row r="480" customFormat="false" ht="15" hidden="false" customHeight="false" outlineLevel="0" collapsed="false">
      <c r="A480" s="16" t="s">
        <v>1020</v>
      </c>
      <c r="B480" s="16" t="s">
        <v>1013</v>
      </c>
      <c r="C480" s="16" t="s">
        <v>764</v>
      </c>
      <c r="D480" s="16" t="s">
        <v>149</v>
      </c>
      <c r="E480" s="16" t="n">
        <v>1</v>
      </c>
      <c r="F480" s="16" t="n">
        <v>1579</v>
      </c>
      <c r="G480" s="16" t="n">
        <v>0.2</v>
      </c>
      <c r="H480" s="16" t="s">
        <v>130</v>
      </c>
      <c r="I480" s="16" t="s">
        <v>71</v>
      </c>
      <c r="J480" s="16" t="n">
        <v>2</v>
      </c>
      <c r="K480" s="16" t="n">
        <v>5</v>
      </c>
      <c r="L480" s="16" t="s">
        <v>41</v>
      </c>
      <c r="M480" s="18" t="n">
        <f aca="false">IF(ISNUMBER(B480),B480,IF(MID(B480,3,1)="-",DATE(VALUE(RIGHT(B480,4)),VALUE(MID(B480,4,2)),VALUE(LEFT(B480,2))),DATE(VALUE(LEFT(B480,4)),VALUE(MID(B480,6,2)),VALUE(RIGHT(B480,2)))))</f>
        <v>45704</v>
      </c>
      <c r="N480" s="16" t="n">
        <f aca="false">MONTH(M480)</f>
        <v>2</v>
      </c>
      <c r="O480" s="16" t="str">
        <f aca="false">PROPER(TRIM(H480))</f>
        <v>Bengaluru</v>
      </c>
      <c r="P480" s="16" t="str">
        <f aca="false">IFERROR(VLOOKUP(O480,city_map!$A$2:$B$6,2,FALSE()),O480)</f>
        <v>Bengaluru</v>
      </c>
      <c r="Q480" s="16" t="n">
        <f aca="false">IF(ISNUMBER(F480),F480,VALUE(SUBSTITUTE(SUBSTITUTE(F480,"₹",""),",","")))</f>
        <v>1579</v>
      </c>
      <c r="R480" s="16" t="n">
        <f aca="false">IF(E480=99,1,E480)</f>
        <v>1</v>
      </c>
      <c r="S480" s="16" t="n">
        <f aca="false">IF(G480="",0,G480)</f>
        <v>0.2</v>
      </c>
      <c r="T480" s="16" t="str">
        <f aca="false">IF(I480="","Unknown",IF(I480="upi","UPI",I480))</f>
        <v>Credit Card</v>
      </c>
      <c r="U480" s="16" t="str">
        <f aca="false">IF(L480="Yes","Y",IF(L480="No","N",L480))</f>
        <v>N</v>
      </c>
      <c r="V480" s="19" t="n">
        <f aca="false">ROUND(R480*Q480*(1-S480),2)</f>
        <v>1263.2</v>
      </c>
      <c r="W480" s="16" t="str">
        <f aca="false">_xlfn.XLOOKUP(D480,products!$A$2:$A$61,products!$C$2:$C$61,"Not found")</f>
        <v>Fashion</v>
      </c>
    </row>
    <row r="481" customFormat="false" ht="15" hidden="false" customHeight="false" outlineLevel="0" collapsed="false">
      <c r="A481" s="16" t="s">
        <v>1021</v>
      </c>
      <c r="B481" s="16" t="s">
        <v>1013</v>
      </c>
      <c r="C481" s="16" t="s">
        <v>495</v>
      </c>
      <c r="D481" s="16" t="s">
        <v>136</v>
      </c>
      <c r="E481" s="16" t="n">
        <v>2</v>
      </c>
      <c r="F481" s="16" t="n">
        <v>2104</v>
      </c>
      <c r="G481" s="16" t="n">
        <v>0.3</v>
      </c>
      <c r="H481" s="16" t="s">
        <v>70</v>
      </c>
      <c r="I481" s="16" t="s">
        <v>100</v>
      </c>
      <c r="J481" s="16" t="n">
        <v>6</v>
      </c>
      <c r="K481" s="16" t="n">
        <v>2</v>
      </c>
      <c r="L481" s="16" t="s">
        <v>57</v>
      </c>
      <c r="M481" s="18" t="n">
        <f aca="false">IF(ISNUMBER(B481),B481,IF(MID(B481,3,1)="-",DATE(VALUE(RIGHT(B481,4)),VALUE(MID(B481,4,2)),VALUE(LEFT(B481,2))),DATE(VALUE(LEFT(B481,4)),VALUE(MID(B481,6,2)),VALUE(RIGHT(B481,2)))))</f>
        <v>45704</v>
      </c>
      <c r="N481" s="16" t="n">
        <f aca="false">MONTH(M481)</f>
        <v>2</v>
      </c>
      <c r="O481" s="16" t="str">
        <f aca="false">PROPER(TRIM(H481))</f>
        <v>Pune</v>
      </c>
      <c r="P481" s="16" t="str">
        <f aca="false">IFERROR(VLOOKUP(O481,city_map!$A$2:$B$6,2,FALSE()),O481)</f>
        <v>Pune</v>
      </c>
      <c r="Q481" s="16" t="n">
        <f aca="false">IF(ISNUMBER(F481),F481,VALUE(SUBSTITUTE(SUBSTITUTE(F481,"₹",""),",","")))</f>
        <v>2104</v>
      </c>
      <c r="R481" s="16" t="n">
        <f aca="false">IF(E481=99,1,E481)</f>
        <v>2</v>
      </c>
      <c r="S481" s="16" t="n">
        <f aca="false">IF(G481="",0,G481)</f>
        <v>0.3</v>
      </c>
      <c r="T481" s="16" t="str">
        <f aca="false">IF(I481="","Unknown",IF(I481="upi","UPI",I481))</f>
        <v>Net Banking</v>
      </c>
      <c r="U481" s="16" t="str">
        <f aca="false">IF(L481="Yes","Y",IF(L481="No","N",L481))</f>
        <v>Y</v>
      </c>
      <c r="V481" s="19" t="n">
        <f aca="false">ROUND(R481*Q481*(1-S481),2)</f>
        <v>2945.6</v>
      </c>
      <c r="W481" s="16" t="str">
        <f aca="false">_xlfn.XLOOKUP(D481,products!$A$2:$A$61,products!$C$2:$C$61,"Not found")</f>
        <v>Electronics</v>
      </c>
    </row>
    <row r="482" customFormat="false" ht="15" hidden="false" customHeight="false" outlineLevel="0" collapsed="false">
      <c r="A482" s="16" t="s">
        <v>1022</v>
      </c>
      <c r="B482" s="16" t="s">
        <v>1013</v>
      </c>
      <c r="C482" s="16" t="s">
        <v>1023</v>
      </c>
      <c r="D482" s="16" t="s">
        <v>262</v>
      </c>
      <c r="E482" s="16" t="n">
        <v>1</v>
      </c>
      <c r="F482" s="16" t="n">
        <v>797</v>
      </c>
      <c r="G482" s="16" t="n">
        <v>0.1</v>
      </c>
      <c r="H482" s="16" t="s">
        <v>130</v>
      </c>
      <c r="I482" s="16" t="s">
        <v>60</v>
      </c>
      <c r="J482" s="16" t="n">
        <v>4</v>
      </c>
      <c r="K482" s="16" t="n">
        <v>5</v>
      </c>
      <c r="L482" s="16" t="s">
        <v>41</v>
      </c>
      <c r="M482" s="18" t="n">
        <f aca="false">IF(ISNUMBER(B482),B482,IF(MID(B482,3,1)="-",DATE(VALUE(RIGHT(B482,4)),VALUE(MID(B482,4,2)),VALUE(LEFT(B482,2))),DATE(VALUE(LEFT(B482,4)),VALUE(MID(B482,6,2)),VALUE(RIGHT(B482,2)))))</f>
        <v>45704</v>
      </c>
      <c r="N482" s="16" t="n">
        <f aca="false">MONTH(M482)</f>
        <v>2</v>
      </c>
      <c r="O482" s="16" t="str">
        <f aca="false">PROPER(TRIM(H482))</f>
        <v>Bengaluru</v>
      </c>
      <c r="P482" s="16" t="str">
        <f aca="false">IFERROR(VLOOKUP(O482,city_map!$A$2:$B$6,2,FALSE()),O482)</f>
        <v>Bengaluru</v>
      </c>
      <c r="Q482" s="16" t="n">
        <f aca="false">IF(ISNUMBER(F482),F482,VALUE(SUBSTITUTE(SUBSTITUTE(F482,"₹",""),",","")))</f>
        <v>797</v>
      </c>
      <c r="R482" s="16" t="n">
        <f aca="false">IF(E482=99,1,E482)</f>
        <v>1</v>
      </c>
      <c r="S482" s="16" t="n">
        <f aca="false">IF(G482="",0,G482)</f>
        <v>0.1</v>
      </c>
      <c r="T482" s="16" t="str">
        <f aca="false">IF(I482="","Unknown",IF(I482="upi","UPI",I482))</f>
        <v>UPI</v>
      </c>
      <c r="U482" s="16" t="str">
        <f aca="false">IF(L482="Yes","Y",IF(L482="No","N",L482))</f>
        <v>N</v>
      </c>
      <c r="V482" s="19" t="n">
        <f aca="false">ROUND(R482*Q482*(1-S482),2)</f>
        <v>717.3</v>
      </c>
      <c r="W482" s="16" t="str">
        <f aca="false">_xlfn.XLOOKUP(D482,products!$A$2:$A$61,products!$C$2:$C$61,"Not found")</f>
        <v>Home</v>
      </c>
    </row>
    <row r="483" customFormat="false" ht="15" hidden="false" customHeight="false" outlineLevel="0" collapsed="false">
      <c r="A483" s="16" t="s">
        <v>1024</v>
      </c>
      <c r="B483" s="16" t="s">
        <v>1013</v>
      </c>
      <c r="C483" s="16" t="s">
        <v>336</v>
      </c>
      <c r="D483" s="16" t="s">
        <v>721</v>
      </c>
      <c r="E483" s="16" t="n">
        <v>1</v>
      </c>
      <c r="F483" s="16" t="s">
        <v>1025</v>
      </c>
      <c r="G483" s="16" t="n">
        <v>0.15</v>
      </c>
      <c r="H483" s="16" t="s">
        <v>161</v>
      </c>
      <c r="I483" s="16" t="s">
        <v>40</v>
      </c>
      <c r="J483" s="16" t="n">
        <v>2</v>
      </c>
      <c r="K483" s="16" t="n">
        <v>5</v>
      </c>
      <c r="L483" s="16" t="s">
        <v>41</v>
      </c>
      <c r="M483" s="18" t="n">
        <f aca="false">IF(ISNUMBER(B483),B483,IF(MID(B483,3,1)="-",DATE(VALUE(RIGHT(B483,4)),VALUE(MID(B483,4,2)),VALUE(LEFT(B483,2))),DATE(VALUE(LEFT(B483,4)),VALUE(MID(B483,6,2)),VALUE(RIGHT(B483,2)))))</f>
        <v>45704</v>
      </c>
      <c r="N483" s="16" t="n">
        <f aca="false">MONTH(M483)</f>
        <v>2</v>
      </c>
      <c r="O483" s="16" t="str">
        <f aca="false">PROPER(TRIM(H483))</f>
        <v>Hyderabad</v>
      </c>
      <c r="P483" s="16" t="str">
        <f aca="false">IFERROR(VLOOKUP(O483,city_map!$A$2:$B$6,2,FALSE()),O483)</f>
        <v>Hyderabad</v>
      </c>
      <c r="Q483" s="16" t="n">
        <f aca="false">IF(ISNUMBER(F483),F483,VALUE(SUBSTITUTE(SUBSTITUTE(F483,"₹",""),",","")))</f>
        <v>512</v>
      </c>
      <c r="R483" s="16" t="n">
        <f aca="false">IF(E483=99,1,E483)</f>
        <v>1</v>
      </c>
      <c r="S483" s="16" t="n">
        <f aca="false">IF(G483="",0,G483)</f>
        <v>0.15</v>
      </c>
      <c r="T483" s="16" t="str">
        <f aca="false">IF(I483="","Unknown",IF(I483="upi","UPI",I483))</f>
        <v>COD</v>
      </c>
      <c r="U483" s="16" t="str">
        <f aca="false">IF(L483="Yes","Y",IF(L483="No","N",L483))</f>
        <v>N</v>
      </c>
      <c r="V483" s="19" t="n">
        <f aca="false">ROUND(R483*Q483*(1-S483),2)</f>
        <v>435.2</v>
      </c>
      <c r="W483" s="16" t="str">
        <f aca="false">_xlfn.XLOOKUP(D483,products!$A$2:$A$61,products!$C$2:$C$61,"Not found")</f>
        <v>Beauty</v>
      </c>
    </row>
    <row r="484" customFormat="false" ht="15" hidden="false" customHeight="false" outlineLevel="0" collapsed="false">
      <c r="A484" s="16" t="s">
        <v>1026</v>
      </c>
      <c r="B484" s="16" t="s">
        <v>1013</v>
      </c>
      <c r="C484" s="16" t="s">
        <v>235</v>
      </c>
      <c r="D484" s="16" t="s">
        <v>74</v>
      </c>
      <c r="E484" s="16" t="n">
        <v>1</v>
      </c>
      <c r="F484" s="16" t="n">
        <v>18322</v>
      </c>
      <c r="G484" s="16" t="n">
        <v>0.3</v>
      </c>
      <c r="H484" s="16" t="s">
        <v>70</v>
      </c>
      <c r="I484" s="16" t="s">
        <v>71</v>
      </c>
      <c r="J484" s="16" t="n">
        <v>4</v>
      </c>
      <c r="K484" s="16" t="n">
        <v>3</v>
      </c>
      <c r="L484" s="16" t="s">
        <v>57</v>
      </c>
      <c r="M484" s="18" t="n">
        <f aca="false">IF(ISNUMBER(B484),B484,IF(MID(B484,3,1)="-",DATE(VALUE(RIGHT(B484,4)),VALUE(MID(B484,4,2)),VALUE(LEFT(B484,2))),DATE(VALUE(LEFT(B484,4)),VALUE(MID(B484,6,2)),VALUE(RIGHT(B484,2)))))</f>
        <v>45704</v>
      </c>
      <c r="N484" s="16" t="n">
        <f aca="false">MONTH(M484)</f>
        <v>2</v>
      </c>
      <c r="O484" s="16" t="str">
        <f aca="false">PROPER(TRIM(H484))</f>
        <v>Pune</v>
      </c>
      <c r="P484" s="16" t="str">
        <f aca="false">IFERROR(VLOOKUP(O484,city_map!$A$2:$B$6,2,FALSE()),O484)</f>
        <v>Pune</v>
      </c>
      <c r="Q484" s="16" t="n">
        <f aca="false">IF(ISNUMBER(F484),F484,VALUE(SUBSTITUTE(SUBSTITUTE(F484,"₹",""),",","")))</f>
        <v>18322</v>
      </c>
      <c r="R484" s="16" t="n">
        <f aca="false">IF(E484=99,1,E484)</f>
        <v>1</v>
      </c>
      <c r="S484" s="16" t="n">
        <f aca="false">IF(G484="",0,G484)</f>
        <v>0.3</v>
      </c>
      <c r="T484" s="16" t="str">
        <f aca="false">IF(I484="","Unknown",IF(I484="upi","UPI",I484))</f>
        <v>Credit Card</v>
      </c>
      <c r="U484" s="16" t="str">
        <f aca="false">IF(L484="Yes","Y",IF(L484="No","N",L484))</f>
        <v>Y</v>
      </c>
      <c r="V484" s="19" t="n">
        <f aca="false">ROUND(R484*Q484*(1-S484),2)</f>
        <v>12825.4</v>
      </c>
      <c r="W484" s="16" t="str">
        <f aca="false">_xlfn.XLOOKUP(D484,products!$A$2:$A$61,products!$C$2:$C$61,"Not found")</f>
        <v>Electronics</v>
      </c>
    </row>
    <row r="485" customFormat="false" ht="15" hidden="false" customHeight="false" outlineLevel="0" collapsed="false">
      <c r="A485" s="16" t="s">
        <v>1027</v>
      </c>
      <c r="B485" s="16" t="s">
        <v>1013</v>
      </c>
      <c r="C485" s="16" t="s">
        <v>865</v>
      </c>
      <c r="D485" s="16" t="s">
        <v>95</v>
      </c>
      <c r="E485" s="16" t="n">
        <v>5</v>
      </c>
      <c r="F485" s="16" t="n">
        <v>1507</v>
      </c>
      <c r="G485" s="16" t="n">
        <v>0.05</v>
      </c>
      <c r="H485" s="16" t="s">
        <v>39</v>
      </c>
      <c r="I485" s="16" t="s">
        <v>60</v>
      </c>
      <c r="J485" s="16" t="n">
        <v>3</v>
      </c>
      <c r="K485" s="16" t="n">
        <v>4</v>
      </c>
      <c r="L485" s="16" t="s">
        <v>41</v>
      </c>
      <c r="M485" s="18" t="n">
        <f aca="false">IF(ISNUMBER(B485),B485,IF(MID(B485,3,1)="-",DATE(VALUE(RIGHT(B485,4)),VALUE(MID(B485,4,2)),VALUE(LEFT(B485,2))),DATE(VALUE(LEFT(B485,4)),VALUE(MID(B485,6,2)),VALUE(RIGHT(B485,2)))))</f>
        <v>45704</v>
      </c>
      <c r="N485" s="16" t="n">
        <f aca="false">MONTH(M485)</f>
        <v>2</v>
      </c>
      <c r="O485" s="16" t="str">
        <f aca="false">PROPER(TRIM(H485))</f>
        <v>Delhi</v>
      </c>
      <c r="P485" s="16" t="str">
        <f aca="false">IFERROR(VLOOKUP(O485,city_map!$A$2:$B$6,2,FALSE()),O485)</f>
        <v>Delhi</v>
      </c>
      <c r="Q485" s="16" t="n">
        <f aca="false">IF(ISNUMBER(F485),F485,VALUE(SUBSTITUTE(SUBSTITUTE(F485,"₹",""),",","")))</f>
        <v>1507</v>
      </c>
      <c r="R485" s="16" t="n">
        <f aca="false">IF(E485=99,1,E485)</f>
        <v>5</v>
      </c>
      <c r="S485" s="16" t="n">
        <f aca="false">IF(G485="",0,G485)</f>
        <v>0.05</v>
      </c>
      <c r="T485" s="16" t="str">
        <f aca="false">IF(I485="","Unknown",IF(I485="upi","UPI",I485))</f>
        <v>UPI</v>
      </c>
      <c r="U485" s="16" t="str">
        <f aca="false">IF(L485="Yes","Y",IF(L485="No","N",L485))</f>
        <v>N</v>
      </c>
      <c r="V485" s="19" t="n">
        <f aca="false">ROUND(R485*Q485*(1-S485),2)</f>
        <v>7158.25</v>
      </c>
      <c r="W485" s="16" t="str">
        <f aca="false">_xlfn.XLOOKUP(D485,products!$A$2:$A$61,products!$C$2:$C$61,"Not found")</f>
        <v>Electronics</v>
      </c>
    </row>
    <row r="486" customFormat="false" ht="15" hidden="false" customHeight="false" outlineLevel="0" collapsed="false">
      <c r="A486" s="16" t="s">
        <v>1028</v>
      </c>
      <c r="B486" s="16" t="s">
        <v>1029</v>
      </c>
      <c r="C486" s="16" t="s">
        <v>1030</v>
      </c>
      <c r="D486" s="16" t="s">
        <v>105</v>
      </c>
      <c r="E486" s="16" t="n">
        <v>2</v>
      </c>
      <c r="F486" s="16" t="n">
        <v>402</v>
      </c>
      <c r="G486" s="16" t="n">
        <v>0</v>
      </c>
      <c r="H486" s="16" t="s">
        <v>112</v>
      </c>
      <c r="I486" s="16" t="s">
        <v>60</v>
      </c>
      <c r="J486" s="16" t="n">
        <v>4</v>
      </c>
      <c r="K486" s="16" t="n">
        <v>4</v>
      </c>
      <c r="L486" s="16" t="s">
        <v>41</v>
      </c>
      <c r="M486" s="18" t="n">
        <f aca="false">IF(ISNUMBER(B486),B486,IF(MID(B486,3,1)="-",DATE(VALUE(RIGHT(B486,4)),VALUE(MID(B486,4,2)),VALUE(LEFT(B486,2))),DATE(VALUE(LEFT(B486,4)),VALUE(MID(B486,6,2)),VALUE(RIGHT(B486,2)))))</f>
        <v>45705</v>
      </c>
      <c r="N486" s="16" t="n">
        <f aca="false">MONTH(M486)</f>
        <v>2</v>
      </c>
      <c r="O486" s="16" t="str">
        <f aca="false">PROPER(TRIM(H486))</f>
        <v>Mumbai</v>
      </c>
      <c r="P486" s="16" t="str">
        <f aca="false">IFERROR(VLOOKUP(O486,city_map!$A$2:$B$6,2,FALSE()),O486)</f>
        <v>Mumbai</v>
      </c>
      <c r="Q486" s="16" t="n">
        <f aca="false">IF(ISNUMBER(F486),F486,VALUE(SUBSTITUTE(SUBSTITUTE(F486,"₹",""),",","")))</f>
        <v>402</v>
      </c>
      <c r="R486" s="16" t="n">
        <f aca="false">IF(E486=99,1,E486)</f>
        <v>2</v>
      </c>
      <c r="S486" s="16" t="n">
        <f aca="false">IF(G486="",0,G486)</f>
        <v>0</v>
      </c>
      <c r="T486" s="16" t="str">
        <f aca="false">IF(I486="","Unknown",IF(I486="upi","UPI",I486))</f>
        <v>UPI</v>
      </c>
      <c r="U486" s="16" t="str">
        <f aca="false">IF(L486="Yes","Y",IF(L486="No","N",L486))</f>
        <v>N</v>
      </c>
      <c r="V486" s="19" t="n">
        <f aca="false">ROUND(R486*Q486*(1-S486),2)</f>
        <v>804</v>
      </c>
      <c r="W486" s="16" t="str">
        <f aca="false">_xlfn.XLOOKUP(D486,products!$A$2:$A$61,products!$C$2:$C$61,"Not found")</f>
        <v>Beauty</v>
      </c>
    </row>
    <row r="487" customFormat="false" ht="15" hidden="false" customHeight="false" outlineLevel="0" collapsed="false">
      <c r="A487" s="16" t="s">
        <v>1031</v>
      </c>
      <c r="B487" s="16" t="s">
        <v>1029</v>
      </c>
      <c r="C487" s="16" t="s">
        <v>1032</v>
      </c>
      <c r="D487" s="16" t="s">
        <v>115</v>
      </c>
      <c r="E487" s="16" t="n">
        <v>2</v>
      </c>
      <c r="F487" s="16" t="n">
        <v>291</v>
      </c>
      <c r="G487" s="16" t="n">
        <v>0.1</v>
      </c>
      <c r="H487" s="16" t="s">
        <v>39</v>
      </c>
      <c r="I487" s="16" t="s">
        <v>71</v>
      </c>
      <c r="J487" s="16" t="n">
        <v>4</v>
      </c>
      <c r="K487" s="16" t="n">
        <v>3</v>
      </c>
      <c r="L487" s="16" t="s">
        <v>41</v>
      </c>
      <c r="M487" s="18" t="n">
        <f aca="false">IF(ISNUMBER(B487),B487,IF(MID(B487,3,1)="-",DATE(VALUE(RIGHT(B487,4)),VALUE(MID(B487,4,2)),VALUE(LEFT(B487,2))),DATE(VALUE(LEFT(B487,4)),VALUE(MID(B487,6,2)),VALUE(RIGHT(B487,2)))))</f>
        <v>45705</v>
      </c>
      <c r="N487" s="16" t="n">
        <f aca="false">MONTH(M487)</f>
        <v>2</v>
      </c>
      <c r="O487" s="16" t="str">
        <f aca="false">PROPER(TRIM(H487))</f>
        <v>Delhi</v>
      </c>
      <c r="P487" s="16" t="str">
        <f aca="false">IFERROR(VLOOKUP(O487,city_map!$A$2:$B$6,2,FALSE()),O487)</f>
        <v>Delhi</v>
      </c>
      <c r="Q487" s="16" t="n">
        <f aca="false">IF(ISNUMBER(F487),F487,VALUE(SUBSTITUTE(SUBSTITUTE(F487,"₹",""),",","")))</f>
        <v>291</v>
      </c>
      <c r="R487" s="16" t="n">
        <f aca="false">IF(E487=99,1,E487)</f>
        <v>2</v>
      </c>
      <c r="S487" s="16" t="n">
        <f aca="false">IF(G487="",0,G487)</f>
        <v>0.1</v>
      </c>
      <c r="T487" s="16" t="str">
        <f aca="false">IF(I487="","Unknown",IF(I487="upi","UPI",I487))</f>
        <v>Credit Card</v>
      </c>
      <c r="U487" s="16" t="str">
        <f aca="false">IF(L487="Yes","Y",IF(L487="No","N",L487))</f>
        <v>N</v>
      </c>
      <c r="V487" s="19" t="n">
        <f aca="false">ROUND(R487*Q487*(1-S487),2)</f>
        <v>523.8</v>
      </c>
      <c r="W487" s="16" t="str">
        <f aca="false">_xlfn.XLOOKUP(D487,products!$A$2:$A$61,products!$C$2:$C$61,"Not found")</f>
        <v>Books</v>
      </c>
    </row>
    <row r="488" customFormat="false" ht="15" hidden="false" customHeight="false" outlineLevel="0" collapsed="false">
      <c r="A488" s="16" t="s">
        <v>1033</v>
      </c>
      <c r="B488" s="16" t="s">
        <v>1029</v>
      </c>
      <c r="C488" s="16" t="s">
        <v>1034</v>
      </c>
      <c r="D488" s="16" t="s">
        <v>300</v>
      </c>
      <c r="E488" s="16" t="n">
        <v>1</v>
      </c>
      <c r="F488" s="16" t="n">
        <v>2606</v>
      </c>
      <c r="G488" s="16" t="n">
        <v>0.1</v>
      </c>
      <c r="H488" s="16" t="s">
        <v>112</v>
      </c>
      <c r="I488" s="16" t="s">
        <v>40</v>
      </c>
      <c r="J488" s="16" t="n">
        <v>4</v>
      </c>
      <c r="K488" s="16" t="n">
        <v>5</v>
      </c>
      <c r="L488" s="16" t="s">
        <v>41</v>
      </c>
      <c r="M488" s="18" t="n">
        <f aca="false">IF(ISNUMBER(B488),B488,IF(MID(B488,3,1)="-",DATE(VALUE(RIGHT(B488,4)),VALUE(MID(B488,4,2)),VALUE(LEFT(B488,2))),DATE(VALUE(LEFT(B488,4)),VALUE(MID(B488,6,2)),VALUE(RIGHT(B488,2)))))</f>
        <v>45705</v>
      </c>
      <c r="N488" s="16" t="n">
        <f aca="false">MONTH(M488)</f>
        <v>2</v>
      </c>
      <c r="O488" s="16" t="str">
        <f aca="false">PROPER(TRIM(H488))</f>
        <v>Mumbai</v>
      </c>
      <c r="P488" s="16" t="str">
        <f aca="false">IFERROR(VLOOKUP(O488,city_map!$A$2:$B$6,2,FALSE()),O488)</f>
        <v>Mumbai</v>
      </c>
      <c r="Q488" s="16" t="n">
        <f aca="false">IF(ISNUMBER(F488),F488,VALUE(SUBSTITUTE(SUBSTITUTE(F488,"₹",""),",","")))</f>
        <v>2606</v>
      </c>
      <c r="R488" s="16" t="n">
        <f aca="false">IF(E488=99,1,E488)</f>
        <v>1</v>
      </c>
      <c r="S488" s="16" t="n">
        <f aca="false">IF(G488="",0,G488)</f>
        <v>0.1</v>
      </c>
      <c r="T488" s="16" t="str">
        <f aca="false">IF(I488="","Unknown",IF(I488="upi","UPI",I488))</f>
        <v>COD</v>
      </c>
      <c r="U488" s="16" t="str">
        <f aca="false">IF(L488="Yes","Y",IF(L488="No","N",L488))</f>
        <v>N</v>
      </c>
      <c r="V488" s="19" t="n">
        <f aca="false">ROUND(R488*Q488*(1-S488),2)</f>
        <v>2345.4</v>
      </c>
      <c r="W488" s="16" t="str">
        <f aca="false">_xlfn.XLOOKUP(D488,products!$A$2:$A$61,products!$C$2:$C$61,"Not found")</f>
        <v>Home</v>
      </c>
    </row>
    <row r="489" customFormat="false" ht="15" hidden="false" customHeight="false" outlineLevel="0" collapsed="false">
      <c r="A489" s="16" t="s">
        <v>1035</v>
      </c>
      <c r="B489" s="16" t="s">
        <v>1029</v>
      </c>
      <c r="C489" s="16" t="s">
        <v>1036</v>
      </c>
      <c r="D489" s="16" t="s">
        <v>259</v>
      </c>
      <c r="E489" s="16" t="n">
        <v>1</v>
      </c>
      <c r="F489" s="16" t="n">
        <v>489</v>
      </c>
      <c r="G489" s="16" t="n">
        <v>0.2</v>
      </c>
      <c r="H489" s="16" t="s">
        <v>81</v>
      </c>
      <c r="I489" s="16" t="s">
        <v>47</v>
      </c>
      <c r="J489" s="16" t="n">
        <v>3</v>
      </c>
      <c r="K489" s="16" t="n">
        <v>5</v>
      </c>
      <c r="L489" s="16" t="s">
        <v>41</v>
      </c>
      <c r="M489" s="18" t="n">
        <f aca="false">IF(ISNUMBER(B489),B489,IF(MID(B489,3,1)="-",DATE(VALUE(RIGHT(B489,4)),VALUE(MID(B489,4,2)),VALUE(LEFT(B489,2))),DATE(VALUE(LEFT(B489,4)),VALUE(MID(B489,6,2)),VALUE(RIGHT(B489,2)))))</f>
        <v>45705</v>
      </c>
      <c r="N489" s="16" t="n">
        <f aca="false">MONTH(M489)</f>
        <v>2</v>
      </c>
      <c r="O489" s="16" t="str">
        <f aca="false">PROPER(TRIM(H489))</f>
        <v>Hyderabad</v>
      </c>
      <c r="P489" s="16" t="str">
        <f aca="false">IFERROR(VLOOKUP(O489,city_map!$A$2:$B$6,2,FALSE()),O489)</f>
        <v>Hyderabad</v>
      </c>
      <c r="Q489" s="16" t="n">
        <f aca="false">IF(ISNUMBER(F489),F489,VALUE(SUBSTITUTE(SUBSTITUTE(F489,"₹",""),",","")))</f>
        <v>489</v>
      </c>
      <c r="R489" s="16" t="n">
        <f aca="false">IF(E489=99,1,E489)</f>
        <v>1</v>
      </c>
      <c r="S489" s="16" t="n">
        <f aca="false">IF(G489="",0,G489)</f>
        <v>0.2</v>
      </c>
      <c r="T489" s="16" t="str">
        <f aca="false">IF(I489="","Unknown",IF(I489="upi","UPI",I489))</f>
        <v>Debit Card</v>
      </c>
      <c r="U489" s="16" t="str">
        <f aca="false">IF(L489="Yes","Y",IF(L489="No","N",L489))</f>
        <v>N</v>
      </c>
      <c r="V489" s="19" t="n">
        <f aca="false">ROUND(R489*Q489*(1-S489),2)</f>
        <v>391.2</v>
      </c>
      <c r="W489" s="16" t="str">
        <f aca="false">_xlfn.XLOOKUP(D489,products!$A$2:$A$61,products!$C$2:$C$61,"Not found")</f>
        <v>Books</v>
      </c>
    </row>
    <row r="490" customFormat="false" ht="15" hidden="false" customHeight="false" outlineLevel="0" collapsed="false">
      <c r="A490" s="16" t="s">
        <v>1037</v>
      </c>
      <c r="B490" s="16" t="s">
        <v>1029</v>
      </c>
      <c r="C490" s="16" t="s">
        <v>1038</v>
      </c>
      <c r="D490" s="16" t="s">
        <v>191</v>
      </c>
      <c r="E490" s="16" t="n">
        <v>1</v>
      </c>
      <c r="F490" s="16" t="n">
        <v>404</v>
      </c>
      <c r="G490" s="16" t="n">
        <v>0</v>
      </c>
      <c r="H490" s="16" t="s">
        <v>112</v>
      </c>
      <c r="I490" s="16" t="s">
        <v>60</v>
      </c>
      <c r="J490" s="16" t="n">
        <v>2</v>
      </c>
      <c r="K490" s="16" t="n">
        <v>5</v>
      </c>
      <c r="L490" s="16" t="s">
        <v>41</v>
      </c>
      <c r="M490" s="18" t="n">
        <f aca="false">IF(ISNUMBER(B490),B490,IF(MID(B490,3,1)="-",DATE(VALUE(RIGHT(B490,4)),VALUE(MID(B490,4,2)),VALUE(LEFT(B490,2))),DATE(VALUE(LEFT(B490,4)),VALUE(MID(B490,6,2)),VALUE(RIGHT(B490,2)))))</f>
        <v>45705</v>
      </c>
      <c r="N490" s="16" t="n">
        <f aca="false">MONTH(M490)</f>
        <v>2</v>
      </c>
      <c r="O490" s="16" t="str">
        <f aca="false">PROPER(TRIM(H490))</f>
        <v>Mumbai</v>
      </c>
      <c r="P490" s="16" t="str">
        <f aca="false">IFERROR(VLOOKUP(O490,city_map!$A$2:$B$6,2,FALSE()),O490)</f>
        <v>Mumbai</v>
      </c>
      <c r="Q490" s="16" t="n">
        <f aca="false">IF(ISNUMBER(F490),F490,VALUE(SUBSTITUTE(SUBSTITUTE(F490,"₹",""),",","")))</f>
        <v>404</v>
      </c>
      <c r="R490" s="16" t="n">
        <f aca="false">IF(E490=99,1,E490)</f>
        <v>1</v>
      </c>
      <c r="S490" s="16" t="n">
        <f aca="false">IF(G490="",0,G490)</f>
        <v>0</v>
      </c>
      <c r="T490" s="16" t="str">
        <f aca="false">IF(I490="","Unknown",IF(I490="upi","UPI",I490))</f>
        <v>UPI</v>
      </c>
      <c r="U490" s="16" t="str">
        <f aca="false">IF(L490="Yes","Y",IF(L490="No","N",L490))</f>
        <v>N</v>
      </c>
      <c r="V490" s="19" t="n">
        <f aca="false">ROUND(R490*Q490*(1-S490),2)</f>
        <v>404</v>
      </c>
      <c r="W490" s="16" t="str">
        <f aca="false">_xlfn.XLOOKUP(D490,products!$A$2:$A$61,products!$C$2:$C$61,"Not found")</f>
        <v>Electronics</v>
      </c>
    </row>
    <row r="491" customFormat="false" ht="15" hidden="false" customHeight="false" outlineLevel="0" collapsed="false">
      <c r="A491" s="16" t="s">
        <v>1039</v>
      </c>
      <c r="B491" s="16" t="s">
        <v>1029</v>
      </c>
      <c r="C491" s="16" t="s">
        <v>954</v>
      </c>
      <c r="D491" s="16" t="s">
        <v>84</v>
      </c>
      <c r="E491" s="16" t="n">
        <v>3</v>
      </c>
      <c r="F491" s="16" t="n">
        <v>239</v>
      </c>
      <c r="G491" s="16" t="n">
        <v>0.1</v>
      </c>
      <c r="H491" s="16" t="s">
        <v>208</v>
      </c>
      <c r="I491" s="16" t="s">
        <v>71</v>
      </c>
      <c r="J491" s="16" t="n">
        <v>6</v>
      </c>
      <c r="K491" s="16" t="n">
        <v>4</v>
      </c>
      <c r="L491" s="16" t="s">
        <v>41</v>
      </c>
      <c r="M491" s="18" t="n">
        <f aca="false">IF(ISNUMBER(B491),B491,IF(MID(B491,3,1)="-",DATE(VALUE(RIGHT(B491,4)),VALUE(MID(B491,4,2)),VALUE(LEFT(B491,2))),DATE(VALUE(LEFT(B491,4)),VALUE(MID(B491,6,2)),VALUE(RIGHT(B491,2)))))</f>
        <v>45705</v>
      </c>
      <c r="N491" s="16" t="n">
        <f aca="false">MONTH(M491)</f>
        <v>2</v>
      </c>
      <c r="O491" s="16" t="str">
        <f aca="false">PROPER(TRIM(H491))</f>
        <v>Jaipur</v>
      </c>
      <c r="P491" s="16" t="str">
        <f aca="false">IFERROR(VLOOKUP(O491,city_map!$A$2:$B$6,2,FALSE()),O491)</f>
        <v>Jaipur</v>
      </c>
      <c r="Q491" s="16" t="n">
        <f aca="false">IF(ISNUMBER(F491),F491,VALUE(SUBSTITUTE(SUBSTITUTE(F491,"₹",""),",","")))</f>
        <v>239</v>
      </c>
      <c r="R491" s="16" t="n">
        <f aca="false">IF(E491=99,1,E491)</f>
        <v>3</v>
      </c>
      <c r="S491" s="16" t="n">
        <f aca="false">IF(G491="",0,G491)</f>
        <v>0.1</v>
      </c>
      <c r="T491" s="16" t="str">
        <f aca="false">IF(I491="","Unknown",IF(I491="upi","UPI",I491))</f>
        <v>Credit Card</v>
      </c>
      <c r="U491" s="16" t="str">
        <f aca="false">IF(L491="Yes","Y",IF(L491="No","N",L491))</f>
        <v>N</v>
      </c>
      <c r="V491" s="19" t="n">
        <f aca="false">ROUND(R491*Q491*(1-S491),2)</f>
        <v>645.3</v>
      </c>
      <c r="W491" s="16" t="str">
        <f aca="false">_xlfn.XLOOKUP(D491,products!$A$2:$A$61,products!$C$2:$C$61,"Not found")</f>
        <v>Beauty</v>
      </c>
    </row>
    <row r="492" customFormat="false" ht="15" hidden="false" customHeight="false" outlineLevel="0" collapsed="false">
      <c r="A492" s="16" t="s">
        <v>1040</v>
      </c>
      <c r="B492" s="16" t="s">
        <v>1029</v>
      </c>
      <c r="C492" s="16" t="s">
        <v>896</v>
      </c>
      <c r="D492" s="16" t="s">
        <v>225</v>
      </c>
      <c r="E492" s="16" t="n">
        <v>2</v>
      </c>
      <c r="F492" s="16" t="n">
        <v>407</v>
      </c>
      <c r="G492" s="16" t="n">
        <v>0.1</v>
      </c>
      <c r="H492" s="16" t="s">
        <v>208</v>
      </c>
      <c r="I492" s="16" t="s">
        <v>47</v>
      </c>
      <c r="J492" s="16" t="n">
        <v>8</v>
      </c>
      <c r="K492" s="16" t="n">
        <v>3</v>
      </c>
      <c r="L492" s="16" t="s">
        <v>41</v>
      </c>
      <c r="M492" s="18" t="n">
        <f aca="false">IF(ISNUMBER(B492),B492,IF(MID(B492,3,1)="-",DATE(VALUE(RIGHT(B492,4)),VALUE(MID(B492,4,2)),VALUE(LEFT(B492,2))),DATE(VALUE(LEFT(B492,4)),VALUE(MID(B492,6,2)),VALUE(RIGHT(B492,2)))))</f>
        <v>45705</v>
      </c>
      <c r="N492" s="16" t="n">
        <f aca="false">MONTH(M492)</f>
        <v>2</v>
      </c>
      <c r="O492" s="16" t="str">
        <f aca="false">PROPER(TRIM(H492))</f>
        <v>Jaipur</v>
      </c>
      <c r="P492" s="16" t="str">
        <f aca="false">IFERROR(VLOOKUP(O492,city_map!$A$2:$B$6,2,FALSE()),O492)</f>
        <v>Jaipur</v>
      </c>
      <c r="Q492" s="16" t="n">
        <f aca="false">IF(ISNUMBER(F492),F492,VALUE(SUBSTITUTE(SUBSTITUTE(F492,"₹",""),",","")))</f>
        <v>407</v>
      </c>
      <c r="R492" s="16" t="n">
        <f aca="false">IF(E492=99,1,E492)</f>
        <v>2</v>
      </c>
      <c r="S492" s="16" t="n">
        <f aca="false">IF(G492="",0,G492)</f>
        <v>0.1</v>
      </c>
      <c r="T492" s="16" t="str">
        <f aca="false">IF(I492="","Unknown",IF(I492="upi","UPI",I492))</f>
        <v>Debit Card</v>
      </c>
      <c r="U492" s="16" t="str">
        <f aca="false">IF(L492="Yes","Y",IF(L492="No","N",L492))</f>
        <v>N</v>
      </c>
      <c r="V492" s="19" t="n">
        <f aca="false">ROUND(R492*Q492*(1-S492),2)</f>
        <v>732.6</v>
      </c>
      <c r="W492" s="16" t="str">
        <f aca="false">_xlfn.XLOOKUP(D492,products!$A$2:$A$61,products!$C$2:$C$61,"Not found")</f>
        <v>Books</v>
      </c>
    </row>
    <row r="493" customFormat="false" ht="15" hidden="false" customHeight="false" outlineLevel="0" collapsed="false">
      <c r="A493" s="16" t="s">
        <v>1041</v>
      </c>
      <c r="B493" s="16" t="s">
        <v>1029</v>
      </c>
      <c r="C493" s="16" t="s">
        <v>370</v>
      </c>
      <c r="D493" s="16" t="s">
        <v>393</v>
      </c>
      <c r="E493" s="16" t="n">
        <v>3</v>
      </c>
      <c r="F493" s="16" t="n">
        <v>502</v>
      </c>
      <c r="G493" s="16" t="n">
        <v>0.1</v>
      </c>
      <c r="H493" s="16" t="s">
        <v>130</v>
      </c>
      <c r="I493" s="16" t="s">
        <v>60</v>
      </c>
      <c r="J493" s="16" t="n">
        <v>5</v>
      </c>
      <c r="K493" s="16" t="n">
        <v>4</v>
      </c>
      <c r="L493" s="16" t="s">
        <v>41</v>
      </c>
      <c r="M493" s="18" t="n">
        <f aca="false">IF(ISNUMBER(B493),B493,IF(MID(B493,3,1)="-",DATE(VALUE(RIGHT(B493,4)),VALUE(MID(B493,4,2)),VALUE(LEFT(B493,2))),DATE(VALUE(LEFT(B493,4)),VALUE(MID(B493,6,2)),VALUE(RIGHT(B493,2)))))</f>
        <v>45705</v>
      </c>
      <c r="N493" s="16" t="n">
        <f aca="false">MONTH(M493)</f>
        <v>2</v>
      </c>
      <c r="O493" s="16" t="str">
        <f aca="false">PROPER(TRIM(H493))</f>
        <v>Bengaluru</v>
      </c>
      <c r="P493" s="16" t="str">
        <f aca="false">IFERROR(VLOOKUP(O493,city_map!$A$2:$B$6,2,FALSE()),O493)</f>
        <v>Bengaluru</v>
      </c>
      <c r="Q493" s="16" t="n">
        <f aca="false">IF(ISNUMBER(F493),F493,VALUE(SUBSTITUTE(SUBSTITUTE(F493,"₹",""),",","")))</f>
        <v>502</v>
      </c>
      <c r="R493" s="16" t="n">
        <f aca="false">IF(E493=99,1,E493)</f>
        <v>3</v>
      </c>
      <c r="S493" s="16" t="n">
        <f aca="false">IF(G493="",0,G493)</f>
        <v>0.1</v>
      </c>
      <c r="T493" s="16" t="str">
        <f aca="false">IF(I493="","Unknown",IF(I493="upi","UPI",I493))</f>
        <v>UPI</v>
      </c>
      <c r="U493" s="16" t="str">
        <f aca="false">IF(L493="Yes","Y",IF(L493="No","N",L493))</f>
        <v>N</v>
      </c>
      <c r="V493" s="19" t="n">
        <f aca="false">ROUND(R493*Q493*(1-S493),2)</f>
        <v>1355.4</v>
      </c>
      <c r="W493" s="16" t="str">
        <f aca="false">_xlfn.XLOOKUP(D493,products!$A$2:$A$61,products!$C$2:$C$61,"Not found")</f>
        <v>Fashion</v>
      </c>
    </row>
    <row r="494" customFormat="false" ht="15" hidden="false" customHeight="false" outlineLevel="0" collapsed="false">
      <c r="A494" s="16" t="s">
        <v>1042</v>
      </c>
      <c r="B494" s="16" t="s">
        <v>1029</v>
      </c>
      <c r="C494" s="16" t="s">
        <v>322</v>
      </c>
      <c r="D494" s="16" t="s">
        <v>225</v>
      </c>
      <c r="E494" s="16" t="n">
        <v>1</v>
      </c>
      <c r="F494" s="16" t="n">
        <v>407</v>
      </c>
      <c r="G494" s="16" t="n">
        <v>0.2</v>
      </c>
      <c r="H494" s="16" t="s">
        <v>112</v>
      </c>
      <c r="I494" s="16" t="s">
        <v>47</v>
      </c>
      <c r="J494" s="16" t="n">
        <v>4</v>
      </c>
      <c r="K494" s="16" t="n">
        <v>4</v>
      </c>
      <c r="L494" s="16" t="s">
        <v>41</v>
      </c>
      <c r="M494" s="18" t="n">
        <f aca="false">IF(ISNUMBER(B494),B494,IF(MID(B494,3,1)="-",DATE(VALUE(RIGHT(B494,4)),VALUE(MID(B494,4,2)),VALUE(LEFT(B494,2))),DATE(VALUE(LEFT(B494,4)),VALUE(MID(B494,6,2)),VALUE(RIGHT(B494,2)))))</f>
        <v>45705</v>
      </c>
      <c r="N494" s="16" t="n">
        <f aca="false">MONTH(M494)</f>
        <v>2</v>
      </c>
      <c r="O494" s="16" t="str">
        <f aca="false">PROPER(TRIM(H494))</f>
        <v>Mumbai</v>
      </c>
      <c r="P494" s="16" t="str">
        <f aca="false">IFERROR(VLOOKUP(O494,city_map!$A$2:$B$6,2,FALSE()),O494)</f>
        <v>Mumbai</v>
      </c>
      <c r="Q494" s="16" t="n">
        <f aca="false">IF(ISNUMBER(F494),F494,VALUE(SUBSTITUTE(SUBSTITUTE(F494,"₹",""),",","")))</f>
        <v>407</v>
      </c>
      <c r="R494" s="16" t="n">
        <f aca="false">IF(E494=99,1,E494)</f>
        <v>1</v>
      </c>
      <c r="S494" s="16" t="n">
        <f aca="false">IF(G494="",0,G494)</f>
        <v>0.2</v>
      </c>
      <c r="T494" s="16" t="str">
        <f aca="false">IF(I494="","Unknown",IF(I494="upi","UPI",I494))</f>
        <v>Debit Card</v>
      </c>
      <c r="U494" s="16" t="str">
        <f aca="false">IF(L494="Yes","Y",IF(L494="No","N",L494))</f>
        <v>N</v>
      </c>
      <c r="V494" s="19" t="n">
        <f aca="false">ROUND(R494*Q494*(1-S494),2)</f>
        <v>325.6</v>
      </c>
      <c r="W494" s="16" t="str">
        <f aca="false">_xlfn.XLOOKUP(D494,products!$A$2:$A$61,products!$C$2:$C$61,"Not found")</f>
        <v>Books</v>
      </c>
    </row>
    <row r="495" customFormat="false" ht="15" hidden="false" customHeight="false" outlineLevel="0" collapsed="false">
      <c r="A495" s="16" t="s">
        <v>1043</v>
      </c>
      <c r="B495" s="16" t="s">
        <v>1029</v>
      </c>
      <c r="C495" s="16" t="s">
        <v>1044</v>
      </c>
      <c r="D495" s="16" t="s">
        <v>99</v>
      </c>
      <c r="E495" s="16" t="n">
        <v>1</v>
      </c>
      <c r="F495" s="16" t="n">
        <v>708</v>
      </c>
      <c r="G495" s="16" t="n">
        <v>0.05</v>
      </c>
      <c r="H495" s="16" t="s">
        <v>120</v>
      </c>
      <c r="I495" s="16" t="s">
        <v>60</v>
      </c>
      <c r="J495" s="16" t="n">
        <v>5</v>
      </c>
      <c r="K495" s="16" t="n">
        <v>3</v>
      </c>
      <c r="L495" s="16" t="s">
        <v>57</v>
      </c>
      <c r="M495" s="18" t="n">
        <f aca="false">IF(ISNUMBER(B495),B495,IF(MID(B495,3,1)="-",DATE(VALUE(RIGHT(B495,4)),VALUE(MID(B495,4,2)),VALUE(LEFT(B495,2))),DATE(VALUE(LEFT(B495,4)),VALUE(MID(B495,6,2)),VALUE(RIGHT(B495,2)))))</f>
        <v>45705</v>
      </c>
      <c r="N495" s="16" t="n">
        <f aca="false">MONTH(M495)</f>
        <v>2</v>
      </c>
      <c r="O495" s="16" t="str">
        <f aca="false">PROPER(TRIM(H495))</f>
        <v>Kolkata</v>
      </c>
      <c r="P495" s="16" t="str">
        <f aca="false">IFERROR(VLOOKUP(O495,city_map!$A$2:$B$6,2,FALSE()),O495)</f>
        <v>Kolkata</v>
      </c>
      <c r="Q495" s="16" t="n">
        <f aca="false">IF(ISNUMBER(F495),F495,VALUE(SUBSTITUTE(SUBSTITUTE(F495,"₹",""),",","")))</f>
        <v>708</v>
      </c>
      <c r="R495" s="16" t="n">
        <f aca="false">IF(E495=99,1,E495)</f>
        <v>1</v>
      </c>
      <c r="S495" s="16" t="n">
        <f aca="false">IF(G495="",0,G495)</f>
        <v>0.05</v>
      </c>
      <c r="T495" s="16" t="str">
        <f aca="false">IF(I495="","Unknown",IF(I495="upi","UPI",I495))</f>
        <v>UPI</v>
      </c>
      <c r="U495" s="16" t="str">
        <f aca="false">IF(L495="Yes","Y",IF(L495="No","N",L495))</f>
        <v>Y</v>
      </c>
      <c r="V495" s="19" t="n">
        <f aca="false">ROUND(R495*Q495*(1-S495),2)</f>
        <v>672.6</v>
      </c>
      <c r="W495" s="16" t="str">
        <f aca="false">_xlfn.XLOOKUP(D495,products!$A$2:$A$61,products!$C$2:$C$61,"Not found")</f>
        <v>Fashion</v>
      </c>
    </row>
    <row r="496" customFormat="false" ht="15" hidden="false" customHeight="false" outlineLevel="0" collapsed="false">
      <c r="A496" s="16" t="s">
        <v>1045</v>
      </c>
      <c r="B496" s="16" t="s">
        <v>1029</v>
      </c>
      <c r="C496" s="16" t="s">
        <v>1046</v>
      </c>
      <c r="D496" s="16" t="s">
        <v>291</v>
      </c>
      <c r="E496" s="16" t="n">
        <v>1</v>
      </c>
      <c r="F496" s="16" t="n">
        <v>1160</v>
      </c>
      <c r="G496" s="16" t="n">
        <v>0</v>
      </c>
      <c r="H496" s="16" t="s">
        <v>112</v>
      </c>
      <c r="I496" s="16" t="s">
        <v>47</v>
      </c>
      <c r="J496" s="16" t="n">
        <v>6</v>
      </c>
      <c r="K496" s="16" t="n">
        <v>4</v>
      </c>
      <c r="L496" s="16" t="s">
        <v>41</v>
      </c>
      <c r="M496" s="18" t="n">
        <f aca="false">IF(ISNUMBER(B496),B496,IF(MID(B496,3,1)="-",DATE(VALUE(RIGHT(B496,4)),VALUE(MID(B496,4,2)),VALUE(LEFT(B496,2))),DATE(VALUE(LEFT(B496,4)),VALUE(MID(B496,6,2)),VALUE(RIGHT(B496,2)))))</f>
        <v>45705</v>
      </c>
      <c r="N496" s="16" t="n">
        <f aca="false">MONTH(M496)</f>
        <v>2</v>
      </c>
      <c r="O496" s="16" t="str">
        <f aca="false">PROPER(TRIM(H496))</f>
        <v>Mumbai</v>
      </c>
      <c r="P496" s="16" t="str">
        <f aca="false">IFERROR(VLOOKUP(O496,city_map!$A$2:$B$6,2,FALSE()),O496)</f>
        <v>Mumbai</v>
      </c>
      <c r="Q496" s="16" t="n">
        <f aca="false">IF(ISNUMBER(F496),F496,VALUE(SUBSTITUTE(SUBSTITUTE(F496,"₹",""),",","")))</f>
        <v>1160</v>
      </c>
      <c r="R496" s="16" t="n">
        <f aca="false">IF(E496=99,1,E496)</f>
        <v>1</v>
      </c>
      <c r="S496" s="16" t="n">
        <f aca="false">IF(G496="",0,G496)</f>
        <v>0</v>
      </c>
      <c r="T496" s="16" t="str">
        <f aca="false">IF(I496="","Unknown",IF(I496="upi","UPI",I496))</f>
        <v>Debit Card</v>
      </c>
      <c r="U496" s="16" t="str">
        <f aca="false">IF(L496="Yes","Y",IF(L496="No","N",L496))</f>
        <v>N</v>
      </c>
      <c r="V496" s="19" t="n">
        <f aca="false">ROUND(R496*Q496*(1-S496),2)</f>
        <v>1160</v>
      </c>
      <c r="W496" s="16" t="str">
        <f aca="false">_xlfn.XLOOKUP(D496,products!$A$2:$A$61,products!$C$2:$C$61,"Not found")</f>
        <v>Electronics</v>
      </c>
    </row>
    <row r="497" customFormat="false" ht="15" hidden="false" customHeight="false" outlineLevel="0" collapsed="false">
      <c r="A497" s="16" t="s">
        <v>1047</v>
      </c>
      <c r="B497" s="16" t="s">
        <v>1029</v>
      </c>
      <c r="C497" s="16" t="s">
        <v>1048</v>
      </c>
      <c r="D497" s="16" t="s">
        <v>126</v>
      </c>
      <c r="E497" s="16" t="n">
        <v>2</v>
      </c>
      <c r="F497" s="16" t="n">
        <v>411</v>
      </c>
      <c r="G497" s="16" t="n">
        <v>0.2</v>
      </c>
      <c r="H497" s="16" t="s">
        <v>130</v>
      </c>
      <c r="I497" s="16" t="s">
        <v>60</v>
      </c>
      <c r="J497" s="16" t="n">
        <v>2</v>
      </c>
      <c r="K497" s="16" t="n">
        <v>4</v>
      </c>
      <c r="L497" s="16" t="s">
        <v>41</v>
      </c>
      <c r="M497" s="18" t="n">
        <f aca="false">IF(ISNUMBER(B497),B497,IF(MID(B497,3,1)="-",DATE(VALUE(RIGHT(B497,4)),VALUE(MID(B497,4,2)),VALUE(LEFT(B497,2))),DATE(VALUE(LEFT(B497,4)),VALUE(MID(B497,6,2)),VALUE(RIGHT(B497,2)))))</f>
        <v>45705</v>
      </c>
      <c r="N497" s="16" t="n">
        <f aca="false">MONTH(M497)</f>
        <v>2</v>
      </c>
      <c r="O497" s="16" t="str">
        <f aca="false">PROPER(TRIM(H497))</f>
        <v>Bengaluru</v>
      </c>
      <c r="P497" s="16" t="str">
        <f aca="false">IFERROR(VLOOKUP(O497,city_map!$A$2:$B$6,2,FALSE()),O497)</f>
        <v>Bengaluru</v>
      </c>
      <c r="Q497" s="16" t="n">
        <f aca="false">IF(ISNUMBER(F497),F497,VALUE(SUBSTITUTE(SUBSTITUTE(F497,"₹",""),",","")))</f>
        <v>411</v>
      </c>
      <c r="R497" s="16" t="n">
        <f aca="false">IF(E497=99,1,E497)</f>
        <v>2</v>
      </c>
      <c r="S497" s="16" t="n">
        <f aca="false">IF(G497="",0,G497)</f>
        <v>0.2</v>
      </c>
      <c r="T497" s="16" t="str">
        <f aca="false">IF(I497="","Unknown",IF(I497="upi","UPI",I497))</f>
        <v>UPI</v>
      </c>
      <c r="U497" s="16" t="str">
        <f aca="false">IF(L497="Yes","Y",IF(L497="No","N",L497))</f>
        <v>N</v>
      </c>
      <c r="V497" s="19" t="n">
        <f aca="false">ROUND(R497*Q497*(1-S497),2)</f>
        <v>657.6</v>
      </c>
      <c r="W497" s="16" t="str">
        <f aca="false">_xlfn.XLOOKUP(D497,products!$A$2:$A$61,products!$C$2:$C$61,"Not found")</f>
        <v>Home</v>
      </c>
    </row>
    <row r="498" customFormat="false" ht="15" hidden="false" customHeight="false" outlineLevel="0" collapsed="false">
      <c r="A498" s="16" t="s">
        <v>1049</v>
      </c>
      <c r="B498" s="16" t="s">
        <v>1050</v>
      </c>
      <c r="C498" s="16" t="s">
        <v>961</v>
      </c>
      <c r="D498" s="16" t="s">
        <v>74</v>
      </c>
      <c r="E498" s="16" t="n">
        <v>2</v>
      </c>
      <c r="F498" s="16" t="n">
        <v>19861</v>
      </c>
      <c r="G498" s="16" t="n">
        <v>0.2</v>
      </c>
      <c r="H498" s="16" t="s">
        <v>130</v>
      </c>
      <c r="I498" s="16" t="s">
        <v>60</v>
      </c>
      <c r="J498" s="16" t="n">
        <v>5</v>
      </c>
      <c r="K498" s="16" t="n">
        <v>4</v>
      </c>
      <c r="L498" s="16" t="s">
        <v>41</v>
      </c>
      <c r="M498" s="18" t="n">
        <f aca="false">IF(ISNUMBER(B498),B498,IF(MID(B498,3,1)="-",DATE(VALUE(RIGHT(B498,4)),VALUE(MID(B498,4,2)),VALUE(LEFT(B498,2))),DATE(VALUE(LEFT(B498,4)),VALUE(MID(B498,6,2)),VALUE(RIGHT(B498,2)))))</f>
        <v>45705</v>
      </c>
      <c r="N498" s="16" t="n">
        <f aca="false">MONTH(M498)</f>
        <v>2</v>
      </c>
      <c r="O498" s="16" t="str">
        <f aca="false">PROPER(TRIM(H498))</f>
        <v>Bengaluru</v>
      </c>
      <c r="P498" s="16" t="str">
        <f aca="false">IFERROR(VLOOKUP(O498,city_map!$A$2:$B$6,2,FALSE()),O498)</f>
        <v>Bengaluru</v>
      </c>
      <c r="Q498" s="16" t="n">
        <f aca="false">IF(ISNUMBER(F498),F498,VALUE(SUBSTITUTE(SUBSTITUTE(F498,"₹",""),",","")))</f>
        <v>19861</v>
      </c>
      <c r="R498" s="16" t="n">
        <f aca="false">IF(E498=99,1,E498)</f>
        <v>2</v>
      </c>
      <c r="S498" s="16" t="n">
        <f aca="false">IF(G498="",0,G498)</f>
        <v>0.2</v>
      </c>
      <c r="T498" s="16" t="str">
        <f aca="false">IF(I498="","Unknown",IF(I498="upi","UPI",I498))</f>
        <v>UPI</v>
      </c>
      <c r="U498" s="16" t="str">
        <f aca="false">IF(L498="Yes","Y",IF(L498="No","N",L498))</f>
        <v>N</v>
      </c>
      <c r="V498" s="19" t="n">
        <f aca="false">ROUND(R498*Q498*(1-S498),2)</f>
        <v>31777.6</v>
      </c>
      <c r="W498" s="16" t="str">
        <f aca="false">_xlfn.XLOOKUP(D498,products!$A$2:$A$61,products!$C$2:$C$61,"Not found")</f>
        <v>Electronics</v>
      </c>
    </row>
    <row r="499" customFormat="false" ht="15" hidden="false" customHeight="false" outlineLevel="0" collapsed="false">
      <c r="A499" s="16" t="s">
        <v>1051</v>
      </c>
      <c r="B499" s="16" t="s">
        <v>1052</v>
      </c>
      <c r="C499" s="16" t="s">
        <v>1053</v>
      </c>
      <c r="D499" s="16" t="s">
        <v>219</v>
      </c>
      <c r="E499" s="16" t="n">
        <v>1</v>
      </c>
      <c r="F499" s="16" t="n">
        <v>1340</v>
      </c>
      <c r="G499" s="16" t="n">
        <v>0.1</v>
      </c>
      <c r="H499" s="16" t="s">
        <v>46</v>
      </c>
      <c r="I499" s="16" t="s">
        <v>40</v>
      </c>
      <c r="J499" s="16" t="n">
        <v>3</v>
      </c>
      <c r="K499" s="16" t="n">
        <v>5</v>
      </c>
      <c r="L499" s="16" t="s">
        <v>41</v>
      </c>
      <c r="M499" s="18" t="n">
        <f aca="false">IF(ISNUMBER(B499),B499,IF(MID(B499,3,1)="-",DATE(VALUE(RIGHT(B499,4)),VALUE(MID(B499,4,2)),VALUE(LEFT(B499,2))),DATE(VALUE(LEFT(B499,4)),VALUE(MID(B499,6,2)),VALUE(RIGHT(B499,2)))))</f>
        <v>45706</v>
      </c>
      <c r="N499" s="16" t="n">
        <f aca="false">MONTH(M499)</f>
        <v>2</v>
      </c>
      <c r="O499" s="16" t="str">
        <f aca="false">PROPER(TRIM(H499))</f>
        <v>Chennai</v>
      </c>
      <c r="P499" s="16" t="str">
        <f aca="false">IFERROR(VLOOKUP(O499,city_map!$A$2:$B$6,2,FALSE()),O499)</f>
        <v>Chennai</v>
      </c>
      <c r="Q499" s="16" t="n">
        <f aca="false">IF(ISNUMBER(F499),F499,VALUE(SUBSTITUTE(SUBSTITUTE(F499,"₹",""),",","")))</f>
        <v>1340</v>
      </c>
      <c r="R499" s="16" t="n">
        <f aca="false">IF(E499=99,1,E499)</f>
        <v>1</v>
      </c>
      <c r="S499" s="16" t="n">
        <f aca="false">IF(G499="",0,G499)</f>
        <v>0.1</v>
      </c>
      <c r="T499" s="16" t="str">
        <f aca="false">IF(I499="","Unknown",IF(I499="upi","UPI",I499))</f>
        <v>COD</v>
      </c>
      <c r="U499" s="16" t="str">
        <f aca="false">IF(L499="Yes","Y",IF(L499="No","N",L499))</f>
        <v>N</v>
      </c>
      <c r="V499" s="19" t="n">
        <f aca="false">ROUND(R499*Q499*(1-S499),2)</f>
        <v>1206</v>
      </c>
      <c r="W499" s="16" t="str">
        <f aca="false">_xlfn.XLOOKUP(D499,products!$A$2:$A$61,products!$C$2:$C$61,"Not found")</f>
        <v>Electronics</v>
      </c>
    </row>
    <row r="500" customFormat="false" ht="15" hidden="false" customHeight="false" outlineLevel="0" collapsed="false">
      <c r="A500" s="16" t="s">
        <v>1054</v>
      </c>
      <c r="B500" s="16" t="s">
        <v>1052</v>
      </c>
      <c r="C500" s="16" t="s">
        <v>1055</v>
      </c>
      <c r="D500" s="16" t="s">
        <v>225</v>
      </c>
      <c r="E500" s="16" t="n">
        <v>3</v>
      </c>
      <c r="F500" s="16" t="n">
        <v>382</v>
      </c>
      <c r="G500" s="16" t="n">
        <v>0.05</v>
      </c>
      <c r="H500" s="16" t="s">
        <v>112</v>
      </c>
      <c r="I500" s="16" t="s">
        <v>60</v>
      </c>
      <c r="J500" s="16" t="n">
        <v>2</v>
      </c>
      <c r="K500" s="16" t="n">
        <v>5</v>
      </c>
      <c r="L500" s="16" t="s">
        <v>41</v>
      </c>
      <c r="M500" s="18" t="n">
        <f aca="false">IF(ISNUMBER(B500),B500,IF(MID(B500,3,1)="-",DATE(VALUE(RIGHT(B500,4)),VALUE(MID(B500,4,2)),VALUE(LEFT(B500,2))),DATE(VALUE(LEFT(B500,4)),VALUE(MID(B500,6,2)),VALUE(RIGHT(B500,2)))))</f>
        <v>45706</v>
      </c>
      <c r="N500" s="16" t="n">
        <f aca="false">MONTH(M500)</f>
        <v>2</v>
      </c>
      <c r="O500" s="16" t="str">
        <f aca="false">PROPER(TRIM(H500))</f>
        <v>Mumbai</v>
      </c>
      <c r="P500" s="16" t="str">
        <f aca="false">IFERROR(VLOOKUP(O500,city_map!$A$2:$B$6,2,FALSE()),O500)</f>
        <v>Mumbai</v>
      </c>
      <c r="Q500" s="16" t="n">
        <f aca="false">IF(ISNUMBER(F500),F500,VALUE(SUBSTITUTE(SUBSTITUTE(F500,"₹",""),",","")))</f>
        <v>382</v>
      </c>
      <c r="R500" s="16" t="n">
        <f aca="false">IF(E500=99,1,E500)</f>
        <v>3</v>
      </c>
      <c r="S500" s="16" t="n">
        <f aca="false">IF(G500="",0,G500)</f>
        <v>0.05</v>
      </c>
      <c r="T500" s="16" t="str">
        <f aca="false">IF(I500="","Unknown",IF(I500="upi","UPI",I500))</f>
        <v>UPI</v>
      </c>
      <c r="U500" s="16" t="str">
        <f aca="false">IF(L500="Yes","Y",IF(L500="No","N",L500))</f>
        <v>N</v>
      </c>
      <c r="V500" s="19" t="n">
        <f aca="false">ROUND(R500*Q500*(1-S500),2)</f>
        <v>1088.7</v>
      </c>
      <c r="W500" s="16" t="str">
        <f aca="false">_xlfn.XLOOKUP(D500,products!$A$2:$A$61,products!$C$2:$C$61,"Not found")</f>
        <v>Books</v>
      </c>
    </row>
    <row r="501" customFormat="false" ht="15" hidden="false" customHeight="false" outlineLevel="0" collapsed="false">
      <c r="A501" s="16" t="s">
        <v>1056</v>
      </c>
      <c r="B501" s="16" t="s">
        <v>1052</v>
      </c>
      <c r="C501" s="16" t="s">
        <v>1034</v>
      </c>
      <c r="D501" s="16" t="s">
        <v>216</v>
      </c>
      <c r="E501" s="16" t="n">
        <v>1</v>
      </c>
      <c r="F501" s="16" t="n">
        <v>877</v>
      </c>
      <c r="G501" s="16" t="n">
        <v>0</v>
      </c>
      <c r="H501" s="16" t="s">
        <v>130</v>
      </c>
      <c r="I501" s="16" t="s">
        <v>47</v>
      </c>
      <c r="J501" s="16" t="n">
        <v>5</v>
      </c>
      <c r="K501" s="16" t="n">
        <v>4</v>
      </c>
      <c r="L501" s="16" t="s">
        <v>41</v>
      </c>
      <c r="M501" s="18" t="n">
        <f aca="false">IF(ISNUMBER(B501),B501,IF(MID(B501,3,1)="-",DATE(VALUE(RIGHT(B501,4)),VALUE(MID(B501,4,2)),VALUE(LEFT(B501,2))),DATE(VALUE(LEFT(B501,4)),VALUE(MID(B501,6,2)),VALUE(RIGHT(B501,2)))))</f>
        <v>45706</v>
      </c>
      <c r="N501" s="16" t="n">
        <f aca="false">MONTH(M501)</f>
        <v>2</v>
      </c>
      <c r="O501" s="16" t="str">
        <f aca="false">PROPER(TRIM(H501))</f>
        <v>Bengaluru</v>
      </c>
      <c r="P501" s="16" t="str">
        <f aca="false">IFERROR(VLOOKUP(O501,city_map!$A$2:$B$6,2,FALSE()),O501)</f>
        <v>Bengaluru</v>
      </c>
      <c r="Q501" s="16" t="n">
        <f aca="false">IF(ISNUMBER(F501),F501,VALUE(SUBSTITUTE(SUBSTITUTE(F501,"₹",""),",","")))</f>
        <v>877</v>
      </c>
      <c r="R501" s="16" t="n">
        <f aca="false">IF(E501=99,1,E501)</f>
        <v>1</v>
      </c>
      <c r="S501" s="16" t="n">
        <f aca="false">IF(G501="",0,G501)</f>
        <v>0</v>
      </c>
      <c r="T501" s="16" t="str">
        <f aca="false">IF(I501="","Unknown",IF(I501="upi","UPI",I501))</f>
        <v>Debit Card</v>
      </c>
      <c r="U501" s="16" t="str">
        <f aca="false">IF(L501="Yes","Y",IF(L501="No","N",L501))</f>
        <v>N</v>
      </c>
      <c r="V501" s="19" t="n">
        <f aca="false">ROUND(R501*Q501*(1-S501),2)</f>
        <v>877</v>
      </c>
      <c r="W501" s="16" t="str">
        <f aca="false">_xlfn.XLOOKUP(D501,products!$A$2:$A$61,products!$C$2:$C$61,"Not found")</f>
        <v>Books</v>
      </c>
    </row>
    <row r="502" customFormat="false" ht="15" hidden="false" customHeight="false" outlineLevel="0" collapsed="false">
      <c r="A502" s="16" t="s">
        <v>1057</v>
      </c>
      <c r="B502" s="16" t="s">
        <v>1052</v>
      </c>
      <c r="C502" s="16" t="s">
        <v>619</v>
      </c>
      <c r="D502" s="16" t="s">
        <v>639</v>
      </c>
      <c r="E502" s="16" t="n">
        <v>2</v>
      </c>
      <c r="F502" s="16" t="n">
        <v>770</v>
      </c>
      <c r="G502" s="16" t="n">
        <v>0.1</v>
      </c>
      <c r="H502" s="16" t="s">
        <v>39</v>
      </c>
      <c r="I502" s="16" t="s">
        <v>47</v>
      </c>
      <c r="J502" s="16" t="n">
        <v>4</v>
      </c>
      <c r="K502" s="16" t="n">
        <v>3</v>
      </c>
      <c r="L502" s="16" t="s">
        <v>41</v>
      </c>
      <c r="M502" s="18" t="n">
        <f aca="false">IF(ISNUMBER(B502),B502,IF(MID(B502,3,1)="-",DATE(VALUE(RIGHT(B502,4)),VALUE(MID(B502,4,2)),VALUE(LEFT(B502,2))),DATE(VALUE(LEFT(B502,4)),VALUE(MID(B502,6,2)),VALUE(RIGHT(B502,2)))))</f>
        <v>45706</v>
      </c>
      <c r="N502" s="16" t="n">
        <f aca="false">MONTH(M502)</f>
        <v>2</v>
      </c>
      <c r="O502" s="16" t="str">
        <f aca="false">PROPER(TRIM(H502))</f>
        <v>Delhi</v>
      </c>
      <c r="P502" s="16" t="str">
        <f aca="false">IFERROR(VLOOKUP(O502,city_map!$A$2:$B$6,2,FALSE()),O502)</f>
        <v>Delhi</v>
      </c>
      <c r="Q502" s="16" t="n">
        <f aca="false">IF(ISNUMBER(F502),F502,VALUE(SUBSTITUTE(SUBSTITUTE(F502,"₹",""),",","")))</f>
        <v>770</v>
      </c>
      <c r="R502" s="16" t="n">
        <f aca="false">IF(E502=99,1,E502)</f>
        <v>2</v>
      </c>
      <c r="S502" s="16" t="n">
        <f aca="false">IF(G502="",0,G502)</f>
        <v>0.1</v>
      </c>
      <c r="T502" s="16" t="str">
        <f aca="false">IF(I502="","Unknown",IF(I502="upi","UPI",I502))</f>
        <v>Debit Card</v>
      </c>
      <c r="U502" s="16" t="str">
        <f aca="false">IF(L502="Yes","Y",IF(L502="No","N",L502))</f>
        <v>N</v>
      </c>
      <c r="V502" s="19" t="n">
        <f aca="false">ROUND(R502*Q502*(1-S502),2)</f>
        <v>1386</v>
      </c>
      <c r="W502" s="16" t="str">
        <f aca="false">_xlfn.XLOOKUP(D502,products!$A$2:$A$61,products!$C$2:$C$61,"Not found")</f>
        <v>Beauty</v>
      </c>
    </row>
    <row r="503" customFormat="false" ht="15" hidden="false" customHeight="false" outlineLevel="0" collapsed="false">
      <c r="A503" s="16" t="s">
        <v>1058</v>
      </c>
      <c r="B503" s="16" t="s">
        <v>1052</v>
      </c>
      <c r="C503" s="16" t="s">
        <v>1059</v>
      </c>
      <c r="D503" s="16" t="s">
        <v>170</v>
      </c>
      <c r="E503" s="16" t="n">
        <v>2</v>
      </c>
      <c r="F503" s="16" t="n">
        <v>3325</v>
      </c>
      <c r="G503" s="16" t="n">
        <v>0.05</v>
      </c>
      <c r="H503" s="16" t="s">
        <v>56</v>
      </c>
      <c r="I503" s="16" t="s">
        <v>71</v>
      </c>
      <c r="J503" s="16" t="n">
        <v>5</v>
      </c>
      <c r="K503" s="16" t="n">
        <v>3</v>
      </c>
      <c r="L503" s="16" t="s">
        <v>41</v>
      </c>
      <c r="M503" s="18" t="n">
        <f aca="false">IF(ISNUMBER(B503),B503,IF(MID(B503,3,1)="-",DATE(VALUE(RIGHT(B503,4)),VALUE(MID(B503,4,2)),VALUE(LEFT(B503,2))),DATE(VALUE(LEFT(B503,4)),VALUE(MID(B503,6,2)),VALUE(RIGHT(B503,2)))))</f>
        <v>45706</v>
      </c>
      <c r="N503" s="16" t="n">
        <f aca="false">MONTH(M503)</f>
        <v>2</v>
      </c>
      <c r="O503" s="16" t="str">
        <f aca="false">PROPER(TRIM(H503))</f>
        <v>Lucknow</v>
      </c>
      <c r="P503" s="16" t="str">
        <f aca="false">IFERROR(VLOOKUP(O503,city_map!$A$2:$B$6,2,FALSE()),O503)</f>
        <v>Lucknow</v>
      </c>
      <c r="Q503" s="16" t="n">
        <f aca="false">IF(ISNUMBER(F503),F503,VALUE(SUBSTITUTE(SUBSTITUTE(F503,"₹",""),",","")))</f>
        <v>3325</v>
      </c>
      <c r="R503" s="16" t="n">
        <f aca="false">IF(E503=99,1,E503)</f>
        <v>2</v>
      </c>
      <c r="S503" s="16" t="n">
        <f aca="false">IF(G503="",0,G503)</f>
        <v>0.05</v>
      </c>
      <c r="T503" s="16" t="str">
        <f aca="false">IF(I503="","Unknown",IF(I503="upi","UPI",I503))</f>
        <v>Credit Card</v>
      </c>
      <c r="U503" s="16" t="str">
        <f aca="false">IF(L503="Yes","Y",IF(L503="No","N",L503))</f>
        <v>N</v>
      </c>
      <c r="V503" s="19" t="n">
        <f aca="false">ROUND(R503*Q503*(1-S503),2)</f>
        <v>6317.5</v>
      </c>
      <c r="W503" s="16" t="str">
        <f aca="false">_xlfn.XLOOKUP(D503,products!$A$2:$A$61,products!$C$2:$C$61,"Not found")</f>
        <v>Home</v>
      </c>
    </row>
    <row r="504" customFormat="false" ht="15" hidden="false" customHeight="false" outlineLevel="0" collapsed="false">
      <c r="A504" s="16" t="s">
        <v>1060</v>
      </c>
      <c r="B504" s="16" t="s">
        <v>1052</v>
      </c>
      <c r="C504" s="16" t="s">
        <v>585</v>
      </c>
      <c r="D504" s="16" t="s">
        <v>105</v>
      </c>
      <c r="E504" s="16" t="n">
        <v>1</v>
      </c>
      <c r="F504" s="16" t="n">
        <v>404</v>
      </c>
      <c r="G504" s="16" t="n">
        <v>0</v>
      </c>
      <c r="H504" s="16" t="s">
        <v>130</v>
      </c>
      <c r="I504" s="16" t="s">
        <v>40</v>
      </c>
      <c r="J504" s="16" t="n">
        <v>4</v>
      </c>
      <c r="K504" s="16" t="n">
        <v>3</v>
      </c>
      <c r="L504" s="16" t="s">
        <v>41</v>
      </c>
      <c r="M504" s="18" t="n">
        <f aca="false">IF(ISNUMBER(B504),B504,IF(MID(B504,3,1)="-",DATE(VALUE(RIGHT(B504,4)),VALUE(MID(B504,4,2)),VALUE(LEFT(B504,2))),DATE(VALUE(LEFT(B504,4)),VALUE(MID(B504,6,2)),VALUE(RIGHT(B504,2)))))</f>
        <v>45706</v>
      </c>
      <c r="N504" s="16" t="n">
        <f aca="false">MONTH(M504)</f>
        <v>2</v>
      </c>
      <c r="O504" s="16" t="str">
        <f aca="false">PROPER(TRIM(H504))</f>
        <v>Bengaluru</v>
      </c>
      <c r="P504" s="16" t="str">
        <f aca="false">IFERROR(VLOOKUP(O504,city_map!$A$2:$B$6,2,FALSE()),O504)</f>
        <v>Bengaluru</v>
      </c>
      <c r="Q504" s="16" t="n">
        <f aca="false">IF(ISNUMBER(F504),F504,VALUE(SUBSTITUTE(SUBSTITUTE(F504,"₹",""),",","")))</f>
        <v>404</v>
      </c>
      <c r="R504" s="16" t="n">
        <f aca="false">IF(E504=99,1,E504)</f>
        <v>1</v>
      </c>
      <c r="S504" s="16" t="n">
        <f aca="false">IF(G504="",0,G504)</f>
        <v>0</v>
      </c>
      <c r="T504" s="16" t="str">
        <f aca="false">IF(I504="","Unknown",IF(I504="upi","UPI",I504))</f>
        <v>COD</v>
      </c>
      <c r="U504" s="16" t="str">
        <f aca="false">IF(L504="Yes","Y",IF(L504="No","N",L504))</f>
        <v>N</v>
      </c>
      <c r="V504" s="19" t="n">
        <f aca="false">ROUND(R504*Q504*(1-S504),2)</f>
        <v>404</v>
      </c>
      <c r="W504" s="16" t="str">
        <f aca="false">_xlfn.XLOOKUP(D504,products!$A$2:$A$61,products!$C$2:$C$61,"Not found")</f>
        <v>Beauty</v>
      </c>
    </row>
    <row r="505" customFormat="false" ht="15" hidden="false" customHeight="false" outlineLevel="0" collapsed="false">
      <c r="A505" s="16" t="s">
        <v>1061</v>
      </c>
      <c r="B505" s="16" t="s">
        <v>1062</v>
      </c>
      <c r="C505" s="16" t="s">
        <v>1063</v>
      </c>
      <c r="D505" s="16" t="s">
        <v>229</v>
      </c>
      <c r="E505" s="16" t="n">
        <v>3</v>
      </c>
      <c r="F505" s="16" t="n">
        <v>457</v>
      </c>
      <c r="G505" s="16" t="n">
        <v>0.2</v>
      </c>
      <c r="H505" s="16" t="s">
        <v>161</v>
      </c>
      <c r="I505" s="16" t="s">
        <v>47</v>
      </c>
      <c r="J505" s="16" t="n">
        <v>4</v>
      </c>
      <c r="K505" s="16" t="n">
        <v>4</v>
      </c>
      <c r="L505" s="16" t="s">
        <v>41</v>
      </c>
      <c r="M505" s="18" t="n">
        <f aca="false">IF(ISNUMBER(B505),B505,IF(MID(B505,3,1)="-",DATE(VALUE(RIGHT(B505,4)),VALUE(MID(B505,4,2)),VALUE(LEFT(B505,2))),DATE(VALUE(LEFT(B505,4)),VALUE(MID(B505,6,2)),VALUE(RIGHT(B505,2)))))</f>
        <v>45707</v>
      </c>
      <c r="N505" s="16" t="n">
        <f aca="false">MONTH(M505)</f>
        <v>2</v>
      </c>
      <c r="O505" s="16" t="str">
        <f aca="false">PROPER(TRIM(H505))</f>
        <v>Hyderabad</v>
      </c>
      <c r="P505" s="16" t="str">
        <f aca="false">IFERROR(VLOOKUP(O505,city_map!$A$2:$B$6,2,FALSE()),O505)</f>
        <v>Hyderabad</v>
      </c>
      <c r="Q505" s="16" t="n">
        <f aca="false">IF(ISNUMBER(F505),F505,VALUE(SUBSTITUTE(SUBSTITUTE(F505,"₹",""),",","")))</f>
        <v>457</v>
      </c>
      <c r="R505" s="16" t="n">
        <f aca="false">IF(E505=99,1,E505)</f>
        <v>3</v>
      </c>
      <c r="S505" s="16" t="n">
        <f aca="false">IF(G505="",0,G505)</f>
        <v>0.2</v>
      </c>
      <c r="T505" s="16" t="str">
        <f aca="false">IF(I505="","Unknown",IF(I505="upi","UPI",I505))</f>
        <v>Debit Card</v>
      </c>
      <c r="U505" s="16" t="str">
        <f aca="false">IF(L505="Yes","Y",IF(L505="No","N",L505))</f>
        <v>N</v>
      </c>
      <c r="V505" s="19" t="n">
        <f aca="false">ROUND(R505*Q505*(1-S505),2)</f>
        <v>1096.8</v>
      </c>
      <c r="W505" s="16" t="str">
        <f aca="false">_xlfn.XLOOKUP(D505,products!$A$2:$A$61,products!$C$2:$C$61,"Not found")</f>
        <v>Books</v>
      </c>
    </row>
    <row r="506" customFormat="false" ht="15" hidden="false" customHeight="false" outlineLevel="0" collapsed="false">
      <c r="A506" s="16" t="s">
        <v>1064</v>
      </c>
      <c r="B506" s="16" t="s">
        <v>1062</v>
      </c>
      <c r="C506" s="16" t="s">
        <v>819</v>
      </c>
      <c r="D506" s="16" t="s">
        <v>77</v>
      </c>
      <c r="E506" s="16" t="n">
        <v>1</v>
      </c>
      <c r="F506" s="16" t="n">
        <v>342</v>
      </c>
      <c r="G506" s="16" t="n">
        <v>0.2</v>
      </c>
      <c r="H506" s="16" t="s">
        <v>39</v>
      </c>
      <c r="I506" s="16" t="s">
        <v>60</v>
      </c>
      <c r="J506" s="16" t="n">
        <v>2</v>
      </c>
      <c r="K506" s="16" t="n">
        <v>4</v>
      </c>
      <c r="L506" s="16" t="s">
        <v>41</v>
      </c>
      <c r="M506" s="18" t="n">
        <f aca="false">IF(ISNUMBER(B506),B506,IF(MID(B506,3,1)="-",DATE(VALUE(RIGHT(B506,4)),VALUE(MID(B506,4,2)),VALUE(LEFT(B506,2))),DATE(VALUE(LEFT(B506,4)),VALUE(MID(B506,6,2)),VALUE(RIGHT(B506,2)))))</f>
        <v>45707</v>
      </c>
      <c r="N506" s="16" t="n">
        <f aca="false">MONTH(M506)</f>
        <v>2</v>
      </c>
      <c r="O506" s="16" t="str">
        <f aca="false">PROPER(TRIM(H506))</f>
        <v>Delhi</v>
      </c>
      <c r="P506" s="16" t="str">
        <f aca="false">IFERROR(VLOOKUP(O506,city_map!$A$2:$B$6,2,FALSE()),O506)</f>
        <v>Delhi</v>
      </c>
      <c r="Q506" s="16" t="n">
        <f aca="false">IF(ISNUMBER(F506),F506,VALUE(SUBSTITUTE(SUBSTITUTE(F506,"₹",""),",","")))</f>
        <v>342</v>
      </c>
      <c r="R506" s="16" t="n">
        <f aca="false">IF(E506=99,1,E506)</f>
        <v>1</v>
      </c>
      <c r="S506" s="16" t="n">
        <f aca="false">IF(G506="",0,G506)</f>
        <v>0.2</v>
      </c>
      <c r="T506" s="16" t="str">
        <f aca="false">IF(I506="","Unknown",IF(I506="upi","UPI",I506))</f>
        <v>UPI</v>
      </c>
      <c r="U506" s="16" t="str">
        <f aca="false">IF(L506="Yes","Y",IF(L506="No","N",L506))</f>
        <v>N</v>
      </c>
      <c r="V506" s="19" t="n">
        <f aca="false">ROUND(R506*Q506*(1-S506),2)</f>
        <v>273.6</v>
      </c>
      <c r="W506" s="16" t="str">
        <f aca="false">_xlfn.XLOOKUP(D506,products!$A$2:$A$61,products!$C$2:$C$61,"Not found")</f>
        <v>Books</v>
      </c>
    </row>
    <row r="507" customFormat="false" ht="15" hidden="false" customHeight="false" outlineLevel="0" collapsed="false">
      <c r="A507" s="16" t="s">
        <v>1065</v>
      </c>
      <c r="B507" s="16" t="s">
        <v>1062</v>
      </c>
      <c r="C507" s="16" t="s">
        <v>1066</v>
      </c>
      <c r="D507" s="16" t="s">
        <v>211</v>
      </c>
      <c r="E507" s="16" t="n">
        <v>2</v>
      </c>
      <c r="F507" s="16" t="n">
        <v>1256</v>
      </c>
      <c r="G507" s="16" t="n">
        <v>0</v>
      </c>
      <c r="H507" s="16" t="s">
        <v>39</v>
      </c>
      <c r="I507" s="16" t="s">
        <v>71</v>
      </c>
      <c r="J507" s="16" t="n">
        <v>3</v>
      </c>
      <c r="K507" s="16" t="n">
        <v>3</v>
      </c>
      <c r="L507" s="16" t="s">
        <v>57</v>
      </c>
      <c r="M507" s="18" t="n">
        <f aca="false">IF(ISNUMBER(B507),B507,IF(MID(B507,3,1)="-",DATE(VALUE(RIGHT(B507,4)),VALUE(MID(B507,4,2)),VALUE(LEFT(B507,2))),DATE(VALUE(LEFT(B507,4)),VALUE(MID(B507,6,2)),VALUE(RIGHT(B507,2)))))</f>
        <v>45707</v>
      </c>
      <c r="N507" s="16" t="n">
        <f aca="false">MONTH(M507)</f>
        <v>2</v>
      </c>
      <c r="O507" s="16" t="str">
        <f aca="false">PROPER(TRIM(H507))</f>
        <v>Delhi</v>
      </c>
      <c r="P507" s="16" t="str">
        <f aca="false">IFERROR(VLOOKUP(O507,city_map!$A$2:$B$6,2,FALSE()),O507)</f>
        <v>Delhi</v>
      </c>
      <c r="Q507" s="16" t="n">
        <f aca="false">IF(ISNUMBER(F507),F507,VALUE(SUBSTITUTE(SUBSTITUTE(F507,"₹",""),",","")))</f>
        <v>1256</v>
      </c>
      <c r="R507" s="16" t="n">
        <f aca="false">IF(E507=99,1,E507)</f>
        <v>2</v>
      </c>
      <c r="S507" s="16" t="n">
        <f aca="false">IF(G507="",0,G507)</f>
        <v>0</v>
      </c>
      <c r="T507" s="16" t="str">
        <f aca="false">IF(I507="","Unknown",IF(I507="upi","UPI",I507))</f>
        <v>Credit Card</v>
      </c>
      <c r="U507" s="16" t="str">
        <f aca="false">IF(L507="Yes","Y",IF(L507="No","N",L507))</f>
        <v>Y</v>
      </c>
      <c r="V507" s="19" t="n">
        <f aca="false">ROUND(R507*Q507*(1-S507),2)</f>
        <v>2512</v>
      </c>
      <c r="W507" s="16" t="str">
        <f aca="false">_xlfn.XLOOKUP(D507,products!$A$2:$A$61,products!$C$2:$C$61,"Not found")</f>
        <v>Fashion</v>
      </c>
    </row>
    <row r="508" customFormat="false" ht="15" hidden="false" customHeight="false" outlineLevel="0" collapsed="false">
      <c r="A508" s="16" t="s">
        <v>1067</v>
      </c>
      <c r="B508" s="16" t="s">
        <v>1062</v>
      </c>
      <c r="C508" s="16" t="s">
        <v>1068</v>
      </c>
      <c r="D508" s="16" t="s">
        <v>179</v>
      </c>
      <c r="E508" s="16" t="n">
        <v>2</v>
      </c>
      <c r="F508" s="16" t="n">
        <v>2503</v>
      </c>
      <c r="G508" s="16" t="n">
        <v>0.1</v>
      </c>
      <c r="H508" s="16" t="s">
        <v>39</v>
      </c>
      <c r="I508" s="16" t="s">
        <v>60</v>
      </c>
      <c r="J508" s="16" t="n">
        <v>4</v>
      </c>
      <c r="K508" s="16"/>
      <c r="L508" s="16" t="s">
        <v>41</v>
      </c>
      <c r="M508" s="18" t="n">
        <f aca="false">IF(ISNUMBER(B508),B508,IF(MID(B508,3,1)="-",DATE(VALUE(RIGHT(B508,4)),VALUE(MID(B508,4,2)),VALUE(LEFT(B508,2))),DATE(VALUE(LEFT(B508,4)),VALUE(MID(B508,6,2)),VALUE(RIGHT(B508,2)))))</f>
        <v>45707</v>
      </c>
      <c r="N508" s="16" t="n">
        <f aca="false">MONTH(M508)</f>
        <v>2</v>
      </c>
      <c r="O508" s="16" t="str">
        <f aca="false">PROPER(TRIM(H508))</f>
        <v>Delhi</v>
      </c>
      <c r="P508" s="16" t="str">
        <f aca="false">IFERROR(VLOOKUP(O508,city_map!$A$2:$B$6,2,FALSE()),O508)</f>
        <v>Delhi</v>
      </c>
      <c r="Q508" s="16" t="n">
        <f aca="false">IF(ISNUMBER(F508),F508,VALUE(SUBSTITUTE(SUBSTITUTE(F508,"₹",""),",","")))</f>
        <v>2503</v>
      </c>
      <c r="R508" s="16" t="n">
        <f aca="false">IF(E508=99,1,E508)</f>
        <v>2</v>
      </c>
      <c r="S508" s="16" t="n">
        <f aca="false">IF(G508="",0,G508)</f>
        <v>0.1</v>
      </c>
      <c r="T508" s="16" t="str">
        <f aca="false">IF(I508="","Unknown",IF(I508="upi","UPI",I508))</f>
        <v>UPI</v>
      </c>
      <c r="U508" s="16" t="str">
        <f aca="false">IF(L508="Yes","Y",IF(L508="No","N",L508))</f>
        <v>N</v>
      </c>
      <c r="V508" s="19" t="n">
        <f aca="false">ROUND(R508*Q508*(1-S508),2)</f>
        <v>4505.4</v>
      </c>
      <c r="W508" s="16" t="str">
        <f aca="false">_xlfn.XLOOKUP(D508,products!$A$2:$A$61,products!$C$2:$C$61,"Not found")</f>
        <v>Electronics</v>
      </c>
    </row>
    <row r="509" customFormat="false" ht="15" hidden="false" customHeight="false" outlineLevel="0" collapsed="false">
      <c r="A509" s="16" t="s">
        <v>1069</v>
      </c>
      <c r="B509" s="16" t="s">
        <v>1062</v>
      </c>
      <c r="C509" s="16" t="s">
        <v>1070</v>
      </c>
      <c r="D509" s="16" t="s">
        <v>440</v>
      </c>
      <c r="E509" s="16" t="n">
        <v>1</v>
      </c>
      <c r="F509" s="16" t="n">
        <v>1365</v>
      </c>
      <c r="G509" s="16" t="n">
        <v>0.05</v>
      </c>
      <c r="H509" s="16" t="s">
        <v>208</v>
      </c>
      <c r="I509" s="16" t="s">
        <v>47</v>
      </c>
      <c r="J509" s="16" t="n">
        <v>9</v>
      </c>
      <c r="K509" s="16" t="n">
        <v>4</v>
      </c>
      <c r="L509" s="16" t="s">
        <v>41</v>
      </c>
      <c r="M509" s="18" t="n">
        <f aca="false">IF(ISNUMBER(B509),B509,IF(MID(B509,3,1)="-",DATE(VALUE(RIGHT(B509,4)),VALUE(MID(B509,4,2)),VALUE(LEFT(B509,2))),DATE(VALUE(LEFT(B509,4)),VALUE(MID(B509,6,2)),VALUE(RIGHT(B509,2)))))</f>
        <v>45707</v>
      </c>
      <c r="N509" s="16" t="n">
        <f aca="false">MONTH(M509)</f>
        <v>2</v>
      </c>
      <c r="O509" s="16" t="str">
        <f aca="false">PROPER(TRIM(H509))</f>
        <v>Jaipur</v>
      </c>
      <c r="P509" s="16" t="str">
        <f aca="false">IFERROR(VLOOKUP(O509,city_map!$A$2:$B$6,2,FALSE()),O509)</f>
        <v>Jaipur</v>
      </c>
      <c r="Q509" s="16" t="n">
        <f aca="false">IF(ISNUMBER(F509),F509,VALUE(SUBSTITUTE(SUBSTITUTE(F509,"₹",""),",","")))</f>
        <v>1365</v>
      </c>
      <c r="R509" s="16" t="n">
        <f aca="false">IF(E509=99,1,E509)</f>
        <v>1</v>
      </c>
      <c r="S509" s="16" t="n">
        <f aca="false">IF(G509="",0,G509)</f>
        <v>0.05</v>
      </c>
      <c r="T509" s="16" t="str">
        <f aca="false">IF(I509="","Unknown",IF(I509="upi","UPI",I509))</f>
        <v>Debit Card</v>
      </c>
      <c r="U509" s="16" t="str">
        <f aca="false">IF(L509="Yes","Y",IF(L509="No","N",L509))</f>
        <v>N</v>
      </c>
      <c r="V509" s="19" t="n">
        <f aca="false">ROUND(R509*Q509*(1-S509),2)</f>
        <v>1296.75</v>
      </c>
      <c r="W509" s="16" t="str">
        <f aca="false">_xlfn.XLOOKUP(D509,products!$A$2:$A$61,products!$C$2:$C$61,"Not found")</f>
        <v>Home</v>
      </c>
    </row>
    <row r="510" customFormat="false" ht="15" hidden="false" customHeight="false" outlineLevel="0" collapsed="false">
      <c r="A510" s="16" t="s">
        <v>1071</v>
      </c>
      <c r="B510" s="16" t="s">
        <v>1062</v>
      </c>
      <c r="C510" s="16" t="s">
        <v>728</v>
      </c>
      <c r="D510" s="16" t="s">
        <v>105</v>
      </c>
      <c r="E510" s="16" t="n">
        <v>1</v>
      </c>
      <c r="F510" s="16" t="n">
        <v>404</v>
      </c>
      <c r="G510" s="16" t="n">
        <v>0.1</v>
      </c>
      <c r="H510" s="16" t="s">
        <v>46</v>
      </c>
      <c r="I510" s="16" t="s">
        <v>47</v>
      </c>
      <c r="J510" s="16" t="n">
        <v>3</v>
      </c>
      <c r="K510" s="16" t="n">
        <v>5</v>
      </c>
      <c r="L510" s="16" t="s">
        <v>41</v>
      </c>
      <c r="M510" s="18" t="n">
        <f aca="false">IF(ISNUMBER(B510),B510,IF(MID(B510,3,1)="-",DATE(VALUE(RIGHT(B510,4)),VALUE(MID(B510,4,2)),VALUE(LEFT(B510,2))),DATE(VALUE(LEFT(B510,4)),VALUE(MID(B510,6,2)),VALUE(RIGHT(B510,2)))))</f>
        <v>45707</v>
      </c>
      <c r="N510" s="16" t="n">
        <f aca="false">MONTH(M510)</f>
        <v>2</v>
      </c>
      <c r="O510" s="16" t="str">
        <f aca="false">PROPER(TRIM(H510))</f>
        <v>Chennai</v>
      </c>
      <c r="P510" s="16" t="str">
        <f aca="false">IFERROR(VLOOKUP(O510,city_map!$A$2:$B$6,2,FALSE()),O510)</f>
        <v>Chennai</v>
      </c>
      <c r="Q510" s="16" t="n">
        <f aca="false">IF(ISNUMBER(F510),F510,VALUE(SUBSTITUTE(SUBSTITUTE(F510,"₹",""),",","")))</f>
        <v>404</v>
      </c>
      <c r="R510" s="16" t="n">
        <f aca="false">IF(E510=99,1,E510)</f>
        <v>1</v>
      </c>
      <c r="S510" s="16" t="n">
        <f aca="false">IF(G510="",0,G510)</f>
        <v>0.1</v>
      </c>
      <c r="T510" s="16" t="str">
        <f aca="false">IF(I510="","Unknown",IF(I510="upi","UPI",I510))</f>
        <v>Debit Card</v>
      </c>
      <c r="U510" s="16" t="str">
        <f aca="false">IF(L510="Yes","Y",IF(L510="No","N",L510))</f>
        <v>N</v>
      </c>
      <c r="V510" s="19" t="n">
        <f aca="false">ROUND(R510*Q510*(1-S510),2)</f>
        <v>363.6</v>
      </c>
      <c r="W510" s="16" t="str">
        <f aca="false">_xlfn.XLOOKUP(D510,products!$A$2:$A$61,products!$C$2:$C$61,"Not found")</f>
        <v>Beauty</v>
      </c>
    </row>
    <row r="511" customFormat="false" ht="15" hidden="false" customHeight="false" outlineLevel="0" collapsed="false">
      <c r="A511" s="16" t="s">
        <v>1072</v>
      </c>
      <c r="B511" s="16" t="s">
        <v>1062</v>
      </c>
      <c r="C511" s="16" t="s">
        <v>172</v>
      </c>
      <c r="D511" s="16" t="s">
        <v>133</v>
      </c>
      <c r="E511" s="16" t="n">
        <v>2</v>
      </c>
      <c r="F511" s="16" t="n">
        <v>571</v>
      </c>
      <c r="G511" s="16" t="n">
        <v>0.05</v>
      </c>
      <c r="H511" s="16" t="s">
        <v>89</v>
      </c>
      <c r="I511" s="16" t="s">
        <v>60</v>
      </c>
      <c r="J511" s="16" t="n">
        <v>2</v>
      </c>
      <c r="K511" s="16" t="n">
        <v>5</v>
      </c>
      <c r="L511" s="16" t="s">
        <v>41</v>
      </c>
      <c r="M511" s="18" t="n">
        <f aca="false">IF(ISNUMBER(B511),B511,IF(MID(B511,3,1)="-",DATE(VALUE(RIGHT(B511,4)),VALUE(MID(B511,4,2)),VALUE(LEFT(B511,2))),DATE(VALUE(LEFT(B511,4)),VALUE(MID(B511,6,2)),VALUE(RIGHT(B511,2)))))</f>
        <v>45707</v>
      </c>
      <c r="N511" s="16" t="n">
        <f aca="false">MONTH(M511)</f>
        <v>2</v>
      </c>
      <c r="O511" s="16" t="str">
        <f aca="false">PROPER(TRIM(H511))</f>
        <v>Ahmedabad</v>
      </c>
      <c r="P511" s="16" t="str">
        <f aca="false">IFERROR(VLOOKUP(O511,city_map!$A$2:$B$6,2,FALSE()),O511)</f>
        <v>Ahmedabad</v>
      </c>
      <c r="Q511" s="16" t="n">
        <f aca="false">IF(ISNUMBER(F511),F511,VALUE(SUBSTITUTE(SUBSTITUTE(F511,"₹",""),",","")))</f>
        <v>571</v>
      </c>
      <c r="R511" s="16" t="n">
        <f aca="false">IF(E511=99,1,E511)</f>
        <v>2</v>
      </c>
      <c r="S511" s="16" t="n">
        <f aca="false">IF(G511="",0,G511)</f>
        <v>0.05</v>
      </c>
      <c r="T511" s="16" t="str">
        <f aca="false">IF(I511="","Unknown",IF(I511="upi","UPI",I511))</f>
        <v>UPI</v>
      </c>
      <c r="U511" s="16" t="str">
        <f aca="false">IF(L511="Yes","Y",IF(L511="No","N",L511))</f>
        <v>N</v>
      </c>
      <c r="V511" s="19" t="n">
        <f aca="false">ROUND(R511*Q511*(1-S511),2)</f>
        <v>1084.9</v>
      </c>
      <c r="W511" s="16" t="str">
        <f aca="false">_xlfn.XLOOKUP(D511,products!$A$2:$A$61,products!$C$2:$C$61,"Not found")</f>
        <v>Books</v>
      </c>
    </row>
    <row r="512" customFormat="false" ht="15" hidden="false" customHeight="false" outlineLevel="0" collapsed="false">
      <c r="A512" s="16" t="s">
        <v>1073</v>
      </c>
      <c r="B512" s="16" t="s">
        <v>1062</v>
      </c>
      <c r="C512" s="16" t="s">
        <v>1074</v>
      </c>
      <c r="D512" s="16" t="s">
        <v>254</v>
      </c>
      <c r="E512" s="16" t="n">
        <v>2</v>
      </c>
      <c r="F512" s="16" t="n">
        <v>987</v>
      </c>
      <c r="G512" s="16" t="n">
        <v>0.1</v>
      </c>
      <c r="H512" s="16" t="s">
        <v>281</v>
      </c>
      <c r="I512" s="16" t="s">
        <v>40</v>
      </c>
      <c r="J512" s="16" t="n">
        <v>3</v>
      </c>
      <c r="K512" s="16" t="n">
        <v>4</v>
      </c>
      <c r="L512" s="16" t="s">
        <v>41</v>
      </c>
      <c r="M512" s="18" t="n">
        <f aca="false">IF(ISNUMBER(B512),B512,IF(MID(B512,3,1)="-",DATE(VALUE(RIGHT(B512,4)),VALUE(MID(B512,4,2)),VALUE(LEFT(B512,2))),DATE(VALUE(LEFT(B512,4)),VALUE(MID(B512,6,2)),VALUE(RIGHT(B512,2)))))</f>
        <v>45707</v>
      </c>
      <c r="N512" s="16" t="n">
        <f aca="false">MONTH(M512)</f>
        <v>2</v>
      </c>
      <c r="O512" s="16" t="str">
        <f aca="false">PROPER(TRIM(H512))</f>
        <v>Bengaluru</v>
      </c>
      <c r="P512" s="16" t="str">
        <f aca="false">IFERROR(VLOOKUP(O512,city_map!$A$2:$B$6,2,FALSE()),O512)</f>
        <v>Bengaluru</v>
      </c>
      <c r="Q512" s="16" t="n">
        <f aca="false">IF(ISNUMBER(F512),F512,VALUE(SUBSTITUTE(SUBSTITUTE(F512,"₹",""),",","")))</f>
        <v>987</v>
      </c>
      <c r="R512" s="16" t="n">
        <f aca="false">IF(E512=99,1,E512)</f>
        <v>2</v>
      </c>
      <c r="S512" s="16" t="n">
        <f aca="false">IF(G512="",0,G512)</f>
        <v>0.1</v>
      </c>
      <c r="T512" s="16" t="str">
        <f aca="false">IF(I512="","Unknown",IF(I512="upi","UPI",I512))</f>
        <v>COD</v>
      </c>
      <c r="U512" s="16" t="str">
        <f aca="false">IF(L512="Yes","Y",IF(L512="No","N",L512))</f>
        <v>N</v>
      </c>
      <c r="V512" s="19" t="n">
        <f aca="false">ROUND(R512*Q512*(1-S512),2)</f>
        <v>1776.6</v>
      </c>
      <c r="W512" s="16" t="str">
        <f aca="false">_xlfn.XLOOKUP(D512,products!$A$2:$A$61,products!$C$2:$C$61,"Not found")</f>
        <v>Fashion</v>
      </c>
    </row>
    <row r="513" customFormat="false" ht="15" hidden="false" customHeight="false" outlineLevel="0" collapsed="false">
      <c r="A513" s="16" t="s">
        <v>1075</v>
      </c>
      <c r="B513" s="16" t="s">
        <v>1062</v>
      </c>
      <c r="C513" s="16" t="s">
        <v>296</v>
      </c>
      <c r="D513" s="16" t="s">
        <v>66</v>
      </c>
      <c r="E513" s="16" t="n">
        <v>2</v>
      </c>
      <c r="F513" s="16" t="n">
        <v>15487</v>
      </c>
      <c r="G513" s="16" t="n">
        <v>0.15</v>
      </c>
      <c r="H513" s="16" t="s">
        <v>70</v>
      </c>
      <c r="I513" s="16" t="s">
        <v>47</v>
      </c>
      <c r="J513" s="16" t="n">
        <v>7</v>
      </c>
      <c r="K513" s="16" t="n">
        <v>2</v>
      </c>
      <c r="L513" s="16" t="s">
        <v>57</v>
      </c>
      <c r="M513" s="18" t="n">
        <f aca="false">IF(ISNUMBER(B513),B513,IF(MID(B513,3,1)="-",DATE(VALUE(RIGHT(B513,4)),VALUE(MID(B513,4,2)),VALUE(LEFT(B513,2))),DATE(VALUE(LEFT(B513,4)),VALUE(MID(B513,6,2)),VALUE(RIGHT(B513,2)))))</f>
        <v>45707</v>
      </c>
      <c r="N513" s="16" t="n">
        <f aca="false">MONTH(M513)</f>
        <v>2</v>
      </c>
      <c r="O513" s="16" t="str">
        <f aca="false">PROPER(TRIM(H513))</f>
        <v>Pune</v>
      </c>
      <c r="P513" s="16" t="str">
        <f aca="false">IFERROR(VLOOKUP(O513,city_map!$A$2:$B$6,2,FALSE()),O513)</f>
        <v>Pune</v>
      </c>
      <c r="Q513" s="16" t="n">
        <f aca="false">IF(ISNUMBER(F513),F513,VALUE(SUBSTITUTE(SUBSTITUTE(F513,"₹",""),",","")))</f>
        <v>15487</v>
      </c>
      <c r="R513" s="16" t="n">
        <f aca="false">IF(E513=99,1,E513)</f>
        <v>2</v>
      </c>
      <c r="S513" s="16" t="n">
        <f aca="false">IF(G513="",0,G513)</f>
        <v>0.15</v>
      </c>
      <c r="T513" s="16" t="str">
        <f aca="false">IF(I513="","Unknown",IF(I513="upi","UPI",I513))</f>
        <v>Debit Card</v>
      </c>
      <c r="U513" s="16" t="str">
        <f aca="false">IF(L513="Yes","Y",IF(L513="No","N",L513))</f>
        <v>Y</v>
      </c>
      <c r="V513" s="19" t="n">
        <f aca="false">ROUND(R513*Q513*(1-S513),2)</f>
        <v>26327.9</v>
      </c>
      <c r="W513" s="16" t="str">
        <f aca="false">_xlfn.XLOOKUP(D513,products!$A$2:$A$61,products!$C$2:$C$61,"Not found")</f>
        <v>Electronics</v>
      </c>
    </row>
    <row r="514" customFormat="false" ht="15" hidden="false" customHeight="false" outlineLevel="0" collapsed="false">
      <c r="A514" s="16" t="s">
        <v>1076</v>
      </c>
      <c r="B514" s="16" t="s">
        <v>1077</v>
      </c>
      <c r="C514" s="16" t="s">
        <v>860</v>
      </c>
      <c r="D514" s="16" t="s">
        <v>262</v>
      </c>
      <c r="E514" s="16" t="n">
        <v>2</v>
      </c>
      <c r="F514" s="16" t="n">
        <v>803</v>
      </c>
      <c r="G514" s="16" t="n">
        <v>0.05</v>
      </c>
      <c r="H514" s="16" t="s">
        <v>112</v>
      </c>
      <c r="I514" s="16" t="s">
        <v>40</v>
      </c>
      <c r="J514" s="16" t="n">
        <v>2</v>
      </c>
      <c r="K514" s="16" t="n">
        <v>4</v>
      </c>
      <c r="L514" s="16" t="s">
        <v>41</v>
      </c>
      <c r="M514" s="18" t="n">
        <f aca="false">IF(ISNUMBER(B514),B514,IF(MID(B514,3,1)="-",DATE(VALUE(RIGHT(B514,4)),VALUE(MID(B514,4,2)),VALUE(LEFT(B514,2))),DATE(VALUE(LEFT(B514,4)),VALUE(MID(B514,6,2)),VALUE(RIGHT(B514,2)))))</f>
        <v>45708</v>
      </c>
      <c r="N514" s="16" t="n">
        <f aca="false">MONTH(M514)</f>
        <v>2</v>
      </c>
      <c r="O514" s="16" t="str">
        <f aca="false">PROPER(TRIM(H514))</f>
        <v>Mumbai</v>
      </c>
      <c r="P514" s="16" t="str">
        <f aca="false">IFERROR(VLOOKUP(O514,city_map!$A$2:$B$6,2,FALSE()),O514)</f>
        <v>Mumbai</v>
      </c>
      <c r="Q514" s="16" t="n">
        <f aca="false">IF(ISNUMBER(F514),F514,VALUE(SUBSTITUTE(SUBSTITUTE(F514,"₹",""),",","")))</f>
        <v>803</v>
      </c>
      <c r="R514" s="16" t="n">
        <f aca="false">IF(E514=99,1,E514)</f>
        <v>2</v>
      </c>
      <c r="S514" s="16" t="n">
        <f aca="false">IF(G514="",0,G514)</f>
        <v>0.05</v>
      </c>
      <c r="T514" s="16" t="str">
        <f aca="false">IF(I514="","Unknown",IF(I514="upi","UPI",I514))</f>
        <v>COD</v>
      </c>
      <c r="U514" s="16" t="str">
        <f aca="false">IF(L514="Yes","Y",IF(L514="No","N",L514))</f>
        <v>N</v>
      </c>
      <c r="V514" s="19" t="n">
        <f aca="false">ROUND(R514*Q514*(1-S514),2)</f>
        <v>1525.7</v>
      </c>
      <c r="W514" s="16" t="str">
        <f aca="false">_xlfn.XLOOKUP(D514,products!$A$2:$A$61,products!$C$2:$C$61,"Not found")</f>
        <v>Home</v>
      </c>
    </row>
    <row r="515" customFormat="false" ht="15" hidden="false" customHeight="false" outlineLevel="0" collapsed="false">
      <c r="A515" s="16" t="s">
        <v>1078</v>
      </c>
      <c r="B515" s="16" t="s">
        <v>1077</v>
      </c>
      <c r="C515" s="16" t="s">
        <v>827</v>
      </c>
      <c r="D515" s="16" t="s">
        <v>88</v>
      </c>
      <c r="E515" s="16" t="n">
        <v>2</v>
      </c>
      <c r="F515" s="16" t="n">
        <v>2929</v>
      </c>
      <c r="G515" s="16" t="n">
        <v>0</v>
      </c>
      <c r="H515" s="16" t="s">
        <v>39</v>
      </c>
      <c r="I515" s="16" t="s">
        <v>60</v>
      </c>
      <c r="J515" s="16" t="n">
        <v>2</v>
      </c>
      <c r="K515" s="16" t="n">
        <v>4</v>
      </c>
      <c r="L515" s="16" t="s">
        <v>41</v>
      </c>
      <c r="M515" s="18" t="n">
        <f aca="false">IF(ISNUMBER(B515),B515,IF(MID(B515,3,1)="-",DATE(VALUE(RIGHT(B515,4)),VALUE(MID(B515,4,2)),VALUE(LEFT(B515,2))),DATE(VALUE(LEFT(B515,4)),VALUE(MID(B515,6,2)),VALUE(RIGHT(B515,2)))))</f>
        <v>45708</v>
      </c>
      <c r="N515" s="16" t="n">
        <f aca="false">MONTH(M515)</f>
        <v>2</v>
      </c>
      <c r="O515" s="16" t="str">
        <f aca="false">PROPER(TRIM(H515))</f>
        <v>Delhi</v>
      </c>
      <c r="P515" s="16" t="str">
        <f aca="false">IFERROR(VLOOKUP(O515,city_map!$A$2:$B$6,2,FALSE()),O515)</f>
        <v>Delhi</v>
      </c>
      <c r="Q515" s="16" t="n">
        <f aca="false">IF(ISNUMBER(F515),F515,VALUE(SUBSTITUTE(SUBSTITUTE(F515,"₹",""),",","")))</f>
        <v>2929</v>
      </c>
      <c r="R515" s="16" t="n">
        <f aca="false">IF(E515=99,1,E515)</f>
        <v>2</v>
      </c>
      <c r="S515" s="16" t="n">
        <f aca="false">IF(G515="",0,G515)</f>
        <v>0</v>
      </c>
      <c r="T515" s="16" t="str">
        <f aca="false">IF(I515="","Unknown",IF(I515="upi","UPI",I515))</f>
        <v>UPI</v>
      </c>
      <c r="U515" s="16" t="str">
        <f aca="false">IF(L515="Yes","Y",IF(L515="No","N",L515))</f>
        <v>N</v>
      </c>
      <c r="V515" s="19" t="n">
        <f aca="false">ROUND(R515*Q515*(1-S515),2)</f>
        <v>5858</v>
      </c>
      <c r="W515" s="16" t="str">
        <f aca="false">_xlfn.XLOOKUP(D515,products!$A$2:$A$61,products!$C$2:$C$61,"Not found")</f>
        <v>Fashion</v>
      </c>
    </row>
    <row r="516" customFormat="false" ht="15" hidden="false" customHeight="false" outlineLevel="0" collapsed="false">
      <c r="A516" s="16" t="s">
        <v>1079</v>
      </c>
      <c r="B516" s="16" t="s">
        <v>1077</v>
      </c>
      <c r="C516" s="16" t="s">
        <v>368</v>
      </c>
      <c r="D516" s="16" t="s">
        <v>80</v>
      </c>
      <c r="E516" s="16" t="n">
        <v>1</v>
      </c>
      <c r="F516" s="16" t="n">
        <v>1529</v>
      </c>
      <c r="G516" s="16" t="n">
        <v>0.05</v>
      </c>
      <c r="H516" s="16" t="s">
        <v>112</v>
      </c>
      <c r="I516" s="16" t="s">
        <v>60</v>
      </c>
      <c r="J516" s="16" t="n">
        <v>2</v>
      </c>
      <c r="K516" s="16" t="n">
        <v>5</v>
      </c>
      <c r="L516" s="16" t="s">
        <v>41</v>
      </c>
      <c r="M516" s="18" t="n">
        <f aca="false">IF(ISNUMBER(B516),B516,IF(MID(B516,3,1)="-",DATE(VALUE(RIGHT(B516,4)),VALUE(MID(B516,4,2)),VALUE(LEFT(B516,2))),DATE(VALUE(LEFT(B516,4)),VALUE(MID(B516,6,2)),VALUE(RIGHT(B516,2)))))</f>
        <v>45708</v>
      </c>
      <c r="N516" s="16" t="n">
        <f aca="false">MONTH(M516)</f>
        <v>2</v>
      </c>
      <c r="O516" s="16" t="str">
        <f aca="false">PROPER(TRIM(H516))</f>
        <v>Mumbai</v>
      </c>
      <c r="P516" s="16" t="str">
        <f aca="false">IFERROR(VLOOKUP(O516,city_map!$A$2:$B$6,2,FALSE()),O516)</f>
        <v>Mumbai</v>
      </c>
      <c r="Q516" s="16" t="n">
        <f aca="false">IF(ISNUMBER(F516),F516,VALUE(SUBSTITUTE(SUBSTITUTE(F516,"₹",""),",","")))</f>
        <v>1529</v>
      </c>
      <c r="R516" s="16" t="n">
        <f aca="false">IF(E516=99,1,E516)</f>
        <v>1</v>
      </c>
      <c r="S516" s="16" t="n">
        <f aca="false">IF(G516="",0,G516)</f>
        <v>0.05</v>
      </c>
      <c r="T516" s="16" t="str">
        <f aca="false">IF(I516="","Unknown",IF(I516="upi","UPI",I516))</f>
        <v>UPI</v>
      </c>
      <c r="U516" s="16" t="str">
        <f aca="false">IF(L516="Yes","Y",IF(L516="No","N",L516))</f>
        <v>N</v>
      </c>
      <c r="V516" s="19" t="n">
        <f aca="false">ROUND(R516*Q516*(1-S516),2)</f>
        <v>1452.55</v>
      </c>
      <c r="W516" s="16" t="str">
        <f aca="false">_xlfn.XLOOKUP(D516,products!$A$2:$A$61,products!$C$2:$C$61,"Not found")</f>
        <v>Beauty</v>
      </c>
    </row>
    <row r="517" customFormat="false" ht="15" hidden="false" customHeight="false" outlineLevel="0" collapsed="false">
      <c r="A517" s="16" t="s">
        <v>1080</v>
      </c>
      <c r="B517" s="16" t="s">
        <v>1077</v>
      </c>
      <c r="C517" s="16" t="s">
        <v>1081</v>
      </c>
      <c r="D517" s="16" t="s">
        <v>92</v>
      </c>
      <c r="E517" s="16" t="n">
        <v>1</v>
      </c>
      <c r="F517" s="16" t="n">
        <v>4112</v>
      </c>
      <c r="G517" s="16" t="n">
        <v>0</v>
      </c>
      <c r="H517" s="16" t="s">
        <v>81</v>
      </c>
      <c r="I517" s="16" t="s">
        <v>60</v>
      </c>
      <c r="J517" s="16" t="n">
        <v>6</v>
      </c>
      <c r="K517" s="16" t="n">
        <v>3</v>
      </c>
      <c r="L517" s="16" t="s">
        <v>57</v>
      </c>
      <c r="M517" s="18" t="n">
        <f aca="false">IF(ISNUMBER(B517),B517,IF(MID(B517,3,1)="-",DATE(VALUE(RIGHT(B517,4)),VALUE(MID(B517,4,2)),VALUE(LEFT(B517,2))),DATE(VALUE(LEFT(B517,4)),VALUE(MID(B517,6,2)),VALUE(RIGHT(B517,2)))))</f>
        <v>45708</v>
      </c>
      <c r="N517" s="16" t="n">
        <f aca="false">MONTH(M517)</f>
        <v>2</v>
      </c>
      <c r="O517" s="16" t="str">
        <f aca="false">PROPER(TRIM(H517))</f>
        <v>Hyderabad</v>
      </c>
      <c r="P517" s="16" t="str">
        <f aca="false">IFERROR(VLOOKUP(O517,city_map!$A$2:$B$6,2,FALSE()),O517)</f>
        <v>Hyderabad</v>
      </c>
      <c r="Q517" s="16" t="n">
        <f aca="false">IF(ISNUMBER(F517),F517,VALUE(SUBSTITUTE(SUBSTITUTE(F517,"₹",""),",","")))</f>
        <v>4112</v>
      </c>
      <c r="R517" s="16" t="n">
        <f aca="false">IF(E517=99,1,E517)</f>
        <v>1</v>
      </c>
      <c r="S517" s="16" t="n">
        <f aca="false">IF(G517="",0,G517)</f>
        <v>0</v>
      </c>
      <c r="T517" s="16" t="str">
        <f aca="false">IF(I517="","Unknown",IF(I517="upi","UPI",I517))</f>
        <v>UPI</v>
      </c>
      <c r="U517" s="16" t="str">
        <f aca="false">IF(L517="Yes","Y",IF(L517="No","N",L517))</f>
        <v>Y</v>
      </c>
      <c r="V517" s="19" t="n">
        <f aca="false">ROUND(R517*Q517*(1-S517),2)</f>
        <v>4112</v>
      </c>
      <c r="W517" s="16" t="str">
        <f aca="false">_xlfn.XLOOKUP(D517,products!$A$2:$A$61,products!$C$2:$C$61,"Not found")</f>
        <v>Electronics</v>
      </c>
    </row>
    <row r="518" customFormat="false" ht="15" hidden="false" customHeight="false" outlineLevel="0" collapsed="false">
      <c r="A518" s="16" t="s">
        <v>1082</v>
      </c>
      <c r="B518" s="16" t="s">
        <v>1077</v>
      </c>
      <c r="C518" s="16" t="s">
        <v>353</v>
      </c>
      <c r="D518" s="16" t="s">
        <v>51</v>
      </c>
      <c r="E518" s="16" t="n">
        <v>1</v>
      </c>
      <c r="F518" s="16" t="n">
        <v>2284</v>
      </c>
      <c r="G518" s="16" t="n">
        <v>0.3</v>
      </c>
      <c r="H518" s="16" t="s">
        <v>52</v>
      </c>
      <c r="I518" s="16" t="s">
        <v>47</v>
      </c>
      <c r="J518" s="16" t="n">
        <v>3</v>
      </c>
      <c r="K518" s="16" t="n">
        <v>4</v>
      </c>
      <c r="L518" s="16" t="s">
        <v>41</v>
      </c>
      <c r="M518" s="18" t="n">
        <f aca="false">IF(ISNUMBER(B518),B518,IF(MID(B518,3,1)="-",DATE(VALUE(RIGHT(B518,4)),VALUE(MID(B518,4,2)),VALUE(LEFT(B518,2))),DATE(VALUE(LEFT(B518,4)),VALUE(MID(B518,6,2)),VALUE(RIGHT(B518,2)))))</f>
        <v>45708</v>
      </c>
      <c r="N518" s="16" t="n">
        <f aca="false">MONTH(M518)</f>
        <v>2</v>
      </c>
      <c r="O518" s="16" t="str">
        <f aca="false">PROPER(TRIM(H518))</f>
        <v>Delhi</v>
      </c>
      <c r="P518" s="16" t="str">
        <f aca="false">IFERROR(VLOOKUP(O518,city_map!$A$2:$B$6,2,FALSE()),O518)</f>
        <v>Delhi</v>
      </c>
      <c r="Q518" s="16" t="n">
        <f aca="false">IF(ISNUMBER(F518),F518,VALUE(SUBSTITUTE(SUBSTITUTE(F518,"₹",""),",","")))</f>
        <v>2284</v>
      </c>
      <c r="R518" s="16" t="n">
        <f aca="false">IF(E518=99,1,E518)</f>
        <v>1</v>
      </c>
      <c r="S518" s="16" t="n">
        <f aca="false">IF(G518="",0,G518)</f>
        <v>0.3</v>
      </c>
      <c r="T518" s="16" t="str">
        <f aca="false">IF(I518="","Unknown",IF(I518="upi","UPI",I518))</f>
        <v>Debit Card</v>
      </c>
      <c r="U518" s="16" t="str">
        <f aca="false">IF(L518="Yes","Y",IF(L518="No","N",L518))</f>
        <v>N</v>
      </c>
      <c r="V518" s="19" t="n">
        <f aca="false">ROUND(R518*Q518*(1-S518),2)</f>
        <v>1598.8</v>
      </c>
      <c r="W518" s="16" t="str">
        <f aca="false">_xlfn.XLOOKUP(D518,products!$A$2:$A$61,products!$C$2:$C$61,"Not found")</f>
        <v>Fashion</v>
      </c>
    </row>
    <row r="519" customFormat="false" ht="15" hidden="false" customHeight="false" outlineLevel="0" collapsed="false">
      <c r="A519" s="16" t="s">
        <v>1083</v>
      </c>
      <c r="B519" s="16" t="s">
        <v>1077</v>
      </c>
      <c r="C519" s="16" t="s">
        <v>977</v>
      </c>
      <c r="D519" s="16" t="s">
        <v>126</v>
      </c>
      <c r="E519" s="16" t="n">
        <v>1</v>
      </c>
      <c r="F519" s="16" t="n">
        <v>403</v>
      </c>
      <c r="G519" s="16" t="n">
        <v>0.05</v>
      </c>
      <c r="H519" s="16" t="s">
        <v>130</v>
      </c>
      <c r="I519" s="16" t="s">
        <v>60</v>
      </c>
      <c r="J519" s="16" t="n">
        <v>4</v>
      </c>
      <c r="K519" s="16" t="n">
        <v>5</v>
      </c>
      <c r="L519" s="16" t="s">
        <v>41</v>
      </c>
      <c r="M519" s="18" t="n">
        <f aca="false">IF(ISNUMBER(B519),B519,IF(MID(B519,3,1)="-",DATE(VALUE(RIGHT(B519,4)),VALUE(MID(B519,4,2)),VALUE(LEFT(B519,2))),DATE(VALUE(LEFT(B519,4)),VALUE(MID(B519,6,2)),VALUE(RIGHT(B519,2)))))</f>
        <v>45708</v>
      </c>
      <c r="N519" s="16" t="n">
        <f aca="false">MONTH(M519)</f>
        <v>2</v>
      </c>
      <c r="O519" s="16" t="str">
        <f aca="false">PROPER(TRIM(H519))</f>
        <v>Bengaluru</v>
      </c>
      <c r="P519" s="16" t="str">
        <f aca="false">IFERROR(VLOOKUP(O519,city_map!$A$2:$B$6,2,FALSE()),O519)</f>
        <v>Bengaluru</v>
      </c>
      <c r="Q519" s="16" t="n">
        <f aca="false">IF(ISNUMBER(F519),F519,VALUE(SUBSTITUTE(SUBSTITUTE(F519,"₹",""),",","")))</f>
        <v>403</v>
      </c>
      <c r="R519" s="16" t="n">
        <f aca="false">IF(E519=99,1,E519)</f>
        <v>1</v>
      </c>
      <c r="S519" s="16" t="n">
        <f aca="false">IF(G519="",0,G519)</f>
        <v>0.05</v>
      </c>
      <c r="T519" s="16" t="str">
        <f aca="false">IF(I519="","Unknown",IF(I519="upi","UPI",I519))</f>
        <v>UPI</v>
      </c>
      <c r="U519" s="16" t="str">
        <f aca="false">IF(L519="Yes","Y",IF(L519="No","N",L519))</f>
        <v>N</v>
      </c>
      <c r="V519" s="19" t="n">
        <f aca="false">ROUND(R519*Q519*(1-S519),2)</f>
        <v>382.85</v>
      </c>
      <c r="W519" s="16" t="str">
        <f aca="false">_xlfn.XLOOKUP(D519,products!$A$2:$A$61,products!$C$2:$C$61,"Not found")</f>
        <v>Home</v>
      </c>
    </row>
    <row r="520" customFormat="false" ht="15" hidden="false" customHeight="false" outlineLevel="0" collapsed="false">
      <c r="A520" s="16" t="s">
        <v>1084</v>
      </c>
      <c r="B520" s="16" t="s">
        <v>1077</v>
      </c>
      <c r="C520" s="16" t="s">
        <v>1085</v>
      </c>
      <c r="D520" s="16" t="s">
        <v>45</v>
      </c>
      <c r="E520" s="16" t="n">
        <v>1</v>
      </c>
      <c r="F520" s="16" t="n">
        <v>295</v>
      </c>
      <c r="G520" s="16" t="n">
        <v>0.15</v>
      </c>
      <c r="H520" s="16" t="s">
        <v>81</v>
      </c>
      <c r="I520" s="16" t="s">
        <v>123</v>
      </c>
      <c r="J520" s="16" t="n">
        <v>2</v>
      </c>
      <c r="K520" s="16" t="n">
        <v>5</v>
      </c>
      <c r="L520" s="16" t="s">
        <v>41</v>
      </c>
      <c r="M520" s="18" t="n">
        <f aca="false">IF(ISNUMBER(B520),B520,IF(MID(B520,3,1)="-",DATE(VALUE(RIGHT(B520,4)),VALUE(MID(B520,4,2)),VALUE(LEFT(B520,2))),DATE(VALUE(LEFT(B520,4)),VALUE(MID(B520,6,2)),VALUE(RIGHT(B520,2)))))</f>
        <v>45708</v>
      </c>
      <c r="N520" s="16" t="n">
        <f aca="false">MONTH(M520)</f>
        <v>2</v>
      </c>
      <c r="O520" s="16" t="str">
        <f aca="false">PROPER(TRIM(H520))</f>
        <v>Hyderabad</v>
      </c>
      <c r="P520" s="16" t="str">
        <f aca="false">IFERROR(VLOOKUP(O520,city_map!$A$2:$B$6,2,FALSE()),O520)</f>
        <v>Hyderabad</v>
      </c>
      <c r="Q520" s="16" t="n">
        <f aca="false">IF(ISNUMBER(F520),F520,VALUE(SUBSTITUTE(SUBSTITUTE(F520,"₹",""),",","")))</f>
        <v>295</v>
      </c>
      <c r="R520" s="16" t="n">
        <f aca="false">IF(E520=99,1,E520)</f>
        <v>1</v>
      </c>
      <c r="S520" s="16" t="n">
        <f aca="false">IF(G520="",0,G520)</f>
        <v>0.15</v>
      </c>
      <c r="T520" s="16" t="str">
        <f aca="false">IF(I520="","Unknown",IF(I520="upi","UPI",I520))</f>
        <v>UPI</v>
      </c>
      <c r="U520" s="16" t="str">
        <f aca="false">IF(L520="Yes","Y",IF(L520="No","N",L520))</f>
        <v>N</v>
      </c>
      <c r="V520" s="19" t="n">
        <f aca="false">ROUND(R520*Q520*(1-S520),2)</f>
        <v>250.75</v>
      </c>
      <c r="W520" s="16" t="str">
        <f aca="false">_xlfn.XLOOKUP(D520,products!$A$2:$A$61,products!$C$2:$C$61,"Not found")</f>
        <v>Beauty</v>
      </c>
    </row>
    <row r="521" customFormat="false" ht="15" hidden="false" customHeight="false" outlineLevel="0" collapsed="false">
      <c r="A521" s="16" t="s">
        <v>1086</v>
      </c>
      <c r="B521" s="16" t="s">
        <v>1077</v>
      </c>
      <c r="C521" s="16" t="s">
        <v>1087</v>
      </c>
      <c r="D521" s="16" t="s">
        <v>74</v>
      </c>
      <c r="E521" s="16" t="n">
        <v>2</v>
      </c>
      <c r="F521" s="16" t="n">
        <v>19792</v>
      </c>
      <c r="G521" s="16" t="n">
        <v>0.1</v>
      </c>
      <c r="H521" s="16" t="s">
        <v>39</v>
      </c>
      <c r="I521" s="16" t="s">
        <v>71</v>
      </c>
      <c r="J521" s="16" t="n">
        <v>5</v>
      </c>
      <c r="K521" s="16" t="n">
        <v>4</v>
      </c>
      <c r="L521" s="16" t="s">
        <v>41</v>
      </c>
      <c r="M521" s="18" t="n">
        <f aca="false">IF(ISNUMBER(B521),B521,IF(MID(B521,3,1)="-",DATE(VALUE(RIGHT(B521,4)),VALUE(MID(B521,4,2)),VALUE(LEFT(B521,2))),DATE(VALUE(LEFT(B521,4)),VALUE(MID(B521,6,2)),VALUE(RIGHT(B521,2)))))</f>
        <v>45708</v>
      </c>
      <c r="N521" s="16" t="n">
        <f aca="false">MONTH(M521)</f>
        <v>2</v>
      </c>
      <c r="O521" s="16" t="str">
        <f aca="false">PROPER(TRIM(H521))</f>
        <v>Delhi</v>
      </c>
      <c r="P521" s="16" t="str">
        <f aca="false">IFERROR(VLOOKUP(O521,city_map!$A$2:$B$6,2,FALSE()),O521)</f>
        <v>Delhi</v>
      </c>
      <c r="Q521" s="16" t="n">
        <f aca="false">IF(ISNUMBER(F521),F521,VALUE(SUBSTITUTE(SUBSTITUTE(F521,"₹",""),",","")))</f>
        <v>19792</v>
      </c>
      <c r="R521" s="16" t="n">
        <f aca="false">IF(E521=99,1,E521)</f>
        <v>2</v>
      </c>
      <c r="S521" s="16" t="n">
        <f aca="false">IF(G521="",0,G521)</f>
        <v>0.1</v>
      </c>
      <c r="T521" s="16" t="str">
        <f aca="false">IF(I521="","Unknown",IF(I521="upi","UPI",I521))</f>
        <v>Credit Card</v>
      </c>
      <c r="U521" s="16" t="str">
        <f aca="false">IF(L521="Yes","Y",IF(L521="No","N",L521))</f>
        <v>N</v>
      </c>
      <c r="V521" s="19" t="n">
        <f aca="false">ROUND(R521*Q521*(1-S521),2)</f>
        <v>35625.6</v>
      </c>
      <c r="W521" s="16" t="str">
        <f aca="false">_xlfn.XLOOKUP(D521,products!$A$2:$A$61,products!$C$2:$C$61,"Not found")</f>
        <v>Electronics</v>
      </c>
    </row>
    <row r="522" customFormat="false" ht="15" hidden="false" customHeight="false" outlineLevel="0" collapsed="false">
      <c r="A522" s="16" t="s">
        <v>1088</v>
      </c>
      <c r="B522" s="16" t="s">
        <v>1077</v>
      </c>
      <c r="C522" s="16" t="s">
        <v>790</v>
      </c>
      <c r="D522" s="16" t="s">
        <v>308</v>
      </c>
      <c r="E522" s="16" t="n">
        <v>2</v>
      </c>
      <c r="F522" s="16" t="s">
        <v>1089</v>
      </c>
      <c r="G522" s="16" t="n">
        <v>0.1</v>
      </c>
      <c r="H522" s="16" t="s">
        <v>112</v>
      </c>
      <c r="I522" s="16" t="s">
        <v>47</v>
      </c>
      <c r="J522" s="16" t="n">
        <v>2</v>
      </c>
      <c r="K522" s="16" t="n">
        <v>4</v>
      </c>
      <c r="L522" s="16" t="s">
        <v>41</v>
      </c>
      <c r="M522" s="18" t="n">
        <f aca="false">IF(ISNUMBER(B522),B522,IF(MID(B522,3,1)="-",DATE(VALUE(RIGHT(B522,4)),VALUE(MID(B522,4,2)),VALUE(LEFT(B522,2))),DATE(VALUE(LEFT(B522,4)),VALUE(MID(B522,6,2)),VALUE(RIGHT(B522,2)))))</f>
        <v>45708</v>
      </c>
      <c r="N522" s="16" t="n">
        <f aca="false">MONTH(M522)</f>
        <v>2</v>
      </c>
      <c r="O522" s="16" t="str">
        <f aca="false">PROPER(TRIM(H522))</f>
        <v>Mumbai</v>
      </c>
      <c r="P522" s="16" t="str">
        <f aca="false">IFERROR(VLOOKUP(O522,city_map!$A$2:$B$6,2,FALSE()),O522)</f>
        <v>Mumbai</v>
      </c>
      <c r="Q522" s="16" t="n">
        <f aca="false">IF(ISNUMBER(F522),F522,VALUE(SUBSTITUTE(SUBSTITUTE(F522,"₹",""),",","")))</f>
        <v>192</v>
      </c>
      <c r="R522" s="16" t="n">
        <f aca="false">IF(E522=99,1,E522)</f>
        <v>2</v>
      </c>
      <c r="S522" s="16" t="n">
        <f aca="false">IF(G522="",0,G522)</f>
        <v>0.1</v>
      </c>
      <c r="T522" s="16" t="str">
        <f aca="false">IF(I522="","Unknown",IF(I522="upi","UPI",I522))</f>
        <v>Debit Card</v>
      </c>
      <c r="U522" s="16" t="str">
        <f aca="false">IF(L522="Yes","Y",IF(L522="No","N",L522))</f>
        <v>N</v>
      </c>
      <c r="V522" s="19" t="n">
        <f aca="false">ROUND(R522*Q522*(1-S522),2)</f>
        <v>345.6</v>
      </c>
      <c r="W522" s="16" t="str">
        <f aca="false">_xlfn.XLOOKUP(D522,products!$A$2:$A$61,products!$C$2:$C$61,"Not found")</f>
        <v>Beauty</v>
      </c>
    </row>
    <row r="523" customFormat="false" ht="15" hidden="false" customHeight="false" outlineLevel="0" collapsed="false">
      <c r="A523" s="16" t="s">
        <v>1090</v>
      </c>
      <c r="B523" s="16" t="s">
        <v>1077</v>
      </c>
      <c r="C523" s="16" t="s">
        <v>1091</v>
      </c>
      <c r="D523" s="16" t="s">
        <v>129</v>
      </c>
      <c r="E523" s="16" t="n">
        <v>3</v>
      </c>
      <c r="F523" s="16" t="n">
        <v>600</v>
      </c>
      <c r="G523" s="16" t="n">
        <v>0.1</v>
      </c>
      <c r="H523" s="16" t="s">
        <v>39</v>
      </c>
      <c r="I523" s="16" t="s">
        <v>47</v>
      </c>
      <c r="J523" s="16" t="n">
        <v>2</v>
      </c>
      <c r="K523" s="16" t="n">
        <v>5</v>
      </c>
      <c r="L523" s="16" t="s">
        <v>41</v>
      </c>
      <c r="M523" s="18" t="n">
        <f aca="false">IF(ISNUMBER(B523),B523,IF(MID(B523,3,1)="-",DATE(VALUE(RIGHT(B523,4)),VALUE(MID(B523,4,2)),VALUE(LEFT(B523,2))),DATE(VALUE(LEFT(B523,4)),VALUE(MID(B523,6,2)),VALUE(RIGHT(B523,2)))))</f>
        <v>45708</v>
      </c>
      <c r="N523" s="16" t="n">
        <f aca="false">MONTH(M523)</f>
        <v>2</v>
      </c>
      <c r="O523" s="16" t="str">
        <f aca="false">PROPER(TRIM(H523))</f>
        <v>Delhi</v>
      </c>
      <c r="P523" s="16" t="str">
        <f aca="false">IFERROR(VLOOKUP(O523,city_map!$A$2:$B$6,2,FALSE()),O523)</f>
        <v>Delhi</v>
      </c>
      <c r="Q523" s="16" t="n">
        <f aca="false">IF(ISNUMBER(F523),F523,VALUE(SUBSTITUTE(SUBSTITUTE(F523,"₹",""),",","")))</f>
        <v>600</v>
      </c>
      <c r="R523" s="16" t="n">
        <f aca="false">IF(E523=99,1,E523)</f>
        <v>3</v>
      </c>
      <c r="S523" s="16" t="n">
        <f aca="false">IF(G523="",0,G523)</f>
        <v>0.1</v>
      </c>
      <c r="T523" s="16" t="str">
        <f aca="false">IF(I523="","Unknown",IF(I523="upi","UPI",I523))</f>
        <v>Debit Card</v>
      </c>
      <c r="U523" s="16" t="str">
        <f aca="false">IF(L523="Yes","Y",IF(L523="No","N",L523))</f>
        <v>N</v>
      </c>
      <c r="V523" s="19" t="n">
        <f aca="false">ROUND(R523*Q523*(1-S523),2)</f>
        <v>1620</v>
      </c>
      <c r="W523" s="16" t="str">
        <f aca="false">_xlfn.XLOOKUP(D523,products!$A$2:$A$61,products!$C$2:$C$61,"Not found")</f>
        <v>Beauty</v>
      </c>
    </row>
    <row r="524" customFormat="false" ht="15" hidden="false" customHeight="false" outlineLevel="0" collapsed="false">
      <c r="A524" s="16" t="s">
        <v>1092</v>
      </c>
      <c r="B524" s="16" t="s">
        <v>1077</v>
      </c>
      <c r="C524" s="16" t="s">
        <v>515</v>
      </c>
      <c r="D524" s="16" t="s">
        <v>149</v>
      </c>
      <c r="E524" s="16" t="n">
        <v>2</v>
      </c>
      <c r="F524" s="16" t="n">
        <v>1554</v>
      </c>
      <c r="G524" s="16" t="n">
        <v>0.1</v>
      </c>
      <c r="H524" s="16" t="s">
        <v>477</v>
      </c>
      <c r="I524" s="16" t="s">
        <v>40</v>
      </c>
      <c r="J524" s="16" t="n">
        <v>3</v>
      </c>
      <c r="K524" s="16"/>
      <c r="L524" s="16" t="s">
        <v>57</v>
      </c>
      <c r="M524" s="18" t="n">
        <f aca="false">IF(ISNUMBER(B524),B524,IF(MID(B524,3,1)="-",DATE(VALUE(RIGHT(B524,4)),VALUE(MID(B524,4,2)),VALUE(LEFT(B524,2))),DATE(VALUE(LEFT(B524,4)),VALUE(MID(B524,6,2)),VALUE(RIGHT(B524,2)))))</f>
        <v>45708</v>
      </c>
      <c r="N524" s="16" t="n">
        <f aca="false">MONTH(M524)</f>
        <v>2</v>
      </c>
      <c r="O524" s="16" t="str">
        <f aca="false">PROPER(TRIM(H524))</f>
        <v>Delhi</v>
      </c>
      <c r="P524" s="16" t="str">
        <f aca="false">IFERROR(VLOOKUP(O524,city_map!$A$2:$B$6,2,FALSE()),O524)</f>
        <v>Delhi</v>
      </c>
      <c r="Q524" s="16" t="n">
        <f aca="false">IF(ISNUMBER(F524),F524,VALUE(SUBSTITUTE(SUBSTITUTE(F524,"₹",""),",","")))</f>
        <v>1554</v>
      </c>
      <c r="R524" s="16" t="n">
        <f aca="false">IF(E524=99,1,E524)</f>
        <v>2</v>
      </c>
      <c r="S524" s="16" t="n">
        <f aca="false">IF(G524="",0,G524)</f>
        <v>0.1</v>
      </c>
      <c r="T524" s="16" t="str">
        <f aca="false">IF(I524="","Unknown",IF(I524="upi","UPI",I524))</f>
        <v>COD</v>
      </c>
      <c r="U524" s="16" t="str">
        <f aca="false">IF(L524="Yes","Y",IF(L524="No","N",L524))</f>
        <v>Y</v>
      </c>
      <c r="V524" s="19" t="n">
        <f aca="false">ROUND(R524*Q524*(1-S524),2)</f>
        <v>2797.2</v>
      </c>
      <c r="W524" s="16" t="str">
        <f aca="false">_xlfn.XLOOKUP(D524,products!$A$2:$A$61,products!$C$2:$C$61,"Not found")</f>
        <v>Fashion</v>
      </c>
    </row>
    <row r="525" customFormat="false" ht="15" hidden="false" customHeight="false" outlineLevel="0" collapsed="false">
      <c r="A525" s="16" t="s">
        <v>1093</v>
      </c>
      <c r="B525" s="16" t="s">
        <v>1077</v>
      </c>
      <c r="C525" s="16" t="s">
        <v>610</v>
      </c>
      <c r="D525" s="16" t="s">
        <v>111</v>
      </c>
      <c r="E525" s="16" t="n">
        <v>2</v>
      </c>
      <c r="F525" s="16" t="n">
        <v>1002</v>
      </c>
      <c r="G525" s="16" t="n">
        <v>0.1</v>
      </c>
      <c r="H525" s="16" t="s">
        <v>130</v>
      </c>
      <c r="I525" s="16" t="s">
        <v>60</v>
      </c>
      <c r="J525" s="16" t="n">
        <v>3</v>
      </c>
      <c r="K525" s="16" t="n">
        <v>5</v>
      </c>
      <c r="L525" s="16" t="s">
        <v>41</v>
      </c>
      <c r="M525" s="18" t="n">
        <f aca="false">IF(ISNUMBER(B525),B525,IF(MID(B525,3,1)="-",DATE(VALUE(RIGHT(B525,4)),VALUE(MID(B525,4,2)),VALUE(LEFT(B525,2))),DATE(VALUE(LEFT(B525,4)),VALUE(MID(B525,6,2)),VALUE(RIGHT(B525,2)))))</f>
        <v>45708</v>
      </c>
      <c r="N525" s="16" t="n">
        <f aca="false">MONTH(M525)</f>
        <v>2</v>
      </c>
      <c r="O525" s="16" t="str">
        <f aca="false">PROPER(TRIM(H525))</f>
        <v>Bengaluru</v>
      </c>
      <c r="P525" s="16" t="str">
        <f aca="false">IFERROR(VLOOKUP(O525,city_map!$A$2:$B$6,2,FALSE()),O525)</f>
        <v>Bengaluru</v>
      </c>
      <c r="Q525" s="16" t="n">
        <f aca="false">IF(ISNUMBER(F525),F525,VALUE(SUBSTITUTE(SUBSTITUTE(F525,"₹",""),",","")))</f>
        <v>1002</v>
      </c>
      <c r="R525" s="16" t="n">
        <f aca="false">IF(E525=99,1,E525)</f>
        <v>2</v>
      </c>
      <c r="S525" s="16" t="n">
        <f aca="false">IF(G525="",0,G525)</f>
        <v>0.1</v>
      </c>
      <c r="T525" s="16" t="str">
        <f aca="false">IF(I525="","Unknown",IF(I525="upi","UPI",I525))</f>
        <v>UPI</v>
      </c>
      <c r="U525" s="16" t="str">
        <f aca="false">IF(L525="Yes","Y",IF(L525="No","N",L525))</f>
        <v>N</v>
      </c>
      <c r="V525" s="19" t="n">
        <f aca="false">ROUND(R525*Q525*(1-S525),2)</f>
        <v>1803.6</v>
      </c>
      <c r="W525" s="16" t="str">
        <f aca="false">_xlfn.XLOOKUP(D525,products!$A$2:$A$61,products!$C$2:$C$61,"Not found")</f>
        <v>Books</v>
      </c>
    </row>
    <row r="526" customFormat="false" ht="15" hidden="false" customHeight="false" outlineLevel="0" collapsed="false">
      <c r="A526" s="16" t="s">
        <v>1094</v>
      </c>
      <c r="B526" s="16" t="s">
        <v>1077</v>
      </c>
      <c r="C526" s="16" t="s">
        <v>218</v>
      </c>
      <c r="D526" s="16" t="s">
        <v>63</v>
      </c>
      <c r="E526" s="16" t="n">
        <v>1</v>
      </c>
      <c r="F526" s="16" t="n">
        <v>1493</v>
      </c>
      <c r="G526" s="16" t="n">
        <v>0.2</v>
      </c>
      <c r="H526" s="16" t="s">
        <v>81</v>
      </c>
      <c r="I526" s="16" t="s">
        <v>40</v>
      </c>
      <c r="J526" s="16" t="n">
        <v>5</v>
      </c>
      <c r="K526" s="16" t="n">
        <v>4</v>
      </c>
      <c r="L526" s="16" t="s">
        <v>41</v>
      </c>
      <c r="M526" s="18" t="n">
        <f aca="false">IF(ISNUMBER(B526),B526,IF(MID(B526,3,1)="-",DATE(VALUE(RIGHT(B526,4)),VALUE(MID(B526,4,2)),VALUE(LEFT(B526,2))),DATE(VALUE(LEFT(B526,4)),VALUE(MID(B526,6,2)),VALUE(RIGHT(B526,2)))))</f>
        <v>45708</v>
      </c>
      <c r="N526" s="16" t="n">
        <f aca="false">MONTH(M526)</f>
        <v>2</v>
      </c>
      <c r="O526" s="16" t="str">
        <f aca="false">PROPER(TRIM(H526))</f>
        <v>Hyderabad</v>
      </c>
      <c r="P526" s="16" t="str">
        <f aca="false">IFERROR(VLOOKUP(O526,city_map!$A$2:$B$6,2,FALSE()),O526)</f>
        <v>Hyderabad</v>
      </c>
      <c r="Q526" s="16" t="n">
        <f aca="false">IF(ISNUMBER(F526),F526,VALUE(SUBSTITUTE(SUBSTITUTE(F526,"₹",""),",","")))</f>
        <v>1493</v>
      </c>
      <c r="R526" s="16" t="n">
        <f aca="false">IF(E526=99,1,E526)</f>
        <v>1</v>
      </c>
      <c r="S526" s="16" t="n">
        <f aca="false">IF(G526="",0,G526)</f>
        <v>0.2</v>
      </c>
      <c r="T526" s="16" t="str">
        <f aca="false">IF(I526="","Unknown",IF(I526="upi","UPI",I526))</f>
        <v>COD</v>
      </c>
      <c r="U526" s="16" t="str">
        <f aca="false">IF(L526="Yes","Y",IF(L526="No","N",L526))</f>
        <v>N</v>
      </c>
      <c r="V526" s="19" t="n">
        <f aca="false">ROUND(R526*Q526*(1-S526),2)</f>
        <v>1194.4</v>
      </c>
      <c r="W526" s="16" t="str">
        <f aca="false">_xlfn.XLOOKUP(D526,products!$A$2:$A$61,products!$C$2:$C$61,"Not found")</f>
        <v>Fashion</v>
      </c>
    </row>
    <row r="527" customFormat="false" ht="15" hidden="false" customHeight="false" outlineLevel="0" collapsed="false">
      <c r="A527" s="16" t="s">
        <v>1095</v>
      </c>
      <c r="B527" s="16" t="s">
        <v>1077</v>
      </c>
      <c r="C527" s="16" t="s">
        <v>98</v>
      </c>
      <c r="D527" s="16" t="s">
        <v>66</v>
      </c>
      <c r="E527" s="16" t="n">
        <v>1</v>
      </c>
      <c r="F527" s="16" t="n">
        <v>14794</v>
      </c>
      <c r="G527" s="16" t="n">
        <v>0.1</v>
      </c>
      <c r="H527" s="16" t="s">
        <v>56</v>
      </c>
      <c r="I527" s="16" t="s">
        <v>40</v>
      </c>
      <c r="J527" s="16" t="n">
        <v>4</v>
      </c>
      <c r="K527" s="16" t="n">
        <v>4</v>
      </c>
      <c r="L527" s="16" t="s">
        <v>41</v>
      </c>
      <c r="M527" s="18" t="n">
        <f aca="false">IF(ISNUMBER(B527),B527,IF(MID(B527,3,1)="-",DATE(VALUE(RIGHT(B527,4)),VALUE(MID(B527,4,2)),VALUE(LEFT(B527,2))),DATE(VALUE(LEFT(B527,4)),VALUE(MID(B527,6,2)),VALUE(RIGHT(B527,2)))))</f>
        <v>45708</v>
      </c>
      <c r="N527" s="16" t="n">
        <f aca="false">MONTH(M527)</f>
        <v>2</v>
      </c>
      <c r="O527" s="16" t="str">
        <f aca="false">PROPER(TRIM(H527))</f>
        <v>Lucknow</v>
      </c>
      <c r="P527" s="16" t="str">
        <f aca="false">IFERROR(VLOOKUP(O527,city_map!$A$2:$B$6,2,FALSE()),O527)</f>
        <v>Lucknow</v>
      </c>
      <c r="Q527" s="16" t="n">
        <f aca="false">IF(ISNUMBER(F527),F527,VALUE(SUBSTITUTE(SUBSTITUTE(F527,"₹",""),",","")))</f>
        <v>14794</v>
      </c>
      <c r="R527" s="16" t="n">
        <f aca="false">IF(E527=99,1,E527)</f>
        <v>1</v>
      </c>
      <c r="S527" s="16" t="n">
        <f aca="false">IF(G527="",0,G527)</f>
        <v>0.1</v>
      </c>
      <c r="T527" s="16" t="str">
        <f aca="false">IF(I527="","Unknown",IF(I527="upi","UPI",I527))</f>
        <v>COD</v>
      </c>
      <c r="U527" s="16" t="str">
        <f aca="false">IF(L527="Yes","Y",IF(L527="No","N",L527))</f>
        <v>N</v>
      </c>
      <c r="V527" s="19" t="n">
        <f aca="false">ROUND(R527*Q527*(1-S527),2)</f>
        <v>13314.6</v>
      </c>
      <c r="W527" s="16" t="str">
        <f aca="false">_xlfn.XLOOKUP(D527,products!$A$2:$A$61,products!$C$2:$C$61,"Not found")</f>
        <v>Electronics</v>
      </c>
    </row>
    <row r="528" customFormat="false" ht="15" hidden="false" customHeight="false" outlineLevel="0" collapsed="false">
      <c r="A528" s="16" t="s">
        <v>1096</v>
      </c>
      <c r="B528" s="16" t="s">
        <v>1077</v>
      </c>
      <c r="C528" s="16" t="s">
        <v>390</v>
      </c>
      <c r="D528" s="16" t="s">
        <v>639</v>
      </c>
      <c r="E528" s="16" t="n">
        <v>2</v>
      </c>
      <c r="F528" s="16" t="n">
        <v>806</v>
      </c>
      <c r="G528" s="16" t="n">
        <v>0.1</v>
      </c>
      <c r="H528" s="16" t="s">
        <v>130</v>
      </c>
      <c r="I528" s="16" t="s">
        <v>47</v>
      </c>
      <c r="J528" s="16" t="n">
        <v>2</v>
      </c>
      <c r="K528" s="16" t="n">
        <v>5</v>
      </c>
      <c r="L528" s="16" t="s">
        <v>41</v>
      </c>
      <c r="M528" s="18" t="n">
        <f aca="false">IF(ISNUMBER(B528),B528,IF(MID(B528,3,1)="-",DATE(VALUE(RIGHT(B528,4)),VALUE(MID(B528,4,2)),VALUE(LEFT(B528,2))),DATE(VALUE(LEFT(B528,4)),VALUE(MID(B528,6,2)),VALUE(RIGHT(B528,2)))))</f>
        <v>45708</v>
      </c>
      <c r="N528" s="16" t="n">
        <f aca="false">MONTH(M528)</f>
        <v>2</v>
      </c>
      <c r="O528" s="16" t="str">
        <f aca="false">PROPER(TRIM(H528))</f>
        <v>Bengaluru</v>
      </c>
      <c r="P528" s="16" t="str">
        <f aca="false">IFERROR(VLOOKUP(O528,city_map!$A$2:$B$6,2,FALSE()),O528)</f>
        <v>Bengaluru</v>
      </c>
      <c r="Q528" s="16" t="n">
        <f aca="false">IF(ISNUMBER(F528),F528,VALUE(SUBSTITUTE(SUBSTITUTE(F528,"₹",""),",","")))</f>
        <v>806</v>
      </c>
      <c r="R528" s="16" t="n">
        <f aca="false">IF(E528=99,1,E528)</f>
        <v>2</v>
      </c>
      <c r="S528" s="16" t="n">
        <f aca="false">IF(G528="",0,G528)</f>
        <v>0.1</v>
      </c>
      <c r="T528" s="16" t="str">
        <f aca="false">IF(I528="","Unknown",IF(I528="upi","UPI",I528))</f>
        <v>Debit Card</v>
      </c>
      <c r="U528" s="16" t="str">
        <f aca="false">IF(L528="Yes","Y",IF(L528="No","N",L528))</f>
        <v>N</v>
      </c>
      <c r="V528" s="19" t="n">
        <f aca="false">ROUND(R528*Q528*(1-S528),2)</f>
        <v>1450.8</v>
      </c>
      <c r="W528" s="16" t="str">
        <f aca="false">_xlfn.XLOOKUP(D528,products!$A$2:$A$61,products!$C$2:$C$61,"Not found")</f>
        <v>Beauty</v>
      </c>
    </row>
    <row r="529" customFormat="false" ht="15" hidden="false" customHeight="false" outlineLevel="0" collapsed="false">
      <c r="A529" s="16" t="s">
        <v>1097</v>
      </c>
      <c r="B529" s="16" t="s">
        <v>1098</v>
      </c>
      <c r="C529" s="16" t="s">
        <v>1099</v>
      </c>
      <c r="D529" s="16" t="s">
        <v>149</v>
      </c>
      <c r="E529" s="16" t="n">
        <v>2</v>
      </c>
      <c r="F529" s="16" t="n">
        <v>1521</v>
      </c>
      <c r="G529" s="16" t="n">
        <v>0.1</v>
      </c>
      <c r="H529" s="16" t="s">
        <v>112</v>
      </c>
      <c r="I529" s="16" t="s">
        <v>47</v>
      </c>
      <c r="J529" s="16" t="n">
        <v>2</v>
      </c>
      <c r="K529" s="16" t="n">
        <v>5</v>
      </c>
      <c r="L529" s="16" t="s">
        <v>41</v>
      </c>
      <c r="M529" s="18" t="n">
        <f aca="false">IF(ISNUMBER(B529),B529,IF(MID(B529,3,1)="-",DATE(VALUE(RIGHT(B529,4)),VALUE(MID(B529,4,2)),VALUE(LEFT(B529,2))),DATE(VALUE(LEFT(B529,4)),VALUE(MID(B529,6,2)),VALUE(RIGHT(B529,2)))))</f>
        <v>45709</v>
      </c>
      <c r="N529" s="16" t="n">
        <f aca="false">MONTH(M529)</f>
        <v>2</v>
      </c>
      <c r="O529" s="16" t="str">
        <f aca="false">PROPER(TRIM(H529))</f>
        <v>Mumbai</v>
      </c>
      <c r="P529" s="16" t="str">
        <f aca="false">IFERROR(VLOOKUP(O529,city_map!$A$2:$B$6,2,FALSE()),O529)</f>
        <v>Mumbai</v>
      </c>
      <c r="Q529" s="16" t="n">
        <f aca="false">IF(ISNUMBER(F529),F529,VALUE(SUBSTITUTE(SUBSTITUTE(F529,"₹",""),",","")))</f>
        <v>1521</v>
      </c>
      <c r="R529" s="16" t="n">
        <f aca="false">IF(E529=99,1,E529)</f>
        <v>2</v>
      </c>
      <c r="S529" s="16" t="n">
        <f aca="false">IF(G529="",0,G529)</f>
        <v>0.1</v>
      </c>
      <c r="T529" s="16" t="str">
        <f aca="false">IF(I529="","Unknown",IF(I529="upi","UPI",I529))</f>
        <v>Debit Card</v>
      </c>
      <c r="U529" s="16" t="str">
        <f aca="false">IF(L529="Yes","Y",IF(L529="No","N",L529))</f>
        <v>N</v>
      </c>
      <c r="V529" s="19" t="n">
        <f aca="false">ROUND(R529*Q529*(1-S529),2)</f>
        <v>2737.8</v>
      </c>
      <c r="W529" s="16" t="str">
        <f aca="false">_xlfn.XLOOKUP(D529,products!$A$2:$A$61,products!$C$2:$C$61,"Not found")</f>
        <v>Fashion</v>
      </c>
    </row>
    <row r="530" customFormat="false" ht="15" hidden="false" customHeight="false" outlineLevel="0" collapsed="false">
      <c r="A530" s="16" t="s">
        <v>1100</v>
      </c>
      <c r="B530" s="16" t="s">
        <v>1098</v>
      </c>
      <c r="C530" s="16" t="s">
        <v>73</v>
      </c>
      <c r="D530" s="16" t="s">
        <v>440</v>
      </c>
      <c r="E530" s="16" t="n">
        <v>1</v>
      </c>
      <c r="F530" s="16" t="n">
        <v>1408</v>
      </c>
      <c r="G530" s="16" t="n">
        <v>0.05</v>
      </c>
      <c r="H530" s="16" t="s">
        <v>46</v>
      </c>
      <c r="I530" s="16" t="s">
        <v>60</v>
      </c>
      <c r="J530" s="16" t="n">
        <v>2</v>
      </c>
      <c r="K530" s="16" t="n">
        <v>4</v>
      </c>
      <c r="L530" s="16" t="s">
        <v>41</v>
      </c>
      <c r="M530" s="18" t="n">
        <f aca="false">IF(ISNUMBER(B530),B530,IF(MID(B530,3,1)="-",DATE(VALUE(RIGHT(B530,4)),VALUE(MID(B530,4,2)),VALUE(LEFT(B530,2))),DATE(VALUE(LEFT(B530,4)),VALUE(MID(B530,6,2)),VALUE(RIGHT(B530,2)))))</f>
        <v>45709</v>
      </c>
      <c r="N530" s="16" t="n">
        <f aca="false">MONTH(M530)</f>
        <v>2</v>
      </c>
      <c r="O530" s="16" t="str">
        <f aca="false">PROPER(TRIM(H530))</f>
        <v>Chennai</v>
      </c>
      <c r="P530" s="16" t="str">
        <f aca="false">IFERROR(VLOOKUP(O530,city_map!$A$2:$B$6,2,FALSE()),O530)</f>
        <v>Chennai</v>
      </c>
      <c r="Q530" s="16" t="n">
        <f aca="false">IF(ISNUMBER(F530),F530,VALUE(SUBSTITUTE(SUBSTITUTE(F530,"₹",""),",","")))</f>
        <v>1408</v>
      </c>
      <c r="R530" s="16" t="n">
        <f aca="false">IF(E530=99,1,E530)</f>
        <v>1</v>
      </c>
      <c r="S530" s="16" t="n">
        <f aca="false">IF(G530="",0,G530)</f>
        <v>0.05</v>
      </c>
      <c r="T530" s="16" t="str">
        <f aca="false">IF(I530="","Unknown",IF(I530="upi","UPI",I530))</f>
        <v>UPI</v>
      </c>
      <c r="U530" s="16" t="str">
        <f aca="false">IF(L530="Yes","Y",IF(L530="No","N",L530))</f>
        <v>N</v>
      </c>
      <c r="V530" s="19" t="n">
        <f aca="false">ROUND(R530*Q530*(1-S530),2)</f>
        <v>1337.6</v>
      </c>
      <c r="W530" s="16" t="str">
        <f aca="false">_xlfn.XLOOKUP(D530,products!$A$2:$A$61,products!$C$2:$C$61,"Not found")</f>
        <v>Home</v>
      </c>
    </row>
    <row r="531" customFormat="false" ht="15" hidden="false" customHeight="false" outlineLevel="0" collapsed="false">
      <c r="A531" s="16" t="s">
        <v>1101</v>
      </c>
      <c r="B531" s="16" t="s">
        <v>1098</v>
      </c>
      <c r="C531" s="16" t="s">
        <v>1102</v>
      </c>
      <c r="D531" s="16" t="s">
        <v>80</v>
      </c>
      <c r="E531" s="16" t="n">
        <v>2</v>
      </c>
      <c r="F531" s="16" t="n">
        <v>1514</v>
      </c>
      <c r="G531" s="16" t="n">
        <v>0.1</v>
      </c>
      <c r="H531" s="16" t="s">
        <v>39</v>
      </c>
      <c r="I531" s="16" t="s">
        <v>60</v>
      </c>
      <c r="J531" s="16" t="n">
        <v>2</v>
      </c>
      <c r="K531" s="16" t="n">
        <v>5</v>
      </c>
      <c r="L531" s="16" t="s">
        <v>41</v>
      </c>
      <c r="M531" s="18" t="n">
        <f aca="false">IF(ISNUMBER(B531),B531,IF(MID(B531,3,1)="-",DATE(VALUE(RIGHT(B531,4)),VALUE(MID(B531,4,2)),VALUE(LEFT(B531,2))),DATE(VALUE(LEFT(B531,4)),VALUE(MID(B531,6,2)),VALUE(RIGHT(B531,2)))))</f>
        <v>45709</v>
      </c>
      <c r="N531" s="16" t="n">
        <f aca="false">MONTH(M531)</f>
        <v>2</v>
      </c>
      <c r="O531" s="16" t="str">
        <f aca="false">PROPER(TRIM(H531))</f>
        <v>Delhi</v>
      </c>
      <c r="P531" s="16" t="str">
        <f aca="false">IFERROR(VLOOKUP(O531,city_map!$A$2:$B$6,2,FALSE()),O531)</f>
        <v>Delhi</v>
      </c>
      <c r="Q531" s="16" t="n">
        <f aca="false">IF(ISNUMBER(F531),F531,VALUE(SUBSTITUTE(SUBSTITUTE(F531,"₹",""),",","")))</f>
        <v>1514</v>
      </c>
      <c r="R531" s="16" t="n">
        <f aca="false">IF(E531=99,1,E531)</f>
        <v>2</v>
      </c>
      <c r="S531" s="16" t="n">
        <f aca="false">IF(G531="",0,G531)</f>
        <v>0.1</v>
      </c>
      <c r="T531" s="16" t="str">
        <f aca="false">IF(I531="","Unknown",IF(I531="upi","UPI",I531))</f>
        <v>UPI</v>
      </c>
      <c r="U531" s="16" t="str">
        <f aca="false">IF(L531="Yes","Y",IF(L531="No","N",L531))</f>
        <v>N</v>
      </c>
      <c r="V531" s="19" t="n">
        <f aca="false">ROUND(R531*Q531*(1-S531),2)</f>
        <v>2725.2</v>
      </c>
      <c r="W531" s="16" t="str">
        <f aca="false">_xlfn.XLOOKUP(D531,products!$A$2:$A$61,products!$C$2:$C$61,"Not found")</f>
        <v>Beauty</v>
      </c>
    </row>
    <row r="532" customFormat="false" ht="15" hidden="false" customHeight="false" outlineLevel="0" collapsed="false">
      <c r="A532" s="16" t="s">
        <v>1103</v>
      </c>
      <c r="B532" s="16" t="s">
        <v>1098</v>
      </c>
      <c r="C532" s="16" t="s">
        <v>1104</v>
      </c>
      <c r="D532" s="16" t="s">
        <v>84</v>
      </c>
      <c r="E532" s="16" t="n">
        <v>1</v>
      </c>
      <c r="F532" s="16" t="n">
        <v>239</v>
      </c>
      <c r="G532" s="16" t="n">
        <v>0.2</v>
      </c>
      <c r="H532" s="16" t="s">
        <v>112</v>
      </c>
      <c r="I532" s="16" t="s">
        <v>60</v>
      </c>
      <c r="J532" s="16" t="n">
        <v>5</v>
      </c>
      <c r="K532" s="16" t="n">
        <v>4</v>
      </c>
      <c r="L532" s="16" t="s">
        <v>41</v>
      </c>
      <c r="M532" s="18" t="n">
        <f aca="false">IF(ISNUMBER(B532),B532,IF(MID(B532,3,1)="-",DATE(VALUE(RIGHT(B532,4)),VALUE(MID(B532,4,2)),VALUE(LEFT(B532,2))),DATE(VALUE(LEFT(B532,4)),VALUE(MID(B532,6,2)),VALUE(RIGHT(B532,2)))))</f>
        <v>45709</v>
      </c>
      <c r="N532" s="16" t="n">
        <f aca="false">MONTH(M532)</f>
        <v>2</v>
      </c>
      <c r="O532" s="16" t="str">
        <f aca="false">PROPER(TRIM(H532))</f>
        <v>Mumbai</v>
      </c>
      <c r="P532" s="16" t="str">
        <f aca="false">IFERROR(VLOOKUP(O532,city_map!$A$2:$B$6,2,FALSE()),O532)</f>
        <v>Mumbai</v>
      </c>
      <c r="Q532" s="16" t="n">
        <f aca="false">IF(ISNUMBER(F532),F532,VALUE(SUBSTITUTE(SUBSTITUTE(F532,"₹",""),",","")))</f>
        <v>239</v>
      </c>
      <c r="R532" s="16" t="n">
        <f aca="false">IF(E532=99,1,E532)</f>
        <v>1</v>
      </c>
      <c r="S532" s="16" t="n">
        <f aca="false">IF(G532="",0,G532)</f>
        <v>0.2</v>
      </c>
      <c r="T532" s="16" t="str">
        <f aca="false">IF(I532="","Unknown",IF(I532="upi","UPI",I532))</f>
        <v>UPI</v>
      </c>
      <c r="U532" s="16" t="str">
        <f aca="false">IF(L532="Yes","Y",IF(L532="No","N",L532))</f>
        <v>N</v>
      </c>
      <c r="V532" s="19" t="n">
        <f aca="false">ROUND(R532*Q532*(1-S532),2)</f>
        <v>191.2</v>
      </c>
      <c r="W532" s="16" t="str">
        <f aca="false">_xlfn.XLOOKUP(D532,products!$A$2:$A$61,products!$C$2:$C$61,"Not found")</f>
        <v>Beauty</v>
      </c>
    </row>
    <row r="533" customFormat="false" ht="15" hidden="false" customHeight="false" outlineLevel="0" collapsed="false">
      <c r="A533" s="16" t="s">
        <v>1105</v>
      </c>
      <c r="B533" s="16" t="s">
        <v>1098</v>
      </c>
      <c r="C533" s="16" t="s">
        <v>1106</v>
      </c>
      <c r="D533" s="16" t="s">
        <v>232</v>
      </c>
      <c r="E533" s="16" t="n">
        <v>1</v>
      </c>
      <c r="F533" s="16" t="n">
        <v>2065</v>
      </c>
      <c r="G533" s="16" t="n">
        <v>0</v>
      </c>
      <c r="H533" s="16" t="s">
        <v>70</v>
      </c>
      <c r="I533" s="16" t="s">
        <v>71</v>
      </c>
      <c r="J533" s="16" t="n">
        <v>4</v>
      </c>
      <c r="K533" s="16" t="n">
        <v>3</v>
      </c>
      <c r="L533" s="16" t="s">
        <v>41</v>
      </c>
      <c r="M533" s="18" t="n">
        <f aca="false">IF(ISNUMBER(B533),B533,IF(MID(B533,3,1)="-",DATE(VALUE(RIGHT(B533,4)),VALUE(MID(B533,4,2)),VALUE(LEFT(B533,2))),DATE(VALUE(LEFT(B533,4)),VALUE(MID(B533,6,2)),VALUE(RIGHT(B533,2)))))</f>
        <v>45709</v>
      </c>
      <c r="N533" s="16" t="n">
        <f aca="false">MONTH(M533)</f>
        <v>2</v>
      </c>
      <c r="O533" s="16" t="str">
        <f aca="false">PROPER(TRIM(H533))</f>
        <v>Pune</v>
      </c>
      <c r="P533" s="16" t="str">
        <f aca="false">IFERROR(VLOOKUP(O533,city_map!$A$2:$B$6,2,FALSE()),O533)</f>
        <v>Pune</v>
      </c>
      <c r="Q533" s="16" t="n">
        <f aca="false">IF(ISNUMBER(F533),F533,VALUE(SUBSTITUTE(SUBSTITUTE(F533,"₹",""),",","")))</f>
        <v>2065</v>
      </c>
      <c r="R533" s="16" t="n">
        <f aca="false">IF(E533=99,1,E533)</f>
        <v>1</v>
      </c>
      <c r="S533" s="16" t="n">
        <f aca="false">IF(G533="",0,G533)</f>
        <v>0</v>
      </c>
      <c r="T533" s="16" t="str">
        <f aca="false">IF(I533="","Unknown",IF(I533="upi","UPI",I533))</f>
        <v>Credit Card</v>
      </c>
      <c r="U533" s="16" t="str">
        <f aca="false">IF(L533="Yes","Y",IF(L533="No","N",L533))</f>
        <v>N</v>
      </c>
      <c r="V533" s="19" t="n">
        <f aca="false">ROUND(R533*Q533*(1-S533),2)</f>
        <v>2065</v>
      </c>
      <c r="W533" s="16" t="str">
        <f aca="false">_xlfn.XLOOKUP(D533,products!$A$2:$A$61,products!$C$2:$C$61,"Not found")</f>
        <v>Electronics</v>
      </c>
    </row>
    <row r="534" customFormat="false" ht="15" hidden="false" customHeight="false" outlineLevel="0" collapsed="false">
      <c r="A534" s="16" t="s">
        <v>1107</v>
      </c>
      <c r="B534" s="16" t="s">
        <v>1098</v>
      </c>
      <c r="C534" s="16" t="s">
        <v>1108</v>
      </c>
      <c r="D534" s="16" t="s">
        <v>254</v>
      </c>
      <c r="E534" s="16" t="n">
        <v>3</v>
      </c>
      <c r="F534" s="16" t="n">
        <v>956</v>
      </c>
      <c r="G534" s="16" t="n">
        <v>0.2</v>
      </c>
      <c r="H534" s="16" t="s">
        <v>70</v>
      </c>
      <c r="I534" s="16" t="s">
        <v>100</v>
      </c>
      <c r="J534" s="16" t="n">
        <v>6</v>
      </c>
      <c r="K534" s="16" t="n">
        <v>4</v>
      </c>
      <c r="L534" s="16" t="s">
        <v>41</v>
      </c>
      <c r="M534" s="18" t="n">
        <f aca="false">IF(ISNUMBER(B534),B534,IF(MID(B534,3,1)="-",DATE(VALUE(RIGHT(B534,4)),VALUE(MID(B534,4,2)),VALUE(LEFT(B534,2))),DATE(VALUE(LEFT(B534,4)),VALUE(MID(B534,6,2)),VALUE(RIGHT(B534,2)))))</f>
        <v>45709</v>
      </c>
      <c r="N534" s="16" t="n">
        <f aca="false">MONTH(M534)</f>
        <v>2</v>
      </c>
      <c r="O534" s="16" t="str">
        <f aca="false">PROPER(TRIM(H534))</f>
        <v>Pune</v>
      </c>
      <c r="P534" s="16" t="str">
        <f aca="false">IFERROR(VLOOKUP(O534,city_map!$A$2:$B$6,2,FALSE()),O534)</f>
        <v>Pune</v>
      </c>
      <c r="Q534" s="16" t="n">
        <f aca="false">IF(ISNUMBER(F534),F534,VALUE(SUBSTITUTE(SUBSTITUTE(F534,"₹",""),",","")))</f>
        <v>956</v>
      </c>
      <c r="R534" s="16" t="n">
        <f aca="false">IF(E534=99,1,E534)</f>
        <v>3</v>
      </c>
      <c r="S534" s="16" t="n">
        <f aca="false">IF(G534="",0,G534)</f>
        <v>0.2</v>
      </c>
      <c r="T534" s="16" t="str">
        <f aca="false">IF(I534="","Unknown",IF(I534="upi","UPI",I534))</f>
        <v>Net Banking</v>
      </c>
      <c r="U534" s="16" t="str">
        <f aca="false">IF(L534="Yes","Y",IF(L534="No","N",L534))</f>
        <v>N</v>
      </c>
      <c r="V534" s="19" t="n">
        <f aca="false">ROUND(R534*Q534*(1-S534),2)</f>
        <v>2294.4</v>
      </c>
      <c r="W534" s="16" t="str">
        <f aca="false">_xlfn.XLOOKUP(D534,products!$A$2:$A$61,products!$C$2:$C$61,"Not found")</f>
        <v>Fashion</v>
      </c>
    </row>
    <row r="535" customFormat="false" ht="15" hidden="false" customHeight="false" outlineLevel="0" collapsed="false">
      <c r="A535" s="16" t="s">
        <v>1109</v>
      </c>
      <c r="B535" s="16" t="s">
        <v>1098</v>
      </c>
      <c r="C535" s="16" t="s">
        <v>1110</v>
      </c>
      <c r="D535" s="16" t="s">
        <v>229</v>
      </c>
      <c r="E535" s="16" t="n">
        <v>1</v>
      </c>
      <c r="F535" s="16" t="n">
        <v>429</v>
      </c>
      <c r="G535" s="16" t="n">
        <v>0.05</v>
      </c>
      <c r="H535" s="16" t="s">
        <v>208</v>
      </c>
      <c r="I535" s="16" t="s">
        <v>60</v>
      </c>
      <c r="J535" s="16" t="n">
        <v>7</v>
      </c>
      <c r="K535" s="16" t="n">
        <v>3</v>
      </c>
      <c r="L535" s="16" t="s">
        <v>41</v>
      </c>
      <c r="M535" s="18" t="n">
        <f aca="false">IF(ISNUMBER(B535),B535,IF(MID(B535,3,1)="-",DATE(VALUE(RIGHT(B535,4)),VALUE(MID(B535,4,2)),VALUE(LEFT(B535,2))),DATE(VALUE(LEFT(B535,4)),VALUE(MID(B535,6,2)),VALUE(RIGHT(B535,2)))))</f>
        <v>45709</v>
      </c>
      <c r="N535" s="16" t="n">
        <f aca="false">MONTH(M535)</f>
        <v>2</v>
      </c>
      <c r="O535" s="16" t="str">
        <f aca="false">PROPER(TRIM(H535))</f>
        <v>Jaipur</v>
      </c>
      <c r="P535" s="16" t="str">
        <f aca="false">IFERROR(VLOOKUP(O535,city_map!$A$2:$B$6,2,FALSE()),O535)</f>
        <v>Jaipur</v>
      </c>
      <c r="Q535" s="16" t="n">
        <f aca="false">IF(ISNUMBER(F535),F535,VALUE(SUBSTITUTE(SUBSTITUTE(F535,"₹",""),",","")))</f>
        <v>429</v>
      </c>
      <c r="R535" s="16" t="n">
        <f aca="false">IF(E535=99,1,E535)</f>
        <v>1</v>
      </c>
      <c r="S535" s="16" t="n">
        <f aca="false">IF(G535="",0,G535)</f>
        <v>0.05</v>
      </c>
      <c r="T535" s="16" t="str">
        <f aca="false">IF(I535="","Unknown",IF(I535="upi","UPI",I535))</f>
        <v>UPI</v>
      </c>
      <c r="U535" s="16" t="str">
        <f aca="false">IF(L535="Yes","Y",IF(L535="No","N",L535))</f>
        <v>N</v>
      </c>
      <c r="V535" s="19" t="n">
        <f aca="false">ROUND(R535*Q535*(1-S535),2)</f>
        <v>407.55</v>
      </c>
      <c r="W535" s="16" t="str">
        <f aca="false">_xlfn.XLOOKUP(D535,products!$A$2:$A$61,products!$C$2:$C$61,"Not found")</f>
        <v>Books</v>
      </c>
    </row>
    <row r="536" customFormat="false" ht="15" hidden="false" customHeight="false" outlineLevel="0" collapsed="false">
      <c r="A536" s="16" t="s">
        <v>1111</v>
      </c>
      <c r="B536" s="16" t="s">
        <v>1098</v>
      </c>
      <c r="C536" s="16" t="s">
        <v>627</v>
      </c>
      <c r="D536" s="16" t="s">
        <v>88</v>
      </c>
      <c r="E536" s="16" t="n">
        <v>2</v>
      </c>
      <c r="F536" s="16" t="n">
        <v>3085</v>
      </c>
      <c r="G536" s="16" t="n">
        <v>0.05</v>
      </c>
      <c r="H536" s="16" t="s">
        <v>46</v>
      </c>
      <c r="I536" s="16" t="s">
        <v>40</v>
      </c>
      <c r="J536" s="16" t="n">
        <v>6</v>
      </c>
      <c r="K536" s="16" t="n">
        <v>5</v>
      </c>
      <c r="L536" s="16" t="s">
        <v>41</v>
      </c>
      <c r="M536" s="18" t="n">
        <f aca="false">IF(ISNUMBER(B536),B536,IF(MID(B536,3,1)="-",DATE(VALUE(RIGHT(B536,4)),VALUE(MID(B536,4,2)),VALUE(LEFT(B536,2))),DATE(VALUE(LEFT(B536,4)),VALUE(MID(B536,6,2)),VALUE(RIGHT(B536,2)))))</f>
        <v>45709</v>
      </c>
      <c r="N536" s="16" t="n">
        <f aca="false">MONTH(M536)</f>
        <v>2</v>
      </c>
      <c r="O536" s="16" t="str">
        <f aca="false">PROPER(TRIM(H536))</f>
        <v>Chennai</v>
      </c>
      <c r="P536" s="16" t="str">
        <f aca="false">IFERROR(VLOOKUP(O536,city_map!$A$2:$B$6,2,FALSE()),O536)</f>
        <v>Chennai</v>
      </c>
      <c r="Q536" s="16" t="n">
        <f aca="false">IF(ISNUMBER(F536),F536,VALUE(SUBSTITUTE(SUBSTITUTE(F536,"₹",""),",","")))</f>
        <v>3085</v>
      </c>
      <c r="R536" s="16" t="n">
        <f aca="false">IF(E536=99,1,E536)</f>
        <v>2</v>
      </c>
      <c r="S536" s="16" t="n">
        <f aca="false">IF(G536="",0,G536)</f>
        <v>0.05</v>
      </c>
      <c r="T536" s="16" t="str">
        <f aca="false">IF(I536="","Unknown",IF(I536="upi","UPI",I536))</f>
        <v>COD</v>
      </c>
      <c r="U536" s="16" t="str">
        <f aca="false">IF(L536="Yes","Y",IF(L536="No","N",L536))</f>
        <v>N</v>
      </c>
      <c r="V536" s="19" t="n">
        <f aca="false">ROUND(R536*Q536*(1-S536),2)</f>
        <v>5861.5</v>
      </c>
      <c r="W536" s="16" t="str">
        <f aca="false">_xlfn.XLOOKUP(D536,products!$A$2:$A$61,products!$C$2:$C$61,"Not found")</f>
        <v>Fashion</v>
      </c>
    </row>
    <row r="537" customFormat="false" ht="15" hidden="false" customHeight="false" outlineLevel="0" collapsed="false">
      <c r="A537" s="16" t="s">
        <v>1112</v>
      </c>
      <c r="B537" s="16" t="s">
        <v>1098</v>
      </c>
      <c r="C537" s="16" t="s">
        <v>1055</v>
      </c>
      <c r="D537" s="16" t="s">
        <v>133</v>
      </c>
      <c r="E537" s="16" t="n">
        <v>2</v>
      </c>
      <c r="F537" s="16" t="n">
        <v>579</v>
      </c>
      <c r="G537" s="16" t="n">
        <v>0.15</v>
      </c>
      <c r="H537" s="16" t="s">
        <v>112</v>
      </c>
      <c r="I537" s="16" t="s">
        <v>60</v>
      </c>
      <c r="J537" s="16" t="n">
        <v>3</v>
      </c>
      <c r="K537" s="16" t="n">
        <v>5</v>
      </c>
      <c r="L537" s="16" t="s">
        <v>41</v>
      </c>
      <c r="M537" s="18" t="n">
        <f aca="false">IF(ISNUMBER(B537),B537,IF(MID(B537,3,1)="-",DATE(VALUE(RIGHT(B537,4)),VALUE(MID(B537,4,2)),VALUE(LEFT(B537,2))),DATE(VALUE(LEFT(B537,4)),VALUE(MID(B537,6,2)),VALUE(RIGHT(B537,2)))))</f>
        <v>45709</v>
      </c>
      <c r="N537" s="16" t="n">
        <f aca="false">MONTH(M537)</f>
        <v>2</v>
      </c>
      <c r="O537" s="16" t="str">
        <f aca="false">PROPER(TRIM(H537))</f>
        <v>Mumbai</v>
      </c>
      <c r="P537" s="16" t="str">
        <f aca="false">IFERROR(VLOOKUP(O537,city_map!$A$2:$B$6,2,FALSE()),O537)</f>
        <v>Mumbai</v>
      </c>
      <c r="Q537" s="16" t="n">
        <f aca="false">IF(ISNUMBER(F537),F537,VALUE(SUBSTITUTE(SUBSTITUTE(F537,"₹",""),",","")))</f>
        <v>579</v>
      </c>
      <c r="R537" s="16" t="n">
        <f aca="false">IF(E537=99,1,E537)</f>
        <v>2</v>
      </c>
      <c r="S537" s="16" t="n">
        <f aca="false">IF(G537="",0,G537)</f>
        <v>0.15</v>
      </c>
      <c r="T537" s="16" t="str">
        <f aca="false">IF(I537="","Unknown",IF(I537="upi","UPI",I537))</f>
        <v>UPI</v>
      </c>
      <c r="U537" s="16" t="str">
        <f aca="false">IF(L537="Yes","Y",IF(L537="No","N",L537))</f>
        <v>N</v>
      </c>
      <c r="V537" s="19" t="n">
        <f aca="false">ROUND(R537*Q537*(1-S537),2)</f>
        <v>984.3</v>
      </c>
      <c r="W537" s="16" t="str">
        <f aca="false">_xlfn.XLOOKUP(D537,products!$A$2:$A$61,products!$C$2:$C$61,"Not found")</f>
        <v>Books</v>
      </c>
    </row>
    <row r="538" customFormat="false" ht="15" hidden="false" customHeight="false" outlineLevel="0" collapsed="false">
      <c r="A538" s="16" t="s">
        <v>1113</v>
      </c>
      <c r="B538" s="16" t="s">
        <v>1098</v>
      </c>
      <c r="C538" s="16" t="s">
        <v>193</v>
      </c>
      <c r="D538" s="16" t="s">
        <v>77</v>
      </c>
      <c r="E538" s="16" t="n">
        <v>2</v>
      </c>
      <c r="F538" s="16" t="n">
        <v>337</v>
      </c>
      <c r="G538" s="16" t="n">
        <v>0</v>
      </c>
      <c r="H538" s="16" t="s">
        <v>39</v>
      </c>
      <c r="I538" s="16" t="s">
        <v>60</v>
      </c>
      <c r="J538" s="16" t="n">
        <v>4</v>
      </c>
      <c r="K538" s="16" t="n">
        <v>4</v>
      </c>
      <c r="L538" s="16" t="s">
        <v>41</v>
      </c>
      <c r="M538" s="18" t="n">
        <f aca="false">IF(ISNUMBER(B538),B538,IF(MID(B538,3,1)="-",DATE(VALUE(RIGHT(B538,4)),VALUE(MID(B538,4,2)),VALUE(LEFT(B538,2))),DATE(VALUE(LEFT(B538,4)),VALUE(MID(B538,6,2)),VALUE(RIGHT(B538,2)))))</f>
        <v>45709</v>
      </c>
      <c r="N538" s="16" t="n">
        <f aca="false">MONTH(M538)</f>
        <v>2</v>
      </c>
      <c r="O538" s="16" t="str">
        <f aca="false">PROPER(TRIM(H538))</f>
        <v>Delhi</v>
      </c>
      <c r="P538" s="16" t="str">
        <f aca="false">IFERROR(VLOOKUP(O538,city_map!$A$2:$B$6,2,FALSE()),O538)</f>
        <v>Delhi</v>
      </c>
      <c r="Q538" s="16" t="n">
        <f aca="false">IF(ISNUMBER(F538),F538,VALUE(SUBSTITUTE(SUBSTITUTE(F538,"₹",""),",","")))</f>
        <v>337</v>
      </c>
      <c r="R538" s="16" t="n">
        <f aca="false">IF(E538=99,1,E538)</f>
        <v>2</v>
      </c>
      <c r="S538" s="16" t="n">
        <f aca="false">IF(G538="",0,G538)</f>
        <v>0</v>
      </c>
      <c r="T538" s="16" t="str">
        <f aca="false">IF(I538="","Unknown",IF(I538="upi","UPI",I538))</f>
        <v>UPI</v>
      </c>
      <c r="U538" s="16" t="str">
        <f aca="false">IF(L538="Yes","Y",IF(L538="No","N",L538))</f>
        <v>N</v>
      </c>
      <c r="V538" s="19" t="n">
        <f aca="false">ROUND(R538*Q538*(1-S538),2)</f>
        <v>674</v>
      </c>
      <c r="W538" s="16" t="str">
        <f aca="false">_xlfn.XLOOKUP(D538,products!$A$2:$A$61,products!$C$2:$C$61,"Not found")</f>
        <v>Books</v>
      </c>
    </row>
    <row r="539" customFormat="false" ht="15" hidden="false" customHeight="false" outlineLevel="0" collapsed="false">
      <c r="A539" s="16" t="s">
        <v>1114</v>
      </c>
      <c r="B539" s="16" t="s">
        <v>1115</v>
      </c>
      <c r="C539" s="16" t="s">
        <v>193</v>
      </c>
      <c r="D539" s="16" t="s">
        <v>184</v>
      </c>
      <c r="E539" s="16" t="n">
        <v>1</v>
      </c>
      <c r="F539" s="16" t="n">
        <v>1323</v>
      </c>
      <c r="G539" s="16" t="n">
        <v>0.1</v>
      </c>
      <c r="H539" s="16" t="s">
        <v>39</v>
      </c>
      <c r="I539" s="16" t="s">
        <v>40</v>
      </c>
      <c r="J539" s="16" t="n">
        <v>7</v>
      </c>
      <c r="K539" s="16" t="n">
        <v>3</v>
      </c>
      <c r="L539" s="16" t="s">
        <v>41</v>
      </c>
      <c r="M539" s="18" t="n">
        <f aca="false">IF(ISNUMBER(B539),B539,IF(MID(B539,3,1)="-",DATE(VALUE(RIGHT(B539,4)),VALUE(MID(B539,4,2)),VALUE(LEFT(B539,2))),DATE(VALUE(LEFT(B539,4)),VALUE(MID(B539,6,2)),VALUE(RIGHT(B539,2)))))</f>
        <v>45710</v>
      </c>
      <c r="N539" s="16" t="n">
        <f aca="false">MONTH(M539)</f>
        <v>2</v>
      </c>
      <c r="O539" s="16" t="str">
        <f aca="false">PROPER(TRIM(H539))</f>
        <v>Delhi</v>
      </c>
      <c r="P539" s="16" t="str">
        <f aca="false">IFERROR(VLOOKUP(O539,city_map!$A$2:$B$6,2,FALSE()),O539)</f>
        <v>Delhi</v>
      </c>
      <c r="Q539" s="16" t="n">
        <f aca="false">IF(ISNUMBER(F539),F539,VALUE(SUBSTITUTE(SUBSTITUTE(F539,"₹",""),",","")))</f>
        <v>1323</v>
      </c>
      <c r="R539" s="16" t="n">
        <f aca="false">IF(E539=99,1,E539)</f>
        <v>1</v>
      </c>
      <c r="S539" s="16" t="n">
        <f aca="false">IF(G539="",0,G539)</f>
        <v>0.1</v>
      </c>
      <c r="T539" s="16" t="str">
        <f aca="false">IF(I539="","Unknown",IF(I539="upi","UPI",I539))</f>
        <v>COD</v>
      </c>
      <c r="U539" s="16" t="str">
        <f aca="false">IF(L539="Yes","Y",IF(L539="No","N",L539))</f>
        <v>N</v>
      </c>
      <c r="V539" s="19" t="n">
        <f aca="false">ROUND(R539*Q539*(1-S539),2)</f>
        <v>1190.7</v>
      </c>
      <c r="W539" s="16" t="str">
        <f aca="false">_xlfn.XLOOKUP(D539,products!$A$2:$A$61,products!$C$2:$C$61,"Not found")</f>
        <v>Home</v>
      </c>
    </row>
    <row r="540" customFormat="false" ht="15" hidden="false" customHeight="false" outlineLevel="0" collapsed="false">
      <c r="A540" s="16" t="s">
        <v>1116</v>
      </c>
      <c r="B540" s="16" t="s">
        <v>1115</v>
      </c>
      <c r="C540" s="16" t="s">
        <v>943</v>
      </c>
      <c r="D540" s="16" t="s">
        <v>136</v>
      </c>
      <c r="E540" s="16" t="n">
        <v>2</v>
      </c>
      <c r="F540" s="16" t="n">
        <v>2109</v>
      </c>
      <c r="G540" s="16" t="n">
        <v>0</v>
      </c>
      <c r="H540" s="16" t="s">
        <v>130</v>
      </c>
      <c r="I540" s="16" t="s">
        <v>60</v>
      </c>
      <c r="J540" s="16" t="n">
        <v>3</v>
      </c>
      <c r="K540" s="16" t="n">
        <v>4</v>
      </c>
      <c r="L540" s="16" t="s">
        <v>41</v>
      </c>
      <c r="M540" s="18" t="n">
        <f aca="false">IF(ISNUMBER(B540),B540,IF(MID(B540,3,1)="-",DATE(VALUE(RIGHT(B540,4)),VALUE(MID(B540,4,2)),VALUE(LEFT(B540,2))),DATE(VALUE(LEFT(B540,4)),VALUE(MID(B540,6,2)),VALUE(RIGHT(B540,2)))))</f>
        <v>45710</v>
      </c>
      <c r="N540" s="16" t="n">
        <f aca="false">MONTH(M540)</f>
        <v>2</v>
      </c>
      <c r="O540" s="16" t="str">
        <f aca="false">PROPER(TRIM(H540))</f>
        <v>Bengaluru</v>
      </c>
      <c r="P540" s="16" t="str">
        <f aca="false">IFERROR(VLOOKUP(O540,city_map!$A$2:$B$6,2,FALSE()),O540)</f>
        <v>Bengaluru</v>
      </c>
      <c r="Q540" s="16" t="n">
        <f aca="false">IF(ISNUMBER(F540),F540,VALUE(SUBSTITUTE(SUBSTITUTE(F540,"₹",""),",","")))</f>
        <v>2109</v>
      </c>
      <c r="R540" s="16" t="n">
        <f aca="false">IF(E540=99,1,E540)</f>
        <v>2</v>
      </c>
      <c r="S540" s="16" t="n">
        <f aca="false">IF(G540="",0,G540)</f>
        <v>0</v>
      </c>
      <c r="T540" s="16" t="str">
        <f aca="false">IF(I540="","Unknown",IF(I540="upi","UPI",I540))</f>
        <v>UPI</v>
      </c>
      <c r="U540" s="16" t="str">
        <f aca="false">IF(L540="Yes","Y",IF(L540="No","N",L540))</f>
        <v>N</v>
      </c>
      <c r="V540" s="19" t="n">
        <f aca="false">ROUND(R540*Q540*(1-S540),2)</f>
        <v>4218</v>
      </c>
      <c r="W540" s="16" t="str">
        <f aca="false">_xlfn.XLOOKUP(D540,products!$A$2:$A$61,products!$C$2:$C$61,"Not found")</f>
        <v>Electronics</v>
      </c>
    </row>
    <row r="541" customFormat="false" ht="15" hidden="false" customHeight="false" outlineLevel="0" collapsed="false">
      <c r="A541" s="16" t="s">
        <v>1117</v>
      </c>
      <c r="B541" s="16" t="s">
        <v>1115</v>
      </c>
      <c r="C541" s="16" t="s">
        <v>865</v>
      </c>
      <c r="D541" s="16" t="s">
        <v>308</v>
      </c>
      <c r="E541" s="16" t="n">
        <v>1</v>
      </c>
      <c r="F541" s="16" t="n">
        <v>197</v>
      </c>
      <c r="G541" s="16" t="n">
        <v>0.1</v>
      </c>
      <c r="H541" s="16" t="s">
        <v>39</v>
      </c>
      <c r="I541" s="16" t="s">
        <v>60</v>
      </c>
      <c r="J541" s="16" t="n">
        <v>4</v>
      </c>
      <c r="K541" s="16" t="n">
        <v>4</v>
      </c>
      <c r="L541" s="16" t="s">
        <v>41</v>
      </c>
      <c r="M541" s="18" t="n">
        <f aca="false">IF(ISNUMBER(B541),B541,IF(MID(B541,3,1)="-",DATE(VALUE(RIGHT(B541,4)),VALUE(MID(B541,4,2)),VALUE(LEFT(B541,2))),DATE(VALUE(LEFT(B541,4)),VALUE(MID(B541,6,2)),VALUE(RIGHT(B541,2)))))</f>
        <v>45710</v>
      </c>
      <c r="N541" s="16" t="n">
        <f aca="false">MONTH(M541)</f>
        <v>2</v>
      </c>
      <c r="O541" s="16" t="str">
        <f aca="false">PROPER(TRIM(H541))</f>
        <v>Delhi</v>
      </c>
      <c r="P541" s="16" t="str">
        <f aca="false">IFERROR(VLOOKUP(O541,city_map!$A$2:$B$6,2,FALSE()),O541)</f>
        <v>Delhi</v>
      </c>
      <c r="Q541" s="16" t="n">
        <f aca="false">IF(ISNUMBER(F541),F541,VALUE(SUBSTITUTE(SUBSTITUTE(F541,"₹",""),",","")))</f>
        <v>197</v>
      </c>
      <c r="R541" s="16" t="n">
        <f aca="false">IF(E541=99,1,E541)</f>
        <v>1</v>
      </c>
      <c r="S541" s="16" t="n">
        <f aca="false">IF(G541="",0,G541)</f>
        <v>0.1</v>
      </c>
      <c r="T541" s="16" t="str">
        <f aca="false">IF(I541="","Unknown",IF(I541="upi","UPI",I541))</f>
        <v>UPI</v>
      </c>
      <c r="U541" s="16" t="str">
        <f aca="false">IF(L541="Yes","Y",IF(L541="No","N",L541))</f>
        <v>N</v>
      </c>
      <c r="V541" s="19" t="n">
        <f aca="false">ROUND(R541*Q541*(1-S541),2)</f>
        <v>177.3</v>
      </c>
      <c r="W541" s="16" t="str">
        <f aca="false">_xlfn.XLOOKUP(D541,products!$A$2:$A$61,products!$C$2:$C$61,"Not found")</f>
        <v>Beauty</v>
      </c>
    </row>
    <row r="542" customFormat="false" ht="15" hidden="false" customHeight="false" outlineLevel="0" collapsed="false">
      <c r="A542" s="16" t="s">
        <v>1118</v>
      </c>
      <c r="B542" s="16" t="s">
        <v>1115</v>
      </c>
      <c r="C542" s="16" t="s">
        <v>1119</v>
      </c>
      <c r="D542" s="16" t="s">
        <v>146</v>
      </c>
      <c r="E542" s="16" t="n">
        <v>4</v>
      </c>
      <c r="F542" s="16" t="n">
        <v>438</v>
      </c>
      <c r="G542" s="16" t="n">
        <v>0.2</v>
      </c>
      <c r="H542" s="16" t="s">
        <v>112</v>
      </c>
      <c r="I542" s="16" t="s">
        <v>47</v>
      </c>
      <c r="J542" s="16" t="n">
        <v>4</v>
      </c>
      <c r="K542" s="16" t="n">
        <v>4</v>
      </c>
      <c r="L542" s="16" t="s">
        <v>41</v>
      </c>
      <c r="M542" s="18" t="n">
        <f aca="false">IF(ISNUMBER(B542),B542,IF(MID(B542,3,1)="-",DATE(VALUE(RIGHT(B542,4)),VALUE(MID(B542,4,2)),VALUE(LEFT(B542,2))),DATE(VALUE(LEFT(B542,4)),VALUE(MID(B542,6,2)),VALUE(RIGHT(B542,2)))))</f>
        <v>45710</v>
      </c>
      <c r="N542" s="16" t="n">
        <f aca="false">MONTH(M542)</f>
        <v>2</v>
      </c>
      <c r="O542" s="16" t="str">
        <f aca="false">PROPER(TRIM(H542))</f>
        <v>Mumbai</v>
      </c>
      <c r="P542" s="16" t="str">
        <f aca="false">IFERROR(VLOOKUP(O542,city_map!$A$2:$B$6,2,FALSE()),O542)</f>
        <v>Mumbai</v>
      </c>
      <c r="Q542" s="16" t="n">
        <f aca="false">IF(ISNUMBER(F542),F542,VALUE(SUBSTITUTE(SUBSTITUTE(F542,"₹",""),",","")))</f>
        <v>438</v>
      </c>
      <c r="R542" s="16" t="n">
        <f aca="false">IF(E542=99,1,E542)</f>
        <v>4</v>
      </c>
      <c r="S542" s="16" t="n">
        <f aca="false">IF(G542="",0,G542)</f>
        <v>0.2</v>
      </c>
      <c r="T542" s="16" t="str">
        <f aca="false">IF(I542="","Unknown",IF(I542="upi","UPI",I542))</f>
        <v>Debit Card</v>
      </c>
      <c r="U542" s="16" t="str">
        <f aca="false">IF(L542="Yes","Y",IF(L542="No","N",L542))</f>
        <v>N</v>
      </c>
      <c r="V542" s="19" t="n">
        <f aca="false">ROUND(R542*Q542*(1-S542),2)</f>
        <v>1401.6</v>
      </c>
      <c r="W542" s="16" t="str">
        <f aca="false">_xlfn.XLOOKUP(D542,products!$A$2:$A$61,products!$C$2:$C$61,"Not found")</f>
        <v>Beauty</v>
      </c>
    </row>
    <row r="543" customFormat="false" ht="15" hidden="false" customHeight="false" outlineLevel="0" collapsed="false">
      <c r="A543" s="16" t="s">
        <v>1120</v>
      </c>
      <c r="B543" s="16" t="s">
        <v>1121</v>
      </c>
      <c r="C543" s="16" t="s">
        <v>507</v>
      </c>
      <c r="D543" s="16" t="s">
        <v>225</v>
      </c>
      <c r="E543" s="16" t="n">
        <v>1</v>
      </c>
      <c r="F543" s="16" t="n">
        <v>408</v>
      </c>
      <c r="G543" s="16" t="n">
        <v>0.05</v>
      </c>
      <c r="H543" s="16" t="s">
        <v>56</v>
      </c>
      <c r="I543" s="16" t="s">
        <v>40</v>
      </c>
      <c r="J543" s="16" t="n">
        <v>6</v>
      </c>
      <c r="K543" s="16" t="n">
        <v>3</v>
      </c>
      <c r="L543" s="16" t="s">
        <v>41</v>
      </c>
      <c r="M543" s="18" t="n">
        <f aca="false">IF(ISNUMBER(B543),B543,IF(MID(B543,3,1)="-",DATE(VALUE(RIGHT(B543,4)),VALUE(MID(B543,4,2)),VALUE(LEFT(B543,2))),DATE(VALUE(LEFT(B543,4)),VALUE(MID(B543,6,2)),VALUE(RIGHT(B543,2)))))</f>
        <v>45710</v>
      </c>
      <c r="N543" s="16" t="n">
        <f aca="false">MONTH(M543)</f>
        <v>2</v>
      </c>
      <c r="O543" s="16" t="str">
        <f aca="false">PROPER(TRIM(H543))</f>
        <v>Lucknow</v>
      </c>
      <c r="P543" s="16" t="str">
        <f aca="false">IFERROR(VLOOKUP(O543,city_map!$A$2:$B$6,2,FALSE()),O543)</f>
        <v>Lucknow</v>
      </c>
      <c r="Q543" s="16" t="n">
        <f aca="false">IF(ISNUMBER(F543),F543,VALUE(SUBSTITUTE(SUBSTITUTE(F543,"₹",""),",","")))</f>
        <v>408</v>
      </c>
      <c r="R543" s="16" t="n">
        <f aca="false">IF(E543=99,1,E543)</f>
        <v>1</v>
      </c>
      <c r="S543" s="16" t="n">
        <f aca="false">IF(G543="",0,G543)</f>
        <v>0.05</v>
      </c>
      <c r="T543" s="16" t="str">
        <f aca="false">IF(I543="","Unknown",IF(I543="upi","UPI",I543))</f>
        <v>COD</v>
      </c>
      <c r="U543" s="16" t="str">
        <f aca="false">IF(L543="Yes","Y",IF(L543="No","N",L543))</f>
        <v>N</v>
      </c>
      <c r="V543" s="19" t="n">
        <f aca="false">ROUND(R543*Q543*(1-S543),2)</f>
        <v>387.6</v>
      </c>
      <c r="W543" s="16" t="str">
        <f aca="false">_xlfn.XLOOKUP(D543,products!$A$2:$A$61,products!$C$2:$C$61,"Not found")</f>
        <v>Books</v>
      </c>
    </row>
    <row r="544" customFormat="false" ht="15" hidden="false" customHeight="false" outlineLevel="0" collapsed="false">
      <c r="A544" s="16" t="s">
        <v>1122</v>
      </c>
      <c r="B544" s="16" t="s">
        <v>1123</v>
      </c>
      <c r="C544" s="16" t="s">
        <v>856</v>
      </c>
      <c r="D544" s="16" t="s">
        <v>111</v>
      </c>
      <c r="E544" s="16" t="n">
        <v>2</v>
      </c>
      <c r="F544" s="16" t="n">
        <v>953</v>
      </c>
      <c r="G544" s="16" t="n">
        <v>0.1</v>
      </c>
      <c r="H544" s="16" t="s">
        <v>39</v>
      </c>
      <c r="I544" s="16" t="s">
        <v>40</v>
      </c>
      <c r="J544" s="16" t="n">
        <v>2</v>
      </c>
      <c r="K544" s="16" t="n">
        <v>4</v>
      </c>
      <c r="L544" s="16" t="s">
        <v>41</v>
      </c>
      <c r="M544" s="18" t="n">
        <f aca="false">IF(ISNUMBER(B544),B544,IF(MID(B544,3,1)="-",DATE(VALUE(RIGHT(B544,4)),VALUE(MID(B544,4,2)),VALUE(LEFT(B544,2))),DATE(VALUE(LEFT(B544,4)),VALUE(MID(B544,6,2)),VALUE(RIGHT(B544,2)))))</f>
        <v>45711</v>
      </c>
      <c r="N544" s="16" t="n">
        <f aca="false">MONTH(M544)</f>
        <v>2</v>
      </c>
      <c r="O544" s="16" t="str">
        <f aca="false">PROPER(TRIM(H544))</f>
        <v>Delhi</v>
      </c>
      <c r="P544" s="16" t="str">
        <f aca="false">IFERROR(VLOOKUP(O544,city_map!$A$2:$B$6,2,FALSE()),O544)</f>
        <v>Delhi</v>
      </c>
      <c r="Q544" s="16" t="n">
        <f aca="false">IF(ISNUMBER(F544),F544,VALUE(SUBSTITUTE(SUBSTITUTE(F544,"₹",""),",","")))</f>
        <v>953</v>
      </c>
      <c r="R544" s="16" t="n">
        <f aca="false">IF(E544=99,1,E544)</f>
        <v>2</v>
      </c>
      <c r="S544" s="16" t="n">
        <f aca="false">IF(G544="",0,G544)</f>
        <v>0.1</v>
      </c>
      <c r="T544" s="16" t="str">
        <f aca="false">IF(I544="","Unknown",IF(I544="upi","UPI",I544))</f>
        <v>COD</v>
      </c>
      <c r="U544" s="16" t="str">
        <f aca="false">IF(L544="Yes","Y",IF(L544="No","N",L544))</f>
        <v>N</v>
      </c>
      <c r="V544" s="19" t="n">
        <f aca="false">ROUND(R544*Q544*(1-S544),2)</f>
        <v>1715.4</v>
      </c>
      <c r="W544" s="16" t="str">
        <f aca="false">_xlfn.XLOOKUP(D544,products!$A$2:$A$61,products!$C$2:$C$61,"Not found")</f>
        <v>Books</v>
      </c>
    </row>
    <row r="545" customFormat="false" ht="15" hidden="false" customHeight="false" outlineLevel="0" collapsed="false">
      <c r="A545" s="16" t="s">
        <v>1124</v>
      </c>
      <c r="B545" s="16" t="s">
        <v>1123</v>
      </c>
      <c r="C545" s="16" t="s">
        <v>266</v>
      </c>
      <c r="D545" s="16" t="s">
        <v>254</v>
      </c>
      <c r="E545" s="16" t="n">
        <v>1</v>
      </c>
      <c r="F545" s="16" t="n">
        <v>1014</v>
      </c>
      <c r="G545" s="16" t="n">
        <v>0.1</v>
      </c>
      <c r="H545" s="16" t="s">
        <v>130</v>
      </c>
      <c r="I545" s="16" t="s">
        <v>60</v>
      </c>
      <c r="J545" s="16" t="n">
        <v>2</v>
      </c>
      <c r="K545" s="16" t="n">
        <v>4</v>
      </c>
      <c r="L545" s="16" t="s">
        <v>41</v>
      </c>
      <c r="M545" s="18" t="n">
        <f aca="false">IF(ISNUMBER(B545),B545,IF(MID(B545,3,1)="-",DATE(VALUE(RIGHT(B545,4)),VALUE(MID(B545,4,2)),VALUE(LEFT(B545,2))),DATE(VALUE(LEFT(B545,4)),VALUE(MID(B545,6,2)),VALUE(RIGHT(B545,2)))))</f>
        <v>45711</v>
      </c>
      <c r="N545" s="16" t="n">
        <f aca="false">MONTH(M545)</f>
        <v>2</v>
      </c>
      <c r="O545" s="16" t="str">
        <f aca="false">PROPER(TRIM(H545))</f>
        <v>Bengaluru</v>
      </c>
      <c r="P545" s="16" t="str">
        <f aca="false">IFERROR(VLOOKUP(O545,city_map!$A$2:$B$6,2,FALSE()),O545)</f>
        <v>Bengaluru</v>
      </c>
      <c r="Q545" s="16" t="n">
        <f aca="false">IF(ISNUMBER(F545),F545,VALUE(SUBSTITUTE(SUBSTITUTE(F545,"₹",""),",","")))</f>
        <v>1014</v>
      </c>
      <c r="R545" s="16" t="n">
        <f aca="false">IF(E545=99,1,E545)</f>
        <v>1</v>
      </c>
      <c r="S545" s="16" t="n">
        <f aca="false">IF(G545="",0,G545)</f>
        <v>0.1</v>
      </c>
      <c r="T545" s="16" t="str">
        <f aca="false">IF(I545="","Unknown",IF(I545="upi","UPI",I545))</f>
        <v>UPI</v>
      </c>
      <c r="U545" s="16" t="str">
        <f aca="false">IF(L545="Yes","Y",IF(L545="No","N",L545))</f>
        <v>N</v>
      </c>
      <c r="V545" s="19" t="n">
        <f aca="false">ROUND(R545*Q545*(1-S545),2)</f>
        <v>912.6</v>
      </c>
      <c r="W545" s="16" t="str">
        <f aca="false">_xlfn.XLOOKUP(D545,products!$A$2:$A$61,products!$C$2:$C$61,"Not found")</f>
        <v>Fashion</v>
      </c>
    </row>
    <row r="546" customFormat="false" ht="15" hidden="false" customHeight="false" outlineLevel="0" collapsed="false">
      <c r="A546" s="16" t="s">
        <v>1125</v>
      </c>
      <c r="B546" s="16" t="s">
        <v>1123</v>
      </c>
      <c r="C546" s="16" t="s">
        <v>437</v>
      </c>
      <c r="D546" s="16" t="s">
        <v>74</v>
      </c>
      <c r="E546" s="16" t="n">
        <v>1</v>
      </c>
      <c r="F546" s="16" t="n">
        <v>19487</v>
      </c>
      <c r="G546" s="16" t="n">
        <v>0.15</v>
      </c>
      <c r="H546" s="16" t="s">
        <v>56</v>
      </c>
      <c r="I546" s="16" t="s">
        <v>100</v>
      </c>
      <c r="J546" s="16" t="n">
        <v>6</v>
      </c>
      <c r="K546" s="16" t="n">
        <v>3</v>
      </c>
      <c r="L546" s="16" t="s">
        <v>41</v>
      </c>
      <c r="M546" s="18" t="n">
        <f aca="false">IF(ISNUMBER(B546),B546,IF(MID(B546,3,1)="-",DATE(VALUE(RIGHT(B546,4)),VALUE(MID(B546,4,2)),VALUE(LEFT(B546,2))),DATE(VALUE(LEFT(B546,4)),VALUE(MID(B546,6,2)),VALUE(RIGHT(B546,2)))))</f>
        <v>45711</v>
      </c>
      <c r="N546" s="16" t="n">
        <f aca="false">MONTH(M546)</f>
        <v>2</v>
      </c>
      <c r="O546" s="16" t="str">
        <f aca="false">PROPER(TRIM(H546))</f>
        <v>Lucknow</v>
      </c>
      <c r="P546" s="16" t="str">
        <f aca="false">IFERROR(VLOOKUP(O546,city_map!$A$2:$B$6,2,FALSE()),O546)</f>
        <v>Lucknow</v>
      </c>
      <c r="Q546" s="16" t="n">
        <f aca="false">IF(ISNUMBER(F546),F546,VALUE(SUBSTITUTE(SUBSTITUTE(F546,"₹",""),",","")))</f>
        <v>19487</v>
      </c>
      <c r="R546" s="16" t="n">
        <f aca="false">IF(E546=99,1,E546)</f>
        <v>1</v>
      </c>
      <c r="S546" s="16" t="n">
        <f aca="false">IF(G546="",0,G546)</f>
        <v>0.15</v>
      </c>
      <c r="T546" s="16" t="str">
        <f aca="false">IF(I546="","Unknown",IF(I546="upi","UPI",I546))</f>
        <v>Net Banking</v>
      </c>
      <c r="U546" s="16" t="str">
        <f aca="false">IF(L546="Yes","Y",IF(L546="No","N",L546))</f>
        <v>N</v>
      </c>
      <c r="V546" s="19" t="n">
        <f aca="false">ROUND(R546*Q546*(1-S546),2)</f>
        <v>16563.95</v>
      </c>
      <c r="W546" s="16" t="str">
        <f aca="false">_xlfn.XLOOKUP(D546,products!$A$2:$A$61,products!$C$2:$C$61,"Not found")</f>
        <v>Electronics</v>
      </c>
    </row>
    <row r="547" customFormat="false" ht="15" hidden="false" customHeight="false" outlineLevel="0" collapsed="false">
      <c r="A547" s="16" t="s">
        <v>1126</v>
      </c>
      <c r="B547" s="16" t="s">
        <v>1123</v>
      </c>
      <c r="C547" s="16" t="s">
        <v>83</v>
      </c>
      <c r="D547" s="16" t="s">
        <v>219</v>
      </c>
      <c r="E547" s="16" t="n">
        <v>2</v>
      </c>
      <c r="F547" s="16" t="n">
        <v>1260</v>
      </c>
      <c r="G547" s="16" t="n">
        <v>0</v>
      </c>
      <c r="H547" s="16" t="s">
        <v>39</v>
      </c>
      <c r="I547" s="16" t="s">
        <v>40</v>
      </c>
      <c r="J547" s="16" t="n">
        <v>2</v>
      </c>
      <c r="K547" s="16" t="n">
        <v>4</v>
      </c>
      <c r="L547" s="16" t="s">
        <v>41</v>
      </c>
      <c r="M547" s="18" t="n">
        <f aca="false">IF(ISNUMBER(B547),B547,IF(MID(B547,3,1)="-",DATE(VALUE(RIGHT(B547,4)),VALUE(MID(B547,4,2)),VALUE(LEFT(B547,2))),DATE(VALUE(LEFT(B547,4)),VALUE(MID(B547,6,2)),VALUE(RIGHT(B547,2)))))</f>
        <v>45711</v>
      </c>
      <c r="N547" s="16" t="n">
        <f aca="false">MONTH(M547)</f>
        <v>2</v>
      </c>
      <c r="O547" s="16" t="str">
        <f aca="false">PROPER(TRIM(H547))</f>
        <v>Delhi</v>
      </c>
      <c r="P547" s="16" t="str">
        <f aca="false">IFERROR(VLOOKUP(O547,city_map!$A$2:$B$6,2,FALSE()),O547)</f>
        <v>Delhi</v>
      </c>
      <c r="Q547" s="16" t="n">
        <f aca="false">IF(ISNUMBER(F547),F547,VALUE(SUBSTITUTE(SUBSTITUTE(F547,"₹",""),",","")))</f>
        <v>1260</v>
      </c>
      <c r="R547" s="16" t="n">
        <f aca="false">IF(E547=99,1,E547)</f>
        <v>2</v>
      </c>
      <c r="S547" s="16" t="n">
        <f aca="false">IF(G547="",0,G547)</f>
        <v>0</v>
      </c>
      <c r="T547" s="16" t="str">
        <f aca="false">IF(I547="","Unknown",IF(I547="upi","UPI",I547))</f>
        <v>COD</v>
      </c>
      <c r="U547" s="16" t="str">
        <f aca="false">IF(L547="Yes","Y",IF(L547="No","N",L547))</f>
        <v>N</v>
      </c>
      <c r="V547" s="19" t="n">
        <f aca="false">ROUND(R547*Q547*(1-S547),2)</f>
        <v>2520</v>
      </c>
      <c r="W547" s="16" t="str">
        <f aca="false">_xlfn.XLOOKUP(D547,products!$A$2:$A$61,products!$C$2:$C$61,"Not found")</f>
        <v>Electronics</v>
      </c>
    </row>
    <row r="548" customFormat="false" ht="15" hidden="false" customHeight="false" outlineLevel="0" collapsed="false">
      <c r="A548" s="16" t="s">
        <v>1127</v>
      </c>
      <c r="B548" s="16" t="s">
        <v>1123</v>
      </c>
      <c r="C548" s="16" t="s">
        <v>431</v>
      </c>
      <c r="D548" s="16" t="s">
        <v>396</v>
      </c>
      <c r="E548" s="16" t="n">
        <v>1</v>
      </c>
      <c r="F548" s="16" t="n">
        <v>5718</v>
      </c>
      <c r="G548" s="16" t="n">
        <v>0.2</v>
      </c>
      <c r="H548" s="16" t="s">
        <v>161</v>
      </c>
      <c r="I548" s="16" t="s">
        <v>100</v>
      </c>
      <c r="J548" s="16" t="n">
        <v>4</v>
      </c>
      <c r="K548" s="16" t="n">
        <v>3</v>
      </c>
      <c r="L548" s="16" t="s">
        <v>57</v>
      </c>
      <c r="M548" s="18" t="n">
        <f aca="false">IF(ISNUMBER(B548),B548,IF(MID(B548,3,1)="-",DATE(VALUE(RIGHT(B548,4)),VALUE(MID(B548,4,2)),VALUE(LEFT(B548,2))),DATE(VALUE(LEFT(B548,4)),VALUE(MID(B548,6,2)),VALUE(RIGHT(B548,2)))))</f>
        <v>45711</v>
      </c>
      <c r="N548" s="16" t="n">
        <f aca="false">MONTH(M548)</f>
        <v>2</v>
      </c>
      <c r="O548" s="16" t="str">
        <f aca="false">PROPER(TRIM(H548))</f>
        <v>Hyderabad</v>
      </c>
      <c r="P548" s="16" t="str">
        <f aca="false">IFERROR(VLOOKUP(O548,city_map!$A$2:$B$6,2,FALSE()),O548)</f>
        <v>Hyderabad</v>
      </c>
      <c r="Q548" s="16" t="n">
        <f aca="false">IF(ISNUMBER(F548),F548,VALUE(SUBSTITUTE(SUBSTITUTE(F548,"₹",""),",","")))</f>
        <v>5718</v>
      </c>
      <c r="R548" s="16" t="n">
        <f aca="false">IF(E548=99,1,E548)</f>
        <v>1</v>
      </c>
      <c r="S548" s="16" t="n">
        <f aca="false">IF(G548="",0,G548)</f>
        <v>0.2</v>
      </c>
      <c r="T548" s="16" t="str">
        <f aca="false">IF(I548="","Unknown",IF(I548="upi","UPI",I548))</f>
        <v>Net Banking</v>
      </c>
      <c r="U548" s="16" t="str">
        <f aca="false">IF(L548="Yes","Y",IF(L548="No","N",L548))</f>
        <v>Y</v>
      </c>
      <c r="V548" s="19" t="n">
        <f aca="false">ROUND(R548*Q548*(1-S548),2)</f>
        <v>4574.4</v>
      </c>
      <c r="W548" s="16" t="str">
        <f aca="false">_xlfn.XLOOKUP(D548,products!$A$2:$A$61,products!$C$2:$C$61,"Not found")</f>
        <v>Home</v>
      </c>
    </row>
    <row r="549" customFormat="false" ht="15" hidden="false" customHeight="false" outlineLevel="0" collapsed="false">
      <c r="A549" s="16" t="s">
        <v>1128</v>
      </c>
      <c r="B549" s="16" t="s">
        <v>1123</v>
      </c>
      <c r="C549" s="16" t="s">
        <v>562</v>
      </c>
      <c r="D549" s="16" t="s">
        <v>51</v>
      </c>
      <c r="E549" s="16" t="n">
        <v>4</v>
      </c>
      <c r="F549" s="16" t="n">
        <v>2361</v>
      </c>
      <c r="G549" s="16" t="n">
        <v>0.2</v>
      </c>
      <c r="H549" s="16" t="s">
        <v>56</v>
      </c>
      <c r="I549" s="16" t="s">
        <v>40</v>
      </c>
      <c r="J549" s="16" t="n">
        <v>8</v>
      </c>
      <c r="K549" s="16" t="n">
        <v>4</v>
      </c>
      <c r="L549" s="16" t="s">
        <v>41</v>
      </c>
      <c r="M549" s="18" t="n">
        <f aca="false">IF(ISNUMBER(B549),B549,IF(MID(B549,3,1)="-",DATE(VALUE(RIGHT(B549,4)),VALUE(MID(B549,4,2)),VALUE(LEFT(B549,2))),DATE(VALUE(LEFT(B549,4)),VALUE(MID(B549,6,2)),VALUE(RIGHT(B549,2)))))</f>
        <v>45711</v>
      </c>
      <c r="N549" s="16" t="n">
        <f aca="false">MONTH(M549)</f>
        <v>2</v>
      </c>
      <c r="O549" s="16" t="str">
        <f aca="false">PROPER(TRIM(H549))</f>
        <v>Lucknow</v>
      </c>
      <c r="P549" s="16" t="str">
        <f aca="false">IFERROR(VLOOKUP(O549,city_map!$A$2:$B$6,2,FALSE()),O549)</f>
        <v>Lucknow</v>
      </c>
      <c r="Q549" s="16" t="n">
        <f aca="false">IF(ISNUMBER(F549),F549,VALUE(SUBSTITUTE(SUBSTITUTE(F549,"₹",""),",","")))</f>
        <v>2361</v>
      </c>
      <c r="R549" s="16" t="n">
        <f aca="false">IF(E549=99,1,E549)</f>
        <v>4</v>
      </c>
      <c r="S549" s="16" t="n">
        <f aca="false">IF(G549="",0,G549)</f>
        <v>0.2</v>
      </c>
      <c r="T549" s="16" t="str">
        <f aca="false">IF(I549="","Unknown",IF(I549="upi","UPI",I549))</f>
        <v>COD</v>
      </c>
      <c r="U549" s="16" t="str">
        <f aca="false">IF(L549="Yes","Y",IF(L549="No","N",L549))</f>
        <v>N</v>
      </c>
      <c r="V549" s="19" t="n">
        <f aca="false">ROUND(R549*Q549*(1-S549),2)</f>
        <v>7555.2</v>
      </c>
      <c r="W549" s="16" t="str">
        <f aca="false">_xlfn.XLOOKUP(D549,products!$A$2:$A$61,products!$C$2:$C$61,"Not found")</f>
        <v>Fashion</v>
      </c>
    </row>
    <row r="550" customFormat="false" ht="15" hidden="false" customHeight="false" outlineLevel="0" collapsed="false">
      <c r="A550" s="16" t="s">
        <v>1129</v>
      </c>
      <c r="B550" s="16" t="s">
        <v>1123</v>
      </c>
      <c r="C550" s="16" t="s">
        <v>491</v>
      </c>
      <c r="D550" s="16" t="s">
        <v>88</v>
      </c>
      <c r="E550" s="16" t="n">
        <v>2</v>
      </c>
      <c r="F550" s="16" t="n">
        <v>3022</v>
      </c>
      <c r="G550" s="16" t="n">
        <v>0.2</v>
      </c>
      <c r="H550" s="16" t="s">
        <v>208</v>
      </c>
      <c r="I550" s="16" t="s">
        <v>40</v>
      </c>
      <c r="J550" s="16" t="n">
        <v>4</v>
      </c>
      <c r="K550" s="16" t="n">
        <v>5</v>
      </c>
      <c r="L550" s="16" t="s">
        <v>41</v>
      </c>
      <c r="M550" s="18" t="n">
        <f aca="false">IF(ISNUMBER(B550),B550,IF(MID(B550,3,1)="-",DATE(VALUE(RIGHT(B550,4)),VALUE(MID(B550,4,2)),VALUE(LEFT(B550,2))),DATE(VALUE(LEFT(B550,4)),VALUE(MID(B550,6,2)),VALUE(RIGHT(B550,2)))))</f>
        <v>45711</v>
      </c>
      <c r="N550" s="16" t="n">
        <f aca="false">MONTH(M550)</f>
        <v>2</v>
      </c>
      <c r="O550" s="16" t="str">
        <f aca="false">PROPER(TRIM(H550))</f>
        <v>Jaipur</v>
      </c>
      <c r="P550" s="16" t="str">
        <f aca="false">IFERROR(VLOOKUP(O550,city_map!$A$2:$B$6,2,FALSE()),O550)</f>
        <v>Jaipur</v>
      </c>
      <c r="Q550" s="16" t="n">
        <f aca="false">IF(ISNUMBER(F550),F550,VALUE(SUBSTITUTE(SUBSTITUTE(F550,"₹",""),",","")))</f>
        <v>3022</v>
      </c>
      <c r="R550" s="16" t="n">
        <f aca="false">IF(E550=99,1,E550)</f>
        <v>2</v>
      </c>
      <c r="S550" s="16" t="n">
        <f aca="false">IF(G550="",0,G550)</f>
        <v>0.2</v>
      </c>
      <c r="T550" s="16" t="str">
        <f aca="false">IF(I550="","Unknown",IF(I550="upi","UPI",I550))</f>
        <v>COD</v>
      </c>
      <c r="U550" s="16" t="str">
        <f aca="false">IF(L550="Yes","Y",IF(L550="No","N",L550))</f>
        <v>N</v>
      </c>
      <c r="V550" s="19" t="n">
        <f aca="false">ROUND(R550*Q550*(1-S550),2)</f>
        <v>4835.2</v>
      </c>
      <c r="W550" s="16" t="str">
        <f aca="false">_xlfn.XLOOKUP(D550,products!$A$2:$A$61,products!$C$2:$C$61,"Not found")</f>
        <v>Fashion</v>
      </c>
    </row>
    <row r="551" customFormat="false" ht="15" hidden="false" customHeight="false" outlineLevel="0" collapsed="false">
      <c r="A551" s="16" t="s">
        <v>1130</v>
      </c>
      <c r="B551" s="16" t="s">
        <v>1123</v>
      </c>
      <c r="C551" s="16" t="s">
        <v>1131</v>
      </c>
      <c r="D551" s="16" t="s">
        <v>84</v>
      </c>
      <c r="E551" s="16" t="n">
        <v>1</v>
      </c>
      <c r="F551" s="16" t="n">
        <v>257</v>
      </c>
      <c r="G551" s="16" t="n">
        <v>0.2</v>
      </c>
      <c r="H551" s="16" t="s">
        <v>67</v>
      </c>
      <c r="I551" s="16" t="s">
        <v>60</v>
      </c>
      <c r="J551" s="16" t="n">
        <v>3</v>
      </c>
      <c r="K551" s="16" t="n">
        <v>4</v>
      </c>
      <c r="L551" s="16" t="s">
        <v>41</v>
      </c>
      <c r="M551" s="18" t="n">
        <f aca="false">IF(ISNUMBER(B551),B551,IF(MID(B551,3,1)="-",DATE(VALUE(RIGHT(B551,4)),VALUE(MID(B551,4,2)),VALUE(LEFT(B551,2))),DATE(VALUE(LEFT(B551,4)),VALUE(MID(B551,6,2)),VALUE(RIGHT(B551,2)))))</f>
        <v>45711</v>
      </c>
      <c r="N551" s="16" t="n">
        <f aca="false">MONTH(M551)</f>
        <v>2</v>
      </c>
      <c r="O551" s="16" t="str">
        <f aca="false">PROPER(TRIM(H551))</f>
        <v>Kolkata</v>
      </c>
      <c r="P551" s="16" t="str">
        <f aca="false">IFERROR(VLOOKUP(O551,city_map!$A$2:$B$6,2,FALSE()),O551)</f>
        <v>Kolkata</v>
      </c>
      <c r="Q551" s="16" t="n">
        <f aca="false">IF(ISNUMBER(F551),F551,VALUE(SUBSTITUTE(SUBSTITUTE(F551,"₹",""),",","")))</f>
        <v>257</v>
      </c>
      <c r="R551" s="16" t="n">
        <f aca="false">IF(E551=99,1,E551)</f>
        <v>1</v>
      </c>
      <c r="S551" s="16" t="n">
        <f aca="false">IF(G551="",0,G551)</f>
        <v>0.2</v>
      </c>
      <c r="T551" s="16" t="str">
        <f aca="false">IF(I551="","Unknown",IF(I551="upi","UPI",I551))</f>
        <v>UPI</v>
      </c>
      <c r="U551" s="16" t="str">
        <f aca="false">IF(L551="Yes","Y",IF(L551="No","N",L551))</f>
        <v>N</v>
      </c>
      <c r="V551" s="19" t="n">
        <f aca="false">ROUND(R551*Q551*(1-S551),2)</f>
        <v>205.6</v>
      </c>
      <c r="W551" s="16" t="str">
        <f aca="false">_xlfn.XLOOKUP(D551,products!$A$2:$A$61,products!$C$2:$C$61,"Not found")</f>
        <v>Beauty</v>
      </c>
    </row>
    <row r="552" customFormat="false" ht="15" hidden="false" customHeight="false" outlineLevel="0" collapsed="false">
      <c r="A552" s="16" t="s">
        <v>1132</v>
      </c>
      <c r="B552" s="16" t="s">
        <v>1123</v>
      </c>
      <c r="C552" s="16" t="s">
        <v>1133</v>
      </c>
      <c r="D552" s="16" t="s">
        <v>55</v>
      </c>
      <c r="E552" s="16" t="n">
        <v>2</v>
      </c>
      <c r="F552" s="16" t="n">
        <v>2075</v>
      </c>
      <c r="G552" s="16" t="n">
        <v>0.15</v>
      </c>
      <c r="H552" s="16" t="s">
        <v>70</v>
      </c>
      <c r="I552" s="16" t="s">
        <v>47</v>
      </c>
      <c r="J552" s="16" t="n">
        <v>5</v>
      </c>
      <c r="K552" s="16" t="n">
        <v>5</v>
      </c>
      <c r="L552" s="16" t="s">
        <v>41</v>
      </c>
      <c r="M552" s="18" t="n">
        <f aca="false">IF(ISNUMBER(B552),B552,IF(MID(B552,3,1)="-",DATE(VALUE(RIGHT(B552,4)),VALUE(MID(B552,4,2)),VALUE(LEFT(B552,2))),DATE(VALUE(LEFT(B552,4)),VALUE(MID(B552,6,2)),VALUE(RIGHT(B552,2)))))</f>
        <v>45711</v>
      </c>
      <c r="N552" s="16" t="n">
        <f aca="false">MONTH(M552)</f>
        <v>2</v>
      </c>
      <c r="O552" s="16" t="str">
        <f aca="false">PROPER(TRIM(H552))</f>
        <v>Pune</v>
      </c>
      <c r="P552" s="16" t="str">
        <f aca="false">IFERROR(VLOOKUP(O552,city_map!$A$2:$B$6,2,FALSE()),O552)</f>
        <v>Pune</v>
      </c>
      <c r="Q552" s="16" t="n">
        <f aca="false">IF(ISNUMBER(F552),F552,VALUE(SUBSTITUTE(SUBSTITUTE(F552,"₹",""),",","")))</f>
        <v>2075</v>
      </c>
      <c r="R552" s="16" t="n">
        <f aca="false">IF(E552=99,1,E552)</f>
        <v>2</v>
      </c>
      <c r="S552" s="16" t="n">
        <f aca="false">IF(G552="",0,G552)</f>
        <v>0.15</v>
      </c>
      <c r="T552" s="16" t="str">
        <f aca="false">IF(I552="","Unknown",IF(I552="upi","UPI",I552))</f>
        <v>Debit Card</v>
      </c>
      <c r="U552" s="16" t="str">
        <f aca="false">IF(L552="Yes","Y",IF(L552="No","N",L552))</f>
        <v>N</v>
      </c>
      <c r="V552" s="19" t="n">
        <f aca="false">ROUND(R552*Q552*(1-S552),2)</f>
        <v>3527.5</v>
      </c>
      <c r="W552" s="16" t="str">
        <f aca="false">_xlfn.XLOOKUP(D552,products!$A$2:$A$61,products!$C$2:$C$61,"Not found")</f>
        <v>Home</v>
      </c>
    </row>
    <row r="553" customFormat="false" ht="15" hidden="false" customHeight="false" outlineLevel="0" collapsed="false">
      <c r="A553" s="16" t="s">
        <v>1134</v>
      </c>
      <c r="B553" s="16" t="s">
        <v>1123</v>
      </c>
      <c r="C553" s="16" t="s">
        <v>1135</v>
      </c>
      <c r="D553" s="16" t="s">
        <v>99</v>
      </c>
      <c r="E553" s="16" t="n">
        <v>1</v>
      </c>
      <c r="F553" s="16" t="n">
        <v>711</v>
      </c>
      <c r="G553" s="16" t="n">
        <v>0</v>
      </c>
      <c r="H553" s="16" t="s">
        <v>81</v>
      </c>
      <c r="I553" s="16" t="s">
        <v>71</v>
      </c>
      <c r="J553" s="16" t="n">
        <v>3</v>
      </c>
      <c r="K553" s="16" t="n">
        <v>5</v>
      </c>
      <c r="L553" s="16" t="s">
        <v>41</v>
      </c>
      <c r="M553" s="18" t="n">
        <f aca="false">IF(ISNUMBER(B553),B553,IF(MID(B553,3,1)="-",DATE(VALUE(RIGHT(B553,4)),VALUE(MID(B553,4,2)),VALUE(LEFT(B553,2))),DATE(VALUE(LEFT(B553,4)),VALUE(MID(B553,6,2)),VALUE(RIGHT(B553,2)))))</f>
        <v>45711</v>
      </c>
      <c r="N553" s="16" t="n">
        <f aca="false">MONTH(M553)</f>
        <v>2</v>
      </c>
      <c r="O553" s="16" t="str">
        <f aca="false">PROPER(TRIM(H553))</f>
        <v>Hyderabad</v>
      </c>
      <c r="P553" s="16" t="str">
        <f aca="false">IFERROR(VLOOKUP(O553,city_map!$A$2:$B$6,2,FALSE()),O553)</f>
        <v>Hyderabad</v>
      </c>
      <c r="Q553" s="16" t="n">
        <f aca="false">IF(ISNUMBER(F553),F553,VALUE(SUBSTITUTE(SUBSTITUTE(F553,"₹",""),",","")))</f>
        <v>711</v>
      </c>
      <c r="R553" s="16" t="n">
        <f aca="false">IF(E553=99,1,E553)</f>
        <v>1</v>
      </c>
      <c r="S553" s="16" t="n">
        <f aca="false">IF(G553="",0,G553)</f>
        <v>0</v>
      </c>
      <c r="T553" s="16" t="str">
        <f aca="false">IF(I553="","Unknown",IF(I553="upi","UPI",I553))</f>
        <v>Credit Card</v>
      </c>
      <c r="U553" s="16" t="str">
        <f aca="false">IF(L553="Yes","Y",IF(L553="No","N",L553))</f>
        <v>N</v>
      </c>
      <c r="V553" s="19" t="n">
        <f aca="false">ROUND(R553*Q553*(1-S553),2)</f>
        <v>711</v>
      </c>
      <c r="W553" s="16" t="str">
        <f aca="false">_xlfn.XLOOKUP(D553,products!$A$2:$A$61,products!$C$2:$C$61,"Not found")</f>
        <v>Fashion</v>
      </c>
    </row>
    <row r="554" customFormat="false" ht="15" hidden="false" customHeight="false" outlineLevel="0" collapsed="false">
      <c r="A554" s="16" t="s">
        <v>1136</v>
      </c>
      <c r="B554" s="16" t="s">
        <v>1123</v>
      </c>
      <c r="C554" s="16" t="s">
        <v>1137</v>
      </c>
      <c r="D554" s="16" t="s">
        <v>721</v>
      </c>
      <c r="E554" s="16" t="n">
        <v>1</v>
      </c>
      <c r="F554" s="16" t="n">
        <v>481</v>
      </c>
      <c r="G554" s="16" t="n">
        <v>0</v>
      </c>
      <c r="H554" s="16" t="s">
        <v>112</v>
      </c>
      <c r="I554" s="16" t="s">
        <v>47</v>
      </c>
      <c r="J554" s="16" t="n">
        <v>8</v>
      </c>
      <c r="K554" s="16" t="n">
        <v>3</v>
      </c>
      <c r="L554" s="16" t="s">
        <v>41</v>
      </c>
      <c r="M554" s="18" t="n">
        <f aca="false">IF(ISNUMBER(B554),B554,IF(MID(B554,3,1)="-",DATE(VALUE(RIGHT(B554,4)),VALUE(MID(B554,4,2)),VALUE(LEFT(B554,2))),DATE(VALUE(LEFT(B554,4)),VALUE(MID(B554,6,2)),VALUE(RIGHT(B554,2)))))</f>
        <v>45711</v>
      </c>
      <c r="N554" s="16" t="n">
        <f aca="false">MONTH(M554)</f>
        <v>2</v>
      </c>
      <c r="O554" s="16" t="str">
        <f aca="false">PROPER(TRIM(H554))</f>
        <v>Mumbai</v>
      </c>
      <c r="P554" s="16" t="str">
        <f aca="false">IFERROR(VLOOKUP(O554,city_map!$A$2:$B$6,2,FALSE()),O554)</f>
        <v>Mumbai</v>
      </c>
      <c r="Q554" s="16" t="n">
        <f aca="false">IF(ISNUMBER(F554),F554,VALUE(SUBSTITUTE(SUBSTITUTE(F554,"₹",""),",","")))</f>
        <v>481</v>
      </c>
      <c r="R554" s="16" t="n">
        <f aca="false">IF(E554=99,1,E554)</f>
        <v>1</v>
      </c>
      <c r="S554" s="16" t="n">
        <f aca="false">IF(G554="",0,G554)</f>
        <v>0</v>
      </c>
      <c r="T554" s="16" t="str">
        <f aca="false">IF(I554="","Unknown",IF(I554="upi","UPI",I554))</f>
        <v>Debit Card</v>
      </c>
      <c r="U554" s="16" t="str">
        <f aca="false">IF(L554="Yes","Y",IF(L554="No","N",L554))</f>
        <v>N</v>
      </c>
      <c r="V554" s="19" t="n">
        <f aca="false">ROUND(R554*Q554*(1-S554),2)</f>
        <v>481</v>
      </c>
      <c r="W554" s="16" t="str">
        <f aca="false">_xlfn.XLOOKUP(D554,products!$A$2:$A$61,products!$C$2:$C$61,"Not found")</f>
        <v>Beauty</v>
      </c>
    </row>
    <row r="555" customFormat="false" ht="15" hidden="false" customHeight="false" outlineLevel="0" collapsed="false">
      <c r="A555" s="16" t="s">
        <v>1138</v>
      </c>
      <c r="B555" s="16" t="s">
        <v>1123</v>
      </c>
      <c r="C555" s="16" t="s">
        <v>1139</v>
      </c>
      <c r="D555" s="16" t="s">
        <v>157</v>
      </c>
      <c r="E555" s="16" t="n">
        <v>1</v>
      </c>
      <c r="F555" s="16" t="n">
        <v>1104</v>
      </c>
      <c r="G555" s="16" t="n">
        <v>0</v>
      </c>
      <c r="H555" s="16" t="s">
        <v>89</v>
      </c>
      <c r="I555" s="16" t="s">
        <v>71</v>
      </c>
      <c r="J555" s="16" t="n">
        <v>5</v>
      </c>
      <c r="K555" s="16" t="n">
        <v>4</v>
      </c>
      <c r="L555" s="16" t="s">
        <v>41</v>
      </c>
      <c r="M555" s="18" t="n">
        <f aca="false">IF(ISNUMBER(B555),B555,IF(MID(B555,3,1)="-",DATE(VALUE(RIGHT(B555,4)),VALUE(MID(B555,4,2)),VALUE(LEFT(B555,2))),DATE(VALUE(LEFT(B555,4)),VALUE(MID(B555,6,2)),VALUE(RIGHT(B555,2)))))</f>
        <v>45711</v>
      </c>
      <c r="N555" s="16" t="n">
        <f aca="false">MONTH(M555)</f>
        <v>2</v>
      </c>
      <c r="O555" s="16" t="str">
        <f aca="false">PROPER(TRIM(H555))</f>
        <v>Ahmedabad</v>
      </c>
      <c r="P555" s="16" t="str">
        <f aca="false">IFERROR(VLOOKUP(O555,city_map!$A$2:$B$6,2,FALSE()),O555)</f>
        <v>Ahmedabad</v>
      </c>
      <c r="Q555" s="16" t="n">
        <f aca="false">IF(ISNUMBER(F555),F555,VALUE(SUBSTITUTE(SUBSTITUTE(F555,"₹",""),",","")))</f>
        <v>1104</v>
      </c>
      <c r="R555" s="16" t="n">
        <f aca="false">IF(E555=99,1,E555)</f>
        <v>1</v>
      </c>
      <c r="S555" s="16" t="n">
        <f aca="false">IF(G555="",0,G555)</f>
        <v>0</v>
      </c>
      <c r="T555" s="16" t="str">
        <f aca="false">IF(I555="","Unknown",IF(I555="upi","UPI",I555))</f>
        <v>Credit Card</v>
      </c>
      <c r="U555" s="16" t="str">
        <f aca="false">IF(L555="Yes","Y",IF(L555="No","N",L555))</f>
        <v>N</v>
      </c>
      <c r="V555" s="19" t="n">
        <f aca="false">ROUND(R555*Q555*(1-S555),2)</f>
        <v>1104</v>
      </c>
      <c r="W555" s="16" t="str">
        <f aca="false">_xlfn.XLOOKUP(D555,products!$A$2:$A$61,products!$C$2:$C$61,"Not found")</f>
        <v>Books</v>
      </c>
    </row>
    <row r="556" customFormat="false" ht="15" hidden="false" customHeight="false" outlineLevel="0" collapsed="false">
      <c r="A556" s="16" t="s">
        <v>1140</v>
      </c>
      <c r="B556" s="16" t="s">
        <v>1123</v>
      </c>
      <c r="C556" s="16" t="s">
        <v>415</v>
      </c>
      <c r="D556" s="16" t="s">
        <v>92</v>
      </c>
      <c r="E556" s="16" t="n">
        <v>4</v>
      </c>
      <c r="F556" s="16" t="n">
        <v>4028</v>
      </c>
      <c r="G556" s="16" t="n">
        <v>0.3</v>
      </c>
      <c r="H556" s="16" t="s">
        <v>67</v>
      </c>
      <c r="I556" s="16" t="s">
        <v>47</v>
      </c>
      <c r="J556" s="16" t="n">
        <v>4</v>
      </c>
      <c r="K556" s="16" t="n">
        <v>4</v>
      </c>
      <c r="L556" s="16" t="s">
        <v>41</v>
      </c>
      <c r="M556" s="18" t="n">
        <f aca="false">IF(ISNUMBER(B556),B556,IF(MID(B556,3,1)="-",DATE(VALUE(RIGHT(B556,4)),VALUE(MID(B556,4,2)),VALUE(LEFT(B556,2))),DATE(VALUE(LEFT(B556,4)),VALUE(MID(B556,6,2)),VALUE(RIGHT(B556,2)))))</f>
        <v>45711</v>
      </c>
      <c r="N556" s="16" t="n">
        <f aca="false">MONTH(M556)</f>
        <v>2</v>
      </c>
      <c r="O556" s="16" t="str">
        <f aca="false">PROPER(TRIM(H556))</f>
        <v>Kolkata</v>
      </c>
      <c r="P556" s="16" t="str">
        <f aca="false">IFERROR(VLOOKUP(O556,city_map!$A$2:$B$6,2,FALSE()),O556)</f>
        <v>Kolkata</v>
      </c>
      <c r="Q556" s="16" t="n">
        <f aca="false">IF(ISNUMBER(F556),F556,VALUE(SUBSTITUTE(SUBSTITUTE(F556,"₹",""),",","")))</f>
        <v>4028</v>
      </c>
      <c r="R556" s="16" t="n">
        <f aca="false">IF(E556=99,1,E556)</f>
        <v>4</v>
      </c>
      <c r="S556" s="16" t="n">
        <f aca="false">IF(G556="",0,G556)</f>
        <v>0.3</v>
      </c>
      <c r="T556" s="16" t="str">
        <f aca="false">IF(I556="","Unknown",IF(I556="upi","UPI",I556))</f>
        <v>Debit Card</v>
      </c>
      <c r="U556" s="16" t="str">
        <f aca="false">IF(L556="Yes","Y",IF(L556="No","N",L556))</f>
        <v>N</v>
      </c>
      <c r="V556" s="19" t="n">
        <f aca="false">ROUND(R556*Q556*(1-S556),2)</f>
        <v>11278.4</v>
      </c>
      <c r="W556" s="16" t="str">
        <f aca="false">_xlfn.XLOOKUP(D556,products!$A$2:$A$61,products!$C$2:$C$61,"Not found")</f>
        <v>Electronics</v>
      </c>
    </row>
    <row r="557" customFormat="false" ht="15" hidden="false" customHeight="false" outlineLevel="0" collapsed="false">
      <c r="A557" s="16" t="s">
        <v>1141</v>
      </c>
      <c r="B557" s="16" t="s">
        <v>1123</v>
      </c>
      <c r="C557" s="16" t="s">
        <v>1142</v>
      </c>
      <c r="D557" s="16" t="s">
        <v>126</v>
      </c>
      <c r="E557" s="16" t="n">
        <v>1</v>
      </c>
      <c r="F557" s="16" t="n">
        <v>383</v>
      </c>
      <c r="G557" s="16" t="n">
        <v>0.15</v>
      </c>
      <c r="H557" s="16" t="s">
        <v>130</v>
      </c>
      <c r="I557" s="16" t="s">
        <v>40</v>
      </c>
      <c r="J557" s="16" t="n">
        <v>3</v>
      </c>
      <c r="K557" s="16" t="n">
        <v>4</v>
      </c>
      <c r="L557" s="16" t="s">
        <v>41</v>
      </c>
      <c r="M557" s="18" t="n">
        <f aca="false">IF(ISNUMBER(B557),B557,IF(MID(B557,3,1)="-",DATE(VALUE(RIGHT(B557,4)),VALUE(MID(B557,4,2)),VALUE(LEFT(B557,2))),DATE(VALUE(LEFT(B557,4)),VALUE(MID(B557,6,2)),VALUE(RIGHT(B557,2)))))</f>
        <v>45711</v>
      </c>
      <c r="N557" s="16" t="n">
        <f aca="false">MONTH(M557)</f>
        <v>2</v>
      </c>
      <c r="O557" s="16" t="str">
        <f aca="false">PROPER(TRIM(H557))</f>
        <v>Bengaluru</v>
      </c>
      <c r="P557" s="16" t="str">
        <f aca="false">IFERROR(VLOOKUP(O557,city_map!$A$2:$B$6,2,FALSE()),O557)</f>
        <v>Bengaluru</v>
      </c>
      <c r="Q557" s="16" t="n">
        <f aca="false">IF(ISNUMBER(F557),F557,VALUE(SUBSTITUTE(SUBSTITUTE(F557,"₹",""),",","")))</f>
        <v>383</v>
      </c>
      <c r="R557" s="16" t="n">
        <f aca="false">IF(E557=99,1,E557)</f>
        <v>1</v>
      </c>
      <c r="S557" s="16" t="n">
        <f aca="false">IF(G557="",0,G557)</f>
        <v>0.15</v>
      </c>
      <c r="T557" s="16" t="str">
        <f aca="false">IF(I557="","Unknown",IF(I557="upi","UPI",I557))</f>
        <v>COD</v>
      </c>
      <c r="U557" s="16" t="str">
        <f aca="false">IF(L557="Yes","Y",IF(L557="No","N",L557))</f>
        <v>N</v>
      </c>
      <c r="V557" s="19" t="n">
        <f aca="false">ROUND(R557*Q557*(1-S557),2)</f>
        <v>325.55</v>
      </c>
      <c r="W557" s="16" t="str">
        <f aca="false">_xlfn.XLOOKUP(D557,products!$A$2:$A$61,products!$C$2:$C$61,"Not found")</f>
        <v>Home</v>
      </c>
    </row>
    <row r="558" customFormat="false" ht="15" hidden="false" customHeight="false" outlineLevel="0" collapsed="false">
      <c r="A558" s="16" t="s">
        <v>1143</v>
      </c>
      <c r="B558" s="16" t="s">
        <v>1123</v>
      </c>
      <c r="C558" s="16" t="s">
        <v>62</v>
      </c>
      <c r="D558" s="16" t="s">
        <v>173</v>
      </c>
      <c r="E558" s="16" t="n">
        <v>1</v>
      </c>
      <c r="F558" s="16" t="n">
        <v>1174</v>
      </c>
      <c r="G558" s="16" t="n">
        <v>0.15</v>
      </c>
      <c r="H558" s="16" t="s">
        <v>39</v>
      </c>
      <c r="I558" s="16" t="s">
        <v>60</v>
      </c>
      <c r="J558" s="16" t="n">
        <v>3</v>
      </c>
      <c r="K558" s="16" t="n">
        <v>4</v>
      </c>
      <c r="L558" s="16" t="s">
        <v>41</v>
      </c>
      <c r="M558" s="18" t="n">
        <f aca="false">IF(ISNUMBER(B558),B558,IF(MID(B558,3,1)="-",DATE(VALUE(RIGHT(B558,4)),VALUE(MID(B558,4,2)),VALUE(LEFT(B558,2))),DATE(VALUE(LEFT(B558,4)),VALUE(MID(B558,6,2)),VALUE(RIGHT(B558,2)))))</f>
        <v>45711</v>
      </c>
      <c r="N558" s="16" t="n">
        <f aca="false">MONTH(M558)</f>
        <v>2</v>
      </c>
      <c r="O558" s="16" t="str">
        <f aca="false">PROPER(TRIM(H558))</f>
        <v>Delhi</v>
      </c>
      <c r="P558" s="16" t="str">
        <f aca="false">IFERROR(VLOOKUP(O558,city_map!$A$2:$B$6,2,FALSE()),O558)</f>
        <v>Delhi</v>
      </c>
      <c r="Q558" s="16" t="n">
        <f aca="false">IF(ISNUMBER(F558),F558,VALUE(SUBSTITUTE(SUBSTITUTE(F558,"₹",""),",","")))</f>
        <v>1174</v>
      </c>
      <c r="R558" s="16" t="n">
        <f aca="false">IF(E558=99,1,E558)</f>
        <v>1</v>
      </c>
      <c r="S558" s="16" t="n">
        <f aca="false">IF(G558="",0,G558)</f>
        <v>0.15</v>
      </c>
      <c r="T558" s="16" t="str">
        <f aca="false">IF(I558="","Unknown",IF(I558="upi","UPI",I558))</f>
        <v>UPI</v>
      </c>
      <c r="U558" s="16" t="str">
        <f aca="false">IF(L558="Yes","Y",IF(L558="No","N",L558))</f>
        <v>N</v>
      </c>
      <c r="V558" s="19" t="n">
        <f aca="false">ROUND(R558*Q558*(1-S558),2)</f>
        <v>997.9</v>
      </c>
      <c r="W558" s="16" t="str">
        <f aca="false">_xlfn.XLOOKUP(D558,products!$A$2:$A$61,products!$C$2:$C$61,"Not found")</f>
        <v>Fashion</v>
      </c>
    </row>
    <row r="559" customFormat="false" ht="15" hidden="false" customHeight="false" outlineLevel="0" collapsed="false">
      <c r="A559" s="16" t="s">
        <v>1144</v>
      </c>
      <c r="B559" s="16" t="s">
        <v>1123</v>
      </c>
      <c r="C559" s="16" t="s">
        <v>1145</v>
      </c>
      <c r="D559" s="16" t="s">
        <v>51</v>
      </c>
      <c r="E559" s="16" t="n">
        <v>1</v>
      </c>
      <c r="F559" s="16" t="n">
        <v>2187</v>
      </c>
      <c r="G559" s="16" t="n">
        <v>0.1</v>
      </c>
      <c r="H559" s="16" t="s">
        <v>67</v>
      </c>
      <c r="I559" s="16" t="s">
        <v>71</v>
      </c>
      <c r="J559" s="16" t="n">
        <v>3</v>
      </c>
      <c r="K559" s="16" t="n">
        <v>4</v>
      </c>
      <c r="L559" s="16" t="s">
        <v>41</v>
      </c>
      <c r="M559" s="18" t="n">
        <f aca="false">IF(ISNUMBER(B559),B559,IF(MID(B559,3,1)="-",DATE(VALUE(RIGHT(B559,4)),VALUE(MID(B559,4,2)),VALUE(LEFT(B559,2))),DATE(VALUE(LEFT(B559,4)),VALUE(MID(B559,6,2)),VALUE(RIGHT(B559,2)))))</f>
        <v>45711</v>
      </c>
      <c r="N559" s="16" t="n">
        <f aca="false">MONTH(M559)</f>
        <v>2</v>
      </c>
      <c r="O559" s="16" t="str">
        <f aca="false">PROPER(TRIM(H559))</f>
        <v>Kolkata</v>
      </c>
      <c r="P559" s="16" t="str">
        <f aca="false">IFERROR(VLOOKUP(O559,city_map!$A$2:$B$6,2,FALSE()),O559)</f>
        <v>Kolkata</v>
      </c>
      <c r="Q559" s="16" t="n">
        <f aca="false">IF(ISNUMBER(F559),F559,VALUE(SUBSTITUTE(SUBSTITUTE(F559,"₹",""),",","")))</f>
        <v>2187</v>
      </c>
      <c r="R559" s="16" t="n">
        <f aca="false">IF(E559=99,1,E559)</f>
        <v>1</v>
      </c>
      <c r="S559" s="16" t="n">
        <f aca="false">IF(G559="",0,G559)</f>
        <v>0.1</v>
      </c>
      <c r="T559" s="16" t="str">
        <f aca="false">IF(I559="","Unknown",IF(I559="upi","UPI",I559))</f>
        <v>Credit Card</v>
      </c>
      <c r="U559" s="16" t="str">
        <f aca="false">IF(L559="Yes","Y",IF(L559="No","N",L559))</f>
        <v>N</v>
      </c>
      <c r="V559" s="19" t="n">
        <f aca="false">ROUND(R559*Q559*(1-S559),2)</f>
        <v>1968.3</v>
      </c>
      <c r="W559" s="16" t="str">
        <f aca="false">_xlfn.XLOOKUP(D559,products!$A$2:$A$61,products!$C$2:$C$61,"Not found")</f>
        <v>Fashion</v>
      </c>
    </row>
    <row r="560" customFormat="false" ht="15" hidden="false" customHeight="false" outlineLevel="0" collapsed="false">
      <c r="A560" s="16" t="s">
        <v>1146</v>
      </c>
      <c r="B560" s="16" t="s">
        <v>1123</v>
      </c>
      <c r="C560" s="16" t="s">
        <v>153</v>
      </c>
      <c r="D560" s="16" t="s">
        <v>165</v>
      </c>
      <c r="E560" s="16" t="n">
        <v>2</v>
      </c>
      <c r="F560" s="16" t="n">
        <v>896</v>
      </c>
      <c r="G560" s="16" t="n">
        <v>0.1</v>
      </c>
      <c r="H560" s="16" t="s">
        <v>655</v>
      </c>
      <c r="I560" s="16" t="s">
        <v>60</v>
      </c>
      <c r="J560" s="16" t="n">
        <v>3</v>
      </c>
      <c r="K560" s="16" t="n">
        <v>4</v>
      </c>
      <c r="L560" s="16" t="s">
        <v>41</v>
      </c>
      <c r="M560" s="18" t="n">
        <f aca="false">IF(ISNUMBER(B560),B560,IF(MID(B560,3,1)="-",DATE(VALUE(RIGHT(B560,4)),VALUE(MID(B560,4,2)),VALUE(LEFT(B560,2))),DATE(VALUE(LEFT(B560,4)),VALUE(MID(B560,6,2)),VALUE(RIGHT(B560,2)))))</f>
        <v>45711</v>
      </c>
      <c r="N560" s="16" t="n">
        <f aca="false">MONTH(M560)</f>
        <v>2</v>
      </c>
      <c r="O560" s="16" t="str">
        <f aca="false">PROPER(TRIM(H560))</f>
        <v>Mumbai</v>
      </c>
      <c r="P560" s="16" t="str">
        <f aca="false">IFERROR(VLOOKUP(O560,city_map!$A$2:$B$6,2,FALSE()),O560)</f>
        <v>Mumbai</v>
      </c>
      <c r="Q560" s="16" t="n">
        <f aca="false">IF(ISNUMBER(F560),F560,VALUE(SUBSTITUTE(SUBSTITUTE(F560,"₹",""),",","")))</f>
        <v>896</v>
      </c>
      <c r="R560" s="16" t="n">
        <f aca="false">IF(E560=99,1,E560)</f>
        <v>2</v>
      </c>
      <c r="S560" s="16" t="n">
        <f aca="false">IF(G560="",0,G560)</f>
        <v>0.1</v>
      </c>
      <c r="T560" s="16" t="str">
        <f aca="false">IF(I560="","Unknown",IF(I560="upi","UPI",I560))</f>
        <v>UPI</v>
      </c>
      <c r="U560" s="16" t="str">
        <f aca="false">IF(L560="Yes","Y",IF(L560="No","N",L560))</f>
        <v>N</v>
      </c>
      <c r="V560" s="19" t="n">
        <f aca="false">ROUND(R560*Q560*(1-S560),2)</f>
        <v>1612.8</v>
      </c>
      <c r="W560" s="16" t="str">
        <f aca="false">_xlfn.XLOOKUP(D560,products!$A$2:$A$61,products!$C$2:$C$61,"Not found")</f>
        <v>Electronics</v>
      </c>
    </row>
    <row r="561" customFormat="false" ht="15" hidden="false" customHeight="false" outlineLevel="0" collapsed="false">
      <c r="A561" s="16" t="s">
        <v>1147</v>
      </c>
      <c r="B561" s="16" t="s">
        <v>1148</v>
      </c>
      <c r="C561" s="16" t="s">
        <v>1108</v>
      </c>
      <c r="D561" s="16" t="s">
        <v>126</v>
      </c>
      <c r="E561" s="16" t="n">
        <v>2</v>
      </c>
      <c r="F561" s="16" t="n">
        <v>418</v>
      </c>
      <c r="G561" s="16" t="n">
        <v>0.2</v>
      </c>
      <c r="H561" s="16" t="s">
        <v>70</v>
      </c>
      <c r="I561" s="16" t="s">
        <v>40</v>
      </c>
      <c r="J561" s="16" t="n">
        <v>6</v>
      </c>
      <c r="K561" s="16" t="n">
        <v>4</v>
      </c>
      <c r="L561" s="16" t="s">
        <v>57</v>
      </c>
      <c r="M561" s="18" t="n">
        <f aca="false">IF(ISNUMBER(B561),B561,IF(MID(B561,3,1)="-",DATE(VALUE(RIGHT(B561,4)),VALUE(MID(B561,4,2)),VALUE(LEFT(B561,2))),DATE(VALUE(LEFT(B561,4)),VALUE(MID(B561,6,2)),VALUE(RIGHT(B561,2)))))</f>
        <v>45712</v>
      </c>
      <c r="N561" s="16" t="n">
        <f aca="false">MONTH(M561)</f>
        <v>2</v>
      </c>
      <c r="O561" s="16" t="str">
        <f aca="false">PROPER(TRIM(H561))</f>
        <v>Pune</v>
      </c>
      <c r="P561" s="16" t="str">
        <f aca="false">IFERROR(VLOOKUP(O561,city_map!$A$2:$B$6,2,FALSE()),O561)</f>
        <v>Pune</v>
      </c>
      <c r="Q561" s="16" t="n">
        <f aca="false">IF(ISNUMBER(F561),F561,VALUE(SUBSTITUTE(SUBSTITUTE(F561,"₹",""),",","")))</f>
        <v>418</v>
      </c>
      <c r="R561" s="16" t="n">
        <f aca="false">IF(E561=99,1,E561)</f>
        <v>2</v>
      </c>
      <c r="S561" s="16" t="n">
        <f aca="false">IF(G561="",0,G561)</f>
        <v>0.2</v>
      </c>
      <c r="T561" s="16" t="str">
        <f aca="false">IF(I561="","Unknown",IF(I561="upi","UPI",I561))</f>
        <v>COD</v>
      </c>
      <c r="U561" s="16" t="str">
        <f aca="false">IF(L561="Yes","Y",IF(L561="No","N",L561))</f>
        <v>Y</v>
      </c>
      <c r="V561" s="19" t="n">
        <f aca="false">ROUND(R561*Q561*(1-S561),2)</f>
        <v>668.8</v>
      </c>
      <c r="W561" s="16" t="str">
        <f aca="false">_xlfn.XLOOKUP(D561,products!$A$2:$A$61,products!$C$2:$C$61,"Not found")</f>
        <v>Home</v>
      </c>
    </row>
    <row r="562" customFormat="false" ht="15" hidden="false" customHeight="false" outlineLevel="0" collapsed="false">
      <c r="A562" s="16" t="s">
        <v>1149</v>
      </c>
      <c r="B562" s="16" t="s">
        <v>1148</v>
      </c>
      <c r="C562" s="16" t="s">
        <v>1150</v>
      </c>
      <c r="D562" s="16" t="s">
        <v>191</v>
      </c>
      <c r="E562" s="16" t="n">
        <v>1</v>
      </c>
      <c r="F562" s="16" t="n">
        <v>415</v>
      </c>
      <c r="G562" s="16" t="n">
        <v>0</v>
      </c>
      <c r="H562" s="16" t="s">
        <v>112</v>
      </c>
      <c r="I562" s="16" t="s">
        <v>47</v>
      </c>
      <c r="J562" s="16" t="n">
        <v>3</v>
      </c>
      <c r="K562" s="16" t="n">
        <v>5</v>
      </c>
      <c r="L562" s="16" t="s">
        <v>41</v>
      </c>
      <c r="M562" s="18" t="n">
        <f aca="false">IF(ISNUMBER(B562),B562,IF(MID(B562,3,1)="-",DATE(VALUE(RIGHT(B562,4)),VALUE(MID(B562,4,2)),VALUE(LEFT(B562,2))),DATE(VALUE(LEFT(B562,4)),VALUE(MID(B562,6,2)),VALUE(RIGHT(B562,2)))))</f>
        <v>45712</v>
      </c>
      <c r="N562" s="16" t="n">
        <f aca="false">MONTH(M562)</f>
        <v>2</v>
      </c>
      <c r="O562" s="16" t="str">
        <f aca="false">PROPER(TRIM(H562))</f>
        <v>Mumbai</v>
      </c>
      <c r="P562" s="16" t="str">
        <f aca="false">IFERROR(VLOOKUP(O562,city_map!$A$2:$B$6,2,FALSE()),O562)</f>
        <v>Mumbai</v>
      </c>
      <c r="Q562" s="16" t="n">
        <f aca="false">IF(ISNUMBER(F562),F562,VALUE(SUBSTITUTE(SUBSTITUTE(F562,"₹",""),",","")))</f>
        <v>415</v>
      </c>
      <c r="R562" s="16" t="n">
        <f aca="false">IF(E562=99,1,E562)</f>
        <v>1</v>
      </c>
      <c r="S562" s="16" t="n">
        <f aca="false">IF(G562="",0,G562)</f>
        <v>0</v>
      </c>
      <c r="T562" s="16" t="str">
        <f aca="false">IF(I562="","Unknown",IF(I562="upi","UPI",I562))</f>
        <v>Debit Card</v>
      </c>
      <c r="U562" s="16" t="str">
        <f aca="false">IF(L562="Yes","Y",IF(L562="No","N",L562))</f>
        <v>N</v>
      </c>
      <c r="V562" s="19" t="n">
        <f aca="false">ROUND(R562*Q562*(1-S562),2)</f>
        <v>415</v>
      </c>
      <c r="W562" s="16" t="str">
        <f aca="false">_xlfn.XLOOKUP(D562,products!$A$2:$A$61,products!$C$2:$C$61,"Not found")</f>
        <v>Electronics</v>
      </c>
    </row>
    <row r="563" customFormat="false" ht="15" hidden="false" customHeight="false" outlineLevel="0" collapsed="false">
      <c r="A563" s="16" t="s">
        <v>1151</v>
      </c>
      <c r="B563" s="16" t="s">
        <v>1148</v>
      </c>
      <c r="C563" s="16" t="s">
        <v>249</v>
      </c>
      <c r="D563" s="16" t="s">
        <v>84</v>
      </c>
      <c r="E563" s="16" t="n">
        <v>2</v>
      </c>
      <c r="F563" s="16" t="n">
        <v>241</v>
      </c>
      <c r="G563" s="16" t="n">
        <v>0.05</v>
      </c>
      <c r="H563" s="16" t="s">
        <v>46</v>
      </c>
      <c r="I563" s="16" t="s">
        <v>40</v>
      </c>
      <c r="J563" s="16" t="n">
        <v>2</v>
      </c>
      <c r="K563" s="16" t="n">
        <v>3</v>
      </c>
      <c r="L563" s="16" t="s">
        <v>57</v>
      </c>
      <c r="M563" s="18" t="n">
        <f aca="false">IF(ISNUMBER(B563),B563,IF(MID(B563,3,1)="-",DATE(VALUE(RIGHT(B563,4)),VALUE(MID(B563,4,2)),VALUE(LEFT(B563,2))),DATE(VALUE(LEFT(B563,4)),VALUE(MID(B563,6,2)),VALUE(RIGHT(B563,2)))))</f>
        <v>45712</v>
      </c>
      <c r="N563" s="16" t="n">
        <f aca="false">MONTH(M563)</f>
        <v>2</v>
      </c>
      <c r="O563" s="16" t="str">
        <f aca="false">PROPER(TRIM(H563))</f>
        <v>Chennai</v>
      </c>
      <c r="P563" s="16" t="str">
        <f aca="false">IFERROR(VLOOKUP(O563,city_map!$A$2:$B$6,2,FALSE()),O563)</f>
        <v>Chennai</v>
      </c>
      <c r="Q563" s="16" t="n">
        <f aca="false">IF(ISNUMBER(F563),F563,VALUE(SUBSTITUTE(SUBSTITUTE(F563,"₹",""),",","")))</f>
        <v>241</v>
      </c>
      <c r="R563" s="16" t="n">
        <f aca="false">IF(E563=99,1,E563)</f>
        <v>2</v>
      </c>
      <c r="S563" s="16" t="n">
        <f aca="false">IF(G563="",0,G563)</f>
        <v>0.05</v>
      </c>
      <c r="T563" s="16" t="str">
        <f aca="false">IF(I563="","Unknown",IF(I563="upi","UPI",I563))</f>
        <v>COD</v>
      </c>
      <c r="U563" s="16" t="str">
        <f aca="false">IF(L563="Yes","Y",IF(L563="No","N",L563))</f>
        <v>Y</v>
      </c>
      <c r="V563" s="19" t="n">
        <f aca="false">ROUND(R563*Q563*(1-S563),2)</f>
        <v>457.9</v>
      </c>
      <c r="W563" s="16" t="str">
        <f aca="false">_xlfn.XLOOKUP(D563,products!$A$2:$A$61,products!$C$2:$C$61,"Not found")</f>
        <v>Beauty</v>
      </c>
    </row>
    <row r="564" customFormat="false" ht="15" hidden="false" customHeight="false" outlineLevel="0" collapsed="false">
      <c r="A564" s="16" t="s">
        <v>1152</v>
      </c>
      <c r="B564" s="16" t="s">
        <v>1148</v>
      </c>
      <c r="C564" s="16" t="s">
        <v>1153</v>
      </c>
      <c r="D564" s="16" t="s">
        <v>105</v>
      </c>
      <c r="E564" s="16" t="n">
        <v>2</v>
      </c>
      <c r="F564" s="16" t="n">
        <v>389</v>
      </c>
      <c r="G564" s="16" t="n">
        <v>0</v>
      </c>
      <c r="H564" s="16" t="s">
        <v>56</v>
      </c>
      <c r="I564" s="16" t="s">
        <v>40</v>
      </c>
      <c r="J564" s="16" t="n">
        <v>5</v>
      </c>
      <c r="K564" s="16" t="n">
        <v>4</v>
      </c>
      <c r="L564" s="16" t="s">
        <v>41</v>
      </c>
      <c r="M564" s="18" t="n">
        <f aca="false">IF(ISNUMBER(B564),B564,IF(MID(B564,3,1)="-",DATE(VALUE(RIGHT(B564,4)),VALUE(MID(B564,4,2)),VALUE(LEFT(B564,2))),DATE(VALUE(LEFT(B564,4)),VALUE(MID(B564,6,2)),VALUE(RIGHT(B564,2)))))</f>
        <v>45712</v>
      </c>
      <c r="N564" s="16" t="n">
        <f aca="false">MONTH(M564)</f>
        <v>2</v>
      </c>
      <c r="O564" s="16" t="str">
        <f aca="false">PROPER(TRIM(H564))</f>
        <v>Lucknow</v>
      </c>
      <c r="P564" s="16" t="str">
        <f aca="false">IFERROR(VLOOKUP(O564,city_map!$A$2:$B$6,2,FALSE()),O564)</f>
        <v>Lucknow</v>
      </c>
      <c r="Q564" s="16" t="n">
        <f aca="false">IF(ISNUMBER(F564),F564,VALUE(SUBSTITUTE(SUBSTITUTE(F564,"₹",""),",","")))</f>
        <v>389</v>
      </c>
      <c r="R564" s="16" t="n">
        <f aca="false">IF(E564=99,1,E564)</f>
        <v>2</v>
      </c>
      <c r="S564" s="16" t="n">
        <f aca="false">IF(G564="",0,G564)</f>
        <v>0</v>
      </c>
      <c r="T564" s="16" t="str">
        <f aca="false">IF(I564="","Unknown",IF(I564="upi","UPI",I564))</f>
        <v>COD</v>
      </c>
      <c r="U564" s="16" t="str">
        <f aca="false">IF(L564="Yes","Y",IF(L564="No","N",L564))</f>
        <v>N</v>
      </c>
      <c r="V564" s="19" t="n">
        <f aca="false">ROUND(R564*Q564*(1-S564),2)</f>
        <v>778</v>
      </c>
      <c r="W564" s="16" t="str">
        <f aca="false">_xlfn.XLOOKUP(D564,products!$A$2:$A$61,products!$C$2:$C$61,"Not found")</f>
        <v>Beauty</v>
      </c>
    </row>
    <row r="565" customFormat="false" ht="15" hidden="false" customHeight="false" outlineLevel="0" collapsed="false">
      <c r="A565" s="16" t="s">
        <v>1154</v>
      </c>
      <c r="B565" s="16" t="s">
        <v>1148</v>
      </c>
      <c r="C565" s="16" t="s">
        <v>997</v>
      </c>
      <c r="D565" s="16" t="s">
        <v>393</v>
      </c>
      <c r="E565" s="16" t="n">
        <v>1</v>
      </c>
      <c r="F565" s="16" t="n">
        <v>497</v>
      </c>
      <c r="G565" s="16" t="n">
        <v>0.2</v>
      </c>
      <c r="H565" s="16" t="s">
        <v>130</v>
      </c>
      <c r="I565" s="16" t="s">
        <v>40</v>
      </c>
      <c r="J565" s="16" t="n">
        <v>5</v>
      </c>
      <c r="K565" s="16" t="n">
        <v>4</v>
      </c>
      <c r="L565" s="16" t="s">
        <v>41</v>
      </c>
      <c r="M565" s="18" t="n">
        <f aca="false">IF(ISNUMBER(B565),B565,IF(MID(B565,3,1)="-",DATE(VALUE(RIGHT(B565,4)),VALUE(MID(B565,4,2)),VALUE(LEFT(B565,2))),DATE(VALUE(LEFT(B565,4)),VALUE(MID(B565,6,2)),VALUE(RIGHT(B565,2)))))</f>
        <v>45712</v>
      </c>
      <c r="N565" s="16" t="n">
        <f aca="false">MONTH(M565)</f>
        <v>2</v>
      </c>
      <c r="O565" s="16" t="str">
        <f aca="false">PROPER(TRIM(H565))</f>
        <v>Bengaluru</v>
      </c>
      <c r="P565" s="16" t="str">
        <f aca="false">IFERROR(VLOOKUP(O565,city_map!$A$2:$B$6,2,FALSE()),O565)</f>
        <v>Bengaluru</v>
      </c>
      <c r="Q565" s="16" t="n">
        <f aca="false">IF(ISNUMBER(F565),F565,VALUE(SUBSTITUTE(SUBSTITUTE(F565,"₹",""),",","")))</f>
        <v>497</v>
      </c>
      <c r="R565" s="16" t="n">
        <f aca="false">IF(E565=99,1,E565)</f>
        <v>1</v>
      </c>
      <c r="S565" s="16" t="n">
        <f aca="false">IF(G565="",0,G565)</f>
        <v>0.2</v>
      </c>
      <c r="T565" s="16" t="str">
        <f aca="false">IF(I565="","Unknown",IF(I565="upi","UPI",I565))</f>
        <v>COD</v>
      </c>
      <c r="U565" s="16" t="str">
        <f aca="false">IF(L565="Yes","Y",IF(L565="No","N",L565))</f>
        <v>N</v>
      </c>
      <c r="V565" s="19" t="n">
        <f aca="false">ROUND(R565*Q565*(1-S565),2)</f>
        <v>397.6</v>
      </c>
      <c r="W565" s="16" t="str">
        <f aca="false">_xlfn.XLOOKUP(D565,products!$A$2:$A$61,products!$C$2:$C$61,"Not found")</f>
        <v>Fashion</v>
      </c>
    </row>
    <row r="566" customFormat="false" ht="15" hidden="false" customHeight="false" outlineLevel="0" collapsed="false">
      <c r="A566" s="16" t="s">
        <v>1155</v>
      </c>
      <c r="B566" s="16" t="s">
        <v>1156</v>
      </c>
      <c r="C566" s="16" t="s">
        <v>1157</v>
      </c>
      <c r="D566" s="16" t="s">
        <v>211</v>
      </c>
      <c r="E566" s="16" t="n">
        <v>2</v>
      </c>
      <c r="F566" s="16" t="s">
        <v>1158</v>
      </c>
      <c r="G566" s="16" t="n">
        <v>0.1</v>
      </c>
      <c r="H566" s="16" t="s">
        <v>130</v>
      </c>
      <c r="I566" s="16" t="s">
        <v>60</v>
      </c>
      <c r="J566" s="16" t="n">
        <v>3</v>
      </c>
      <c r="K566" s="16" t="n">
        <v>5</v>
      </c>
      <c r="L566" s="16" t="s">
        <v>41</v>
      </c>
      <c r="M566" s="18" t="n">
        <f aca="false">IF(ISNUMBER(B566),B566,IF(MID(B566,3,1)="-",DATE(VALUE(RIGHT(B566,4)),VALUE(MID(B566,4,2)),VALUE(LEFT(B566,2))),DATE(VALUE(LEFT(B566,4)),VALUE(MID(B566,6,2)),VALUE(RIGHT(B566,2)))))</f>
        <v>45713</v>
      </c>
      <c r="N566" s="16" t="n">
        <f aca="false">MONTH(M566)</f>
        <v>2</v>
      </c>
      <c r="O566" s="16" t="str">
        <f aca="false">PROPER(TRIM(H566))</f>
        <v>Bengaluru</v>
      </c>
      <c r="P566" s="16" t="str">
        <f aca="false">IFERROR(VLOOKUP(O566,city_map!$A$2:$B$6,2,FALSE()),O566)</f>
        <v>Bengaluru</v>
      </c>
      <c r="Q566" s="16" t="n">
        <f aca="false">IF(ISNUMBER(F566),F566,VALUE(SUBSTITUTE(SUBSTITUTE(F566,"₹",""),",","")))</f>
        <v>1277</v>
      </c>
      <c r="R566" s="16" t="n">
        <f aca="false">IF(E566=99,1,E566)</f>
        <v>2</v>
      </c>
      <c r="S566" s="16" t="n">
        <f aca="false">IF(G566="",0,G566)</f>
        <v>0.1</v>
      </c>
      <c r="T566" s="16" t="str">
        <f aca="false">IF(I566="","Unknown",IF(I566="upi","UPI",I566))</f>
        <v>UPI</v>
      </c>
      <c r="U566" s="16" t="str">
        <f aca="false">IF(L566="Yes","Y",IF(L566="No","N",L566))</f>
        <v>N</v>
      </c>
      <c r="V566" s="19" t="n">
        <f aca="false">ROUND(R566*Q566*(1-S566),2)</f>
        <v>2298.6</v>
      </c>
      <c r="W566" s="16" t="str">
        <f aca="false">_xlfn.XLOOKUP(D566,products!$A$2:$A$61,products!$C$2:$C$61,"Not found")</f>
        <v>Fashion</v>
      </c>
    </row>
    <row r="567" customFormat="false" ht="15" hidden="false" customHeight="false" outlineLevel="0" collapsed="false">
      <c r="A567" s="16" t="s">
        <v>1159</v>
      </c>
      <c r="B567" s="16" t="s">
        <v>1156</v>
      </c>
      <c r="C567" s="16" t="s">
        <v>811</v>
      </c>
      <c r="D567" s="16" t="s">
        <v>129</v>
      </c>
      <c r="E567" s="16" t="n">
        <v>2</v>
      </c>
      <c r="F567" s="16" t="n">
        <v>602</v>
      </c>
      <c r="G567" s="16" t="n">
        <v>0</v>
      </c>
      <c r="H567" s="16" t="s">
        <v>208</v>
      </c>
      <c r="I567" s="16" t="s">
        <v>71</v>
      </c>
      <c r="J567" s="16" t="n">
        <v>5</v>
      </c>
      <c r="K567" s="16" t="n">
        <v>4</v>
      </c>
      <c r="L567" s="16" t="s">
        <v>41</v>
      </c>
      <c r="M567" s="18" t="n">
        <f aca="false">IF(ISNUMBER(B567),B567,IF(MID(B567,3,1)="-",DATE(VALUE(RIGHT(B567,4)),VALUE(MID(B567,4,2)),VALUE(LEFT(B567,2))),DATE(VALUE(LEFT(B567,4)),VALUE(MID(B567,6,2)),VALUE(RIGHT(B567,2)))))</f>
        <v>45713</v>
      </c>
      <c r="N567" s="16" t="n">
        <f aca="false">MONTH(M567)</f>
        <v>2</v>
      </c>
      <c r="O567" s="16" t="str">
        <f aca="false">PROPER(TRIM(H567))</f>
        <v>Jaipur</v>
      </c>
      <c r="P567" s="16" t="str">
        <f aca="false">IFERROR(VLOOKUP(O567,city_map!$A$2:$B$6,2,FALSE()),O567)</f>
        <v>Jaipur</v>
      </c>
      <c r="Q567" s="16" t="n">
        <f aca="false">IF(ISNUMBER(F567),F567,VALUE(SUBSTITUTE(SUBSTITUTE(F567,"₹",""),",","")))</f>
        <v>602</v>
      </c>
      <c r="R567" s="16" t="n">
        <f aca="false">IF(E567=99,1,E567)</f>
        <v>2</v>
      </c>
      <c r="S567" s="16" t="n">
        <f aca="false">IF(G567="",0,G567)</f>
        <v>0</v>
      </c>
      <c r="T567" s="16" t="str">
        <f aca="false">IF(I567="","Unknown",IF(I567="upi","UPI",I567))</f>
        <v>Credit Card</v>
      </c>
      <c r="U567" s="16" t="str">
        <f aca="false">IF(L567="Yes","Y",IF(L567="No","N",L567))</f>
        <v>N</v>
      </c>
      <c r="V567" s="19" t="n">
        <f aca="false">ROUND(R567*Q567*(1-S567),2)</f>
        <v>1204</v>
      </c>
      <c r="W567" s="16" t="str">
        <f aca="false">_xlfn.XLOOKUP(D567,products!$A$2:$A$61,products!$C$2:$C$61,"Not found")</f>
        <v>Beauty</v>
      </c>
    </row>
    <row r="568" customFormat="false" ht="15" hidden="false" customHeight="false" outlineLevel="0" collapsed="false">
      <c r="A568" s="16" t="s">
        <v>1160</v>
      </c>
      <c r="B568" s="16" t="s">
        <v>1156</v>
      </c>
      <c r="C568" s="16" t="s">
        <v>585</v>
      </c>
      <c r="D568" s="16" t="s">
        <v>219</v>
      </c>
      <c r="E568" s="16" t="n">
        <v>1</v>
      </c>
      <c r="F568" s="16" t="n">
        <v>1339</v>
      </c>
      <c r="G568" s="16" t="n">
        <v>0.05</v>
      </c>
      <c r="H568" s="16" t="s">
        <v>130</v>
      </c>
      <c r="I568" s="16" t="s">
        <v>60</v>
      </c>
      <c r="J568" s="16" t="n">
        <v>4</v>
      </c>
      <c r="K568" s="16" t="n">
        <v>4</v>
      </c>
      <c r="L568" s="16" t="s">
        <v>41</v>
      </c>
      <c r="M568" s="18" t="n">
        <f aca="false">IF(ISNUMBER(B568),B568,IF(MID(B568,3,1)="-",DATE(VALUE(RIGHT(B568,4)),VALUE(MID(B568,4,2)),VALUE(LEFT(B568,2))),DATE(VALUE(LEFT(B568,4)),VALUE(MID(B568,6,2)),VALUE(RIGHT(B568,2)))))</f>
        <v>45713</v>
      </c>
      <c r="N568" s="16" t="n">
        <f aca="false">MONTH(M568)</f>
        <v>2</v>
      </c>
      <c r="O568" s="16" t="str">
        <f aca="false">PROPER(TRIM(H568))</f>
        <v>Bengaluru</v>
      </c>
      <c r="P568" s="16" t="str">
        <f aca="false">IFERROR(VLOOKUP(O568,city_map!$A$2:$B$6,2,FALSE()),O568)</f>
        <v>Bengaluru</v>
      </c>
      <c r="Q568" s="16" t="n">
        <f aca="false">IF(ISNUMBER(F568),F568,VALUE(SUBSTITUTE(SUBSTITUTE(F568,"₹",""),",","")))</f>
        <v>1339</v>
      </c>
      <c r="R568" s="16" t="n">
        <f aca="false">IF(E568=99,1,E568)</f>
        <v>1</v>
      </c>
      <c r="S568" s="16" t="n">
        <f aca="false">IF(G568="",0,G568)</f>
        <v>0.05</v>
      </c>
      <c r="T568" s="16" t="str">
        <f aca="false">IF(I568="","Unknown",IF(I568="upi","UPI",I568))</f>
        <v>UPI</v>
      </c>
      <c r="U568" s="16" t="str">
        <f aca="false">IF(L568="Yes","Y",IF(L568="No","N",L568))</f>
        <v>N</v>
      </c>
      <c r="V568" s="19" t="n">
        <f aca="false">ROUND(R568*Q568*(1-S568),2)</f>
        <v>1272.05</v>
      </c>
      <c r="W568" s="16" t="str">
        <f aca="false">_xlfn.XLOOKUP(D568,products!$A$2:$A$61,products!$C$2:$C$61,"Not found")</f>
        <v>Electronics</v>
      </c>
    </row>
    <row r="569" customFormat="false" ht="15" hidden="false" customHeight="false" outlineLevel="0" collapsed="false">
      <c r="A569" s="16" t="s">
        <v>1161</v>
      </c>
      <c r="B569" s="16" t="s">
        <v>1156</v>
      </c>
      <c r="C569" s="16" t="s">
        <v>1135</v>
      </c>
      <c r="D569" s="16" t="s">
        <v>146</v>
      </c>
      <c r="E569" s="16" t="n">
        <v>3</v>
      </c>
      <c r="F569" s="16" t="n">
        <v>450</v>
      </c>
      <c r="G569" s="16" t="n">
        <v>0</v>
      </c>
      <c r="H569" s="16" t="s">
        <v>81</v>
      </c>
      <c r="I569" s="16" t="s">
        <v>40</v>
      </c>
      <c r="J569" s="16" t="n">
        <v>4</v>
      </c>
      <c r="K569" s="16" t="n">
        <v>4</v>
      </c>
      <c r="L569" s="16" t="s">
        <v>41</v>
      </c>
      <c r="M569" s="18" t="n">
        <f aca="false">IF(ISNUMBER(B569),B569,IF(MID(B569,3,1)="-",DATE(VALUE(RIGHT(B569,4)),VALUE(MID(B569,4,2)),VALUE(LEFT(B569,2))),DATE(VALUE(LEFT(B569,4)),VALUE(MID(B569,6,2)),VALUE(RIGHT(B569,2)))))</f>
        <v>45713</v>
      </c>
      <c r="N569" s="16" t="n">
        <f aca="false">MONTH(M569)</f>
        <v>2</v>
      </c>
      <c r="O569" s="16" t="str">
        <f aca="false">PROPER(TRIM(H569))</f>
        <v>Hyderabad</v>
      </c>
      <c r="P569" s="16" t="str">
        <f aca="false">IFERROR(VLOOKUP(O569,city_map!$A$2:$B$6,2,FALSE()),O569)</f>
        <v>Hyderabad</v>
      </c>
      <c r="Q569" s="16" t="n">
        <f aca="false">IF(ISNUMBER(F569),F569,VALUE(SUBSTITUTE(SUBSTITUTE(F569,"₹",""),",","")))</f>
        <v>450</v>
      </c>
      <c r="R569" s="16" t="n">
        <f aca="false">IF(E569=99,1,E569)</f>
        <v>3</v>
      </c>
      <c r="S569" s="16" t="n">
        <f aca="false">IF(G569="",0,G569)</f>
        <v>0</v>
      </c>
      <c r="T569" s="16" t="str">
        <f aca="false">IF(I569="","Unknown",IF(I569="upi","UPI",I569))</f>
        <v>COD</v>
      </c>
      <c r="U569" s="16" t="str">
        <f aca="false">IF(L569="Yes","Y",IF(L569="No","N",L569))</f>
        <v>N</v>
      </c>
      <c r="V569" s="19" t="n">
        <f aca="false">ROUND(R569*Q569*(1-S569),2)</f>
        <v>1350</v>
      </c>
      <c r="W569" s="16" t="str">
        <f aca="false">_xlfn.XLOOKUP(D569,products!$A$2:$A$61,products!$C$2:$C$61,"Not found")</f>
        <v>Beauty</v>
      </c>
    </row>
    <row r="570" customFormat="false" ht="15" hidden="false" customHeight="false" outlineLevel="0" collapsed="false">
      <c r="A570" s="16" t="s">
        <v>1162</v>
      </c>
      <c r="B570" s="16" t="s">
        <v>1156</v>
      </c>
      <c r="C570" s="16" t="s">
        <v>760</v>
      </c>
      <c r="D570" s="16" t="s">
        <v>721</v>
      </c>
      <c r="E570" s="16" t="n">
        <v>2</v>
      </c>
      <c r="F570" s="16" t="n">
        <v>478</v>
      </c>
      <c r="G570" s="16" t="n">
        <v>0.05</v>
      </c>
      <c r="H570" s="16" t="s">
        <v>67</v>
      </c>
      <c r="I570" s="16" t="s">
        <v>40</v>
      </c>
      <c r="J570" s="16" t="n">
        <v>2</v>
      </c>
      <c r="K570" s="16" t="n">
        <v>4</v>
      </c>
      <c r="L570" s="16" t="s">
        <v>41</v>
      </c>
      <c r="M570" s="18" t="n">
        <f aca="false">IF(ISNUMBER(B570),B570,IF(MID(B570,3,1)="-",DATE(VALUE(RIGHT(B570,4)),VALUE(MID(B570,4,2)),VALUE(LEFT(B570,2))),DATE(VALUE(LEFT(B570,4)),VALUE(MID(B570,6,2)),VALUE(RIGHT(B570,2)))))</f>
        <v>45713</v>
      </c>
      <c r="N570" s="16" t="n">
        <f aca="false">MONTH(M570)</f>
        <v>2</v>
      </c>
      <c r="O570" s="16" t="str">
        <f aca="false">PROPER(TRIM(H570))</f>
        <v>Kolkata</v>
      </c>
      <c r="P570" s="16" t="str">
        <f aca="false">IFERROR(VLOOKUP(O570,city_map!$A$2:$B$6,2,FALSE()),O570)</f>
        <v>Kolkata</v>
      </c>
      <c r="Q570" s="16" t="n">
        <f aca="false">IF(ISNUMBER(F570),F570,VALUE(SUBSTITUTE(SUBSTITUTE(F570,"₹",""),",","")))</f>
        <v>478</v>
      </c>
      <c r="R570" s="16" t="n">
        <f aca="false">IF(E570=99,1,E570)</f>
        <v>2</v>
      </c>
      <c r="S570" s="16" t="n">
        <f aca="false">IF(G570="",0,G570)</f>
        <v>0.05</v>
      </c>
      <c r="T570" s="16" t="str">
        <f aca="false">IF(I570="","Unknown",IF(I570="upi","UPI",I570))</f>
        <v>COD</v>
      </c>
      <c r="U570" s="16" t="str">
        <f aca="false">IF(L570="Yes","Y",IF(L570="No","N",L570))</f>
        <v>N</v>
      </c>
      <c r="V570" s="19" t="n">
        <f aca="false">ROUND(R570*Q570*(1-S570),2)</f>
        <v>908.2</v>
      </c>
      <c r="W570" s="16" t="str">
        <f aca="false">_xlfn.XLOOKUP(D570,products!$A$2:$A$61,products!$C$2:$C$61,"Not found")</f>
        <v>Beauty</v>
      </c>
    </row>
    <row r="571" customFormat="false" ht="15" hidden="false" customHeight="false" outlineLevel="0" collapsed="false">
      <c r="A571" s="16" t="s">
        <v>1163</v>
      </c>
      <c r="B571" s="16" t="s">
        <v>1156</v>
      </c>
      <c r="C571" s="16" t="s">
        <v>1164</v>
      </c>
      <c r="D571" s="16" t="s">
        <v>99</v>
      </c>
      <c r="E571" s="16" t="n">
        <v>1</v>
      </c>
      <c r="F571" s="16" t="n">
        <v>710</v>
      </c>
      <c r="G571" s="16" t="n">
        <v>0</v>
      </c>
      <c r="H571" s="16" t="s">
        <v>89</v>
      </c>
      <c r="I571" s="16" t="s">
        <v>60</v>
      </c>
      <c r="J571" s="16" t="n">
        <v>5</v>
      </c>
      <c r="K571" s="16" t="n">
        <v>5</v>
      </c>
      <c r="L571" s="16" t="s">
        <v>41</v>
      </c>
      <c r="M571" s="18" t="n">
        <f aca="false">IF(ISNUMBER(B571),B571,IF(MID(B571,3,1)="-",DATE(VALUE(RIGHT(B571,4)),VALUE(MID(B571,4,2)),VALUE(LEFT(B571,2))),DATE(VALUE(LEFT(B571,4)),VALUE(MID(B571,6,2)),VALUE(RIGHT(B571,2)))))</f>
        <v>45713</v>
      </c>
      <c r="N571" s="16" t="n">
        <f aca="false">MONTH(M571)</f>
        <v>2</v>
      </c>
      <c r="O571" s="16" t="str">
        <f aca="false">PROPER(TRIM(H571))</f>
        <v>Ahmedabad</v>
      </c>
      <c r="P571" s="16" t="str">
        <f aca="false">IFERROR(VLOOKUP(O571,city_map!$A$2:$B$6,2,FALSE()),O571)</f>
        <v>Ahmedabad</v>
      </c>
      <c r="Q571" s="16" t="n">
        <f aca="false">IF(ISNUMBER(F571),F571,VALUE(SUBSTITUTE(SUBSTITUTE(F571,"₹",""),",","")))</f>
        <v>710</v>
      </c>
      <c r="R571" s="16" t="n">
        <f aca="false">IF(E571=99,1,E571)</f>
        <v>1</v>
      </c>
      <c r="S571" s="16" t="n">
        <f aca="false">IF(G571="",0,G571)</f>
        <v>0</v>
      </c>
      <c r="T571" s="16" t="str">
        <f aca="false">IF(I571="","Unknown",IF(I571="upi","UPI",I571))</f>
        <v>UPI</v>
      </c>
      <c r="U571" s="16" t="str">
        <f aca="false">IF(L571="Yes","Y",IF(L571="No","N",L571))</f>
        <v>N</v>
      </c>
      <c r="V571" s="19" t="n">
        <f aca="false">ROUND(R571*Q571*(1-S571),2)</f>
        <v>710</v>
      </c>
      <c r="W571" s="16" t="str">
        <f aca="false">_xlfn.XLOOKUP(D571,products!$A$2:$A$61,products!$C$2:$C$61,"Not found")</f>
        <v>Fashion</v>
      </c>
    </row>
    <row r="572" customFormat="false" ht="15" hidden="false" customHeight="false" outlineLevel="0" collapsed="false">
      <c r="A572" s="16" t="s">
        <v>1165</v>
      </c>
      <c r="B572" s="16" t="s">
        <v>1156</v>
      </c>
      <c r="C572" s="16" t="s">
        <v>1166</v>
      </c>
      <c r="D572" s="16" t="s">
        <v>51</v>
      </c>
      <c r="E572" s="16" t="n">
        <v>4</v>
      </c>
      <c r="F572" s="16" t="n">
        <v>2369</v>
      </c>
      <c r="G572" s="16" t="n">
        <v>0.3</v>
      </c>
      <c r="H572" s="16" t="s">
        <v>46</v>
      </c>
      <c r="I572" s="16" t="s">
        <v>40</v>
      </c>
      <c r="J572" s="16" t="n">
        <v>3</v>
      </c>
      <c r="K572" s="16" t="n">
        <v>4</v>
      </c>
      <c r="L572" s="16" t="s">
        <v>41</v>
      </c>
      <c r="M572" s="18" t="n">
        <f aca="false">IF(ISNUMBER(B572),B572,IF(MID(B572,3,1)="-",DATE(VALUE(RIGHT(B572,4)),VALUE(MID(B572,4,2)),VALUE(LEFT(B572,2))),DATE(VALUE(LEFT(B572,4)),VALUE(MID(B572,6,2)),VALUE(RIGHT(B572,2)))))</f>
        <v>45713</v>
      </c>
      <c r="N572" s="16" t="n">
        <f aca="false">MONTH(M572)</f>
        <v>2</v>
      </c>
      <c r="O572" s="16" t="str">
        <f aca="false">PROPER(TRIM(H572))</f>
        <v>Chennai</v>
      </c>
      <c r="P572" s="16" t="str">
        <f aca="false">IFERROR(VLOOKUP(O572,city_map!$A$2:$B$6,2,FALSE()),O572)</f>
        <v>Chennai</v>
      </c>
      <c r="Q572" s="16" t="n">
        <f aca="false">IF(ISNUMBER(F572),F572,VALUE(SUBSTITUTE(SUBSTITUTE(F572,"₹",""),",","")))</f>
        <v>2369</v>
      </c>
      <c r="R572" s="16" t="n">
        <f aca="false">IF(E572=99,1,E572)</f>
        <v>4</v>
      </c>
      <c r="S572" s="16" t="n">
        <f aca="false">IF(G572="",0,G572)</f>
        <v>0.3</v>
      </c>
      <c r="T572" s="16" t="str">
        <f aca="false">IF(I572="","Unknown",IF(I572="upi","UPI",I572))</f>
        <v>COD</v>
      </c>
      <c r="U572" s="16" t="str">
        <f aca="false">IF(L572="Yes","Y",IF(L572="No","N",L572))</f>
        <v>N</v>
      </c>
      <c r="V572" s="19" t="n">
        <f aca="false">ROUND(R572*Q572*(1-S572),2)</f>
        <v>6633.2</v>
      </c>
      <c r="W572" s="16" t="str">
        <f aca="false">_xlfn.XLOOKUP(D572,products!$A$2:$A$61,products!$C$2:$C$61,"Not found")</f>
        <v>Fashion</v>
      </c>
    </row>
    <row r="573" customFormat="false" ht="15" hidden="false" customHeight="false" outlineLevel="0" collapsed="false">
      <c r="A573" s="16" t="s">
        <v>1167</v>
      </c>
      <c r="B573" s="16" t="s">
        <v>1156</v>
      </c>
      <c r="C573" s="16" t="s">
        <v>1168</v>
      </c>
      <c r="D573" s="16" t="s">
        <v>84</v>
      </c>
      <c r="E573" s="16" t="n">
        <v>2</v>
      </c>
      <c r="F573" s="16" t="n">
        <v>260</v>
      </c>
      <c r="G573" s="16" t="n">
        <v>0</v>
      </c>
      <c r="H573" s="16" t="s">
        <v>46</v>
      </c>
      <c r="I573" s="16" t="s">
        <v>47</v>
      </c>
      <c r="J573" s="16" t="n">
        <v>4</v>
      </c>
      <c r="K573" s="16" t="n">
        <v>5</v>
      </c>
      <c r="L573" s="16" t="s">
        <v>41</v>
      </c>
      <c r="M573" s="18" t="n">
        <f aca="false">IF(ISNUMBER(B573),B573,IF(MID(B573,3,1)="-",DATE(VALUE(RIGHT(B573,4)),VALUE(MID(B573,4,2)),VALUE(LEFT(B573,2))),DATE(VALUE(LEFT(B573,4)),VALUE(MID(B573,6,2)),VALUE(RIGHT(B573,2)))))</f>
        <v>45713</v>
      </c>
      <c r="N573" s="16" t="n">
        <f aca="false">MONTH(M573)</f>
        <v>2</v>
      </c>
      <c r="O573" s="16" t="str">
        <f aca="false">PROPER(TRIM(H573))</f>
        <v>Chennai</v>
      </c>
      <c r="P573" s="16" t="str">
        <f aca="false">IFERROR(VLOOKUP(O573,city_map!$A$2:$B$6,2,FALSE()),O573)</f>
        <v>Chennai</v>
      </c>
      <c r="Q573" s="16" t="n">
        <f aca="false">IF(ISNUMBER(F573),F573,VALUE(SUBSTITUTE(SUBSTITUTE(F573,"₹",""),",","")))</f>
        <v>260</v>
      </c>
      <c r="R573" s="16" t="n">
        <f aca="false">IF(E573=99,1,E573)</f>
        <v>2</v>
      </c>
      <c r="S573" s="16" t="n">
        <f aca="false">IF(G573="",0,G573)</f>
        <v>0</v>
      </c>
      <c r="T573" s="16" t="str">
        <f aca="false">IF(I573="","Unknown",IF(I573="upi","UPI",I573))</f>
        <v>Debit Card</v>
      </c>
      <c r="U573" s="16" t="str">
        <f aca="false">IF(L573="Yes","Y",IF(L573="No","N",L573))</f>
        <v>N</v>
      </c>
      <c r="V573" s="19" t="n">
        <f aca="false">ROUND(R573*Q573*(1-S573),2)</f>
        <v>520</v>
      </c>
      <c r="W573" s="16" t="str">
        <f aca="false">_xlfn.XLOOKUP(D573,products!$A$2:$A$61,products!$C$2:$C$61,"Not found")</f>
        <v>Beauty</v>
      </c>
    </row>
    <row r="574" customFormat="false" ht="15" hidden="false" customHeight="false" outlineLevel="0" collapsed="false">
      <c r="A574" s="16" t="s">
        <v>1169</v>
      </c>
      <c r="B574" s="16" t="s">
        <v>1156</v>
      </c>
      <c r="C574" s="16" t="s">
        <v>1170</v>
      </c>
      <c r="D574" s="16" t="s">
        <v>126</v>
      </c>
      <c r="E574" s="16" t="n">
        <v>1</v>
      </c>
      <c r="F574" s="16" t="n">
        <v>416</v>
      </c>
      <c r="G574" s="16" t="n">
        <v>0</v>
      </c>
      <c r="H574" s="16" t="s">
        <v>130</v>
      </c>
      <c r="I574" s="16" t="s">
        <v>100</v>
      </c>
      <c r="J574" s="16" t="n">
        <v>5</v>
      </c>
      <c r="K574" s="16" t="n">
        <v>4</v>
      </c>
      <c r="L574" s="16" t="s">
        <v>41</v>
      </c>
      <c r="M574" s="18" t="n">
        <f aca="false">IF(ISNUMBER(B574),B574,IF(MID(B574,3,1)="-",DATE(VALUE(RIGHT(B574,4)),VALUE(MID(B574,4,2)),VALUE(LEFT(B574,2))),DATE(VALUE(LEFT(B574,4)),VALUE(MID(B574,6,2)),VALUE(RIGHT(B574,2)))))</f>
        <v>45713</v>
      </c>
      <c r="N574" s="16" t="n">
        <f aca="false">MONTH(M574)</f>
        <v>2</v>
      </c>
      <c r="O574" s="16" t="str">
        <f aca="false">PROPER(TRIM(H574))</f>
        <v>Bengaluru</v>
      </c>
      <c r="P574" s="16" t="str">
        <f aca="false">IFERROR(VLOOKUP(O574,city_map!$A$2:$B$6,2,FALSE()),O574)</f>
        <v>Bengaluru</v>
      </c>
      <c r="Q574" s="16" t="n">
        <f aca="false">IF(ISNUMBER(F574),F574,VALUE(SUBSTITUTE(SUBSTITUTE(F574,"₹",""),",","")))</f>
        <v>416</v>
      </c>
      <c r="R574" s="16" t="n">
        <f aca="false">IF(E574=99,1,E574)</f>
        <v>1</v>
      </c>
      <c r="S574" s="16" t="n">
        <f aca="false">IF(G574="",0,G574)</f>
        <v>0</v>
      </c>
      <c r="T574" s="16" t="str">
        <f aca="false">IF(I574="","Unknown",IF(I574="upi","UPI",I574))</f>
        <v>Net Banking</v>
      </c>
      <c r="U574" s="16" t="str">
        <f aca="false">IF(L574="Yes","Y",IF(L574="No","N",L574))</f>
        <v>N</v>
      </c>
      <c r="V574" s="19" t="n">
        <f aca="false">ROUND(R574*Q574*(1-S574),2)</f>
        <v>416</v>
      </c>
      <c r="W574" s="16" t="str">
        <f aca="false">_xlfn.XLOOKUP(D574,products!$A$2:$A$61,products!$C$2:$C$61,"Not found")</f>
        <v>Home</v>
      </c>
    </row>
    <row r="575" customFormat="false" ht="15" hidden="false" customHeight="false" outlineLevel="0" collapsed="false">
      <c r="A575" s="16" t="s">
        <v>1171</v>
      </c>
      <c r="B575" s="16" t="s">
        <v>1156</v>
      </c>
      <c r="C575" s="16" t="s">
        <v>1172</v>
      </c>
      <c r="D575" s="16" t="s">
        <v>412</v>
      </c>
      <c r="E575" s="16" t="n">
        <v>2</v>
      </c>
      <c r="F575" s="16" t="n">
        <v>976</v>
      </c>
      <c r="G575" s="16" t="n">
        <v>0.05</v>
      </c>
      <c r="H575" s="16" t="s">
        <v>208</v>
      </c>
      <c r="I575" s="16" t="s">
        <v>40</v>
      </c>
      <c r="J575" s="16" t="n">
        <v>7</v>
      </c>
      <c r="K575" s="16" t="n">
        <v>4</v>
      </c>
      <c r="L575" s="16" t="s">
        <v>41</v>
      </c>
      <c r="M575" s="18" t="n">
        <f aca="false">IF(ISNUMBER(B575),B575,IF(MID(B575,3,1)="-",DATE(VALUE(RIGHT(B575,4)),VALUE(MID(B575,4,2)),VALUE(LEFT(B575,2))),DATE(VALUE(LEFT(B575,4)),VALUE(MID(B575,6,2)),VALUE(RIGHT(B575,2)))))</f>
        <v>45713</v>
      </c>
      <c r="N575" s="16" t="n">
        <f aca="false">MONTH(M575)</f>
        <v>2</v>
      </c>
      <c r="O575" s="16" t="str">
        <f aca="false">PROPER(TRIM(H575))</f>
        <v>Jaipur</v>
      </c>
      <c r="P575" s="16" t="str">
        <f aca="false">IFERROR(VLOOKUP(O575,city_map!$A$2:$B$6,2,FALSE()),O575)</f>
        <v>Jaipur</v>
      </c>
      <c r="Q575" s="16" t="n">
        <f aca="false">IF(ISNUMBER(F575),F575,VALUE(SUBSTITUTE(SUBSTITUTE(F575,"₹",""),",","")))</f>
        <v>976</v>
      </c>
      <c r="R575" s="16" t="n">
        <f aca="false">IF(E575=99,1,E575)</f>
        <v>2</v>
      </c>
      <c r="S575" s="16" t="n">
        <f aca="false">IF(G575="",0,G575)</f>
        <v>0.05</v>
      </c>
      <c r="T575" s="16" t="str">
        <f aca="false">IF(I575="","Unknown",IF(I575="upi","UPI",I575))</f>
        <v>COD</v>
      </c>
      <c r="U575" s="16" t="str">
        <f aca="false">IF(L575="Yes","Y",IF(L575="No","N",L575))</f>
        <v>N</v>
      </c>
      <c r="V575" s="19" t="n">
        <f aca="false">ROUND(R575*Q575*(1-S575),2)</f>
        <v>1854.4</v>
      </c>
      <c r="W575" s="16" t="str">
        <f aca="false">_xlfn.XLOOKUP(D575,products!$A$2:$A$61,products!$C$2:$C$61,"Not found")</f>
        <v>Home</v>
      </c>
    </row>
    <row r="576" customFormat="false" ht="15" hidden="false" customHeight="false" outlineLevel="0" collapsed="false">
      <c r="A576" s="16" t="s">
        <v>1173</v>
      </c>
      <c r="B576" s="16" t="s">
        <v>1174</v>
      </c>
      <c r="C576" s="16" t="s">
        <v>482</v>
      </c>
      <c r="D576" s="16" t="s">
        <v>232</v>
      </c>
      <c r="E576" s="16" t="n">
        <v>1</v>
      </c>
      <c r="F576" s="16" t="n">
        <v>2099</v>
      </c>
      <c r="G576" s="16" t="n">
        <v>0.05</v>
      </c>
      <c r="H576" s="16" t="s">
        <v>112</v>
      </c>
      <c r="I576" s="16" t="s">
        <v>40</v>
      </c>
      <c r="J576" s="16" t="n">
        <v>2</v>
      </c>
      <c r="K576" s="16" t="n">
        <v>5</v>
      </c>
      <c r="L576" s="16" t="s">
        <v>41</v>
      </c>
      <c r="M576" s="18" t="n">
        <f aca="false">IF(ISNUMBER(B576),B576,IF(MID(B576,3,1)="-",DATE(VALUE(RIGHT(B576,4)),VALUE(MID(B576,4,2)),VALUE(LEFT(B576,2))),DATE(VALUE(LEFT(B576,4)),VALUE(MID(B576,6,2)),VALUE(RIGHT(B576,2)))))</f>
        <v>45714</v>
      </c>
      <c r="N576" s="16" t="n">
        <f aca="false">MONTH(M576)</f>
        <v>2</v>
      </c>
      <c r="O576" s="16" t="str">
        <f aca="false">PROPER(TRIM(H576))</f>
        <v>Mumbai</v>
      </c>
      <c r="P576" s="16" t="str">
        <f aca="false">IFERROR(VLOOKUP(O576,city_map!$A$2:$B$6,2,FALSE()),O576)</f>
        <v>Mumbai</v>
      </c>
      <c r="Q576" s="16" t="n">
        <f aca="false">IF(ISNUMBER(F576),F576,VALUE(SUBSTITUTE(SUBSTITUTE(F576,"₹",""),",","")))</f>
        <v>2099</v>
      </c>
      <c r="R576" s="16" t="n">
        <f aca="false">IF(E576=99,1,E576)</f>
        <v>1</v>
      </c>
      <c r="S576" s="16" t="n">
        <f aca="false">IF(G576="",0,G576)</f>
        <v>0.05</v>
      </c>
      <c r="T576" s="16" t="str">
        <f aca="false">IF(I576="","Unknown",IF(I576="upi","UPI",I576))</f>
        <v>COD</v>
      </c>
      <c r="U576" s="16" t="str">
        <f aca="false">IF(L576="Yes","Y",IF(L576="No","N",L576))</f>
        <v>N</v>
      </c>
      <c r="V576" s="19" t="n">
        <f aca="false">ROUND(R576*Q576*(1-S576),2)</f>
        <v>1994.05</v>
      </c>
      <c r="W576" s="16" t="str">
        <f aca="false">_xlfn.XLOOKUP(D576,products!$A$2:$A$61,products!$C$2:$C$61,"Not found")</f>
        <v>Electronics</v>
      </c>
    </row>
    <row r="577" customFormat="false" ht="15" hidden="false" customHeight="false" outlineLevel="0" collapsed="false">
      <c r="A577" s="16" t="s">
        <v>1175</v>
      </c>
      <c r="B577" s="16" t="s">
        <v>1174</v>
      </c>
      <c r="C577" s="16" t="s">
        <v>1176</v>
      </c>
      <c r="D577" s="16" t="s">
        <v>66</v>
      </c>
      <c r="E577" s="16" t="n">
        <v>1</v>
      </c>
      <c r="F577" s="16" t="n">
        <v>15529</v>
      </c>
      <c r="G577" s="16" t="n">
        <v>0.2</v>
      </c>
      <c r="H577" s="16" t="s">
        <v>208</v>
      </c>
      <c r="I577" s="16" t="s">
        <v>47</v>
      </c>
      <c r="J577" s="16" t="n">
        <v>5</v>
      </c>
      <c r="K577" s="16" t="n">
        <v>4</v>
      </c>
      <c r="L577" s="16" t="s">
        <v>41</v>
      </c>
      <c r="M577" s="18" t="n">
        <f aca="false">IF(ISNUMBER(B577),B577,IF(MID(B577,3,1)="-",DATE(VALUE(RIGHT(B577,4)),VALUE(MID(B577,4,2)),VALUE(LEFT(B577,2))),DATE(VALUE(LEFT(B577,4)),VALUE(MID(B577,6,2)),VALUE(RIGHT(B577,2)))))</f>
        <v>45714</v>
      </c>
      <c r="N577" s="16" t="n">
        <f aca="false">MONTH(M577)</f>
        <v>2</v>
      </c>
      <c r="O577" s="16" t="str">
        <f aca="false">PROPER(TRIM(H577))</f>
        <v>Jaipur</v>
      </c>
      <c r="P577" s="16" t="str">
        <f aca="false">IFERROR(VLOOKUP(O577,city_map!$A$2:$B$6,2,FALSE()),O577)</f>
        <v>Jaipur</v>
      </c>
      <c r="Q577" s="16" t="n">
        <f aca="false">IF(ISNUMBER(F577),F577,VALUE(SUBSTITUTE(SUBSTITUTE(F577,"₹",""),",","")))</f>
        <v>15529</v>
      </c>
      <c r="R577" s="16" t="n">
        <f aca="false">IF(E577=99,1,E577)</f>
        <v>1</v>
      </c>
      <c r="S577" s="16" t="n">
        <f aca="false">IF(G577="",0,G577)</f>
        <v>0.2</v>
      </c>
      <c r="T577" s="16" t="str">
        <f aca="false">IF(I577="","Unknown",IF(I577="upi","UPI",I577))</f>
        <v>Debit Card</v>
      </c>
      <c r="U577" s="16" t="str">
        <f aca="false">IF(L577="Yes","Y",IF(L577="No","N",L577))</f>
        <v>N</v>
      </c>
      <c r="V577" s="19" t="n">
        <f aca="false">ROUND(R577*Q577*(1-S577),2)</f>
        <v>12423.2</v>
      </c>
      <c r="W577" s="16" t="str">
        <f aca="false">_xlfn.XLOOKUP(D577,products!$A$2:$A$61,products!$C$2:$C$61,"Not found")</f>
        <v>Electronics</v>
      </c>
    </row>
    <row r="578" customFormat="false" ht="15" hidden="false" customHeight="false" outlineLevel="0" collapsed="false">
      <c r="A578" s="16" t="s">
        <v>1177</v>
      </c>
      <c r="B578" s="16" t="s">
        <v>1174</v>
      </c>
      <c r="C578" s="16" t="s">
        <v>1178</v>
      </c>
      <c r="D578" s="16" t="s">
        <v>63</v>
      </c>
      <c r="E578" s="16" t="n">
        <v>1</v>
      </c>
      <c r="F578" s="16" t="n">
        <v>1442</v>
      </c>
      <c r="G578" s="16" t="n">
        <v>0.05</v>
      </c>
      <c r="H578" s="16" t="s">
        <v>70</v>
      </c>
      <c r="I578" s="16" t="s">
        <v>47</v>
      </c>
      <c r="J578" s="16" t="n">
        <v>6</v>
      </c>
      <c r="K578" s="16" t="n">
        <v>2</v>
      </c>
      <c r="L578" s="16" t="s">
        <v>57</v>
      </c>
      <c r="M578" s="18" t="n">
        <f aca="false">IF(ISNUMBER(B578),B578,IF(MID(B578,3,1)="-",DATE(VALUE(RIGHT(B578,4)),VALUE(MID(B578,4,2)),VALUE(LEFT(B578,2))),DATE(VALUE(LEFT(B578,4)),VALUE(MID(B578,6,2)),VALUE(RIGHT(B578,2)))))</f>
        <v>45714</v>
      </c>
      <c r="N578" s="16" t="n">
        <f aca="false">MONTH(M578)</f>
        <v>2</v>
      </c>
      <c r="O578" s="16" t="str">
        <f aca="false">PROPER(TRIM(H578))</f>
        <v>Pune</v>
      </c>
      <c r="P578" s="16" t="str">
        <f aca="false">IFERROR(VLOOKUP(O578,city_map!$A$2:$B$6,2,FALSE()),O578)</f>
        <v>Pune</v>
      </c>
      <c r="Q578" s="16" t="n">
        <f aca="false">IF(ISNUMBER(F578),F578,VALUE(SUBSTITUTE(SUBSTITUTE(F578,"₹",""),",","")))</f>
        <v>1442</v>
      </c>
      <c r="R578" s="16" t="n">
        <f aca="false">IF(E578=99,1,E578)</f>
        <v>1</v>
      </c>
      <c r="S578" s="16" t="n">
        <f aca="false">IF(G578="",0,G578)</f>
        <v>0.05</v>
      </c>
      <c r="T578" s="16" t="str">
        <f aca="false">IF(I578="","Unknown",IF(I578="upi","UPI",I578))</f>
        <v>Debit Card</v>
      </c>
      <c r="U578" s="16" t="str">
        <f aca="false">IF(L578="Yes","Y",IF(L578="No","N",L578))</f>
        <v>Y</v>
      </c>
      <c r="V578" s="19" t="n">
        <f aca="false">ROUND(R578*Q578*(1-S578),2)</f>
        <v>1369.9</v>
      </c>
      <c r="W578" s="16" t="str">
        <f aca="false">_xlfn.XLOOKUP(D578,products!$A$2:$A$61,products!$C$2:$C$61,"Not found")</f>
        <v>Fashion</v>
      </c>
    </row>
    <row r="579" customFormat="false" ht="15" hidden="false" customHeight="false" outlineLevel="0" collapsed="false">
      <c r="A579" s="16" t="s">
        <v>1179</v>
      </c>
      <c r="B579" s="16" t="s">
        <v>1174</v>
      </c>
      <c r="C579" s="16" t="s">
        <v>1150</v>
      </c>
      <c r="D579" s="16" t="s">
        <v>99</v>
      </c>
      <c r="E579" s="16" t="n">
        <v>1</v>
      </c>
      <c r="F579" s="16" t="n">
        <v>720</v>
      </c>
      <c r="G579" s="16" t="n">
        <v>0</v>
      </c>
      <c r="H579" s="16" t="s">
        <v>112</v>
      </c>
      <c r="I579" s="16" t="s">
        <v>71</v>
      </c>
      <c r="J579" s="16" t="n">
        <v>3</v>
      </c>
      <c r="K579" s="16" t="n">
        <v>3</v>
      </c>
      <c r="L579" s="16" t="s">
        <v>41</v>
      </c>
      <c r="M579" s="18" t="n">
        <f aca="false">IF(ISNUMBER(B579),B579,IF(MID(B579,3,1)="-",DATE(VALUE(RIGHT(B579,4)),VALUE(MID(B579,4,2)),VALUE(LEFT(B579,2))),DATE(VALUE(LEFT(B579,4)),VALUE(MID(B579,6,2)),VALUE(RIGHT(B579,2)))))</f>
        <v>45714</v>
      </c>
      <c r="N579" s="16" t="n">
        <f aca="false">MONTH(M579)</f>
        <v>2</v>
      </c>
      <c r="O579" s="16" t="str">
        <f aca="false">PROPER(TRIM(H579))</f>
        <v>Mumbai</v>
      </c>
      <c r="P579" s="16" t="str">
        <f aca="false">IFERROR(VLOOKUP(O579,city_map!$A$2:$B$6,2,FALSE()),O579)</f>
        <v>Mumbai</v>
      </c>
      <c r="Q579" s="16" t="n">
        <f aca="false">IF(ISNUMBER(F579),F579,VALUE(SUBSTITUTE(SUBSTITUTE(F579,"₹",""),",","")))</f>
        <v>720</v>
      </c>
      <c r="R579" s="16" t="n">
        <f aca="false">IF(E579=99,1,E579)</f>
        <v>1</v>
      </c>
      <c r="S579" s="16" t="n">
        <f aca="false">IF(G579="",0,G579)</f>
        <v>0</v>
      </c>
      <c r="T579" s="16" t="str">
        <f aca="false">IF(I579="","Unknown",IF(I579="upi","UPI",I579))</f>
        <v>Credit Card</v>
      </c>
      <c r="U579" s="16" t="str">
        <f aca="false">IF(L579="Yes","Y",IF(L579="No","N",L579))</f>
        <v>N</v>
      </c>
      <c r="V579" s="19" t="n">
        <f aca="false">ROUND(R579*Q579*(1-S579),2)</f>
        <v>720</v>
      </c>
      <c r="W579" s="16" t="str">
        <f aca="false">_xlfn.XLOOKUP(D579,products!$A$2:$A$61,products!$C$2:$C$61,"Not found")</f>
        <v>Fashion</v>
      </c>
    </row>
    <row r="580" customFormat="false" ht="15" hidden="false" customHeight="false" outlineLevel="0" collapsed="false">
      <c r="A580" s="16" t="s">
        <v>1180</v>
      </c>
      <c r="B580" s="16" t="s">
        <v>1174</v>
      </c>
      <c r="C580" s="16" t="s">
        <v>280</v>
      </c>
      <c r="D580" s="16" t="s">
        <v>232</v>
      </c>
      <c r="E580" s="16" t="n">
        <v>1</v>
      </c>
      <c r="F580" s="16" t="n">
        <v>2045</v>
      </c>
      <c r="G580" s="16" t="n">
        <v>0.3</v>
      </c>
      <c r="H580" s="16" t="s">
        <v>208</v>
      </c>
      <c r="I580" s="16" t="s">
        <v>60</v>
      </c>
      <c r="J580" s="16" t="n">
        <v>4</v>
      </c>
      <c r="K580" s="16" t="n">
        <v>3</v>
      </c>
      <c r="L580" s="16" t="s">
        <v>57</v>
      </c>
      <c r="M580" s="18" t="n">
        <f aca="false">IF(ISNUMBER(B580),B580,IF(MID(B580,3,1)="-",DATE(VALUE(RIGHT(B580,4)),VALUE(MID(B580,4,2)),VALUE(LEFT(B580,2))),DATE(VALUE(LEFT(B580,4)),VALUE(MID(B580,6,2)),VALUE(RIGHT(B580,2)))))</f>
        <v>45714</v>
      </c>
      <c r="N580" s="16" t="n">
        <f aca="false">MONTH(M580)</f>
        <v>2</v>
      </c>
      <c r="O580" s="16" t="str">
        <f aca="false">PROPER(TRIM(H580))</f>
        <v>Jaipur</v>
      </c>
      <c r="P580" s="16" t="str">
        <f aca="false">IFERROR(VLOOKUP(O580,city_map!$A$2:$B$6,2,FALSE()),O580)</f>
        <v>Jaipur</v>
      </c>
      <c r="Q580" s="16" t="n">
        <f aca="false">IF(ISNUMBER(F580),F580,VALUE(SUBSTITUTE(SUBSTITUTE(F580,"₹",""),",","")))</f>
        <v>2045</v>
      </c>
      <c r="R580" s="16" t="n">
        <f aca="false">IF(E580=99,1,E580)</f>
        <v>1</v>
      </c>
      <c r="S580" s="16" t="n">
        <f aca="false">IF(G580="",0,G580)</f>
        <v>0.3</v>
      </c>
      <c r="T580" s="16" t="str">
        <f aca="false">IF(I580="","Unknown",IF(I580="upi","UPI",I580))</f>
        <v>UPI</v>
      </c>
      <c r="U580" s="16" t="str">
        <f aca="false">IF(L580="Yes","Y",IF(L580="No","N",L580))</f>
        <v>Y</v>
      </c>
      <c r="V580" s="19" t="n">
        <f aca="false">ROUND(R580*Q580*(1-S580),2)</f>
        <v>1431.5</v>
      </c>
      <c r="W580" s="16" t="str">
        <f aca="false">_xlfn.XLOOKUP(D580,products!$A$2:$A$61,products!$C$2:$C$61,"Not found")</f>
        <v>Electronics</v>
      </c>
    </row>
    <row r="581" customFormat="false" ht="15" hidden="false" customHeight="false" outlineLevel="0" collapsed="false">
      <c r="A581" s="16" t="s">
        <v>1181</v>
      </c>
      <c r="B581" s="16" t="s">
        <v>1174</v>
      </c>
      <c r="C581" s="16" t="s">
        <v>482</v>
      </c>
      <c r="D581" s="16" t="s">
        <v>232</v>
      </c>
      <c r="E581" s="16" t="n">
        <v>1</v>
      </c>
      <c r="F581" s="16" t="n">
        <v>1952</v>
      </c>
      <c r="G581" s="16" t="n">
        <v>0.3</v>
      </c>
      <c r="H581" s="16" t="s">
        <v>112</v>
      </c>
      <c r="I581" s="16" t="s">
        <v>71</v>
      </c>
      <c r="J581" s="16" t="n">
        <v>3</v>
      </c>
      <c r="K581" s="16" t="n">
        <v>4</v>
      </c>
      <c r="L581" s="16" t="s">
        <v>41</v>
      </c>
      <c r="M581" s="18" t="n">
        <f aca="false">IF(ISNUMBER(B581),B581,IF(MID(B581,3,1)="-",DATE(VALUE(RIGHT(B581,4)),VALUE(MID(B581,4,2)),VALUE(LEFT(B581,2))),DATE(VALUE(LEFT(B581,4)),VALUE(MID(B581,6,2)),VALUE(RIGHT(B581,2)))))</f>
        <v>45714</v>
      </c>
      <c r="N581" s="16" t="n">
        <f aca="false">MONTH(M581)</f>
        <v>2</v>
      </c>
      <c r="O581" s="16" t="str">
        <f aca="false">PROPER(TRIM(H581))</f>
        <v>Mumbai</v>
      </c>
      <c r="P581" s="16" t="str">
        <f aca="false">IFERROR(VLOOKUP(O581,city_map!$A$2:$B$6,2,FALSE()),O581)</f>
        <v>Mumbai</v>
      </c>
      <c r="Q581" s="16" t="n">
        <f aca="false">IF(ISNUMBER(F581),F581,VALUE(SUBSTITUTE(SUBSTITUTE(F581,"₹",""),",","")))</f>
        <v>1952</v>
      </c>
      <c r="R581" s="16" t="n">
        <f aca="false">IF(E581=99,1,E581)</f>
        <v>1</v>
      </c>
      <c r="S581" s="16" t="n">
        <f aca="false">IF(G581="",0,G581)</f>
        <v>0.3</v>
      </c>
      <c r="T581" s="16" t="str">
        <f aca="false">IF(I581="","Unknown",IF(I581="upi","UPI",I581))</f>
        <v>Credit Card</v>
      </c>
      <c r="U581" s="16" t="str">
        <f aca="false">IF(L581="Yes","Y",IF(L581="No","N",L581))</f>
        <v>N</v>
      </c>
      <c r="V581" s="19" t="n">
        <f aca="false">ROUND(R581*Q581*(1-S581),2)</f>
        <v>1366.4</v>
      </c>
      <c r="W581" s="16" t="str">
        <f aca="false">_xlfn.XLOOKUP(D581,products!$A$2:$A$61,products!$C$2:$C$61,"Not found")</f>
        <v>Electronics</v>
      </c>
    </row>
    <row r="582" customFormat="false" ht="15" hidden="false" customHeight="false" outlineLevel="0" collapsed="false">
      <c r="A582" s="16" t="s">
        <v>1182</v>
      </c>
      <c r="B582" s="16" t="s">
        <v>1174</v>
      </c>
      <c r="C582" s="16" t="s">
        <v>1183</v>
      </c>
      <c r="D582" s="16" t="s">
        <v>396</v>
      </c>
      <c r="E582" s="16" t="n">
        <v>3</v>
      </c>
      <c r="F582" s="16" t="n">
        <v>5254</v>
      </c>
      <c r="G582" s="16" t="n">
        <v>0.3</v>
      </c>
      <c r="H582" s="16" t="s">
        <v>208</v>
      </c>
      <c r="I582" s="16" t="s">
        <v>47</v>
      </c>
      <c r="J582" s="16" t="n">
        <v>7</v>
      </c>
      <c r="K582" s="16" t="n">
        <v>4</v>
      </c>
      <c r="L582" s="16" t="s">
        <v>41</v>
      </c>
      <c r="M582" s="18" t="n">
        <f aca="false">IF(ISNUMBER(B582),B582,IF(MID(B582,3,1)="-",DATE(VALUE(RIGHT(B582,4)),VALUE(MID(B582,4,2)),VALUE(LEFT(B582,2))),DATE(VALUE(LEFT(B582,4)),VALUE(MID(B582,6,2)),VALUE(RIGHT(B582,2)))))</f>
        <v>45714</v>
      </c>
      <c r="N582" s="16" t="n">
        <f aca="false">MONTH(M582)</f>
        <v>2</v>
      </c>
      <c r="O582" s="16" t="str">
        <f aca="false">PROPER(TRIM(H582))</f>
        <v>Jaipur</v>
      </c>
      <c r="P582" s="16" t="str">
        <f aca="false">IFERROR(VLOOKUP(O582,city_map!$A$2:$B$6,2,FALSE()),O582)</f>
        <v>Jaipur</v>
      </c>
      <c r="Q582" s="16" t="n">
        <f aca="false">IF(ISNUMBER(F582),F582,VALUE(SUBSTITUTE(SUBSTITUTE(F582,"₹",""),",","")))</f>
        <v>5254</v>
      </c>
      <c r="R582" s="16" t="n">
        <f aca="false">IF(E582=99,1,E582)</f>
        <v>3</v>
      </c>
      <c r="S582" s="16" t="n">
        <f aca="false">IF(G582="",0,G582)</f>
        <v>0.3</v>
      </c>
      <c r="T582" s="16" t="str">
        <f aca="false">IF(I582="","Unknown",IF(I582="upi","UPI",I582))</f>
        <v>Debit Card</v>
      </c>
      <c r="U582" s="16" t="str">
        <f aca="false">IF(L582="Yes","Y",IF(L582="No","N",L582))</f>
        <v>N</v>
      </c>
      <c r="V582" s="19" t="n">
        <f aca="false">ROUND(R582*Q582*(1-S582),2)</f>
        <v>11033.4</v>
      </c>
      <c r="W582" s="16" t="str">
        <f aca="false">_xlfn.XLOOKUP(D582,products!$A$2:$A$61,products!$C$2:$C$61,"Not found")</f>
        <v>Home</v>
      </c>
    </row>
    <row r="583" customFormat="false" ht="15" hidden="false" customHeight="false" outlineLevel="0" collapsed="false">
      <c r="A583" s="16" t="s">
        <v>1184</v>
      </c>
      <c r="B583" s="16" t="s">
        <v>1174</v>
      </c>
      <c r="C583" s="16" t="s">
        <v>1185</v>
      </c>
      <c r="D583" s="16" t="s">
        <v>216</v>
      </c>
      <c r="E583" s="16" t="n">
        <v>1</v>
      </c>
      <c r="F583" s="16" t="n">
        <v>920</v>
      </c>
      <c r="G583" s="16" t="n">
        <v>0</v>
      </c>
      <c r="H583" s="16" t="s">
        <v>81</v>
      </c>
      <c r="I583" s="16" t="s">
        <v>60</v>
      </c>
      <c r="J583" s="16" t="n">
        <v>5</v>
      </c>
      <c r="K583" s="16" t="n">
        <v>4</v>
      </c>
      <c r="L583" s="16" t="s">
        <v>41</v>
      </c>
      <c r="M583" s="18" t="n">
        <f aca="false">IF(ISNUMBER(B583),B583,IF(MID(B583,3,1)="-",DATE(VALUE(RIGHT(B583,4)),VALUE(MID(B583,4,2)),VALUE(LEFT(B583,2))),DATE(VALUE(LEFT(B583,4)),VALUE(MID(B583,6,2)),VALUE(RIGHT(B583,2)))))</f>
        <v>45714</v>
      </c>
      <c r="N583" s="16" t="n">
        <f aca="false">MONTH(M583)</f>
        <v>2</v>
      </c>
      <c r="O583" s="16" t="str">
        <f aca="false">PROPER(TRIM(H583))</f>
        <v>Hyderabad</v>
      </c>
      <c r="P583" s="16" t="str">
        <f aca="false">IFERROR(VLOOKUP(O583,city_map!$A$2:$B$6,2,FALSE()),O583)</f>
        <v>Hyderabad</v>
      </c>
      <c r="Q583" s="16" t="n">
        <f aca="false">IF(ISNUMBER(F583),F583,VALUE(SUBSTITUTE(SUBSTITUTE(F583,"₹",""),",","")))</f>
        <v>920</v>
      </c>
      <c r="R583" s="16" t="n">
        <f aca="false">IF(E583=99,1,E583)</f>
        <v>1</v>
      </c>
      <c r="S583" s="16" t="n">
        <f aca="false">IF(G583="",0,G583)</f>
        <v>0</v>
      </c>
      <c r="T583" s="16" t="str">
        <f aca="false">IF(I583="","Unknown",IF(I583="upi","UPI",I583))</f>
        <v>UPI</v>
      </c>
      <c r="U583" s="16" t="str">
        <f aca="false">IF(L583="Yes","Y",IF(L583="No","N",L583))</f>
        <v>N</v>
      </c>
      <c r="V583" s="19" t="n">
        <f aca="false">ROUND(R583*Q583*(1-S583),2)</f>
        <v>920</v>
      </c>
      <c r="W583" s="16" t="str">
        <f aca="false">_xlfn.XLOOKUP(D583,products!$A$2:$A$61,products!$C$2:$C$61,"Not found")</f>
        <v>Books</v>
      </c>
    </row>
    <row r="584" customFormat="false" ht="15" hidden="false" customHeight="false" outlineLevel="0" collapsed="false">
      <c r="A584" s="16" t="s">
        <v>1186</v>
      </c>
      <c r="B584" s="16" t="s">
        <v>1174</v>
      </c>
      <c r="C584" s="16" t="s">
        <v>1187</v>
      </c>
      <c r="D584" s="16" t="s">
        <v>139</v>
      </c>
      <c r="E584" s="16" t="n">
        <v>2</v>
      </c>
      <c r="F584" s="16" t="n">
        <v>357</v>
      </c>
      <c r="G584" s="16" t="n">
        <v>0.1</v>
      </c>
      <c r="H584" s="16" t="s">
        <v>89</v>
      </c>
      <c r="I584" s="16" t="s">
        <v>47</v>
      </c>
      <c r="J584" s="16" t="n">
        <v>3</v>
      </c>
      <c r="K584" s="16" t="n">
        <v>5</v>
      </c>
      <c r="L584" s="16" t="s">
        <v>41</v>
      </c>
      <c r="M584" s="18" t="n">
        <f aca="false">IF(ISNUMBER(B584),B584,IF(MID(B584,3,1)="-",DATE(VALUE(RIGHT(B584,4)),VALUE(MID(B584,4,2)),VALUE(LEFT(B584,2))),DATE(VALUE(LEFT(B584,4)),VALUE(MID(B584,6,2)),VALUE(RIGHT(B584,2)))))</f>
        <v>45714</v>
      </c>
      <c r="N584" s="16" t="n">
        <f aca="false">MONTH(M584)</f>
        <v>2</v>
      </c>
      <c r="O584" s="16" t="str">
        <f aca="false">PROPER(TRIM(H584))</f>
        <v>Ahmedabad</v>
      </c>
      <c r="P584" s="16" t="str">
        <f aca="false">IFERROR(VLOOKUP(O584,city_map!$A$2:$B$6,2,FALSE()),O584)</f>
        <v>Ahmedabad</v>
      </c>
      <c r="Q584" s="16" t="n">
        <f aca="false">IF(ISNUMBER(F584),F584,VALUE(SUBSTITUTE(SUBSTITUTE(F584,"₹",""),",","")))</f>
        <v>357</v>
      </c>
      <c r="R584" s="16" t="n">
        <f aca="false">IF(E584=99,1,E584)</f>
        <v>2</v>
      </c>
      <c r="S584" s="16" t="n">
        <f aca="false">IF(G584="",0,G584)</f>
        <v>0.1</v>
      </c>
      <c r="T584" s="16" t="str">
        <f aca="false">IF(I584="","Unknown",IF(I584="upi","UPI",I584))</f>
        <v>Debit Card</v>
      </c>
      <c r="U584" s="16" t="str">
        <f aca="false">IF(L584="Yes","Y",IF(L584="No","N",L584))</f>
        <v>N</v>
      </c>
      <c r="V584" s="19" t="n">
        <f aca="false">ROUND(R584*Q584*(1-S584),2)</f>
        <v>642.6</v>
      </c>
      <c r="W584" s="16" t="str">
        <f aca="false">_xlfn.XLOOKUP(D584,products!$A$2:$A$61,products!$C$2:$C$61,"Not found")</f>
        <v>Beauty</v>
      </c>
    </row>
    <row r="585" customFormat="false" ht="15" hidden="false" customHeight="false" outlineLevel="0" collapsed="false">
      <c r="A585" s="16" t="s">
        <v>1188</v>
      </c>
      <c r="B585" s="16" t="s">
        <v>1174</v>
      </c>
      <c r="C585" s="16" t="s">
        <v>284</v>
      </c>
      <c r="D585" s="16" t="s">
        <v>129</v>
      </c>
      <c r="E585" s="16" t="n">
        <v>3</v>
      </c>
      <c r="F585" s="16" t="n">
        <v>581</v>
      </c>
      <c r="G585" s="16" t="n">
        <v>0</v>
      </c>
      <c r="H585" s="16" t="s">
        <v>112</v>
      </c>
      <c r="I585" s="16" t="s">
        <v>71</v>
      </c>
      <c r="J585" s="16" t="n">
        <v>3</v>
      </c>
      <c r="K585" s="16" t="n">
        <v>5</v>
      </c>
      <c r="L585" s="16" t="s">
        <v>41</v>
      </c>
      <c r="M585" s="18" t="n">
        <f aca="false">IF(ISNUMBER(B585),B585,IF(MID(B585,3,1)="-",DATE(VALUE(RIGHT(B585,4)),VALUE(MID(B585,4,2)),VALUE(LEFT(B585,2))),DATE(VALUE(LEFT(B585,4)),VALUE(MID(B585,6,2)),VALUE(RIGHT(B585,2)))))</f>
        <v>45714</v>
      </c>
      <c r="N585" s="16" t="n">
        <f aca="false">MONTH(M585)</f>
        <v>2</v>
      </c>
      <c r="O585" s="16" t="str">
        <f aca="false">PROPER(TRIM(H585))</f>
        <v>Mumbai</v>
      </c>
      <c r="P585" s="16" t="str">
        <f aca="false">IFERROR(VLOOKUP(O585,city_map!$A$2:$B$6,2,FALSE()),O585)</f>
        <v>Mumbai</v>
      </c>
      <c r="Q585" s="16" t="n">
        <f aca="false">IF(ISNUMBER(F585),F585,VALUE(SUBSTITUTE(SUBSTITUTE(F585,"₹",""),",","")))</f>
        <v>581</v>
      </c>
      <c r="R585" s="16" t="n">
        <f aca="false">IF(E585=99,1,E585)</f>
        <v>3</v>
      </c>
      <c r="S585" s="16" t="n">
        <f aca="false">IF(G585="",0,G585)</f>
        <v>0</v>
      </c>
      <c r="T585" s="16" t="str">
        <f aca="false">IF(I585="","Unknown",IF(I585="upi","UPI",I585))</f>
        <v>Credit Card</v>
      </c>
      <c r="U585" s="16" t="str">
        <f aca="false">IF(L585="Yes","Y",IF(L585="No","N",L585))</f>
        <v>N</v>
      </c>
      <c r="V585" s="19" t="n">
        <f aca="false">ROUND(R585*Q585*(1-S585),2)</f>
        <v>1743</v>
      </c>
      <c r="W585" s="16" t="str">
        <f aca="false">_xlfn.XLOOKUP(D585,products!$A$2:$A$61,products!$C$2:$C$61,"Not found")</f>
        <v>Beauty</v>
      </c>
    </row>
    <row r="586" customFormat="false" ht="15" hidden="false" customHeight="false" outlineLevel="0" collapsed="false">
      <c r="A586" s="16" t="s">
        <v>1189</v>
      </c>
      <c r="B586" s="16" t="s">
        <v>1174</v>
      </c>
      <c r="C586" s="16" t="s">
        <v>1190</v>
      </c>
      <c r="D586" s="16" t="s">
        <v>393</v>
      </c>
      <c r="E586" s="16" t="n">
        <v>1</v>
      </c>
      <c r="F586" s="16" t="n">
        <v>501</v>
      </c>
      <c r="G586" s="16" t="n">
        <v>0</v>
      </c>
      <c r="H586" s="16" t="s">
        <v>483</v>
      </c>
      <c r="I586" s="16" t="s">
        <v>47</v>
      </c>
      <c r="J586" s="16" t="n">
        <v>3</v>
      </c>
      <c r="K586" s="16" t="n">
        <v>4</v>
      </c>
      <c r="L586" s="16" t="s">
        <v>41</v>
      </c>
      <c r="M586" s="18" t="n">
        <f aca="false">IF(ISNUMBER(B586),B586,IF(MID(B586,3,1)="-",DATE(VALUE(RIGHT(B586,4)),VALUE(MID(B586,4,2)),VALUE(LEFT(B586,2))),DATE(VALUE(LEFT(B586,4)),VALUE(MID(B586,6,2)),VALUE(RIGHT(B586,2)))))</f>
        <v>45714</v>
      </c>
      <c r="N586" s="16" t="n">
        <f aca="false">MONTH(M586)</f>
        <v>2</v>
      </c>
      <c r="O586" s="16" t="str">
        <f aca="false">PROPER(TRIM(H586))</f>
        <v>Bombay</v>
      </c>
      <c r="P586" s="16" t="str">
        <f aca="false">IFERROR(VLOOKUP(O586,city_map!$A$2:$B$6,2,FALSE()),O586)</f>
        <v>Mumbai</v>
      </c>
      <c r="Q586" s="16" t="n">
        <f aca="false">IF(ISNUMBER(F586),F586,VALUE(SUBSTITUTE(SUBSTITUTE(F586,"₹",""),",","")))</f>
        <v>501</v>
      </c>
      <c r="R586" s="16" t="n">
        <f aca="false">IF(E586=99,1,E586)</f>
        <v>1</v>
      </c>
      <c r="S586" s="16" t="n">
        <f aca="false">IF(G586="",0,G586)</f>
        <v>0</v>
      </c>
      <c r="T586" s="16" t="str">
        <f aca="false">IF(I586="","Unknown",IF(I586="upi","UPI",I586))</f>
        <v>Debit Card</v>
      </c>
      <c r="U586" s="16" t="str">
        <f aca="false">IF(L586="Yes","Y",IF(L586="No","N",L586))</f>
        <v>N</v>
      </c>
      <c r="V586" s="19" t="n">
        <f aca="false">ROUND(R586*Q586*(1-S586),2)</f>
        <v>501</v>
      </c>
      <c r="W586" s="16" t="str">
        <f aca="false">_xlfn.XLOOKUP(D586,products!$A$2:$A$61,products!$C$2:$C$61,"Not found")</f>
        <v>Fashion</v>
      </c>
    </row>
    <row r="587" customFormat="false" ht="15" hidden="false" customHeight="false" outlineLevel="0" collapsed="false">
      <c r="A587" s="16" t="s">
        <v>1191</v>
      </c>
      <c r="B587" s="16" t="s">
        <v>1174</v>
      </c>
      <c r="C587" s="16" t="s">
        <v>312</v>
      </c>
      <c r="D587" s="16" t="s">
        <v>133</v>
      </c>
      <c r="E587" s="16" t="n">
        <v>2</v>
      </c>
      <c r="F587" s="16" t="n">
        <v>583</v>
      </c>
      <c r="G587" s="16" t="n">
        <v>0.05</v>
      </c>
      <c r="H587" s="16" t="s">
        <v>130</v>
      </c>
      <c r="I587" s="16" t="s">
        <v>40</v>
      </c>
      <c r="J587" s="16" t="n">
        <v>4</v>
      </c>
      <c r="K587" s="16" t="n">
        <v>4</v>
      </c>
      <c r="L587" s="16" t="s">
        <v>41</v>
      </c>
      <c r="M587" s="18" t="n">
        <f aca="false">IF(ISNUMBER(B587),B587,IF(MID(B587,3,1)="-",DATE(VALUE(RIGHT(B587,4)),VALUE(MID(B587,4,2)),VALUE(LEFT(B587,2))),DATE(VALUE(LEFT(B587,4)),VALUE(MID(B587,6,2)),VALUE(RIGHT(B587,2)))))</f>
        <v>45714</v>
      </c>
      <c r="N587" s="16" t="n">
        <f aca="false">MONTH(M587)</f>
        <v>2</v>
      </c>
      <c r="O587" s="16" t="str">
        <f aca="false">PROPER(TRIM(H587))</f>
        <v>Bengaluru</v>
      </c>
      <c r="P587" s="16" t="str">
        <f aca="false">IFERROR(VLOOKUP(O587,city_map!$A$2:$B$6,2,FALSE()),O587)</f>
        <v>Bengaluru</v>
      </c>
      <c r="Q587" s="16" t="n">
        <f aca="false">IF(ISNUMBER(F587),F587,VALUE(SUBSTITUTE(SUBSTITUTE(F587,"₹",""),",","")))</f>
        <v>583</v>
      </c>
      <c r="R587" s="16" t="n">
        <f aca="false">IF(E587=99,1,E587)</f>
        <v>2</v>
      </c>
      <c r="S587" s="16" t="n">
        <f aca="false">IF(G587="",0,G587)</f>
        <v>0.05</v>
      </c>
      <c r="T587" s="16" t="str">
        <f aca="false">IF(I587="","Unknown",IF(I587="upi","UPI",I587))</f>
        <v>COD</v>
      </c>
      <c r="U587" s="16" t="str">
        <f aca="false">IF(L587="Yes","Y",IF(L587="No","N",L587))</f>
        <v>N</v>
      </c>
      <c r="V587" s="19" t="n">
        <f aca="false">ROUND(R587*Q587*(1-S587),2)</f>
        <v>1107.7</v>
      </c>
      <c r="W587" s="16" t="str">
        <f aca="false">_xlfn.XLOOKUP(D587,products!$A$2:$A$61,products!$C$2:$C$61,"Not found")</f>
        <v>Books</v>
      </c>
    </row>
    <row r="588" customFormat="false" ht="15" hidden="false" customHeight="false" outlineLevel="0" collapsed="false">
      <c r="A588" s="16" t="s">
        <v>1192</v>
      </c>
      <c r="B588" s="16" t="s">
        <v>1174</v>
      </c>
      <c r="C588" s="16" t="s">
        <v>732</v>
      </c>
      <c r="D588" s="16" t="s">
        <v>108</v>
      </c>
      <c r="E588" s="16" t="n">
        <v>1</v>
      </c>
      <c r="F588" s="16" t="n">
        <v>3497</v>
      </c>
      <c r="G588" s="16" t="n">
        <v>0.3</v>
      </c>
      <c r="H588" s="16" t="s">
        <v>39</v>
      </c>
      <c r="I588" s="16" t="s">
        <v>60</v>
      </c>
      <c r="J588" s="16" t="n">
        <v>3</v>
      </c>
      <c r="K588" s="16" t="n">
        <v>3</v>
      </c>
      <c r="L588" s="16" t="s">
        <v>57</v>
      </c>
      <c r="M588" s="18" t="n">
        <f aca="false">IF(ISNUMBER(B588),B588,IF(MID(B588,3,1)="-",DATE(VALUE(RIGHT(B588,4)),VALUE(MID(B588,4,2)),VALUE(LEFT(B588,2))),DATE(VALUE(LEFT(B588,4)),VALUE(MID(B588,6,2)),VALUE(RIGHT(B588,2)))))</f>
        <v>45714</v>
      </c>
      <c r="N588" s="16" t="n">
        <f aca="false">MONTH(M588)</f>
        <v>2</v>
      </c>
      <c r="O588" s="16" t="str">
        <f aca="false">PROPER(TRIM(H588))</f>
        <v>Delhi</v>
      </c>
      <c r="P588" s="16" t="str">
        <f aca="false">IFERROR(VLOOKUP(O588,city_map!$A$2:$B$6,2,FALSE()),O588)</f>
        <v>Delhi</v>
      </c>
      <c r="Q588" s="16" t="n">
        <f aca="false">IF(ISNUMBER(F588),F588,VALUE(SUBSTITUTE(SUBSTITUTE(F588,"₹",""),",","")))</f>
        <v>3497</v>
      </c>
      <c r="R588" s="16" t="n">
        <f aca="false">IF(E588=99,1,E588)</f>
        <v>1</v>
      </c>
      <c r="S588" s="16" t="n">
        <f aca="false">IF(G588="",0,G588)</f>
        <v>0.3</v>
      </c>
      <c r="T588" s="16" t="str">
        <f aca="false">IF(I588="","Unknown",IF(I588="upi","UPI",I588))</f>
        <v>UPI</v>
      </c>
      <c r="U588" s="16" t="str">
        <f aca="false">IF(L588="Yes","Y",IF(L588="No","N",L588))</f>
        <v>Y</v>
      </c>
      <c r="V588" s="19" t="n">
        <f aca="false">ROUND(R588*Q588*(1-S588),2)</f>
        <v>2447.9</v>
      </c>
      <c r="W588" s="16" t="str">
        <f aca="false">_xlfn.XLOOKUP(D588,products!$A$2:$A$61,products!$C$2:$C$61,"Not found")</f>
        <v>Electronics</v>
      </c>
    </row>
    <row r="589" customFormat="false" ht="15" hidden="false" customHeight="false" outlineLevel="0" collapsed="false">
      <c r="A589" s="16" t="s">
        <v>1193</v>
      </c>
      <c r="B589" s="16" t="s">
        <v>1174</v>
      </c>
      <c r="C589" s="16" t="s">
        <v>1194</v>
      </c>
      <c r="D589" s="16" t="s">
        <v>157</v>
      </c>
      <c r="E589" s="16" t="n">
        <v>3</v>
      </c>
      <c r="F589" s="16" t="n">
        <v>1151</v>
      </c>
      <c r="G589" s="16" t="n">
        <v>0</v>
      </c>
      <c r="H589" s="16" t="s">
        <v>39</v>
      </c>
      <c r="I589" s="16" t="s">
        <v>40</v>
      </c>
      <c r="J589" s="16" t="n">
        <v>2</v>
      </c>
      <c r="K589" s="16" t="n">
        <v>4</v>
      </c>
      <c r="L589" s="16" t="s">
        <v>41</v>
      </c>
      <c r="M589" s="18" t="n">
        <f aca="false">IF(ISNUMBER(B589),B589,IF(MID(B589,3,1)="-",DATE(VALUE(RIGHT(B589,4)),VALUE(MID(B589,4,2)),VALUE(LEFT(B589,2))),DATE(VALUE(LEFT(B589,4)),VALUE(MID(B589,6,2)),VALUE(RIGHT(B589,2)))))</f>
        <v>45714</v>
      </c>
      <c r="N589" s="16" t="n">
        <f aca="false">MONTH(M589)</f>
        <v>2</v>
      </c>
      <c r="O589" s="16" t="str">
        <f aca="false">PROPER(TRIM(H589))</f>
        <v>Delhi</v>
      </c>
      <c r="P589" s="16" t="str">
        <f aca="false">IFERROR(VLOOKUP(O589,city_map!$A$2:$B$6,2,FALSE()),O589)</f>
        <v>Delhi</v>
      </c>
      <c r="Q589" s="16" t="n">
        <f aca="false">IF(ISNUMBER(F589),F589,VALUE(SUBSTITUTE(SUBSTITUTE(F589,"₹",""),",","")))</f>
        <v>1151</v>
      </c>
      <c r="R589" s="16" t="n">
        <f aca="false">IF(E589=99,1,E589)</f>
        <v>3</v>
      </c>
      <c r="S589" s="16" t="n">
        <f aca="false">IF(G589="",0,G589)</f>
        <v>0</v>
      </c>
      <c r="T589" s="16" t="str">
        <f aca="false">IF(I589="","Unknown",IF(I589="upi","UPI",I589))</f>
        <v>COD</v>
      </c>
      <c r="U589" s="16" t="str">
        <f aca="false">IF(L589="Yes","Y",IF(L589="No","N",L589))</f>
        <v>N</v>
      </c>
      <c r="V589" s="19" t="n">
        <f aca="false">ROUND(R589*Q589*(1-S589),2)</f>
        <v>3453</v>
      </c>
      <c r="W589" s="16" t="str">
        <f aca="false">_xlfn.XLOOKUP(D589,products!$A$2:$A$61,products!$C$2:$C$61,"Not found")</f>
        <v>Books</v>
      </c>
    </row>
    <row r="590" customFormat="false" ht="15" hidden="false" customHeight="false" outlineLevel="0" collapsed="false">
      <c r="A590" s="16" t="s">
        <v>1195</v>
      </c>
      <c r="B590" s="16" t="s">
        <v>1196</v>
      </c>
      <c r="C590" s="16" t="s">
        <v>145</v>
      </c>
      <c r="D590" s="16" t="s">
        <v>440</v>
      </c>
      <c r="E590" s="16" t="n">
        <v>1</v>
      </c>
      <c r="F590" s="16" t="n">
        <v>1466</v>
      </c>
      <c r="G590" s="16" t="n">
        <v>0.05</v>
      </c>
      <c r="H590" s="16" t="s">
        <v>112</v>
      </c>
      <c r="I590" s="16" t="s">
        <v>40</v>
      </c>
      <c r="J590" s="16" t="n">
        <v>2</v>
      </c>
      <c r="K590" s="16" t="n">
        <v>4</v>
      </c>
      <c r="L590" s="16" t="s">
        <v>41</v>
      </c>
      <c r="M590" s="18" t="n">
        <f aca="false">IF(ISNUMBER(B590),B590,IF(MID(B590,3,1)="-",DATE(VALUE(RIGHT(B590,4)),VALUE(MID(B590,4,2)),VALUE(LEFT(B590,2))),DATE(VALUE(LEFT(B590,4)),VALUE(MID(B590,6,2)),VALUE(RIGHT(B590,2)))))</f>
        <v>45715</v>
      </c>
      <c r="N590" s="16" t="n">
        <f aca="false">MONTH(M590)</f>
        <v>2</v>
      </c>
      <c r="O590" s="16" t="str">
        <f aca="false">PROPER(TRIM(H590))</f>
        <v>Mumbai</v>
      </c>
      <c r="P590" s="16" t="str">
        <f aca="false">IFERROR(VLOOKUP(O590,city_map!$A$2:$B$6,2,FALSE()),O590)</f>
        <v>Mumbai</v>
      </c>
      <c r="Q590" s="16" t="n">
        <f aca="false">IF(ISNUMBER(F590),F590,VALUE(SUBSTITUTE(SUBSTITUTE(F590,"₹",""),",","")))</f>
        <v>1466</v>
      </c>
      <c r="R590" s="16" t="n">
        <f aca="false">IF(E590=99,1,E590)</f>
        <v>1</v>
      </c>
      <c r="S590" s="16" t="n">
        <f aca="false">IF(G590="",0,G590)</f>
        <v>0.05</v>
      </c>
      <c r="T590" s="16" t="str">
        <f aca="false">IF(I590="","Unknown",IF(I590="upi","UPI",I590))</f>
        <v>COD</v>
      </c>
      <c r="U590" s="16" t="str">
        <f aca="false">IF(L590="Yes","Y",IF(L590="No","N",L590))</f>
        <v>N</v>
      </c>
      <c r="V590" s="19" t="n">
        <f aca="false">ROUND(R590*Q590*(1-S590),2)</f>
        <v>1392.7</v>
      </c>
      <c r="W590" s="16" t="str">
        <f aca="false">_xlfn.XLOOKUP(D590,products!$A$2:$A$61,products!$C$2:$C$61,"Not found")</f>
        <v>Home</v>
      </c>
    </row>
    <row r="591" customFormat="false" ht="15" hidden="false" customHeight="false" outlineLevel="0" collapsed="false">
      <c r="A591" s="16" t="s">
        <v>1197</v>
      </c>
      <c r="B591" s="16" t="s">
        <v>1196</v>
      </c>
      <c r="C591" s="16" t="s">
        <v>1198</v>
      </c>
      <c r="D591" s="16" t="s">
        <v>222</v>
      </c>
      <c r="E591" s="16" t="n">
        <v>1</v>
      </c>
      <c r="F591" s="16" t="n">
        <v>1885</v>
      </c>
      <c r="G591" s="16" t="n">
        <v>0.1</v>
      </c>
      <c r="H591" s="16" t="s">
        <v>241</v>
      </c>
      <c r="I591" s="16" t="s">
        <v>60</v>
      </c>
      <c r="J591" s="16" t="n">
        <v>4</v>
      </c>
      <c r="K591" s="16"/>
      <c r="L591" s="16" t="s">
        <v>41</v>
      </c>
      <c r="M591" s="18" t="n">
        <f aca="false">IF(ISNUMBER(B591),B591,IF(MID(B591,3,1)="-",DATE(VALUE(RIGHT(B591,4)),VALUE(MID(B591,4,2)),VALUE(LEFT(B591,2))),DATE(VALUE(LEFT(B591,4)),VALUE(MID(B591,6,2)),VALUE(RIGHT(B591,2)))))</f>
        <v>45715</v>
      </c>
      <c r="N591" s="16" t="n">
        <f aca="false">MONTH(M591)</f>
        <v>2</v>
      </c>
      <c r="O591" s="16" t="str">
        <f aca="false">PROPER(TRIM(H591))</f>
        <v>Calcutta</v>
      </c>
      <c r="P591" s="16" t="str">
        <f aca="false">IFERROR(VLOOKUP(O591,city_map!$A$2:$B$6,2,FALSE()),O591)</f>
        <v>Kolkata</v>
      </c>
      <c r="Q591" s="16" t="n">
        <f aca="false">IF(ISNUMBER(F591),F591,VALUE(SUBSTITUTE(SUBSTITUTE(F591,"₹",""),",","")))</f>
        <v>1885</v>
      </c>
      <c r="R591" s="16" t="n">
        <f aca="false">IF(E591=99,1,E591)</f>
        <v>1</v>
      </c>
      <c r="S591" s="16" t="n">
        <f aca="false">IF(G591="",0,G591)</f>
        <v>0.1</v>
      </c>
      <c r="T591" s="16" t="str">
        <f aca="false">IF(I591="","Unknown",IF(I591="upi","UPI",I591))</f>
        <v>UPI</v>
      </c>
      <c r="U591" s="16" t="str">
        <f aca="false">IF(L591="Yes","Y",IF(L591="No","N",L591))</f>
        <v>N</v>
      </c>
      <c r="V591" s="19" t="n">
        <f aca="false">ROUND(R591*Q591*(1-S591),2)</f>
        <v>1696.5</v>
      </c>
      <c r="W591" s="16" t="str">
        <f aca="false">_xlfn.XLOOKUP(D591,products!$A$2:$A$61,products!$C$2:$C$61,"Not found")</f>
        <v>Fashion</v>
      </c>
    </row>
    <row r="592" customFormat="false" ht="15" hidden="false" customHeight="false" outlineLevel="0" collapsed="false">
      <c r="A592" s="16" t="s">
        <v>1199</v>
      </c>
      <c r="B592" s="16" t="s">
        <v>1196</v>
      </c>
      <c r="C592" s="16" t="s">
        <v>762</v>
      </c>
      <c r="D592" s="16" t="s">
        <v>211</v>
      </c>
      <c r="E592" s="16" t="n">
        <v>2</v>
      </c>
      <c r="F592" s="16" t="n">
        <v>1293</v>
      </c>
      <c r="G592" s="16" t="n">
        <v>0</v>
      </c>
      <c r="H592" s="16" t="s">
        <v>208</v>
      </c>
      <c r="I592" s="16" t="s">
        <v>60</v>
      </c>
      <c r="J592" s="16" t="n">
        <v>7</v>
      </c>
      <c r="K592" s="16" t="n">
        <v>2</v>
      </c>
      <c r="L592" s="16" t="s">
        <v>57</v>
      </c>
      <c r="M592" s="18" t="n">
        <f aca="false">IF(ISNUMBER(B592),B592,IF(MID(B592,3,1)="-",DATE(VALUE(RIGHT(B592,4)),VALUE(MID(B592,4,2)),VALUE(LEFT(B592,2))),DATE(VALUE(LEFT(B592,4)),VALUE(MID(B592,6,2)),VALUE(RIGHT(B592,2)))))</f>
        <v>45715</v>
      </c>
      <c r="N592" s="16" t="n">
        <f aca="false">MONTH(M592)</f>
        <v>2</v>
      </c>
      <c r="O592" s="16" t="str">
        <f aca="false">PROPER(TRIM(H592))</f>
        <v>Jaipur</v>
      </c>
      <c r="P592" s="16" t="str">
        <f aca="false">IFERROR(VLOOKUP(O592,city_map!$A$2:$B$6,2,FALSE()),O592)</f>
        <v>Jaipur</v>
      </c>
      <c r="Q592" s="16" t="n">
        <f aca="false">IF(ISNUMBER(F592),F592,VALUE(SUBSTITUTE(SUBSTITUTE(F592,"₹",""),",","")))</f>
        <v>1293</v>
      </c>
      <c r="R592" s="16" t="n">
        <f aca="false">IF(E592=99,1,E592)</f>
        <v>2</v>
      </c>
      <c r="S592" s="16" t="n">
        <f aca="false">IF(G592="",0,G592)</f>
        <v>0</v>
      </c>
      <c r="T592" s="16" t="str">
        <f aca="false">IF(I592="","Unknown",IF(I592="upi","UPI",I592))</f>
        <v>UPI</v>
      </c>
      <c r="U592" s="16" t="str">
        <f aca="false">IF(L592="Yes","Y",IF(L592="No","N",L592))</f>
        <v>Y</v>
      </c>
      <c r="V592" s="19" t="n">
        <f aca="false">ROUND(R592*Q592*(1-S592),2)</f>
        <v>2586</v>
      </c>
      <c r="W592" s="16" t="str">
        <f aca="false">_xlfn.XLOOKUP(D592,products!$A$2:$A$61,products!$C$2:$C$61,"Not found")</f>
        <v>Fashion</v>
      </c>
    </row>
    <row r="593" customFormat="false" ht="15" hidden="false" customHeight="false" outlineLevel="0" collapsed="false">
      <c r="A593" s="16" t="s">
        <v>1200</v>
      </c>
      <c r="B593" s="16" t="s">
        <v>1196</v>
      </c>
      <c r="C593" s="16" t="s">
        <v>559</v>
      </c>
      <c r="D593" s="16" t="s">
        <v>191</v>
      </c>
      <c r="E593" s="16" t="n">
        <v>3</v>
      </c>
      <c r="F593" s="16" t="n">
        <v>404</v>
      </c>
      <c r="G593" s="16" t="n">
        <v>0.2</v>
      </c>
      <c r="H593" s="16" t="s">
        <v>46</v>
      </c>
      <c r="I593" s="16" t="s">
        <v>47</v>
      </c>
      <c r="J593" s="16" t="n">
        <v>6</v>
      </c>
      <c r="K593" s="16" t="n">
        <v>3</v>
      </c>
      <c r="L593" s="16" t="s">
        <v>57</v>
      </c>
      <c r="M593" s="18" t="n">
        <f aca="false">IF(ISNUMBER(B593),B593,IF(MID(B593,3,1)="-",DATE(VALUE(RIGHT(B593,4)),VALUE(MID(B593,4,2)),VALUE(LEFT(B593,2))),DATE(VALUE(LEFT(B593,4)),VALUE(MID(B593,6,2)),VALUE(RIGHT(B593,2)))))</f>
        <v>45715</v>
      </c>
      <c r="N593" s="16" t="n">
        <f aca="false">MONTH(M593)</f>
        <v>2</v>
      </c>
      <c r="O593" s="16" t="str">
        <f aca="false">PROPER(TRIM(H593))</f>
        <v>Chennai</v>
      </c>
      <c r="P593" s="16" t="str">
        <f aca="false">IFERROR(VLOOKUP(O593,city_map!$A$2:$B$6,2,FALSE()),O593)</f>
        <v>Chennai</v>
      </c>
      <c r="Q593" s="16" t="n">
        <f aca="false">IF(ISNUMBER(F593),F593,VALUE(SUBSTITUTE(SUBSTITUTE(F593,"₹",""),",","")))</f>
        <v>404</v>
      </c>
      <c r="R593" s="16" t="n">
        <f aca="false">IF(E593=99,1,E593)</f>
        <v>3</v>
      </c>
      <c r="S593" s="16" t="n">
        <f aca="false">IF(G593="",0,G593)</f>
        <v>0.2</v>
      </c>
      <c r="T593" s="16" t="str">
        <f aca="false">IF(I593="","Unknown",IF(I593="upi","UPI",I593))</f>
        <v>Debit Card</v>
      </c>
      <c r="U593" s="16" t="str">
        <f aca="false">IF(L593="Yes","Y",IF(L593="No","N",L593))</f>
        <v>Y</v>
      </c>
      <c r="V593" s="19" t="n">
        <f aca="false">ROUND(R593*Q593*(1-S593),2)</f>
        <v>969.6</v>
      </c>
      <c r="W593" s="16" t="str">
        <f aca="false">_xlfn.XLOOKUP(D593,products!$A$2:$A$61,products!$C$2:$C$61,"Not found")</f>
        <v>Electronics</v>
      </c>
    </row>
    <row r="594" customFormat="false" ht="15" hidden="false" customHeight="false" outlineLevel="0" collapsed="false">
      <c r="A594" s="16" t="s">
        <v>1201</v>
      </c>
      <c r="B594" s="16" t="s">
        <v>1196</v>
      </c>
      <c r="C594" s="16" t="s">
        <v>871</v>
      </c>
      <c r="D594" s="16" t="s">
        <v>92</v>
      </c>
      <c r="E594" s="16" t="n">
        <v>2</v>
      </c>
      <c r="F594" s="16" t="n">
        <v>4010</v>
      </c>
      <c r="G594" s="16" t="n">
        <v>0.2</v>
      </c>
      <c r="H594" s="16" t="s">
        <v>130</v>
      </c>
      <c r="I594" s="16" t="s">
        <v>47</v>
      </c>
      <c r="J594" s="16" t="n">
        <v>2</v>
      </c>
      <c r="K594" s="16" t="n">
        <v>5</v>
      </c>
      <c r="L594" s="16" t="s">
        <v>41</v>
      </c>
      <c r="M594" s="18" t="n">
        <f aca="false">IF(ISNUMBER(B594),B594,IF(MID(B594,3,1)="-",DATE(VALUE(RIGHT(B594,4)),VALUE(MID(B594,4,2)),VALUE(LEFT(B594,2))),DATE(VALUE(LEFT(B594,4)),VALUE(MID(B594,6,2)),VALUE(RIGHT(B594,2)))))</f>
        <v>45715</v>
      </c>
      <c r="N594" s="16" t="n">
        <f aca="false">MONTH(M594)</f>
        <v>2</v>
      </c>
      <c r="O594" s="16" t="str">
        <f aca="false">PROPER(TRIM(H594))</f>
        <v>Bengaluru</v>
      </c>
      <c r="P594" s="16" t="str">
        <f aca="false">IFERROR(VLOOKUP(O594,city_map!$A$2:$B$6,2,FALSE()),O594)</f>
        <v>Bengaluru</v>
      </c>
      <c r="Q594" s="16" t="n">
        <f aca="false">IF(ISNUMBER(F594),F594,VALUE(SUBSTITUTE(SUBSTITUTE(F594,"₹",""),",","")))</f>
        <v>4010</v>
      </c>
      <c r="R594" s="16" t="n">
        <f aca="false">IF(E594=99,1,E594)</f>
        <v>2</v>
      </c>
      <c r="S594" s="16" t="n">
        <f aca="false">IF(G594="",0,G594)</f>
        <v>0.2</v>
      </c>
      <c r="T594" s="16" t="str">
        <f aca="false">IF(I594="","Unknown",IF(I594="upi","UPI",I594))</f>
        <v>Debit Card</v>
      </c>
      <c r="U594" s="16" t="str">
        <f aca="false">IF(L594="Yes","Y",IF(L594="No","N",L594))</f>
        <v>N</v>
      </c>
      <c r="V594" s="19" t="n">
        <f aca="false">ROUND(R594*Q594*(1-S594),2)</f>
        <v>6416</v>
      </c>
      <c r="W594" s="16" t="str">
        <f aca="false">_xlfn.XLOOKUP(D594,products!$A$2:$A$61,products!$C$2:$C$61,"Not found")</f>
        <v>Electronics</v>
      </c>
    </row>
    <row r="595" customFormat="false" ht="15" hidden="false" customHeight="false" outlineLevel="0" collapsed="false">
      <c r="A595" s="16" t="s">
        <v>1202</v>
      </c>
      <c r="B595" s="16" t="s">
        <v>1196</v>
      </c>
      <c r="C595" s="16" t="s">
        <v>1203</v>
      </c>
      <c r="D595" s="16" t="s">
        <v>412</v>
      </c>
      <c r="E595" s="16" t="n">
        <v>1</v>
      </c>
      <c r="F595" s="16" t="n">
        <v>1012</v>
      </c>
      <c r="G595" s="16" t="n">
        <v>0.1</v>
      </c>
      <c r="H595" s="16" t="s">
        <v>56</v>
      </c>
      <c r="I595" s="16" t="s">
        <v>60</v>
      </c>
      <c r="J595" s="16" t="n">
        <v>5</v>
      </c>
      <c r="K595" s="16" t="n">
        <v>4</v>
      </c>
      <c r="L595" s="16" t="s">
        <v>41</v>
      </c>
      <c r="M595" s="18" t="n">
        <f aca="false">IF(ISNUMBER(B595),B595,IF(MID(B595,3,1)="-",DATE(VALUE(RIGHT(B595,4)),VALUE(MID(B595,4,2)),VALUE(LEFT(B595,2))),DATE(VALUE(LEFT(B595,4)),VALUE(MID(B595,6,2)),VALUE(RIGHT(B595,2)))))</f>
        <v>45715</v>
      </c>
      <c r="N595" s="16" t="n">
        <f aca="false">MONTH(M595)</f>
        <v>2</v>
      </c>
      <c r="O595" s="16" t="str">
        <f aca="false">PROPER(TRIM(H595))</f>
        <v>Lucknow</v>
      </c>
      <c r="P595" s="16" t="str">
        <f aca="false">IFERROR(VLOOKUP(O595,city_map!$A$2:$B$6,2,FALSE()),O595)</f>
        <v>Lucknow</v>
      </c>
      <c r="Q595" s="16" t="n">
        <f aca="false">IF(ISNUMBER(F595),F595,VALUE(SUBSTITUTE(SUBSTITUTE(F595,"₹",""),",","")))</f>
        <v>1012</v>
      </c>
      <c r="R595" s="16" t="n">
        <f aca="false">IF(E595=99,1,E595)</f>
        <v>1</v>
      </c>
      <c r="S595" s="16" t="n">
        <f aca="false">IF(G595="",0,G595)</f>
        <v>0.1</v>
      </c>
      <c r="T595" s="16" t="str">
        <f aca="false">IF(I595="","Unknown",IF(I595="upi","UPI",I595))</f>
        <v>UPI</v>
      </c>
      <c r="U595" s="16" t="str">
        <f aca="false">IF(L595="Yes","Y",IF(L595="No","N",L595))</f>
        <v>N</v>
      </c>
      <c r="V595" s="19" t="n">
        <f aca="false">ROUND(R595*Q595*(1-S595),2)</f>
        <v>910.8</v>
      </c>
      <c r="W595" s="16" t="str">
        <f aca="false">_xlfn.XLOOKUP(D595,products!$A$2:$A$61,products!$C$2:$C$61,"Not found")</f>
        <v>Home</v>
      </c>
    </row>
    <row r="596" customFormat="false" ht="15" hidden="false" customHeight="false" outlineLevel="0" collapsed="false">
      <c r="A596" s="16" t="s">
        <v>1204</v>
      </c>
      <c r="B596" s="16" t="s">
        <v>1196</v>
      </c>
      <c r="C596" s="16" t="s">
        <v>1205</v>
      </c>
      <c r="D596" s="16" t="s">
        <v>262</v>
      </c>
      <c r="E596" s="16" t="n">
        <v>2</v>
      </c>
      <c r="F596" s="16" t="n">
        <v>798</v>
      </c>
      <c r="G596" s="16" t="n">
        <v>0.1</v>
      </c>
      <c r="H596" s="16" t="s">
        <v>527</v>
      </c>
      <c r="I596" s="16" t="s">
        <v>60</v>
      </c>
      <c r="J596" s="16" t="n">
        <v>4</v>
      </c>
      <c r="K596" s="16" t="n">
        <v>5</v>
      </c>
      <c r="L596" s="16" t="s">
        <v>41</v>
      </c>
      <c r="M596" s="18" t="n">
        <f aca="false">IF(ISNUMBER(B596),B596,IF(MID(B596,3,1)="-",DATE(VALUE(RIGHT(B596,4)),VALUE(MID(B596,4,2)),VALUE(LEFT(B596,2))),DATE(VALUE(LEFT(B596,4)),VALUE(MID(B596,6,2)),VALUE(RIGHT(B596,2)))))</f>
        <v>45715</v>
      </c>
      <c r="N596" s="16" t="n">
        <f aca="false">MONTH(M596)</f>
        <v>2</v>
      </c>
      <c r="O596" s="16" t="str">
        <f aca="false">PROPER(TRIM(H596))</f>
        <v>Bangalore</v>
      </c>
      <c r="P596" s="16" t="str">
        <f aca="false">IFERROR(VLOOKUP(O596,city_map!$A$2:$B$6,2,FALSE()),O596)</f>
        <v>Bengaluru</v>
      </c>
      <c r="Q596" s="16" t="n">
        <f aca="false">IF(ISNUMBER(F596),F596,VALUE(SUBSTITUTE(SUBSTITUTE(F596,"₹",""),",","")))</f>
        <v>798</v>
      </c>
      <c r="R596" s="16" t="n">
        <f aca="false">IF(E596=99,1,E596)</f>
        <v>2</v>
      </c>
      <c r="S596" s="16" t="n">
        <f aca="false">IF(G596="",0,G596)</f>
        <v>0.1</v>
      </c>
      <c r="T596" s="16" t="str">
        <f aca="false">IF(I596="","Unknown",IF(I596="upi","UPI",I596))</f>
        <v>UPI</v>
      </c>
      <c r="U596" s="16" t="str">
        <f aca="false">IF(L596="Yes","Y",IF(L596="No","N",L596))</f>
        <v>N</v>
      </c>
      <c r="V596" s="19" t="n">
        <f aca="false">ROUND(R596*Q596*(1-S596),2)</f>
        <v>1436.4</v>
      </c>
      <c r="W596" s="16" t="str">
        <f aca="false">_xlfn.XLOOKUP(D596,products!$A$2:$A$61,products!$C$2:$C$61,"Not found")</f>
        <v>Home</v>
      </c>
    </row>
    <row r="597" customFormat="false" ht="15" hidden="false" customHeight="false" outlineLevel="0" collapsed="false">
      <c r="A597" s="16" t="s">
        <v>1206</v>
      </c>
      <c r="B597" s="16" t="s">
        <v>1196</v>
      </c>
      <c r="C597" s="16" t="s">
        <v>151</v>
      </c>
      <c r="D597" s="16" t="s">
        <v>262</v>
      </c>
      <c r="E597" s="16" t="n">
        <v>3</v>
      </c>
      <c r="F597" s="16" t="n">
        <v>808</v>
      </c>
      <c r="G597" s="16" t="n">
        <v>0.1</v>
      </c>
      <c r="H597" s="16" t="s">
        <v>527</v>
      </c>
      <c r="I597" s="16" t="s">
        <v>60</v>
      </c>
      <c r="J597" s="16" t="n">
        <v>5</v>
      </c>
      <c r="K597" s="16" t="n">
        <v>3</v>
      </c>
      <c r="L597" s="16" t="s">
        <v>41</v>
      </c>
      <c r="M597" s="18" t="n">
        <f aca="false">IF(ISNUMBER(B597),B597,IF(MID(B597,3,1)="-",DATE(VALUE(RIGHT(B597,4)),VALUE(MID(B597,4,2)),VALUE(LEFT(B597,2))),DATE(VALUE(LEFT(B597,4)),VALUE(MID(B597,6,2)),VALUE(RIGHT(B597,2)))))</f>
        <v>45715</v>
      </c>
      <c r="N597" s="16" t="n">
        <f aca="false">MONTH(M597)</f>
        <v>2</v>
      </c>
      <c r="O597" s="16" t="str">
        <f aca="false">PROPER(TRIM(H597))</f>
        <v>Bangalore</v>
      </c>
      <c r="P597" s="16" t="str">
        <f aca="false">IFERROR(VLOOKUP(O597,city_map!$A$2:$B$6,2,FALSE()),O597)</f>
        <v>Bengaluru</v>
      </c>
      <c r="Q597" s="16" t="n">
        <f aca="false">IF(ISNUMBER(F597),F597,VALUE(SUBSTITUTE(SUBSTITUTE(F597,"₹",""),",","")))</f>
        <v>808</v>
      </c>
      <c r="R597" s="16" t="n">
        <f aca="false">IF(E597=99,1,E597)</f>
        <v>3</v>
      </c>
      <c r="S597" s="16" t="n">
        <f aca="false">IF(G597="",0,G597)</f>
        <v>0.1</v>
      </c>
      <c r="T597" s="16" t="str">
        <f aca="false">IF(I597="","Unknown",IF(I597="upi","UPI",I597))</f>
        <v>UPI</v>
      </c>
      <c r="U597" s="16" t="str">
        <f aca="false">IF(L597="Yes","Y",IF(L597="No","N",L597))</f>
        <v>N</v>
      </c>
      <c r="V597" s="19" t="n">
        <f aca="false">ROUND(R597*Q597*(1-S597),2)</f>
        <v>2181.6</v>
      </c>
      <c r="W597" s="16" t="str">
        <f aca="false">_xlfn.XLOOKUP(D597,products!$A$2:$A$61,products!$C$2:$C$61,"Not found")</f>
        <v>Home</v>
      </c>
    </row>
    <row r="598" customFormat="false" ht="15" hidden="false" customHeight="false" outlineLevel="0" collapsed="false">
      <c r="A598" s="16" t="s">
        <v>1207</v>
      </c>
      <c r="B598" s="16" t="s">
        <v>1196</v>
      </c>
      <c r="C598" s="16" t="s">
        <v>264</v>
      </c>
      <c r="D598" s="16" t="s">
        <v>63</v>
      </c>
      <c r="E598" s="16" t="n">
        <v>1</v>
      </c>
      <c r="F598" s="16" t="n">
        <v>1536</v>
      </c>
      <c r="G598" s="16" t="n">
        <v>0.15</v>
      </c>
      <c r="H598" s="16" t="s">
        <v>89</v>
      </c>
      <c r="I598" s="16" t="s">
        <v>60</v>
      </c>
      <c r="J598" s="16" t="n">
        <v>4</v>
      </c>
      <c r="K598" s="16" t="n">
        <v>3</v>
      </c>
      <c r="L598" s="16" t="s">
        <v>41</v>
      </c>
      <c r="M598" s="18" t="n">
        <f aca="false">IF(ISNUMBER(B598),B598,IF(MID(B598,3,1)="-",DATE(VALUE(RIGHT(B598,4)),VALUE(MID(B598,4,2)),VALUE(LEFT(B598,2))),DATE(VALUE(LEFT(B598,4)),VALUE(MID(B598,6,2)),VALUE(RIGHT(B598,2)))))</f>
        <v>45715</v>
      </c>
      <c r="N598" s="16" t="n">
        <f aca="false">MONTH(M598)</f>
        <v>2</v>
      </c>
      <c r="O598" s="16" t="str">
        <f aca="false">PROPER(TRIM(H598))</f>
        <v>Ahmedabad</v>
      </c>
      <c r="P598" s="16" t="str">
        <f aca="false">IFERROR(VLOOKUP(O598,city_map!$A$2:$B$6,2,FALSE()),O598)</f>
        <v>Ahmedabad</v>
      </c>
      <c r="Q598" s="16" t="n">
        <f aca="false">IF(ISNUMBER(F598),F598,VALUE(SUBSTITUTE(SUBSTITUTE(F598,"₹",""),",","")))</f>
        <v>1536</v>
      </c>
      <c r="R598" s="16" t="n">
        <f aca="false">IF(E598=99,1,E598)</f>
        <v>1</v>
      </c>
      <c r="S598" s="16" t="n">
        <f aca="false">IF(G598="",0,G598)</f>
        <v>0.15</v>
      </c>
      <c r="T598" s="16" t="str">
        <f aca="false">IF(I598="","Unknown",IF(I598="upi","UPI",I598))</f>
        <v>UPI</v>
      </c>
      <c r="U598" s="16" t="str">
        <f aca="false">IF(L598="Yes","Y",IF(L598="No","N",L598))</f>
        <v>N</v>
      </c>
      <c r="V598" s="19" t="n">
        <f aca="false">ROUND(R598*Q598*(1-S598),2)</f>
        <v>1305.6</v>
      </c>
      <c r="W598" s="16" t="str">
        <f aca="false">_xlfn.XLOOKUP(D598,products!$A$2:$A$61,products!$C$2:$C$61,"Not found")</f>
        <v>Fashion</v>
      </c>
    </row>
    <row r="599" customFormat="false" ht="15" hidden="false" customHeight="false" outlineLevel="0" collapsed="false">
      <c r="A599" s="16" t="s">
        <v>1208</v>
      </c>
      <c r="B599" s="16" t="s">
        <v>1196</v>
      </c>
      <c r="C599" s="16" t="s">
        <v>1209</v>
      </c>
      <c r="D599" s="16" t="s">
        <v>99</v>
      </c>
      <c r="E599" s="16" t="n">
        <v>2</v>
      </c>
      <c r="F599" s="16" t="s">
        <v>1210</v>
      </c>
      <c r="G599" s="16" t="n">
        <v>0.2</v>
      </c>
      <c r="H599" s="16" t="s">
        <v>39</v>
      </c>
      <c r="I599" s="16" t="s">
        <v>60</v>
      </c>
      <c r="J599" s="16" t="n">
        <v>2</v>
      </c>
      <c r="K599" s="16" t="n">
        <v>4</v>
      </c>
      <c r="L599" s="16" t="s">
        <v>41</v>
      </c>
      <c r="M599" s="18" t="n">
        <f aca="false">IF(ISNUMBER(B599),B599,IF(MID(B599,3,1)="-",DATE(VALUE(RIGHT(B599,4)),VALUE(MID(B599,4,2)),VALUE(LEFT(B599,2))),DATE(VALUE(LEFT(B599,4)),VALUE(MID(B599,6,2)),VALUE(RIGHT(B599,2)))))</f>
        <v>45715</v>
      </c>
      <c r="N599" s="16" t="n">
        <f aca="false">MONTH(M599)</f>
        <v>2</v>
      </c>
      <c r="O599" s="16" t="str">
        <f aca="false">PROPER(TRIM(H599))</f>
        <v>Delhi</v>
      </c>
      <c r="P599" s="16" t="str">
        <f aca="false">IFERROR(VLOOKUP(O599,city_map!$A$2:$B$6,2,FALSE()),O599)</f>
        <v>Delhi</v>
      </c>
      <c r="Q599" s="16" t="n">
        <f aca="false">IF(ISNUMBER(F599),F599,VALUE(SUBSTITUTE(SUBSTITUTE(F599,"₹",""),",","")))</f>
        <v>730</v>
      </c>
      <c r="R599" s="16" t="n">
        <f aca="false">IF(E599=99,1,E599)</f>
        <v>2</v>
      </c>
      <c r="S599" s="16" t="n">
        <f aca="false">IF(G599="",0,G599)</f>
        <v>0.2</v>
      </c>
      <c r="T599" s="16" t="str">
        <f aca="false">IF(I599="","Unknown",IF(I599="upi","UPI",I599))</f>
        <v>UPI</v>
      </c>
      <c r="U599" s="16" t="str">
        <f aca="false">IF(L599="Yes","Y",IF(L599="No","N",L599))</f>
        <v>N</v>
      </c>
      <c r="V599" s="19" t="n">
        <f aca="false">ROUND(R599*Q599*(1-S599),2)</f>
        <v>1168</v>
      </c>
      <c r="W599" s="16" t="str">
        <f aca="false">_xlfn.XLOOKUP(D599,products!$A$2:$A$61,products!$C$2:$C$61,"Not found")</f>
        <v>Fashion</v>
      </c>
    </row>
    <row r="600" customFormat="false" ht="15" hidden="false" customHeight="false" outlineLevel="0" collapsed="false">
      <c r="A600" s="16" t="s">
        <v>1211</v>
      </c>
      <c r="B600" s="16" t="s">
        <v>1196</v>
      </c>
      <c r="C600" s="16" t="s">
        <v>415</v>
      </c>
      <c r="D600" s="16" t="s">
        <v>396</v>
      </c>
      <c r="E600" s="16" t="n">
        <v>1</v>
      </c>
      <c r="F600" s="16" t="n">
        <v>5598</v>
      </c>
      <c r="G600" s="16" t="n">
        <v>0</v>
      </c>
      <c r="H600" s="16" t="s">
        <v>120</v>
      </c>
      <c r="I600" s="16" t="s">
        <v>60</v>
      </c>
      <c r="J600" s="16" t="n">
        <v>3</v>
      </c>
      <c r="K600" s="16" t="n">
        <v>4</v>
      </c>
      <c r="L600" s="16" t="s">
        <v>41</v>
      </c>
      <c r="M600" s="18" t="n">
        <f aca="false">IF(ISNUMBER(B600),B600,IF(MID(B600,3,1)="-",DATE(VALUE(RIGHT(B600,4)),VALUE(MID(B600,4,2)),VALUE(LEFT(B600,2))),DATE(VALUE(LEFT(B600,4)),VALUE(MID(B600,6,2)),VALUE(RIGHT(B600,2)))))</f>
        <v>45715</v>
      </c>
      <c r="N600" s="16" t="n">
        <f aca="false">MONTH(M600)</f>
        <v>2</v>
      </c>
      <c r="O600" s="16" t="str">
        <f aca="false">PROPER(TRIM(H600))</f>
        <v>Kolkata</v>
      </c>
      <c r="P600" s="16" t="str">
        <f aca="false">IFERROR(VLOOKUP(O600,city_map!$A$2:$B$6,2,FALSE()),O600)</f>
        <v>Kolkata</v>
      </c>
      <c r="Q600" s="16" t="n">
        <f aca="false">IF(ISNUMBER(F600),F600,VALUE(SUBSTITUTE(SUBSTITUTE(F600,"₹",""),",","")))</f>
        <v>5598</v>
      </c>
      <c r="R600" s="16" t="n">
        <f aca="false">IF(E600=99,1,E600)</f>
        <v>1</v>
      </c>
      <c r="S600" s="16" t="n">
        <f aca="false">IF(G600="",0,G600)</f>
        <v>0</v>
      </c>
      <c r="T600" s="16" t="str">
        <f aca="false">IF(I600="","Unknown",IF(I600="upi","UPI",I600))</f>
        <v>UPI</v>
      </c>
      <c r="U600" s="16" t="str">
        <f aca="false">IF(L600="Yes","Y",IF(L600="No","N",L600))</f>
        <v>N</v>
      </c>
      <c r="V600" s="19" t="n">
        <f aca="false">ROUND(R600*Q600*(1-S600),2)</f>
        <v>5598</v>
      </c>
      <c r="W600" s="16" t="str">
        <f aca="false">_xlfn.XLOOKUP(D600,products!$A$2:$A$61,products!$C$2:$C$61,"Not found")</f>
        <v>Home</v>
      </c>
    </row>
    <row r="601" customFormat="false" ht="15" hidden="false" customHeight="false" outlineLevel="0" collapsed="false">
      <c r="A601" s="16" t="s">
        <v>1212</v>
      </c>
      <c r="B601" s="16" t="s">
        <v>1213</v>
      </c>
      <c r="C601" s="16" t="s">
        <v>359</v>
      </c>
      <c r="D601" s="16" t="s">
        <v>74</v>
      </c>
      <c r="E601" s="16" t="n">
        <v>1</v>
      </c>
      <c r="F601" s="16" t="n">
        <v>18394</v>
      </c>
      <c r="G601" s="16" t="n">
        <v>0</v>
      </c>
      <c r="H601" s="16" t="s">
        <v>89</v>
      </c>
      <c r="I601" s="16" t="s">
        <v>100</v>
      </c>
      <c r="J601" s="16" t="n">
        <v>6</v>
      </c>
      <c r="K601" s="16" t="n">
        <v>4</v>
      </c>
      <c r="L601" s="16" t="s">
        <v>41</v>
      </c>
      <c r="M601" s="18" t="n">
        <f aca="false">IF(ISNUMBER(B601),B601,IF(MID(B601,3,1)="-",DATE(VALUE(RIGHT(B601,4)),VALUE(MID(B601,4,2)),VALUE(LEFT(B601,2))),DATE(VALUE(LEFT(B601,4)),VALUE(MID(B601,6,2)),VALUE(RIGHT(B601,2)))))</f>
        <v>45716</v>
      </c>
      <c r="N601" s="16" t="n">
        <f aca="false">MONTH(M601)</f>
        <v>2</v>
      </c>
      <c r="O601" s="16" t="str">
        <f aca="false">PROPER(TRIM(H601))</f>
        <v>Ahmedabad</v>
      </c>
      <c r="P601" s="16" t="str">
        <f aca="false">IFERROR(VLOOKUP(O601,city_map!$A$2:$B$6,2,FALSE()),O601)</f>
        <v>Ahmedabad</v>
      </c>
      <c r="Q601" s="16" t="n">
        <f aca="false">IF(ISNUMBER(F601),F601,VALUE(SUBSTITUTE(SUBSTITUTE(F601,"₹",""),",","")))</f>
        <v>18394</v>
      </c>
      <c r="R601" s="16" t="n">
        <f aca="false">IF(E601=99,1,E601)</f>
        <v>1</v>
      </c>
      <c r="S601" s="16" t="n">
        <f aca="false">IF(G601="",0,G601)</f>
        <v>0</v>
      </c>
      <c r="T601" s="16" t="str">
        <f aca="false">IF(I601="","Unknown",IF(I601="upi","UPI",I601))</f>
        <v>Net Banking</v>
      </c>
      <c r="U601" s="16" t="str">
        <f aca="false">IF(L601="Yes","Y",IF(L601="No","N",L601))</f>
        <v>N</v>
      </c>
      <c r="V601" s="19" t="n">
        <f aca="false">ROUND(R601*Q601*(1-S601),2)</f>
        <v>18394</v>
      </c>
      <c r="W601" s="16" t="str">
        <f aca="false">_xlfn.XLOOKUP(D601,products!$A$2:$A$61,products!$C$2:$C$61,"Not found")</f>
        <v>Electronics</v>
      </c>
    </row>
    <row r="602" customFormat="false" ht="15" hidden="false" customHeight="false" outlineLevel="0" collapsed="false">
      <c r="A602" s="16" t="s">
        <v>1214</v>
      </c>
      <c r="B602" s="16" t="s">
        <v>1213</v>
      </c>
      <c r="C602" s="16" t="s">
        <v>1215</v>
      </c>
      <c r="D602" s="16" t="s">
        <v>229</v>
      </c>
      <c r="E602" s="16" t="n">
        <v>2</v>
      </c>
      <c r="F602" s="16" t="n">
        <v>449</v>
      </c>
      <c r="G602" s="16" t="n">
        <v>0</v>
      </c>
      <c r="H602" s="16" t="s">
        <v>130</v>
      </c>
      <c r="I602" s="16" t="s">
        <v>60</v>
      </c>
      <c r="J602" s="16" t="n">
        <v>3</v>
      </c>
      <c r="K602" s="16" t="n">
        <v>3</v>
      </c>
      <c r="L602" s="16" t="s">
        <v>41</v>
      </c>
      <c r="M602" s="18" t="n">
        <f aca="false">IF(ISNUMBER(B602),B602,IF(MID(B602,3,1)="-",DATE(VALUE(RIGHT(B602,4)),VALUE(MID(B602,4,2)),VALUE(LEFT(B602,2))),DATE(VALUE(LEFT(B602,4)),VALUE(MID(B602,6,2)),VALUE(RIGHT(B602,2)))))</f>
        <v>45716</v>
      </c>
      <c r="N602" s="16" t="n">
        <f aca="false">MONTH(M602)</f>
        <v>2</v>
      </c>
      <c r="O602" s="16" t="str">
        <f aca="false">PROPER(TRIM(H602))</f>
        <v>Bengaluru</v>
      </c>
      <c r="P602" s="16" t="str">
        <f aca="false">IFERROR(VLOOKUP(O602,city_map!$A$2:$B$6,2,FALSE()),O602)</f>
        <v>Bengaluru</v>
      </c>
      <c r="Q602" s="16" t="n">
        <f aca="false">IF(ISNUMBER(F602),F602,VALUE(SUBSTITUTE(SUBSTITUTE(F602,"₹",""),",","")))</f>
        <v>449</v>
      </c>
      <c r="R602" s="16" t="n">
        <f aca="false">IF(E602=99,1,E602)</f>
        <v>2</v>
      </c>
      <c r="S602" s="16" t="n">
        <f aca="false">IF(G602="",0,G602)</f>
        <v>0</v>
      </c>
      <c r="T602" s="16" t="str">
        <f aca="false">IF(I602="","Unknown",IF(I602="upi","UPI",I602))</f>
        <v>UPI</v>
      </c>
      <c r="U602" s="16" t="str">
        <f aca="false">IF(L602="Yes","Y",IF(L602="No","N",L602))</f>
        <v>N</v>
      </c>
      <c r="V602" s="19" t="n">
        <f aca="false">ROUND(R602*Q602*(1-S602),2)</f>
        <v>898</v>
      </c>
      <c r="W602" s="16" t="str">
        <f aca="false">_xlfn.XLOOKUP(D602,products!$A$2:$A$61,products!$C$2:$C$61,"Not found")</f>
        <v>Books</v>
      </c>
    </row>
    <row r="603" customFormat="false" ht="15" hidden="false" customHeight="false" outlineLevel="0" collapsed="false">
      <c r="A603" s="16" t="s">
        <v>1216</v>
      </c>
      <c r="B603" s="16" t="s">
        <v>1213</v>
      </c>
      <c r="C603" s="16" t="s">
        <v>1217</v>
      </c>
      <c r="D603" s="16" t="s">
        <v>184</v>
      </c>
      <c r="E603" s="16" t="n">
        <v>4</v>
      </c>
      <c r="F603" s="16" t="n">
        <v>1277</v>
      </c>
      <c r="G603" s="16" t="n">
        <v>0.3</v>
      </c>
      <c r="H603" s="16" t="s">
        <v>89</v>
      </c>
      <c r="I603" s="16" t="s">
        <v>40</v>
      </c>
      <c r="J603" s="16" t="n">
        <v>5</v>
      </c>
      <c r="K603" s="16" t="n">
        <v>4</v>
      </c>
      <c r="L603" s="16" t="s">
        <v>41</v>
      </c>
      <c r="M603" s="18" t="n">
        <f aca="false">IF(ISNUMBER(B603),B603,IF(MID(B603,3,1)="-",DATE(VALUE(RIGHT(B603,4)),VALUE(MID(B603,4,2)),VALUE(LEFT(B603,2))),DATE(VALUE(LEFT(B603,4)),VALUE(MID(B603,6,2)),VALUE(RIGHT(B603,2)))))</f>
        <v>45716</v>
      </c>
      <c r="N603" s="16" t="n">
        <f aca="false">MONTH(M603)</f>
        <v>2</v>
      </c>
      <c r="O603" s="16" t="str">
        <f aca="false">PROPER(TRIM(H603))</f>
        <v>Ahmedabad</v>
      </c>
      <c r="P603" s="16" t="str">
        <f aca="false">IFERROR(VLOOKUP(O603,city_map!$A$2:$B$6,2,FALSE()),O603)</f>
        <v>Ahmedabad</v>
      </c>
      <c r="Q603" s="16" t="n">
        <f aca="false">IF(ISNUMBER(F603),F603,VALUE(SUBSTITUTE(SUBSTITUTE(F603,"₹",""),",","")))</f>
        <v>1277</v>
      </c>
      <c r="R603" s="16" t="n">
        <f aca="false">IF(E603=99,1,E603)</f>
        <v>4</v>
      </c>
      <c r="S603" s="16" t="n">
        <f aca="false">IF(G603="",0,G603)</f>
        <v>0.3</v>
      </c>
      <c r="T603" s="16" t="str">
        <f aca="false">IF(I603="","Unknown",IF(I603="upi","UPI",I603))</f>
        <v>COD</v>
      </c>
      <c r="U603" s="16" t="str">
        <f aca="false">IF(L603="Yes","Y",IF(L603="No","N",L603))</f>
        <v>N</v>
      </c>
      <c r="V603" s="19" t="n">
        <f aca="false">ROUND(R603*Q603*(1-S603),2)</f>
        <v>3575.6</v>
      </c>
      <c r="W603" s="16" t="str">
        <f aca="false">_xlfn.XLOOKUP(D603,products!$A$2:$A$61,products!$C$2:$C$61,"Not found")</f>
        <v>Home</v>
      </c>
    </row>
    <row r="604" customFormat="false" ht="15" hidden="false" customHeight="false" outlineLevel="0" collapsed="false">
      <c r="A604" s="16" t="s">
        <v>1218</v>
      </c>
      <c r="B604" s="16" t="s">
        <v>1213</v>
      </c>
      <c r="C604" s="16" t="s">
        <v>742</v>
      </c>
      <c r="D604" s="16" t="s">
        <v>146</v>
      </c>
      <c r="E604" s="16" t="n">
        <v>2</v>
      </c>
      <c r="F604" s="16" t="n">
        <v>445</v>
      </c>
      <c r="G604" s="16" t="n">
        <v>0</v>
      </c>
      <c r="H604" s="16" t="s">
        <v>56</v>
      </c>
      <c r="I604" s="16" t="s">
        <v>40</v>
      </c>
      <c r="J604" s="16" t="n">
        <v>4</v>
      </c>
      <c r="K604" s="16" t="n">
        <v>4</v>
      </c>
      <c r="L604" s="16" t="s">
        <v>41</v>
      </c>
      <c r="M604" s="18" t="n">
        <f aca="false">IF(ISNUMBER(B604),B604,IF(MID(B604,3,1)="-",DATE(VALUE(RIGHT(B604,4)),VALUE(MID(B604,4,2)),VALUE(LEFT(B604,2))),DATE(VALUE(LEFT(B604,4)),VALUE(MID(B604,6,2)),VALUE(RIGHT(B604,2)))))</f>
        <v>45716</v>
      </c>
      <c r="N604" s="16" t="n">
        <f aca="false">MONTH(M604)</f>
        <v>2</v>
      </c>
      <c r="O604" s="16" t="str">
        <f aca="false">PROPER(TRIM(H604))</f>
        <v>Lucknow</v>
      </c>
      <c r="P604" s="16" t="str">
        <f aca="false">IFERROR(VLOOKUP(O604,city_map!$A$2:$B$6,2,FALSE()),O604)</f>
        <v>Lucknow</v>
      </c>
      <c r="Q604" s="16" t="n">
        <f aca="false">IF(ISNUMBER(F604),F604,VALUE(SUBSTITUTE(SUBSTITUTE(F604,"₹",""),",","")))</f>
        <v>445</v>
      </c>
      <c r="R604" s="16" t="n">
        <f aca="false">IF(E604=99,1,E604)</f>
        <v>2</v>
      </c>
      <c r="S604" s="16" t="n">
        <f aca="false">IF(G604="",0,G604)</f>
        <v>0</v>
      </c>
      <c r="T604" s="16" t="str">
        <f aca="false">IF(I604="","Unknown",IF(I604="upi","UPI",I604))</f>
        <v>COD</v>
      </c>
      <c r="U604" s="16" t="str">
        <f aca="false">IF(L604="Yes","Y",IF(L604="No","N",L604))</f>
        <v>N</v>
      </c>
      <c r="V604" s="19" t="n">
        <f aca="false">ROUND(R604*Q604*(1-S604),2)</f>
        <v>890</v>
      </c>
      <c r="W604" s="16" t="str">
        <f aca="false">_xlfn.XLOOKUP(D604,products!$A$2:$A$61,products!$C$2:$C$61,"Not found")</f>
        <v>Beauty</v>
      </c>
    </row>
    <row r="605" customFormat="false" ht="15" hidden="false" customHeight="false" outlineLevel="0" collapsed="false">
      <c r="A605" s="16" t="s">
        <v>1219</v>
      </c>
      <c r="B605" s="16" t="s">
        <v>1213</v>
      </c>
      <c r="C605" s="16" t="s">
        <v>299</v>
      </c>
      <c r="D605" s="16" t="s">
        <v>115</v>
      </c>
      <c r="E605" s="16" t="n">
        <v>1</v>
      </c>
      <c r="F605" s="16" t="n">
        <v>299</v>
      </c>
      <c r="G605" s="16" t="n">
        <v>0.15</v>
      </c>
      <c r="H605" s="16" t="s">
        <v>70</v>
      </c>
      <c r="I605" s="16" t="s">
        <v>60</v>
      </c>
      <c r="J605" s="16" t="n">
        <v>5</v>
      </c>
      <c r="K605" s="16" t="n">
        <v>3</v>
      </c>
      <c r="L605" s="16" t="s">
        <v>41</v>
      </c>
      <c r="M605" s="18" t="n">
        <f aca="false">IF(ISNUMBER(B605),B605,IF(MID(B605,3,1)="-",DATE(VALUE(RIGHT(B605,4)),VALUE(MID(B605,4,2)),VALUE(LEFT(B605,2))),DATE(VALUE(LEFT(B605,4)),VALUE(MID(B605,6,2)),VALUE(RIGHT(B605,2)))))</f>
        <v>45716</v>
      </c>
      <c r="N605" s="16" t="n">
        <f aca="false">MONTH(M605)</f>
        <v>2</v>
      </c>
      <c r="O605" s="16" t="str">
        <f aca="false">PROPER(TRIM(H605))</f>
        <v>Pune</v>
      </c>
      <c r="P605" s="16" t="str">
        <f aca="false">IFERROR(VLOOKUP(O605,city_map!$A$2:$B$6,2,FALSE()),O605)</f>
        <v>Pune</v>
      </c>
      <c r="Q605" s="16" t="n">
        <f aca="false">IF(ISNUMBER(F605),F605,VALUE(SUBSTITUTE(SUBSTITUTE(F605,"₹",""),",","")))</f>
        <v>299</v>
      </c>
      <c r="R605" s="16" t="n">
        <f aca="false">IF(E605=99,1,E605)</f>
        <v>1</v>
      </c>
      <c r="S605" s="16" t="n">
        <f aca="false">IF(G605="",0,G605)</f>
        <v>0.15</v>
      </c>
      <c r="T605" s="16" t="str">
        <f aca="false">IF(I605="","Unknown",IF(I605="upi","UPI",I605))</f>
        <v>UPI</v>
      </c>
      <c r="U605" s="16" t="str">
        <f aca="false">IF(L605="Yes","Y",IF(L605="No","N",L605))</f>
        <v>N</v>
      </c>
      <c r="V605" s="19" t="n">
        <f aca="false">ROUND(R605*Q605*(1-S605),2)</f>
        <v>254.15</v>
      </c>
      <c r="W605" s="16" t="str">
        <f aca="false">_xlfn.XLOOKUP(D605,products!$A$2:$A$61,products!$C$2:$C$61,"Not found")</f>
        <v>Books</v>
      </c>
    </row>
    <row r="606" customFormat="false" ht="15" hidden="false" customHeight="false" outlineLevel="0" collapsed="false">
      <c r="A606" s="16" t="s">
        <v>1220</v>
      </c>
      <c r="B606" s="16" t="s">
        <v>1213</v>
      </c>
      <c r="C606" s="16" t="s">
        <v>776</v>
      </c>
      <c r="D606" s="16" t="s">
        <v>165</v>
      </c>
      <c r="E606" s="16" t="n">
        <v>1</v>
      </c>
      <c r="F606" s="16" t="n">
        <v>855</v>
      </c>
      <c r="G606" s="16" t="n">
        <v>0.1</v>
      </c>
      <c r="H606" s="16" t="s">
        <v>241</v>
      </c>
      <c r="I606" s="16" t="s">
        <v>100</v>
      </c>
      <c r="J606" s="16" t="n">
        <v>3</v>
      </c>
      <c r="K606" s="16" t="n">
        <v>4</v>
      </c>
      <c r="L606" s="16" t="s">
        <v>174</v>
      </c>
      <c r="M606" s="18" t="n">
        <f aca="false">IF(ISNUMBER(B606),B606,IF(MID(B606,3,1)="-",DATE(VALUE(RIGHT(B606,4)),VALUE(MID(B606,4,2)),VALUE(LEFT(B606,2))),DATE(VALUE(LEFT(B606,4)),VALUE(MID(B606,6,2)),VALUE(RIGHT(B606,2)))))</f>
        <v>45716</v>
      </c>
      <c r="N606" s="16" t="n">
        <f aca="false">MONTH(M606)</f>
        <v>2</v>
      </c>
      <c r="O606" s="16" t="str">
        <f aca="false">PROPER(TRIM(H606))</f>
        <v>Calcutta</v>
      </c>
      <c r="P606" s="16" t="str">
        <f aca="false">IFERROR(VLOOKUP(O606,city_map!$A$2:$B$6,2,FALSE()),O606)</f>
        <v>Kolkata</v>
      </c>
      <c r="Q606" s="16" t="n">
        <f aca="false">IF(ISNUMBER(F606),F606,VALUE(SUBSTITUTE(SUBSTITUTE(F606,"₹",""),",","")))</f>
        <v>855</v>
      </c>
      <c r="R606" s="16" t="n">
        <f aca="false">IF(E606=99,1,E606)</f>
        <v>1</v>
      </c>
      <c r="S606" s="16" t="n">
        <f aca="false">IF(G606="",0,G606)</f>
        <v>0.1</v>
      </c>
      <c r="T606" s="16" t="str">
        <f aca="false">IF(I606="","Unknown",IF(I606="upi","UPI",I606))</f>
        <v>Net Banking</v>
      </c>
      <c r="U606" s="16" t="str">
        <f aca="false">IF(L606="Yes","Y",IF(L606="No","N",L606))</f>
        <v>N</v>
      </c>
      <c r="V606" s="19" t="n">
        <f aca="false">ROUND(R606*Q606*(1-S606),2)</f>
        <v>769.5</v>
      </c>
      <c r="W606" s="16" t="str">
        <f aca="false">_xlfn.XLOOKUP(D606,products!$A$2:$A$61,products!$C$2:$C$61,"Not found")</f>
        <v>Electronics</v>
      </c>
    </row>
    <row r="607" customFormat="false" ht="15" hidden="false" customHeight="false" outlineLevel="0" collapsed="false">
      <c r="A607" s="16" t="s">
        <v>1221</v>
      </c>
      <c r="B607" s="16" t="s">
        <v>1213</v>
      </c>
      <c r="C607" s="16" t="s">
        <v>1222</v>
      </c>
      <c r="D607" s="16" t="s">
        <v>146</v>
      </c>
      <c r="E607" s="16" t="n">
        <v>2</v>
      </c>
      <c r="F607" s="16" t="n">
        <v>440</v>
      </c>
      <c r="G607" s="16" t="n">
        <v>0.05</v>
      </c>
      <c r="H607" s="16" t="s">
        <v>46</v>
      </c>
      <c r="I607" s="16" t="s">
        <v>100</v>
      </c>
      <c r="J607" s="16" t="n">
        <v>3</v>
      </c>
      <c r="K607" s="16" t="n">
        <v>5</v>
      </c>
      <c r="L607" s="16" t="s">
        <v>41</v>
      </c>
      <c r="M607" s="18" t="n">
        <f aca="false">IF(ISNUMBER(B607),B607,IF(MID(B607,3,1)="-",DATE(VALUE(RIGHT(B607,4)),VALUE(MID(B607,4,2)),VALUE(LEFT(B607,2))),DATE(VALUE(LEFT(B607,4)),VALUE(MID(B607,6,2)),VALUE(RIGHT(B607,2)))))</f>
        <v>45716</v>
      </c>
      <c r="N607" s="16" t="n">
        <f aca="false">MONTH(M607)</f>
        <v>2</v>
      </c>
      <c r="O607" s="16" t="str">
        <f aca="false">PROPER(TRIM(H607))</f>
        <v>Chennai</v>
      </c>
      <c r="P607" s="16" t="str">
        <f aca="false">IFERROR(VLOOKUP(O607,city_map!$A$2:$B$6,2,FALSE()),O607)</f>
        <v>Chennai</v>
      </c>
      <c r="Q607" s="16" t="n">
        <f aca="false">IF(ISNUMBER(F607),F607,VALUE(SUBSTITUTE(SUBSTITUTE(F607,"₹",""),",","")))</f>
        <v>440</v>
      </c>
      <c r="R607" s="16" t="n">
        <f aca="false">IF(E607=99,1,E607)</f>
        <v>2</v>
      </c>
      <c r="S607" s="16" t="n">
        <f aca="false">IF(G607="",0,G607)</f>
        <v>0.05</v>
      </c>
      <c r="T607" s="16" t="str">
        <f aca="false">IF(I607="","Unknown",IF(I607="upi","UPI",I607))</f>
        <v>Net Banking</v>
      </c>
      <c r="U607" s="16" t="str">
        <f aca="false">IF(L607="Yes","Y",IF(L607="No","N",L607))</f>
        <v>N</v>
      </c>
      <c r="V607" s="19" t="n">
        <f aca="false">ROUND(R607*Q607*(1-S607),2)</f>
        <v>836</v>
      </c>
      <c r="W607" s="16" t="str">
        <f aca="false">_xlfn.XLOOKUP(D607,products!$A$2:$A$61,products!$C$2:$C$61,"Not found")</f>
        <v>Beauty</v>
      </c>
    </row>
    <row r="608" customFormat="false" ht="15" hidden="false" customHeight="false" outlineLevel="0" collapsed="false">
      <c r="A608" s="16" t="s">
        <v>1223</v>
      </c>
      <c r="B608" s="16" t="s">
        <v>1213</v>
      </c>
      <c r="C608" s="16" t="s">
        <v>334</v>
      </c>
      <c r="D608" s="16" t="s">
        <v>74</v>
      </c>
      <c r="E608" s="16" t="n">
        <v>1</v>
      </c>
      <c r="F608" s="16" t="n">
        <v>19033</v>
      </c>
      <c r="G608" s="16" t="n">
        <v>0.05</v>
      </c>
      <c r="H608" s="16" t="s">
        <v>39</v>
      </c>
      <c r="I608" s="16" t="s">
        <v>40</v>
      </c>
      <c r="J608" s="16" t="n">
        <v>4</v>
      </c>
      <c r="K608" s="16" t="n">
        <v>3</v>
      </c>
      <c r="L608" s="16" t="s">
        <v>41</v>
      </c>
      <c r="M608" s="18" t="n">
        <f aca="false">IF(ISNUMBER(B608),B608,IF(MID(B608,3,1)="-",DATE(VALUE(RIGHT(B608,4)),VALUE(MID(B608,4,2)),VALUE(LEFT(B608,2))),DATE(VALUE(LEFT(B608,4)),VALUE(MID(B608,6,2)),VALUE(RIGHT(B608,2)))))</f>
        <v>45716</v>
      </c>
      <c r="N608" s="16" t="n">
        <f aca="false">MONTH(M608)</f>
        <v>2</v>
      </c>
      <c r="O608" s="16" t="str">
        <f aca="false">PROPER(TRIM(H608))</f>
        <v>Delhi</v>
      </c>
      <c r="P608" s="16" t="str">
        <f aca="false">IFERROR(VLOOKUP(O608,city_map!$A$2:$B$6,2,FALSE()),O608)</f>
        <v>Delhi</v>
      </c>
      <c r="Q608" s="16" t="n">
        <f aca="false">IF(ISNUMBER(F608),F608,VALUE(SUBSTITUTE(SUBSTITUTE(F608,"₹",""),",","")))</f>
        <v>19033</v>
      </c>
      <c r="R608" s="16" t="n">
        <f aca="false">IF(E608=99,1,E608)</f>
        <v>1</v>
      </c>
      <c r="S608" s="16" t="n">
        <f aca="false">IF(G608="",0,G608)</f>
        <v>0.05</v>
      </c>
      <c r="T608" s="16" t="str">
        <f aca="false">IF(I608="","Unknown",IF(I608="upi","UPI",I608))</f>
        <v>COD</v>
      </c>
      <c r="U608" s="16" t="str">
        <f aca="false">IF(L608="Yes","Y",IF(L608="No","N",L608))</f>
        <v>N</v>
      </c>
      <c r="V608" s="19" t="n">
        <f aca="false">ROUND(R608*Q608*(1-S608),2)</f>
        <v>18081.35</v>
      </c>
      <c r="W608" s="16" t="str">
        <f aca="false">_xlfn.XLOOKUP(D608,products!$A$2:$A$61,products!$C$2:$C$61,"Not found")</f>
        <v>Electronics</v>
      </c>
    </row>
    <row r="609" customFormat="false" ht="15" hidden="false" customHeight="false" outlineLevel="0" collapsed="false">
      <c r="A609" s="16" t="s">
        <v>1224</v>
      </c>
      <c r="B609" s="16" t="s">
        <v>1213</v>
      </c>
      <c r="C609" s="16" t="s">
        <v>1225</v>
      </c>
      <c r="D609" s="16" t="s">
        <v>262</v>
      </c>
      <c r="E609" s="16" t="n">
        <v>2</v>
      </c>
      <c r="F609" s="16" t="n">
        <v>814</v>
      </c>
      <c r="G609" s="16" t="n">
        <v>0.3</v>
      </c>
      <c r="H609" s="16" t="s">
        <v>130</v>
      </c>
      <c r="I609" s="16" t="s">
        <v>71</v>
      </c>
      <c r="J609" s="16" t="n">
        <v>6</v>
      </c>
      <c r="K609" s="16" t="n">
        <v>3</v>
      </c>
      <c r="L609" s="16" t="s">
        <v>57</v>
      </c>
      <c r="M609" s="18" t="n">
        <f aca="false">IF(ISNUMBER(B609),B609,IF(MID(B609,3,1)="-",DATE(VALUE(RIGHT(B609,4)),VALUE(MID(B609,4,2)),VALUE(LEFT(B609,2))),DATE(VALUE(LEFT(B609,4)),VALUE(MID(B609,6,2)),VALUE(RIGHT(B609,2)))))</f>
        <v>45716</v>
      </c>
      <c r="N609" s="16" t="n">
        <f aca="false">MONTH(M609)</f>
        <v>2</v>
      </c>
      <c r="O609" s="16" t="str">
        <f aca="false">PROPER(TRIM(H609))</f>
        <v>Bengaluru</v>
      </c>
      <c r="P609" s="16" t="str">
        <f aca="false">IFERROR(VLOOKUP(O609,city_map!$A$2:$B$6,2,FALSE()),O609)</f>
        <v>Bengaluru</v>
      </c>
      <c r="Q609" s="16" t="n">
        <f aca="false">IF(ISNUMBER(F609),F609,VALUE(SUBSTITUTE(SUBSTITUTE(F609,"₹",""),",","")))</f>
        <v>814</v>
      </c>
      <c r="R609" s="16" t="n">
        <f aca="false">IF(E609=99,1,E609)</f>
        <v>2</v>
      </c>
      <c r="S609" s="16" t="n">
        <f aca="false">IF(G609="",0,G609)</f>
        <v>0.3</v>
      </c>
      <c r="T609" s="16" t="str">
        <f aca="false">IF(I609="","Unknown",IF(I609="upi","UPI",I609))</f>
        <v>Credit Card</v>
      </c>
      <c r="U609" s="16" t="str">
        <f aca="false">IF(L609="Yes","Y",IF(L609="No","N",L609))</f>
        <v>Y</v>
      </c>
      <c r="V609" s="19" t="n">
        <f aca="false">ROUND(R609*Q609*(1-S609),2)</f>
        <v>1139.6</v>
      </c>
      <c r="W609" s="16" t="str">
        <f aca="false">_xlfn.XLOOKUP(D609,products!$A$2:$A$61,products!$C$2:$C$61,"Not found")</f>
        <v>Home</v>
      </c>
    </row>
    <row r="610" customFormat="false" ht="15" hidden="false" customHeight="false" outlineLevel="0" collapsed="false">
      <c r="A610" s="16" t="s">
        <v>1226</v>
      </c>
      <c r="B610" s="16" t="s">
        <v>1213</v>
      </c>
      <c r="C610" s="16" t="s">
        <v>193</v>
      </c>
      <c r="D610" s="16" t="s">
        <v>262</v>
      </c>
      <c r="E610" s="16" t="n">
        <v>1</v>
      </c>
      <c r="F610" s="16" t="n">
        <v>807</v>
      </c>
      <c r="G610" s="16" t="n">
        <v>0.1</v>
      </c>
      <c r="H610" s="16" t="s">
        <v>39</v>
      </c>
      <c r="I610" s="16" t="s">
        <v>100</v>
      </c>
      <c r="J610" s="16" t="n">
        <v>3</v>
      </c>
      <c r="K610" s="16" t="n">
        <v>4</v>
      </c>
      <c r="L610" s="16" t="s">
        <v>41</v>
      </c>
      <c r="M610" s="18" t="n">
        <f aca="false">IF(ISNUMBER(B610),B610,IF(MID(B610,3,1)="-",DATE(VALUE(RIGHT(B610,4)),VALUE(MID(B610,4,2)),VALUE(LEFT(B610,2))),DATE(VALUE(LEFT(B610,4)),VALUE(MID(B610,6,2)),VALUE(RIGHT(B610,2)))))</f>
        <v>45716</v>
      </c>
      <c r="N610" s="16" t="n">
        <f aca="false">MONTH(M610)</f>
        <v>2</v>
      </c>
      <c r="O610" s="16" t="str">
        <f aca="false">PROPER(TRIM(H610))</f>
        <v>Delhi</v>
      </c>
      <c r="P610" s="16" t="str">
        <f aca="false">IFERROR(VLOOKUP(O610,city_map!$A$2:$B$6,2,FALSE()),O610)</f>
        <v>Delhi</v>
      </c>
      <c r="Q610" s="16" t="n">
        <f aca="false">IF(ISNUMBER(F610),F610,VALUE(SUBSTITUTE(SUBSTITUTE(F610,"₹",""),",","")))</f>
        <v>807</v>
      </c>
      <c r="R610" s="16" t="n">
        <f aca="false">IF(E610=99,1,E610)</f>
        <v>1</v>
      </c>
      <c r="S610" s="16" t="n">
        <f aca="false">IF(G610="",0,G610)</f>
        <v>0.1</v>
      </c>
      <c r="T610" s="16" t="str">
        <f aca="false">IF(I610="","Unknown",IF(I610="upi","UPI",I610))</f>
        <v>Net Banking</v>
      </c>
      <c r="U610" s="16" t="str">
        <f aca="false">IF(L610="Yes","Y",IF(L610="No","N",L610))</f>
        <v>N</v>
      </c>
      <c r="V610" s="19" t="n">
        <f aca="false">ROUND(R610*Q610*(1-S610),2)</f>
        <v>726.3</v>
      </c>
      <c r="W610" s="16" t="str">
        <f aca="false">_xlfn.XLOOKUP(D610,products!$A$2:$A$61,products!$C$2:$C$61,"Not found")</f>
        <v>Home</v>
      </c>
    </row>
    <row r="611" customFormat="false" ht="15" hidden="false" customHeight="false" outlineLevel="0" collapsed="false">
      <c r="A611" s="16" t="s">
        <v>1227</v>
      </c>
      <c r="B611" s="16" t="s">
        <v>1228</v>
      </c>
      <c r="C611" s="16" t="s">
        <v>1229</v>
      </c>
      <c r="D611" s="16" t="s">
        <v>38</v>
      </c>
      <c r="E611" s="16" t="n">
        <v>4</v>
      </c>
      <c r="F611" s="16" t="n">
        <v>338</v>
      </c>
      <c r="G611" s="16" t="n">
        <v>0.05</v>
      </c>
      <c r="H611" s="16" t="s">
        <v>70</v>
      </c>
      <c r="I611" s="16" t="s">
        <v>47</v>
      </c>
      <c r="J611" s="16" t="n">
        <v>6</v>
      </c>
      <c r="K611" s="16" t="n">
        <v>4</v>
      </c>
      <c r="L611" s="16" t="s">
        <v>41</v>
      </c>
      <c r="M611" s="18" t="n">
        <f aca="false">IF(ISNUMBER(B611),B611,IF(MID(B611,3,1)="-",DATE(VALUE(RIGHT(B611,4)),VALUE(MID(B611,4,2)),VALUE(LEFT(B611,2))),DATE(VALUE(LEFT(B611,4)),VALUE(MID(B611,6,2)),VALUE(RIGHT(B611,2)))))</f>
        <v>45717</v>
      </c>
      <c r="N611" s="16" t="n">
        <f aca="false">MONTH(M611)</f>
        <v>3</v>
      </c>
      <c r="O611" s="16" t="str">
        <f aca="false">PROPER(TRIM(H611))</f>
        <v>Pune</v>
      </c>
      <c r="P611" s="16" t="str">
        <f aca="false">IFERROR(VLOOKUP(O611,city_map!$A$2:$B$6,2,FALSE()),O611)</f>
        <v>Pune</v>
      </c>
      <c r="Q611" s="16" t="n">
        <f aca="false">IF(ISNUMBER(F611),F611,VALUE(SUBSTITUTE(SUBSTITUTE(F611,"₹",""),",","")))</f>
        <v>338</v>
      </c>
      <c r="R611" s="16" t="n">
        <f aca="false">IF(E611=99,1,E611)</f>
        <v>4</v>
      </c>
      <c r="S611" s="16" t="n">
        <f aca="false">IF(G611="",0,G611)</f>
        <v>0.05</v>
      </c>
      <c r="T611" s="16" t="str">
        <f aca="false">IF(I611="","Unknown",IF(I611="upi","UPI",I611))</f>
        <v>Debit Card</v>
      </c>
      <c r="U611" s="16" t="str">
        <f aca="false">IF(L611="Yes","Y",IF(L611="No","N",L611))</f>
        <v>N</v>
      </c>
      <c r="V611" s="19" t="n">
        <f aca="false">ROUND(R611*Q611*(1-S611),2)</f>
        <v>1284.4</v>
      </c>
      <c r="W611" s="16" t="str">
        <f aca="false">_xlfn.XLOOKUP(D611,products!$A$2:$A$61,products!$C$2:$C$61,"Not found")</f>
        <v>Books</v>
      </c>
    </row>
    <row r="612" customFormat="false" ht="15" hidden="false" customHeight="false" outlineLevel="0" collapsed="false">
      <c r="A612" s="16" t="s">
        <v>1230</v>
      </c>
      <c r="B612" s="16" t="s">
        <v>1228</v>
      </c>
      <c r="C612" s="16" t="s">
        <v>1231</v>
      </c>
      <c r="D612" s="16" t="s">
        <v>92</v>
      </c>
      <c r="E612" s="16" t="n">
        <v>2</v>
      </c>
      <c r="F612" s="16" t="n">
        <v>4048</v>
      </c>
      <c r="G612" s="16" t="n">
        <v>0.1</v>
      </c>
      <c r="H612" s="16" t="s">
        <v>81</v>
      </c>
      <c r="I612" s="16" t="s">
        <v>123</v>
      </c>
      <c r="J612" s="16" t="n">
        <v>3</v>
      </c>
      <c r="K612" s="16" t="n">
        <v>4</v>
      </c>
      <c r="L612" s="16" t="s">
        <v>57</v>
      </c>
      <c r="M612" s="18" t="n">
        <f aca="false">IF(ISNUMBER(B612),B612,IF(MID(B612,3,1)="-",DATE(VALUE(RIGHT(B612,4)),VALUE(MID(B612,4,2)),VALUE(LEFT(B612,2))),DATE(VALUE(LEFT(B612,4)),VALUE(MID(B612,6,2)),VALUE(RIGHT(B612,2)))))</f>
        <v>45717</v>
      </c>
      <c r="N612" s="16" t="n">
        <f aca="false">MONTH(M612)</f>
        <v>3</v>
      </c>
      <c r="O612" s="16" t="str">
        <f aca="false">PROPER(TRIM(H612))</f>
        <v>Hyderabad</v>
      </c>
      <c r="P612" s="16" t="str">
        <f aca="false">IFERROR(VLOOKUP(O612,city_map!$A$2:$B$6,2,FALSE()),O612)</f>
        <v>Hyderabad</v>
      </c>
      <c r="Q612" s="16" t="n">
        <f aca="false">IF(ISNUMBER(F612),F612,VALUE(SUBSTITUTE(SUBSTITUTE(F612,"₹",""),",","")))</f>
        <v>4048</v>
      </c>
      <c r="R612" s="16" t="n">
        <f aca="false">IF(E612=99,1,E612)</f>
        <v>2</v>
      </c>
      <c r="S612" s="16" t="n">
        <f aca="false">IF(G612="",0,G612)</f>
        <v>0.1</v>
      </c>
      <c r="T612" s="16" t="str">
        <f aca="false">IF(I612="","Unknown",IF(I612="upi","UPI",I612))</f>
        <v>UPI</v>
      </c>
      <c r="U612" s="16" t="str">
        <f aca="false">IF(L612="Yes","Y",IF(L612="No","N",L612))</f>
        <v>Y</v>
      </c>
      <c r="V612" s="19" t="n">
        <f aca="false">ROUND(R612*Q612*(1-S612),2)</f>
        <v>7286.4</v>
      </c>
      <c r="W612" s="16" t="str">
        <f aca="false">_xlfn.XLOOKUP(D612,products!$A$2:$A$61,products!$C$2:$C$61,"Not found")</f>
        <v>Electronics</v>
      </c>
    </row>
    <row r="613" customFormat="false" ht="15" hidden="false" customHeight="false" outlineLevel="0" collapsed="false">
      <c r="A613" s="16" t="s">
        <v>1232</v>
      </c>
      <c r="B613" s="16" t="s">
        <v>1228</v>
      </c>
      <c r="C613" s="16" t="s">
        <v>1036</v>
      </c>
      <c r="D613" s="16" t="s">
        <v>203</v>
      </c>
      <c r="E613" s="16" t="n">
        <v>1</v>
      </c>
      <c r="F613" s="16" t="n">
        <v>2513</v>
      </c>
      <c r="G613" s="16" t="n">
        <v>0</v>
      </c>
      <c r="H613" s="16" t="s">
        <v>81</v>
      </c>
      <c r="I613" s="16" t="s">
        <v>60</v>
      </c>
      <c r="J613" s="16" t="n">
        <v>6</v>
      </c>
      <c r="K613" s="16" t="n">
        <v>4</v>
      </c>
      <c r="L613" s="16" t="s">
        <v>41</v>
      </c>
      <c r="M613" s="18" t="n">
        <f aca="false">IF(ISNUMBER(B613),B613,IF(MID(B613,3,1)="-",DATE(VALUE(RIGHT(B613,4)),VALUE(MID(B613,4,2)),VALUE(LEFT(B613,2))),DATE(VALUE(LEFT(B613,4)),VALUE(MID(B613,6,2)),VALUE(RIGHT(B613,2)))))</f>
        <v>45717</v>
      </c>
      <c r="N613" s="16" t="n">
        <f aca="false">MONTH(M613)</f>
        <v>3</v>
      </c>
      <c r="O613" s="16" t="str">
        <f aca="false">PROPER(TRIM(H613))</f>
        <v>Hyderabad</v>
      </c>
      <c r="P613" s="16" t="str">
        <f aca="false">IFERROR(VLOOKUP(O613,city_map!$A$2:$B$6,2,FALSE()),O613)</f>
        <v>Hyderabad</v>
      </c>
      <c r="Q613" s="16" t="n">
        <f aca="false">IF(ISNUMBER(F613),F613,VALUE(SUBSTITUTE(SUBSTITUTE(F613,"₹",""),",","")))</f>
        <v>2513</v>
      </c>
      <c r="R613" s="16" t="n">
        <f aca="false">IF(E613=99,1,E613)</f>
        <v>1</v>
      </c>
      <c r="S613" s="16" t="n">
        <f aca="false">IF(G613="",0,G613)</f>
        <v>0</v>
      </c>
      <c r="T613" s="16" t="str">
        <f aca="false">IF(I613="","Unknown",IF(I613="upi","UPI",I613))</f>
        <v>UPI</v>
      </c>
      <c r="U613" s="16" t="str">
        <f aca="false">IF(L613="Yes","Y",IF(L613="No","N",L613))</f>
        <v>N</v>
      </c>
      <c r="V613" s="19" t="n">
        <f aca="false">ROUND(R613*Q613*(1-S613),2)</f>
        <v>2513</v>
      </c>
      <c r="W613" s="16" t="str">
        <f aca="false">_xlfn.XLOOKUP(D613,products!$A$2:$A$61,products!$C$2:$C$61,"Not found")</f>
        <v>Fashion</v>
      </c>
    </row>
    <row r="614" customFormat="false" ht="15" hidden="false" customHeight="false" outlineLevel="0" collapsed="false">
      <c r="A614" s="16" t="s">
        <v>1233</v>
      </c>
      <c r="B614" s="16" t="s">
        <v>1228</v>
      </c>
      <c r="C614" s="16" t="s">
        <v>1234</v>
      </c>
      <c r="D614" s="16" t="s">
        <v>191</v>
      </c>
      <c r="E614" s="16" t="n">
        <v>1</v>
      </c>
      <c r="F614" s="16" t="n">
        <v>414</v>
      </c>
      <c r="G614" s="16" t="n">
        <v>0.05</v>
      </c>
      <c r="H614" s="16" t="s">
        <v>545</v>
      </c>
      <c r="I614" s="16" t="s">
        <v>60</v>
      </c>
      <c r="J614" s="16" t="n">
        <v>3</v>
      </c>
      <c r="K614" s="16"/>
      <c r="L614" s="16" t="s">
        <v>41</v>
      </c>
      <c r="M614" s="18" t="n">
        <f aca="false">IF(ISNUMBER(B614),B614,IF(MID(B614,3,1)="-",DATE(VALUE(RIGHT(B614,4)),VALUE(MID(B614,4,2)),VALUE(LEFT(B614,2))),DATE(VALUE(LEFT(B614,4)),VALUE(MID(B614,6,2)),VALUE(RIGHT(B614,2)))))</f>
        <v>45717</v>
      </c>
      <c r="N614" s="16" t="n">
        <f aca="false">MONTH(M614)</f>
        <v>3</v>
      </c>
      <c r="O614" s="16" t="str">
        <f aca="false">PROPER(TRIM(H614))</f>
        <v>Delhi</v>
      </c>
      <c r="P614" s="16" t="str">
        <f aca="false">IFERROR(VLOOKUP(O614,city_map!$A$2:$B$6,2,FALSE()),O614)</f>
        <v>Delhi</v>
      </c>
      <c r="Q614" s="16" t="n">
        <f aca="false">IF(ISNUMBER(F614),F614,VALUE(SUBSTITUTE(SUBSTITUTE(F614,"₹",""),",","")))</f>
        <v>414</v>
      </c>
      <c r="R614" s="16" t="n">
        <f aca="false">IF(E614=99,1,E614)</f>
        <v>1</v>
      </c>
      <c r="S614" s="16" t="n">
        <f aca="false">IF(G614="",0,G614)</f>
        <v>0.05</v>
      </c>
      <c r="T614" s="16" t="str">
        <f aca="false">IF(I614="","Unknown",IF(I614="upi","UPI",I614))</f>
        <v>UPI</v>
      </c>
      <c r="U614" s="16" t="str">
        <f aca="false">IF(L614="Yes","Y",IF(L614="No","N",L614))</f>
        <v>N</v>
      </c>
      <c r="V614" s="19" t="n">
        <f aca="false">ROUND(R614*Q614*(1-S614),2)</f>
        <v>393.3</v>
      </c>
      <c r="W614" s="16" t="str">
        <f aca="false">_xlfn.XLOOKUP(D614,products!$A$2:$A$61,products!$C$2:$C$61,"Not found")</f>
        <v>Electronics</v>
      </c>
    </row>
    <row r="615" customFormat="false" ht="15" hidden="false" customHeight="false" outlineLevel="0" collapsed="false">
      <c r="A615" s="16" t="s">
        <v>1235</v>
      </c>
      <c r="B615" s="16" t="s">
        <v>1228</v>
      </c>
      <c r="C615" s="16" t="s">
        <v>1236</v>
      </c>
      <c r="D615" s="16" t="s">
        <v>219</v>
      </c>
      <c r="E615" s="16" t="n">
        <v>1</v>
      </c>
      <c r="F615" s="16" t="n">
        <v>1240</v>
      </c>
      <c r="G615" s="16" t="n">
        <v>0</v>
      </c>
      <c r="H615" s="16" t="s">
        <v>67</v>
      </c>
      <c r="I615" s="16" t="s">
        <v>40</v>
      </c>
      <c r="J615" s="16" t="n">
        <v>5</v>
      </c>
      <c r="K615" s="16" t="n">
        <v>5</v>
      </c>
      <c r="L615" s="16" t="s">
        <v>41</v>
      </c>
      <c r="M615" s="18" t="n">
        <f aca="false">IF(ISNUMBER(B615),B615,IF(MID(B615,3,1)="-",DATE(VALUE(RIGHT(B615,4)),VALUE(MID(B615,4,2)),VALUE(LEFT(B615,2))),DATE(VALUE(LEFT(B615,4)),VALUE(MID(B615,6,2)),VALUE(RIGHT(B615,2)))))</f>
        <v>45717</v>
      </c>
      <c r="N615" s="16" t="n">
        <f aca="false">MONTH(M615)</f>
        <v>3</v>
      </c>
      <c r="O615" s="16" t="str">
        <f aca="false">PROPER(TRIM(H615))</f>
        <v>Kolkata</v>
      </c>
      <c r="P615" s="16" t="str">
        <f aca="false">IFERROR(VLOOKUP(O615,city_map!$A$2:$B$6,2,FALSE()),O615)</f>
        <v>Kolkata</v>
      </c>
      <c r="Q615" s="16" t="n">
        <f aca="false">IF(ISNUMBER(F615),F615,VALUE(SUBSTITUTE(SUBSTITUTE(F615,"₹",""),",","")))</f>
        <v>1240</v>
      </c>
      <c r="R615" s="16" t="n">
        <f aca="false">IF(E615=99,1,E615)</f>
        <v>1</v>
      </c>
      <c r="S615" s="16" t="n">
        <f aca="false">IF(G615="",0,G615)</f>
        <v>0</v>
      </c>
      <c r="T615" s="16" t="str">
        <f aca="false">IF(I615="","Unknown",IF(I615="upi","UPI",I615))</f>
        <v>COD</v>
      </c>
      <c r="U615" s="16" t="str">
        <f aca="false">IF(L615="Yes","Y",IF(L615="No","N",L615))</f>
        <v>N</v>
      </c>
      <c r="V615" s="19" t="n">
        <f aca="false">ROUND(R615*Q615*(1-S615),2)</f>
        <v>1240</v>
      </c>
      <c r="W615" s="16" t="str">
        <f aca="false">_xlfn.XLOOKUP(D615,products!$A$2:$A$61,products!$C$2:$C$61,"Not found")</f>
        <v>Electronics</v>
      </c>
    </row>
    <row r="616" customFormat="false" ht="15" hidden="false" customHeight="false" outlineLevel="0" collapsed="false">
      <c r="A616" s="16" t="s">
        <v>1237</v>
      </c>
      <c r="B616" s="16" t="s">
        <v>1228</v>
      </c>
      <c r="C616" s="16" t="s">
        <v>293</v>
      </c>
      <c r="D616" s="16" t="s">
        <v>111</v>
      </c>
      <c r="E616" s="16" t="n">
        <v>1</v>
      </c>
      <c r="F616" s="16" t="n">
        <v>953</v>
      </c>
      <c r="G616" s="16" t="n">
        <v>0</v>
      </c>
      <c r="H616" s="16" t="s">
        <v>67</v>
      </c>
      <c r="I616" s="16" t="s">
        <v>60</v>
      </c>
      <c r="J616" s="16" t="n">
        <v>2</v>
      </c>
      <c r="K616" s="16" t="n">
        <v>4</v>
      </c>
      <c r="L616" s="16" t="s">
        <v>41</v>
      </c>
      <c r="M616" s="18" t="n">
        <f aca="false">IF(ISNUMBER(B616),B616,IF(MID(B616,3,1)="-",DATE(VALUE(RIGHT(B616,4)),VALUE(MID(B616,4,2)),VALUE(LEFT(B616,2))),DATE(VALUE(LEFT(B616,4)),VALUE(MID(B616,6,2)),VALUE(RIGHT(B616,2)))))</f>
        <v>45717</v>
      </c>
      <c r="N616" s="16" t="n">
        <f aca="false">MONTH(M616)</f>
        <v>3</v>
      </c>
      <c r="O616" s="16" t="str">
        <f aca="false">PROPER(TRIM(H616))</f>
        <v>Kolkata</v>
      </c>
      <c r="P616" s="16" t="str">
        <f aca="false">IFERROR(VLOOKUP(O616,city_map!$A$2:$B$6,2,FALSE()),O616)</f>
        <v>Kolkata</v>
      </c>
      <c r="Q616" s="16" t="n">
        <f aca="false">IF(ISNUMBER(F616),F616,VALUE(SUBSTITUTE(SUBSTITUTE(F616,"₹",""),",","")))</f>
        <v>953</v>
      </c>
      <c r="R616" s="16" t="n">
        <f aca="false">IF(E616=99,1,E616)</f>
        <v>1</v>
      </c>
      <c r="S616" s="16" t="n">
        <f aca="false">IF(G616="",0,G616)</f>
        <v>0</v>
      </c>
      <c r="T616" s="16" t="str">
        <f aca="false">IF(I616="","Unknown",IF(I616="upi","UPI",I616))</f>
        <v>UPI</v>
      </c>
      <c r="U616" s="16" t="str">
        <f aca="false">IF(L616="Yes","Y",IF(L616="No","N",L616))</f>
        <v>N</v>
      </c>
      <c r="V616" s="19" t="n">
        <f aca="false">ROUND(R616*Q616*(1-S616),2)</f>
        <v>953</v>
      </c>
      <c r="W616" s="16" t="str">
        <f aca="false">_xlfn.XLOOKUP(D616,products!$A$2:$A$61,products!$C$2:$C$61,"Not found")</f>
        <v>Books</v>
      </c>
    </row>
    <row r="617" customFormat="false" ht="15" hidden="false" customHeight="false" outlineLevel="0" collapsed="false">
      <c r="A617" s="16" t="s">
        <v>1238</v>
      </c>
      <c r="B617" s="16" t="s">
        <v>1228</v>
      </c>
      <c r="C617" s="16" t="s">
        <v>474</v>
      </c>
      <c r="D617" s="16" t="s">
        <v>219</v>
      </c>
      <c r="E617" s="16" t="n">
        <v>1</v>
      </c>
      <c r="F617" s="16" t="n">
        <v>1281</v>
      </c>
      <c r="G617" s="16" t="n">
        <v>0</v>
      </c>
      <c r="H617" s="16" t="s">
        <v>39</v>
      </c>
      <c r="I617" s="16" t="s">
        <v>60</v>
      </c>
      <c r="J617" s="16" t="n">
        <v>5</v>
      </c>
      <c r="K617" s="16" t="n">
        <v>3</v>
      </c>
      <c r="L617" s="16" t="s">
        <v>41</v>
      </c>
      <c r="M617" s="18" t="n">
        <f aca="false">IF(ISNUMBER(B617),B617,IF(MID(B617,3,1)="-",DATE(VALUE(RIGHT(B617,4)),VALUE(MID(B617,4,2)),VALUE(LEFT(B617,2))),DATE(VALUE(LEFT(B617,4)),VALUE(MID(B617,6,2)),VALUE(RIGHT(B617,2)))))</f>
        <v>45717</v>
      </c>
      <c r="N617" s="16" t="n">
        <f aca="false">MONTH(M617)</f>
        <v>3</v>
      </c>
      <c r="O617" s="16" t="str">
        <f aca="false">PROPER(TRIM(H617))</f>
        <v>Delhi</v>
      </c>
      <c r="P617" s="16" t="str">
        <f aca="false">IFERROR(VLOOKUP(O617,city_map!$A$2:$B$6,2,FALSE()),O617)</f>
        <v>Delhi</v>
      </c>
      <c r="Q617" s="16" t="n">
        <f aca="false">IF(ISNUMBER(F617),F617,VALUE(SUBSTITUTE(SUBSTITUTE(F617,"₹",""),",","")))</f>
        <v>1281</v>
      </c>
      <c r="R617" s="16" t="n">
        <f aca="false">IF(E617=99,1,E617)</f>
        <v>1</v>
      </c>
      <c r="S617" s="16" t="n">
        <f aca="false">IF(G617="",0,G617)</f>
        <v>0</v>
      </c>
      <c r="T617" s="16" t="str">
        <f aca="false">IF(I617="","Unknown",IF(I617="upi","UPI",I617))</f>
        <v>UPI</v>
      </c>
      <c r="U617" s="16" t="str">
        <f aca="false">IF(L617="Yes","Y",IF(L617="No","N",L617))</f>
        <v>N</v>
      </c>
      <c r="V617" s="19" t="n">
        <f aca="false">ROUND(R617*Q617*(1-S617),2)</f>
        <v>1281</v>
      </c>
      <c r="W617" s="16" t="str">
        <f aca="false">_xlfn.XLOOKUP(D617,products!$A$2:$A$61,products!$C$2:$C$61,"Not found")</f>
        <v>Electronics</v>
      </c>
    </row>
    <row r="618" customFormat="false" ht="15" hidden="false" customHeight="false" outlineLevel="0" collapsed="false">
      <c r="A618" s="16" t="s">
        <v>1239</v>
      </c>
      <c r="B618" s="16" t="s">
        <v>1240</v>
      </c>
      <c r="C618" s="16" t="s">
        <v>1241</v>
      </c>
      <c r="D618" s="16" t="s">
        <v>396</v>
      </c>
      <c r="E618" s="16" t="n">
        <v>3</v>
      </c>
      <c r="F618" s="16" t="n">
        <v>5240</v>
      </c>
      <c r="G618" s="16" t="n">
        <v>0.15</v>
      </c>
      <c r="H618" s="16" t="s">
        <v>208</v>
      </c>
      <c r="I618" s="16" t="s">
        <v>60</v>
      </c>
      <c r="J618" s="16" t="n">
        <v>4</v>
      </c>
      <c r="K618" s="16" t="n">
        <v>4</v>
      </c>
      <c r="L618" s="16" t="s">
        <v>41</v>
      </c>
      <c r="M618" s="18" t="n">
        <f aca="false">IF(ISNUMBER(B618),B618,IF(MID(B618,3,1)="-",DATE(VALUE(RIGHT(B618,4)),VALUE(MID(B618,4,2)),VALUE(LEFT(B618,2))),DATE(VALUE(LEFT(B618,4)),VALUE(MID(B618,6,2)),VALUE(RIGHT(B618,2)))))</f>
        <v>45718</v>
      </c>
      <c r="N618" s="16" t="n">
        <f aca="false">MONTH(M618)</f>
        <v>3</v>
      </c>
      <c r="O618" s="16" t="str">
        <f aca="false">PROPER(TRIM(H618))</f>
        <v>Jaipur</v>
      </c>
      <c r="P618" s="16" t="str">
        <f aca="false">IFERROR(VLOOKUP(O618,city_map!$A$2:$B$6,2,FALSE()),O618)</f>
        <v>Jaipur</v>
      </c>
      <c r="Q618" s="16" t="n">
        <f aca="false">IF(ISNUMBER(F618),F618,VALUE(SUBSTITUTE(SUBSTITUTE(F618,"₹",""),",","")))</f>
        <v>5240</v>
      </c>
      <c r="R618" s="16" t="n">
        <f aca="false">IF(E618=99,1,E618)</f>
        <v>3</v>
      </c>
      <c r="S618" s="16" t="n">
        <f aca="false">IF(G618="",0,G618)</f>
        <v>0.15</v>
      </c>
      <c r="T618" s="16" t="str">
        <f aca="false">IF(I618="","Unknown",IF(I618="upi","UPI",I618))</f>
        <v>UPI</v>
      </c>
      <c r="U618" s="16" t="str">
        <f aca="false">IF(L618="Yes","Y",IF(L618="No","N",L618))</f>
        <v>N</v>
      </c>
      <c r="V618" s="19" t="n">
        <f aca="false">ROUND(R618*Q618*(1-S618),2)</f>
        <v>13362</v>
      </c>
      <c r="W618" s="16" t="str">
        <f aca="false">_xlfn.XLOOKUP(D618,products!$A$2:$A$61,products!$C$2:$C$61,"Not found")</f>
        <v>Home</v>
      </c>
    </row>
    <row r="619" customFormat="false" ht="15" hidden="false" customHeight="false" outlineLevel="0" collapsed="false">
      <c r="A619" s="16" t="s">
        <v>1242</v>
      </c>
      <c r="B619" s="16" t="s">
        <v>1240</v>
      </c>
      <c r="C619" s="16" t="s">
        <v>491</v>
      </c>
      <c r="D619" s="16" t="s">
        <v>92</v>
      </c>
      <c r="E619" s="16" t="n">
        <v>2</v>
      </c>
      <c r="F619" s="16" t="n">
        <v>4069</v>
      </c>
      <c r="G619" s="16" t="n">
        <v>0.05</v>
      </c>
      <c r="H619" s="16" t="s">
        <v>208</v>
      </c>
      <c r="I619" s="16" t="s">
        <v>47</v>
      </c>
      <c r="J619" s="16" t="n">
        <v>4</v>
      </c>
      <c r="K619" s="16" t="n">
        <v>4</v>
      </c>
      <c r="L619" s="16" t="s">
        <v>41</v>
      </c>
      <c r="M619" s="18" t="n">
        <f aca="false">IF(ISNUMBER(B619),B619,IF(MID(B619,3,1)="-",DATE(VALUE(RIGHT(B619,4)),VALUE(MID(B619,4,2)),VALUE(LEFT(B619,2))),DATE(VALUE(LEFT(B619,4)),VALUE(MID(B619,6,2)),VALUE(RIGHT(B619,2)))))</f>
        <v>45718</v>
      </c>
      <c r="N619" s="16" t="n">
        <f aca="false">MONTH(M619)</f>
        <v>3</v>
      </c>
      <c r="O619" s="16" t="str">
        <f aca="false">PROPER(TRIM(H619))</f>
        <v>Jaipur</v>
      </c>
      <c r="P619" s="16" t="str">
        <f aca="false">IFERROR(VLOOKUP(O619,city_map!$A$2:$B$6,2,FALSE()),O619)</f>
        <v>Jaipur</v>
      </c>
      <c r="Q619" s="16" t="n">
        <f aca="false">IF(ISNUMBER(F619),F619,VALUE(SUBSTITUTE(SUBSTITUTE(F619,"₹",""),",","")))</f>
        <v>4069</v>
      </c>
      <c r="R619" s="16" t="n">
        <f aca="false">IF(E619=99,1,E619)</f>
        <v>2</v>
      </c>
      <c r="S619" s="16" t="n">
        <f aca="false">IF(G619="",0,G619)</f>
        <v>0.05</v>
      </c>
      <c r="T619" s="16" t="str">
        <f aca="false">IF(I619="","Unknown",IF(I619="upi","UPI",I619))</f>
        <v>Debit Card</v>
      </c>
      <c r="U619" s="16" t="str">
        <f aca="false">IF(L619="Yes","Y",IF(L619="No","N",L619))</f>
        <v>N</v>
      </c>
      <c r="V619" s="19" t="n">
        <f aca="false">ROUND(R619*Q619*(1-S619),2)</f>
        <v>7731.1</v>
      </c>
      <c r="W619" s="16" t="str">
        <f aca="false">_xlfn.XLOOKUP(D619,products!$A$2:$A$61,products!$C$2:$C$61,"Not found")</f>
        <v>Electronics</v>
      </c>
    </row>
    <row r="620" customFormat="false" ht="15" hidden="false" customHeight="false" outlineLevel="0" collapsed="false">
      <c r="A620" s="16" t="s">
        <v>1243</v>
      </c>
      <c r="B620" s="16" t="s">
        <v>1240</v>
      </c>
      <c r="C620" s="16" t="s">
        <v>1244</v>
      </c>
      <c r="D620" s="16" t="s">
        <v>74</v>
      </c>
      <c r="E620" s="16" t="n">
        <v>3</v>
      </c>
      <c r="F620" s="16" t="n">
        <v>18358</v>
      </c>
      <c r="G620" s="16" t="n">
        <v>0.1</v>
      </c>
      <c r="H620" s="16" t="s">
        <v>46</v>
      </c>
      <c r="I620" s="16" t="s">
        <v>71</v>
      </c>
      <c r="J620" s="16" t="n">
        <v>2</v>
      </c>
      <c r="K620" s="16" t="n">
        <v>4</v>
      </c>
      <c r="L620" s="16" t="s">
        <v>41</v>
      </c>
      <c r="M620" s="18" t="n">
        <f aca="false">IF(ISNUMBER(B620),B620,IF(MID(B620,3,1)="-",DATE(VALUE(RIGHT(B620,4)),VALUE(MID(B620,4,2)),VALUE(LEFT(B620,2))),DATE(VALUE(LEFT(B620,4)),VALUE(MID(B620,6,2)),VALUE(RIGHT(B620,2)))))</f>
        <v>45718</v>
      </c>
      <c r="N620" s="16" t="n">
        <f aca="false">MONTH(M620)</f>
        <v>3</v>
      </c>
      <c r="O620" s="16" t="str">
        <f aca="false">PROPER(TRIM(H620))</f>
        <v>Chennai</v>
      </c>
      <c r="P620" s="16" t="str">
        <f aca="false">IFERROR(VLOOKUP(O620,city_map!$A$2:$B$6,2,FALSE()),O620)</f>
        <v>Chennai</v>
      </c>
      <c r="Q620" s="16" t="n">
        <f aca="false">IF(ISNUMBER(F620),F620,VALUE(SUBSTITUTE(SUBSTITUTE(F620,"₹",""),",","")))</f>
        <v>18358</v>
      </c>
      <c r="R620" s="16" t="n">
        <f aca="false">IF(E620=99,1,E620)</f>
        <v>3</v>
      </c>
      <c r="S620" s="16" t="n">
        <f aca="false">IF(G620="",0,G620)</f>
        <v>0.1</v>
      </c>
      <c r="T620" s="16" t="str">
        <f aca="false">IF(I620="","Unknown",IF(I620="upi","UPI",I620))</f>
        <v>Credit Card</v>
      </c>
      <c r="U620" s="16" t="str">
        <f aca="false">IF(L620="Yes","Y",IF(L620="No","N",L620))</f>
        <v>N</v>
      </c>
      <c r="V620" s="19" t="n">
        <f aca="false">ROUND(R620*Q620*(1-S620),2)</f>
        <v>49566.6</v>
      </c>
      <c r="W620" s="16" t="str">
        <f aca="false">_xlfn.XLOOKUP(D620,products!$A$2:$A$61,products!$C$2:$C$61,"Not found")</f>
        <v>Electronics</v>
      </c>
    </row>
    <row r="621" customFormat="false" ht="15" hidden="false" customHeight="false" outlineLevel="0" collapsed="false">
      <c r="A621" s="16" t="s">
        <v>1245</v>
      </c>
      <c r="B621" s="16" t="s">
        <v>1240</v>
      </c>
      <c r="C621" s="16" t="s">
        <v>1246</v>
      </c>
      <c r="D621" s="16" t="s">
        <v>254</v>
      </c>
      <c r="E621" s="16" t="n">
        <v>2</v>
      </c>
      <c r="F621" s="16" t="n">
        <v>960</v>
      </c>
      <c r="G621" s="16" t="n">
        <v>0</v>
      </c>
      <c r="H621" s="16" t="s">
        <v>89</v>
      </c>
      <c r="I621" s="16" t="s">
        <v>40</v>
      </c>
      <c r="J621" s="16" t="n">
        <v>5</v>
      </c>
      <c r="K621" s="16" t="n">
        <v>4</v>
      </c>
      <c r="L621" s="16" t="s">
        <v>41</v>
      </c>
      <c r="M621" s="18" t="n">
        <f aca="false">IF(ISNUMBER(B621),B621,IF(MID(B621,3,1)="-",DATE(VALUE(RIGHT(B621,4)),VALUE(MID(B621,4,2)),VALUE(LEFT(B621,2))),DATE(VALUE(LEFT(B621,4)),VALUE(MID(B621,6,2)),VALUE(RIGHT(B621,2)))))</f>
        <v>45718</v>
      </c>
      <c r="N621" s="16" t="n">
        <f aca="false">MONTH(M621)</f>
        <v>3</v>
      </c>
      <c r="O621" s="16" t="str">
        <f aca="false">PROPER(TRIM(H621))</f>
        <v>Ahmedabad</v>
      </c>
      <c r="P621" s="16" t="str">
        <f aca="false">IFERROR(VLOOKUP(O621,city_map!$A$2:$B$6,2,FALSE()),O621)</f>
        <v>Ahmedabad</v>
      </c>
      <c r="Q621" s="16" t="n">
        <f aca="false">IF(ISNUMBER(F621),F621,VALUE(SUBSTITUTE(SUBSTITUTE(F621,"₹",""),",","")))</f>
        <v>960</v>
      </c>
      <c r="R621" s="16" t="n">
        <f aca="false">IF(E621=99,1,E621)</f>
        <v>2</v>
      </c>
      <c r="S621" s="16" t="n">
        <f aca="false">IF(G621="",0,G621)</f>
        <v>0</v>
      </c>
      <c r="T621" s="16" t="str">
        <f aca="false">IF(I621="","Unknown",IF(I621="upi","UPI",I621))</f>
        <v>COD</v>
      </c>
      <c r="U621" s="16" t="str">
        <f aca="false">IF(L621="Yes","Y",IF(L621="No","N",L621))</f>
        <v>N</v>
      </c>
      <c r="V621" s="19" t="n">
        <f aca="false">ROUND(R621*Q621*(1-S621),2)</f>
        <v>1920</v>
      </c>
      <c r="W621" s="16" t="str">
        <f aca="false">_xlfn.XLOOKUP(D621,products!$A$2:$A$61,products!$C$2:$C$61,"Not found")</f>
        <v>Fashion</v>
      </c>
    </row>
    <row r="622" customFormat="false" ht="15" hidden="false" customHeight="false" outlineLevel="0" collapsed="false">
      <c r="A622" s="16" t="s">
        <v>1247</v>
      </c>
      <c r="B622" s="16" t="s">
        <v>1240</v>
      </c>
      <c r="C622" s="16" t="s">
        <v>73</v>
      </c>
      <c r="D622" s="16" t="s">
        <v>88</v>
      </c>
      <c r="E622" s="16" t="n">
        <v>1</v>
      </c>
      <c r="F622" s="16" t="n">
        <v>2851</v>
      </c>
      <c r="G622" s="16" t="n">
        <v>0.15</v>
      </c>
      <c r="H622" s="16" t="s">
        <v>565</v>
      </c>
      <c r="I622" s="16" t="s">
        <v>47</v>
      </c>
      <c r="J622" s="16" t="n">
        <v>3</v>
      </c>
      <c r="K622" s="16" t="n">
        <v>5</v>
      </c>
      <c r="L622" s="16" t="s">
        <v>41</v>
      </c>
      <c r="M622" s="18" t="n">
        <f aca="false">IF(ISNUMBER(B622),B622,IF(MID(B622,3,1)="-",DATE(VALUE(RIGHT(B622,4)),VALUE(MID(B622,4,2)),VALUE(LEFT(B622,2))),DATE(VALUE(LEFT(B622,4)),VALUE(MID(B622,6,2)),VALUE(RIGHT(B622,2)))))</f>
        <v>45718</v>
      </c>
      <c r="N622" s="16" t="n">
        <f aca="false">MONTH(M622)</f>
        <v>3</v>
      </c>
      <c r="O622" s="16" t="str">
        <f aca="false">PROPER(TRIM(H622))</f>
        <v>Madras</v>
      </c>
      <c r="P622" s="16" t="str">
        <f aca="false">IFERROR(VLOOKUP(O622,city_map!$A$2:$B$6,2,FALSE()),O622)</f>
        <v>Chennai</v>
      </c>
      <c r="Q622" s="16" t="n">
        <f aca="false">IF(ISNUMBER(F622),F622,VALUE(SUBSTITUTE(SUBSTITUTE(F622,"₹",""),",","")))</f>
        <v>2851</v>
      </c>
      <c r="R622" s="16" t="n">
        <f aca="false">IF(E622=99,1,E622)</f>
        <v>1</v>
      </c>
      <c r="S622" s="16" t="n">
        <f aca="false">IF(G622="",0,G622)</f>
        <v>0.15</v>
      </c>
      <c r="T622" s="16" t="str">
        <f aca="false">IF(I622="","Unknown",IF(I622="upi","UPI",I622))</f>
        <v>Debit Card</v>
      </c>
      <c r="U622" s="16" t="str">
        <f aca="false">IF(L622="Yes","Y",IF(L622="No","N",L622))</f>
        <v>N</v>
      </c>
      <c r="V622" s="19" t="n">
        <f aca="false">ROUND(R622*Q622*(1-S622),2)</f>
        <v>2423.35</v>
      </c>
      <c r="W622" s="16" t="str">
        <f aca="false">_xlfn.XLOOKUP(D622,products!$A$2:$A$61,products!$C$2:$C$61,"Not found")</f>
        <v>Fashion</v>
      </c>
    </row>
    <row r="623" customFormat="false" ht="15" hidden="false" customHeight="false" outlineLevel="0" collapsed="false">
      <c r="A623" s="16" t="s">
        <v>1248</v>
      </c>
      <c r="B623" s="16" t="s">
        <v>1240</v>
      </c>
      <c r="C623" s="16" t="s">
        <v>1249</v>
      </c>
      <c r="D623" s="16" t="s">
        <v>108</v>
      </c>
      <c r="E623" s="16" t="n">
        <v>1</v>
      </c>
      <c r="F623" s="16" t="n">
        <v>3604</v>
      </c>
      <c r="G623" s="16" t="n">
        <v>0.1</v>
      </c>
      <c r="H623" s="16" t="s">
        <v>39</v>
      </c>
      <c r="I623" s="16" t="s">
        <v>60</v>
      </c>
      <c r="J623" s="16" t="n">
        <v>3</v>
      </c>
      <c r="K623" s="16" t="n">
        <v>4</v>
      </c>
      <c r="L623" s="16" t="s">
        <v>57</v>
      </c>
      <c r="M623" s="18" t="n">
        <f aca="false">IF(ISNUMBER(B623),B623,IF(MID(B623,3,1)="-",DATE(VALUE(RIGHT(B623,4)),VALUE(MID(B623,4,2)),VALUE(LEFT(B623,2))),DATE(VALUE(LEFT(B623,4)),VALUE(MID(B623,6,2)),VALUE(RIGHT(B623,2)))))</f>
        <v>45718</v>
      </c>
      <c r="N623" s="16" t="n">
        <f aca="false">MONTH(M623)</f>
        <v>3</v>
      </c>
      <c r="O623" s="16" t="str">
        <f aca="false">PROPER(TRIM(H623))</f>
        <v>Delhi</v>
      </c>
      <c r="P623" s="16" t="str">
        <f aca="false">IFERROR(VLOOKUP(O623,city_map!$A$2:$B$6,2,FALSE()),O623)</f>
        <v>Delhi</v>
      </c>
      <c r="Q623" s="16" t="n">
        <f aca="false">IF(ISNUMBER(F623),F623,VALUE(SUBSTITUTE(SUBSTITUTE(F623,"₹",""),",","")))</f>
        <v>3604</v>
      </c>
      <c r="R623" s="16" t="n">
        <f aca="false">IF(E623=99,1,E623)</f>
        <v>1</v>
      </c>
      <c r="S623" s="16" t="n">
        <f aca="false">IF(G623="",0,G623)</f>
        <v>0.1</v>
      </c>
      <c r="T623" s="16" t="str">
        <f aca="false">IF(I623="","Unknown",IF(I623="upi","UPI",I623))</f>
        <v>UPI</v>
      </c>
      <c r="U623" s="16" t="str">
        <f aca="false">IF(L623="Yes","Y",IF(L623="No","N",L623))</f>
        <v>Y</v>
      </c>
      <c r="V623" s="19" t="n">
        <f aca="false">ROUND(R623*Q623*(1-S623),2)</f>
        <v>3243.6</v>
      </c>
      <c r="W623" s="16" t="str">
        <f aca="false">_xlfn.XLOOKUP(D623,products!$A$2:$A$61,products!$C$2:$C$61,"Not found")</f>
        <v>Electronics</v>
      </c>
    </row>
    <row r="624" customFormat="false" ht="15" hidden="false" customHeight="false" outlineLevel="0" collapsed="false">
      <c r="A624" s="16" t="s">
        <v>1250</v>
      </c>
      <c r="B624" s="16" t="s">
        <v>1240</v>
      </c>
      <c r="C624" s="16" t="s">
        <v>1251</v>
      </c>
      <c r="D624" s="16" t="s">
        <v>222</v>
      </c>
      <c r="E624" s="16" t="n">
        <v>1</v>
      </c>
      <c r="F624" s="16" t="n">
        <v>1834</v>
      </c>
      <c r="G624" s="16" t="n">
        <v>0.1</v>
      </c>
      <c r="H624" s="16" t="s">
        <v>560</v>
      </c>
      <c r="I624" s="16" t="s">
        <v>60</v>
      </c>
      <c r="J624" s="16" t="n">
        <v>2</v>
      </c>
      <c r="K624" s="16" t="n">
        <v>4</v>
      </c>
      <c r="L624" s="16" t="s">
        <v>41</v>
      </c>
      <c r="M624" s="18" t="n">
        <f aca="false">IF(ISNUMBER(B624),B624,IF(MID(B624,3,1)="-",DATE(VALUE(RIGHT(B624,4)),VALUE(MID(B624,4,2)),VALUE(LEFT(B624,2))),DATE(VALUE(LEFT(B624,4)),VALUE(MID(B624,6,2)),VALUE(RIGHT(B624,2)))))</f>
        <v>45718</v>
      </c>
      <c r="N624" s="16" t="n">
        <f aca="false">MONTH(M624)</f>
        <v>3</v>
      </c>
      <c r="O624" s="16" t="str">
        <f aca="false">PROPER(TRIM(H624))</f>
        <v>Chennai</v>
      </c>
      <c r="P624" s="16" t="str">
        <f aca="false">IFERROR(VLOOKUP(O624,city_map!$A$2:$B$6,2,FALSE()),O624)</f>
        <v>Chennai</v>
      </c>
      <c r="Q624" s="16" t="n">
        <f aca="false">IF(ISNUMBER(F624),F624,VALUE(SUBSTITUTE(SUBSTITUTE(F624,"₹",""),",","")))</f>
        <v>1834</v>
      </c>
      <c r="R624" s="16" t="n">
        <f aca="false">IF(E624=99,1,E624)</f>
        <v>1</v>
      </c>
      <c r="S624" s="16" t="n">
        <f aca="false">IF(G624="",0,G624)</f>
        <v>0.1</v>
      </c>
      <c r="T624" s="16" t="str">
        <f aca="false">IF(I624="","Unknown",IF(I624="upi","UPI",I624))</f>
        <v>UPI</v>
      </c>
      <c r="U624" s="16" t="str">
        <f aca="false">IF(L624="Yes","Y",IF(L624="No","N",L624))</f>
        <v>N</v>
      </c>
      <c r="V624" s="19" t="n">
        <f aca="false">ROUND(R624*Q624*(1-S624),2)</f>
        <v>1650.6</v>
      </c>
      <c r="W624" s="16" t="str">
        <f aca="false">_xlfn.XLOOKUP(D624,products!$A$2:$A$61,products!$C$2:$C$61,"Not found")</f>
        <v>Fashion</v>
      </c>
    </row>
    <row r="625" customFormat="false" ht="15" hidden="false" customHeight="false" outlineLevel="0" collapsed="false">
      <c r="A625" s="16" t="s">
        <v>1252</v>
      </c>
      <c r="B625" s="16" t="s">
        <v>1240</v>
      </c>
      <c r="C625" s="16" t="s">
        <v>91</v>
      </c>
      <c r="D625" s="16" t="s">
        <v>440</v>
      </c>
      <c r="E625" s="16" t="n">
        <v>2</v>
      </c>
      <c r="F625" s="16" t="n">
        <v>1447</v>
      </c>
      <c r="G625" s="16" t="n">
        <v>0</v>
      </c>
      <c r="H625" s="16" t="s">
        <v>89</v>
      </c>
      <c r="I625" s="16" t="s">
        <v>60</v>
      </c>
      <c r="J625" s="16" t="n">
        <v>2</v>
      </c>
      <c r="K625" s="16" t="n">
        <v>4</v>
      </c>
      <c r="L625" s="16" t="s">
        <v>41</v>
      </c>
      <c r="M625" s="18" t="n">
        <f aca="false">IF(ISNUMBER(B625),B625,IF(MID(B625,3,1)="-",DATE(VALUE(RIGHT(B625,4)),VALUE(MID(B625,4,2)),VALUE(LEFT(B625,2))),DATE(VALUE(LEFT(B625,4)),VALUE(MID(B625,6,2)),VALUE(RIGHT(B625,2)))))</f>
        <v>45718</v>
      </c>
      <c r="N625" s="16" t="n">
        <f aca="false">MONTH(M625)</f>
        <v>3</v>
      </c>
      <c r="O625" s="16" t="str">
        <f aca="false">PROPER(TRIM(H625))</f>
        <v>Ahmedabad</v>
      </c>
      <c r="P625" s="16" t="str">
        <f aca="false">IFERROR(VLOOKUP(O625,city_map!$A$2:$B$6,2,FALSE()),O625)</f>
        <v>Ahmedabad</v>
      </c>
      <c r="Q625" s="16" t="n">
        <f aca="false">IF(ISNUMBER(F625),F625,VALUE(SUBSTITUTE(SUBSTITUTE(F625,"₹",""),",","")))</f>
        <v>1447</v>
      </c>
      <c r="R625" s="16" t="n">
        <f aca="false">IF(E625=99,1,E625)</f>
        <v>2</v>
      </c>
      <c r="S625" s="16" t="n">
        <f aca="false">IF(G625="",0,G625)</f>
        <v>0</v>
      </c>
      <c r="T625" s="16" t="str">
        <f aca="false">IF(I625="","Unknown",IF(I625="upi","UPI",I625))</f>
        <v>UPI</v>
      </c>
      <c r="U625" s="16" t="str">
        <f aca="false">IF(L625="Yes","Y",IF(L625="No","N",L625))</f>
        <v>N</v>
      </c>
      <c r="V625" s="19" t="n">
        <f aca="false">ROUND(R625*Q625*(1-S625),2)</f>
        <v>2894</v>
      </c>
      <c r="W625" s="16" t="str">
        <f aca="false">_xlfn.XLOOKUP(D625,products!$A$2:$A$61,products!$C$2:$C$61,"Not found")</f>
        <v>Home</v>
      </c>
    </row>
    <row r="626" customFormat="false" ht="15" hidden="false" customHeight="false" outlineLevel="0" collapsed="false">
      <c r="A626" s="16" t="s">
        <v>1253</v>
      </c>
      <c r="B626" s="16" t="s">
        <v>1240</v>
      </c>
      <c r="C626" s="16" t="s">
        <v>176</v>
      </c>
      <c r="D626" s="16" t="s">
        <v>393</v>
      </c>
      <c r="E626" s="16" t="n">
        <v>3</v>
      </c>
      <c r="F626" s="16" t="n">
        <v>479</v>
      </c>
      <c r="G626" s="16" t="n">
        <v>0.2</v>
      </c>
      <c r="H626" s="16" t="s">
        <v>130</v>
      </c>
      <c r="I626" s="16" t="s">
        <v>47</v>
      </c>
      <c r="J626" s="16" t="n">
        <v>4</v>
      </c>
      <c r="K626" s="16" t="n">
        <v>4</v>
      </c>
      <c r="L626" s="16" t="s">
        <v>41</v>
      </c>
      <c r="M626" s="18" t="n">
        <f aca="false">IF(ISNUMBER(B626),B626,IF(MID(B626,3,1)="-",DATE(VALUE(RIGHT(B626,4)),VALUE(MID(B626,4,2)),VALUE(LEFT(B626,2))),DATE(VALUE(LEFT(B626,4)),VALUE(MID(B626,6,2)),VALUE(RIGHT(B626,2)))))</f>
        <v>45718</v>
      </c>
      <c r="N626" s="16" t="n">
        <f aca="false">MONTH(M626)</f>
        <v>3</v>
      </c>
      <c r="O626" s="16" t="str">
        <f aca="false">PROPER(TRIM(H626))</f>
        <v>Bengaluru</v>
      </c>
      <c r="P626" s="16" t="str">
        <f aca="false">IFERROR(VLOOKUP(O626,city_map!$A$2:$B$6,2,FALSE()),O626)</f>
        <v>Bengaluru</v>
      </c>
      <c r="Q626" s="16" t="n">
        <f aca="false">IF(ISNUMBER(F626),F626,VALUE(SUBSTITUTE(SUBSTITUTE(F626,"₹",""),",","")))</f>
        <v>479</v>
      </c>
      <c r="R626" s="16" t="n">
        <f aca="false">IF(E626=99,1,E626)</f>
        <v>3</v>
      </c>
      <c r="S626" s="16" t="n">
        <f aca="false">IF(G626="",0,G626)</f>
        <v>0.2</v>
      </c>
      <c r="T626" s="16" t="str">
        <f aca="false">IF(I626="","Unknown",IF(I626="upi","UPI",I626))</f>
        <v>Debit Card</v>
      </c>
      <c r="U626" s="16" t="str">
        <f aca="false">IF(L626="Yes","Y",IF(L626="No","N",L626))</f>
        <v>N</v>
      </c>
      <c r="V626" s="19" t="n">
        <f aca="false">ROUND(R626*Q626*(1-S626),2)</f>
        <v>1149.6</v>
      </c>
      <c r="W626" s="16" t="str">
        <f aca="false">_xlfn.XLOOKUP(D626,products!$A$2:$A$61,products!$C$2:$C$61,"Not found")</f>
        <v>Fashion</v>
      </c>
    </row>
    <row r="627" customFormat="false" ht="15" hidden="false" customHeight="false" outlineLevel="0" collapsed="false">
      <c r="A627" s="16" t="s">
        <v>1254</v>
      </c>
      <c r="B627" s="16" t="s">
        <v>1240</v>
      </c>
      <c r="C627" s="16" t="s">
        <v>1255</v>
      </c>
      <c r="D627" s="16" t="s">
        <v>51</v>
      </c>
      <c r="E627" s="16" t="n">
        <v>1</v>
      </c>
      <c r="F627" s="16" t="n">
        <v>2401</v>
      </c>
      <c r="G627" s="16" t="n">
        <v>0</v>
      </c>
      <c r="H627" s="16" t="s">
        <v>112</v>
      </c>
      <c r="I627" s="16" t="s">
        <v>60</v>
      </c>
      <c r="J627" s="16" t="n">
        <v>2</v>
      </c>
      <c r="K627" s="16" t="n">
        <v>4</v>
      </c>
      <c r="L627" s="16" t="s">
        <v>41</v>
      </c>
      <c r="M627" s="18" t="n">
        <f aca="false">IF(ISNUMBER(B627),B627,IF(MID(B627,3,1)="-",DATE(VALUE(RIGHT(B627,4)),VALUE(MID(B627,4,2)),VALUE(LEFT(B627,2))),DATE(VALUE(LEFT(B627,4)),VALUE(MID(B627,6,2)),VALUE(RIGHT(B627,2)))))</f>
        <v>45718</v>
      </c>
      <c r="N627" s="16" t="n">
        <f aca="false">MONTH(M627)</f>
        <v>3</v>
      </c>
      <c r="O627" s="16" t="str">
        <f aca="false">PROPER(TRIM(H627))</f>
        <v>Mumbai</v>
      </c>
      <c r="P627" s="16" t="str">
        <f aca="false">IFERROR(VLOOKUP(O627,city_map!$A$2:$B$6,2,FALSE()),O627)</f>
        <v>Mumbai</v>
      </c>
      <c r="Q627" s="16" t="n">
        <f aca="false">IF(ISNUMBER(F627),F627,VALUE(SUBSTITUTE(SUBSTITUTE(F627,"₹",""),",","")))</f>
        <v>2401</v>
      </c>
      <c r="R627" s="16" t="n">
        <f aca="false">IF(E627=99,1,E627)</f>
        <v>1</v>
      </c>
      <c r="S627" s="16" t="n">
        <f aca="false">IF(G627="",0,G627)</f>
        <v>0</v>
      </c>
      <c r="T627" s="16" t="str">
        <f aca="false">IF(I627="","Unknown",IF(I627="upi","UPI",I627))</f>
        <v>UPI</v>
      </c>
      <c r="U627" s="16" t="str">
        <f aca="false">IF(L627="Yes","Y",IF(L627="No","N",L627))</f>
        <v>N</v>
      </c>
      <c r="V627" s="19" t="n">
        <f aca="false">ROUND(R627*Q627*(1-S627),2)</f>
        <v>2401</v>
      </c>
      <c r="W627" s="16" t="str">
        <f aca="false">_xlfn.XLOOKUP(D627,products!$A$2:$A$61,products!$C$2:$C$61,"Not found")</f>
        <v>Fashion</v>
      </c>
    </row>
    <row r="628" customFormat="false" ht="15" hidden="false" customHeight="false" outlineLevel="0" collapsed="false">
      <c r="A628" s="16" t="s">
        <v>1256</v>
      </c>
      <c r="B628" s="16" t="s">
        <v>1240</v>
      </c>
      <c r="C628" s="16" t="s">
        <v>37</v>
      </c>
      <c r="D628" s="16" t="s">
        <v>74</v>
      </c>
      <c r="E628" s="16" t="n">
        <v>2</v>
      </c>
      <c r="F628" s="16" t="n">
        <v>19424</v>
      </c>
      <c r="G628" s="16" t="n">
        <v>0</v>
      </c>
      <c r="H628" s="16" t="s">
        <v>39</v>
      </c>
      <c r="I628" s="16" t="s">
        <v>60</v>
      </c>
      <c r="J628" s="16" t="n">
        <v>2</v>
      </c>
      <c r="K628" s="16" t="n">
        <v>4</v>
      </c>
      <c r="L628" s="16" t="s">
        <v>41</v>
      </c>
      <c r="M628" s="18" t="n">
        <f aca="false">IF(ISNUMBER(B628),B628,IF(MID(B628,3,1)="-",DATE(VALUE(RIGHT(B628,4)),VALUE(MID(B628,4,2)),VALUE(LEFT(B628,2))),DATE(VALUE(LEFT(B628,4)),VALUE(MID(B628,6,2)),VALUE(RIGHT(B628,2)))))</f>
        <v>45718</v>
      </c>
      <c r="N628" s="16" t="n">
        <f aca="false">MONTH(M628)</f>
        <v>3</v>
      </c>
      <c r="O628" s="16" t="str">
        <f aca="false">PROPER(TRIM(H628))</f>
        <v>Delhi</v>
      </c>
      <c r="P628" s="16" t="str">
        <f aca="false">IFERROR(VLOOKUP(O628,city_map!$A$2:$B$6,2,FALSE()),O628)</f>
        <v>Delhi</v>
      </c>
      <c r="Q628" s="16" t="n">
        <f aca="false">IF(ISNUMBER(F628),F628,VALUE(SUBSTITUTE(SUBSTITUTE(F628,"₹",""),",","")))</f>
        <v>19424</v>
      </c>
      <c r="R628" s="16" t="n">
        <f aca="false">IF(E628=99,1,E628)</f>
        <v>2</v>
      </c>
      <c r="S628" s="16" t="n">
        <f aca="false">IF(G628="",0,G628)</f>
        <v>0</v>
      </c>
      <c r="T628" s="16" t="str">
        <f aca="false">IF(I628="","Unknown",IF(I628="upi","UPI",I628))</f>
        <v>UPI</v>
      </c>
      <c r="U628" s="16" t="str">
        <f aca="false">IF(L628="Yes","Y",IF(L628="No","N",L628))</f>
        <v>N</v>
      </c>
      <c r="V628" s="19" t="n">
        <f aca="false">ROUND(R628*Q628*(1-S628),2)</f>
        <v>38848</v>
      </c>
      <c r="W628" s="16" t="str">
        <f aca="false">_xlfn.XLOOKUP(D628,products!$A$2:$A$61,products!$C$2:$C$61,"Not found")</f>
        <v>Electronics</v>
      </c>
    </row>
    <row r="629" customFormat="false" ht="15" hidden="false" customHeight="false" outlineLevel="0" collapsed="false">
      <c r="A629" s="16" t="s">
        <v>1257</v>
      </c>
      <c r="B629" s="16" t="s">
        <v>1240</v>
      </c>
      <c r="C629" s="16" t="s">
        <v>1251</v>
      </c>
      <c r="D629" s="16" t="s">
        <v>66</v>
      </c>
      <c r="E629" s="16" t="n">
        <v>1</v>
      </c>
      <c r="F629" s="16" t="n">
        <v>15743</v>
      </c>
      <c r="G629" s="16" t="n">
        <v>0</v>
      </c>
      <c r="H629" s="16" t="s">
        <v>46</v>
      </c>
      <c r="I629" s="16" t="s">
        <v>40</v>
      </c>
      <c r="J629" s="16" t="n">
        <v>5</v>
      </c>
      <c r="K629" s="16" t="n">
        <v>5</v>
      </c>
      <c r="L629" s="16" t="s">
        <v>41</v>
      </c>
      <c r="M629" s="18" t="n">
        <f aca="false">IF(ISNUMBER(B629),B629,IF(MID(B629,3,1)="-",DATE(VALUE(RIGHT(B629,4)),VALUE(MID(B629,4,2)),VALUE(LEFT(B629,2))),DATE(VALUE(LEFT(B629,4)),VALUE(MID(B629,6,2)),VALUE(RIGHT(B629,2)))))</f>
        <v>45718</v>
      </c>
      <c r="N629" s="16" t="n">
        <f aca="false">MONTH(M629)</f>
        <v>3</v>
      </c>
      <c r="O629" s="16" t="str">
        <f aca="false">PROPER(TRIM(H629))</f>
        <v>Chennai</v>
      </c>
      <c r="P629" s="16" t="str">
        <f aca="false">IFERROR(VLOOKUP(O629,city_map!$A$2:$B$6,2,FALSE()),O629)</f>
        <v>Chennai</v>
      </c>
      <c r="Q629" s="16" t="n">
        <f aca="false">IF(ISNUMBER(F629),F629,VALUE(SUBSTITUTE(SUBSTITUTE(F629,"₹",""),",","")))</f>
        <v>15743</v>
      </c>
      <c r="R629" s="16" t="n">
        <f aca="false">IF(E629=99,1,E629)</f>
        <v>1</v>
      </c>
      <c r="S629" s="16" t="n">
        <f aca="false">IF(G629="",0,G629)</f>
        <v>0</v>
      </c>
      <c r="T629" s="16" t="str">
        <f aca="false">IF(I629="","Unknown",IF(I629="upi","UPI",I629))</f>
        <v>COD</v>
      </c>
      <c r="U629" s="16" t="str">
        <f aca="false">IF(L629="Yes","Y",IF(L629="No","N",L629))</f>
        <v>N</v>
      </c>
      <c r="V629" s="19" t="n">
        <f aca="false">ROUND(R629*Q629*(1-S629),2)</f>
        <v>15743</v>
      </c>
      <c r="W629" s="16" t="str">
        <f aca="false">_xlfn.XLOOKUP(D629,products!$A$2:$A$61,products!$C$2:$C$61,"Not found")</f>
        <v>Electronics</v>
      </c>
    </row>
    <row r="630" customFormat="false" ht="15" hidden="false" customHeight="false" outlineLevel="0" collapsed="false">
      <c r="A630" s="16" t="s">
        <v>1258</v>
      </c>
      <c r="B630" s="16" t="s">
        <v>1240</v>
      </c>
      <c r="C630" s="16" t="s">
        <v>1259</v>
      </c>
      <c r="D630" s="16" t="s">
        <v>115</v>
      </c>
      <c r="E630" s="16" t="n">
        <v>3</v>
      </c>
      <c r="F630" s="16" t="n">
        <v>303</v>
      </c>
      <c r="G630" s="16" t="n">
        <v>0.3</v>
      </c>
      <c r="H630" s="16" t="s">
        <v>46</v>
      </c>
      <c r="I630" s="16" t="s">
        <v>71</v>
      </c>
      <c r="J630" s="16" t="n">
        <v>4</v>
      </c>
      <c r="K630" s="16" t="n">
        <v>4</v>
      </c>
      <c r="L630" s="16" t="s">
        <v>41</v>
      </c>
      <c r="M630" s="18" t="n">
        <f aca="false">IF(ISNUMBER(B630),B630,IF(MID(B630,3,1)="-",DATE(VALUE(RIGHT(B630,4)),VALUE(MID(B630,4,2)),VALUE(LEFT(B630,2))),DATE(VALUE(LEFT(B630,4)),VALUE(MID(B630,6,2)),VALUE(RIGHT(B630,2)))))</f>
        <v>45718</v>
      </c>
      <c r="N630" s="16" t="n">
        <f aca="false">MONTH(M630)</f>
        <v>3</v>
      </c>
      <c r="O630" s="16" t="str">
        <f aca="false">PROPER(TRIM(H630))</f>
        <v>Chennai</v>
      </c>
      <c r="P630" s="16" t="str">
        <f aca="false">IFERROR(VLOOKUP(O630,city_map!$A$2:$B$6,2,FALSE()),O630)</f>
        <v>Chennai</v>
      </c>
      <c r="Q630" s="16" t="n">
        <f aca="false">IF(ISNUMBER(F630),F630,VALUE(SUBSTITUTE(SUBSTITUTE(F630,"₹",""),",","")))</f>
        <v>303</v>
      </c>
      <c r="R630" s="16" t="n">
        <f aca="false">IF(E630=99,1,E630)</f>
        <v>3</v>
      </c>
      <c r="S630" s="16" t="n">
        <f aca="false">IF(G630="",0,G630)</f>
        <v>0.3</v>
      </c>
      <c r="T630" s="16" t="str">
        <f aca="false">IF(I630="","Unknown",IF(I630="upi","UPI",I630))</f>
        <v>Credit Card</v>
      </c>
      <c r="U630" s="16" t="str">
        <f aca="false">IF(L630="Yes","Y",IF(L630="No","N",L630))</f>
        <v>N</v>
      </c>
      <c r="V630" s="19" t="n">
        <f aca="false">ROUND(R630*Q630*(1-S630),2)</f>
        <v>636.3</v>
      </c>
      <c r="W630" s="16" t="str">
        <f aca="false">_xlfn.XLOOKUP(D630,products!$A$2:$A$61,products!$C$2:$C$61,"Not found")</f>
        <v>Books</v>
      </c>
    </row>
    <row r="631" customFormat="false" ht="15" hidden="false" customHeight="false" outlineLevel="0" collapsed="false">
      <c r="A631" s="16" t="s">
        <v>1260</v>
      </c>
      <c r="B631" s="16" t="s">
        <v>1240</v>
      </c>
      <c r="C631" s="16" t="s">
        <v>1091</v>
      </c>
      <c r="D631" s="16" t="s">
        <v>396</v>
      </c>
      <c r="E631" s="16" t="n">
        <v>1</v>
      </c>
      <c r="F631" s="16" t="n">
        <v>5668</v>
      </c>
      <c r="G631" s="16" t="n">
        <v>0.05</v>
      </c>
      <c r="H631" s="16" t="s">
        <v>39</v>
      </c>
      <c r="I631" s="16" t="s">
        <v>60</v>
      </c>
      <c r="J631" s="16" t="n">
        <v>2</v>
      </c>
      <c r="K631" s="16" t="n">
        <v>5</v>
      </c>
      <c r="L631" s="16" t="s">
        <v>41</v>
      </c>
      <c r="M631" s="18" t="n">
        <f aca="false">IF(ISNUMBER(B631),B631,IF(MID(B631,3,1)="-",DATE(VALUE(RIGHT(B631,4)),VALUE(MID(B631,4,2)),VALUE(LEFT(B631,2))),DATE(VALUE(LEFT(B631,4)),VALUE(MID(B631,6,2)),VALUE(RIGHT(B631,2)))))</f>
        <v>45718</v>
      </c>
      <c r="N631" s="16" t="n">
        <f aca="false">MONTH(M631)</f>
        <v>3</v>
      </c>
      <c r="O631" s="16" t="str">
        <f aca="false">PROPER(TRIM(H631))</f>
        <v>Delhi</v>
      </c>
      <c r="P631" s="16" t="str">
        <f aca="false">IFERROR(VLOOKUP(O631,city_map!$A$2:$B$6,2,FALSE()),O631)</f>
        <v>Delhi</v>
      </c>
      <c r="Q631" s="16" t="n">
        <f aca="false">IF(ISNUMBER(F631),F631,VALUE(SUBSTITUTE(SUBSTITUTE(F631,"₹",""),",","")))</f>
        <v>5668</v>
      </c>
      <c r="R631" s="16" t="n">
        <f aca="false">IF(E631=99,1,E631)</f>
        <v>1</v>
      </c>
      <c r="S631" s="16" t="n">
        <f aca="false">IF(G631="",0,G631)</f>
        <v>0.05</v>
      </c>
      <c r="T631" s="16" t="str">
        <f aca="false">IF(I631="","Unknown",IF(I631="upi","UPI",I631))</f>
        <v>UPI</v>
      </c>
      <c r="U631" s="16" t="str">
        <f aca="false">IF(L631="Yes","Y",IF(L631="No","N",L631))</f>
        <v>N</v>
      </c>
      <c r="V631" s="19" t="n">
        <f aca="false">ROUND(R631*Q631*(1-S631),2)</f>
        <v>5384.6</v>
      </c>
      <c r="W631" s="16" t="str">
        <f aca="false">_xlfn.XLOOKUP(D631,products!$A$2:$A$61,products!$C$2:$C$61,"Not found")</f>
        <v>Home</v>
      </c>
    </row>
    <row r="632" customFormat="false" ht="15" hidden="false" customHeight="false" outlineLevel="0" collapsed="false">
      <c r="A632" s="16" t="s">
        <v>1261</v>
      </c>
      <c r="B632" s="16" t="s">
        <v>1240</v>
      </c>
      <c r="C632" s="16" t="s">
        <v>415</v>
      </c>
      <c r="D632" s="16" t="s">
        <v>211</v>
      </c>
      <c r="E632" s="16" t="n">
        <v>1</v>
      </c>
      <c r="F632" s="16" t="n">
        <v>1287</v>
      </c>
      <c r="G632" s="16" t="n">
        <v>0.05</v>
      </c>
      <c r="H632" s="16" t="s">
        <v>120</v>
      </c>
      <c r="I632" s="16" t="s">
        <v>60</v>
      </c>
      <c r="J632" s="16" t="n">
        <v>6</v>
      </c>
      <c r="K632" s="16" t="n">
        <v>3</v>
      </c>
      <c r="L632" s="16" t="s">
        <v>41</v>
      </c>
      <c r="M632" s="18" t="n">
        <f aca="false">IF(ISNUMBER(B632),B632,IF(MID(B632,3,1)="-",DATE(VALUE(RIGHT(B632,4)),VALUE(MID(B632,4,2)),VALUE(LEFT(B632,2))),DATE(VALUE(LEFT(B632,4)),VALUE(MID(B632,6,2)),VALUE(RIGHT(B632,2)))))</f>
        <v>45718</v>
      </c>
      <c r="N632" s="16" t="n">
        <f aca="false">MONTH(M632)</f>
        <v>3</v>
      </c>
      <c r="O632" s="16" t="str">
        <f aca="false">PROPER(TRIM(H632))</f>
        <v>Kolkata</v>
      </c>
      <c r="P632" s="16" t="str">
        <f aca="false">IFERROR(VLOOKUP(O632,city_map!$A$2:$B$6,2,FALSE()),O632)</f>
        <v>Kolkata</v>
      </c>
      <c r="Q632" s="16" t="n">
        <f aca="false">IF(ISNUMBER(F632),F632,VALUE(SUBSTITUTE(SUBSTITUTE(F632,"₹",""),",","")))</f>
        <v>1287</v>
      </c>
      <c r="R632" s="16" t="n">
        <f aca="false">IF(E632=99,1,E632)</f>
        <v>1</v>
      </c>
      <c r="S632" s="16" t="n">
        <f aca="false">IF(G632="",0,G632)</f>
        <v>0.05</v>
      </c>
      <c r="T632" s="16" t="str">
        <f aca="false">IF(I632="","Unknown",IF(I632="upi","UPI",I632))</f>
        <v>UPI</v>
      </c>
      <c r="U632" s="16" t="str">
        <f aca="false">IF(L632="Yes","Y",IF(L632="No","N",L632))</f>
        <v>N</v>
      </c>
      <c r="V632" s="19" t="n">
        <f aca="false">ROUND(R632*Q632*(1-S632),2)</f>
        <v>1222.65</v>
      </c>
      <c r="W632" s="16" t="str">
        <f aca="false">_xlfn.XLOOKUP(D632,products!$A$2:$A$61,products!$C$2:$C$61,"Not found")</f>
        <v>Fashion</v>
      </c>
    </row>
    <row r="633" customFormat="false" ht="15" hidden="false" customHeight="false" outlineLevel="0" collapsed="false">
      <c r="A633" s="16" t="s">
        <v>1262</v>
      </c>
      <c r="B633" s="16" t="s">
        <v>1240</v>
      </c>
      <c r="C633" s="16" t="s">
        <v>807</v>
      </c>
      <c r="D633" s="16" t="s">
        <v>393</v>
      </c>
      <c r="E633" s="16" t="n">
        <v>1</v>
      </c>
      <c r="F633" s="16" t="n">
        <v>513</v>
      </c>
      <c r="G633" s="16" t="n">
        <v>0</v>
      </c>
      <c r="H633" s="16" t="s">
        <v>67</v>
      </c>
      <c r="I633" s="16" t="s">
        <v>71</v>
      </c>
      <c r="J633" s="16" t="n">
        <v>4</v>
      </c>
      <c r="K633" s="16" t="n">
        <v>3</v>
      </c>
      <c r="L633" s="16" t="s">
        <v>41</v>
      </c>
      <c r="M633" s="18" t="n">
        <f aca="false">IF(ISNUMBER(B633),B633,IF(MID(B633,3,1)="-",DATE(VALUE(RIGHT(B633,4)),VALUE(MID(B633,4,2)),VALUE(LEFT(B633,2))),DATE(VALUE(LEFT(B633,4)),VALUE(MID(B633,6,2)),VALUE(RIGHT(B633,2)))))</f>
        <v>45718</v>
      </c>
      <c r="N633" s="16" t="n">
        <f aca="false">MONTH(M633)</f>
        <v>3</v>
      </c>
      <c r="O633" s="16" t="str">
        <f aca="false">PROPER(TRIM(H633))</f>
        <v>Kolkata</v>
      </c>
      <c r="P633" s="16" t="str">
        <f aca="false">IFERROR(VLOOKUP(O633,city_map!$A$2:$B$6,2,FALSE()),O633)</f>
        <v>Kolkata</v>
      </c>
      <c r="Q633" s="16" t="n">
        <f aca="false">IF(ISNUMBER(F633),F633,VALUE(SUBSTITUTE(SUBSTITUTE(F633,"₹",""),",","")))</f>
        <v>513</v>
      </c>
      <c r="R633" s="16" t="n">
        <f aca="false">IF(E633=99,1,E633)</f>
        <v>1</v>
      </c>
      <c r="S633" s="16" t="n">
        <f aca="false">IF(G633="",0,G633)</f>
        <v>0</v>
      </c>
      <c r="T633" s="16" t="str">
        <f aca="false">IF(I633="","Unknown",IF(I633="upi","UPI",I633))</f>
        <v>Credit Card</v>
      </c>
      <c r="U633" s="16" t="str">
        <f aca="false">IF(L633="Yes","Y",IF(L633="No","N",L633))</f>
        <v>N</v>
      </c>
      <c r="V633" s="19" t="n">
        <f aca="false">ROUND(R633*Q633*(1-S633),2)</f>
        <v>513</v>
      </c>
      <c r="W633" s="16" t="str">
        <f aca="false">_xlfn.XLOOKUP(D633,products!$A$2:$A$61,products!$C$2:$C$61,"Not found")</f>
        <v>Fashion</v>
      </c>
    </row>
    <row r="634" customFormat="false" ht="15" hidden="false" customHeight="false" outlineLevel="0" collapsed="false">
      <c r="A634" s="16" t="s">
        <v>1263</v>
      </c>
      <c r="B634" s="16" t="s">
        <v>1240</v>
      </c>
      <c r="C634" s="16" t="s">
        <v>535</v>
      </c>
      <c r="D634" s="16" t="s">
        <v>38</v>
      </c>
      <c r="E634" s="16" t="n">
        <v>2</v>
      </c>
      <c r="F634" s="16" t="n">
        <v>361</v>
      </c>
      <c r="G634" s="16" t="n">
        <v>0.15</v>
      </c>
      <c r="H634" s="16" t="s">
        <v>39</v>
      </c>
      <c r="I634" s="16" t="s">
        <v>60</v>
      </c>
      <c r="J634" s="16" t="n">
        <v>5</v>
      </c>
      <c r="K634" s="16" t="n">
        <v>5</v>
      </c>
      <c r="L634" s="16" t="s">
        <v>41</v>
      </c>
      <c r="M634" s="18" t="n">
        <f aca="false">IF(ISNUMBER(B634),B634,IF(MID(B634,3,1)="-",DATE(VALUE(RIGHT(B634,4)),VALUE(MID(B634,4,2)),VALUE(LEFT(B634,2))),DATE(VALUE(LEFT(B634,4)),VALUE(MID(B634,6,2)),VALUE(RIGHT(B634,2)))))</f>
        <v>45718</v>
      </c>
      <c r="N634" s="16" t="n">
        <f aca="false">MONTH(M634)</f>
        <v>3</v>
      </c>
      <c r="O634" s="16" t="str">
        <f aca="false">PROPER(TRIM(H634))</f>
        <v>Delhi</v>
      </c>
      <c r="P634" s="16" t="str">
        <f aca="false">IFERROR(VLOOKUP(O634,city_map!$A$2:$B$6,2,FALSE()),O634)</f>
        <v>Delhi</v>
      </c>
      <c r="Q634" s="16" t="n">
        <f aca="false">IF(ISNUMBER(F634),F634,VALUE(SUBSTITUTE(SUBSTITUTE(F634,"₹",""),",","")))</f>
        <v>361</v>
      </c>
      <c r="R634" s="16" t="n">
        <f aca="false">IF(E634=99,1,E634)</f>
        <v>2</v>
      </c>
      <c r="S634" s="16" t="n">
        <f aca="false">IF(G634="",0,G634)</f>
        <v>0.15</v>
      </c>
      <c r="T634" s="16" t="str">
        <f aca="false">IF(I634="","Unknown",IF(I634="upi","UPI",I634))</f>
        <v>UPI</v>
      </c>
      <c r="U634" s="16" t="str">
        <f aca="false">IF(L634="Yes","Y",IF(L634="No","N",L634))</f>
        <v>N</v>
      </c>
      <c r="V634" s="19" t="n">
        <f aca="false">ROUND(R634*Q634*(1-S634),2)</f>
        <v>613.7</v>
      </c>
      <c r="W634" s="16" t="str">
        <f aca="false">_xlfn.XLOOKUP(D634,products!$A$2:$A$61,products!$C$2:$C$61,"Not found")</f>
        <v>Books</v>
      </c>
    </row>
    <row r="635" customFormat="false" ht="15" hidden="false" customHeight="false" outlineLevel="0" collapsed="false">
      <c r="A635" s="16" t="s">
        <v>1264</v>
      </c>
      <c r="B635" s="16" t="s">
        <v>1240</v>
      </c>
      <c r="C635" s="16" t="s">
        <v>1265</v>
      </c>
      <c r="D635" s="16" t="s">
        <v>203</v>
      </c>
      <c r="E635" s="16" t="n">
        <v>1</v>
      </c>
      <c r="F635" s="16" t="n">
        <v>2460</v>
      </c>
      <c r="G635" s="16" t="n">
        <v>0</v>
      </c>
      <c r="H635" s="16" t="s">
        <v>89</v>
      </c>
      <c r="I635" s="16" t="s">
        <v>71</v>
      </c>
      <c r="J635" s="16" t="n">
        <v>4</v>
      </c>
      <c r="K635" s="16" t="n">
        <v>4</v>
      </c>
      <c r="L635" s="16" t="s">
        <v>41</v>
      </c>
      <c r="M635" s="18" t="n">
        <f aca="false">IF(ISNUMBER(B635),B635,IF(MID(B635,3,1)="-",DATE(VALUE(RIGHT(B635,4)),VALUE(MID(B635,4,2)),VALUE(LEFT(B635,2))),DATE(VALUE(LEFT(B635,4)),VALUE(MID(B635,6,2)),VALUE(RIGHT(B635,2)))))</f>
        <v>45718</v>
      </c>
      <c r="N635" s="16" t="n">
        <f aca="false">MONTH(M635)</f>
        <v>3</v>
      </c>
      <c r="O635" s="16" t="str">
        <f aca="false">PROPER(TRIM(H635))</f>
        <v>Ahmedabad</v>
      </c>
      <c r="P635" s="16" t="str">
        <f aca="false">IFERROR(VLOOKUP(O635,city_map!$A$2:$B$6,2,FALSE()),O635)</f>
        <v>Ahmedabad</v>
      </c>
      <c r="Q635" s="16" t="n">
        <f aca="false">IF(ISNUMBER(F635),F635,VALUE(SUBSTITUTE(SUBSTITUTE(F635,"₹",""),",","")))</f>
        <v>2460</v>
      </c>
      <c r="R635" s="16" t="n">
        <f aca="false">IF(E635=99,1,E635)</f>
        <v>1</v>
      </c>
      <c r="S635" s="16" t="n">
        <f aca="false">IF(G635="",0,G635)</f>
        <v>0</v>
      </c>
      <c r="T635" s="16" t="str">
        <f aca="false">IF(I635="","Unknown",IF(I635="upi","UPI",I635))</f>
        <v>Credit Card</v>
      </c>
      <c r="U635" s="16" t="str">
        <f aca="false">IF(L635="Yes","Y",IF(L635="No","N",L635))</f>
        <v>N</v>
      </c>
      <c r="V635" s="19" t="n">
        <f aca="false">ROUND(R635*Q635*(1-S635),2)</f>
        <v>2460</v>
      </c>
      <c r="W635" s="16" t="str">
        <f aca="false">_xlfn.XLOOKUP(D635,products!$A$2:$A$61,products!$C$2:$C$61,"Not found")</f>
        <v>Fashion</v>
      </c>
    </row>
    <row r="636" customFormat="false" ht="15" hidden="false" customHeight="false" outlineLevel="0" collapsed="false">
      <c r="A636" s="16" t="s">
        <v>1266</v>
      </c>
      <c r="B636" s="16" t="s">
        <v>1240</v>
      </c>
      <c r="C636" s="16" t="s">
        <v>1267</v>
      </c>
      <c r="D636" s="16" t="s">
        <v>63</v>
      </c>
      <c r="E636" s="16" t="n">
        <v>2</v>
      </c>
      <c r="F636" s="16" t="n">
        <v>1563</v>
      </c>
      <c r="G636" s="16" t="n">
        <v>0.05</v>
      </c>
      <c r="H636" s="16" t="s">
        <v>67</v>
      </c>
      <c r="I636" s="16" t="s">
        <v>60</v>
      </c>
      <c r="J636" s="16" t="n">
        <v>4</v>
      </c>
      <c r="K636" s="16" t="n">
        <v>4</v>
      </c>
      <c r="L636" s="16" t="s">
        <v>41</v>
      </c>
      <c r="M636" s="18" t="n">
        <f aca="false">IF(ISNUMBER(B636),B636,IF(MID(B636,3,1)="-",DATE(VALUE(RIGHT(B636,4)),VALUE(MID(B636,4,2)),VALUE(LEFT(B636,2))),DATE(VALUE(LEFT(B636,4)),VALUE(MID(B636,6,2)),VALUE(RIGHT(B636,2)))))</f>
        <v>45718</v>
      </c>
      <c r="N636" s="16" t="n">
        <f aca="false">MONTH(M636)</f>
        <v>3</v>
      </c>
      <c r="O636" s="16" t="str">
        <f aca="false">PROPER(TRIM(H636))</f>
        <v>Kolkata</v>
      </c>
      <c r="P636" s="16" t="str">
        <f aca="false">IFERROR(VLOOKUP(O636,city_map!$A$2:$B$6,2,FALSE()),O636)</f>
        <v>Kolkata</v>
      </c>
      <c r="Q636" s="16" t="n">
        <f aca="false">IF(ISNUMBER(F636),F636,VALUE(SUBSTITUTE(SUBSTITUTE(F636,"₹",""),",","")))</f>
        <v>1563</v>
      </c>
      <c r="R636" s="16" t="n">
        <f aca="false">IF(E636=99,1,E636)</f>
        <v>2</v>
      </c>
      <c r="S636" s="16" t="n">
        <f aca="false">IF(G636="",0,G636)</f>
        <v>0.05</v>
      </c>
      <c r="T636" s="16" t="str">
        <f aca="false">IF(I636="","Unknown",IF(I636="upi","UPI",I636))</f>
        <v>UPI</v>
      </c>
      <c r="U636" s="16" t="str">
        <f aca="false">IF(L636="Yes","Y",IF(L636="No","N",L636))</f>
        <v>N</v>
      </c>
      <c r="V636" s="19" t="n">
        <f aca="false">ROUND(R636*Q636*(1-S636),2)</f>
        <v>2969.7</v>
      </c>
      <c r="W636" s="16" t="str">
        <f aca="false">_xlfn.XLOOKUP(D636,products!$A$2:$A$61,products!$C$2:$C$61,"Not found")</f>
        <v>Fashion</v>
      </c>
    </row>
    <row r="637" customFormat="false" ht="15" hidden="false" customHeight="false" outlineLevel="0" collapsed="false">
      <c r="A637" s="16" t="s">
        <v>1268</v>
      </c>
      <c r="B637" s="16" t="s">
        <v>1269</v>
      </c>
      <c r="C637" s="16" t="s">
        <v>559</v>
      </c>
      <c r="D637" s="16" t="s">
        <v>203</v>
      </c>
      <c r="E637" s="16" t="n">
        <v>1</v>
      </c>
      <c r="F637" s="16" t="n">
        <v>2540</v>
      </c>
      <c r="G637" s="16" t="n">
        <v>0.2</v>
      </c>
      <c r="H637" s="16" t="s">
        <v>565</v>
      </c>
      <c r="I637" s="16" t="s">
        <v>60</v>
      </c>
      <c r="J637" s="16" t="n">
        <v>3</v>
      </c>
      <c r="K637" s="16" t="n">
        <v>3</v>
      </c>
      <c r="L637" s="16" t="s">
        <v>57</v>
      </c>
      <c r="M637" s="18" t="n">
        <f aca="false">IF(ISNUMBER(B637),B637,IF(MID(B637,3,1)="-",DATE(VALUE(RIGHT(B637,4)),VALUE(MID(B637,4,2)),VALUE(LEFT(B637,2))),DATE(VALUE(LEFT(B637,4)),VALUE(MID(B637,6,2)),VALUE(RIGHT(B637,2)))))</f>
        <v>45719</v>
      </c>
      <c r="N637" s="16" t="n">
        <f aca="false">MONTH(M637)</f>
        <v>3</v>
      </c>
      <c r="O637" s="16" t="str">
        <f aca="false">PROPER(TRIM(H637))</f>
        <v>Madras</v>
      </c>
      <c r="P637" s="16" t="str">
        <f aca="false">IFERROR(VLOOKUP(O637,city_map!$A$2:$B$6,2,FALSE()),O637)</f>
        <v>Chennai</v>
      </c>
      <c r="Q637" s="16" t="n">
        <f aca="false">IF(ISNUMBER(F637),F637,VALUE(SUBSTITUTE(SUBSTITUTE(F637,"₹",""),",","")))</f>
        <v>2540</v>
      </c>
      <c r="R637" s="16" t="n">
        <f aca="false">IF(E637=99,1,E637)</f>
        <v>1</v>
      </c>
      <c r="S637" s="16" t="n">
        <f aca="false">IF(G637="",0,G637)</f>
        <v>0.2</v>
      </c>
      <c r="T637" s="16" t="str">
        <f aca="false">IF(I637="","Unknown",IF(I637="upi","UPI",I637))</f>
        <v>UPI</v>
      </c>
      <c r="U637" s="16" t="str">
        <f aca="false">IF(L637="Yes","Y",IF(L637="No","N",L637))</f>
        <v>Y</v>
      </c>
      <c r="V637" s="19" t="n">
        <f aca="false">ROUND(R637*Q637*(1-S637),2)</f>
        <v>2032</v>
      </c>
      <c r="W637" s="16" t="str">
        <f aca="false">_xlfn.XLOOKUP(D637,products!$A$2:$A$61,products!$C$2:$C$61,"Not found")</f>
        <v>Fashion</v>
      </c>
    </row>
    <row r="638" customFormat="false" ht="15" hidden="false" customHeight="false" outlineLevel="0" collapsed="false">
      <c r="A638" s="16" t="s">
        <v>1270</v>
      </c>
      <c r="B638" s="16" t="s">
        <v>1269</v>
      </c>
      <c r="C638" s="16" t="s">
        <v>1271</v>
      </c>
      <c r="D638" s="16" t="s">
        <v>88</v>
      </c>
      <c r="E638" s="16" t="n">
        <v>2</v>
      </c>
      <c r="F638" s="16" t="n">
        <v>2996</v>
      </c>
      <c r="G638" s="16" t="n">
        <v>0</v>
      </c>
      <c r="H638" s="16" t="s">
        <v>130</v>
      </c>
      <c r="I638" s="16" t="s">
        <v>60</v>
      </c>
      <c r="J638" s="16" t="n">
        <v>2</v>
      </c>
      <c r="K638" s="16" t="n">
        <v>5</v>
      </c>
      <c r="L638" s="16" t="s">
        <v>41</v>
      </c>
      <c r="M638" s="18" t="n">
        <f aca="false">IF(ISNUMBER(B638),B638,IF(MID(B638,3,1)="-",DATE(VALUE(RIGHT(B638,4)),VALUE(MID(B638,4,2)),VALUE(LEFT(B638,2))),DATE(VALUE(LEFT(B638,4)),VALUE(MID(B638,6,2)),VALUE(RIGHT(B638,2)))))</f>
        <v>45719</v>
      </c>
      <c r="N638" s="16" t="n">
        <f aca="false">MONTH(M638)</f>
        <v>3</v>
      </c>
      <c r="O638" s="16" t="str">
        <f aca="false">PROPER(TRIM(H638))</f>
        <v>Bengaluru</v>
      </c>
      <c r="P638" s="16" t="str">
        <f aca="false">IFERROR(VLOOKUP(O638,city_map!$A$2:$B$6,2,FALSE()),O638)</f>
        <v>Bengaluru</v>
      </c>
      <c r="Q638" s="16" t="n">
        <f aca="false">IF(ISNUMBER(F638),F638,VALUE(SUBSTITUTE(SUBSTITUTE(F638,"₹",""),",","")))</f>
        <v>2996</v>
      </c>
      <c r="R638" s="16" t="n">
        <f aca="false">IF(E638=99,1,E638)</f>
        <v>2</v>
      </c>
      <c r="S638" s="16" t="n">
        <f aca="false">IF(G638="",0,G638)</f>
        <v>0</v>
      </c>
      <c r="T638" s="16" t="str">
        <f aca="false">IF(I638="","Unknown",IF(I638="upi","UPI",I638))</f>
        <v>UPI</v>
      </c>
      <c r="U638" s="16" t="str">
        <f aca="false">IF(L638="Yes","Y",IF(L638="No","N",L638))</f>
        <v>N</v>
      </c>
      <c r="V638" s="19" t="n">
        <f aca="false">ROUND(R638*Q638*(1-S638),2)</f>
        <v>5992</v>
      </c>
      <c r="W638" s="16" t="str">
        <f aca="false">_xlfn.XLOOKUP(D638,products!$A$2:$A$61,products!$C$2:$C$61,"Not found")</f>
        <v>Fashion</v>
      </c>
    </row>
    <row r="639" customFormat="false" ht="15" hidden="false" customHeight="false" outlineLevel="0" collapsed="false">
      <c r="A639" s="16" t="s">
        <v>1272</v>
      </c>
      <c r="B639" s="16" t="s">
        <v>1269</v>
      </c>
      <c r="C639" s="16" t="s">
        <v>1273</v>
      </c>
      <c r="D639" s="16" t="s">
        <v>412</v>
      </c>
      <c r="E639" s="16" t="n">
        <v>1</v>
      </c>
      <c r="F639" s="16" t="n">
        <v>1016</v>
      </c>
      <c r="G639" s="16" t="n">
        <v>0.05</v>
      </c>
      <c r="H639" s="16" t="s">
        <v>70</v>
      </c>
      <c r="I639" s="16" t="s">
        <v>47</v>
      </c>
      <c r="J639" s="16" t="n">
        <v>4</v>
      </c>
      <c r="K639" s="16"/>
      <c r="L639" s="16" t="s">
        <v>57</v>
      </c>
      <c r="M639" s="18" t="n">
        <f aca="false">IF(ISNUMBER(B639),B639,IF(MID(B639,3,1)="-",DATE(VALUE(RIGHT(B639,4)),VALUE(MID(B639,4,2)),VALUE(LEFT(B639,2))),DATE(VALUE(LEFT(B639,4)),VALUE(MID(B639,6,2)),VALUE(RIGHT(B639,2)))))</f>
        <v>45719</v>
      </c>
      <c r="N639" s="16" t="n">
        <f aca="false">MONTH(M639)</f>
        <v>3</v>
      </c>
      <c r="O639" s="16" t="str">
        <f aca="false">PROPER(TRIM(H639))</f>
        <v>Pune</v>
      </c>
      <c r="P639" s="16" t="str">
        <f aca="false">IFERROR(VLOOKUP(O639,city_map!$A$2:$B$6,2,FALSE()),O639)</f>
        <v>Pune</v>
      </c>
      <c r="Q639" s="16" t="n">
        <f aca="false">IF(ISNUMBER(F639),F639,VALUE(SUBSTITUTE(SUBSTITUTE(F639,"₹",""),",","")))</f>
        <v>1016</v>
      </c>
      <c r="R639" s="16" t="n">
        <f aca="false">IF(E639=99,1,E639)</f>
        <v>1</v>
      </c>
      <c r="S639" s="16" t="n">
        <f aca="false">IF(G639="",0,G639)</f>
        <v>0.05</v>
      </c>
      <c r="T639" s="16" t="str">
        <f aca="false">IF(I639="","Unknown",IF(I639="upi","UPI",I639))</f>
        <v>Debit Card</v>
      </c>
      <c r="U639" s="16" t="str">
        <f aca="false">IF(L639="Yes","Y",IF(L639="No","N",L639))</f>
        <v>Y</v>
      </c>
      <c r="V639" s="19" t="n">
        <f aca="false">ROUND(R639*Q639*(1-S639),2)</f>
        <v>965.2</v>
      </c>
      <c r="W639" s="16" t="str">
        <f aca="false">_xlfn.XLOOKUP(D639,products!$A$2:$A$61,products!$C$2:$C$61,"Not found")</f>
        <v>Home</v>
      </c>
    </row>
    <row r="640" customFormat="false" ht="15" hidden="false" customHeight="false" outlineLevel="0" collapsed="false">
      <c r="A640" s="16" t="s">
        <v>1274</v>
      </c>
      <c r="B640" s="16" t="s">
        <v>1269</v>
      </c>
      <c r="C640" s="16" t="s">
        <v>307</v>
      </c>
      <c r="D640" s="16" t="s">
        <v>95</v>
      </c>
      <c r="E640" s="16" t="n">
        <v>1</v>
      </c>
      <c r="F640" s="16" t="n">
        <v>1568</v>
      </c>
      <c r="G640" s="16" t="n">
        <v>0</v>
      </c>
      <c r="H640" s="16" t="s">
        <v>112</v>
      </c>
      <c r="I640" s="16" t="s">
        <v>47</v>
      </c>
      <c r="J640" s="16" t="n">
        <v>5</v>
      </c>
      <c r="K640" s="16" t="n">
        <v>4</v>
      </c>
      <c r="L640" s="16" t="s">
        <v>41</v>
      </c>
      <c r="M640" s="18" t="n">
        <f aca="false">IF(ISNUMBER(B640),B640,IF(MID(B640,3,1)="-",DATE(VALUE(RIGHT(B640,4)),VALUE(MID(B640,4,2)),VALUE(LEFT(B640,2))),DATE(VALUE(LEFT(B640,4)),VALUE(MID(B640,6,2)),VALUE(RIGHT(B640,2)))))</f>
        <v>45719</v>
      </c>
      <c r="N640" s="16" t="n">
        <f aca="false">MONTH(M640)</f>
        <v>3</v>
      </c>
      <c r="O640" s="16" t="str">
        <f aca="false">PROPER(TRIM(H640))</f>
        <v>Mumbai</v>
      </c>
      <c r="P640" s="16" t="str">
        <f aca="false">IFERROR(VLOOKUP(O640,city_map!$A$2:$B$6,2,FALSE()),O640)</f>
        <v>Mumbai</v>
      </c>
      <c r="Q640" s="16" t="n">
        <f aca="false">IF(ISNUMBER(F640),F640,VALUE(SUBSTITUTE(SUBSTITUTE(F640,"₹",""),",","")))</f>
        <v>1568</v>
      </c>
      <c r="R640" s="16" t="n">
        <f aca="false">IF(E640=99,1,E640)</f>
        <v>1</v>
      </c>
      <c r="S640" s="16" t="n">
        <f aca="false">IF(G640="",0,G640)</f>
        <v>0</v>
      </c>
      <c r="T640" s="16" t="str">
        <f aca="false">IF(I640="","Unknown",IF(I640="upi","UPI",I640))</f>
        <v>Debit Card</v>
      </c>
      <c r="U640" s="16" t="str">
        <f aca="false">IF(L640="Yes","Y",IF(L640="No","N",L640))</f>
        <v>N</v>
      </c>
      <c r="V640" s="19" t="n">
        <f aca="false">ROUND(R640*Q640*(1-S640),2)</f>
        <v>1568</v>
      </c>
      <c r="W640" s="16" t="str">
        <f aca="false">_xlfn.XLOOKUP(D640,products!$A$2:$A$61,products!$C$2:$C$61,"Not found")</f>
        <v>Electronics</v>
      </c>
    </row>
    <row r="641" customFormat="false" ht="15" hidden="false" customHeight="false" outlineLevel="0" collapsed="false">
      <c r="A641" s="16" t="s">
        <v>1275</v>
      </c>
      <c r="B641" s="16" t="s">
        <v>1269</v>
      </c>
      <c r="C641" s="16" t="s">
        <v>1276</v>
      </c>
      <c r="D641" s="16" t="s">
        <v>142</v>
      </c>
      <c r="E641" s="16" t="n">
        <v>1</v>
      </c>
      <c r="F641" s="16" t="n">
        <v>617</v>
      </c>
      <c r="G641" s="16" t="n">
        <v>0.15</v>
      </c>
      <c r="H641" s="16" t="s">
        <v>56</v>
      </c>
      <c r="I641" s="16" t="s">
        <v>60</v>
      </c>
      <c r="J641" s="16" t="n">
        <v>5</v>
      </c>
      <c r="K641" s="16" t="n">
        <v>4</v>
      </c>
      <c r="L641" s="16" t="s">
        <v>41</v>
      </c>
      <c r="M641" s="18" t="n">
        <f aca="false">IF(ISNUMBER(B641),B641,IF(MID(B641,3,1)="-",DATE(VALUE(RIGHT(B641,4)),VALUE(MID(B641,4,2)),VALUE(LEFT(B641,2))),DATE(VALUE(LEFT(B641,4)),VALUE(MID(B641,6,2)),VALUE(RIGHT(B641,2)))))</f>
        <v>45719</v>
      </c>
      <c r="N641" s="16" t="n">
        <f aca="false">MONTH(M641)</f>
        <v>3</v>
      </c>
      <c r="O641" s="16" t="str">
        <f aca="false">PROPER(TRIM(H641))</f>
        <v>Lucknow</v>
      </c>
      <c r="P641" s="16" t="str">
        <f aca="false">IFERROR(VLOOKUP(O641,city_map!$A$2:$B$6,2,FALSE()),O641)</f>
        <v>Lucknow</v>
      </c>
      <c r="Q641" s="16" t="n">
        <f aca="false">IF(ISNUMBER(F641),F641,VALUE(SUBSTITUTE(SUBSTITUTE(F641,"₹",""),",","")))</f>
        <v>617</v>
      </c>
      <c r="R641" s="16" t="n">
        <f aca="false">IF(E641=99,1,E641)</f>
        <v>1</v>
      </c>
      <c r="S641" s="16" t="n">
        <f aca="false">IF(G641="",0,G641)</f>
        <v>0.15</v>
      </c>
      <c r="T641" s="16" t="str">
        <f aca="false">IF(I641="","Unknown",IF(I641="upi","UPI",I641))</f>
        <v>UPI</v>
      </c>
      <c r="U641" s="16" t="str">
        <f aca="false">IF(L641="Yes","Y",IF(L641="No","N",L641))</f>
        <v>N</v>
      </c>
      <c r="V641" s="19" t="n">
        <f aca="false">ROUND(R641*Q641*(1-S641),2)</f>
        <v>524.45</v>
      </c>
      <c r="W641" s="16" t="str">
        <f aca="false">_xlfn.XLOOKUP(D641,products!$A$2:$A$61,products!$C$2:$C$61,"Not found")</f>
        <v>Home</v>
      </c>
    </row>
    <row r="642" customFormat="false" ht="15" hidden="false" customHeight="false" outlineLevel="0" collapsed="false">
      <c r="A642" s="16" t="s">
        <v>1277</v>
      </c>
      <c r="B642" s="16" t="s">
        <v>1269</v>
      </c>
      <c r="C642" s="16" t="s">
        <v>1278</v>
      </c>
      <c r="D642" s="16" t="s">
        <v>412</v>
      </c>
      <c r="E642" s="16" t="n">
        <v>1</v>
      </c>
      <c r="F642" s="16" t="n">
        <v>998</v>
      </c>
      <c r="G642" s="16" t="n">
        <v>0.1</v>
      </c>
      <c r="H642" s="16" t="s">
        <v>70</v>
      </c>
      <c r="I642" s="16" t="s">
        <v>60</v>
      </c>
      <c r="J642" s="16" t="n">
        <v>6</v>
      </c>
      <c r="K642" s="16"/>
      <c r="L642" s="16" t="s">
        <v>41</v>
      </c>
      <c r="M642" s="18" t="n">
        <f aca="false">IF(ISNUMBER(B642),B642,IF(MID(B642,3,1)="-",DATE(VALUE(RIGHT(B642,4)),VALUE(MID(B642,4,2)),VALUE(LEFT(B642,2))),DATE(VALUE(LEFT(B642,4)),VALUE(MID(B642,6,2)),VALUE(RIGHT(B642,2)))))</f>
        <v>45719</v>
      </c>
      <c r="N642" s="16" t="n">
        <f aca="false">MONTH(M642)</f>
        <v>3</v>
      </c>
      <c r="O642" s="16" t="str">
        <f aca="false">PROPER(TRIM(H642))</f>
        <v>Pune</v>
      </c>
      <c r="P642" s="16" t="str">
        <f aca="false">IFERROR(VLOOKUP(O642,city_map!$A$2:$B$6,2,FALSE()),O642)</f>
        <v>Pune</v>
      </c>
      <c r="Q642" s="16" t="n">
        <f aca="false">IF(ISNUMBER(F642),F642,VALUE(SUBSTITUTE(SUBSTITUTE(F642,"₹",""),",","")))</f>
        <v>998</v>
      </c>
      <c r="R642" s="16" t="n">
        <f aca="false">IF(E642=99,1,E642)</f>
        <v>1</v>
      </c>
      <c r="S642" s="16" t="n">
        <f aca="false">IF(G642="",0,G642)</f>
        <v>0.1</v>
      </c>
      <c r="T642" s="16" t="str">
        <f aca="false">IF(I642="","Unknown",IF(I642="upi","UPI",I642))</f>
        <v>UPI</v>
      </c>
      <c r="U642" s="16" t="str">
        <f aca="false">IF(L642="Yes","Y",IF(L642="No","N",L642))</f>
        <v>N</v>
      </c>
      <c r="V642" s="19" t="n">
        <f aca="false">ROUND(R642*Q642*(1-S642),2)</f>
        <v>898.2</v>
      </c>
      <c r="W642" s="16" t="str">
        <f aca="false">_xlfn.XLOOKUP(D642,products!$A$2:$A$61,products!$C$2:$C$61,"Not found")</f>
        <v>Home</v>
      </c>
    </row>
    <row r="643" customFormat="false" ht="15" hidden="false" customHeight="false" outlineLevel="0" collapsed="false">
      <c r="A643" s="16" t="s">
        <v>1279</v>
      </c>
      <c r="B643" s="16" t="s">
        <v>1280</v>
      </c>
      <c r="C643" s="16" t="s">
        <v>570</v>
      </c>
      <c r="D643" s="16" t="s">
        <v>229</v>
      </c>
      <c r="E643" s="16" t="n">
        <v>1</v>
      </c>
      <c r="F643" s="16" t="s">
        <v>1281</v>
      </c>
      <c r="G643" s="16" t="n">
        <v>0</v>
      </c>
      <c r="H643" s="16" t="s">
        <v>46</v>
      </c>
      <c r="I643" s="16" t="s">
        <v>60</v>
      </c>
      <c r="J643" s="16" t="n">
        <v>2</v>
      </c>
      <c r="K643" s="16" t="n">
        <v>4</v>
      </c>
      <c r="L643" s="16" t="s">
        <v>41</v>
      </c>
      <c r="M643" s="18" t="n">
        <f aca="false">IF(ISNUMBER(B643),B643,IF(MID(B643,3,1)="-",DATE(VALUE(RIGHT(B643,4)),VALUE(MID(B643,4,2)),VALUE(LEFT(B643,2))),DATE(VALUE(LEFT(B643,4)),VALUE(MID(B643,6,2)),VALUE(RIGHT(B643,2)))))</f>
        <v>45719</v>
      </c>
      <c r="N643" s="16" t="n">
        <f aca="false">MONTH(M643)</f>
        <v>3</v>
      </c>
      <c r="O643" s="16" t="str">
        <f aca="false">PROPER(TRIM(H643))</f>
        <v>Chennai</v>
      </c>
      <c r="P643" s="16" t="str">
        <f aca="false">IFERROR(VLOOKUP(O643,city_map!$A$2:$B$6,2,FALSE()),O643)</f>
        <v>Chennai</v>
      </c>
      <c r="Q643" s="16" t="n">
        <f aca="false">IF(ISNUMBER(F643),F643,VALUE(SUBSTITUTE(SUBSTITUTE(F643,"₹",""),",","")))</f>
        <v>460</v>
      </c>
      <c r="R643" s="16" t="n">
        <f aca="false">IF(E643=99,1,E643)</f>
        <v>1</v>
      </c>
      <c r="S643" s="16" t="n">
        <f aca="false">IF(G643="",0,G643)</f>
        <v>0</v>
      </c>
      <c r="T643" s="16" t="str">
        <f aca="false">IF(I643="","Unknown",IF(I643="upi","UPI",I643))</f>
        <v>UPI</v>
      </c>
      <c r="U643" s="16" t="str">
        <f aca="false">IF(L643="Yes","Y",IF(L643="No","N",L643))</f>
        <v>N</v>
      </c>
      <c r="V643" s="19" t="n">
        <f aca="false">ROUND(R643*Q643*(1-S643),2)</f>
        <v>460</v>
      </c>
      <c r="W643" s="16" t="str">
        <f aca="false">_xlfn.XLOOKUP(D643,products!$A$2:$A$61,products!$C$2:$C$61,"Not found")</f>
        <v>Books</v>
      </c>
    </row>
    <row r="644" customFormat="false" ht="15" hidden="false" customHeight="false" outlineLevel="0" collapsed="false">
      <c r="A644" s="16" t="s">
        <v>1282</v>
      </c>
      <c r="B644" s="16" t="s">
        <v>1269</v>
      </c>
      <c r="C644" s="16" t="s">
        <v>1283</v>
      </c>
      <c r="D644" s="16" t="s">
        <v>250</v>
      </c>
      <c r="E644" s="16" t="n">
        <v>2</v>
      </c>
      <c r="F644" s="16" t="n">
        <v>698</v>
      </c>
      <c r="G644" s="16" t="n">
        <v>0</v>
      </c>
      <c r="H644" s="16" t="s">
        <v>81</v>
      </c>
      <c r="I644" s="16"/>
      <c r="J644" s="16" t="n">
        <v>3</v>
      </c>
      <c r="K644" s="16" t="n">
        <v>3</v>
      </c>
      <c r="L644" s="16" t="s">
        <v>57</v>
      </c>
      <c r="M644" s="18" t="n">
        <f aca="false">IF(ISNUMBER(B644),B644,IF(MID(B644,3,1)="-",DATE(VALUE(RIGHT(B644,4)),VALUE(MID(B644,4,2)),VALUE(LEFT(B644,2))),DATE(VALUE(LEFT(B644,4)),VALUE(MID(B644,6,2)),VALUE(RIGHT(B644,2)))))</f>
        <v>45719</v>
      </c>
      <c r="N644" s="16" t="n">
        <f aca="false">MONTH(M644)</f>
        <v>3</v>
      </c>
      <c r="O644" s="16" t="str">
        <f aca="false">PROPER(TRIM(H644))</f>
        <v>Hyderabad</v>
      </c>
      <c r="P644" s="16" t="str">
        <f aca="false">IFERROR(VLOOKUP(O644,city_map!$A$2:$B$6,2,FALSE()),O644)</f>
        <v>Hyderabad</v>
      </c>
      <c r="Q644" s="16" t="n">
        <f aca="false">IF(ISNUMBER(F644),F644,VALUE(SUBSTITUTE(SUBSTITUTE(F644,"₹",""),",","")))</f>
        <v>698</v>
      </c>
      <c r="R644" s="16" t="n">
        <f aca="false">IF(E644=99,1,E644)</f>
        <v>2</v>
      </c>
      <c r="S644" s="16" t="n">
        <f aca="false">IF(G644="",0,G644)</f>
        <v>0</v>
      </c>
      <c r="T644" s="16" t="str">
        <f aca="false">IF(I644="","Unknown",IF(I644="upi","UPI",I644))</f>
        <v>Unknown</v>
      </c>
      <c r="U644" s="16" t="str">
        <f aca="false">IF(L644="Yes","Y",IF(L644="No","N",L644))</f>
        <v>Y</v>
      </c>
      <c r="V644" s="19" t="n">
        <f aca="false">ROUND(R644*Q644*(1-S644),2)</f>
        <v>1396</v>
      </c>
      <c r="W644" s="16" t="str">
        <f aca="false">_xlfn.XLOOKUP(D644,products!$A$2:$A$61,products!$C$2:$C$61,"Not found")</f>
        <v>Home</v>
      </c>
    </row>
    <row r="645" customFormat="false" ht="15" hidden="false" customHeight="false" outlineLevel="0" collapsed="false">
      <c r="A645" s="16" t="s">
        <v>1284</v>
      </c>
      <c r="B645" s="16" t="s">
        <v>1269</v>
      </c>
      <c r="C645" s="16" t="s">
        <v>1285</v>
      </c>
      <c r="D645" s="16" t="s">
        <v>170</v>
      </c>
      <c r="E645" s="16" t="n">
        <v>1</v>
      </c>
      <c r="F645" s="16" t="n">
        <v>3210</v>
      </c>
      <c r="G645" s="16" t="n">
        <v>0.15</v>
      </c>
      <c r="H645" s="16" t="s">
        <v>39</v>
      </c>
      <c r="I645" s="16" t="s">
        <v>100</v>
      </c>
      <c r="J645" s="16" t="n">
        <v>3</v>
      </c>
      <c r="K645" s="16" t="n">
        <v>5</v>
      </c>
      <c r="L645" s="16" t="s">
        <v>41</v>
      </c>
      <c r="M645" s="18" t="n">
        <f aca="false">IF(ISNUMBER(B645),B645,IF(MID(B645,3,1)="-",DATE(VALUE(RIGHT(B645,4)),VALUE(MID(B645,4,2)),VALUE(LEFT(B645,2))),DATE(VALUE(LEFT(B645,4)),VALUE(MID(B645,6,2)),VALUE(RIGHT(B645,2)))))</f>
        <v>45719</v>
      </c>
      <c r="N645" s="16" t="n">
        <f aca="false">MONTH(M645)</f>
        <v>3</v>
      </c>
      <c r="O645" s="16" t="str">
        <f aca="false">PROPER(TRIM(H645))</f>
        <v>Delhi</v>
      </c>
      <c r="P645" s="16" t="str">
        <f aca="false">IFERROR(VLOOKUP(O645,city_map!$A$2:$B$6,2,FALSE()),O645)</f>
        <v>Delhi</v>
      </c>
      <c r="Q645" s="16" t="n">
        <f aca="false">IF(ISNUMBER(F645),F645,VALUE(SUBSTITUTE(SUBSTITUTE(F645,"₹",""),",","")))</f>
        <v>3210</v>
      </c>
      <c r="R645" s="16" t="n">
        <f aca="false">IF(E645=99,1,E645)</f>
        <v>1</v>
      </c>
      <c r="S645" s="16" t="n">
        <f aca="false">IF(G645="",0,G645)</f>
        <v>0.15</v>
      </c>
      <c r="T645" s="16" t="str">
        <f aca="false">IF(I645="","Unknown",IF(I645="upi","UPI",I645))</f>
        <v>Net Banking</v>
      </c>
      <c r="U645" s="16" t="str">
        <f aca="false">IF(L645="Yes","Y",IF(L645="No","N",L645))</f>
        <v>N</v>
      </c>
      <c r="V645" s="19" t="n">
        <f aca="false">ROUND(R645*Q645*(1-S645),2)</f>
        <v>2728.5</v>
      </c>
      <c r="W645" s="16" t="str">
        <f aca="false">_xlfn.XLOOKUP(D645,products!$A$2:$A$61,products!$C$2:$C$61,"Not found")</f>
        <v>Home</v>
      </c>
    </row>
    <row r="646" customFormat="false" ht="15" hidden="false" customHeight="false" outlineLevel="0" collapsed="false">
      <c r="A646" s="16" t="s">
        <v>1286</v>
      </c>
      <c r="B646" s="16" t="s">
        <v>1269</v>
      </c>
      <c r="C646" s="16" t="s">
        <v>1287</v>
      </c>
      <c r="D646" s="16" t="s">
        <v>721</v>
      </c>
      <c r="E646" s="16" t="n">
        <v>1</v>
      </c>
      <c r="F646" s="16" t="n">
        <v>508</v>
      </c>
      <c r="G646" s="16" t="n">
        <v>0.1</v>
      </c>
      <c r="H646" s="16" t="s">
        <v>208</v>
      </c>
      <c r="I646" s="16" t="s">
        <v>60</v>
      </c>
      <c r="J646" s="16" t="n">
        <v>7</v>
      </c>
      <c r="K646" s="16"/>
      <c r="L646" s="16" t="s">
        <v>41</v>
      </c>
      <c r="M646" s="18" t="n">
        <f aca="false">IF(ISNUMBER(B646),B646,IF(MID(B646,3,1)="-",DATE(VALUE(RIGHT(B646,4)),VALUE(MID(B646,4,2)),VALUE(LEFT(B646,2))),DATE(VALUE(LEFT(B646,4)),VALUE(MID(B646,6,2)),VALUE(RIGHT(B646,2)))))</f>
        <v>45719</v>
      </c>
      <c r="N646" s="16" t="n">
        <f aca="false">MONTH(M646)</f>
        <v>3</v>
      </c>
      <c r="O646" s="16" t="str">
        <f aca="false">PROPER(TRIM(H646))</f>
        <v>Jaipur</v>
      </c>
      <c r="P646" s="16" t="str">
        <f aca="false">IFERROR(VLOOKUP(O646,city_map!$A$2:$B$6,2,FALSE()),O646)</f>
        <v>Jaipur</v>
      </c>
      <c r="Q646" s="16" t="n">
        <f aca="false">IF(ISNUMBER(F646),F646,VALUE(SUBSTITUTE(SUBSTITUTE(F646,"₹",""),",","")))</f>
        <v>508</v>
      </c>
      <c r="R646" s="16" t="n">
        <f aca="false">IF(E646=99,1,E646)</f>
        <v>1</v>
      </c>
      <c r="S646" s="16" t="n">
        <f aca="false">IF(G646="",0,G646)</f>
        <v>0.1</v>
      </c>
      <c r="T646" s="16" t="str">
        <f aca="false">IF(I646="","Unknown",IF(I646="upi","UPI",I646))</f>
        <v>UPI</v>
      </c>
      <c r="U646" s="16" t="str">
        <f aca="false">IF(L646="Yes","Y",IF(L646="No","N",L646))</f>
        <v>N</v>
      </c>
      <c r="V646" s="19" t="n">
        <f aca="false">ROUND(R646*Q646*(1-S646),2)</f>
        <v>457.2</v>
      </c>
      <c r="W646" s="16" t="str">
        <f aca="false">_xlfn.XLOOKUP(D646,products!$A$2:$A$61,products!$C$2:$C$61,"Not found")</f>
        <v>Beauty</v>
      </c>
    </row>
    <row r="647" customFormat="false" ht="15" hidden="false" customHeight="false" outlineLevel="0" collapsed="false">
      <c r="A647" s="16" t="s">
        <v>1288</v>
      </c>
      <c r="B647" s="16" t="s">
        <v>1269</v>
      </c>
      <c r="C647" s="16" t="s">
        <v>613</v>
      </c>
      <c r="D647" s="16" t="s">
        <v>393</v>
      </c>
      <c r="E647" s="16" t="n">
        <v>2</v>
      </c>
      <c r="F647" s="16" t="n">
        <v>509</v>
      </c>
      <c r="G647" s="16" t="n">
        <v>0.2</v>
      </c>
      <c r="H647" s="16" t="s">
        <v>70</v>
      </c>
      <c r="I647" s="16" t="s">
        <v>47</v>
      </c>
      <c r="J647" s="16" t="n">
        <v>8</v>
      </c>
      <c r="K647" s="16" t="n">
        <v>4</v>
      </c>
      <c r="L647" s="16" t="s">
        <v>41</v>
      </c>
      <c r="M647" s="18" t="n">
        <f aca="false">IF(ISNUMBER(B647),B647,IF(MID(B647,3,1)="-",DATE(VALUE(RIGHT(B647,4)),VALUE(MID(B647,4,2)),VALUE(LEFT(B647,2))),DATE(VALUE(LEFT(B647,4)),VALUE(MID(B647,6,2)),VALUE(RIGHT(B647,2)))))</f>
        <v>45719</v>
      </c>
      <c r="N647" s="16" t="n">
        <f aca="false">MONTH(M647)</f>
        <v>3</v>
      </c>
      <c r="O647" s="16" t="str">
        <f aca="false">PROPER(TRIM(H647))</f>
        <v>Pune</v>
      </c>
      <c r="P647" s="16" t="str">
        <f aca="false">IFERROR(VLOOKUP(O647,city_map!$A$2:$B$6,2,FALSE()),O647)</f>
        <v>Pune</v>
      </c>
      <c r="Q647" s="16" t="n">
        <f aca="false">IF(ISNUMBER(F647),F647,VALUE(SUBSTITUTE(SUBSTITUTE(F647,"₹",""),",","")))</f>
        <v>509</v>
      </c>
      <c r="R647" s="16" t="n">
        <f aca="false">IF(E647=99,1,E647)</f>
        <v>2</v>
      </c>
      <c r="S647" s="16" t="n">
        <f aca="false">IF(G647="",0,G647)</f>
        <v>0.2</v>
      </c>
      <c r="T647" s="16" t="str">
        <f aca="false">IF(I647="","Unknown",IF(I647="upi","UPI",I647))</f>
        <v>Debit Card</v>
      </c>
      <c r="U647" s="16" t="str">
        <f aca="false">IF(L647="Yes","Y",IF(L647="No","N",L647))</f>
        <v>N</v>
      </c>
      <c r="V647" s="19" t="n">
        <f aca="false">ROUND(R647*Q647*(1-S647),2)</f>
        <v>814.4</v>
      </c>
      <c r="W647" s="16" t="str">
        <f aca="false">_xlfn.XLOOKUP(D647,products!$A$2:$A$61,products!$C$2:$C$61,"Not found")</f>
        <v>Fashion</v>
      </c>
    </row>
    <row r="648" customFormat="false" ht="15" hidden="false" customHeight="false" outlineLevel="0" collapsed="false">
      <c r="A648" s="16" t="s">
        <v>1289</v>
      </c>
      <c r="B648" s="16" t="s">
        <v>1290</v>
      </c>
      <c r="C648" s="16" t="s">
        <v>585</v>
      </c>
      <c r="D648" s="16" t="s">
        <v>259</v>
      </c>
      <c r="E648" s="16" t="n">
        <v>3</v>
      </c>
      <c r="F648" s="16" t="n">
        <v>503</v>
      </c>
      <c r="G648" s="16" t="n">
        <v>0.05</v>
      </c>
      <c r="H648" s="16" t="s">
        <v>130</v>
      </c>
      <c r="I648" s="16" t="s">
        <v>60</v>
      </c>
      <c r="J648" s="16" t="n">
        <v>4</v>
      </c>
      <c r="K648" s="16" t="n">
        <v>4</v>
      </c>
      <c r="L648" s="16" t="s">
        <v>41</v>
      </c>
      <c r="M648" s="18" t="n">
        <f aca="false">IF(ISNUMBER(B648),B648,IF(MID(B648,3,1)="-",DATE(VALUE(RIGHT(B648,4)),VALUE(MID(B648,4,2)),VALUE(LEFT(B648,2))),DATE(VALUE(LEFT(B648,4)),VALUE(MID(B648,6,2)),VALUE(RIGHT(B648,2)))))</f>
        <v>45720</v>
      </c>
      <c r="N648" s="16" t="n">
        <f aca="false">MONTH(M648)</f>
        <v>3</v>
      </c>
      <c r="O648" s="16" t="str">
        <f aca="false">PROPER(TRIM(H648))</f>
        <v>Bengaluru</v>
      </c>
      <c r="P648" s="16" t="str">
        <f aca="false">IFERROR(VLOOKUP(O648,city_map!$A$2:$B$6,2,FALSE()),O648)</f>
        <v>Bengaluru</v>
      </c>
      <c r="Q648" s="16" t="n">
        <f aca="false">IF(ISNUMBER(F648),F648,VALUE(SUBSTITUTE(SUBSTITUTE(F648,"₹",""),",","")))</f>
        <v>503</v>
      </c>
      <c r="R648" s="16" t="n">
        <f aca="false">IF(E648=99,1,E648)</f>
        <v>3</v>
      </c>
      <c r="S648" s="16" t="n">
        <f aca="false">IF(G648="",0,G648)</f>
        <v>0.05</v>
      </c>
      <c r="T648" s="16" t="str">
        <f aca="false">IF(I648="","Unknown",IF(I648="upi","UPI",I648))</f>
        <v>UPI</v>
      </c>
      <c r="U648" s="16" t="str">
        <f aca="false">IF(L648="Yes","Y",IF(L648="No","N",L648))</f>
        <v>N</v>
      </c>
      <c r="V648" s="19" t="n">
        <f aca="false">ROUND(R648*Q648*(1-S648),2)</f>
        <v>1433.55</v>
      </c>
      <c r="W648" s="16" t="str">
        <f aca="false">_xlfn.XLOOKUP(D648,products!$A$2:$A$61,products!$C$2:$C$61,"Not found")</f>
        <v>Books</v>
      </c>
    </row>
    <row r="649" customFormat="false" ht="15" hidden="false" customHeight="false" outlineLevel="0" collapsed="false">
      <c r="A649" s="16" t="s">
        <v>1291</v>
      </c>
      <c r="B649" s="16" t="s">
        <v>1290</v>
      </c>
      <c r="C649" s="16" t="s">
        <v>1292</v>
      </c>
      <c r="D649" s="16" t="s">
        <v>160</v>
      </c>
      <c r="E649" s="16" t="n">
        <v>3</v>
      </c>
      <c r="F649" s="16" t="n">
        <v>1844</v>
      </c>
      <c r="G649" s="16" t="n">
        <v>0</v>
      </c>
      <c r="H649" s="16" t="s">
        <v>39</v>
      </c>
      <c r="I649" s="16" t="s">
        <v>60</v>
      </c>
      <c r="J649" s="16" t="n">
        <v>4</v>
      </c>
      <c r="K649" s="16" t="n">
        <v>3</v>
      </c>
      <c r="L649" s="16" t="s">
        <v>57</v>
      </c>
      <c r="M649" s="18" t="n">
        <f aca="false">IF(ISNUMBER(B649),B649,IF(MID(B649,3,1)="-",DATE(VALUE(RIGHT(B649,4)),VALUE(MID(B649,4,2)),VALUE(LEFT(B649,2))),DATE(VALUE(LEFT(B649,4)),VALUE(MID(B649,6,2)),VALUE(RIGHT(B649,2)))))</f>
        <v>45720</v>
      </c>
      <c r="N649" s="16" t="n">
        <f aca="false">MONTH(M649)</f>
        <v>3</v>
      </c>
      <c r="O649" s="16" t="str">
        <f aca="false">PROPER(TRIM(H649))</f>
        <v>Delhi</v>
      </c>
      <c r="P649" s="16" t="str">
        <f aca="false">IFERROR(VLOOKUP(O649,city_map!$A$2:$B$6,2,FALSE()),O649)</f>
        <v>Delhi</v>
      </c>
      <c r="Q649" s="16" t="n">
        <f aca="false">IF(ISNUMBER(F649),F649,VALUE(SUBSTITUTE(SUBSTITUTE(F649,"₹",""),",","")))</f>
        <v>1844</v>
      </c>
      <c r="R649" s="16" t="n">
        <f aca="false">IF(E649=99,1,E649)</f>
        <v>3</v>
      </c>
      <c r="S649" s="16" t="n">
        <f aca="false">IF(G649="",0,G649)</f>
        <v>0</v>
      </c>
      <c r="T649" s="16" t="str">
        <f aca="false">IF(I649="","Unknown",IF(I649="upi","UPI",I649))</f>
        <v>UPI</v>
      </c>
      <c r="U649" s="16" t="str">
        <f aca="false">IF(L649="Yes","Y",IF(L649="No","N",L649))</f>
        <v>Y</v>
      </c>
      <c r="V649" s="19" t="n">
        <f aca="false">ROUND(R649*Q649*(1-S649),2)</f>
        <v>5532</v>
      </c>
      <c r="W649" s="16" t="str">
        <f aca="false">_xlfn.XLOOKUP(D649,products!$A$2:$A$61,products!$C$2:$C$61,"Not found")</f>
        <v>Fashion</v>
      </c>
    </row>
    <row r="650" customFormat="false" ht="15" hidden="false" customHeight="false" outlineLevel="0" collapsed="false">
      <c r="A650" s="16" t="s">
        <v>1293</v>
      </c>
      <c r="B650" s="16" t="s">
        <v>1290</v>
      </c>
      <c r="C650" s="16" t="s">
        <v>1294</v>
      </c>
      <c r="D650" s="16" t="s">
        <v>105</v>
      </c>
      <c r="E650" s="16" t="n">
        <v>1</v>
      </c>
      <c r="F650" s="16" t="n">
        <v>390</v>
      </c>
      <c r="G650" s="16" t="n">
        <v>0.05</v>
      </c>
      <c r="H650" s="16" t="s">
        <v>67</v>
      </c>
      <c r="I650" s="16" t="s">
        <v>47</v>
      </c>
      <c r="J650" s="16" t="n">
        <v>4</v>
      </c>
      <c r="K650" s="16" t="n">
        <v>4</v>
      </c>
      <c r="L650" s="16" t="s">
        <v>41</v>
      </c>
      <c r="M650" s="18" t="n">
        <f aca="false">IF(ISNUMBER(B650),B650,IF(MID(B650,3,1)="-",DATE(VALUE(RIGHT(B650,4)),VALUE(MID(B650,4,2)),VALUE(LEFT(B650,2))),DATE(VALUE(LEFT(B650,4)),VALUE(MID(B650,6,2)),VALUE(RIGHT(B650,2)))))</f>
        <v>45720</v>
      </c>
      <c r="N650" s="16" t="n">
        <f aca="false">MONTH(M650)</f>
        <v>3</v>
      </c>
      <c r="O650" s="16" t="str">
        <f aca="false">PROPER(TRIM(H650))</f>
        <v>Kolkata</v>
      </c>
      <c r="P650" s="16" t="str">
        <f aca="false">IFERROR(VLOOKUP(O650,city_map!$A$2:$B$6,2,FALSE()),O650)</f>
        <v>Kolkata</v>
      </c>
      <c r="Q650" s="16" t="n">
        <f aca="false">IF(ISNUMBER(F650),F650,VALUE(SUBSTITUTE(SUBSTITUTE(F650,"₹",""),",","")))</f>
        <v>390</v>
      </c>
      <c r="R650" s="16" t="n">
        <f aca="false">IF(E650=99,1,E650)</f>
        <v>1</v>
      </c>
      <c r="S650" s="16" t="n">
        <f aca="false">IF(G650="",0,G650)</f>
        <v>0.05</v>
      </c>
      <c r="T650" s="16" t="str">
        <f aca="false">IF(I650="","Unknown",IF(I650="upi","UPI",I650))</f>
        <v>Debit Card</v>
      </c>
      <c r="U650" s="16" t="str">
        <f aca="false">IF(L650="Yes","Y",IF(L650="No","N",L650))</f>
        <v>N</v>
      </c>
      <c r="V650" s="19" t="n">
        <f aca="false">ROUND(R650*Q650*(1-S650),2)</f>
        <v>370.5</v>
      </c>
      <c r="W650" s="16" t="str">
        <f aca="false">_xlfn.XLOOKUP(D650,products!$A$2:$A$61,products!$C$2:$C$61,"Not found")</f>
        <v>Beauty</v>
      </c>
    </row>
    <row r="651" customFormat="false" ht="15" hidden="false" customHeight="false" outlineLevel="0" collapsed="false">
      <c r="A651" s="16" t="s">
        <v>1295</v>
      </c>
      <c r="B651" s="16" t="s">
        <v>1290</v>
      </c>
      <c r="C651" s="16" t="s">
        <v>952</v>
      </c>
      <c r="D651" s="16" t="s">
        <v>451</v>
      </c>
      <c r="E651" s="16" t="n">
        <v>3</v>
      </c>
      <c r="F651" s="16" t="n">
        <v>1330</v>
      </c>
      <c r="G651" s="16" t="n">
        <v>0.15</v>
      </c>
      <c r="H651" s="16" t="s">
        <v>565</v>
      </c>
      <c r="I651" s="16" t="s">
        <v>71</v>
      </c>
      <c r="J651" s="16" t="n">
        <v>2</v>
      </c>
      <c r="K651" s="16" t="n">
        <v>4</v>
      </c>
      <c r="L651" s="16" t="s">
        <v>41</v>
      </c>
      <c r="M651" s="18" t="n">
        <f aca="false">IF(ISNUMBER(B651),B651,IF(MID(B651,3,1)="-",DATE(VALUE(RIGHT(B651,4)),VALUE(MID(B651,4,2)),VALUE(LEFT(B651,2))),DATE(VALUE(LEFT(B651,4)),VALUE(MID(B651,6,2)),VALUE(RIGHT(B651,2)))))</f>
        <v>45720</v>
      </c>
      <c r="N651" s="16" t="n">
        <f aca="false">MONTH(M651)</f>
        <v>3</v>
      </c>
      <c r="O651" s="16" t="str">
        <f aca="false">PROPER(TRIM(H651))</f>
        <v>Madras</v>
      </c>
      <c r="P651" s="16" t="str">
        <f aca="false">IFERROR(VLOOKUP(O651,city_map!$A$2:$B$6,2,FALSE()),O651)</f>
        <v>Chennai</v>
      </c>
      <c r="Q651" s="16" t="n">
        <f aca="false">IF(ISNUMBER(F651),F651,VALUE(SUBSTITUTE(SUBSTITUTE(F651,"₹",""),",","")))</f>
        <v>1330</v>
      </c>
      <c r="R651" s="16" t="n">
        <f aca="false">IF(E651=99,1,E651)</f>
        <v>3</v>
      </c>
      <c r="S651" s="16" t="n">
        <f aca="false">IF(G651="",0,G651)</f>
        <v>0.15</v>
      </c>
      <c r="T651" s="16" t="str">
        <f aca="false">IF(I651="","Unknown",IF(I651="upi","UPI",I651))</f>
        <v>Credit Card</v>
      </c>
      <c r="U651" s="16" t="str">
        <f aca="false">IF(L651="Yes","Y",IF(L651="No","N",L651))</f>
        <v>N</v>
      </c>
      <c r="V651" s="19" t="n">
        <f aca="false">ROUND(R651*Q651*(1-S651),2)</f>
        <v>3391.5</v>
      </c>
      <c r="W651" s="16" t="str">
        <f aca="false">_xlfn.XLOOKUP(D651,products!$A$2:$A$61,products!$C$2:$C$61,"Not found")</f>
        <v>Beauty</v>
      </c>
    </row>
    <row r="652" customFormat="false" ht="15" hidden="false" customHeight="false" outlineLevel="0" collapsed="false">
      <c r="A652" s="16" t="s">
        <v>1296</v>
      </c>
      <c r="B652" s="16" t="s">
        <v>1290</v>
      </c>
      <c r="C652" s="16" t="s">
        <v>1297</v>
      </c>
      <c r="D652" s="16" t="s">
        <v>51</v>
      </c>
      <c r="E652" s="16" t="n">
        <v>3</v>
      </c>
      <c r="F652" s="16" t="n">
        <v>2200</v>
      </c>
      <c r="G652" s="16" t="n">
        <v>0.15</v>
      </c>
      <c r="H652" s="16" t="s">
        <v>130</v>
      </c>
      <c r="I652" s="16" t="s">
        <v>60</v>
      </c>
      <c r="J652" s="16" t="n">
        <v>3</v>
      </c>
      <c r="K652" s="16" t="n">
        <v>5</v>
      </c>
      <c r="L652" s="16" t="s">
        <v>41</v>
      </c>
      <c r="M652" s="18" t="n">
        <f aca="false">IF(ISNUMBER(B652),B652,IF(MID(B652,3,1)="-",DATE(VALUE(RIGHT(B652,4)),VALUE(MID(B652,4,2)),VALUE(LEFT(B652,2))),DATE(VALUE(LEFT(B652,4)),VALUE(MID(B652,6,2)),VALUE(RIGHT(B652,2)))))</f>
        <v>45720</v>
      </c>
      <c r="N652" s="16" t="n">
        <f aca="false">MONTH(M652)</f>
        <v>3</v>
      </c>
      <c r="O652" s="16" t="str">
        <f aca="false">PROPER(TRIM(H652))</f>
        <v>Bengaluru</v>
      </c>
      <c r="P652" s="16" t="str">
        <f aca="false">IFERROR(VLOOKUP(O652,city_map!$A$2:$B$6,2,FALSE()),O652)</f>
        <v>Bengaluru</v>
      </c>
      <c r="Q652" s="16" t="n">
        <f aca="false">IF(ISNUMBER(F652),F652,VALUE(SUBSTITUTE(SUBSTITUTE(F652,"₹",""),",","")))</f>
        <v>2200</v>
      </c>
      <c r="R652" s="16" t="n">
        <f aca="false">IF(E652=99,1,E652)</f>
        <v>3</v>
      </c>
      <c r="S652" s="16" t="n">
        <f aca="false">IF(G652="",0,G652)</f>
        <v>0.15</v>
      </c>
      <c r="T652" s="16" t="str">
        <f aca="false">IF(I652="","Unknown",IF(I652="upi","UPI",I652))</f>
        <v>UPI</v>
      </c>
      <c r="U652" s="16" t="str">
        <f aca="false">IF(L652="Yes","Y",IF(L652="No","N",L652))</f>
        <v>N</v>
      </c>
      <c r="V652" s="19" t="n">
        <f aca="false">ROUND(R652*Q652*(1-S652),2)</f>
        <v>5610</v>
      </c>
      <c r="W652" s="16" t="str">
        <f aca="false">_xlfn.XLOOKUP(D652,products!$A$2:$A$61,products!$C$2:$C$61,"Not found")</f>
        <v>Fashion</v>
      </c>
    </row>
    <row r="653" customFormat="false" ht="15" hidden="false" customHeight="false" outlineLevel="0" collapsed="false">
      <c r="A653" s="16" t="s">
        <v>1298</v>
      </c>
      <c r="B653" s="16" t="s">
        <v>1290</v>
      </c>
      <c r="C653" s="16" t="s">
        <v>603</v>
      </c>
      <c r="D653" s="16" t="s">
        <v>660</v>
      </c>
      <c r="E653" s="16" t="n">
        <v>1</v>
      </c>
      <c r="F653" s="16" t="n">
        <v>1874</v>
      </c>
      <c r="G653" s="16" t="n">
        <v>0.2</v>
      </c>
      <c r="H653" s="16" t="s">
        <v>46</v>
      </c>
      <c r="I653" s="16" t="s">
        <v>47</v>
      </c>
      <c r="J653" s="16" t="n">
        <v>3</v>
      </c>
      <c r="K653" s="16" t="n">
        <v>5</v>
      </c>
      <c r="L653" s="16" t="s">
        <v>41</v>
      </c>
      <c r="M653" s="18" t="n">
        <f aca="false">IF(ISNUMBER(B653),B653,IF(MID(B653,3,1)="-",DATE(VALUE(RIGHT(B653,4)),VALUE(MID(B653,4,2)),VALUE(LEFT(B653,2))),DATE(VALUE(LEFT(B653,4)),VALUE(MID(B653,6,2)),VALUE(RIGHT(B653,2)))))</f>
        <v>45720</v>
      </c>
      <c r="N653" s="16" t="n">
        <f aca="false">MONTH(M653)</f>
        <v>3</v>
      </c>
      <c r="O653" s="16" t="str">
        <f aca="false">PROPER(TRIM(H653))</f>
        <v>Chennai</v>
      </c>
      <c r="P653" s="16" t="str">
        <f aca="false">IFERROR(VLOOKUP(O653,city_map!$A$2:$B$6,2,FALSE()),O653)</f>
        <v>Chennai</v>
      </c>
      <c r="Q653" s="16" t="n">
        <f aca="false">IF(ISNUMBER(F653),F653,VALUE(SUBSTITUTE(SUBSTITUTE(F653,"₹",""),",","")))</f>
        <v>1874</v>
      </c>
      <c r="R653" s="16" t="n">
        <f aca="false">IF(E653=99,1,E653)</f>
        <v>1</v>
      </c>
      <c r="S653" s="16" t="n">
        <f aca="false">IF(G653="",0,G653)</f>
        <v>0.2</v>
      </c>
      <c r="T653" s="16" t="str">
        <f aca="false">IF(I653="","Unknown",IF(I653="upi","UPI",I653))</f>
        <v>Debit Card</v>
      </c>
      <c r="U653" s="16" t="str">
        <f aca="false">IF(L653="Yes","Y",IF(L653="No","N",L653))</f>
        <v>N</v>
      </c>
      <c r="V653" s="19" t="n">
        <f aca="false">ROUND(R653*Q653*(1-S653),2)</f>
        <v>1499.2</v>
      </c>
      <c r="W653" s="16" t="str">
        <f aca="false">_xlfn.XLOOKUP(D653,products!$A$2:$A$61,products!$C$2:$C$61,"Not found")</f>
        <v>Beauty</v>
      </c>
    </row>
    <row r="654" customFormat="false" ht="15" hidden="false" customHeight="false" outlineLevel="0" collapsed="false">
      <c r="A654" s="16" t="s">
        <v>1299</v>
      </c>
      <c r="B654" s="16" t="s">
        <v>1290</v>
      </c>
      <c r="C654" s="16" t="s">
        <v>50</v>
      </c>
      <c r="D654" s="16" t="s">
        <v>184</v>
      </c>
      <c r="E654" s="16" t="n">
        <v>2</v>
      </c>
      <c r="F654" s="16" t="n">
        <v>1351</v>
      </c>
      <c r="G654" s="16" t="n">
        <v>0.2</v>
      </c>
      <c r="H654" s="16" t="s">
        <v>39</v>
      </c>
      <c r="I654" s="16" t="s">
        <v>47</v>
      </c>
      <c r="J654" s="16" t="n">
        <v>4</v>
      </c>
      <c r="K654" s="16" t="n">
        <v>4</v>
      </c>
      <c r="L654" s="16" t="s">
        <v>41</v>
      </c>
      <c r="M654" s="18" t="n">
        <f aca="false">IF(ISNUMBER(B654),B654,IF(MID(B654,3,1)="-",DATE(VALUE(RIGHT(B654,4)),VALUE(MID(B654,4,2)),VALUE(LEFT(B654,2))),DATE(VALUE(LEFT(B654,4)),VALUE(MID(B654,6,2)),VALUE(RIGHT(B654,2)))))</f>
        <v>45720</v>
      </c>
      <c r="N654" s="16" t="n">
        <f aca="false">MONTH(M654)</f>
        <v>3</v>
      </c>
      <c r="O654" s="16" t="str">
        <f aca="false">PROPER(TRIM(H654))</f>
        <v>Delhi</v>
      </c>
      <c r="P654" s="16" t="str">
        <f aca="false">IFERROR(VLOOKUP(O654,city_map!$A$2:$B$6,2,FALSE()),O654)</f>
        <v>Delhi</v>
      </c>
      <c r="Q654" s="16" t="n">
        <f aca="false">IF(ISNUMBER(F654),F654,VALUE(SUBSTITUTE(SUBSTITUTE(F654,"₹",""),",","")))</f>
        <v>1351</v>
      </c>
      <c r="R654" s="16" t="n">
        <f aca="false">IF(E654=99,1,E654)</f>
        <v>2</v>
      </c>
      <c r="S654" s="16" t="n">
        <f aca="false">IF(G654="",0,G654)</f>
        <v>0.2</v>
      </c>
      <c r="T654" s="16" t="str">
        <f aca="false">IF(I654="","Unknown",IF(I654="upi","UPI",I654))</f>
        <v>Debit Card</v>
      </c>
      <c r="U654" s="16" t="str">
        <f aca="false">IF(L654="Yes","Y",IF(L654="No","N",L654))</f>
        <v>N</v>
      </c>
      <c r="V654" s="19" t="n">
        <f aca="false">ROUND(R654*Q654*(1-S654),2)</f>
        <v>2161.6</v>
      </c>
      <c r="W654" s="16" t="str">
        <f aca="false">_xlfn.XLOOKUP(D654,products!$A$2:$A$61,products!$C$2:$C$61,"Not found")</f>
        <v>Home</v>
      </c>
    </row>
    <row r="655" customFormat="false" ht="15" hidden="false" customHeight="false" outlineLevel="0" collapsed="false">
      <c r="A655" s="16" t="s">
        <v>1300</v>
      </c>
      <c r="B655" s="16" t="s">
        <v>1290</v>
      </c>
      <c r="C655" s="16" t="s">
        <v>406</v>
      </c>
      <c r="D655" s="16" t="s">
        <v>229</v>
      </c>
      <c r="E655" s="16" t="n">
        <v>1</v>
      </c>
      <c r="F655" s="16" t="n">
        <v>471</v>
      </c>
      <c r="G655" s="16" t="n">
        <v>0.05</v>
      </c>
      <c r="H655" s="16" t="s">
        <v>46</v>
      </c>
      <c r="I655" s="16" t="s">
        <v>71</v>
      </c>
      <c r="J655" s="16" t="n">
        <v>4</v>
      </c>
      <c r="K655" s="16" t="n">
        <v>5</v>
      </c>
      <c r="L655" s="16" t="s">
        <v>41</v>
      </c>
      <c r="M655" s="18" t="n">
        <f aca="false">IF(ISNUMBER(B655),B655,IF(MID(B655,3,1)="-",DATE(VALUE(RIGHT(B655,4)),VALUE(MID(B655,4,2)),VALUE(LEFT(B655,2))),DATE(VALUE(LEFT(B655,4)),VALUE(MID(B655,6,2)),VALUE(RIGHT(B655,2)))))</f>
        <v>45720</v>
      </c>
      <c r="N655" s="16" t="n">
        <f aca="false">MONTH(M655)</f>
        <v>3</v>
      </c>
      <c r="O655" s="16" t="str">
        <f aca="false">PROPER(TRIM(H655))</f>
        <v>Chennai</v>
      </c>
      <c r="P655" s="16" t="str">
        <f aca="false">IFERROR(VLOOKUP(O655,city_map!$A$2:$B$6,2,FALSE()),O655)</f>
        <v>Chennai</v>
      </c>
      <c r="Q655" s="16" t="n">
        <f aca="false">IF(ISNUMBER(F655),F655,VALUE(SUBSTITUTE(SUBSTITUTE(F655,"₹",""),",","")))</f>
        <v>471</v>
      </c>
      <c r="R655" s="16" t="n">
        <f aca="false">IF(E655=99,1,E655)</f>
        <v>1</v>
      </c>
      <c r="S655" s="16" t="n">
        <f aca="false">IF(G655="",0,G655)</f>
        <v>0.05</v>
      </c>
      <c r="T655" s="16" t="str">
        <f aca="false">IF(I655="","Unknown",IF(I655="upi","UPI",I655))</f>
        <v>Credit Card</v>
      </c>
      <c r="U655" s="16" t="str">
        <f aca="false">IF(L655="Yes","Y",IF(L655="No","N",L655))</f>
        <v>N</v>
      </c>
      <c r="V655" s="19" t="n">
        <f aca="false">ROUND(R655*Q655*(1-S655),2)</f>
        <v>447.45</v>
      </c>
      <c r="W655" s="16" t="str">
        <f aca="false">_xlfn.XLOOKUP(D655,products!$A$2:$A$61,products!$C$2:$C$61,"Not found")</f>
        <v>Books</v>
      </c>
    </row>
    <row r="656" customFormat="false" ht="15" hidden="false" customHeight="false" outlineLevel="0" collapsed="false">
      <c r="A656" s="16" t="s">
        <v>1301</v>
      </c>
      <c r="B656" s="16" t="s">
        <v>1290</v>
      </c>
      <c r="C656" s="16" t="s">
        <v>605</v>
      </c>
      <c r="D656" s="16" t="s">
        <v>393</v>
      </c>
      <c r="E656" s="16" t="n">
        <v>3</v>
      </c>
      <c r="F656" s="16" t="s">
        <v>1302</v>
      </c>
      <c r="G656" s="16" t="n">
        <v>0.15</v>
      </c>
      <c r="H656" s="16" t="s">
        <v>81</v>
      </c>
      <c r="I656" s="16" t="s">
        <v>71</v>
      </c>
      <c r="J656" s="16" t="n">
        <v>4</v>
      </c>
      <c r="K656" s="16" t="n">
        <v>5</v>
      </c>
      <c r="L656" s="16" t="s">
        <v>41</v>
      </c>
      <c r="M656" s="18" t="n">
        <f aca="false">IF(ISNUMBER(B656),B656,IF(MID(B656,3,1)="-",DATE(VALUE(RIGHT(B656,4)),VALUE(MID(B656,4,2)),VALUE(LEFT(B656,2))),DATE(VALUE(LEFT(B656,4)),VALUE(MID(B656,6,2)),VALUE(RIGHT(B656,2)))))</f>
        <v>45720</v>
      </c>
      <c r="N656" s="16" t="n">
        <f aca="false">MONTH(M656)</f>
        <v>3</v>
      </c>
      <c r="O656" s="16" t="str">
        <f aca="false">PROPER(TRIM(H656))</f>
        <v>Hyderabad</v>
      </c>
      <c r="P656" s="16" t="str">
        <f aca="false">IFERROR(VLOOKUP(O656,city_map!$A$2:$B$6,2,FALSE()),O656)</f>
        <v>Hyderabad</v>
      </c>
      <c r="Q656" s="16" t="n">
        <f aca="false">IF(ISNUMBER(F656),F656,VALUE(SUBSTITUTE(SUBSTITUTE(F656,"₹",""),",","")))</f>
        <v>489</v>
      </c>
      <c r="R656" s="16" t="n">
        <f aca="false">IF(E656=99,1,E656)</f>
        <v>3</v>
      </c>
      <c r="S656" s="16" t="n">
        <f aca="false">IF(G656="",0,G656)</f>
        <v>0.15</v>
      </c>
      <c r="T656" s="16" t="str">
        <f aca="false">IF(I656="","Unknown",IF(I656="upi","UPI",I656))</f>
        <v>Credit Card</v>
      </c>
      <c r="U656" s="16" t="str">
        <f aca="false">IF(L656="Yes","Y",IF(L656="No","N",L656))</f>
        <v>N</v>
      </c>
      <c r="V656" s="19" t="n">
        <f aca="false">ROUND(R656*Q656*(1-S656),2)</f>
        <v>1246.95</v>
      </c>
      <c r="W656" s="16" t="str">
        <f aca="false">_xlfn.XLOOKUP(D656,products!$A$2:$A$61,products!$C$2:$C$61,"Not found")</f>
        <v>Fashion</v>
      </c>
    </row>
    <row r="657" customFormat="false" ht="15" hidden="false" customHeight="false" outlineLevel="0" collapsed="false">
      <c r="A657" s="16" t="s">
        <v>1303</v>
      </c>
      <c r="B657" s="16" t="s">
        <v>1290</v>
      </c>
      <c r="C657" s="16" t="s">
        <v>231</v>
      </c>
      <c r="D657" s="16" t="s">
        <v>211</v>
      </c>
      <c r="E657" s="16" t="n">
        <v>1</v>
      </c>
      <c r="F657" s="16" t="n">
        <v>1353</v>
      </c>
      <c r="G657" s="16" t="n">
        <v>0.1</v>
      </c>
      <c r="H657" s="16" t="s">
        <v>112</v>
      </c>
      <c r="I657" s="16" t="s">
        <v>71</v>
      </c>
      <c r="J657" s="16" t="n">
        <v>6</v>
      </c>
      <c r="K657" s="16" t="n">
        <v>2</v>
      </c>
      <c r="L657" s="16" t="s">
        <v>41</v>
      </c>
      <c r="M657" s="18" t="n">
        <f aca="false">IF(ISNUMBER(B657),B657,IF(MID(B657,3,1)="-",DATE(VALUE(RIGHT(B657,4)),VALUE(MID(B657,4,2)),VALUE(LEFT(B657,2))),DATE(VALUE(LEFT(B657,4)),VALUE(MID(B657,6,2)),VALUE(RIGHT(B657,2)))))</f>
        <v>45720</v>
      </c>
      <c r="N657" s="16" t="n">
        <f aca="false">MONTH(M657)</f>
        <v>3</v>
      </c>
      <c r="O657" s="16" t="str">
        <f aca="false">PROPER(TRIM(H657))</f>
        <v>Mumbai</v>
      </c>
      <c r="P657" s="16" t="str">
        <f aca="false">IFERROR(VLOOKUP(O657,city_map!$A$2:$B$6,2,FALSE()),O657)</f>
        <v>Mumbai</v>
      </c>
      <c r="Q657" s="16" t="n">
        <f aca="false">IF(ISNUMBER(F657),F657,VALUE(SUBSTITUTE(SUBSTITUTE(F657,"₹",""),",","")))</f>
        <v>1353</v>
      </c>
      <c r="R657" s="16" t="n">
        <f aca="false">IF(E657=99,1,E657)</f>
        <v>1</v>
      </c>
      <c r="S657" s="16" t="n">
        <f aca="false">IF(G657="",0,G657)</f>
        <v>0.1</v>
      </c>
      <c r="T657" s="16" t="str">
        <f aca="false">IF(I657="","Unknown",IF(I657="upi","UPI",I657))</f>
        <v>Credit Card</v>
      </c>
      <c r="U657" s="16" t="str">
        <f aca="false">IF(L657="Yes","Y",IF(L657="No","N",L657))</f>
        <v>N</v>
      </c>
      <c r="V657" s="19" t="n">
        <f aca="false">ROUND(R657*Q657*(1-S657),2)</f>
        <v>1217.7</v>
      </c>
      <c r="W657" s="16" t="str">
        <f aca="false">_xlfn.XLOOKUP(D657,products!$A$2:$A$61,products!$C$2:$C$61,"Not found")</f>
        <v>Fashion</v>
      </c>
    </row>
    <row r="658" customFormat="false" ht="15" hidden="false" customHeight="false" outlineLevel="0" collapsed="false">
      <c r="A658" s="16" t="s">
        <v>1304</v>
      </c>
      <c r="B658" s="16" t="s">
        <v>1290</v>
      </c>
      <c r="C658" s="16" t="s">
        <v>1217</v>
      </c>
      <c r="D658" s="16" t="s">
        <v>308</v>
      </c>
      <c r="E658" s="16" t="n">
        <v>3</v>
      </c>
      <c r="F658" s="16" t="n">
        <v>208</v>
      </c>
      <c r="G658" s="16" t="n">
        <v>0.05</v>
      </c>
      <c r="H658" s="16" t="s">
        <v>89</v>
      </c>
      <c r="I658" s="16" t="s">
        <v>40</v>
      </c>
      <c r="J658" s="16" t="n">
        <v>3</v>
      </c>
      <c r="K658" s="16" t="n">
        <v>2</v>
      </c>
      <c r="L658" s="16" t="s">
        <v>57</v>
      </c>
      <c r="M658" s="18" t="n">
        <f aca="false">IF(ISNUMBER(B658),B658,IF(MID(B658,3,1)="-",DATE(VALUE(RIGHT(B658,4)),VALUE(MID(B658,4,2)),VALUE(LEFT(B658,2))),DATE(VALUE(LEFT(B658,4)),VALUE(MID(B658,6,2)),VALUE(RIGHT(B658,2)))))</f>
        <v>45720</v>
      </c>
      <c r="N658" s="16" t="n">
        <f aca="false">MONTH(M658)</f>
        <v>3</v>
      </c>
      <c r="O658" s="16" t="str">
        <f aca="false">PROPER(TRIM(H658))</f>
        <v>Ahmedabad</v>
      </c>
      <c r="P658" s="16" t="str">
        <f aca="false">IFERROR(VLOOKUP(O658,city_map!$A$2:$B$6,2,FALSE()),O658)</f>
        <v>Ahmedabad</v>
      </c>
      <c r="Q658" s="16" t="n">
        <f aca="false">IF(ISNUMBER(F658),F658,VALUE(SUBSTITUTE(SUBSTITUTE(F658,"₹",""),",","")))</f>
        <v>208</v>
      </c>
      <c r="R658" s="16" t="n">
        <f aca="false">IF(E658=99,1,E658)</f>
        <v>3</v>
      </c>
      <c r="S658" s="16" t="n">
        <f aca="false">IF(G658="",0,G658)</f>
        <v>0.05</v>
      </c>
      <c r="T658" s="16" t="str">
        <f aca="false">IF(I658="","Unknown",IF(I658="upi","UPI",I658))</f>
        <v>COD</v>
      </c>
      <c r="U658" s="16" t="str">
        <f aca="false">IF(L658="Yes","Y",IF(L658="No","N",L658))</f>
        <v>Y</v>
      </c>
      <c r="V658" s="19" t="n">
        <f aca="false">ROUND(R658*Q658*(1-S658),2)</f>
        <v>592.8</v>
      </c>
      <c r="W658" s="16" t="str">
        <f aca="false">_xlfn.XLOOKUP(D658,products!$A$2:$A$61,products!$C$2:$C$61,"Not found")</f>
        <v>Beauty</v>
      </c>
    </row>
    <row r="659" customFormat="false" ht="15" hidden="false" customHeight="false" outlineLevel="0" collapsed="false">
      <c r="A659" s="16" t="s">
        <v>1305</v>
      </c>
      <c r="B659" s="16" t="s">
        <v>1290</v>
      </c>
      <c r="C659" s="16" t="s">
        <v>153</v>
      </c>
      <c r="D659" s="16" t="s">
        <v>55</v>
      </c>
      <c r="E659" s="16" t="n">
        <v>3</v>
      </c>
      <c r="F659" s="16" t="n">
        <v>1905</v>
      </c>
      <c r="G659" s="16" t="n">
        <v>0.05</v>
      </c>
      <c r="H659" s="16" t="s">
        <v>112</v>
      </c>
      <c r="I659" s="16" t="s">
        <v>40</v>
      </c>
      <c r="J659" s="16" t="n">
        <v>8</v>
      </c>
      <c r="K659" s="16" t="n">
        <v>2</v>
      </c>
      <c r="L659" s="16" t="s">
        <v>57</v>
      </c>
      <c r="M659" s="18" t="n">
        <f aca="false">IF(ISNUMBER(B659),B659,IF(MID(B659,3,1)="-",DATE(VALUE(RIGHT(B659,4)),VALUE(MID(B659,4,2)),VALUE(LEFT(B659,2))),DATE(VALUE(LEFT(B659,4)),VALUE(MID(B659,6,2)),VALUE(RIGHT(B659,2)))))</f>
        <v>45720</v>
      </c>
      <c r="N659" s="16" t="n">
        <f aca="false">MONTH(M659)</f>
        <v>3</v>
      </c>
      <c r="O659" s="16" t="str">
        <f aca="false">PROPER(TRIM(H659))</f>
        <v>Mumbai</v>
      </c>
      <c r="P659" s="16" t="str">
        <f aca="false">IFERROR(VLOOKUP(O659,city_map!$A$2:$B$6,2,FALSE()),O659)</f>
        <v>Mumbai</v>
      </c>
      <c r="Q659" s="16" t="n">
        <f aca="false">IF(ISNUMBER(F659),F659,VALUE(SUBSTITUTE(SUBSTITUTE(F659,"₹",""),",","")))</f>
        <v>1905</v>
      </c>
      <c r="R659" s="16" t="n">
        <f aca="false">IF(E659=99,1,E659)</f>
        <v>3</v>
      </c>
      <c r="S659" s="16" t="n">
        <f aca="false">IF(G659="",0,G659)</f>
        <v>0.05</v>
      </c>
      <c r="T659" s="16" t="str">
        <f aca="false">IF(I659="","Unknown",IF(I659="upi","UPI",I659))</f>
        <v>COD</v>
      </c>
      <c r="U659" s="16" t="str">
        <f aca="false">IF(L659="Yes","Y",IF(L659="No","N",L659))</f>
        <v>Y</v>
      </c>
      <c r="V659" s="19" t="n">
        <f aca="false">ROUND(R659*Q659*(1-S659),2)</f>
        <v>5429.25</v>
      </c>
      <c r="W659" s="16" t="str">
        <f aca="false">_xlfn.XLOOKUP(D659,products!$A$2:$A$61,products!$C$2:$C$61,"Not found")</f>
        <v>Home</v>
      </c>
    </row>
    <row r="660" customFormat="false" ht="15" hidden="false" customHeight="false" outlineLevel="0" collapsed="false">
      <c r="A660" s="16" t="s">
        <v>1306</v>
      </c>
      <c r="B660" s="16" t="s">
        <v>1290</v>
      </c>
      <c r="C660" s="16" t="s">
        <v>865</v>
      </c>
      <c r="D660" s="16" t="s">
        <v>173</v>
      </c>
      <c r="E660" s="16" t="n">
        <v>1</v>
      </c>
      <c r="F660" s="16" t="n">
        <v>1228</v>
      </c>
      <c r="G660" s="16" t="n">
        <v>0.1</v>
      </c>
      <c r="H660" s="16" t="s">
        <v>39</v>
      </c>
      <c r="I660" s="16" t="s">
        <v>47</v>
      </c>
      <c r="J660" s="16" t="n">
        <v>2</v>
      </c>
      <c r="K660" s="16" t="n">
        <v>5</v>
      </c>
      <c r="L660" s="16" t="s">
        <v>41</v>
      </c>
      <c r="M660" s="18" t="n">
        <f aca="false">IF(ISNUMBER(B660),B660,IF(MID(B660,3,1)="-",DATE(VALUE(RIGHT(B660,4)),VALUE(MID(B660,4,2)),VALUE(LEFT(B660,2))),DATE(VALUE(LEFT(B660,4)),VALUE(MID(B660,6,2)),VALUE(RIGHT(B660,2)))))</f>
        <v>45720</v>
      </c>
      <c r="N660" s="16" t="n">
        <f aca="false">MONTH(M660)</f>
        <v>3</v>
      </c>
      <c r="O660" s="16" t="str">
        <f aca="false">PROPER(TRIM(H660))</f>
        <v>Delhi</v>
      </c>
      <c r="P660" s="16" t="str">
        <f aca="false">IFERROR(VLOOKUP(O660,city_map!$A$2:$B$6,2,FALSE()),O660)</f>
        <v>Delhi</v>
      </c>
      <c r="Q660" s="16" t="n">
        <f aca="false">IF(ISNUMBER(F660),F660,VALUE(SUBSTITUTE(SUBSTITUTE(F660,"₹",""),",","")))</f>
        <v>1228</v>
      </c>
      <c r="R660" s="16" t="n">
        <f aca="false">IF(E660=99,1,E660)</f>
        <v>1</v>
      </c>
      <c r="S660" s="16" t="n">
        <f aca="false">IF(G660="",0,G660)</f>
        <v>0.1</v>
      </c>
      <c r="T660" s="16" t="str">
        <f aca="false">IF(I660="","Unknown",IF(I660="upi","UPI",I660))</f>
        <v>Debit Card</v>
      </c>
      <c r="U660" s="16" t="str">
        <f aca="false">IF(L660="Yes","Y",IF(L660="No","N",L660))</f>
        <v>N</v>
      </c>
      <c r="V660" s="19" t="n">
        <f aca="false">ROUND(R660*Q660*(1-S660),2)</f>
        <v>1105.2</v>
      </c>
      <c r="W660" s="16" t="str">
        <f aca="false">_xlfn.XLOOKUP(D660,products!$A$2:$A$61,products!$C$2:$C$61,"Not found")</f>
        <v>Fashion</v>
      </c>
    </row>
    <row r="661" customFormat="false" ht="15" hidden="false" customHeight="false" outlineLevel="0" collapsed="false">
      <c r="A661" s="16" t="s">
        <v>1307</v>
      </c>
      <c r="B661" s="16" t="s">
        <v>1308</v>
      </c>
      <c r="C661" s="16" t="s">
        <v>1131</v>
      </c>
      <c r="D661" s="16" t="s">
        <v>55</v>
      </c>
      <c r="E661" s="16" t="n">
        <v>1</v>
      </c>
      <c r="F661" s="16" t="n">
        <v>1993</v>
      </c>
      <c r="G661" s="16" t="n">
        <v>0.1</v>
      </c>
      <c r="H661" s="16" t="s">
        <v>112</v>
      </c>
      <c r="I661" s="16" t="s">
        <v>60</v>
      </c>
      <c r="J661" s="16" t="n">
        <v>5</v>
      </c>
      <c r="K661" s="16" t="n">
        <v>5</v>
      </c>
      <c r="L661" s="16" t="s">
        <v>41</v>
      </c>
      <c r="M661" s="18" t="n">
        <f aca="false">IF(ISNUMBER(B661),B661,IF(MID(B661,3,1)="-",DATE(VALUE(RIGHT(B661,4)),VALUE(MID(B661,4,2)),VALUE(LEFT(B661,2))),DATE(VALUE(LEFT(B661,4)),VALUE(MID(B661,6,2)),VALUE(RIGHT(B661,2)))))</f>
        <v>45721</v>
      </c>
      <c r="N661" s="16" t="n">
        <f aca="false">MONTH(M661)</f>
        <v>3</v>
      </c>
      <c r="O661" s="16" t="str">
        <f aca="false">PROPER(TRIM(H661))</f>
        <v>Mumbai</v>
      </c>
      <c r="P661" s="16" t="str">
        <f aca="false">IFERROR(VLOOKUP(O661,city_map!$A$2:$B$6,2,FALSE()),O661)</f>
        <v>Mumbai</v>
      </c>
      <c r="Q661" s="16" t="n">
        <f aca="false">IF(ISNUMBER(F661),F661,VALUE(SUBSTITUTE(SUBSTITUTE(F661,"₹",""),",","")))</f>
        <v>1993</v>
      </c>
      <c r="R661" s="16" t="n">
        <f aca="false">IF(E661=99,1,E661)</f>
        <v>1</v>
      </c>
      <c r="S661" s="16" t="n">
        <f aca="false">IF(G661="",0,G661)</f>
        <v>0.1</v>
      </c>
      <c r="T661" s="16" t="str">
        <f aca="false">IF(I661="","Unknown",IF(I661="upi","UPI",I661))</f>
        <v>UPI</v>
      </c>
      <c r="U661" s="16" t="str">
        <f aca="false">IF(L661="Yes","Y",IF(L661="No","N",L661))</f>
        <v>N</v>
      </c>
      <c r="V661" s="19" t="n">
        <f aca="false">ROUND(R661*Q661*(1-S661),2)</f>
        <v>1793.7</v>
      </c>
      <c r="W661" s="16" t="str">
        <f aca="false">_xlfn.XLOOKUP(D661,products!$A$2:$A$61,products!$C$2:$C$61,"Not found")</f>
        <v>Home</v>
      </c>
    </row>
    <row r="662" customFormat="false" ht="15" hidden="false" customHeight="false" outlineLevel="0" collapsed="false">
      <c r="A662" s="16" t="s">
        <v>1309</v>
      </c>
      <c r="B662" s="16" t="s">
        <v>1308</v>
      </c>
      <c r="C662" s="16" t="s">
        <v>1310</v>
      </c>
      <c r="D662" s="16" t="s">
        <v>38</v>
      </c>
      <c r="E662" s="16" t="n">
        <v>3</v>
      </c>
      <c r="F662" s="16" t="n">
        <v>339</v>
      </c>
      <c r="G662" s="16" t="n">
        <v>0.15</v>
      </c>
      <c r="H662" s="16" t="s">
        <v>46</v>
      </c>
      <c r="I662" s="16" t="s">
        <v>71</v>
      </c>
      <c r="J662" s="16" t="n">
        <v>3</v>
      </c>
      <c r="K662" s="16" t="n">
        <v>4</v>
      </c>
      <c r="L662" s="16" t="s">
        <v>41</v>
      </c>
      <c r="M662" s="18" t="n">
        <f aca="false">IF(ISNUMBER(B662),B662,IF(MID(B662,3,1)="-",DATE(VALUE(RIGHT(B662,4)),VALUE(MID(B662,4,2)),VALUE(LEFT(B662,2))),DATE(VALUE(LEFT(B662,4)),VALUE(MID(B662,6,2)),VALUE(RIGHT(B662,2)))))</f>
        <v>45721</v>
      </c>
      <c r="N662" s="16" t="n">
        <f aca="false">MONTH(M662)</f>
        <v>3</v>
      </c>
      <c r="O662" s="16" t="str">
        <f aca="false">PROPER(TRIM(H662))</f>
        <v>Chennai</v>
      </c>
      <c r="P662" s="16" t="str">
        <f aca="false">IFERROR(VLOOKUP(O662,city_map!$A$2:$B$6,2,FALSE()),O662)</f>
        <v>Chennai</v>
      </c>
      <c r="Q662" s="16" t="n">
        <f aca="false">IF(ISNUMBER(F662),F662,VALUE(SUBSTITUTE(SUBSTITUTE(F662,"₹",""),",","")))</f>
        <v>339</v>
      </c>
      <c r="R662" s="16" t="n">
        <f aca="false">IF(E662=99,1,E662)</f>
        <v>3</v>
      </c>
      <c r="S662" s="16" t="n">
        <f aca="false">IF(G662="",0,G662)</f>
        <v>0.15</v>
      </c>
      <c r="T662" s="16" t="str">
        <f aca="false">IF(I662="","Unknown",IF(I662="upi","UPI",I662))</f>
        <v>Credit Card</v>
      </c>
      <c r="U662" s="16" t="str">
        <f aca="false">IF(L662="Yes","Y",IF(L662="No","N",L662))</f>
        <v>N</v>
      </c>
      <c r="V662" s="19" t="n">
        <f aca="false">ROUND(R662*Q662*(1-S662),2)</f>
        <v>864.45</v>
      </c>
      <c r="W662" s="16" t="str">
        <f aca="false">_xlfn.XLOOKUP(D662,products!$A$2:$A$61,products!$C$2:$C$61,"Not found")</f>
        <v>Books</v>
      </c>
    </row>
    <row r="663" customFormat="false" ht="15" hidden="false" customHeight="false" outlineLevel="0" collapsed="false">
      <c r="A663" s="16" t="s">
        <v>1311</v>
      </c>
      <c r="B663" s="16" t="s">
        <v>1308</v>
      </c>
      <c r="C663" s="16" t="s">
        <v>513</v>
      </c>
      <c r="D663" s="16" t="s">
        <v>126</v>
      </c>
      <c r="E663" s="16" t="n">
        <v>2</v>
      </c>
      <c r="F663" s="16" t="n">
        <v>414</v>
      </c>
      <c r="G663" s="16" t="n">
        <v>0.05</v>
      </c>
      <c r="H663" s="16" t="s">
        <v>81</v>
      </c>
      <c r="I663" s="16" t="s">
        <v>40</v>
      </c>
      <c r="J663" s="16" t="n">
        <v>4</v>
      </c>
      <c r="K663" s="16" t="n">
        <v>3</v>
      </c>
      <c r="L663" s="16" t="s">
        <v>57</v>
      </c>
      <c r="M663" s="18" t="n">
        <f aca="false">IF(ISNUMBER(B663),B663,IF(MID(B663,3,1)="-",DATE(VALUE(RIGHT(B663,4)),VALUE(MID(B663,4,2)),VALUE(LEFT(B663,2))),DATE(VALUE(LEFT(B663,4)),VALUE(MID(B663,6,2)),VALUE(RIGHT(B663,2)))))</f>
        <v>45721</v>
      </c>
      <c r="N663" s="16" t="n">
        <f aca="false">MONTH(M663)</f>
        <v>3</v>
      </c>
      <c r="O663" s="16" t="str">
        <f aca="false">PROPER(TRIM(H663))</f>
        <v>Hyderabad</v>
      </c>
      <c r="P663" s="16" t="str">
        <f aca="false">IFERROR(VLOOKUP(O663,city_map!$A$2:$B$6,2,FALSE()),O663)</f>
        <v>Hyderabad</v>
      </c>
      <c r="Q663" s="16" t="n">
        <f aca="false">IF(ISNUMBER(F663),F663,VALUE(SUBSTITUTE(SUBSTITUTE(F663,"₹",""),",","")))</f>
        <v>414</v>
      </c>
      <c r="R663" s="16" t="n">
        <f aca="false">IF(E663=99,1,E663)</f>
        <v>2</v>
      </c>
      <c r="S663" s="16" t="n">
        <f aca="false">IF(G663="",0,G663)</f>
        <v>0.05</v>
      </c>
      <c r="T663" s="16" t="str">
        <f aca="false">IF(I663="","Unknown",IF(I663="upi","UPI",I663))</f>
        <v>COD</v>
      </c>
      <c r="U663" s="16" t="str">
        <f aca="false">IF(L663="Yes","Y",IF(L663="No","N",L663))</f>
        <v>Y</v>
      </c>
      <c r="V663" s="19" t="n">
        <f aca="false">ROUND(R663*Q663*(1-S663),2)</f>
        <v>786.6</v>
      </c>
      <c r="W663" s="16" t="str">
        <f aca="false">_xlfn.XLOOKUP(D663,products!$A$2:$A$61,products!$C$2:$C$61,"Not found")</f>
        <v>Home</v>
      </c>
    </row>
    <row r="664" customFormat="false" ht="15" hidden="false" customHeight="false" outlineLevel="0" collapsed="false">
      <c r="A664" s="16" t="s">
        <v>1312</v>
      </c>
      <c r="B664" s="16" t="s">
        <v>1308</v>
      </c>
      <c r="C664" s="16" t="s">
        <v>1222</v>
      </c>
      <c r="D664" s="16" t="s">
        <v>385</v>
      </c>
      <c r="E664" s="16" t="n">
        <v>1</v>
      </c>
      <c r="F664" s="16" t="n">
        <v>291</v>
      </c>
      <c r="G664" s="16" t="n">
        <v>0</v>
      </c>
      <c r="H664" s="16" t="s">
        <v>46</v>
      </c>
      <c r="I664" s="16" t="s">
        <v>60</v>
      </c>
      <c r="J664" s="16" t="n">
        <v>4</v>
      </c>
      <c r="K664" s="16" t="n">
        <v>4</v>
      </c>
      <c r="L664" s="16" t="s">
        <v>41</v>
      </c>
      <c r="M664" s="18" t="n">
        <f aca="false">IF(ISNUMBER(B664),B664,IF(MID(B664,3,1)="-",DATE(VALUE(RIGHT(B664,4)),VALUE(MID(B664,4,2)),VALUE(LEFT(B664,2))),DATE(VALUE(LEFT(B664,4)),VALUE(MID(B664,6,2)),VALUE(RIGHT(B664,2)))))</f>
        <v>45721</v>
      </c>
      <c r="N664" s="16" t="n">
        <f aca="false">MONTH(M664)</f>
        <v>3</v>
      </c>
      <c r="O664" s="16" t="str">
        <f aca="false">PROPER(TRIM(H664))</f>
        <v>Chennai</v>
      </c>
      <c r="P664" s="16" t="str">
        <f aca="false">IFERROR(VLOOKUP(O664,city_map!$A$2:$B$6,2,FALSE()),O664)</f>
        <v>Chennai</v>
      </c>
      <c r="Q664" s="16" t="n">
        <f aca="false">IF(ISNUMBER(F664),F664,VALUE(SUBSTITUTE(SUBSTITUTE(F664,"₹",""),",","")))</f>
        <v>291</v>
      </c>
      <c r="R664" s="16" t="n">
        <f aca="false">IF(E664=99,1,E664)</f>
        <v>1</v>
      </c>
      <c r="S664" s="16" t="n">
        <f aca="false">IF(G664="",0,G664)</f>
        <v>0</v>
      </c>
      <c r="T664" s="16" t="str">
        <f aca="false">IF(I664="","Unknown",IF(I664="upi","UPI",I664))</f>
        <v>UPI</v>
      </c>
      <c r="U664" s="16" t="str">
        <f aca="false">IF(L664="Yes","Y",IF(L664="No","N",L664))</f>
        <v>N</v>
      </c>
      <c r="V664" s="19" t="n">
        <f aca="false">ROUND(R664*Q664*(1-S664),2)</f>
        <v>291</v>
      </c>
      <c r="W664" s="16" t="str">
        <f aca="false">_xlfn.XLOOKUP(D664,products!$A$2:$A$61,products!$C$2:$C$61,"Not found")</f>
        <v>Books</v>
      </c>
    </row>
    <row r="665" customFormat="false" ht="15" hidden="false" customHeight="false" outlineLevel="0" collapsed="false">
      <c r="A665" s="16" t="s">
        <v>1313</v>
      </c>
      <c r="B665" s="16" t="s">
        <v>1308</v>
      </c>
      <c r="C665" s="16" t="s">
        <v>1314</v>
      </c>
      <c r="D665" s="16" t="s">
        <v>146</v>
      </c>
      <c r="E665" s="16" t="n">
        <v>1</v>
      </c>
      <c r="F665" s="16" t="s">
        <v>1315</v>
      </c>
      <c r="G665" s="16" t="n">
        <v>0</v>
      </c>
      <c r="H665" s="16" t="s">
        <v>130</v>
      </c>
      <c r="I665" s="16" t="s">
        <v>71</v>
      </c>
      <c r="J665" s="16" t="n">
        <v>4</v>
      </c>
      <c r="K665" s="16" t="n">
        <v>5</v>
      </c>
      <c r="L665" s="16" t="s">
        <v>174</v>
      </c>
      <c r="M665" s="18" t="n">
        <f aca="false">IF(ISNUMBER(B665),B665,IF(MID(B665,3,1)="-",DATE(VALUE(RIGHT(B665,4)),VALUE(MID(B665,4,2)),VALUE(LEFT(B665,2))),DATE(VALUE(LEFT(B665,4)),VALUE(MID(B665,6,2)),VALUE(RIGHT(B665,2)))))</f>
        <v>45721</v>
      </c>
      <c r="N665" s="16" t="n">
        <f aca="false">MONTH(M665)</f>
        <v>3</v>
      </c>
      <c r="O665" s="16" t="str">
        <f aca="false">PROPER(TRIM(H665))</f>
        <v>Bengaluru</v>
      </c>
      <c r="P665" s="16" t="str">
        <f aca="false">IFERROR(VLOOKUP(O665,city_map!$A$2:$B$6,2,FALSE()),O665)</f>
        <v>Bengaluru</v>
      </c>
      <c r="Q665" s="16" t="n">
        <f aca="false">IF(ISNUMBER(F665),F665,VALUE(SUBSTITUTE(SUBSTITUTE(F665,"₹",""),",","")))</f>
        <v>440</v>
      </c>
      <c r="R665" s="16" t="n">
        <f aca="false">IF(E665=99,1,E665)</f>
        <v>1</v>
      </c>
      <c r="S665" s="16" t="n">
        <f aca="false">IF(G665="",0,G665)</f>
        <v>0</v>
      </c>
      <c r="T665" s="16" t="str">
        <f aca="false">IF(I665="","Unknown",IF(I665="upi","UPI",I665))</f>
        <v>Credit Card</v>
      </c>
      <c r="U665" s="16" t="str">
        <f aca="false">IF(L665="Yes","Y",IF(L665="No","N",L665))</f>
        <v>N</v>
      </c>
      <c r="V665" s="19" t="n">
        <f aca="false">ROUND(R665*Q665*(1-S665),2)</f>
        <v>440</v>
      </c>
      <c r="W665" s="16" t="str">
        <f aca="false">_xlfn.XLOOKUP(D665,products!$A$2:$A$61,products!$C$2:$C$61,"Not found")</f>
        <v>Beauty</v>
      </c>
    </row>
    <row r="666" customFormat="false" ht="15" hidden="false" customHeight="false" outlineLevel="0" collapsed="false">
      <c r="A666" s="16" t="s">
        <v>1316</v>
      </c>
      <c r="B666" s="16" t="s">
        <v>1308</v>
      </c>
      <c r="C666" s="16" t="s">
        <v>183</v>
      </c>
      <c r="D666" s="16" t="s">
        <v>129</v>
      </c>
      <c r="E666" s="16" t="n">
        <v>1</v>
      </c>
      <c r="F666" s="16" t="n">
        <v>574</v>
      </c>
      <c r="G666" s="16" t="n">
        <v>0.05</v>
      </c>
      <c r="H666" s="16" t="s">
        <v>797</v>
      </c>
      <c r="I666" s="16" t="s">
        <v>40</v>
      </c>
      <c r="J666" s="16" t="n">
        <v>3</v>
      </c>
      <c r="K666" s="16" t="n">
        <v>5</v>
      </c>
      <c r="L666" s="16" t="s">
        <v>174</v>
      </c>
      <c r="M666" s="18" t="n">
        <f aca="false">IF(ISNUMBER(B666),B666,IF(MID(B666,3,1)="-",DATE(VALUE(RIGHT(B666,4)),VALUE(MID(B666,4,2)),VALUE(LEFT(B666,2))),DATE(VALUE(LEFT(B666,4)),VALUE(MID(B666,6,2)),VALUE(RIGHT(B666,2)))))</f>
        <v>45721</v>
      </c>
      <c r="N666" s="16" t="n">
        <f aca="false">MONTH(M666)</f>
        <v>3</v>
      </c>
      <c r="O666" s="16" t="str">
        <f aca="false">PROPER(TRIM(H666))</f>
        <v>New Delhi</v>
      </c>
      <c r="P666" s="16" t="str">
        <f aca="false">IFERROR(VLOOKUP(O666,city_map!$A$2:$B$6,2,FALSE()),O666)</f>
        <v>Delhi</v>
      </c>
      <c r="Q666" s="16" t="n">
        <f aca="false">IF(ISNUMBER(F666),F666,VALUE(SUBSTITUTE(SUBSTITUTE(F666,"₹",""),",","")))</f>
        <v>574</v>
      </c>
      <c r="R666" s="16" t="n">
        <f aca="false">IF(E666=99,1,E666)</f>
        <v>1</v>
      </c>
      <c r="S666" s="16" t="n">
        <f aca="false">IF(G666="",0,G666)</f>
        <v>0.05</v>
      </c>
      <c r="T666" s="16" t="str">
        <f aca="false">IF(I666="","Unknown",IF(I666="upi","UPI",I666))</f>
        <v>COD</v>
      </c>
      <c r="U666" s="16" t="str">
        <f aca="false">IF(L666="Yes","Y",IF(L666="No","N",L666))</f>
        <v>N</v>
      </c>
      <c r="V666" s="19" t="n">
        <f aca="false">ROUND(R666*Q666*(1-S666),2)</f>
        <v>545.3</v>
      </c>
      <c r="W666" s="16" t="str">
        <f aca="false">_xlfn.XLOOKUP(D666,products!$A$2:$A$61,products!$C$2:$C$61,"Not found")</f>
        <v>Beauty</v>
      </c>
    </row>
    <row r="667" customFormat="false" ht="15" hidden="false" customHeight="false" outlineLevel="0" collapsed="false">
      <c r="A667" s="16" t="s">
        <v>1317</v>
      </c>
      <c r="B667" s="16" t="s">
        <v>1308</v>
      </c>
      <c r="C667" s="16" t="s">
        <v>1318</v>
      </c>
      <c r="D667" s="16" t="s">
        <v>291</v>
      </c>
      <c r="E667" s="16" t="n">
        <v>1</v>
      </c>
      <c r="F667" s="16" t="n">
        <v>1144</v>
      </c>
      <c r="G667" s="16" t="n">
        <v>0</v>
      </c>
      <c r="H667" s="16" t="s">
        <v>70</v>
      </c>
      <c r="I667" s="16" t="s">
        <v>60</v>
      </c>
      <c r="J667" s="16" t="n">
        <v>4</v>
      </c>
      <c r="K667" s="16" t="n">
        <v>3</v>
      </c>
      <c r="L667" s="16" t="s">
        <v>57</v>
      </c>
      <c r="M667" s="18" t="n">
        <f aca="false">IF(ISNUMBER(B667),B667,IF(MID(B667,3,1)="-",DATE(VALUE(RIGHT(B667,4)),VALUE(MID(B667,4,2)),VALUE(LEFT(B667,2))),DATE(VALUE(LEFT(B667,4)),VALUE(MID(B667,6,2)),VALUE(RIGHT(B667,2)))))</f>
        <v>45721</v>
      </c>
      <c r="N667" s="16" t="n">
        <f aca="false">MONTH(M667)</f>
        <v>3</v>
      </c>
      <c r="O667" s="16" t="str">
        <f aca="false">PROPER(TRIM(H667))</f>
        <v>Pune</v>
      </c>
      <c r="P667" s="16" t="str">
        <f aca="false">IFERROR(VLOOKUP(O667,city_map!$A$2:$B$6,2,FALSE()),O667)</f>
        <v>Pune</v>
      </c>
      <c r="Q667" s="16" t="n">
        <f aca="false">IF(ISNUMBER(F667),F667,VALUE(SUBSTITUTE(SUBSTITUTE(F667,"₹",""),",","")))</f>
        <v>1144</v>
      </c>
      <c r="R667" s="16" t="n">
        <f aca="false">IF(E667=99,1,E667)</f>
        <v>1</v>
      </c>
      <c r="S667" s="16" t="n">
        <f aca="false">IF(G667="",0,G667)</f>
        <v>0</v>
      </c>
      <c r="T667" s="16" t="str">
        <f aca="false">IF(I667="","Unknown",IF(I667="upi","UPI",I667))</f>
        <v>UPI</v>
      </c>
      <c r="U667" s="16" t="str">
        <f aca="false">IF(L667="Yes","Y",IF(L667="No","N",L667))</f>
        <v>Y</v>
      </c>
      <c r="V667" s="19" t="n">
        <f aca="false">ROUND(R667*Q667*(1-S667),2)</f>
        <v>1144</v>
      </c>
      <c r="W667" s="16" t="str">
        <f aca="false">_xlfn.XLOOKUP(D667,products!$A$2:$A$61,products!$C$2:$C$61,"Not found")</f>
        <v>Electronics</v>
      </c>
    </row>
    <row r="668" customFormat="false" ht="15" hidden="false" customHeight="false" outlineLevel="0" collapsed="false">
      <c r="A668" s="16" t="s">
        <v>1319</v>
      </c>
      <c r="B668" s="16" t="s">
        <v>1308</v>
      </c>
      <c r="C668" s="16" t="s">
        <v>65</v>
      </c>
      <c r="D668" s="16" t="s">
        <v>219</v>
      </c>
      <c r="E668" s="16" t="n">
        <v>2</v>
      </c>
      <c r="F668" s="16" t="n">
        <v>1360</v>
      </c>
      <c r="G668" s="16" t="n">
        <v>0.1</v>
      </c>
      <c r="H668" s="16" t="s">
        <v>120</v>
      </c>
      <c r="I668" s="16" t="s">
        <v>100</v>
      </c>
      <c r="J668" s="16" t="n">
        <v>3</v>
      </c>
      <c r="K668" s="16" t="n">
        <v>3</v>
      </c>
      <c r="L668" s="16" t="s">
        <v>57</v>
      </c>
      <c r="M668" s="18" t="n">
        <f aca="false">IF(ISNUMBER(B668),B668,IF(MID(B668,3,1)="-",DATE(VALUE(RIGHT(B668,4)),VALUE(MID(B668,4,2)),VALUE(LEFT(B668,2))),DATE(VALUE(LEFT(B668,4)),VALUE(MID(B668,6,2)),VALUE(RIGHT(B668,2)))))</f>
        <v>45721</v>
      </c>
      <c r="N668" s="16" t="n">
        <f aca="false">MONTH(M668)</f>
        <v>3</v>
      </c>
      <c r="O668" s="16" t="str">
        <f aca="false">PROPER(TRIM(H668))</f>
        <v>Kolkata</v>
      </c>
      <c r="P668" s="16" t="str">
        <f aca="false">IFERROR(VLOOKUP(O668,city_map!$A$2:$B$6,2,FALSE()),O668)</f>
        <v>Kolkata</v>
      </c>
      <c r="Q668" s="16" t="n">
        <f aca="false">IF(ISNUMBER(F668),F668,VALUE(SUBSTITUTE(SUBSTITUTE(F668,"₹",""),",","")))</f>
        <v>1360</v>
      </c>
      <c r="R668" s="16" t="n">
        <f aca="false">IF(E668=99,1,E668)</f>
        <v>2</v>
      </c>
      <c r="S668" s="16" t="n">
        <f aca="false">IF(G668="",0,G668)</f>
        <v>0.1</v>
      </c>
      <c r="T668" s="16" t="str">
        <f aca="false">IF(I668="","Unknown",IF(I668="upi","UPI",I668))</f>
        <v>Net Banking</v>
      </c>
      <c r="U668" s="16" t="str">
        <f aca="false">IF(L668="Yes","Y",IF(L668="No","N",L668))</f>
        <v>Y</v>
      </c>
      <c r="V668" s="19" t="n">
        <f aca="false">ROUND(R668*Q668*(1-S668),2)</f>
        <v>2448</v>
      </c>
      <c r="W668" s="16" t="str">
        <f aca="false">_xlfn.XLOOKUP(D668,products!$A$2:$A$61,products!$C$2:$C$61,"Not found")</f>
        <v>Electronics</v>
      </c>
    </row>
    <row r="669" customFormat="false" ht="15" hidden="false" customHeight="false" outlineLevel="0" collapsed="false">
      <c r="A669" s="16" t="s">
        <v>1320</v>
      </c>
      <c r="B669" s="16" t="s">
        <v>1308</v>
      </c>
      <c r="C669" s="16" t="s">
        <v>1321</v>
      </c>
      <c r="D669" s="16" t="s">
        <v>51</v>
      </c>
      <c r="E669" s="16" t="n">
        <v>2</v>
      </c>
      <c r="F669" s="16" t="n">
        <v>2218</v>
      </c>
      <c r="G669" s="16" t="n">
        <v>0</v>
      </c>
      <c r="H669" s="16" t="s">
        <v>560</v>
      </c>
      <c r="I669" s="16" t="s">
        <v>47</v>
      </c>
      <c r="J669" s="16" t="n">
        <v>4</v>
      </c>
      <c r="K669" s="16" t="n">
        <v>4</v>
      </c>
      <c r="L669" s="16" t="s">
        <v>41</v>
      </c>
      <c r="M669" s="18" t="n">
        <f aca="false">IF(ISNUMBER(B669),B669,IF(MID(B669,3,1)="-",DATE(VALUE(RIGHT(B669,4)),VALUE(MID(B669,4,2)),VALUE(LEFT(B669,2))),DATE(VALUE(LEFT(B669,4)),VALUE(MID(B669,6,2)),VALUE(RIGHT(B669,2)))))</f>
        <v>45721</v>
      </c>
      <c r="N669" s="16" t="n">
        <f aca="false">MONTH(M669)</f>
        <v>3</v>
      </c>
      <c r="O669" s="16" t="str">
        <f aca="false">PROPER(TRIM(H669))</f>
        <v>Chennai</v>
      </c>
      <c r="P669" s="16" t="str">
        <f aca="false">IFERROR(VLOOKUP(O669,city_map!$A$2:$B$6,2,FALSE()),O669)</f>
        <v>Chennai</v>
      </c>
      <c r="Q669" s="16" t="n">
        <f aca="false">IF(ISNUMBER(F669),F669,VALUE(SUBSTITUTE(SUBSTITUTE(F669,"₹",""),",","")))</f>
        <v>2218</v>
      </c>
      <c r="R669" s="16" t="n">
        <f aca="false">IF(E669=99,1,E669)</f>
        <v>2</v>
      </c>
      <c r="S669" s="16" t="n">
        <f aca="false">IF(G669="",0,G669)</f>
        <v>0</v>
      </c>
      <c r="T669" s="16" t="str">
        <f aca="false">IF(I669="","Unknown",IF(I669="upi","UPI",I669))</f>
        <v>Debit Card</v>
      </c>
      <c r="U669" s="16" t="str">
        <f aca="false">IF(L669="Yes","Y",IF(L669="No","N",L669))</f>
        <v>N</v>
      </c>
      <c r="V669" s="19" t="n">
        <f aca="false">ROUND(R669*Q669*(1-S669),2)</f>
        <v>4436</v>
      </c>
      <c r="W669" s="16" t="str">
        <f aca="false">_xlfn.XLOOKUP(D669,products!$A$2:$A$61,products!$C$2:$C$61,"Not found")</f>
        <v>Fashion</v>
      </c>
    </row>
    <row r="670" customFormat="false" ht="15" hidden="false" customHeight="false" outlineLevel="0" collapsed="false">
      <c r="A670" s="16" t="s">
        <v>1322</v>
      </c>
      <c r="B670" s="16" t="s">
        <v>1308</v>
      </c>
      <c r="C670" s="16" t="s">
        <v>1323</v>
      </c>
      <c r="D670" s="16" t="s">
        <v>84</v>
      </c>
      <c r="E670" s="16" t="n">
        <v>3</v>
      </c>
      <c r="F670" s="16" t="n">
        <v>247</v>
      </c>
      <c r="G670" s="16" t="n">
        <v>0</v>
      </c>
      <c r="H670" s="16" t="s">
        <v>39</v>
      </c>
      <c r="I670" s="16" t="s">
        <v>100</v>
      </c>
      <c r="J670" s="16" t="n">
        <v>5</v>
      </c>
      <c r="K670" s="16" t="n">
        <v>3</v>
      </c>
      <c r="L670" s="16" t="s">
        <v>57</v>
      </c>
      <c r="M670" s="18" t="n">
        <f aca="false">IF(ISNUMBER(B670),B670,IF(MID(B670,3,1)="-",DATE(VALUE(RIGHT(B670,4)),VALUE(MID(B670,4,2)),VALUE(LEFT(B670,2))),DATE(VALUE(LEFT(B670,4)),VALUE(MID(B670,6,2)),VALUE(RIGHT(B670,2)))))</f>
        <v>45721</v>
      </c>
      <c r="N670" s="16" t="n">
        <f aca="false">MONTH(M670)</f>
        <v>3</v>
      </c>
      <c r="O670" s="16" t="str">
        <f aca="false">PROPER(TRIM(H670))</f>
        <v>Delhi</v>
      </c>
      <c r="P670" s="16" t="str">
        <f aca="false">IFERROR(VLOOKUP(O670,city_map!$A$2:$B$6,2,FALSE()),O670)</f>
        <v>Delhi</v>
      </c>
      <c r="Q670" s="16" t="n">
        <f aca="false">IF(ISNUMBER(F670),F670,VALUE(SUBSTITUTE(SUBSTITUTE(F670,"₹",""),",","")))</f>
        <v>247</v>
      </c>
      <c r="R670" s="16" t="n">
        <f aca="false">IF(E670=99,1,E670)</f>
        <v>3</v>
      </c>
      <c r="S670" s="16" t="n">
        <f aca="false">IF(G670="",0,G670)</f>
        <v>0</v>
      </c>
      <c r="T670" s="16" t="str">
        <f aca="false">IF(I670="","Unknown",IF(I670="upi","UPI",I670))</f>
        <v>Net Banking</v>
      </c>
      <c r="U670" s="16" t="str">
        <f aca="false">IF(L670="Yes","Y",IF(L670="No","N",L670))</f>
        <v>Y</v>
      </c>
      <c r="V670" s="19" t="n">
        <f aca="false">ROUND(R670*Q670*(1-S670),2)</f>
        <v>741</v>
      </c>
      <c r="W670" s="16" t="str">
        <f aca="false">_xlfn.XLOOKUP(D670,products!$A$2:$A$61,products!$C$2:$C$61,"Not found")</f>
        <v>Beauty</v>
      </c>
    </row>
    <row r="671" customFormat="false" ht="15" hidden="false" customHeight="false" outlineLevel="0" collapsed="false">
      <c r="A671" s="16" t="s">
        <v>1324</v>
      </c>
      <c r="B671" s="16" t="s">
        <v>1308</v>
      </c>
      <c r="C671" s="16" t="s">
        <v>1325</v>
      </c>
      <c r="D671" s="16" t="s">
        <v>88</v>
      </c>
      <c r="E671" s="16" t="n">
        <v>1</v>
      </c>
      <c r="F671" s="16" t="n">
        <v>2958</v>
      </c>
      <c r="G671" s="16" t="n">
        <v>0.3</v>
      </c>
      <c r="H671" s="16" t="s">
        <v>112</v>
      </c>
      <c r="I671" s="16" t="s">
        <v>60</v>
      </c>
      <c r="J671" s="16" t="n">
        <v>3</v>
      </c>
      <c r="K671" s="16" t="n">
        <v>4</v>
      </c>
      <c r="L671" s="16" t="s">
        <v>41</v>
      </c>
      <c r="M671" s="18" t="n">
        <f aca="false">IF(ISNUMBER(B671),B671,IF(MID(B671,3,1)="-",DATE(VALUE(RIGHT(B671,4)),VALUE(MID(B671,4,2)),VALUE(LEFT(B671,2))),DATE(VALUE(LEFT(B671,4)),VALUE(MID(B671,6,2)),VALUE(RIGHT(B671,2)))))</f>
        <v>45721</v>
      </c>
      <c r="N671" s="16" t="n">
        <f aca="false">MONTH(M671)</f>
        <v>3</v>
      </c>
      <c r="O671" s="16" t="str">
        <f aca="false">PROPER(TRIM(H671))</f>
        <v>Mumbai</v>
      </c>
      <c r="P671" s="16" t="str">
        <f aca="false">IFERROR(VLOOKUP(O671,city_map!$A$2:$B$6,2,FALSE()),O671)</f>
        <v>Mumbai</v>
      </c>
      <c r="Q671" s="16" t="n">
        <f aca="false">IF(ISNUMBER(F671),F671,VALUE(SUBSTITUTE(SUBSTITUTE(F671,"₹",""),",","")))</f>
        <v>2958</v>
      </c>
      <c r="R671" s="16" t="n">
        <f aca="false">IF(E671=99,1,E671)</f>
        <v>1</v>
      </c>
      <c r="S671" s="16" t="n">
        <f aca="false">IF(G671="",0,G671)</f>
        <v>0.3</v>
      </c>
      <c r="T671" s="16" t="str">
        <f aca="false">IF(I671="","Unknown",IF(I671="upi","UPI",I671))</f>
        <v>UPI</v>
      </c>
      <c r="U671" s="16" t="str">
        <f aca="false">IF(L671="Yes","Y",IF(L671="No","N",L671))</f>
        <v>N</v>
      </c>
      <c r="V671" s="19" t="n">
        <f aca="false">ROUND(R671*Q671*(1-S671),2)</f>
        <v>2070.6</v>
      </c>
      <c r="W671" s="16" t="str">
        <f aca="false">_xlfn.XLOOKUP(D671,products!$A$2:$A$61,products!$C$2:$C$61,"Not found")</f>
        <v>Fashion</v>
      </c>
    </row>
    <row r="672" customFormat="false" ht="15" hidden="false" customHeight="false" outlineLevel="0" collapsed="false">
      <c r="A672" s="16" t="s">
        <v>1326</v>
      </c>
      <c r="B672" s="16" t="s">
        <v>1308</v>
      </c>
      <c r="C672" s="16" t="s">
        <v>79</v>
      </c>
      <c r="D672" s="16" t="s">
        <v>179</v>
      </c>
      <c r="E672" s="16" t="n">
        <v>1</v>
      </c>
      <c r="F672" s="16" t="n">
        <v>2542</v>
      </c>
      <c r="G672" s="16" t="n">
        <v>0.1</v>
      </c>
      <c r="H672" s="16" t="s">
        <v>81</v>
      </c>
      <c r="I672" s="16" t="s">
        <v>47</v>
      </c>
      <c r="J672" s="16" t="n">
        <v>3</v>
      </c>
      <c r="K672" s="16" t="n">
        <v>4</v>
      </c>
      <c r="L672" s="16" t="s">
        <v>41</v>
      </c>
      <c r="M672" s="18" t="n">
        <f aca="false">IF(ISNUMBER(B672),B672,IF(MID(B672,3,1)="-",DATE(VALUE(RIGHT(B672,4)),VALUE(MID(B672,4,2)),VALUE(LEFT(B672,2))),DATE(VALUE(LEFT(B672,4)),VALUE(MID(B672,6,2)),VALUE(RIGHT(B672,2)))))</f>
        <v>45721</v>
      </c>
      <c r="N672" s="16" t="n">
        <f aca="false">MONTH(M672)</f>
        <v>3</v>
      </c>
      <c r="O672" s="16" t="str">
        <f aca="false">PROPER(TRIM(H672))</f>
        <v>Hyderabad</v>
      </c>
      <c r="P672" s="16" t="str">
        <f aca="false">IFERROR(VLOOKUP(O672,city_map!$A$2:$B$6,2,FALSE()),O672)</f>
        <v>Hyderabad</v>
      </c>
      <c r="Q672" s="16" t="n">
        <f aca="false">IF(ISNUMBER(F672),F672,VALUE(SUBSTITUTE(SUBSTITUTE(F672,"₹",""),",","")))</f>
        <v>2542</v>
      </c>
      <c r="R672" s="16" t="n">
        <f aca="false">IF(E672=99,1,E672)</f>
        <v>1</v>
      </c>
      <c r="S672" s="16" t="n">
        <f aca="false">IF(G672="",0,G672)</f>
        <v>0.1</v>
      </c>
      <c r="T672" s="16" t="str">
        <f aca="false">IF(I672="","Unknown",IF(I672="upi","UPI",I672))</f>
        <v>Debit Card</v>
      </c>
      <c r="U672" s="16" t="str">
        <f aca="false">IF(L672="Yes","Y",IF(L672="No","N",L672))</f>
        <v>N</v>
      </c>
      <c r="V672" s="19" t="n">
        <f aca="false">ROUND(R672*Q672*(1-S672),2)</f>
        <v>2287.8</v>
      </c>
      <c r="W672" s="16" t="str">
        <f aca="false">_xlfn.XLOOKUP(D672,products!$A$2:$A$61,products!$C$2:$C$61,"Not found")</f>
        <v>Electronics</v>
      </c>
    </row>
    <row r="673" customFormat="false" ht="15" hidden="false" customHeight="false" outlineLevel="0" collapsed="false">
      <c r="A673" s="16" t="s">
        <v>1327</v>
      </c>
      <c r="B673" s="16" t="s">
        <v>1308</v>
      </c>
      <c r="C673" s="16" t="s">
        <v>1321</v>
      </c>
      <c r="D673" s="16" t="s">
        <v>254</v>
      </c>
      <c r="E673" s="16" t="n">
        <v>1</v>
      </c>
      <c r="F673" s="16" t="n">
        <v>951</v>
      </c>
      <c r="G673" s="16" t="n">
        <v>0.3</v>
      </c>
      <c r="H673" s="16" t="s">
        <v>46</v>
      </c>
      <c r="I673" s="16" t="s">
        <v>60</v>
      </c>
      <c r="J673" s="16" t="n">
        <v>2</v>
      </c>
      <c r="K673" s="16" t="n">
        <v>4</v>
      </c>
      <c r="L673" s="16" t="s">
        <v>41</v>
      </c>
      <c r="M673" s="18" t="n">
        <f aca="false">IF(ISNUMBER(B673),B673,IF(MID(B673,3,1)="-",DATE(VALUE(RIGHT(B673,4)),VALUE(MID(B673,4,2)),VALUE(LEFT(B673,2))),DATE(VALUE(LEFT(B673,4)),VALUE(MID(B673,6,2)),VALUE(RIGHT(B673,2)))))</f>
        <v>45721</v>
      </c>
      <c r="N673" s="16" t="n">
        <f aca="false">MONTH(M673)</f>
        <v>3</v>
      </c>
      <c r="O673" s="16" t="str">
        <f aca="false">PROPER(TRIM(H673))</f>
        <v>Chennai</v>
      </c>
      <c r="P673" s="16" t="str">
        <f aca="false">IFERROR(VLOOKUP(O673,city_map!$A$2:$B$6,2,FALSE()),O673)</f>
        <v>Chennai</v>
      </c>
      <c r="Q673" s="16" t="n">
        <f aca="false">IF(ISNUMBER(F673),F673,VALUE(SUBSTITUTE(SUBSTITUTE(F673,"₹",""),",","")))</f>
        <v>951</v>
      </c>
      <c r="R673" s="16" t="n">
        <f aca="false">IF(E673=99,1,E673)</f>
        <v>1</v>
      </c>
      <c r="S673" s="16" t="n">
        <f aca="false">IF(G673="",0,G673)</f>
        <v>0.3</v>
      </c>
      <c r="T673" s="16" t="str">
        <f aca="false">IF(I673="","Unknown",IF(I673="upi","UPI",I673))</f>
        <v>UPI</v>
      </c>
      <c r="U673" s="16" t="str">
        <f aca="false">IF(L673="Yes","Y",IF(L673="No","N",L673))</f>
        <v>N</v>
      </c>
      <c r="V673" s="19" t="n">
        <f aca="false">ROUND(R673*Q673*(1-S673),2)</f>
        <v>665.7</v>
      </c>
      <c r="W673" s="16" t="str">
        <f aca="false">_xlfn.XLOOKUP(D673,products!$A$2:$A$61,products!$C$2:$C$61,"Not found")</f>
        <v>Fashion</v>
      </c>
    </row>
    <row r="674" customFormat="false" ht="15" hidden="false" customHeight="false" outlineLevel="0" collapsed="false">
      <c r="A674" s="16" t="s">
        <v>1328</v>
      </c>
      <c r="B674" s="16" t="s">
        <v>1329</v>
      </c>
      <c r="C674" s="16" t="s">
        <v>1330</v>
      </c>
      <c r="D674" s="16" t="s">
        <v>184</v>
      </c>
      <c r="E674" s="16" t="n">
        <v>3</v>
      </c>
      <c r="F674" s="16" t="n">
        <v>1238</v>
      </c>
      <c r="G674" s="16" t="n">
        <v>0.3</v>
      </c>
      <c r="H674" s="16" t="s">
        <v>112</v>
      </c>
      <c r="I674" s="16" t="s">
        <v>71</v>
      </c>
      <c r="J674" s="16" t="n">
        <v>2</v>
      </c>
      <c r="K674" s="16" t="n">
        <v>3</v>
      </c>
      <c r="L674" s="16" t="s">
        <v>41</v>
      </c>
      <c r="M674" s="18" t="n">
        <f aca="false">IF(ISNUMBER(B674),B674,IF(MID(B674,3,1)="-",DATE(VALUE(RIGHT(B674,4)),VALUE(MID(B674,4,2)),VALUE(LEFT(B674,2))),DATE(VALUE(LEFT(B674,4)),VALUE(MID(B674,6,2)),VALUE(RIGHT(B674,2)))))</f>
        <v>45722</v>
      </c>
      <c r="N674" s="16" t="n">
        <f aca="false">MONTH(M674)</f>
        <v>3</v>
      </c>
      <c r="O674" s="16" t="str">
        <f aca="false">PROPER(TRIM(H674))</f>
        <v>Mumbai</v>
      </c>
      <c r="P674" s="16" t="str">
        <f aca="false">IFERROR(VLOOKUP(O674,city_map!$A$2:$B$6,2,FALSE()),O674)</f>
        <v>Mumbai</v>
      </c>
      <c r="Q674" s="16" t="n">
        <f aca="false">IF(ISNUMBER(F674),F674,VALUE(SUBSTITUTE(SUBSTITUTE(F674,"₹",""),",","")))</f>
        <v>1238</v>
      </c>
      <c r="R674" s="16" t="n">
        <f aca="false">IF(E674=99,1,E674)</f>
        <v>3</v>
      </c>
      <c r="S674" s="16" t="n">
        <f aca="false">IF(G674="",0,G674)</f>
        <v>0.3</v>
      </c>
      <c r="T674" s="16" t="str">
        <f aca="false">IF(I674="","Unknown",IF(I674="upi","UPI",I674))</f>
        <v>Credit Card</v>
      </c>
      <c r="U674" s="16" t="str">
        <f aca="false">IF(L674="Yes","Y",IF(L674="No","N",L674))</f>
        <v>N</v>
      </c>
      <c r="V674" s="19" t="n">
        <f aca="false">ROUND(R674*Q674*(1-S674),2)</f>
        <v>2599.8</v>
      </c>
      <c r="W674" s="16" t="str">
        <f aca="false">_xlfn.XLOOKUP(D674,products!$A$2:$A$61,products!$C$2:$C$61,"Not found")</f>
        <v>Home</v>
      </c>
    </row>
    <row r="675" customFormat="false" ht="15" hidden="false" customHeight="false" outlineLevel="0" collapsed="false">
      <c r="A675" s="16" t="s">
        <v>1331</v>
      </c>
      <c r="B675" s="16" t="s">
        <v>1329</v>
      </c>
      <c r="C675" s="16" t="s">
        <v>1332</v>
      </c>
      <c r="D675" s="16" t="s">
        <v>139</v>
      </c>
      <c r="E675" s="16" t="n">
        <v>1</v>
      </c>
      <c r="F675" s="16" t="n">
        <v>361</v>
      </c>
      <c r="G675" s="16" t="n">
        <v>0.1</v>
      </c>
      <c r="H675" s="16" t="s">
        <v>81</v>
      </c>
      <c r="I675" s="16" t="s">
        <v>100</v>
      </c>
      <c r="J675" s="16" t="n">
        <v>4</v>
      </c>
      <c r="K675" s="16" t="n">
        <v>4</v>
      </c>
      <c r="L675" s="16" t="s">
        <v>41</v>
      </c>
      <c r="M675" s="18" t="n">
        <f aca="false">IF(ISNUMBER(B675),B675,IF(MID(B675,3,1)="-",DATE(VALUE(RIGHT(B675,4)),VALUE(MID(B675,4,2)),VALUE(LEFT(B675,2))),DATE(VALUE(LEFT(B675,4)),VALUE(MID(B675,6,2)),VALUE(RIGHT(B675,2)))))</f>
        <v>45722</v>
      </c>
      <c r="N675" s="16" t="n">
        <f aca="false">MONTH(M675)</f>
        <v>3</v>
      </c>
      <c r="O675" s="16" t="str">
        <f aca="false">PROPER(TRIM(H675))</f>
        <v>Hyderabad</v>
      </c>
      <c r="P675" s="16" t="str">
        <f aca="false">IFERROR(VLOOKUP(O675,city_map!$A$2:$B$6,2,FALSE()),O675)</f>
        <v>Hyderabad</v>
      </c>
      <c r="Q675" s="16" t="n">
        <f aca="false">IF(ISNUMBER(F675),F675,VALUE(SUBSTITUTE(SUBSTITUTE(F675,"₹",""),",","")))</f>
        <v>361</v>
      </c>
      <c r="R675" s="16" t="n">
        <f aca="false">IF(E675=99,1,E675)</f>
        <v>1</v>
      </c>
      <c r="S675" s="16" t="n">
        <f aca="false">IF(G675="",0,G675)</f>
        <v>0.1</v>
      </c>
      <c r="T675" s="16" t="str">
        <f aca="false">IF(I675="","Unknown",IF(I675="upi","UPI",I675))</f>
        <v>Net Banking</v>
      </c>
      <c r="U675" s="16" t="str">
        <f aca="false">IF(L675="Yes","Y",IF(L675="No","N",L675))</f>
        <v>N</v>
      </c>
      <c r="V675" s="19" t="n">
        <f aca="false">ROUND(R675*Q675*(1-S675),2)</f>
        <v>324.9</v>
      </c>
      <c r="W675" s="16" t="str">
        <f aca="false">_xlfn.XLOOKUP(D675,products!$A$2:$A$61,products!$C$2:$C$61,"Not found")</f>
        <v>Beauty</v>
      </c>
    </row>
    <row r="676" customFormat="false" ht="15" hidden="false" customHeight="false" outlineLevel="0" collapsed="false">
      <c r="A676" s="16" t="s">
        <v>1333</v>
      </c>
      <c r="B676" s="16" t="s">
        <v>1329</v>
      </c>
      <c r="C676" s="16" t="s">
        <v>1334</v>
      </c>
      <c r="D676" s="16" t="s">
        <v>229</v>
      </c>
      <c r="E676" s="16" t="n">
        <v>1</v>
      </c>
      <c r="F676" s="16" t="n">
        <v>435</v>
      </c>
      <c r="G676" s="16" t="n">
        <v>0</v>
      </c>
      <c r="H676" s="16" t="s">
        <v>112</v>
      </c>
      <c r="I676" s="16" t="s">
        <v>40</v>
      </c>
      <c r="J676" s="16" t="n">
        <v>3</v>
      </c>
      <c r="K676" s="16" t="n">
        <v>4</v>
      </c>
      <c r="L676" s="16" t="s">
        <v>41</v>
      </c>
      <c r="M676" s="18" t="n">
        <f aca="false">IF(ISNUMBER(B676),B676,IF(MID(B676,3,1)="-",DATE(VALUE(RIGHT(B676,4)),VALUE(MID(B676,4,2)),VALUE(LEFT(B676,2))),DATE(VALUE(LEFT(B676,4)),VALUE(MID(B676,6,2)),VALUE(RIGHT(B676,2)))))</f>
        <v>45722</v>
      </c>
      <c r="N676" s="16" t="n">
        <f aca="false">MONTH(M676)</f>
        <v>3</v>
      </c>
      <c r="O676" s="16" t="str">
        <f aca="false">PROPER(TRIM(H676))</f>
        <v>Mumbai</v>
      </c>
      <c r="P676" s="16" t="str">
        <f aca="false">IFERROR(VLOOKUP(O676,city_map!$A$2:$B$6,2,FALSE()),O676)</f>
        <v>Mumbai</v>
      </c>
      <c r="Q676" s="16" t="n">
        <f aca="false">IF(ISNUMBER(F676),F676,VALUE(SUBSTITUTE(SUBSTITUTE(F676,"₹",""),",","")))</f>
        <v>435</v>
      </c>
      <c r="R676" s="16" t="n">
        <f aca="false">IF(E676=99,1,E676)</f>
        <v>1</v>
      </c>
      <c r="S676" s="16" t="n">
        <f aca="false">IF(G676="",0,G676)</f>
        <v>0</v>
      </c>
      <c r="T676" s="16" t="str">
        <f aca="false">IF(I676="","Unknown",IF(I676="upi","UPI",I676))</f>
        <v>COD</v>
      </c>
      <c r="U676" s="16" t="str">
        <f aca="false">IF(L676="Yes","Y",IF(L676="No","N",L676))</f>
        <v>N</v>
      </c>
      <c r="V676" s="19" t="n">
        <f aca="false">ROUND(R676*Q676*(1-S676),2)</f>
        <v>435</v>
      </c>
      <c r="W676" s="16" t="str">
        <f aca="false">_xlfn.XLOOKUP(D676,products!$A$2:$A$61,products!$C$2:$C$61,"Not found")</f>
        <v>Books</v>
      </c>
    </row>
    <row r="677" customFormat="false" ht="15" hidden="false" customHeight="false" outlineLevel="0" collapsed="false">
      <c r="A677" s="16" t="s">
        <v>1335</v>
      </c>
      <c r="B677" s="16" t="s">
        <v>1329</v>
      </c>
      <c r="C677" s="16" t="s">
        <v>218</v>
      </c>
      <c r="D677" s="16" t="s">
        <v>139</v>
      </c>
      <c r="E677" s="16" t="n">
        <v>1</v>
      </c>
      <c r="F677" s="16" t="n">
        <v>354</v>
      </c>
      <c r="G677" s="16" t="n">
        <v>0</v>
      </c>
      <c r="H677" s="16" t="s">
        <v>130</v>
      </c>
      <c r="I677" s="16" t="s">
        <v>60</v>
      </c>
      <c r="J677" s="16" t="n">
        <v>2</v>
      </c>
      <c r="K677" s="16"/>
      <c r="L677" s="16" t="s">
        <v>41</v>
      </c>
      <c r="M677" s="18" t="n">
        <f aca="false">IF(ISNUMBER(B677),B677,IF(MID(B677,3,1)="-",DATE(VALUE(RIGHT(B677,4)),VALUE(MID(B677,4,2)),VALUE(LEFT(B677,2))),DATE(VALUE(LEFT(B677,4)),VALUE(MID(B677,6,2)),VALUE(RIGHT(B677,2)))))</f>
        <v>45722</v>
      </c>
      <c r="N677" s="16" t="n">
        <f aca="false">MONTH(M677)</f>
        <v>3</v>
      </c>
      <c r="O677" s="16" t="str">
        <f aca="false">PROPER(TRIM(H677))</f>
        <v>Bengaluru</v>
      </c>
      <c r="P677" s="16" t="str">
        <f aca="false">IFERROR(VLOOKUP(O677,city_map!$A$2:$B$6,2,FALSE()),O677)</f>
        <v>Bengaluru</v>
      </c>
      <c r="Q677" s="16" t="n">
        <f aca="false">IF(ISNUMBER(F677),F677,VALUE(SUBSTITUTE(SUBSTITUTE(F677,"₹",""),",","")))</f>
        <v>354</v>
      </c>
      <c r="R677" s="16" t="n">
        <f aca="false">IF(E677=99,1,E677)</f>
        <v>1</v>
      </c>
      <c r="S677" s="16" t="n">
        <f aca="false">IF(G677="",0,G677)</f>
        <v>0</v>
      </c>
      <c r="T677" s="16" t="str">
        <f aca="false">IF(I677="","Unknown",IF(I677="upi","UPI",I677))</f>
        <v>UPI</v>
      </c>
      <c r="U677" s="16" t="str">
        <f aca="false">IF(L677="Yes","Y",IF(L677="No","N",L677))</f>
        <v>N</v>
      </c>
      <c r="V677" s="19" t="n">
        <f aca="false">ROUND(R677*Q677*(1-S677),2)</f>
        <v>354</v>
      </c>
      <c r="W677" s="16" t="str">
        <f aca="false">_xlfn.XLOOKUP(D677,products!$A$2:$A$61,products!$C$2:$C$61,"Not found")</f>
        <v>Beauty</v>
      </c>
    </row>
    <row r="678" customFormat="false" ht="15" hidden="false" customHeight="false" outlineLevel="0" collapsed="false">
      <c r="A678" s="16" t="s">
        <v>1336</v>
      </c>
      <c r="B678" s="16" t="s">
        <v>1329</v>
      </c>
      <c r="C678" s="16" t="s">
        <v>1337</v>
      </c>
      <c r="D678" s="16" t="s">
        <v>291</v>
      </c>
      <c r="E678" s="16" t="n">
        <v>1</v>
      </c>
      <c r="F678" s="16" t="n">
        <v>1218</v>
      </c>
      <c r="G678" s="16" t="n">
        <v>0</v>
      </c>
      <c r="H678" s="16" t="s">
        <v>67</v>
      </c>
      <c r="I678" s="16" t="s">
        <v>40</v>
      </c>
      <c r="J678" s="16" t="n">
        <v>3</v>
      </c>
      <c r="K678" s="16" t="n">
        <v>5</v>
      </c>
      <c r="L678" s="16" t="s">
        <v>41</v>
      </c>
      <c r="M678" s="18" t="n">
        <f aca="false">IF(ISNUMBER(B678),B678,IF(MID(B678,3,1)="-",DATE(VALUE(RIGHT(B678,4)),VALUE(MID(B678,4,2)),VALUE(LEFT(B678,2))),DATE(VALUE(LEFT(B678,4)),VALUE(MID(B678,6,2)),VALUE(RIGHT(B678,2)))))</f>
        <v>45722</v>
      </c>
      <c r="N678" s="16" t="n">
        <f aca="false">MONTH(M678)</f>
        <v>3</v>
      </c>
      <c r="O678" s="16" t="str">
        <f aca="false">PROPER(TRIM(H678))</f>
        <v>Kolkata</v>
      </c>
      <c r="P678" s="16" t="str">
        <f aca="false">IFERROR(VLOOKUP(O678,city_map!$A$2:$B$6,2,FALSE()),O678)</f>
        <v>Kolkata</v>
      </c>
      <c r="Q678" s="16" t="n">
        <f aca="false">IF(ISNUMBER(F678),F678,VALUE(SUBSTITUTE(SUBSTITUTE(F678,"₹",""),",","")))</f>
        <v>1218</v>
      </c>
      <c r="R678" s="16" t="n">
        <f aca="false">IF(E678=99,1,E678)</f>
        <v>1</v>
      </c>
      <c r="S678" s="16" t="n">
        <f aca="false">IF(G678="",0,G678)</f>
        <v>0</v>
      </c>
      <c r="T678" s="16" t="str">
        <f aca="false">IF(I678="","Unknown",IF(I678="upi","UPI",I678))</f>
        <v>COD</v>
      </c>
      <c r="U678" s="16" t="str">
        <f aca="false">IF(L678="Yes","Y",IF(L678="No","N",L678))</f>
        <v>N</v>
      </c>
      <c r="V678" s="19" t="n">
        <f aca="false">ROUND(R678*Q678*(1-S678),2)</f>
        <v>1218</v>
      </c>
      <c r="W678" s="16" t="str">
        <f aca="false">_xlfn.XLOOKUP(D678,products!$A$2:$A$61,products!$C$2:$C$61,"Not found")</f>
        <v>Electronics</v>
      </c>
    </row>
    <row r="679" customFormat="false" ht="15" hidden="false" customHeight="false" outlineLevel="0" collapsed="false">
      <c r="A679" s="16" t="s">
        <v>1338</v>
      </c>
      <c r="B679" s="16" t="s">
        <v>1329</v>
      </c>
      <c r="C679" s="16" t="s">
        <v>368</v>
      </c>
      <c r="D679" s="16" t="s">
        <v>92</v>
      </c>
      <c r="E679" s="16" t="n">
        <v>2</v>
      </c>
      <c r="F679" s="16" t="n">
        <v>3929</v>
      </c>
      <c r="G679" s="16" t="n">
        <v>0.15</v>
      </c>
      <c r="H679" s="16" t="s">
        <v>112</v>
      </c>
      <c r="I679" s="16" t="s">
        <v>60</v>
      </c>
      <c r="J679" s="16" t="n">
        <v>3</v>
      </c>
      <c r="K679" s="16" t="n">
        <v>4</v>
      </c>
      <c r="L679" s="16" t="s">
        <v>41</v>
      </c>
      <c r="M679" s="18" t="n">
        <f aca="false">IF(ISNUMBER(B679),B679,IF(MID(B679,3,1)="-",DATE(VALUE(RIGHT(B679,4)),VALUE(MID(B679,4,2)),VALUE(LEFT(B679,2))),DATE(VALUE(LEFT(B679,4)),VALUE(MID(B679,6,2)),VALUE(RIGHT(B679,2)))))</f>
        <v>45722</v>
      </c>
      <c r="N679" s="16" t="n">
        <f aca="false">MONTH(M679)</f>
        <v>3</v>
      </c>
      <c r="O679" s="16" t="str">
        <f aca="false">PROPER(TRIM(H679))</f>
        <v>Mumbai</v>
      </c>
      <c r="P679" s="16" t="str">
        <f aca="false">IFERROR(VLOOKUP(O679,city_map!$A$2:$B$6,2,FALSE()),O679)</f>
        <v>Mumbai</v>
      </c>
      <c r="Q679" s="16" t="n">
        <f aca="false">IF(ISNUMBER(F679),F679,VALUE(SUBSTITUTE(SUBSTITUTE(F679,"₹",""),",","")))</f>
        <v>3929</v>
      </c>
      <c r="R679" s="16" t="n">
        <f aca="false">IF(E679=99,1,E679)</f>
        <v>2</v>
      </c>
      <c r="S679" s="16" t="n">
        <f aca="false">IF(G679="",0,G679)</f>
        <v>0.15</v>
      </c>
      <c r="T679" s="16" t="str">
        <f aca="false">IF(I679="","Unknown",IF(I679="upi","UPI",I679))</f>
        <v>UPI</v>
      </c>
      <c r="U679" s="16" t="str">
        <f aca="false">IF(L679="Yes","Y",IF(L679="No","N",L679))</f>
        <v>N</v>
      </c>
      <c r="V679" s="19" t="n">
        <f aca="false">ROUND(R679*Q679*(1-S679),2)</f>
        <v>6679.3</v>
      </c>
      <c r="W679" s="16" t="str">
        <f aca="false">_xlfn.XLOOKUP(D679,products!$A$2:$A$61,products!$C$2:$C$61,"Not found")</f>
        <v>Electronics</v>
      </c>
    </row>
    <row r="680" customFormat="false" ht="15" hidden="false" customHeight="false" outlineLevel="0" collapsed="false">
      <c r="A680" s="16" t="s">
        <v>1339</v>
      </c>
      <c r="B680" s="16" t="s">
        <v>1329</v>
      </c>
      <c r="C680" s="16" t="s">
        <v>1340</v>
      </c>
      <c r="D680" s="16" t="s">
        <v>451</v>
      </c>
      <c r="E680" s="16" t="n">
        <v>2</v>
      </c>
      <c r="F680" s="16" t="n">
        <v>1255</v>
      </c>
      <c r="G680" s="16" t="n">
        <v>0.1</v>
      </c>
      <c r="H680" s="16" t="s">
        <v>208</v>
      </c>
      <c r="I680" s="16" t="s">
        <v>47</v>
      </c>
      <c r="J680" s="16" t="n">
        <v>5</v>
      </c>
      <c r="K680" s="16" t="n">
        <v>2</v>
      </c>
      <c r="L680" s="16" t="s">
        <v>57</v>
      </c>
      <c r="M680" s="18" t="n">
        <f aca="false">IF(ISNUMBER(B680),B680,IF(MID(B680,3,1)="-",DATE(VALUE(RIGHT(B680,4)),VALUE(MID(B680,4,2)),VALUE(LEFT(B680,2))),DATE(VALUE(LEFT(B680,4)),VALUE(MID(B680,6,2)),VALUE(RIGHT(B680,2)))))</f>
        <v>45722</v>
      </c>
      <c r="N680" s="16" t="n">
        <f aca="false">MONTH(M680)</f>
        <v>3</v>
      </c>
      <c r="O680" s="16" t="str">
        <f aca="false">PROPER(TRIM(H680))</f>
        <v>Jaipur</v>
      </c>
      <c r="P680" s="16" t="str">
        <f aca="false">IFERROR(VLOOKUP(O680,city_map!$A$2:$B$6,2,FALSE()),O680)</f>
        <v>Jaipur</v>
      </c>
      <c r="Q680" s="16" t="n">
        <f aca="false">IF(ISNUMBER(F680),F680,VALUE(SUBSTITUTE(SUBSTITUTE(F680,"₹",""),",","")))</f>
        <v>1255</v>
      </c>
      <c r="R680" s="16" t="n">
        <f aca="false">IF(E680=99,1,E680)</f>
        <v>2</v>
      </c>
      <c r="S680" s="16" t="n">
        <f aca="false">IF(G680="",0,G680)</f>
        <v>0.1</v>
      </c>
      <c r="T680" s="16" t="str">
        <f aca="false">IF(I680="","Unknown",IF(I680="upi","UPI",I680))</f>
        <v>Debit Card</v>
      </c>
      <c r="U680" s="16" t="str">
        <f aca="false">IF(L680="Yes","Y",IF(L680="No","N",L680))</f>
        <v>Y</v>
      </c>
      <c r="V680" s="19" t="n">
        <f aca="false">ROUND(R680*Q680*(1-S680),2)</f>
        <v>2259</v>
      </c>
      <c r="W680" s="16" t="str">
        <f aca="false">_xlfn.XLOOKUP(D680,products!$A$2:$A$61,products!$C$2:$C$61,"Not found")</f>
        <v>Beauty</v>
      </c>
    </row>
    <row r="681" customFormat="false" ht="15" hidden="false" customHeight="false" outlineLevel="0" collapsed="false">
      <c r="A681" s="16" t="s">
        <v>1341</v>
      </c>
      <c r="B681" s="16" t="s">
        <v>1329</v>
      </c>
      <c r="C681" s="16" t="s">
        <v>1342</v>
      </c>
      <c r="D681" s="16" t="s">
        <v>126</v>
      </c>
      <c r="E681" s="16" t="n">
        <v>1</v>
      </c>
      <c r="F681" s="16" t="n">
        <v>388</v>
      </c>
      <c r="G681" s="16" t="n">
        <v>0.05</v>
      </c>
      <c r="H681" s="16" t="s">
        <v>39</v>
      </c>
      <c r="I681" s="16" t="s">
        <v>71</v>
      </c>
      <c r="J681" s="16" t="n">
        <v>3</v>
      </c>
      <c r="K681" s="16" t="n">
        <v>2</v>
      </c>
      <c r="L681" s="16" t="s">
        <v>57</v>
      </c>
      <c r="M681" s="18" t="n">
        <f aca="false">IF(ISNUMBER(B681),B681,IF(MID(B681,3,1)="-",DATE(VALUE(RIGHT(B681,4)),VALUE(MID(B681,4,2)),VALUE(LEFT(B681,2))),DATE(VALUE(LEFT(B681,4)),VALUE(MID(B681,6,2)),VALUE(RIGHT(B681,2)))))</f>
        <v>45722</v>
      </c>
      <c r="N681" s="16" t="n">
        <f aca="false">MONTH(M681)</f>
        <v>3</v>
      </c>
      <c r="O681" s="16" t="str">
        <f aca="false">PROPER(TRIM(H681))</f>
        <v>Delhi</v>
      </c>
      <c r="P681" s="16" t="str">
        <f aca="false">IFERROR(VLOOKUP(O681,city_map!$A$2:$B$6,2,FALSE()),O681)</f>
        <v>Delhi</v>
      </c>
      <c r="Q681" s="16" t="n">
        <f aca="false">IF(ISNUMBER(F681),F681,VALUE(SUBSTITUTE(SUBSTITUTE(F681,"₹",""),",","")))</f>
        <v>388</v>
      </c>
      <c r="R681" s="16" t="n">
        <f aca="false">IF(E681=99,1,E681)</f>
        <v>1</v>
      </c>
      <c r="S681" s="16" t="n">
        <f aca="false">IF(G681="",0,G681)</f>
        <v>0.05</v>
      </c>
      <c r="T681" s="16" t="str">
        <f aca="false">IF(I681="","Unknown",IF(I681="upi","UPI",I681))</f>
        <v>Credit Card</v>
      </c>
      <c r="U681" s="16" t="str">
        <f aca="false">IF(L681="Yes","Y",IF(L681="No","N",L681))</f>
        <v>Y</v>
      </c>
      <c r="V681" s="19" t="n">
        <f aca="false">ROUND(R681*Q681*(1-S681),2)</f>
        <v>368.6</v>
      </c>
      <c r="W681" s="16" t="str">
        <f aca="false">_xlfn.XLOOKUP(D681,products!$A$2:$A$61,products!$C$2:$C$61,"Not found")</f>
        <v>Home</v>
      </c>
    </row>
    <row r="682" customFormat="false" ht="15" hidden="false" customHeight="false" outlineLevel="0" collapsed="false">
      <c r="A682" s="16" t="s">
        <v>1343</v>
      </c>
      <c r="B682" s="16" t="s">
        <v>1329</v>
      </c>
      <c r="C682" s="16" t="s">
        <v>1340</v>
      </c>
      <c r="D682" s="16" t="s">
        <v>179</v>
      </c>
      <c r="E682" s="16" t="n">
        <v>1</v>
      </c>
      <c r="F682" s="16" t="n">
        <v>2441</v>
      </c>
      <c r="G682" s="16" t="n">
        <v>0</v>
      </c>
      <c r="H682" s="16" t="s">
        <v>208</v>
      </c>
      <c r="I682" s="16" t="s">
        <v>47</v>
      </c>
      <c r="J682" s="16" t="n">
        <v>4</v>
      </c>
      <c r="K682" s="16" t="n">
        <v>2</v>
      </c>
      <c r="L682" s="16" t="s">
        <v>57</v>
      </c>
      <c r="M682" s="18" t="n">
        <f aca="false">IF(ISNUMBER(B682),B682,IF(MID(B682,3,1)="-",DATE(VALUE(RIGHT(B682,4)),VALUE(MID(B682,4,2)),VALUE(LEFT(B682,2))),DATE(VALUE(LEFT(B682,4)),VALUE(MID(B682,6,2)),VALUE(RIGHT(B682,2)))))</f>
        <v>45722</v>
      </c>
      <c r="N682" s="16" t="n">
        <f aca="false">MONTH(M682)</f>
        <v>3</v>
      </c>
      <c r="O682" s="16" t="str">
        <f aca="false">PROPER(TRIM(H682))</f>
        <v>Jaipur</v>
      </c>
      <c r="P682" s="16" t="str">
        <f aca="false">IFERROR(VLOOKUP(O682,city_map!$A$2:$B$6,2,FALSE()),O682)</f>
        <v>Jaipur</v>
      </c>
      <c r="Q682" s="16" t="n">
        <f aca="false">IF(ISNUMBER(F682),F682,VALUE(SUBSTITUTE(SUBSTITUTE(F682,"₹",""),",","")))</f>
        <v>2441</v>
      </c>
      <c r="R682" s="16" t="n">
        <f aca="false">IF(E682=99,1,E682)</f>
        <v>1</v>
      </c>
      <c r="S682" s="16" t="n">
        <f aca="false">IF(G682="",0,G682)</f>
        <v>0</v>
      </c>
      <c r="T682" s="16" t="str">
        <f aca="false">IF(I682="","Unknown",IF(I682="upi","UPI",I682))</f>
        <v>Debit Card</v>
      </c>
      <c r="U682" s="16" t="str">
        <f aca="false">IF(L682="Yes","Y",IF(L682="No","N",L682))</f>
        <v>Y</v>
      </c>
      <c r="V682" s="19" t="n">
        <f aca="false">ROUND(R682*Q682*(1-S682),2)</f>
        <v>2441</v>
      </c>
      <c r="W682" s="16" t="str">
        <f aca="false">_xlfn.XLOOKUP(D682,products!$A$2:$A$61,products!$C$2:$C$61,"Not found")</f>
        <v>Electronics</v>
      </c>
    </row>
    <row r="683" customFormat="false" ht="15" hidden="false" customHeight="false" outlineLevel="0" collapsed="false">
      <c r="A683" s="16" t="s">
        <v>1344</v>
      </c>
      <c r="B683" s="16" t="s">
        <v>1329</v>
      </c>
      <c r="C683" s="16" t="s">
        <v>894</v>
      </c>
      <c r="D683" s="16" t="s">
        <v>115</v>
      </c>
      <c r="E683" s="16" t="n">
        <v>1</v>
      </c>
      <c r="F683" s="16" t="n">
        <v>294</v>
      </c>
      <c r="G683" s="16" t="n">
        <v>0.2</v>
      </c>
      <c r="H683" s="16" t="s">
        <v>70</v>
      </c>
      <c r="I683" s="16" t="s">
        <v>60</v>
      </c>
      <c r="J683" s="16" t="n">
        <v>7</v>
      </c>
      <c r="K683" s="16" t="n">
        <v>4</v>
      </c>
      <c r="L683" s="16" t="s">
        <v>41</v>
      </c>
      <c r="M683" s="18" t="n">
        <f aca="false">IF(ISNUMBER(B683),B683,IF(MID(B683,3,1)="-",DATE(VALUE(RIGHT(B683,4)),VALUE(MID(B683,4,2)),VALUE(LEFT(B683,2))),DATE(VALUE(LEFT(B683,4)),VALUE(MID(B683,6,2)),VALUE(RIGHT(B683,2)))))</f>
        <v>45722</v>
      </c>
      <c r="N683" s="16" t="n">
        <f aca="false">MONTH(M683)</f>
        <v>3</v>
      </c>
      <c r="O683" s="16" t="str">
        <f aca="false">PROPER(TRIM(H683))</f>
        <v>Pune</v>
      </c>
      <c r="P683" s="16" t="str">
        <f aca="false">IFERROR(VLOOKUP(O683,city_map!$A$2:$B$6,2,FALSE()),O683)</f>
        <v>Pune</v>
      </c>
      <c r="Q683" s="16" t="n">
        <f aca="false">IF(ISNUMBER(F683),F683,VALUE(SUBSTITUTE(SUBSTITUTE(F683,"₹",""),",","")))</f>
        <v>294</v>
      </c>
      <c r="R683" s="16" t="n">
        <f aca="false">IF(E683=99,1,E683)</f>
        <v>1</v>
      </c>
      <c r="S683" s="16" t="n">
        <f aca="false">IF(G683="",0,G683)</f>
        <v>0.2</v>
      </c>
      <c r="T683" s="16" t="str">
        <f aca="false">IF(I683="","Unknown",IF(I683="upi","UPI",I683))</f>
        <v>UPI</v>
      </c>
      <c r="U683" s="16" t="str">
        <f aca="false">IF(L683="Yes","Y",IF(L683="No","N",L683))</f>
        <v>N</v>
      </c>
      <c r="V683" s="19" t="n">
        <f aca="false">ROUND(R683*Q683*(1-S683),2)</f>
        <v>235.2</v>
      </c>
      <c r="W683" s="16" t="str">
        <f aca="false">_xlfn.XLOOKUP(D683,products!$A$2:$A$61,products!$C$2:$C$61,"Not found")</f>
        <v>Books</v>
      </c>
    </row>
    <row r="684" customFormat="false" ht="15" hidden="false" customHeight="false" outlineLevel="0" collapsed="false">
      <c r="A684" s="16" t="s">
        <v>1345</v>
      </c>
      <c r="B684" s="16" t="s">
        <v>1329</v>
      </c>
      <c r="C684" s="16" t="s">
        <v>1087</v>
      </c>
      <c r="D684" s="16" t="s">
        <v>396</v>
      </c>
      <c r="E684" s="16" t="n">
        <v>2</v>
      </c>
      <c r="F684" s="16" t="n">
        <v>5637</v>
      </c>
      <c r="G684" s="16" t="n">
        <v>0.15</v>
      </c>
      <c r="H684" s="16" t="s">
        <v>39</v>
      </c>
      <c r="I684" s="16" t="s">
        <v>60</v>
      </c>
      <c r="J684" s="16" t="n">
        <v>4</v>
      </c>
      <c r="K684" s="16" t="n">
        <v>4</v>
      </c>
      <c r="L684" s="16" t="s">
        <v>41</v>
      </c>
      <c r="M684" s="18" t="n">
        <f aca="false">IF(ISNUMBER(B684),B684,IF(MID(B684,3,1)="-",DATE(VALUE(RIGHT(B684,4)),VALUE(MID(B684,4,2)),VALUE(LEFT(B684,2))),DATE(VALUE(LEFT(B684,4)),VALUE(MID(B684,6,2)),VALUE(RIGHT(B684,2)))))</f>
        <v>45722</v>
      </c>
      <c r="N684" s="16" t="n">
        <f aca="false">MONTH(M684)</f>
        <v>3</v>
      </c>
      <c r="O684" s="16" t="str">
        <f aca="false">PROPER(TRIM(H684))</f>
        <v>Delhi</v>
      </c>
      <c r="P684" s="16" t="str">
        <f aca="false">IFERROR(VLOOKUP(O684,city_map!$A$2:$B$6,2,FALSE()),O684)</f>
        <v>Delhi</v>
      </c>
      <c r="Q684" s="16" t="n">
        <f aca="false">IF(ISNUMBER(F684),F684,VALUE(SUBSTITUTE(SUBSTITUTE(F684,"₹",""),",","")))</f>
        <v>5637</v>
      </c>
      <c r="R684" s="16" t="n">
        <f aca="false">IF(E684=99,1,E684)</f>
        <v>2</v>
      </c>
      <c r="S684" s="16" t="n">
        <f aca="false">IF(G684="",0,G684)</f>
        <v>0.15</v>
      </c>
      <c r="T684" s="16" t="str">
        <f aca="false">IF(I684="","Unknown",IF(I684="upi","UPI",I684))</f>
        <v>UPI</v>
      </c>
      <c r="U684" s="16" t="str">
        <f aca="false">IF(L684="Yes","Y",IF(L684="No","N",L684))</f>
        <v>N</v>
      </c>
      <c r="V684" s="19" t="n">
        <f aca="false">ROUND(R684*Q684*(1-S684),2)</f>
        <v>9582.9</v>
      </c>
      <c r="W684" s="16" t="str">
        <f aca="false">_xlfn.XLOOKUP(D684,products!$A$2:$A$61,products!$C$2:$C$61,"Not found")</f>
        <v>Home</v>
      </c>
    </row>
    <row r="685" customFormat="false" ht="15" hidden="false" customHeight="false" outlineLevel="0" collapsed="false">
      <c r="A685" s="16" t="s">
        <v>1346</v>
      </c>
      <c r="B685" s="16" t="s">
        <v>1329</v>
      </c>
      <c r="C685" s="16" t="s">
        <v>1347</v>
      </c>
      <c r="D685" s="16" t="s">
        <v>108</v>
      </c>
      <c r="E685" s="16" t="n">
        <v>2</v>
      </c>
      <c r="F685" s="16" t="n">
        <v>3453</v>
      </c>
      <c r="G685" s="16" t="n">
        <v>0.15</v>
      </c>
      <c r="H685" s="16" t="s">
        <v>46</v>
      </c>
      <c r="I685" s="16" t="s">
        <v>60</v>
      </c>
      <c r="J685" s="16" t="n">
        <v>4</v>
      </c>
      <c r="K685" s="16" t="n">
        <v>4</v>
      </c>
      <c r="L685" s="16" t="s">
        <v>41</v>
      </c>
      <c r="M685" s="18" t="n">
        <f aca="false">IF(ISNUMBER(B685),B685,IF(MID(B685,3,1)="-",DATE(VALUE(RIGHT(B685,4)),VALUE(MID(B685,4,2)),VALUE(LEFT(B685,2))),DATE(VALUE(LEFT(B685,4)),VALUE(MID(B685,6,2)),VALUE(RIGHT(B685,2)))))</f>
        <v>45722</v>
      </c>
      <c r="N685" s="16" t="n">
        <f aca="false">MONTH(M685)</f>
        <v>3</v>
      </c>
      <c r="O685" s="16" t="str">
        <f aca="false">PROPER(TRIM(H685))</f>
        <v>Chennai</v>
      </c>
      <c r="P685" s="16" t="str">
        <f aca="false">IFERROR(VLOOKUP(O685,city_map!$A$2:$B$6,2,FALSE()),O685)</f>
        <v>Chennai</v>
      </c>
      <c r="Q685" s="16" t="n">
        <f aca="false">IF(ISNUMBER(F685),F685,VALUE(SUBSTITUTE(SUBSTITUTE(F685,"₹",""),",","")))</f>
        <v>3453</v>
      </c>
      <c r="R685" s="16" t="n">
        <f aca="false">IF(E685=99,1,E685)</f>
        <v>2</v>
      </c>
      <c r="S685" s="16" t="n">
        <f aca="false">IF(G685="",0,G685)</f>
        <v>0.15</v>
      </c>
      <c r="T685" s="16" t="str">
        <f aca="false">IF(I685="","Unknown",IF(I685="upi","UPI",I685))</f>
        <v>UPI</v>
      </c>
      <c r="U685" s="16" t="str">
        <f aca="false">IF(L685="Yes","Y",IF(L685="No","N",L685))</f>
        <v>N</v>
      </c>
      <c r="V685" s="19" t="n">
        <f aca="false">ROUND(R685*Q685*(1-S685),2)</f>
        <v>5870.1</v>
      </c>
      <c r="W685" s="16" t="str">
        <f aca="false">_xlfn.XLOOKUP(D685,products!$A$2:$A$61,products!$C$2:$C$61,"Not found")</f>
        <v>Electronics</v>
      </c>
    </row>
    <row r="686" customFormat="false" ht="15" hidden="false" customHeight="false" outlineLevel="0" collapsed="false">
      <c r="A686" s="16" t="s">
        <v>1348</v>
      </c>
      <c r="B686" s="16" t="s">
        <v>1329</v>
      </c>
      <c r="C686" s="16" t="s">
        <v>482</v>
      </c>
      <c r="D686" s="16" t="s">
        <v>160</v>
      </c>
      <c r="E686" s="16" t="n">
        <v>1</v>
      </c>
      <c r="F686" s="16" t="n">
        <v>1802</v>
      </c>
      <c r="G686" s="16" t="n">
        <v>0.1</v>
      </c>
      <c r="H686" s="16" t="s">
        <v>655</v>
      </c>
      <c r="I686" s="16" t="s">
        <v>71</v>
      </c>
      <c r="J686" s="16" t="n">
        <v>3</v>
      </c>
      <c r="K686" s="16" t="n">
        <v>4</v>
      </c>
      <c r="L686" s="16" t="s">
        <v>41</v>
      </c>
      <c r="M686" s="18" t="n">
        <f aca="false">IF(ISNUMBER(B686),B686,IF(MID(B686,3,1)="-",DATE(VALUE(RIGHT(B686,4)),VALUE(MID(B686,4,2)),VALUE(LEFT(B686,2))),DATE(VALUE(LEFT(B686,4)),VALUE(MID(B686,6,2)),VALUE(RIGHT(B686,2)))))</f>
        <v>45722</v>
      </c>
      <c r="N686" s="16" t="n">
        <f aca="false">MONTH(M686)</f>
        <v>3</v>
      </c>
      <c r="O686" s="16" t="str">
        <f aca="false">PROPER(TRIM(H686))</f>
        <v>Mumbai</v>
      </c>
      <c r="P686" s="16" t="str">
        <f aca="false">IFERROR(VLOOKUP(O686,city_map!$A$2:$B$6,2,FALSE()),O686)</f>
        <v>Mumbai</v>
      </c>
      <c r="Q686" s="16" t="n">
        <f aca="false">IF(ISNUMBER(F686),F686,VALUE(SUBSTITUTE(SUBSTITUTE(F686,"₹",""),",","")))</f>
        <v>1802</v>
      </c>
      <c r="R686" s="16" t="n">
        <f aca="false">IF(E686=99,1,E686)</f>
        <v>1</v>
      </c>
      <c r="S686" s="16" t="n">
        <f aca="false">IF(G686="",0,G686)</f>
        <v>0.1</v>
      </c>
      <c r="T686" s="16" t="str">
        <f aca="false">IF(I686="","Unknown",IF(I686="upi","UPI",I686))</f>
        <v>Credit Card</v>
      </c>
      <c r="U686" s="16" t="str">
        <f aca="false">IF(L686="Yes","Y",IF(L686="No","N",L686))</f>
        <v>N</v>
      </c>
      <c r="V686" s="19" t="n">
        <f aca="false">ROUND(R686*Q686*(1-S686),2)</f>
        <v>1621.8</v>
      </c>
      <c r="W686" s="16" t="str">
        <f aca="false">_xlfn.XLOOKUP(D686,products!$A$2:$A$61,products!$C$2:$C$61,"Not found")</f>
        <v>Fashion</v>
      </c>
    </row>
    <row r="687" customFormat="false" ht="15" hidden="false" customHeight="false" outlineLevel="0" collapsed="false">
      <c r="A687" s="16" t="s">
        <v>1349</v>
      </c>
      <c r="B687" s="16" t="s">
        <v>1329</v>
      </c>
      <c r="C687" s="16" t="s">
        <v>1350</v>
      </c>
      <c r="D687" s="16" t="s">
        <v>99</v>
      </c>
      <c r="E687" s="16" t="n">
        <v>1</v>
      </c>
      <c r="F687" s="16" t="n">
        <v>734</v>
      </c>
      <c r="G687" s="16" t="n">
        <v>0</v>
      </c>
      <c r="H687" s="16" t="s">
        <v>56</v>
      </c>
      <c r="I687" s="16" t="s">
        <v>40</v>
      </c>
      <c r="J687" s="16" t="n">
        <v>4</v>
      </c>
      <c r="K687" s="16" t="n">
        <v>4</v>
      </c>
      <c r="L687" s="16" t="s">
        <v>41</v>
      </c>
      <c r="M687" s="18" t="n">
        <f aca="false">IF(ISNUMBER(B687),B687,IF(MID(B687,3,1)="-",DATE(VALUE(RIGHT(B687,4)),VALUE(MID(B687,4,2)),VALUE(LEFT(B687,2))),DATE(VALUE(LEFT(B687,4)),VALUE(MID(B687,6,2)),VALUE(RIGHT(B687,2)))))</f>
        <v>45722</v>
      </c>
      <c r="N687" s="16" t="n">
        <f aca="false">MONTH(M687)</f>
        <v>3</v>
      </c>
      <c r="O687" s="16" t="str">
        <f aca="false">PROPER(TRIM(H687))</f>
        <v>Lucknow</v>
      </c>
      <c r="P687" s="16" t="str">
        <f aca="false">IFERROR(VLOOKUP(O687,city_map!$A$2:$B$6,2,FALSE()),O687)</f>
        <v>Lucknow</v>
      </c>
      <c r="Q687" s="16" t="n">
        <f aca="false">IF(ISNUMBER(F687),F687,VALUE(SUBSTITUTE(SUBSTITUTE(F687,"₹",""),",","")))</f>
        <v>734</v>
      </c>
      <c r="R687" s="16" t="n">
        <f aca="false">IF(E687=99,1,E687)</f>
        <v>1</v>
      </c>
      <c r="S687" s="16" t="n">
        <f aca="false">IF(G687="",0,G687)</f>
        <v>0</v>
      </c>
      <c r="T687" s="16" t="str">
        <f aca="false">IF(I687="","Unknown",IF(I687="upi","UPI",I687))</f>
        <v>COD</v>
      </c>
      <c r="U687" s="16" t="str">
        <f aca="false">IF(L687="Yes","Y",IF(L687="No","N",L687))</f>
        <v>N</v>
      </c>
      <c r="V687" s="19" t="n">
        <f aca="false">ROUND(R687*Q687*(1-S687),2)</f>
        <v>734</v>
      </c>
      <c r="W687" s="16" t="str">
        <f aca="false">_xlfn.XLOOKUP(D687,products!$A$2:$A$61,products!$C$2:$C$61,"Not found")</f>
        <v>Fashion</v>
      </c>
    </row>
    <row r="688" customFormat="false" ht="15" hidden="false" customHeight="false" outlineLevel="0" collapsed="false">
      <c r="A688" s="16" t="s">
        <v>1351</v>
      </c>
      <c r="B688" s="16" t="s">
        <v>1329</v>
      </c>
      <c r="C688" s="16" t="s">
        <v>1352</v>
      </c>
      <c r="D688" s="16" t="s">
        <v>77</v>
      </c>
      <c r="E688" s="16" t="n">
        <v>2</v>
      </c>
      <c r="F688" s="16" t="n">
        <v>364</v>
      </c>
      <c r="G688" s="16" t="n">
        <v>0</v>
      </c>
      <c r="H688" s="16" t="s">
        <v>130</v>
      </c>
      <c r="I688" s="16" t="s">
        <v>40</v>
      </c>
      <c r="J688" s="16" t="n">
        <v>4</v>
      </c>
      <c r="K688" s="16" t="n">
        <v>3</v>
      </c>
      <c r="L688" s="16" t="s">
        <v>41</v>
      </c>
      <c r="M688" s="18" t="n">
        <f aca="false">IF(ISNUMBER(B688),B688,IF(MID(B688,3,1)="-",DATE(VALUE(RIGHT(B688,4)),VALUE(MID(B688,4,2)),VALUE(LEFT(B688,2))),DATE(VALUE(LEFT(B688,4)),VALUE(MID(B688,6,2)),VALUE(RIGHT(B688,2)))))</f>
        <v>45722</v>
      </c>
      <c r="N688" s="16" t="n">
        <f aca="false">MONTH(M688)</f>
        <v>3</v>
      </c>
      <c r="O688" s="16" t="str">
        <f aca="false">PROPER(TRIM(H688))</f>
        <v>Bengaluru</v>
      </c>
      <c r="P688" s="16" t="str">
        <f aca="false">IFERROR(VLOOKUP(O688,city_map!$A$2:$B$6,2,FALSE()),O688)</f>
        <v>Bengaluru</v>
      </c>
      <c r="Q688" s="16" t="n">
        <f aca="false">IF(ISNUMBER(F688),F688,VALUE(SUBSTITUTE(SUBSTITUTE(F688,"₹",""),",","")))</f>
        <v>364</v>
      </c>
      <c r="R688" s="16" t="n">
        <f aca="false">IF(E688=99,1,E688)</f>
        <v>2</v>
      </c>
      <c r="S688" s="16" t="n">
        <f aca="false">IF(G688="",0,G688)</f>
        <v>0</v>
      </c>
      <c r="T688" s="16" t="str">
        <f aca="false">IF(I688="","Unknown",IF(I688="upi","UPI",I688))</f>
        <v>COD</v>
      </c>
      <c r="U688" s="16" t="str">
        <f aca="false">IF(L688="Yes","Y",IF(L688="No","N",L688))</f>
        <v>N</v>
      </c>
      <c r="V688" s="19" t="n">
        <f aca="false">ROUND(R688*Q688*(1-S688),2)</f>
        <v>728</v>
      </c>
      <c r="W688" s="16" t="str">
        <f aca="false">_xlfn.XLOOKUP(D688,products!$A$2:$A$61,products!$C$2:$C$61,"Not found")</f>
        <v>Books</v>
      </c>
    </row>
    <row r="689" customFormat="false" ht="15" hidden="false" customHeight="false" outlineLevel="0" collapsed="false">
      <c r="A689" s="16" t="s">
        <v>1353</v>
      </c>
      <c r="B689" s="16" t="s">
        <v>1329</v>
      </c>
      <c r="C689" s="16" t="s">
        <v>1354</v>
      </c>
      <c r="D689" s="16" t="s">
        <v>412</v>
      </c>
      <c r="E689" s="16" t="n">
        <v>3</v>
      </c>
      <c r="F689" s="16" t="n">
        <v>1026</v>
      </c>
      <c r="G689" s="16" t="n">
        <v>0.15</v>
      </c>
      <c r="H689" s="16" t="s">
        <v>81</v>
      </c>
      <c r="I689" s="16" t="s">
        <v>71</v>
      </c>
      <c r="J689" s="16" t="n">
        <v>3</v>
      </c>
      <c r="K689" s="16" t="n">
        <v>4</v>
      </c>
      <c r="L689" s="16" t="s">
        <v>41</v>
      </c>
      <c r="M689" s="18" t="n">
        <f aca="false">IF(ISNUMBER(B689),B689,IF(MID(B689,3,1)="-",DATE(VALUE(RIGHT(B689,4)),VALUE(MID(B689,4,2)),VALUE(LEFT(B689,2))),DATE(VALUE(LEFT(B689,4)),VALUE(MID(B689,6,2)),VALUE(RIGHT(B689,2)))))</f>
        <v>45722</v>
      </c>
      <c r="N689" s="16" t="n">
        <f aca="false">MONTH(M689)</f>
        <v>3</v>
      </c>
      <c r="O689" s="16" t="str">
        <f aca="false">PROPER(TRIM(H689))</f>
        <v>Hyderabad</v>
      </c>
      <c r="P689" s="16" t="str">
        <f aca="false">IFERROR(VLOOKUP(O689,city_map!$A$2:$B$6,2,FALSE()),O689)</f>
        <v>Hyderabad</v>
      </c>
      <c r="Q689" s="16" t="n">
        <f aca="false">IF(ISNUMBER(F689),F689,VALUE(SUBSTITUTE(SUBSTITUTE(F689,"₹",""),",","")))</f>
        <v>1026</v>
      </c>
      <c r="R689" s="16" t="n">
        <f aca="false">IF(E689=99,1,E689)</f>
        <v>3</v>
      </c>
      <c r="S689" s="16" t="n">
        <f aca="false">IF(G689="",0,G689)</f>
        <v>0.15</v>
      </c>
      <c r="T689" s="16" t="str">
        <f aca="false">IF(I689="","Unknown",IF(I689="upi","UPI",I689))</f>
        <v>Credit Card</v>
      </c>
      <c r="U689" s="16" t="str">
        <f aca="false">IF(L689="Yes","Y",IF(L689="No","N",L689))</f>
        <v>N</v>
      </c>
      <c r="V689" s="19" t="n">
        <f aca="false">ROUND(R689*Q689*(1-S689),2)</f>
        <v>2616.3</v>
      </c>
      <c r="W689" s="16" t="str">
        <f aca="false">_xlfn.XLOOKUP(D689,products!$A$2:$A$61,products!$C$2:$C$61,"Not found")</f>
        <v>Home</v>
      </c>
    </row>
    <row r="690" customFormat="false" ht="15" hidden="false" customHeight="false" outlineLevel="0" collapsed="false">
      <c r="A690" s="16" t="s">
        <v>1355</v>
      </c>
      <c r="B690" s="16" t="s">
        <v>1356</v>
      </c>
      <c r="C690" s="16" t="s">
        <v>429</v>
      </c>
      <c r="D690" s="16" t="s">
        <v>111</v>
      </c>
      <c r="E690" s="16" t="n">
        <v>3</v>
      </c>
      <c r="F690" s="16" t="n">
        <v>1008</v>
      </c>
      <c r="G690" s="16" t="n">
        <v>0.1</v>
      </c>
      <c r="H690" s="16" t="s">
        <v>70</v>
      </c>
      <c r="I690" s="16" t="s">
        <v>71</v>
      </c>
      <c r="J690" s="16" t="n">
        <v>5</v>
      </c>
      <c r="K690" s="16" t="n">
        <v>4</v>
      </c>
      <c r="L690" s="16" t="s">
        <v>41</v>
      </c>
      <c r="M690" s="18" t="n">
        <f aca="false">IF(ISNUMBER(B690),B690,IF(MID(B690,3,1)="-",DATE(VALUE(RIGHT(B690,4)),VALUE(MID(B690,4,2)),VALUE(LEFT(B690,2))),DATE(VALUE(LEFT(B690,4)),VALUE(MID(B690,6,2)),VALUE(RIGHT(B690,2)))))</f>
        <v>45723</v>
      </c>
      <c r="N690" s="16" t="n">
        <f aca="false">MONTH(M690)</f>
        <v>3</v>
      </c>
      <c r="O690" s="16" t="str">
        <f aca="false">PROPER(TRIM(H690))</f>
        <v>Pune</v>
      </c>
      <c r="P690" s="16" t="str">
        <f aca="false">IFERROR(VLOOKUP(O690,city_map!$A$2:$B$6,2,FALSE()),O690)</f>
        <v>Pune</v>
      </c>
      <c r="Q690" s="16" t="n">
        <f aca="false">IF(ISNUMBER(F690),F690,VALUE(SUBSTITUTE(SUBSTITUTE(F690,"₹",""),",","")))</f>
        <v>1008</v>
      </c>
      <c r="R690" s="16" t="n">
        <f aca="false">IF(E690=99,1,E690)</f>
        <v>3</v>
      </c>
      <c r="S690" s="16" t="n">
        <f aca="false">IF(G690="",0,G690)</f>
        <v>0.1</v>
      </c>
      <c r="T690" s="16" t="str">
        <f aca="false">IF(I690="","Unknown",IF(I690="upi","UPI",I690))</f>
        <v>Credit Card</v>
      </c>
      <c r="U690" s="16" t="str">
        <f aca="false">IF(L690="Yes","Y",IF(L690="No","N",L690))</f>
        <v>N</v>
      </c>
      <c r="V690" s="19" t="n">
        <f aca="false">ROUND(R690*Q690*(1-S690),2)</f>
        <v>2721.6</v>
      </c>
      <c r="W690" s="16" t="str">
        <f aca="false">_xlfn.XLOOKUP(D690,products!$A$2:$A$61,products!$C$2:$C$61,"Not found")</f>
        <v>Books</v>
      </c>
    </row>
    <row r="691" customFormat="false" ht="15" hidden="false" customHeight="false" outlineLevel="0" collapsed="false">
      <c r="A691" s="16" t="s">
        <v>1357</v>
      </c>
      <c r="B691" s="16" t="s">
        <v>1356</v>
      </c>
      <c r="C691" s="16" t="s">
        <v>539</v>
      </c>
      <c r="D691" s="16" t="s">
        <v>108</v>
      </c>
      <c r="E691" s="16" t="n">
        <v>2</v>
      </c>
      <c r="F691" s="16" t="n">
        <v>3458</v>
      </c>
      <c r="G691" s="16" t="n">
        <v>0</v>
      </c>
      <c r="H691" s="16" t="s">
        <v>130</v>
      </c>
      <c r="I691" s="16" t="s">
        <v>40</v>
      </c>
      <c r="J691" s="16" t="n">
        <v>5</v>
      </c>
      <c r="K691" s="16" t="n">
        <v>4</v>
      </c>
      <c r="L691" s="16" t="s">
        <v>41</v>
      </c>
      <c r="M691" s="18" t="n">
        <f aca="false">IF(ISNUMBER(B691),B691,IF(MID(B691,3,1)="-",DATE(VALUE(RIGHT(B691,4)),VALUE(MID(B691,4,2)),VALUE(LEFT(B691,2))),DATE(VALUE(LEFT(B691,4)),VALUE(MID(B691,6,2)),VALUE(RIGHT(B691,2)))))</f>
        <v>45723</v>
      </c>
      <c r="N691" s="16" t="n">
        <f aca="false">MONTH(M691)</f>
        <v>3</v>
      </c>
      <c r="O691" s="16" t="str">
        <f aca="false">PROPER(TRIM(H691))</f>
        <v>Bengaluru</v>
      </c>
      <c r="P691" s="16" t="str">
        <f aca="false">IFERROR(VLOOKUP(O691,city_map!$A$2:$B$6,2,FALSE()),O691)</f>
        <v>Bengaluru</v>
      </c>
      <c r="Q691" s="16" t="n">
        <f aca="false">IF(ISNUMBER(F691),F691,VALUE(SUBSTITUTE(SUBSTITUTE(F691,"₹",""),",","")))</f>
        <v>3458</v>
      </c>
      <c r="R691" s="16" t="n">
        <f aca="false">IF(E691=99,1,E691)</f>
        <v>2</v>
      </c>
      <c r="S691" s="16" t="n">
        <f aca="false">IF(G691="",0,G691)</f>
        <v>0</v>
      </c>
      <c r="T691" s="16" t="str">
        <f aca="false">IF(I691="","Unknown",IF(I691="upi","UPI",I691))</f>
        <v>COD</v>
      </c>
      <c r="U691" s="16" t="str">
        <f aca="false">IF(L691="Yes","Y",IF(L691="No","N",L691))</f>
        <v>N</v>
      </c>
      <c r="V691" s="19" t="n">
        <f aca="false">ROUND(R691*Q691*(1-S691),2)</f>
        <v>6916</v>
      </c>
      <c r="W691" s="16" t="str">
        <f aca="false">_xlfn.XLOOKUP(D691,products!$A$2:$A$61,products!$C$2:$C$61,"Not found")</f>
        <v>Electronics</v>
      </c>
    </row>
    <row r="692" customFormat="false" ht="15" hidden="false" customHeight="false" outlineLevel="0" collapsed="false">
      <c r="A692" s="16" t="s">
        <v>1358</v>
      </c>
      <c r="B692" s="16" t="s">
        <v>1356</v>
      </c>
      <c r="C692" s="16" t="s">
        <v>1359</v>
      </c>
      <c r="D692" s="16" t="s">
        <v>412</v>
      </c>
      <c r="E692" s="16" t="n">
        <v>2</v>
      </c>
      <c r="F692" s="16" t="n">
        <v>1027</v>
      </c>
      <c r="G692" s="16" t="n">
        <v>0.1</v>
      </c>
      <c r="H692" s="16" t="s">
        <v>67</v>
      </c>
      <c r="I692" s="16" t="s">
        <v>40</v>
      </c>
      <c r="J692" s="16" t="n">
        <v>4</v>
      </c>
      <c r="K692" s="16" t="n">
        <v>4</v>
      </c>
      <c r="L692" s="16" t="s">
        <v>41</v>
      </c>
      <c r="M692" s="18" t="n">
        <f aca="false">IF(ISNUMBER(B692),B692,IF(MID(B692,3,1)="-",DATE(VALUE(RIGHT(B692,4)),VALUE(MID(B692,4,2)),VALUE(LEFT(B692,2))),DATE(VALUE(LEFT(B692,4)),VALUE(MID(B692,6,2)),VALUE(RIGHT(B692,2)))))</f>
        <v>45723</v>
      </c>
      <c r="N692" s="16" t="n">
        <f aca="false">MONTH(M692)</f>
        <v>3</v>
      </c>
      <c r="O692" s="16" t="str">
        <f aca="false">PROPER(TRIM(H692))</f>
        <v>Kolkata</v>
      </c>
      <c r="P692" s="16" t="str">
        <f aca="false">IFERROR(VLOOKUP(O692,city_map!$A$2:$B$6,2,FALSE()),O692)</f>
        <v>Kolkata</v>
      </c>
      <c r="Q692" s="16" t="n">
        <f aca="false">IF(ISNUMBER(F692),F692,VALUE(SUBSTITUTE(SUBSTITUTE(F692,"₹",""),",","")))</f>
        <v>1027</v>
      </c>
      <c r="R692" s="16" t="n">
        <f aca="false">IF(E692=99,1,E692)</f>
        <v>2</v>
      </c>
      <c r="S692" s="16" t="n">
        <f aca="false">IF(G692="",0,G692)</f>
        <v>0.1</v>
      </c>
      <c r="T692" s="16" t="str">
        <f aca="false">IF(I692="","Unknown",IF(I692="upi","UPI",I692))</f>
        <v>COD</v>
      </c>
      <c r="U692" s="16" t="str">
        <f aca="false">IF(L692="Yes","Y",IF(L692="No","N",L692))</f>
        <v>N</v>
      </c>
      <c r="V692" s="19" t="n">
        <f aca="false">ROUND(R692*Q692*(1-S692),2)</f>
        <v>1848.6</v>
      </c>
      <c r="W692" s="16" t="str">
        <f aca="false">_xlfn.XLOOKUP(D692,products!$A$2:$A$61,products!$C$2:$C$61,"Not found")</f>
        <v>Home</v>
      </c>
    </row>
    <row r="693" customFormat="false" ht="15" hidden="false" customHeight="false" outlineLevel="0" collapsed="false">
      <c r="A693" s="16" t="s">
        <v>1360</v>
      </c>
      <c r="B693" s="16" t="s">
        <v>1356</v>
      </c>
      <c r="C693" s="16" t="s">
        <v>482</v>
      </c>
      <c r="D693" s="16" t="s">
        <v>133</v>
      </c>
      <c r="E693" s="16" t="n">
        <v>1</v>
      </c>
      <c r="F693" s="16" t="n">
        <v>576</v>
      </c>
      <c r="G693" s="16" t="n">
        <v>0.2</v>
      </c>
      <c r="H693" s="16" t="s">
        <v>112</v>
      </c>
      <c r="I693" s="16" t="s">
        <v>47</v>
      </c>
      <c r="J693" s="16" t="n">
        <v>4</v>
      </c>
      <c r="K693" s="16" t="n">
        <v>4</v>
      </c>
      <c r="L693" s="16" t="s">
        <v>41</v>
      </c>
      <c r="M693" s="18" t="n">
        <f aca="false">IF(ISNUMBER(B693),B693,IF(MID(B693,3,1)="-",DATE(VALUE(RIGHT(B693,4)),VALUE(MID(B693,4,2)),VALUE(LEFT(B693,2))),DATE(VALUE(LEFT(B693,4)),VALUE(MID(B693,6,2)),VALUE(RIGHT(B693,2)))))</f>
        <v>45723</v>
      </c>
      <c r="N693" s="16" t="n">
        <f aca="false">MONTH(M693)</f>
        <v>3</v>
      </c>
      <c r="O693" s="16" t="str">
        <f aca="false">PROPER(TRIM(H693))</f>
        <v>Mumbai</v>
      </c>
      <c r="P693" s="16" t="str">
        <f aca="false">IFERROR(VLOOKUP(O693,city_map!$A$2:$B$6,2,FALSE()),O693)</f>
        <v>Mumbai</v>
      </c>
      <c r="Q693" s="16" t="n">
        <f aca="false">IF(ISNUMBER(F693),F693,VALUE(SUBSTITUTE(SUBSTITUTE(F693,"₹",""),",","")))</f>
        <v>576</v>
      </c>
      <c r="R693" s="16" t="n">
        <f aca="false">IF(E693=99,1,E693)</f>
        <v>1</v>
      </c>
      <c r="S693" s="16" t="n">
        <f aca="false">IF(G693="",0,G693)</f>
        <v>0.2</v>
      </c>
      <c r="T693" s="16" t="str">
        <f aca="false">IF(I693="","Unknown",IF(I693="upi","UPI",I693))</f>
        <v>Debit Card</v>
      </c>
      <c r="U693" s="16" t="str">
        <f aca="false">IF(L693="Yes","Y",IF(L693="No","N",L693))</f>
        <v>N</v>
      </c>
      <c r="V693" s="19" t="n">
        <f aca="false">ROUND(R693*Q693*(1-S693),2)</f>
        <v>460.8</v>
      </c>
      <c r="W693" s="16" t="str">
        <f aca="false">_xlfn.XLOOKUP(D693,products!$A$2:$A$61,products!$C$2:$C$61,"Not found")</f>
        <v>Books</v>
      </c>
    </row>
    <row r="694" customFormat="false" ht="15" hidden="false" customHeight="false" outlineLevel="0" collapsed="false">
      <c r="A694" s="16" t="s">
        <v>1361</v>
      </c>
      <c r="B694" s="16" t="s">
        <v>1356</v>
      </c>
      <c r="C694" s="16" t="s">
        <v>709</v>
      </c>
      <c r="D694" s="16" t="s">
        <v>157</v>
      </c>
      <c r="E694" s="16" t="n">
        <v>1</v>
      </c>
      <c r="F694" s="16" t="n">
        <v>1102</v>
      </c>
      <c r="G694" s="16" t="n">
        <v>0</v>
      </c>
      <c r="H694" s="16" t="s">
        <v>112</v>
      </c>
      <c r="I694" s="16" t="s">
        <v>47</v>
      </c>
      <c r="J694" s="16" t="n">
        <v>5</v>
      </c>
      <c r="K694" s="16" t="n">
        <v>3</v>
      </c>
      <c r="L694" s="16" t="s">
        <v>41</v>
      </c>
      <c r="M694" s="18" t="n">
        <f aca="false">IF(ISNUMBER(B694),B694,IF(MID(B694,3,1)="-",DATE(VALUE(RIGHT(B694,4)),VALUE(MID(B694,4,2)),VALUE(LEFT(B694,2))),DATE(VALUE(LEFT(B694,4)),VALUE(MID(B694,6,2)),VALUE(RIGHT(B694,2)))))</f>
        <v>45723</v>
      </c>
      <c r="N694" s="16" t="n">
        <f aca="false">MONTH(M694)</f>
        <v>3</v>
      </c>
      <c r="O694" s="16" t="str">
        <f aca="false">PROPER(TRIM(H694))</f>
        <v>Mumbai</v>
      </c>
      <c r="P694" s="16" t="str">
        <f aca="false">IFERROR(VLOOKUP(O694,city_map!$A$2:$B$6,2,FALSE()),O694)</f>
        <v>Mumbai</v>
      </c>
      <c r="Q694" s="16" t="n">
        <f aca="false">IF(ISNUMBER(F694),F694,VALUE(SUBSTITUTE(SUBSTITUTE(F694,"₹",""),",","")))</f>
        <v>1102</v>
      </c>
      <c r="R694" s="16" t="n">
        <f aca="false">IF(E694=99,1,E694)</f>
        <v>1</v>
      </c>
      <c r="S694" s="16" t="n">
        <f aca="false">IF(G694="",0,G694)</f>
        <v>0</v>
      </c>
      <c r="T694" s="16" t="str">
        <f aca="false">IF(I694="","Unknown",IF(I694="upi","UPI",I694))</f>
        <v>Debit Card</v>
      </c>
      <c r="U694" s="16" t="str">
        <f aca="false">IF(L694="Yes","Y",IF(L694="No","N",L694))</f>
        <v>N</v>
      </c>
      <c r="V694" s="19" t="n">
        <f aca="false">ROUND(R694*Q694*(1-S694),2)</f>
        <v>1102</v>
      </c>
      <c r="W694" s="16" t="str">
        <f aca="false">_xlfn.XLOOKUP(D694,products!$A$2:$A$61,products!$C$2:$C$61,"Not found")</f>
        <v>Books</v>
      </c>
    </row>
    <row r="695" customFormat="false" ht="15" hidden="false" customHeight="false" outlineLevel="0" collapsed="false">
      <c r="A695" s="16" t="s">
        <v>1362</v>
      </c>
      <c r="B695" s="16" t="s">
        <v>1356</v>
      </c>
      <c r="C695" s="16" t="s">
        <v>1363</v>
      </c>
      <c r="D695" s="16" t="s">
        <v>139</v>
      </c>
      <c r="E695" s="16" t="n">
        <v>1</v>
      </c>
      <c r="F695" s="16" t="n">
        <v>349</v>
      </c>
      <c r="G695" s="16" t="n">
        <v>0.15</v>
      </c>
      <c r="H695" s="16" t="s">
        <v>81</v>
      </c>
      <c r="I695" s="16" t="s">
        <v>47</v>
      </c>
      <c r="J695" s="16" t="n">
        <v>3</v>
      </c>
      <c r="K695" s="16" t="n">
        <v>4</v>
      </c>
      <c r="L695" s="16" t="s">
        <v>41</v>
      </c>
      <c r="M695" s="18" t="n">
        <f aca="false">IF(ISNUMBER(B695),B695,IF(MID(B695,3,1)="-",DATE(VALUE(RIGHT(B695,4)),VALUE(MID(B695,4,2)),VALUE(LEFT(B695,2))),DATE(VALUE(LEFT(B695,4)),VALUE(MID(B695,6,2)),VALUE(RIGHT(B695,2)))))</f>
        <v>45723</v>
      </c>
      <c r="N695" s="16" t="n">
        <f aca="false">MONTH(M695)</f>
        <v>3</v>
      </c>
      <c r="O695" s="16" t="str">
        <f aca="false">PROPER(TRIM(H695))</f>
        <v>Hyderabad</v>
      </c>
      <c r="P695" s="16" t="str">
        <f aca="false">IFERROR(VLOOKUP(O695,city_map!$A$2:$B$6,2,FALSE()),O695)</f>
        <v>Hyderabad</v>
      </c>
      <c r="Q695" s="16" t="n">
        <f aca="false">IF(ISNUMBER(F695),F695,VALUE(SUBSTITUTE(SUBSTITUTE(F695,"₹",""),",","")))</f>
        <v>349</v>
      </c>
      <c r="R695" s="16" t="n">
        <f aca="false">IF(E695=99,1,E695)</f>
        <v>1</v>
      </c>
      <c r="S695" s="16" t="n">
        <f aca="false">IF(G695="",0,G695)</f>
        <v>0.15</v>
      </c>
      <c r="T695" s="16" t="str">
        <f aca="false">IF(I695="","Unknown",IF(I695="upi","UPI",I695))</f>
        <v>Debit Card</v>
      </c>
      <c r="U695" s="16" t="str">
        <f aca="false">IF(L695="Yes","Y",IF(L695="No","N",L695))</f>
        <v>N</v>
      </c>
      <c r="V695" s="19" t="n">
        <f aca="false">ROUND(R695*Q695*(1-S695),2)</f>
        <v>296.65</v>
      </c>
      <c r="W695" s="16" t="str">
        <f aca="false">_xlfn.XLOOKUP(D695,products!$A$2:$A$61,products!$C$2:$C$61,"Not found")</f>
        <v>Beauty</v>
      </c>
    </row>
    <row r="696" customFormat="false" ht="15" hidden="false" customHeight="false" outlineLevel="0" collapsed="false">
      <c r="A696" s="16" t="s">
        <v>1364</v>
      </c>
      <c r="B696" s="16" t="s">
        <v>1356</v>
      </c>
      <c r="C696" s="16" t="s">
        <v>167</v>
      </c>
      <c r="D696" s="16" t="s">
        <v>211</v>
      </c>
      <c r="E696" s="16" t="n">
        <v>1</v>
      </c>
      <c r="F696" s="16" t="n">
        <v>1320</v>
      </c>
      <c r="G696" s="16" t="n">
        <v>0.1</v>
      </c>
      <c r="H696" s="16" t="s">
        <v>81</v>
      </c>
      <c r="I696" s="16" t="s">
        <v>60</v>
      </c>
      <c r="J696" s="16" t="n">
        <v>3</v>
      </c>
      <c r="K696" s="16" t="n">
        <v>5</v>
      </c>
      <c r="L696" s="16" t="s">
        <v>41</v>
      </c>
      <c r="M696" s="18" t="n">
        <f aca="false">IF(ISNUMBER(B696),B696,IF(MID(B696,3,1)="-",DATE(VALUE(RIGHT(B696,4)),VALUE(MID(B696,4,2)),VALUE(LEFT(B696,2))),DATE(VALUE(LEFT(B696,4)),VALUE(MID(B696,6,2)),VALUE(RIGHT(B696,2)))))</f>
        <v>45723</v>
      </c>
      <c r="N696" s="16" t="n">
        <f aca="false">MONTH(M696)</f>
        <v>3</v>
      </c>
      <c r="O696" s="16" t="str">
        <f aca="false">PROPER(TRIM(H696))</f>
        <v>Hyderabad</v>
      </c>
      <c r="P696" s="16" t="str">
        <f aca="false">IFERROR(VLOOKUP(O696,city_map!$A$2:$B$6,2,FALSE()),O696)</f>
        <v>Hyderabad</v>
      </c>
      <c r="Q696" s="16" t="n">
        <f aca="false">IF(ISNUMBER(F696),F696,VALUE(SUBSTITUTE(SUBSTITUTE(F696,"₹",""),",","")))</f>
        <v>1320</v>
      </c>
      <c r="R696" s="16" t="n">
        <f aca="false">IF(E696=99,1,E696)</f>
        <v>1</v>
      </c>
      <c r="S696" s="16" t="n">
        <f aca="false">IF(G696="",0,G696)</f>
        <v>0.1</v>
      </c>
      <c r="T696" s="16" t="str">
        <f aca="false">IF(I696="","Unknown",IF(I696="upi","UPI",I696))</f>
        <v>UPI</v>
      </c>
      <c r="U696" s="16" t="str">
        <f aca="false">IF(L696="Yes","Y",IF(L696="No","N",L696))</f>
        <v>N</v>
      </c>
      <c r="V696" s="19" t="n">
        <f aca="false">ROUND(R696*Q696*(1-S696),2)</f>
        <v>1188</v>
      </c>
      <c r="W696" s="16" t="str">
        <f aca="false">_xlfn.XLOOKUP(D696,products!$A$2:$A$61,products!$C$2:$C$61,"Not found")</f>
        <v>Fashion</v>
      </c>
    </row>
    <row r="697" customFormat="false" ht="15" hidden="false" customHeight="false" outlineLevel="0" collapsed="false">
      <c r="A697" s="16" t="s">
        <v>1365</v>
      </c>
      <c r="B697" s="16" t="s">
        <v>1356</v>
      </c>
      <c r="C697" s="16" t="s">
        <v>1366</v>
      </c>
      <c r="D697" s="16" t="s">
        <v>254</v>
      </c>
      <c r="E697" s="16" t="n">
        <v>2</v>
      </c>
      <c r="F697" s="16" t="n">
        <v>953</v>
      </c>
      <c r="G697" s="16" t="n">
        <v>0.2</v>
      </c>
      <c r="H697" s="16" t="s">
        <v>112</v>
      </c>
      <c r="I697" s="16" t="s">
        <v>60</v>
      </c>
      <c r="J697" s="16" t="n">
        <v>2</v>
      </c>
      <c r="K697" s="16" t="n">
        <v>5</v>
      </c>
      <c r="L697" s="16" t="s">
        <v>41</v>
      </c>
      <c r="M697" s="18" t="n">
        <f aca="false">IF(ISNUMBER(B697),B697,IF(MID(B697,3,1)="-",DATE(VALUE(RIGHT(B697,4)),VALUE(MID(B697,4,2)),VALUE(LEFT(B697,2))),DATE(VALUE(LEFT(B697,4)),VALUE(MID(B697,6,2)),VALUE(RIGHT(B697,2)))))</f>
        <v>45723</v>
      </c>
      <c r="N697" s="16" t="n">
        <f aca="false">MONTH(M697)</f>
        <v>3</v>
      </c>
      <c r="O697" s="16" t="str">
        <f aca="false">PROPER(TRIM(H697))</f>
        <v>Mumbai</v>
      </c>
      <c r="P697" s="16" t="str">
        <f aca="false">IFERROR(VLOOKUP(O697,city_map!$A$2:$B$6,2,FALSE()),O697)</f>
        <v>Mumbai</v>
      </c>
      <c r="Q697" s="16" t="n">
        <f aca="false">IF(ISNUMBER(F697),F697,VALUE(SUBSTITUTE(SUBSTITUTE(F697,"₹",""),",","")))</f>
        <v>953</v>
      </c>
      <c r="R697" s="16" t="n">
        <f aca="false">IF(E697=99,1,E697)</f>
        <v>2</v>
      </c>
      <c r="S697" s="16" t="n">
        <f aca="false">IF(G697="",0,G697)</f>
        <v>0.2</v>
      </c>
      <c r="T697" s="16" t="str">
        <f aca="false">IF(I697="","Unknown",IF(I697="upi","UPI",I697))</f>
        <v>UPI</v>
      </c>
      <c r="U697" s="16" t="str">
        <f aca="false">IF(L697="Yes","Y",IF(L697="No","N",L697))</f>
        <v>N</v>
      </c>
      <c r="V697" s="19" t="n">
        <f aca="false">ROUND(R697*Q697*(1-S697),2)</f>
        <v>1524.8</v>
      </c>
      <c r="W697" s="16" t="str">
        <f aca="false">_xlfn.XLOOKUP(D697,products!$A$2:$A$61,products!$C$2:$C$61,"Not found")</f>
        <v>Fashion</v>
      </c>
    </row>
    <row r="698" customFormat="false" ht="15" hidden="false" customHeight="false" outlineLevel="0" collapsed="false">
      <c r="A698" s="16" t="s">
        <v>1367</v>
      </c>
      <c r="B698" s="16" t="s">
        <v>1368</v>
      </c>
      <c r="C698" s="16" t="s">
        <v>513</v>
      </c>
      <c r="D698" s="16" t="s">
        <v>300</v>
      </c>
      <c r="E698" s="16" t="n">
        <v>1</v>
      </c>
      <c r="F698" s="16" t="n">
        <v>2473</v>
      </c>
      <c r="G698" s="16" t="n">
        <v>0.1</v>
      </c>
      <c r="H698" s="16" t="s">
        <v>81</v>
      </c>
      <c r="I698" s="16" t="s">
        <v>60</v>
      </c>
      <c r="J698" s="16" t="n">
        <v>8</v>
      </c>
      <c r="K698" s="16"/>
      <c r="L698" s="16" t="s">
        <v>41</v>
      </c>
      <c r="M698" s="18" t="n">
        <f aca="false">IF(ISNUMBER(B698),B698,IF(MID(B698,3,1)="-",DATE(VALUE(RIGHT(B698,4)),VALUE(MID(B698,4,2)),VALUE(LEFT(B698,2))),DATE(VALUE(LEFT(B698,4)),VALUE(MID(B698,6,2)),VALUE(RIGHT(B698,2)))))</f>
        <v>45724</v>
      </c>
      <c r="N698" s="16" t="n">
        <f aca="false">MONTH(M698)</f>
        <v>3</v>
      </c>
      <c r="O698" s="16" t="str">
        <f aca="false">PROPER(TRIM(H698))</f>
        <v>Hyderabad</v>
      </c>
      <c r="P698" s="16" t="str">
        <f aca="false">IFERROR(VLOOKUP(O698,city_map!$A$2:$B$6,2,FALSE()),O698)</f>
        <v>Hyderabad</v>
      </c>
      <c r="Q698" s="16" t="n">
        <f aca="false">IF(ISNUMBER(F698),F698,VALUE(SUBSTITUTE(SUBSTITUTE(F698,"₹",""),",","")))</f>
        <v>2473</v>
      </c>
      <c r="R698" s="16" t="n">
        <f aca="false">IF(E698=99,1,E698)</f>
        <v>1</v>
      </c>
      <c r="S698" s="16" t="n">
        <f aca="false">IF(G698="",0,G698)</f>
        <v>0.1</v>
      </c>
      <c r="T698" s="16" t="str">
        <f aca="false">IF(I698="","Unknown",IF(I698="upi","UPI",I698))</f>
        <v>UPI</v>
      </c>
      <c r="U698" s="16" t="str">
        <f aca="false">IF(L698="Yes","Y",IF(L698="No","N",L698))</f>
        <v>N</v>
      </c>
      <c r="V698" s="19" t="n">
        <f aca="false">ROUND(R698*Q698*(1-S698),2)</f>
        <v>2225.7</v>
      </c>
      <c r="W698" s="16" t="str">
        <f aca="false">_xlfn.XLOOKUP(D698,products!$A$2:$A$61,products!$C$2:$C$61,"Not found")</f>
        <v>Home</v>
      </c>
    </row>
    <row r="699" customFormat="false" ht="15" hidden="false" customHeight="false" outlineLevel="0" collapsed="false">
      <c r="A699" s="16" t="s">
        <v>1369</v>
      </c>
      <c r="B699" s="16" t="s">
        <v>1368</v>
      </c>
      <c r="C699" s="16" t="s">
        <v>1038</v>
      </c>
      <c r="D699" s="16" t="s">
        <v>259</v>
      </c>
      <c r="E699" s="16" t="n">
        <v>2</v>
      </c>
      <c r="F699" s="16" t="n">
        <v>512</v>
      </c>
      <c r="G699" s="16" t="n">
        <v>0</v>
      </c>
      <c r="H699" s="16" t="s">
        <v>89</v>
      </c>
      <c r="I699" s="16" t="s">
        <v>60</v>
      </c>
      <c r="J699" s="16" t="n">
        <v>2</v>
      </c>
      <c r="K699" s="16" t="n">
        <v>5</v>
      </c>
      <c r="L699" s="16" t="s">
        <v>41</v>
      </c>
      <c r="M699" s="18" t="n">
        <f aca="false">IF(ISNUMBER(B699),B699,IF(MID(B699,3,1)="-",DATE(VALUE(RIGHT(B699,4)),VALUE(MID(B699,4,2)),VALUE(LEFT(B699,2))),DATE(VALUE(LEFT(B699,4)),VALUE(MID(B699,6,2)),VALUE(RIGHT(B699,2)))))</f>
        <v>45724</v>
      </c>
      <c r="N699" s="16" t="n">
        <f aca="false">MONTH(M699)</f>
        <v>3</v>
      </c>
      <c r="O699" s="16" t="str">
        <f aca="false">PROPER(TRIM(H699))</f>
        <v>Ahmedabad</v>
      </c>
      <c r="P699" s="16" t="str">
        <f aca="false">IFERROR(VLOOKUP(O699,city_map!$A$2:$B$6,2,FALSE()),O699)</f>
        <v>Ahmedabad</v>
      </c>
      <c r="Q699" s="16" t="n">
        <f aca="false">IF(ISNUMBER(F699),F699,VALUE(SUBSTITUTE(SUBSTITUTE(F699,"₹",""),",","")))</f>
        <v>512</v>
      </c>
      <c r="R699" s="16" t="n">
        <f aca="false">IF(E699=99,1,E699)</f>
        <v>2</v>
      </c>
      <c r="S699" s="16" t="n">
        <f aca="false">IF(G699="",0,G699)</f>
        <v>0</v>
      </c>
      <c r="T699" s="16" t="str">
        <f aca="false">IF(I699="","Unknown",IF(I699="upi","UPI",I699))</f>
        <v>UPI</v>
      </c>
      <c r="U699" s="16" t="str">
        <f aca="false">IF(L699="Yes","Y",IF(L699="No","N",L699))</f>
        <v>N</v>
      </c>
      <c r="V699" s="19" t="n">
        <f aca="false">ROUND(R699*Q699*(1-S699),2)</f>
        <v>1024</v>
      </c>
      <c r="W699" s="16" t="str">
        <f aca="false">_xlfn.XLOOKUP(D699,products!$A$2:$A$61,products!$C$2:$C$61,"Not found")</f>
        <v>Books</v>
      </c>
    </row>
    <row r="700" customFormat="false" ht="15" hidden="false" customHeight="false" outlineLevel="0" collapsed="false">
      <c r="A700" s="16" t="s">
        <v>1370</v>
      </c>
      <c r="B700" s="16" t="s">
        <v>1368</v>
      </c>
      <c r="C700" s="16" t="s">
        <v>1371</v>
      </c>
      <c r="D700" s="16" t="s">
        <v>95</v>
      </c>
      <c r="E700" s="16" t="n">
        <v>1</v>
      </c>
      <c r="F700" s="16" t="n">
        <v>1550</v>
      </c>
      <c r="G700" s="16" t="n">
        <v>0.2</v>
      </c>
      <c r="H700" s="16" t="s">
        <v>208</v>
      </c>
      <c r="I700" s="16" t="s">
        <v>71</v>
      </c>
      <c r="J700" s="16" t="n">
        <v>4</v>
      </c>
      <c r="K700" s="16" t="n">
        <v>5</v>
      </c>
      <c r="L700" s="16" t="s">
        <v>41</v>
      </c>
      <c r="M700" s="18" t="n">
        <f aca="false">IF(ISNUMBER(B700),B700,IF(MID(B700,3,1)="-",DATE(VALUE(RIGHT(B700,4)),VALUE(MID(B700,4,2)),VALUE(LEFT(B700,2))),DATE(VALUE(LEFT(B700,4)),VALUE(MID(B700,6,2)),VALUE(RIGHT(B700,2)))))</f>
        <v>45724</v>
      </c>
      <c r="N700" s="16" t="n">
        <f aca="false">MONTH(M700)</f>
        <v>3</v>
      </c>
      <c r="O700" s="16" t="str">
        <f aca="false">PROPER(TRIM(H700))</f>
        <v>Jaipur</v>
      </c>
      <c r="P700" s="16" t="str">
        <f aca="false">IFERROR(VLOOKUP(O700,city_map!$A$2:$B$6,2,FALSE()),O700)</f>
        <v>Jaipur</v>
      </c>
      <c r="Q700" s="16" t="n">
        <f aca="false">IF(ISNUMBER(F700),F700,VALUE(SUBSTITUTE(SUBSTITUTE(F700,"₹",""),",","")))</f>
        <v>1550</v>
      </c>
      <c r="R700" s="16" t="n">
        <f aca="false">IF(E700=99,1,E700)</f>
        <v>1</v>
      </c>
      <c r="S700" s="16" t="n">
        <f aca="false">IF(G700="",0,G700)</f>
        <v>0.2</v>
      </c>
      <c r="T700" s="16" t="str">
        <f aca="false">IF(I700="","Unknown",IF(I700="upi","UPI",I700))</f>
        <v>Credit Card</v>
      </c>
      <c r="U700" s="16" t="str">
        <f aca="false">IF(L700="Yes","Y",IF(L700="No","N",L700))</f>
        <v>N</v>
      </c>
      <c r="V700" s="19" t="n">
        <f aca="false">ROUND(R700*Q700*(1-S700),2)</f>
        <v>1240</v>
      </c>
      <c r="W700" s="16" t="str">
        <f aca="false">_xlfn.XLOOKUP(D700,products!$A$2:$A$61,products!$C$2:$C$61,"Not found")</f>
        <v>Electronics</v>
      </c>
    </row>
    <row r="701" customFormat="false" ht="15" hidden="false" customHeight="false" outlineLevel="0" collapsed="false">
      <c r="A701" s="16" t="s">
        <v>1372</v>
      </c>
      <c r="B701" s="16" t="s">
        <v>1368</v>
      </c>
      <c r="C701" s="16" t="s">
        <v>988</v>
      </c>
      <c r="D701" s="16" t="s">
        <v>95</v>
      </c>
      <c r="E701" s="16" t="n">
        <v>1</v>
      </c>
      <c r="F701" s="16" t="n">
        <v>1553</v>
      </c>
      <c r="G701" s="16" t="n">
        <v>0.05</v>
      </c>
      <c r="H701" s="16" t="s">
        <v>39</v>
      </c>
      <c r="I701" s="16" t="s">
        <v>60</v>
      </c>
      <c r="J701" s="16" t="n">
        <v>2</v>
      </c>
      <c r="K701" s="16" t="n">
        <v>5</v>
      </c>
      <c r="L701" s="16" t="s">
        <v>41</v>
      </c>
      <c r="M701" s="18" t="n">
        <f aca="false">IF(ISNUMBER(B701),B701,IF(MID(B701,3,1)="-",DATE(VALUE(RIGHT(B701,4)),VALUE(MID(B701,4,2)),VALUE(LEFT(B701,2))),DATE(VALUE(LEFT(B701,4)),VALUE(MID(B701,6,2)),VALUE(RIGHT(B701,2)))))</f>
        <v>45724</v>
      </c>
      <c r="N701" s="16" t="n">
        <f aca="false">MONTH(M701)</f>
        <v>3</v>
      </c>
      <c r="O701" s="16" t="str">
        <f aca="false">PROPER(TRIM(H701))</f>
        <v>Delhi</v>
      </c>
      <c r="P701" s="16" t="str">
        <f aca="false">IFERROR(VLOOKUP(O701,city_map!$A$2:$B$6,2,FALSE()),O701)</f>
        <v>Delhi</v>
      </c>
      <c r="Q701" s="16" t="n">
        <f aca="false">IF(ISNUMBER(F701),F701,VALUE(SUBSTITUTE(SUBSTITUTE(F701,"₹",""),",","")))</f>
        <v>1553</v>
      </c>
      <c r="R701" s="16" t="n">
        <f aca="false">IF(E701=99,1,E701)</f>
        <v>1</v>
      </c>
      <c r="S701" s="16" t="n">
        <f aca="false">IF(G701="",0,G701)</f>
        <v>0.05</v>
      </c>
      <c r="T701" s="16" t="str">
        <f aca="false">IF(I701="","Unknown",IF(I701="upi","UPI",I701))</f>
        <v>UPI</v>
      </c>
      <c r="U701" s="16" t="str">
        <f aca="false">IF(L701="Yes","Y",IF(L701="No","N",L701))</f>
        <v>N</v>
      </c>
      <c r="V701" s="19" t="n">
        <f aca="false">ROUND(R701*Q701*(1-S701),2)</f>
        <v>1475.35</v>
      </c>
      <c r="W701" s="16" t="str">
        <f aca="false">_xlfn.XLOOKUP(D701,products!$A$2:$A$61,products!$C$2:$C$61,"Not found")</f>
        <v>Electronics</v>
      </c>
    </row>
    <row r="702" customFormat="false" ht="15" hidden="false" customHeight="false" outlineLevel="0" collapsed="false">
      <c r="A702" s="16" t="s">
        <v>1373</v>
      </c>
      <c r="B702" s="16" t="s">
        <v>1368</v>
      </c>
      <c r="C702" s="16" t="s">
        <v>1374</v>
      </c>
      <c r="D702" s="16" t="s">
        <v>229</v>
      </c>
      <c r="E702" s="16" t="n">
        <v>1</v>
      </c>
      <c r="F702" s="16" t="n">
        <v>443</v>
      </c>
      <c r="G702" s="16" t="n">
        <v>0.05</v>
      </c>
      <c r="H702" s="16" t="s">
        <v>208</v>
      </c>
      <c r="I702" s="16" t="s">
        <v>47</v>
      </c>
      <c r="J702" s="16" t="n">
        <v>4</v>
      </c>
      <c r="K702" s="16"/>
      <c r="L702" s="16" t="s">
        <v>41</v>
      </c>
      <c r="M702" s="18" t="n">
        <f aca="false">IF(ISNUMBER(B702),B702,IF(MID(B702,3,1)="-",DATE(VALUE(RIGHT(B702,4)),VALUE(MID(B702,4,2)),VALUE(LEFT(B702,2))),DATE(VALUE(LEFT(B702,4)),VALUE(MID(B702,6,2)),VALUE(RIGHT(B702,2)))))</f>
        <v>45724</v>
      </c>
      <c r="N702" s="16" t="n">
        <f aca="false">MONTH(M702)</f>
        <v>3</v>
      </c>
      <c r="O702" s="16" t="str">
        <f aca="false">PROPER(TRIM(H702))</f>
        <v>Jaipur</v>
      </c>
      <c r="P702" s="16" t="str">
        <f aca="false">IFERROR(VLOOKUP(O702,city_map!$A$2:$B$6,2,FALSE()),O702)</f>
        <v>Jaipur</v>
      </c>
      <c r="Q702" s="16" t="n">
        <f aca="false">IF(ISNUMBER(F702),F702,VALUE(SUBSTITUTE(SUBSTITUTE(F702,"₹",""),",","")))</f>
        <v>443</v>
      </c>
      <c r="R702" s="16" t="n">
        <f aca="false">IF(E702=99,1,E702)</f>
        <v>1</v>
      </c>
      <c r="S702" s="16" t="n">
        <f aca="false">IF(G702="",0,G702)</f>
        <v>0.05</v>
      </c>
      <c r="T702" s="16" t="str">
        <f aca="false">IF(I702="","Unknown",IF(I702="upi","UPI",I702))</f>
        <v>Debit Card</v>
      </c>
      <c r="U702" s="16" t="str">
        <f aca="false">IF(L702="Yes","Y",IF(L702="No","N",L702))</f>
        <v>N</v>
      </c>
      <c r="V702" s="19" t="n">
        <f aca="false">ROUND(R702*Q702*(1-S702),2)</f>
        <v>420.85</v>
      </c>
      <c r="W702" s="16" t="str">
        <f aca="false">_xlfn.XLOOKUP(D702,products!$A$2:$A$61,products!$C$2:$C$61,"Not found")</f>
        <v>Books</v>
      </c>
    </row>
    <row r="703" customFormat="false" ht="15" hidden="false" customHeight="false" outlineLevel="0" collapsed="false">
      <c r="A703" s="16" t="s">
        <v>1375</v>
      </c>
      <c r="B703" s="16" t="s">
        <v>1368</v>
      </c>
      <c r="C703" s="16" t="s">
        <v>1376</v>
      </c>
      <c r="D703" s="16" t="s">
        <v>262</v>
      </c>
      <c r="E703" s="16" t="n">
        <v>1</v>
      </c>
      <c r="F703" s="16" t="n">
        <v>826</v>
      </c>
      <c r="G703" s="16" t="n">
        <v>0.05</v>
      </c>
      <c r="H703" s="16" t="s">
        <v>130</v>
      </c>
      <c r="I703" s="16" t="s">
        <v>100</v>
      </c>
      <c r="J703" s="16" t="n">
        <v>3</v>
      </c>
      <c r="K703" s="16" t="n">
        <v>4</v>
      </c>
      <c r="L703" s="16" t="s">
        <v>41</v>
      </c>
      <c r="M703" s="18" t="n">
        <f aca="false">IF(ISNUMBER(B703),B703,IF(MID(B703,3,1)="-",DATE(VALUE(RIGHT(B703,4)),VALUE(MID(B703,4,2)),VALUE(LEFT(B703,2))),DATE(VALUE(LEFT(B703,4)),VALUE(MID(B703,6,2)),VALUE(RIGHT(B703,2)))))</f>
        <v>45724</v>
      </c>
      <c r="N703" s="16" t="n">
        <f aca="false">MONTH(M703)</f>
        <v>3</v>
      </c>
      <c r="O703" s="16" t="str">
        <f aca="false">PROPER(TRIM(H703))</f>
        <v>Bengaluru</v>
      </c>
      <c r="P703" s="16" t="str">
        <f aca="false">IFERROR(VLOOKUP(O703,city_map!$A$2:$B$6,2,FALSE()),O703)</f>
        <v>Bengaluru</v>
      </c>
      <c r="Q703" s="16" t="n">
        <f aca="false">IF(ISNUMBER(F703),F703,VALUE(SUBSTITUTE(SUBSTITUTE(F703,"₹",""),",","")))</f>
        <v>826</v>
      </c>
      <c r="R703" s="16" t="n">
        <f aca="false">IF(E703=99,1,E703)</f>
        <v>1</v>
      </c>
      <c r="S703" s="16" t="n">
        <f aca="false">IF(G703="",0,G703)</f>
        <v>0.05</v>
      </c>
      <c r="T703" s="16" t="str">
        <f aca="false">IF(I703="","Unknown",IF(I703="upi","UPI",I703))</f>
        <v>Net Banking</v>
      </c>
      <c r="U703" s="16" t="str">
        <f aca="false">IF(L703="Yes","Y",IF(L703="No","N",L703))</f>
        <v>N</v>
      </c>
      <c r="V703" s="19" t="n">
        <f aca="false">ROUND(R703*Q703*(1-S703),2)</f>
        <v>784.7</v>
      </c>
      <c r="W703" s="16" t="str">
        <f aca="false">_xlfn.XLOOKUP(D703,products!$A$2:$A$61,products!$C$2:$C$61,"Not found")</f>
        <v>Home</v>
      </c>
    </row>
    <row r="704" customFormat="false" ht="15" hidden="false" customHeight="false" outlineLevel="0" collapsed="false">
      <c r="A704" s="16" t="s">
        <v>1377</v>
      </c>
      <c r="B704" s="16" t="s">
        <v>1368</v>
      </c>
      <c r="C704" s="16" t="s">
        <v>376</v>
      </c>
      <c r="D704" s="16" t="s">
        <v>396</v>
      </c>
      <c r="E704" s="16" t="n">
        <v>2</v>
      </c>
      <c r="F704" s="16" t="n">
        <v>5571</v>
      </c>
      <c r="G704" s="16" t="n">
        <v>0.1</v>
      </c>
      <c r="H704" s="16" t="s">
        <v>67</v>
      </c>
      <c r="I704" s="16" t="s">
        <v>40</v>
      </c>
      <c r="J704" s="16" t="n">
        <v>5</v>
      </c>
      <c r="K704" s="16" t="n">
        <v>2</v>
      </c>
      <c r="L704" s="16" t="s">
        <v>57</v>
      </c>
      <c r="M704" s="18" t="n">
        <f aca="false">IF(ISNUMBER(B704),B704,IF(MID(B704,3,1)="-",DATE(VALUE(RIGHT(B704,4)),VALUE(MID(B704,4,2)),VALUE(LEFT(B704,2))),DATE(VALUE(LEFT(B704,4)),VALUE(MID(B704,6,2)),VALUE(RIGHT(B704,2)))))</f>
        <v>45724</v>
      </c>
      <c r="N704" s="16" t="n">
        <f aca="false">MONTH(M704)</f>
        <v>3</v>
      </c>
      <c r="O704" s="16" t="str">
        <f aca="false">PROPER(TRIM(H704))</f>
        <v>Kolkata</v>
      </c>
      <c r="P704" s="16" t="str">
        <f aca="false">IFERROR(VLOOKUP(O704,city_map!$A$2:$B$6,2,FALSE()),O704)</f>
        <v>Kolkata</v>
      </c>
      <c r="Q704" s="16" t="n">
        <f aca="false">IF(ISNUMBER(F704),F704,VALUE(SUBSTITUTE(SUBSTITUTE(F704,"₹",""),",","")))</f>
        <v>5571</v>
      </c>
      <c r="R704" s="16" t="n">
        <f aca="false">IF(E704=99,1,E704)</f>
        <v>2</v>
      </c>
      <c r="S704" s="16" t="n">
        <f aca="false">IF(G704="",0,G704)</f>
        <v>0.1</v>
      </c>
      <c r="T704" s="16" t="str">
        <f aca="false">IF(I704="","Unknown",IF(I704="upi","UPI",I704))</f>
        <v>COD</v>
      </c>
      <c r="U704" s="16" t="str">
        <f aca="false">IF(L704="Yes","Y",IF(L704="No","N",L704))</f>
        <v>Y</v>
      </c>
      <c r="V704" s="19" t="n">
        <f aca="false">ROUND(R704*Q704*(1-S704),2)</f>
        <v>10027.8</v>
      </c>
      <c r="W704" s="16" t="str">
        <f aca="false">_xlfn.XLOOKUP(D704,products!$A$2:$A$61,products!$C$2:$C$61,"Not found")</f>
        <v>Home</v>
      </c>
    </row>
    <row r="705" customFormat="false" ht="15" hidden="false" customHeight="false" outlineLevel="0" collapsed="false">
      <c r="A705" s="16" t="s">
        <v>1378</v>
      </c>
      <c r="B705" s="16" t="s">
        <v>1368</v>
      </c>
      <c r="C705" s="16" t="s">
        <v>1379</v>
      </c>
      <c r="D705" s="16" t="s">
        <v>108</v>
      </c>
      <c r="E705" s="16" t="n">
        <v>1</v>
      </c>
      <c r="F705" s="16" t="n">
        <v>3427</v>
      </c>
      <c r="G705" s="16" t="n">
        <v>0.2</v>
      </c>
      <c r="H705" s="16" t="s">
        <v>112</v>
      </c>
      <c r="I705" s="16" t="s">
        <v>60</v>
      </c>
      <c r="J705" s="16" t="n">
        <v>2</v>
      </c>
      <c r="K705" s="16" t="n">
        <v>4</v>
      </c>
      <c r="L705" s="16" t="s">
        <v>41</v>
      </c>
      <c r="M705" s="18" t="n">
        <f aca="false">IF(ISNUMBER(B705),B705,IF(MID(B705,3,1)="-",DATE(VALUE(RIGHT(B705,4)),VALUE(MID(B705,4,2)),VALUE(LEFT(B705,2))),DATE(VALUE(LEFT(B705,4)),VALUE(MID(B705,6,2)),VALUE(RIGHT(B705,2)))))</f>
        <v>45724</v>
      </c>
      <c r="N705" s="16" t="n">
        <f aca="false">MONTH(M705)</f>
        <v>3</v>
      </c>
      <c r="O705" s="16" t="str">
        <f aca="false">PROPER(TRIM(H705))</f>
        <v>Mumbai</v>
      </c>
      <c r="P705" s="16" t="str">
        <f aca="false">IFERROR(VLOOKUP(O705,city_map!$A$2:$B$6,2,FALSE()),O705)</f>
        <v>Mumbai</v>
      </c>
      <c r="Q705" s="16" t="n">
        <f aca="false">IF(ISNUMBER(F705),F705,VALUE(SUBSTITUTE(SUBSTITUTE(F705,"₹",""),",","")))</f>
        <v>3427</v>
      </c>
      <c r="R705" s="16" t="n">
        <f aca="false">IF(E705=99,1,E705)</f>
        <v>1</v>
      </c>
      <c r="S705" s="16" t="n">
        <f aca="false">IF(G705="",0,G705)</f>
        <v>0.2</v>
      </c>
      <c r="T705" s="16" t="str">
        <f aca="false">IF(I705="","Unknown",IF(I705="upi","UPI",I705))</f>
        <v>UPI</v>
      </c>
      <c r="U705" s="16" t="str">
        <f aca="false">IF(L705="Yes","Y",IF(L705="No","N",L705))</f>
        <v>N</v>
      </c>
      <c r="V705" s="19" t="n">
        <f aca="false">ROUND(R705*Q705*(1-S705),2)</f>
        <v>2741.6</v>
      </c>
      <c r="W705" s="16" t="str">
        <f aca="false">_xlfn.XLOOKUP(D705,products!$A$2:$A$61,products!$C$2:$C$61,"Not found")</f>
        <v>Electronics</v>
      </c>
    </row>
    <row r="706" customFormat="false" ht="15" hidden="false" customHeight="false" outlineLevel="0" collapsed="false">
      <c r="A706" s="16" t="s">
        <v>1380</v>
      </c>
      <c r="B706" s="16" t="s">
        <v>1368</v>
      </c>
      <c r="C706" s="16" t="s">
        <v>83</v>
      </c>
      <c r="D706" s="16" t="s">
        <v>149</v>
      </c>
      <c r="E706" s="16" t="n">
        <v>3</v>
      </c>
      <c r="F706" s="16" t="n">
        <v>1666</v>
      </c>
      <c r="G706" s="16" t="n">
        <v>0.15</v>
      </c>
      <c r="H706" s="16" t="s">
        <v>39</v>
      </c>
      <c r="I706" s="16" t="s">
        <v>71</v>
      </c>
      <c r="J706" s="16" t="n">
        <v>3</v>
      </c>
      <c r="K706" s="16" t="n">
        <v>5</v>
      </c>
      <c r="L706" s="16" t="s">
        <v>41</v>
      </c>
      <c r="M706" s="18" t="n">
        <f aca="false">IF(ISNUMBER(B706),B706,IF(MID(B706,3,1)="-",DATE(VALUE(RIGHT(B706,4)),VALUE(MID(B706,4,2)),VALUE(LEFT(B706,2))),DATE(VALUE(LEFT(B706,4)),VALUE(MID(B706,6,2)),VALUE(RIGHT(B706,2)))))</f>
        <v>45724</v>
      </c>
      <c r="N706" s="16" t="n">
        <f aca="false">MONTH(M706)</f>
        <v>3</v>
      </c>
      <c r="O706" s="16" t="str">
        <f aca="false">PROPER(TRIM(H706))</f>
        <v>Delhi</v>
      </c>
      <c r="P706" s="16" t="str">
        <f aca="false">IFERROR(VLOOKUP(O706,city_map!$A$2:$B$6,2,FALSE()),O706)</f>
        <v>Delhi</v>
      </c>
      <c r="Q706" s="16" t="n">
        <f aca="false">IF(ISNUMBER(F706),F706,VALUE(SUBSTITUTE(SUBSTITUTE(F706,"₹",""),",","")))</f>
        <v>1666</v>
      </c>
      <c r="R706" s="16" t="n">
        <f aca="false">IF(E706=99,1,E706)</f>
        <v>3</v>
      </c>
      <c r="S706" s="16" t="n">
        <f aca="false">IF(G706="",0,G706)</f>
        <v>0.15</v>
      </c>
      <c r="T706" s="16" t="str">
        <f aca="false">IF(I706="","Unknown",IF(I706="upi","UPI",I706))</f>
        <v>Credit Card</v>
      </c>
      <c r="U706" s="16" t="str">
        <f aca="false">IF(L706="Yes","Y",IF(L706="No","N",L706))</f>
        <v>N</v>
      </c>
      <c r="V706" s="19" t="n">
        <f aca="false">ROUND(R706*Q706*(1-S706),2)</f>
        <v>4248.3</v>
      </c>
      <c r="W706" s="16" t="str">
        <f aca="false">_xlfn.XLOOKUP(D706,products!$A$2:$A$61,products!$C$2:$C$61,"Not found")</f>
        <v>Fashion</v>
      </c>
    </row>
    <row r="707" customFormat="false" ht="15" hidden="false" customHeight="false" outlineLevel="0" collapsed="false">
      <c r="A707" s="16" t="s">
        <v>1381</v>
      </c>
      <c r="B707" s="16" t="s">
        <v>1368</v>
      </c>
      <c r="C707" s="16" t="s">
        <v>1382</v>
      </c>
      <c r="D707" s="16" t="s">
        <v>222</v>
      </c>
      <c r="E707" s="16" t="n">
        <v>2</v>
      </c>
      <c r="F707" s="16" t="n">
        <v>1913</v>
      </c>
      <c r="G707" s="16" t="n">
        <v>0.05</v>
      </c>
      <c r="H707" s="16" t="s">
        <v>39</v>
      </c>
      <c r="I707" s="16" t="s">
        <v>71</v>
      </c>
      <c r="J707" s="16" t="n">
        <v>2</v>
      </c>
      <c r="K707" s="16" t="n">
        <v>5</v>
      </c>
      <c r="L707" s="16" t="s">
        <v>41</v>
      </c>
      <c r="M707" s="18" t="n">
        <f aca="false">IF(ISNUMBER(B707),B707,IF(MID(B707,3,1)="-",DATE(VALUE(RIGHT(B707,4)),VALUE(MID(B707,4,2)),VALUE(LEFT(B707,2))),DATE(VALUE(LEFT(B707,4)),VALUE(MID(B707,6,2)),VALUE(RIGHT(B707,2)))))</f>
        <v>45724</v>
      </c>
      <c r="N707" s="16" t="n">
        <f aca="false">MONTH(M707)</f>
        <v>3</v>
      </c>
      <c r="O707" s="16" t="str">
        <f aca="false">PROPER(TRIM(H707))</f>
        <v>Delhi</v>
      </c>
      <c r="P707" s="16" t="str">
        <f aca="false">IFERROR(VLOOKUP(O707,city_map!$A$2:$B$6,2,FALSE()),O707)</f>
        <v>Delhi</v>
      </c>
      <c r="Q707" s="16" t="n">
        <f aca="false">IF(ISNUMBER(F707),F707,VALUE(SUBSTITUTE(SUBSTITUTE(F707,"₹",""),",","")))</f>
        <v>1913</v>
      </c>
      <c r="R707" s="16" t="n">
        <f aca="false">IF(E707=99,1,E707)</f>
        <v>2</v>
      </c>
      <c r="S707" s="16" t="n">
        <f aca="false">IF(G707="",0,G707)</f>
        <v>0.05</v>
      </c>
      <c r="T707" s="16" t="str">
        <f aca="false">IF(I707="","Unknown",IF(I707="upi","UPI",I707))</f>
        <v>Credit Card</v>
      </c>
      <c r="U707" s="16" t="str">
        <f aca="false">IF(L707="Yes","Y",IF(L707="No","N",L707))</f>
        <v>N</v>
      </c>
      <c r="V707" s="19" t="n">
        <f aca="false">ROUND(R707*Q707*(1-S707),2)</f>
        <v>3634.7</v>
      </c>
      <c r="W707" s="16" t="str">
        <f aca="false">_xlfn.XLOOKUP(D707,products!$A$2:$A$61,products!$C$2:$C$61,"Not found")</f>
        <v>Fashion</v>
      </c>
    </row>
    <row r="708" customFormat="false" ht="15" hidden="false" customHeight="false" outlineLevel="0" collapsed="false">
      <c r="A708" s="16" t="s">
        <v>1383</v>
      </c>
      <c r="B708" s="16" t="s">
        <v>1368</v>
      </c>
      <c r="C708" s="16" t="s">
        <v>1384</v>
      </c>
      <c r="D708" s="16" t="s">
        <v>232</v>
      </c>
      <c r="E708" s="16" t="n">
        <v>1</v>
      </c>
      <c r="F708" s="16" t="n">
        <v>1904</v>
      </c>
      <c r="G708" s="16" t="n">
        <v>0.05</v>
      </c>
      <c r="H708" s="16" t="s">
        <v>130</v>
      </c>
      <c r="I708" s="16" t="s">
        <v>60</v>
      </c>
      <c r="J708" s="16" t="n">
        <v>2</v>
      </c>
      <c r="K708" s="16" t="n">
        <v>4</v>
      </c>
      <c r="L708" s="16" t="s">
        <v>57</v>
      </c>
      <c r="M708" s="18" t="n">
        <f aca="false">IF(ISNUMBER(B708),B708,IF(MID(B708,3,1)="-",DATE(VALUE(RIGHT(B708,4)),VALUE(MID(B708,4,2)),VALUE(LEFT(B708,2))),DATE(VALUE(LEFT(B708,4)),VALUE(MID(B708,6,2)),VALUE(RIGHT(B708,2)))))</f>
        <v>45724</v>
      </c>
      <c r="N708" s="16" t="n">
        <f aca="false">MONTH(M708)</f>
        <v>3</v>
      </c>
      <c r="O708" s="16" t="str">
        <f aca="false">PROPER(TRIM(H708))</f>
        <v>Bengaluru</v>
      </c>
      <c r="P708" s="16" t="str">
        <f aca="false">IFERROR(VLOOKUP(O708,city_map!$A$2:$B$6,2,FALSE()),O708)</f>
        <v>Bengaluru</v>
      </c>
      <c r="Q708" s="16" t="n">
        <f aca="false">IF(ISNUMBER(F708),F708,VALUE(SUBSTITUTE(SUBSTITUTE(F708,"₹",""),",","")))</f>
        <v>1904</v>
      </c>
      <c r="R708" s="16" t="n">
        <f aca="false">IF(E708=99,1,E708)</f>
        <v>1</v>
      </c>
      <c r="S708" s="16" t="n">
        <f aca="false">IF(G708="",0,G708)</f>
        <v>0.05</v>
      </c>
      <c r="T708" s="16" t="str">
        <f aca="false">IF(I708="","Unknown",IF(I708="upi","UPI",I708))</f>
        <v>UPI</v>
      </c>
      <c r="U708" s="16" t="str">
        <f aca="false">IF(L708="Yes","Y",IF(L708="No","N",L708))</f>
        <v>Y</v>
      </c>
      <c r="V708" s="19" t="n">
        <f aca="false">ROUND(R708*Q708*(1-S708),2)</f>
        <v>1808.8</v>
      </c>
      <c r="W708" s="16" t="str">
        <f aca="false">_xlfn.XLOOKUP(D708,products!$A$2:$A$61,products!$C$2:$C$61,"Not found")</f>
        <v>Electronics</v>
      </c>
    </row>
    <row r="709" customFormat="false" ht="15" hidden="false" customHeight="false" outlineLevel="0" collapsed="false">
      <c r="A709" s="16" t="s">
        <v>1385</v>
      </c>
      <c r="B709" s="16" t="s">
        <v>1368</v>
      </c>
      <c r="C709" s="16" t="s">
        <v>243</v>
      </c>
      <c r="D709" s="16" t="s">
        <v>95</v>
      </c>
      <c r="E709" s="16" t="n">
        <v>2</v>
      </c>
      <c r="F709" s="16" t="n">
        <v>1565</v>
      </c>
      <c r="G709" s="16" t="n">
        <v>0.2</v>
      </c>
      <c r="H709" s="16" t="s">
        <v>67</v>
      </c>
      <c r="I709" s="16" t="s">
        <v>60</v>
      </c>
      <c r="J709" s="16" t="n">
        <v>2</v>
      </c>
      <c r="K709" s="16" t="n">
        <v>4</v>
      </c>
      <c r="L709" s="16" t="s">
        <v>41</v>
      </c>
      <c r="M709" s="18" t="n">
        <f aca="false">IF(ISNUMBER(B709),B709,IF(MID(B709,3,1)="-",DATE(VALUE(RIGHT(B709,4)),VALUE(MID(B709,4,2)),VALUE(LEFT(B709,2))),DATE(VALUE(LEFT(B709,4)),VALUE(MID(B709,6,2)),VALUE(RIGHT(B709,2)))))</f>
        <v>45724</v>
      </c>
      <c r="N709" s="16" t="n">
        <f aca="false">MONTH(M709)</f>
        <v>3</v>
      </c>
      <c r="O709" s="16" t="str">
        <f aca="false">PROPER(TRIM(H709))</f>
        <v>Kolkata</v>
      </c>
      <c r="P709" s="16" t="str">
        <f aca="false">IFERROR(VLOOKUP(O709,city_map!$A$2:$B$6,2,FALSE()),O709)</f>
        <v>Kolkata</v>
      </c>
      <c r="Q709" s="16" t="n">
        <f aca="false">IF(ISNUMBER(F709),F709,VALUE(SUBSTITUTE(SUBSTITUTE(F709,"₹",""),",","")))</f>
        <v>1565</v>
      </c>
      <c r="R709" s="16" t="n">
        <f aca="false">IF(E709=99,1,E709)</f>
        <v>2</v>
      </c>
      <c r="S709" s="16" t="n">
        <f aca="false">IF(G709="",0,G709)</f>
        <v>0.2</v>
      </c>
      <c r="T709" s="16" t="str">
        <f aca="false">IF(I709="","Unknown",IF(I709="upi","UPI",I709))</f>
        <v>UPI</v>
      </c>
      <c r="U709" s="16" t="str">
        <f aca="false">IF(L709="Yes","Y",IF(L709="No","N",L709))</f>
        <v>N</v>
      </c>
      <c r="V709" s="19" t="n">
        <f aca="false">ROUND(R709*Q709*(1-S709),2)</f>
        <v>2504</v>
      </c>
      <c r="W709" s="16" t="str">
        <f aca="false">_xlfn.XLOOKUP(D709,products!$A$2:$A$61,products!$C$2:$C$61,"Not found")</f>
        <v>Electronics</v>
      </c>
    </row>
    <row r="710" customFormat="false" ht="15" hidden="false" customHeight="false" outlineLevel="0" collapsed="false">
      <c r="A710" s="16" t="s">
        <v>1386</v>
      </c>
      <c r="B710" s="16" t="s">
        <v>1387</v>
      </c>
      <c r="C710" s="16" t="s">
        <v>439</v>
      </c>
      <c r="D710" s="16" t="s">
        <v>66</v>
      </c>
      <c r="E710" s="16" t="n">
        <v>1</v>
      </c>
      <c r="F710" s="16" t="n">
        <v>14327</v>
      </c>
      <c r="G710" s="16" t="n">
        <v>0</v>
      </c>
      <c r="H710" s="16" t="s">
        <v>39</v>
      </c>
      <c r="I710" s="16" t="s">
        <v>40</v>
      </c>
      <c r="J710" s="16" t="n">
        <v>2</v>
      </c>
      <c r="K710" s="16" t="n">
        <v>4</v>
      </c>
      <c r="L710" s="16" t="s">
        <v>41</v>
      </c>
      <c r="M710" s="18" t="n">
        <f aca="false">IF(ISNUMBER(B710),B710,IF(MID(B710,3,1)="-",DATE(VALUE(RIGHT(B710,4)),VALUE(MID(B710,4,2)),VALUE(LEFT(B710,2))),DATE(VALUE(LEFT(B710,4)),VALUE(MID(B710,6,2)),VALUE(RIGHT(B710,2)))))</f>
        <v>45725</v>
      </c>
      <c r="N710" s="16" t="n">
        <f aca="false">MONTH(M710)</f>
        <v>3</v>
      </c>
      <c r="O710" s="16" t="str">
        <f aca="false">PROPER(TRIM(H710))</f>
        <v>Delhi</v>
      </c>
      <c r="P710" s="16" t="str">
        <f aca="false">IFERROR(VLOOKUP(O710,city_map!$A$2:$B$6,2,FALSE()),O710)</f>
        <v>Delhi</v>
      </c>
      <c r="Q710" s="16" t="n">
        <f aca="false">IF(ISNUMBER(F710),F710,VALUE(SUBSTITUTE(SUBSTITUTE(F710,"₹",""),",","")))</f>
        <v>14327</v>
      </c>
      <c r="R710" s="16" t="n">
        <f aca="false">IF(E710=99,1,E710)</f>
        <v>1</v>
      </c>
      <c r="S710" s="16" t="n">
        <f aca="false">IF(G710="",0,G710)</f>
        <v>0</v>
      </c>
      <c r="T710" s="16" t="str">
        <f aca="false">IF(I710="","Unknown",IF(I710="upi","UPI",I710))</f>
        <v>COD</v>
      </c>
      <c r="U710" s="16" t="str">
        <f aca="false">IF(L710="Yes","Y",IF(L710="No","N",L710))</f>
        <v>N</v>
      </c>
      <c r="V710" s="19" t="n">
        <f aca="false">ROUND(R710*Q710*(1-S710),2)</f>
        <v>14327</v>
      </c>
      <c r="W710" s="16" t="str">
        <f aca="false">_xlfn.XLOOKUP(D710,products!$A$2:$A$61,products!$C$2:$C$61,"Not found")</f>
        <v>Electronics</v>
      </c>
    </row>
    <row r="711" customFormat="false" ht="15" hidden="false" customHeight="false" outlineLevel="0" collapsed="false">
      <c r="A711" s="16" t="s">
        <v>1388</v>
      </c>
      <c r="B711" s="16" t="s">
        <v>1387</v>
      </c>
      <c r="C711" s="16" t="s">
        <v>1389</v>
      </c>
      <c r="D711" s="16" t="s">
        <v>149</v>
      </c>
      <c r="E711" s="16" t="n">
        <v>1</v>
      </c>
      <c r="F711" s="16" t="n">
        <v>1565</v>
      </c>
      <c r="G711" s="16" t="n">
        <v>0.1</v>
      </c>
      <c r="H711" s="16" t="s">
        <v>112</v>
      </c>
      <c r="I711" s="16" t="s">
        <v>60</v>
      </c>
      <c r="J711" s="16" t="n">
        <v>2</v>
      </c>
      <c r="K711" s="16" t="n">
        <v>4</v>
      </c>
      <c r="L711" s="16" t="s">
        <v>41</v>
      </c>
      <c r="M711" s="18" t="n">
        <f aca="false">IF(ISNUMBER(B711),B711,IF(MID(B711,3,1)="-",DATE(VALUE(RIGHT(B711,4)),VALUE(MID(B711,4,2)),VALUE(LEFT(B711,2))),DATE(VALUE(LEFT(B711,4)),VALUE(MID(B711,6,2)),VALUE(RIGHT(B711,2)))))</f>
        <v>45725</v>
      </c>
      <c r="N711" s="16" t="n">
        <f aca="false">MONTH(M711)</f>
        <v>3</v>
      </c>
      <c r="O711" s="16" t="str">
        <f aca="false">PROPER(TRIM(H711))</f>
        <v>Mumbai</v>
      </c>
      <c r="P711" s="16" t="str">
        <f aca="false">IFERROR(VLOOKUP(O711,city_map!$A$2:$B$6,2,FALSE()),O711)</f>
        <v>Mumbai</v>
      </c>
      <c r="Q711" s="16" t="n">
        <f aca="false">IF(ISNUMBER(F711),F711,VALUE(SUBSTITUTE(SUBSTITUTE(F711,"₹",""),",","")))</f>
        <v>1565</v>
      </c>
      <c r="R711" s="16" t="n">
        <f aca="false">IF(E711=99,1,E711)</f>
        <v>1</v>
      </c>
      <c r="S711" s="16" t="n">
        <f aca="false">IF(G711="",0,G711)</f>
        <v>0.1</v>
      </c>
      <c r="T711" s="16" t="str">
        <f aca="false">IF(I711="","Unknown",IF(I711="upi","UPI",I711))</f>
        <v>UPI</v>
      </c>
      <c r="U711" s="16" t="str">
        <f aca="false">IF(L711="Yes","Y",IF(L711="No","N",L711))</f>
        <v>N</v>
      </c>
      <c r="V711" s="19" t="n">
        <f aca="false">ROUND(R711*Q711*(1-S711),2)</f>
        <v>1408.5</v>
      </c>
      <c r="W711" s="16" t="str">
        <f aca="false">_xlfn.XLOOKUP(D711,products!$A$2:$A$61,products!$C$2:$C$61,"Not found")</f>
        <v>Fashion</v>
      </c>
    </row>
    <row r="712" customFormat="false" ht="15" hidden="false" customHeight="false" outlineLevel="0" collapsed="false">
      <c r="A712" s="16" t="s">
        <v>1390</v>
      </c>
      <c r="B712" s="16" t="s">
        <v>1387</v>
      </c>
      <c r="C712" s="16" t="s">
        <v>1391</v>
      </c>
      <c r="D712" s="16" t="s">
        <v>396</v>
      </c>
      <c r="E712" s="16" t="n">
        <v>1</v>
      </c>
      <c r="F712" s="16" t="n">
        <v>5338</v>
      </c>
      <c r="G712" s="16" t="n">
        <v>0.3</v>
      </c>
      <c r="H712" s="16" t="s">
        <v>67</v>
      </c>
      <c r="I712" s="16" t="s">
        <v>60</v>
      </c>
      <c r="J712" s="16" t="n">
        <v>4</v>
      </c>
      <c r="K712" s="16" t="n">
        <v>4</v>
      </c>
      <c r="L712" s="16" t="s">
        <v>41</v>
      </c>
      <c r="M712" s="18" t="n">
        <f aca="false">IF(ISNUMBER(B712),B712,IF(MID(B712,3,1)="-",DATE(VALUE(RIGHT(B712,4)),VALUE(MID(B712,4,2)),VALUE(LEFT(B712,2))),DATE(VALUE(LEFT(B712,4)),VALUE(MID(B712,6,2)),VALUE(RIGHT(B712,2)))))</f>
        <v>45725</v>
      </c>
      <c r="N712" s="16" t="n">
        <f aca="false">MONTH(M712)</f>
        <v>3</v>
      </c>
      <c r="O712" s="16" t="str">
        <f aca="false">PROPER(TRIM(H712))</f>
        <v>Kolkata</v>
      </c>
      <c r="P712" s="16" t="str">
        <f aca="false">IFERROR(VLOOKUP(O712,city_map!$A$2:$B$6,2,FALSE()),O712)</f>
        <v>Kolkata</v>
      </c>
      <c r="Q712" s="16" t="n">
        <f aca="false">IF(ISNUMBER(F712),F712,VALUE(SUBSTITUTE(SUBSTITUTE(F712,"₹",""),",","")))</f>
        <v>5338</v>
      </c>
      <c r="R712" s="16" t="n">
        <f aca="false">IF(E712=99,1,E712)</f>
        <v>1</v>
      </c>
      <c r="S712" s="16" t="n">
        <f aca="false">IF(G712="",0,G712)</f>
        <v>0.3</v>
      </c>
      <c r="T712" s="16" t="str">
        <f aca="false">IF(I712="","Unknown",IF(I712="upi","UPI",I712))</f>
        <v>UPI</v>
      </c>
      <c r="U712" s="16" t="str">
        <f aca="false">IF(L712="Yes","Y",IF(L712="No","N",L712))</f>
        <v>N</v>
      </c>
      <c r="V712" s="19" t="n">
        <f aca="false">ROUND(R712*Q712*(1-S712),2)</f>
        <v>3736.6</v>
      </c>
      <c r="W712" s="16" t="str">
        <f aca="false">_xlfn.XLOOKUP(D712,products!$A$2:$A$61,products!$C$2:$C$61,"Not found")</f>
        <v>Home</v>
      </c>
    </row>
    <row r="713" customFormat="false" ht="15" hidden="false" customHeight="false" outlineLevel="0" collapsed="false">
      <c r="A713" s="16" t="s">
        <v>1392</v>
      </c>
      <c r="B713" s="16" t="s">
        <v>1387</v>
      </c>
      <c r="C713" s="16" t="s">
        <v>753</v>
      </c>
      <c r="D713" s="16" t="s">
        <v>88</v>
      </c>
      <c r="E713" s="16" t="n">
        <v>3</v>
      </c>
      <c r="F713" s="16" t="n">
        <v>2926</v>
      </c>
      <c r="G713" s="16" t="n">
        <v>0.1</v>
      </c>
      <c r="H713" s="16" t="s">
        <v>67</v>
      </c>
      <c r="I713" s="16" t="s">
        <v>40</v>
      </c>
      <c r="J713" s="16" t="n">
        <v>3</v>
      </c>
      <c r="K713" s="16" t="n">
        <v>3</v>
      </c>
      <c r="L713" s="16" t="s">
        <v>57</v>
      </c>
      <c r="M713" s="18" t="n">
        <f aca="false">IF(ISNUMBER(B713),B713,IF(MID(B713,3,1)="-",DATE(VALUE(RIGHT(B713,4)),VALUE(MID(B713,4,2)),VALUE(LEFT(B713,2))),DATE(VALUE(LEFT(B713,4)),VALUE(MID(B713,6,2)),VALUE(RIGHT(B713,2)))))</f>
        <v>45725</v>
      </c>
      <c r="N713" s="16" t="n">
        <f aca="false">MONTH(M713)</f>
        <v>3</v>
      </c>
      <c r="O713" s="16" t="str">
        <f aca="false">PROPER(TRIM(H713))</f>
        <v>Kolkata</v>
      </c>
      <c r="P713" s="16" t="str">
        <f aca="false">IFERROR(VLOOKUP(O713,city_map!$A$2:$B$6,2,FALSE()),O713)</f>
        <v>Kolkata</v>
      </c>
      <c r="Q713" s="16" t="n">
        <f aca="false">IF(ISNUMBER(F713),F713,VALUE(SUBSTITUTE(SUBSTITUTE(F713,"₹",""),",","")))</f>
        <v>2926</v>
      </c>
      <c r="R713" s="16" t="n">
        <f aca="false">IF(E713=99,1,E713)</f>
        <v>3</v>
      </c>
      <c r="S713" s="16" t="n">
        <f aca="false">IF(G713="",0,G713)</f>
        <v>0.1</v>
      </c>
      <c r="T713" s="16" t="str">
        <f aca="false">IF(I713="","Unknown",IF(I713="upi","UPI",I713))</f>
        <v>COD</v>
      </c>
      <c r="U713" s="16" t="str">
        <f aca="false">IF(L713="Yes","Y",IF(L713="No","N",L713))</f>
        <v>Y</v>
      </c>
      <c r="V713" s="19" t="n">
        <f aca="false">ROUND(R713*Q713*(1-S713),2)</f>
        <v>7900.2</v>
      </c>
      <c r="W713" s="16" t="str">
        <f aca="false">_xlfn.XLOOKUP(D713,products!$A$2:$A$61,products!$C$2:$C$61,"Not found")</f>
        <v>Fashion</v>
      </c>
    </row>
    <row r="714" customFormat="false" ht="15" hidden="false" customHeight="false" outlineLevel="0" collapsed="false">
      <c r="A714" s="16" t="s">
        <v>1393</v>
      </c>
      <c r="B714" s="16" t="s">
        <v>1387</v>
      </c>
      <c r="C714" s="16" t="s">
        <v>176</v>
      </c>
      <c r="D714" s="16" t="s">
        <v>412</v>
      </c>
      <c r="E714" s="16" t="n">
        <v>1</v>
      </c>
      <c r="F714" s="16" t="n">
        <v>993</v>
      </c>
      <c r="G714" s="16" t="n">
        <v>0</v>
      </c>
      <c r="H714" s="16" t="s">
        <v>130</v>
      </c>
      <c r="I714" s="16" t="s">
        <v>60</v>
      </c>
      <c r="J714" s="16" t="n">
        <v>3</v>
      </c>
      <c r="K714" s="16" t="n">
        <v>5</v>
      </c>
      <c r="L714" s="16" t="s">
        <v>41</v>
      </c>
      <c r="M714" s="18" t="n">
        <f aca="false">IF(ISNUMBER(B714),B714,IF(MID(B714,3,1)="-",DATE(VALUE(RIGHT(B714,4)),VALUE(MID(B714,4,2)),VALUE(LEFT(B714,2))),DATE(VALUE(LEFT(B714,4)),VALUE(MID(B714,6,2)),VALUE(RIGHT(B714,2)))))</f>
        <v>45725</v>
      </c>
      <c r="N714" s="16" t="n">
        <f aca="false">MONTH(M714)</f>
        <v>3</v>
      </c>
      <c r="O714" s="16" t="str">
        <f aca="false">PROPER(TRIM(H714))</f>
        <v>Bengaluru</v>
      </c>
      <c r="P714" s="16" t="str">
        <f aca="false">IFERROR(VLOOKUP(O714,city_map!$A$2:$B$6,2,FALSE()),O714)</f>
        <v>Bengaluru</v>
      </c>
      <c r="Q714" s="16" t="n">
        <f aca="false">IF(ISNUMBER(F714),F714,VALUE(SUBSTITUTE(SUBSTITUTE(F714,"₹",""),",","")))</f>
        <v>993</v>
      </c>
      <c r="R714" s="16" t="n">
        <f aca="false">IF(E714=99,1,E714)</f>
        <v>1</v>
      </c>
      <c r="S714" s="16" t="n">
        <f aca="false">IF(G714="",0,G714)</f>
        <v>0</v>
      </c>
      <c r="T714" s="16" t="str">
        <f aca="false">IF(I714="","Unknown",IF(I714="upi","UPI",I714))</f>
        <v>UPI</v>
      </c>
      <c r="U714" s="16" t="str">
        <f aca="false">IF(L714="Yes","Y",IF(L714="No","N",L714))</f>
        <v>N</v>
      </c>
      <c r="V714" s="19" t="n">
        <f aca="false">ROUND(R714*Q714*(1-S714),2)</f>
        <v>993</v>
      </c>
      <c r="W714" s="16" t="str">
        <f aca="false">_xlfn.XLOOKUP(D714,products!$A$2:$A$61,products!$C$2:$C$61,"Not found")</f>
        <v>Home</v>
      </c>
    </row>
    <row r="715" customFormat="false" ht="15" hidden="false" customHeight="false" outlineLevel="0" collapsed="false">
      <c r="A715" s="16" t="s">
        <v>1394</v>
      </c>
      <c r="B715" s="16" t="s">
        <v>1387</v>
      </c>
      <c r="C715" s="16" t="s">
        <v>1395</v>
      </c>
      <c r="D715" s="16" t="s">
        <v>142</v>
      </c>
      <c r="E715" s="16" t="n">
        <v>2</v>
      </c>
      <c r="F715" s="16" t="n">
        <v>601</v>
      </c>
      <c r="G715" s="16" t="n">
        <v>0</v>
      </c>
      <c r="H715" s="16" t="s">
        <v>112</v>
      </c>
      <c r="I715" s="16" t="s">
        <v>40</v>
      </c>
      <c r="J715" s="16" t="n">
        <v>4</v>
      </c>
      <c r="K715" s="16" t="n">
        <v>5</v>
      </c>
      <c r="L715" s="16" t="s">
        <v>41</v>
      </c>
      <c r="M715" s="18" t="n">
        <f aca="false">IF(ISNUMBER(B715),B715,IF(MID(B715,3,1)="-",DATE(VALUE(RIGHT(B715,4)),VALUE(MID(B715,4,2)),VALUE(LEFT(B715,2))),DATE(VALUE(LEFT(B715,4)),VALUE(MID(B715,6,2)),VALUE(RIGHT(B715,2)))))</f>
        <v>45725</v>
      </c>
      <c r="N715" s="16" t="n">
        <f aca="false">MONTH(M715)</f>
        <v>3</v>
      </c>
      <c r="O715" s="16" t="str">
        <f aca="false">PROPER(TRIM(H715))</f>
        <v>Mumbai</v>
      </c>
      <c r="P715" s="16" t="str">
        <f aca="false">IFERROR(VLOOKUP(O715,city_map!$A$2:$B$6,2,FALSE()),O715)</f>
        <v>Mumbai</v>
      </c>
      <c r="Q715" s="16" t="n">
        <f aca="false">IF(ISNUMBER(F715),F715,VALUE(SUBSTITUTE(SUBSTITUTE(F715,"₹",""),",","")))</f>
        <v>601</v>
      </c>
      <c r="R715" s="16" t="n">
        <f aca="false">IF(E715=99,1,E715)</f>
        <v>2</v>
      </c>
      <c r="S715" s="16" t="n">
        <f aca="false">IF(G715="",0,G715)</f>
        <v>0</v>
      </c>
      <c r="T715" s="16" t="str">
        <f aca="false">IF(I715="","Unknown",IF(I715="upi","UPI",I715))</f>
        <v>COD</v>
      </c>
      <c r="U715" s="16" t="str">
        <f aca="false">IF(L715="Yes","Y",IF(L715="No","N",L715))</f>
        <v>N</v>
      </c>
      <c r="V715" s="19" t="n">
        <f aca="false">ROUND(R715*Q715*(1-S715),2)</f>
        <v>1202</v>
      </c>
      <c r="W715" s="16" t="str">
        <f aca="false">_xlfn.XLOOKUP(D715,products!$A$2:$A$61,products!$C$2:$C$61,"Not found")</f>
        <v>Home</v>
      </c>
    </row>
    <row r="716" customFormat="false" ht="15" hidden="false" customHeight="false" outlineLevel="0" collapsed="false">
      <c r="A716" s="16" t="s">
        <v>1396</v>
      </c>
      <c r="B716" s="16" t="s">
        <v>1387</v>
      </c>
      <c r="C716" s="16" t="s">
        <v>470</v>
      </c>
      <c r="D716" s="16" t="s">
        <v>146</v>
      </c>
      <c r="E716" s="16" t="n">
        <v>1</v>
      </c>
      <c r="F716" s="16" t="n">
        <v>451</v>
      </c>
      <c r="G716" s="16" t="n">
        <v>0.1</v>
      </c>
      <c r="H716" s="16" t="s">
        <v>112</v>
      </c>
      <c r="I716" s="16" t="s">
        <v>60</v>
      </c>
      <c r="J716" s="16" t="n">
        <v>4</v>
      </c>
      <c r="K716" s="16" t="n">
        <v>4</v>
      </c>
      <c r="L716" s="16" t="s">
        <v>174</v>
      </c>
      <c r="M716" s="18" t="n">
        <f aca="false">IF(ISNUMBER(B716),B716,IF(MID(B716,3,1)="-",DATE(VALUE(RIGHT(B716,4)),VALUE(MID(B716,4,2)),VALUE(LEFT(B716,2))),DATE(VALUE(LEFT(B716,4)),VALUE(MID(B716,6,2)),VALUE(RIGHT(B716,2)))))</f>
        <v>45725</v>
      </c>
      <c r="N716" s="16" t="n">
        <f aca="false">MONTH(M716)</f>
        <v>3</v>
      </c>
      <c r="O716" s="16" t="str">
        <f aca="false">PROPER(TRIM(H716))</f>
        <v>Mumbai</v>
      </c>
      <c r="P716" s="16" t="str">
        <f aca="false">IFERROR(VLOOKUP(O716,city_map!$A$2:$B$6,2,FALSE()),O716)</f>
        <v>Mumbai</v>
      </c>
      <c r="Q716" s="16" t="n">
        <f aca="false">IF(ISNUMBER(F716),F716,VALUE(SUBSTITUTE(SUBSTITUTE(F716,"₹",""),",","")))</f>
        <v>451</v>
      </c>
      <c r="R716" s="16" t="n">
        <f aca="false">IF(E716=99,1,E716)</f>
        <v>1</v>
      </c>
      <c r="S716" s="16" t="n">
        <f aca="false">IF(G716="",0,G716)</f>
        <v>0.1</v>
      </c>
      <c r="T716" s="16" t="str">
        <f aca="false">IF(I716="","Unknown",IF(I716="upi","UPI",I716))</f>
        <v>UPI</v>
      </c>
      <c r="U716" s="16" t="str">
        <f aca="false">IF(L716="Yes","Y",IF(L716="No","N",L716))</f>
        <v>N</v>
      </c>
      <c r="V716" s="19" t="n">
        <f aca="false">ROUND(R716*Q716*(1-S716),2)</f>
        <v>405.9</v>
      </c>
      <c r="W716" s="16" t="str">
        <f aca="false">_xlfn.XLOOKUP(D716,products!$A$2:$A$61,products!$C$2:$C$61,"Not found")</f>
        <v>Beauty</v>
      </c>
    </row>
    <row r="717" customFormat="false" ht="15" hidden="false" customHeight="false" outlineLevel="0" collapsed="false">
      <c r="A717" s="16" t="s">
        <v>1397</v>
      </c>
      <c r="B717" s="16" t="s">
        <v>1387</v>
      </c>
      <c r="C717" s="16" t="s">
        <v>1347</v>
      </c>
      <c r="D717" s="16" t="s">
        <v>63</v>
      </c>
      <c r="E717" s="16" t="n">
        <v>2</v>
      </c>
      <c r="F717" s="16" t="n">
        <v>1570</v>
      </c>
      <c r="G717" s="16" t="n">
        <v>0.15</v>
      </c>
      <c r="H717" s="16" t="s">
        <v>46</v>
      </c>
      <c r="I717" s="16" t="s">
        <v>60</v>
      </c>
      <c r="J717" s="16" t="n">
        <v>4</v>
      </c>
      <c r="K717" s="16" t="n">
        <v>4</v>
      </c>
      <c r="L717" s="16" t="s">
        <v>41</v>
      </c>
      <c r="M717" s="18" t="n">
        <f aca="false">IF(ISNUMBER(B717),B717,IF(MID(B717,3,1)="-",DATE(VALUE(RIGHT(B717,4)),VALUE(MID(B717,4,2)),VALUE(LEFT(B717,2))),DATE(VALUE(LEFT(B717,4)),VALUE(MID(B717,6,2)),VALUE(RIGHT(B717,2)))))</f>
        <v>45725</v>
      </c>
      <c r="N717" s="16" t="n">
        <f aca="false">MONTH(M717)</f>
        <v>3</v>
      </c>
      <c r="O717" s="16" t="str">
        <f aca="false">PROPER(TRIM(H717))</f>
        <v>Chennai</v>
      </c>
      <c r="P717" s="16" t="str">
        <f aca="false">IFERROR(VLOOKUP(O717,city_map!$A$2:$B$6,2,FALSE()),O717)</f>
        <v>Chennai</v>
      </c>
      <c r="Q717" s="16" t="n">
        <f aca="false">IF(ISNUMBER(F717),F717,VALUE(SUBSTITUTE(SUBSTITUTE(F717,"₹",""),",","")))</f>
        <v>1570</v>
      </c>
      <c r="R717" s="16" t="n">
        <f aca="false">IF(E717=99,1,E717)</f>
        <v>2</v>
      </c>
      <c r="S717" s="16" t="n">
        <f aca="false">IF(G717="",0,G717)</f>
        <v>0.15</v>
      </c>
      <c r="T717" s="16" t="str">
        <f aca="false">IF(I717="","Unknown",IF(I717="upi","UPI",I717))</f>
        <v>UPI</v>
      </c>
      <c r="U717" s="16" t="str">
        <f aca="false">IF(L717="Yes","Y",IF(L717="No","N",L717))</f>
        <v>N</v>
      </c>
      <c r="V717" s="19" t="n">
        <f aca="false">ROUND(R717*Q717*(1-S717),2)</f>
        <v>2669</v>
      </c>
      <c r="W717" s="16" t="str">
        <f aca="false">_xlfn.XLOOKUP(D717,products!$A$2:$A$61,products!$C$2:$C$61,"Not found")</f>
        <v>Fashion</v>
      </c>
    </row>
    <row r="718" customFormat="false" ht="15" hidden="false" customHeight="false" outlineLevel="0" collapsed="false">
      <c r="A718" s="16" t="s">
        <v>1398</v>
      </c>
      <c r="B718" s="16" t="s">
        <v>1387</v>
      </c>
      <c r="C718" s="16" t="s">
        <v>1399</v>
      </c>
      <c r="D718" s="16" t="s">
        <v>88</v>
      </c>
      <c r="E718" s="16" t="n">
        <v>1</v>
      </c>
      <c r="F718" s="16" t="n">
        <v>3106</v>
      </c>
      <c r="G718" s="16" t="n">
        <v>0.1</v>
      </c>
      <c r="H718" s="16" t="s">
        <v>130</v>
      </c>
      <c r="I718" s="16" t="s">
        <v>71</v>
      </c>
      <c r="J718" s="16" t="n">
        <v>3</v>
      </c>
      <c r="K718" s="16" t="n">
        <v>3</v>
      </c>
      <c r="L718" s="16" t="s">
        <v>41</v>
      </c>
      <c r="M718" s="18" t="n">
        <f aca="false">IF(ISNUMBER(B718),B718,IF(MID(B718,3,1)="-",DATE(VALUE(RIGHT(B718,4)),VALUE(MID(B718,4,2)),VALUE(LEFT(B718,2))),DATE(VALUE(LEFT(B718,4)),VALUE(MID(B718,6,2)),VALUE(RIGHT(B718,2)))))</f>
        <v>45725</v>
      </c>
      <c r="N718" s="16" t="n">
        <f aca="false">MONTH(M718)</f>
        <v>3</v>
      </c>
      <c r="O718" s="16" t="str">
        <f aca="false">PROPER(TRIM(H718))</f>
        <v>Bengaluru</v>
      </c>
      <c r="P718" s="16" t="str">
        <f aca="false">IFERROR(VLOOKUP(O718,city_map!$A$2:$B$6,2,FALSE()),O718)</f>
        <v>Bengaluru</v>
      </c>
      <c r="Q718" s="16" t="n">
        <f aca="false">IF(ISNUMBER(F718),F718,VALUE(SUBSTITUTE(SUBSTITUTE(F718,"₹",""),",","")))</f>
        <v>3106</v>
      </c>
      <c r="R718" s="16" t="n">
        <f aca="false">IF(E718=99,1,E718)</f>
        <v>1</v>
      </c>
      <c r="S718" s="16" t="n">
        <f aca="false">IF(G718="",0,G718)</f>
        <v>0.1</v>
      </c>
      <c r="T718" s="16" t="str">
        <f aca="false">IF(I718="","Unknown",IF(I718="upi","UPI",I718))</f>
        <v>Credit Card</v>
      </c>
      <c r="U718" s="16" t="str">
        <f aca="false">IF(L718="Yes","Y",IF(L718="No","N",L718))</f>
        <v>N</v>
      </c>
      <c r="V718" s="19" t="n">
        <f aca="false">ROUND(R718*Q718*(1-S718),2)</f>
        <v>2795.4</v>
      </c>
      <c r="W718" s="16" t="str">
        <f aca="false">_xlfn.XLOOKUP(D718,products!$A$2:$A$61,products!$C$2:$C$61,"Not found")</f>
        <v>Fashion</v>
      </c>
    </row>
    <row r="719" customFormat="false" ht="15" hidden="false" customHeight="false" outlineLevel="0" collapsed="false">
      <c r="A719" s="16" t="s">
        <v>1400</v>
      </c>
      <c r="B719" s="16" t="s">
        <v>1387</v>
      </c>
      <c r="C719" s="16" t="s">
        <v>793</v>
      </c>
      <c r="D719" s="16" t="s">
        <v>99</v>
      </c>
      <c r="E719" s="16" t="n">
        <v>1</v>
      </c>
      <c r="F719" s="16" t="n">
        <v>723</v>
      </c>
      <c r="G719" s="16" t="n">
        <v>0</v>
      </c>
      <c r="H719" s="16" t="s">
        <v>81</v>
      </c>
      <c r="I719" s="16" t="s">
        <v>47</v>
      </c>
      <c r="J719" s="16" t="n">
        <v>3</v>
      </c>
      <c r="K719" s="16" t="n">
        <v>3</v>
      </c>
      <c r="L719" s="16" t="s">
        <v>57</v>
      </c>
      <c r="M719" s="18" t="n">
        <f aca="false">IF(ISNUMBER(B719),B719,IF(MID(B719,3,1)="-",DATE(VALUE(RIGHT(B719,4)),VALUE(MID(B719,4,2)),VALUE(LEFT(B719,2))),DATE(VALUE(LEFT(B719,4)),VALUE(MID(B719,6,2)),VALUE(RIGHT(B719,2)))))</f>
        <v>45725</v>
      </c>
      <c r="N719" s="16" t="n">
        <f aca="false">MONTH(M719)</f>
        <v>3</v>
      </c>
      <c r="O719" s="16" t="str">
        <f aca="false">PROPER(TRIM(H719))</f>
        <v>Hyderabad</v>
      </c>
      <c r="P719" s="16" t="str">
        <f aca="false">IFERROR(VLOOKUP(O719,city_map!$A$2:$B$6,2,FALSE()),O719)</f>
        <v>Hyderabad</v>
      </c>
      <c r="Q719" s="16" t="n">
        <f aca="false">IF(ISNUMBER(F719),F719,VALUE(SUBSTITUTE(SUBSTITUTE(F719,"₹",""),",","")))</f>
        <v>723</v>
      </c>
      <c r="R719" s="16" t="n">
        <f aca="false">IF(E719=99,1,E719)</f>
        <v>1</v>
      </c>
      <c r="S719" s="16" t="n">
        <f aca="false">IF(G719="",0,G719)</f>
        <v>0</v>
      </c>
      <c r="T719" s="16" t="str">
        <f aca="false">IF(I719="","Unknown",IF(I719="upi","UPI",I719))</f>
        <v>Debit Card</v>
      </c>
      <c r="U719" s="16" t="str">
        <f aca="false">IF(L719="Yes","Y",IF(L719="No","N",L719))</f>
        <v>Y</v>
      </c>
      <c r="V719" s="19" t="n">
        <f aca="false">ROUND(R719*Q719*(1-S719),2)</f>
        <v>723</v>
      </c>
      <c r="W719" s="16" t="str">
        <f aca="false">_xlfn.XLOOKUP(D719,products!$A$2:$A$61,products!$C$2:$C$61,"Not found")</f>
        <v>Fashion</v>
      </c>
    </row>
    <row r="720" customFormat="false" ht="15" hidden="false" customHeight="false" outlineLevel="0" collapsed="false">
      <c r="A720" s="16" t="s">
        <v>1401</v>
      </c>
      <c r="B720" s="16" t="s">
        <v>1402</v>
      </c>
      <c r="C720" s="16" t="s">
        <v>384</v>
      </c>
      <c r="D720" s="16" t="s">
        <v>157</v>
      </c>
      <c r="E720" s="16" t="n">
        <v>1</v>
      </c>
      <c r="F720" s="16" t="n">
        <v>1081</v>
      </c>
      <c r="G720" s="16" t="n">
        <v>0.1</v>
      </c>
      <c r="H720" s="16" t="s">
        <v>112</v>
      </c>
      <c r="I720" s="16" t="s">
        <v>71</v>
      </c>
      <c r="J720" s="16" t="n">
        <v>2</v>
      </c>
      <c r="K720" s="16" t="n">
        <v>4</v>
      </c>
      <c r="L720" s="16" t="s">
        <v>41</v>
      </c>
      <c r="M720" s="18" t="n">
        <f aca="false">IF(ISNUMBER(B720),B720,IF(MID(B720,3,1)="-",DATE(VALUE(RIGHT(B720,4)),VALUE(MID(B720,4,2)),VALUE(LEFT(B720,2))),DATE(VALUE(LEFT(B720,4)),VALUE(MID(B720,6,2)),VALUE(RIGHT(B720,2)))))</f>
        <v>45726</v>
      </c>
      <c r="N720" s="16" t="n">
        <f aca="false">MONTH(M720)</f>
        <v>3</v>
      </c>
      <c r="O720" s="16" t="str">
        <f aca="false">PROPER(TRIM(H720))</f>
        <v>Mumbai</v>
      </c>
      <c r="P720" s="16" t="str">
        <f aca="false">IFERROR(VLOOKUP(O720,city_map!$A$2:$B$6,2,FALSE()),O720)</f>
        <v>Mumbai</v>
      </c>
      <c r="Q720" s="16" t="n">
        <f aca="false">IF(ISNUMBER(F720),F720,VALUE(SUBSTITUTE(SUBSTITUTE(F720,"₹",""),",","")))</f>
        <v>1081</v>
      </c>
      <c r="R720" s="16" t="n">
        <f aca="false">IF(E720=99,1,E720)</f>
        <v>1</v>
      </c>
      <c r="S720" s="16" t="n">
        <f aca="false">IF(G720="",0,G720)</f>
        <v>0.1</v>
      </c>
      <c r="T720" s="16" t="str">
        <f aca="false">IF(I720="","Unknown",IF(I720="upi","UPI",I720))</f>
        <v>Credit Card</v>
      </c>
      <c r="U720" s="16" t="str">
        <f aca="false">IF(L720="Yes","Y",IF(L720="No","N",L720))</f>
        <v>N</v>
      </c>
      <c r="V720" s="19" t="n">
        <f aca="false">ROUND(R720*Q720*(1-S720),2)</f>
        <v>972.9</v>
      </c>
      <c r="W720" s="16" t="str">
        <f aca="false">_xlfn.XLOOKUP(D720,products!$A$2:$A$61,products!$C$2:$C$61,"Not found")</f>
        <v>Books</v>
      </c>
    </row>
    <row r="721" customFormat="false" ht="15" hidden="false" customHeight="false" outlineLevel="0" collapsed="false">
      <c r="A721" s="16" t="s">
        <v>1403</v>
      </c>
      <c r="B721" s="16" t="s">
        <v>1402</v>
      </c>
      <c r="C721" s="16" t="s">
        <v>699</v>
      </c>
      <c r="D721" s="16" t="s">
        <v>92</v>
      </c>
      <c r="E721" s="16" t="n">
        <v>2</v>
      </c>
      <c r="F721" s="16" t="n">
        <v>3824</v>
      </c>
      <c r="G721" s="16" t="n">
        <v>0.05</v>
      </c>
      <c r="H721" s="16" t="s">
        <v>39</v>
      </c>
      <c r="I721" s="16" t="s">
        <v>60</v>
      </c>
      <c r="J721" s="16" t="n">
        <v>2</v>
      </c>
      <c r="K721" s="16"/>
      <c r="L721" s="16" t="s">
        <v>41</v>
      </c>
      <c r="M721" s="18" t="n">
        <f aca="false">IF(ISNUMBER(B721),B721,IF(MID(B721,3,1)="-",DATE(VALUE(RIGHT(B721,4)),VALUE(MID(B721,4,2)),VALUE(LEFT(B721,2))),DATE(VALUE(LEFT(B721,4)),VALUE(MID(B721,6,2)),VALUE(RIGHT(B721,2)))))</f>
        <v>45726</v>
      </c>
      <c r="N721" s="16" t="n">
        <f aca="false">MONTH(M721)</f>
        <v>3</v>
      </c>
      <c r="O721" s="16" t="str">
        <f aca="false">PROPER(TRIM(H721))</f>
        <v>Delhi</v>
      </c>
      <c r="P721" s="16" t="str">
        <f aca="false">IFERROR(VLOOKUP(O721,city_map!$A$2:$B$6,2,FALSE()),O721)</f>
        <v>Delhi</v>
      </c>
      <c r="Q721" s="16" t="n">
        <f aca="false">IF(ISNUMBER(F721),F721,VALUE(SUBSTITUTE(SUBSTITUTE(F721,"₹",""),",","")))</f>
        <v>3824</v>
      </c>
      <c r="R721" s="16" t="n">
        <f aca="false">IF(E721=99,1,E721)</f>
        <v>2</v>
      </c>
      <c r="S721" s="16" t="n">
        <f aca="false">IF(G721="",0,G721)</f>
        <v>0.05</v>
      </c>
      <c r="T721" s="16" t="str">
        <f aca="false">IF(I721="","Unknown",IF(I721="upi","UPI",I721))</f>
        <v>UPI</v>
      </c>
      <c r="U721" s="16" t="str">
        <f aca="false">IF(L721="Yes","Y",IF(L721="No","N",L721))</f>
        <v>N</v>
      </c>
      <c r="V721" s="19" t="n">
        <f aca="false">ROUND(R721*Q721*(1-S721),2)</f>
        <v>7265.6</v>
      </c>
      <c r="W721" s="16" t="str">
        <f aca="false">_xlfn.XLOOKUP(D721,products!$A$2:$A$61,products!$C$2:$C$61,"Not found")</f>
        <v>Electronics</v>
      </c>
    </row>
    <row r="722" customFormat="false" ht="15" hidden="false" customHeight="false" outlineLevel="0" collapsed="false">
      <c r="A722" s="16" t="s">
        <v>1404</v>
      </c>
      <c r="B722" s="16" t="s">
        <v>1402</v>
      </c>
      <c r="C722" s="16" t="s">
        <v>615</v>
      </c>
      <c r="D722" s="16" t="s">
        <v>179</v>
      </c>
      <c r="E722" s="16" t="n">
        <v>2</v>
      </c>
      <c r="F722" s="16" t="n">
        <v>2454</v>
      </c>
      <c r="G722" s="16" t="n">
        <v>0.05</v>
      </c>
      <c r="H722" s="16" t="s">
        <v>56</v>
      </c>
      <c r="I722" s="16" t="s">
        <v>60</v>
      </c>
      <c r="J722" s="16" t="n">
        <v>9</v>
      </c>
      <c r="K722" s="16" t="n">
        <v>4</v>
      </c>
      <c r="L722" s="16" t="s">
        <v>41</v>
      </c>
      <c r="M722" s="18" t="n">
        <f aca="false">IF(ISNUMBER(B722),B722,IF(MID(B722,3,1)="-",DATE(VALUE(RIGHT(B722,4)),VALUE(MID(B722,4,2)),VALUE(LEFT(B722,2))),DATE(VALUE(LEFT(B722,4)),VALUE(MID(B722,6,2)),VALUE(RIGHT(B722,2)))))</f>
        <v>45726</v>
      </c>
      <c r="N722" s="16" t="n">
        <f aca="false">MONTH(M722)</f>
        <v>3</v>
      </c>
      <c r="O722" s="16" t="str">
        <f aca="false">PROPER(TRIM(H722))</f>
        <v>Lucknow</v>
      </c>
      <c r="P722" s="16" t="str">
        <f aca="false">IFERROR(VLOOKUP(O722,city_map!$A$2:$B$6,2,FALSE()),O722)</f>
        <v>Lucknow</v>
      </c>
      <c r="Q722" s="16" t="n">
        <f aca="false">IF(ISNUMBER(F722),F722,VALUE(SUBSTITUTE(SUBSTITUTE(F722,"₹",""),",","")))</f>
        <v>2454</v>
      </c>
      <c r="R722" s="16" t="n">
        <f aca="false">IF(E722=99,1,E722)</f>
        <v>2</v>
      </c>
      <c r="S722" s="16" t="n">
        <f aca="false">IF(G722="",0,G722)</f>
        <v>0.05</v>
      </c>
      <c r="T722" s="16" t="str">
        <f aca="false">IF(I722="","Unknown",IF(I722="upi","UPI",I722))</f>
        <v>UPI</v>
      </c>
      <c r="U722" s="16" t="str">
        <f aca="false">IF(L722="Yes","Y",IF(L722="No","N",L722))</f>
        <v>N</v>
      </c>
      <c r="V722" s="19" t="n">
        <f aca="false">ROUND(R722*Q722*(1-S722),2)</f>
        <v>4662.6</v>
      </c>
      <c r="W722" s="16" t="str">
        <f aca="false">_xlfn.XLOOKUP(D722,products!$A$2:$A$61,products!$C$2:$C$61,"Not found")</f>
        <v>Electronics</v>
      </c>
    </row>
    <row r="723" customFormat="false" ht="15" hidden="false" customHeight="false" outlineLevel="0" collapsed="false">
      <c r="A723" s="16" t="s">
        <v>1405</v>
      </c>
      <c r="B723" s="16" t="s">
        <v>1402</v>
      </c>
      <c r="C723" s="16" t="s">
        <v>726</v>
      </c>
      <c r="D723" s="16" t="s">
        <v>108</v>
      </c>
      <c r="E723" s="16" t="n">
        <v>1</v>
      </c>
      <c r="F723" s="16" t="n">
        <v>3429</v>
      </c>
      <c r="G723" s="16" t="n">
        <v>0.3</v>
      </c>
      <c r="H723" s="16" t="s">
        <v>112</v>
      </c>
      <c r="I723" s="16" t="s">
        <v>40</v>
      </c>
      <c r="J723" s="16" t="n">
        <v>3</v>
      </c>
      <c r="K723" s="16" t="n">
        <v>4</v>
      </c>
      <c r="L723" s="16" t="s">
        <v>41</v>
      </c>
      <c r="M723" s="18" t="n">
        <f aca="false">IF(ISNUMBER(B723),B723,IF(MID(B723,3,1)="-",DATE(VALUE(RIGHT(B723,4)),VALUE(MID(B723,4,2)),VALUE(LEFT(B723,2))),DATE(VALUE(LEFT(B723,4)),VALUE(MID(B723,6,2)),VALUE(RIGHT(B723,2)))))</f>
        <v>45726</v>
      </c>
      <c r="N723" s="16" t="n">
        <f aca="false">MONTH(M723)</f>
        <v>3</v>
      </c>
      <c r="O723" s="16" t="str">
        <f aca="false">PROPER(TRIM(H723))</f>
        <v>Mumbai</v>
      </c>
      <c r="P723" s="16" t="str">
        <f aca="false">IFERROR(VLOOKUP(O723,city_map!$A$2:$B$6,2,FALSE()),O723)</f>
        <v>Mumbai</v>
      </c>
      <c r="Q723" s="16" t="n">
        <f aca="false">IF(ISNUMBER(F723),F723,VALUE(SUBSTITUTE(SUBSTITUTE(F723,"₹",""),",","")))</f>
        <v>3429</v>
      </c>
      <c r="R723" s="16" t="n">
        <f aca="false">IF(E723=99,1,E723)</f>
        <v>1</v>
      </c>
      <c r="S723" s="16" t="n">
        <f aca="false">IF(G723="",0,G723)</f>
        <v>0.3</v>
      </c>
      <c r="T723" s="16" t="str">
        <f aca="false">IF(I723="","Unknown",IF(I723="upi","UPI",I723))</f>
        <v>COD</v>
      </c>
      <c r="U723" s="16" t="str">
        <f aca="false">IF(L723="Yes","Y",IF(L723="No","N",L723))</f>
        <v>N</v>
      </c>
      <c r="V723" s="19" t="n">
        <f aca="false">ROUND(R723*Q723*(1-S723),2)</f>
        <v>2400.3</v>
      </c>
      <c r="W723" s="16" t="str">
        <f aca="false">_xlfn.XLOOKUP(D723,products!$A$2:$A$61,products!$C$2:$C$61,"Not found")</f>
        <v>Electronics</v>
      </c>
    </row>
    <row r="724" customFormat="false" ht="15" hidden="false" customHeight="false" outlineLevel="0" collapsed="false">
      <c r="A724" s="16" t="s">
        <v>1406</v>
      </c>
      <c r="B724" s="16" t="s">
        <v>1402</v>
      </c>
      <c r="C724" s="16" t="s">
        <v>1407</v>
      </c>
      <c r="D724" s="16" t="s">
        <v>254</v>
      </c>
      <c r="E724" s="16" t="n">
        <v>1</v>
      </c>
      <c r="F724" s="16" t="n">
        <v>1029</v>
      </c>
      <c r="G724" s="16" t="n">
        <v>0</v>
      </c>
      <c r="H724" s="16" t="s">
        <v>39</v>
      </c>
      <c r="I724" s="16" t="s">
        <v>60</v>
      </c>
      <c r="J724" s="16" t="n">
        <v>3</v>
      </c>
      <c r="K724" s="16" t="n">
        <v>4</v>
      </c>
      <c r="L724" s="16" t="s">
        <v>41</v>
      </c>
      <c r="M724" s="18" t="n">
        <f aca="false">IF(ISNUMBER(B724),B724,IF(MID(B724,3,1)="-",DATE(VALUE(RIGHT(B724,4)),VALUE(MID(B724,4,2)),VALUE(LEFT(B724,2))),DATE(VALUE(LEFT(B724,4)),VALUE(MID(B724,6,2)),VALUE(RIGHT(B724,2)))))</f>
        <v>45726</v>
      </c>
      <c r="N724" s="16" t="n">
        <f aca="false">MONTH(M724)</f>
        <v>3</v>
      </c>
      <c r="O724" s="16" t="str">
        <f aca="false">PROPER(TRIM(H724))</f>
        <v>Delhi</v>
      </c>
      <c r="P724" s="16" t="str">
        <f aca="false">IFERROR(VLOOKUP(O724,city_map!$A$2:$B$6,2,FALSE()),O724)</f>
        <v>Delhi</v>
      </c>
      <c r="Q724" s="16" t="n">
        <f aca="false">IF(ISNUMBER(F724),F724,VALUE(SUBSTITUTE(SUBSTITUTE(F724,"₹",""),",","")))</f>
        <v>1029</v>
      </c>
      <c r="R724" s="16" t="n">
        <f aca="false">IF(E724=99,1,E724)</f>
        <v>1</v>
      </c>
      <c r="S724" s="16" t="n">
        <f aca="false">IF(G724="",0,G724)</f>
        <v>0</v>
      </c>
      <c r="T724" s="16" t="str">
        <f aca="false">IF(I724="","Unknown",IF(I724="upi","UPI",I724))</f>
        <v>UPI</v>
      </c>
      <c r="U724" s="16" t="str">
        <f aca="false">IF(L724="Yes","Y",IF(L724="No","N",L724))</f>
        <v>N</v>
      </c>
      <c r="V724" s="19" t="n">
        <f aca="false">ROUND(R724*Q724*(1-S724),2)</f>
        <v>1029</v>
      </c>
      <c r="W724" s="16" t="str">
        <f aca="false">_xlfn.XLOOKUP(D724,products!$A$2:$A$61,products!$C$2:$C$61,"Not found")</f>
        <v>Fashion</v>
      </c>
    </row>
    <row r="725" customFormat="false" ht="15" hidden="false" customHeight="false" outlineLevel="0" collapsed="false">
      <c r="A725" s="16" t="s">
        <v>1408</v>
      </c>
      <c r="B725" s="16" t="s">
        <v>1402</v>
      </c>
      <c r="C725" s="16" t="s">
        <v>1409</v>
      </c>
      <c r="D725" s="16" t="s">
        <v>95</v>
      </c>
      <c r="E725" s="16" t="n">
        <v>1</v>
      </c>
      <c r="F725" s="16" t="n">
        <v>1433</v>
      </c>
      <c r="G725" s="16" t="n">
        <v>0.05</v>
      </c>
      <c r="H725" s="16" t="s">
        <v>67</v>
      </c>
      <c r="I725" s="16" t="s">
        <v>40</v>
      </c>
      <c r="J725" s="16" t="n">
        <v>2</v>
      </c>
      <c r="K725" s="16" t="n">
        <v>3</v>
      </c>
      <c r="L725" s="16" t="s">
        <v>41</v>
      </c>
      <c r="M725" s="18" t="n">
        <f aca="false">IF(ISNUMBER(B725),B725,IF(MID(B725,3,1)="-",DATE(VALUE(RIGHT(B725,4)),VALUE(MID(B725,4,2)),VALUE(LEFT(B725,2))),DATE(VALUE(LEFT(B725,4)),VALUE(MID(B725,6,2)),VALUE(RIGHT(B725,2)))))</f>
        <v>45726</v>
      </c>
      <c r="N725" s="16" t="n">
        <f aca="false">MONTH(M725)</f>
        <v>3</v>
      </c>
      <c r="O725" s="16" t="str">
        <f aca="false">PROPER(TRIM(H725))</f>
        <v>Kolkata</v>
      </c>
      <c r="P725" s="16" t="str">
        <f aca="false">IFERROR(VLOOKUP(O725,city_map!$A$2:$B$6,2,FALSE()),O725)</f>
        <v>Kolkata</v>
      </c>
      <c r="Q725" s="16" t="n">
        <f aca="false">IF(ISNUMBER(F725),F725,VALUE(SUBSTITUTE(SUBSTITUTE(F725,"₹",""),",","")))</f>
        <v>1433</v>
      </c>
      <c r="R725" s="16" t="n">
        <f aca="false">IF(E725=99,1,E725)</f>
        <v>1</v>
      </c>
      <c r="S725" s="16" t="n">
        <f aca="false">IF(G725="",0,G725)</f>
        <v>0.05</v>
      </c>
      <c r="T725" s="16" t="str">
        <f aca="false">IF(I725="","Unknown",IF(I725="upi","UPI",I725))</f>
        <v>COD</v>
      </c>
      <c r="U725" s="16" t="str">
        <f aca="false">IF(L725="Yes","Y",IF(L725="No","N",L725))</f>
        <v>N</v>
      </c>
      <c r="V725" s="19" t="n">
        <f aca="false">ROUND(R725*Q725*(1-S725),2)</f>
        <v>1361.35</v>
      </c>
      <c r="W725" s="16" t="str">
        <f aca="false">_xlfn.XLOOKUP(D725,products!$A$2:$A$61,products!$C$2:$C$61,"Not found")</f>
        <v>Electronics</v>
      </c>
    </row>
    <row r="726" customFormat="false" ht="15" hidden="false" customHeight="false" outlineLevel="0" collapsed="false">
      <c r="A726" s="16" t="s">
        <v>1410</v>
      </c>
      <c r="B726" s="16" t="s">
        <v>1402</v>
      </c>
      <c r="C726" s="16" t="s">
        <v>141</v>
      </c>
      <c r="D726" s="16" t="s">
        <v>63</v>
      </c>
      <c r="E726" s="16" t="n">
        <v>1</v>
      </c>
      <c r="F726" s="16" t="n">
        <v>1544</v>
      </c>
      <c r="G726" s="16" t="n">
        <v>0.1</v>
      </c>
      <c r="H726" s="16" t="s">
        <v>46</v>
      </c>
      <c r="I726" s="16" t="s">
        <v>71</v>
      </c>
      <c r="J726" s="16" t="n">
        <v>4</v>
      </c>
      <c r="K726" s="16" t="n">
        <v>4</v>
      </c>
      <c r="L726" s="16" t="s">
        <v>41</v>
      </c>
      <c r="M726" s="18" t="n">
        <f aca="false">IF(ISNUMBER(B726),B726,IF(MID(B726,3,1)="-",DATE(VALUE(RIGHT(B726,4)),VALUE(MID(B726,4,2)),VALUE(LEFT(B726,2))),DATE(VALUE(LEFT(B726,4)),VALUE(MID(B726,6,2)),VALUE(RIGHT(B726,2)))))</f>
        <v>45726</v>
      </c>
      <c r="N726" s="16" t="n">
        <f aca="false">MONTH(M726)</f>
        <v>3</v>
      </c>
      <c r="O726" s="16" t="str">
        <f aca="false">PROPER(TRIM(H726))</f>
        <v>Chennai</v>
      </c>
      <c r="P726" s="16" t="str">
        <f aca="false">IFERROR(VLOOKUP(O726,city_map!$A$2:$B$6,2,FALSE()),O726)</f>
        <v>Chennai</v>
      </c>
      <c r="Q726" s="16" t="n">
        <f aca="false">IF(ISNUMBER(F726),F726,VALUE(SUBSTITUTE(SUBSTITUTE(F726,"₹",""),",","")))</f>
        <v>1544</v>
      </c>
      <c r="R726" s="16" t="n">
        <f aca="false">IF(E726=99,1,E726)</f>
        <v>1</v>
      </c>
      <c r="S726" s="16" t="n">
        <f aca="false">IF(G726="",0,G726)</f>
        <v>0.1</v>
      </c>
      <c r="T726" s="16" t="str">
        <f aca="false">IF(I726="","Unknown",IF(I726="upi","UPI",I726))</f>
        <v>Credit Card</v>
      </c>
      <c r="U726" s="16" t="str">
        <f aca="false">IF(L726="Yes","Y",IF(L726="No","N",L726))</f>
        <v>N</v>
      </c>
      <c r="V726" s="19" t="n">
        <f aca="false">ROUND(R726*Q726*(1-S726),2)</f>
        <v>1389.6</v>
      </c>
      <c r="W726" s="16" t="str">
        <f aca="false">_xlfn.XLOOKUP(D726,products!$A$2:$A$61,products!$C$2:$C$61,"Not found")</f>
        <v>Fashion</v>
      </c>
    </row>
    <row r="727" customFormat="false" ht="15" hidden="false" customHeight="false" outlineLevel="0" collapsed="false">
      <c r="A727" s="16" t="s">
        <v>1411</v>
      </c>
      <c r="B727" s="16" t="s">
        <v>1402</v>
      </c>
      <c r="C727" s="16" t="s">
        <v>1412</v>
      </c>
      <c r="D727" s="16" t="s">
        <v>74</v>
      </c>
      <c r="E727" s="16" t="n">
        <v>1</v>
      </c>
      <c r="F727" s="16" t="n">
        <v>18810</v>
      </c>
      <c r="G727" s="16" t="n">
        <v>0</v>
      </c>
      <c r="H727" s="16" t="s">
        <v>89</v>
      </c>
      <c r="I727" s="16" t="s">
        <v>100</v>
      </c>
      <c r="J727" s="16" t="n">
        <v>2</v>
      </c>
      <c r="K727" s="16" t="n">
        <v>5</v>
      </c>
      <c r="L727" s="16" t="s">
        <v>41</v>
      </c>
      <c r="M727" s="18" t="n">
        <f aca="false">IF(ISNUMBER(B727),B727,IF(MID(B727,3,1)="-",DATE(VALUE(RIGHT(B727,4)),VALUE(MID(B727,4,2)),VALUE(LEFT(B727,2))),DATE(VALUE(LEFT(B727,4)),VALUE(MID(B727,6,2)),VALUE(RIGHT(B727,2)))))</f>
        <v>45726</v>
      </c>
      <c r="N727" s="16" t="n">
        <f aca="false">MONTH(M727)</f>
        <v>3</v>
      </c>
      <c r="O727" s="16" t="str">
        <f aca="false">PROPER(TRIM(H727))</f>
        <v>Ahmedabad</v>
      </c>
      <c r="P727" s="16" t="str">
        <f aca="false">IFERROR(VLOOKUP(O727,city_map!$A$2:$B$6,2,FALSE()),O727)</f>
        <v>Ahmedabad</v>
      </c>
      <c r="Q727" s="16" t="n">
        <f aca="false">IF(ISNUMBER(F727),F727,VALUE(SUBSTITUTE(SUBSTITUTE(F727,"₹",""),",","")))</f>
        <v>18810</v>
      </c>
      <c r="R727" s="16" t="n">
        <f aca="false">IF(E727=99,1,E727)</f>
        <v>1</v>
      </c>
      <c r="S727" s="16" t="n">
        <f aca="false">IF(G727="",0,G727)</f>
        <v>0</v>
      </c>
      <c r="T727" s="16" t="str">
        <f aca="false">IF(I727="","Unknown",IF(I727="upi","UPI",I727))</f>
        <v>Net Banking</v>
      </c>
      <c r="U727" s="16" t="str">
        <f aca="false">IF(L727="Yes","Y",IF(L727="No","N",L727))</f>
        <v>N</v>
      </c>
      <c r="V727" s="19" t="n">
        <f aca="false">ROUND(R727*Q727*(1-S727),2)</f>
        <v>18810</v>
      </c>
      <c r="W727" s="16" t="str">
        <f aca="false">_xlfn.XLOOKUP(D727,products!$A$2:$A$61,products!$C$2:$C$61,"Not found")</f>
        <v>Electronics</v>
      </c>
    </row>
    <row r="728" customFormat="false" ht="15" hidden="false" customHeight="false" outlineLevel="0" collapsed="false">
      <c r="A728" s="16" t="s">
        <v>1413</v>
      </c>
      <c r="B728" s="16" t="s">
        <v>1402</v>
      </c>
      <c r="C728" s="16" t="s">
        <v>1414</v>
      </c>
      <c r="D728" s="16" t="s">
        <v>262</v>
      </c>
      <c r="E728" s="16" t="n">
        <v>3</v>
      </c>
      <c r="F728" s="16" t="n">
        <v>777</v>
      </c>
      <c r="G728" s="16" t="n">
        <v>0.1</v>
      </c>
      <c r="H728" s="16" t="s">
        <v>161</v>
      </c>
      <c r="I728" s="16" t="s">
        <v>60</v>
      </c>
      <c r="J728" s="16" t="n">
        <v>4</v>
      </c>
      <c r="K728" s="16" t="n">
        <v>4</v>
      </c>
      <c r="L728" s="16" t="s">
        <v>57</v>
      </c>
      <c r="M728" s="18" t="n">
        <f aca="false">IF(ISNUMBER(B728),B728,IF(MID(B728,3,1)="-",DATE(VALUE(RIGHT(B728,4)),VALUE(MID(B728,4,2)),VALUE(LEFT(B728,2))),DATE(VALUE(LEFT(B728,4)),VALUE(MID(B728,6,2)),VALUE(RIGHT(B728,2)))))</f>
        <v>45726</v>
      </c>
      <c r="N728" s="16" t="n">
        <f aca="false">MONTH(M728)</f>
        <v>3</v>
      </c>
      <c r="O728" s="16" t="str">
        <f aca="false">PROPER(TRIM(H728))</f>
        <v>Hyderabad</v>
      </c>
      <c r="P728" s="16" t="str">
        <f aca="false">IFERROR(VLOOKUP(O728,city_map!$A$2:$B$6,2,FALSE()),O728)</f>
        <v>Hyderabad</v>
      </c>
      <c r="Q728" s="16" t="n">
        <f aca="false">IF(ISNUMBER(F728),F728,VALUE(SUBSTITUTE(SUBSTITUTE(F728,"₹",""),",","")))</f>
        <v>777</v>
      </c>
      <c r="R728" s="16" t="n">
        <f aca="false">IF(E728=99,1,E728)</f>
        <v>3</v>
      </c>
      <c r="S728" s="16" t="n">
        <f aca="false">IF(G728="",0,G728)</f>
        <v>0.1</v>
      </c>
      <c r="T728" s="16" t="str">
        <f aca="false">IF(I728="","Unknown",IF(I728="upi","UPI",I728))</f>
        <v>UPI</v>
      </c>
      <c r="U728" s="16" t="str">
        <f aca="false">IF(L728="Yes","Y",IF(L728="No","N",L728))</f>
        <v>Y</v>
      </c>
      <c r="V728" s="19" t="n">
        <f aca="false">ROUND(R728*Q728*(1-S728),2)</f>
        <v>2097.9</v>
      </c>
      <c r="W728" s="16" t="str">
        <f aca="false">_xlfn.XLOOKUP(D728,products!$A$2:$A$61,products!$C$2:$C$61,"Not found")</f>
        <v>Home</v>
      </c>
    </row>
    <row r="729" customFormat="false" ht="15" hidden="false" customHeight="false" outlineLevel="0" collapsed="false">
      <c r="A729" s="16" t="s">
        <v>1415</v>
      </c>
      <c r="B729" s="16" t="s">
        <v>1402</v>
      </c>
      <c r="C729" s="16" t="s">
        <v>1416</v>
      </c>
      <c r="D729" s="16" t="s">
        <v>225</v>
      </c>
      <c r="E729" s="16" t="n">
        <v>2</v>
      </c>
      <c r="F729" s="16" t="n">
        <v>405</v>
      </c>
      <c r="G729" s="16" t="n">
        <v>0.1</v>
      </c>
      <c r="H729" s="16" t="s">
        <v>503</v>
      </c>
      <c r="I729" s="16" t="s">
        <v>71</v>
      </c>
      <c r="J729" s="16" t="n">
        <v>6</v>
      </c>
      <c r="K729" s="16" t="n">
        <v>4</v>
      </c>
      <c r="L729" s="16" t="s">
        <v>41</v>
      </c>
      <c r="M729" s="18" t="n">
        <f aca="false">IF(ISNUMBER(B729),B729,IF(MID(B729,3,1)="-",DATE(VALUE(RIGHT(B729,4)),VALUE(MID(B729,4,2)),VALUE(LEFT(B729,2))),DATE(VALUE(LEFT(B729,4)),VALUE(MID(B729,6,2)),VALUE(RIGHT(B729,2)))))</f>
        <v>45726</v>
      </c>
      <c r="N729" s="16" t="n">
        <f aca="false">MONTH(M729)</f>
        <v>3</v>
      </c>
      <c r="O729" s="16" t="str">
        <f aca="false">PROPER(TRIM(H729))</f>
        <v>Pune</v>
      </c>
      <c r="P729" s="16" t="str">
        <f aca="false">IFERROR(VLOOKUP(O729,city_map!$A$2:$B$6,2,FALSE()),O729)</f>
        <v>Pune</v>
      </c>
      <c r="Q729" s="16" t="n">
        <f aca="false">IF(ISNUMBER(F729),F729,VALUE(SUBSTITUTE(SUBSTITUTE(F729,"₹",""),",","")))</f>
        <v>405</v>
      </c>
      <c r="R729" s="16" t="n">
        <f aca="false">IF(E729=99,1,E729)</f>
        <v>2</v>
      </c>
      <c r="S729" s="16" t="n">
        <f aca="false">IF(G729="",0,G729)</f>
        <v>0.1</v>
      </c>
      <c r="T729" s="16" t="str">
        <f aca="false">IF(I729="","Unknown",IF(I729="upi","UPI",I729))</f>
        <v>Credit Card</v>
      </c>
      <c r="U729" s="16" t="str">
        <f aca="false">IF(L729="Yes","Y",IF(L729="No","N",L729))</f>
        <v>N</v>
      </c>
      <c r="V729" s="19" t="n">
        <f aca="false">ROUND(R729*Q729*(1-S729),2)</f>
        <v>729</v>
      </c>
      <c r="W729" s="16" t="str">
        <f aca="false">_xlfn.XLOOKUP(D729,products!$A$2:$A$61,products!$C$2:$C$61,"Not found")</f>
        <v>Books</v>
      </c>
    </row>
    <row r="730" customFormat="false" ht="15" hidden="false" customHeight="false" outlineLevel="0" collapsed="false">
      <c r="A730" s="16" t="s">
        <v>1417</v>
      </c>
      <c r="B730" s="16" t="s">
        <v>1402</v>
      </c>
      <c r="C730" s="16" t="s">
        <v>1418</v>
      </c>
      <c r="D730" s="16" t="s">
        <v>232</v>
      </c>
      <c r="E730" s="16" t="n">
        <v>3</v>
      </c>
      <c r="F730" s="16" t="n">
        <v>1920</v>
      </c>
      <c r="G730" s="16" t="n">
        <v>0.1</v>
      </c>
      <c r="H730" s="16" t="s">
        <v>130</v>
      </c>
      <c r="I730" s="16" t="s">
        <v>71</v>
      </c>
      <c r="J730" s="16" t="n">
        <v>2</v>
      </c>
      <c r="K730" s="16" t="n">
        <v>5</v>
      </c>
      <c r="L730" s="16" t="s">
        <v>41</v>
      </c>
      <c r="M730" s="18" t="n">
        <f aca="false">IF(ISNUMBER(B730),B730,IF(MID(B730,3,1)="-",DATE(VALUE(RIGHT(B730,4)),VALUE(MID(B730,4,2)),VALUE(LEFT(B730,2))),DATE(VALUE(LEFT(B730,4)),VALUE(MID(B730,6,2)),VALUE(RIGHT(B730,2)))))</f>
        <v>45726</v>
      </c>
      <c r="N730" s="16" t="n">
        <f aca="false">MONTH(M730)</f>
        <v>3</v>
      </c>
      <c r="O730" s="16" t="str">
        <f aca="false">PROPER(TRIM(H730))</f>
        <v>Bengaluru</v>
      </c>
      <c r="P730" s="16" t="str">
        <f aca="false">IFERROR(VLOOKUP(O730,city_map!$A$2:$B$6,2,FALSE()),O730)</f>
        <v>Bengaluru</v>
      </c>
      <c r="Q730" s="16" t="n">
        <f aca="false">IF(ISNUMBER(F730),F730,VALUE(SUBSTITUTE(SUBSTITUTE(F730,"₹",""),",","")))</f>
        <v>1920</v>
      </c>
      <c r="R730" s="16" t="n">
        <f aca="false">IF(E730=99,1,E730)</f>
        <v>3</v>
      </c>
      <c r="S730" s="16" t="n">
        <f aca="false">IF(G730="",0,G730)</f>
        <v>0.1</v>
      </c>
      <c r="T730" s="16" t="str">
        <f aca="false">IF(I730="","Unknown",IF(I730="upi","UPI",I730))</f>
        <v>Credit Card</v>
      </c>
      <c r="U730" s="16" t="str">
        <f aca="false">IF(L730="Yes","Y",IF(L730="No","N",L730))</f>
        <v>N</v>
      </c>
      <c r="V730" s="19" t="n">
        <f aca="false">ROUND(R730*Q730*(1-S730),2)</f>
        <v>5184</v>
      </c>
      <c r="W730" s="16" t="str">
        <f aca="false">_xlfn.XLOOKUP(D730,products!$A$2:$A$61,products!$C$2:$C$61,"Not found")</f>
        <v>Electronics</v>
      </c>
    </row>
    <row r="731" customFormat="false" ht="15" hidden="false" customHeight="false" outlineLevel="0" collapsed="false">
      <c r="A731" s="16" t="s">
        <v>1419</v>
      </c>
      <c r="B731" s="16" t="s">
        <v>1402</v>
      </c>
      <c r="C731" s="16" t="s">
        <v>1420</v>
      </c>
      <c r="D731" s="16" t="s">
        <v>173</v>
      </c>
      <c r="E731" s="16" t="n">
        <v>1</v>
      </c>
      <c r="F731" s="16" t="n">
        <v>1182</v>
      </c>
      <c r="G731" s="16" t="n">
        <v>0.05</v>
      </c>
      <c r="H731" s="16" t="s">
        <v>112</v>
      </c>
      <c r="I731" s="16" t="s">
        <v>60</v>
      </c>
      <c r="J731" s="16" t="n">
        <v>2</v>
      </c>
      <c r="K731" s="16" t="n">
        <v>4</v>
      </c>
      <c r="L731" s="16" t="s">
        <v>41</v>
      </c>
      <c r="M731" s="18" t="n">
        <f aca="false">IF(ISNUMBER(B731),B731,IF(MID(B731,3,1)="-",DATE(VALUE(RIGHT(B731,4)),VALUE(MID(B731,4,2)),VALUE(LEFT(B731,2))),DATE(VALUE(LEFT(B731,4)),VALUE(MID(B731,6,2)),VALUE(RIGHT(B731,2)))))</f>
        <v>45726</v>
      </c>
      <c r="N731" s="16" t="n">
        <f aca="false">MONTH(M731)</f>
        <v>3</v>
      </c>
      <c r="O731" s="16" t="str">
        <f aca="false">PROPER(TRIM(H731))</f>
        <v>Mumbai</v>
      </c>
      <c r="P731" s="16" t="str">
        <f aca="false">IFERROR(VLOOKUP(O731,city_map!$A$2:$B$6,2,FALSE()),O731)</f>
        <v>Mumbai</v>
      </c>
      <c r="Q731" s="16" t="n">
        <f aca="false">IF(ISNUMBER(F731),F731,VALUE(SUBSTITUTE(SUBSTITUTE(F731,"₹",""),",","")))</f>
        <v>1182</v>
      </c>
      <c r="R731" s="16" t="n">
        <f aca="false">IF(E731=99,1,E731)</f>
        <v>1</v>
      </c>
      <c r="S731" s="16" t="n">
        <f aca="false">IF(G731="",0,G731)</f>
        <v>0.05</v>
      </c>
      <c r="T731" s="16" t="str">
        <f aca="false">IF(I731="","Unknown",IF(I731="upi","UPI",I731))</f>
        <v>UPI</v>
      </c>
      <c r="U731" s="16" t="str">
        <f aca="false">IF(L731="Yes","Y",IF(L731="No","N",L731))</f>
        <v>N</v>
      </c>
      <c r="V731" s="19" t="n">
        <f aca="false">ROUND(R731*Q731*(1-S731),2)</f>
        <v>1122.9</v>
      </c>
      <c r="W731" s="16" t="str">
        <f aca="false">_xlfn.XLOOKUP(D731,products!$A$2:$A$61,products!$C$2:$C$61,"Not found")</f>
        <v>Fashion</v>
      </c>
    </row>
    <row r="732" customFormat="false" ht="15" hidden="false" customHeight="false" outlineLevel="0" collapsed="false">
      <c r="A732" s="16" t="s">
        <v>1421</v>
      </c>
      <c r="B732" s="16" t="s">
        <v>1402</v>
      </c>
      <c r="C732" s="16" t="s">
        <v>1066</v>
      </c>
      <c r="D732" s="16" t="s">
        <v>300</v>
      </c>
      <c r="E732" s="16" t="n">
        <v>1</v>
      </c>
      <c r="F732" s="16" t="n">
        <v>2443</v>
      </c>
      <c r="G732" s="16" t="n">
        <v>0.1</v>
      </c>
      <c r="H732" s="16" t="s">
        <v>39</v>
      </c>
      <c r="I732" s="16" t="s">
        <v>71</v>
      </c>
      <c r="J732" s="16" t="n">
        <v>4</v>
      </c>
      <c r="K732" s="16" t="n">
        <v>3</v>
      </c>
      <c r="L732" s="16" t="s">
        <v>41</v>
      </c>
      <c r="M732" s="18" t="n">
        <f aca="false">IF(ISNUMBER(B732),B732,IF(MID(B732,3,1)="-",DATE(VALUE(RIGHT(B732,4)),VALUE(MID(B732,4,2)),VALUE(LEFT(B732,2))),DATE(VALUE(LEFT(B732,4)),VALUE(MID(B732,6,2)),VALUE(RIGHT(B732,2)))))</f>
        <v>45726</v>
      </c>
      <c r="N732" s="16" t="n">
        <f aca="false">MONTH(M732)</f>
        <v>3</v>
      </c>
      <c r="O732" s="16" t="str">
        <f aca="false">PROPER(TRIM(H732))</f>
        <v>Delhi</v>
      </c>
      <c r="P732" s="16" t="str">
        <f aca="false">IFERROR(VLOOKUP(O732,city_map!$A$2:$B$6,2,FALSE()),O732)</f>
        <v>Delhi</v>
      </c>
      <c r="Q732" s="16" t="n">
        <f aca="false">IF(ISNUMBER(F732),F732,VALUE(SUBSTITUTE(SUBSTITUTE(F732,"₹",""),",","")))</f>
        <v>2443</v>
      </c>
      <c r="R732" s="16" t="n">
        <f aca="false">IF(E732=99,1,E732)</f>
        <v>1</v>
      </c>
      <c r="S732" s="16" t="n">
        <f aca="false">IF(G732="",0,G732)</f>
        <v>0.1</v>
      </c>
      <c r="T732" s="16" t="str">
        <f aca="false">IF(I732="","Unknown",IF(I732="upi","UPI",I732))</f>
        <v>Credit Card</v>
      </c>
      <c r="U732" s="16" t="str">
        <f aca="false">IF(L732="Yes","Y",IF(L732="No","N",L732))</f>
        <v>N</v>
      </c>
      <c r="V732" s="19" t="n">
        <f aca="false">ROUND(R732*Q732*(1-S732),2)</f>
        <v>2198.7</v>
      </c>
      <c r="W732" s="16" t="str">
        <f aca="false">_xlfn.XLOOKUP(D732,products!$A$2:$A$61,products!$C$2:$C$61,"Not found")</f>
        <v>Home</v>
      </c>
    </row>
    <row r="733" customFormat="false" ht="15" hidden="false" customHeight="false" outlineLevel="0" collapsed="false">
      <c r="A733" s="16" t="s">
        <v>1422</v>
      </c>
      <c r="B733" s="16" t="s">
        <v>1402</v>
      </c>
      <c r="C733" s="16" t="s">
        <v>1423</v>
      </c>
      <c r="D733" s="16" t="s">
        <v>149</v>
      </c>
      <c r="E733" s="16" t="n">
        <v>1</v>
      </c>
      <c r="F733" s="16" t="n">
        <v>1624</v>
      </c>
      <c r="G733" s="16" t="n">
        <v>0.05</v>
      </c>
      <c r="H733" s="16" t="s">
        <v>130</v>
      </c>
      <c r="I733" s="16" t="s">
        <v>60</v>
      </c>
      <c r="J733" s="16" t="n">
        <v>3</v>
      </c>
      <c r="K733" s="16" t="n">
        <v>4</v>
      </c>
      <c r="L733" s="16" t="s">
        <v>41</v>
      </c>
      <c r="M733" s="18" t="n">
        <f aca="false">IF(ISNUMBER(B733),B733,IF(MID(B733,3,1)="-",DATE(VALUE(RIGHT(B733,4)),VALUE(MID(B733,4,2)),VALUE(LEFT(B733,2))),DATE(VALUE(LEFT(B733,4)),VALUE(MID(B733,6,2)),VALUE(RIGHT(B733,2)))))</f>
        <v>45726</v>
      </c>
      <c r="N733" s="16" t="n">
        <f aca="false">MONTH(M733)</f>
        <v>3</v>
      </c>
      <c r="O733" s="16" t="str">
        <f aca="false">PROPER(TRIM(H733))</f>
        <v>Bengaluru</v>
      </c>
      <c r="P733" s="16" t="str">
        <f aca="false">IFERROR(VLOOKUP(O733,city_map!$A$2:$B$6,2,FALSE()),O733)</f>
        <v>Bengaluru</v>
      </c>
      <c r="Q733" s="16" t="n">
        <f aca="false">IF(ISNUMBER(F733),F733,VALUE(SUBSTITUTE(SUBSTITUTE(F733,"₹",""),",","")))</f>
        <v>1624</v>
      </c>
      <c r="R733" s="16" t="n">
        <f aca="false">IF(E733=99,1,E733)</f>
        <v>1</v>
      </c>
      <c r="S733" s="16" t="n">
        <f aca="false">IF(G733="",0,G733)</f>
        <v>0.05</v>
      </c>
      <c r="T733" s="16" t="str">
        <f aca="false">IF(I733="","Unknown",IF(I733="upi","UPI",I733))</f>
        <v>UPI</v>
      </c>
      <c r="U733" s="16" t="str">
        <f aca="false">IF(L733="Yes","Y",IF(L733="No","N",L733))</f>
        <v>N</v>
      </c>
      <c r="V733" s="19" t="n">
        <f aca="false">ROUND(R733*Q733*(1-S733),2)</f>
        <v>1542.8</v>
      </c>
      <c r="W733" s="16" t="str">
        <f aca="false">_xlfn.XLOOKUP(D733,products!$A$2:$A$61,products!$C$2:$C$61,"Not found")</f>
        <v>Fashion</v>
      </c>
    </row>
    <row r="734" customFormat="false" ht="15" hidden="false" customHeight="false" outlineLevel="0" collapsed="false">
      <c r="A734" s="16" t="s">
        <v>1424</v>
      </c>
      <c r="B734" s="16" t="s">
        <v>1402</v>
      </c>
      <c r="C734" s="16" t="s">
        <v>240</v>
      </c>
      <c r="D734" s="16" t="s">
        <v>95</v>
      </c>
      <c r="E734" s="16" t="n">
        <v>1</v>
      </c>
      <c r="F734" s="16" t="n">
        <v>1461</v>
      </c>
      <c r="G734" s="16" t="n">
        <v>0</v>
      </c>
      <c r="H734" s="16" t="s">
        <v>67</v>
      </c>
      <c r="I734" s="16" t="s">
        <v>60</v>
      </c>
      <c r="J734" s="16" t="n">
        <v>2</v>
      </c>
      <c r="K734" s="16" t="n">
        <v>5</v>
      </c>
      <c r="L734" s="16" t="s">
        <v>41</v>
      </c>
      <c r="M734" s="18" t="n">
        <f aca="false">IF(ISNUMBER(B734),B734,IF(MID(B734,3,1)="-",DATE(VALUE(RIGHT(B734,4)),VALUE(MID(B734,4,2)),VALUE(LEFT(B734,2))),DATE(VALUE(LEFT(B734,4)),VALUE(MID(B734,6,2)),VALUE(RIGHT(B734,2)))))</f>
        <v>45726</v>
      </c>
      <c r="N734" s="16" t="n">
        <f aca="false">MONTH(M734)</f>
        <v>3</v>
      </c>
      <c r="O734" s="16" t="str">
        <f aca="false">PROPER(TRIM(H734))</f>
        <v>Kolkata</v>
      </c>
      <c r="P734" s="16" t="str">
        <f aca="false">IFERROR(VLOOKUP(O734,city_map!$A$2:$B$6,2,FALSE()),O734)</f>
        <v>Kolkata</v>
      </c>
      <c r="Q734" s="16" t="n">
        <f aca="false">IF(ISNUMBER(F734),F734,VALUE(SUBSTITUTE(SUBSTITUTE(F734,"₹",""),",","")))</f>
        <v>1461</v>
      </c>
      <c r="R734" s="16" t="n">
        <f aca="false">IF(E734=99,1,E734)</f>
        <v>1</v>
      </c>
      <c r="S734" s="16" t="n">
        <f aca="false">IF(G734="",0,G734)</f>
        <v>0</v>
      </c>
      <c r="T734" s="16" t="str">
        <f aca="false">IF(I734="","Unknown",IF(I734="upi","UPI",I734))</f>
        <v>UPI</v>
      </c>
      <c r="U734" s="16" t="str">
        <f aca="false">IF(L734="Yes","Y",IF(L734="No","N",L734))</f>
        <v>N</v>
      </c>
      <c r="V734" s="19" t="n">
        <f aca="false">ROUND(R734*Q734*(1-S734),2)</f>
        <v>1461</v>
      </c>
      <c r="W734" s="16" t="str">
        <f aca="false">_xlfn.XLOOKUP(D734,products!$A$2:$A$61,products!$C$2:$C$61,"Not found")</f>
        <v>Electronics</v>
      </c>
    </row>
    <row r="735" customFormat="false" ht="15" hidden="false" customHeight="false" outlineLevel="0" collapsed="false">
      <c r="A735" s="16" t="s">
        <v>1425</v>
      </c>
      <c r="B735" s="16" t="s">
        <v>1426</v>
      </c>
      <c r="C735" s="16" t="s">
        <v>1395</v>
      </c>
      <c r="D735" s="16" t="s">
        <v>225</v>
      </c>
      <c r="E735" s="16" t="n">
        <v>1</v>
      </c>
      <c r="F735" s="16" t="n">
        <v>395</v>
      </c>
      <c r="G735" s="16"/>
      <c r="H735" s="16" t="s">
        <v>112</v>
      </c>
      <c r="I735" s="16" t="s">
        <v>60</v>
      </c>
      <c r="J735" s="16" t="n">
        <v>5</v>
      </c>
      <c r="K735" s="16" t="n">
        <v>3</v>
      </c>
      <c r="L735" s="16" t="s">
        <v>41</v>
      </c>
      <c r="M735" s="18" t="n">
        <f aca="false">IF(ISNUMBER(B735),B735,IF(MID(B735,3,1)="-",DATE(VALUE(RIGHT(B735,4)),VALUE(MID(B735,4,2)),VALUE(LEFT(B735,2))),DATE(VALUE(LEFT(B735,4)),VALUE(MID(B735,6,2)),VALUE(RIGHT(B735,2)))))</f>
        <v>45727</v>
      </c>
      <c r="N735" s="16" t="n">
        <f aca="false">MONTH(M735)</f>
        <v>3</v>
      </c>
      <c r="O735" s="16" t="str">
        <f aca="false">PROPER(TRIM(H735))</f>
        <v>Mumbai</v>
      </c>
      <c r="P735" s="16" t="str">
        <f aca="false">IFERROR(VLOOKUP(O735,city_map!$A$2:$B$6,2,FALSE()),O735)</f>
        <v>Mumbai</v>
      </c>
      <c r="Q735" s="16" t="n">
        <f aca="false">IF(ISNUMBER(F735),F735,VALUE(SUBSTITUTE(SUBSTITUTE(F735,"₹",""),",","")))</f>
        <v>395</v>
      </c>
      <c r="R735" s="16" t="n">
        <f aca="false">IF(E735=99,1,E735)</f>
        <v>1</v>
      </c>
      <c r="S735" s="16" t="n">
        <f aca="false">IF(G735="",0,G735)</f>
        <v>0</v>
      </c>
      <c r="T735" s="16" t="str">
        <f aca="false">IF(I735="","Unknown",IF(I735="upi","UPI",I735))</f>
        <v>UPI</v>
      </c>
      <c r="U735" s="16" t="str">
        <f aca="false">IF(L735="Yes","Y",IF(L735="No","N",L735))</f>
        <v>N</v>
      </c>
      <c r="V735" s="19" t="n">
        <f aca="false">ROUND(R735*Q735*(1-S735),2)</f>
        <v>395</v>
      </c>
      <c r="W735" s="16" t="str">
        <f aca="false">_xlfn.XLOOKUP(D735,products!$A$2:$A$61,products!$C$2:$C$61,"Not found")</f>
        <v>Books</v>
      </c>
    </row>
    <row r="736" customFormat="false" ht="15" hidden="false" customHeight="false" outlineLevel="0" collapsed="false">
      <c r="A736" s="16" t="s">
        <v>1427</v>
      </c>
      <c r="B736" s="16" t="s">
        <v>1426</v>
      </c>
      <c r="C736" s="16" t="s">
        <v>1310</v>
      </c>
      <c r="D736" s="16" t="s">
        <v>396</v>
      </c>
      <c r="E736" s="16" t="n">
        <v>1</v>
      </c>
      <c r="F736" s="16" t="n">
        <v>5587</v>
      </c>
      <c r="G736" s="16" t="n">
        <v>0</v>
      </c>
      <c r="H736" s="16" t="s">
        <v>560</v>
      </c>
      <c r="I736" s="16" t="s">
        <v>47</v>
      </c>
      <c r="J736" s="16" t="n">
        <v>3</v>
      </c>
      <c r="K736" s="16" t="n">
        <v>4</v>
      </c>
      <c r="L736" s="16" t="s">
        <v>41</v>
      </c>
      <c r="M736" s="18" t="n">
        <f aca="false">IF(ISNUMBER(B736),B736,IF(MID(B736,3,1)="-",DATE(VALUE(RIGHT(B736,4)),VALUE(MID(B736,4,2)),VALUE(LEFT(B736,2))),DATE(VALUE(LEFT(B736,4)),VALUE(MID(B736,6,2)),VALUE(RIGHT(B736,2)))))</f>
        <v>45727</v>
      </c>
      <c r="N736" s="16" t="n">
        <f aca="false">MONTH(M736)</f>
        <v>3</v>
      </c>
      <c r="O736" s="16" t="str">
        <f aca="false">PROPER(TRIM(H736))</f>
        <v>Chennai</v>
      </c>
      <c r="P736" s="16" t="str">
        <f aca="false">IFERROR(VLOOKUP(O736,city_map!$A$2:$B$6,2,FALSE()),O736)</f>
        <v>Chennai</v>
      </c>
      <c r="Q736" s="16" t="n">
        <f aca="false">IF(ISNUMBER(F736),F736,VALUE(SUBSTITUTE(SUBSTITUTE(F736,"₹",""),",","")))</f>
        <v>5587</v>
      </c>
      <c r="R736" s="16" t="n">
        <f aca="false">IF(E736=99,1,E736)</f>
        <v>1</v>
      </c>
      <c r="S736" s="16" t="n">
        <f aca="false">IF(G736="",0,G736)</f>
        <v>0</v>
      </c>
      <c r="T736" s="16" t="str">
        <f aca="false">IF(I736="","Unknown",IF(I736="upi","UPI",I736))</f>
        <v>Debit Card</v>
      </c>
      <c r="U736" s="16" t="str">
        <f aca="false">IF(L736="Yes","Y",IF(L736="No","N",L736))</f>
        <v>N</v>
      </c>
      <c r="V736" s="19" t="n">
        <f aca="false">ROUND(R736*Q736*(1-S736),2)</f>
        <v>5587</v>
      </c>
      <c r="W736" s="16" t="str">
        <f aca="false">_xlfn.XLOOKUP(D736,products!$A$2:$A$61,products!$C$2:$C$61,"Not found")</f>
        <v>Home</v>
      </c>
    </row>
    <row r="737" customFormat="false" ht="15" hidden="false" customHeight="false" outlineLevel="0" collapsed="false">
      <c r="A737" s="16" t="s">
        <v>1428</v>
      </c>
      <c r="B737" s="16" t="s">
        <v>1426</v>
      </c>
      <c r="C737" s="16" t="s">
        <v>1429</v>
      </c>
      <c r="D737" s="16" t="s">
        <v>291</v>
      </c>
      <c r="E737" s="16" t="n">
        <v>1</v>
      </c>
      <c r="F737" s="16" t="n">
        <v>1152</v>
      </c>
      <c r="G737" s="16" t="n">
        <v>0.05</v>
      </c>
      <c r="H737" s="16" t="s">
        <v>81</v>
      </c>
      <c r="I737" s="16" t="s">
        <v>60</v>
      </c>
      <c r="J737" s="16" t="n">
        <v>3</v>
      </c>
      <c r="K737" s="16" t="n">
        <v>4</v>
      </c>
      <c r="L737" s="16" t="s">
        <v>41</v>
      </c>
      <c r="M737" s="18" t="n">
        <f aca="false">IF(ISNUMBER(B737),B737,IF(MID(B737,3,1)="-",DATE(VALUE(RIGHT(B737,4)),VALUE(MID(B737,4,2)),VALUE(LEFT(B737,2))),DATE(VALUE(LEFT(B737,4)),VALUE(MID(B737,6,2)),VALUE(RIGHT(B737,2)))))</f>
        <v>45727</v>
      </c>
      <c r="N737" s="16" t="n">
        <f aca="false">MONTH(M737)</f>
        <v>3</v>
      </c>
      <c r="O737" s="16" t="str">
        <f aca="false">PROPER(TRIM(H737))</f>
        <v>Hyderabad</v>
      </c>
      <c r="P737" s="16" t="str">
        <f aca="false">IFERROR(VLOOKUP(O737,city_map!$A$2:$B$6,2,FALSE()),O737)</f>
        <v>Hyderabad</v>
      </c>
      <c r="Q737" s="16" t="n">
        <f aca="false">IF(ISNUMBER(F737),F737,VALUE(SUBSTITUTE(SUBSTITUTE(F737,"₹",""),",","")))</f>
        <v>1152</v>
      </c>
      <c r="R737" s="16" t="n">
        <f aca="false">IF(E737=99,1,E737)</f>
        <v>1</v>
      </c>
      <c r="S737" s="16" t="n">
        <f aca="false">IF(G737="",0,G737)</f>
        <v>0.05</v>
      </c>
      <c r="T737" s="16" t="str">
        <f aca="false">IF(I737="","Unknown",IF(I737="upi","UPI",I737))</f>
        <v>UPI</v>
      </c>
      <c r="U737" s="16" t="str">
        <f aca="false">IF(L737="Yes","Y",IF(L737="No","N",L737))</f>
        <v>N</v>
      </c>
      <c r="V737" s="19" t="n">
        <f aca="false">ROUND(R737*Q737*(1-S737),2)</f>
        <v>1094.4</v>
      </c>
      <c r="W737" s="16" t="str">
        <f aca="false">_xlfn.XLOOKUP(D737,products!$A$2:$A$61,products!$C$2:$C$61,"Not found")</f>
        <v>Electronics</v>
      </c>
    </row>
    <row r="738" customFormat="false" ht="15" hidden="false" customHeight="false" outlineLevel="0" collapsed="false">
      <c r="A738" s="16" t="s">
        <v>1430</v>
      </c>
      <c r="B738" s="16" t="s">
        <v>1426</v>
      </c>
      <c r="C738" s="16" t="s">
        <v>1431</v>
      </c>
      <c r="D738" s="16" t="s">
        <v>142</v>
      </c>
      <c r="E738" s="16" t="n">
        <v>1</v>
      </c>
      <c r="F738" s="16" t="n">
        <v>613</v>
      </c>
      <c r="G738" s="16" t="n">
        <v>0.05</v>
      </c>
      <c r="H738" s="16" t="s">
        <v>56</v>
      </c>
      <c r="I738" s="16" t="s">
        <v>60</v>
      </c>
      <c r="J738" s="16" t="n">
        <v>5</v>
      </c>
      <c r="K738" s="16" t="n">
        <v>4</v>
      </c>
      <c r="L738" s="16" t="s">
        <v>41</v>
      </c>
      <c r="M738" s="18" t="n">
        <f aca="false">IF(ISNUMBER(B738),B738,IF(MID(B738,3,1)="-",DATE(VALUE(RIGHT(B738,4)),VALUE(MID(B738,4,2)),VALUE(LEFT(B738,2))),DATE(VALUE(LEFT(B738,4)),VALUE(MID(B738,6,2)),VALUE(RIGHT(B738,2)))))</f>
        <v>45727</v>
      </c>
      <c r="N738" s="16" t="n">
        <f aca="false">MONTH(M738)</f>
        <v>3</v>
      </c>
      <c r="O738" s="16" t="str">
        <f aca="false">PROPER(TRIM(H738))</f>
        <v>Lucknow</v>
      </c>
      <c r="P738" s="16" t="str">
        <f aca="false">IFERROR(VLOOKUP(O738,city_map!$A$2:$B$6,2,FALSE()),O738)</f>
        <v>Lucknow</v>
      </c>
      <c r="Q738" s="16" t="n">
        <f aca="false">IF(ISNUMBER(F738),F738,VALUE(SUBSTITUTE(SUBSTITUTE(F738,"₹",""),",","")))</f>
        <v>613</v>
      </c>
      <c r="R738" s="16" t="n">
        <f aca="false">IF(E738=99,1,E738)</f>
        <v>1</v>
      </c>
      <c r="S738" s="16" t="n">
        <f aca="false">IF(G738="",0,G738)</f>
        <v>0.05</v>
      </c>
      <c r="T738" s="16" t="str">
        <f aca="false">IF(I738="","Unknown",IF(I738="upi","UPI",I738))</f>
        <v>UPI</v>
      </c>
      <c r="U738" s="16" t="str">
        <f aca="false">IF(L738="Yes","Y",IF(L738="No","N",L738))</f>
        <v>N</v>
      </c>
      <c r="V738" s="19" t="n">
        <f aca="false">ROUND(R738*Q738*(1-S738),2)</f>
        <v>582.35</v>
      </c>
      <c r="W738" s="16" t="str">
        <f aca="false">_xlfn.XLOOKUP(D738,products!$A$2:$A$61,products!$C$2:$C$61,"Not found")</f>
        <v>Home</v>
      </c>
    </row>
    <row r="739" customFormat="false" ht="15" hidden="false" customHeight="false" outlineLevel="0" collapsed="false">
      <c r="A739" s="16" t="s">
        <v>1432</v>
      </c>
      <c r="B739" s="16" t="s">
        <v>1426</v>
      </c>
      <c r="C739" s="16" t="s">
        <v>122</v>
      </c>
      <c r="D739" s="16" t="s">
        <v>412</v>
      </c>
      <c r="E739" s="16" t="n">
        <v>1</v>
      </c>
      <c r="F739" s="16" t="n">
        <v>1007</v>
      </c>
      <c r="G739" s="16" t="n">
        <v>0.15</v>
      </c>
      <c r="H739" s="16" t="s">
        <v>655</v>
      </c>
      <c r="I739" s="16" t="s">
        <v>40</v>
      </c>
      <c r="J739" s="16" t="n">
        <v>4</v>
      </c>
      <c r="K739" s="16"/>
      <c r="L739" s="16" t="s">
        <v>41</v>
      </c>
      <c r="M739" s="18" t="n">
        <f aca="false">IF(ISNUMBER(B739),B739,IF(MID(B739,3,1)="-",DATE(VALUE(RIGHT(B739,4)),VALUE(MID(B739,4,2)),VALUE(LEFT(B739,2))),DATE(VALUE(LEFT(B739,4)),VALUE(MID(B739,6,2)),VALUE(RIGHT(B739,2)))))</f>
        <v>45727</v>
      </c>
      <c r="N739" s="16" t="n">
        <f aca="false">MONTH(M739)</f>
        <v>3</v>
      </c>
      <c r="O739" s="16" t="str">
        <f aca="false">PROPER(TRIM(H739))</f>
        <v>Mumbai</v>
      </c>
      <c r="P739" s="16" t="str">
        <f aca="false">IFERROR(VLOOKUP(O739,city_map!$A$2:$B$6,2,FALSE()),O739)</f>
        <v>Mumbai</v>
      </c>
      <c r="Q739" s="16" t="n">
        <f aca="false">IF(ISNUMBER(F739),F739,VALUE(SUBSTITUTE(SUBSTITUTE(F739,"₹",""),",","")))</f>
        <v>1007</v>
      </c>
      <c r="R739" s="16" t="n">
        <f aca="false">IF(E739=99,1,E739)</f>
        <v>1</v>
      </c>
      <c r="S739" s="16" t="n">
        <f aca="false">IF(G739="",0,G739)</f>
        <v>0.15</v>
      </c>
      <c r="T739" s="16" t="str">
        <f aca="false">IF(I739="","Unknown",IF(I739="upi","UPI",I739))</f>
        <v>COD</v>
      </c>
      <c r="U739" s="16" t="str">
        <f aca="false">IF(L739="Yes","Y",IF(L739="No","N",L739))</f>
        <v>N</v>
      </c>
      <c r="V739" s="19" t="n">
        <f aca="false">ROUND(R739*Q739*(1-S739),2)</f>
        <v>855.95</v>
      </c>
      <c r="W739" s="16" t="str">
        <f aca="false">_xlfn.XLOOKUP(D739,products!$A$2:$A$61,products!$C$2:$C$61,"Not found")</f>
        <v>Home</v>
      </c>
    </row>
    <row r="740" customFormat="false" ht="15" hidden="false" customHeight="false" outlineLevel="0" collapsed="false">
      <c r="A740" s="16" t="s">
        <v>1433</v>
      </c>
      <c r="B740" s="16" t="s">
        <v>1426</v>
      </c>
      <c r="C740" s="16" t="s">
        <v>1434</v>
      </c>
      <c r="D740" s="16" t="s">
        <v>99</v>
      </c>
      <c r="E740" s="16" t="n">
        <v>2</v>
      </c>
      <c r="F740" s="16" t="n">
        <v>684</v>
      </c>
      <c r="G740" s="16" t="n">
        <v>0.3</v>
      </c>
      <c r="H740" s="16" t="s">
        <v>161</v>
      </c>
      <c r="I740" s="16" t="s">
        <v>40</v>
      </c>
      <c r="J740" s="16" t="n">
        <v>4</v>
      </c>
      <c r="K740" s="16" t="n">
        <v>3</v>
      </c>
      <c r="L740" s="16" t="s">
        <v>57</v>
      </c>
      <c r="M740" s="18" t="n">
        <f aca="false">IF(ISNUMBER(B740),B740,IF(MID(B740,3,1)="-",DATE(VALUE(RIGHT(B740,4)),VALUE(MID(B740,4,2)),VALUE(LEFT(B740,2))),DATE(VALUE(LEFT(B740,4)),VALUE(MID(B740,6,2)),VALUE(RIGHT(B740,2)))))</f>
        <v>45727</v>
      </c>
      <c r="N740" s="16" t="n">
        <f aca="false">MONTH(M740)</f>
        <v>3</v>
      </c>
      <c r="O740" s="16" t="str">
        <f aca="false">PROPER(TRIM(H740))</f>
        <v>Hyderabad</v>
      </c>
      <c r="P740" s="16" t="str">
        <f aca="false">IFERROR(VLOOKUP(O740,city_map!$A$2:$B$6,2,FALSE()),O740)</f>
        <v>Hyderabad</v>
      </c>
      <c r="Q740" s="16" t="n">
        <f aca="false">IF(ISNUMBER(F740),F740,VALUE(SUBSTITUTE(SUBSTITUTE(F740,"₹",""),",","")))</f>
        <v>684</v>
      </c>
      <c r="R740" s="16" t="n">
        <f aca="false">IF(E740=99,1,E740)</f>
        <v>2</v>
      </c>
      <c r="S740" s="16" t="n">
        <f aca="false">IF(G740="",0,G740)</f>
        <v>0.3</v>
      </c>
      <c r="T740" s="16" t="str">
        <f aca="false">IF(I740="","Unknown",IF(I740="upi","UPI",I740))</f>
        <v>COD</v>
      </c>
      <c r="U740" s="16" t="str">
        <f aca="false">IF(L740="Yes","Y",IF(L740="No","N",L740))</f>
        <v>Y</v>
      </c>
      <c r="V740" s="19" t="n">
        <f aca="false">ROUND(R740*Q740*(1-S740),2)</f>
        <v>957.6</v>
      </c>
      <c r="W740" s="16" t="str">
        <f aca="false">_xlfn.XLOOKUP(D740,products!$A$2:$A$61,products!$C$2:$C$61,"Not found")</f>
        <v>Fashion</v>
      </c>
    </row>
    <row r="741" customFormat="false" ht="15" hidden="false" customHeight="false" outlineLevel="0" collapsed="false">
      <c r="A741" s="16" t="s">
        <v>1435</v>
      </c>
      <c r="B741" s="16" t="s">
        <v>1426</v>
      </c>
      <c r="C741" s="16" t="s">
        <v>1436</v>
      </c>
      <c r="D741" s="16" t="s">
        <v>232</v>
      </c>
      <c r="E741" s="16" t="n">
        <v>3</v>
      </c>
      <c r="F741" s="16" t="n">
        <v>1954</v>
      </c>
      <c r="G741" s="16" t="n">
        <v>0.05</v>
      </c>
      <c r="H741" s="16" t="s">
        <v>67</v>
      </c>
      <c r="I741" s="16" t="s">
        <v>71</v>
      </c>
      <c r="J741" s="16" t="n">
        <v>5</v>
      </c>
      <c r="K741" s="16" t="n">
        <v>4</v>
      </c>
      <c r="L741" s="16" t="s">
        <v>41</v>
      </c>
      <c r="M741" s="18" t="n">
        <f aca="false">IF(ISNUMBER(B741),B741,IF(MID(B741,3,1)="-",DATE(VALUE(RIGHT(B741,4)),VALUE(MID(B741,4,2)),VALUE(LEFT(B741,2))),DATE(VALUE(LEFT(B741,4)),VALUE(MID(B741,6,2)),VALUE(RIGHT(B741,2)))))</f>
        <v>45727</v>
      </c>
      <c r="N741" s="16" t="n">
        <f aca="false">MONTH(M741)</f>
        <v>3</v>
      </c>
      <c r="O741" s="16" t="str">
        <f aca="false">PROPER(TRIM(H741))</f>
        <v>Kolkata</v>
      </c>
      <c r="P741" s="16" t="str">
        <f aca="false">IFERROR(VLOOKUP(O741,city_map!$A$2:$B$6,2,FALSE()),O741)</f>
        <v>Kolkata</v>
      </c>
      <c r="Q741" s="16" t="n">
        <f aca="false">IF(ISNUMBER(F741),F741,VALUE(SUBSTITUTE(SUBSTITUTE(F741,"₹",""),",","")))</f>
        <v>1954</v>
      </c>
      <c r="R741" s="16" t="n">
        <f aca="false">IF(E741=99,1,E741)</f>
        <v>3</v>
      </c>
      <c r="S741" s="16" t="n">
        <f aca="false">IF(G741="",0,G741)</f>
        <v>0.05</v>
      </c>
      <c r="T741" s="16" t="str">
        <f aca="false">IF(I741="","Unknown",IF(I741="upi","UPI",I741))</f>
        <v>Credit Card</v>
      </c>
      <c r="U741" s="16" t="str">
        <f aca="false">IF(L741="Yes","Y",IF(L741="No","N",L741))</f>
        <v>N</v>
      </c>
      <c r="V741" s="19" t="n">
        <f aca="false">ROUND(R741*Q741*(1-S741),2)</f>
        <v>5568.9</v>
      </c>
      <c r="W741" s="16" t="str">
        <f aca="false">_xlfn.XLOOKUP(D741,products!$A$2:$A$61,products!$C$2:$C$61,"Not found")</f>
        <v>Electronics</v>
      </c>
    </row>
    <row r="742" customFormat="false" ht="15" hidden="false" customHeight="false" outlineLevel="0" collapsed="false">
      <c r="A742" s="16" t="s">
        <v>1437</v>
      </c>
      <c r="B742" s="16" t="s">
        <v>1426</v>
      </c>
      <c r="C742" s="16" t="s">
        <v>1438</v>
      </c>
      <c r="D742" s="16" t="s">
        <v>38</v>
      </c>
      <c r="E742" s="16" t="n">
        <v>3</v>
      </c>
      <c r="F742" s="16" t="n">
        <v>349</v>
      </c>
      <c r="G742" s="16"/>
      <c r="H742" s="16" t="s">
        <v>67</v>
      </c>
      <c r="I742" s="16" t="s">
        <v>60</v>
      </c>
      <c r="J742" s="16" t="n">
        <v>4</v>
      </c>
      <c r="K742" s="16" t="n">
        <v>4</v>
      </c>
      <c r="L742" s="16" t="s">
        <v>41</v>
      </c>
      <c r="M742" s="18" t="n">
        <f aca="false">IF(ISNUMBER(B742),B742,IF(MID(B742,3,1)="-",DATE(VALUE(RIGHT(B742,4)),VALUE(MID(B742,4,2)),VALUE(LEFT(B742,2))),DATE(VALUE(LEFT(B742,4)),VALUE(MID(B742,6,2)),VALUE(RIGHT(B742,2)))))</f>
        <v>45727</v>
      </c>
      <c r="N742" s="16" t="n">
        <f aca="false">MONTH(M742)</f>
        <v>3</v>
      </c>
      <c r="O742" s="16" t="str">
        <f aca="false">PROPER(TRIM(H742))</f>
        <v>Kolkata</v>
      </c>
      <c r="P742" s="16" t="str">
        <f aca="false">IFERROR(VLOOKUP(O742,city_map!$A$2:$B$6,2,FALSE()),O742)</f>
        <v>Kolkata</v>
      </c>
      <c r="Q742" s="16" t="n">
        <f aca="false">IF(ISNUMBER(F742),F742,VALUE(SUBSTITUTE(SUBSTITUTE(F742,"₹",""),",","")))</f>
        <v>349</v>
      </c>
      <c r="R742" s="16" t="n">
        <f aca="false">IF(E742=99,1,E742)</f>
        <v>3</v>
      </c>
      <c r="S742" s="16" t="n">
        <f aca="false">IF(G742="",0,G742)</f>
        <v>0</v>
      </c>
      <c r="T742" s="16" t="str">
        <f aca="false">IF(I742="","Unknown",IF(I742="upi","UPI",I742))</f>
        <v>UPI</v>
      </c>
      <c r="U742" s="16" t="str">
        <f aca="false">IF(L742="Yes","Y",IF(L742="No","N",L742))</f>
        <v>N</v>
      </c>
      <c r="V742" s="19" t="n">
        <f aca="false">ROUND(R742*Q742*(1-S742),2)</f>
        <v>1047</v>
      </c>
      <c r="W742" s="16" t="str">
        <f aca="false">_xlfn.XLOOKUP(D742,products!$A$2:$A$61,products!$C$2:$C$61,"Not found")</f>
        <v>Books</v>
      </c>
    </row>
    <row r="743" customFormat="false" ht="15" hidden="false" customHeight="false" outlineLevel="0" collapsed="false">
      <c r="A743" s="16" t="s">
        <v>1439</v>
      </c>
      <c r="B743" s="16" t="s">
        <v>1426</v>
      </c>
      <c r="C743" s="16" t="s">
        <v>846</v>
      </c>
      <c r="D743" s="16" t="s">
        <v>149</v>
      </c>
      <c r="E743" s="16" t="n">
        <v>2</v>
      </c>
      <c r="F743" s="16" t="n">
        <v>1563</v>
      </c>
      <c r="G743" s="16" t="n">
        <v>0.3</v>
      </c>
      <c r="H743" s="16" t="s">
        <v>89</v>
      </c>
      <c r="I743" s="16" t="s">
        <v>60</v>
      </c>
      <c r="J743" s="16" t="n">
        <v>4</v>
      </c>
      <c r="K743" s="16" t="n">
        <v>4</v>
      </c>
      <c r="L743" s="16" t="s">
        <v>57</v>
      </c>
      <c r="M743" s="18" t="n">
        <f aca="false">IF(ISNUMBER(B743),B743,IF(MID(B743,3,1)="-",DATE(VALUE(RIGHT(B743,4)),VALUE(MID(B743,4,2)),VALUE(LEFT(B743,2))),DATE(VALUE(LEFT(B743,4)),VALUE(MID(B743,6,2)),VALUE(RIGHT(B743,2)))))</f>
        <v>45727</v>
      </c>
      <c r="N743" s="16" t="n">
        <f aca="false">MONTH(M743)</f>
        <v>3</v>
      </c>
      <c r="O743" s="16" t="str">
        <f aca="false">PROPER(TRIM(H743))</f>
        <v>Ahmedabad</v>
      </c>
      <c r="P743" s="16" t="str">
        <f aca="false">IFERROR(VLOOKUP(O743,city_map!$A$2:$B$6,2,FALSE()),O743)</f>
        <v>Ahmedabad</v>
      </c>
      <c r="Q743" s="16" t="n">
        <f aca="false">IF(ISNUMBER(F743),F743,VALUE(SUBSTITUTE(SUBSTITUTE(F743,"₹",""),",","")))</f>
        <v>1563</v>
      </c>
      <c r="R743" s="16" t="n">
        <f aca="false">IF(E743=99,1,E743)</f>
        <v>2</v>
      </c>
      <c r="S743" s="16" t="n">
        <f aca="false">IF(G743="",0,G743)</f>
        <v>0.3</v>
      </c>
      <c r="T743" s="16" t="str">
        <f aca="false">IF(I743="","Unknown",IF(I743="upi","UPI",I743))</f>
        <v>UPI</v>
      </c>
      <c r="U743" s="16" t="str">
        <f aca="false">IF(L743="Yes","Y",IF(L743="No","N",L743))</f>
        <v>Y</v>
      </c>
      <c r="V743" s="19" t="n">
        <f aca="false">ROUND(R743*Q743*(1-S743),2)</f>
        <v>2188.2</v>
      </c>
      <c r="W743" s="16" t="str">
        <f aca="false">_xlfn.XLOOKUP(D743,products!$A$2:$A$61,products!$C$2:$C$61,"Not found")</f>
        <v>Fashion</v>
      </c>
    </row>
    <row r="744" customFormat="false" ht="15" hidden="false" customHeight="false" outlineLevel="0" collapsed="false">
      <c r="A744" s="16" t="s">
        <v>1440</v>
      </c>
      <c r="B744" s="16" t="s">
        <v>1426</v>
      </c>
      <c r="C744" s="16" t="s">
        <v>1441</v>
      </c>
      <c r="D744" s="16" t="s">
        <v>300</v>
      </c>
      <c r="E744" s="16" t="n">
        <v>1</v>
      </c>
      <c r="F744" s="16" t="n">
        <v>2416</v>
      </c>
      <c r="G744" s="16" t="n">
        <v>0.2</v>
      </c>
      <c r="H744" s="16" t="s">
        <v>46</v>
      </c>
      <c r="I744" s="16" t="s">
        <v>60</v>
      </c>
      <c r="J744" s="16" t="n">
        <v>2</v>
      </c>
      <c r="K744" s="16" t="n">
        <v>4</v>
      </c>
      <c r="L744" s="16" t="s">
        <v>41</v>
      </c>
      <c r="M744" s="18" t="n">
        <f aca="false">IF(ISNUMBER(B744),B744,IF(MID(B744,3,1)="-",DATE(VALUE(RIGHT(B744,4)),VALUE(MID(B744,4,2)),VALUE(LEFT(B744,2))),DATE(VALUE(LEFT(B744,4)),VALUE(MID(B744,6,2)),VALUE(RIGHT(B744,2)))))</f>
        <v>45727</v>
      </c>
      <c r="N744" s="16" t="n">
        <f aca="false">MONTH(M744)</f>
        <v>3</v>
      </c>
      <c r="O744" s="16" t="str">
        <f aca="false">PROPER(TRIM(H744))</f>
        <v>Chennai</v>
      </c>
      <c r="P744" s="16" t="str">
        <f aca="false">IFERROR(VLOOKUP(O744,city_map!$A$2:$B$6,2,FALSE()),O744)</f>
        <v>Chennai</v>
      </c>
      <c r="Q744" s="16" t="n">
        <f aca="false">IF(ISNUMBER(F744),F744,VALUE(SUBSTITUTE(SUBSTITUTE(F744,"₹",""),",","")))</f>
        <v>2416</v>
      </c>
      <c r="R744" s="16" t="n">
        <f aca="false">IF(E744=99,1,E744)</f>
        <v>1</v>
      </c>
      <c r="S744" s="16" t="n">
        <f aca="false">IF(G744="",0,G744)</f>
        <v>0.2</v>
      </c>
      <c r="T744" s="16" t="str">
        <f aca="false">IF(I744="","Unknown",IF(I744="upi","UPI",I744))</f>
        <v>UPI</v>
      </c>
      <c r="U744" s="16" t="str">
        <f aca="false">IF(L744="Yes","Y",IF(L744="No","N",L744))</f>
        <v>N</v>
      </c>
      <c r="V744" s="19" t="n">
        <f aca="false">ROUND(R744*Q744*(1-S744),2)</f>
        <v>1932.8</v>
      </c>
      <c r="W744" s="16" t="str">
        <f aca="false">_xlfn.XLOOKUP(D744,products!$A$2:$A$61,products!$C$2:$C$61,"Not found")</f>
        <v>Home</v>
      </c>
    </row>
    <row r="745" customFormat="false" ht="15" hidden="false" customHeight="false" outlineLevel="0" collapsed="false">
      <c r="A745" s="16" t="s">
        <v>1442</v>
      </c>
      <c r="B745" s="16" t="s">
        <v>1426</v>
      </c>
      <c r="C745" s="16" t="s">
        <v>1443</v>
      </c>
      <c r="D745" s="16" t="s">
        <v>385</v>
      </c>
      <c r="E745" s="16" t="n">
        <v>2</v>
      </c>
      <c r="F745" s="16" t="n">
        <v>303</v>
      </c>
      <c r="G745" s="16" t="n">
        <v>0</v>
      </c>
      <c r="H745" s="16" t="s">
        <v>39</v>
      </c>
      <c r="I745" s="16" t="s">
        <v>60</v>
      </c>
      <c r="J745" s="16" t="n">
        <v>5</v>
      </c>
      <c r="K745" s="16" t="n">
        <v>4</v>
      </c>
      <c r="L745" s="16" t="s">
        <v>41</v>
      </c>
      <c r="M745" s="18" t="n">
        <f aca="false">IF(ISNUMBER(B745),B745,IF(MID(B745,3,1)="-",DATE(VALUE(RIGHT(B745,4)),VALUE(MID(B745,4,2)),VALUE(LEFT(B745,2))),DATE(VALUE(LEFT(B745,4)),VALUE(MID(B745,6,2)),VALUE(RIGHT(B745,2)))))</f>
        <v>45727</v>
      </c>
      <c r="N745" s="16" t="n">
        <f aca="false">MONTH(M745)</f>
        <v>3</v>
      </c>
      <c r="O745" s="16" t="str">
        <f aca="false">PROPER(TRIM(H745))</f>
        <v>Delhi</v>
      </c>
      <c r="P745" s="16" t="str">
        <f aca="false">IFERROR(VLOOKUP(O745,city_map!$A$2:$B$6,2,FALSE()),O745)</f>
        <v>Delhi</v>
      </c>
      <c r="Q745" s="16" t="n">
        <f aca="false">IF(ISNUMBER(F745),F745,VALUE(SUBSTITUTE(SUBSTITUTE(F745,"₹",""),",","")))</f>
        <v>303</v>
      </c>
      <c r="R745" s="16" t="n">
        <f aca="false">IF(E745=99,1,E745)</f>
        <v>2</v>
      </c>
      <c r="S745" s="16" t="n">
        <f aca="false">IF(G745="",0,G745)</f>
        <v>0</v>
      </c>
      <c r="T745" s="16" t="str">
        <f aca="false">IF(I745="","Unknown",IF(I745="upi","UPI",I745))</f>
        <v>UPI</v>
      </c>
      <c r="U745" s="16" t="str">
        <f aca="false">IF(L745="Yes","Y",IF(L745="No","N",L745))</f>
        <v>N</v>
      </c>
      <c r="V745" s="19" t="n">
        <f aca="false">ROUND(R745*Q745*(1-S745),2)</f>
        <v>606</v>
      </c>
      <c r="W745" s="16" t="str">
        <f aca="false">_xlfn.XLOOKUP(D745,products!$A$2:$A$61,products!$C$2:$C$61,"Not found")</f>
        <v>Books</v>
      </c>
    </row>
    <row r="746" customFormat="false" ht="15" hidden="false" customHeight="false" outlineLevel="0" collapsed="false">
      <c r="A746" s="16" t="s">
        <v>1444</v>
      </c>
      <c r="B746" s="16" t="s">
        <v>1426</v>
      </c>
      <c r="C746" s="16" t="s">
        <v>1066</v>
      </c>
      <c r="D746" s="16" t="s">
        <v>191</v>
      </c>
      <c r="E746" s="16" t="n">
        <v>3</v>
      </c>
      <c r="F746" s="16" t="n">
        <v>390</v>
      </c>
      <c r="G746" s="16" t="n">
        <v>0.3</v>
      </c>
      <c r="H746" s="16" t="s">
        <v>39</v>
      </c>
      <c r="I746" s="16" t="s">
        <v>71</v>
      </c>
      <c r="J746" s="16" t="n">
        <v>4</v>
      </c>
      <c r="K746" s="16" t="n">
        <v>4</v>
      </c>
      <c r="L746" s="16" t="s">
        <v>41</v>
      </c>
      <c r="M746" s="18" t="n">
        <f aca="false">IF(ISNUMBER(B746),B746,IF(MID(B746,3,1)="-",DATE(VALUE(RIGHT(B746,4)),VALUE(MID(B746,4,2)),VALUE(LEFT(B746,2))),DATE(VALUE(LEFT(B746,4)),VALUE(MID(B746,6,2)),VALUE(RIGHT(B746,2)))))</f>
        <v>45727</v>
      </c>
      <c r="N746" s="16" t="n">
        <f aca="false">MONTH(M746)</f>
        <v>3</v>
      </c>
      <c r="O746" s="16" t="str">
        <f aca="false">PROPER(TRIM(H746))</f>
        <v>Delhi</v>
      </c>
      <c r="P746" s="16" t="str">
        <f aca="false">IFERROR(VLOOKUP(O746,city_map!$A$2:$B$6,2,FALSE()),O746)</f>
        <v>Delhi</v>
      </c>
      <c r="Q746" s="16" t="n">
        <f aca="false">IF(ISNUMBER(F746),F746,VALUE(SUBSTITUTE(SUBSTITUTE(F746,"₹",""),",","")))</f>
        <v>390</v>
      </c>
      <c r="R746" s="16" t="n">
        <f aca="false">IF(E746=99,1,E746)</f>
        <v>3</v>
      </c>
      <c r="S746" s="16" t="n">
        <f aca="false">IF(G746="",0,G746)</f>
        <v>0.3</v>
      </c>
      <c r="T746" s="16" t="str">
        <f aca="false">IF(I746="","Unknown",IF(I746="upi","UPI",I746))</f>
        <v>Credit Card</v>
      </c>
      <c r="U746" s="16" t="str">
        <f aca="false">IF(L746="Yes","Y",IF(L746="No","N",L746))</f>
        <v>N</v>
      </c>
      <c r="V746" s="19" t="n">
        <f aca="false">ROUND(R746*Q746*(1-S746),2)</f>
        <v>819</v>
      </c>
      <c r="W746" s="16" t="str">
        <f aca="false">_xlfn.XLOOKUP(D746,products!$A$2:$A$61,products!$C$2:$C$61,"Not found")</f>
        <v>Electronics</v>
      </c>
    </row>
    <row r="747" customFormat="false" ht="15" hidden="false" customHeight="false" outlineLevel="0" collapsed="false">
      <c r="A747" s="16" t="s">
        <v>1445</v>
      </c>
      <c r="B747" s="16" t="s">
        <v>1446</v>
      </c>
      <c r="C747" s="16" t="s">
        <v>764</v>
      </c>
      <c r="D747" s="16" t="s">
        <v>262</v>
      </c>
      <c r="E747" s="16" t="n">
        <v>1</v>
      </c>
      <c r="F747" s="16" t="n">
        <v>764</v>
      </c>
      <c r="G747" s="16" t="n">
        <v>0</v>
      </c>
      <c r="H747" s="16" t="s">
        <v>130</v>
      </c>
      <c r="I747" s="16" t="s">
        <v>60</v>
      </c>
      <c r="J747" s="16" t="n">
        <v>5</v>
      </c>
      <c r="K747" s="16" t="n">
        <v>4</v>
      </c>
      <c r="L747" s="16" t="s">
        <v>41</v>
      </c>
      <c r="M747" s="18" t="n">
        <f aca="false">IF(ISNUMBER(B747),B747,IF(MID(B747,3,1)="-",DATE(VALUE(RIGHT(B747,4)),VALUE(MID(B747,4,2)),VALUE(LEFT(B747,2))),DATE(VALUE(LEFT(B747,4)),VALUE(MID(B747,6,2)),VALUE(RIGHT(B747,2)))))</f>
        <v>45728</v>
      </c>
      <c r="N747" s="16" t="n">
        <f aca="false">MONTH(M747)</f>
        <v>3</v>
      </c>
      <c r="O747" s="16" t="str">
        <f aca="false">PROPER(TRIM(H747))</f>
        <v>Bengaluru</v>
      </c>
      <c r="P747" s="16" t="str">
        <f aca="false">IFERROR(VLOOKUP(O747,city_map!$A$2:$B$6,2,FALSE()),O747)</f>
        <v>Bengaluru</v>
      </c>
      <c r="Q747" s="16" t="n">
        <f aca="false">IF(ISNUMBER(F747),F747,VALUE(SUBSTITUTE(SUBSTITUTE(F747,"₹",""),",","")))</f>
        <v>764</v>
      </c>
      <c r="R747" s="16" t="n">
        <f aca="false">IF(E747=99,1,E747)</f>
        <v>1</v>
      </c>
      <c r="S747" s="16" t="n">
        <f aca="false">IF(G747="",0,G747)</f>
        <v>0</v>
      </c>
      <c r="T747" s="16" t="str">
        <f aca="false">IF(I747="","Unknown",IF(I747="upi","UPI",I747))</f>
        <v>UPI</v>
      </c>
      <c r="U747" s="16" t="str">
        <f aca="false">IF(L747="Yes","Y",IF(L747="No","N",L747))</f>
        <v>N</v>
      </c>
      <c r="V747" s="19" t="n">
        <f aca="false">ROUND(R747*Q747*(1-S747),2)</f>
        <v>764</v>
      </c>
      <c r="W747" s="16" t="str">
        <f aca="false">_xlfn.XLOOKUP(D747,products!$A$2:$A$61,products!$C$2:$C$61,"Not found")</f>
        <v>Home</v>
      </c>
    </row>
    <row r="748" customFormat="false" ht="15" hidden="false" customHeight="false" outlineLevel="0" collapsed="false">
      <c r="A748" s="16" t="s">
        <v>1447</v>
      </c>
      <c r="B748" s="16" t="s">
        <v>1446</v>
      </c>
      <c r="C748" s="16" t="s">
        <v>969</v>
      </c>
      <c r="D748" s="16" t="s">
        <v>55</v>
      </c>
      <c r="E748" s="16" t="n">
        <v>1</v>
      </c>
      <c r="F748" s="16" t="n">
        <v>2055</v>
      </c>
      <c r="G748" s="16" t="n">
        <v>0</v>
      </c>
      <c r="H748" s="16" t="s">
        <v>89</v>
      </c>
      <c r="I748" s="16" t="s">
        <v>71</v>
      </c>
      <c r="J748" s="16" t="n">
        <v>5</v>
      </c>
      <c r="K748" s="16" t="n">
        <v>4</v>
      </c>
      <c r="L748" s="16" t="s">
        <v>41</v>
      </c>
      <c r="M748" s="18" t="n">
        <f aca="false">IF(ISNUMBER(B748),B748,IF(MID(B748,3,1)="-",DATE(VALUE(RIGHT(B748,4)),VALUE(MID(B748,4,2)),VALUE(LEFT(B748,2))),DATE(VALUE(LEFT(B748,4)),VALUE(MID(B748,6,2)),VALUE(RIGHT(B748,2)))))</f>
        <v>45728</v>
      </c>
      <c r="N748" s="16" t="n">
        <f aca="false">MONTH(M748)</f>
        <v>3</v>
      </c>
      <c r="O748" s="16" t="str">
        <f aca="false">PROPER(TRIM(H748))</f>
        <v>Ahmedabad</v>
      </c>
      <c r="P748" s="16" t="str">
        <f aca="false">IFERROR(VLOOKUP(O748,city_map!$A$2:$B$6,2,FALSE()),O748)</f>
        <v>Ahmedabad</v>
      </c>
      <c r="Q748" s="16" t="n">
        <f aca="false">IF(ISNUMBER(F748),F748,VALUE(SUBSTITUTE(SUBSTITUTE(F748,"₹",""),",","")))</f>
        <v>2055</v>
      </c>
      <c r="R748" s="16" t="n">
        <f aca="false">IF(E748=99,1,E748)</f>
        <v>1</v>
      </c>
      <c r="S748" s="16" t="n">
        <f aca="false">IF(G748="",0,G748)</f>
        <v>0</v>
      </c>
      <c r="T748" s="16" t="str">
        <f aca="false">IF(I748="","Unknown",IF(I748="upi","UPI",I748))</f>
        <v>Credit Card</v>
      </c>
      <c r="U748" s="16" t="str">
        <f aca="false">IF(L748="Yes","Y",IF(L748="No","N",L748))</f>
        <v>N</v>
      </c>
      <c r="V748" s="19" t="n">
        <f aca="false">ROUND(R748*Q748*(1-S748),2)</f>
        <v>2055</v>
      </c>
      <c r="W748" s="16" t="str">
        <f aca="false">_xlfn.XLOOKUP(D748,products!$A$2:$A$61,products!$C$2:$C$61,"Not found")</f>
        <v>Home</v>
      </c>
    </row>
    <row r="749" customFormat="false" ht="15" hidden="false" customHeight="false" outlineLevel="0" collapsed="false">
      <c r="A749" s="16" t="s">
        <v>1448</v>
      </c>
      <c r="B749" s="16" t="s">
        <v>1449</v>
      </c>
      <c r="C749" s="16" t="s">
        <v>753</v>
      </c>
      <c r="D749" s="16" t="s">
        <v>165</v>
      </c>
      <c r="E749" s="16" t="n">
        <v>1</v>
      </c>
      <c r="F749" s="16" t="n">
        <v>864</v>
      </c>
      <c r="G749" s="16" t="n">
        <v>0</v>
      </c>
      <c r="H749" s="16" t="s">
        <v>67</v>
      </c>
      <c r="I749" s="16" t="s">
        <v>47</v>
      </c>
      <c r="J749" s="16" t="n">
        <v>2</v>
      </c>
      <c r="K749" s="16" t="n">
        <v>4</v>
      </c>
      <c r="L749" s="16" t="s">
        <v>41</v>
      </c>
      <c r="M749" s="18" t="n">
        <f aca="false">IF(ISNUMBER(B749),B749,IF(MID(B749,3,1)="-",DATE(VALUE(RIGHT(B749,4)),VALUE(MID(B749,4,2)),VALUE(LEFT(B749,2))),DATE(VALUE(LEFT(B749,4)),VALUE(MID(B749,6,2)),VALUE(RIGHT(B749,2)))))</f>
        <v>45728</v>
      </c>
      <c r="N749" s="16" t="n">
        <f aca="false">MONTH(M749)</f>
        <v>3</v>
      </c>
      <c r="O749" s="16" t="str">
        <f aca="false">PROPER(TRIM(H749))</f>
        <v>Kolkata</v>
      </c>
      <c r="P749" s="16" t="str">
        <f aca="false">IFERROR(VLOOKUP(O749,city_map!$A$2:$B$6,2,FALSE()),O749)</f>
        <v>Kolkata</v>
      </c>
      <c r="Q749" s="16" t="n">
        <f aca="false">IF(ISNUMBER(F749),F749,VALUE(SUBSTITUTE(SUBSTITUTE(F749,"₹",""),",","")))</f>
        <v>864</v>
      </c>
      <c r="R749" s="16" t="n">
        <f aca="false">IF(E749=99,1,E749)</f>
        <v>1</v>
      </c>
      <c r="S749" s="16" t="n">
        <f aca="false">IF(G749="",0,G749)</f>
        <v>0</v>
      </c>
      <c r="T749" s="16" t="str">
        <f aca="false">IF(I749="","Unknown",IF(I749="upi","UPI",I749))</f>
        <v>Debit Card</v>
      </c>
      <c r="U749" s="16" t="str">
        <f aca="false">IF(L749="Yes","Y",IF(L749="No","N",L749))</f>
        <v>N</v>
      </c>
      <c r="V749" s="19" t="n">
        <f aca="false">ROUND(R749*Q749*(1-S749),2)</f>
        <v>864</v>
      </c>
      <c r="W749" s="16" t="str">
        <f aca="false">_xlfn.XLOOKUP(D749,products!$A$2:$A$61,products!$C$2:$C$61,"Not found")</f>
        <v>Electronics</v>
      </c>
    </row>
    <row r="750" customFormat="false" ht="15" hidden="false" customHeight="false" outlineLevel="0" collapsed="false">
      <c r="A750" s="16" t="s">
        <v>1450</v>
      </c>
      <c r="B750" s="16" t="s">
        <v>1446</v>
      </c>
      <c r="C750" s="16" t="s">
        <v>605</v>
      </c>
      <c r="D750" s="16" t="s">
        <v>300</v>
      </c>
      <c r="E750" s="16" t="n">
        <v>1</v>
      </c>
      <c r="F750" s="16" t="n">
        <v>2467</v>
      </c>
      <c r="G750" s="16" t="n">
        <v>0</v>
      </c>
      <c r="H750" s="16" t="s">
        <v>81</v>
      </c>
      <c r="I750" s="16" t="s">
        <v>40</v>
      </c>
      <c r="J750" s="16" t="n">
        <v>4</v>
      </c>
      <c r="K750" s="16" t="n">
        <v>4</v>
      </c>
      <c r="L750" s="16" t="s">
        <v>41</v>
      </c>
      <c r="M750" s="18" t="n">
        <f aca="false">IF(ISNUMBER(B750),B750,IF(MID(B750,3,1)="-",DATE(VALUE(RIGHT(B750,4)),VALUE(MID(B750,4,2)),VALUE(LEFT(B750,2))),DATE(VALUE(LEFT(B750,4)),VALUE(MID(B750,6,2)),VALUE(RIGHT(B750,2)))))</f>
        <v>45728</v>
      </c>
      <c r="N750" s="16" t="n">
        <f aca="false">MONTH(M750)</f>
        <v>3</v>
      </c>
      <c r="O750" s="16" t="str">
        <f aca="false">PROPER(TRIM(H750))</f>
        <v>Hyderabad</v>
      </c>
      <c r="P750" s="16" t="str">
        <f aca="false">IFERROR(VLOOKUP(O750,city_map!$A$2:$B$6,2,FALSE()),O750)</f>
        <v>Hyderabad</v>
      </c>
      <c r="Q750" s="16" t="n">
        <f aca="false">IF(ISNUMBER(F750),F750,VALUE(SUBSTITUTE(SUBSTITUTE(F750,"₹",""),",","")))</f>
        <v>2467</v>
      </c>
      <c r="R750" s="16" t="n">
        <f aca="false">IF(E750=99,1,E750)</f>
        <v>1</v>
      </c>
      <c r="S750" s="16" t="n">
        <f aca="false">IF(G750="",0,G750)</f>
        <v>0</v>
      </c>
      <c r="T750" s="16" t="str">
        <f aca="false">IF(I750="","Unknown",IF(I750="upi","UPI",I750))</f>
        <v>COD</v>
      </c>
      <c r="U750" s="16" t="str">
        <f aca="false">IF(L750="Yes","Y",IF(L750="No","N",L750))</f>
        <v>N</v>
      </c>
      <c r="V750" s="19" t="n">
        <f aca="false">ROUND(R750*Q750*(1-S750),2)</f>
        <v>2467</v>
      </c>
      <c r="W750" s="16" t="str">
        <f aca="false">_xlfn.XLOOKUP(D750,products!$A$2:$A$61,products!$C$2:$C$61,"Not found")</f>
        <v>Home</v>
      </c>
    </row>
    <row r="751" customFormat="false" ht="15" hidden="false" customHeight="false" outlineLevel="0" collapsed="false">
      <c r="A751" s="16" t="s">
        <v>1451</v>
      </c>
      <c r="B751" s="16" t="s">
        <v>1446</v>
      </c>
      <c r="C751" s="16" t="s">
        <v>231</v>
      </c>
      <c r="D751" s="16" t="s">
        <v>222</v>
      </c>
      <c r="E751" s="16" t="n">
        <v>3</v>
      </c>
      <c r="F751" s="16" t="n">
        <v>1916</v>
      </c>
      <c r="G751" s="16" t="n">
        <v>0</v>
      </c>
      <c r="H751" s="16" t="s">
        <v>112</v>
      </c>
      <c r="I751" s="16" t="s">
        <v>47</v>
      </c>
      <c r="J751" s="16" t="n">
        <v>4</v>
      </c>
      <c r="K751" s="16" t="n">
        <v>4</v>
      </c>
      <c r="L751" s="16" t="s">
        <v>41</v>
      </c>
      <c r="M751" s="18" t="n">
        <f aca="false">IF(ISNUMBER(B751),B751,IF(MID(B751,3,1)="-",DATE(VALUE(RIGHT(B751,4)),VALUE(MID(B751,4,2)),VALUE(LEFT(B751,2))),DATE(VALUE(LEFT(B751,4)),VALUE(MID(B751,6,2)),VALUE(RIGHT(B751,2)))))</f>
        <v>45728</v>
      </c>
      <c r="N751" s="16" t="n">
        <f aca="false">MONTH(M751)</f>
        <v>3</v>
      </c>
      <c r="O751" s="16" t="str">
        <f aca="false">PROPER(TRIM(H751))</f>
        <v>Mumbai</v>
      </c>
      <c r="P751" s="16" t="str">
        <f aca="false">IFERROR(VLOOKUP(O751,city_map!$A$2:$B$6,2,FALSE()),O751)</f>
        <v>Mumbai</v>
      </c>
      <c r="Q751" s="16" t="n">
        <f aca="false">IF(ISNUMBER(F751),F751,VALUE(SUBSTITUTE(SUBSTITUTE(F751,"₹",""),",","")))</f>
        <v>1916</v>
      </c>
      <c r="R751" s="16" t="n">
        <f aca="false">IF(E751=99,1,E751)</f>
        <v>3</v>
      </c>
      <c r="S751" s="16" t="n">
        <f aca="false">IF(G751="",0,G751)</f>
        <v>0</v>
      </c>
      <c r="T751" s="16" t="str">
        <f aca="false">IF(I751="","Unknown",IF(I751="upi","UPI",I751))</f>
        <v>Debit Card</v>
      </c>
      <c r="U751" s="16" t="str">
        <f aca="false">IF(L751="Yes","Y",IF(L751="No","N",L751))</f>
        <v>N</v>
      </c>
      <c r="V751" s="19" t="n">
        <f aca="false">ROUND(R751*Q751*(1-S751),2)</f>
        <v>5748</v>
      </c>
      <c r="W751" s="16" t="str">
        <f aca="false">_xlfn.XLOOKUP(D751,products!$A$2:$A$61,products!$C$2:$C$61,"Not found")</f>
        <v>Fashion</v>
      </c>
    </row>
    <row r="752" customFormat="false" ht="15" hidden="false" customHeight="false" outlineLevel="0" collapsed="false">
      <c r="A752" s="16" t="s">
        <v>1452</v>
      </c>
      <c r="B752" s="16" t="s">
        <v>1446</v>
      </c>
      <c r="C752" s="16" t="s">
        <v>1453</v>
      </c>
      <c r="D752" s="16" t="s">
        <v>84</v>
      </c>
      <c r="E752" s="16" t="n">
        <v>2</v>
      </c>
      <c r="F752" s="16" t="n">
        <v>253</v>
      </c>
      <c r="G752" s="16" t="n">
        <v>0.1</v>
      </c>
      <c r="H752" s="16" t="s">
        <v>236</v>
      </c>
      <c r="I752" s="16" t="s">
        <v>60</v>
      </c>
      <c r="J752" s="16" t="n">
        <v>6</v>
      </c>
      <c r="K752" s="16" t="n">
        <v>3</v>
      </c>
      <c r="L752" s="16" t="s">
        <v>41</v>
      </c>
      <c r="M752" s="18" t="n">
        <f aca="false">IF(ISNUMBER(B752),B752,IF(MID(B752,3,1)="-",DATE(VALUE(RIGHT(B752,4)),VALUE(MID(B752,4,2)),VALUE(LEFT(B752,2))),DATE(VALUE(LEFT(B752,4)),VALUE(MID(B752,6,2)),VALUE(RIGHT(B752,2)))))</f>
        <v>45728</v>
      </c>
      <c r="N752" s="16" t="n">
        <f aca="false">MONTH(M752)</f>
        <v>3</v>
      </c>
      <c r="O752" s="16" t="str">
        <f aca="false">PROPER(TRIM(H752))</f>
        <v>Pune</v>
      </c>
      <c r="P752" s="16" t="str">
        <f aca="false">IFERROR(VLOOKUP(O752,city_map!$A$2:$B$6,2,FALSE()),O752)</f>
        <v>Pune</v>
      </c>
      <c r="Q752" s="16" t="n">
        <f aca="false">IF(ISNUMBER(F752),F752,VALUE(SUBSTITUTE(SUBSTITUTE(F752,"₹",""),",","")))</f>
        <v>253</v>
      </c>
      <c r="R752" s="16" t="n">
        <f aca="false">IF(E752=99,1,E752)</f>
        <v>2</v>
      </c>
      <c r="S752" s="16" t="n">
        <f aca="false">IF(G752="",0,G752)</f>
        <v>0.1</v>
      </c>
      <c r="T752" s="16" t="str">
        <f aca="false">IF(I752="","Unknown",IF(I752="upi","UPI",I752))</f>
        <v>UPI</v>
      </c>
      <c r="U752" s="16" t="str">
        <f aca="false">IF(L752="Yes","Y",IF(L752="No","N",L752))</f>
        <v>N</v>
      </c>
      <c r="V752" s="19" t="n">
        <f aca="false">ROUND(R752*Q752*(1-S752),2)</f>
        <v>455.4</v>
      </c>
      <c r="W752" s="16" t="str">
        <f aca="false">_xlfn.XLOOKUP(D752,products!$A$2:$A$61,products!$C$2:$C$61,"Not found")</f>
        <v>Beauty</v>
      </c>
    </row>
    <row r="753" customFormat="false" ht="15" hidden="false" customHeight="false" outlineLevel="0" collapsed="false">
      <c r="A753" s="16" t="s">
        <v>1454</v>
      </c>
      <c r="B753" s="16" t="s">
        <v>1446</v>
      </c>
      <c r="C753" s="16" t="s">
        <v>102</v>
      </c>
      <c r="D753" s="16" t="s">
        <v>149</v>
      </c>
      <c r="E753" s="16" t="n">
        <v>2</v>
      </c>
      <c r="F753" s="16" t="n">
        <v>1624</v>
      </c>
      <c r="G753" s="16" t="n">
        <v>0.1</v>
      </c>
      <c r="H753" s="16" t="s">
        <v>67</v>
      </c>
      <c r="I753" s="16" t="s">
        <v>40</v>
      </c>
      <c r="J753" s="16" t="n">
        <v>3</v>
      </c>
      <c r="K753" s="16" t="n">
        <v>3</v>
      </c>
      <c r="L753" s="16" t="s">
        <v>41</v>
      </c>
      <c r="M753" s="18" t="n">
        <f aca="false">IF(ISNUMBER(B753),B753,IF(MID(B753,3,1)="-",DATE(VALUE(RIGHT(B753,4)),VALUE(MID(B753,4,2)),VALUE(LEFT(B753,2))),DATE(VALUE(LEFT(B753,4)),VALUE(MID(B753,6,2)),VALUE(RIGHT(B753,2)))))</f>
        <v>45728</v>
      </c>
      <c r="N753" s="16" t="n">
        <f aca="false">MONTH(M753)</f>
        <v>3</v>
      </c>
      <c r="O753" s="16" t="str">
        <f aca="false">PROPER(TRIM(H753))</f>
        <v>Kolkata</v>
      </c>
      <c r="P753" s="16" t="str">
        <f aca="false">IFERROR(VLOOKUP(O753,city_map!$A$2:$B$6,2,FALSE()),O753)</f>
        <v>Kolkata</v>
      </c>
      <c r="Q753" s="16" t="n">
        <f aca="false">IF(ISNUMBER(F753),F753,VALUE(SUBSTITUTE(SUBSTITUTE(F753,"₹",""),",","")))</f>
        <v>1624</v>
      </c>
      <c r="R753" s="16" t="n">
        <f aca="false">IF(E753=99,1,E753)</f>
        <v>2</v>
      </c>
      <c r="S753" s="16" t="n">
        <f aca="false">IF(G753="",0,G753)</f>
        <v>0.1</v>
      </c>
      <c r="T753" s="16" t="str">
        <f aca="false">IF(I753="","Unknown",IF(I753="upi","UPI",I753))</f>
        <v>COD</v>
      </c>
      <c r="U753" s="16" t="str">
        <f aca="false">IF(L753="Yes","Y",IF(L753="No","N",L753))</f>
        <v>N</v>
      </c>
      <c r="V753" s="19" t="n">
        <f aca="false">ROUND(R753*Q753*(1-S753),2)</f>
        <v>2923.2</v>
      </c>
      <c r="W753" s="16" t="str">
        <f aca="false">_xlfn.XLOOKUP(D753,products!$A$2:$A$61,products!$C$2:$C$61,"Not found")</f>
        <v>Fashion</v>
      </c>
    </row>
    <row r="754" customFormat="false" ht="15" hidden="false" customHeight="false" outlineLevel="0" collapsed="false">
      <c r="A754" s="16" t="s">
        <v>1455</v>
      </c>
      <c r="B754" s="16" t="s">
        <v>1446</v>
      </c>
      <c r="C754" s="16" t="s">
        <v>1170</v>
      </c>
      <c r="D754" s="16" t="s">
        <v>451</v>
      </c>
      <c r="E754" s="16" t="n">
        <v>2</v>
      </c>
      <c r="F754" s="16" t="n">
        <v>1291</v>
      </c>
      <c r="G754" s="16" t="n">
        <v>0.05</v>
      </c>
      <c r="H754" s="16" t="s">
        <v>39</v>
      </c>
      <c r="I754" s="16"/>
      <c r="J754" s="16" t="n">
        <v>4</v>
      </c>
      <c r="K754" s="16" t="n">
        <v>5</v>
      </c>
      <c r="L754" s="16" t="s">
        <v>41</v>
      </c>
      <c r="M754" s="18" t="n">
        <f aca="false">IF(ISNUMBER(B754),B754,IF(MID(B754,3,1)="-",DATE(VALUE(RIGHT(B754,4)),VALUE(MID(B754,4,2)),VALUE(LEFT(B754,2))),DATE(VALUE(LEFT(B754,4)),VALUE(MID(B754,6,2)),VALUE(RIGHT(B754,2)))))</f>
        <v>45728</v>
      </c>
      <c r="N754" s="16" t="n">
        <f aca="false">MONTH(M754)</f>
        <v>3</v>
      </c>
      <c r="O754" s="16" t="str">
        <f aca="false">PROPER(TRIM(H754))</f>
        <v>Delhi</v>
      </c>
      <c r="P754" s="16" t="str">
        <f aca="false">IFERROR(VLOOKUP(O754,city_map!$A$2:$B$6,2,FALSE()),O754)</f>
        <v>Delhi</v>
      </c>
      <c r="Q754" s="16" t="n">
        <f aca="false">IF(ISNUMBER(F754),F754,VALUE(SUBSTITUTE(SUBSTITUTE(F754,"₹",""),",","")))</f>
        <v>1291</v>
      </c>
      <c r="R754" s="16" t="n">
        <f aca="false">IF(E754=99,1,E754)</f>
        <v>2</v>
      </c>
      <c r="S754" s="16" t="n">
        <f aca="false">IF(G754="",0,G754)</f>
        <v>0.05</v>
      </c>
      <c r="T754" s="16" t="str">
        <f aca="false">IF(I754="","Unknown",IF(I754="upi","UPI",I754))</f>
        <v>Unknown</v>
      </c>
      <c r="U754" s="16" t="str">
        <f aca="false">IF(L754="Yes","Y",IF(L754="No","N",L754))</f>
        <v>N</v>
      </c>
      <c r="V754" s="19" t="n">
        <f aca="false">ROUND(R754*Q754*(1-S754),2)</f>
        <v>2452.9</v>
      </c>
      <c r="W754" s="16" t="str">
        <f aca="false">_xlfn.XLOOKUP(D754,products!$A$2:$A$61,products!$C$2:$C$61,"Not found")</f>
        <v>Beauty</v>
      </c>
    </row>
    <row r="755" customFormat="false" ht="15" hidden="false" customHeight="false" outlineLevel="0" collapsed="false">
      <c r="A755" s="16" t="s">
        <v>1456</v>
      </c>
      <c r="B755" s="16" t="s">
        <v>1446</v>
      </c>
      <c r="C755" s="16" t="s">
        <v>1457</v>
      </c>
      <c r="D755" s="16" t="s">
        <v>146</v>
      </c>
      <c r="E755" s="16" t="n">
        <v>1</v>
      </c>
      <c r="F755" s="16" t="n">
        <v>468</v>
      </c>
      <c r="G755" s="16" t="n">
        <v>0</v>
      </c>
      <c r="H755" s="16" t="s">
        <v>39</v>
      </c>
      <c r="I755" s="16" t="s">
        <v>60</v>
      </c>
      <c r="J755" s="16" t="n">
        <v>4</v>
      </c>
      <c r="K755" s="16" t="n">
        <v>5</v>
      </c>
      <c r="L755" s="16" t="s">
        <v>41</v>
      </c>
      <c r="M755" s="18" t="n">
        <f aca="false">IF(ISNUMBER(B755),B755,IF(MID(B755,3,1)="-",DATE(VALUE(RIGHT(B755,4)),VALUE(MID(B755,4,2)),VALUE(LEFT(B755,2))),DATE(VALUE(LEFT(B755,4)),VALUE(MID(B755,6,2)),VALUE(RIGHT(B755,2)))))</f>
        <v>45728</v>
      </c>
      <c r="N755" s="16" t="n">
        <f aca="false">MONTH(M755)</f>
        <v>3</v>
      </c>
      <c r="O755" s="16" t="str">
        <f aca="false">PROPER(TRIM(H755))</f>
        <v>Delhi</v>
      </c>
      <c r="P755" s="16" t="str">
        <f aca="false">IFERROR(VLOOKUP(O755,city_map!$A$2:$B$6,2,FALSE()),O755)</f>
        <v>Delhi</v>
      </c>
      <c r="Q755" s="16" t="n">
        <f aca="false">IF(ISNUMBER(F755),F755,VALUE(SUBSTITUTE(SUBSTITUTE(F755,"₹",""),",","")))</f>
        <v>468</v>
      </c>
      <c r="R755" s="16" t="n">
        <f aca="false">IF(E755=99,1,E755)</f>
        <v>1</v>
      </c>
      <c r="S755" s="16" t="n">
        <f aca="false">IF(G755="",0,G755)</f>
        <v>0</v>
      </c>
      <c r="T755" s="16" t="str">
        <f aca="false">IF(I755="","Unknown",IF(I755="upi","UPI",I755))</f>
        <v>UPI</v>
      </c>
      <c r="U755" s="16" t="str">
        <f aca="false">IF(L755="Yes","Y",IF(L755="No","N",L755))</f>
        <v>N</v>
      </c>
      <c r="V755" s="19" t="n">
        <f aca="false">ROUND(R755*Q755*(1-S755),2)</f>
        <v>468</v>
      </c>
      <c r="W755" s="16" t="str">
        <f aca="false">_xlfn.XLOOKUP(D755,products!$A$2:$A$61,products!$C$2:$C$61,"Not found")</f>
        <v>Beauty</v>
      </c>
    </row>
    <row r="756" customFormat="false" ht="15" hidden="false" customHeight="false" outlineLevel="0" collapsed="false">
      <c r="A756" s="16" t="s">
        <v>1458</v>
      </c>
      <c r="B756" s="16" t="s">
        <v>1446</v>
      </c>
      <c r="C756" s="16" t="s">
        <v>1053</v>
      </c>
      <c r="D756" s="16" t="s">
        <v>149</v>
      </c>
      <c r="E756" s="16" t="n">
        <v>2</v>
      </c>
      <c r="F756" s="16" t="n">
        <v>1672</v>
      </c>
      <c r="G756" s="16" t="n">
        <v>0.05</v>
      </c>
      <c r="H756" s="16" t="s">
        <v>46</v>
      </c>
      <c r="I756" s="16" t="s">
        <v>40</v>
      </c>
      <c r="J756" s="16" t="n">
        <v>3</v>
      </c>
      <c r="K756" s="16" t="n">
        <v>4</v>
      </c>
      <c r="L756" s="16" t="s">
        <v>41</v>
      </c>
      <c r="M756" s="18" t="n">
        <f aca="false">IF(ISNUMBER(B756),B756,IF(MID(B756,3,1)="-",DATE(VALUE(RIGHT(B756,4)),VALUE(MID(B756,4,2)),VALUE(LEFT(B756,2))),DATE(VALUE(LEFT(B756,4)),VALUE(MID(B756,6,2)),VALUE(RIGHT(B756,2)))))</f>
        <v>45728</v>
      </c>
      <c r="N756" s="16" t="n">
        <f aca="false">MONTH(M756)</f>
        <v>3</v>
      </c>
      <c r="O756" s="16" t="str">
        <f aca="false">PROPER(TRIM(H756))</f>
        <v>Chennai</v>
      </c>
      <c r="P756" s="16" t="str">
        <f aca="false">IFERROR(VLOOKUP(O756,city_map!$A$2:$B$6,2,FALSE()),O756)</f>
        <v>Chennai</v>
      </c>
      <c r="Q756" s="16" t="n">
        <f aca="false">IF(ISNUMBER(F756),F756,VALUE(SUBSTITUTE(SUBSTITUTE(F756,"₹",""),",","")))</f>
        <v>1672</v>
      </c>
      <c r="R756" s="16" t="n">
        <f aca="false">IF(E756=99,1,E756)</f>
        <v>2</v>
      </c>
      <c r="S756" s="16" t="n">
        <f aca="false">IF(G756="",0,G756)</f>
        <v>0.05</v>
      </c>
      <c r="T756" s="16" t="str">
        <f aca="false">IF(I756="","Unknown",IF(I756="upi","UPI",I756))</f>
        <v>COD</v>
      </c>
      <c r="U756" s="16" t="str">
        <f aca="false">IF(L756="Yes","Y",IF(L756="No","N",L756))</f>
        <v>N</v>
      </c>
      <c r="V756" s="19" t="n">
        <f aca="false">ROUND(R756*Q756*(1-S756),2)</f>
        <v>3176.8</v>
      </c>
      <c r="W756" s="16" t="str">
        <f aca="false">_xlfn.XLOOKUP(D756,products!$A$2:$A$61,products!$C$2:$C$61,"Not found")</f>
        <v>Fashion</v>
      </c>
    </row>
    <row r="757" customFormat="false" ht="15" hidden="false" customHeight="false" outlineLevel="0" collapsed="false">
      <c r="A757" s="16" t="s">
        <v>1459</v>
      </c>
      <c r="B757" s="16" t="s">
        <v>1446</v>
      </c>
      <c r="C757" s="16" t="s">
        <v>542</v>
      </c>
      <c r="D757" s="16" t="s">
        <v>393</v>
      </c>
      <c r="E757" s="16" t="n">
        <v>2</v>
      </c>
      <c r="F757" s="16" t="n">
        <v>478</v>
      </c>
      <c r="G757" s="16" t="n">
        <v>0</v>
      </c>
      <c r="H757" s="16" t="s">
        <v>130</v>
      </c>
      <c r="I757" s="16" t="s">
        <v>60</v>
      </c>
      <c r="J757" s="16" t="n">
        <v>3</v>
      </c>
      <c r="K757" s="16" t="n">
        <v>3</v>
      </c>
      <c r="L757" s="16" t="s">
        <v>41</v>
      </c>
      <c r="M757" s="18" t="n">
        <f aca="false">IF(ISNUMBER(B757),B757,IF(MID(B757,3,1)="-",DATE(VALUE(RIGHT(B757,4)),VALUE(MID(B757,4,2)),VALUE(LEFT(B757,2))),DATE(VALUE(LEFT(B757,4)),VALUE(MID(B757,6,2)),VALUE(RIGHT(B757,2)))))</f>
        <v>45728</v>
      </c>
      <c r="N757" s="16" t="n">
        <f aca="false">MONTH(M757)</f>
        <v>3</v>
      </c>
      <c r="O757" s="16" t="str">
        <f aca="false">PROPER(TRIM(H757))</f>
        <v>Bengaluru</v>
      </c>
      <c r="P757" s="16" t="str">
        <f aca="false">IFERROR(VLOOKUP(O757,city_map!$A$2:$B$6,2,FALSE()),O757)</f>
        <v>Bengaluru</v>
      </c>
      <c r="Q757" s="16" t="n">
        <f aca="false">IF(ISNUMBER(F757),F757,VALUE(SUBSTITUTE(SUBSTITUTE(F757,"₹",""),",","")))</f>
        <v>478</v>
      </c>
      <c r="R757" s="16" t="n">
        <f aca="false">IF(E757=99,1,E757)</f>
        <v>2</v>
      </c>
      <c r="S757" s="16" t="n">
        <f aca="false">IF(G757="",0,G757)</f>
        <v>0</v>
      </c>
      <c r="T757" s="16" t="str">
        <f aca="false">IF(I757="","Unknown",IF(I757="upi","UPI",I757))</f>
        <v>UPI</v>
      </c>
      <c r="U757" s="16" t="str">
        <f aca="false">IF(L757="Yes","Y",IF(L757="No","N",L757))</f>
        <v>N</v>
      </c>
      <c r="V757" s="19" t="n">
        <f aca="false">ROUND(R757*Q757*(1-S757),2)</f>
        <v>956</v>
      </c>
      <c r="W757" s="16" t="str">
        <f aca="false">_xlfn.XLOOKUP(D757,products!$A$2:$A$61,products!$C$2:$C$61,"Not found")</f>
        <v>Fashion</v>
      </c>
    </row>
    <row r="758" customFormat="false" ht="15" hidden="false" customHeight="false" outlineLevel="0" collapsed="false">
      <c r="A758" s="16" t="s">
        <v>1460</v>
      </c>
      <c r="B758" s="16" t="s">
        <v>1446</v>
      </c>
      <c r="C758" s="16" t="s">
        <v>1187</v>
      </c>
      <c r="D758" s="16" t="s">
        <v>721</v>
      </c>
      <c r="E758" s="16" t="n">
        <v>2</v>
      </c>
      <c r="F758" s="16" t="n">
        <v>488</v>
      </c>
      <c r="G758" s="16" t="n">
        <v>0.15</v>
      </c>
      <c r="H758" s="16" t="s">
        <v>89</v>
      </c>
      <c r="I758" s="16" t="s">
        <v>47</v>
      </c>
      <c r="J758" s="16" t="n">
        <v>2</v>
      </c>
      <c r="K758" s="16" t="n">
        <v>5</v>
      </c>
      <c r="L758" s="16" t="s">
        <v>41</v>
      </c>
      <c r="M758" s="18" t="n">
        <f aca="false">IF(ISNUMBER(B758),B758,IF(MID(B758,3,1)="-",DATE(VALUE(RIGHT(B758,4)),VALUE(MID(B758,4,2)),VALUE(LEFT(B758,2))),DATE(VALUE(LEFT(B758,4)),VALUE(MID(B758,6,2)),VALUE(RIGHT(B758,2)))))</f>
        <v>45728</v>
      </c>
      <c r="N758" s="16" t="n">
        <f aca="false">MONTH(M758)</f>
        <v>3</v>
      </c>
      <c r="O758" s="16" t="str">
        <f aca="false">PROPER(TRIM(H758))</f>
        <v>Ahmedabad</v>
      </c>
      <c r="P758" s="16" t="str">
        <f aca="false">IFERROR(VLOOKUP(O758,city_map!$A$2:$B$6,2,FALSE()),O758)</f>
        <v>Ahmedabad</v>
      </c>
      <c r="Q758" s="16" t="n">
        <f aca="false">IF(ISNUMBER(F758),F758,VALUE(SUBSTITUTE(SUBSTITUTE(F758,"₹",""),",","")))</f>
        <v>488</v>
      </c>
      <c r="R758" s="16" t="n">
        <f aca="false">IF(E758=99,1,E758)</f>
        <v>2</v>
      </c>
      <c r="S758" s="16" t="n">
        <f aca="false">IF(G758="",0,G758)</f>
        <v>0.15</v>
      </c>
      <c r="T758" s="16" t="str">
        <f aca="false">IF(I758="","Unknown",IF(I758="upi","UPI",I758))</f>
        <v>Debit Card</v>
      </c>
      <c r="U758" s="16" t="str">
        <f aca="false">IF(L758="Yes","Y",IF(L758="No","N",L758))</f>
        <v>N</v>
      </c>
      <c r="V758" s="19" t="n">
        <f aca="false">ROUND(R758*Q758*(1-S758),2)</f>
        <v>829.6</v>
      </c>
      <c r="W758" s="16" t="str">
        <f aca="false">_xlfn.XLOOKUP(D758,products!$A$2:$A$61,products!$C$2:$C$61,"Not found")</f>
        <v>Beauty</v>
      </c>
    </row>
    <row r="759" customFormat="false" ht="15" hidden="false" customHeight="false" outlineLevel="0" collapsed="false">
      <c r="A759" s="16" t="s">
        <v>1461</v>
      </c>
      <c r="B759" s="16" t="s">
        <v>1446</v>
      </c>
      <c r="C759" s="16" t="s">
        <v>1462</v>
      </c>
      <c r="D759" s="16" t="s">
        <v>211</v>
      </c>
      <c r="E759" s="16" t="n">
        <v>4</v>
      </c>
      <c r="F759" s="16" t="n">
        <v>1314</v>
      </c>
      <c r="G759" s="16" t="n">
        <v>0.3</v>
      </c>
      <c r="H759" s="16" t="s">
        <v>208</v>
      </c>
      <c r="I759" s="16" t="s">
        <v>60</v>
      </c>
      <c r="J759" s="16" t="n">
        <v>5</v>
      </c>
      <c r="K759" s="16" t="n">
        <v>3</v>
      </c>
      <c r="L759" s="16" t="s">
        <v>41</v>
      </c>
      <c r="M759" s="18" t="n">
        <f aca="false">IF(ISNUMBER(B759),B759,IF(MID(B759,3,1)="-",DATE(VALUE(RIGHT(B759,4)),VALUE(MID(B759,4,2)),VALUE(LEFT(B759,2))),DATE(VALUE(LEFT(B759,4)),VALUE(MID(B759,6,2)),VALUE(RIGHT(B759,2)))))</f>
        <v>45728</v>
      </c>
      <c r="N759" s="16" t="n">
        <f aca="false">MONTH(M759)</f>
        <v>3</v>
      </c>
      <c r="O759" s="16" t="str">
        <f aca="false">PROPER(TRIM(H759))</f>
        <v>Jaipur</v>
      </c>
      <c r="P759" s="16" t="str">
        <f aca="false">IFERROR(VLOOKUP(O759,city_map!$A$2:$B$6,2,FALSE()),O759)</f>
        <v>Jaipur</v>
      </c>
      <c r="Q759" s="16" t="n">
        <f aca="false">IF(ISNUMBER(F759),F759,VALUE(SUBSTITUTE(SUBSTITUTE(F759,"₹",""),",","")))</f>
        <v>1314</v>
      </c>
      <c r="R759" s="16" t="n">
        <f aca="false">IF(E759=99,1,E759)</f>
        <v>4</v>
      </c>
      <c r="S759" s="16" t="n">
        <f aca="false">IF(G759="",0,G759)</f>
        <v>0.3</v>
      </c>
      <c r="T759" s="16" t="str">
        <f aca="false">IF(I759="","Unknown",IF(I759="upi","UPI",I759))</f>
        <v>UPI</v>
      </c>
      <c r="U759" s="16" t="str">
        <f aca="false">IF(L759="Yes","Y",IF(L759="No","N",L759))</f>
        <v>N</v>
      </c>
      <c r="V759" s="19" t="n">
        <f aca="false">ROUND(R759*Q759*(1-S759),2)</f>
        <v>3679.2</v>
      </c>
      <c r="W759" s="16" t="str">
        <f aca="false">_xlfn.XLOOKUP(D759,products!$A$2:$A$61,products!$C$2:$C$61,"Not found")</f>
        <v>Fashion</v>
      </c>
    </row>
    <row r="760" customFormat="false" ht="15" hidden="false" customHeight="false" outlineLevel="0" collapsed="false">
      <c r="A760" s="16" t="s">
        <v>1463</v>
      </c>
      <c r="B760" s="16" t="s">
        <v>1464</v>
      </c>
      <c r="C760" s="16" t="s">
        <v>1465</v>
      </c>
      <c r="D760" s="16" t="s">
        <v>95</v>
      </c>
      <c r="E760" s="16" t="n">
        <v>2</v>
      </c>
      <c r="F760" s="16" t="n">
        <v>1478</v>
      </c>
      <c r="G760" s="16" t="n">
        <v>0.2</v>
      </c>
      <c r="H760" s="16" t="s">
        <v>39</v>
      </c>
      <c r="I760" s="16" t="s">
        <v>60</v>
      </c>
      <c r="J760" s="16" t="n">
        <v>4</v>
      </c>
      <c r="K760" s="16" t="n">
        <v>4</v>
      </c>
      <c r="L760" s="16" t="s">
        <v>41</v>
      </c>
      <c r="M760" s="18" t="n">
        <f aca="false">IF(ISNUMBER(B760),B760,IF(MID(B760,3,1)="-",DATE(VALUE(RIGHT(B760,4)),VALUE(MID(B760,4,2)),VALUE(LEFT(B760,2))),DATE(VALUE(LEFT(B760,4)),VALUE(MID(B760,6,2)),VALUE(RIGHT(B760,2)))))</f>
        <v>45729</v>
      </c>
      <c r="N760" s="16" t="n">
        <f aca="false">MONTH(M760)</f>
        <v>3</v>
      </c>
      <c r="O760" s="16" t="str">
        <f aca="false">PROPER(TRIM(H760))</f>
        <v>Delhi</v>
      </c>
      <c r="P760" s="16" t="str">
        <f aca="false">IFERROR(VLOOKUP(O760,city_map!$A$2:$B$6,2,FALSE()),O760)</f>
        <v>Delhi</v>
      </c>
      <c r="Q760" s="16" t="n">
        <f aca="false">IF(ISNUMBER(F760),F760,VALUE(SUBSTITUTE(SUBSTITUTE(F760,"₹",""),",","")))</f>
        <v>1478</v>
      </c>
      <c r="R760" s="16" t="n">
        <f aca="false">IF(E760=99,1,E760)</f>
        <v>2</v>
      </c>
      <c r="S760" s="16" t="n">
        <f aca="false">IF(G760="",0,G760)</f>
        <v>0.2</v>
      </c>
      <c r="T760" s="16" t="str">
        <f aca="false">IF(I760="","Unknown",IF(I760="upi","UPI",I760))</f>
        <v>UPI</v>
      </c>
      <c r="U760" s="16" t="str">
        <f aca="false">IF(L760="Yes","Y",IF(L760="No","N",L760))</f>
        <v>N</v>
      </c>
      <c r="V760" s="19" t="n">
        <f aca="false">ROUND(R760*Q760*(1-S760),2)</f>
        <v>2364.8</v>
      </c>
      <c r="W760" s="16" t="str">
        <f aca="false">_xlfn.XLOOKUP(D760,products!$A$2:$A$61,products!$C$2:$C$61,"Not found")</f>
        <v>Electronics</v>
      </c>
    </row>
    <row r="761" customFormat="false" ht="15" hidden="false" customHeight="false" outlineLevel="0" collapsed="false">
      <c r="A761" s="16" t="s">
        <v>1466</v>
      </c>
      <c r="B761" s="16" t="s">
        <v>1467</v>
      </c>
      <c r="C761" s="16" t="s">
        <v>969</v>
      </c>
      <c r="D761" s="16" t="s">
        <v>222</v>
      </c>
      <c r="E761" s="16" t="n">
        <v>4</v>
      </c>
      <c r="F761" s="16" t="n">
        <v>1846</v>
      </c>
      <c r="G761" s="16" t="n">
        <v>0</v>
      </c>
      <c r="H761" s="16" t="s">
        <v>89</v>
      </c>
      <c r="I761" s="16" t="s">
        <v>71</v>
      </c>
      <c r="J761" s="16" t="n">
        <v>2</v>
      </c>
      <c r="K761" s="16" t="n">
        <v>4</v>
      </c>
      <c r="L761" s="16" t="s">
        <v>41</v>
      </c>
      <c r="M761" s="18" t="n">
        <f aca="false">IF(ISNUMBER(B761),B761,IF(MID(B761,3,1)="-",DATE(VALUE(RIGHT(B761,4)),VALUE(MID(B761,4,2)),VALUE(LEFT(B761,2))),DATE(VALUE(LEFT(B761,4)),VALUE(MID(B761,6,2)),VALUE(RIGHT(B761,2)))))</f>
        <v>45729</v>
      </c>
      <c r="N761" s="16" t="n">
        <f aca="false">MONTH(M761)</f>
        <v>3</v>
      </c>
      <c r="O761" s="16" t="str">
        <f aca="false">PROPER(TRIM(H761))</f>
        <v>Ahmedabad</v>
      </c>
      <c r="P761" s="16" t="str">
        <f aca="false">IFERROR(VLOOKUP(O761,city_map!$A$2:$B$6,2,FALSE()),O761)</f>
        <v>Ahmedabad</v>
      </c>
      <c r="Q761" s="16" t="n">
        <f aca="false">IF(ISNUMBER(F761),F761,VALUE(SUBSTITUTE(SUBSTITUTE(F761,"₹",""),",","")))</f>
        <v>1846</v>
      </c>
      <c r="R761" s="16" t="n">
        <f aca="false">IF(E761=99,1,E761)</f>
        <v>4</v>
      </c>
      <c r="S761" s="16" t="n">
        <f aca="false">IF(G761="",0,G761)</f>
        <v>0</v>
      </c>
      <c r="T761" s="16" t="str">
        <f aca="false">IF(I761="","Unknown",IF(I761="upi","UPI",I761))</f>
        <v>Credit Card</v>
      </c>
      <c r="U761" s="16" t="str">
        <f aca="false">IF(L761="Yes","Y",IF(L761="No","N",L761))</f>
        <v>N</v>
      </c>
      <c r="V761" s="19" t="n">
        <f aca="false">ROUND(R761*Q761*(1-S761),2)</f>
        <v>7384</v>
      </c>
      <c r="W761" s="16" t="str">
        <f aca="false">_xlfn.XLOOKUP(D761,products!$A$2:$A$61,products!$C$2:$C$61,"Not found")</f>
        <v>Fashion</v>
      </c>
    </row>
    <row r="762" customFormat="false" ht="15" hidden="false" customHeight="false" outlineLevel="0" collapsed="false">
      <c r="A762" s="16" t="s">
        <v>1468</v>
      </c>
      <c r="B762" s="16" t="s">
        <v>1467</v>
      </c>
      <c r="C762" s="16" t="s">
        <v>122</v>
      </c>
      <c r="D762" s="16" t="s">
        <v>108</v>
      </c>
      <c r="E762" s="16" t="n">
        <v>2</v>
      </c>
      <c r="F762" s="16" t="n">
        <v>3618</v>
      </c>
      <c r="G762" s="16" t="n">
        <v>0.05</v>
      </c>
      <c r="H762" s="16" t="s">
        <v>112</v>
      </c>
      <c r="I762" s="16" t="s">
        <v>60</v>
      </c>
      <c r="J762" s="16" t="n">
        <v>5</v>
      </c>
      <c r="K762" s="16" t="n">
        <v>3</v>
      </c>
      <c r="L762" s="16" t="s">
        <v>41</v>
      </c>
      <c r="M762" s="18" t="n">
        <f aca="false">IF(ISNUMBER(B762),B762,IF(MID(B762,3,1)="-",DATE(VALUE(RIGHT(B762,4)),VALUE(MID(B762,4,2)),VALUE(LEFT(B762,2))),DATE(VALUE(LEFT(B762,4)),VALUE(MID(B762,6,2)),VALUE(RIGHT(B762,2)))))</f>
        <v>45729</v>
      </c>
      <c r="N762" s="16" t="n">
        <f aca="false">MONTH(M762)</f>
        <v>3</v>
      </c>
      <c r="O762" s="16" t="str">
        <f aca="false">PROPER(TRIM(H762))</f>
        <v>Mumbai</v>
      </c>
      <c r="P762" s="16" t="str">
        <f aca="false">IFERROR(VLOOKUP(O762,city_map!$A$2:$B$6,2,FALSE()),O762)</f>
        <v>Mumbai</v>
      </c>
      <c r="Q762" s="16" t="n">
        <f aca="false">IF(ISNUMBER(F762),F762,VALUE(SUBSTITUTE(SUBSTITUTE(F762,"₹",""),",","")))</f>
        <v>3618</v>
      </c>
      <c r="R762" s="16" t="n">
        <f aca="false">IF(E762=99,1,E762)</f>
        <v>2</v>
      </c>
      <c r="S762" s="16" t="n">
        <f aca="false">IF(G762="",0,G762)</f>
        <v>0.05</v>
      </c>
      <c r="T762" s="16" t="str">
        <f aca="false">IF(I762="","Unknown",IF(I762="upi","UPI",I762))</f>
        <v>UPI</v>
      </c>
      <c r="U762" s="16" t="str">
        <f aca="false">IF(L762="Yes","Y",IF(L762="No","N",L762))</f>
        <v>N</v>
      </c>
      <c r="V762" s="19" t="n">
        <f aca="false">ROUND(R762*Q762*(1-S762),2)</f>
        <v>6874.2</v>
      </c>
      <c r="W762" s="16" t="str">
        <f aca="false">_xlfn.XLOOKUP(D762,products!$A$2:$A$61,products!$C$2:$C$61,"Not found")</f>
        <v>Electronics</v>
      </c>
    </row>
    <row r="763" customFormat="false" ht="15" hidden="false" customHeight="false" outlineLevel="0" collapsed="false">
      <c r="A763" s="16" t="s">
        <v>1469</v>
      </c>
      <c r="B763" s="16" t="s">
        <v>1467</v>
      </c>
      <c r="C763" s="16" t="s">
        <v>476</v>
      </c>
      <c r="D763" s="16" t="s">
        <v>440</v>
      </c>
      <c r="E763" s="16" t="n">
        <v>2</v>
      </c>
      <c r="F763" s="16" t="n">
        <v>1445</v>
      </c>
      <c r="G763" s="16" t="n">
        <v>0.05</v>
      </c>
      <c r="H763" s="16" t="s">
        <v>39</v>
      </c>
      <c r="I763" s="16" t="s">
        <v>71</v>
      </c>
      <c r="J763" s="16" t="n">
        <v>2</v>
      </c>
      <c r="K763" s="16" t="n">
        <v>3</v>
      </c>
      <c r="L763" s="16" t="s">
        <v>41</v>
      </c>
      <c r="M763" s="18" t="n">
        <f aca="false">IF(ISNUMBER(B763),B763,IF(MID(B763,3,1)="-",DATE(VALUE(RIGHT(B763,4)),VALUE(MID(B763,4,2)),VALUE(LEFT(B763,2))),DATE(VALUE(LEFT(B763,4)),VALUE(MID(B763,6,2)),VALUE(RIGHT(B763,2)))))</f>
        <v>45729</v>
      </c>
      <c r="N763" s="16" t="n">
        <f aca="false">MONTH(M763)</f>
        <v>3</v>
      </c>
      <c r="O763" s="16" t="str">
        <f aca="false">PROPER(TRIM(H763))</f>
        <v>Delhi</v>
      </c>
      <c r="P763" s="16" t="str">
        <f aca="false">IFERROR(VLOOKUP(O763,city_map!$A$2:$B$6,2,FALSE()),O763)</f>
        <v>Delhi</v>
      </c>
      <c r="Q763" s="16" t="n">
        <f aca="false">IF(ISNUMBER(F763),F763,VALUE(SUBSTITUTE(SUBSTITUTE(F763,"₹",""),",","")))</f>
        <v>1445</v>
      </c>
      <c r="R763" s="16" t="n">
        <f aca="false">IF(E763=99,1,E763)</f>
        <v>2</v>
      </c>
      <c r="S763" s="16" t="n">
        <f aca="false">IF(G763="",0,G763)</f>
        <v>0.05</v>
      </c>
      <c r="T763" s="16" t="str">
        <f aca="false">IF(I763="","Unknown",IF(I763="upi","UPI",I763))</f>
        <v>Credit Card</v>
      </c>
      <c r="U763" s="16" t="str">
        <f aca="false">IF(L763="Yes","Y",IF(L763="No","N",L763))</f>
        <v>N</v>
      </c>
      <c r="V763" s="19" t="n">
        <f aca="false">ROUND(R763*Q763*(1-S763),2)</f>
        <v>2745.5</v>
      </c>
      <c r="W763" s="16" t="str">
        <f aca="false">_xlfn.XLOOKUP(D763,products!$A$2:$A$61,products!$C$2:$C$61,"Not found")</f>
        <v>Home</v>
      </c>
    </row>
    <row r="764" customFormat="false" ht="15" hidden="false" customHeight="false" outlineLevel="0" collapsed="false">
      <c r="A764" s="16" t="s">
        <v>1470</v>
      </c>
      <c r="B764" s="16" t="s">
        <v>1467</v>
      </c>
      <c r="C764" s="16" t="s">
        <v>800</v>
      </c>
      <c r="D764" s="16" t="s">
        <v>412</v>
      </c>
      <c r="E764" s="16" t="n">
        <v>1</v>
      </c>
      <c r="F764" s="16" t="n">
        <v>1043</v>
      </c>
      <c r="G764" s="16" t="n">
        <v>0.2</v>
      </c>
      <c r="H764" s="16" t="s">
        <v>67</v>
      </c>
      <c r="I764" s="16" t="s">
        <v>100</v>
      </c>
      <c r="J764" s="16" t="n">
        <v>3</v>
      </c>
      <c r="K764" s="16" t="n">
        <v>5</v>
      </c>
      <c r="L764" s="16" t="s">
        <v>41</v>
      </c>
      <c r="M764" s="18" t="n">
        <f aca="false">IF(ISNUMBER(B764),B764,IF(MID(B764,3,1)="-",DATE(VALUE(RIGHT(B764,4)),VALUE(MID(B764,4,2)),VALUE(LEFT(B764,2))),DATE(VALUE(LEFT(B764,4)),VALUE(MID(B764,6,2)),VALUE(RIGHT(B764,2)))))</f>
        <v>45729</v>
      </c>
      <c r="N764" s="16" t="n">
        <f aca="false">MONTH(M764)</f>
        <v>3</v>
      </c>
      <c r="O764" s="16" t="str">
        <f aca="false">PROPER(TRIM(H764))</f>
        <v>Kolkata</v>
      </c>
      <c r="P764" s="16" t="str">
        <f aca="false">IFERROR(VLOOKUP(O764,city_map!$A$2:$B$6,2,FALSE()),O764)</f>
        <v>Kolkata</v>
      </c>
      <c r="Q764" s="16" t="n">
        <f aca="false">IF(ISNUMBER(F764),F764,VALUE(SUBSTITUTE(SUBSTITUTE(F764,"₹",""),",","")))</f>
        <v>1043</v>
      </c>
      <c r="R764" s="16" t="n">
        <f aca="false">IF(E764=99,1,E764)</f>
        <v>1</v>
      </c>
      <c r="S764" s="16" t="n">
        <f aca="false">IF(G764="",0,G764)</f>
        <v>0.2</v>
      </c>
      <c r="T764" s="16" t="str">
        <f aca="false">IF(I764="","Unknown",IF(I764="upi","UPI",I764))</f>
        <v>Net Banking</v>
      </c>
      <c r="U764" s="16" t="str">
        <f aca="false">IF(L764="Yes","Y",IF(L764="No","N",L764))</f>
        <v>N</v>
      </c>
      <c r="V764" s="19" t="n">
        <f aca="false">ROUND(R764*Q764*(1-S764),2)</f>
        <v>834.4</v>
      </c>
      <c r="W764" s="16" t="str">
        <f aca="false">_xlfn.XLOOKUP(D764,products!$A$2:$A$61,products!$C$2:$C$61,"Not found")</f>
        <v>Home</v>
      </c>
    </row>
    <row r="765" customFormat="false" ht="15" hidden="false" customHeight="false" outlineLevel="0" collapsed="false">
      <c r="A765" s="16" t="s">
        <v>1471</v>
      </c>
      <c r="B765" s="16" t="s">
        <v>1467</v>
      </c>
      <c r="C765" s="16" t="s">
        <v>1209</v>
      </c>
      <c r="D765" s="16" t="s">
        <v>232</v>
      </c>
      <c r="E765" s="16" t="n">
        <v>1</v>
      </c>
      <c r="F765" s="16" t="n">
        <v>1982</v>
      </c>
      <c r="G765" s="16" t="n">
        <v>0.1</v>
      </c>
      <c r="H765" s="16" t="s">
        <v>39</v>
      </c>
      <c r="I765" s="16" t="s">
        <v>60</v>
      </c>
      <c r="J765" s="16" t="n">
        <v>4</v>
      </c>
      <c r="K765" s="16" t="n">
        <v>5</v>
      </c>
      <c r="L765" s="16" t="s">
        <v>174</v>
      </c>
      <c r="M765" s="18" t="n">
        <f aca="false">IF(ISNUMBER(B765),B765,IF(MID(B765,3,1)="-",DATE(VALUE(RIGHT(B765,4)),VALUE(MID(B765,4,2)),VALUE(LEFT(B765,2))),DATE(VALUE(LEFT(B765,4)),VALUE(MID(B765,6,2)),VALUE(RIGHT(B765,2)))))</f>
        <v>45729</v>
      </c>
      <c r="N765" s="16" t="n">
        <f aca="false">MONTH(M765)</f>
        <v>3</v>
      </c>
      <c r="O765" s="16" t="str">
        <f aca="false">PROPER(TRIM(H765))</f>
        <v>Delhi</v>
      </c>
      <c r="P765" s="16" t="str">
        <f aca="false">IFERROR(VLOOKUP(O765,city_map!$A$2:$B$6,2,FALSE()),O765)</f>
        <v>Delhi</v>
      </c>
      <c r="Q765" s="16" t="n">
        <f aca="false">IF(ISNUMBER(F765),F765,VALUE(SUBSTITUTE(SUBSTITUTE(F765,"₹",""),",","")))</f>
        <v>1982</v>
      </c>
      <c r="R765" s="16" t="n">
        <f aca="false">IF(E765=99,1,E765)</f>
        <v>1</v>
      </c>
      <c r="S765" s="16" t="n">
        <f aca="false">IF(G765="",0,G765)</f>
        <v>0.1</v>
      </c>
      <c r="T765" s="16" t="str">
        <f aca="false">IF(I765="","Unknown",IF(I765="upi","UPI",I765))</f>
        <v>UPI</v>
      </c>
      <c r="U765" s="16" t="str">
        <f aca="false">IF(L765="Yes","Y",IF(L765="No","N",L765))</f>
        <v>N</v>
      </c>
      <c r="V765" s="19" t="n">
        <f aca="false">ROUND(R765*Q765*(1-S765),2)</f>
        <v>1783.8</v>
      </c>
      <c r="W765" s="16" t="str">
        <f aca="false">_xlfn.XLOOKUP(D765,products!$A$2:$A$61,products!$C$2:$C$61,"Not found")</f>
        <v>Electronics</v>
      </c>
    </row>
    <row r="766" customFormat="false" ht="15" hidden="false" customHeight="false" outlineLevel="0" collapsed="false">
      <c r="A766" s="16" t="s">
        <v>1472</v>
      </c>
      <c r="B766" s="16" t="s">
        <v>1467</v>
      </c>
      <c r="C766" s="16" t="s">
        <v>1473</v>
      </c>
      <c r="D766" s="16" t="s">
        <v>216</v>
      </c>
      <c r="E766" s="16" t="n">
        <v>1</v>
      </c>
      <c r="F766" s="16" t="n">
        <v>942</v>
      </c>
      <c r="G766" s="16" t="n">
        <v>0</v>
      </c>
      <c r="H766" s="16" t="s">
        <v>112</v>
      </c>
      <c r="I766" s="16" t="s">
        <v>47</v>
      </c>
      <c r="J766" s="16" t="n">
        <v>6</v>
      </c>
      <c r="K766" s="16" t="n">
        <v>4</v>
      </c>
      <c r="L766" s="16" t="s">
        <v>41</v>
      </c>
      <c r="M766" s="18" t="n">
        <f aca="false">IF(ISNUMBER(B766),B766,IF(MID(B766,3,1)="-",DATE(VALUE(RIGHT(B766,4)),VALUE(MID(B766,4,2)),VALUE(LEFT(B766,2))),DATE(VALUE(LEFT(B766,4)),VALUE(MID(B766,6,2)),VALUE(RIGHT(B766,2)))))</f>
        <v>45729</v>
      </c>
      <c r="N766" s="16" t="n">
        <f aca="false">MONTH(M766)</f>
        <v>3</v>
      </c>
      <c r="O766" s="16" t="str">
        <f aca="false">PROPER(TRIM(H766))</f>
        <v>Mumbai</v>
      </c>
      <c r="P766" s="16" t="str">
        <f aca="false">IFERROR(VLOOKUP(O766,city_map!$A$2:$B$6,2,FALSE()),O766)</f>
        <v>Mumbai</v>
      </c>
      <c r="Q766" s="16" t="n">
        <f aca="false">IF(ISNUMBER(F766),F766,VALUE(SUBSTITUTE(SUBSTITUTE(F766,"₹",""),",","")))</f>
        <v>942</v>
      </c>
      <c r="R766" s="16" t="n">
        <f aca="false">IF(E766=99,1,E766)</f>
        <v>1</v>
      </c>
      <c r="S766" s="16" t="n">
        <f aca="false">IF(G766="",0,G766)</f>
        <v>0</v>
      </c>
      <c r="T766" s="16" t="str">
        <f aca="false">IF(I766="","Unknown",IF(I766="upi","UPI",I766))</f>
        <v>Debit Card</v>
      </c>
      <c r="U766" s="16" t="str">
        <f aca="false">IF(L766="Yes","Y",IF(L766="No","N",L766))</f>
        <v>N</v>
      </c>
      <c r="V766" s="19" t="n">
        <f aca="false">ROUND(R766*Q766*(1-S766),2)</f>
        <v>942</v>
      </c>
      <c r="W766" s="16" t="str">
        <f aca="false">_xlfn.XLOOKUP(D766,products!$A$2:$A$61,products!$C$2:$C$61,"Not found")</f>
        <v>Books</v>
      </c>
    </row>
    <row r="767" customFormat="false" ht="15" hidden="false" customHeight="false" outlineLevel="0" collapsed="false">
      <c r="A767" s="16" t="s">
        <v>1474</v>
      </c>
      <c r="B767" s="16" t="s">
        <v>1467</v>
      </c>
      <c r="C767" s="16" t="s">
        <v>615</v>
      </c>
      <c r="D767" s="16" t="s">
        <v>184</v>
      </c>
      <c r="E767" s="16" t="n">
        <v>1</v>
      </c>
      <c r="F767" s="16" t="n">
        <v>1244</v>
      </c>
      <c r="G767" s="16" t="n">
        <v>0</v>
      </c>
      <c r="H767" s="16" t="s">
        <v>56</v>
      </c>
      <c r="I767" s="16" t="s">
        <v>40</v>
      </c>
      <c r="J767" s="16" t="n">
        <v>6</v>
      </c>
      <c r="K767" s="16" t="n">
        <v>4</v>
      </c>
      <c r="L767" s="16" t="s">
        <v>41</v>
      </c>
      <c r="M767" s="18" t="n">
        <f aca="false">IF(ISNUMBER(B767),B767,IF(MID(B767,3,1)="-",DATE(VALUE(RIGHT(B767,4)),VALUE(MID(B767,4,2)),VALUE(LEFT(B767,2))),DATE(VALUE(LEFT(B767,4)),VALUE(MID(B767,6,2)),VALUE(RIGHT(B767,2)))))</f>
        <v>45729</v>
      </c>
      <c r="N767" s="16" t="n">
        <f aca="false">MONTH(M767)</f>
        <v>3</v>
      </c>
      <c r="O767" s="16" t="str">
        <f aca="false">PROPER(TRIM(H767))</f>
        <v>Lucknow</v>
      </c>
      <c r="P767" s="16" t="str">
        <f aca="false">IFERROR(VLOOKUP(O767,city_map!$A$2:$B$6,2,FALSE()),O767)</f>
        <v>Lucknow</v>
      </c>
      <c r="Q767" s="16" t="n">
        <f aca="false">IF(ISNUMBER(F767),F767,VALUE(SUBSTITUTE(SUBSTITUTE(F767,"₹",""),",","")))</f>
        <v>1244</v>
      </c>
      <c r="R767" s="16" t="n">
        <f aca="false">IF(E767=99,1,E767)</f>
        <v>1</v>
      </c>
      <c r="S767" s="16" t="n">
        <f aca="false">IF(G767="",0,G767)</f>
        <v>0</v>
      </c>
      <c r="T767" s="16" t="str">
        <f aca="false">IF(I767="","Unknown",IF(I767="upi","UPI",I767))</f>
        <v>COD</v>
      </c>
      <c r="U767" s="16" t="str">
        <f aca="false">IF(L767="Yes","Y",IF(L767="No","N",L767))</f>
        <v>N</v>
      </c>
      <c r="V767" s="19" t="n">
        <f aca="false">ROUND(R767*Q767*(1-S767),2)</f>
        <v>1244</v>
      </c>
      <c r="W767" s="16" t="str">
        <f aca="false">_xlfn.XLOOKUP(D767,products!$A$2:$A$61,products!$C$2:$C$61,"Not found")</f>
        <v>Home</v>
      </c>
    </row>
    <row r="768" customFormat="false" ht="15" hidden="false" customHeight="false" outlineLevel="0" collapsed="false">
      <c r="A768" s="16" t="s">
        <v>1475</v>
      </c>
      <c r="B768" s="16" t="s">
        <v>1467</v>
      </c>
      <c r="C768" s="16" t="s">
        <v>624</v>
      </c>
      <c r="D768" s="16" t="s">
        <v>393</v>
      </c>
      <c r="E768" s="16" t="n">
        <v>3</v>
      </c>
      <c r="F768" s="16" t="n">
        <v>503</v>
      </c>
      <c r="G768" s="16" t="n">
        <v>0</v>
      </c>
      <c r="H768" s="16" t="s">
        <v>130</v>
      </c>
      <c r="I768" s="16" t="s">
        <v>60</v>
      </c>
      <c r="J768" s="16" t="n">
        <v>5</v>
      </c>
      <c r="K768" s="16" t="n">
        <v>2</v>
      </c>
      <c r="L768" s="16" t="s">
        <v>57</v>
      </c>
      <c r="M768" s="18" t="n">
        <f aca="false">IF(ISNUMBER(B768),B768,IF(MID(B768,3,1)="-",DATE(VALUE(RIGHT(B768,4)),VALUE(MID(B768,4,2)),VALUE(LEFT(B768,2))),DATE(VALUE(LEFT(B768,4)),VALUE(MID(B768,6,2)),VALUE(RIGHT(B768,2)))))</f>
        <v>45729</v>
      </c>
      <c r="N768" s="16" t="n">
        <f aca="false">MONTH(M768)</f>
        <v>3</v>
      </c>
      <c r="O768" s="16" t="str">
        <f aca="false">PROPER(TRIM(H768))</f>
        <v>Bengaluru</v>
      </c>
      <c r="P768" s="16" t="str">
        <f aca="false">IFERROR(VLOOKUP(O768,city_map!$A$2:$B$6,2,FALSE()),O768)</f>
        <v>Bengaluru</v>
      </c>
      <c r="Q768" s="16" t="n">
        <f aca="false">IF(ISNUMBER(F768),F768,VALUE(SUBSTITUTE(SUBSTITUTE(F768,"₹",""),",","")))</f>
        <v>503</v>
      </c>
      <c r="R768" s="16" t="n">
        <f aca="false">IF(E768=99,1,E768)</f>
        <v>3</v>
      </c>
      <c r="S768" s="16" t="n">
        <f aca="false">IF(G768="",0,G768)</f>
        <v>0</v>
      </c>
      <c r="T768" s="16" t="str">
        <f aca="false">IF(I768="","Unknown",IF(I768="upi","UPI",I768))</f>
        <v>UPI</v>
      </c>
      <c r="U768" s="16" t="str">
        <f aca="false">IF(L768="Yes","Y",IF(L768="No","N",L768))</f>
        <v>Y</v>
      </c>
      <c r="V768" s="19" t="n">
        <f aca="false">ROUND(R768*Q768*(1-S768),2)</f>
        <v>1509</v>
      </c>
      <c r="W768" s="16" t="str">
        <f aca="false">_xlfn.XLOOKUP(D768,products!$A$2:$A$61,products!$C$2:$C$61,"Not found")</f>
        <v>Fashion</v>
      </c>
    </row>
    <row r="769" customFormat="false" ht="15" hidden="false" customHeight="false" outlineLevel="0" collapsed="false">
      <c r="A769" s="16" t="s">
        <v>1476</v>
      </c>
      <c r="B769" s="16" t="s">
        <v>1467</v>
      </c>
      <c r="C769" s="16" t="s">
        <v>1477</v>
      </c>
      <c r="D769" s="16" t="s">
        <v>92</v>
      </c>
      <c r="E769" s="16" t="n">
        <v>3</v>
      </c>
      <c r="F769" s="16" t="n">
        <v>4168</v>
      </c>
      <c r="G769" s="16" t="n">
        <v>0.15</v>
      </c>
      <c r="H769" s="16" t="s">
        <v>81</v>
      </c>
      <c r="I769" s="16" t="s">
        <v>100</v>
      </c>
      <c r="J769" s="16" t="n">
        <v>2</v>
      </c>
      <c r="K769" s="16" t="n">
        <v>4</v>
      </c>
      <c r="L769" s="16" t="s">
        <v>57</v>
      </c>
      <c r="M769" s="18" t="n">
        <f aca="false">IF(ISNUMBER(B769),B769,IF(MID(B769,3,1)="-",DATE(VALUE(RIGHT(B769,4)),VALUE(MID(B769,4,2)),VALUE(LEFT(B769,2))),DATE(VALUE(LEFT(B769,4)),VALUE(MID(B769,6,2)),VALUE(RIGHT(B769,2)))))</f>
        <v>45729</v>
      </c>
      <c r="N769" s="16" t="n">
        <f aca="false">MONTH(M769)</f>
        <v>3</v>
      </c>
      <c r="O769" s="16" t="str">
        <f aca="false">PROPER(TRIM(H769))</f>
        <v>Hyderabad</v>
      </c>
      <c r="P769" s="16" t="str">
        <f aca="false">IFERROR(VLOOKUP(O769,city_map!$A$2:$B$6,2,FALSE()),O769)</f>
        <v>Hyderabad</v>
      </c>
      <c r="Q769" s="16" t="n">
        <f aca="false">IF(ISNUMBER(F769),F769,VALUE(SUBSTITUTE(SUBSTITUTE(F769,"₹",""),",","")))</f>
        <v>4168</v>
      </c>
      <c r="R769" s="16" t="n">
        <f aca="false">IF(E769=99,1,E769)</f>
        <v>3</v>
      </c>
      <c r="S769" s="16" t="n">
        <f aca="false">IF(G769="",0,G769)</f>
        <v>0.15</v>
      </c>
      <c r="T769" s="16" t="str">
        <f aca="false">IF(I769="","Unknown",IF(I769="upi","UPI",I769))</f>
        <v>Net Banking</v>
      </c>
      <c r="U769" s="16" t="str">
        <f aca="false">IF(L769="Yes","Y",IF(L769="No","N",L769))</f>
        <v>Y</v>
      </c>
      <c r="V769" s="19" t="n">
        <f aca="false">ROUND(R769*Q769*(1-S769),2)</f>
        <v>10628.4</v>
      </c>
      <c r="W769" s="16" t="str">
        <f aca="false">_xlfn.XLOOKUP(D769,products!$A$2:$A$61,products!$C$2:$C$61,"Not found")</f>
        <v>Electronics</v>
      </c>
    </row>
    <row r="770" customFormat="false" ht="15" hidden="false" customHeight="false" outlineLevel="0" collapsed="false">
      <c r="A770" s="16" t="s">
        <v>1478</v>
      </c>
      <c r="B770" s="16" t="s">
        <v>1467</v>
      </c>
      <c r="C770" s="16" t="s">
        <v>831</v>
      </c>
      <c r="D770" s="16" t="s">
        <v>139</v>
      </c>
      <c r="E770" s="16" t="n">
        <v>2</v>
      </c>
      <c r="F770" s="16" t="n">
        <v>342</v>
      </c>
      <c r="G770" s="16" t="n">
        <v>0</v>
      </c>
      <c r="H770" s="16" t="s">
        <v>112</v>
      </c>
      <c r="I770" s="16" t="s">
        <v>60</v>
      </c>
      <c r="J770" s="16" t="n">
        <v>5</v>
      </c>
      <c r="K770" s="16" t="n">
        <v>4</v>
      </c>
      <c r="L770" s="16" t="s">
        <v>41</v>
      </c>
      <c r="M770" s="18" t="n">
        <f aca="false">IF(ISNUMBER(B770),B770,IF(MID(B770,3,1)="-",DATE(VALUE(RIGHT(B770,4)),VALUE(MID(B770,4,2)),VALUE(LEFT(B770,2))),DATE(VALUE(LEFT(B770,4)),VALUE(MID(B770,6,2)),VALUE(RIGHT(B770,2)))))</f>
        <v>45729</v>
      </c>
      <c r="N770" s="16" t="n">
        <f aca="false">MONTH(M770)</f>
        <v>3</v>
      </c>
      <c r="O770" s="16" t="str">
        <f aca="false">PROPER(TRIM(H770))</f>
        <v>Mumbai</v>
      </c>
      <c r="P770" s="16" t="str">
        <f aca="false">IFERROR(VLOOKUP(O770,city_map!$A$2:$B$6,2,FALSE()),O770)</f>
        <v>Mumbai</v>
      </c>
      <c r="Q770" s="16" t="n">
        <f aca="false">IF(ISNUMBER(F770),F770,VALUE(SUBSTITUTE(SUBSTITUTE(F770,"₹",""),",","")))</f>
        <v>342</v>
      </c>
      <c r="R770" s="16" t="n">
        <f aca="false">IF(E770=99,1,E770)</f>
        <v>2</v>
      </c>
      <c r="S770" s="16" t="n">
        <f aca="false">IF(G770="",0,G770)</f>
        <v>0</v>
      </c>
      <c r="T770" s="16" t="str">
        <f aca="false">IF(I770="","Unknown",IF(I770="upi","UPI",I770))</f>
        <v>UPI</v>
      </c>
      <c r="U770" s="16" t="str">
        <f aca="false">IF(L770="Yes","Y",IF(L770="No","N",L770))</f>
        <v>N</v>
      </c>
      <c r="V770" s="19" t="n">
        <f aca="false">ROUND(R770*Q770*(1-S770),2)</f>
        <v>684</v>
      </c>
      <c r="W770" s="16" t="str">
        <f aca="false">_xlfn.XLOOKUP(D770,products!$A$2:$A$61,products!$C$2:$C$61,"Not found")</f>
        <v>Beauty</v>
      </c>
    </row>
    <row r="771" customFormat="false" ht="15" hidden="false" customHeight="false" outlineLevel="0" collapsed="false">
      <c r="A771" s="16" t="s">
        <v>1479</v>
      </c>
      <c r="B771" s="16" t="s">
        <v>1480</v>
      </c>
      <c r="C771" s="16" t="s">
        <v>1036</v>
      </c>
      <c r="D771" s="16" t="s">
        <v>105</v>
      </c>
      <c r="E771" s="16" t="n">
        <v>3</v>
      </c>
      <c r="F771" s="16" t="n">
        <v>408</v>
      </c>
      <c r="G771" s="16" t="n">
        <v>0.05</v>
      </c>
      <c r="H771" s="16" t="s">
        <v>81</v>
      </c>
      <c r="I771" s="16" t="s">
        <v>60</v>
      </c>
      <c r="J771" s="16" t="n">
        <v>4</v>
      </c>
      <c r="K771" s="16" t="n">
        <v>4</v>
      </c>
      <c r="L771" s="16" t="s">
        <v>41</v>
      </c>
      <c r="M771" s="18" t="n">
        <f aca="false">IF(ISNUMBER(B771),B771,IF(MID(B771,3,1)="-",DATE(VALUE(RIGHT(B771,4)),VALUE(MID(B771,4,2)),VALUE(LEFT(B771,2))),DATE(VALUE(LEFT(B771,4)),VALUE(MID(B771,6,2)),VALUE(RIGHT(B771,2)))))</f>
        <v>45730</v>
      </c>
      <c r="N771" s="16" t="n">
        <f aca="false">MONTH(M771)</f>
        <v>3</v>
      </c>
      <c r="O771" s="16" t="str">
        <f aca="false">PROPER(TRIM(H771))</f>
        <v>Hyderabad</v>
      </c>
      <c r="P771" s="16" t="str">
        <f aca="false">IFERROR(VLOOKUP(O771,city_map!$A$2:$B$6,2,FALSE()),O771)</f>
        <v>Hyderabad</v>
      </c>
      <c r="Q771" s="16" t="n">
        <f aca="false">IF(ISNUMBER(F771),F771,VALUE(SUBSTITUTE(SUBSTITUTE(F771,"₹",""),",","")))</f>
        <v>408</v>
      </c>
      <c r="R771" s="16" t="n">
        <f aca="false">IF(E771=99,1,E771)</f>
        <v>3</v>
      </c>
      <c r="S771" s="16" t="n">
        <f aca="false">IF(G771="",0,G771)</f>
        <v>0.05</v>
      </c>
      <c r="T771" s="16" t="str">
        <f aca="false">IF(I771="","Unknown",IF(I771="upi","UPI",I771))</f>
        <v>UPI</v>
      </c>
      <c r="U771" s="16" t="str">
        <f aca="false">IF(L771="Yes","Y",IF(L771="No","N",L771))</f>
        <v>N</v>
      </c>
      <c r="V771" s="19" t="n">
        <f aca="false">ROUND(R771*Q771*(1-S771),2)</f>
        <v>1162.8</v>
      </c>
      <c r="W771" s="16" t="str">
        <f aca="false">_xlfn.XLOOKUP(D771,products!$A$2:$A$61,products!$C$2:$C$61,"Not found")</f>
        <v>Beauty</v>
      </c>
    </row>
    <row r="772" customFormat="false" ht="15" hidden="false" customHeight="false" outlineLevel="0" collapsed="false">
      <c r="A772" s="16" t="s">
        <v>1481</v>
      </c>
      <c r="B772" s="16" t="s">
        <v>1480</v>
      </c>
      <c r="C772" s="16" t="s">
        <v>1482</v>
      </c>
      <c r="D772" s="16" t="s">
        <v>639</v>
      </c>
      <c r="E772" s="16" t="n">
        <v>3</v>
      </c>
      <c r="F772" s="16" t="n">
        <v>825</v>
      </c>
      <c r="G772" s="16" t="n">
        <v>0.15</v>
      </c>
      <c r="H772" s="16" t="s">
        <v>56</v>
      </c>
      <c r="I772" s="16" t="s">
        <v>71</v>
      </c>
      <c r="J772" s="16" t="n">
        <v>4</v>
      </c>
      <c r="K772" s="16" t="n">
        <v>5</v>
      </c>
      <c r="L772" s="16" t="s">
        <v>41</v>
      </c>
      <c r="M772" s="18" t="n">
        <f aca="false">IF(ISNUMBER(B772),B772,IF(MID(B772,3,1)="-",DATE(VALUE(RIGHT(B772,4)),VALUE(MID(B772,4,2)),VALUE(LEFT(B772,2))),DATE(VALUE(LEFT(B772,4)),VALUE(MID(B772,6,2)),VALUE(RIGHT(B772,2)))))</f>
        <v>45730</v>
      </c>
      <c r="N772" s="16" t="n">
        <f aca="false">MONTH(M772)</f>
        <v>3</v>
      </c>
      <c r="O772" s="16" t="str">
        <f aca="false">PROPER(TRIM(H772))</f>
        <v>Lucknow</v>
      </c>
      <c r="P772" s="16" t="str">
        <f aca="false">IFERROR(VLOOKUP(O772,city_map!$A$2:$B$6,2,FALSE()),O772)</f>
        <v>Lucknow</v>
      </c>
      <c r="Q772" s="16" t="n">
        <f aca="false">IF(ISNUMBER(F772),F772,VALUE(SUBSTITUTE(SUBSTITUTE(F772,"₹",""),",","")))</f>
        <v>825</v>
      </c>
      <c r="R772" s="16" t="n">
        <f aca="false">IF(E772=99,1,E772)</f>
        <v>3</v>
      </c>
      <c r="S772" s="16" t="n">
        <f aca="false">IF(G772="",0,G772)</f>
        <v>0.15</v>
      </c>
      <c r="T772" s="16" t="str">
        <f aca="false">IF(I772="","Unknown",IF(I772="upi","UPI",I772))</f>
        <v>Credit Card</v>
      </c>
      <c r="U772" s="16" t="str">
        <f aca="false">IF(L772="Yes","Y",IF(L772="No","N",L772))</f>
        <v>N</v>
      </c>
      <c r="V772" s="19" t="n">
        <f aca="false">ROUND(R772*Q772*(1-S772),2)</f>
        <v>2103.75</v>
      </c>
      <c r="W772" s="16" t="str">
        <f aca="false">_xlfn.XLOOKUP(D772,products!$A$2:$A$61,products!$C$2:$C$61,"Not found")</f>
        <v>Beauty</v>
      </c>
    </row>
    <row r="773" customFormat="false" ht="15" hidden="false" customHeight="false" outlineLevel="0" collapsed="false">
      <c r="A773" s="16" t="s">
        <v>1483</v>
      </c>
      <c r="B773" s="16" t="s">
        <v>1480</v>
      </c>
      <c r="C773" s="16" t="s">
        <v>778</v>
      </c>
      <c r="D773" s="16" t="s">
        <v>95</v>
      </c>
      <c r="E773" s="16" t="n">
        <v>2</v>
      </c>
      <c r="F773" s="16" t="s">
        <v>1484</v>
      </c>
      <c r="G773" s="16" t="n">
        <v>0.15</v>
      </c>
      <c r="H773" s="16" t="s">
        <v>130</v>
      </c>
      <c r="I773" s="16" t="s">
        <v>40</v>
      </c>
      <c r="J773" s="16" t="n">
        <v>4</v>
      </c>
      <c r="K773" s="16" t="n">
        <v>5</v>
      </c>
      <c r="L773" s="16" t="s">
        <v>41</v>
      </c>
      <c r="M773" s="18" t="n">
        <f aca="false">IF(ISNUMBER(B773),B773,IF(MID(B773,3,1)="-",DATE(VALUE(RIGHT(B773,4)),VALUE(MID(B773,4,2)),VALUE(LEFT(B773,2))),DATE(VALUE(LEFT(B773,4)),VALUE(MID(B773,6,2)),VALUE(RIGHT(B773,2)))))</f>
        <v>45730</v>
      </c>
      <c r="N773" s="16" t="n">
        <f aca="false">MONTH(M773)</f>
        <v>3</v>
      </c>
      <c r="O773" s="16" t="str">
        <f aca="false">PROPER(TRIM(H773))</f>
        <v>Bengaluru</v>
      </c>
      <c r="P773" s="16" t="str">
        <f aca="false">IFERROR(VLOOKUP(O773,city_map!$A$2:$B$6,2,FALSE()),O773)</f>
        <v>Bengaluru</v>
      </c>
      <c r="Q773" s="16" t="n">
        <f aca="false">IF(ISNUMBER(F773),F773,VALUE(SUBSTITUTE(SUBSTITUTE(F773,"₹",""),",","")))</f>
        <v>1425</v>
      </c>
      <c r="R773" s="16" t="n">
        <f aca="false">IF(E773=99,1,E773)</f>
        <v>2</v>
      </c>
      <c r="S773" s="16" t="n">
        <f aca="false">IF(G773="",0,G773)</f>
        <v>0.15</v>
      </c>
      <c r="T773" s="16" t="str">
        <f aca="false">IF(I773="","Unknown",IF(I773="upi","UPI",I773))</f>
        <v>COD</v>
      </c>
      <c r="U773" s="16" t="str">
        <f aca="false">IF(L773="Yes","Y",IF(L773="No","N",L773))</f>
        <v>N</v>
      </c>
      <c r="V773" s="19" t="n">
        <f aca="false">ROUND(R773*Q773*(1-S773),2)</f>
        <v>2422.5</v>
      </c>
      <c r="W773" s="16" t="str">
        <f aca="false">_xlfn.XLOOKUP(D773,products!$A$2:$A$61,products!$C$2:$C$61,"Not found")</f>
        <v>Electronics</v>
      </c>
    </row>
    <row r="774" customFormat="false" ht="15" hidden="false" customHeight="false" outlineLevel="0" collapsed="false">
      <c r="A774" s="16" t="s">
        <v>1485</v>
      </c>
      <c r="B774" s="16" t="s">
        <v>1480</v>
      </c>
      <c r="C774" s="16" t="s">
        <v>1486</v>
      </c>
      <c r="D774" s="16" t="s">
        <v>254</v>
      </c>
      <c r="E774" s="16" t="n">
        <v>2</v>
      </c>
      <c r="F774" s="16" t="n">
        <v>1047</v>
      </c>
      <c r="G774" s="16" t="n">
        <v>0.1</v>
      </c>
      <c r="H774" s="16" t="s">
        <v>112</v>
      </c>
      <c r="I774" s="16" t="s">
        <v>60</v>
      </c>
      <c r="J774" s="16" t="n">
        <v>6</v>
      </c>
      <c r="K774" s="16" t="n">
        <v>4</v>
      </c>
      <c r="L774" s="16" t="s">
        <v>41</v>
      </c>
      <c r="M774" s="18" t="n">
        <f aca="false">IF(ISNUMBER(B774),B774,IF(MID(B774,3,1)="-",DATE(VALUE(RIGHT(B774,4)),VALUE(MID(B774,4,2)),VALUE(LEFT(B774,2))),DATE(VALUE(LEFT(B774,4)),VALUE(MID(B774,6,2)),VALUE(RIGHT(B774,2)))))</f>
        <v>45730</v>
      </c>
      <c r="N774" s="16" t="n">
        <f aca="false">MONTH(M774)</f>
        <v>3</v>
      </c>
      <c r="O774" s="16" t="str">
        <f aca="false">PROPER(TRIM(H774))</f>
        <v>Mumbai</v>
      </c>
      <c r="P774" s="16" t="str">
        <f aca="false">IFERROR(VLOOKUP(O774,city_map!$A$2:$B$6,2,FALSE()),O774)</f>
        <v>Mumbai</v>
      </c>
      <c r="Q774" s="16" t="n">
        <f aca="false">IF(ISNUMBER(F774),F774,VALUE(SUBSTITUTE(SUBSTITUTE(F774,"₹",""),",","")))</f>
        <v>1047</v>
      </c>
      <c r="R774" s="16" t="n">
        <f aca="false">IF(E774=99,1,E774)</f>
        <v>2</v>
      </c>
      <c r="S774" s="16" t="n">
        <f aca="false">IF(G774="",0,G774)</f>
        <v>0.1</v>
      </c>
      <c r="T774" s="16" t="str">
        <f aca="false">IF(I774="","Unknown",IF(I774="upi","UPI",I774))</f>
        <v>UPI</v>
      </c>
      <c r="U774" s="16" t="str">
        <f aca="false">IF(L774="Yes","Y",IF(L774="No","N",L774))</f>
        <v>N</v>
      </c>
      <c r="V774" s="19" t="n">
        <f aca="false">ROUND(R774*Q774*(1-S774),2)</f>
        <v>1884.6</v>
      </c>
      <c r="W774" s="16" t="str">
        <f aca="false">_xlfn.XLOOKUP(D774,products!$A$2:$A$61,products!$C$2:$C$61,"Not found")</f>
        <v>Fashion</v>
      </c>
    </row>
    <row r="775" customFormat="false" ht="15" hidden="false" customHeight="false" outlineLevel="0" collapsed="false">
      <c r="A775" s="16" t="s">
        <v>1487</v>
      </c>
      <c r="B775" s="16" t="s">
        <v>1480</v>
      </c>
      <c r="C775" s="16" t="s">
        <v>1036</v>
      </c>
      <c r="D775" s="16" t="s">
        <v>222</v>
      </c>
      <c r="E775" s="16" t="n">
        <v>1</v>
      </c>
      <c r="F775" s="16" t="n">
        <v>1870</v>
      </c>
      <c r="G775" s="16" t="n">
        <v>0</v>
      </c>
      <c r="H775" s="16" t="s">
        <v>161</v>
      </c>
      <c r="I775" s="16" t="s">
        <v>40</v>
      </c>
      <c r="J775" s="16" t="n">
        <v>2</v>
      </c>
      <c r="K775" s="16" t="n">
        <v>4</v>
      </c>
      <c r="L775" s="16" t="s">
        <v>57</v>
      </c>
      <c r="M775" s="18" t="n">
        <f aca="false">IF(ISNUMBER(B775),B775,IF(MID(B775,3,1)="-",DATE(VALUE(RIGHT(B775,4)),VALUE(MID(B775,4,2)),VALUE(LEFT(B775,2))),DATE(VALUE(LEFT(B775,4)),VALUE(MID(B775,6,2)),VALUE(RIGHT(B775,2)))))</f>
        <v>45730</v>
      </c>
      <c r="N775" s="16" t="n">
        <f aca="false">MONTH(M775)</f>
        <v>3</v>
      </c>
      <c r="O775" s="16" t="str">
        <f aca="false">PROPER(TRIM(H775))</f>
        <v>Hyderabad</v>
      </c>
      <c r="P775" s="16" t="str">
        <f aca="false">IFERROR(VLOOKUP(O775,city_map!$A$2:$B$6,2,FALSE()),O775)</f>
        <v>Hyderabad</v>
      </c>
      <c r="Q775" s="16" t="n">
        <f aca="false">IF(ISNUMBER(F775),F775,VALUE(SUBSTITUTE(SUBSTITUTE(F775,"₹",""),",","")))</f>
        <v>1870</v>
      </c>
      <c r="R775" s="16" t="n">
        <f aca="false">IF(E775=99,1,E775)</f>
        <v>1</v>
      </c>
      <c r="S775" s="16" t="n">
        <f aca="false">IF(G775="",0,G775)</f>
        <v>0</v>
      </c>
      <c r="T775" s="16" t="str">
        <f aca="false">IF(I775="","Unknown",IF(I775="upi","UPI",I775))</f>
        <v>COD</v>
      </c>
      <c r="U775" s="16" t="str">
        <f aca="false">IF(L775="Yes","Y",IF(L775="No","N",L775))</f>
        <v>Y</v>
      </c>
      <c r="V775" s="19" t="n">
        <f aca="false">ROUND(R775*Q775*(1-S775),2)</f>
        <v>1870</v>
      </c>
      <c r="W775" s="16" t="str">
        <f aca="false">_xlfn.XLOOKUP(D775,products!$A$2:$A$61,products!$C$2:$C$61,"Not found")</f>
        <v>Fashion</v>
      </c>
    </row>
    <row r="776" customFormat="false" ht="15" hidden="false" customHeight="false" outlineLevel="0" collapsed="false">
      <c r="A776" s="16" t="s">
        <v>1488</v>
      </c>
      <c r="B776" s="16" t="s">
        <v>1480</v>
      </c>
      <c r="C776" s="16" t="s">
        <v>1131</v>
      </c>
      <c r="D776" s="16" t="s">
        <v>142</v>
      </c>
      <c r="E776" s="16" t="n">
        <v>2</v>
      </c>
      <c r="F776" s="16" t="n">
        <v>611</v>
      </c>
      <c r="G776" s="16" t="n">
        <v>0.3</v>
      </c>
      <c r="H776" s="16" t="s">
        <v>67</v>
      </c>
      <c r="I776" s="16" t="s">
        <v>123</v>
      </c>
      <c r="J776" s="16" t="n">
        <v>3</v>
      </c>
      <c r="K776" s="16" t="n">
        <v>5</v>
      </c>
      <c r="L776" s="16" t="s">
        <v>41</v>
      </c>
      <c r="M776" s="18" t="n">
        <f aca="false">IF(ISNUMBER(B776),B776,IF(MID(B776,3,1)="-",DATE(VALUE(RIGHT(B776,4)),VALUE(MID(B776,4,2)),VALUE(LEFT(B776,2))),DATE(VALUE(LEFT(B776,4)),VALUE(MID(B776,6,2)),VALUE(RIGHT(B776,2)))))</f>
        <v>45730</v>
      </c>
      <c r="N776" s="16" t="n">
        <f aca="false">MONTH(M776)</f>
        <v>3</v>
      </c>
      <c r="O776" s="16" t="str">
        <f aca="false">PROPER(TRIM(H776))</f>
        <v>Kolkata</v>
      </c>
      <c r="P776" s="16" t="str">
        <f aca="false">IFERROR(VLOOKUP(O776,city_map!$A$2:$B$6,2,FALSE()),O776)</f>
        <v>Kolkata</v>
      </c>
      <c r="Q776" s="16" t="n">
        <f aca="false">IF(ISNUMBER(F776),F776,VALUE(SUBSTITUTE(SUBSTITUTE(F776,"₹",""),",","")))</f>
        <v>611</v>
      </c>
      <c r="R776" s="16" t="n">
        <f aca="false">IF(E776=99,1,E776)</f>
        <v>2</v>
      </c>
      <c r="S776" s="16" t="n">
        <f aca="false">IF(G776="",0,G776)</f>
        <v>0.3</v>
      </c>
      <c r="T776" s="16" t="str">
        <f aca="false">IF(I776="","Unknown",IF(I776="upi","UPI",I776))</f>
        <v>UPI</v>
      </c>
      <c r="U776" s="16" t="str">
        <f aca="false">IF(L776="Yes","Y",IF(L776="No","N",L776))</f>
        <v>N</v>
      </c>
      <c r="V776" s="19" t="n">
        <f aca="false">ROUND(R776*Q776*(1-S776),2)</f>
        <v>855.4</v>
      </c>
      <c r="W776" s="16" t="str">
        <f aca="false">_xlfn.XLOOKUP(D776,products!$A$2:$A$61,products!$C$2:$C$61,"Not found")</f>
        <v>Home</v>
      </c>
    </row>
    <row r="777" customFormat="false" ht="15" hidden="false" customHeight="false" outlineLevel="0" collapsed="false">
      <c r="A777" s="16" t="s">
        <v>1489</v>
      </c>
      <c r="B777" s="16" t="s">
        <v>1480</v>
      </c>
      <c r="C777" s="16" t="s">
        <v>141</v>
      </c>
      <c r="D777" s="16" t="s">
        <v>440</v>
      </c>
      <c r="E777" s="16" t="n">
        <v>1</v>
      </c>
      <c r="F777" s="16" t="n">
        <v>1378</v>
      </c>
      <c r="G777" s="16" t="n">
        <v>0</v>
      </c>
      <c r="H777" s="16" t="s">
        <v>46</v>
      </c>
      <c r="I777" s="16" t="s">
        <v>60</v>
      </c>
      <c r="J777" s="16" t="n">
        <v>4</v>
      </c>
      <c r="K777" s="16" t="n">
        <v>4</v>
      </c>
      <c r="L777" s="16" t="s">
        <v>41</v>
      </c>
      <c r="M777" s="18" t="n">
        <f aca="false">IF(ISNUMBER(B777),B777,IF(MID(B777,3,1)="-",DATE(VALUE(RIGHT(B777,4)),VALUE(MID(B777,4,2)),VALUE(LEFT(B777,2))),DATE(VALUE(LEFT(B777,4)),VALUE(MID(B777,6,2)),VALUE(RIGHT(B777,2)))))</f>
        <v>45730</v>
      </c>
      <c r="N777" s="16" t="n">
        <f aca="false">MONTH(M777)</f>
        <v>3</v>
      </c>
      <c r="O777" s="16" t="str">
        <f aca="false">PROPER(TRIM(H777))</f>
        <v>Chennai</v>
      </c>
      <c r="P777" s="16" t="str">
        <f aca="false">IFERROR(VLOOKUP(O777,city_map!$A$2:$B$6,2,FALSE()),O777)</f>
        <v>Chennai</v>
      </c>
      <c r="Q777" s="16" t="n">
        <f aca="false">IF(ISNUMBER(F777),F777,VALUE(SUBSTITUTE(SUBSTITUTE(F777,"₹",""),",","")))</f>
        <v>1378</v>
      </c>
      <c r="R777" s="16" t="n">
        <f aca="false">IF(E777=99,1,E777)</f>
        <v>1</v>
      </c>
      <c r="S777" s="16" t="n">
        <f aca="false">IF(G777="",0,G777)</f>
        <v>0</v>
      </c>
      <c r="T777" s="16" t="str">
        <f aca="false">IF(I777="","Unknown",IF(I777="upi","UPI",I777))</f>
        <v>UPI</v>
      </c>
      <c r="U777" s="16" t="str">
        <f aca="false">IF(L777="Yes","Y",IF(L777="No","N",L777))</f>
        <v>N</v>
      </c>
      <c r="V777" s="19" t="n">
        <f aca="false">ROUND(R777*Q777*(1-S777),2)</f>
        <v>1378</v>
      </c>
      <c r="W777" s="16" t="str">
        <f aca="false">_xlfn.XLOOKUP(D777,products!$A$2:$A$61,products!$C$2:$C$61,"Not found")</f>
        <v>Home</v>
      </c>
    </row>
    <row r="778" customFormat="false" ht="15" hidden="false" customHeight="false" outlineLevel="0" collapsed="false">
      <c r="A778" s="16" t="s">
        <v>1490</v>
      </c>
      <c r="B778" s="16" t="s">
        <v>1480</v>
      </c>
      <c r="C778" s="16" t="s">
        <v>402</v>
      </c>
      <c r="D778" s="16" t="s">
        <v>308</v>
      </c>
      <c r="E778" s="16" t="n">
        <v>3</v>
      </c>
      <c r="F778" s="16" t="n">
        <v>204</v>
      </c>
      <c r="G778" s="16" t="n">
        <v>0.1</v>
      </c>
      <c r="H778" s="16" t="s">
        <v>112</v>
      </c>
      <c r="I778" s="16" t="s">
        <v>60</v>
      </c>
      <c r="J778" s="16" t="n">
        <v>5</v>
      </c>
      <c r="K778" s="16" t="n">
        <v>4</v>
      </c>
      <c r="L778" s="16" t="s">
        <v>41</v>
      </c>
      <c r="M778" s="18" t="n">
        <f aca="false">IF(ISNUMBER(B778),B778,IF(MID(B778,3,1)="-",DATE(VALUE(RIGHT(B778,4)),VALUE(MID(B778,4,2)),VALUE(LEFT(B778,2))),DATE(VALUE(LEFT(B778,4)),VALUE(MID(B778,6,2)),VALUE(RIGHT(B778,2)))))</f>
        <v>45730</v>
      </c>
      <c r="N778" s="16" t="n">
        <f aca="false">MONTH(M778)</f>
        <v>3</v>
      </c>
      <c r="O778" s="16" t="str">
        <f aca="false">PROPER(TRIM(H778))</f>
        <v>Mumbai</v>
      </c>
      <c r="P778" s="16" t="str">
        <f aca="false">IFERROR(VLOOKUP(O778,city_map!$A$2:$B$6,2,FALSE()),O778)</f>
        <v>Mumbai</v>
      </c>
      <c r="Q778" s="16" t="n">
        <f aca="false">IF(ISNUMBER(F778),F778,VALUE(SUBSTITUTE(SUBSTITUTE(F778,"₹",""),",","")))</f>
        <v>204</v>
      </c>
      <c r="R778" s="16" t="n">
        <f aca="false">IF(E778=99,1,E778)</f>
        <v>3</v>
      </c>
      <c r="S778" s="16" t="n">
        <f aca="false">IF(G778="",0,G778)</f>
        <v>0.1</v>
      </c>
      <c r="T778" s="16" t="str">
        <f aca="false">IF(I778="","Unknown",IF(I778="upi","UPI",I778))</f>
        <v>UPI</v>
      </c>
      <c r="U778" s="16" t="str">
        <f aca="false">IF(L778="Yes","Y",IF(L778="No","N",L778))</f>
        <v>N</v>
      </c>
      <c r="V778" s="19" t="n">
        <f aca="false">ROUND(R778*Q778*(1-S778),2)</f>
        <v>550.8</v>
      </c>
      <c r="W778" s="16" t="str">
        <f aca="false">_xlfn.XLOOKUP(D778,products!$A$2:$A$61,products!$C$2:$C$61,"Not found")</f>
        <v>Beauty</v>
      </c>
    </row>
    <row r="779" customFormat="false" ht="15" hidden="false" customHeight="false" outlineLevel="0" collapsed="false">
      <c r="A779" s="16" t="s">
        <v>1491</v>
      </c>
      <c r="B779" s="16" t="s">
        <v>1480</v>
      </c>
      <c r="C779" s="16" t="s">
        <v>776</v>
      </c>
      <c r="D779" s="16" t="s">
        <v>55</v>
      </c>
      <c r="E779" s="16" t="n">
        <v>1</v>
      </c>
      <c r="F779" s="16" t="n">
        <v>1968</v>
      </c>
      <c r="G779" s="16" t="n">
        <v>0.15</v>
      </c>
      <c r="H779" s="16" t="s">
        <v>67</v>
      </c>
      <c r="I779" s="16" t="s">
        <v>71</v>
      </c>
      <c r="J779" s="16" t="n">
        <v>6</v>
      </c>
      <c r="K779" s="16" t="n">
        <v>4</v>
      </c>
      <c r="L779" s="16" t="s">
        <v>41</v>
      </c>
      <c r="M779" s="18" t="n">
        <f aca="false">IF(ISNUMBER(B779),B779,IF(MID(B779,3,1)="-",DATE(VALUE(RIGHT(B779,4)),VALUE(MID(B779,4,2)),VALUE(LEFT(B779,2))),DATE(VALUE(LEFT(B779,4)),VALUE(MID(B779,6,2)),VALUE(RIGHT(B779,2)))))</f>
        <v>45730</v>
      </c>
      <c r="N779" s="16" t="n">
        <f aca="false">MONTH(M779)</f>
        <v>3</v>
      </c>
      <c r="O779" s="16" t="str">
        <f aca="false">PROPER(TRIM(H779))</f>
        <v>Kolkata</v>
      </c>
      <c r="P779" s="16" t="str">
        <f aca="false">IFERROR(VLOOKUP(O779,city_map!$A$2:$B$6,2,FALSE()),O779)</f>
        <v>Kolkata</v>
      </c>
      <c r="Q779" s="16" t="n">
        <f aca="false">IF(ISNUMBER(F779),F779,VALUE(SUBSTITUTE(SUBSTITUTE(F779,"₹",""),",","")))</f>
        <v>1968</v>
      </c>
      <c r="R779" s="16" t="n">
        <f aca="false">IF(E779=99,1,E779)</f>
        <v>1</v>
      </c>
      <c r="S779" s="16" t="n">
        <f aca="false">IF(G779="",0,G779)</f>
        <v>0.15</v>
      </c>
      <c r="T779" s="16" t="str">
        <f aca="false">IF(I779="","Unknown",IF(I779="upi","UPI",I779))</f>
        <v>Credit Card</v>
      </c>
      <c r="U779" s="16" t="str">
        <f aca="false">IF(L779="Yes","Y",IF(L779="No","N",L779))</f>
        <v>N</v>
      </c>
      <c r="V779" s="19" t="n">
        <f aca="false">ROUND(R779*Q779*(1-S779),2)</f>
        <v>1672.8</v>
      </c>
      <c r="W779" s="16" t="str">
        <f aca="false">_xlfn.XLOOKUP(D779,products!$A$2:$A$61,products!$C$2:$C$61,"Not found")</f>
        <v>Home</v>
      </c>
    </row>
    <row r="780" customFormat="false" ht="15" hidden="false" customHeight="false" outlineLevel="0" collapsed="false">
      <c r="A780" s="16" t="s">
        <v>1492</v>
      </c>
      <c r="B780" s="16" t="s">
        <v>1480</v>
      </c>
      <c r="C780" s="16" t="s">
        <v>1493</v>
      </c>
      <c r="D780" s="16" t="s">
        <v>222</v>
      </c>
      <c r="E780" s="16" t="n">
        <v>2</v>
      </c>
      <c r="F780" s="16" t="n">
        <v>1919</v>
      </c>
      <c r="G780" s="16" t="n">
        <v>0</v>
      </c>
      <c r="H780" s="16" t="s">
        <v>89</v>
      </c>
      <c r="I780" s="16" t="s">
        <v>60</v>
      </c>
      <c r="J780" s="16" t="n">
        <v>3</v>
      </c>
      <c r="K780" s="16" t="n">
        <v>5</v>
      </c>
      <c r="L780" s="16" t="s">
        <v>41</v>
      </c>
      <c r="M780" s="18" t="n">
        <f aca="false">IF(ISNUMBER(B780),B780,IF(MID(B780,3,1)="-",DATE(VALUE(RIGHT(B780,4)),VALUE(MID(B780,4,2)),VALUE(LEFT(B780,2))),DATE(VALUE(LEFT(B780,4)),VALUE(MID(B780,6,2)),VALUE(RIGHT(B780,2)))))</f>
        <v>45730</v>
      </c>
      <c r="N780" s="16" t="n">
        <f aca="false">MONTH(M780)</f>
        <v>3</v>
      </c>
      <c r="O780" s="16" t="str">
        <f aca="false">PROPER(TRIM(H780))</f>
        <v>Ahmedabad</v>
      </c>
      <c r="P780" s="16" t="str">
        <f aca="false">IFERROR(VLOOKUP(O780,city_map!$A$2:$B$6,2,FALSE()),O780)</f>
        <v>Ahmedabad</v>
      </c>
      <c r="Q780" s="16" t="n">
        <f aca="false">IF(ISNUMBER(F780),F780,VALUE(SUBSTITUTE(SUBSTITUTE(F780,"₹",""),",","")))</f>
        <v>1919</v>
      </c>
      <c r="R780" s="16" t="n">
        <f aca="false">IF(E780=99,1,E780)</f>
        <v>2</v>
      </c>
      <c r="S780" s="16" t="n">
        <f aca="false">IF(G780="",0,G780)</f>
        <v>0</v>
      </c>
      <c r="T780" s="16" t="str">
        <f aca="false">IF(I780="","Unknown",IF(I780="upi","UPI",I780))</f>
        <v>UPI</v>
      </c>
      <c r="U780" s="16" t="str">
        <f aca="false">IF(L780="Yes","Y",IF(L780="No","N",L780))</f>
        <v>N</v>
      </c>
      <c r="V780" s="19" t="n">
        <f aca="false">ROUND(R780*Q780*(1-S780),2)</f>
        <v>3838</v>
      </c>
      <c r="W780" s="16" t="str">
        <f aca="false">_xlfn.XLOOKUP(D780,products!$A$2:$A$61,products!$C$2:$C$61,"Not found")</f>
        <v>Fashion</v>
      </c>
    </row>
    <row r="781" customFormat="false" ht="15" hidden="false" customHeight="false" outlineLevel="0" collapsed="false">
      <c r="A781" s="16" t="s">
        <v>1494</v>
      </c>
      <c r="B781" s="16" t="s">
        <v>1480</v>
      </c>
      <c r="C781" s="16" t="s">
        <v>657</v>
      </c>
      <c r="D781" s="16" t="s">
        <v>179</v>
      </c>
      <c r="E781" s="16" t="n">
        <v>2</v>
      </c>
      <c r="F781" s="16" t="n">
        <v>2401</v>
      </c>
      <c r="G781" s="16" t="n">
        <v>0.15</v>
      </c>
      <c r="H781" s="16" t="s">
        <v>70</v>
      </c>
      <c r="I781" s="16" t="s">
        <v>60</v>
      </c>
      <c r="J781" s="16" t="n">
        <v>5</v>
      </c>
      <c r="K781" s="16"/>
      <c r="L781" s="16" t="s">
        <v>57</v>
      </c>
      <c r="M781" s="18" t="n">
        <f aca="false">IF(ISNUMBER(B781),B781,IF(MID(B781,3,1)="-",DATE(VALUE(RIGHT(B781,4)),VALUE(MID(B781,4,2)),VALUE(LEFT(B781,2))),DATE(VALUE(LEFT(B781,4)),VALUE(MID(B781,6,2)),VALUE(RIGHT(B781,2)))))</f>
        <v>45730</v>
      </c>
      <c r="N781" s="16" t="n">
        <f aca="false">MONTH(M781)</f>
        <v>3</v>
      </c>
      <c r="O781" s="16" t="str">
        <f aca="false">PROPER(TRIM(H781))</f>
        <v>Pune</v>
      </c>
      <c r="P781" s="16" t="str">
        <f aca="false">IFERROR(VLOOKUP(O781,city_map!$A$2:$B$6,2,FALSE()),O781)</f>
        <v>Pune</v>
      </c>
      <c r="Q781" s="16" t="n">
        <f aca="false">IF(ISNUMBER(F781),F781,VALUE(SUBSTITUTE(SUBSTITUTE(F781,"₹",""),",","")))</f>
        <v>2401</v>
      </c>
      <c r="R781" s="16" t="n">
        <f aca="false">IF(E781=99,1,E781)</f>
        <v>2</v>
      </c>
      <c r="S781" s="16" t="n">
        <f aca="false">IF(G781="",0,G781)</f>
        <v>0.15</v>
      </c>
      <c r="T781" s="16" t="str">
        <f aca="false">IF(I781="","Unknown",IF(I781="upi","UPI",I781))</f>
        <v>UPI</v>
      </c>
      <c r="U781" s="16" t="str">
        <f aca="false">IF(L781="Yes","Y",IF(L781="No","N",L781))</f>
        <v>Y</v>
      </c>
      <c r="V781" s="19" t="n">
        <f aca="false">ROUND(R781*Q781*(1-S781),2)</f>
        <v>4081.7</v>
      </c>
      <c r="W781" s="16" t="str">
        <f aca="false">_xlfn.XLOOKUP(D781,products!$A$2:$A$61,products!$C$2:$C$61,"Not found")</f>
        <v>Electronics</v>
      </c>
    </row>
    <row r="782" customFormat="false" ht="15" hidden="false" customHeight="false" outlineLevel="0" collapsed="false">
      <c r="A782" s="16" t="s">
        <v>1495</v>
      </c>
      <c r="B782" s="16" t="s">
        <v>1480</v>
      </c>
      <c r="C782" s="16" t="s">
        <v>245</v>
      </c>
      <c r="D782" s="16" t="s">
        <v>291</v>
      </c>
      <c r="E782" s="16" t="n">
        <v>2</v>
      </c>
      <c r="F782" s="16" t="n">
        <v>1143</v>
      </c>
      <c r="G782" s="16" t="n">
        <v>0.05</v>
      </c>
      <c r="H782" s="16" t="s">
        <v>39</v>
      </c>
      <c r="I782" s="16" t="s">
        <v>60</v>
      </c>
      <c r="J782" s="16" t="n">
        <v>2</v>
      </c>
      <c r="K782" s="16" t="n">
        <v>5</v>
      </c>
      <c r="L782" s="16" t="s">
        <v>41</v>
      </c>
      <c r="M782" s="18" t="n">
        <f aca="false">IF(ISNUMBER(B782),B782,IF(MID(B782,3,1)="-",DATE(VALUE(RIGHT(B782,4)),VALUE(MID(B782,4,2)),VALUE(LEFT(B782,2))),DATE(VALUE(LEFT(B782,4)),VALUE(MID(B782,6,2)),VALUE(RIGHT(B782,2)))))</f>
        <v>45730</v>
      </c>
      <c r="N782" s="16" t="n">
        <f aca="false">MONTH(M782)</f>
        <v>3</v>
      </c>
      <c r="O782" s="16" t="str">
        <f aca="false">PROPER(TRIM(H782))</f>
        <v>Delhi</v>
      </c>
      <c r="P782" s="16" t="str">
        <f aca="false">IFERROR(VLOOKUP(O782,city_map!$A$2:$B$6,2,FALSE()),O782)</f>
        <v>Delhi</v>
      </c>
      <c r="Q782" s="16" t="n">
        <f aca="false">IF(ISNUMBER(F782),F782,VALUE(SUBSTITUTE(SUBSTITUTE(F782,"₹",""),",","")))</f>
        <v>1143</v>
      </c>
      <c r="R782" s="16" t="n">
        <f aca="false">IF(E782=99,1,E782)</f>
        <v>2</v>
      </c>
      <c r="S782" s="16" t="n">
        <f aca="false">IF(G782="",0,G782)</f>
        <v>0.05</v>
      </c>
      <c r="T782" s="16" t="str">
        <f aca="false">IF(I782="","Unknown",IF(I782="upi","UPI",I782))</f>
        <v>UPI</v>
      </c>
      <c r="U782" s="16" t="str">
        <f aca="false">IF(L782="Yes","Y",IF(L782="No","N",L782))</f>
        <v>N</v>
      </c>
      <c r="V782" s="19" t="n">
        <f aca="false">ROUND(R782*Q782*(1-S782),2)</f>
        <v>2171.7</v>
      </c>
      <c r="W782" s="16" t="str">
        <f aca="false">_xlfn.XLOOKUP(D782,products!$A$2:$A$61,products!$C$2:$C$61,"Not found")</f>
        <v>Electronics</v>
      </c>
    </row>
    <row r="783" customFormat="false" ht="15" hidden="false" customHeight="false" outlineLevel="0" collapsed="false">
      <c r="A783" s="16" t="s">
        <v>1496</v>
      </c>
      <c r="B783" s="16" t="s">
        <v>1480</v>
      </c>
      <c r="C783" s="16" t="s">
        <v>718</v>
      </c>
      <c r="D783" s="16" t="s">
        <v>396</v>
      </c>
      <c r="E783" s="16" t="n">
        <v>1</v>
      </c>
      <c r="F783" s="16" t="n">
        <v>5348</v>
      </c>
      <c r="G783" s="16" t="n">
        <v>0</v>
      </c>
      <c r="H783" s="16" t="s">
        <v>39</v>
      </c>
      <c r="I783" s="16" t="s">
        <v>60</v>
      </c>
      <c r="J783" s="16" t="n">
        <v>3</v>
      </c>
      <c r="K783" s="16" t="n">
        <v>4</v>
      </c>
      <c r="L783" s="16" t="s">
        <v>41</v>
      </c>
      <c r="M783" s="18" t="n">
        <f aca="false">IF(ISNUMBER(B783),B783,IF(MID(B783,3,1)="-",DATE(VALUE(RIGHT(B783,4)),VALUE(MID(B783,4,2)),VALUE(LEFT(B783,2))),DATE(VALUE(LEFT(B783,4)),VALUE(MID(B783,6,2)),VALUE(RIGHT(B783,2)))))</f>
        <v>45730</v>
      </c>
      <c r="N783" s="16" t="n">
        <f aca="false">MONTH(M783)</f>
        <v>3</v>
      </c>
      <c r="O783" s="16" t="str">
        <f aca="false">PROPER(TRIM(H783))</f>
        <v>Delhi</v>
      </c>
      <c r="P783" s="16" t="str">
        <f aca="false">IFERROR(VLOOKUP(O783,city_map!$A$2:$B$6,2,FALSE()),O783)</f>
        <v>Delhi</v>
      </c>
      <c r="Q783" s="16" t="n">
        <f aca="false">IF(ISNUMBER(F783),F783,VALUE(SUBSTITUTE(SUBSTITUTE(F783,"₹",""),",","")))</f>
        <v>5348</v>
      </c>
      <c r="R783" s="16" t="n">
        <f aca="false">IF(E783=99,1,E783)</f>
        <v>1</v>
      </c>
      <c r="S783" s="16" t="n">
        <f aca="false">IF(G783="",0,G783)</f>
        <v>0</v>
      </c>
      <c r="T783" s="16" t="str">
        <f aca="false">IF(I783="","Unknown",IF(I783="upi","UPI",I783))</f>
        <v>UPI</v>
      </c>
      <c r="U783" s="16" t="str">
        <f aca="false">IF(L783="Yes","Y",IF(L783="No","N",L783))</f>
        <v>N</v>
      </c>
      <c r="V783" s="19" t="n">
        <f aca="false">ROUND(R783*Q783*(1-S783),2)</f>
        <v>5348</v>
      </c>
      <c r="W783" s="16" t="str">
        <f aca="false">_xlfn.XLOOKUP(D783,products!$A$2:$A$61,products!$C$2:$C$61,"Not found")</f>
        <v>Home</v>
      </c>
    </row>
    <row r="784" customFormat="false" ht="15" hidden="false" customHeight="false" outlineLevel="0" collapsed="false">
      <c r="A784" s="16" t="s">
        <v>1497</v>
      </c>
      <c r="B784" s="16" t="s">
        <v>1480</v>
      </c>
      <c r="C784" s="16" t="s">
        <v>169</v>
      </c>
      <c r="D784" s="16" t="s">
        <v>63</v>
      </c>
      <c r="E784" s="16" t="n">
        <v>5</v>
      </c>
      <c r="F784" s="16" t="n">
        <v>1554</v>
      </c>
      <c r="G784" s="16" t="n">
        <v>0.2</v>
      </c>
      <c r="H784" s="16" t="s">
        <v>112</v>
      </c>
      <c r="I784" s="16" t="s">
        <v>40</v>
      </c>
      <c r="J784" s="16" t="n">
        <v>2</v>
      </c>
      <c r="K784" s="16" t="n">
        <v>4</v>
      </c>
      <c r="L784" s="16" t="s">
        <v>41</v>
      </c>
      <c r="M784" s="18" t="n">
        <f aca="false">IF(ISNUMBER(B784),B784,IF(MID(B784,3,1)="-",DATE(VALUE(RIGHT(B784,4)),VALUE(MID(B784,4,2)),VALUE(LEFT(B784,2))),DATE(VALUE(LEFT(B784,4)),VALUE(MID(B784,6,2)),VALUE(RIGHT(B784,2)))))</f>
        <v>45730</v>
      </c>
      <c r="N784" s="16" t="n">
        <f aca="false">MONTH(M784)</f>
        <v>3</v>
      </c>
      <c r="O784" s="16" t="str">
        <f aca="false">PROPER(TRIM(H784))</f>
        <v>Mumbai</v>
      </c>
      <c r="P784" s="16" t="str">
        <f aca="false">IFERROR(VLOOKUP(O784,city_map!$A$2:$B$6,2,FALSE()),O784)</f>
        <v>Mumbai</v>
      </c>
      <c r="Q784" s="16" t="n">
        <f aca="false">IF(ISNUMBER(F784),F784,VALUE(SUBSTITUTE(SUBSTITUTE(F784,"₹",""),",","")))</f>
        <v>1554</v>
      </c>
      <c r="R784" s="16" t="n">
        <f aca="false">IF(E784=99,1,E784)</f>
        <v>5</v>
      </c>
      <c r="S784" s="16" t="n">
        <f aca="false">IF(G784="",0,G784)</f>
        <v>0.2</v>
      </c>
      <c r="T784" s="16" t="str">
        <f aca="false">IF(I784="","Unknown",IF(I784="upi","UPI",I784))</f>
        <v>COD</v>
      </c>
      <c r="U784" s="16" t="str">
        <f aca="false">IF(L784="Yes","Y",IF(L784="No","N",L784))</f>
        <v>N</v>
      </c>
      <c r="V784" s="19" t="n">
        <f aca="false">ROUND(R784*Q784*(1-S784),2)</f>
        <v>6216</v>
      </c>
      <c r="W784" s="16" t="str">
        <f aca="false">_xlfn.XLOOKUP(D784,products!$A$2:$A$61,products!$C$2:$C$61,"Not found")</f>
        <v>Fashion</v>
      </c>
    </row>
    <row r="785" customFormat="false" ht="15" hidden="false" customHeight="false" outlineLevel="0" collapsed="false">
      <c r="A785" s="16" t="s">
        <v>1498</v>
      </c>
      <c r="B785" s="16" t="s">
        <v>1480</v>
      </c>
      <c r="C785" s="16" t="s">
        <v>1499</v>
      </c>
      <c r="D785" s="16" t="s">
        <v>170</v>
      </c>
      <c r="E785" s="16" t="n">
        <v>3</v>
      </c>
      <c r="F785" s="16" t="n">
        <v>3195</v>
      </c>
      <c r="G785" s="16" t="n">
        <v>0.2</v>
      </c>
      <c r="H785" s="16" t="s">
        <v>208</v>
      </c>
      <c r="I785" s="16" t="s">
        <v>40</v>
      </c>
      <c r="J785" s="16" t="n">
        <v>4</v>
      </c>
      <c r="K785" s="16" t="n">
        <v>4</v>
      </c>
      <c r="L785" s="16" t="s">
        <v>41</v>
      </c>
      <c r="M785" s="18" t="n">
        <f aca="false">IF(ISNUMBER(B785),B785,IF(MID(B785,3,1)="-",DATE(VALUE(RIGHT(B785,4)),VALUE(MID(B785,4,2)),VALUE(LEFT(B785,2))),DATE(VALUE(LEFT(B785,4)),VALUE(MID(B785,6,2)),VALUE(RIGHT(B785,2)))))</f>
        <v>45730</v>
      </c>
      <c r="N785" s="16" t="n">
        <f aca="false">MONTH(M785)</f>
        <v>3</v>
      </c>
      <c r="O785" s="16" t="str">
        <f aca="false">PROPER(TRIM(H785))</f>
        <v>Jaipur</v>
      </c>
      <c r="P785" s="16" t="str">
        <f aca="false">IFERROR(VLOOKUP(O785,city_map!$A$2:$B$6,2,FALSE()),O785)</f>
        <v>Jaipur</v>
      </c>
      <c r="Q785" s="16" t="n">
        <f aca="false">IF(ISNUMBER(F785),F785,VALUE(SUBSTITUTE(SUBSTITUTE(F785,"₹",""),",","")))</f>
        <v>3195</v>
      </c>
      <c r="R785" s="16" t="n">
        <f aca="false">IF(E785=99,1,E785)</f>
        <v>3</v>
      </c>
      <c r="S785" s="16" t="n">
        <f aca="false">IF(G785="",0,G785)</f>
        <v>0.2</v>
      </c>
      <c r="T785" s="16" t="str">
        <f aca="false">IF(I785="","Unknown",IF(I785="upi","UPI",I785))</f>
        <v>COD</v>
      </c>
      <c r="U785" s="16" t="str">
        <f aca="false">IF(L785="Yes","Y",IF(L785="No","N",L785))</f>
        <v>N</v>
      </c>
      <c r="V785" s="19" t="n">
        <f aca="false">ROUND(R785*Q785*(1-S785),2)</f>
        <v>7668</v>
      </c>
      <c r="W785" s="16" t="str">
        <f aca="false">_xlfn.XLOOKUP(D785,products!$A$2:$A$61,products!$C$2:$C$61,"Not found")</f>
        <v>Home</v>
      </c>
    </row>
    <row r="786" customFormat="false" ht="15" hidden="false" customHeight="false" outlineLevel="0" collapsed="false">
      <c r="A786" s="16" t="s">
        <v>1500</v>
      </c>
      <c r="B786" s="16" t="s">
        <v>1480</v>
      </c>
      <c r="C786" s="16" t="s">
        <v>720</v>
      </c>
      <c r="D786" s="16" t="s">
        <v>126</v>
      </c>
      <c r="E786" s="16" t="n">
        <v>2</v>
      </c>
      <c r="F786" s="16" t="n">
        <v>399</v>
      </c>
      <c r="G786" s="16" t="n">
        <v>0.1</v>
      </c>
      <c r="H786" s="16" t="s">
        <v>130</v>
      </c>
      <c r="I786" s="16" t="s">
        <v>60</v>
      </c>
      <c r="J786" s="16" t="n">
        <v>5</v>
      </c>
      <c r="K786" s="16" t="n">
        <v>3</v>
      </c>
      <c r="L786" s="16" t="s">
        <v>41</v>
      </c>
      <c r="M786" s="18" t="n">
        <f aca="false">IF(ISNUMBER(B786),B786,IF(MID(B786,3,1)="-",DATE(VALUE(RIGHT(B786,4)),VALUE(MID(B786,4,2)),VALUE(LEFT(B786,2))),DATE(VALUE(LEFT(B786,4)),VALUE(MID(B786,6,2)),VALUE(RIGHT(B786,2)))))</f>
        <v>45730</v>
      </c>
      <c r="N786" s="16" t="n">
        <f aca="false">MONTH(M786)</f>
        <v>3</v>
      </c>
      <c r="O786" s="16" t="str">
        <f aca="false">PROPER(TRIM(H786))</f>
        <v>Bengaluru</v>
      </c>
      <c r="P786" s="16" t="str">
        <f aca="false">IFERROR(VLOOKUP(O786,city_map!$A$2:$B$6,2,FALSE()),O786)</f>
        <v>Bengaluru</v>
      </c>
      <c r="Q786" s="16" t="n">
        <f aca="false">IF(ISNUMBER(F786),F786,VALUE(SUBSTITUTE(SUBSTITUTE(F786,"₹",""),",","")))</f>
        <v>399</v>
      </c>
      <c r="R786" s="16" t="n">
        <f aca="false">IF(E786=99,1,E786)</f>
        <v>2</v>
      </c>
      <c r="S786" s="16" t="n">
        <f aca="false">IF(G786="",0,G786)</f>
        <v>0.1</v>
      </c>
      <c r="T786" s="16" t="str">
        <f aca="false">IF(I786="","Unknown",IF(I786="upi","UPI",I786))</f>
        <v>UPI</v>
      </c>
      <c r="U786" s="16" t="str">
        <f aca="false">IF(L786="Yes","Y",IF(L786="No","N",L786))</f>
        <v>N</v>
      </c>
      <c r="V786" s="19" t="n">
        <f aca="false">ROUND(R786*Q786*(1-S786),2)</f>
        <v>718.2</v>
      </c>
      <c r="W786" s="16" t="str">
        <f aca="false">_xlfn.XLOOKUP(D786,products!$A$2:$A$61,products!$C$2:$C$61,"Not found")</f>
        <v>Home</v>
      </c>
    </row>
    <row r="787" customFormat="false" ht="15" hidden="false" customHeight="false" outlineLevel="0" collapsed="false">
      <c r="A787" s="16" t="s">
        <v>1501</v>
      </c>
      <c r="B787" s="16" t="s">
        <v>1480</v>
      </c>
      <c r="C787" s="16" t="s">
        <v>1330</v>
      </c>
      <c r="D787" s="16" t="s">
        <v>38</v>
      </c>
      <c r="E787" s="16" t="n">
        <v>1</v>
      </c>
      <c r="F787" s="16" t="n">
        <v>364</v>
      </c>
      <c r="G787" s="16" t="n">
        <v>0.2</v>
      </c>
      <c r="H787" s="16" t="s">
        <v>112</v>
      </c>
      <c r="I787" s="16" t="s">
        <v>40</v>
      </c>
      <c r="J787" s="16" t="n">
        <v>4</v>
      </c>
      <c r="K787" s="16" t="n">
        <v>4</v>
      </c>
      <c r="L787" s="16" t="s">
        <v>41</v>
      </c>
      <c r="M787" s="18" t="n">
        <f aca="false">IF(ISNUMBER(B787),B787,IF(MID(B787,3,1)="-",DATE(VALUE(RIGHT(B787,4)),VALUE(MID(B787,4,2)),VALUE(LEFT(B787,2))),DATE(VALUE(LEFT(B787,4)),VALUE(MID(B787,6,2)),VALUE(RIGHT(B787,2)))))</f>
        <v>45730</v>
      </c>
      <c r="N787" s="16" t="n">
        <f aca="false">MONTH(M787)</f>
        <v>3</v>
      </c>
      <c r="O787" s="16" t="str">
        <f aca="false">PROPER(TRIM(H787))</f>
        <v>Mumbai</v>
      </c>
      <c r="P787" s="16" t="str">
        <f aca="false">IFERROR(VLOOKUP(O787,city_map!$A$2:$B$6,2,FALSE()),O787)</f>
        <v>Mumbai</v>
      </c>
      <c r="Q787" s="16" t="n">
        <f aca="false">IF(ISNUMBER(F787),F787,VALUE(SUBSTITUTE(SUBSTITUTE(F787,"₹",""),",","")))</f>
        <v>364</v>
      </c>
      <c r="R787" s="16" t="n">
        <f aca="false">IF(E787=99,1,E787)</f>
        <v>1</v>
      </c>
      <c r="S787" s="16" t="n">
        <f aca="false">IF(G787="",0,G787)</f>
        <v>0.2</v>
      </c>
      <c r="T787" s="16" t="str">
        <f aca="false">IF(I787="","Unknown",IF(I787="upi","UPI",I787))</f>
        <v>COD</v>
      </c>
      <c r="U787" s="16" t="str">
        <f aca="false">IF(L787="Yes","Y",IF(L787="No","N",L787))</f>
        <v>N</v>
      </c>
      <c r="V787" s="19" t="n">
        <f aca="false">ROUND(R787*Q787*(1-S787),2)</f>
        <v>291.2</v>
      </c>
      <c r="W787" s="16" t="str">
        <f aca="false">_xlfn.XLOOKUP(D787,products!$A$2:$A$61,products!$C$2:$C$61,"Not found")</f>
        <v>Books</v>
      </c>
    </row>
    <row r="788" customFormat="false" ht="15" hidden="false" customHeight="false" outlineLevel="0" collapsed="false">
      <c r="A788" s="16" t="s">
        <v>1502</v>
      </c>
      <c r="B788" s="16" t="s">
        <v>1503</v>
      </c>
      <c r="C788" s="16" t="s">
        <v>896</v>
      </c>
      <c r="D788" s="16" t="s">
        <v>88</v>
      </c>
      <c r="E788" s="16" t="n">
        <v>1</v>
      </c>
      <c r="F788" s="16" t="n">
        <v>2958</v>
      </c>
      <c r="G788" s="16" t="n">
        <v>0</v>
      </c>
      <c r="H788" s="16" t="s">
        <v>208</v>
      </c>
      <c r="I788" s="16" t="s">
        <v>47</v>
      </c>
      <c r="J788" s="16" t="n">
        <v>4</v>
      </c>
      <c r="K788" s="16" t="n">
        <v>4</v>
      </c>
      <c r="L788" s="16" t="s">
        <v>41</v>
      </c>
      <c r="M788" s="18" t="n">
        <f aca="false">IF(ISNUMBER(B788),B788,IF(MID(B788,3,1)="-",DATE(VALUE(RIGHT(B788,4)),VALUE(MID(B788,4,2)),VALUE(LEFT(B788,2))),DATE(VALUE(LEFT(B788,4)),VALUE(MID(B788,6,2)),VALUE(RIGHT(B788,2)))))</f>
        <v>45731</v>
      </c>
      <c r="N788" s="16" t="n">
        <f aca="false">MONTH(M788)</f>
        <v>3</v>
      </c>
      <c r="O788" s="16" t="str">
        <f aca="false">PROPER(TRIM(H788))</f>
        <v>Jaipur</v>
      </c>
      <c r="P788" s="16" t="str">
        <f aca="false">IFERROR(VLOOKUP(O788,city_map!$A$2:$B$6,2,FALSE()),O788)</f>
        <v>Jaipur</v>
      </c>
      <c r="Q788" s="16" t="n">
        <f aca="false">IF(ISNUMBER(F788),F788,VALUE(SUBSTITUTE(SUBSTITUTE(F788,"₹",""),",","")))</f>
        <v>2958</v>
      </c>
      <c r="R788" s="16" t="n">
        <f aca="false">IF(E788=99,1,E788)</f>
        <v>1</v>
      </c>
      <c r="S788" s="16" t="n">
        <f aca="false">IF(G788="",0,G788)</f>
        <v>0</v>
      </c>
      <c r="T788" s="16" t="str">
        <f aca="false">IF(I788="","Unknown",IF(I788="upi","UPI",I788))</f>
        <v>Debit Card</v>
      </c>
      <c r="U788" s="16" t="str">
        <f aca="false">IF(L788="Yes","Y",IF(L788="No","N",L788))</f>
        <v>N</v>
      </c>
      <c r="V788" s="19" t="n">
        <f aca="false">ROUND(R788*Q788*(1-S788),2)</f>
        <v>2958</v>
      </c>
      <c r="W788" s="16" t="str">
        <f aca="false">_xlfn.XLOOKUP(D788,products!$A$2:$A$61,products!$C$2:$C$61,"Not found")</f>
        <v>Fashion</v>
      </c>
    </row>
    <row r="789" customFormat="false" ht="15" hidden="false" customHeight="false" outlineLevel="0" collapsed="false">
      <c r="A789" s="16" t="s">
        <v>1504</v>
      </c>
      <c r="B789" s="16" t="s">
        <v>1503</v>
      </c>
      <c r="C789" s="16" t="s">
        <v>522</v>
      </c>
      <c r="D789" s="16" t="s">
        <v>157</v>
      </c>
      <c r="E789" s="16" t="n">
        <v>3</v>
      </c>
      <c r="F789" s="16" t="n">
        <v>1136</v>
      </c>
      <c r="G789" s="16" t="n">
        <v>0.2</v>
      </c>
      <c r="H789" s="16" t="s">
        <v>208</v>
      </c>
      <c r="I789" s="16" t="s">
        <v>60</v>
      </c>
      <c r="J789" s="16" t="n">
        <v>7</v>
      </c>
      <c r="K789" s="16" t="n">
        <v>4</v>
      </c>
      <c r="L789" s="16" t="s">
        <v>41</v>
      </c>
      <c r="M789" s="18" t="n">
        <f aca="false">IF(ISNUMBER(B789),B789,IF(MID(B789,3,1)="-",DATE(VALUE(RIGHT(B789,4)),VALUE(MID(B789,4,2)),VALUE(LEFT(B789,2))),DATE(VALUE(LEFT(B789,4)),VALUE(MID(B789,6,2)),VALUE(RIGHT(B789,2)))))</f>
        <v>45731</v>
      </c>
      <c r="N789" s="16" t="n">
        <f aca="false">MONTH(M789)</f>
        <v>3</v>
      </c>
      <c r="O789" s="16" t="str">
        <f aca="false">PROPER(TRIM(H789))</f>
        <v>Jaipur</v>
      </c>
      <c r="P789" s="16" t="str">
        <f aca="false">IFERROR(VLOOKUP(O789,city_map!$A$2:$B$6,2,FALSE()),O789)</f>
        <v>Jaipur</v>
      </c>
      <c r="Q789" s="16" t="n">
        <f aca="false">IF(ISNUMBER(F789),F789,VALUE(SUBSTITUTE(SUBSTITUTE(F789,"₹",""),",","")))</f>
        <v>1136</v>
      </c>
      <c r="R789" s="16" t="n">
        <f aca="false">IF(E789=99,1,E789)</f>
        <v>3</v>
      </c>
      <c r="S789" s="16" t="n">
        <f aca="false">IF(G789="",0,G789)</f>
        <v>0.2</v>
      </c>
      <c r="T789" s="16" t="str">
        <f aca="false">IF(I789="","Unknown",IF(I789="upi","UPI",I789))</f>
        <v>UPI</v>
      </c>
      <c r="U789" s="16" t="str">
        <f aca="false">IF(L789="Yes","Y",IF(L789="No","N",L789))</f>
        <v>N</v>
      </c>
      <c r="V789" s="19" t="n">
        <f aca="false">ROUND(R789*Q789*(1-S789),2)</f>
        <v>2726.4</v>
      </c>
      <c r="W789" s="16" t="str">
        <f aca="false">_xlfn.XLOOKUP(D789,products!$A$2:$A$61,products!$C$2:$C$61,"Not found")</f>
        <v>Books</v>
      </c>
    </row>
    <row r="790" customFormat="false" ht="15" hidden="false" customHeight="false" outlineLevel="0" collapsed="false">
      <c r="A790" s="16" t="s">
        <v>1505</v>
      </c>
      <c r="B790" s="16" t="s">
        <v>1503</v>
      </c>
      <c r="C790" s="16" t="s">
        <v>1267</v>
      </c>
      <c r="D790" s="16" t="s">
        <v>95</v>
      </c>
      <c r="E790" s="16" t="n">
        <v>2</v>
      </c>
      <c r="F790" s="16" t="n">
        <v>1438</v>
      </c>
      <c r="G790" s="16" t="n">
        <v>0</v>
      </c>
      <c r="H790" s="16" t="s">
        <v>67</v>
      </c>
      <c r="I790" s="16" t="s">
        <v>40</v>
      </c>
      <c r="J790" s="16" t="n">
        <v>3</v>
      </c>
      <c r="K790" s="16"/>
      <c r="L790" s="16" t="s">
        <v>57</v>
      </c>
      <c r="M790" s="18" t="n">
        <f aca="false">IF(ISNUMBER(B790),B790,IF(MID(B790,3,1)="-",DATE(VALUE(RIGHT(B790,4)),VALUE(MID(B790,4,2)),VALUE(LEFT(B790,2))),DATE(VALUE(LEFT(B790,4)),VALUE(MID(B790,6,2)),VALUE(RIGHT(B790,2)))))</f>
        <v>45731</v>
      </c>
      <c r="N790" s="16" t="n">
        <f aca="false">MONTH(M790)</f>
        <v>3</v>
      </c>
      <c r="O790" s="16" t="str">
        <f aca="false">PROPER(TRIM(H790))</f>
        <v>Kolkata</v>
      </c>
      <c r="P790" s="16" t="str">
        <f aca="false">IFERROR(VLOOKUP(O790,city_map!$A$2:$B$6,2,FALSE()),O790)</f>
        <v>Kolkata</v>
      </c>
      <c r="Q790" s="16" t="n">
        <f aca="false">IF(ISNUMBER(F790),F790,VALUE(SUBSTITUTE(SUBSTITUTE(F790,"₹",""),",","")))</f>
        <v>1438</v>
      </c>
      <c r="R790" s="16" t="n">
        <f aca="false">IF(E790=99,1,E790)</f>
        <v>2</v>
      </c>
      <c r="S790" s="16" t="n">
        <f aca="false">IF(G790="",0,G790)</f>
        <v>0</v>
      </c>
      <c r="T790" s="16" t="str">
        <f aca="false">IF(I790="","Unknown",IF(I790="upi","UPI",I790))</f>
        <v>COD</v>
      </c>
      <c r="U790" s="16" t="str">
        <f aca="false">IF(L790="Yes","Y",IF(L790="No","N",L790))</f>
        <v>Y</v>
      </c>
      <c r="V790" s="19" t="n">
        <f aca="false">ROUND(R790*Q790*(1-S790),2)</f>
        <v>2876</v>
      </c>
      <c r="W790" s="16" t="str">
        <f aca="false">_xlfn.XLOOKUP(D790,products!$A$2:$A$61,products!$C$2:$C$61,"Not found")</f>
        <v>Electronics</v>
      </c>
    </row>
    <row r="791" customFormat="false" ht="15" hidden="false" customHeight="false" outlineLevel="0" collapsed="false">
      <c r="A791" s="16" t="s">
        <v>1506</v>
      </c>
      <c r="B791" s="16" t="s">
        <v>1503</v>
      </c>
      <c r="C791" s="16" t="s">
        <v>860</v>
      </c>
      <c r="D791" s="16" t="s">
        <v>216</v>
      </c>
      <c r="E791" s="16" t="n">
        <v>2</v>
      </c>
      <c r="F791" s="16" t="n">
        <v>866</v>
      </c>
      <c r="G791" s="16" t="n">
        <v>0.2</v>
      </c>
      <c r="H791" s="16" t="s">
        <v>112</v>
      </c>
      <c r="I791" s="16" t="s">
        <v>40</v>
      </c>
      <c r="J791" s="16" t="n">
        <v>2</v>
      </c>
      <c r="K791" s="16" t="n">
        <v>4</v>
      </c>
      <c r="L791" s="16" t="s">
        <v>41</v>
      </c>
      <c r="M791" s="18" t="n">
        <f aca="false">IF(ISNUMBER(B791),B791,IF(MID(B791,3,1)="-",DATE(VALUE(RIGHT(B791,4)),VALUE(MID(B791,4,2)),VALUE(LEFT(B791,2))),DATE(VALUE(LEFT(B791,4)),VALUE(MID(B791,6,2)),VALUE(RIGHT(B791,2)))))</f>
        <v>45731</v>
      </c>
      <c r="N791" s="16" t="n">
        <f aca="false">MONTH(M791)</f>
        <v>3</v>
      </c>
      <c r="O791" s="16" t="str">
        <f aca="false">PROPER(TRIM(H791))</f>
        <v>Mumbai</v>
      </c>
      <c r="P791" s="16" t="str">
        <f aca="false">IFERROR(VLOOKUP(O791,city_map!$A$2:$B$6,2,FALSE()),O791)</f>
        <v>Mumbai</v>
      </c>
      <c r="Q791" s="16" t="n">
        <f aca="false">IF(ISNUMBER(F791),F791,VALUE(SUBSTITUTE(SUBSTITUTE(F791,"₹",""),",","")))</f>
        <v>866</v>
      </c>
      <c r="R791" s="16" t="n">
        <f aca="false">IF(E791=99,1,E791)</f>
        <v>2</v>
      </c>
      <c r="S791" s="16" t="n">
        <f aca="false">IF(G791="",0,G791)</f>
        <v>0.2</v>
      </c>
      <c r="T791" s="16" t="str">
        <f aca="false">IF(I791="","Unknown",IF(I791="upi","UPI",I791))</f>
        <v>COD</v>
      </c>
      <c r="U791" s="16" t="str">
        <f aca="false">IF(L791="Yes","Y",IF(L791="No","N",L791))</f>
        <v>N</v>
      </c>
      <c r="V791" s="19" t="n">
        <f aca="false">ROUND(R791*Q791*(1-S791),2)</f>
        <v>1385.6</v>
      </c>
      <c r="W791" s="16" t="str">
        <f aca="false">_xlfn.XLOOKUP(D791,products!$A$2:$A$61,products!$C$2:$C$61,"Not found")</f>
        <v>Books</v>
      </c>
    </row>
    <row r="792" customFormat="false" ht="15" hidden="false" customHeight="false" outlineLevel="0" collapsed="false">
      <c r="A792" s="16" t="s">
        <v>1507</v>
      </c>
      <c r="B792" s="16" t="s">
        <v>1503</v>
      </c>
      <c r="C792" s="16" t="s">
        <v>912</v>
      </c>
      <c r="D792" s="16" t="s">
        <v>440</v>
      </c>
      <c r="E792" s="16" t="n">
        <v>99</v>
      </c>
      <c r="F792" s="16" t="n">
        <v>1341</v>
      </c>
      <c r="G792" s="16" t="n">
        <v>0.05</v>
      </c>
      <c r="H792" s="16" t="s">
        <v>130</v>
      </c>
      <c r="I792" s="16" t="s">
        <v>60</v>
      </c>
      <c r="J792" s="16" t="n">
        <v>2</v>
      </c>
      <c r="K792" s="16" t="n">
        <v>4</v>
      </c>
      <c r="L792" s="16" t="s">
        <v>41</v>
      </c>
      <c r="M792" s="18" t="n">
        <f aca="false">IF(ISNUMBER(B792),B792,IF(MID(B792,3,1)="-",DATE(VALUE(RIGHT(B792,4)),VALUE(MID(B792,4,2)),VALUE(LEFT(B792,2))),DATE(VALUE(LEFT(B792,4)),VALUE(MID(B792,6,2)),VALUE(RIGHT(B792,2)))))</f>
        <v>45731</v>
      </c>
      <c r="N792" s="16" t="n">
        <f aca="false">MONTH(M792)</f>
        <v>3</v>
      </c>
      <c r="O792" s="16" t="str">
        <f aca="false">PROPER(TRIM(H792))</f>
        <v>Bengaluru</v>
      </c>
      <c r="P792" s="16" t="str">
        <f aca="false">IFERROR(VLOOKUP(O792,city_map!$A$2:$B$6,2,FALSE()),O792)</f>
        <v>Bengaluru</v>
      </c>
      <c r="Q792" s="16" t="n">
        <f aca="false">IF(ISNUMBER(F792),F792,VALUE(SUBSTITUTE(SUBSTITUTE(F792,"₹",""),",","")))</f>
        <v>1341</v>
      </c>
      <c r="R792" s="16" t="n">
        <f aca="false">IF(E792=99,1,E792)</f>
        <v>1</v>
      </c>
      <c r="S792" s="16" t="n">
        <f aca="false">IF(G792="",0,G792)</f>
        <v>0.05</v>
      </c>
      <c r="T792" s="16" t="str">
        <f aca="false">IF(I792="","Unknown",IF(I792="upi","UPI",I792))</f>
        <v>UPI</v>
      </c>
      <c r="U792" s="16" t="str">
        <f aca="false">IF(L792="Yes","Y",IF(L792="No","N",L792))</f>
        <v>N</v>
      </c>
      <c r="V792" s="19" t="n">
        <f aca="false">ROUND(R792*Q792*(1-S792),2)</f>
        <v>1273.95</v>
      </c>
      <c r="W792" s="16" t="str">
        <f aca="false">_xlfn.XLOOKUP(D792,products!$A$2:$A$61,products!$C$2:$C$61,"Not found")</f>
        <v>Home</v>
      </c>
    </row>
    <row r="793" customFormat="false" ht="15" hidden="false" customHeight="false" outlineLevel="0" collapsed="false">
      <c r="A793" s="16" t="s">
        <v>1508</v>
      </c>
      <c r="B793" s="16" t="s">
        <v>1503</v>
      </c>
      <c r="C793" s="16" t="s">
        <v>592</v>
      </c>
      <c r="D793" s="16" t="s">
        <v>341</v>
      </c>
      <c r="E793" s="16" t="n">
        <v>1</v>
      </c>
      <c r="F793" s="16" t="n">
        <v>1073</v>
      </c>
      <c r="G793" s="16" t="n">
        <v>0.1</v>
      </c>
      <c r="H793" s="16" t="s">
        <v>89</v>
      </c>
      <c r="I793" s="16" t="s">
        <v>60</v>
      </c>
      <c r="J793" s="16" t="n">
        <v>2</v>
      </c>
      <c r="K793" s="16" t="n">
        <v>4</v>
      </c>
      <c r="L793" s="16" t="s">
        <v>41</v>
      </c>
      <c r="M793" s="18" t="n">
        <f aca="false">IF(ISNUMBER(B793),B793,IF(MID(B793,3,1)="-",DATE(VALUE(RIGHT(B793,4)),VALUE(MID(B793,4,2)),VALUE(LEFT(B793,2))),DATE(VALUE(LEFT(B793,4)),VALUE(MID(B793,6,2)),VALUE(RIGHT(B793,2)))))</f>
        <v>45731</v>
      </c>
      <c r="N793" s="16" t="n">
        <f aca="false">MONTH(M793)</f>
        <v>3</v>
      </c>
      <c r="O793" s="16" t="str">
        <f aca="false">PROPER(TRIM(H793))</f>
        <v>Ahmedabad</v>
      </c>
      <c r="P793" s="16" t="str">
        <f aca="false">IFERROR(VLOOKUP(O793,city_map!$A$2:$B$6,2,FALSE()),O793)</f>
        <v>Ahmedabad</v>
      </c>
      <c r="Q793" s="16" t="n">
        <f aca="false">IF(ISNUMBER(F793),F793,VALUE(SUBSTITUTE(SUBSTITUTE(F793,"₹",""),",","")))</f>
        <v>1073</v>
      </c>
      <c r="R793" s="16" t="n">
        <f aca="false">IF(E793=99,1,E793)</f>
        <v>1</v>
      </c>
      <c r="S793" s="16" t="n">
        <f aca="false">IF(G793="",0,G793)</f>
        <v>0.1</v>
      </c>
      <c r="T793" s="16" t="str">
        <f aca="false">IF(I793="","Unknown",IF(I793="upi","UPI",I793))</f>
        <v>UPI</v>
      </c>
      <c r="U793" s="16" t="str">
        <f aca="false">IF(L793="Yes","Y",IF(L793="No","N",L793))</f>
        <v>N</v>
      </c>
      <c r="V793" s="19" t="n">
        <f aca="false">ROUND(R793*Q793*(1-S793),2)</f>
        <v>965.7</v>
      </c>
      <c r="W793" s="16" t="str">
        <f aca="false">_xlfn.XLOOKUP(D793,products!$A$2:$A$61,products!$C$2:$C$61,"Not found")</f>
        <v>Home</v>
      </c>
    </row>
    <row r="794" customFormat="false" ht="15" hidden="false" customHeight="false" outlineLevel="0" collapsed="false">
      <c r="A794" s="16" t="s">
        <v>1509</v>
      </c>
      <c r="B794" s="16" t="s">
        <v>1503</v>
      </c>
      <c r="C794" s="16" t="s">
        <v>1510</v>
      </c>
      <c r="D794" s="16" t="s">
        <v>211</v>
      </c>
      <c r="E794" s="16" t="n">
        <v>5</v>
      </c>
      <c r="F794" s="16" t="n">
        <v>1358</v>
      </c>
      <c r="G794" s="16" t="n">
        <v>0.1</v>
      </c>
      <c r="H794" s="16" t="s">
        <v>130</v>
      </c>
      <c r="I794" s="16" t="s">
        <v>40</v>
      </c>
      <c r="J794" s="16" t="n">
        <v>3</v>
      </c>
      <c r="K794" s="16"/>
      <c r="L794" s="16" t="s">
        <v>57</v>
      </c>
      <c r="M794" s="18" t="n">
        <f aca="false">IF(ISNUMBER(B794),B794,IF(MID(B794,3,1)="-",DATE(VALUE(RIGHT(B794,4)),VALUE(MID(B794,4,2)),VALUE(LEFT(B794,2))),DATE(VALUE(LEFT(B794,4)),VALUE(MID(B794,6,2)),VALUE(RIGHT(B794,2)))))</f>
        <v>45731</v>
      </c>
      <c r="N794" s="16" t="n">
        <f aca="false">MONTH(M794)</f>
        <v>3</v>
      </c>
      <c r="O794" s="16" t="str">
        <f aca="false">PROPER(TRIM(H794))</f>
        <v>Bengaluru</v>
      </c>
      <c r="P794" s="16" t="str">
        <f aca="false">IFERROR(VLOOKUP(O794,city_map!$A$2:$B$6,2,FALSE()),O794)</f>
        <v>Bengaluru</v>
      </c>
      <c r="Q794" s="16" t="n">
        <f aca="false">IF(ISNUMBER(F794),F794,VALUE(SUBSTITUTE(SUBSTITUTE(F794,"₹",""),",","")))</f>
        <v>1358</v>
      </c>
      <c r="R794" s="16" t="n">
        <f aca="false">IF(E794=99,1,E794)</f>
        <v>5</v>
      </c>
      <c r="S794" s="16" t="n">
        <f aca="false">IF(G794="",0,G794)</f>
        <v>0.1</v>
      </c>
      <c r="T794" s="16" t="str">
        <f aca="false">IF(I794="","Unknown",IF(I794="upi","UPI",I794))</f>
        <v>COD</v>
      </c>
      <c r="U794" s="16" t="str">
        <f aca="false">IF(L794="Yes","Y",IF(L794="No","N",L794))</f>
        <v>Y</v>
      </c>
      <c r="V794" s="19" t="n">
        <f aca="false">ROUND(R794*Q794*(1-S794),2)</f>
        <v>6111</v>
      </c>
      <c r="W794" s="16" t="str">
        <f aca="false">_xlfn.XLOOKUP(D794,products!$A$2:$A$61,products!$C$2:$C$61,"Not found")</f>
        <v>Fashion</v>
      </c>
    </row>
    <row r="795" customFormat="false" ht="15" hidden="false" customHeight="false" outlineLevel="0" collapsed="false">
      <c r="A795" s="16" t="s">
        <v>1511</v>
      </c>
      <c r="B795" s="16" t="s">
        <v>1503</v>
      </c>
      <c r="C795" s="16" t="s">
        <v>1512</v>
      </c>
      <c r="D795" s="16" t="s">
        <v>108</v>
      </c>
      <c r="E795" s="16" t="n">
        <v>2</v>
      </c>
      <c r="F795" s="16" t="n">
        <v>3638</v>
      </c>
      <c r="G795" s="16" t="n">
        <v>0</v>
      </c>
      <c r="H795" s="16" t="s">
        <v>56</v>
      </c>
      <c r="I795" s="16" t="s">
        <v>100</v>
      </c>
      <c r="J795" s="16" t="n">
        <v>5</v>
      </c>
      <c r="K795" s="16" t="n">
        <v>3</v>
      </c>
      <c r="L795" s="16" t="s">
        <v>41</v>
      </c>
      <c r="M795" s="18" t="n">
        <f aca="false">IF(ISNUMBER(B795),B795,IF(MID(B795,3,1)="-",DATE(VALUE(RIGHT(B795,4)),VALUE(MID(B795,4,2)),VALUE(LEFT(B795,2))),DATE(VALUE(LEFT(B795,4)),VALUE(MID(B795,6,2)),VALUE(RIGHT(B795,2)))))</f>
        <v>45731</v>
      </c>
      <c r="N795" s="16" t="n">
        <f aca="false">MONTH(M795)</f>
        <v>3</v>
      </c>
      <c r="O795" s="16" t="str">
        <f aca="false">PROPER(TRIM(H795))</f>
        <v>Lucknow</v>
      </c>
      <c r="P795" s="16" t="str">
        <f aca="false">IFERROR(VLOOKUP(O795,city_map!$A$2:$B$6,2,FALSE()),O795)</f>
        <v>Lucknow</v>
      </c>
      <c r="Q795" s="16" t="n">
        <f aca="false">IF(ISNUMBER(F795),F795,VALUE(SUBSTITUTE(SUBSTITUTE(F795,"₹",""),",","")))</f>
        <v>3638</v>
      </c>
      <c r="R795" s="16" t="n">
        <f aca="false">IF(E795=99,1,E795)</f>
        <v>2</v>
      </c>
      <c r="S795" s="16" t="n">
        <f aca="false">IF(G795="",0,G795)</f>
        <v>0</v>
      </c>
      <c r="T795" s="16" t="str">
        <f aca="false">IF(I795="","Unknown",IF(I795="upi","UPI",I795))</f>
        <v>Net Banking</v>
      </c>
      <c r="U795" s="16" t="str">
        <f aca="false">IF(L795="Yes","Y",IF(L795="No","N",L795))</f>
        <v>N</v>
      </c>
      <c r="V795" s="19" t="n">
        <f aca="false">ROUND(R795*Q795*(1-S795),2)</f>
        <v>7276</v>
      </c>
      <c r="W795" s="16" t="str">
        <f aca="false">_xlfn.XLOOKUP(D795,products!$A$2:$A$61,products!$C$2:$C$61,"Not found")</f>
        <v>Electronics</v>
      </c>
    </row>
    <row r="796" customFormat="false" ht="15" hidden="false" customHeight="false" outlineLevel="0" collapsed="false">
      <c r="A796" s="16" t="s">
        <v>1513</v>
      </c>
      <c r="B796" s="16" t="s">
        <v>1503</v>
      </c>
      <c r="C796" s="16" t="s">
        <v>1514</v>
      </c>
      <c r="D796" s="16" t="s">
        <v>232</v>
      </c>
      <c r="E796" s="16" t="n">
        <v>1</v>
      </c>
      <c r="F796" s="16" t="n">
        <v>1926</v>
      </c>
      <c r="G796" s="16" t="n">
        <v>0</v>
      </c>
      <c r="H796" s="16" t="s">
        <v>797</v>
      </c>
      <c r="I796" s="16" t="s">
        <v>71</v>
      </c>
      <c r="J796" s="16" t="n">
        <v>2</v>
      </c>
      <c r="K796" s="16" t="n">
        <v>4</v>
      </c>
      <c r="L796" s="16" t="s">
        <v>41</v>
      </c>
      <c r="M796" s="18" t="n">
        <f aca="false">IF(ISNUMBER(B796),B796,IF(MID(B796,3,1)="-",DATE(VALUE(RIGHT(B796,4)),VALUE(MID(B796,4,2)),VALUE(LEFT(B796,2))),DATE(VALUE(LEFT(B796,4)),VALUE(MID(B796,6,2)),VALUE(RIGHT(B796,2)))))</f>
        <v>45731</v>
      </c>
      <c r="N796" s="16" t="n">
        <f aca="false">MONTH(M796)</f>
        <v>3</v>
      </c>
      <c r="O796" s="16" t="str">
        <f aca="false">PROPER(TRIM(H796))</f>
        <v>New Delhi</v>
      </c>
      <c r="P796" s="16" t="str">
        <f aca="false">IFERROR(VLOOKUP(O796,city_map!$A$2:$B$6,2,FALSE()),O796)</f>
        <v>Delhi</v>
      </c>
      <c r="Q796" s="16" t="n">
        <f aca="false">IF(ISNUMBER(F796),F796,VALUE(SUBSTITUTE(SUBSTITUTE(F796,"₹",""),",","")))</f>
        <v>1926</v>
      </c>
      <c r="R796" s="16" t="n">
        <f aca="false">IF(E796=99,1,E796)</f>
        <v>1</v>
      </c>
      <c r="S796" s="16" t="n">
        <f aca="false">IF(G796="",0,G796)</f>
        <v>0</v>
      </c>
      <c r="T796" s="16" t="str">
        <f aca="false">IF(I796="","Unknown",IF(I796="upi","UPI",I796))</f>
        <v>Credit Card</v>
      </c>
      <c r="U796" s="16" t="str">
        <f aca="false">IF(L796="Yes","Y",IF(L796="No","N",L796))</f>
        <v>N</v>
      </c>
      <c r="V796" s="19" t="n">
        <f aca="false">ROUND(R796*Q796*(1-S796),2)</f>
        <v>1926</v>
      </c>
      <c r="W796" s="16" t="str">
        <f aca="false">_xlfn.XLOOKUP(D796,products!$A$2:$A$61,products!$C$2:$C$61,"Not found")</f>
        <v>Electronics</v>
      </c>
    </row>
    <row r="797" customFormat="false" ht="15" hidden="false" customHeight="false" outlineLevel="0" collapsed="false">
      <c r="A797" s="16" t="s">
        <v>1515</v>
      </c>
      <c r="B797" s="16" t="s">
        <v>1503</v>
      </c>
      <c r="C797" s="16" t="s">
        <v>1516</v>
      </c>
      <c r="D797" s="16" t="s">
        <v>262</v>
      </c>
      <c r="E797" s="16" t="n">
        <v>2</v>
      </c>
      <c r="F797" s="16" t="n">
        <v>820</v>
      </c>
      <c r="G797" s="16" t="n">
        <v>0.15</v>
      </c>
      <c r="H797" s="16" t="s">
        <v>70</v>
      </c>
      <c r="I797" s="16" t="s">
        <v>60</v>
      </c>
      <c r="J797" s="16" t="n">
        <v>4</v>
      </c>
      <c r="K797" s="16" t="n">
        <v>4</v>
      </c>
      <c r="L797" s="16" t="s">
        <v>41</v>
      </c>
      <c r="M797" s="18" t="n">
        <f aca="false">IF(ISNUMBER(B797),B797,IF(MID(B797,3,1)="-",DATE(VALUE(RIGHT(B797,4)),VALUE(MID(B797,4,2)),VALUE(LEFT(B797,2))),DATE(VALUE(LEFT(B797,4)),VALUE(MID(B797,6,2)),VALUE(RIGHT(B797,2)))))</f>
        <v>45731</v>
      </c>
      <c r="N797" s="16" t="n">
        <f aca="false">MONTH(M797)</f>
        <v>3</v>
      </c>
      <c r="O797" s="16" t="str">
        <f aca="false">PROPER(TRIM(H797))</f>
        <v>Pune</v>
      </c>
      <c r="P797" s="16" t="str">
        <f aca="false">IFERROR(VLOOKUP(O797,city_map!$A$2:$B$6,2,FALSE()),O797)</f>
        <v>Pune</v>
      </c>
      <c r="Q797" s="16" t="n">
        <f aca="false">IF(ISNUMBER(F797),F797,VALUE(SUBSTITUTE(SUBSTITUTE(F797,"₹",""),",","")))</f>
        <v>820</v>
      </c>
      <c r="R797" s="16" t="n">
        <f aca="false">IF(E797=99,1,E797)</f>
        <v>2</v>
      </c>
      <c r="S797" s="16" t="n">
        <f aca="false">IF(G797="",0,G797)</f>
        <v>0.15</v>
      </c>
      <c r="T797" s="16" t="str">
        <f aca="false">IF(I797="","Unknown",IF(I797="upi","UPI",I797))</f>
        <v>UPI</v>
      </c>
      <c r="U797" s="16" t="str">
        <f aca="false">IF(L797="Yes","Y",IF(L797="No","N",L797))</f>
        <v>N</v>
      </c>
      <c r="V797" s="19" t="n">
        <f aca="false">ROUND(R797*Q797*(1-S797),2)</f>
        <v>1394</v>
      </c>
      <c r="W797" s="16" t="str">
        <f aca="false">_xlfn.XLOOKUP(D797,products!$A$2:$A$61,products!$C$2:$C$61,"Not found")</f>
        <v>Home</v>
      </c>
    </row>
    <row r="798" customFormat="false" ht="15" hidden="false" customHeight="false" outlineLevel="0" collapsed="false">
      <c r="A798" s="16" t="s">
        <v>1517</v>
      </c>
      <c r="B798" s="16" t="s">
        <v>1503</v>
      </c>
      <c r="C798" s="16" t="s">
        <v>1276</v>
      </c>
      <c r="D798" s="16" t="s">
        <v>211</v>
      </c>
      <c r="E798" s="16" t="n">
        <v>3</v>
      </c>
      <c r="F798" s="16" t="n">
        <v>1251</v>
      </c>
      <c r="G798" s="16" t="n">
        <v>0.05</v>
      </c>
      <c r="H798" s="16" t="s">
        <v>56</v>
      </c>
      <c r="I798" s="16" t="s">
        <v>60</v>
      </c>
      <c r="J798" s="16" t="n">
        <v>5</v>
      </c>
      <c r="K798" s="16" t="n">
        <v>3</v>
      </c>
      <c r="L798" s="16" t="s">
        <v>57</v>
      </c>
      <c r="M798" s="18" t="n">
        <f aca="false">IF(ISNUMBER(B798),B798,IF(MID(B798,3,1)="-",DATE(VALUE(RIGHT(B798,4)),VALUE(MID(B798,4,2)),VALUE(LEFT(B798,2))),DATE(VALUE(LEFT(B798,4)),VALUE(MID(B798,6,2)),VALUE(RIGHT(B798,2)))))</f>
        <v>45731</v>
      </c>
      <c r="N798" s="16" t="n">
        <f aca="false">MONTH(M798)</f>
        <v>3</v>
      </c>
      <c r="O798" s="16" t="str">
        <f aca="false">PROPER(TRIM(H798))</f>
        <v>Lucknow</v>
      </c>
      <c r="P798" s="16" t="str">
        <f aca="false">IFERROR(VLOOKUP(O798,city_map!$A$2:$B$6,2,FALSE()),O798)</f>
        <v>Lucknow</v>
      </c>
      <c r="Q798" s="16" t="n">
        <f aca="false">IF(ISNUMBER(F798),F798,VALUE(SUBSTITUTE(SUBSTITUTE(F798,"₹",""),",","")))</f>
        <v>1251</v>
      </c>
      <c r="R798" s="16" t="n">
        <f aca="false">IF(E798=99,1,E798)</f>
        <v>3</v>
      </c>
      <c r="S798" s="16" t="n">
        <f aca="false">IF(G798="",0,G798)</f>
        <v>0.05</v>
      </c>
      <c r="T798" s="16" t="str">
        <f aca="false">IF(I798="","Unknown",IF(I798="upi","UPI",I798))</f>
        <v>UPI</v>
      </c>
      <c r="U798" s="16" t="str">
        <f aca="false">IF(L798="Yes","Y",IF(L798="No","N",L798))</f>
        <v>Y</v>
      </c>
      <c r="V798" s="19" t="n">
        <f aca="false">ROUND(R798*Q798*(1-S798),2)</f>
        <v>3565.35</v>
      </c>
      <c r="W798" s="16" t="str">
        <f aca="false">_xlfn.XLOOKUP(D798,products!$A$2:$A$61,products!$C$2:$C$61,"Not found")</f>
        <v>Fashion</v>
      </c>
    </row>
    <row r="799" customFormat="false" ht="15" hidden="false" customHeight="false" outlineLevel="0" collapsed="false">
      <c r="A799" s="16" t="s">
        <v>1518</v>
      </c>
      <c r="B799" s="16" t="s">
        <v>1503</v>
      </c>
      <c r="C799" s="16" t="s">
        <v>1519</v>
      </c>
      <c r="D799" s="16" t="s">
        <v>225</v>
      </c>
      <c r="E799" s="16" t="n">
        <v>1</v>
      </c>
      <c r="F799" s="16" t="n">
        <v>410</v>
      </c>
      <c r="G799" s="16" t="n">
        <v>0.2</v>
      </c>
      <c r="H799" s="16" t="s">
        <v>70</v>
      </c>
      <c r="I799" s="16" t="s">
        <v>71</v>
      </c>
      <c r="J799" s="16" t="n">
        <v>5</v>
      </c>
      <c r="K799" s="16" t="n">
        <v>3</v>
      </c>
      <c r="L799" s="16" t="s">
        <v>41</v>
      </c>
      <c r="M799" s="18" t="n">
        <f aca="false">IF(ISNUMBER(B799),B799,IF(MID(B799,3,1)="-",DATE(VALUE(RIGHT(B799,4)),VALUE(MID(B799,4,2)),VALUE(LEFT(B799,2))),DATE(VALUE(LEFT(B799,4)),VALUE(MID(B799,6,2)),VALUE(RIGHT(B799,2)))))</f>
        <v>45731</v>
      </c>
      <c r="N799" s="16" t="n">
        <f aca="false">MONTH(M799)</f>
        <v>3</v>
      </c>
      <c r="O799" s="16" t="str">
        <f aca="false">PROPER(TRIM(H799))</f>
        <v>Pune</v>
      </c>
      <c r="P799" s="16" t="str">
        <f aca="false">IFERROR(VLOOKUP(O799,city_map!$A$2:$B$6,2,FALSE()),O799)</f>
        <v>Pune</v>
      </c>
      <c r="Q799" s="16" t="n">
        <f aca="false">IF(ISNUMBER(F799),F799,VALUE(SUBSTITUTE(SUBSTITUTE(F799,"₹",""),",","")))</f>
        <v>410</v>
      </c>
      <c r="R799" s="16" t="n">
        <f aca="false">IF(E799=99,1,E799)</f>
        <v>1</v>
      </c>
      <c r="S799" s="16" t="n">
        <f aca="false">IF(G799="",0,G799)</f>
        <v>0.2</v>
      </c>
      <c r="T799" s="16" t="str">
        <f aca="false">IF(I799="","Unknown",IF(I799="upi","UPI",I799))</f>
        <v>Credit Card</v>
      </c>
      <c r="U799" s="16" t="str">
        <f aca="false">IF(L799="Yes","Y",IF(L799="No","N",L799))</f>
        <v>N</v>
      </c>
      <c r="V799" s="19" t="n">
        <f aca="false">ROUND(R799*Q799*(1-S799),2)</f>
        <v>328</v>
      </c>
      <c r="W799" s="16" t="str">
        <f aca="false">_xlfn.XLOOKUP(D799,products!$A$2:$A$61,products!$C$2:$C$61,"Not found")</f>
        <v>Books</v>
      </c>
    </row>
    <row r="800" customFormat="false" ht="15" hidden="false" customHeight="false" outlineLevel="0" collapsed="false">
      <c r="A800" s="16" t="s">
        <v>1520</v>
      </c>
      <c r="B800" s="16" t="s">
        <v>1521</v>
      </c>
      <c r="C800" s="16" t="s">
        <v>314</v>
      </c>
      <c r="D800" s="16" t="s">
        <v>440</v>
      </c>
      <c r="E800" s="16" t="n">
        <v>1</v>
      </c>
      <c r="F800" s="16" t="n">
        <v>1371</v>
      </c>
      <c r="G800" s="16" t="n">
        <v>0.05</v>
      </c>
      <c r="H800" s="16" t="s">
        <v>112</v>
      </c>
      <c r="I800" s="16" t="s">
        <v>60</v>
      </c>
      <c r="J800" s="16" t="n">
        <v>3</v>
      </c>
      <c r="K800" s="16" t="n">
        <v>5</v>
      </c>
      <c r="L800" s="16" t="s">
        <v>41</v>
      </c>
      <c r="M800" s="18" t="n">
        <f aca="false">IF(ISNUMBER(B800),B800,IF(MID(B800,3,1)="-",DATE(VALUE(RIGHT(B800,4)),VALUE(MID(B800,4,2)),VALUE(LEFT(B800,2))),DATE(VALUE(LEFT(B800,4)),VALUE(MID(B800,6,2)),VALUE(RIGHT(B800,2)))))</f>
        <v>45731</v>
      </c>
      <c r="N800" s="16" t="n">
        <f aca="false">MONTH(M800)</f>
        <v>3</v>
      </c>
      <c r="O800" s="16" t="str">
        <f aca="false">PROPER(TRIM(H800))</f>
        <v>Mumbai</v>
      </c>
      <c r="P800" s="16" t="str">
        <f aca="false">IFERROR(VLOOKUP(O800,city_map!$A$2:$B$6,2,FALSE()),O800)</f>
        <v>Mumbai</v>
      </c>
      <c r="Q800" s="16" t="n">
        <f aca="false">IF(ISNUMBER(F800),F800,VALUE(SUBSTITUTE(SUBSTITUTE(F800,"₹",""),",","")))</f>
        <v>1371</v>
      </c>
      <c r="R800" s="16" t="n">
        <f aca="false">IF(E800=99,1,E800)</f>
        <v>1</v>
      </c>
      <c r="S800" s="16" t="n">
        <f aca="false">IF(G800="",0,G800)</f>
        <v>0.05</v>
      </c>
      <c r="T800" s="16" t="str">
        <f aca="false">IF(I800="","Unknown",IF(I800="upi","UPI",I800))</f>
        <v>UPI</v>
      </c>
      <c r="U800" s="16" t="str">
        <f aca="false">IF(L800="Yes","Y",IF(L800="No","N",L800))</f>
        <v>N</v>
      </c>
      <c r="V800" s="19" t="n">
        <f aca="false">ROUND(R800*Q800*(1-S800),2)</f>
        <v>1302.45</v>
      </c>
      <c r="W800" s="16" t="str">
        <f aca="false">_xlfn.XLOOKUP(D800,products!$A$2:$A$61,products!$C$2:$C$61,"Not found")</f>
        <v>Home</v>
      </c>
    </row>
    <row r="801" customFormat="false" ht="15" hidden="false" customHeight="false" outlineLevel="0" collapsed="false">
      <c r="A801" s="16" t="s">
        <v>1522</v>
      </c>
      <c r="B801" s="16" t="s">
        <v>1503</v>
      </c>
      <c r="C801" s="16" t="s">
        <v>1241</v>
      </c>
      <c r="D801" s="16" t="s">
        <v>440</v>
      </c>
      <c r="E801" s="16" t="n">
        <v>2</v>
      </c>
      <c r="F801" s="16" t="n">
        <v>1384</v>
      </c>
      <c r="G801" s="16" t="n">
        <v>0.05</v>
      </c>
      <c r="H801" s="16" t="s">
        <v>208</v>
      </c>
      <c r="I801" s="16" t="s">
        <v>71</v>
      </c>
      <c r="J801" s="16" t="n">
        <v>4</v>
      </c>
      <c r="K801" s="16" t="n">
        <v>4</v>
      </c>
      <c r="L801" s="16" t="s">
        <v>41</v>
      </c>
      <c r="M801" s="18" t="n">
        <f aca="false">IF(ISNUMBER(B801),B801,IF(MID(B801,3,1)="-",DATE(VALUE(RIGHT(B801,4)),VALUE(MID(B801,4,2)),VALUE(LEFT(B801,2))),DATE(VALUE(LEFT(B801,4)),VALUE(MID(B801,6,2)),VALUE(RIGHT(B801,2)))))</f>
        <v>45731</v>
      </c>
      <c r="N801" s="16" t="n">
        <f aca="false">MONTH(M801)</f>
        <v>3</v>
      </c>
      <c r="O801" s="16" t="str">
        <f aca="false">PROPER(TRIM(H801))</f>
        <v>Jaipur</v>
      </c>
      <c r="P801" s="16" t="str">
        <f aca="false">IFERROR(VLOOKUP(O801,city_map!$A$2:$B$6,2,FALSE()),O801)</f>
        <v>Jaipur</v>
      </c>
      <c r="Q801" s="16" t="n">
        <f aca="false">IF(ISNUMBER(F801),F801,VALUE(SUBSTITUTE(SUBSTITUTE(F801,"₹",""),",","")))</f>
        <v>1384</v>
      </c>
      <c r="R801" s="16" t="n">
        <f aca="false">IF(E801=99,1,E801)</f>
        <v>2</v>
      </c>
      <c r="S801" s="16" t="n">
        <f aca="false">IF(G801="",0,G801)</f>
        <v>0.05</v>
      </c>
      <c r="T801" s="16" t="str">
        <f aca="false">IF(I801="","Unknown",IF(I801="upi","UPI",I801))</f>
        <v>Credit Card</v>
      </c>
      <c r="U801" s="16" t="str">
        <f aca="false">IF(L801="Yes","Y",IF(L801="No","N",L801))</f>
        <v>N</v>
      </c>
      <c r="V801" s="19" t="n">
        <f aca="false">ROUND(R801*Q801*(1-S801),2)</f>
        <v>2629.6</v>
      </c>
      <c r="W801" s="16" t="str">
        <f aca="false">_xlfn.XLOOKUP(D801,products!$A$2:$A$61,products!$C$2:$C$61,"Not found")</f>
        <v>Home</v>
      </c>
    </row>
    <row r="802" customFormat="false" ht="15" hidden="false" customHeight="false" outlineLevel="0" collapsed="false">
      <c r="A802" s="16" t="s">
        <v>1523</v>
      </c>
      <c r="B802" s="16" t="s">
        <v>1503</v>
      </c>
      <c r="C802" s="16" t="s">
        <v>366</v>
      </c>
      <c r="D802" s="16" t="s">
        <v>385</v>
      </c>
      <c r="E802" s="16" t="n">
        <v>1</v>
      </c>
      <c r="F802" s="16" t="n">
        <v>294</v>
      </c>
      <c r="G802" s="16" t="n">
        <v>0</v>
      </c>
      <c r="H802" s="16" t="s">
        <v>208</v>
      </c>
      <c r="I802" s="16" t="s">
        <v>40</v>
      </c>
      <c r="J802" s="16" t="n">
        <v>5</v>
      </c>
      <c r="K802" s="16" t="n">
        <v>4</v>
      </c>
      <c r="L802" s="16" t="s">
        <v>41</v>
      </c>
      <c r="M802" s="18" t="n">
        <f aca="false">IF(ISNUMBER(B802),B802,IF(MID(B802,3,1)="-",DATE(VALUE(RIGHT(B802,4)),VALUE(MID(B802,4,2)),VALUE(LEFT(B802,2))),DATE(VALUE(LEFT(B802,4)),VALUE(MID(B802,6,2)),VALUE(RIGHT(B802,2)))))</f>
        <v>45731</v>
      </c>
      <c r="N802" s="16" t="n">
        <f aca="false">MONTH(M802)</f>
        <v>3</v>
      </c>
      <c r="O802" s="16" t="str">
        <f aca="false">PROPER(TRIM(H802))</f>
        <v>Jaipur</v>
      </c>
      <c r="P802" s="16" t="str">
        <f aca="false">IFERROR(VLOOKUP(O802,city_map!$A$2:$B$6,2,FALSE()),O802)</f>
        <v>Jaipur</v>
      </c>
      <c r="Q802" s="16" t="n">
        <f aca="false">IF(ISNUMBER(F802),F802,VALUE(SUBSTITUTE(SUBSTITUTE(F802,"₹",""),",","")))</f>
        <v>294</v>
      </c>
      <c r="R802" s="16" t="n">
        <f aca="false">IF(E802=99,1,E802)</f>
        <v>1</v>
      </c>
      <c r="S802" s="16" t="n">
        <f aca="false">IF(G802="",0,G802)</f>
        <v>0</v>
      </c>
      <c r="T802" s="16" t="str">
        <f aca="false">IF(I802="","Unknown",IF(I802="upi","UPI",I802))</f>
        <v>COD</v>
      </c>
      <c r="U802" s="16" t="str">
        <f aca="false">IF(L802="Yes","Y",IF(L802="No","N",L802))</f>
        <v>N</v>
      </c>
      <c r="V802" s="19" t="n">
        <f aca="false">ROUND(R802*Q802*(1-S802),2)</f>
        <v>294</v>
      </c>
      <c r="W802" s="16" t="str">
        <f aca="false">_xlfn.XLOOKUP(D802,products!$A$2:$A$61,products!$C$2:$C$61,"Not found")</f>
        <v>Books</v>
      </c>
    </row>
    <row r="803" customFormat="false" ht="15" hidden="false" customHeight="false" outlineLevel="0" collapsed="false">
      <c r="A803" s="16" t="s">
        <v>1524</v>
      </c>
      <c r="B803" s="16" t="s">
        <v>1503</v>
      </c>
      <c r="C803" s="16" t="s">
        <v>138</v>
      </c>
      <c r="D803" s="16" t="s">
        <v>184</v>
      </c>
      <c r="E803" s="16" t="n">
        <v>1</v>
      </c>
      <c r="F803" s="16" t="n">
        <v>1352</v>
      </c>
      <c r="G803" s="16" t="n">
        <v>0.1</v>
      </c>
      <c r="H803" s="16" t="s">
        <v>130</v>
      </c>
      <c r="I803" s="16" t="s">
        <v>71</v>
      </c>
      <c r="J803" s="16" t="n">
        <v>5</v>
      </c>
      <c r="K803" s="16" t="n">
        <v>3</v>
      </c>
      <c r="L803" s="16" t="s">
        <v>41</v>
      </c>
      <c r="M803" s="18" t="n">
        <f aca="false">IF(ISNUMBER(B803),B803,IF(MID(B803,3,1)="-",DATE(VALUE(RIGHT(B803,4)),VALUE(MID(B803,4,2)),VALUE(LEFT(B803,2))),DATE(VALUE(LEFT(B803,4)),VALUE(MID(B803,6,2)),VALUE(RIGHT(B803,2)))))</f>
        <v>45731</v>
      </c>
      <c r="N803" s="16" t="n">
        <f aca="false">MONTH(M803)</f>
        <v>3</v>
      </c>
      <c r="O803" s="16" t="str">
        <f aca="false">PROPER(TRIM(H803))</f>
        <v>Bengaluru</v>
      </c>
      <c r="P803" s="16" t="str">
        <f aca="false">IFERROR(VLOOKUP(O803,city_map!$A$2:$B$6,2,FALSE()),O803)</f>
        <v>Bengaluru</v>
      </c>
      <c r="Q803" s="16" t="n">
        <f aca="false">IF(ISNUMBER(F803),F803,VALUE(SUBSTITUTE(SUBSTITUTE(F803,"₹",""),",","")))</f>
        <v>1352</v>
      </c>
      <c r="R803" s="16" t="n">
        <f aca="false">IF(E803=99,1,E803)</f>
        <v>1</v>
      </c>
      <c r="S803" s="16" t="n">
        <f aca="false">IF(G803="",0,G803)</f>
        <v>0.1</v>
      </c>
      <c r="T803" s="16" t="str">
        <f aca="false">IF(I803="","Unknown",IF(I803="upi","UPI",I803))</f>
        <v>Credit Card</v>
      </c>
      <c r="U803" s="16" t="str">
        <f aca="false">IF(L803="Yes","Y",IF(L803="No","N",L803))</f>
        <v>N</v>
      </c>
      <c r="V803" s="19" t="n">
        <f aca="false">ROUND(R803*Q803*(1-S803),2)</f>
        <v>1216.8</v>
      </c>
      <c r="W803" s="16" t="str">
        <f aca="false">_xlfn.XLOOKUP(D803,products!$A$2:$A$61,products!$C$2:$C$61,"Not found")</f>
        <v>Home</v>
      </c>
    </row>
    <row r="804" customFormat="false" ht="15" hidden="false" customHeight="false" outlineLevel="0" collapsed="false">
      <c r="A804" s="16" t="s">
        <v>1525</v>
      </c>
      <c r="B804" s="16" t="s">
        <v>1503</v>
      </c>
      <c r="C804" s="16" t="s">
        <v>79</v>
      </c>
      <c r="D804" s="16" t="s">
        <v>129</v>
      </c>
      <c r="E804" s="16" t="n">
        <v>1</v>
      </c>
      <c r="F804" s="16" t="n">
        <v>587</v>
      </c>
      <c r="G804" s="16" t="n">
        <v>0</v>
      </c>
      <c r="H804" s="16" t="s">
        <v>161</v>
      </c>
      <c r="I804" s="16" t="s">
        <v>60</v>
      </c>
      <c r="J804" s="16" t="n">
        <v>5</v>
      </c>
      <c r="K804" s="16" t="n">
        <v>4</v>
      </c>
      <c r="L804" s="16" t="s">
        <v>41</v>
      </c>
      <c r="M804" s="18" t="n">
        <f aca="false">IF(ISNUMBER(B804),B804,IF(MID(B804,3,1)="-",DATE(VALUE(RIGHT(B804,4)),VALUE(MID(B804,4,2)),VALUE(LEFT(B804,2))),DATE(VALUE(LEFT(B804,4)),VALUE(MID(B804,6,2)),VALUE(RIGHT(B804,2)))))</f>
        <v>45731</v>
      </c>
      <c r="N804" s="16" t="n">
        <f aca="false">MONTH(M804)</f>
        <v>3</v>
      </c>
      <c r="O804" s="16" t="str">
        <f aca="false">PROPER(TRIM(H804))</f>
        <v>Hyderabad</v>
      </c>
      <c r="P804" s="16" t="str">
        <f aca="false">IFERROR(VLOOKUP(O804,city_map!$A$2:$B$6,2,FALSE()),O804)</f>
        <v>Hyderabad</v>
      </c>
      <c r="Q804" s="16" t="n">
        <f aca="false">IF(ISNUMBER(F804),F804,VALUE(SUBSTITUTE(SUBSTITUTE(F804,"₹",""),",","")))</f>
        <v>587</v>
      </c>
      <c r="R804" s="16" t="n">
        <f aca="false">IF(E804=99,1,E804)</f>
        <v>1</v>
      </c>
      <c r="S804" s="16" t="n">
        <f aca="false">IF(G804="",0,G804)</f>
        <v>0</v>
      </c>
      <c r="T804" s="16" t="str">
        <f aca="false">IF(I804="","Unknown",IF(I804="upi","UPI",I804))</f>
        <v>UPI</v>
      </c>
      <c r="U804" s="16" t="str">
        <f aca="false">IF(L804="Yes","Y",IF(L804="No","N",L804))</f>
        <v>N</v>
      </c>
      <c r="V804" s="19" t="n">
        <f aca="false">ROUND(R804*Q804*(1-S804),2)</f>
        <v>587</v>
      </c>
      <c r="W804" s="16" t="str">
        <f aca="false">_xlfn.XLOOKUP(D804,products!$A$2:$A$61,products!$C$2:$C$61,"Not found")</f>
        <v>Beauty</v>
      </c>
    </row>
    <row r="805" customFormat="false" ht="15" hidden="false" customHeight="false" outlineLevel="0" collapsed="false">
      <c r="A805" s="16" t="s">
        <v>1526</v>
      </c>
      <c r="B805" s="16" t="s">
        <v>1527</v>
      </c>
      <c r="C805" s="16" t="s">
        <v>1528</v>
      </c>
      <c r="D805" s="16" t="s">
        <v>222</v>
      </c>
      <c r="E805" s="16" t="n">
        <v>1</v>
      </c>
      <c r="F805" s="16" t="n">
        <v>1941</v>
      </c>
      <c r="G805" s="16" t="n">
        <v>0</v>
      </c>
      <c r="H805" s="16" t="s">
        <v>112</v>
      </c>
      <c r="I805" s="16" t="s">
        <v>60</v>
      </c>
      <c r="J805" s="16" t="n">
        <v>3</v>
      </c>
      <c r="K805" s="16" t="n">
        <v>2</v>
      </c>
      <c r="L805" s="16" t="s">
        <v>57</v>
      </c>
      <c r="M805" s="18" t="n">
        <f aca="false">IF(ISNUMBER(B805),B805,IF(MID(B805,3,1)="-",DATE(VALUE(RIGHT(B805,4)),VALUE(MID(B805,4,2)),VALUE(LEFT(B805,2))),DATE(VALUE(LEFT(B805,4)),VALUE(MID(B805,6,2)),VALUE(RIGHT(B805,2)))))</f>
        <v>45732</v>
      </c>
      <c r="N805" s="16" t="n">
        <f aca="false">MONTH(M805)</f>
        <v>3</v>
      </c>
      <c r="O805" s="16" t="str">
        <f aca="false">PROPER(TRIM(H805))</f>
        <v>Mumbai</v>
      </c>
      <c r="P805" s="16" t="str">
        <f aca="false">IFERROR(VLOOKUP(O805,city_map!$A$2:$B$6,2,FALSE()),O805)</f>
        <v>Mumbai</v>
      </c>
      <c r="Q805" s="16" t="n">
        <f aca="false">IF(ISNUMBER(F805),F805,VALUE(SUBSTITUTE(SUBSTITUTE(F805,"₹",""),",","")))</f>
        <v>1941</v>
      </c>
      <c r="R805" s="16" t="n">
        <f aca="false">IF(E805=99,1,E805)</f>
        <v>1</v>
      </c>
      <c r="S805" s="16" t="n">
        <f aca="false">IF(G805="",0,G805)</f>
        <v>0</v>
      </c>
      <c r="T805" s="16" t="str">
        <f aca="false">IF(I805="","Unknown",IF(I805="upi","UPI",I805))</f>
        <v>UPI</v>
      </c>
      <c r="U805" s="16" t="str">
        <f aca="false">IF(L805="Yes","Y",IF(L805="No","N",L805))</f>
        <v>Y</v>
      </c>
      <c r="V805" s="19" t="n">
        <f aca="false">ROUND(R805*Q805*(1-S805),2)</f>
        <v>1941</v>
      </c>
      <c r="W805" s="16" t="str">
        <f aca="false">_xlfn.XLOOKUP(D805,products!$A$2:$A$61,products!$C$2:$C$61,"Not found")</f>
        <v>Fashion</v>
      </c>
    </row>
    <row r="806" customFormat="false" ht="15" hidden="false" customHeight="false" outlineLevel="0" collapsed="false">
      <c r="A806" s="16" t="s">
        <v>1529</v>
      </c>
      <c r="B806" s="16" t="s">
        <v>1527</v>
      </c>
      <c r="C806" s="16" t="s">
        <v>1530</v>
      </c>
      <c r="D806" s="16" t="s">
        <v>229</v>
      </c>
      <c r="E806" s="16" t="n">
        <v>2</v>
      </c>
      <c r="F806" s="16" t="n">
        <v>466</v>
      </c>
      <c r="G806" s="16" t="n">
        <v>0.15</v>
      </c>
      <c r="H806" s="16" t="s">
        <v>81</v>
      </c>
      <c r="I806" s="16" t="s">
        <v>47</v>
      </c>
      <c r="J806" s="16" t="n">
        <v>4</v>
      </c>
      <c r="K806" s="16" t="n">
        <v>4</v>
      </c>
      <c r="L806" s="16" t="s">
        <v>41</v>
      </c>
      <c r="M806" s="18" t="n">
        <f aca="false">IF(ISNUMBER(B806),B806,IF(MID(B806,3,1)="-",DATE(VALUE(RIGHT(B806,4)),VALUE(MID(B806,4,2)),VALUE(LEFT(B806,2))),DATE(VALUE(LEFT(B806,4)),VALUE(MID(B806,6,2)),VALUE(RIGHT(B806,2)))))</f>
        <v>45732</v>
      </c>
      <c r="N806" s="16" t="n">
        <f aca="false">MONTH(M806)</f>
        <v>3</v>
      </c>
      <c r="O806" s="16" t="str">
        <f aca="false">PROPER(TRIM(H806))</f>
        <v>Hyderabad</v>
      </c>
      <c r="P806" s="16" t="str">
        <f aca="false">IFERROR(VLOOKUP(O806,city_map!$A$2:$B$6,2,FALSE()),O806)</f>
        <v>Hyderabad</v>
      </c>
      <c r="Q806" s="16" t="n">
        <f aca="false">IF(ISNUMBER(F806),F806,VALUE(SUBSTITUTE(SUBSTITUTE(F806,"₹",""),",","")))</f>
        <v>466</v>
      </c>
      <c r="R806" s="16" t="n">
        <f aca="false">IF(E806=99,1,E806)</f>
        <v>2</v>
      </c>
      <c r="S806" s="16" t="n">
        <f aca="false">IF(G806="",0,G806)</f>
        <v>0.15</v>
      </c>
      <c r="T806" s="16" t="str">
        <f aca="false">IF(I806="","Unknown",IF(I806="upi","UPI",I806))</f>
        <v>Debit Card</v>
      </c>
      <c r="U806" s="16" t="str">
        <f aca="false">IF(L806="Yes","Y",IF(L806="No","N",L806))</f>
        <v>N</v>
      </c>
      <c r="V806" s="19" t="n">
        <f aca="false">ROUND(R806*Q806*(1-S806),2)</f>
        <v>792.2</v>
      </c>
      <c r="W806" s="16" t="str">
        <f aca="false">_xlfn.XLOOKUP(D806,products!$A$2:$A$61,products!$C$2:$C$61,"Not found")</f>
        <v>Books</v>
      </c>
    </row>
    <row r="807" customFormat="false" ht="15" hidden="false" customHeight="false" outlineLevel="0" collapsed="false">
      <c r="A807" s="16" t="s">
        <v>1531</v>
      </c>
      <c r="B807" s="16" t="s">
        <v>1527</v>
      </c>
      <c r="C807" s="16" t="s">
        <v>1034</v>
      </c>
      <c r="D807" s="16" t="s">
        <v>308</v>
      </c>
      <c r="E807" s="16" t="n">
        <v>2</v>
      </c>
      <c r="F807" s="16" t="n">
        <v>203</v>
      </c>
      <c r="G807" s="16" t="n">
        <v>0.05</v>
      </c>
      <c r="H807" s="16" t="s">
        <v>130</v>
      </c>
      <c r="I807" s="16" t="s">
        <v>60</v>
      </c>
      <c r="J807" s="16" t="n">
        <v>5</v>
      </c>
      <c r="K807" s="16" t="n">
        <v>4</v>
      </c>
      <c r="L807" s="16" t="s">
        <v>41</v>
      </c>
      <c r="M807" s="18" t="n">
        <f aca="false">IF(ISNUMBER(B807),B807,IF(MID(B807,3,1)="-",DATE(VALUE(RIGHT(B807,4)),VALUE(MID(B807,4,2)),VALUE(LEFT(B807,2))),DATE(VALUE(LEFT(B807,4)),VALUE(MID(B807,6,2)),VALUE(RIGHT(B807,2)))))</f>
        <v>45732</v>
      </c>
      <c r="N807" s="16" t="n">
        <f aca="false">MONTH(M807)</f>
        <v>3</v>
      </c>
      <c r="O807" s="16" t="str">
        <f aca="false">PROPER(TRIM(H807))</f>
        <v>Bengaluru</v>
      </c>
      <c r="P807" s="16" t="str">
        <f aca="false">IFERROR(VLOOKUP(O807,city_map!$A$2:$B$6,2,FALSE()),O807)</f>
        <v>Bengaluru</v>
      </c>
      <c r="Q807" s="16" t="n">
        <f aca="false">IF(ISNUMBER(F807),F807,VALUE(SUBSTITUTE(SUBSTITUTE(F807,"₹",""),",","")))</f>
        <v>203</v>
      </c>
      <c r="R807" s="16" t="n">
        <f aca="false">IF(E807=99,1,E807)</f>
        <v>2</v>
      </c>
      <c r="S807" s="16" t="n">
        <f aca="false">IF(G807="",0,G807)</f>
        <v>0.05</v>
      </c>
      <c r="T807" s="16" t="str">
        <f aca="false">IF(I807="","Unknown",IF(I807="upi","UPI",I807))</f>
        <v>UPI</v>
      </c>
      <c r="U807" s="16" t="str">
        <f aca="false">IF(L807="Yes","Y",IF(L807="No","N",L807))</f>
        <v>N</v>
      </c>
      <c r="V807" s="19" t="n">
        <f aca="false">ROUND(R807*Q807*(1-S807),2)</f>
        <v>385.7</v>
      </c>
      <c r="W807" s="16" t="str">
        <f aca="false">_xlfn.XLOOKUP(D807,products!$A$2:$A$61,products!$C$2:$C$61,"Not found")</f>
        <v>Beauty</v>
      </c>
    </row>
    <row r="808" customFormat="false" ht="15" hidden="false" customHeight="false" outlineLevel="0" collapsed="false">
      <c r="A808" s="16" t="s">
        <v>1532</v>
      </c>
      <c r="B808" s="16" t="s">
        <v>1527</v>
      </c>
      <c r="C808" s="16" t="s">
        <v>450</v>
      </c>
      <c r="D808" s="16" t="s">
        <v>308</v>
      </c>
      <c r="E808" s="16" t="n">
        <v>2</v>
      </c>
      <c r="F808" s="16" t="n">
        <v>190</v>
      </c>
      <c r="G808" s="16" t="n">
        <v>0.15</v>
      </c>
      <c r="H808" s="16" t="s">
        <v>89</v>
      </c>
      <c r="I808" s="16" t="s">
        <v>71</v>
      </c>
      <c r="J808" s="16" t="n">
        <v>2</v>
      </c>
      <c r="K808" s="16" t="n">
        <v>5</v>
      </c>
      <c r="L808" s="16" t="s">
        <v>41</v>
      </c>
      <c r="M808" s="18" t="n">
        <f aca="false">IF(ISNUMBER(B808),B808,IF(MID(B808,3,1)="-",DATE(VALUE(RIGHT(B808,4)),VALUE(MID(B808,4,2)),VALUE(LEFT(B808,2))),DATE(VALUE(LEFT(B808,4)),VALUE(MID(B808,6,2)),VALUE(RIGHT(B808,2)))))</f>
        <v>45732</v>
      </c>
      <c r="N808" s="16" t="n">
        <f aca="false">MONTH(M808)</f>
        <v>3</v>
      </c>
      <c r="O808" s="16" t="str">
        <f aca="false">PROPER(TRIM(H808))</f>
        <v>Ahmedabad</v>
      </c>
      <c r="P808" s="16" t="str">
        <f aca="false">IFERROR(VLOOKUP(O808,city_map!$A$2:$B$6,2,FALSE()),O808)</f>
        <v>Ahmedabad</v>
      </c>
      <c r="Q808" s="16" t="n">
        <f aca="false">IF(ISNUMBER(F808),F808,VALUE(SUBSTITUTE(SUBSTITUTE(F808,"₹",""),",","")))</f>
        <v>190</v>
      </c>
      <c r="R808" s="16" t="n">
        <f aca="false">IF(E808=99,1,E808)</f>
        <v>2</v>
      </c>
      <c r="S808" s="16" t="n">
        <f aca="false">IF(G808="",0,G808)</f>
        <v>0.15</v>
      </c>
      <c r="T808" s="16" t="str">
        <f aca="false">IF(I808="","Unknown",IF(I808="upi","UPI",I808))</f>
        <v>Credit Card</v>
      </c>
      <c r="U808" s="16" t="str">
        <f aca="false">IF(L808="Yes","Y",IF(L808="No","N",L808))</f>
        <v>N</v>
      </c>
      <c r="V808" s="19" t="n">
        <f aca="false">ROUND(R808*Q808*(1-S808),2)</f>
        <v>323</v>
      </c>
      <c r="W808" s="16" t="str">
        <f aca="false">_xlfn.XLOOKUP(D808,products!$A$2:$A$61,products!$C$2:$C$61,"Not found")</f>
        <v>Beauty</v>
      </c>
    </row>
    <row r="809" customFormat="false" ht="15" hidden="false" customHeight="false" outlineLevel="0" collapsed="false">
      <c r="A809" s="16" t="s">
        <v>1533</v>
      </c>
      <c r="B809" s="16" t="s">
        <v>1527</v>
      </c>
      <c r="C809" s="16" t="s">
        <v>1534</v>
      </c>
      <c r="D809" s="16" t="s">
        <v>222</v>
      </c>
      <c r="E809" s="16" t="n">
        <v>1</v>
      </c>
      <c r="F809" s="16" t="n">
        <v>1962</v>
      </c>
      <c r="G809" s="16" t="n">
        <v>0.05</v>
      </c>
      <c r="H809" s="16" t="s">
        <v>81</v>
      </c>
      <c r="I809" s="16" t="s">
        <v>60</v>
      </c>
      <c r="J809" s="16" t="n">
        <v>4</v>
      </c>
      <c r="K809" s="16" t="n">
        <v>2</v>
      </c>
      <c r="L809" s="16" t="s">
        <v>57</v>
      </c>
      <c r="M809" s="18" t="n">
        <f aca="false">IF(ISNUMBER(B809),B809,IF(MID(B809,3,1)="-",DATE(VALUE(RIGHT(B809,4)),VALUE(MID(B809,4,2)),VALUE(LEFT(B809,2))),DATE(VALUE(LEFT(B809,4)),VALUE(MID(B809,6,2)),VALUE(RIGHT(B809,2)))))</f>
        <v>45732</v>
      </c>
      <c r="N809" s="16" t="n">
        <f aca="false">MONTH(M809)</f>
        <v>3</v>
      </c>
      <c r="O809" s="16" t="str">
        <f aca="false">PROPER(TRIM(H809))</f>
        <v>Hyderabad</v>
      </c>
      <c r="P809" s="16" t="str">
        <f aca="false">IFERROR(VLOOKUP(O809,city_map!$A$2:$B$6,2,FALSE()),O809)</f>
        <v>Hyderabad</v>
      </c>
      <c r="Q809" s="16" t="n">
        <f aca="false">IF(ISNUMBER(F809),F809,VALUE(SUBSTITUTE(SUBSTITUTE(F809,"₹",""),",","")))</f>
        <v>1962</v>
      </c>
      <c r="R809" s="16" t="n">
        <f aca="false">IF(E809=99,1,E809)</f>
        <v>1</v>
      </c>
      <c r="S809" s="16" t="n">
        <f aca="false">IF(G809="",0,G809)</f>
        <v>0.05</v>
      </c>
      <c r="T809" s="16" t="str">
        <f aca="false">IF(I809="","Unknown",IF(I809="upi","UPI",I809))</f>
        <v>UPI</v>
      </c>
      <c r="U809" s="16" t="str">
        <f aca="false">IF(L809="Yes","Y",IF(L809="No","N",L809))</f>
        <v>Y</v>
      </c>
      <c r="V809" s="19" t="n">
        <f aca="false">ROUND(R809*Q809*(1-S809),2)</f>
        <v>1863.9</v>
      </c>
      <c r="W809" s="16" t="str">
        <f aca="false">_xlfn.XLOOKUP(D809,products!$A$2:$A$61,products!$C$2:$C$61,"Not found")</f>
        <v>Fashion</v>
      </c>
    </row>
    <row r="810" customFormat="false" ht="15" hidden="false" customHeight="false" outlineLevel="0" collapsed="false">
      <c r="A810" s="16" t="s">
        <v>1535</v>
      </c>
      <c r="B810" s="16" t="s">
        <v>1527</v>
      </c>
      <c r="C810" s="16" t="s">
        <v>1271</v>
      </c>
      <c r="D810" s="16" t="s">
        <v>74</v>
      </c>
      <c r="E810" s="16" t="n">
        <v>1</v>
      </c>
      <c r="F810" s="16" t="n">
        <v>18773</v>
      </c>
      <c r="G810" s="16" t="n">
        <v>0</v>
      </c>
      <c r="H810" s="16" t="s">
        <v>39</v>
      </c>
      <c r="I810" s="16" t="s">
        <v>60</v>
      </c>
      <c r="J810" s="16" t="n">
        <v>7</v>
      </c>
      <c r="K810" s="16" t="n">
        <v>3</v>
      </c>
      <c r="L810" s="16" t="s">
        <v>41</v>
      </c>
      <c r="M810" s="18" t="n">
        <f aca="false">IF(ISNUMBER(B810),B810,IF(MID(B810,3,1)="-",DATE(VALUE(RIGHT(B810,4)),VALUE(MID(B810,4,2)),VALUE(LEFT(B810,2))),DATE(VALUE(LEFT(B810,4)),VALUE(MID(B810,6,2)),VALUE(RIGHT(B810,2)))))</f>
        <v>45732</v>
      </c>
      <c r="N810" s="16" t="n">
        <f aca="false">MONTH(M810)</f>
        <v>3</v>
      </c>
      <c r="O810" s="16" t="str">
        <f aca="false">PROPER(TRIM(H810))</f>
        <v>Delhi</v>
      </c>
      <c r="P810" s="16" t="str">
        <f aca="false">IFERROR(VLOOKUP(O810,city_map!$A$2:$B$6,2,FALSE()),O810)</f>
        <v>Delhi</v>
      </c>
      <c r="Q810" s="16" t="n">
        <f aca="false">IF(ISNUMBER(F810),F810,VALUE(SUBSTITUTE(SUBSTITUTE(F810,"₹",""),",","")))</f>
        <v>18773</v>
      </c>
      <c r="R810" s="16" t="n">
        <f aca="false">IF(E810=99,1,E810)</f>
        <v>1</v>
      </c>
      <c r="S810" s="16" t="n">
        <f aca="false">IF(G810="",0,G810)</f>
        <v>0</v>
      </c>
      <c r="T810" s="16" t="str">
        <f aca="false">IF(I810="","Unknown",IF(I810="upi","UPI",I810))</f>
        <v>UPI</v>
      </c>
      <c r="U810" s="16" t="str">
        <f aca="false">IF(L810="Yes","Y",IF(L810="No","N",L810))</f>
        <v>N</v>
      </c>
      <c r="V810" s="19" t="n">
        <f aca="false">ROUND(R810*Q810*(1-S810),2)</f>
        <v>18773</v>
      </c>
      <c r="W810" s="16" t="str">
        <f aca="false">_xlfn.XLOOKUP(D810,products!$A$2:$A$61,products!$C$2:$C$61,"Not found")</f>
        <v>Electronics</v>
      </c>
    </row>
    <row r="811" customFormat="false" ht="15" hidden="false" customHeight="false" outlineLevel="0" collapsed="false">
      <c r="A811" s="16" t="s">
        <v>1536</v>
      </c>
      <c r="B811" s="16" t="s">
        <v>1527</v>
      </c>
      <c r="C811" s="16" t="s">
        <v>183</v>
      </c>
      <c r="D811" s="16" t="s">
        <v>219</v>
      </c>
      <c r="E811" s="16" t="n">
        <v>1</v>
      </c>
      <c r="F811" s="16" t="n">
        <v>1293</v>
      </c>
      <c r="G811" s="16" t="n">
        <v>0.2</v>
      </c>
      <c r="H811" s="16" t="s">
        <v>545</v>
      </c>
      <c r="I811" s="16" t="s">
        <v>47</v>
      </c>
      <c r="J811" s="16" t="n">
        <v>2</v>
      </c>
      <c r="K811" s="16" t="n">
        <v>5</v>
      </c>
      <c r="L811" s="16" t="s">
        <v>41</v>
      </c>
      <c r="M811" s="18" t="n">
        <f aca="false">IF(ISNUMBER(B811),B811,IF(MID(B811,3,1)="-",DATE(VALUE(RIGHT(B811,4)),VALUE(MID(B811,4,2)),VALUE(LEFT(B811,2))),DATE(VALUE(LEFT(B811,4)),VALUE(MID(B811,6,2)),VALUE(RIGHT(B811,2)))))</f>
        <v>45732</v>
      </c>
      <c r="N811" s="16" t="n">
        <f aca="false">MONTH(M811)</f>
        <v>3</v>
      </c>
      <c r="O811" s="16" t="str">
        <f aca="false">PROPER(TRIM(H811))</f>
        <v>Delhi</v>
      </c>
      <c r="P811" s="16" t="str">
        <f aca="false">IFERROR(VLOOKUP(O811,city_map!$A$2:$B$6,2,FALSE()),O811)</f>
        <v>Delhi</v>
      </c>
      <c r="Q811" s="16" t="n">
        <f aca="false">IF(ISNUMBER(F811),F811,VALUE(SUBSTITUTE(SUBSTITUTE(F811,"₹",""),",","")))</f>
        <v>1293</v>
      </c>
      <c r="R811" s="16" t="n">
        <f aca="false">IF(E811=99,1,E811)</f>
        <v>1</v>
      </c>
      <c r="S811" s="16" t="n">
        <f aca="false">IF(G811="",0,G811)</f>
        <v>0.2</v>
      </c>
      <c r="T811" s="16" t="str">
        <f aca="false">IF(I811="","Unknown",IF(I811="upi","UPI",I811))</f>
        <v>Debit Card</v>
      </c>
      <c r="U811" s="16" t="str">
        <f aca="false">IF(L811="Yes","Y",IF(L811="No","N",L811))</f>
        <v>N</v>
      </c>
      <c r="V811" s="19" t="n">
        <f aca="false">ROUND(R811*Q811*(1-S811),2)</f>
        <v>1034.4</v>
      </c>
      <c r="W811" s="16" t="str">
        <f aca="false">_xlfn.XLOOKUP(D811,products!$A$2:$A$61,products!$C$2:$C$61,"Not found")</f>
        <v>Electronics</v>
      </c>
    </row>
    <row r="812" customFormat="false" ht="15" hidden="false" customHeight="false" outlineLevel="0" collapsed="false">
      <c r="A812" s="16" t="s">
        <v>1537</v>
      </c>
      <c r="B812" s="16" t="s">
        <v>1527</v>
      </c>
      <c r="C812" s="16" t="s">
        <v>1363</v>
      </c>
      <c r="D812" s="16" t="s">
        <v>170</v>
      </c>
      <c r="E812" s="16" t="n">
        <v>3</v>
      </c>
      <c r="F812" s="16" t="n">
        <v>3174</v>
      </c>
      <c r="G812" s="16" t="n">
        <v>0.2</v>
      </c>
      <c r="H812" s="16" t="s">
        <v>81</v>
      </c>
      <c r="I812" s="16" t="s">
        <v>71</v>
      </c>
      <c r="J812" s="16" t="n">
        <v>4</v>
      </c>
      <c r="K812" s="16" t="n">
        <v>4</v>
      </c>
      <c r="L812" s="16" t="s">
        <v>41</v>
      </c>
      <c r="M812" s="18" t="n">
        <f aca="false">IF(ISNUMBER(B812),B812,IF(MID(B812,3,1)="-",DATE(VALUE(RIGHT(B812,4)),VALUE(MID(B812,4,2)),VALUE(LEFT(B812,2))),DATE(VALUE(LEFT(B812,4)),VALUE(MID(B812,6,2)),VALUE(RIGHT(B812,2)))))</f>
        <v>45732</v>
      </c>
      <c r="N812" s="16" t="n">
        <f aca="false">MONTH(M812)</f>
        <v>3</v>
      </c>
      <c r="O812" s="16" t="str">
        <f aca="false">PROPER(TRIM(H812))</f>
        <v>Hyderabad</v>
      </c>
      <c r="P812" s="16" t="str">
        <f aca="false">IFERROR(VLOOKUP(O812,city_map!$A$2:$B$6,2,FALSE()),O812)</f>
        <v>Hyderabad</v>
      </c>
      <c r="Q812" s="16" t="n">
        <f aca="false">IF(ISNUMBER(F812),F812,VALUE(SUBSTITUTE(SUBSTITUTE(F812,"₹",""),",","")))</f>
        <v>3174</v>
      </c>
      <c r="R812" s="16" t="n">
        <f aca="false">IF(E812=99,1,E812)</f>
        <v>3</v>
      </c>
      <c r="S812" s="16" t="n">
        <f aca="false">IF(G812="",0,G812)</f>
        <v>0.2</v>
      </c>
      <c r="T812" s="16" t="str">
        <f aca="false">IF(I812="","Unknown",IF(I812="upi","UPI",I812))</f>
        <v>Credit Card</v>
      </c>
      <c r="U812" s="16" t="str">
        <f aca="false">IF(L812="Yes","Y",IF(L812="No","N",L812))</f>
        <v>N</v>
      </c>
      <c r="V812" s="19" t="n">
        <f aca="false">ROUND(R812*Q812*(1-S812),2)</f>
        <v>7617.6</v>
      </c>
      <c r="W812" s="16" t="str">
        <f aca="false">_xlfn.XLOOKUP(D812,products!$A$2:$A$61,products!$C$2:$C$61,"Not found")</f>
        <v>Home</v>
      </c>
    </row>
    <row r="813" customFormat="false" ht="15" hidden="false" customHeight="false" outlineLevel="0" collapsed="false">
      <c r="A813" s="16" t="s">
        <v>1538</v>
      </c>
      <c r="B813" s="16" t="s">
        <v>1539</v>
      </c>
      <c r="C813" s="16" t="s">
        <v>444</v>
      </c>
      <c r="D813" s="16" t="s">
        <v>440</v>
      </c>
      <c r="E813" s="16" t="n">
        <v>2</v>
      </c>
      <c r="F813" s="16" t="n">
        <v>1356</v>
      </c>
      <c r="G813" s="16" t="n">
        <v>0</v>
      </c>
      <c r="H813" s="16" t="s">
        <v>39</v>
      </c>
      <c r="I813" s="16" t="s">
        <v>40</v>
      </c>
      <c r="J813" s="16" t="n">
        <v>3</v>
      </c>
      <c r="K813" s="16" t="n">
        <v>3</v>
      </c>
      <c r="L813" s="16" t="s">
        <v>57</v>
      </c>
      <c r="M813" s="18" t="n">
        <f aca="false">IF(ISNUMBER(B813),B813,IF(MID(B813,3,1)="-",DATE(VALUE(RIGHT(B813,4)),VALUE(MID(B813,4,2)),VALUE(LEFT(B813,2))),DATE(VALUE(LEFT(B813,4)),VALUE(MID(B813,6,2)),VALUE(RIGHT(B813,2)))))</f>
        <v>45733</v>
      </c>
      <c r="N813" s="16" t="n">
        <f aca="false">MONTH(M813)</f>
        <v>3</v>
      </c>
      <c r="O813" s="16" t="str">
        <f aca="false">PROPER(TRIM(H813))</f>
        <v>Delhi</v>
      </c>
      <c r="P813" s="16" t="str">
        <f aca="false">IFERROR(VLOOKUP(O813,city_map!$A$2:$B$6,2,FALSE()),O813)</f>
        <v>Delhi</v>
      </c>
      <c r="Q813" s="16" t="n">
        <f aca="false">IF(ISNUMBER(F813),F813,VALUE(SUBSTITUTE(SUBSTITUTE(F813,"₹",""),",","")))</f>
        <v>1356</v>
      </c>
      <c r="R813" s="16" t="n">
        <f aca="false">IF(E813=99,1,E813)</f>
        <v>2</v>
      </c>
      <c r="S813" s="16" t="n">
        <f aca="false">IF(G813="",0,G813)</f>
        <v>0</v>
      </c>
      <c r="T813" s="16" t="str">
        <f aca="false">IF(I813="","Unknown",IF(I813="upi","UPI",I813))</f>
        <v>COD</v>
      </c>
      <c r="U813" s="16" t="str">
        <f aca="false">IF(L813="Yes","Y",IF(L813="No","N",L813))</f>
        <v>Y</v>
      </c>
      <c r="V813" s="19" t="n">
        <f aca="false">ROUND(R813*Q813*(1-S813),2)</f>
        <v>2712</v>
      </c>
      <c r="W813" s="16" t="str">
        <f aca="false">_xlfn.XLOOKUP(D813,products!$A$2:$A$61,products!$C$2:$C$61,"Not found")</f>
        <v>Home</v>
      </c>
    </row>
    <row r="814" customFormat="false" ht="15" hidden="false" customHeight="false" outlineLevel="0" collapsed="false">
      <c r="A814" s="16" t="s">
        <v>1540</v>
      </c>
      <c r="B814" s="16" t="s">
        <v>1539</v>
      </c>
      <c r="C814" s="16" t="s">
        <v>959</v>
      </c>
      <c r="D814" s="16" t="s">
        <v>115</v>
      </c>
      <c r="E814" s="16" t="n">
        <v>2</v>
      </c>
      <c r="F814" s="16" t="n">
        <v>293</v>
      </c>
      <c r="G814" s="16" t="n">
        <v>0.15</v>
      </c>
      <c r="H814" s="16" t="s">
        <v>67</v>
      </c>
      <c r="I814" s="16" t="s">
        <v>60</v>
      </c>
      <c r="J814" s="16" t="n">
        <v>2</v>
      </c>
      <c r="K814" s="16" t="n">
        <v>4</v>
      </c>
      <c r="L814" s="16" t="s">
        <v>41</v>
      </c>
      <c r="M814" s="18" t="n">
        <f aca="false">IF(ISNUMBER(B814),B814,IF(MID(B814,3,1)="-",DATE(VALUE(RIGHT(B814,4)),VALUE(MID(B814,4,2)),VALUE(LEFT(B814,2))),DATE(VALUE(LEFT(B814,4)),VALUE(MID(B814,6,2)),VALUE(RIGHT(B814,2)))))</f>
        <v>45733</v>
      </c>
      <c r="N814" s="16" t="n">
        <f aca="false">MONTH(M814)</f>
        <v>3</v>
      </c>
      <c r="O814" s="16" t="str">
        <f aca="false">PROPER(TRIM(H814))</f>
        <v>Kolkata</v>
      </c>
      <c r="P814" s="16" t="str">
        <f aca="false">IFERROR(VLOOKUP(O814,city_map!$A$2:$B$6,2,FALSE()),O814)</f>
        <v>Kolkata</v>
      </c>
      <c r="Q814" s="16" t="n">
        <f aca="false">IF(ISNUMBER(F814),F814,VALUE(SUBSTITUTE(SUBSTITUTE(F814,"₹",""),",","")))</f>
        <v>293</v>
      </c>
      <c r="R814" s="16" t="n">
        <f aca="false">IF(E814=99,1,E814)</f>
        <v>2</v>
      </c>
      <c r="S814" s="16" t="n">
        <f aca="false">IF(G814="",0,G814)</f>
        <v>0.15</v>
      </c>
      <c r="T814" s="16" t="str">
        <f aca="false">IF(I814="","Unknown",IF(I814="upi","UPI",I814))</f>
        <v>UPI</v>
      </c>
      <c r="U814" s="16" t="str">
        <f aca="false">IF(L814="Yes","Y",IF(L814="No","N",L814))</f>
        <v>N</v>
      </c>
      <c r="V814" s="19" t="n">
        <f aca="false">ROUND(R814*Q814*(1-S814),2)</f>
        <v>498.1</v>
      </c>
      <c r="W814" s="16" t="str">
        <f aca="false">_xlfn.XLOOKUP(D814,products!$A$2:$A$61,products!$C$2:$C$61,"Not found")</f>
        <v>Books</v>
      </c>
    </row>
    <row r="815" customFormat="false" ht="15" hidden="false" customHeight="false" outlineLevel="0" collapsed="false">
      <c r="A815" s="16" t="s">
        <v>1541</v>
      </c>
      <c r="B815" s="16" t="s">
        <v>1539</v>
      </c>
      <c r="C815" s="16" t="s">
        <v>666</v>
      </c>
      <c r="D815" s="16" t="s">
        <v>184</v>
      </c>
      <c r="E815" s="16" t="n">
        <v>1</v>
      </c>
      <c r="F815" s="16" t="n">
        <v>1350</v>
      </c>
      <c r="G815" s="16" t="n">
        <v>0.3</v>
      </c>
      <c r="H815" s="16" t="s">
        <v>112</v>
      </c>
      <c r="I815" s="16" t="s">
        <v>71</v>
      </c>
      <c r="J815" s="16" t="n">
        <v>2</v>
      </c>
      <c r="K815" s="16" t="n">
        <v>4</v>
      </c>
      <c r="L815" s="16" t="s">
        <v>41</v>
      </c>
      <c r="M815" s="18" t="n">
        <f aca="false">IF(ISNUMBER(B815),B815,IF(MID(B815,3,1)="-",DATE(VALUE(RIGHT(B815,4)),VALUE(MID(B815,4,2)),VALUE(LEFT(B815,2))),DATE(VALUE(LEFT(B815,4)),VALUE(MID(B815,6,2)),VALUE(RIGHT(B815,2)))))</f>
        <v>45733</v>
      </c>
      <c r="N815" s="16" t="n">
        <f aca="false">MONTH(M815)</f>
        <v>3</v>
      </c>
      <c r="O815" s="16" t="str">
        <f aca="false">PROPER(TRIM(H815))</f>
        <v>Mumbai</v>
      </c>
      <c r="P815" s="16" t="str">
        <f aca="false">IFERROR(VLOOKUP(O815,city_map!$A$2:$B$6,2,FALSE()),O815)</f>
        <v>Mumbai</v>
      </c>
      <c r="Q815" s="16" t="n">
        <f aca="false">IF(ISNUMBER(F815),F815,VALUE(SUBSTITUTE(SUBSTITUTE(F815,"₹",""),",","")))</f>
        <v>1350</v>
      </c>
      <c r="R815" s="16" t="n">
        <f aca="false">IF(E815=99,1,E815)</f>
        <v>1</v>
      </c>
      <c r="S815" s="16" t="n">
        <f aca="false">IF(G815="",0,G815)</f>
        <v>0.3</v>
      </c>
      <c r="T815" s="16" t="str">
        <f aca="false">IF(I815="","Unknown",IF(I815="upi","UPI",I815))</f>
        <v>Credit Card</v>
      </c>
      <c r="U815" s="16" t="str">
        <f aca="false">IF(L815="Yes","Y",IF(L815="No","N",L815))</f>
        <v>N</v>
      </c>
      <c r="V815" s="19" t="n">
        <f aca="false">ROUND(R815*Q815*(1-S815),2)</f>
        <v>945</v>
      </c>
      <c r="W815" s="16" t="str">
        <f aca="false">_xlfn.XLOOKUP(D815,products!$A$2:$A$61,products!$C$2:$C$61,"Not found")</f>
        <v>Home</v>
      </c>
    </row>
    <row r="816" customFormat="false" ht="15" hidden="false" customHeight="false" outlineLevel="0" collapsed="false">
      <c r="A816" s="16" t="s">
        <v>1542</v>
      </c>
      <c r="B816" s="16" t="s">
        <v>1539</v>
      </c>
      <c r="C816" s="16" t="s">
        <v>1271</v>
      </c>
      <c r="D816" s="16" t="s">
        <v>66</v>
      </c>
      <c r="E816" s="16" t="n">
        <v>1</v>
      </c>
      <c r="F816" s="16" t="n">
        <v>14339</v>
      </c>
      <c r="G816" s="16" t="n">
        <v>0.15</v>
      </c>
      <c r="H816" s="16" t="s">
        <v>130</v>
      </c>
      <c r="I816" s="16" t="s">
        <v>60</v>
      </c>
      <c r="J816" s="16" t="n">
        <v>5</v>
      </c>
      <c r="K816" s="16" t="n">
        <v>2</v>
      </c>
      <c r="L816" s="16" t="s">
        <v>57</v>
      </c>
      <c r="M816" s="18" t="n">
        <f aca="false">IF(ISNUMBER(B816),B816,IF(MID(B816,3,1)="-",DATE(VALUE(RIGHT(B816,4)),VALUE(MID(B816,4,2)),VALUE(LEFT(B816,2))),DATE(VALUE(LEFT(B816,4)),VALUE(MID(B816,6,2)),VALUE(RIGHT(B816,2)))))</f>
        <v>45733</v>
      </c>
      <c r="N816" s="16" t="n">
        <f aca="false">MONTH(M816)</f>
        <v>3</v>
      </c>
      <c r="O816" s="16" t="str">
        <f aca="false">PROPER(TRIM(H816))</f>
        <v>Bengaluru</v>
      </c>
      <c r="P816" s="16" t="str">
        <f aca="false">IFERROR(VLOOKUP(O816,city_map!$A$2:$B$6,2,FALSE()),O816)</f>
        <v>Bengaluru</v>
      </c>
      <c r="Q816" s="16" t="n">
        <f aca="false">IF(ISNUMBER(F816),F816,VALUE(SUBSTITUTE(SUBSTITUTE(F816,"₹",""),",","")))</f>
        <v>14339</v>
      </c>
      <c r="R816" s="16" t="n">
        <f aca="false">IF(E816=99,1,E816)</f>
        <v>1</v>
      </c>
      <c r="S816" s="16" t="n">
        <f aca="false">IF(G816="",0,G816)</f>
        <v>0.15</v>
      </c>
      <c r="T816" s="16" t="str">
        <f aca="false">IF(I816="","Unknown",IF(I816="upi","UPI",I816))</f>
        <v>UPI</v>
      </c>
      <c r="U816" s="16" t="str">
        <f aca="false">IF(L816="Yes","Y",IF(L816="No","N",L816))</f>
        <v>Y</v>
      </c>
      <c r="V816" s="19" t="n">
        <f aca="false">ROUND(R816*Q816*(1-S816),2)</f>
        <v>12188.15</v>
      </c>
      <c r="W816" s="16" t="str">
        <f aca="false">_xlfn.XLOOKUP(D816,products!$A$2:$A$61,products!$C$2:$C$61,"Not found")</f>
        <v>Electronics</v>
      </c>
    </row>
    <row r="817" customFormat="false" ht="15" hidden="false" customHeight="false" outlineLevel="0" collapsed="false">
      <c r="A817" s="16" t="s">
        <v>1543</v>
      </c>
      <c r="B817" s="16" t="s">
        <v>1539</v>
      </c>
      <c r="C817" s="16" t="s">
        <v>1544</v>
      </c>
      <c r="D817" s="16" t="s">
        <v>160</v>
      </c>
      <c r="E817" s="16" t="n">
        <v>1</v>
      </c>
      <c r="F817" s="16" t="n">
        <v>1885</v>
      </c>
      <c r="G817" s="16" t="n">
        <v>0</v>
      </c>
      <c r="H817" s="16" t="s">
        <v>46</v>
      </c>
      <c r="I817" s="16" t="s">
        <v>47</v>
      </c>
      <c r="J817" s="16" t="n">
        <v>4</v>
      </c>
      <c r="K817" s="16" t="n">
        <v>5</v>
      </c>
      <c r="L817" s="16" t="s">
        <v>41</v>
      </c>
      <c r="M817" s="18" t="n">
        <f aca="false">IF(ISNUMBER(B817),B817,IF(MID(B817,3,1)="-",DATE(VALUE(RIGHT(B817,4)),VALUE(MID(B817,4,2)),VALUE(LEFT(B817,2))),DATE(VALUE(LEFT(B817,4)),VALUE(MID(B817,6,2)),VALUE(RIGHT(B817,2)))))</f>
        <v>45733</v>
      </c>
      <c r="N817" s="16" t="n">
        <f aca="false">MONTH(M817)</f>
        <v>3</v>
      </c>
      <c r="O817" s="16" t="str">
        <f aca="false">PROPER(TRIM(H817))</f>
        <v>Chennai</v>
      </c>
      <c r="P817" s="16" t="str">
        <f aca="false">IFERROR(VLOOKUP(O817,city_map!$A$2:$B$6,2,FALSE()),O817)</f>
        <v>Chennai</v>
      </c>
      <c r="Q817" s="16" t="n">
        <f aca="false">IF(ISNUMBER(F817),F817,VALUE(SUBSTITUTE(SUBSTITUTE(F817,"₹",""),",","")))</f>
        <v>1885</v>
      </c>
      <c r="R817" s="16" t="n">
        <f aca="false">IF(E817=99,1,E817)</f>
        <v>1</v>
      </c>
      <c r="S817" s="16" t="n">
        <f aca="false">IF(G817="",0,G817)</f>
        <v>0</v>
      </c>
      <c r="T817" s="16" t="str">
        <f aca="false">IF(I817="","Unknown",IF(I817="upi","UPI",I817))</f>
        <v>Debit Card</v>
      </c>
      <c r="U817" s="16" t="str">
        <f aca="false">IF(L817="Yes","Y",IF(L817="No","N",L817))</f>
        <v>N</v>
      </c>
      <c r="V817" s="19" t="n">
        <f aca="false">ROUND(R817*Q817*(1-S817),2)</f>
        <v>1885</v>
      </c>
      <c r="W817" s="16" t="str">
        <f aca="false">_xlfn.XLOOKUP(D817,products!$A$2:$A$61,products!$C$2:$C$61,"Not found")</f>
        <v>Fashion</v>
      </c>
    </row>
    <row r="818" customFormat="false" ht="15" hidden="false" customHeight="false" outlineLevel="0" collapsed="false">
      <c r="A818" s="16" t="s">
        <v>1545</v>
      </c>
      <c r="B818" s="16" t="s">
        <v>1539</v>
      </c>
      <c r="C818" s="16" t="s">
        <v>1546</v>
      </c>
      <c r="D818" s="16" t="s">
        <v>149</v>
      </c>
      <c r="E818" s="16" t="n">
        <v>1</v>
      </c>
      <c r="F818" s="16" t="n">
        <v>1620</v>
      </c>
      <c r="G818" s="16" t="n">
        <v>0.15</v>
      </c>
      <c r="H818" s="16" t="s">
        <v>39</v>
      </c>
      <c r="I818" s="16" t="s">
        <v>60</v>
      </c>
      <c r="J818" s="16" t="n">
        <v>6</v>
      </c>
      <c r="K818" s="16" t="n">
        <v>3</v>
      </c>
      <c r="L818" s="16" t="s">
        <v>57</v>
      </c>
      <c r="M818" s="18" t="n">
        <f aca="false">IF(ISNUMBER(B818),B818,IF(MID(B818,3,1)="-",DATE(VALUE(RIGHT(B818,4)),VALUE(MID(B818,4,2)),VALUE(LEFT(B818,2))),DATE(VALUE(LEFT(B818,4)),VALUE(MID(B818,6,2)),VALUE(RIGHT(B818,2)))))</f>
        <v>45733</v>
      </c>
      <c r="N818" s="16" t="n">
        <f aca="false">MONTH(M818)</f>
        <v>3</v>
      </c>
      <c r="O818" s="16" t="str">
        <f aca="false">PROPER(TRIM(H818))</f>
        <v>Delhi</v>
      </c>
      <c r="P818" s="16" t="str">
        <f aca="false">IFERROR(VLOOKUP(O818,city_map!$A$2:$B$6,2,FALSE()),O818)</f>
        <v>Delhi</v>
      </c>
      <c r="Q818" s="16" t="n">
        <f aca="false">IF(ISNUMBER(F818),F818,VALUE(SUBSTITUTE(SUBSTITUTE(F818,"₹",""),",","")))</f>
        <v>1620</v>
      </c>
      <c r="R818" s="16" t="n">
        <f aca="false">IF(E818=99,1,E818)</f>
        <v>1</v>
      </c>
      <c r="S818" s="16" t="n">
        <f aca="false">IF(G818="",0,G818)</f>
        <v>0.15</v>
      </c>
      <c r="T818" s="16" t="str">
        <f aca="false">IF(I818="","Unknown",IF(I818="upi","UPI",I818))</f>
        <v>UPI</v>
      </c>
      <c r="U818" s="16" t="str">
        <f aca="false">IF(L818="Yes","Y",IF(L818="No","N",L818))</f>
        <v>Y</v>
      </c>
      <c r="V818" s="19" t="n">
        <f aca="false">ROUND(R818*Q818*(1-S818),2)</f>
        <v>1377</v>
      </c>
      <c r="W818" s="16" t="str">
        <f aca="false">_xlfn.XLOOKUP(D818,products!$A$2:$A$61,products!$C$2:$C$61,"Not found")</f>
        <v>Fashion</v>
      </c>
    </row>
    <row r="819" customFormat="false" ht="15" hidden="false" customHeight="false" outlineLevel="0" collapsed="false">
      <c r="A819" s="16" t="s">
        <v>1547</v>
      </c>
      <c r="B819" s="16" t="s">
        <v>1539</v>
      </c>
      <c r="C819" s="16" t="s">
        <v>1135</v>
      </c>
      <c r="D819" s="16" t="s">
        <v>126</v>
      </c>
      <c r="E819" s="16" t="n">
        <v>2</v>
      </c>
      <c r="F819" s="16" t="n">
        <v>387</v>
      </c>
      <c r="G819" s="16" t="n">
        <v>0.1</v>
      </c>
      <c r="H819" s="16" t="s">
        <v>161</v>
      </c>
      <c r="I819" s="16" t="s">
        <v>60</v>
      </c>
      <c r="J819" s="16" t="n">
        <v>6</v>
      </c>
      <c r="K819" s="16" t="n">
        <v>5</v>
      </c>
      <c r="L819" s="16" t="s">
        <v>41</v>
      </c>
      <c r="M819" s="18" t="n">
        <f aca="false">IF(ISNUMBER(B819),B819,IF(MID(B819,3,1)="-",DATE(VALUE(RIGHT(B819,4)),VALUE(MID(B819,4,2)),VALUE(LEFT(B819,2))),DATE(VALUE(LEFT(B819,4)),VALUE(MID(B819,6,2)),VALUE(RIGHT(B819,2)))))</f>
        <v>45733</v>
      </c>
      <c r="N819" s="16" t="n">
        <f aca="false">MONTH(M819)</f>
        <v>3</v>
      </c>
      <c r="O819" s="16" t="str">
        <f aca="false">PROPER(TRIM(H819))</f>
        <v>Hyderabad</v>
      </c>
      <c r="P819" s="16" t="str">
        <f aca="false">IFERROR(VLOOKUP(O819,city_map!$A$2:$B$6,2,FALSE()),O819)</f>
        <v>Hyderabad</v>
      </c>
      <c r="Q819" s="16" t="n">
        <f aca="false">IF(ISNUMBER(F819),F819,VALUE(SUBSTITUTE(SUBSTITUTE(F819,"₹",""),",","")))</f>
        <v>387</v>
      </c>
      <c r="R819" s="16" t="n">
        <f aca="false">IF(E819=99,1,E819)</f>
        <v>2</v>
      </c>
      <c r="S819" s="16" t="n">
        <f aca="false">IF(G819="",0,G819)</f>
        <v>0.1</v>
      </c>
      <c r="T819" s="16" t="str">
        <f aca="false">IF(I819="","Unknown",IF(I819="upi","UPI",I819))</f>
        <v>UPI</v>
      </c>
      <c r="U819" s="16" t="str">
        <f aca="false">IF(L819="Yes","Y",IF(L819="No","N",L819))</f>
        <v>N</v>
      </c>
      <c r="V819" s="19" t="n">
        <f aca="false">ROUND(R819*Q819*(1-S819),2)</f>
        <v>696.6</v>
      </c>
      <c r="W819" s="16" t="str">
        <f aca="false">_xlfn.XLOOKUP(D819,products!$A$2:$A$61,products!$C$2:$C$61,"Not found")</f>
        <v>Home</v>
      </c>
    </row>
    <row r="820" customFormat="false" ht="15" hidden="false" customHeight="false" outlineLevel="0" collapsed="false">
      <c r="A820" s="16" t="s">
        <v>1548</v>
      </c>
      <c r="B820" s="16" t="s">
        <v>1539</v>
      </c>
      <c r="C820" s="16" t="s">
        <v>644</v>
      </c>
      <c r="D820" s="16" t="s">
        <v>119</v>
      </c>
      <c r="E820" s="16" t="n">
        <v>2</v>
      </c>
      <c r="F820" s="16" t="n">
        <v>256</v>
      </c>
      <c r="G820" s="16" t="n">
        <v>0.05</v>
      </c>
      <c r="H820" s="16" t="s">
        <v>56</v>
      </c>
      <c r="I820" s="16" t="s">
        <v>71</v>
      </c>
      <c r="J820" s="16" t="n">
        <v>6</v>
      </c>
      <c r="K820" s="16" t="n">
        <v>4</v>
      </c>
      <c r="L820" s="16" t="s">
        <v>41</v>
      </c>
      <c r="M820" s="18" t="n">
        <f aca="false">IF(ISNUMBER(B820),B820,IF(MID(B820,3,1)="-",DATE(VALUE(RIGHT(B820,4)),VALUE(MID(B820,4,2)),VALUE(LEFT(B820,2))),DATE(VALUE(LEFT(B820,4)),VALUE(MID(B820,6,2)),VALUE(RIGHT(B820,2)))))</f>
        <v>45733</v>
      </c>
      <c r="N820" s="16" t="n">
        <f aca="false">MONTH(M820)</f>
        <v>3</v>
      </c>
      <c r="O820" s="16" t="str">
        <f aca="false">PROPER(TRIM(H820))</f>
        <v>Lucknow</v>
      </c>
      <c r="P820" s="16" t="str">
        <f aca="false">IFERROR(VLOOKUP(O820,city_map!$A$2:$B$6,2,FALSE()),O820)</f>
        <v>Lucknow</v>
      </c>
      <c r="Q820" s="16" t="n">
        <f aca="false">IF(ISNUMBER(F820),F820,VALUE(SUBSTITUTE(SUBSTITUTE(F820,"₹",""),",","")))</f>
        <v>256</v>
      </c>
      <c r="R820" s="16" t="n">
        <f aca="false">IF(E820=99,1,E820)</f>
        <v>2</v>
      </c>
      <c r="S820" s="16" t="n">
        <f aca="false">IF(G820="",0,G820)</f>
        <v>0.05</v>
      </c>
      <c r="T820" s="16" t="str">
        <f aca="false">IF(I820="","Unknown",IF(I820="upi","UPI",I820))</f>
        <v>Credit Card</v>
      </c>
      <c r="U820" s="16" t="str">
        <f aca="false">IF(L820="Yes","Y",IF(L820="No","N",L820))</f>
        <v>N</v>
      </c>
      <c r="V820" s="19" t="n">
        <f aca="false">ROUND(R820*Q820*(1-S820),2)</f>
        <v>486.4</v>
      </c>
      <c r="W820" s="16" t="str">
        <f aca="false">_xlfn.XLOOKUP(D820,products!$A$2:$A$61,products!$C$2:$C$61,"Not found")</f>
        <v>Books</v>
      </c>
    </row>
    <row r="821" customFormat="false" ht="15" hidden="false" customHeight="false" outlineLevel="0" collapsed="false">
      <c r="A821" s="16" t="s">
        <v>1549</v>
      </c>
      <c r="B821" s="16" t="s">
        <v>1539</v>
      </c>
      <c r="C821" s="16" t="s">
        <v>1142</v>
      </c>
      <c r="D821" s="16" t="s">
        <v>308</v>
      </c>
      <c r="E821" s="16" t="n">
        <v>2</v>
      </c>
      <c r="F821" s="16" t="n">
        <v>192</v>
      </c>
      <c r="G821" s="16" t="n">
        <v>0.05</v>
      </c>
      <c r="H821" s="16" t="s">
        <v>130</v>
      </c>
      <c r="I821" s="16" t="s">
        <v>71</v>
      </c>
      <c r="J821" s="16" t="n">
        <v>6</v>
      </c>
      <c r="K821" s="16" t="n">
        <v>3</v>
      </c>
      <c r="L821" s="16" t="s">
        <v>41</v>
      </c>
      <c r="M821" s="18" t="n">
        <f aca="false">IF(ISNUMBER(B821),B821,IF(MID(B821,3,1)="-",DATE(VALUE(RIGHT(B821,4)),VALUE(MID(B821,4,2)),VALUE(LEFT(B821,2))),DATE(VALUE(LEFT(B821,4)),VALUE(MID(B821,6,2)),VALUE(RIGHT(B821,2)))))</f>
        <v>45733</v>
      </c>
      <c r="N821" s="16" t="n">
        <f aca="false">MONTH(M821)</f>
        <v>3</v>
      </c>
      <c r="O821" s="16" t="str">
        <f aca="false">PROPER(TRIM(H821))</f>
        <v>Bengaluru</v>
      </c>
      <c r="P821" s="16" t="str">
        <f aca="false">IFERROR(VLOOKUP(O821,city_map!$A$2:$B$6,2,FALSE()),O821)</f>
        <v>Bengaluru</v>
      </c>
      <c r="Q821" s="16" t="n">
        <f aca="false">IF(ISNUMBER(F821),F821,VALUE(SUBSTITUTE(SUBSTITUTE(F821,"₹",""),",","")))</f>
        <v>192</v>
      </c>
      <c r="R821" s="16" t="n">
        <f aca="false">IF(E821=99,1,E821)</f>
        <v>2</v>
      </c>
      <c r="S821" s="16" t="n">
        <f aca="false">IF(G821="",0,G821)</f>
        <v>0.05</v>
      </c>
      <c r="T821" s="16" t="str">
        <f aca="false">IF(I821="","Unknown",IF(I821="upi","UPI",I821))</f>
        <v>Credit Card</v>
      </c>
      <c r="U821" s="16" t="str">
        <f aca="false">IF(L821="Yes","Y",IF(L821="No","N",L821))</f>
        <v>N</v>
      </c>
      <c r="V821" s="19" t="n">
        <f aca="false">ROUND(R821*Q821*(1-S821),2)</f>
        <v>364.8</v>
      </c>
      <c r="W821" s="16" t="str">
        <f aca="false">_xlfn.XLOOKUP(D821,products!$A$2:$A$61,products!$C$2:$C$61,"Not found")</f>
        <v>Beauty</v>
      </c>
    </row>
    <row r="822" customFormat="false" ht="15" hidden="false" customHeight="false" outlineLevel="0" collapsed="false">
      <c r="A822" s="16" t="s">
        <v>1550</v>
      </c>
      <c r="B822" s="16" t="s">
        <v>1539</v>
      </c>
      <c r="C822" s="16" t="s">
        <v>936</v>
      </c>
      <c r="D822" s="16" t="s">
        <v>142</v>
      </c>
      <c r="E822" s="16" t="n">
        <v>3</v>
      </c>
      <c r="F822" s="16" t="n">
        <v>623</v>
      </c>
      <c r="G822" s="16" t="n">
        <v>0</v>
      </c>
      <c r="H822" s="16" t="s">
        <v>130</v>
      </c>
      <c r="I822" s="16" t="s">
        <v>60</v>
      </c>
      <c r="J822" s="16" t="n">
        <v>4</v>
      </c>
      <c r="K822" s="16" t="n">
        <v>3</v>
      </c>
      <c r="L822" s="16" t="s">
        <v>41</v>
      </c>
      <c r="M822" s="18" t="n">
        <f aca="false">IF(ISNUMBER(B822),B822,IF(MID(B822,3,1)="-",DATE(VALUE(RIGHT(B822,4)),VALUE(MID(B822,4,2)),VALUE(LEFT(B822,2))),DATE(VALUE(LEFT(B822,4)),VALUE(MID(B822,6,2)),VALUE(RIGHT(B822,2)))))</f>
        <v>45733</v>
      </c>
      <c r="N822" s="16" t="n">
        <f aca="false">MONTH(M822)</f>
        <v>3</v>
      </c>
      <c r="O822" s="16" t="str">
        <f aca="false">PROPER(TRIM(H822))</f>
        <v>Bengaluru</v>
      </c>
      <c r="P822" s="16" t="str">
        <f aca="false">IFERROR(VLOOKUP(O822,city_map!$A$2:$B$6,2,FALSE()),O822)</f>
        <v>Bengaluru</v>
      </c>
      <c r="Q822" s="16" t="n">
        <f aca="false">IF(ISNUMBER(F822),F822,VALUE(SUBSTITUTE(SUBSTITUTE(F822,"₹",""),",","")))</f>
        <v>623</v>
      </c>
      <c r="R822" s="16" t="n">
        <f aca="false">IF(E822=99,1,E822)</f>
        <v>3</v>
      </c>
      <c r="S822" s="16" t="n">
        <f aca="false">IF(G822="",0,G822)</f>
        <v>0</v>
      </c>
      <c r="T822" s="16" t="str">
        <f aca="false">IF(I822="","Unknown",IF(I822="upi","UPI",I822))</f>
        <v>UPI</v>
      </c>
      <c r="U822" s="16" t="str">
        <f aca="false">IF(L822="Yes","Y",IF(L822="No","N",L822))</f>
        <v>N</v>
      </c>
      <c r="V822" s="19" t="n">
        <f aca="false">ROUND(R822*Q822*(1-S822),2)</f>
        <v>1869</v>
      </c>
      <c r="W822" s="16" t="str">
        <f aca="false">_xlfn.XLOOKUP(D822,products!$A$2:$A$61,products!$C$2:$C$61,"Not found")</f>
        <v>Home</v>
      </c>
    </row>
    <row r="823" customFormat="false" ht="15" hidden="false" customHeight="false" outlineLevel="0" collapsed="false">
      <c r="A823" s="16" t="s">
        <v>1551</v>
      </c>
      <c r="B823" s="16" t="s">
        <v>1539</v>
      </c>
      <c r="C823" s="16" t="s">
        <v>1552</v>
      </c>
      <c r="D823" s="16" t="s">
        <v>66</v>
      </c>
      <c r="E823" s="16" t="n">
        <v>1</v>
      </c>
      <c r="F823" s="16" t="n">
        <v>14649</v>
      </c>
      <c r="G823" s="16" t="n">
        <v>0</v>
      </c>
      <c r="H823" s="16" t="s">
        <v>70</v>
      </c>
      <c r="I823" s="16" t="s">
        <v>47</v>
      </c>
      <c r="J823" s="16" t="n">
        <v>8</v>
      </c>
      <c r="K823" s="16" t="n">
        <v>2</v>
      </c>
      <c r="L823" s="16" t="s">
        <v>57</v>
      </c>
      <c r="M823" s="18" t="n">
        <f aca="false">IF(ISNUMBER(B823),B823,IF(MID(B823,3,1)="-",DATE(VALUE(RIGHT(B823,4)),VALUE(MID(B823,4,2)),VALUE(LEFT(B823,2))),DATE(VALUE(LEFT(B823,4)),VALUE(MID(B823,6,2)),VALUE(RIGHT(B823,2)))))</f>
        <v>45733</v>
      </c>
      <c r="N823" s="16" t="n">
        <f aca="false">MONTH(M823)</f>
        <v>3</v>
      </c>
      <c r="O823" s="16" t="str">
        <f aca="false">PROPER(TRIM(H823))</f>
        <v>Pune</v>
      </c>
      <c r="P823" s="16" t="str">
        <f aca="false">IFERROR(VLOOKUP(O823,city_map!$A$2:$B$6,2,FALSE()),O823)</f>
        <v>Pune</v>
      </c>
      <c r="Q823" s="16" t="n">
        <f aca="false">IF(ISNUMBER(F823),F823,VALUE(SUBSTITUTE(SUBSTITUTE(F823,"₹",""),",","")))</f>
        <v>14649</v>
      </c>
      <c r="R823" s="16" t="n">
        <f aca="false">IF(E823=99,1,E823)</f>
        <v>1</v>
      </c>
      <c r="S823" s="16" t="n">
        <f aca="false">IF(G823="",0,G823)</f>
        <v>0</v>
      </c>
      <c r="T823" s="16" t="str">
        <f aca="false">IF(I823="","Unknown",IF(I823="upi","UPI",I823))</f>
        <v>Debit Card</v>
      </c>
      <c r="U823" s="16" t="str">
        <f aca="false">IF(L823="Yes","Y",IF(L823="No","N",L823))</f>
        <v>Y</v>
      </c>
      <c r="V823" s="19" t="n">
        <f aca="false">ROUND(R823*Q823*(1-S823),2)</f>
        <v>14649</v>
      </c>
      <c r="W823" s="16" t="str">
        <f aca="false">_xlfn.XLOOKUP(D823,products!$A$2:$A$61,products!$C$2:$C$61,"Not found")</f>
        <v>Electronics</v>
      </c>
    </row>
    <row r="824" customFormat="false" ht="15" hidden="false" customHeight="false" outlineLevel="0" collapsed="false">
      <c r="A824" s="16" t="s">
        <v>1553</v>
      </c>
      <c r="B824" s="16" t="s">
        <v>1539</v>
      </c>
      <c r="C824" s="16" t="s">
        <v>831</v>
      </c>
      <c r="D824" s="16" t="s">
        <v>262</v>
      </c>
      <c r="E824" s="16" t="n">
        <v>1</v>
      </c>
      <c r="F824" s="16" t="s">
        <v>1554</v>
      </c>
      <c r="G824" s="16" t="n">
        <v>0</v>
      </c>
      <c r="H824" s="16" t="s">
        <v>46</v>
      </c>
      <c r="I824" s="16" t="s">
        <v>100</v>
      </c>
      <c r="J824" s="16" t="n">
        <v>2</v>
      </c>
      <c r="K824" s="16" t="n">
        <v>4</v>
      </c>
      <c r="L824" s="16" t="s">
        <v>41</v>
      </c>
      <c r="M824" s="18" t="n">
        <f aca="false">IF(ISNUMBER(B824),B824,IF(MID(B824,3,1)="-",DATE(VALUE(RIGHT(B824,4)),VALUE(MID(B824,4,2)),VALUE(LEFT(B824,2))),DATE(VALUE(LEFT(B824,4)),VALUE(MID(B824,6,2)),VALUE(RIGHT(B824,2)))))</f>
        <v>45733</v>
      </c>
      <c r="N824" s="16" t="n">
        <f aca="false">MONTH(M824)</f>
        <v>3</v>
      </c>
      <c r="O824" s="16" t="str">
        <f aca="false">PROPER(TRIM(H824))</f>
        <v>Chennai</v>
      </c>
      <c r="P824" s="16" t="str">
        <f aca="false">IFERROR(VLOOKUP(O824,city_map!$A$2:$B$6,2,FALSE()),O824)</f>
        <v>Chennai</v>
      </c>
      <c r="Q824" s="16" t="n">
        <f aca="false">IF(ISNUMBER(F824),F824,VALUE(SUBSTITUTE(SUBSTITUTE(F824,"₹",""),",","")))</f>
        <v>795</v>
      </c>
      <c r="R824" s="16" t="n">
        <f aca="false">IF(E824=99,1,E824)</f>
        <v>1</v>
      </c>
      <c r="S824" s="16" t="n">
        <f aca="false">IF(G824="",0,G824)</f>
        <v>0</v>
      </c>
      <c r="T824" s="16" t="str">
        <f aca="false">IF(I824="","Unknown",IF(I824="upi","UPI",I824))</f>
        <v>Net Banking</v>
      </c>
      <c r="U824" s="16" t="str">
        <f aca="false">IF(L824="Yes","Y",IF(L824="No","N",L824))</f>
        <v>N</v>
      </c>
      <c r="V824" s="19" t="n">
        <f aca="false">ROUND(R824*Q824*(1-S824),2)</f>
        <v>795</v>
      </c>
      <c r="W824" s="16" t="str">
        <f aca="false">_xlfn.XLOOKUP(D824,products!$A$2:$A$61,products!$C$2:$C$61,"Not found")</f>
        <v>Home</v>
      </c>
    </row>
    <row r="825" customFormat="false" ht="15" hidden="false" customHeight="false" outlineLevel="0" collapsed="false">
      <c r="A825" s="16" t="s">
        <v>1555</v>
      </c>
      <c r="B825" s="16" t="s">
        <v>1539</v>
      </c>
      <c r="C825" s="16" t="s">
        <v>1382</v>
      </c>
      <c r="D825" s="16" t="s">
        <v>254</v>
      </c>
      <c r="E825" s="16" t="n">
        <v>1</v>
      </c>
      <c r="F825" s="16" t="n">
        <v>982</v>
      </c>
      <c r="G825" s="16" t="n">
        <v>0.2</v>
      </c>
      <c r="H825" s="16" t="s">
        <v>52</v>
      </c>
      <c r="I825" s="16" t="s">
        <v>47</v>
      </c>
      <c r="J825" s="16" t="n">
        <v>3</v>
      </c>
      <c r="K825" s="16" t="n">
        <v>5</v>
      </c>
      <c r="L825" s="16" t="s">
        <v>41</v>
      </c>
      <c r="M825" s="18" t="n">
        <f aca="false">IF(ISNUMBER(B825),B825,IF(MID(B825,3,1)="-",DATE(VALUE(RIGHT(B825,4)),VALUE(MID(B825,4,2)),VALUE(LEFT(B825,2))),DATE(VALUE(LEFT(B825,4)),VALUE(MID(B825,6,2)),VALUE(RIGHT(B825,2)))))</f>
        <v>45733</v>
      </c>
      <c r="N825" s="16" t="n">
        <f aca="false">MONTH(M825)</f>
        <v>3</v>
      </c>
      <c r="O825" s="16" t="str">
        <f aca="false">PROPER(TRIM(H825))</f>
        <v>Delhi</v>
      </c>
      <c r="P825" s="16" t="str">
        <f aca="false">IFERROR(VLOOKUP(O825,city_map!$A$2:$B$6,2,FALSE()),O825)</f>
        <v>Delhi</v>
      </c>
      <c r="Q825" s="16" t="n">
        <f aca="false">IF(ISNUMBER(F825),F825,VALUE(SUBSTITUTE(SUBSTITUTE(F825,"₹",""),",","")))</f>
        <v>982</v>
      </c>
      <c r="R825" s="16" t="n">
        <f aca="false">IF(E825=99,1,E825)</f>
        <v>1</v>
      </c>
      <c r="S825" s="16" t="n">
        <f aca="false">IF(G825="",0,G825)</f>
        <v>0.2</v>
      </c>
      <c r="T825" s="16" t="str">
        <f aca="false">IF(I825="","Unknown",IF(I825="upi","UPI",I825))</f>
        <v>Debit Card</v>
      </c>
      <c r="U825" s="16" t="str">
        <f aca="false">IF(L825="Yes","Y",IF(L825="No","N",L825))</f>
        <v>N</v>
      </c>
      <c r="V825" s="19" t="n">
        <f aca="false">ROUND(R825*Q825*(1-S825),2)</f>
        <v>785.6</v>
      </c>
      <c r="W825" s="16" t="str">
        <f aca="false">_xlfn.XLOOKUP(D825,products!$A$2:$A$61,products!$C$2:$C$61,"Not found")</f>
        <v>Fashion</v>
      </c>
    </row>
    <row r="826" customFormat="false" ht="15" hidden="false" customHeight="false" outlineLevel="0" collapsed="false">
      <c r="A826" s="16" t="s">
        <v>1556</v>
      </c>
      <c r="B826" s="16" t="s">
        <v>1539</v>
      </c>
      <c r="C826" s="16" t="s">
        <v>1557</v>
      </c>
      <c r="D826" s="16" t="s">
        <v>99</v>
      </c>
      <c r="E826" s="16" t="n">
        <v>1</v>
      </c>
      <c r="F826" s="16" t="n">
        <v>694</v>
      </c>
      <c r="G826" s="16" t="n">
        <v>0.15</v>
      </c>
      <c r="H826" s="16" t="s">
        <v>70</v>
      </c>
      <c r="I826" s="16" t="s">
        <v>40</v>
      </c>
      <c r="J826" s="16" t="n">
        <v>4</v>
      </c>
      <c r="K826" s="16" t="n">
        <v>5</v>
      </c>
      <c r="L826" s="16" t="s">
        <v>41</v>
      </c>
      <c r="M826" s="18" t="n">
        <f aca="false">IF(ISNUMBER(B826),B826,IF(MID(B826,3,1)="-",DATE(VALUE(RIGHT(B826,4)),VALUE(MID(B826,4,2)),VALUE(LEFT(B826,2))),DATE(VALUE(LEFT(B826,4)),VALUE(MID(B826,6,2)),VALUE(RIGHT(B826,2)))))</f>
        <v>45733</v>
      </c>
      <c r="N826" s="16" t="n">
        <f aca="false">MONTH(M826)</f>
        <v>3</v>
      </c>
      <c r="O826" s="16" t="str">
        <f aca="false">PROPER(TRIM(H826))</f>
        <v>Pune</v>
      </c>
      <c r="P826" s="16" t="str">
        <f aca="false">IFERROR(VLOOKUP(O826,city_map!$A$2:$B$6,2,FALSE()),O826)</f>
        <v>Pune</v>
      </c>
      <c r="Q826" s="16" t="n">
        <f aca="false">IF(ISNUMBER(F826),F826,VALUE(SUBSTITUTE(SUBSTITUTE(F826,"₹",""),",","")))</f>
        <v>694</v>
      </c>
      <c r="R826" s="16" t="n">
        <f aca="false">IF(E826=99,1,E826)</f>
        <v>1</v>
      </c>
      <c r="S826" s="16" t="n">
        <f aca="false">IF(G826="",0,G826)</f>
        <v>0.15</v>
      </c>
      <c r="T826" s="16" t="str">
        <f aca="false">IF(I826="","Unknown",IF(I826="upi","UPI",I826))</f>
        <v>COD</v>
      </c>
      <c r="U826" s="16" t="str">
        <f aca="false">IF(L826="Yes","Y",IF(L826="No","N",L826))</f>
        <v>N</v>
      </c>
      <c r="V826" s="19" t="n">
        <f aca="false">ROUND(R826*Q826*(1-S826),2)</f>
        <v>589.9</v>
      </c>
      <c r="W826" s="16" t="str">
        <f aca="false">_xlfn.XLOOKUP(D826,products!$A$2:$A$61,products!$C$2:$C$61,"Not found")</f>
        <v>Fashion</v>
      </c>
    </row>
    <row r="827" customFormat="false" ht="15" hidden="false" customHeight="false" outlineLevel="0" collapsed="false">
      <c r="A827" s="16" t="s">
        <v>1558</v>
      </c>
      <c r="B827" s="16" t="s">
        <v>1539</v>
      </c>
      <c r="C827" s="16" t="s">
        <v>128</v>
      </c>
      <c r="D827" s="16" t="s">
        <v>92</v>
      </c>
      <c r="E827" s="16" t="n">
        <v>3</v>
      </c>
      <c r="F827" s="16" t="n">
        <v>4148</v>
      </c>
      <c r="G827" s="16" t="n">
        <v>0</v>
      </c>
      <c r="H827" s="16" t="s">
        <v>130</v>
      </c>
      <c r="I827" s="16" t="s">
        <v>47</v>
      </c>
      <c r="J827" s="16" t="n">
        <v>4</v>
      </c>
      <c r="K827" s="16" t="n">
        <v>4</v>
      </c>
      <c r="L827" s="16" t="s">
        <v>41</v>
      </c>
      <c r="M827" s="18" t="n">
        <f aca="false">IF(ISNUMBER(B827),B827,IF(MID(B827,3,1)="-",DATE(VALUE(RIGHT(B827,4)),VALUE(MID(B827,4,2)),VALUE(LEFT(B827,2))),DATE(VALUE(LEFT(B827,4)),VALUE(MID(B827,6,2)),VALUE(RIGHT(B827,2)))))</f>
        <v>45733</v>
      </c>
      <c r="N827" s="16" t="n">
        <f aca="false">MONTH(M827)</f>
        <v>3</v>
      </c>
      <c r="O827" s="16" t="str">
        <f aca="false">PROPER(TRIM(H827))</f>
        <v>Bengaluru</v>
      </c>
      <c r="P827" s="16" t="str">
        <f aca="false">IFERROR(VLOOKUP(O827,city_map!$A$2:$B$6,2,FALSE()),O827)</f>
        <v>Bengaluru</v>
      </c>
      <c r="Q827" s="16" t="n">
        <f aca="false">IF(ISNUMBER(F827),F827,VALUE(SUBSTITUTE(SUBSTITUTE(F827,"₹",""),",","")))</f>
        <v>4148</v>
      </c>
      <c r="R827" s="16" t="n">
        <f aca="false">IF(E827=99,1,E827)</f>
        <v>3</v>
      </c>
      <c r="S827" s="16" t="n">
        <f aca="false">IF(G827="",0,G827)</f>
        <v>0</v>
      </c>
      <c r="T827" s="16" t="str">
        <f aca="false">IF(I827="","Unknown",IF(I827="upi","UPI",I827))</f>
        <v>Debit Card</v>
      </c>
      <c r="U827" s="16" t="str">
        <f aca="false">IF(L827="Yes","Y",IF(L827="No","N",L827))</f>
        <v>N</v>
      </c>
      <c r="V827" s="19" t="n">
        <f aca="false">ROUND(R827*Q827*(1-S827),2)</f>
        <v>12444</v>
      </c>
      <c r="W827" s="16" t="str">
        <f aca="false">_xlfn.XLOOKUP(D827,products!$A$2:$A$61,products!$C$2:$C$61,"Not found")</f>
        <v>Electronics</v>
      </c>
    </row>
    <row r="828" customFormat="false" ht="15" hidden="false" customHeight="false" outlineLevel="0" collapsed="false">
      <c r="A828" s="16" t="s">
        <v>1559</v>
      </c>
      <c r="B828" s="16" t="s">
        <v>1539</v>
      </c>
      <c r="C828" s="16" t="s">
        <v>1560</v>
      </c>
      <c r="D828" s="16" t="s">
        <v>308</v>
      </c>
      <c r="E828" s="16" t="n">
        <v>2</v>
      </c>
      <c r="F828" s="16" t="n">
        <v>200</v>
      </c>
      <c r="G828" s="16" t="n">
        <v>0.2</v>
      </c>
      <c r="H828" s="16" t="s">
        <v>112</v>
      </c>
      <c r="I828" s="16" t="s">
        <v>60</v>
      </c>
      <c r="J828" s="16" t="n">
        <v>3</v>
      </c>
      <c r="K828" s="16" t="n">
        <v>4</v>
      </c>
      <c r="L828" s="16" t="s">
        <v>41</v>
      </c>
      <c r="M828" s="18" t="n">
        <f aca="false">IF(ISNUMBER(B828),B828,IF(MID(B828,3,1)="-",DATE(VALUE(RIGHT(B828,4)),VALUE(MID(B828,4,2)),VALUE(LEFT(B828,2))),DATE(VALUE(LEFT(B828,4)),VALUE(MID(B828,6,2)),VALUE(RIGHT(B828,2)))))</f>
        <v>45733</v>
      </c>
      <c r="N828" s="16" t="n">
        <f aca="false">MONTH(M828)</f>
        <v>3</v>
      </c>
      <c r="O828" s="16" t="str">
        <f aca="false">PROPER(TRIM(H828))</f>
        <v>Mumbai</v>
      </c>
      <c r="P828" s="16" t="str">
        <f aca="false">IFERROR(VLOOKUP(O828,city_map!$A$2:$B$6,2,FALSE()),O828)</f>
        <v>Mumbai</v>
      </c>
      <c r="Q828" s="16" t="n">
        <f aca="false">IF(ISNUMBER(F828),F828,VALUE(SUBSTITUTE(SUBSTITUTE(F828,"₹",""),",","")))</f>
        <v>200</v>
      </c>
      <c r="R828" s="16" t="n">
        <f aca="false">IF(E828=99,1,E828)</f>
        <v>2</v>
      </c>
      <c r="S828" s="16" t="n">
        <f aca="false">IF(G828="",0,G828)</f>
        <v>0.2</v>
      </c>
      <c r="T828" s="16" t="str">
        <f aca="false">IF(I828="","Unknown",IF(I828="upi","UPI",I828))</f>
        <v>UPI</v>
      </c>
      <c r="U828" s="16" t="str">
        <f aca="false">IF(L828="Yes","Y",IF(L828="No","N",L828))</f>
        <v>N</v>
      </c>
      <c r="V828" s="19" t="n">
        <f aca="false">ROUND(R828*Q828*(1-S828),2)</f>
        <v>320</v>
      </c>
      <c r="W828" s="16" t="str">
        <f aca="false">_xlfn.XLOOKUP(D828,products!$A$2:$A$61,products!$C$2:$C$61,"Not found")</f>
        <v>Beauty</v>
      </c>
    </row>
    <row r="829" customFormat="false" ht="15" hidden="false" customHeight="false" outlineLevel="0" collapsed="false">
      <c r="A829" s="16" t="s">
        <v>1561</v>
      </c>
      <c r="B829" s="16" t="s">
        <v>1562</v>
      </c>
      <c r="C829" s="16" t="s">
        <v>378</v>
      </c>
      <c r="D829" s="16" t="s">
        <v>80</v>
      </c>
      <c r="E829" s="16" t="n">
        <v>1</v>
      </c>
      <c r="F829" s="16" t="n">
        <v>1470</v>
      </c>
      <c r="G829" s="16" t="n">
        <v>0.1</v>
      </c>
      <c r="H829" s="16" t="s">
        <v>70</v>
      </c>
      <c r="I829" s="16" t="s">
        <v>60</v>
      </c>
      <c r="J829" s="16" t="n">
        <v>5</v>
      </c>
      <c r="K829" s="16" t="n">
        <v>4</v>
      </c>
      <c r="L829" s="16" t="s">
        <v>41</v>
      </c>
      <c r="M829" s="18" t="n">
        <f aca="false">IF(ISNUMBER(B829),B829,IF(MID(B829,3,1)="-",DATE(VALUE(RIGHT(B829,4)),VALUE(MID(B829,4,2)),VALUE(LEFT(B829,2))),DATE(VALUE(LEFT(B829,4)),VALUE(MID(B829,6,2)),VALUE(RIGHT(B829,2)))))</f>
        <v>45734</v>
      </c>
      <c r="N829" s="16" t="n">
        <f aca="false">MONTH(M829)</f>
        <v>3</v>
      </c>
      <c r="O829" s="16" t="str">
        <f aca="false">PROPER(TRIM(H829))</f>
        <v>Pune</v>
      </c>
      <c r="P829" s="16" t="str">
        <f aca="false">IFERROR(VLOOKUP(O829,city_map!$A$2:$B$6,2,FALSE()),O829)</f>
        <v>Pune</v>
      </c>
      <c r="Q829" s="16" t="n">
        <f aca="false">IF(ISNUMBER(F829),F829,VALUE(SUBSTITUTE(SUBSTITUTE(F829,"₹",""),",","")))</f>
        <v>1470</v>
      </c>
      <c r="R829" s="16" t="n">
        <f aca="false">IF(E829=99,1,E829)</f>
        <v>1</v>
      </c>
      <c r="S829" s="16" t="n">
        <f aca="false">IF(G829="",0,G829)</f>
        <v>0.1</v>
      </c>
      <c r="T829" s="16" t="str">
        <f aca="false">IF(I829="","Unknown",IF(I829="upi","UPI",I829))</f>
        <v>UPI</v>
      </c>
      <c r="U829" s="16" t="str">
        <f aca="false">IF(L829="Yes","Y",IF(L829="No","N",L829))</f>
        <v>N</v>
      </c>
      <c r="V829" s="19" t="n">
        <f aca="false">ROUND(R829*Q829*(1-S829),2)</f>
        <v>1323</v>
      </c>
      <c r="W829" s="16" t="str">
        <f aca="false">_xlfn.XLOOKUP(D829,products!$A$2:$A$61,products!$C$2:$C$61,"Not found")</f>
        <v>Beauty</v>
      </c>
    </row>
    <row r="830" customFormat="false" ht="15" hidden="false" customHeight="false" outlineLevel="0" collapsed="false">
      <c r="A830" s="16" t="s">
        <v>1563</v>
      </c>
      <c r="B830" s="16" t="s">
        <v>1564</v>
      </c>
      <c r="C830" s="16" t="s">
        <v>410</v>
      </c>
      <c r="D830" s="16" t="s">
        <v>203</v>
      </c>
      <c r="E830" s="16" t="n">
        <v>1</v>
      </c>
      <c r="F830" s="16" t="n">
        <v>2416</v>
      </c>
      <c r="G830" s="16" t="n">
        <v>0.05</v>
      </c>
      <c r="H830" s="16" t="s">
        <v>89</v>
      </c>
      <c r="I830" s="16" t="s">
        <v>60</v>
      </c>
      <c r="J830" s="16" t="n">
        <v>4</v>
      </c>
      <c r="K830" s="16" t="n">
        <v>5</v>
      </c>
      <c r="L830" s="16" t="s">
        <v>41</v>
      </c>
      <c r="M830" s="18" t="n">
        <f aca="false">IF(ISNUMBER(B830),B830,IF(MID(B830,3,1)="-",DATE(VALUE(RIGHT(B830,4)),VALUE(MID(B830,4,2)),VALUE(LEFT(B830,2))),DATE(VALUE(LEFT(B830,4)),VALUE(MID(B830,6,2)),VALUE(RIGHT(B830,2)))))</f>
        <v>45734</v>
      </c>
      <c r="N830" s="16" t="n">
        <f aca="false">MONTH(M830)</f>
        <v>3</v>
      </c>
      <c r="O830" s="16" t="str">
        <f aca="false">PROPER(TRIM(H830))</f>
        <v>Ahmedabad</v>
      </c>
      <c r="P830" s="16" t="str">
        <f aca="false">IFERROR(VLOOKUP(O830,city_map!$A$2:$B$6,2,FALSE()),O830)</f>
        <v>Ahmedabad</v>
      </c>
      <c r="Q830" s="16" t="n">
        <f aca="false">IF(ISNUMBER(F830),F830,VALUE(SUBSTITUTE(SUBSTITUTE(F830,"₹",""),",","")))</f>
        <v>2416</v>
      </c>
      <c r="R830" s="16" t="n">
        <f aca="false">IF(E830=99,1,E830)</f>
        <v>1</v>
      </c>
      <c r="S830" s="16" t="n">
        <f aca="false">IF(G830="",0,G830)</f>
        <v>0.05</v>
      </c>
      <c r="T830" s="16" t="str">
        <f aca="false">IF(I830="","Unknown",IF(I830="upi","UPI",I830))</f>
        <v>UPI</v>
      </c>
      <c r="U830" s="16" t="str">
        <f aca="false">IF(L830="Yes","Y",IF(L830="No","N",L830))</f>
        <v>N</v>
      </c>
      <c r="V830" s="19" t="n">
        <f aca="false">ROUND(R830*Q830*(1-S830),2)</f>
        <v>2295.2</v>
      </c>
      <c r="W830" s="16" t="str">
        <f aca="false">_xlfn.XLOOKUP(D830,products!$A$2:$A$61,products!$C$2:$C$61,"Not found")</f>
        <v>Fashion</v>
      </c>
    </row>
    <row r="831" customFormat="false" ht="15" hidden="false" customHeight="false" outlineLevel="0" collapsed="false">
      <c r="A831" s="16" t="s">
        <v>1565</v>
      </c>
      <c r="B831" s="16" t="s">
        <v>1564</v>
      </c>
      <c r="C831" s="16" t="s">
        <v>879</v>
      </c>
      <c r="D831" s="16" t="s">
        <v>660</v>
      </c>
      <c r="E831" s="16" t="n">
        <v>2</v>
      </c>
      <c r="F831" s="16" t="n">
        <v>1869</v>
      </c>
      <c r="G831" s="16" t="n">
        <v>0.2</v>
      </c>
      <c r="H831" s="16" t="s">
        <v>130</v>
      </c>
      <c r="I831" s="16" t="s">
        <v>40</v>
      </c>
      <c r="J831" s="16" t="n">
        <v>2</v>
      </c>
      <c r="K831" s="16"/>
      <c r="L831" s="16" t="s">
        <v>41</v>
      </c>
      <c r="M831" s="18" t="n">
        <f aca="false">IF(ISNUMBER(B831),B831,IF(MID(B831,3,1)="-",DATE(VALUE(RIGHT(B831,4)),VALUE(MID(B831,4,2)),VALUE(LEFT(B831,2))),DATE(VALUE(LEFT(B831,4)),VALUE(MID(B831,6,2)),VALUE(RIGHT(B831,2)))))</f>
        <v>45734</v>
      </c>
      <c r="N831" s="16" t="n">
        <f aca="false">MONTH(M831)</f>
        <v>3</v>
      </c>
      <c r="O831" s="16" t="str">
        <f aca="false">PROPER(TRIM(H831))</f>
        <v>Bengaluru</v>
      </c>
      <c r="P831" s="16" t="str">
        <f aca="false">IFERROR(VLOOKUP(O831,city_map!$A$2:$B$6,2,FALSE()),O831)</f>
        <v>Bengaluru</v>
      </c>
      <c r="Q831" s="16" t="n">
        <f aca="false">IF(ISNUMBER(F831),F831,VALUE(SUBSTITUTE(SUBSTITUTE(F831,"₹",""),",","")))</f>
        <v>1869</v>
      </c>
      <c r="R831" s="16" t="n">
        <f aca="false">IF(E831=99,1,E831)</f>
        <v>2</v>
      </c>
      <c r="S831" s="16" t="n">
        <f aca="false">IF(G831="",0,G831)</f>
        <v>0.2</v>
      </c>
      <c r="T831" s="16" t="str">
        <f aca="false">IF(I831="","Unknown",IF(I831="upi","UPI",I831))</f>
        <v>COD</v>
      </c>
      <c r="U831" s="16" t="str">
        <f aca="false">IF(L831="Yes","Y",IF(L831="No","N",L831))</f>
        <v>N</v>
      </c>
      <c r="V831" s="19" t="n">
        <f aca="false">ROUND(R831*Q831*(1-S831),2)</f>
        <v>2990.4</v>
      </c>
      <c r="W831" s="16" t="str">
        <f aca="false">_xlfn.XLOOKUP(D831,products!$A$2:$A$61,products!$C$2:$C$61,"Not found")</f>
        <v>Beauty</v>
      </c>
    </row>
    <row r="832" customFormat="false" ht="15" hidden="false" customHeight="false" outlineLevel="0" collapsed="false">
      <c r="A832" s="16" t="s">
        <v>1566</v>
      </c>
      <c r="B832" s="16" t="s">
        <v>1564</v>
      </c>
      <c r="C832" s="16" t="s">
        <v>325</v>
      </c>
      <c r="D832" s="16" t="s">
        <v>393</v>
      </c>
      <c r="E832" s="16" t="n">
        <v>3</v>
      </c>
      <c r="F832" s="16" t="n">
        <v>506</v>
      </c>
      <c r="G832" s="16" t="n">
        <v>0.15</v>
      </c>
      <c r="H832" s="16" t="s">
        <v>112</v>
      </c>
      <c r="I832" s="16" t="s">
        <v>71</v>
      </c>
      <c r="J832" s="16" t="n">
        <v>2</v>
      </c>
      <c r="K832" s="16" t="n">
        <v>5</v>
      </c>
      <c r="L832" s="16" t="s">
        <v>41</v>
      </c>
      <c r="M832" s="18" t="n">
        <f aca="false">IF(ISNUMBER(B832),B832,IF(MID(B832,3,1)="-",DATE(VALUE(RIGHT(B832,4)),VALUE(MID(B832,4,2)),VALUE(LEFT(B832,2))),DATE(VALUE(LEFT(B832,4)),VALUE(MID(B832,6,2)),VALUE(RIGHT(B832,2)))))</f>
        <v>45734</v>
      </c>
      <c r="N832" s="16" t="n">
        <f aca="false">MONTH(M832)</f>
        <v>3</v>
      </c>
      <c r="O832" s="16" t="str">
        <f aca="false">PROPER(TRIM(H832))</f>
        <v>Mumbai</v>
      </c>
      <c r="P832" s="16" t="str">
        <f aca="false">IFERROR(VLOOKUP(O832,city_map!$A$2:$B$6,2,FALSE()),O832)</f>
        <v>Mumbai</v>
      </c>
      <c r="Q832" s="16" t="n">
        <f aca="false">IF(ISNUMBER(F832),F832,VALUE(SUBSTITUTE(SUBSTITUTE(F832,"₹",""),",","")))</f>
        <v>506</v>
      </c>
      <c r="R832" s="16" t="n">
        <f aca="false">IF(E832=99,1,E832)</f>
        <v>3</v>
      </c>
      <c r="S832" s="16" t="n">
        <f aca="false">IF(G832="",0,G832)</f>
        <v>0.15</v>
      </c>
      <c r="T832" s="16" t="str">
        <f aca="false">IF(I832="","Unknown",IF(I832="upi","UPI",I832))</f>
        <v>Credit Card</v>
      </c>
      <c r="U832" s="16" t="str">
        <f aca="false">IF(L832="Yes","Y",IF(L832="No","N",L832))</f>
        <v>N</v>
      </c>
      <c r="V832" s="19" t="n">
        <f aca="false">ROUND(R832*Q832*(1-S832),2)</f>
        <v>1290.3</v>
      </c>
      <c r="W832" s="16" t="str">
        <f aca="false">_xlfn.XLOOKUP(D832,products!$A$2:$A$61,products!$C$2:$C$61,"Not found")</f>
        <v>Fashion</v>
      </c>
    </row>
    <row r="833" customFormat="false" ht="15" hidden="false" customHeight="false" outlineLevel="0" collapsed="false">
      <c r="A833" s="16" t="s">
        <v>1567</v>
      </c>
      <c r="B833" s="16" t="s">
        <v>1564</v>
      </c>
      <c r="C833" s="16" t="s">
        <v>858</v>
      </c>
      <c r="D833" s="16" t="s">
        <v>51</v>
      </c>
      <c r="E833" s="16" t="n">
        <v>1</v>
      </c>
      <c r="F833" s="16" t="n">
        <v>2249</v>
      </c>
      <c r="G833" s="16" t="n">
        <v>0</v>
      </c>
      <c r="H833" s="16" t="s">
        <v>67</v>
      </c>
      <c r="I833" s="16" t="s">
        <v>100</v>
      </c>
      <c r="J833" s="16" t="n">
        <v>4</v>
      </c>
      <c r="K833" s="16" t="n">
        <v>4</v>
      </c>
      <c r="L833" s="16" t="s">
        <v>41</v>
      </c>
      <c r="M833" s="18" t="n">
        <f aca="false">IF(ISNUMBER(B833),B833,IF(MID(B833,3,1)="-",DATE(VALUE(RIGHT(B833,4)),VALUE(MID(B833,4,2)),VALUE(LEFT(B833,2))),DATE(VALUE(LEFT(B833,4)),VALUE(MID(B833,6,2)),VALUE(RIGHT(B833,2)))))</f>
        <v>45734</v>
      </c>
      <c r="N833" s="16" t="n">
        <f aca="false">MONTH(M833)</f>
        <v>3</v>
      </c>
      <c r="O833" s="16" t="str">
        <f aca="false">PROPER(TRIM(H833))</f>
        <v>Kolkata</v>
      </c>
      <c r="P833" s="16" t="str">
        <f aca="false">IFERROR(VLOOKUP(O833,city_map!$A$2:$B$6,2,FALSE()),O833)</f>
        <v>Kolkata</v>
      </c>
      <c r="Q833" s="16" t="n">
        <f aca="false">IF(ISNUMBER(F833),F833,VALUE(SUBSTITUTE(SUBSTITUTE(F833,"₹",""),",","")))</f>
        <v>2249</v>
      </c>
      <c r="R833" s="16" t="n">
        <f aca="false">IF(E833=99,1,E833)</f>
        <v>1</v>
      </c>
      <c r="S833" s="16" t="n">
        <f aca="false">IF(G833="",0,G833)</f>
        <v>0</v>
      </c>
      <c r="T833" s="16" t="str">
        <f aca="false">IF(I833="","Unknown",IF(I833="upi","UPI",I833))</f>
        <v>Net Banking</v>
      </c>
      <c r="U833" s="16" t="str">
        <f aca="false">IF(L833="Yes","Y",IF(L833="No","N",L833))</f>
        <v>N</v>
      </c>
      <c r="V833" s="19" t="n">
        <f aca="false">ROUND(R833*Q833*(1-S833),2)</f>
        <v>2249</v>
      </c>
      <c r="W833" s="16" t="str">
        <f aca="false">_xlfn.XLOOKUP(D833,products!$A$2:$A$61,products!$C$2:$C$61,"Not found")</f>
        <v>Fashion</v>
      </c>
    </row>
    <row r="834" customFormat="false" ht="15" hidden="false" customHeight="false" outlineLevel="0" collapsed="false">
      <c r="A834" s="16" t="s">
        <v>1568</v>
      </c>
      <c r="B834" s="16" t="s">
        <v>1564</v>
      </c>
      <c r="C834" s="16" t="s">
        <v>368</v>
      </c>
      <c r="D834" s="16" t="s">
        <v>149</v>
      </c>
      <c r="E834" s="16" t="n">
        <v>4</v>
      </c>
      <c r="F834" s="16" t="n">
        <v>1599</v>
      </c>
      <c r="G834" s="16" t="n">
        <v>0.2</v>
      </c>
      <c r="H834" s="16" t="s">
        <v>112</v>
      </c>
      <c r="I834" s="16" t="s">
        <v>60</v>
      </c>
      <c r="J834" s="16" t="n">
        <v>3</v>
      </c>
      <c r="K834" s="16" t="n">
        <v>4</v>
      </c>
      <c r="L834" s="16" t="s">
        <v>41</v>
      </c>
      <c r="M834" s="18" t="n">
        <f aca="false">IF(ISNUMBER(B834),B834,IF(MID(B834,3,1)="-",DATE(VALUE(RIGHT(B834,4)),VALUE(MID(B834,4,2)),VALUE(LEFT(B834,2))),DATE(VALUE(LEFT(B834,4)),VALUE(MID(B834,6,2)),VALUE(RIGHT(B834,2)))))</f>
        <v>45734</v>
      </c>
      <c r="N834" s="16" t="n">
        <f aca="false">MONTH(M834)</f>
        <v>3</v>
      </c>
      <c r="O834" s="16" t="str">
        <f aca="false">PROPER(TRIM(H834))</f>
        <v>Mumbai</v>
      </c>
      <c r="P834" s="16" t="str">
        <f aca="false">IFERROR(VLOOKUP(O834,city_map!$A$2:$B$6,2,FALSE()),O834)</f>
        <v>Mumbai</v>
      </c>
      <c r="Q834" s="16" t="n">
        <f aca="false">IF(ISNUMBER(F834),F834,VALUE(SUBSTITUTE(SUBSTITUTE(F834,"₹",""),",","")))</f>
        <v>1599</v>
      </c>
      <c r="R834" s="16" t="n">
        <f aca="false">IF(E834=99,1,E834)</f>
        <v>4</v>
      </c>
      <c r="S834" s="16" t="n">
        <f aca="false">IF(G834="",0,G834)</f>
        <v>0.2</v>
      </c>
      <c r="T834" s="16" t="str">
        <f aca="false">IF(I834="","Unknown",IF(I834="upi","UPI",I834))</f>
        <v>UPI</v>
      </c>
      <c r="U834" s="16" t="str">
        <f aca="false">IF(L834="Yes","Y",IF(L834="No","N",L834))</f>
        <v>N</v>
      </c>
      <c r="V834" s="19" t="n">
        <f aca="false">ROUND(R834*Q834*(1-S834),2)</f>
        <v>5116.8</v>
      </c>
      <c r="W834" s="16" t="str">
        <f aca="false">_xlfn.XLOOKUP(D834,products!$A$2:$A$61,products!$C$2:$C$61,"Not found")</f>
        <v>Fashion</v>
      </c>
    </row>
    <row r="835" customFormat="false" ht="15" hidden="false" customHeight="false" outlineLevel="0" collapsed="false">
      <c r="A835" s="16" t="s">
        <v>1569</v>
      </c>
      <c r="B835" s="16" t="s">
        <v>1564</v>
      </c>
      <c r="C835" s="16" t="s">
        <v>1570</v>
      </c>
      <c r="D835" s="16" t="s">
        <v>385</v>
      </c>
      <c r="E835" s="16" t="n">
        <v>2</v>
      </c>
      <c r="F835" s="16" t="n">
        <v>292</v>
      </c>
      <c r="G835" s="16" t="n">
        <v>0</v>
      </c>
      <c r="H835" s="16" t="s">
        <v>130</v>
      </c>
      <c r="I835" s="16" t="s">
        <v>60</v>
      </c>
      <c r="J835" s="16" t="n">
        <v>4</v>
      </c>
      <c r="K835" s="16" t="n">
        <v>5</v>
      </c>
      <c r="L835" s="16" t="s">
        <v>41</v>
      </c>
      <c r="M835" s="18" t="n">
        <f aca="false">IF(ISNUMBER(B835),B835,IF(MID(B835,3,1)="-",DATE(VALUE(RIGHT(B835,4)),VALUE(MID(B835,4,2)),VALUE(LEFT(B835,2))),DATE(VALUE(LEFT(B835,4)),VALUE(MID(B835,6,2)),VALUE(RIGHT(B835,2)))))</f>
        <v>45734</v>
      </c>
      <c r="N835" s="16" t="n">
        <f aca="false">MONTH(M835)</f>
        <v>3</v>
      </c>
      <c r="O835" s="16" t="str">
        <f aca="false">PROPER(TRIM(H835))</f>
        <v>Bengaluru</v>
      </c>
      <c r="P835" s="16" t="str">
        <f aca="false">IFERROR(VLOOKUP(O835,city_map!$A$2:$B$6,2,FALSE()),O835)</f>
        <v>Bengaluru</v>
      </c>
      <c r="Q835" s="16" t="n">
        <f aca="false">IF(ISNUMBER(F835),F835,VALUE(SUBSTITUTE(SUBSTITUTE(F835,"₹",""),",","")))</f>
        <v>292</v>
      </c>
      <c r="R835" s="16" t="n">
        <f aca="false">IF(E835=99,1,E835)</f>
        <v>2</v>
      </c>
      <c r="S835" s="16" t="n">
        <f aca="false">IF(G835="",0,G835)</f>
        <v>0</v>
      </c>
      <c r="T835" s="16" t="str">
        <f aca="false">IF(I835="","Unknown",IF(I835="upi","UPI",I835))</f>
        <v>UPI</v>
      </c>
      <c r="U835" s="16" t="str">
        <f aca="false">IF(L835="Yes","Y",IF(L835="No","N",L835))</f>
        <v>N</v>
      </c>
      <c r="V835" s="19" t="n">
        <f aca="false">ROUND(R835*Q835*(1-S835),2)</f>
        <v>584</v>
      </c>
      <c r="W835" s="16" t="str">
        <f aca="false">_xlfn.XLOOKUP(D835,products!$A$2:$A$61,products!$C$2:$C$61,"Not found")</f>
        <v>Books</v>
      </c>
    </row>
    <row r="836" customFormat="false" ht="15" hidden="false" customHeight="false" outlineLevel="0" collapsed="false">
      <c r="A836" s="16" t="s">
        <v>1571</v>
      </c>
      <c r="B836" s="16" t="s">
        <v>1564</v>
      </c>
      <c r="C836" s="16" t="s">
        <v>1187</v>
      </c>
      <c r="D836" s="16" t="s">
        <v>66</v>
      </c>
      <c r="E836" s="16" t="n">
        <v>1</v>
      </c>
      <c r="F836" s="16" t="n">
        <v>15404</v>
      </c>
      <c r="G836" s="16" t="n">
        <v>0</v>
      </c>
      <c r="H836" s="16" t="s">
        <v>89</v>
      </c>
      <c r="I836" s="16" t="s">
        <v>60</v>
      </c>
      <c r="J836" s="16" t="n">
        <v>2</v>
      </c>
      <c r="K836" s="16" t="n">
        <v>4</v>
      </c>
      <c r="L836" s="16" t="s">
        <v>41</v>
      </c>
      <c r="M836" s="18" t="n">
        <f aca="false">IF(ISNUMBER(B836),B836,IF(MID(B836,3,1)="-",DATE(VALUE(RIGHT(B836,4)),VALUE(MID(B836,4,2)),VALUE(LEFT(B836,2))),DATE(VALUE(LEFT(B836,4)),VALUE(MID(B836,6,2)),VALUE(RIGHT(B836,2)))))</f>
        <v>45734</v>
      </c>
      <c r="N836" s="16" t="n">
        <f aca="false">MONTH(M836)</f>
        <v>3</v>
      </c>
      <c r="O836" s="16" t="str">
        <f aca="false">PROPER(TRIM(H836))</f>
        <v>Ahmedabad</v>
      </c>
      <c r="P836" s="16" t="str">
        <f aca="false">IFERROR(VLOOKUP(O836,city_map!$A$2:$B$6,2,FALSE()),O836)</f>
        <v>Ahmedabad</v>
      </c>
      <c r="Q836" s="16" t="n">
        <f aca="false">IF(ISNUMBER(F836),F836,VALUE(SUBSTITUTE(SUBSTITUTE(F836,"₹",""),",","")))</f>
        <v>15404</v>
      </c>
      <c r="R836" s="16" t="n">
        <f aca="false">IF(E836=99,1,E836)</f>
        <v>1</v>
      </c>
      <c r="S836" s="16" t="n">
        <f aca="false">IF(G836="",0,G836)</f>
        <v>0</v>
      </c>
      <c r="T836" s="16" t="str">
        <f aca="false">IF(I836="","Unknown",IF(I836="upi","UPI",I836))</f>
        <v>UPI</v>
      </c>
      <c r="U836" s="16" t="str">
        <f aca="false">IF(L836="Yes","Y",IF(L836="No","N",L836))</f>
        <v>N</v>
      </c>
      <c r="V836" s="19" t="n">
        <f aca="false">ROUND(R836*Q836*(1-S836),2)</f>
        <v>15404</v>
      </c>
      <c r="W836" s="16" t="str">
        <f aca="false">_xlfn.XLOOKUP(D836,products!$A$2:$A$61,products!$C$2:$C$61,"Not found")</f>
        <v>Electronics</v>
      </c>
    </row>
    <row r="837" customFormat="false" ht="15" hidden="false" customHeight="false" outlineLevel="0" collapsed="false">
      <c r="A837" s="16" t="s">
        <v>1572</v>
      </c>
      <c r="B837" s="16" t="s">
        <v>1564</v>
      </c>
      <c r="C837" s="16" t="s">
        <v>299</v>
      </c>
      <c r="D837" s="16" t="s">
        <v>216</v>
      </c>
      <c r="E837" s="16" t="n">
        <v>2</v>
      </c>
      <c r="F837" s="16" t="n">
        <v>892</v>
      </c>
      <c r="G837" s="16" t="n">
        <v>0.3</v>
      </c>
      <c r="H837" s="16" t="s">
        <v>39</v>
      </c>
      <c r="I837" s="16" t="s">
        <v>60</v>
      </c>
      <c r="J837" s="16" t="n">
        <v>5</v>
      </c>
      <c r="K837" s="16" t="n">
        <v>5</v>
      </c>
      <c r="L837" s="16" t="s">
        <v>41</v>
      </c>
      <c r="M837" s="18" t="n">
        <f aca="false">IF(ISNUMBER(B837),B837,IF(MID(B837,3,1)="-",DATE(VALUE(RIGHT(B837,4)),VALUE(MID(B837,4,2)),VALUE(LEFT(B837,2))),DATE(VALUE(LEFT(B837,4)),VALUE(MID(B837,6,2)),VALUE(RIGHT(B837,2)))))</f>
        <v>45734</v>
      </c>
      <c r="N837" s="16" t="n">
        <f aca="false">MONTH(M837)</f>
        <v>3</v>
      </c>
      <c r="O837" s="16" t="str">
        <f aca="false">PROPER(TRIM(H837))</f>
        <v>Delhi</v>
      </c>
      <c r="P837" s="16" t="str">
        <f aca="false">IFERROR(VLOOKUP(O837,city_map!$A$2:$B$6,2,FALSE()),O837)</f>
        <v>Delhi</v>
      </c>
      <c r="Q837" s="16" t="n">
        <f aca="false">IF(ISNUMBER(F837),F837,VALUE(SUBSTITUTE(SUBSTITUTE(F837,"₹",""),",","")))</f>
        <v>892</v>
      </c>
      <c r="R837" s="16" t="n">
        <f aca="false">IF(E837=99,1,E837)</f>
        <v>2</v>
      </c>
      <c r="S837" s="16" t="n">
        <f aca="false">IF(G837="",0,G837)</f>
        <v>0.3</v>
      </c>
      <c r="T837" s="16" t="str">
        <f aca="false">IF(I837="","Unknown",IF(I837="upi","UPI",I837))</f>
        <v>UPI</v>
      </c>
      <c r="U837" s="16" t="str">
        <f aca="false">IF(L837="Yes","Y",IF(L837="No","N",L837))</f>
        <v>N</v>
      </c>
      <c r="V837" s="19" t="n">
        <f aca="false">ROUND(R837*Q837*(1-S837),2)</f>
        <v>1248.8</v>
      </c>
      <c r="W837" s="16" t="str">
        <f aca="false">_xlfn.XLOOKUP(D837,products!$A$2:$A$61,products!$C$2:$C$61,"Not found")</f>
        <v>Books</v>
      </c>
    </row>
    <row r="838" customFormat="false" ht="15" hidden="false" customHeight="false" outlineLevel="0" collapsed="false">
      <c r="A838" s="16" t="s">
        <v>1573</v>
      </c>
      <c r="B838" s="16" t="s">
        <v>1564</v>
      </c>
      <c r="C838" s="16" t="s">
        <v>417</v>
      </c>
      <c r="D838" s="16" t="s">
        <v>38</v>
      </c>
      <c r="E838" s="16" t="n">
        <v>2</v>
      </c>
      <c r="F838" s="16" t="n">
        <v>365</v>
      </c>
      <c r="G838" s="16"/>
      <c r="H838" s="16" t="s">
        <v>208</v>
      </c>
      <c r="I838" s="16" t="s">
        <v>40</v>
      </c>
      <c r="J838" s="16" t="n">
        <v>5</v>
      </c>
      <c r="K838" s="16" t="n">
        <v>5</v>
      </c>
      <c r="L838" s="16" t="s">
        <v>41</v>
      </c>
      <c r="M838" s="18" t="n">
        <f aca="false">IF(ISNUMBER(B838),B838,IF(MID(B838,3,1)="-",DATE(VALUE(RIGHT(B838,4)),VALUE(MID(B838,4,2)),VALUE(LEFT(B838,2))),DATE(VALUE(LEFT(B838,4)),VALUE(MID(B838,6,2)),VALUE(RIGHT(B838,2)))))</f>
        <v>45734</v>
      </c>
      <c r="N838" s="16" t="n">
        <f aca="false">MONTH(M838)</f>
        <v>3</v>
      </c>
      <c r="O838" s="16" t="str">
        <f aca="false">PROPER(TRIM(H838))</f>
        <v>Jaipur</v>
      </c>
      <c r="P838" s="16" t="str">
        <f aca="false">IFERROR(VLOOKUP(O838,city_map!$A$2:$B$6,2,FALSE()),O838)</f>
        <v>Jaipur</v>
      </c>
      <c r="Q838" s="16" t="n">
        <f aca="false">IF(ISNUMBER(F838),F838,VALUE(SUBSTITUTE(SUBSTITUTE(F838,"₹",""),",","")))</f>
        <v>365</v>
      </c>
      <c r="R838" s="16" t="n">
        <f aca="false">IF(E838=99,1,E838)</f>
        <v>2</v>
      </c>
      <c r="S838" s="16" t="n">
        <f aca="false">IF(G838="",0,G838)</f>
        <v>0</v>
      </c>
      <c r="T838" s="16" t="str">
        <f aca="false">IF(I838="","Unknown",IF(I838="upi","UPI",I838))</f>
        <v>COD</v>
      </c>
      <c r="U838" s="16" t="str">
        <f aca="false">IF(L838="Yes","Y",IF(L838="No","N",L838))</f>
        <v>N</v>
      </c>
      <c r="V838" s="19" t="n">
        <f aca="false">ROUND(R838*Q838*(1-S838),2)</f>
        <v>730</v>
      </c>
      <c r="W838" s="16" t="str">
        <f aca="false">_xlfn.XLOOKUP(D838,products!$A$2:$A$61,products!$C$2:$C$61,"Not found")</f>
        <v>Books</v>
      </c>
    </row>
    <row r="839" customFormat="false" ht="15" hidden="false" customHeight="false" outlineLevel="0" collapsed="false">
      <c r="A839" s="16" t="s">
        <v>1574</v>
      </c>
      <c r="B839" s="16" t="s">
        <v>1564</v>
      </c>
      <c r="C839" s="16" t="s">
        <v>941</v>
      </c>
      <c r="D839" s="16" t="s">
        <v>191</v>
      </c>
      <c r="E839" s="16" t="n">
        <v>1</v>
      </c>
      <c r="F839" s="16" t="n">
        <v>384</v>
      </c>
      <c r="G839" s="16" t="n">
        <v>0.05</v>
      </c>
      <c r="H839" s="16" t="s">
        <v>130</v>
      </c>
      <c r="I839" s="16" t="s">
        <v>123</v>
      </c>
      <c r="J839" s="16" t="n">
        <v>2</v>
      </c>
      <c r="K839" s="16" t="n">
        <v>3</v>
      </c>
      <c r="L839" s="16" t="s">
        <v>41</v>
      </c>
      <c r="M839" s="18" t="n">
        <f aca="false">IF(ISNUMBER(B839),B839,IF(MID(B839,3,1)="-",DATE(VALUE(RIGHT(B839,4)),VALUE(MID(B839,4,2)),VALUE(LEFT(B839,2))),DATE(VALUE(LEFT(B839,4)),VALUE(MID(B839,6,2)),VALUE(RIGHT(B839,2)))))</f>
        <v>45734</v>
      </c>
      <c r="N839" s="16" t="n">
        <f aca="false">MONTH(M839)</f>
        <v>3</v>
      </c>
      <c r="O839" s="16" t="str">
        <f aca="false">PROPER(TRIM(H839))</f>
        <v>Bengaluru</v>
      </c>
      <c r="P839" s="16" t="str">
        <f aca="false">IFERROR(VLOOKUP(O839,city_map!$A$2:$B$6,2,FALSE()),O839)</f>
        <v>Bengaluru</v>
      </c>
      <c r="Q839" s="16" t="n">
        <f aca="false">IF(ISNUMBER(F839),F839,VALUE(SUBSTITUTE(SUBSTITUTE(F839,"₹",""),",","")))</f>
        <v>384</v>
      </c>
      <c r="R839" s="16" t="n">
        <f aca="false">IF(E839=99,1,E839)</f>
        <v>1</v>
      </c>
      <c r="S839" s="16" t="n">
        <f aca="false">IF(G839="",0,G839)</f>
        <v>0.05</v>
      </c>
      <c r="T839" s="16" t="str">
        <f aca="false">IF(I839="","Unknown",IF(I839="upi","UPI",I839))</f>
        <v>UPI</v>
      </c>
      <c r="U839" s="16" t="str">
        <f aca="false">IF(L839="Yes","Y",IF(L839="No","N",L839))</f>
        <v>N</v>
      </c>
      <c r="V839" s="19" t="n">
        <f aca="false">ROUND(R839*Q839*(1-S839),2)</f>
        <v>364.8</v>
      </c>
      <c r="W839" s="16" t="str">
        <f aca="false">_xlfn.XLOOKUP(D839,products!$A$2:$A$61,products!$C$2:$C$61,"Not found")</f>
        <v>Electronics</v>
      </c>
    </row>
    <row r="840" customFormat="false" ht="15" hidden="false" customHeight="false" outlineLevel="0" collapsed="false">
      <c r="A840" s="16" t="s">
        <v>1575</v>
      </c>
      <c r="B840" s="16" t="s">
        <v>1564</v>
      </c>
      <c r="C840" s="16" t="s">
        <v>404</v>
      </c>
      <c r="D840" s="16" t="s">
        <v>115</v>
      </c>
      <c r="E840" s="16" t="n">
        <v>2</v>
      </c>
      <c r="F840" s="16" t="n">
        <v>296</v>
      </c>
      <c r="G840" s="16" t="n">
        <v>0</v>
      </c>
      <c r="H840" s="16" t="s">
        <v>67</v>
      </c>
      <c r="I840" s="16" t="s">
        <v>60</v>
      </c>
      <c r="J840" s="16" t="n">
        <v>2</v>
      </c>
      <c r="K840" s="16" t="n">
        <v>4</v>
      </c>
      <c r="L840" s="16" t="s">
        <v>41</v>
      </c>
      <c r="M840" s="18" t="n">
        <f aca="false">IF(ISNUMBER(B840),B840,IF(MID(B840,3,1)="-",DATE(VALUE(RIGHT(B840,4)),VALUE(MID(B840,4,2)),VALUE(LEFT(B840,2))),DATE(VALUE(LEFT(B840,4)),VALUE(MID(B840,6,2)),VALUE(RIGHT(B840,2)))))</f>
        <v>45734</v>
      </c>
      <c r="N840" s="16" t="n">
        <f aca="false">MONTH(M840)</f>
        <v>3</v>
      </c>
      <c r="O840" s="16" t="str">
        <f aca="false">PROPER(TRIM(H840))</f>
        <v>Kolkata</v>
      </c>
      <c r="P840" s="16" t="str">
        <f aca="false">IFERROR(VLOOKUP(O840,city_map!$A$2:$B$6,2,FALSE()),O840)</f>
        <v>Kolkata</v>
      </c>
      <c r="Q840" s="16" t="n">
        <f aca="false">IF(ISNUMBER(F840),F840,VALUE(SUBSTITUTE(SUBSTITUTE(F840,"₹",""),",","")))</f>
        <v>296</v>
      </c>
      <c r="R840" s="16" t="n">
        <f aca="false">IF(E840=99,1,E840)</f>
        <v>2</v>
      </c>
      <c r="S840" s="16" t="n">
        <f aca="false">IF(G840="",0,G840)</f>
        <v>0</v>
      </c>
      <c r="T840" s="16" t="str">
        <f aca="false">IF(I840="","Unknown",IF(I840="upi","UPI",I840))</f>
        <v>UPI</v>
      </c>
      <c r="U840" s="16" t="str">
        <f aca="false">IF(L840="Yes","Y",IF(L840="No","N",L840))</f>
        <v>N</v>
      </c>
      <c r="V840" s="19" t="n">
        <f aca="false">ROUND(R840*Q840*(1-S840),2)</f>
        <v>592</v>
      </c>
      <c r="W840" s="16" t="str">
        <f aca="false">_xlfn.XLOOKUP(D840,products!$A$2:$A$61,products!$C$2:$C$61,"Not found")</f>
        <v>Books</v>
      </c>
    </row>
    <row r="841" customFormat="false" ht="15" hidden="false" customHeight="false" outlineLevel="0" collapsed="false">
      <c r="A841" s="16" t="s">
        <v>1576</v>
      </c>
      <c r="B841" s="16" t="s">
        <v>1577</v>
      </c>
      <c r="C841" s="16" t="s">
        <v>524</v>
      </c>
      <c r="D841" s="16" t="s">
        <v>160</v>
      </c>
      <c r="E841" s="16" t="n">
        <v>1</v>
      </c>
      <c r="F841" s="16" t="n">
        <v>1788</v>
      </c>
      <c r="G841" s="16" t="n">
        <v>0.1</v>
      </c>
      <c r="H841" s="16" t="s">
        <v>112</v>
      </c>
      <c r="I841" s="16" t="s">
        <v>71</v>
      </c>
      <c r="J841" s="16" t="n">
        <v>3</v>
      </c>
      <c r="K841" s="16" t="n">
        <v>3</v>
      </c>
      <c r="L841" s="16" t="s">
        <v>41</v>
      </c>
      <c r="M841" s="18" t="n">
        <f aca="false">IF(ISNUMBER(B841),B841,IF(MID(B841,3,1)="-",DATE(VALUE(RIGHT(B841,4)),VALUE(MID(B841,4,2)),VALUE(LEFT(B841,2))),DATE(VALUE(LEFT(B841,4)),VALUE(MID(B841,6,2)),VALUE(RIGHT(B841,2)))))</f>
        <v>45735</v>
      </c>
      <c r="N841" s="16" t="n">
        <f aca="false">MONTH(M841)</f>
        <v>3</v>
      </c>
      <c r="O841" s="16" t="str">
        <f aca="false">PROPER(TRIM(H841))</f>
        <v>Mumbai</v>
      </c>
      <c r="P841" s="16" t="str">
        <f aca="false">IFERROR(VLOOKUP(O841,city_map!$A$2:$B$6,2,FALSE()),O841)</f>
        <v>Mumbai</v>
      </c>
      <c r="Q841" s="16" t="n">
        <f aca="false">IF(ISNUMBER(F841),F841,VALUE(SUBSTITUTE(SUBSTITUTE(F841,"₹",""),",","")))</f>
        <v>1788</v>
      </c>
      <c r="R841" s="16" t="n">
        <f aca="false">IF(E841=99,1,E841)</f>
        <v>1</v>
      </c>
      <c r="S841" s="16" t="n">
        <f aca="false">IF(G841="",0,G841)</f>
        <v>0.1</v>
      </c>
      <c r="T841" s="16" t="str">
        <f aca="false">IF(I841="","Unknown",IF(I841="upi","UPI",I841))</f>
        <v>Credit Card</v>
      </c>
      <c r="U841" s="16" t="str">
        <f aca="false">IF(L841="Yes","Y",IF(L841="No","N",L841))</f>
        <v>N</v>
      </c>
      <c r="V841" s="19" t="n">
        <f aca="false">ROUND(R841*Q841*(1-S841),2)</f>
        <v>1609.2</v>
      </c>
      <c r="W841" s="16" t="str">
        <f aca="false">_xlfn.XLOOKUP(D841,products!$A$2:$A$61,products!$C$2:$C$61,"Not found")</f>
        <v>Fashion</v>
      </c>
    </row>
    <row r="842" customFormat="false" ht="15" hidden="false" customHeight="false" outlineLevel="0" collapsed="false">
      <c r="A842" s="16" t="s">
        <v>1578</v>
      </c>
      <c r="B842" s="16" t="s">
        <v>1577</v>
      </c>
      <c r="C842" s="16" t="s">
        <v>888</v>
      </c>
      <c r="D842" s="16" t="s">
        <v>84</v>
      </c>
      <c r="E842" s="16" t="n">
        <v>3</v>
      </c>
      <c r="F842" s="16" t="n">
        <v>256</v>
      </c>
      <c r="G842" s="16" t="n">
        <v>0.15</v>
      </c>
      <c r="H842" s="16" t="s">
        <v>130</v>
      </c>
      <c r="I842" s="16" t="s">
        <v>60</v>
      </c>
      <c r="J842" s="16" t="n">
        <v>3</v>
      </c>
      <c r="K842" s="16" t="n">
        <v>4</v>
      </c>
      <c r="L842" s="16" t="s">
        <v>41</v>
      </c>
      <c r="M842" s="18" t="n">
        <f aca="false">IF(ISNUMBER(B842),B842,IF(MID(B842,3,1)="-",DATE(VALUE(RIGHT(B842,4)),VALUE(MID(B842,4,2)),VALUE(LEFT(B842,2))),DATE(VALUE(LEFT(B842,4)),VALUE(MID(B842,6,2)),VALUE(RIGHT(B842,2)))))</f>
        <v>45735</v>
      </c>
      <c r="N842" s="16" t="n">
        <f aca="false">MONTH(M842)</f>
        <v>3</v>
      </c>
      <c r="O842" s="16" t="str">
        <f aca="false">PROPER(TRIM(H842))</f>
        <v>Bengaluru</v>
      </c>
      <c r="P842" s="16" t="str">
        <f aca="false">IFERROR(VLOOKUP(O842,city_map!$A$2:$B$6,2,FALSE()),O842)</f>
        <v>Bengaluru</v>
      </c>
      <c r="Q842" s="16" t="n">
        <f aca="false">IF(ISNUMBER(F842),F842,VALUE(SUBSTITUTE(SUBSTITUTE(F842,"₹",""),",","")))</f>
        <v>256</v>
      </c>
      <c r="R842" s="16" t="n">
        <f aca="false">IF(E842=99,1,E842)</f>
        <v>3</v>
      </c>
      <c r="S842" s="16" t="n">
        <f aca="false">IF(G842="",0,G842)</f>
        <v>0.15</v>
      </c>
      <c r="T842" s="16" t="str">
        <f aca="false">IF(I842="","Unknown",IF(I842="upi","UPI",I842))</f>
        <v>UPI</v>
      </c>
      <c r="U842" s="16" t="str">
        <f aca="false">IF(L842="Yes","Y",IF(L842="No","N",L842))</f>
        <v>N</v>
      </c>
      <c r="V842" s="19" t="n">
        <f aca="false">ROUND(R842*Q842*(1-S842),2)</f>
        <v>652.8</v>
      </c>
      <c r="W842" s="16" t="str">
        <f aca="false">_xlfn.XLOOKUP(D842,products!$A$2:$A$61,products!$C$2:$C$61,"Not found")</f>
        <v>Beauty</v>
      </c>
    </row>
    <row r="843" customFormat="false" ht="15" hidden="false" customHeight="false" outlineLevel="0" collapsed="false">
      <c r="A843" s="16" t="s">
        <v>1579</v>
      </c>
      <c r="B843" s="16" t="s">
        <v>1577</v>
      </c>
      <c r="C843" s="16" t="s">
        <v>1431</v>
      </c>
      <c r="D843" s="16" t="s">
        <v>173</v>
      </c>
      <c r="E843" s="16" t="n">
        <v>1</v>
      </c>
      <c r="F843" s="16" t="n">
        <v>1220</v>
      </c>
      <c r="G843" s="16" t="n">
        <v>0.05</v>
      </c>
      <c r="H843" s="16" t="s">
        <v>56</v>
      </c>
      <c r="I843" s="16" t="s">
        <v>60</v>
      </c>
      <c r="J843" s="16" t="n">
        <v>5</v>
      </c>
      <c r="K843" s="16" t="n">
        <v>5</v>
      </c>
      <c r="L843" s="16" t="s">
        <v>41</v>
      </c>
      <c r="M843" s="18" t="n">
        <f aca="false">IF(ISNUMBER(B843),B843,IF(MID(B843,3,1)="-",DATE(VALUE(RIGHT(B843,4)),VALUE(MID(B843,4,2)),VALUE(LEFT(B843,2))),DATE(VALUE(LEFT(B843,4)),VALUE(MID(B843,6,2)),VALUE(RIGHT(B843,2)))))</f>
        <v>45735</v>
      </c>
      <c r="N843" s="16" t="n">
        <f aca="false">MONTH(M843)</f>
        <v>3</v>
      </c>
      <c r="O843" s="16" t="str">
        <f aca="false">PROPER(TRIM(H843))</f>
        <v>Lucknow</v>
      </c>
      <c r="P843" s="16" t="str">
        <f aca="false">IFERROR(VLOOKUP(O843,city_map!$A$2:$B$6,2,FALSE()),O843)</f>
        <v>Lucknow</v>
      </c>
      <c r="Q843" s="16" t="n">
        <f aca="false">IF(ISNUMBER(F843),F843,VALUE(SUBSTITUTE(SUBSTITUTE(F843,"₹",""),",","")))</f>
        <v>1220</v>
      </c>
      <c r="R843" s="16" t="n">
        <f aca="false">IF(E843=99,1,E843)</f>
        <v>1</v>
      </c>
      <c r="S843" s="16" t="n">
        <f aca="false">IF(G843="",0,G843)</f>
        <v>0.05</v>
      </c>
      <c r="T843" s="16" t="str">
        <f aca="false">IF(I843="","Unknown",IF(I843="upi","UPI",I843))</f>
        <v>UPI</v>
      </c>
      <c r="U843" s="16" t="str">
        <f aca="false">IF(L843="Yes","Y",IF(L843="No","N",L843))</f>
        <v>N</v>
      </c>
      <c r="V843" s="19" t="n">
        <f aca="false">ROUND(R843*Q843*(1-S843),2)</f>
        <v>1159</v>
      </c>
      <c r="W843" s="16" t="str">
        <f aca="false">_xlfn.XLOOKUP(D843,products!$A$2:$A$61,products!$C$2:$C$61,"Not found")</f>
        <v>Fashion</v>
      </c>
    </row>
    <row r="844" customFormat="false" ht="15" hidden="false" customHeight="false" outlineLevel="0" collapsed="false">
      <c r="A844" s="16" t="s">
        <v>1580</v>
      </c>
      <c r="B844" s="16" t="s">
        <v>1577</v>
      </c>
      <c r="C844" s="16" t="s">
        <v>723</v>
      </c>
      <c r="D844" s="16" t="s">
        <v>229</v>
      </c>
      <c r="E844" s="16" t="n">
        <v>3</v>
      </c>
      <c r="F844" s="16" t="n">
        <v>453</v>
      </c>
      <c r="G844" s="16" t="n">
        <v>0.05</v>
      </c>
      <c r="H844" s="16" t="s">
        <v>112</v>
      </c>
      <c r="I844" s="16" t="s">
        <v>60</v>
      </c>
      <c r="J844" s="16" t="n">
        <v>3</v>
      </c>
      <c r="K844" s="16" t="n">
        <v>5</v>
      </c>
      <c r="L844" s="16" t="s">
        <v>41</v>
      </c>
      <c r="M844" s="18" t="n">
        <f aca="false">IF(ISNUMBER(B844),B844,IF(MID(B844,3,1)="-",DATE(VALUE(RIGHT(B844,4)),VALUE(MID(B844,4,2)),VALUE(LEFT(B844,2))),DATE(VALUE(LEFT(B844,4)),VALUE(MID(B844,6,2)),VALUE(RIGHT(B844,2)))))</f>
        <v>45735</v>
      </c>
      <c r="N844" s="16" t="n">
        <f aca="false">MONTH(M844)</f>
        <v>3</v>
      </c>
      <c r="O844" s="16" t="str">
        <f aca="false">PROPER(TRIM(H844))</f>
        <v>Mumbai</v>
      </c>
      <c r="P844" s="16" t="str">
        <f aca="false">IFERROR(VLOOKUP(O844,city_map!$A$2:$B$6,2,FALSE()),O844)</f>
        <v>Mumbai</v>
      </c>
      <c r="Q844" s="16" t="n">
        <f aca="false">IF(ISNUMBER(F844),F844,VALUE(SUBSTITUTE(SUBSTITUTE(F844,"₹",""),",","")))</f>
        <v>453</v>
      </c>
      <c r="R844" s="16" t="n">
        <f aca="false">IF(E844=99,1,E844)</f>
        <v>3</v>
      </c>
      <c r="S844" s="16" t="n">
        <f aca="false">IF(G844="",0,G844)</f>
        <v>0.05</v>
      </c>
      <c r="T844" s="16" t="str">
        <f aca="false">IF(I844="","Unknown",IF(I844="upi","UPI",I844))</f>
        <v>UPI</v>
      </c>
      <c r="U844" s="16" t="str">
        <f aca="false">IF(L844="Yes","Y",IF(L844="No","N",L844))</f>
        <v>N</v>
      </c>
      <c r="V844" s="19" t="n">
        <f aca="false">ROUND(R844*Q844*(1-S844),2)</f>
        <v>1291.05</v>
      </c>
      <c r="W844" s="16" t="str">
        <f aca="false">_xlfn.XLOOKUP(D844,products!$A$2:$A$61,products!$C$2:$C$61,"Not found")</f>
        <v>Books</v>
      </c>
    </row>
    <row r="845" customFormat="false" ht="15" hidden="false" customHeight="false" outlineLevel="0" collapsed="false">
      <c r="A845" s="16" t="s">
        <v>1581</v>
      </c>
      <c r="B845" s="16" t="s">
        <v>1577</v>
      </c>
      <c r="C845" s="16" t="s">
        <v>1582</v>
      </c>
      <c r="D845" s="16" t="s">
        <v>160</v>
      </c>
      <c r="E845" s="16" t="n">
        <v>3</v>
      </c>
      <c r="F845" s="16" t="n">
        <v>1887</v>
      </c>
      <c r="G845" s="16" t="n">
        <v>0.1</v>
      </c>
      <c r="H845" s="16" t="s">
        <v>112</v>
      </c>
      <c r="I845" s="16" t="s">
        <v>100</v>
      </c>
      <c r="J845" s="16" t="n">
        <v>2</v>
      </c>
      <c r="K845" s="16" t="n">
        <v>5</v>
      </c>
      <c r="L845" s="16" t="s">
        <v>41</v>
      </c>
      <c r="M845" s="18" t="n">
        <f aca="false">IF(ISNUMBER(B845),B845,IF(MID(B845,3,1)="-",DATE(VALUE(RIGHT(B845,4)),VALUE(MID(B845,4,2)),VALUE(LEFT(B845,2))),DATE(VALUE(LEFT(B845,4)),VALUE(MID(B845,6,2)),VALUE(RIGHT(B845,2)))))</f>
        <v>45735</v>
      </c>
      <c r="N845" s="16" t="n">
        <f aca="false">MONTH(M845)</f>
        <v>3</v>
      </c>
      <c r="O845" s="16" t="str">
        <f aca="false">PROPER(TRIM(H845))</f>
        <v>Mumbai</v>
      </c>
      <c r="P845" s="16" t="str">
        <f aca="false">IFERROR(VLOOKUP(O845,city_map!$A$2:$B$6,2,FALSE()),O845)</f>
        <v>Mumbai</v>
      </c>
      <c r="Q845" s="16" t="n">
        <f aca="false">IF(ISNUMBER(F845),F845,VALUE(SUBSTITUTE(SUBSTITUTE(F845,"₹",""),",","")))</f>
        <v>1887</v>
      </c>
      <c r="R845" s="16" t="n">
        <f aca="false">IF(E845=99,1,E845)</f>
        <v>3</v>
      </c>
      <c r="S845" s="16" t="n">
        <f aca="false">IF(G845="",0,G845)</f>
        <v>0.1</v>
      </c>
      <c r="T845" s="16" t="str">
        <f aca="false">IF(I845="","Unknown",IF(I845="upi","UPI",I845))</f>
        <v>Net Banking</v>
      </c>
      <c r="U845" s="16" t="str">
        <f aca="false">IF(L845="Yes","Y",IF(L845="No","N",L845))</f>
        <v>N</v>
      </c>
      <c r="V845" s="19" t="n">
        <f aca="false">ROUND(R845*Q845*(1-S845),2)</f>
        <v>5094.9</v>
      </c>
      <c r="W845" s="16" t="str">
        <f aca="false">_xlfn.XLOOKUP(D845,products!$A$2:$A$61,products!$C$2:$C$61,"Not found")</f>
        <v>Fashion</v>
      </c>
    </row>
    <row r="846" customFormat="false" ht="15" hidden="false" customHeight="false" outlineLevel="0" collapsed="false">
      <c r="A846" s="16" t="s">
        <v>1583</v>
      </c>
      <c r="B846" s="16" t="s">
        <v>1577</v>
      </c>
      <c r="C846" s="16" t="s">
        <v>1584</v>
      </c>
      <c r="D846" s="16" t="s">
        <v>157</v>
      </c>
      <c r="E846" s="16" t="n">
        <v>4</v>
      </c>
      <c r="F846" s="16" t="n">
        <v>1114</v>
      </c>
      <c r="G846" s="16" t="n">
        <v>0.2</v>
      </c>
      <c r="H846" s="16" t="s">
        <v>39</v>
      </c>
      <c r="I846" s="16" t="s">
        <v>60</v>
      </c>
      <c r="J846" s="16" t="n">
        <v>3</v>
      </c>
      <c r="K846" s="16" t="n">
        <v>5</v>
      </c>
      <c r="L846" s="16" t="s">
        <v>41</v>
      </c>
      <c r="M846" s="18" t="n">
        <f aca="false">IF(ISNUMBER(B846),B846,IF(MID(B846,3,1)="-",DATE(VALUE(RIGHT(B846,4)),VALUE(MID(B846,4,2)),VALUE(LEFT(B846,2))),DATE(VALUE(LEFT(B846,4)),VALUE(MID(B846,6,2)),VALUE(RIGHT(B846,2)))))</f>
        <v>45735</v>
      </c>
      <c r="N846" s="16" t="n">
        <f aca="false">MONTH(M846)</f>
        <v>3</v>
      </c>
      <c r="O846" s="16" t="str">
        <f aca="false">PROPER(TRIM(H846))</f>
        <v>Delhi</v>
      </c>
      <c r="P846" s="16" t="str">
        <f aca="false">IFERROR(VLOOKUP(O846,city_map!$A$2:$B$6,2,FALSE()),O846)</f>
        <v>Delhi</v>
      </c>
      <c r="Q846" s="16" t="n">
        <f aca="false">IF(ISNUMBER(F846),F846,VALUE(SUBSTITUTE(SUBSTITUTE(F846,"₹",""),",","")))</f>
        <v>1114</v>
      </c>
      <c r="R846" s="16" t="n">
        <f aca="false">IF(E846=99,1,E846)</f>
        <v>4</v>
      </c>
      <c r="S846" s="16" t="n">
        <f aca="false">IF(G846="",0,G846)</f>
        <v>0.2</v>
      </c>
      <c r="T846" s="16" t="str">
        <f aca="false">IF(I846="","Unknown",IF(I846="upi","UPI",I846))</f>
        <v>UPI</v>
      </c>
      <c r="U846" s="16" t="str">
        <f aca="false">IF(L846="Yes","Y",IF(L846="No","N",L846))</f>
        <v>N</v>
      </c>
      <c r="V846" s="19" t="n">
        <f aca="false">ROUND(R846*Q846*(1-S846),2)</f>
        <v>3564.8</v>
      </c>
      <c r="W846" s="16" t="str">
        <f aca="false">_xlfn.XLOOKUP(D846,products!$A$2:$A$61,products!$C$2:$C$61,"Not found")</f>
        <v>Books</v>
      </c>
    </row>
    <row r="847" customFormat="false" ht="15" hidden="false" customHeight="false" outlineLevel="0" collapsed="false">
      <c r="A847" s="16" t="s">
        <v>1585</v>
      </c>
      <c r="B847" s="16" t="s">
        <v>1577</v>
      </c>
      <c r="C847" s="16" t="s">
        <v>1586</v>
      </c>
      <c r="D847" s="16" t="s">
        <v>191</v>
      </c>
      <c r="E847" s="16" t="n">
        <v>1</v>
      </c>
      <c r="F847" s="16" t="n">
        <v>393</v>
      </c>
      <c r="G847" s="16"/>
      <c r="H847" s="16" t="s">
        <v>233</v>
      </c>
      <c r="I847" s="16" t="s">
        <v>47</v>
      </c>
      <c r="J847" s="16" t="n">
        <v>2</v>
      </c>
      <c r="K847" s="16" t="n">
        <v>4</v>
      </c>
      <c r="L847" s="16" t="s">
        <v>41</v>
      </c>
      <c r="M847" s="18" t="n">
        <f aca="false">IF(ISNUMBER(B847),B847,IF(MID(B847,3,1)="-",DATE(VALUE(RIGHT(B847,4)),VALUE(MID(B847,4,2)),VALUE(LEFT(B847,2))),DATE(VALUE(LEFT(B847,4)),VALUE(MID(B847,6,2)),VALUE(RIGHT(B847,2)))))</f>
        <v>45735</v>
      </c>
      <c r="N847" s="16" t="n">
        <f aca="false">MONTH(M847)</f>
        <v>3</v>
      </c>
      <c r="O847" s="16" t="str">
        <f aca="false">PROPER(TRIM(H847))</f>
        <v>Mumbai</v>
      </c>
      <c r="P847" s="16" t="str">
        <f aca="false">IFERROR(VLOOKUP(O847,city_map!$A$2:$B$6,2,FALSE()),O847)</f>
        <v>Mumbai</v>
      </c>
      <c r="Q847" s="16" t="n">
        <f aca="false">IF(ISNUMBER(F847),F847,VALUE(SUBSTITUTE(SUBSTITUTE(F847,"₹",""),",","")))</f>
        <v>393</v>
      </c>
      <c r="R847" s="16" t="n">
        <f aca="false">IF(E847=99,1,E847)</f>
        <v>1</v>
      </c>
      <c r="S847" s="16" t="n">
        <f aca="false">IF(G847="",0,G847)</f>
        <v>0</v>
      </c>
      <c r="T847" s="16" t="str">
        <f aca="false">IF(I847="","Unknown",IF(I847="upi","UPI",I847))</f>
        <v>Debit Card</v>
      </c>
      <c r="U847" s="16" t="str">
        <f aca="false">IF(L847="Yes","Y",IF(L847="No","N",L847))</f>
        <v>N</v>
      </c>
      <c r="V847" s="19" t="n">
        <f aca="false">ROUND(R847*Q847*(1-S847),2)</f>
        <v>393</v>
      </c>
      <c r="W847" s="16" t="str">
        <f aca="false">_xlfn.XLOOKUP(D847,products!$A$2:$A$61,products!$C$2:$C$61,"Not found")</f>
        <v>Electronics</v>
      </c>
    </row>
    <row r="848" customFormat="false" ht="15" hidden="false" customHeight="false" outlineLevel="0" collapsed="false">
      <c r="A848" s="16" t="s">
        <v>1587</v>
      </c>
      <c r="B848" s="16" t="s">
        <v>1577</v>
      </c>
      <c r="C848" s="16" t="s">
        <v>368</v>
      </c>
      <c r="D848" s="16" t="s">
        <v>38</v>
      </c>
      <c r="E848" s="16" t="n">
        <v>1</v>
      </c>
      <c r="F848" s="16" t="n">
        <v>351</v>
      </c>
      <c r="G848" s="16" t="n">
        <v>0</v>
      </c>
      <c r="H848" s="16" t="s">
        <v>112</v>
      </c>
      <c r="I848" s="16" t="s">
        <v>40</v>
      </c>
      <c r="J848" s="16" t="n">
        <v>3</v>
      </c>
      <c r="K848" s="16" t="n">
        <v>5</v>
      </c>
      <c r="L848" s="16" t="s">
        <v>41</v>
      </c>
      <c r="M848" s="18" t="n">
        <f aca="false">IF(ISNUMBER(B848),B848,IF(MID(B848,3,1)="-",DATE(VALUE(RIGHT(B848,4)),VALUE(MID(B848,4,2)),VALUE(LEFT(B848,2))),DATE(VALUE(LEFT(B848,4)),VALUE(MID(B848,6,2)),VALUE(RIGHT(B848,2)))))</f>
        <v>45735</v>
      </c>
      <c r="N848" s="16" t="n">
        <f aca="false">MONTH(M848)</f>
        <v>3</v>
      </c>
      <c r="O848" s="16" t="str">
        <f aca="false">PROPER(TRIM(H848))</f>
        <v>Mumbai</v>
      </c>
      <c r="P848" s="16" t="str">
        <f aca="false">IFERROR(VLOOKUP(O848,city_map!$A$2:$B$6,2,FALSE()),O848)</f>
        <v>Mumbai</v>
      </c>
      <c r="Q848" s="16" t="n">
        <f aca="false">IF(ISNUMBER(F848),F848,VALUE(SUBSTITUTE(SUBSTITUTE(F848,"₹",""),",","")))</f>
        <v>351</v>
      </c>
      <c r="R848" s="16" t="n">
        <f aca="false">IF(E848=99,1,E848)</f>
        <v>1</v>
      </c>
      <c r="S848" s="16" t="n">
        <f aca="false">IF(G848="",0,G848)</f>
        <v>0</v>
      </c>
      <c r="T848" s="16" t="str">
        <f aca="false">IF(I848="","Unknown",IF(I848="upi","UPI",I848))</f>
        <v>COD</v>
      </c>
      <c r="U848" s="16" t="str">
        <f aca="false">IF(L848="Yes","Y",IF(L848="No","N",L848))</f>
        <v>N</v>
      </c>
      <c r="V848" s="19" t="n">
        <f aca="false">ROUND(R848*Q848*(1-S848),2)</f>
        <v>351</v>
      </c>
      <c r="W848" s="16" t="str">
        <f aca="false">_xlfn.XLOOKUP(D848,products!$A$2:$A$61,products!$C$2:$C$61,"Not found")</f>
        <v>Books</v>
      </c>
    </row>
    <row r="849" customFormat="false" ht="15" hidden="false" customHeight="false" outlineLevel="0" collapsed="false">
      <c r="A849" s="16" t="s">
        <v>1588</v>
      </c>
      <c r="B849" s="16" t="s">
        <v>1577</v>
      </c>
      <c r="C849" s="16" t="s">
        <v>1589</v>
      </c>
      <c r="D849" s="16" t="s">
        <v>184</v>
      </c>
      <c r="E849" s="16" t="n">
        <v>3</v>
      </c>
      <c r="F849" s="16" t="n">
        <v>1267</v>
      </c>
      <c r="G849" s="16" t="n">
        <v>0</v>
      </c>
      <c r="H849" s="16" t="s">
        <v>89</v>
      </c>
      <c r="I849" s="16" t="s">
        <v>60</v>
      </c>
      <c r="J849" s="16" t="n">
        <v>2</v>
      </c>
      <c r="K849" s="16" t="n">
        <v>4</v>
      </c>
      <c r="L849" s="16" t="s">
        <v>174</v>
      </c>
      <c r="M849" s="18" t="n">
        <f aca="false">IF(ISNUMBER(B849),B849,IF(MID(B849,3,1)="-",DATE(VALUE(RIGHT(B849,4)),VALUE(MID(B849,4,2)),VALUE(LEFT(B849,2))),DATE(VALUE(LEFT(B849,4)),VALUE(MID(B849,6,2)),VALUE(RIGHT(B849,2)))))</f>
        <v>45735</v>
      </c>
      <c r="N849" s="16" t="n">
        <f aca="false">MONTH(M849)</f>
        <v>3</v>
      </c>
      <c r="O849" s="16" t="str">
        <f aca="false">PROPER(TRIM(H849))</f>
        <v>Ahmedabad</v>
      </c>
      <c r="P849" s="16" t="str">
        <f aca="false">IFERROR(VLOOKUP(O849,city_map!$A$2:$B$6,2,FALSE()),O849)</f>
        <v>Ahmedabad</v>
      </c>
      <c r="Q849" s="16" t="n">
        <f aca="false">IF(ISNUMBER(F849),F849,VALUE(SUBSTITUTE(SUBSTITUTE(F849,"₹",""),",","")))</f>
        <v>1267</v>
      </c>
      <c r="R849" s="16" t="n">
        <f aca="false">IF(E849=99,1,E849)</f>
        <v>3</v>
      </c>
      <c r="S849" s="16" t="n">
        <f aca="false">IF(G849="",0,G849)</f>
        <v>0</v>
      </c>
      <c r="T849" s="16" t="str">
        <f aca="false">IF(I849="","Unknown",IF(I849="upi","UPI",I849))</f>
        <v>UPI</v>
      </c>
      <c r="U849" s="16" t="str">
        <f aca="false">IF(L849="Yes","Y",IF(L849="No","N",L849))</f>
        <v>N</v>
      </c>
      <c r="V849" s="19" t="n">
        <f aca="false">ROUND(R849*Q849*(1-S849),2)</f>
        <v>3801</v>
      </c>
      <c r="W849" s="16" t="str">
        <f aca="false">_xlfn.XLOOKUP(D849,products!$A$2:$A$61,products!$C$2:$C$61,"Not found")</f>
        <v>Home</v>
      </c>
    </row>
    <row r="850" customFormat="false" ht="15" hidden="false" customHeight="false" outlineLevel="0" collapsed="false">
      <c r="A850" s="16" t="s">
        <v>1590</v>
      </c>
      <c r="B850" s="16" t="s">
        <v>1577</v>
      </c>
      <c r="C850" s="16" t="s">
        <v>1591</v>
      </c>
      <c r="D850" s="16" t="s">
        <v>108</v>
      </c>
      <c r="E850" s="16" t="n">
        <v>2</v>
      </c>
      <c r="F850" s="16" t="n">
        <v>3585</v>
      </c>
      <c r="G850" s="16" t="n">
        <v>0.15</v>
      </c>
      <c r="H850" s="16" t="s">
        <v>67</v>
      </c>
      <c r="I850" s="16" t="s">
        <v>60</v>
      </c>
      <c r="J850" s="16" t="n">
        <v>2</v>
      </c>
      <c r="K850" s="16" t="n">
        <v>4</v>
      </c>
      <c r="L850" s="16" t="s">
        <v>41</v>
      </c>
      <c r="M850" s="18" t="n">
        <f aca="false">IF(ISNUMBER(B850),B850,IF(MID(B850,3,1)="-",DATE(VALUE(RIGHT(B850,4)),VALUE(MID(B850,4,2)),VALUE(LEFT(B850,2))),DATE(VALUE(LEFT(B850,4)),VALUE(MID(B850,6,2)),VALUE(RIGHT(B850,2)))))</f>
        <v>45735</v>
      </c>
      <c r="N850" s="16" t="n">
        <f aca="false">MONTH(M850)</f>
        <v>3</v>
      </c>
      <c r="O850" s="16" t="str">
        <f aca="false">PROPER(TRIM(H850))</f>
        <v>Kolkata</v>
      </c>
      <c r="P850" s="16" t="str">
        <f aca="false">IFERROR(VLOOKUP(O850,city_map!$A$2:$B$6,2,FALSE()),O850)</f>
        <v>Kolkata</v>
      </c>
      <c r="Q850" s="16" t="n">
        <f aca="false">IF(ISNUMBER(F850),F850,VALUE(SUBSTITUTE(SUBSTITUTE(F850,"₹",""),",","")))</f>
        <v>3585</v>
      </c>
      <c r="R850" s="16" t="n">
        <f aca="false">IF(E850=99,1,E850)</f>
        <v>2</v>
      </c>
      <c r="S850" s="16" t="n">
        <f aca="false">IF(G850="",0,G850)</f>
        <v>0.15</v>
      </c>
      <c r="T850" s="16" t="str">
        <f aca="false">IF(I850="","Unknown",IF(I850="upi","UPI",I850))</f>
        <v>UPI</v>
      </c>
      <c r="U850" s="16" t="str">
        <f aca="false">IF(L850="Yes","Y",IF(L850="No","N",L850))</f>
        <v>N</v>
      </c>
      <c r="V850" s="19" t="n">
        <f aca="false">ROUND(R850*Q850*(1-S850),2)</f>
        <v>6094.5</v>
      </c>
      <c r="W850" s="16" t="str">
        <f aca="false">_xlfn.XLOOKUP(D850,products!$A$2:$A$61,products!$C$2:$C$61,"Not found")</f>
        <v>Electronics</v>
      </c>
    </row>
    <row r="851" customFormat="false" ht="15" hidden="false" customHeight="false" outlineLevel="0" collapsed="false">
      <c r="A851" s="16" t="s">
        <v>1592</v>
      </c>
      <c r="B851" s="16" t="s">
        <v>1577</v>
      </c>
      <c r="C851" s="16" t="s">
        <v>374</v>
      </c>
      <c r="D851" s="16" t="s">
        <v>80</v>
      </c>
      <c r="E851" s="16" t="n">
        <v>2</v>
      </c>
      <c r="F851" s="16" t="n">
        <v>1532</v>
      </c>
      <c r="G851" s="16" t="n">
        <v>0</v>
      </c>
      <c r="H851" s="16" t="s">
        <v>112</v>
      </c>
      <c r="I851" s="16" t="s">
        <v>60</v>
      </c>
      <c r="J851" s="16" t="n">
        <v>2</v>
      </c>
      <c r="K851" s="16" t="n">
        <v>4</v>
      </c>
      <c r="L851" s="16" t="s">
        <v>41</v>
      </c>
      <c r="M851" s="18" t="n">
        <f aca="false">IF(ISNUMBER(B851),B851,IF(MID(B851,3,1)="-",DATE(VALUE(RIGHT(B851,4)),VALUE(MID(B851,4,2)),VALUE(LEFT(B851,2))),DATE(VALUE(LEFT(B851,4)),VALUE(MID(B851,6,2)),VALUE(RIGHT(B851,2)))))</f>
        <v>45735</v>
      </c>
      <c r="N851" s="16" t="n">
        <f aca="false">MONTH(M851)</f>
        <v>3</v>
      </c>
      <c r="O851" s="16" t="str">
        <f aca="false">PROPER(TRIM(H851))</f>
        <v>Mumbai</v>
      </c>
      <c r="P851" s="16" t="str">
        <f aca="false">IFERROR(VLOOKUP(O851,city_map!$A$2:$B$6,2,FALSE()),O851)</f>
        <v>Mumbai</v>
      </c>
      <c r="Q851" s="16" t="n">
        <f aca="false">IF(ISNUMBER(F851),F851,VALUE(SUBSTITUTE(SUBSTITUTE(F851,"₹",""),",","")))</f>
        <v>1532</v>
      </c>
      <c r="R851" s="16" t="n">
        <f aca="false">IF(E851=99,1,E851)</f>
        <v>2</v>
      </c>
      <c r="S851" s="16" t="n">
        <f aca="false">IF(G851="",0,G851)</f>
        <v>0</v>
      </c>
      <c r="T851" s="16" t="str">
        <f aca="false">IF(I851="","Unknown",IF(I851="upi","UPI",I851))</f>
        <v>UPI</v>
      </c>
      <c r="U851" s="16" t="str">
        <f aca="false">IF(L851="Yes","Y",IF(L851="No","N",L851))</f>
        <v>N</v>
      </c>
      <c r="V851" s="19" t="n">
        <f aca="false">ROUND(R851*Q851*(1-S851),2)</f>
        <v>3064</v>
      </c>
      <c r="W851" s="16" t="str">
        <f aca="false">_xlfn.XLOOKUP(D851,products!$A$2:$A$61,products!$C$2:$C$61,"Not found")</f>
        <v>Beauty</v>
      </c>
    </row>
    <row r="852" customFormat="false" ht="15" hidden="false" customHeight="false" outlineLevel="0" collapsed="false">
      <c r="A852" s="16" t="s">
        <v>1593</v>
      </c>
      <c r="B852" s="16" t="s">
        <v>1577</v>
      </c>
      <c r="C852" s="16" t="s">
        <v>1352</v>
      </c>
      <c r="D852" s="16" t="s">
        <v>45</v>
      </c>
      <c r="E852" s="16" t="n">
        <v>2</v>
      </c>
      <c r="F852" s="16" t="n">
        <v>299</v>
      </c>
      <c r="G852" s="16" t="n">
        <v>0.05</v>
      </c>
      <c r="H852" s="16" t="s">
        <v>130</v>
      </c>
      <c r="I852" s="16" t="s">
        <v>60</v>
      </c>
      <c r="J852" s="16" t="n">
        <v>5</v>
      </c>
      <c r="K852" s="16"/>
      <c r="L852" s="16" t="s">
        <v>41</v>
      </c>
      <c r="M852" s="18" t="n">
        <f aca="false">IF(ISNUMBER(B852),B852,IF(MID(B852,3,1)="-",DATE(VALUE(RIGHT(B852,4)),VALUE(MID(B852,4,2)),VALUE(LEFT(B852,2))),DATE(VALUE(LEFT(B852,4)),VALUE(MID(B852,6,2)),VALUE(RIGHT(B852,2)))))</f>
        <v>45735</v>
      </c>
      <c r="N852" s="16" t="n">
        <f aca="false">MONTH(M852)</f>
        <v>3</v>
      </c>
      <c r="O852" s="16" t="str">
        <f aca="false">PROPER(TRIM(H852))</f>
        <v>Bengaluru</v>
      </c>
      <c r="P852" s="16" t="str">
        <f aca="false">IFERROR(VLOOKUP(O852,city_map!$A$2:$B$6,2,FALSE()),O852)</f>
        <v>Bengaluru</v>
      </c>
      <c r="Q852" s="16" t="n">
        <f aca="false">IF(ISNUMBER(F852),F852,VALUE(SUBSTITUTE(SUBSTITUTE(F852,"₹",""),",","")))</f>
        <v>299</v>
      </c>
      <c r="R852" s="16" t="n">
        <f aca="false">IF(E852=99,1,E852)</f>
        <v>2</v>
      </c>
      <c r="S852" s="16" t="n">
        <f aca="false">IF(G852="",0,G852)</f>
        <v>0.05</v>
      </c>
      <c r="T852" s="16" t="str">
        <f aca="false">IF(I852="","Unknown",IF(I852="upi","UPI",I852))</f>
        <v>UPI</v>
      </c>
      <c r="U852" s="16" t="str">
        <f aca="false">IF(L852="Yes","Y",IF(L852="No","N",L852))</f>
        <v>N</v>
      </c>
      <c r="V852" s="19" t="n">
        <f aca="false">ROUND(R852*Q852*(1-S852),2)</f>
        <v>568.1</v>
      </c>
      <c r="W852" s="16" t="str">
        <f aca="false">_xlfn.XLOOKUP(D852,products!$A$2:$A$61,products!$C$2:$C$61,"Not found")</f>
        <v>Beauty</v>
      </c>
    </row>
    <row r="853" customFormat="false" ht="15" hidden="false" customHeight="false" outlineLevel="0" collapsed="false">
      <c r="A853" s="16" t="s">
        <v>1594</v>
      </c>
      <c r="B853" s="16" t="s">
        <v>1577</v>
      </c>
      <c r="C853" s="16" t="s">
        <v>44</v>
      </c>
      <c r="D853" s="16" t="s">
        <v>66</v>
      </c>
      <c r="E853" s="16" t="n">
        <v>2</v>
      </c>
      <c r="F853" s="16" t="n">
        <v>14666</v>
      </c>
      <c r="G853" s="16" t="n">
        <v>0.1</v>
      </c>
      <c r="H853" s="16" t="s">
        <v>46</v>
      </c>
      <c r="I853" s="16" t="s">
        <v>60</v>
      </c>
      <c r="J853" s="16" t="n">
        <v>5</v>
      </c>
      <c r="K853" s="16" t="n">
        <v>4</v>
      </c>
      <c r="L853" s="16" t="s">
        <v>41</v>
      </c>
      <c r="M853" s="18" t="n">
        <f aca="false">IF(ISNUMBER(B853),B853,IF(MID(B853,3,1)="-",DATE(VALUE(RIGHT(B853,4)),VALUE(MID(B853,4,2)),VALUE(LEFT(B853,2))),DATE(VALUE(LEFT(B853,4)),VALUE(MID(B853,6,2)),VALUE(RIGHT(B853,2)))))</f>
        <v>45735</v>
      </c>
      <c r="N853" s="16" t="n">
        <f aca="false">MONTH(M853)</f>
        <v>3</v>
      </c>
      <c r="O853" s="16" t="str">
        <f aca="false">PROPER(TRIM(H853))</f>
        <v>Chennai</v>
      </c>
      <c r="P853" s="16" t="str">
        <f aca="false">IFERROR(VLOOKUP(O853,city_map!$A$2:$B$6,2,FALSE()),O853)</f>
        <v>Chennai</v>
      </c>
      <c r="Q853" s="16" t="n">
        <f aca="false">IF(ISNUMBER(F853),F853,VALUE(SUBSTITUTE(SUBSTITUTE(F853,"₹",""),",","")))</f>
        <v>14666</v>
      </c>
      <c r="R853" s="16" t="n">
        <f aca="false">IF(E853=99,1,E853)</f>
        <v>2</v>
      </c>
      <c r="S853" s="16" t="n">
        <f aca="false">IF(G853="",0,G853)</f>
        <v>0.1</v>
      </c>
      <c r="T853" s="16" t="str">
        <f aca="false">IF(I853="","Unknown",IF(I853="upi","UPI",I853))</f>
        <v>UPI</v>
      </c>
      <c r="U853" s="16" t="str">
        <f aca="false">IF(L853="Yes","Y",IF(L853="No","N",L853))</f>
        <v>N</v>
      </c>
      <c r="V853" s="19" t="n">
        <f aca="false">ROUND(R853*Q853*(1-S853),2)</f>
        <v>26398.8</v>
      </c>
      <c r="W853" s="16" t="str">
        <f aca="false">_xlfn.XLOOKUP(D853,products!$A$2:$A$61,products!$C$2:$C$61,"Not found")</f>
        <v>Electronics</v>
      </c>
    </row>
    <row r="854" customFormat="false" ht="15" hidden="false" customHeight="false" outlineLevel="0" collapsed="false">
      <c r="A854" s="16" t="s">
        <v>1595</v>
      </c>
      <c r="B854" s="16" t="s">
        <v>1577</v>
      </c>
      <c r="C854" s="16" t="s">
        <v>1596</v>
      </c>
      <c r="D854" s="16" t="s">
        <v>160</v>
      </c>
      <c r="E854" s="16" t="n">
        <v>1</v>
      </c>
      <c r="F854" s="16" t="n">
        <v>1881</v>
      </c>
      <c r="G854" s="16" t="n">
        <v>0.2</v>
      </c>
      <c r="H854" s="16" t="s">
        <v>81</v>
      </c>
      <c r="I854" s="16" t="s">
        <v>47</v>
      </c>
      <c r="J854" s="16" t="n">
        <v>3</v>
      </c>
      <c r="K854" s="16" t="n">
        <v>3</v>
      </c>
      <c r="L854" s="16" t="s">
        <v>41</v>
      </c>
      <c r="M854" s="18" t="n">
        <f aca="false">IF(ISNUMBER(B854),B854,IF(MID(B854,3,1)="-",DATE(VALUE(RIGHT(B854,4)),VALUE(MID(B854,4,2)),VALUE(LEFT(B854,2))),DATE(VALUE(LEFT(B854,4)),VALUE(MID(B854,6,2)),VALUE(RIGHT(B854,2)))))</f>
        <v>45735</v>
      </c>
      <c r="N854" s="16" t="n">
        <f aca="false">MONTH(M854)</f>
        <v>3</v>
      </c>
      <c r="O854" s="16" t="str">
        <f aca="false">PROPER(TRIM(H854))</f>
        <v>Hyderabad</v>
      </c>
      <c r="P854" s="16" t="str">
        <f aca="false">IFERROR(VLOOKUP(O854,city_map!$A$2:$B$6,2,FALSE()),O854)</f>
        <v>Hyderabad</v>
      </c>
      <c r="Q854" s="16" t="n">
        <f aca="false">IF(ISNUMBER(F854),F854,VALUE(SUBSTITUTE(SUBSTITUTE(F854,"₹",""),",","")))</f>
        <v>1881</v>
      </c>
      <c r="R854" s="16" t="n">
        <f aca="false">IF(E854=99,1,E854)</f>
        <v>1</v>
      </c>
      <c r="S854" s="16" t="n">
        <f aca="false">IF(G854="",0,G854)</f>
        <v>0.2</v>
      </c>
      <c r="T854" s="16" t="str">
        <f aca="false">IF(I854="","Unknown",IF(I854="upi","UPI",I854))</f>
        <v>Debit Card</v>
      </c>
      <c r="U854" s="16" t="str">
        <f aca="false">IF(L854="Yes","Y",IF(L854="No","N",L854))</f>
        <v>N</v>
      </c>
      <c r="V854" s="19" t="n">
        <f aca="false">ROUND(R854*Q854*(1-S854),2)</f>
        <v>1504.8</v>
      </c>
      <c r="W854" s="16" t="str">
        <f aca="false">_xlfn.XLOOKUP(D854,products!$A$2:$A$61,products!$C$2:$C$61,"Not found")</f>
        <v>Fashion</v>
      </c>
    </row>
    <row r="855" customFormat="false" ht="15" hidden="false" customHeight="false" outlineLevel="0" collapsed="false">
      <c r="A855" s="16" t="s">
        <v>1597</v>
      </c>
      <c r="B855" s="16" t="s">
        <v>1577</v>
      </c>
      <c r="C855" s="16" t="s">
        <v>1598</v>
      </c>
      <c r="D855" s="16" t="s">
        <v>229</v>
      </c>
      <c r="E855" s="16" t="n">
        <v>1</v>
      </c>
      <c r="F855" s="16" t="n">
        <v>437</v>
      </c>
      <c r="G855" s="16" t="n">
        <v>0.05</v>
      </c>
      <c r="H855" s="16" t="s">
        <v>527</v>
      </c>
      <c r="I855" s="16" t="s">
        <v>60</v>
      </c>
      <c r="J855" s="16" t="n">
        <v>3</v>
      </c>
      <c r="K855" s="16" t="n">
        <v>4</v>
      </c>
      <c r="L855" s="16" t="s">
        <v>41</v>
      </c>
      <c r="M855" s="18" t="n">
        <f aca="false">IF(ISNUMBER(B855),B855,IF(MID(B855,3,1)="-",DATE(VALUE(RIGHT(B855,4)),VALUE(MID(B855,4,2)),VALUE(LEFT(B855,2))),DATE(VALUE(LEFT(B855,4)),VALUE(MID(B855,6,2)),VALUE(RIGHT(B855,2)))))</f>
        <v>45735</v>
      </c>
      <c r="N855" s="16" t="n">
        <f aca="false">MONTH(M855)</f>
        <v>3</v>
      </c>
      <c r="O855" s="16" t="str">
        <f aca="false">PROPER(TRIM(H855))</f>
        <v>Bangalore</v>
      </c>
      <c r="P855" s="16" t="str">
        <f aca="false">IFERROR(VLOOKUP(O855,city_map!$A$2:$B$6,2,FALSE()),O855)</f>
        <v>Bengaluru</v>
      </c>
      <c r="Q855" s="16" t="n">
        <f aca="false">IF(ISNUMBER(F855),F855,VALUE(SUBSTITUTE(SUBSTITUTE(F855,"₹",""),",","")))</f>
        <v>437</v>
      </c>
      <c r="R855" s="16" t="n">
        <f aca="false">IF(E855=99,1,E855)</f>
        <v>1</v>
      </c>
      <c r="S855" s="16" t="n">
        <f aca="false">IF(G855="",0,G855)</f>
        <v>0.05</v>
      </c>
      <c r="T855" s="16" t="str">
        <f aca="false">IF(I855="","Unknown",IF(I855="upi","UPI",I855))</f>
        <v>UPI</v>
      </c>
      <c r="U855" s="16" t="str">
        <f aca="false">IF(L855="Yes","Y",IF(L855="No","N",L855))</f>
        <v>N</v>
      </c>
      <c r="V855" s="19" t="n">
        <f aca="false">ROUND(R855*Q855*(1-S855),2)</f>
        <v>415.15</v>
      </c>
      <c r="W855" s="16" t="str">
        <f aca="false">_xlfn.XLOOKUP(D855,products!$A$2:$A$61,products!$C$2:$C$61,"Not found")</f>
        <v>Books</v>
      </c>
    </row>
    <row r="856" customFormat="false" ht="15" hidden="false" customHeight="false" outlineLevel="0" collapsed="false">
      <c r="A856" s="16" t="s">
        <v>1599</v>
      </c>
      <c r="B856" s="16" t="s">
        <v>1577</v>
      </c>
      <c r="C856" s="16" t="s">
        <v>1600</v>
      </c>
      <c r="D856" s="16" t="s">
        <v>119</v>
      </c>
      <c r="E856" s="16" t="n">
        <v>2</v>
      </c>
      <c r="F856" s="16" t="n">
        <v>237</v>
      </c>
      <c r="G856" s="16" t="n">
        <v>0</v>
      </c>
      <c r="H856" s="16" t="s">
        <v>81</v>
      </c>
      <c r="I856" s="16" t="s">
        <v>71</v>
      </c>
      <c r="J856" s="16" t="n">
        <v>3</v>
      </c>
      <c r="K856" s="16" t="n">
        <v>3</v>
      </c>
      <c r="L856" s="16" t="s">
        <v>41</v>
      </c>
      <c r="M856" s="18" t="n">
        <f aca="false">IF(ISNUMBER(B856),B856,IF(MID(B856,3,1)="-",DATE(VALUE(RIGHT(B856,4)),VALUE(MID(B856,4,2)),VALUE(LEFT(B856,2))),DATE(VALUE(LEFT(B856,4)),VALUE(MID(B856,6,2)),VALUE(RIGHT(B856,2)))))</f>
        <v>45735</v>
      </c>
      <c r="N856" s="16" t="n">
        <f aca="false">MONTH(M856)</f>
        <v>3</v>
      </c>
      <c r="O856" s="16" t="str">
        <f aca="false">PROPER(TRIM(H856))</f>
        <v>Hyderabad</v>
      </c>
      <c r="P856" s="16" t="str">
        <f aca="false">IFERROR(VLOOKUP(O856,city_map!$A$2:$B$6,2,FALSE()),O856)</f>
        <v>Hyderabad</v>
      </c>
      <c r="Q856" s="16" t="n">
        <f aca="false">IF(ISNUMBER(F856),F856,VALUE(SUBSTITUTE(SUBSTITUTE(F856,"₹",""),",","")))</f>
        <v>237</v>
      </c>
      <c r="R856" s="16" t="n">
        <f aca="false">IF(E856=99,1,E856)</f>
        <v>2</v>
      </c>
      <c r="S856" s="16" t="n">
        <f aca="false">IF(G856="",0,G856)</f>
        <v>0</v>
      </c>
      <c r="T856" s="16" t="str">
        <f aca="false">IF(I856="","Unknown",IF(I856="upi","UPI",I856))</f>
        <v>Credit Card</v>
      </c>
      <c r="U856" s="16" t="str">
        <f aca="false">IF(L856="Yes","Y",IF(L856="No","N",L856))</f>
        <v>N</v>
      </c>
      <c r="V856" s="19" t="n">
        <f aca="false">ROUND(R856*Q856*(1-S856),2)</f>
        <v>474</v>
      </c>
      <c r="W856" s="16" t="str">
        <f aca="false">_xlfn.XLOOKUP(D856,products!$A$2:$A$61,products!$C$2:$C$61,"Not found")</f>
        <v>Books</v>
      </c>
    </row>
    <row r="857" customFormat="false" ht="15" hidden="false" customHeight="false" outlineLevel="0" collapsed="false">
      <c r="A857" s="16" t="s">
        <v>1601</v>
      </c>
      <c r="B857" s="16" t="s">
        <v>1577</v>
      </c>
      <c r="C857" s="16" t="s">
        <v>1602</v>
      </c>
      <c r="D857" s="16" t="s">
        <v>216</v>
      </c>
      <c r="E857" s="16" t="n">
        <v>1</v>
      </c>
      <c r="F857" s="16" t="n">
        <v>877</v>
      </c>
      <c r="G857" s="16" t="n">
        <v>0</v>
      </c>
      <c r="H857" s="16" t="s">
        <v>89</v>
      </c>
      <c r="I857" s="16" t="s">
        <v>60</v>
      </c>
      <c r="J857" s="16" t="n">
        <v>9</v>
      </c>
      <c r="K857" s="16" t="n">
        <v>2</v>
      </c>
      <c r="L857" s="16" t="s">
        <v>57</v>
      </c>
      <c r="M857" s="18" t="n">
        <f aca="false">IF(ISNUMBER(B857),B857,IF(MID(B857,3,1)="-",DATE(VALUE(RIGHT(B857,4)),VALUE(MID(B857,4,2)),VALUE(LEFT(B857,2))),DATE(VALUE(LEFT(B857,4)),VALUE(MID(B857,6,2)),VALUE(RIGHT(B857,2)))))</f>
        <v>45735</v>
      </c>
      <c r="N857" s="16" t="n">
        <f aca="false">MONTH(M857)</f>
        <v>3</v>
      </c>
      <c r="O857" s="16" t="str">
        <f aca="false">PROPER(TRIM(H857))</f>
        <v>Ahmedabad</v>
      </c>
      <c r="P857" s="16" t="str">
        <f aca="false">IFERROR(VLOOKUP(O857,city_map!$A$2:$B$6,2,FALSE()),O857)</f>
        <v>Ahmedabad</v>
      </c>
      <c r="Q857" s="16" t="n">
        <f aca="false">IF(ISNUMBER(F857),F857,VALUE(SUBSTITUTE(SUBSTITUTE(F857,"₹",""),",","")))</f>
        <v>877</v>
      </c>
      <c r="R857" s="16" t="n">
        <f aca="false">IF(E857=99,1,E857)</f>
        <v>1</v>
      </c>
      <c r="S857" s="16" t="n">
        <f aca="false">IF(G857="",0,G857)</f>
        <v>0</v>
      </c>
      <c r="T857" s="16" t="str">
        <f aca="false">IF(I857="","Unknown",IF(I857="upi","UPI",I857))</f>
        <v>UPI</v>
      </c>
      <c r="U857" s="16" t="str">
        <f aca="false">IF(L857="Yes","Y",IF(L857="No","N",L857))</f>
        <v>Y</v>
      </c>
      <c r="V857" s="19" t="n">
        <f aca="false">ROUND(R857*Q857*(1-S857),2)</f>
        <v>877</v>
      </c>
      <c r="W857" s="16" t="str">
        <f aca="false">_xlfn.XLOOKUP(D857,products!$A$2:$A$61,products!$C$2:$C$61,"Not found")</f>
        <v>Books</v>
      </c>
    </row>
    <row r="858" customFormat="false" ht="15" hidden="false" customHeight="false" outlineLevel="0" collapsed="false">
      <c r="A858" s="16" t="s">
        <v>1603</v>
      </c>
      <c r="B858" s="16" t="s">
        <v>1604</v>
      </c>
      <c r="C858" s="16" t="s">
        <v>334</v>
      </c>
      <c r="D858" s="16" t="s">
        <v>66</v>
      </c>
      <c r="E858" s="16" t="n">
        <v>1</v>
      </c>
      <c r="F858" s="16" t="n">
        <v>15689</v>
      </c>
      <c r="G858" s="16" t="n">
        <v>0.1</v>
      </c>
      <c r="H858" s="16" t="s">
        <v>39</v>
      </c>
      <c r="I858" s="16" t="s">
        <v>60</v>
      </c>
      <c r="J858" s="16" t="n">
        <v>4</v>
      </c>
      <c r="K858" s="16" t="n">
        <v>4</v>
      </c>
      <c r="L858" s="16" t="s">
        <v>174</v>
      </c>
      <c r="M858" s="18" t="n">
        <f aca="false">IF(ISNUMBER(B858),B858,IF(MID(B858,3,1)="-",DATE(VALUE(RIGHT(B858,4)),VALUE(MID(B858,4,2)),VALUE(LEFT(B858,2))),DATE(VALUE(LEFT(B858,4)),VALUE(MID(B858,6,2)),VALUE(RIGHT(B858,2)))))</f>
        <v>45736</v>
      </c>
      <c r="N858" s="16" t="n">
        <f aca="false">MONTH(M858)</f>
        <v>3</v>
      </c>
      <c r="O858" s="16" t="str">
        <f aca="false">PROPER(TRIM(H858))</f>
        <v>Delhi</v>
      </c>
      <c r="P858" s="16" t="str">
        <f aca="false">IFERROR(VLOOKUP(O858,city_map!$A$2:$B$6,2,FALSE()),O858)</f>
        <v>Delhi</v>
      </c>
      <c r="Q858" s="16" t="n">
        <f aca="false">IF(ISNUMBER(F858),F858,VALUE(SUBSTITUTE(SUBSTITUTE(F858,"₹",""),",","")))</f>
        <v>15689</v>
      </c>
      <c r="R858" s="16" t="n">
        <f aca="false">IF(E858=99,1,E858)</f>
        <v>1</v>
      </c>
      <c r="S858" s="16" t="n">
        <f aca="false">IF(G858="",0,G858)</f>
        <v>0.1</v>
      </c>
      <c r="T858" s="16" t="str">
        <f aca="false">IF(I858="","Unknown",IF(I858="upi","UPI",I858))</f>
        <v>UPI</v>
      </c>
      <c r="U858" s="16" t="str">
        <f aca="false">IF(L858="Yes","Y",IF(L858="No","N",L858))</f>
        <v>N</v>
      </c>
      <c r="V858" s="19" t="n">
        <f aca="false">ROUND(R858*Q858*(1-S858),2)</f>
        <v>14120.1</v>
      </c>
      <c r="W858" s="16" t="str">
        <f aca="false">_xlfn.XLOOKUP(D858,products!$A$2:$A$61,products!$C$2:$C$61,"Not found")</f>
        <v>Electronics</v>
      </c>
    </row>
    <row r="859" customFormat="false" ht="15" hidden="false" customHeight="false" outlineLevel="0" collapsed="false">
      <c r="A859" s="16" t="s">
        <v>1605</v>
      </c>
      <c r="B859" s="16" t="s">
        <v>1604</v>
      </c>
      <c r="C859" s="16" t="s">
        <v>1606</v>
      </c>
      <c r="D859" s="16" t="s">
        <v>139</v>
      </c>
      <c r="E859" s="16" t="n">
        <v>1</v>
      </c>
      <c r="F859" s="16" t="n">
        <v>351</v>
      </c>
      <c r="G859" s="16" t="n">
        <v>0.05</v>
      </c>
      <c r="H859" s="16" t="s">
        <v>130</v>
      </c>
      <c r="I859" s="16" t="s">
        <v>40</v>
      </c>
      <c r="J859" s="16" t="n">
        <v>4</v>
      </c>
      <c r="K859" s="16" t="n">
        <v>5</v>
      </c>
      <c r="L859" s="16" t="s">
        <v>41</v>
      </c>
      <c r="M859" s="18" t="n">
        <f aca="false">IF(ISNUMBER(B859),B859,IF(MID(B859,3,1)="-",DATE(VALUE(RIGHT(B859,4)),VALUE(MID(B859,4,2)),VALUE(LEFT(B859,2))),DATE(VALUE(LEFT(B859,4)),VALUE(MID(B859,6,2)),VALUE(RIGHT(B859,2)))))</f>
        <v>45736</v>
      </c>
      <c r="N859" s="16" t="n">
        <f aca="false">MONTH(M859)</f>
        <v>3</v>
      </c>
      <c r="O859" s="16" t="str">
        <f aca="false">PROPER(TRIM(H859))</f>
        <v>Bengaluru</v>
      </c>
      <c r="P859" s="16" t="str">
        <f aca="false">IFERROR(VLOOKUP(O859,city_map!$A$2:$B$6,2,FALSE()),O859)</f>
        <v>Bengaluru</v>
      </c>
      <c r="Q859" s="16" t="n">
        <f aca="false">IF(ISNUMBER(F859),F859,VALUE(SUBSTITUTE(SUBSTITUTE(F859,"₹",""),",","")))</f>
        <v>351</v>
      </c>
      <c r="R859" s="16" t="n">
        <f aca="false">IF(E859=99,1,E859)</f>
        <v>1</v>
      </c>
      <c r="S859" s="16" t="n">
        <f aca="false">IF(G859="",0,G859)</f>
        <v>0.05</v>
      </c>
      <c r="T859" s="16" t="str">
        <f aca="false">IF(I859="","Unknown",IF(I859="upi","UPI",I859))</f>
        <v>COD</v>
      </c>
      <c r="U859" s="16" t="str">
        <f aca="false">IF(L859="Yes","Y",IF(L859="No","N",L859))</f>
        <v>N</v>
      </c>
      <c r="V859" s="19" t="n">
        <f aca="false">ROUND(R859*Q859*(1-S859),2)</f>
        <v>333.45</v>
      </c>
      <c r="W859" s="16" t="str">
        <f aca="false">_xlfn.XLOOKUP(D859,products!$A$2:$A$61,products!$C$2:$C$61,"Not found")</f>
        <v>Beauty</v>
      </c>
    </row>
    <row r="860" customFormat="false" ht="15" hidden="false" customHeight="false" outlineLevel="0" collapsed="false">
      <c r="A860" s="16" t="s">
        <v>1607</v>
      </c>
      <c r="B860" s="16" t="s">
        <v>1604</v>
      </c>
      <c r="C860" s="16" t="s">
        <v>94</v>
      </c>
      <c r="D860" s="16" t="s">
        <v>229</v>
      </c>
      <c r="E860" s="16" t="n">
        <v>1</v>
      </c>
      <c r="F860" s="16" t="n">
        <v>468</v>
      </c>
      <c r="G860" s="16" t="n">
        <v>0.05</v>
      </c>
      <c r="H860" s="16" t="s">
        <v>70</v>
      </c>
      <c r="I860" s="16" t="s">
        <v>100</v>
      </c>
      <c r="J860" s="16" t="n">
        <v>4</v>
      </c>
      <c r="K860" s="16" t="n">
        <v>5</v>
      </c>
      <c r="L860" s="16" t="s">
        <v>41</v>
      </c>
      <c r="M860" s="18" t="n">
        <f aca="false">IF(ISNUMBER(B860),B860,IF(MID(B860,3,1)="-",DATE(VALUE(RIGHT(B860,4)),VALUE(MID(B860,4,2)),VALUE(LEFT(B860,2))),DATE(VALUE(LEFT(B860,4)),VALUE(MID(B860,6,2)),VALUE(RIGHT(B860,2)))))</f>
        <v>45736</v>
      </c>
      <c r="N860" s="16" t="n">
        <f aca="false">MONTH(M860)</f>
        <v>3</v>
      </c>
      <c r="O860" s="16" t="str">
        <f aca="false">PROPER(TRIM(H860))</f>
        <v>Pune</v>
      </c>
      <c r="P860" s="16" t="str">
        <f aca="false">IFERROR(VLOOKUP(O860,city_map!$A$2:$B$6,2,FALSE()),O860)</f>
        <v>Pune</v>
      </c>
      <c r="Q860" s="16" t="n">
        <f aca="false">IF(ISNUMBER(F860),F860,VALUE(SUBSTITUTE(SUBSTITUTE(F860,"₹",""),",","")))</f>
        <v>468</v>
      </c>
      <c r="R860" s="16" t="n">
        <f aca="false">IF(E860=99,1,E860)</f>
        <v>1</v>
      </c>
      <c r="S860" s="16" t="n">
        <f aca="false">IF(G860="",0,G860)</f>
        <v>0.05</v>
      </c>
      <c r="T860" s="16" t="str">
        <f aca="false">IF(I860="","Unknown",IF(I860="upi","UPI",I860))</f>
        <v>Net Banking</v>
      </c>
      <c r="U860" s="16" t="str">
        <f aca="false">IF(L860="Yes","Y",IF(L860="No","N",L860))</f>
        <v>N</v>
      </c>
      <c r="V860" s="19" t="n">
        <f aca="false">ROUND(R860*Q860*(1-S860),2)</f>
        <v>444.6</v>
      </c>
      <c r="W860" s="16" t="str">
        <f aca="false">_xlfn.XLOOKUP(D860,products!$A$2:$A$61,products!$C$2:$C$61,"Not found")</f>
        <v>Books</v>
      </c>
    </row>
    <row r="861" customFormat="false" ht="15" hidden="false" customHeight="false" outlineLevel="0" collapsed="false">
      <c r="A861" s="16" t="s">
        <v>1608</v>
      </c>
      <c r="B861" s="16" t="s">
        <v>1604</v>
      </c>
      <c r="C861" s="16" t="s">
        <v>682</v>
      </c>
      <c r="D861" s="16" t="s">
        <v>254</v>
      </c>
      <c r="E861" s="16" t="n">
        <v>2</v>
      </c>
      <c r="F861" s="16" t="n">
        <v>986</v>
      </c>
      <c r="G861" s="16" t="n">
        <v>0.2</v>
      </c>
      <c r="H861" s="16" t="s">
        <v>39</v>
      </c>
      <c r="I861" s="16" t="s">
        <v>60</v>
      </c>
      <c r="J861" s="16" t="n">
        <v>2</v>
      </c>
      <c r="K861" s="16" t="n">
        <v>5</v>
      </c>
      <c r="L861" s="16" t="s">
        <v>41</v>
      </c>
      <c r="M861" s="18" t="n">
        <f aca="false">IF(ISNUMBER(B861),B861,IF(MID(B861,3,1)="-",DATE(VALUE(RIGHT(B861,4)),VALUE(MID(B861,4,2)),VALUE(LEFT(B861,2))),DATE(VALUE(LEFT(B861,4)),VALUE(MID(B861,6,2)),VALUE(RIGHT(B861,2)))))</f>
        <v>45736</v>
      </c>
      <c r="N861" s="16" t="n">
        <f aca="false">MONTH(M861)</f>
        <v>3</v>
      </c>
      <c r="O861" s="16" t="str">
        <f aca="false">PROPER(TRIM(H861))</f>
        <v>Delhi</v>
      </c>
      <c r="P861" s="16" t="str">
        <f aca="false">IFERROR(VLOOKUP(O861,city_map!$A$2:$B$6,2,FALSE()),O861)</f>
        <v>Delhi</v>
      </c>
      <c r="Q861" s="16" t="n">
        <f aca="false">IF(ISNUMBER(F861),F861,VALUE(SUBSTITUTE(SUBSTITUTE(F861,"₹",""),",","")))</f>
        <v>986</v>
      </c>
      <c r="R861" s="16" t="n">
        <f aca="false">IF(E861=99,1,E861)</f>
        <v>2</v>
      </c>
      <c r="S861" s="16" t="n">
        <f aca="false">IF(G861="",0,G861)</f>
        <v>0.2</v>
      </c>
      <c r="T861" s="16" t="str">
        <f aca="false">IF(I861="","Unknown",IF(I861="upi","UPI",I861))</f>
        <v>UPI</v>
      </c>
      <c r="U861" s="16" t="str">
        <f aca="false">IF(L861="Yes","Y",IF(L861="No","N",L861))</f>
        <v>N</v>
      </c>
      <c r="V861" s="19" t="n">
        <f aca="false">ROUND(R861*Q861*(1-S861),2)</f>
        <v>1577.6</v>
      </c>
      <c r="W861" s="16" t="str">
        <f aca="false">_xlfn.XLOOKUP(D861,products!$A$2:$A$61,products!$C$2:$C$61,"Not found")</f>
        <v>Fashion</v>
      </c>
    </row>
    <row r="862" customFormat="false" ht="15" hidden="false" customHeight="false" outlineLevel="0" collapsed="false">
      <c r="A862" s="16" t="s">
        <v>1609</v>
      </c>
      <c r="B862" s="16" t="s">
        <v>1604</v>
      </c>
      <c r="C862" s="16" t="s">
        <v>572</v>
      </c>
      <c r="D862" s="16" t="s">
        <v>126</v>
      </c>
      <c r="E862" s="16" t="n">
        <v>2</v>
      </c>
      <c r="F862" s="16" t="n">
        <v>403</v>
      </c>
      <c r="G862" s="16" t="n">
        <v>0.3</v>
      </c>
      <c r="H862" s="16" t="s">
        <v>46</v>
      </c>
      <c r="I862" s="16" t="s">
        <v>60</v>
      </c>
      <c r="J862" s="16" t="n">
        <v>3</v>
      </c>
      <c r="K862" s="16" t="n">
        <v>5</v>
      </c>
      <c r="L862" s="16" t="s">
        <v>41</v>
      </c>
      <c r="M862" s="18" t="n">
        <f aca="false">IF(ISNUMBER(B862),B862,IF(MID(B862,3,1)="-",DATE(VALUE(RIGHT(B862,4)),VALUE(MID(B862,4,2)),VALUE(LEFT(B862,2))),DATE(VALUE(LEFT(B862,4)),VALUE(MID(B862,6,2)),VALUE(RIGHT(B862,2)))))</f>
        <v>45736</v>
      </c>
      <c r="N862" s="16" t="n">
        <f aca="false">MONTH(M862)</f>
        <v>3</v>
      </c>
      <c r="O862" s="16" t="str">
        <f aca="false">PROPER(TRIM(H862))</f>
        <v>Chennai</v>
      </c>
      <c r="P862" s="16" t="str">
        <f aca="false">IFERROR(VLOOKUP(O862,city_map!$A$2:$B$6,2,FALSE()),O862)</f>
        <v>Chennai</v>
      </c>
      <c r="Q862" s="16" t="n">
        <f aca="false">IF(ISNUMBER(F862),F862,VALUE(SUBSTITUTE(SUBSTITUTE(F862,"₹",""),",","")))</f>
        <v>403</v>
      </c>
      <c r="R862" s="16" t="n">
        <f aca="false">IF(E862=99,1,E862)</f>
        <v>2</v>
      </c>
      <c r="S862" s="16" t="n">
        <f aca="false">IF(G862="",0,G862)</f>
        <v>0.3</v>
      </c>
      <c r="T862" s="16" t="str">
        <f aca="false">IF(I862="","Unknown",IF(I862="upi","UPI",I862))</f>
        <v>UPI</v>
      </c>
      <c r="U862" s="16" t="str">
        <f aca="false">IF(L862="Yes","Y",IF(L862="No","N",L862))</f>
        <v>N</v>
      </c>
      <c r="V862" s="19" t="n">
        <f aca="false">ROUND(R862*Q862*(1-S862),2)</f>
        <v>564.2</v>
      </c>
      <c r="W862" s="16" t="str">
        <f aca="false">_xlfn.XLOOKUP(D862,products!$A$2:$A$61,products!$C$2:$C$61,"Not found")</f>
        <v>Home</v>
      </c>
    </row>
    <row r="863" customFormat="false" ht="15" hidden="false" customHeight="false" outlineLevel="0" collapsed="false">
      <c r="A863" s="16" t="s">
        <v>1610</v>
      </c>
      <c r="B863" s="16" t="s">
        <v>1604</v>
      </c>
      <c r="C863" s="16" t="s">
        <v>65</v>
      </c>
      <c r="D863" s="16" t="s">
        <v>126</v>
      </c>
      <c r="E863" s="16" t="n">
        <v>1</v>
      </c>
      <c r="F863" s="16" t="n">
        <v>418</v>
      </c>
      <c r="G863" s="16" t="n">
        <v>0.1</v>
      </c>
      <c r="H863" s="16" t="s">
        <v>39</v>
      </c>
      <c r="I863" s="16" t="s">
        <v>60</v>
      </c>
      <c r="J863" s="16" t="n">
        <v>2</v>
      </c>
      <c r="K863" s="16" t="n">
        <v>5</v>
      </c>
      <c r="L863" s="16" t="s">
        <v>41</v>
      </c>
      <c r="M863" s="18" t="n">
        <f aca="false">IF(ISNUMBER(B863),B863,IF(MID(B863,3,1)="-",DATE(VALUE(RIGHT(B863,4)),VALUE(MID(B863,4,2)),VALUE(LEFT(B863,2))),DATE(VALUE(LEFT(B863,4)),VALUE(MID(B863,6,2)),VALUE(RIGHT(B863,2)))))</f>
        <v>45736</v>
      </c>
      <c r="N863" s="16" t="n">
        <f aca="false">MONTH(M863)</f>
        <v>3</v>
      </c>
      <c r="O863" s="16" t="str">
        <f aca="false">PROPER(TRIM(H863))</f>
        <v>Delhi</v>
      </c>
      <c r="P863" s="16" t="str">
        <f aca="false">IFERROR(VLOOKUP(O863,city_map!$A$2:$B$6,2,FALSE()),O863)</f>
        <v>Delhi</v>
      </c>
      <c r="Q863" s="16" t="n">
        <f aca="false">IF(ISNUMBER(F863),F863,VALUE(SUBSTITUTE(SUBSTITUTE(F863,"₹",""),",","")))</f>
        <v>418</v>
      </c>
      <c r="R863" s="16" t="n">
        <f aca="false">IF(E863=99,1,E863)</f>
        <v>1</v>
      </c>
      <c r="S863" s="16" t="n">
        <f aca="false">IF(G863="",0,G863)</f>
        <v>0.1</v>
      </c>
      <c r="T863" s="16" t="str">
        <f aca="false">IF(I863="","Unknown",IF(I863="upi","UPI",I863))</f>
        <v>UPI</v>
      </c>
      <c r="U863" s="16" t="str">
        <f aca="false">IF(L863="Yes","Y",IF(L863="No","N",L863))</f>
        <v>N</v>
      </c>
      <c r="V863" s="19" t="n">
        <f aca="false">ROUND(R863*Q863*(1-S863),2)</f>
        <v>376.2</v>
      </c>
      <c r="W863" s="16" t="str">
        <f aca="false">_xlfn.XLOOKUP(D863,products!$A$2:$A$61,products!$C$2:$C$61,"Not found")</f>
        <v>Home</v>
      </c>
    </row>
    <row r="864" customFormat="false" ht="15" hidden="false" customHeight="false" outlineLevel="0" collapsed="false">
      <c r="A864" s="16" t="s">
        <v>1611</v>
      </c>
      <c r="B864" s="16" t="s">
        <v>1604</v>
      </c>
      <c r="C864" s="16" t="s">
        <v>145</v>
      </c>
      <c r="D864" s="16" t="s">
        <v>412</v>
      </c>
      <c r="E864" s="16" t="n">
        <v>1</v>
      </c>
      <c r="F864" s="16" t="n">
        <v>1036</v>
      </c>
      <c r="G864" s="16" t="n">
        <v>0</v>
      </c>
      <c r="H864" s="16" t="s">
        <v>208</v>
      </c>
      <c r="I864" s="16" t="s">
        <v>47</v>
      </c>
      <c r="J864" s="16" t="n">
        <v>4</v>
      </c>
      <c r="K864" s="16" t="n">
        <v>5</v>
      </c>
      <c r="L864" s="16" t="s">
        <v>41</v>
      </c>
      <c r="M864" s="18" t="n">
        <f aca="false">IF(ISNUMBER(B864),B864,IF(MID(B864,3,1)="-",DATE(VALUE(RIGHT(B864,4)),VALUE(MID(B864,4,2)),VALUE(LEFT(B864,2))),DATE(VALUE(LEFT(B864,4)),VALUE(MID(B864,6,2)),VALUE(RIGHT(B864,2)))))</f>
        <v>45736</v>
      </c>
      <c r="N864" s="16" t="n">
        <f aca="false">MONTH(M864)</f>
        <v>3</v>
      </c>
      <c r="O864" s="16" t="str">
        <f aca="false">PROPER(TRIM(H864))</f>
        <v>Jaipur</v>
      </c>
      <c r="P864" s="16" t="str">
        <f aca="false">IFERROR(VLOOKUP(O864,city_map!$A$2:$B$6,2,FALSE()),O864)</f>
        <v>Jaipur</v>
      </c>
      <c r="Q864" s="16" t="n">
        <f aca="false">IF(ISNUMBER(F864),F864,VALUE(SUBSTITUTE(SUBSTITUTE(F864,"₹",""),",","")))</f>
        <v>1036</v>
      </c>
      <c r="R864" s="16" t="n">
        <f aca="false">IF(E864=99,1,E864)</f>
        <v>1</v>
      </c>
      <c r="S864" s="16" t="n">
        <f aca="false">IF(G864="",0,G864)</f>
        <v>0</v>
      </c>
      <c r="T864" s="16" t="str">
        <f aca="false">IF(I864="","Unknown",IF(I864="upi","UPI",I864))</f>
        <v>Debit Card</v>
      </c>
      <c r="U864" s="16" t="str">
        <f aca="false">IF(L864="Yes","Y",IF(L864="No","N",L864))</f>
        <v>N</v>
      </c>
      <c r="V864" s="19" t="n">
        <f aca="false">ROUND(R864*Q864*(1-S864),2)</f>
        <v>1036</v>
      </c>
      <c r="W864" s="16" t="str">
        <f aca="false">_xlfn.XLOOKUP(D864,products!$A$2:$A$61,products!$C$2:$C$61,"Not found")</f>
        <v>Home</v>
      </c>
    </row>
    <row r="865" customFormat="false" ht="15" hidden="false" customHeight="false" outlineLevel="0" collapsed="false">
      <c r="A865" s="16" t="s">
        <v>1612</v>
      </c>
      <c r="B865" s="16" t="s">
        <v>1604</v>
      </c>
      <c r="C865" s="16" t="s">
        <v>522</v>
      </c>
      <c r="D865" s="16" t="s">
        <v>160</v>
      </c>
      <c r="E865" s="16" t="n">
        <v>1</v>
      </c>
      <c r="F865" s="16" t="n">
        <v>1714</v>
      </c>
      <c r="G865" s="16" t="n">
        <v>0</v>
      </c>
      <c r="H865" s="16" t="s">
        <v>208</v>
      </c>
      <c r="I865" s="16" t="s">
        <v>71</v>
      </c>
      <c r="J865" s="16" t="n">
        <v>9</v>
      </c>
      <c r="K865" s="16"/>
      <c r="L865" s="16" t="s">
        <v>57</v>
      </c>
      <c r="M865" s="18" t="n">
        <f aca="false">IF(ISNUMBER(B865),B865,IF(MID(B865,3,1)="-",DATE(VALUE(RIGHT(B865,4)),VALUE(MID(B865,4,2)),VALUE(LEFT(B865,2))),DATE(VALUE(LEFT(B865,4)),VALUE(MID(B865,6,2)),VALUE(RIGHT(B865,2)))))</f>
        <v>45736</v>
      </c>
      <c r="N865" s="16" t="n">
        <f aca="false">MONTH(M865)</f>
        <v>3</v>
      </c>
      <c r="O865" s="16" t="str">
        <f aca="false">PROPER(TRIM(H865))</f>
        <v>Jaipur</v>
      </c>
      <c r="P865" s="16" t="str">
        <f aca="false">IFERROR(VLOOKUP(O865,city_map!$A$2:$B$6,2,FALSE()),O865)</f>
        <v>Jaipur</v>
      </c>
      <c r="Q865" s="16" t="n">
        <f aca="false">IF(ISNUMBER(F865),F865,VALUE(SUBSTITUTE(SUBSTITUTE(F865,"₹",""),",","")))</f>
        <v>1714</v>
      </c>
      <c r="R865" s="16" t="n">
        <f aca="false">IF(E865=99,1,E865)</f>
        <v>1</v>
      </c>
      <c r="S865" s="16" t="n">
        <f aca="false">IF(G865="",0,G865)</f>
        <v>0</v>
      </c>
      <c r="T865" s="16" t="str">
        <f aca="false">IF(I865="","Unknown",IF(I865="upi","UPI",I865))</f>
        <v>Credit Card</v>
      </c>
      <c r="U865" s="16" t="str">
        <f aca="false">IF(L865="Yes","Y",IF(L865="No","N",L865))</f>
        <v>Y</v>
      </c>
      <c r="V865" s="19" t="n">
        <f aca="false">ROUND(R865*Q865*(1-S865),2)</f>
        <v>1714</v>
      </c>
      <c r="W865" s="16" t="str">
        <f aca="false">_xlfn.XLOOKUP(D865,products!$A$2:$A$61,products!$C$2:$C$61,"Not found")</f>
        <v>Fashion</v>
      </c>
    </row>
    <row r="866" customFormat="false" ht="15" hidden="false" customHeight="false" outlineLevel="0" collapsed="false">
      <c r="A866" s="16" t="s">
        <v>1613</v>
      </c>
      <c r="B866" s="16" t="s">
        <v>1604</v>
      </c>
      <c r="C866" s="16" t="s">
        <v>1287</v>
      </c>
      <c r="D866" s="16" t="s">
        <v>149</v>
      </c>
      <c r="E866" s="16" t="n">
        <v>2</v>
      </c>
      <c r="F866" s="16" t="n">
        <v>1548</v>
      </c>
      <c r="G866" s="16" t="n">
        <v>0.1</v>
      </c>
      <c r="H866" s="16" t="s">
        <v>70</v>
      </c>
      <c r="I866" s="16" t="s">
        <v>71</v>
      </c>
      <c r="J866" s="16" t="n">
        <v>5</v>
      </c>
      <c r="K866" s="16" t="n">
        <v>2</v>
      </c>
      <c r="L866" s="16" t="s">
        <v>57</v>
      </c>
      <c r="M866" s="18" t="n">
        <f aca="false">IF(ISNUMBER(B866),B866,IF(MID(B866,3,1)="-",DATE(VALUE(RIGHT(B866,4)),VALUE(MID(B866,4,2)),VALUE(LEFT(B866,2))),DATE(VALUE(LEFT(B866,4)),VALUE(MID(B866,6,2)),VALUE(RIGHT(B866,2)))))</f>
        <v>45736</v>
      </c>
      <c r="N866" s="16" t="n">
        <f aca="false">MONTH(M866)</f>
        <v>3</v>
      </c>
      <c r="O866" s="16" t="str">
        <f aca="false">PROPER(TRIM(H866))</f>
        <v>Pune</v>
      </c>
      <c r="P866" s="16" t="str">
        <f aca="false">IFERROR(VLOOKUP(O866,city_map!$A$2:$B$6,2,FALSE()),O866)</f>
        <v>Pune</v>
      </c>
      <c r="Q866" s="16" t="n">
        <f aca="false">IF(ISNUMBER(F866),F866,VALUE(SUBSTITUTE(SUBSTITUTE(F866,"₹",""),",","")))</f>
        <v>1548</v>
      </c>
      <c r="R866" s="16" t="n">
        <f aca="false">IF(E866=99,1,E866)</f>
        <v>2</v>
      </c>
      <c r="S866" s="16" t="n">
        <f aca="false">IF(G866="",0,G866)</f>
        <v>0.1</v>
      </c>
      <c r="T866" s="16" t="str">
        <f aca="false">IF(I866="","Unknown",IF(I866="upi","UPI",I866))</f>
        <v>Credit Card</v>
      </c>
      <c r="U866" s="16" t="str">
        <f aca="false">IF(L866="Yes","Y",IF(L866="No","N",L866))</f>
        <v>Y</v>
      </c>
      <c r="V866" s="19" t="n">
        <f aca="false">ROUND(R866*Q866*(1-S866),2)</f>
        <v>2786.4</v>
      </c>
      <c r="W866" s="16" t="str">
        <f aca="false">_xlfn.XLOOKUP(D866,products!$A$2:$A$61,products!$C$2:$C$61,"Not found")</f>
        <v>Fashion</v>
      </c>
    </row>
    <row r="867" customFormat="false" ht="15" hidden="false" customHeight="false" outlineLevel="0" collapsed="false">
      <c r="A867" s="16" t="s">
        <v>1614</v>
      </c>
      <c r="B867" s="16" t="s">
        <v>1604</v>
      </c>
      <c r="C867" s="16" t="s">
        <v>345</v>
      </c>
      <c r="D867" s="16" t="s">
        <v>55</v>
      </c>
      <c r="E867" s="16" t="n">
        <v>1</v>
      </c>
      <c r="F867" s="16" t="n">
        <v>1931</v>
      </c>
      <c r="G867" s="16" t="n">
        <v>0.1</v>
      </c>
      <c r="H867" s="16" t="s">
        <v>130</v>
      </c>
      <c r="I867" s="16" t="s">
        <v>60</v>
      </c>
      <c r="J867" s="16" t="n">
        <v>3</v>
      </c>
      <c r="K867" s="16"/>
      <c r="L867" s="16" t="s">
        <v>41</v>
      </c>
      <c r="M867" s="18" t="n">
        <f aca="false">IF(ISNUMBER(B867),B867,IF(MID(B867,3,1)="-",DATE(VALUE(RIGHT(B867,4)),VALUE(MID(B867,4,2)),VALUE(LEFT(B867,2))),DATE(VALUE(LEFT(B867,4)),VALUE(MID(B867,6,2)),VALUE(RIGHT(B867,2)))))</f>
        <v>45736</v>
      </c>
      <c r="N867" s="16" t="n">
        <f aca="false">MONTH(M867)</f>
        <v>3</v>
      </c>
      <c r="O867" s="16" t="str">
        <f aca="false">PROPER(TRIM(H867))</f>
        <v>Bengaluru</v>
      </c>
      <c r="P867" s="16" t="str">
        <f aca="false">IFERROR(VLOOKUP(O867,city_map!$A$2:$B$6,2,FALSE()),O867)</f>
        <v>Bengaluru</v>
      </c>
      <c r="Q867" s="16" t="n">
        <f aca="false">IF(ISNUMBER(F867),F867,VALUE(SUBSTITUTE(SUBSTITUTE(F867,"₹",""),",","")))</f>
        <v>1931</v>
      </c>
      <c r="R867" s="16" t="n">
        <f aca="false">IF(E867=99,1,E867)</f>
        <v>1</v>
      </c>
      <c r="S867" s="16" t="n">
        <f aca="false">IF(G867="",0,G867)</f>
        <v>0.1</v>
      </c>
      <c r="T867" s="16" t="str">
        <f aca="false">IF(I867="","Unknown",IF(I867="upi","UPI",I867))</f>
        <v>UPI</v>
      </c>
      <c r="U867" s="16" t="str">
        <f aca="false">IF(L867="Yes","Y",IF(L867="No","N",L867))</f>
        <v>N</v>
      </c>
      <c r="V867" s="19" t="n">
        <f aca="false">ROUND(R867*Q867*(1-S867),2)</f>
        <v>1737.9</v>
      </c>
      <c r="W867" s="16" t="str">
        <f aca="false">_xlfn.XLOOKUP(D867,products!$A$2:$A$61,products!$C$2:$C$61,"Not found")</f>
        <v>Home</v>
      </c>
    </row>
    <row r="868" customFormat="false" ht="15" hidden="false" customHeight="false" outlineLevel="0" collapsed="false">
      <c r="A868" s="16" t="s">
        <v>1615</v>
      </c>
      <c r="B868" s="16" t="s">
        <v>1604</v>
      </c>
      <c r="C868" s="16" t="s">
        <v>1246</v>
      </c>
      <c r="D868" s="16" t="s">
        <v>55</v>
      </c>
      <c r="E868" s="16" t="n">
        <v>2</v>
      </c>
      <c r="F868" s="16" t="n">
        <v>2044</v>
      </c>
      <c r="G868" s="16" t="n">
        <v>0.1</v>
      </c>
      <c r="H868" s="16" t="s">
        <v>89</v>
      </c>
      <c r="I868" s="16" t="s">
        <v>71</v>
      </c>
      <c r="J868" s="16" t="n">
        <v>2</v>
      </c>
      <c r="K868" s="16" t="n">
        <v>5</v>
      </c>
      <c r="L868" s="16" t="s">
        <v>41</v>
      </c>
      <c r="M868" s="18" t="n">
        <f aca="false">IF(ISNUMBER(B868),B868,IF(MID(B868,3,1)="-",DATE(VALUE(RIGHT(B868,4)),VALUE(MID(B868,4,2)),VALUE(LEFT(B868,2))),DATE(VALUE(LEFT(B868,4)),VALUE(MID(B868,6,2)),VALUE(RIGHT(B868,2)))))</f>
        <v>45736</v>
      </c>
      <c r="N868" s="16" t="n">
        <f aca="false">MONTH(M868)</f>
        <v>3</v>
      </c>
      <c r="O868" s="16" t="str">
        <f aca="false">PROPER(TRIM(H868))</f>
        <v>Ahmedabad</v>
      </c>
      <c r="P868" s="16" t="str">
        <f aca="false">IFERROR(VLOOKUP(O868,city_map!$A$2:$B$6,2,FALSE()),O868)</f>
        <v>Ahmedabad</v>
      </c>
      <c r="Q868" s="16" t="n">
        <f aca="false">IF(ISNUMBER(F868),F868,VALUE(SUBSTITUTE(SUBSTITUTE(F868,"₹",""),",","")))</f>
        <v>2044</v>
      </c>
      <c r="R868" s="16" t="n">
        <f aca="false">IF(E868=99,1,E868)</f>
        <v>2</v>
      </c>
      <c r="S868" s="16" t="n">
        <f aca="false">IF(G868="",0,G868)</f>
        <v>0.1</v>
      </c>
      <c r="T868" s="16" t="str">
        <f aca="false">IF(I868="","Unknown",IF(I868="upi","UPI",I868))</f>
        <v>Credit Card</v>
      </c>
      <c r="U868" s="16" t="str">
        <f aca="false">IF(L868="Yes","Y",IF(L868="No","N",L868))</f>
        <v>N</v>
      </c>
      <c r="V868" s="19" t="n">
        <f aca="false">ROUND(R868*Q868*(1-S868),2)</f>
        <v>3679.2</v>
      </c>
      <c r="W868" s="16" t="str">
        <f aca="false">_xlfn.XLOOKUP(D868,products!$A$2:$A$61,products!$C$2:$C$61,"Not found")</f>
        <v>Home</v>
      </c>
    </row>
    <row r="869" customFormat="false" ht="15" hidden="false" customHeight="false" outlineLevel="0" collapsed="false">
      <c r="A869" s="16" t="s">
        <v>1616</v>
      </c>
      <c r="B869" s="16" t="s">
        <v>1617</v>
      </c>
      <c r="C869" s="16" t="s">
        <v>1618</v>
      </c>
      <c r="D869" s="16" t="s">
        <v>216</v>
      </c>
      <c r="E869" s="16" t="n">
        <v>2</v>
      </c>
      <c r="F869" s="16" t="n">
        <v>897</v>
      </c>
      <c r="G869" s="16" t="n">
        <v>0.1</v>
      </c>
      <c r="H869" s="16" t="s">
        <v>89</v>
      </c>
      <c r="I869" s="16" t="s">
        <v>71</v>
      </c>
      <c r="J869" s="16" t="n">
        <v>3</v>
      </c>
      <c r="K869" s="16" t="n">
        <v>4</v>
      </c>
      <c r="L869" s="16" t="s">
        <v>41</v>
      </c>
      <c r="M869" s="18" t="n">
        <f aca="false">IF(ISNUMBER(B869),B869,IF(MID(B869,3,1)="-",DATE(VALUE(RIGHT(B869,4)),VALUE(MID(B869,4,2)),VALUE(LEFT(B869,2))),DATE(VALUE(LEFT(B869,4)),VALUE(MID(B869,6,2)),VALUE(RIGHT(B869,2)))))</f>
        <v>45737</v>
      </c>
      <c r="N869" s="16" t="n">
        <f aca="false">MONTH(M869)</f>
        <v>3</v>
      </c>
      <c r="O869" s="16" t="str">
        <f aca="false">PROPER(TRIM(H869))</f>
        <v>Ahmedabad</v>
      </c>
      <c r="P869" s="16" t="str">
        <f aca="false">IFERROR(VLOOKUP(O869,city_map!$A$2:$B$6,2,FALSE()),O869)</f>
        <v>Ahmedabad</v>
      </c>
      <c r="Q869" s="16" t="n">
        <f aca="false">IF(ISNUMBER(F869),F869,VALUE(SUBSTITUTE(SUBSTITUTE(F869,"₹",""),",","")))</f>
        <v>897</v>
      </c>
      <c r="R869" s="16" t="n">
        <f aca="false">IF(E869=99,1,E869)</f>
        <v>2</v>
      </c>
      <c r="S869" s="16" t="n">
        <f aca="false">IF(G869="",0,G869)</f>
        <v>0.1</v>
      </c>
      <c r="T869" s="16" t="str">
        <f aca="false">IF(I869="","Unknown",IF(I869="upi","UPI",I869))</f>
        <v>Credit Card</v>
      </c>
      <c r="U869" s="16" t="str">
        <f aca="false">IF(L869="Yes","Y",IF(L869="No","N",L869))</f>
        <v>N</v>
      </c>
      <c r="V869" s="19" t="n">
        <f aca="false">ROUND(R869*Q869*(1-S869),2)</f>
        <v>1614.6</v>
      </c>
      <c r="W869" s="16" t="str">
        <f aca="false">_xlfn.XLOOKUP(D869,products!$A$2:$A$61,products!$C$2:$C$61,"Not found")</f>
        <v>Books</v>
      </c>
    </row>
    <row r="870" customFormat="false" ht="15" hidden="false" customHeight="false" outlineLevel="0" collapsed="false">
      <c r="A870" s="16" t="s">
        <v>1619</v>
      </c>
      <c r="B870" s="16" t="s">
        <v>1617</v>
      </c>
      <c r="C870" s="16" t="s">
        <v>1620</v>
      </c>
      <c r="D870" s="16" t="s">
        <v>99</v>
      </c>
      <c r="E870" s="16" t="n">
        <v>2</v>
      </c>
      <c r="F870" s="16" t="n">
        <v>700</v>
      </c>
      <c r="G870" s="16" t="n">
        <v>0.05</v>
      </c>
      <c r="H870" s="16" t="s">
        <v>70</v>
      </c>
      <c r="I870" s="16" t="s">
        <v>100</v>
      </c>
      <c r="J870" s="16" t="n">
        <v>4</v>
      </c>
      <c r="K870" s="16" t="n">
        <v>5</v>
      </c>
      <c r="L870" s="16" t="s">
        <v>41</v>
      </c>
      <c r="M870" s="18" t="n">
        <f aca="false">IF(ISNUMBER(B870),B870,IF(MID(B870,3,1)="-",DATE(VALUE(RIGHT(B870,4)),VALUE(MID(B870,4,2)),VALUE(LEFT(B870,2))),DATE(VALUE(LEFT(B870,4)),VALUE(MID(B870,6,2)),VALUE(RIGHT(B870,2)))))</f>
        <v>45737</v>
      </c>
      <c r="N870" s="16" t="n">
        <f aca="false">MONTH(M870)</f>
        <v>3</v>
      </c>
      <c r="O870" s="16" t="str">
        <f aca="false">PROPER(TRIM(H870))</f>
        <v>Pune</v>
      </c>
      <c r="P870" s="16" t="str">
        <f aca="false">IFERROR(VLOOKUP(O870,city_map!$A$2:$B$6,2,FALSE()),O870)</f>
        <v>Pune</v>
      </c>
      <c r="Q870" s="16" t="n">
        <f aca="false">IF(ISNUMBER(F870),F870,VALUE(SUBSTITUTE(SUBSTITUTE(F870,"₹",""),",","")))</f>
        <v>700</v>
      </c>
      <c r="R870" s="16" t="n">
        <f aca="false">IF(E870=99,1,E870)</f>
        <v>2</v>
      </c>
      <c r="S870" s="16" t="n">
        <f aca="false">IF(G870="",0,G870)</f>
        <v>0.05</v>
      </c>
      <c r="T870" s="16" t="str">
        <f aca="false">IF(I870="","Unknown",IF(I870="upi","UPI",I870))</f>
        <v>Net Banking</v>
      </c>
      <c r="U870" s="16" t="str">
        <f aca="false">IF(L870="Yes","Y",IF(L870="No","N",L870))</f>
        <v>N</v>
      </c>
      <c r="V870" s="19" t="n">
        <f aca="false">ROUND(R870*Q870*(1-S870),2)</f>
        <v>1330</v>
      </c>
      <c r="W870" s="16" t="str">
        <f aca="false">_xlfn.XLOOKUP(D870,products!$A$2:$A$61,products!$C$2:$C$61,"Not found")</f>
        <v>Fashion</v>
      </c>
    </row>
    <row r="871" customFormat="false" ht="15" hidden="false" customHeight="false" outlineLevel="0" collapsed="false">
      <c r="A871" s="16" t="s">
        <v>1621</v>
      </c>
      <c r="B871" s="16" t="s">
        <v>1617</v>
      </c>
      <c r="C871" s="16" t="s">
        <v>270</v>
      </c>
      <c r="D871" s="16" t="s">
        <v>393</v>
      </c>
      <c r="E871" s="16" t="n">
        <v>2</v>
      </c>
      <c r="F871" s="16" t="n">
        <v>499</v>
      </c>
      <c r="G871" s="16" t="n">
        <v>0</v>
      </c>
      <c r="H871" s="16" t="s">
        <v>46</v>
      </c>
      <c r="I871" s="16" t="s">
        <v>60</v>
      </c>
      <c r="J871" s="16" t="n">
        <v>5</v>
      </c>
      <c r="K871" s="16" t="n">
        <v>5</v>
      </c>
      <c r="L871" s="16" t="s">
        <v>41</v>
      </c>
      <c r="M871" s="18" t="n">
        <f aca="false">IF(ISNUMBER(B871),B871,IF(MID(B871,3,1)="-",DATE(VALUE(RIGHT(B871,4)),VALUE(MID(B871,4,2)),VALUE(LEFT(B871,2))),DATE(VALUE(LEFT(B871,4)),VALUE(MID(B871,6,2)),VALUE(RIGHT(B871,2)))))</f>
        <v>45737</v>
      </c>
      <c r="N871" s="16" t="n">
        <f aca="false">MONTH(M871)</f>
        <v>3</v>
      </c>
      <c r="O871" s="16" t="str">
        <f aca="false">PROPER(TRIM(H871))</f>
        <v>Chennai</v>
      </c>
      <c r="P871" s="16" t="str">
        <f aca="false">IFERROR(VLOOKUP(O871,city_map!$A$2:$B$6,2,FALSE()),O871)</f>
        <v>Chennai</v>
      </c>
      <c r="Q871" s="16" t="n">
        <f aca="false">IF(ISNUMBER(F871),F871,VALUE(SUBSTITUTE(SUBSTITUTE(F871,"₹",""),",","")))</f>
        <v>499</v>
      </c>
      <c r="R871" s="16" t="n">
        <f aca="false">IF(E871=99,1,E871)</f>
        <v>2</v>
      </c>
      <c r="S871" s="16" t="n">
        <f aca="false">IF(G871="",0,G871)</f>
        <v>0</v>
      </c>
      <c r="T871" s="16" t="str">
        <f aca="false">IF(I871="","Unknown",IF(I871="upi","UPI",I871))</f>
        <v>UPI</v>
      </c>
      <c r="U871" s="16" t="str">
        <f aca="false">IF(L871="Yes","Y",IF(L871="No","N",L871))</f>
        <v>N</v>
      </c>
      <c r="V871" s="19" t="n">
        <f aca="false">ROUND(R871*Q871*(1-S871),2)</f>
        <v>998</v>
      </c>
      <c r="W871" s="16" t="str">
        <f aca="false">_xlfn.XLOOKUP(D871,products!$A$2:$A$61,products!$C$2:$C$61,"Not found")</f>
        <v>Fashion</v>
      </c>
    </row>
    <row r="872" customFormat="false" ht="15" hidden="false" customHeight="false" outlineLevel="0" collapsed="false">
      <c r="A872" s="16" t="s">
        <v>1622</v>
      </c>
      <c r="B872" s="16" t="s">
        <v>1617</v>
      </c>
      <c r="C872" s="16" t="s">
        <v>817</v>
      </c>
      <c r="D872" s="16" t="s">
        <v>119</v>
      </c>
      <c r="E872" s="16" t="n">
        <v>3</v>
      </c>
      <c r="F872" s="16" t="n">
        <v>249</v>
      </c>
      <c r="G872" s="16" t="n">
        <v>0.05</v>
      </c>
      <c r="H872" s="16" t="s">
        <v>67</v>
      </c>
      <c r="I872" s="16" t="s">
        <v>40</v>
      </c>
      <c r="J872" s="16" t="n">
        <v>5</v>
      </c>
      <c r="K872" s="16" t="n">
        <v>4</v>
      </c>
      <c r="L872" s="16" t="s">
        <v>41</v>
      </c>
      <c r="M872" s="18" t="n">
        <f aca="false">IF(ISNUMBER(B872),B872,IF(MID(B872,3,1)="-",DATE(VALUE(RIGHT(B872,4)),VALUE(MID(B872,4,2)),VALUE(LEFT(B872,2))),DATE(VALUE(LEFT(B872,4)),VALUE(MID(B872,6,2)),VALUE(RIGHT(B872,2)))))</f>
        <v>45737</v>
      </c>
      <c r="N872" s="16" t="n">
        <f aca="false">MONTH(M872)</f>
        <v>3</v>
      </c>
      <c r="O872" s="16" t="str">
        <f aca="false">PROPER(TRIM(H872))</f>
        <v>Kolkata</v>
      </c>
      <c r="P872" s="16" t="str">
        <f aca="false">IFERROR(VLOOKUP(O872,city_map!$A$2:$B$6,2,FALSE()),O872)</f>
        <v>Kolkata</v>
      </c>
      <c r="Q872" s="16" t="n">
        <f aca="false">IF(ISNUMBER(F872),F872,VALUE(SUBSTITUTE(SUBSTITUTE(F872,"₹",""),",","")))</f>
        <v>249</v>
      </c>
      <c r="R872" s="16" t="n">
        <f aca="false">IF(E872=99,1,E872)</f>
        <v>3</v>
      </c>
      <c r="S872" s="16" t="n">
        <f aca="false">IF(G872="",0,G872)</f>
        <v>0.05</v>
      </c>
      <c r="T872" s="16" t="str">
        <f aca="false">IF(I872="","Unknown",IF(I872="upi","UPI",I872))</f>
        <v>COD</v>
      </c>
      <c r="U872" s="16" t="str">
        <f aca="false">IF(L872="Yes","Y",IF(L872="No","N",L872))</f>
        <v>N</v>
      </c>
      <c r="V872" s="19" t="n">
        <f aca="false">ROUND(R872*Q872*(1-S872),2)</f>
        <v>709.65</v>
      </c>
      <c r="W872" s="16" t="str">
        <f aca="false">_xlfn.XLOOKUP(D872,products!$A$2:$A$61,products!$C$2:$C$61,"Not found")</f>
        <v>Books</v>
      </c>
    </row>
    <row r="873" customFormat="false" ht="15" hidden="false" customHeight="false" outlineLevel="0" collapsed="false">
      <c r="A873" s="16" t="s">
        <v>1623</v>
      </c>
      <c r="B873" s="16" t="s">
        <v>1617</v>
      </c>
      <c r="C873" s="16" t="s">
        <v>145</v>
      </c>
      <c r="D873" s="16" t="s">
        <v>229</v>
      </c>
      <c r="E873" s="16" t="n">
        <v>1</v>
      </c>
      <c r="F873" s="16" t="n">
        <v>434</v>
      </c>
      <c r="G873" s="16" t="n">
        <v>0.15</v>
      </c>
      <c r="H873" s="16" t="s">
        <v>112</v>
      </c>
      <c r="I873" s="16" t="s">
        <v>40</v>
      </c>
      <c r="J873" s="16" t="n">
        <v>5</v>
      </c>
      <c r="K873" s="16" t="n">
        <v>4</v>
      </c>
      <c r="L873" s="16" t="s">
        <v>41</v>
      </c>
      <c r="M873" s="18" t="n">
        <f aca="false">IF(ISNUMBER(B873),B873,IF(MID(B873,3,1)="-",DATE(VALUE(RIGHT(B873,4)),VALUE(MID(B873,4,2)),VALUE(LEFT(B873,2))),DATE(VALUE(LEFT(B873,4)),VALUE(MID(B873,6,2)),VALUE(RIGHT(B873,2)))))</f>
        <v>45737</v>
      </c>
      <c r="N873" s="16" t="n">
        <f aca="false">MONTH(M873)</f>
        <v>3</v>
      </c>
      <c r="O873" s="16" t="str">
        <f aca="false">PROPER(TRIM(H873))</f>
        <v>Mumbai</v>
      </c>
      <c r="P873" s="16" t="str">
        <f aca="false">IFERROR(VLOOKUP(O873,city_map!$A$2:$B$6,2,FALSE()),O873)</f>
        <v>Mumbai</v>
      </c>
      <c r="Q873" s="16" t="n">
        <f aca="false">IF(ISNUMBER(F873),F873,VALUE(SUBSTITUTE(SUBSTITUTE(F873,"₹",""),",","")))</f>
        <v>434</v>
      </c>
      <c r="R873" s="16" t="n">
        <f aca="false">IF(E873=99,1,E873)</f>
        <v>1</v>
      </c>
      <c r="S873" s="16" t="n">
        <f aca="false">IF(G873="",0,G873)</f>
        <v>0.15</v>
      </c>
      <c r="T873" s="16" t="str">
        <f aca="false">IF(I873="","Unknown",IF(I873="upi","UPI",I873))</f>
        <v>COD</v>
      </c>
      <c r="U873" s="16" t="str">
        <f aca="false">IF(L873="Yes","Y",IF(L873="No","N",L873))</f>
        <v>N</v>
      </c>
      <c r="V873" s="19" t="n">
        <f aca="false">ROUND(R873*Q873*(1-S873),2)</f>
        <v>368.9</v>
      </c>
      <c r="W873" s="16" t="str">
        <f aca="false">_xlfn.XLOOKUP(D873,products!$A$2:$A$61,products!$C$2:$C$61,"Not found")</f>
        <v>Books</v>
      </c>
    </row>
    <row r="874" customFormat="false" ht="15" hidden="false" customHeight="false" outlineLevel="0" collapsed="false">
      <c r="A874" s="16" t="s">
        <v>1624</v>
      </c>
      <c r="B874" s="16" t="s">
        <v>1617</v>
      </c>
      <c r="C874" s="16" t="s">
        <v>1625</v>
      </c>
      <c r="D874" s="16" t="s">
        <v>136</v>
      </c>
      <c r="E874" s="16" t="n">
        <v>1</v>
      </c>
      <c r="F874" s="16" t="n">
        <v>2104</v>
      </c>
      <c r="G874" s="16" t="n">
        <v>0.1</v>
      </c>
      <c r="H874" s="16" t="s">
        <v>112</v>
      </c>
      <c r="I874" s="16" t="s">
        <v>71</v>
      </c>
      <c r="J874" s="16" t="n">
        <v>4</v>
      </c>
      <c r="K874" s="16" t="n">
        <v>4</v>
      </c>
      <c r="L874" s="16" t="s">
        <v>41</v>
      </c>
      <c r="M874" s="18" t="n">
        <f aca="false">IF(ISNUMBER(B874),B874,IF(MID(B874,3,1)="-",DATE(VALUE(RIGHT(B874,4)),VALUE(MID(B874,4,2)),VALUE(LEFT(B874,2))),DATE(VALUE(LEFT(B874,4)),VALUE(MID(B874,6,2)),VALUE(RIGHT(B874,2)))))</f>
        <v>45737</v>
      </c>
      <c r="N874" s="16" t="n">
        <f aca="false">MONTH(M874)</f>
        <v>3</v>
      </c>
      <c r="O874" s="16" t="str">
        <f aca="false">PROPER(TRIM(H874))</f>
        <v>Mumbai</v>
      </c>
      <c r="P874" s="16" t="str">
        <f aca="false">IFERROR(VLOOKUP(O874,city_map!$A$2:$B$6,2,FALSE()),O874)</f>
        <v>Mumbai</v>
      </c>
      <c r="Q874" s="16" t="n">
        <f aca="false">IF(ISNUMBER(F874),F874,VALUE(SUBSTITUTE(SUBSTITUTE(F874,"₹",""),",","")))</f>
        <v>2104</v>
      </c>
      <c r="R874" s="16" t="n">
        <f aca="false">IF(E874=99,1,E874)</f>
        <v>1</v>
      </c>
      <c r="S874" s="16" t="n">
        <f aca="false">IF(G874="",0,G874)</f>
        <v>0.1</v>
      </c>
      <c r="T874" s="16" t="str">
        <f aca="false">IF(I874="","Unknown",IF(I874="upi","UPI",I874))</f>
        <v>Credit Card</v>
      </c>
      <c r="U874" s="16" t="str">
        <f aca="false">IF(L874="Yes","Y",IF(L874="No","N",L874))</f>
        <v>N</v>
      </c>
      <c r="V874" s="19" t="n">
        <f aca="false">ROUND(R874*Q874*(1-S874),2)</f>
        <v>1893.6</v>
      </c>
      <c r="W874" s="16" t="str">
        <f aca="false">_xlfn.XLOOKUP(D874,products!$A$2:$A$61,products!$C$2:$C$61,"Not found")</f>
        <v>Electronics</v>
      </c>
    </row>
    <row r="875" customFormat="false" ht="15" hidden="false" customHeight="false" outlineLevel="0" collapsed="false">
      <c r="A875" s="16" t="s">
        <v>1626</v>
      </c>
      <c r="B875" s="16" t="s">
        <v>1617</v>
      </c>
      <c r="C875" s="16" t="s">
        <v>1627</v>
      </c>
      <c r="D875" s="16" t="s">
        <v>184</v>
      </c>
      <c r="E875" s="16" t="n">
        <v>2</v>
      </c>
      <c r="F875" s="16" t="n">
        <v>1291</v>
      </c>
      <c r="G875" s="16" t="n">
        <v>0.05</v>
      </c>
      <c r="H875" s="16" t="s">
        <v>39</v>
      </c>
      <c r="I875" s="16" t="s">
        <v>60</v>
      </c>
      <c r="J875" s="16" t="n">
        <v>4</v>
      </c>
      <c r="K875" s="16" t="n">
        <v>4</v>
      </c>
      <c r="L875" s="16" t="s">
        <v>41</v>
      </c>
      <c r="M875" s="18" t="n">
        <f aca="false">IF(ISNUMBER(B875),B875,IF(MID(B875,3,1)="-",DATE(VALUE(RIGHT(B875,4)),VALUE(MID(B875,4,2)),VALUE(LEFT(B875,2))),DATE(VALUE(LEFT(B875,4)),VALUE(MID(B875,6,2)),VALUE(RIGHT(B875,2)))))</f>
        <v>45737</v>
      </c>
      <c r="N875" s="16" t="n">
        <f aca="false">MONTH(M875)</f>
        <v>3</v>
      </c>
      <c r="O875" s="16" t="str">
        <f aca="false">PROPER(TRIM(H875))</f>
        <v>Delhi</v>
      </c>
      <c r="P875" s="16" t="str">
        <f aca="false">IFERROR(VLOOKUP(O875,city_map!$A$2:$B$6,2,FALSE()),O875)</f>
        <v>Delhi</v>
      </c>
      <c r="Q875" s="16" t="n">
        <f aca="false">IF(ISNUMBER(F875),F875,VALUE(SUBSTITUTE(SUBSTITUTE(F875,"₹",""),",","")))</f>
        <v>1291</v>
      </c>
      <c r="R875" s="16" t="n">
        <f aca="false">IF(E875=99,1,E875)</f>
        <v>2</v>
      </c>
      <c r="S875" s="16" t="n">
        <f aca="false">IF(G875="",0,G875)</f>
        <v>0.05</v>
      </c>
      <c r="T875" s="16" t="str">
        <f aca="false">IF(I875="","Unknown",IF(I875="upi","UPI",I875))</f>
        <v>UPI</v>
      </c>
      <c r="U875" s="16" t="str">
        <f aca="false">IF(L875="Yes","Y",IF(L875="No","N",L875))</f>
        <v>N</v>
      </c>
      <c r="V875" s="19" t="n">
        <f aca="false">ROUND(R875*Q875*(1-S875),2)</f>
        <v>2452.9</v>
      </c>
      <c r="W875" s="16" t="str">
        <f aca="false">_xlfn.XLOOKUP(D875,products!$A$2:$A$61,products!$C$2:$C$61,"Not found")</f>
        <v>Home</v>
      </c>
    </row>
    <row r="876" customFormat="false" ht="15" hidden="false" customHeight="false" outlineLevel="0" collapsed="false">
      <c r="A876" s="16" t="s">
        <v>1628</v>
      </c>
      <c r="B876" s="16" t="s">
        <v>1617</v>
      </c>
      <c r="C876" s="16" t="s">
        <v>1629</v>
      </c>
      <c r="D876" s="16" t="s">
        <v>191</v>
      </c>
      <c r="E876" s="16" t="n">
        <v>2</v>
      </c>
      <c r="F876" s="16" t="n">
        <v>382</v>
      </c>
      <c r="G876" s="16" t="n">
        <v>0.2</v>
      </c>
      <c r="H876" s="16" t="s">
        <v>67</v>
      </c>
      <c r="I876" s="16" t="s">
        <v>60</v>
      </c>
      <c r="J876" s="16" t="n">
        <v>3</v>
      </c>
      <c r="K876" s="16" t="n">
        <v>4</v>
      </c>
      <c r="L876" s="16" t="s">
        <v>41</v>
      </c>
      <c r="M876" s="18" t="n">
        <f aca="false">IF(ISNUMBER(B876),B876,IF(MID(B876,3,1)="-",DATE(VALUE(RIGHT(B876,4)),VALUE(MID(B876,4,2)),VALUE(LEFT(B876,2))),DATE(VALUE(LEFT(B876,4)),VALUE(MID(B876,6,2)),VALUE(RIGHT(B876,2)))))</f>
        <v>45737</v>
      </c>
      <c r="N876" s="16" t="n">
        <f aca="false">MONTH(M876)</f>
        <v>3</v>
      </c>
      <c r="O876" s="16" t="str">
        <f aca="false">PROPER(TRIM(H876))</f>
        <v>Kolkata</v>
      </c>
      <c r="P876" s="16" t="str">
        <f aca="false">IFERROR(VLOOKUP(O876,city_map!$A$2:$B$6,2,FALSE()),O876)</f>
        <v>Kolkata</v>
      </c>
      <c r="Q876" s="16" t="n">
        <f aca="false">IF(ISNUMBER(F876),F876,VALUE(SUBSTITUTE(SUBSTITUTE(F876,"₹",""),",","")))</f>
        <v>382</v>
      </c>
      <c r="R876" s="16" t="n">
        <f aca="false">IF(E876=99,1,E876)</f>
        <v>2</v>
      </c>
      <c r="S876" s="16" t="n">
        <f aca="false">IF(G876="",0,G876)</f>
        <v>0.2</v>
      </c>
      <c r="T876" s="16" t="str">
        <f aca="false">IF(I876="","Unknown",IF(I876="upi","UPI",I876))</f>
        <v>UPI</v>
      </c>
      <c r="U876" s="16" t="str">
        <f aca="false">IF(L876="Yes","Y",IF(L876="No","N",L876))</f>
        <v>N</v>
      </c>
      <c r="V876" s="19" t="n">
        <f aca="false">ROUND(R876*Q876*(1-S876),2)</f>
        <v>611.2</v>
      </c>
      <c r="W876" s="16" t="str">
        <f aca="false">_xlfn.XLOOKUP(D876,products!$A$2:$A$61,products!$C$2:$C$61,"Not found")</f>
        <v>Electronics</v>
      </c>
    </row>
    <row r="877" customFormat="false" ht="15" hidden="false" customHeight="false" outlineLevel="0" collapsed="false">
      <c r="A877" s="16" t="s">
        <v>1630</v>
      </c>
      <c r="B877" s="16" t="s">
        <v>1617</v>
      </c>
      <c r="C877" s="16" t="s">
        <v>1631</v>
      </c>
      <c r="D877" s="16" t="s">
        <v>63</v>
      </c>
      <c r="E877" s="16" t="n">
        <v>1</v>
      </c>
      <c r="F877" s="16" t="n">
        <v>1496</v>
      </c>
      <c r="G877" s="16" t="n">
        <v>0.2</v>
      </c>
      <c r="H877" s="16" t="s">
        <v>70</v>
      </c>
      <c r="I877" s="16" t="s">
        <v>60</v>
      </c>
      <c r="J877" s="16" t="n">
        <v>6</v>
      </c>
      <c r="K877" s="16" t="n">
        <v>3</v>
      </c>
      <c r="L877" s="16" t="s">
        <v>41</v>
      </c>
      <c r="M877" s="18" t="n">
        <f aca="false">IF(ISNUMBER(B877),B877,IF(MID(B877,3,1)="-",DATE(VALUE(RIGHT(B877,4)),VALUE(MID(B877,4,2)),VALUE(LEFT(B877,2))),DATE(VALUE(LEFT(B877,4)),VALUE(MID(B877,6,2)),VALUE(RIGHT(B877,2)))))</f>
        <v>45737</v>
      </c>
      <c r="N877" s="16" t="n">
        <f aca="false">MONTH(M877)</f>
        <v>3</v>
      </c>
      <c r="O877" s="16" t="str">
        <f aca="false">PROPER(TRIM(H877))</f>
        <v>Pune</v>
      </c>
      <c r="P877" s="16" t="str">
        <f aca="false">IFERROR(VLOOKUP(O877,city_map!$A$2:$B$6,2,FALSE()),O877)</f>
        <v>Pune</v>
      </c>
      <c r="Q877" s="16" t="n">
        <f aca="false">IF(ISNUMBER(F877),F877,VALUE(SUBSTITUTE(SUBSTITUTE(F877,"₹",""),",","")))</f>
        <v>1496</v>
      </c>
      <c r="R877" s="16" t="n">
        <f aca="false">IF(E877=99,1,E877)</f>
        <v>1</v>
      </c>
      <c r="S877" s="16" t="n">
        <f aca="false">IF(G877="",0,G877)</f>
        <v>0.2</v>
      </c>
      <c r="T877" s="16" t="str">
        <f aca="false">IF(I877="","Unknown",IF(I877="upi","UPI",I877))</f>
        <v>UPI</v>
      </c>
      <c r="U877" s="16" t="str">
        <f aca="false">IF(L877="Yes","Y",IF(L877="No","N",L877))</f>
        <v>N</v>
      </c>
      <c r="V877" s="19" t="n">
        <f aca="false">ROUND(R877*Q877*(1-S877),2)</f>
        <v>1196.8</v>
      </c>
      <c r="W877" s="16" t="str">
        <f aca="false">_xlfn.XLOOKUP(D877,products!$A$2:$A$61,products!$C$2:$C$61,"Not found")</f>
        <v>Fashion</v>
      </c>
    </row>
    <row r="878" customFormat="false" ht="15" hidden="false" customHeight="false" outlineLevel="0" collapsed="false">
      <c r="A878" s="16" t="s">
        <v>1632</v>
      </c>
      <c r="B878" s="16" t="s">
        <v>1617</v>
      </c>
      <c r="C878" s="16" t="s">
        <v>1046</v>
      </c>
      <c r="D878" s="16" t="s">
        <v>385</v>
      </c>
      <c r="E878" s="16" t="n">
        <v>3</v>
      </c>
      <c r="F878" s="16" t="n">
        <v>301</v>
      </c>
      <c r="G878" s="16" t="n">
        <v>0.2</v>
      </c>
      <c r="H878" s="16" t="s">
        <v>233</v>
      </c>
      <c r="I878" s="16" t="s">
        <v>47</v>
      </c>
      <c r="J878" s="16" t="n">
        <v>3</v>
      </c>
      <c r="K878" s="16" t="n">
        <v>5</v>
      </c>
      <c r="L878" s="16" t="s">
        <v>41</v>
      </c>
      <c r="M878" s="18" t="n">
        <f aca="false">IF(ISNUMBER(B878),B878,IF(MID(B878,3,1)="-",DATE(VALUE(RIGHT(B878,4)),VALUE(MID(B878,4,2)),VALUE(LEFT(B878,2))),DATE(VALUE(LEFT(B878,4)),VALUE(MID(B878,6,2)),VALUE(RIGHT(B878,2)))))</f>
        <v>45737</v>
      </c>
      <c r="N878" s="16" t="n">
        <f aca="false">MONTH(M878)</f>
        <v>3</v>
      </c>
      <c r="O878" s="16" t="str">
        <f aca="false">PROPER(TRIM(H878))</f>
        <v>Mumbai</v>
      </c>
      <c r="P878" s="16" t="str">
        <f aca="false">IFERROR(VLOOKUP(O878,city_map!$A$2:$B$6,2,FALSE()),O878)</f>
        <v>Mumbai</v>
      </c>
      <c r="Q878" s="16" t="n">
        <f aca="false">IF(ISNUMBER(F878),F878,VALUE(SUBSTITUTE(SUBSTITUTE(F878,"₹",""),",","")))</f>
        <v>301</v>
      </c>
      <c r="R878" s="16" t="n">
        <f aca="false">IF(E878=99,1,E878)</f>
        <v>3</v>
      </c>
      <c r="S878" s="16" t="n">
        <f aca="false">IF(G878="",0,G878)</f>
        <v>0.2</v>
      </c>
      <c r="T878" s="16" t="str">
        <f aca="false">IF(I878="","Unknown",IF(I878="upi","UPI",I878))</f>
        <v>Debit Card</v>
      </c>
      <c r="U878" s="16" t="str">
        <f aca="false">IF(L878="Yes","Y",IF(L878="No","N",L878))</f>
        <v>N</v>
      </c>
      <c r="V878" s="19" t="n">
        <f aca="false">ROUND(R878*Q878*(1-S878),2)</f>
        <v>722.4</v>
      </c>
      <c r="W878" s="16" t="str">
        <f aca="false">_xlfn.XLOOKUP(D878,products!$A$2:$A$61,products!$C$2:$C$61,"Not found")</f>
        <v>Books</v>
      </c>
    </row>
    <row r="879" customFormat="false" ht="15" hidden="false" customHeight="false" outlineLevel="0" collapsed="false">
      <c r="A879" s="16" t="s">
        <v>1633</v>
      </c>
      <c r="B879" s="16" t="s">
        <v>1617</v>
      </c>
      <c r="C879" s="16" t="s">
        <v>1634</v>
      </c>
      <c r="D879" s="16" t="s">
        <v>396</v>
      </c>
      <c r="E879" s="16" t="n">
        <v>2</v>
      </c>
      <c r="F879" s="16" t="n">
        <v>5284</v>
      </c>
      <c r="G879" s="16" t="n">
        <v>0.2</v>
      </c>
      <c r="H879" s="16" t="s">
        <v>130</v>
      </c>
      <c r="I879" s="16" t="s">
        <v>47</v>
      </c>
      <c r="J879" s="16" t="n">
        <v>3</v>
      </c>
      <c r="K879" s="16" t="n">
        <v>3</v>
      </c>
      <c r="L879" s="16" t="s">
        <v>41</v>
      </c>
      <c r="M879" s="18" t="n">
        <f aca="false">IF(ISNUMBER(B879),B879,IF(MID(B879,3,1)="-",DATE(VALUE(RIGHT(B879,4)),VALUE(MID(B879,4,2)),VALUE(LEFT(B879,2))),DATE(VALUE(LEFT(B879,4)),VALUE(MID(B879,6,2)),VALUE(RIGHT(B879,2)))))</f>
        <v>45737</v>
      </c>
      <c r="N879" s="16" t="n">
        <f aca="false">MONTH(M879)</f>
        <v>3</v>
      </c>
      <c r="O879" s="16" t="str">
        <f aca="false">PROPER(TRIM(H879))</f>
        <v>Bengaluru</v>
      </c>
      <c r="P879" s="16" t="str">
        <f aca="false">IFERROR(VLOOKUP(O879,city_map!$A$2:$B$6,2,FALSE()),O879)</f>
        <v>Bengaluru</v>
      </c>
      <c r="Q879" s="16" t="n">
        <f aca="false">IF(ISNUMBER(F879),F879,VALUE(SUBSTITUTE(SUBSTITUTE(F879,"₹",""),",","")))</f>
        <v>5284</v>
      </c>
      <c r="R879" s="16" t="n">
        <f aca="false">IF(E879=99,1,E879)</f>
        <v>2</v>
      </c>
      <c r="S879" s="16" t="n">
        <f aca="false">IF(G879="",0,G879)</f>
        <v>0.2</v>
      </c>
      <c r="T879" s="16" t="str">
        <f aca="false">IF(I879="","Unknown",IF(I879="upi","UPI",I879))</f>
        <v>Debit Card</v>
      </c>
      <c r="U879" s="16" t="str">
        <f aca="false">IF(L879="Yes","Y",IF(L879="No","N",L879))</f>
        <v>N</v>
      </c>
      <c r="V879" s="19" t="n">
        <f aca="false">ROUND(R879*Q879*(1-S879),2)</f>
        <v>8454.4</v>
      </c>
      <c r="W879" s="16" t="str">
        <f aca="false">_xlfn.XLOOKUP(D879,products!$A$2:$A$61,products!$C$2:$C$61,"Not found")</f>
        <v>Home</v>
      </c>
    </row>
    <row r="880" customFormat="false" ht="15" hidden="false" customHeight="false" outlineLevel="0" collapsed="false">
      <c r="A880" s="16" t="s">
        <v>1635</v>
      </c>
      <c r="B880" s="16" t="s">
        <v>1617</v>
      </c>
      <c r="C880" s="16" t="s">
        <v>128</v>
      </c>
      <c r="D880" s="16" t="s">
        <v>119</v>
      </c>
      <c r="E880" s="16" t="n">
        <v>5</v>
      </c>
      <c r="F880" s="16" t="n">
        <v>241</v>
      </c>
      <c r="G880" s="16" t="n">
        <v>0.15</v>
      </c>
      <c r="H880" s="16" t="s">
        <v>70</v>
      </c>
      <c r="I880" s="16" t="s">
        <v>47</v>
      </c>
      <c r="J880" s="16" t="n">
        <v>4</v>
      </c>
      <c r="K880" s="16"/>
      <c r="L880" s="16" t="s">
        <v>41</v>
      </c>
      <c r="M880" s="18" t="n">
        <f aca="false">IF(ISNUMBER(B880),B880,IF(MID(B880,3,1)="-",DATE(VALUE(RIGHT(B880,4)),VALUE(MID(B880,4,2)),VALUE(LEFT(B880,2))),DATE(VALUE(LEFT(B880,4)),VALUE(MID(B880,6,2)),VALUE(RIGHT(B880,2)))))</f>
        <v>45737</v>
      </c>
      <c r="N880" s="16" t="n">
        <f aca="false">MONTH(M880)</f>
        <v>3</v>
      </c>
      <c r="O880" s="16" t="str">
        <f aca="false">PROPER(TRIM(H880))</f>
        <v>Pune</v>
      </c>
      <c r="P880" s="16" t="str">
        <f aca="false">IFERROR(VLOOKUP(O880,city_map!$A$2:$B$6,2,FALSE()),O880)</f>
        <v>Pune</v>
      </c>
      <c r="Q880" s="16" t="n">
        <f aca="false">IF(ISNUMBER(F880),F880,VALUE(SUBSTITUTE(SUBSTITUTE(F880,"₹",""),",","")))</f>
        <v>241</v>
      </c>
      <c r="R880" s="16" t="n">
        <f aca="false">IF(E880=99,1,E880)</f>
        <v>5</v>
      </c>
      <c r="S880" s="16" t="n">
        <f aca="false">IF(G880="",0,G880)</f>
        <v>0.15</v>
      </c>
      <c r="T880" s="16" t="str">
        <f aca="false">IF(I880="","Unknown",IF(I880="upi","UPI",I880))</f>
        <v>Debit Card</v>
      </c>
      <c r="U880" s="16" t="str">
        <f aca="false">IF(L880="Yes","Y",IF(L880="No","N",L880))</f>
        <v>N</v>
      </c>
      <c r="V880" s="19" t="n">
        <f aca="false">ROUND(R880*Q880*(1-S880),2)</f>
        <v>1024.25</v>
      </c>
      <c r="W880" s="16" t="str">
        <f aca="false">_xlfn.XLOOKUP(D880,products!$A$2:$A$61,products!$C$2:$C$61,"Not found")</f>
        <v>Books</v>
      </c>
    </row>
    <row r="881" customFormat="false" ht="15" hidden="false" customHeight="false" outlineLevel="0" collapsed="false">
      <c r="A881" s="16" t="s">
        <v>1636</v>
      </c>
      <c r="B881" s="16" t="s">
        <v>1617</v>
      </c>
      <c r="C881" s="16" t="s">
        <v>1637</v>
      </c>
      <c r="D881" s="16" t="s">
        <v>99</v>
      </c>
      <c r="E881" s="16" t="n">
        <v>2</v>
      </c>
      <c r="F881" s="16" t="n">
        <v>733</v>
      </c>
      <c r="G881" s="16" t="n">
        <v>0.2</v>
      </c>
      <c r="H881" s="16" t="s">
        <v>56</v>
      </c>
      <c r="I881" s="16" t="s">
        <v>47</v>
      </c>
      <c r="J881" s="16" t="n">
        <v>5</v>
      </c>
      <c r="K881" s="16" t="n">
        <v>4</v>
      </c>
      <c r="L881" s="16" t="s">
        <v>41</v>
      </c>
      <c r="M881" s="18" t="n">
        <f aca="false">IF(ISNUMBER(B881),B881,IF(MID(B881,3,1)="-",DATE(VALUE(RIGHT(B881,4)),VALUE(MID(B881,4,2)),VALUE(LEFT(B881,2))),DATE(VALUE(LEFT(B881,4)),VALUE(MID(B881,6,2)),VALUE(RIGHT(B881,2)))))</f>
        <v>45737</v>
      </c>
      <c r="N881" s="16" t="n">
        <f aca="false">MONTH(M881)</f>
        <v>3</v>
      </c>
      <c r="O881" s="16" t="str">
        <f aca="false">PROPER(TRIM(H881))</f>
        <v>Lucknow</v>
      </c>
      <c r="P881" s="16" t="str">
        <f aca="false">IFERROR(VLOOKUP(O881,city_map!$A$2:$B$6,2,FALSE()),O881)</f>
        <v>Lucknow</v>
      </c>
      <c r="Q881" s="16" t="n">
        <f aca="false">IF(ISNUMBER(F881),F881,VALUE(SUBSTITUTE(SUBSTITUTE(F881,"₹",""),",","")))</f>
        <v>733</v>
      </c>
      <c r="R881" s="16" t="n">
        <f aca="false">IF(E881=99,1,E881)</f>
        <v>2</v>
      </c>
      <c r="S881" s="16" t="n">
        <f aca="false">IF(G881="",0,G881)</f>
        <v>0.2</v>
      </c>
      <c r="T881" s="16" t="str">
        <f aca="false">IF(I881="","Unknown",IF(I881="upi","UPI",I881))</f>
        <v>Debit Card</v>
      </c>
      <c r="U881" s="16" t="str">
        <f aca="false">IF(L881="Yes","Y",IF(L881="No","N",L881))</f>
        <v>N</v>
      </c>
      <c r="V881" s="19" t="n">
        <f aca="false">ROUND(R881*Q881*(1-S881),2)</f>
        <v>1172.8</v>
      </c>
      <c r="W881" s="16" t="str">
        <f aca="false">_xlfn.XLOOKUP(D881,products!$A$2:$A$61,products!$C$2:$C$61,"Not found")</f>
        <v>Fashion</v>
      </c>
    </row>
    <row r="882" customFormat="false" ht="15" hidden="false" customHeight="false" outlineLevel="0" collapsed="false">
      <c r="A882" s="16" t="s">
        <v>1638</v>
      </c>
      <c r="B882" s="16" t="s">
        <v>1617</v>
      </c>
      <c r="C882" s="16" t="s">
        <v>1639</v>
      </c>
      <c r="D882" s="16" t="s">
        <v>721</v>
      </c>
      <c r="E882" s="16" t="n">
        <v>3</v>
      </c>
      <c r="F882" s="16" t="n">
        <v>486</v>
      </c>
      <c r="G882" s="16" t="n">
        <v>0</v>
      </c>
      <c r="H882" s="16" t="s">
        <v>233</v>
      </c>
      <c r="I882" s="16" t="s">
        <v>60</v>
      </c>
      <c r="J882" s="16" t="n">
        <v>6</v>
      </c>
      <c r="K882" s="16" t="n">
        <v>4</v>
      </c>
      <c r="L882" s="16" t="s">
        <v>41</v>
      </c>
      <c r="M882" s="18" t="n">
        <f aca="false">IF(ISNUMBER(B882),B882,IF(MID(B882,3,1)="-",DATE(VALUE(RIGHT(B882,4)),VALUE(MID(B882,4,2)),VALUE(LEFT(B882,2))),DATE(VALUE(LEFT(B882,4)),VALUE(MID(B882,6,2)),VALUE(RIGHT(B882,2)))))</f>
        <v>45737</v>
      </c>
      <c r="N882" s="16" t="n">
        <f aca="false">MONTH(M882)</f>
        <v>3</v>
      </c>
      <c r="O882" s="16" t="str">
        <f aca="false">PROPER(TRIM(H882))</f>
        <v>Mumbai</v>
      </c>
      <c r="P882" s="16" t="str">
        <f aca="false">IFERROR(VLOOKUP(O882,city_map!$A$2:$B$6,2,FALSE()),O882)</f>
        <v>Mumbai</v>
      </c>
      <c r="Q882" s="16" t="n">
        <f aca="false">IF(ISNUMBER(F882),F882,VALUE(SUBSTITUTE(SUBSTITUTE(F882,"₹",""),",","")))</f>
        <v>486</v>
      </c>
      <c r="R882" s="16" t="n">
        <f aca="false">IF(E882=99,1,E882)</f>
        <v>3</v>
      </c>
      <c r="S882" s="16" t="n">
        <f aca="false">IF(G882="",0,G882)</f>
        <v>0</v>
      </c>
      <c r="T882" s="16" t="str">
        <f aca="false">IF(I882="","Unknown",IF(I882="upi","UPI",I882))</f>
        <v>UPI</v>
      </c>
      <c r="U882" s="16" t="str">
        <f aca="false">IF(L882="Yes","Y",IF(L882="No","N",L882))</f>
        <v>N</v>
      </c>
      <c r="V882" s="19" t="n">
        <f aca="false">ROUND(R882*Q882*(1-S882),2)</f>
        <v>1458</v>
      </c>
      <c r="W882" s="16" t="str">
        <f aca="false">_xlfn.XLOOKUP(D882,products!$A$2:$A$61,products!$C$2:$C$61,"Not found")</f>
        <v>Beauty</v>
      </c>
    </row>
    <row r="883" customFormat="false" ht="15" hidden="false" customHeight="false" outlineLevel="0" collapsed="false">
      <c r="A883" s="16" t="s">
        <v>1640</v>
      </c>
      <c r="B883" s="16" t="s">
        <v>1617</v>
      </c>
      <c r="C883" s="16" t="s">
        <v>1265</v>
      </c>
      <c r="D883" s="16" t="s">
        <v>173</v>
      </c>
      <c r="E883" s="16" t="n">
        <v>1</v>
      </c>
      <c r="F883" s="16" t="n">
        <v>1239</v>
      </c>
      <c r="G883" s="16" t="n">
        <v>0.15</v>
      </c>
      <c r="H883" s="16" t="s">
        <v>208</v>
      </c>
      <c r="I883" s="16" t="s">
        <v>47</v>
      </c>
      <c r="J883" s="16" t="n">
        <v>5</v>
      </c>
      <c r="K883" s="16" t="n">
        <v>4</v>
      </c>
      <c r="L883" s="16" t="s">
        <v>41</v>
      </c>
      <c r="M883" s="18" t="n">
        <f aca="false">IF(ISNUMBER(B883),B883,IF(MID(B883,3,1)="-",DATE(VALUE(RIGHT(B883,4)),VALUE(MID(B883,4,2)),VALUE(LEFT(B883,2))),DATE(VALUE(LEFT(B883,4)),VALUE(MID(B883,6,2)),VALUE(RIGHT(B883,2)))))</f>
        <v>45737</v>
      </c>
      <c r="N883" s="16" t="n">
        <f aca="false">MONTH(M883)</f>
        <v>3</v>
      </c>
      <c r="O883" s="16" t="str">
        <f aca="false">PROPER(TRIM(H883))</f>
        <v>Jaipur</v>
      </c>
      <c r="P883" s="16" t="str">
        <f aca="false">IFERROR(VLOOKUP(O883,city_map!$A$2:$B$6,2,FALSE()),O883)</f>
        <v>Jaipur</v>
      </c>
      <c r="Q883" s="16" t="n">
        <f aca="false">IF(ISNUMBER(F883),F883,VALUE(SUBSTITUTE(SUBSTITUTE(F883,"₹",""),",","")))</f>
        <v>1239</v>
      </c>
      <c r="R883" s="16" t="n">
        <f aca="false">IF(E883=99,1,E883)</f>
        <v>1</v>
      </c>
      <c r="S883" s="16" t="n">
        <f aca="false">IF(G883="",0,G883)</f>
        <v>0.15</v>
      </c>
      <c r="T883" s="16" t="str">
        <f aca="false">IF(I883="","Unknown",IF(I883="upi","UPI",I883))</f>
        <v>Debit Card</v>
      </c>
      <c r="U883" s="16" t="str">
        <f aca="false">IF(L883="Yes","Y",IF(L883="No","N",L883))</f>
        <v>N</v>
      </c>
      <c r="V883" s="19" t="n">
        <f aca="false">ROUND(R883*Q883*(1-S883),2)</f>
        <v>1053.15</v>
      </c>
      <c r="W883" s="16" t="str">
        <f aca="false">_xlfn.XLOOKUP(D883,products!$A$2:$A$61,products!$C$2:$C$61,"Not found")</f>
        <v>Fashion</v>
      </c>
    </row>
    <row r="884" customFormat="false" ht="15" hidden="false" customHeight="false" outlineLevel="0" collapsed="false">
      <c r="A884" s="16" t="s">
        <v>1641</v>
      </c>
      <c r="B884" s="16" t="s">
        <v>1642</v>
      </c>
      <c r="C884" s="16" t="s">
        <v>491</v>
      </c>
      <c r="D884" s="16" t="s">
        <v>254</v>
      </c>
      <c r="E884" s="16" t="n">
        <v>1</v>
      </c>
      <c r="F884" s="16" t="n">
        <v>980</v>
      </c>
      <c r="G884" s="16" t="n">
        <v>0</v>
      </c>
      <c r="H884" s="16" t="s">
        <v>208</v>
      </c>
      <c r="I884" s="16" t="s">
        <v>60</v>
      </c>
      <c r="J884" s="16" t="n">
        <v>5</v>
      </c>
      <c r="K884" s="16" t="n">
        <v>4</v>
      </c>
      <c r="L884" s="16" t="s">
        <v>41</v>
      </c>
      <c r="M884" s="18" t="n">
        <f aca="false">IF(ISNUMBER(B884),B884,IF(MID(B884,3,1)="-",DATE(VALUE(RIGHT(B884,4)),VALUE(MID(B884,4,2)),VALUE(LEFT(B884,2))),DATE(VALUE(LEFT(B884,4)),VALUE(MID(B884,6,2)),VALUE(RIGHT(B884,2)))))</f>
        <v>45738</v>
      </c>
      <c r="N884" s="16" t="n">
        <f aca="false">MONTH(M884)</f>
        <v>3</v>
      </c>
      <c r="O884" s="16" t="str">
        <f aca="false">PROPER(TRIM(H884))</f>
        <v>Jaipur</v>
      </c>
      <c r="P884" s="16" t="str">
        <f aca="false">IFERROR(VLOOKUP(O884,city_map!$A$2:$B$6,2,FALSE()),O884)</f>
        <v>Jaipur</v>
      </c>
      <c r="Q884" s="16" t="n">
        <f aca="false">IF(ISNUMBER(F884),F884,VALUE(SUBSTITUTE(SUBSTITUTE(F884,"₹",""),",","")))</f>
        <v>980</v>
      </c>
      <c r="R884" s="16" t="n">
        <f aca="false">IF(E884=99,1,E884)</f>
        <v>1</v>
      </c>
      <c r="S884" s="16" t="n">
        <f aca="false">IF(G884="",0,G884)</f>
        <v>0</v>
      </c>
      <c r="T884" s="16" t="str">
        <f aca="false">IF(I884="","Unknown",IF(I884="upi","UPI",I884))</f>
        <v>UPI</v>
      </c>
      <c r="U884" s="16" t="str">
        <f aca="false">IF(L884="Yes","Y",IF(L884="No","N",L884))</f>
        <v>N</v>
      </c>
      <c r="V884" s="19" t="n">
        <f aca="false">ROUND(R884*Q884*(1-S884),2)</f>
        <v>980</v>
      </c>
      <c r="W884" s="16" t="str">
        <f aca="false">_xlfn.XLOOKUP(D884,products!$A$2:$A$61,products!$C$2:$C$61,"Not found")</f>
        <v>Fashion</v>
      </c>
    </row>
    <row r="885" customFormat="false" ht="15" hidden="false" customHeight="false" outlineLevel="0" collapsed="false">
      <c r="A885" s="16" t="s">
        <v>1643</v>
      </c>
      <c r="B885" s="16" t="s">
        <v>1642</v>
      </c>
      <c r="C885" s="16" t="s">
        <v>1314</v>
      </c>
      <c r="D885" s="16" t="s">
        <v>99</v>
      </c>
      <c r="E885" s="16" t="n">
        <v>3</v>
      </c>
      <c r="F885" s="16" t="s">
        <v>1644</v>
      </c>
      <c r="G885" s="16" t="n">
        <v>0</v>
      </c>
      <c r="H885" s="16" t="s">
        <v>130</v>
      </c>
      <c r="I885" s="16" t="s">
        <v>40</v>
      </c>
      <c r="J885" s="16" t="n">
        <v>2</v>
      </c>
      <c r="K885" s="16"/>
      <c r="L885" s="16" t="s">
        <v>57</v>
      </c>
      <c r="M885" s="18" t="n">
        <f aca="false">IF(ISNUMBER(B885),B885,IF(MID(B885,3,1)="-",DATE(VALUE(RIGHT(B885,4)),VALUE(MID(B885,4,2)),VALUE(LEFT(B885,2))),DATE(VALUE(LEFT(B885,4)),VALUE(MID(B885,6,2)),VALUE(RIGHT(B885,2)))))</f>
        <v>45738</v>
      </c>
      <c r="N885" s="16" t="n">
        <f aca="false">MONTH(M885)</f>
        <v>3</v>
      </c>
      <c r="O885" s="16" t="str">
        <f aca="false">PROPER(TRIM(H885))</f>
        <v>Bengaluru</v>
      </c>
      <c r="P885" s="16" t="str">
        <f aca="false">IFERROR(VLOOKUP(O885,city_map!$A$2:$B$6,2,FALSE()),O885)</f>
        <v>Bengaluru</v>
      </c>
      <c r="Q885" s="16" t="n">
        <f aca="false">IF(ISNUMBER(F885),F885,VALUE(SUBSTITUTE(SUBSTITUTE(F885,"₹",""),",","")))</f>
        <v>693</v>
      </c>
      <c r="R885" s="16" t="n">
        <f aca="false">IF(E885=99,1,E885)</f>
        <v>3</v>
      </c>
      <c r="S885" s="16" t="n">
        <f aca="false">IF(G885="",0,G885)</f>
        <v>0</v>
      </c>
      <c r="T885" s="16" t="str">
        <f aca="false">IF(I885="","Unknown",IF(I885="upi","UPI",I885))</f>
        <v>COD</v>
      </c>
      <c r="U885" s="16" t="str">
        <f aca="false">IF(L885="Yes","Y",IF(L885="No","N",L885))</f>
        <v>Y</v>
      </c>
      <c r="V885" s="19" t="n">
        <f aca="false">ROUND(R885*Q885*(1-S885),2)</f>
        <v>2079</v>
      </c>
      <c r="W885" s="16" t="str">
        <f aca="false">_xlfn.XLOOKUP(D885,products!$A$2:$A$61,products!$C$2:$C$61,"Not found")</f>
        <v>Fashion</v>
      </c>
    </row>
    <row r="886" customFormat="false" ht="15" hidden="false" customHeight="false" outlineLevel="0" collapsed="false">
      <c r="A886" s="16" t="s">
        <v>1645</v>
      </c>
      <c r="B886" s="16" t="s">
        <v>1642</v>
      </c>
      <c r="C886" s="16" t="s">
        <v>875</v>
      </c>
      <c r="D886" s="16" t="s">
        <v>291</v>
      </c>
      <c r="E886" s="16" t="n">
        <v>1</v>
      </c>
      <c r="F886" s="16" t="n">
        <v>1189</v>
      </c>
      <c r="G886" s="16" t="n">
        <v>0</v>
      </c>
      <c r="H886" s="16" t="s">
        <v>89</v>
      </c>
      <c r="I886" s="16" t="s">
        <v>71</v>
      </c>
      <c r="J886" s="16" t="n">
        <v>2</v>
      </c>
      <c r="K886" s="16"/>
      <c r="L886" s="16" t="s">
        <v>41</v>
      </c>
      <c r="M886" s="18" t="n">
        <f aca="false">IF(ISNUMBER(B886),B886,IF(MID(B886,3,1)="-",DATE(VALUE(RIGHT(B886,4)),VALUE(MID(B886,4,2)),VALUE(LEFT(B886,2))),DATE(VALUE(LEFT(B886,4)),VALUE(MID(B886,6,2)),VALUE(RIGHT(B886,2)))))</f>
        <v>45738</v>
      </c>
      <c r="N886" s="16" t="n">
        <f aca="false">MONTH(M886)</f>
        <v>3</v>
      </c>
      <c r="O886" s="16" t="str">
        <f aca="false">PROPER(TRIM(H886))</f>
        <v>Ahmedabad</v>
      </c>
      <c r="P886" s="16" t="str">
        <f aca="false">IFERROR(VLOOKUP(O886,city_map!$A$2:$B$6,2,FALSE()),O886)</f>
        <v>Ahmedabad</v>
      </c>
      <c r="Q886" s="16" t="n">
        <f aca="false">IF(ISNUMBER(F886),F886,VALUE(SUBSTITUTE(SUBSTITUTE(F886,"₹",""),",","")))</f>
        <v>1189</v>
      </c>
      <c r="R886" s="16" t="n">
        <f aca="false">IF(E886=99,1,E886)</f>
        <v>1</v>
      </c>
      <c r="S886" s="16" t="n">
        <f aca="false">IF(G886="",0,G886)</f>
        <v>0</v>
      </c>
      <c r="T886" s="16" t="str">
        <f aca="false">IF(I886="","Unknown",IF(I886="upi","UPI",I886))</f>
        <v>Credit Card</v>
      </c>
      <c r="U886" s="16" t="str">
        <f aca="false">IF(L886="Yes","Y",IF(L886="No","N",L886))</f>
        <v>N</v>
      </c>
      <c r="V886" s="19" t="n">
        <f aca="false">ROUND(R886*Q886*(1-S886),2)</f>
        <v>1189</v>
      </c>
      <c r="W886" s="16" t="str">
        <f aca="false">_xlfn.XLOOKUP(D886,products!$A$2:$A$61,products!$C$2:$C$61,"Not found")</f>
        <v>Electronics</v>
      </c>
    </row>
    <row r="887" customFormat="false" ht="15" hidden="false" customHeight="false" outlineLevel="0" collapsed="false">
      <c r="A887" s="16" t="s">
        <v>1646</v>
      </c>
      <c r="B887" s="16" t="s">
        <v>1642</v>
      </c>
      <c r="C887" s="16" t="s">
        <v>1647</v>
      </c>
      <c r="D887" s="16" t="s">
        <v>108</v>
      </c>
      <c r="E887" s="16" t="n">
        <v>3</v>
      </c>
      <c r="F887" s="16" t="n">
        <v>3519</v>
      </c>
      <c r="G887" s="16" t="n">
        <v>0.3</v>
      </c>
      <c r="H887" s="16" t="s">
        <v>112</v>
      </c>
      <c r="I887" s="16" t="s">
        <v>47</v>
      </c>
      <c r="J887" s="16" t="n">
        <v>2</v>
      </c>
      <c r="K887" s="16" t="n">
        <v>4</v>
      </c>
      <c r="L887" s="16" t="s">
        <v>41</v>
      </c>
      <c r="M887" s="18" t="n">
        <f aca="false">IF(ISNUMBER(B887),B887,IF(MID(B887,3,1)="-",DATE(VALUE(RIGHT(B887,4)),VALUE(MID(B887,4,2)),VALUE(LEFT(B887,2))),DATE(VALUE(LEFT(B887,4)),VALUE(MID(B887,6,2)),VALUE(RIGHT(B887,2)))))</f>
        <v>45738</v>
      </c>
      <c r="N887" s="16" t="n">
        <f aca="false">MONTH(M887)</f>
        <v>3</v>
      </c>
      <c r="O887" s="16" t="str">
        <f aca="false">PROPER(TRIM(H887))</f>
        <v>Mumbai</v>
      </c>
      <c r="P887" s="16" t="str">
        <f aca="false">IFERROR(VLOOKUP(O887,city_map!$A$2:$B$6,2,FALSE()),O887)</f>
        <v>Mumbai</v>
      </c>
      <c r="Q887" s="16" t="n">
        <f aca="false">IF(ISNUMBER(F887),F887,VALUE(SUBSTITUTE(SUBSTITUTE(F887,"₹",""),",","")))</f>
        <v>3519</v>
      </c>
      <c r="R887" s="16" t="n">
        <f aca="false">IF(E887=99,1,E887)</f>
        <v>3</v>
      </c>
      <c r="S887" s="16" t="n">
        <f aca="false">IF(G887="",0,G887)</f>
        <v>0.3</v>
      </c>
      <c r="T887" s="16" t="str">
        <f aca="false">IF(I887="","Unknown",IF(I887="upi","UPI",I887))</f>
        <v>Debit Card</v>
      </c>
      <c r="U887" s="16" t="str">
        <f aca="false">IF(L887="Yes","Y",IF(L887="No","N",L887))</f>
        <v>N</v>
      </c>
      <c r="V887" s="19" t="n">
        <f aca="false">ROUND(R887*Q887*(1-S887),2)</f>
        <v>7389.9</v>
      </c>
      <c r="W887" s="16" t="str">
        <f aca="false">_xlfn.XLOOKUP(D887,products!$A$2:$A$61,products!$C$2:$C$61,"Not found")</f>
        <v>Electronics</v>
      </c>
    </row>
    <row r="888" customFormat="false" ht="15" hidden="false" customHeight="false" outlineLevel="0" collapsed="false">
      <c r="A888" s="16" t="s">
        <v>1648</v>
      </c>
      <c r="B888" s="16" t="s">
        <v>1642</v>
      </c>
      <c r="C888" s="16" t="s">
        <v>213</v>
      </c>
      <c r="D888" s="16" t="s">
        <v>157</v>
      </c>
      <c r="E888" s="16" t="n">
        <v>1</v>
      </c>
      <c r="F888" s="16" t="n">
        <v>1138</v>
      </c>
      <c r="G888" s="16" t="n">
        <v>0</v>
      </c>
      <c r="H888" s="16" t="s">
        <v>46</v>
      </c>
      <c r="I888" s="16" t="s">
        <v>71</v>
      </c>
      <c r="J888" s="16" t="n">
        <v>3</v>
      </c>
      <c r="K888" s="16" t="n">
        <v>4</v>
      </c>
      <c r="L888" s="16" t="s">
        <v>41</v>
      </c>
      <c r="M888" s="18" t="n">
        <f aca="false">IF(ISNUMBER(B888),B888,IF(MID(B888,3,1)="-",DATE(VALUE(RIGHT(B888,4)),VALUE(MID(B888,4,2)),VALUE(LEFT(B888,2))),DATE(VALUE(LEFT(B888,4)),VALUE(MID(B888,6,2)),VALUE(RIGHT(B888,2)))))</f>
        <v>45738</v>
      </c>
      <c r="N888" s="16" t="n">
        <f aca="false">MONTH(M888)</f>
        <v>3</v>
      </c>
      <c r="O888" s="16" t="str">
        <f aca="false">PROPER(TRIM(H888))</f>
        <v>Chennai</v>
      </c>
      <c r="P888" s="16" t="str">
        <f aca="false">IFERROR(VLOOKUP(O888,city_map!$A$2:$B$6,2,FALSE()),O888)</f>
        <v>Chennai</v>
      </c>
      <c r="Q888" s="16" t="n">
        <f aca="false">IF(ISNUMBER(F888),F888,VALUE(SUBSTITUTE(SUBSTITUTE(F888,"₹",""),",","")))</f>
        <v>1138</v>
      </c>
      <c r="R888" s="16" t="n">
        <f aca="false">IF(E888=99,1,E888)</f>
        <v>1</v>
      </c>
      <c r="S888" s="16" t="n">
        <f aca="false">IF(G888="",0,G888)</f>
        <v>0</v>
      </c>
      <c r="T888" s="16" t="str">
        <f aca="false">IF(I888="","Unknown",IF(I888="upi","UPI",I888))</f>
        <v>Credit Card</v>
      </c>
      <c r="U888" s="16" t="str">
        <f aca="false">IF(L888="Yes","Y",IF(L888="No","N",L888))</f>
        <v>N</v>
      </c>
      <c r="V888" s="19" t="n">
        <f aca="false">ROUND(R888*Q888*(1-S888),2)</f>
        <v>1138</v>
      </c>
      <c r="W888" s="16" t="str">
        <f aca="false">_xlfn.XLOOKUP(D888,products!$A$2:$A$61,products!$C$2:$C$61,"Not found")</f>
        <v>Books</v>
      </c>
    </row>
    <row r="889" customFormat="false" ht="15" hidden="false" customHeight="false" outlineLevel="0" collapsed="false">
      <c r="A889" s="16" t="s">
        <v>1649</v>
      </c>
      <c r="B889" s="16" t="s">
        <v>1642</v>
      </c>
      <c r="C889" s="16" t="s">
        <v>328</v>
      </c>
      <c r="D889" s="16" t="s">
        <v>142</v>
      </c>
      <c r="E889" s="16" t="n">
        <v>1</v>
      </c>
      <c r="F889" s="16" t="n">
        <v>603</v>
      </c>
      <c r="G889" s="16" t="n">
        <v>0.05</v>
      </c>
      <c r="H889" s="16" t="s">
        <v>208</v>
      </c>
      <c r="I889" s="16" t="s">
        <v>71</v>
      </c>
      <c r="J889" s="16" t="n">
        <v>4</v>
      </c>
      <c r="K889" s="16" t="n">
        <v>5</v>
      </c>
      <c r="L889" s="16" t="s">
        <v>41</v>
      </c>
      <c r="M889" s="18" t="n">
        <f aca="false">IF(ISNUMBER(B889),B889,IF(MID(B889,3,1)="-",DATE(VALUE(RIGHT(B889,4)),VALUE(MID(B889,4,2)),VALUE(LEFT(B889,2))),DATE(VALUE(LEFT(B889,4)),VALUE(MID(B889,6,2)),VALUE(RIGHT(B889,2)))))</f>
        <v>45738</v>
      </c>
      <c r="N889" s="16" t="n">
        <f aca="false">MONTH(M889)</f>
        <v>3</v>
      </c>
      <c r="O889" s="16" t="str">
        <f aca="false">PROPER(TRIM(H889))</f>
        <v>Jaipur</v>
      </c>
      <c r="P889" s="16" t="str">
        <f aca="false">IFERROR(VLOOKUP(O889,city_map!$A$2:$B$6,2,FALSE()),O889)</f>
        <v>Jaipur</v>
      </c>
      <c r="Q889" s="16" t="n">
        <f aca="false">IF(ISNUMBER(F889),F889,VALUE(SUBSTITUTE(SUBSTITUTE(F889,"₹",""),",","")))</f>
        <v>603</v>
      </c>
      <c r="R889" s="16" t="n">
        <f aca="false">IF(E889=99,1,E889)</f>
        <v>1</v>
      </c>
      <c r="S889" s="16" t="n">
        <f aca="false">IF(G889="",0,G889)</f>
        <v>0.05</v>
      </c>
      <c r="T889" s="16" t="str">
        <f aca="false">IF(I889="","Unknown",IF(I889="upi","UPI",I889))</f>
        <v>Credit Card</v>
      </c>
      <c r="U889" s="16" t="str">
        <f aca="false">IF(L889="Yes","Y",IF(L889="No","N",L889))</f>
        <v>N</v>
      </c>
      <c r="V889" s="19" t="n">
        <f aca="false">ROUND(R889*Q889*(1-S889),2)</f>
        <v>572.85</v>
      </c>
      <c r="W889" s="16" t="str">
        <f aca="false">_xlfn.XLOOKUP(D889,products!$A$2:$A$61,products!$C$2:$C$61,"Not found")</f>
        <v>Home</v>
      </c>
    </row>
    <row r="890" customFormat="false" ht="15" hidden="false" customHeight="false" outlineLevel="0" collapsed="false">
      <c r="A890" s="16" t="s">
        <v>1650</v>
      </c>
      <c r="B890" s="16" t="s">
        <v>1642</v>
      </c>
      <c r="C890" s="16" t="s">
        <v>1651</v>
      </c>
      <c r="D890" s="16" t="s">
        <v>105</v>
      </c>
      <c r="E890" s="16" t="n">
        <v>3</v>
      </c>
      <c r="F890" s="16" t="n">
        <v>397</v>
      </c>
      <c r="G890" s="16" t="n">
        <v>0.15</v>
      </c>
      <c r="H890" s="16" t="s">
        <v>39</v>
      </c>
      <c r="I890" s="16" t="s">
        <v>123</v>
      </c>
      <c r="J890" s="16" t="n">
        <v>4</v>
      </c>
      <c r="K890" s="16" t="n">
        <v>4</v>
      </c>
      <c r="L890" s="16" t="s">
        <v>41</v>
      </c>
      <c r="M890" s="18" t="n">
        <f aca="false">IF(ISNUMBER(B890),B890,IF(MID(B890,3,1)="-",DATE(VALUE(RIGHT(B890,4)),VALUE(MID(B890,4,2)),VALUE(LEFT(B890,2))),DATE(VALUE(LEFT(B890,4)),VALUE(MID(B890,6,2)),VALUE(RIGHT(B890,2)))))</f>
        <v>45738</v>
      </c>
      <c r="N890" s="16" t="n">
        <f aca="false">MONTH(M890)</f>
        <v>3</v>
      </c>
      <c r="O890" s="16" t="str">
        <f aca="false">PROPER(TRIM(H890))</f>
        <v>Delhi</v>
      </c>
      <c r="P890" s="16" t="str">
        <f aca="false">IFERROR(VLOOKUP(O890,city_map!$A$2:$B$6,2,FALSE()),O890)</f>
        <v>Delhi</v>
      </c>
      <c r="Q890" s="16" t="n">
        <f aca="false">IF(ISNUMBER(F890),F890,VALUE(SUBSTITUTE(SUBSTITUTE(F890,"₹",""),",","")))</f>
        <v>397</v>
      </c>
      <c r="R890" s="16" t="n">
        <f aca="false">IF(E890=99,1,E890)</f>
        <v>3</v>
      </c>
      <c r="S890" s="16" t="n">
        <f aca="false">IF(G890="",0,G890)</f>
        <v>0.15</v>
      </c>
      <c r="T890" s="16" t="str">
        <f aca="false">IF(I890="","Unknown",IF(I890="upi","UPI",I890))</f>
        <v>UPI</v>
      </c>
      <c r="U890" s="16" t="str">
        <f aca="false">IF(L890="Yes","Y",IF(L890="No","N",L890))</f>
        <v>N</v>
      </c>
      <c r="V890" s="19" t="n">
        <f aca="false">ROUND(R890*Q890*(1-S890),2)</f>
        <v>1012.35</v>
      </c>
      <c r="W890" s="16" t="str">
        <f aca="false">_xlfn.XLOOKUP(D890,products!$A$2:$A$61,products!$C$2:$C$61,"Not found")</f>
        <v>Beauty</v>
      </c>
    </row>
    <row r="891" customFormat="false" ht="15" hidden="false" customHeight="false" outlineLevel="0" collapsed="false">
      <c r="A891" s="16" t="s">
        <v>1652</v>
      </c>
      <c r="B891" s="16" t="s">
        <v>1642</v>
      </c>
      <c r="C891" s="16" t="s">
        <v>296</v>
      </c>
      <c r="D891" s="16" t="s">
        <v>136</v>
      </c>
      <c r="E891" s="16" t="n">
        <v>1</v>
      </c>
      <c r="F891" s="16" t="n">
        <v>2174</v>
      </c>
      <c r="G891" s="16" t="n">
        <v>0</v>
      </c>
      <c r="H891" s="16" t="s">
        <v>70</v>
      </c>
      <c r="I891" s="16" t="s">
        <v>71</v>
      </c>
      <c r="J891" s="16" t="n">
        <v>6</v>
      </c>
      <c r="K891" s="16" t="n">
        <v>4</v>
      </c>
      <c r="L891" s="16" t="s">
        <v>41</v>
      </c>
      <c r="M891" s="18" t="n">
        <f aca="false">IF(ISNUMBER(B891),B891,IF(MID(B891,3,1)="-",DATE(VALUE(RIGHT(B891,4)),VALUE(MID(B891,4,2)),VALUE(LEFT(B891,2))),DATE(VALUE(LEFT(B891,4)),VALUE(MID(B891,6,2)),VALUE(RIGHT(B891,2)))))</f>
        <v>45738</v>
      </c>
      <c r="N891" s="16" t="n">
        <f aca="false">MONTH(M891)</f>
        <v>3</v>
      </c>
      <c r="O891" s="16" t="str">
        <f aca="false">PROPER(TRIM(H891))</f>
        <v>Pune</v>
      </c>
      <c r="P891" s="16" t="str">
        <f aca="false">IFERROR(VLOOKUP(O891,city_map!$A$2:$B$6,2,FALSE()),O891)</f>
        <v>Pune</v>
      </c>
      <c r="Q891" s="16" t="n">
        <f aca="false">IF(ISNUMBER(F891),F891,VALUE(SUBSTITUTE(SUBSTITUTE(F891,"₹",""),",","")))</f>
        <v>2174</v>
      </c>
      <c r="R891" s="16" t="n">
        <f aca="false">IF(E891=99,1,E891)</f>
        <v>1</v>
      </c>
      <c r="S891" s="16" t="n">
        <f aca="false">IF(G891="",0,G891)</f>
        <v>0</v>
      </c>
      <c r="T891" s="16" t="str">
        <f aca="false">IF(I891="","Unknown",IF(I891="upi","UPI",I891))</f>
        <v>Credit Card</v>
      </c>
      <c r="U891" s="16" t="str">
        <f aca="false">IF(L891="Yes","Y",IF(L891="No","N",L891))</f>
        <v>N</v>
      </c>
      <c r="V891" s="19" t="n">
        <f aca="false">ROUND(R891*Q891*(1-S891),2)</f>
        <v>2174</v>
      </c>
      <c r="W891" s="16" t="str">
        <f aca="false">_xlfn.XLOOKUP(D891,products!$A$2:$A$61,products!$C$2:$C$61,"Not found")</f>
        <v>Electronics</v>
      </c>
    </row>
    <row r="892" customFormat="false" ht="15" hidden="false" customHeight="false" outlineLevel="0" collapsed="false">
      <c r="A892" s="16" t="s">
        <v>1653</v>
      </c>
      <c r="B892" s="16" t="s">
        <v>1642</v>
      </c>
      <c r="C892" s="16" t="s">
        <v>1231</v>
      </c>
      <c r="D892" s="16" t="s">
        <v>341</v>
      </c>
      <c r="E892" s="16" t="n">
        <v>2</v>
      </c>
      <c r="F892" s="16" t="n">
        <v>1084</v>
      </c>
      <c r="G892" s="16" t="n">
        <v>0.1</v>
      </c>
      <c r="H892" s="16" t="s">
        <v>46</v>
      </c>
      <c r="I892" s="16" t="s">
        <v>47</v>
      </c>
      <c r="J892" s="16" t="n">
        <v>2</v>
      </c>
      <c r="K892" s="16" t="n">
        <v>5</v>
      </c>
      <c r="L892" s="16" t="s">
        <v>41</v>
      </c>
      <c r="M892" s="18" t="n">
        <f aca="false">IF(ISNUMBER(B892),B892,IF(MID(B892,3,1)="-",DATE(VALUE(RIGHT(B892,4)),VALUE(MID(B892,4,2)),VALUE(LEFT(B892,2))),DATE(VALUE(LEFT(B892,4)),VALUE(MID(B892,6,2)),VALUE(RIGHT(B892,2)))))</f>
        <v>45738</v>
      </c>
      <c r="N892" s="16" t="n">
        <f aca="false">MONTH(M892)</f>
        <v>3</v>
      </c>
      <c r="O892" s="16" t="str">
        <f aca="false">PROPER(TRIM(H892))</f>
        <v>Chennai</v>
      </c>
      <c r="P892" s="16" t="str">
        <f aca="false">IFERROR(VLOOKUP(O892,city_map!$A$2:$B$6,2,FALSE()),O892)</f>
        <v>Chennai</v>
      </c>
      <c r="Q892" s="16" t="n">
        <f aca="false">IF(ISNUMBER(F892),F892,VALUE(SUBSTITUTE(SUBSTITUTE(F892,"₹",""),",","")))</f>
        <v>1084</v>
      </c>
      <c r="R892" s="16" t="n">
        <f aca="false">IF(E892=99,1,E892)</f>
        <v>2</v>
      </c>
      <c r="S892" s="16" t="n">
        <f aca="false">IF(G892="",0,G892)</f>
        <v>0.1</v>
      </c>
      <c r="T892" s="16" t="str">
        <f aca="false">IF(I892="","Unknown",IF(I892="upi","UPI",I892))</f>
        <v>Debit Card</v>
      </c>
      <c r="U892" s="16" t="str">
        <f aca="false">IF(L892="Yes","Y",IF(L892="No","N",L892))</f>
        <v>N</v>
      </c>
      <c r="V892" s="19" t="n">
        <f aca="false">ROUND(R892*Q892*(1-S892),2)</f>
        <v>1951.2</v>
      </c>
      <c r="W892" s="16" t="str">
        <f aca="false">_xlfn.XLOOKUP(D892,products!$A$2:$A$61,products!$C$2:$C$61,"Not found")</f>
        <v>Home</v>
      </c>
    </row>
    <row r="893" customFormat="false" ht="15" hidden="false" customHeight="false" outlineLevel="0" collapsed="false">
      <c r="A893" s="16" t="s">
        <v>1654</v>
      </c>
      <c r="B893" s="16" t="s">
        <v>1642</v>
      </c>
      <c r="C893" s="16" t="s">
        <v>1546</v>
      </c>
      <c r="D893" s="16" t="s">
        <v>92</v>
      </c>
      <c r="E893" s="16" t="n">
        <v>1</v>
      </c>
      <c r="F893" s="16" t="n">
        <v>4064</v>
      </c>
      <c r="G893" s="16" t="n">
        <v>0.1</v>
      </c>
      <c r="H893" s="16" t="s">
        <v>39</v>
      </c>
      <c r="I893" s="16" t="s">
        <v>40</v>
      </c>
      <c r="J893" s="16" t="n">
        <v>5</v>
      </c>
      <c r="K893" s="16" t="n">
        <v>4</v>
      </c>
      <c r="L893" s="16" t="s">
        <v>41</v>
      </c>
      <c r="M893" s="18" t="n">
        <f aca="false">IF(ISNUMBER(B893),B893,IF(MID(B893,3,1)="-",DATE(VALUE(RIGHT(B893,4)),VALUE(MID(B893,4,2)),VALUE(LEFT(B893,2))),DATE(VALUE(LEFT(B893,4)),VALUE(MID(B893,6,2)),VALUE(RIGHT(B893,2)))))</f>
        <v>45738</v>
      </c>
      <c r="N893" s="16" t="n">
        <f aca="false">MONTH(M893)</f>
        <v>3</v>
      </c>
      <c r="O893" s="16" t="str">
        <f aca="false">PROPER(TRIM(H893))</f>
        <v>Delhi</v>
      </c>
      <c r="P893" s="16" t="str">
        <f aca="false">IFERROR(VLOOKUP(O893,city_map!$A$2:$B$6,2,FALSE()),O893)</f>
        <v>Delhi</v>
      </c>
      <c r="Q893" s="16" t="n">
        <f aca="false">IF(ISNUMBER(F893),F893,VALUE(SUBSTITUTE(SUBSTITUTE(F893,"₹",""),",","")))</f>
        <v>4064</v>
      </c>
      <c r="R893" s="16" t="n">
        <f aca="false">IF(E893=99,1,E893)</f>
        <v>1</v>
      </c>
      <c r="S893" s="16" t="n">
        <f aca="false">IF(G893="",0,G893)</f>
        <v>0.1</v>
      </c>
      <c r="T893" s="16" t="str">
        <f aca="false">IF(I893="","Unknown",IF(I893="upi","UPI",I893))</f>
        <v>COD</v>
      </c>
      <c r="U893" s="16" t="str">
        <f aca="false">IF(L893="Yes","Y",IF(L893="No","N",L893))</f>
        <v>N</v>
      </c>
      <c r="V893" s="19" t="n">
        <f aca="false">ROUND(R893*Q893*(1-S893),2)</f>
        <v>3657.6</v>
      </c>
      <c r="W893" s="16" t="str">
        <f aca="false">_xlfn.XLOOKUP(D893,products!$A$2:$A$61,products!$C$2:$C$61,"Not found")</f>
        <v>Electronics</v>
      </c>
    </row>
    <row r="894" customFormat="false" ht="15" hidden="false" customHeight="false" outlineLevel="0" collapsed="false">
      <c r="A894" s="16" t="s">
        <v>1655</v>
      </c>
      <c r="B894" s="16" t="s">
        <v>1642</v>
      </c>
      <c r="C894" s="16" t="s">
        <v>1656</v>
      </c>
      <c r="D894" s="16" t="s">
        <v>165</v>
      </c>
      <c r="E894" s="16" t="n">
        <v>2</v>
      </c>
      <c r="F894" s="16" t="n">
        <v>929</v>
      </c>
      <c r="G894" s="16" t="n">
        <v>0</v>
      </c>
      <c r="H894" s="16" t="s">
        <v>39</v>
      </c>
      <c r="I894" s="16" t="s">
        <v>60</v>
      </c>
      <c r="J894" s="16" t="n">
        <v>2</v>
      </c>
      <c r="K894" s="16" t="n">
        <v>4</v>
      </c>
      <c r="L894" s="16" t="s">
        <v>41</v>
      </c>
      <c r="M894" s="18" t="n">
        <f aca="false">IF(ISNUMBER(B894),B894,IF(MID(B894,3,1)="-",DATE(VALUE(RIGHT(B894,4)),VALUE(MID(B894,4,2)),VALUE(LEFT(B894,2))),DATE(VALUE(LEFT(B894,4)),VALUE(MID(B894,6,2)),VALUE(RIGHT(B894,2)))))</f>
        <v>45738</v>
      </c>
      <c r="N894" s="16" t="n">
        <f aca="false">MONTH(M894)</f>
        <v>3</v>
      </c>
      <c r="O894" s="16" t="str">
        <f aca="false">PROPER(TRIM(H894))</f>
        <v>Delhi</v>
      </c>
      <c r="P894" s="16" t="str">
        <f aca="false">IFERROR(VLOOKUP(O894,city_map!$A$2:$B$6,2,FALSE()),O894)</f>
        <v>Delhi</v>
      </c>
      <c r="Q894" s="16" t="n">
        <f aca="false">IF(ISNUMBER(F894),F894,VALUE(SUBSTITUTE(SUBSTITUTE(F894,"₹",""),",","")))</f>
        <v>929</v>
      </c>
      <c r="R894" s="16" t="n">
        <f aca="false">IF(E894=99,1,E894)</f>
        <v>2</v>
      </c>
      <c r="S894" s="16" t="n">
        <f aca="false">IF(G894="",0,G894)</f>
        <v>0</v>
      </c>
      <c r="T894" s="16" t="str">
        <f aca="false">IF(I894="","Unknown",IF(I894="upi","UPI",I894))</f>
        <v>UPI</v>
      </c>
      <c r="U894" s="16" t="str">
        <f aca="false">IF(L894="Yes","Y",IF(L894="No","N",L894))</f>
        <v>N</v>
      </c>
      <c r="V894" s="19" t="n">
        <f aca="false">ROUND(R894*Q894*(1-S894),2)</f>
        <v>1858</v>
      </c>
      <c r="W894" s="16" t="str">
        <f aca="false">_xlfn.XLOOKUP(D894,products!$A$2:$A$61,products!$C$2:$C$61,"Not found")</f>
        <v>Electronics</v>
      </c>
    </row>
    <row r="895" customFormat="false" ht="15" hidden="false" customHeight="false" outlineLevel="0" collapsed="false">
      <c r="A895" s="16" t="s">
        <v>1657</v>
      </c>
      <c r="B895" s="16" t="s">
        <v>1642</v>
      </c>
      <c r="C895" s="16" t="s">
        <v>156</v>
      </c>
      <c r="D895" s="16" t="s">
        <v>108</v>
      </c>
      <c r="E895" s="16" t="n">
        <v>2</v>
      </c>
      <c r="F895" s="16" t="n">
        <v>3600</v>
      </c>
      <c r="G895" s="16" t="n">
        <v>0.1</v>
      </c>
      <c r="H895" s="16" t="s">
        <v>81</v>
      </c>
      <c r="I895" s="16" t="s">
        <v>60</v>
      </c>
      <c r="J895" s="16" t="n">
        <v>3</v>
      </c>
      <c r="K895" s="16" t="n">
        <v>5</v>
      </c>
      <c r="L895" s="16" t="s">
        <v>41</v>
      </c>
      <c r="M895" s="18" t="n">
        <f aca="false">IF(ISNUMBER(B895),B895,IF(MID(B895,3,1)="-",DATE(VALUE(RIGHT(B895,4)),VALUE(MID(B895,4,2)),VALUE(LEFT(B895,2))),DATE(VALUE(LEFT(B895,4)),VALUE(MID(B895,6,2)),VALUE(RIGHT(B895,2)))))</f>
        <v>45738</v>
      </c>
      <c r="N895" s="16" t="n">
        <f aca="false">MONTH(M895)</f>
        <v>3</v>
      </c>
      <c r="O895" s="16" t="str">
        <f aca="false">PROPER(TRIM(H895))</f>
        <v>Hyderabad</v>
      </c>
      <c r="P895" s="16" t="str">
        <f aca="false">IFERROR(VLOOKUP(O895,city_map!$A$2:$B$6,2,FALSE()),O895)</f>
        <v>Hyderabad</v>
      </c>
      <c r="Q895" s="16" t="n">
        <f aca="false">IF(ISNUMBER(F895),F895,VALUE(SUBSTITUTE(SUBSTITUTE(F895,"₹",""),",","")))</f>
        <v>3600</v>
      </c>
      <c r="R895" s="16" t="n">
        <f aca="false">IF(E895=99,1,E895)</f>
        <v>2</v>
      </c>
      <c r="S895" s="16" t="n">
        <f aca="false">IF(G895="",0,G895)</f>
        <v>0.1</v>
      </c>
      <c r="T895" s="16" t="str">
        <f aca="false">IF(I895="","Unknown",IF(I895="upi","UPI",I895))</f>
        <v>UPI</v>
      </c>
      <c r="U895" s="16" t="str">
        <f aca="false">IF(L895="Yes","Y",IF(L895="No","N",L895))</f>
        <v>N</v>
      </c>
      <c r="V895" s="19" t="n">
        <f aca="false">ROUND(R895*Q895*(1-S895),2)</f>
        <v>6480</v>
      </c>
      <c r="W895" s="16" t="str">
        <f aca="false">_xlfn.XLOOKUP(D895,products!$A$2:$A$61,products!$C$2:$C$61,"Not found")</f>
        <v>Electronics</v>
      </c>
    </row>
    <row r="896" customFormat="false" ht="15" hidden="false" customHeight="false" outlineLevel="0" collapsed="false">
      <c r="A896" s="16" t="s">
        <v>1658</v>
      </c>
      <c r="B896" s="16" t="s">
        <v>1659</v>
      </c>
      <c r="C896" s="16" t="s">
        <v>1038</v>
      </c>
      <c r="D896" s="16" t="s">
        <v>393</v>
      </c>
      <c r="E896" s="16" t="n">
        <v>2</v>
      </c>
      <c r="F896" s="16" t="n">
        <v>502</v>
      </c>
      <c r="G896" s="16" t="n">
        <v>0.1</v>
      </c>
      <c r="H896" s="16" t="s">
        <v>89</v>
      </c>
      <c r="I896" s="16" t="s">
        <v>71</v>
      </c>
      <c r="J896" s="16" t="n">
        <v>3</v>
      </c>
      <c r="K896" s="16" t="n">
        <v>4</v>
      </c>
      <c r="L896" s="16" t="s">
        <v>41</v>
      </c>
      <c r="M896" s="18" t="n">
        <f aca="false">IF(ISNUMBER(B896),B896,IF(MID(B896,3,1)="-",DATE(VALUE(RIGHT(B896,4)),VALUE(MID(B896,4,2)),VALUE(LEFT(B896,2))),DATE(VALUE(LEFT(B896,4)),VALUE(MID(B896,6,2)),VALUE(RIGHT(B896,2)))))</f>
        <v>45739</v>
      </c>
      <c r="N896" s="16" t="n">
        <f aca="false">MONTH(M896)</f>
        <v>3</v>
      </c>
      <c r="O896" s="16" t="str">
        <f aca="false">PROPER(TRIM(H896))</f>
        <v>Ahmedabad</v>
      </c>
      <c r="P896" s="16" t="str">
        <f aca="false">IFERROR(VLOOKUP(O896,city_map!$A$2:$B$6,2,FALSE()),O896)</f>
        <v>Ahmedabad</v>
      </c>
      <c r="Q896" s="16" t="n">
        <f aca="false">IF(ISNUMBER(F896),F896,VALUE(SUBSTITUTE(SUBSTITUTE(F896,"₹",""),",","")))</f>
        <v>502</v>
      </c>
      <c r="R896" s="16" t="n">
        <f aca="false">IF(E896=99,1,E896)</f>
        <v>2</v>
      </c>
      <c r="S896" s="16" t="n">
        <f aca="false">IF(G896="",0,G896)</f>
        <v>0.1</v>
      </c>
      <c r="T896" s="16" t="str">
        <f aca="false">IF(I896="","Unknown",IF(I896="upi","UPI",I896))</f>
        <v>Credit Card</v>
      </c>
      <c r="U896" s="16" t="str">
        <f aca="false">IF(L896="Yes","Y",IF(L896="No","N",L896))</f>
        <v>N</v>
      </c>
      <c r="V896" s="19" t="n">
        <f aca="false">ROUND(R896*Q896*(1-S896),2)</f>
        <v>903.6</v>
      </c>
      <c r="W896" s="16" t="str">
        <f aca="false">_xlfn.XLOOKUP(D896,products!$A$2:$A$61,products!$C$2:$C$61,"Not found")</f>
        <v>Fashion</v>
      </c>
    </row>
    <row r="897" customFormat="false" ht="15" hidden="false" customHeight="false" outlineLevel="0" collapsed="false">
      <c r="A897" s="16" t="s">
        <v>1660</v>
      </c>
      <c r="B897" s="16" t="s">
        <v>1659</v>
      </c>
      <c r="C897" s="16" t="s">
        <v>159</v>
      </c>
      <c r="D897" s="16" t="s">
        <v>341</v>
      </c>
      <c r="E897" s="16" t="n">
        <v>2</v>
      </c>
      <c r="F897" s="16" t="n">
        <v>1096</v>
      </c>
      <c r="G897" s="16" t="n">
        <v>0</v>
      </c>
      <c r="H897" s="16" t="s">
        <v>81</v>
      </c>
      <c r="I897" s="16" t="s">
        <v>47</v>
      </c>
      <c r="J897" s="16" t="n">
        <v>2</v>
      </c>
      <c r="K897" s="16" t="n">
        <v>5</v>
      </c>
      <c r="L897" s="16" t="s">
        <v>41</v>
      </c>
      <c r="M897" s="18" t="n">
        <f aca="false">IF(ISNUMBER(B897),B897,IF(MID(B897,3,1)="-",DATE(VALUE(RIGHT(B897,4)),VALUE(MID(B897,4,2)),VALUE(LEFT(B897,2))),DATE(VALUE(LEFT(B897,4)),VALUE(MID(B897,6,2)),VALUE(RIGHT(B897,2)))))</f>
        <v>45739</v>
      </c>
      <c r="N897" s="16" t="n">
        <f aca="false">MONTH(M897)</f>
        <v>3</v>
      </c>
      <c r="O897" s="16" t="str">
        <f aca="false">PROPER(TRIM(H897))</f>
        <v>Hyderabad</v>
      </c>
      <c r="P897" s="16" t="str">
        <f aca="false">IFERROR(VLOOKUP(O897,city_map!$A$2:$B$6,2,FALSE()),O897)</f>
        <v>Hyderabad</v>
      </c>
      <c r="Q897" s="16" t="n">
        <f aca="false">IF(ISNUMBER(F897),F897,VALUE(SUBSTITUTE(SUBSTITUTE(F897,"₹",""),",","")))</f>
        <v>1096</v>
      </c>
      <c r="R897" s="16" t="n">
        <f aca="false">IF(E897=99,1,E897)</f>
        <v>2</v>
      </c>
      <c r="S897" s="16" t="n">
        <f aca="false">IF(G897="",0,G897)</f>
        <v>0</v>
      </c>
      <c r="T897" s="16" t="str">
        <f aca="false">IF(I897="","Unknown",IF(I897="upi","UPI",I897))</f>
        <v>Debit Card</v>
      </c>
      <c r="U897" s="16" t="str">
        <f aca="false">IF(L897="Yes","Y",IF(L897="No","N",L897))</f>
        <v>N</v>
      </c>
      <c r="V897" s="19" t="n">
        <f aca="false">ROUND(R897*Q897*(1-S897),2)</f>
        <v>2192</v>
      </c>
      <c r="W897" s="16" t="str">
        <f aca="false">_xlfn.XLOOKUP(D897,products!$A$2:$A$61,products!$C$2:$C$61,"Not found")</f>
        <v>Home</v>
      </c>
    </row>
    <row r="898" customFormat="false" ht="15" hidden="false" customHeight="false" outlineLevel="0" collapsed="false">
      <c r="A898" s="16" t="s">
        <v>1661</v>
      </c>
      <c r="B898" s="16" t="s">
        <v>1659</v>
      </c>
      <c r="C898" s="16" t="s">
        <v>993</v>
      </c>
      <c r="D898" s="16" t="s">
        <v>77</v>
      </c>
      <c r="E898" s="16" t="n">
        <v>3</v>
      </c>
      <c r="F898" s="16" t="n">
        <v>333</v>
      </c>
      <c r="G898" s="16" t="n">
        <v>0.1</v>
      </c>
      <c r="H898" s="16" t="s">
        <v>39</v>
      </c>
      <c r="I898" s="16" t="s">
        <v>40</v>
      </c>
      <c r="J898" s="16" t="n">
        <v>4</v>
      </c>
      <c r="K898" s="16" t="n">
        <v>4</v>
      </c>
      <c r="L898" s="16" t="s">
        <v>41</v>
      </c>
      <c r="M898" s="18" t="n">
        <f aca="false">IF(ISNUMBER(B898),B898,IF(MID(B898,3,1)="-",DATE(VALUE(RIGHT(B898,4)),VALUE(MID(B898,4,2)),VALUE(LEFT(B898,2))),DATE(VALUE(LEFT(B898,4)),VALUE(MID(B898,6,2)),VALUE(RIGHT(B898,2)))))</f>
        <v>45739</v>
      </c>
      <c r="N898" s="16" t="n">
        <f aca="false">MONTH(M898)</f>
        <v>3</v>
      </c>
      <c r="O898" s="16" t="str">
        <f aca="false">PROPER(TRIM(H898))</f>
        <v>Delhi</v>
      </c>
      <c r="P898" s="16" t="str">
        <f aca="false">IFERROR(VLOOKUP(O898,city_map!$A$2:$B$6,2,FALSE()),O898)</f>
        <v>Delhi</v>
      </c>
      <c r="Q898" s="16" t="n">
        <f aca="false">IF(ISNUMBER(F898),F898,VALUE(SUBSTITUTE(SUBSTITUTE(F898,"₹",""),",","")))</f>
        <v>333</v>
      </c>
      <c r="R898" s="16" t="n">
        <f aca="false">IF(E898=99,1,E898)</f>
        <v>3</v>
      </c>
      <c r="S898" s="16" t="n">
        <f aca="false">IF(G898="",0,G898)</f>
        <v>0.1</v>
      </c>
      <c r="T898" s="16" t="str">
        <f aca="false">IF(I898="","Unknown",IF(I898="upi","UPI",I898))</f>
        <v>COD</v>
      </c>
      <c r="U898" s="16" t="str">
        <f aca="false">IF(L898="Yes","Y",IF(L898="No","N",L898))</f>
        <v>N</v>
      </c>
      <c r="V898" s="19" t="n">
        <f aca="false">ROUND(R898*Q898*(1-S898),2)</f>
        <v>899.1</v>
      </c>
      <c r="W898" s="16" t="str">
        <f aca="false">_xlfn.XLOOKUP(D898,products!$A$2:$A$61,products!$C$2:$C$61,"Not found")</f>
        <v>Books</v>
      </c>
    </row>
    <row r="899" customFormat="false" ht="15" hidden="false" customHeight="false" outlineLevel="0" collapsed="false">
      <c r="A899" s="16" t="s">
        <v>1662</v>
      </c>
      <c r="B899" s="16" t="s">
        <v>1659</v>
      </c>
      <c r="C899" s="16" t="s">
        <v>431</v>
      </c>
      <c r="D899" s="16" t="s">
        <v>216</v>
      </c>
      <c r="E899" s="16" t="n">
        <v>2</v>
      </c>
      <c r="F899" s="16" t="n">
        <v>866</v>
      </c>
      <c r="G899" s="16" t="n">
        <v>0.1</v>
      </c>
      <c r="H899" s="16" t="s">
        <v>81</v>
      </c>
      <c r="I899" s="16" t="s">
        <v>60</v>
      </c>
      <c r="J899" s="16" t="n">
        <v>5</v>
      </c>
      <c r="K899" s="16" t="n">
        <v>4</v>
      </c>
      <c r="L899" s="16" t="s">
        <v>41</v>
      </c>
      <c r="M899" s="18" t="n">
        <f aca="false">IF(ISNUMBER(B899),B899,IF(MID(B899,3,1)="-",DATE(VALUE(RIGHT(B899,4)),VALUE(MID(B899,4,2)),VALUE(LEFT(B899,2))),DATE(VALUE(LEFT(B899,4)),VALUE(MID(B899,6,2)),VALUE(RIGHT(B899,2)))))</f>
        <v>45739</v>
      </c>
      <c r="N899" s="16" t="n">
        <f aca="false">MONTH(M899)</f>
        <v>3</v>
      </c>
      <c r="O899" s="16" t="str">
        <f aca="false">PROPER(TRIM(H899))</f>
        <v>Hyderabad</v>
      </c>
      <c r="P899" s="16" t="str">
        <f aca="false">IFERROR(VLOOKUP(O899,city_map!$A$2:$B$6,2,FALSE()),O899)</f>
        <v>Hyderabad</v>
      </c>
      <c r="Q899" s="16" t="n">
        <f aca="false">IF(ISNUMBER(F899),F899,VALUE(SUBSTITUTE(SUBSTITUTE(F899,"₹",""),",","")))</f>
        <v>866</v>
      </c>
      <c r="R899" s="16" t="n">
        <f aca="false">IF(E899=99,1,E899)</f>
        <v>2</v>
      </c>
      <c r="S899" s="16" t="n">
        <f aca="false">IF(G899="",0,G899)</f>
        <v>0.1</v>
      </c>
      <c r="T899" s="16" t="str">
        <f aca="false">IF(I899="","Unknown",IF(I899="upi","UPI",I899))</f>
        <v>UPI</v>
      </c>
      <c r="U899" s="16" t="str">
        <f aca="false">IF(L899="Yes","Y",IF(L899="No","N",L899))</f>
        <v>N</v>
      </c>
      <c r="V899" s="19" t="n">
        <f aca="false">ROUND(R899*Q899*(1-S899),2)</f>
        <v>1558.8</v>
      </c>
      <c r="W899" s="16" t="str">
        <f aca="false">_xlfn.XLOOKUP(D899,products!$A$2:$A$61,products!$C$2:$C$61,"Not found")</f>
        <v>Books</v>
      </c>
    </row>
    <row r="900" customFormat="false" ht="15" hidden="false" customHeight="false" outlineLevel="0" collapsed="false">
      <c r="A900" s="16" t="s">
        <v>1663</v>
      </c>
      <c r="B900" s="16" t="s">
        <v>1659</v>
      </c>
      <c r="C900" s="16" t="s">
        <v>468</v>
      </c>
      <c r="D900" s="16" t="s">
        <v>108</v>
      </c>
      <c r="E900" s="16" t="n">
        <v>1</v>
      </c>
      <c r="F900" s="16" t="n">
        <v>3596</v>
      </c>
      <c r="G900" s="16" t="n">
        <v>0.15</v>
      </c>
      <c r="H900" s="16" t="s">
        <v>56</v>
      </c>
      <c r="I900" s="16" t="s">
        <v>60</v>
      </c>
      <c r="J900" s="16" t="n">
        <v>7</v>
      </c>
      <c r="K900" s="16" t="n">
        <v>4</v>
      </c>
      <c r="L900" s="16" t="s">
        <v>41</v>
      </c>
      <c r="M900" s="18" t="n">
        <f aca="false">IF(ISNUMBER(B900),B900,IF(MID(B900,3,1)="-",DATE(VALUE(RIGHT(B900,4)),VALUE(MID(B900,4,2)),VALUE(LEFT(B900,2))),DATE(VALUE(LEFT(B900,4)),VALUE(MID(B900,6,2)),VALUE(RIGHT(B900,2)))))</f>
        <v>45739</v>
      </c>
      <c r="N900" s="16" t="n">
        <f aca="false">MONTH(M900)</f>
        <v>3</v>
      </c>
      <c r="O900" s="16" t="str">
        <f aca="false">PROPER(TRIM(H900))</f>
        <v>Lucknow</v>
      </c>
      <c r="P900" s="16" t="str">
        <f aca="false">IFERROR(VLOOKUP(O900,city_map!$A$2:$B$6,2,FALSE()),O900)</f>
        <v>Lucknow</v>
      </c>
      <c r="Q900" s="16" t="n">
        <f aca="false">IF(ISNUMBER(F900),F900,VALUE(SUBSTITUTE(SUBSTITUTE(F900,"₹",""),",","")))</f>
        <v>3596</v>
      </c>
      <c r="R900" s="16" t="n">
        <f aca="false">IF(E900=99,1,E900)</f>
        <v>1</v>
      </c>
      <c r="S900" s="16" t="n">
        <f aca="false">IF(G900="",0,G900)</f>
        <v>0.15</v>
      </c>
      <c r="T900" s="16" t="str">
        <f aca="false">IF(I900="","Unknown",IF(I900="upi","UPI",I900))</f>
        <v>UPI</v>
      </c>
      <c r="U900" s="16" t="str">
        <f aca="false">IF(L900="Yes","Y",IF(L900="No","N",L900))</f>
        <v>N</v>
      </c>
      <c r="V900" s="19" t="n">
        <f aca="false">ROUND(R900*Q900*(1-S900),2)</f>
        <v>3056.6</v>
      </c>
      <c r="W900" s="16" t="str">
        <f aca="false">_xlfn.XLOOKUP(D900,products!$A$2:$A$61,products!$C$2:$C$61,"Not found")</f>
        <v>Electronics</v>
      </c>
    </row>
    <row r="901" customFormat="false" ht="15" hidden="false" customHeight="false" outlineLevel="0" collapsed="false">
      <c r="A901" s="16" t="s">
        <v>1664</v>
      </c>
      <c r="B901" s="16" t="s">
        <v>1659</v>
      </c>
      <c r="C901" s="16" t="s">
        <v>1119</v>
      </c>
      <c r="D901" s="16" t="s">
        <v>211</v>
      </c>
      <c r="E901" s="16" t="n">
        <v>2</v>
      </c>
      <c r="F901" s="16" t="n">
        <v>1241</v>
      </c>
      <c r="G901" s="16" t="n">
        <v>0</v>
      </c>
      <c r="H901" s="16" t="s">
        <v>112</v>
      </c>
      <c r="I901" s="16" t="s">
        <v>60</v>
      </c>
      <c r="J901" s="16" t="n">
        <v>4</v>
      </c>
      <c r="K901" s="16" t="n">
        <v>4</v>
      </c>
      <c r="L901" s="16" t="s">
        <v>41</v>
      </c>
      <c r="M901" s="18" t="n">
        <f aca="false">IF(ISNUMBER(B901),B901,IF(MID(B901,3,1)="-",DATE(VALUE(RIGHT(B901,4)),VALUE(MID(B901,4,2)),VALUE(LEFT(B901,2))),DATE(VALUE(LEFT(B901,4)),VALUE(MID(B901,6,2)),VALUE(RIGHT(B901,2)))))</f>
        <v>45739</v>
      </c>
      <c r="N901" s="16" t="n">
        <f aca="false">MONTH(M901)</f>
        <v>3</v>
      </c>
      <c r="O901" s="16" t="str">
        <f aca="false">PROPER(TRIM(H901))</f>
        <v>Mumbai</v>
      </c>
      <c r="P901" s="16" t="str">
        <f aca="false">IFERROR(VLOOKUP(O901,city_map!$A$2:$B$6,2,FALSE()),O901)</f>
        <v>Mumbai</v>
      </c>
      <c r="Q901" s="16" t="n">
        <f aca="false">IF(ISNUMBER(F901),F901,VALUE(SUBSTITUTE(SUBSTITUTE(F901,"₹",""),",","")))</f>
        <v>1241</v>
      </c>
      <c r="R901" s="16" t="n">
        <f aca="false">IF(E901=99,1,E901)</f>
        <v>2</v>
      </c>
      <c r="S901" s="16" t="n">
        <f aca="false">IF(G901="",0,G901)</f>
        <v>0</v>
      </c>
      <c r="T901" s="16" t="str">
        <f aca="false">IF(I901="","Unknown",IF(I901="upi","UPI",I901))</f>
        <v>UPI</v>
      </c>
      <c r="U901" s="16" t="str">
        <f aca="false">IF(L901="Yes","Y",IF(L901="No","N",L901))</f>
        <v>N</v>
      </c>
      <c r="V901" s="19" t="n">
        <f aca="false">ROUND(R901*Q901*(1-S901),2)</f>
        <v>2482</v>
      </c>
      <c r="W901" s="16" t="str">
        <f aca="false">_xlfn.XLOOKUP(D901,products!$A$2:$A$61,products!$C$2:$C$61,"Not found")</f>
        <v>Fashion</v>
      </c>
    </row>
    <row r="902" customFormat="false" ht="15" hidden="false" customHeight="false" outlineLevel="0" collapsed="false">
      <c r="A902" s="16" t="s">
        <v>1665</v>
      </c>
      <c r="B902" s="16" t="s">
        <v>1659</v>
      </c>
      <c r="C902" s="16" t="s">
        <v>1666</v>
      </c>
      <c r="D902" s="16" t="s">
        <v>146</v>
      </c>
      <c r="E902" s="16" t="n">
        <v>1</v>
      </c>
      <c r="F902" s="16" t="s">
        <v>1667</v>
      </c>
      <c r="G902" s="16" t="n">
        <v>0.1</v>
      </c>
      <c r="H902" s="16" t="s">
        <v>46</v>
      </c>
      <c r="I902" s="16" t="s">
        <v>60</v>
      </c>
      <c r="J902" s="16" t="n">
        <v>2</v>
      </c>
      <c r="K902" s="16" t="n">
        <v>4</v>
      </c>
      <c r="L902" s="16" t="s">
        <v>41</v>
      </c>
      <c r="M902" s="18" t="n">
        <f aca="false">IF(ISNUMBER(B902),B902,IF(MID(B902,3,1)="-",DATE(VALUE(RIGHT(B902,4)),VALUE(MID(B902,4,2)),VALUE(LEFT(B902,2))),DATE(VALUE(LEFT(B902,4)),VALUE(MID(B902,6,2)),VALUE(RIGHT(B902,2)))))</f>
        <v>45739</v>
      </c>
      <c r="N902" s="16" t="n">
        <f aca="false">MONTH(M902)</f>
        <v>3</v>
      </c>
      <c r="O902" s="16" t="str">
        <f aca="false">PROPER(TRIM(H902))</f>
        <v>Chennai</v>
      </c>
      <c r="P902" s="16" t="str">
        <f aca="false">IFERROR(VLOOKUP(O902,city_map!$A$2:$B$6,2,FALSE()),O902)</f>
        <v>Chennai</v>
      </c>
      <c r="Q902" s="16" t="n">
        <f aca="false">IF(ISNUMBER(F902),F902,VALUE(SUBSTITUTE(SUBSTITUTE(F902,"₹",""),",","")))</f>
        <v>450</v>
      </c>
      <c r="R902" s="16" t="n">
        <f aca="false">IF(E902=99,1,E902)</f>
        <v>1</v>
      </c>
      <c r="S902" s="16" t="n">
        <f aca="false">IF(G902="",0,G902)</f>
        <v>0.1</v>
      </c>
      <c r="T902" s="16" t="str">
        <f aca="false">IF(I902="","Unknown",IF(I902="upi","UPI",I902))</f>
        <v>UPI</v>
      </c>
      <c r="U902" s="16" t="str">
        <f aca="false">IF(L902="Yes","Y",IF(L902="No","N",L902))</f>
        <v>N</v>
      </c>
      <c r="V902" s="19" t="n">
        <f aca="false">ROUND(R902*Q902*(1-S902),2)</f>
        <v>405</v>
      </c>
      <c r="W902" s="16" t="str">
        <f aca="false">_xlfn.XLOOKUP(D902,products!$A$2:$A$61,products!$C$2:$C$61,"Not found")</f>
        <v>Beauty</v>
      </c>
    </row>
    <row r="903" customFormat="false" ht="15" hidden="false" customHeight="false" outlineLevel="0" collapsed="false">
      <c r="A903" s="16" t="s">
        <v>1668</v>
      </c>
      <c r="B903" s="16" t="s">
        <v>1659</v>
      </c>
      <c r="C903" s="16" t="s">
        <v>1669</v>
      </c>
      <c r="D903" s="16" t="s">
        <v>165</v>
      </c>
      <c r="E903" s="16" t="n">
        <v>2</v>
      </c>
      <c r="F903" s="16" t="n">
        <v>859</v>
      </c>
      <c r="G903" s="16" t="n">
        <v>0.05</v>
      </c>
      <c r="H903" s="16" t="s">
        <v>130</v>
      </c>
      <c r="I903" s="16" t="s">
        <v>71</v>
      </c>
      <c r="J903" s="16" t="n">
        <v>4</v>
      </c>
      <c r="K903" s="16" t="n">
        <v>5</v>
      </c>
      <c r="L903" s="16" t="s">
        <v>41</v>
      </c>
      <c r="M903" s="18" t="n">
        <f aca="false">IF(ISNUMBER(B903),B903,IF(MID(B903,3,1)="-",DATE(VALUE(RIGHT(B903,4)),VALUE(MID(B903,4,2)),VALUE(LEFT(B903,2))),DATE(VALUE(LEFT(B903,4)),VALUE(MID(B903,6,2)),VALUE(RIGHT(B903,2)))))</f>
        <v>45739</v>
      </c>
      <c r="N903" s="16" t="n">
        <f aca="false">MONTH(M903)</f>
        <v>3</v>
      </c>
      <c r="O903" s="16" t="str">
        <f aca="false">PROPER(TRIM(H903))</f>
        <v>Bengaluru</v>
      </c>
      <c r="P903" s="16" t="str">
        <f aca="false">IFERROR(VLOOKUP(O903,city_map!$A$2:$B$6,2,FALSE()),O903)</f>
        <v>Bengaluru</v>
      </c>
      <c r="Q903" s="16" t="n">
        <f aca="false">IF(ISNUMBER(F903),F903,VALUE(SUBSTITUTE(SUBSTITUTE(F903,"₹",""),",","")))</f>
        <v>859</v>
      </c>
      <c r="R903" s="16" t="n">
        <f aca="false">IF(E903=99,1,E903)</f>
        <v>2</v>
      </c>
      <c r="S903" s="16" t="n">
        <f aca="false">IF(G903="",0,G903)</f>
        <v>0.05</v>
      </c>
      <c r="T903" s="16" t="str">
        <f aca="false">IF(I903="","Unknown",IF(I903="upi","UPI",I903))</f>
        <v>Credit Card</v>
      </c>
      <c r="U903" s="16" t="str">
        <f aca="false">IF(L903="Yes","Y",IF(L903="No","N",L903))</f>
        <v>N</v>
      </c>
      <c r="V903" s="19" t="n">
        <f aca="false">ROUND(R903*Q903*(1-S903),2)</f>
        <v>1632.1</v>
      </c>
      <c r="W903" s="16" t="str">
        <f aca="false">_xlfn.XLOOKUP(D903,products!$A$2:$A$61,products!$C$2:$C$61,"Not found")</f>
        <v>Electronics</v>
      </c>
    </row>
    <row r="904" customFormat="false" ht="15" hidden="false" customHeight="false" outlineLevel="0" collapsed="false">
      <c r="A904" s="16" t="s">
        <v>1670</v>
      </c>
      <c r="B904" s="16" t="s">
        <v>1659</v>
      </c>
      <c r="C904" s="16" t="s">
        <v>1438</v>
      </c>
      <c r="D904" s="16" t="s">
        <v>84</v>
      </c>
      <c r="E904" s="16" t="n">
        <v>3</v>
      </c>
      <c r="F904" s="16" t="n">
        <v>247</v>
      </c>
      <c r="G904" s="16" t="n">
        <v>0.1</v>
      </c>
      <c r="H904" s="16" t="s">
        <v>67</v>
      </c>
      <c r="I904" s="16" t="s">
        <v>71</v>
      </c>
      <c r="J904" s="16" t="n">
        <v>2</v>
      </c>
      <c r="K904" s="16" t="n">
        <v>4</v>
      </c>
      <c r="L904" s="16" t="s">
        <v>57</v>
      </c>
      <c r="M904" s="18" t="n">
        <f aca="false">IF(ISNUMBER(B904),B904,IF(MID(B904,3,1)="-",DATE(VALUE(RIGHT(B904,4)),VALUE(MID(B904,4,2)),VALUE(LEFT(B904,2))),DATE(VALUE(LEFT(B904,4)),VALUE(MID(B904,6,2)),VALUE(RIGHT(B904,2)))))</f>
        <v>45739</v>
      </c>
      <c r="N904" s="16" t="n">
        <f aca="false">MONTH(M904)</f>
        <v>3</v>
      </c>
      <c r="O904" s="16" t="str">
        <f aca="false">PROPER(TRIM(H904))</f>
        <v>Kolkata</v>
      </c>
      <c r="P904" s="16" t="str">
        <f aca="false">IFERROR(VLOOKUP(O904,city_map!$A$2:$B$6,2,FALSE()),O904)</f>
        <v>Kolkata</v>
      </c>
      <c r="Q904" s="16" t="n">
        <f aca="false">IF(ISNUMBER(F904),F904,VALUE(SUBSTITUTE(SUBSTITUTE(F904,"₹",""),",","")))</f>
        <v>247</v>
      </c>
      <c r="R904" s="16" t="n">
        <f aca="false">IF(E904=99,1,E904)</f>
        <v>3</v>
      </c>
      <c r="S904" s="16" t="n">
        <f aca="false">IF(G904="",0,G904)</f>
        <v>0.1</v>
      </c>
      <c r="T904" s="16" t="str">
        <f aca="false">IF(I904="","Unknown",IF(I904="upi","UPI",I904))</f>
        <v>Credit Card</v>
      </c>
      <c r="U904" s="16" t="str">
        <f aca="false">IF(L904="Yes","Y",IF(L904="No","N",L904))</f>
        <v>Y</v>
      </c>
      <c r="V904" s="19" t="n">
        <f aca="false">ROUND(R904*Q904*(1-S904),2)</f>
        <v>666.9</v>
      </c>
      <c r="W904" s="16" t="str">
        <f aca="false">_xlfn.XLOOKUP(D904,products!$A$2:$A$61,products!$C$2:$C$61,"Not found")</f>
        <v>Beauty</v>
      </c>
    </row>
    <row r="905" customFormat="false" ht="15" hidden="false" customHeight="false" outlineLevel="0" collapsed="false">
      <c r="A905" s="16" t="s">
        <v>1671</v>
      </c>
      <c r="B905" s="16" t="s">
        <v>1659</v>
      </c>
      <c r="C905" s="16" t="s">
        <v>1672</v>
      </c>
      <c r="D905" s="16" t="s">
        <v>165</v>
      </c>
      <c r="E905" s="16" t="n">
        <v>1</v>
      </c>
      <c r="F905" s="16" t="n">
        <v>868</v>
      </c>
      <c r="G905" s="16" t="n">
        <v>0.05</v>
      </c>
      <c r="H905" s="16" t="s">
        <v>130</v>
      </c>
      <c r="I905" s="16" t="s">
        <v>60</v>
      </c>
      <c r="J905" s="16" t="n">
        <v>2</v>
      </c>
      <c r="K905" s="16" t="n">
        <v>4</v>
      </c>
      <c r="L905" s="16" t="s">
        <v>41</v>
      </c>
      <c r="M905" s="18" t="n">
        <f aca="false">IF(ISNUMBER(B905),B905,IF(MID(B905,3,1)="-",DATE(VALUE(RIGHT(B905,4)),VALUE(MID(B905,4,2)),VALUE(LEFT(B905,2))),DATE(VALUE(LEFT(B905,4)),VALUE(MID(B905,6,2)),VALUE(RIGHT(B905,2)))))</f>
        <v>45739</v>
      </c>
      <c r="N905" s="16" t="n">
        <f aca="false">MONTH(M905)</f>
        <v>3</v>
      </c>
      <c r="O905" s="16" t="str">
        <f aca="false">PROPER(TRIM(H905))</f>
        <v>Bengaluru</v>
      </c>
      <c r="P905" s="16" t="str">
        <f aca="false">IFERROR(VLOOKUP(O905,city_map!$A$2:$B$6,2,FALSE()),O905)</f>
        <v>Bengaluru</v>
      </c>
      <c r="Q905" s="16" t="n">
        <f aca="false">IF(ISNUMBER(F905),F905,VALUE(SUBSTITUTE(SUBSTITUTE(F905,"₹",""),",","")))</f>
        <v>868</v>
      </c>
      <c r="R905" s="16" t="n">
        <f aca="false">IF(E905=99,1,E905)</f>
        <v>1</v>
      </c>
      <c r="S905" s="16" t="n">
        <f aca="false">IF(G905="",0,G905)</f>
        <v>0.05</v>
      </c>
      <c r="T905" s="16" t="str">
        <f aca="false">IF(I905="","Unknown",IF(I905="upi","UPI",I905))</f>
        <v>UPI</v>
      </c>
      <c r="U905" s="16" t="str">
        <f aca="false">IF(L905="Yes","Y",IF(L905="No","N",L905))</f>
        <v>N</v>
      </c>
      <c r="V905" s="19" t="n">
        <f aca="false">ROUND(R905*Q905*(1-S905),2)</f>
        <v>824.6</v>
      </c>
      <c r="W905" s="16" t="str">
        <f aca="false">_xlfn.XLOOKUP(D905,products!$A$2:$A$61,products!$C$2:$C$61,"Not found")</f>
        <v>Electronics</v>
      </c>
    </row>
    <row r="906" customFormat="false" ht="15" hidden="false" customHeight="false" outlineLevel="0" collapsed="false">
      <c r="A906" s="16" t="s">
        <v>1673</v>
      </c>
      <c r="B906" s="16" t="s">
        <v>1659</v>
      </c>
      <c r="C906" s="16" t="s">
        <v>1135</v>
      </c>
      <c r="D906" s="16" t="s">
        <v>108</v>
      </c>
      <c r="E906" s="16" t="n">
        <v>1</v>
      </c>
      <c r="F906" s="16" t="n">
        <v>3668</v>
      </c>
      <c r="G906" s="16" t="n">
        <v>0.05</v>
      </c>
      <c r="H906" s="16" t="s">
        <v>81</v>
      </c>
      <c r="I906" s="16" t="s">
        <v>47</v>
      </c>
      <c r="J906" s="16" t="n">
        <v>3</v>
      </c>
      <c r="K906" s="16" t="n">
        <v>5</v>
      </c>
      <c r="L906" s="16" t="s">
        <v>41</v>
      </c>
      <c r="M906" s="18" t="n">
        <f aca="false">IF(ISNUMBER(B906),B906,IF(MID(B906,3,1)="-",DATE(VALUE(RIGHT(B906,4)),VALUE(MID(B906,4,2)),VALUE(LEFT(B906,2))),DATE(VALUE(LEFT(B906,4)),VALUE(MID(B906,6,2)),VALUE(RIGHT(B906,2)))))</f>
        <v>45739</v>
      </c>
      <c r="N906" s="16" t="n">
        <f aca="false">MONTH(M906)</f>
        <v>3</v>
      </c>
      <c r="O906" s="16" t="str">
        <f aca="false">PROPER(TRIM(H906))</f>
        <v>Hyderabad</v>
      </c>
      <c r="P906" s="16" t="str">
        <f aca="false">IFERROR(VLOOKUP(O906,city_map!$A$2:$B$6,2,FALSE()),O906)</f>
        <v>Hyderabad</v>
      </c>
      <c r="Q906" s="16" t="n">
        <f aca="false">IF(ISNUMBER(F906),F906,VALUE(SUBSTITUTE(SUBSTITUTE(F906,"₹",""),",","")))</f>
        <v>3668</v>
      </c>
      <c r="R906" s="16" t="n">
        <f aca="false">IF(E906=99,1,E906)</f>
        <v>1</v>
      </c>
      <c r="S906" s="16" t="n">
        <f aca="false">IF(G906="",0,G906)</f>
        <v>0.05</v>
      </c>
      <c r="T906" s="16" t="str">
        <f aca="false">IF(I906="","Unknown",IF(I906="upi","UPI",I906))</f>
        <v>Debit Card</v>
      </c>
      <c r="U906" s="16" t="str">
        <f aca="false">IF(L906="Yes","Y",IF(L906="No","N",L906))</f>
        <v>N</v>
      </c>
      <c r="V906" s="19" t="n">
        <f aca="false">ROUND(R906*Q906*(1-S906),2)</f>
        <v>3484.6</v>
      </c>
      <c r="W906" s="16" t="str">
        <f aca="false">_xlfn.XLOOKUP(D906,products!$A$2:$A$61,products!$C$2:$C$61,"Not found")</f>
        <v>Electronics</v>
      </c>
    </row>
    <row r="907" customFormat="false" ht="15" hidden="false" customHeight="false" outlineLevel="0" collapsed="false">
      <c r="A907" s="16" t="s">
        <v>1674</v>
      </c>
      <c r="B907" s="16" t="s">
        <v>1659</v>
      </c>
      <c r="C907" s="16" t="s">
        <v>865</v>
      </c>
      <c r="D907" s="16" t="s">
        <v>393</v>
      </c>
      <c r="E907" s="16" t="n">
        <v>2</v>
      </c>
      <c r="F907" s="16" t="n">
        <v>482</v>
      </c>
      <c r="G907" s="16" t="n">
        <v>0.1</v>
      </c>
      <c r="H907" s="16" t="s">
        <v>39</v>
      </c>
      <c r="I907" s="16" t="s">
        <v>71</v>
      </c>
      <c r="J907" s="16" t="n">
        <v>4</v>
      </c>
      <c r="K907" s="16" t="n">
        <v>5</v>
      </c>
      <c r="L907" s="16" t="s">
        <v>41</v>
      </c>
      <c r="M907" s="18" t="n">
        <f aca="false">IF(ISNUMBER(B907),B907,IF(MID(B907,3,1)="-",DATE(VALUE(RIGHT(B907,4)),VALUE(MID(B907,4,2)),VALUE(LEFT(B907,2))),DATE(VALUE(LEFT(B907,4)),VALUE(MID(B907,6,2)),VALUE(RIGHT(B907,2)))))</f>
        <v>45739</v>
      </c>
      <c r="N907" s="16" t="n">
        <f aca="false">MONTH(M907)</f>
        <v>3</v>
      </c>
      <c r="O907" s="16" t="str">
        <f aca="false">PROPER(TRIM(H907))</f>
        <v>Delhi</v>
      </c>
      <c r="P907" s="16" t="str">
        <f aca="false">IFERROR(VLOOKUP(O907,city_map!$A$2:$B$6,2,FALSE()),O907)</f>
        <v>Delhi</v>
      </c>
      <c r="Q907" s="16" t="n">
        <f aca="false">IF(ISNUMBER(F907),F907,VALUE(SUBSTITUTE(SUBSTITUTE(F907,"₹",""),",","")))</f>
        <v>482</v>
      </c>
      <c r="R907" s="16" t="n">
        <f aca="false">IF(E907=99,1,E907)</f>
        <v>2</v>
      </c>
      <c r="S907" s="16" t="n">
        <f aca="false">IF(G907="",0,G907)</f>
        <v>0.1</v>
      </c>
      <c r="T907" s="16" t="str">
        <f aca="false">IF(I907="","Unknown",IF(I907="upi","UPI",I907))</f>
        <v>Credit Card</v>
      </c>
      <c r="U907" s="16" t="str">
        <f aca="false">IF(L907="Yes","Y",IF(L907="No","N",L907))</f>
        <v>N</v>
      </c>
      <c r="V907" s="19" t="n">
        <f aca="false">ROUND(R907*Q907*(1-S907),2)</f>
        <v>867.6</v>
      </c>
      <c r="W907" s="16" t="str">
        <f aca="false">_xlfn.XLOOKUP(D907,products!$A$2:$A$61,products!$C$2:$C$61,"Not found")</f>
        <v>Fashion</v>
      </c>
    </row>
    <row r="908" customFormat="false" ht="15" hidden="false" customHeight="false" outlineLevel="0" collapsed="false">
      <c r="A908" s="16" t="s">
        <v>1675</v>
      </c>
      <c r="B908" s="16" t="s">
        <v>1659</v>
      </c>
      <c r="C908" s="16" t="s">
        <v>559</v>
      </c>
      <c r="D908" s="16" t="s">
        <v>157</v>
      </c>
      <c r="E908" s="16" t="n">
        <v>1</v>
      </c>
      <c r="F908" s="16" t="n">
        <v>1105</v>
      </c>
      <c r="G908" s="16" t="n">
        <v>0.2</v>
      </c>
      <c r="H908" s="16" t="s">
        <v>46</v>
      </c>
      <c r="I908" s="16" t="s">
        <v>47</v>
      </c>
      <c r="J908" s="16" t="n">
        <v>4</v>
      </c>
      <c r="K908" s="16" t="n">
        <v>3</v>
      </c>
      <c r="L908" s="16" t="s">
        <v>41</v>
      </c>
      <c r="M908" s="18" t="n">
        <f aca="false">IF(ISNUMBER(B908),B908,IF(MID(B908,3,1)="-",DATE(VALUE(RIGHT(B908,4)),VALUE(MID(B908,4,2)),VALUE(LEFT(B908,2))),DATE(VALUE(LEFT(B908,4)),VALUE(MID(B908,6,2)),VALUE(RIGHT(B908,2)))))</f>
        <v>45739</v>
      </c>
      <c r="N908" s="16" t="n">
        <f aca="false">MONTH(M908)</f>
        <v>3</v>
      </c>
      <c r="O908" s="16" t="str">
        <f aca="false">PROPER(TRIM(H908))</f>
        <v>Chennai</v>
      </c>
      <c r="P908" s="16" t="str">
        <f aca="false">IFERROR(VLOOKUP(O908,city_map!$A$2:$B$6,2,FALSE()),O908)</f>
        <v>Chennai</v>
      </c>
      <c r="Q908" s="16" t="n">
        <f aca="false">IF(ISNUMBER(F908),F908,VALUE(SUBSTITUTE(SUBSTITUTE(F908,"₹",""),",","")))</f>
        <v>1105</v>
      </c>
      <c r="R908" s="16" t="n">
        <f aca="false">IF(E908=99,1,E908)</f>
        <v>1</v>
      </c>
      <c r="S908" s="16" t="n">
        <f aca="false">IF(G908="",0,G908)</f>
        <v>0.2</v>
      </c>
      <c r="T908" s="16" t="str">
        <f aca="false">IF(I908="","Unknown",IF(I908="upi","UPI",I908))</f>
        <v>Debit Card</v>
      </c>
      <c r="U908" s="16" t="str">
        <f aca="false">IF(L908="Yes","Y",IF(L908="No","N",L908))</f>
        <v>N</v>
      </c>
      <c r="V908" s="19" t="n">
        <f aca="false">ROUND(R908*Q908*(1-S908),2)</f>
        <v>884</v>
      </c>
      <c r="W908" s="16" t="str">
        <f aca="false">_xlfn.XLOOKUP(D908,products!$A$2:$A$61,products!$C$2:$C$61,"Not found")</f>
        <v>Books</v>
      </c>
    </row>
    <row r="909" customFormat="false" ht="15" hidden="false" customHeight="false" outlineLevel="0" collapsed="false">
      <c r="A909" s="16" t="s">
        <v>1676</v>
      </c>
      <c r="B909" s="16" t="s">
        <v>1659</v>
      </c>
      <c r="C909" s="16" t="s">
        <v>1677</v>
      </c>
      <c r="D909" s="16" t="s">
        <v>63</v>
      </c>
      <c r="E909" s="16" t="n">
        <v>2</v>
      </c>
      <c r="F909" s="16" t="n">
        <v>1510</v>
      </c>
      <c r="G909" s="16" t="n">
        <v>0.15</v>
      </c>
      <c r="H909" s="16" t="s">
        <v>39</v>
      </c>
      <c r="I909" s="16" t="s">
        <v>60</v>
      </c>
      <c r="J909" s="16" t="n">
        <v>3</v>
      </c>
      <c r="K909" s="16" t="n">
        <v>4</v>
      </c>
      <c r="L909" s="16" t="s">
        <v>41</v>
      </c>
      <c r="M909" s="18" t="n">
        <f aca="false">IF(ISNUMBER(B909),B909,IF(MID(B909,3,1)="-",DATE(VALUE(RIGHT(B909,4)),VALUE(MID(B909,4,2)),VALUE(LEFT(B909,2))),DATE(VALUE(LEFT(B909,4)),VALUE(MID(B909,6,2)),VALUE(RIGHT(B909,2)))))</f>
        <v>45739</v>
      </c>
      <c r="N909" s="16" t="n">
        <f aca="false">MONTH(M909)</f>
        <v>3</v>
      </c>
      <c r="O909" s="16" t="str">
        <f aca="false">PROPER(TRIM(H909))</f>
        <v>Delhi</v>
      </c>
      <c r="P909" s="16" t="str">
        <f aca="false">IFERROR(VLOOKUP(O909,city_map!$A$2:$B$6,2,FALSE()),O909)</f>
        <v>Delhi</v>
      </c>
      <c r="Q909" s="16" t="n">
        <f aca="false">IF(ISNUMBER(F909),F909,VALUE(SUBSTITUTE(SUBSTITUTE(F909,"₹",""),",","")))</f>
        <v>1510</v>
      </c>
      <c r="R909" s="16" t="n">
        <f aca="false">IF(E909=99,1,E909)</f>
        <v>2</v>
      </c>
      <c r="S909" s="16" t="n">
        <f aca="false">IF(G909="",0,G909)</f>
        <v>0.15</v>
      </c>
      <c r="T909" s="16" t="str">
        <f aca="false">IF(I909="","Unknown",IF(I909="upi","UPI",I909))</f>
        <v>UPI</v>
      </c>
      <c r="U909" s="16" t="str">
        <f aca="false">IF(L909="Yes","Y",IF(L909="No","N",L909))</f>
        <v>N</v>
      </c>
      <c r="V909" s="19" t="n">
        <f aca="false">ROUND(R909*Q909*(1-S909),2)</f>
        <v>2567</v>
      </c>
      <c r="W909" s="16" t="str">
        <f aca="false">_xlfn.XLOOKUP(D909,products!$A$2:$A$61,products!$C$2:$C$61,"Not found")</f>
        <v>Fashion</v>
      </c>
    </row>
    <row r="910" customFormat="false" ht="15" hidden="false" customHeight="false" outlineLevel="0" collapsed="false">
      <c r="A910" s="16" t="s">
        <v>1678</v>
      </c>
      <c r="B910" s="16" t="s">
        <v>1659</v>
      </c>
      <c r="C910" s="16" t="s">
        <v>178</v>
      </c>
      <c r="D910" s="16" t="s">
        <v>92</v>
      </c>
      <c r="E910" s="16" t="n">
        <v>2</v>
      </c>
      <c r="F910" s="16" t="n">
        <v>4132</v>
      </c>
      <c r="G910" s="16" t="n">
        <v>0.05</v>
      </c>
      <c r="H910" s="16" t="s">
        <v>46</v>
      </c>
      <c r="I910" s="16" t="s">
        <v>100</v>
      </c>
      <c r="J910" s="16" t="n">
        <v>5</v>
      </c>
      <c r="K910" s="16" t="n">
        <v>3</v>
      </c>
      <c r="L910" s="16" t="s">
        <v>41</v>
      </c>
      <c r="M910" s="18" t="n">
        <f aca="false">IF(ISNUMBER(B910),B910,IF(MID(B910,3,1)="-",DATE(VALUE(RIGHT(B910,4)),VALUE(MID(B910,4,2)),VALUE(LEFT(B910,2))),DATE(VALUE(LEFT(B910,4)),VALUE(MID(B910,6,2)),VALUE(RIGHT(B910,2)))))</f>
        <v>45739</v>
      </c>
      <c r="N910" s="16" t="n">
        <f aca="false">MONTH(M910)</f>
        <v>3</v>
      </c>
      <c r="O910" s="16" t="str">
        <f aca="false">PROPER(TRIM(H910))</f>
        <v>Chennai</v>
      </c>
      <c r="P910" s="16" t="str">
        <f aca="false">IFERROR(VLOOKUP(O910,city_map!$A$2:$B$6,2,FALSE()),O910)</f>
        <v>Chennai</v>
      </c>
      <c r="Q910" s="16" t="n">
        <f aca="false">IF(ISNUMBER(F910),F910,VALUE(SUBSTITUTE(SUBSTITUTE(F910,"₹",""),",","")))</f>
        <v>4132</v>
      </c>
      <c r="R910" s="16" t="n">
        <f aca="false">IF(E910=99,1,E910)</f>
        <v>2</v>
      </c>
      <c r="S910" s="16" t="n">
        <f aca="false">IF(G910="",0,G910)</f>
        <v>0.05</v>
      </c>
      <c r="T910" s="16" t="str">
        <f aca="false">IF(I910="","Unknown",IF(I910="upi","UPI",I910))</f>
        <v>Net Banking</v>
      </c>
      <c r="U910" s="16" t="str">
        <f aca="false">IF(L910="Yes","Y",IF(L910="No","N",L910))</f>
        <v>N</v>
      </c>
      <c r="V910" s="19" t="n">
        <f aca="false">ROUND(R910*Q910*(1-S910),2)</f>
        <v>7850.8</v>
      </c>
      <c r="W910" s="16" t="str">
        <f aca="false">_xlfn.XLOOKUP(D910,products!$A$2:$A$61,products!$C$2:$C$61,"Not found")</f>
        <v>Electronics</v>
      </c>
    </row>
    <row r="911" customFormat="false" ht="15" hidden="false" customHeight="false" outlineLevel="0" collapsed="false">
      <c r="A911" s="16" t="s">
        <v>1679</v>
      </c>
      <c r="B911" s="16" t="s">
        <v>1659</v>
      </c>
      <c r="C911" s="16" t="s">
        <v>1666</v>
      </c>
      <c r="D911" s="16" t="s">
        <v>216</v>
      </c>
      <c r="E911" s="16" t="n">
        <v>1</v>
      </c>
      <c r="F911" s="16" t="n">
        <v>920</v>
      </c>
      <c r="G911" s="16" t="n">
        <v>0.3</v>
      </c>
      <c r="H911" s="16" t="s">
        <v>46</v>
      </c>
      <c r="I911" s="16" t="s">
        <v>71</v>
      </c>
      <c r="J911" s="16" t="n">
        <v>4</v>
      </c>
      <c r="K911" s="16" t="n">
        <v>3</v>
      </c>
      <c r="L911" s="16" t="s">
        <v>41</v>
      </c>
      <c r="M911" s="18" t="n">
        <f aca="false">IF(ISNUMBER(B911),B911,IF(MID(B911,3,1)="-",DATE(VALUE(RIGHT(B911,4)),VALUE(MID(B911,4,2)),VALUE(LEFT(B911,2))),DATE(VALUE(LEFT(B911,4)),VALUE(MID(B911,6,2)),VALUE(RIGHT(B911,2)))))</f>
        <v>45739</v>
      </c>
      <c r="N911" s="16" t="n">
        <f aca="false">MONTH(M911)</f>
        <v>3</v>
      </c>
      <c r="O911" s="16" t="str">
        <f aca="false">PROPER(TRIM(H911))</f>
        <v>Chennai</v>
      </c>
      <c r="P911" s="16" t="str">
        <f aca="false">IFERROR(VLOOKUP(O911,city_map!$A$2:$B$6,2,FALSE()),O911)</f>
        <v>Chennai</v>
      </c>
      <c r="Q911" s="16" t="n">
        <f aca="false">IF(ISNUMBER(F911),F911,VALUE(SUBSTITUTE(SUBSTITUTE(F911,"₹",""),",","")))</f>
        <v>920</v>
      </c>
      <c r="R911" s="16" t="n">
        <f aca="false">IF(E911=99,1,E911)</f>
        <v>1</v>
      </c>
      <c r="S911" s="16" t="n">
        <f aca="false">IF(G911="",0,G911)</f>
        <v>0.3</v>
      </c>
      <c r="T911" s="16" t="str">
        <f aca="false">IF(I911="","Unknown",IF(I911="upi","UPI",I911))</f>
        <v>Credit Card</v>
      </c>
      <c r="U911" s="16" t="str">
        <f aca="false">IF(L911="Yes","Y",IF(L911="No","N",L911))</f>
        <v>N</v>
      </c>
      <c r="V911" s="19" t="n">
        <f aca="false">ROUND(R911*Q911*(1-S911),2)</f>
        <v>644</v>
      </c>
      <c r="W911" s="16" t="str">
        <f aca="false">_xlfn.XLOOKUP(D911,products!$A$2:$A$61,products!$C$2:$C$61,"Not found")</f>
        <v>Books</v>
      </c>
    </row>
    <row r="912" customFormat="false" ht="15" hidden="false" customHeight="false" outlineLevel="0" collapsed="false">
      <c r="A912" s="16" t="s">
        <v>1680</v>
      </c>
      <c r="B912" s="16" t="s">
        <v>1681</v>
      </c>
      <c r="C912" s="16" t="s">
        <v>982</v>
      </c>
      <c r="D912" s="16" t="s">
        <v>119</v>
      </c>
      <c r="E912" s="16" t="n">
        <v>1</v>
      </c>
      <c r="F912" s="16" t="n">
        <v>241</v>
      </c>
      <c r="G912" s="16" t="n">
        <v>0</v>
      </c>
      <c r="H912" s="16" t="s">
        <v>112</v>
      </c>
      <c r="I912" s="16" t="s">
        <v>71</v>
      </c>
      <c r="J912" s="16" t="n">
        <v>3</v>
      </c>
      <c r="K912" s="16" t="n">
        <v>4</v>
      </c>
      <c r="L912" s="16" t="s">
        <v>41</v>
      </c>
      <c r="M912" s="18" t="n">
        <f aca="false">IF(ISNUMBER(B912),B912,IF(MID(B912,3,1)="-",DATE(VALUE(RIGHT(B912,4)),VALUE(MID(B912,4,2)),VALUE(LEFT(B912,2))),DATE(VALUE(LEFT(B912,4)),VALUE(MID(B912,6,2)),VALUE(RIGHT(B912,2)))))</f>
        <v>45740</v>
      </c>
      <c r="N912" s="16" t="n">
        <f aca="false">MONTH(M912)</f>
        <v>3</v>
      </c>
      <c r="O912" s="16" t="str">
        <f aca="false">PROPER(TRIM(H912))</f>
        <v>Mumbai</v>
      </c>
      <c r="P912" s="16" t="str">
        <f aca="false">IFERROR(VLOOKUP(O912,city_map!$A$2:$B$6,2,FALSE()),O912)</f>
        <v>Mumbai</v>
      </c>
      <c r="Q912" s="16" t="n">
        <f aca="false">IF(ISNUMBER(F912),F912,VALUE(SUBSTITUTE(SUBSTITUTE(F912,"₹",""),",","")))</f>
        <v>241</v>
      </c>
      <c r="R912" s="16" t="n">
        <f aca="false">IF(E912=99,1,E912)</f>
        <v>1</v>
      </c>
      <c r="S912" s="16" t="n">
        <f aca="false">IF(G912="",0,G912)</f>
        <v>0</v>
      </c>
      <c r="T912" s="16" t="str">
        <f aca="false">IF(I912="","Unknown",IF(I912="upi","UPI",I912))</f>
        <v>Credit Card</v>
      </c>
      <c r="U912" s="16" t="str">
        <f aca="false">IF(L912="Yes","Y",IF(L912="No","N",L912))</f>
        <v>N</v>
      </c>
      <c r="V912" s="19" t="n">
        <f aca="false">ROUND(R912*Q912*(1-S912),2)</f>
        <v>241</v>
      </c>
      <c r="W912" s="16" t="str">
        <f aca="false">_xlfn.XLOOKUP(D912,products!$A$2:$A$61,products!$C$2:$C$61,"Not found")</f>
        <v>Books</v>
      </c>
    </row>
    <row r="913" customFormat="false" ht="15" hidden="false" customHeight="false" outlineLevel="0" collapsed="false">
      <c r="A913" s="16" t="s">
        <v>1682</v>
      </c>
      <c r="B913" s="16" t="s">
        <v>1681</v>
      </c>
      <c r="C913" s="16" t="s">
        <v>730</v>
      </c>
      <c r="D913" s="16" t="s">
        <v>639</v>
      </c>
      <c r="E913" s="16" t="n">
        <v>2</v>
      </c>
      <c r="F913" s="16" t="n">
        <v>802</v>
      </c>
      <c r="G913" s="16" t="n">
        <v>0</v>
      </c>
      <c r="H913" s="16" t="s">
        <v>89</v>
      </c>
      <c r="I913" s="16" t="s">
        <v>123</v>
      </c>
      <c r="J913" s="16" t="n">
        <v>4</v>
      </c>
      <c r="K913" s="16" t="n">
        <v>4</v>
      </c>
      <c r="L913" s="16" t="s">
        <v>41</v>
      </c>
      <c r="M913" s="18" t="n">
        <f aca="false">IF(ISNUMBER(B913),B913,IF(MID(B913,3,1)="-",DATE(VALUE(RIGHT(B913,4)),VALUE(MID(B913,4,2)),VALUE(LEFT(B913,2))),DATE(VALUE(LEFT(B913,4)),VALUE(MID(B913,6,2)),VALUE(RIGHT(B913,2)))))</f>
        <v>45740</v>
      </c>
      <c r="N913" s="16" t="n">
        <f aca="false">MONTH(M913)</f>
        <v>3</v>
      </c>
      <c r="O913" s="16" t="str">
        <f aca="false">PROPER(TRIM(H913))</f>
        <v>Ahmedabad</v>
      </c>
      <c r="P913" s="16" t="str">
        <f aca="false">IFERROR(VLOOKUP(O913,city_map!$A$2:$B$6,2,FALSE()),O913)</f>
        <v>Ahmedabad</v>
      </c>
      <c r="Q913" s="16" t="n">
        <f aca="false">IF(ISNUMBER(F913),F913,VALUE(SUBSTITUTE(SUBSTITUTE(F913,"₹",""),",","")))</f>
        <v>802</v>
      </c>
      <c r="R913" s="16" t="n">
        <f aca="false">IF(E913=99,1,E913)</f>
        <v>2</v>
      </c>
      <c r="S913" s="16" t="n">
        <f aca="false">IF(G913="",0,G913)</f>
        <v>0</v>
      </c>
      <c r="T913" s="16" t="str">
        <f aca="false">IF(I913="","Unknown",IF(I913="upi","UPI",I913))</f>
        <v>UPI</v>
      </c>
      <c r="U913" s="16" t="str">
        <f aca="false">IF(L913="Yes","Y",IF(L913="No","N",L913))</f>
        <v>N</v>
      </c>
      <c r="V913" s="19" t="n">
        <f aca="false">ROUND(R913*Q913*(1-S913),2)</f>
        <v>1604</v>
      </c>
      <c r="W913" s="16" t="str">
        <f aca="false">_xlfn.XLOOKUP(D913,products!$A$2:$A$61,products!$C$2:$C$61,"Not found")</f>
        <v>Beauty</v>
      </c>
    </row>
    <row r="914" customFormat="false" ht="15" hidden="false" customHeight="false" outlineLevel="0" collapsed="false">
      <c r="A914" s="16" t="s">
        <v>1683</v>
      </c>
      <c r="B914" s="16" t="s">
        <v>1681</v>
      </c>
      <c r="C914" s="16" t="s">
        <v>69</v>
      </c>
      <c r="D914" s="16" t="s">
        <v>139</v>
      </c>
      <c r="E914" s="16" t="n">
        <v>1</v>
      </c>
      <c r="F914" s="16" t="n">
        <v>345</v>
      </c>
      <c r="G914" s="16" t="n">
        <v>0.2</v>
      </c>
      <c r="H914" s="16" t="s">
        <v>236</v>
      </c>
      <c r="I914" s="16" t="s">
        <v>47</v>
      </c>
      <c r="J914" s="16" t="n">
        <v>6</v>
      </c>
      <c r="K914" s="16" t="n">
        <v>3</v>
      </c>
      <c r="L914" s="16" t="s">
        <v>41</v>
      </c>
      <c r="M914" s="18" t="n">
        <f aca="false">IF(ISNUMBER(B914),B914,IF(MID(B914,3,1)="-",DATE(VALUE(RIGHT(B914,4)),VALUE(MID(B914,4,2)),VALUE(LEFT(B914,2))),DATE(VALUE(LEFT(B914,4)),VALUE(MID(B914,6,2)),VALUE(RIGHT(B914,2)))))</f>
        <v>45740</v>
      </c>
      <c r="N914" s="16" t="n">
        <f aca="false">MONTH(M914)</f>
        <v>3</v>
      </c>
      <c r="O914" s="16" t="str">
        <f aca="false">PROPER(TRIM(H914))</f>
        <v>Pune</v>
      </c>
      <c r="P914" s="16" t="str">
        <f aca="false">IFERROR(VLOOKUP(O914,city_map!$A$2:$B$6,2,FALSE()),O914)</f>
        <v>Pune</v>
      </c>
      <c r="Q914" s="16" t="n">
        <f aca="false">IF(ISNUMBER(F914),F914,VALUE(SUBSTITUTE(SUBSTITUTE(F914,"₹",""),",","")))</f>
        <v>345</v>
      </c>
      <c r="R914" s="16" t="n">
        <f aca="false">IF(E914=99,1,E914)</f>
        <v>1</v>
      </c>
      <c r="S914" s="16" t="n">
        <f aca="false">IF(G914="",0,G914)</f>
        <v>0.2</v>
      </c>
      <c r="T914" s="16" t="str">
        <f aca="false">IF(I914="","Unknown",IF(I914="upi","UPI",I914))</f>
        <v>Debit Card</v>
      </c>
      <c r="U914" s="16" t="str">
        <f aca="false">IF(L914="Yes","Y",IF(L914="No","N",L914))</f>
        <v>N</v>
      </c>
      <c r="V914" s="19" t="n">
        <f aca="false">ROUND(R914*Q914*(1-S914),2)</f>
        <v>276</v>
      </c>
      <c r="W914" s="16" t="str">
        <f aca="false">_xlfn.XLOOKUP(D914,products!$A$2:$A$61,products!$C$2:$C$61,"Not found")</f>
        <v>Beauty</v>
      </c>
    </row>
    <row r="915" customFormat="false" ht="15" hidden="false" customHeight="false" outlineLevel="0" collapsed="false">
      <c r="A915" s="16" t="s">
        <v>1684</v>
      </c>
      <c r="B915" s="16" t="s">
        <v>1681</v>
      </c>
      <c r="C915" s="16" t="s">
        <v>1178</v>
      </c>
      <c r="D915" s="16" t="s">
        <v>149</v>
      </c>
      <c r="E915" s="16" t="n">
        <v>1</v>
      </c>
      <c r="F915" s="16" t="n">
        <v>1617</v>
      </c>
      <c r="G915" s="16" t="n">
        <v>0.1</v>
      </c>
      <c r="H915" s="16" t="s">
        <v>70</v>
      </c>
      <c r="I915" s="16" t="s">
        <v>60</v>
      </c>
      <c r="J915" s="16" t="n">
        <v>6</v>
      </c>
      <c r="K915" s="16" t="n">
        <v>4</v>
      </c>
      <c r="L915" s="16" t="s">
        <v>41</v>
      </c>
      <c r="M915" s="18" t="n">
        <f aca="false">IF(ISNUMBER(B915),B915,IF(MID(B915,3,1)="-",DATE(VALUE(RIGHT(B915,4)),VALUE(MID(B915,4,2)),VALUE(LEFT(B915,2))),DATE(VALUE(LEFT(B915,4)),VALUE(MID(B915,6,2)),VALUE(RIGHT(B915,2)))))</f>
        <v>45740</v>
      </c>
      <c r="N915" s="16" t="n">
        <f aca="false">MONTH(M915)</f>
        <v>3</v>
      </c>
      <c r="O915" s="16" t="str">
        <f aca="false">PROPER(TRIM(H915))</f>
        <v>Pune</v>
      </c>
      <c r="P915" s="16" t="str">
        <f aca="false">IFERROR(VLOOKUP(O915,city_map!$A$2:$B$6,2,FALSE()),O915)</f>
        <v>Pune</v>
      </c>
      <c r="Q915" s="16" t="n">
        <f aca="false">IF(ISNUMBER(F915),F915,VALUE(SUBSTITUTE(SUBSTITUTE(F915,"₹",""),",","")))</f>
        <v>1617</v>
      </c>
      <c r="R915" s="16" t="n">
        <f aca="false">IF(E915=99,1,E915)</f>
        <v>1</v>
      </c>
      <c r="S915" s="16" t="n">
        <f aca="false">IF(G915="",0,G915)</f>
        <v>0.1</v>
      </c>
      <c r="T915" s="16" t="str">
        <f aca="false">IF(I915="","Unknown",IF(I915="upi","UPI",I915))</f>
        <v>UPI</v>
      </c>
      <c r="U915" s="16" t="str">
        <f aca="false">IF(L915="Yes","Y",IF(L915="No","N",L915))</f>
        <v>N</v>
      </c>
      <c r="V915" s="19" t="n">
        <f aca="false">ROUND(R915*Q915*(1-S915),2)</f>
        <v>1455.3</v>
      </c>
      <c r="W915" s="16" t="str">
        <f aca="false">_xlfn.XLOOKUP(D915,products!$A$2:$A$61,products!$C$2:$C$61,"Not found")</f>
        <v>Fashion</v>
      </c>
    </row>
    <row r="916" customFormat="false" ht="15" hidden="false" customHeight="false" outlineLevel="0" collapsed="false">
      <c r="A916" s="16" t="s">
        <v>1685</v>
      </c>
      <c r="B916" s="16" t="s">
        <v>1681</v>
      </c>
      <c r="C916" s="16" t="s">
        <v>425</v>
      </c>
      <c r="D916" s="16" t="s">
        <v>170</v>
      </c>
      <c r="E916" s="16" t="n">
        <v>1</v>
      </c>
      <c r="F916" s="16" t="n">
        <v>3429</v>
      </c>
      <c r="G916" s="16" t="n">
        <v>0.15</v>
      </c>
      <c r="H916" s="16" t="s">
        <v>112</v>
      </c>
      <c r="I916" s="16"/>
      <c r="J916" s="16" t="n">
        <v>2</v>
      </c>
      <c r="K916" s="16" t="n">
        <v>4</v>
      </c>
      <c r="L916" s="16" t="s">
        <v>41</v>
      </c>
      <c r="M916" s="18" t="n">
        <f aca="false">IF(ISNUMBER(B916),B916,IF(MID(B916,3,1)="-",DATE(VALUE(RIGHT(B916,4)),VALUE(MID(B916,4,2)),VALUE(LEFT(B916,2))),DATE(VALUE(LEFT(B916,4)),VALUE(MID(B916,6,2)),VALUE(RIGHT(B916,2)))))</f>
        <v>45740</v>
      </c>
      <c r="N916" s="16" t="n">
        <f aca="false">MONTH(M916)</f>
        <v>3</v>
      </c>
      <c r="O916" s="16" t="str">
        <f aca="false">PROPER(TRIM(H916))</f>
        <v>Mumbai</v>
      </c>
      <c r="P916" s="16" t="str">
        <f aca="false">IFERROR(VLOOKUP(O916,city_map!$A$2:$B$6,2,FALSE()),O916)</f>
        <v>Mumbai</v>
      </c>
      <c r="Q916" s="16" t="n">
        <f aca="false">IF(ISNUMBER(F916),F916,VALUE(SUBSTITUTE(SUBSTITUTE(F916,"₹",""),",","")))</f>
        <v>3429</v>
      </c>
      <c r="R916" s="16" t="n">
        <f aca="false">IF(E916=99,1,E916)</f>
        <v>1</v>
      </c>
      <c r="S916" s="16" t="n">
        <f aca="false">IF(G916="",0,G916)</f>
        <v>0.15</v>
      </c>
      <c r="T916" s="16" t="str">
        <f aca="false">IF(I916="","Unknown",IF(I916="upi","UPI",I916))</f>
        <v>Unknown</v>
      </c>
      <c r="U916" s="16" t="str">
        <f aca="false">IF(L916="Yes","Y",IF(L916="No","N",L916))</f>
        <v>N</v>
      </c>
      <c r="V916" s="19" t="n">
        <f aca="false">ROUND(R916*Q916*(1-S916),2)</f>
        <v>2914.65</v>
      </c>
      <c r="W916" s="16" t="str">
        <f aca="false">_xlfn.XLOOKUP(D916,products!$A$2:$A$61,products!$C$2:$C$61,"Not found")</f>
        <v>Home</v>
      </c>
    </row>
    <row r="917" customFormat="false" ht="15" hidden="false" customHeight="false" outlineLevel="0" collapsed="false">
      <c r="A917" s="16" t="s">
        <v>1686</v>
      </c>
      <c r="B917" s="16" t="s">
        <v>1681</v>
      </c>
      <c r="C917" s="16" t="s">
        <v>380</v>
      </c>
      <c r="D917" s="16" t="s">
        <v>129</v>
      </c>
      <c r="E917" s="16" t="n">
        <v>1</v>
      </c>
      <c r="F917" s="16" t="n">
        <v>592</v>
      </c>
      <c r="G917" s="16" t="n">
        <v>0</v>
      </c>
      <c r="H917" s="16" t="s">
        <v>39</v>
      </c>
      <c r="I917" s="16" t="s">
        <v>40</v>
      </c>
      <c r="J917" s="16" t="n">
        <v>3</v>
      </c>
      <c r="K917" s="16" t="n">
        <v>4</v>
      </c>
      <c r="L917" s="16" t="s">
        <v>41</v>
      </c>
      <c r="M917" s="18" t="n">
        <f aca="false">IF(ISNUMBER(B917),B917,IF(MID(B917,3,1)="-",DATE(VALUE(RIGHT(B917,4)),VALUE(MID(B917,4,2)),VALUE(LEFT(B917,2))),DATE(VALUE(LEFT(B917,4)),VALUE(MID(B917,6,2)),VALUE(RIGHT(B917,2)))))</f>
        <v>45740</v>
      </c>
      <c r="N917" s="16" t="n">
        <f aca="false">MONTH(M917)</f>
        <v>3</v>
      </c>
      <c r="O917" s="16" t="str">
        <f aca="false">PROPER(TRIM(H917))</f>
        <v>Delhi</v>
      </c>
      <c r="P917" s="16" t="str">
        <f aca="false">IFERROR(VLOOKUP(O917,city_map!$A$2:$B$6,2,FALSE()),O917)</f>
        <v>Delhi</v>
      </c>
      <c r="Q917" s="16" t="n">
        <f aca="false">IF(ISNUMBER(F917),F917,VALUE(SUBSTITUTE(SUBSTITUTE(F917,"₹",""),",","")))</f>
        <v>592</v>
      </c>
      <c r="R917" s="16" t="n">
        <f aca="false">IF(E917=99,1,E917)</f>
        <v>1</v>
      </c>
      <c r="S917" s="16" t="n">
        <f aca="false">IF(G917="",0,G917)</f>
        <v>0</v>
      </c>
      <c r="T917" s="16" t="str">
        <f aca="false">IF(I917="","Unknown",IF(I917="upi","UPI",I917))</f>
        <v>COD</v>
      </c>
      <c r="U917" s="16" t="str">
        <f aca="false">IF(L917="Yes","Y",IF(L917="No","N",L917))</f>
        <v>N</v>
      </c>
      <c r="V917" s="19" t="n">
        <f aca="false">ROUND(R917*Q917*(1-S917),2)</f>
        <v>592</v>
      </c>
      <c r="W917" s="16" t="str">
        <f aca="false">_xlfn.XLOOKUP(D917,products!$A$2:$A$61,products!$C$2:$C$61,"Not found")</f>
        <v>Beauty</v>
      </c>
    </row>
    <row r="918" customFormat="false" ht="15" hidden="false" customHeight="false" outlineLevel="0" collapsed="false">
      <c r="A918" s="16" t="s">
        <v>1687</v>
      </c>
      <c r="B918" s="16" t="s">
        <v>1688</v>
      </c>
      <c r="C918" s="16" t="s">
        <v>539</v>
      </c>
      <c r="D918" s="16" t="s">
        <v>55</v>
      </c>
      <c r="E918" s="16" t="n">
        <v>1</v>
      </c>
      <c r="F918" s="16" t="n">
        <v>1905</v>
      </c>
      <c r="G918" s="16" t="n">
        <v>0.05</v>
      </c>
      <c r="H918" s="16" t="s">
        <v>130</v>
      </c>
      <c r="I918" s="16" t="s">
        <v>100</v>
      </c>
      <c r="J918" s="16" t="n">
        <v>3</v>
      </c>
      <c r="K918" s="16" t="n">
        <v>4</v>
      </c>
      <c r="L918" s="16" t="s">
        <v>41</v>
      </c>
      <c r="M918" s="18" t="n">
        <f aca="false">IF(ISNUMBER(B918),B918,IF(MID(B918,3,1)="-",DATE(VALUE(RIGHT(B918,4)),VALUE(MID(B918,4,2)),VALUE(LEFT(B918,2))),DATE(VALUE(LEFT(B918,4)),VALUE(MID(B918,6,2)),VALUE(RIGHT(B918,2)))))</f>
        <v>45741</v>
      </c>
      <c r="N918" s="16" t="n">
        <f aca="false">MONTH(M918)</f>
        <v>3</v>
      </c>
      <c r="O918" s="16" t="str">
        <f aca="false">PROPER(TRIM(H918))</f>
        <v>Bengaluru</v>
      </c>
      <c r="P918" s="16" t="str">
        <f aca="false">IFERROR(VLOOKUP(O918,city_map!$A$2:$B$6,2,FALSE()),O918)</f>
        <v>Bengaluru</v>
      </c>
      <c r="Q918" s="16" t="n">
        <f aca="false">IF(ISNUMBER(F918),F918,VALUE(SUBSTITUTE(SUBSTITUTE(F918,"₹",""),",","")))</f>
        <v>1905</v>
      </c>
      <c r="R918" s="16" t="n">
        <f aca="false">IF(E918=99,1,E918)</f>
        <v>1</v>
      </c>
      <c r="S918" s="16" t="n">
        <f aca="false">IF(G918="",0,G918)</f>
        <v>0.05</v>
      </c>
      <c r="T918" s="16" t="str">
        <f aca="false">IF(I918="","Unknown",IF(I918="upi","UPI",I918))</f>
        <v>Net Banking</v>
      </c>
      <c r="U918" s="16" t="str">
        <f aca="false">IF(L918="Yes","Y",IF(L918="No","N",L918))</f>
        <v>N</v>
      </c>
      <c r="V918" s="19" t="n">
        <f aca="false">ROUND(R918*Q918*(1-S918),2)</f>
        <v>1809.75</v>
      </c>
      <c r="W918" s="16" t="str">
        <f aca="false">_xlfn.XLOOKUP(D918,products!$A$2:$A$61,products!$C$2:$C$61,"Not found")</f>
        <v>Home</v>
      </c>
    </row>
    <row r="919" customFormat="false" ht="15" hidden="false" customHeight="false" outlineLevel="0" collapsed="false">
      <c r="A919" s="16" t="s">
        <v>1689</v>
      </c>
      <c r="B919" s="16" t="s">
        <v>1688</v>
      </c>
      <c r="C919" s="16" t="s">
        <v>1690</v>
      </c>
      <c r="D919" s="16" t="s">
        <v>250</v>
      </c>
      <c r="E919" s="16" t="n">
        <v>1</v>
      </c>
      <c r="F919" s="16" t="n">
        <v>672</v>
      </c>
      <c r="G919" s="16" t="n">
        <v>0.1</v>
      </c>
      <c r="H919" s="16" t="s">
        <v>56</v>
      </c>
      <c r="I919" s="16" t="s">
        <v>71</v>
      </c>
      <c r="J919" s="16" t="n">
        <v>7</v>
      </c>
      <c r="K919" s="16" t="n">
        <v>3</v>
      </c>
      <c r="L919" s="16" t="s">
        <v>41</v>
      </c>
      <c r="M919" s="18" t="n">
        <f aca="false">IF(ISNUMBER(B919),B919,IF(MID(B919,3,1)="-",DATE(VALUE(RIGHT(B919,4)),VALUE(MID(B919,4,2)),VALUE(LEFT(B919,2))),DATE(VALUE(LEFT(B919,4)),VALUE(MID(B919,6,2)),VALUE(RIGHT(B919,2)))))</f>
        <v>45741</v>
      </c>
      <c r="N919" s="16" t="n">
        <f aca="false">MONTH(M919)</f>
        <v>3</v>
      </c>
      <c r="O919" s="16" t="str">
        <f aca="false">PROPER(TRIM(H919))</f>
        <v>Lucknow</v>
      </c>
      <c r="P919" s="16" t="str">
        <f aca="false">IFERROR(VLOOKUP(O919,city_map!$A$2:$B$6,2,FALSE()),O919)</f>
        <v>Lucknow</v>
      </c>
      <c r="Q919" s="16" t="n">
        <f aca="false">IF(ISNUMBER(F919),F919,VALUE(SUBSTITUTE(SUBSTITUTE(F919,"₹",""),",","")))</f>
        <v>672</v>
      </c>
      <c r="R919" s="16" t="n">
        <f aca="false">IF(E919=99,1,E919)</f>
        <v>1</v>
      </c>
      <c r="S919" s="16" t="n">
        <f aca="false">IF(G919="",0,G919)</f>
        <v>0.1</v>
      </c>
      <c r="T919" s="16" t="str">
        <f aca="false">IF(I919="","Unknown",IF(I919="upi","UPI",I919))</f>
        <v>Credit Card</v>
      </c>
      <c r="U919" s="16" t="str">
        <f aca="false">IF(L919="Yes","Y",IF(L919="No","N",L919))</f>
        <v>N</v>
      </c>
      <c r="V919" s="19" t="n">
        <f aca="false">ROUND(R919*Q919*(1-S919),2)</f>
        <v>604.8</v>
      </c>
      <c r="W919" s="16" t="str">
        <f aca="false">_xlfn.XLOOKUP(D919,products!$A$2:$A$61,products!$C$2:$C$61,"Not found")</f>
        <v>Home</v>
      </c>
    </row>
    <row r="920" customFormat="false" ht="15" hidden="false" customHeight="false" outlineLevel="0" collapsed="false">
      <c r="A920" s="16" t="s">
        <v>1691</v>
      </c>
      <c r="B920" s="16" t="s">
        <v>1688</v>
      </c>
      <c r="C920" s="16" t="s">
        <v>1692</v>
      </c>
      <c r="D920" s="16" t="s">
        <v>111</v>
      </c>
      <c r="E920" s="16" t="n">
        <v>1</v>
      </c>
      <c r="F920" s="16" t="n">
        <v>1038</v>
      </c>
      <c r="G920" s="16" t="n">
        <v>0.1</v>
      </c>
      <c r="H920" s="16" t="s">
        <v>56</v>
      </c>
      <c r="I920" s="16" t="s">
        <v>60</v>
      </c>
      <c r="J920" s="16" t="n">
        <v>5</v>
      </c>
      <c r="K920" s="16" t="n">
        <v>4</v>
      </c>
      <c r="L920" s="16" t="s">
        <v>41</v>
      </c>
      <c r="M920" s="18" t="n">
        <f aca="false">IF(ISNUMBER(B920),B920,IF(MID(B920,3,1)="-",DATE(VALUE(RIGHT(B920,4)),VALUE(MID(B920,4,2)),VALUE(LEFT(B920,2))),DATE(VALUE(LEFT(B920,4)),VALUE(MID(B920,6,2)),VALUE(RIGHT(B920,2)))))</f>
        <v>45741</v>
      </c>
      <c r="N920" s="16" t="n">
        <f aca="false">MONTH(M920)</f>
        <v>3</v>
      </c>
      <c r="O920" s="16" t="str">
        <f aca="false">PROPER(TRIM(H920))</f>
        <v>Lucknow</v>
      </c>
      <c r="P920" s="16" t="str">
        <f aca="false">IFERROR(VLOOKUP(O920,city_map!$A$2:$B$6,2,FALSE()),O920)</f>
        <v>Lucknow</v>
      </c>
      <c r="Q920" s="16" t="n">
        <f aca="false">IF(ISNUMBER(F920),F920,VALUE(SUBSTITUTE(SUBSTITUTE(F920,"₹",""),",","")))</f>
        <v>1038</v>
      </c>
      <c r="R920" s="16" t="n">
        <f aca="false">IF(E920=99,1,E920)</f>
        <v>1</v>
      </c>
      <c r="S920" s="16" t="n">
        <f aca="false">IF(G920="",0,G920)</f>
        <v>0.1</v>
      </c>
      <c r="T920" s="16" t="str">
        <f aca="false">IF(I920="","Unknown",IF(I920="upi","UPI",I920))</f>
        <v>UPI</v>
      </c>
      <c r="U920" s="16" t="str">
        <f aca="false">IF(L920="Yes","Y",IF(L920="No","N",L920))</f>
        <v>N</v>
      </c>
      <c r="V920" s="19" t="n">
        <f aca="false">ROUND(R920*Q920*(1-S920),2)</f>
        <v>934.2</v>
      </c>
      <c r="W920" s="16" t="str">
        <f aca="false">_xlfn.XLOOKUP(D920,products!$A$2:$A$61,products!$C$2:$C$61,"Not found")</f>
        <v>Books</v>
      </c>
    </row>
    <row r="921" customFormat="false" ht="15" hidden="false" customHeight="false" outlineLevel="0" collapsed="false">
      <c r="A921" s="16" t="s">
        <v>1693</v>
      </c>
      <c r="B921" s="16" t="s">
        <v>1688</v>
      </c>
      <c r="C921" s="16" t="s">
        <v>1321</v>
      </c>
      <c r="D921" s="16" t="s">
        <v>259</v>
      </c>
      <c r="E921" s="16" t="n">
        <v>2</v>
      </c>
      <c r="F921" s="16" t="n">
        <v>474</v>
      </c>
      <c r="G921" s="16" t="n">
        <v>0</v>
      </c>
      <c r="H921" s="16" t="s">
        <v>46</v>
      </c>
      <c r="I921" s="16" t="s">
        <v>71</v>
      </c>
      <c r="J921" s="16" t="n">
        <v>3</v>
      </c>
      <c r="K921" s="16" t="n">
        <v>4</v>
      </c>
      <c r="L921" s="16" t="s">
        <v>41</v>
      </c>
      <c r="M921" s="18" t="n">
        <f aca="false">IF(ISNUMBER(B921),B921,IF(MID(B921,3,1)="-",DATE(VALUE(RIGHT(B921,4)),VALUE(MID(B921,4,2)),VALUE(LEFT(B921,2))),DATE(VALUE(LEFT(B921,4)),VALUE(MID(B921,6,2)),VALUE(RIGHT(B921,2)))))</f>
        <v>45741</v>
      </c>
      <c r="N921" s="16" t="n">
        <f aca="false">MONTH(M921)</f>
        <v>3</v>
      </c>
      <c r="O921" s="16" t="str">
        <f aca="false">PROPER(TRIM(H921))</f>
        <v>Chennai</v>
      </c>
      <c r="P921" s="16" t="str">
        <f aca="false">IFERROR(VLOOKUP(O921,city_map!$A$2:$B$6,2,FALSE()),O921)</f>
        <v>Chennai</v>
      </c>
      <c r="Q921" s="16" t="n">
        <f aca="false">IF(ISNUMBER(F921),F921,VALUE(SUBSTITUTE(SUBSTITUTE(F921,"₹",""),",","")))</f>
        <v>474</v>
      </c>
      <c r="R921" s="16" t="n">
        <f aca="false">IF(E921=99,1,E921)</f>
        <v>2</v>
      </c>
      <c r="S921" s="16" t="n">
        <f aca="false">IF(G921="",0,G921)</f>
        <v>0</v>
      </c>
      <c r="T921" s="16" t="str">
        <f aca="false">IF(I921="","Unknown",IF(I921="upi","UPI",I921))</f>
        <v>Credit Card</v>
      </c>
      <c r="U921" s="16" t="str">
        <f aca="false">IF(L921="Yes","Y",IF(L921="No","N",L921))</f>
        <v>N</v>
      </c>
      <c r="V921" s="19" t="n">
        <f aca="false">ROUND(R921*Q921*(1-S921),2)</f>
        <v>948</v>
      </c>
      <c r="W921" s="16" t="str">
        <f aca="false">_xlfn.XLOOKUP(D921,products!$A$2:$A$61,products!$C$2:$C$61,"Not found")</f>
        <v>Books</v>
      </c>
    </row>
    <row r="922" customFormat="false" ht="15" hidden="false" customHeight="false" outlineLevel="0" collapsed="false">
      <c r="A922" s="16" t="s">
        <v>1694</v>
      </c>
      <c r="B922" s="16" t="s">
        <v>1688</v>
      </c>
      <c r="C922" s="16" t="s">
        <v>662</v>
      </c>
      <c r="D922" s="16" t="s">
        <v>92</v>
      </c>
      <c r="E922" s="16" t="n">
        <v>1</v>
      </c>
      <c r="F922" s="16" t="n">
        <v>3948</v>
      </c>
      <c r="G922" s="16" t="n">
        <v>0</v>
      </c>
      <c r="H922" s="16" t="s">
        <v>81</v>
      </c>
      <c r="I922" s="16" t="s">
        <v>60</v>
      </c>
      <c r="J922" s="16" t="n">
        <v>3</v>
      </c>
      <c r="K922" s="16" t="n">
        <v>4</v>
      </c>
      <c r="L922" s="16" t="s">
        <v>41</v>
      </c>
      <c r="M922" s="18" t="n">
        <f aca="false">IF(ISNUMBER(B922),B922,IF(MID(B922,3,1)="-",DATE(VALUE(RIGHT(B922,4)),VALUE(MID(B922,4,2)),VALUE(LEFT(B922,2))),DATE(VALUE(LEFT(B922,4)),VALUE(MID(B922,6,2)),VALUE(RIGHT(B922,2)))))</f>
        <v>45741</v>
      </c>
      <c r="N922" s="16" t="n">
        <f aca="false">MONTH(M922)</f>
        <v>3</v>
      </c>
      <c r="O922" s="16" t="str">
        <f aca="false">PROPER(TRIM(H922))</f>
        <v>Hyderabad</v>
      </c>
      <c r="P922" s="16" t="str">
        <f aca="false">IFERROR(VLOOKUP(O922,city_map!$A$2:$B$6,2,FALSE()),O922)</f>
        <v>Hyderabad</v>
      </c>
      <c r="Q922" s="16" t="n">
        <f aca="false">IF(ISNUMBER(F922),F922,VALUE(SUBSTITUTE(SUBSTITUTE(F922,"₹",""),",","")))</f>
        <v>3948</v>
      </c>
      <c r="R922" s="16" t="n">
        <f aca="false">IF(E922=99,1,E922)</f>
        <v>1</v>
      </c>
      <c r="S922" s="16" t="n">
        <f aca="false">IF(G922="",0,G922)</f>
        <v>0</v>
      </c>
      <c r="T922" s="16" t="str">
        <f aca="false">IF(I922="","Unknown",IF(I922="upi","UPI",I922))</f>
        <v>UPI</v>
      </c>
      <c r="U922" s="16" t="str">
        <f aca="false">IF(L922="Yes","Y",IF(L922="No","N",L922))</f>
        <v>N</v>
      </c>
      <c r="V922" s="19" t="n">
        <f aca="false">ROUND(R922*Q922*(1-S922),2)</f>
        <v>3948</v>
      </c>
      <c r="W922" s="16" t="str">
        <f aca="false">_xlfn.XLOOKUP(D922,products!$A$2:$A$61,products!$C$2:$C$61,"Not found")</f>
        <v>Electronics</v>
      </c>
    </row>
    <row r="923" customFormat="false" ht="15" hidden="false" customHeight="false" outlineLevel="0" collapsed="false">
      <c r="A923" s="16" t="s">
        <v>1695</v>
      </c>
      <c r="B923" s="16" t="s">
        <v>1688</v>
      </c>
      <c r="C923" s="16" t="s">
        <v>425</v>
      </c>
      <c r="D923" s="16" t="s">
        <v>412</v>
      </c>
      <c r="E923" s="16" t="n">
        <v>1</v>
      </c>
      <c r="F923" s="16" t="n">
        <v>983</v>
      </c>
      <c r="G923" s="16" t="n">
        <v>0.3</v>
      </c>
      <c r="H923" s="16" t="s">
        <v>112</v>
      </c>
      <c r="I923" s="16" t="s">
        <v>47</v>
      </c>
      <c r="J923" s="16" t="n">
        <v>4</v>
      </c>
      <c r="K923" s="16" t="n">
        <v>4</v>
      </c>
      <c r="L923" s="16" t="s">
        <v>41</v>
      </c>
      <c r="M923" s="18" t="n">
        <f aca="false">IF(ISNUMBER(B923),B923,IF(MID(B923,3,1)="-",DATE(VALUE(RIGHT(B923,4)),VALUE(MID(B923,4,2)),VALUE(LEFT(B923,2))),DATE(VALUE(LEFT(B923,4)),VALUE(MID(B923,6,2)),VALUE(RIGHT(B923,2)))))</f>
        <v>45741</v>
      </c>
      <c r="N923" s="16" t="n">
        <f aca="false">MONTH(M923)</f>
        <v>3</v>
      </c>
      <c r="O923" s="16" t="str">
        <f aca="false">PROPER(TRIM(H923))</f>
        <v>Mumbai</v>
      </c>
      <c r="P923" s="16" t="str">
        <f aca="false">IFERROR(VLOOKUP(O923,city_map!$A$2:$B$6,2,FALSE()),O923)</f>
        <v>Mumbai</v>
      </c>
      <c r="Q923" s="16" t="n">
        <f aca="false">IF(ISNUMBER(F923),F923,VALUE(SUBSTITUTE(SUBSTITUTE(F923,"₹",""),",","")))</f>
        <v>983</v>
      </c>
      <c r="R923" s="16" t="n">
        <f aca="false">IF(E923=99,1,E923)</f>
        <v>1</v>
      </c>
      <c r="S923" s="16" t="n">
        <f aca="false">IF(G923="",0,G923)</f>
        <v>0.3</v>
      </c>
      <c r="T923" s="16" t="str">
        <f aca="false">IF(I923="","Unknown",IF(I923="upi","UPI",I923))</f>
        <v>Debit Card</v>
      </c>
      <c r="U923" s="16" t="str">
        <f aca="false">IF(L923="Yes","Y",IF(L923="No","N",L923))</f>
        <v>N</v>
      </c>
      <c r="V923" s="19" t="n">
        <f aca="false">ROUND(R923*Q923*(1-S923),2)</f>
        <v>688.1</v>
      </c>
      <c r="W923" s="16" t="str">
        <f aca="false">_xlfn.XLOOKUP(D923,products!$A$2:$A$61,products!$C$2:$C$61,"Not found")</f>
        <v>Home</v>
      </c>
    </row>
    <row r="924" customFormat="false" ht="15" hidden="false" customHeight="false" outlineLevel="0" collapsed="false">
      <c r="A924" s="16" t="s">
        <v>1696</v>
      </c>
      <c r="B924" s="16" t="s">
        <v>1688</v>
      </c>
      <c r="C924" s="16" t="s">
        <v>617</v>
      </c>
      <c r="D924" s="16" t="s">
        <v>51</v>
      </c>
      <c r="E924" s="16" t="n">
        <v>1</v>
      </c>
      <c r="F924" s="16" t="n">
        <v>2387</v>
      </c>
      <c r="G924" s="16" t="n">
        <v>0</v>
      </c>
      <c r="H924" s="16" t="s">
        <v>89</v>
      </c>
      <c r="I924" s="16" t="s">
        <v>60</v>
      </c>
      <c r="J924" s="16" t="n">
        <v>2</v>
      </c>
      <c r="K924" s="16" t="n">
        <v>5</v>
      </c>
      <c r="L924" s="16" t="s">
        <v>41</v>
      </c>
      <c r="M924" s="18" t="n">
        <f aca="false">IF(ISNUMBER(B924),B924,IF(MID(B924,3,1)="-",DATE(VALUE(RIGHT(B924,4)),VALUE(MID(B924,4,2)),VALUE(LEFT(B924,2))),DATE(VALUE(LEFT(B924,4)),VALUE(MID(B924,6,2)),VALUE(RIGHT(B924,2)))))</f>
        <v>45741</v>
      </c>
      <c r="N924" s="16" t="n">
        <f aca="false">MONTH(M924)</f>
        <v>3</v>
      </c>
      <c r="O924" s="16" t="str">
        <f aca="false">PROPER(TRIM(H924))</f>
        <v>Ahmedabad</v>
      </c>
      <c r="P924" s="16" t="str">
        <f aca="false">IFERROR(VLOOKUP(O924,city_map!$A$2:$B$6,2,FALSE()),O924)</f>
        <v>Ahmedabad</v>
      </c>
      <c r="Q924" s="16" t="n">
        <f aca="false">IF(ISNUMBER(F924),F924,VALUE(SUBSTITUTE(SUBSTITUTE(F924,"₹",""),",","")))</f>
        <v>2387</v>
      </c>
      <c r="R924" s="16" t="n">
        <f aca="false">IF(E924=99,1,E924)</f>
        <v>1</v>
      </c>
      <c r="S924" s="16" t="n">
        <f aca="false">IF(G924="",0,G924)</f>
        <v>0</v>
      </c>
      <c r="T924" s="16" t="str">
        <f aca="false">IF(I924="","Unknown",IF(I924="upi","UPI",I924))</f>
        <v>UPI</v>
      </c>
      <c r="U924" s="16" t="str">
        <f aca="false">IF(L924="Yes","Y",IF(L924="No","N",L924))</f>
        <v>N</v>
      </c>
      <c r="V924" s="19" t="n">
        <f aca="false">ROUND(R924*Q924*(1-S924),2)</f>
        <v>2387</v>
      </c>
      <c r="W924" s="16" t="str">
        <f aca="false">_xlfn.XLOOKUP(D924,products!$A$2:$A$61,products!$C$2:$C$61,"Not found")</f>
        <v>Fashion</v>
      </c>
    </row>
    <row r="925" customFormat="false" ht="15" hidden="false" customHeight="false" outlineLevel="0" collapsed="false">
      <c r="A925" s="16" t="s">
        <v>1697</v>
      </c>
      <c r="B925" s="16" t="s">
        <v>1688</v>
      </c>
      <c r="C925" s="16" t="s">
        <v>1698</v>
      </c>
      <c r="D925" s="16" t="s">
        <v>92</v>
      </c>
      <c r="E925" s="16" t="n">
        <v>2</v>
      </c>
      <c r="F925" s="16" t="n">
        <v>4016</v>
      </c>
      <c r="G925" s="16" t="n">
        <v>0.2</v>
      </c>
      <c r="H925" s="16" t="s">
        <v>39</v>
      </c>
      <c r="I925" s="16" t="s">
        <v>100</v>
      </c>
      <c r="J925" s="16" t="n">
        <v>2</v>
      </c>
      <c r="K925" s="16" t="n">
        <v>4</v>
      </c>
      <c r="L925" s="16" t="s">
        <v>41</v>
      </c>
      <c r="M925" s="18" t="n">
        <f aca="false">IF(ISNUMBER(B925),B925,IF(MID(B925,3,1)="-",DATE(VALUE(RIGHT(B925,4)),VALUE(MID(B925,4,2)),VALUE(LEFT(B925,2))),DATE(VALUE(LEFT(B925,4)),VALUE(MID(B925,6,2)),VALUE(RIGHT(B925,2)))))</f>
        <v>45741</v>
      </c>
      <c r="N925" s="16" t="n">
        <f aca="false">MONTH(M925)</f>
        <v>3</v>
      </c>
      <c r="O925" s="16" t="str">
        <f aca="false">PROPER(TRIM(H925))</f>
        <v>Delhi</v>
      </c>
      <c r="P925" s="16" t="str">
        <f aca="false">IFERROR(VLOOKUP(O925,city_map!$A$2:$B$6,2,FALSE()),O925)</f>
        <v>Delhi</v>
      </c>
      <c r="Q925" s="16" t="n">
        <f aca="false">IF(ISNUMBER(F925),F925,VALUE(SUBSTITUTE(SUBSTITUTE(F925,"₹",""),",","")))</f>
        <v>4016</v>
      </c>
      <c r="R925" s="16" t="n">
        <f aca="false">IF(E925=99,1,E925)</f>
        <v>2</v>
      </c>
      <c r="S925" s="16" t="n">
        <f aca="false">IF(G925="",0,G925)</f>
        <v>0.2</v>
      </c>
      <c r="T925" s="16" t="str">
        <f aca="false">IF(I925="","Unknown",IF(I925="upi","UPI",I925))</f>
        <v>Net Banking</v>
      </c>
      <c r="U925" s="16" t="str">
        <f aca="false">IF(L925="Yes","Y",IF(L925="No","N",L925))</f>
        <v>N</v>
      </c>
      <c r="V925" s="19" t="n">
        <f aca="false">ROUND(R925*Q925*(1-S925),2)</f>
        <v>6425.6</v>
      </c>
      <c r="W925" s="16" t="str">
        <f aca="false">_xlfn.XLOOKUP(D925,products!$A$2:$A$61,products!$C$2:$C$61,"Not found")</f>
        <v>Electronics</v>
      </c>
    </row>
    <row r="926" customFormat="false" ht="15" hidden="false" customHeight="false" outlineLevel="0" collapsed="false">
      <c r="A926" s="16" t="s">
        <v>1699</v>
      </c>
      <c r="B926" s="16" t="s">
        <v>1688</v>
      </c>
      <c r="C926" s="16" t="s">
        <v>1371</v>
      </c>
      <c r="D926" s="16" t="s">
        <v>219</v>
      </c>
      <c r="E926" s="16" t="n">
        <v>2</v>
      </c>
      <c r="F926" s="16" t="n">
        <v>1300</v>
      </c>
      <c r="G926" s="16" t="n">
        <v>0.1</v>
      </c>
      <c r="H926" s="16" t="s">
        <v>46</v>
      </c>
      <c r="I926" s="16" t="s">
        <v>60</v>
      </c>
      <c r="J926" s="16" t="n">
        <v>4</v>
      </c>
      <c r="K926" s="16" t="n">
        <v>4</v>
      </c>
      <c r="L926" s="16" t="s">
        <v>41</v>
      </c>
      <c r="M926" s="18" t="n">
        <f aca="false">IF(ISNUMBER(B926),B926,IF(MID(B926,3,1)="-",DATE(VALUE(RIGHT(B926,4)),VALUE(MID(B926,4,2)),VALUE(LEFT(B926,2))),DATE(VALUE(LEFT(B926,4)),VALUE(MID(B926,6,2)),VALUE(RIGHT(B926,2)))))</f>
        <v>45741</v>
      </c>
      <c r="N926" s="16" t="n">
        <f aca="false">MONTH(M926)</f>
        <v>3</v>
      </c>
      <c r="O926" s="16" t="str">
        <f aca="false">PROPER(TRIM(H926))</f>
        <v>Chennai</v>
      </c>
      <c r="P926" s="16" t="str">
        <f aca="false">IFERROR(VLOOKUP(O926,city_map!$A$2:$B$6,2,FALSE()),O926)</f>
        <v>Chennai</v>
      </c>
      <c r="Q926" s="16" t="n">
        <f aca="false">IF(ISNUMBER(F926),F926,VALUE(SUBSTITUTE(SUBSTITUTE(F926,"₹",""),",","")))</f>
        <v>1300</v>
      </c>
      <c r="R926" s="16" t="n">
        <f aca="false">IF(E926=99,1,E926)</f>
        <v>2</v>
      </c>
      <c r="S926" s="16" t="n">
        <f aca="false">IF(G926="",0,G926)</f>
        <v>0.1</v>
      </c>
      <c r="T926" s="16" t="str">
        <f aca="false">IF(I926="","Unknown",IF(I926="upi","UPI",I926))</f>
        <v>UPI</v>
      </c>
      <c r="U926" s="16" t="str">
        <f aca="false">IF(L926="Yes","Y",IF(L926="No","N",L926))</f>
        <v>N</v>
      </c>
      <c r="V926" s="19" t="n">
        <f aca="false">ROUND(R926*Q926*(1-S926),2)</f>
        <v>2340</v>
      </c>
      <c r="W926" s="16" t="str">
        <f aca="false">_xlfn.XLOOKUP(D926,products!$A$2:$A$61,products!$C$2:$C$61,"Not found")</f>
        <v>Electronics</v>
      </c>
    </row>
    <row r="927" customFormat="false" ht="15" hidden="false" customHeight="false" outlineLevel="0" collapsed="false">
      <c r="A927" s="16" t="s">
        <v>1700</v>
      </c>
      <c r="B927" s="16" t="s">
        <v>1688</v>
      </c>
      <c r="C927" s="16" t="s">
        <v>877</v>
      </c>
      <c r="D927" s="16" t="s">
        <v>142</v>
      </c>
      <c r="E927" s="16" t="n">
        <v>1</v>
      </c>
      <c r="F927" s="16" t="n">
        <v>595</v>
      </c>
      <c r="G927" s="16" t="n">
        <v>0</v>
      </c>
      <c r="H927" s="16" t="s">
        <v>39</v>
      </c>
      <c r="I927" s="16" t="s">
        <v>47</v>
      </c>
      <c r="J927" s="16" t="n">
        <v>3</v>
      </c>
      <c r="K927" s="16" t="n">
        <v>4</v>
      </c>
      <c r="L927" s="16" t="s">
        <v>41</v>
      </c>
      <c r="M927" s="18" t="n">
        <f aca="false">IF(ISNUMBER(B927),B927,IF(MID(B927,3,1)="-",DATE(VALUE(RIGHT(B927,4)),VALUE(MID(B927,4,2)),VALUE(LEFT(B927,2))),DATE(VALUE(LEFT(B927,4)),VALUE(MID(B927,6,2)),VALUE(RIGHT(B927,2)))))</f>
        <v>45741</v>
      </c>
      <c r="N927" s="16" t="n">
        <f aca="false">MONTH(M927)</f>
        <v>3</v>
      </c>
      <c r="O927" s="16" t="str">
        <f aca="false">PROPER(TRIM(H927))</f>
        <v>Delhi</v>
      </c>
      <c r="P927" s="16" t="str">
        <f aca="false">IFERROR(VLOOKUP(O927,city_map!$A$2:$B$6,2,FALSE()),O927)</f>
        <v>Delhi</v>
      </c>
      <c r="Q927" s="16" t="n">
        <f aca="false">IF(ISNUMBER(F927),F927,VALUE(SUBSTITUTE(SUBSTITUTE(F927,"₹",""),",","")))</f>
        <v>595</v>
      </c>
      <c r="R927" s="16" t="n">
        <f aca="false">IF(E927=99,1,E927)</f>
        <v>1</v>
      </c>
      <c r="S927" s="16" t="n">
        <f aca="false">IF(G927="",0,G927)</f>
        <v>0</v>
      </c>
      <c r="T927" s="16" t="str">
        <f aca="false">IF(I927="","Unknown",IF(I927="upi","UPI",I927))</f>
        <v>Debit Card</v>
      </c>
      <c r="U927" s="16" t="str">
        <f aca="false">IF(L927="Yes","Y",IF(L927="No","N",L927))</f>
        <v>N</v>
      </c>
      <c r="V927" s="19" t="n">
        <f aca="false">ROUND(R927*Q927*(1-S927),2)</f>
        <v>595</v>
      </c>
      <c r="W927" s="16" t="str">
        <f aca="false">_xlfn.XLOOKUP(D927,products!$A$2:$A$61,products!$C$2:$C$61,"Not found")</f>
        <v>Home</v>
      </c>
    </row>
    <row r="928" customFormat="false" ht="15" hidden="false" customHeight="false" outlineLevel="0" collapsed="false">
      <c r="A928" s="16" t="s">
        <v>1701</v>
      </c>
      <c r="B928" s="16" t="s">
        <v>1688</v>
      </c>
      <c r="C928" s="16" t="s">
        <v>1702</v>
      </c>
      <c r="D928" s="16" t="s">
        <v>108</v>
      </c>
      <c r="E928" s="16" t="n">
        <v>1</v>
      </c>
      <c r="F928" s="16" t="n">
        <v>3339</v>
      </c>
      <c r="G928" s="16" t="n">
        <v>0.05</v>
      </c>
      <c r="H928" s="16" t="s">
        <v>130</v>
      </c>
      <c r="I928" s="16" t="s">
        <v>40</v>
      </c>
      <c r="J928" s="16" t="n">
        <v>3</v>
      </c>
      <c r="K928" s="16" t="n">
        <v>4</v>
      </c>
      <c r="L928" s="16" t="s">
        <v>41</v>
      </c>
      <c r="M928" s="18" t="n">
        <f aca="false">IF(ISNUMBER(B928),B928,IF(MID(B928,3,1)="-",DATE(VALUE(RIGHT(B928,4)),VALUE(MID(B928,4,2)),VALUE(LEFT(B928,2))),DATE(VALUE(LEFT(B928,4)),VALUE(MID(B928,6,2)),VALUE(RIGHT(B928,2)))))</f>
        <v>45741</v>
      </c>
      <c r="N928" s="16" t="n">
        <f aca="false">MONTH(M928)</f>
        <v>3</v>
      </c>
      <c r="O928" s="16" t="str">
        <f aca="false">PROPER(TRIM(H928))</f>
        <v>Bengaluru</v>
      </c>
      <c r="P928" s="16" t="str">
        <f aca="false">IFERROR(VLOOKUP(O928,city_map!$A$2:$B$6,2,FALSE()),O928)</f>
        <v>Bengaluru</v>
      </c>
      <c r="Q928" s="16" t="n">
        <f aca="false">IF(ISNUMBER(F928),F928,VALUE(SUBSTITUTE(SUBSTITUTE(F928,"₹",""),",","")))</f>
        <v>3339</v>
      </c>
      <c r="R928" s="16" t="n">
        <f aca="false">IF(E928=99,1,E928)</f>
        <v>1</v>
      </c>
      <c r="S928" s="16" t="n">
        <f aca="false">IF(G928="",0,G928)</f>
        <v>0.05</v>
      </c>
      <c r="T928" s="16" t="str">
        <f aca="false">IF(I928="","Unknown",IF(I928="upi","UPI",I928))</f>
        <v>COD</v>
      </c>
      <c r="U928" s="16" t="str">
        <f aca="false">IF(L928="Yes","Y",IF(L928="No","N",L928))</f>
        <v>N</v>
      </c>
      <c r="V928" s="19" t="n">
        <f aca="false">ROUND(R928*Q928*(1-S928),2)</f>
        <v>3172.05</v>
      </c>
      <c r="W928" s="16" t="str">
        <f aca="false">_xlfn.XLOOKUP(D928,products!$A$2:$A$61,products!$C$2:$C$61,"Not found")</f>
        <v>Electronics</v>
      </c>
    </row>
    <row r="929" customFormat="false" ht="15" hidden="false" customHeight="false" outlineLevel="0" collapsed="false">
      <c r="A929" s="16" t="s">
        <v>1703</v>
      </c>
      <c r="B929" s="16" t="s">
        <v>1688</v>
      </c>
      <c r="C929" s="16" t="s">
        <v>470</v>
      </c>
      <c r="D929" s="16" t="s">
        <v>308</v>
      </c>
      <c r="E929" s="16" t="n">
        <v>3</v>
      </c>
      <c r="F929" s="16" t="n">
        <v>197</v>
      </c>
      <c r="G929" s="16" t="n">
        <v>0.2</v>
      </c>
      <c r="H929" s="16" t="s">
        <v>112</v>
      </c>
      <c r="I929" s="16" t="s">
        <v>100</v>
      </c>
      <c r="J929" s="16" t="n">
        <v>3</v>
      </c>
      <c r="K929" s="16" t="n">
        <v>4</v>
      </c>
      <c r="L929" s="16" t="s">
        <v>41</v>
      </c>
      <c r="M929" s="18" t="n">
        <f aca="false">IF(ISNUMBER(B929),B929,IF(MID(B929,3,1)="-",DATE(VALUE(RIGHT(B929,4)),VALUE(MID(B929,4,2)),VALUE(LEFT(B929,2))),DATE(VALUE(LEFT(B929,4)),VALUE(MID(B929,6,2)),VALUE(RIGHT(B929,2)))))</f>
        <v>45741</v>
      </c>
      <c r="N929" s="16" t="n">
        <f aca="false">MONTH(M929)</f>
        <v>3</v>
      </c>
      <c r="O929" s="16" t="str">
        <f aca="false">PROPER(TRIM(H929))</f>
        <v>Mumbai</v>
      </c>
      <c r="P929" s="16" t="str">
        <f aca="false">IFERROR(VLOOKUP(O929,city_map!$A$2:$B$6,2,FALSE()),O929)</f>
        <v>Mumbai</v>
      </c>
      <c r="Q929" s="16" t="n">
        <f aca="false">IF(ISNUMBER(F929),F929,VALUE(SUBSTITUTE(SUBSTITUTE(F929,"₹",""),",","")))</f>
        <v>197</v>
      </c>
      <c r="R929" s="16" t="n">
        <f aca="false">IF(E929=99,1,E929)</f>
        <v>3</v>
      </c>
      <c r="S929" s="16" t="n">
        <f aca="false">IF(G929="",0,G929)</f>
        <v>0.2</v>
      </c>
      <c r="T929" s="16" t="str">
        <f aca="false">IF(I929="","Unknown",IF(I929="upi","UPI",I929))</f>
        <v>Net Banking</v>
      </c>
      <c r="U929" s="16" t="str">
        <f aca="false">IF(L929="Yes","Y",IF(L929="No","N",L929))</f>
        <v>N</v>
      </c>
      <c r="V929" s="19" t="n">
        <f aca="false">ROUND(R929*Q929*(1-S929),2)</f>
        <v>472.8</v>
      </c>
      <c r="W929" s="16" t="str">
        <f aca="false">_xlfn.XLOOKUP(D929,products!$A$2:$A$61,products!$C$2:$C$61,"Not found")</f>
        <v>Beauty</v>
      </c>
    </row>
    <row r="930" customFormat="false" ht="15" hidden="false" customHeight="false" outlineLevel="0" collapsed="false">
      <c r="A930" s="16" t="s">
        <v>1704</v>
      </c>
      <c r="B930" s="16" t="s">
        <v>1688</v>
      </c>
      <c r="C930" s="16" t="s">
        <v>1399</v>
      </c>
      <c r="D930" s="16" t="s">
        <v>74</v>
      </c>
      <c r="E930" s="16" t="n">
        <v>2</v>
      </c>
      <c r="F930" s="16" t="n">
        <v>18241</v>
      </c>
      <c r="G930" s="16" t="n">
        <v>0.3</v>
      </c>
      <c r="H930" s="16" t="s">
        <v>130</v>
      </c>
      <c r="I930" s="16" t="s">
        <v>60</v>
      </c>
      <c r="J930" s="16" t="n">
        <v>2</v>
      </c>
      <c r="K930" s="16" t="n">
        <v>4</v>
      </c>
      <c r="L930" s="16" t="s">
        <v>41</v>
      </c>
      <c r="M930" s="18" t="n">
        <f aca="false">IF(ISNUMBER(B930),B930,IF(MID(B930,3,1)="-",DATE(VALUE(RIGHT(B930,4)),VALUE(MID(B930,4,2)),VALUE(LEFT(B930,2))),DATE(VALUE(LEFT(B930,4)),VALUE(MID(B930,6,2)),VALUE(RIGHT(B930,2)))))</f>
        <v>45741</v>
      </c>
      <c r="N930" s="16" t="n">
        <f aca="false">MONTH(M930)</f>
        <v>3</v>
      </c>
      <c r="O930" s="16" t="str">
        <f aca="false">PROPER(TRIM(H930))</f>
        <v>Bengaluru</v>
      </c>
      <c r="P930" s="16" t="str">
        <f aca="false">IFERROR(VLOOKUP(O930,city_map!$A$2:$B$6,2,FALSE()),O930)</f>
        <v>Bengaluru</v>
      </c>
      <c r="Q930" s="16" t="n">
        <f aca="false">IF(ISNUMBER(F930),F930,VALUE(SUBSTITUTE(SUBSTITUTE(F930,"₹",""),",","")))</f>
        <v>18241</v>
      </c>
      <c r="R930" s="16" t="n">
        <f aca="false">IF(E930=99,1,E930)</f>
        <v>2</v>
      </c>
      <c r="S930" s="16" t="n">
        <f aca="false">IF(G930="",0,G930)</f>
        <v>0.3</v>
      </c>
      <c r="T930" s="16" t="str">
        <f aca="false">IF(I930="","Unknown",IF(I930="upi","UPI",I930))</f>
        <v>UPI</v>
      </c>
      <c r="U930" s="16" t="str">
        <f aca="false">IF(L930="Yes","Y",IF(L930="No","N",L930))</f>
        <v>N</v>
      </c>
      <c r="V930" s="19" t="n">
        <f aca="false">ROUND(R930*Q930*(1-S930),2)</f>
        <v>25537.4</v>
      </c>
      <c r="W930" s="16" t="str">
        <f aca="false">_xlfn.XLOOKUP(D930,products!$A$2:$A$61,products!$C$2:$C$61,"Not found")</f>
        <v>Electronics</v>
      </c>
    </row>
    <row r="931" customFormat="false" ht="15" hidden="false" customHeight="false" outlineLevel="0" collapsed="false">
      <c r="A931" s="16" t="s">
        <v>1705</v>
      </c>
      <c r="B931" s="16" t="s">
        <v>1688</v>
      </c>
      <c r="C931" s="16" t="s">
        <v>1706</v>
      </c>
      <c r="D931" s="16" t="s">
        <v>219</v>
      </c>
      <c r="E931" s="16" t="n">
        <v>1</v>
      </c>
      <c r="F931" s="16" t="n">
        <v>1263</v>
      </c>
      <c r="G931" s="16" t="n">
        <v>0.05</v>
      </c>
      <c r="H931" s="16" t="s">
        <v>130</v>
      </c>
      <c r="I931" s="16" t="s">
        <v>47</v>
      </c>
      <c r="J931" s="16" t="n">
        <v>5</v>
      </c>
      <c r="K931" s="16" t="n">
        <v>5</v>
      </c>
      <c r="L931" s="16" t="s">
        <v>41</v>
      </c>
      <c r="M931" s="18" t="n">
        <f aca="false">IF(ISNUMBER(B931),B931,IF(MID(B931,3,1)="-",DATE(VALUE(RIGHT(B931,4)),VALUE(MID(B931,4,2)),VALUE(LEFT(B931,2))),DATE(VALUE(LEFT(B931,4)),VALUE(MID(B931,6,2)),VALUE(RIGHT(B931,2)))))</f>
        <v>45741</v>
      </c>
      <c r="N931" s="16" t="n">
        <f aca="false">MONTH(M931)</f>
        <v>3</v>
      </c>
      <c r="O931" s="16" t="str">
        <f aca="false">PROPER(TRIM(H931))</f>
        <v>Bengaluru</v>
      </c>
      <c r="P931" s="16" t="str">
        <f aca="false">IFERROR(VLOOKUP(O931,city_map!$A$2:$B$6,2,FALSE()),O931)</f>
        <v>Bengaluru</v>
      </c>
      <c r="Q931" s="16" t="n">
        <f aca="false">IF(ISNUMBER(F931),F931,VALUE(SUBSTITUTE(SUBSTITUTE(F931,"₹",""),",","")))</f>
        <v>1263</v>
      </c>
      <c r="R931" s="16" t="n">
        <f aca="false">IF(E931=99,1,E931)</f>
        <v>1</v>
      </c>
      <c r="S931" s="16" t="n">
        <f aca="false">IF(G931="",0,G931)</f>
        <v>0.05</v>
      </c>
      <c r="T931" s="16" t="str">
        <f aca="false">IF(I931="","Unknown",IF(I931="upi","UPI",I931))</f>
        <v>Debit Card</v>
      </c>
      <c r="U931" s="16" t="str">
        <f aca="false">IF(L931="Yes","Y",IF(L931="No","N",L931))</f>
        <v>N</v>
      </c>
      <c r="V931" s="19" t="n">
        <f aca="false">ROUND(R931*Q931*(1-S931),2)</f>
        <v>1199.85</v>
      </c>
      <c r="W931" s="16" t="str">
        <f aca="false">_xlfn.XLOOKUP(D931,products!$A$2:$A$61,products!$C$2:$C$61,"Not found")</f>
        <v>Electronics</v>
      </c>
    </row>
    <row r="932" customFormat="false" ht="15" hidden="false" customHeight="false" outlineLevel="0" collapsed="false">
      <c r="A932" s="16" t="s">
        <v>1707</v>
      </c>
      <c r="B932" s="16" t="s">
        <v>1688</v>
      </c>
      <c r="C932" s="16" t="s">
        <v>1708</v>
      </c>
      <c r="D932" s="16" t="s">
        <v>80</v>
      </c>
      <c r="E932" s="16" t="n">
        <v>1</v>
      </c>
      <c r="F932" s="16" t="n">
        <v>1530</v>
      </c>
      <c r="G932" s="16" t="n">
        <v>0</v>
      </c>
      <c r="H932" s="16" t="s">
        <v>81</v>
      </c>
      <c r="I932" s="16" t="s">
        <v>60</v>
      </c>
      <c r="J932" s="16" t="n">
        <v>3</v>
      </c>
      <c r="K932" s="16" t="n">
        <v>5</v>
      </c>
      <c r="L932" s="16" t="s">
        <v>41</v>
      </c>
      <c r="M932" s="18" t="n">
        <f aca="false">IF(ISNUMBER(B932),B932,IF(MID(B932,3,1)="-",DATE(VALUE(RIGHT(B932,4)),VALUE(MID(B932,4,2)),VALUE(LEFT(B932,2))),DATE(VALUE(LEFT(B932,4)),VALUE(MID(B932,6,2)),VALUE(RIGHT(B932,2)))))</f>
        <v>45741</v>
      </c>
      <c r="N932" s="16" t="n">
        <f aca="false">MONTH(M932)</f>
        <v>3</v>
      </c>
      <c r="O932" s="16" t="str">
        <f aca="false">PROPER(TRIM(H932))</f>
        <v>Hyderabad</v>
      </c>
      <c r="P932" s="16" t="str">
        <f aca="false">IFERROR(VLOOKUP(O932,city_map!$A$2:$B$6,2,FALSE()),O932)</f>
        <v>Hyderabad</v>
      </c>
      <c r="Q932" s="16" t="n">
        <f aca="false">IF(ISNUMBER(F932),F932,VALUE(SUBSTITUTE(SUBSTITUTE(F932,"₹",""),",","")))</f>
        <v>1530</v>
      </c>
      <c r="R932" s="16" t="n">
        <f aca="false">IF(E932=99,1,E932)</f>
        <v>1</v>
      </c>
      <c r="S932" s="16" t="n">
        <f aca="false">IF(G932="",0,G932)</f>
        <v>0</v>
      </c>
      <c r="T932" s="16" t="str">
        <f aca="false">IF(I932="","Unknown",IF(I932="upi","UPI",I932))</f>
        <v>UPI</v>
      </c>
      <c r="U932" s="16" t="str">
        <f aca="false">IF(L932="Yes","Y",IF(L932="No","N",L932))</f>
        <v>N</v>
      </c>
      <c r="V932" s="19" t="n">
        <f aca="false">ROUND(R932*Q932*(1-S932),2)</f>
        <v>1530</v>
      </c>
      <c r="W932" s="16" t="str">
        <f aca="false">_xlfn.XLOOKUP(D932,products!$A$2:$A$61,products!$C$2:$C$61,"Not found")</f>
        <v>Beauty</v>
      </c>
    </row>
    <row r="933" customFormat="false" ht="15" hidden="false" customHeight="false" outlineLevel="0" collapsed="false">
      <c r="A933" s="16" t="s">
        <v>1709</v>
      </c>
      <c r="B933" s="16" t="s">
        <v>1688</v>
      </c>
      <c r="C933" s="16" t="s">
        <v>702</v>
      </c>
      <c r="D933" s="16" t="s">
        <v>300</v>
      </c>
      <c r="E933" s="16" t="n">
        <v>1</v>
      </c>
      <c r="F933" s="16" t="s">
        <v>1710</v>
      </c>
      <c r="G933" s="16" t="n">
        <v>0.1</v>
      </c>
      <c r="H933" s="16" t="s">
        <v>130</v>
      </c>
      <c r="I933" s="16" t="s">
        <v>40</v>
      </c>
      <c r="J933" s="16" t="n">
        <v>2</v>
      </c>
      <c r="K933" s="16" t="n">
        <v>5</v>
      </c>
      <c r="L933" s="16" t="s">
        <v>41</v>
      </c>
      <c r="M933" s="18" t="n">
        <f aca="false">IF(ISNUMBER(B933),B933,IF(MID(B933,3,1)="-",DATE(VALUE(RIGHT(B933,4)),VALUE(MID(B933,4,2)),VALUE(LEFT(B933,2))),DATE(VALUE(LEFT(B933,4)),VALUE(MID(B933,6,2)),VALUE(RIGHT(B933,2)))))</f>
        <v>45741</v>
      </c>
      <c r="N933" s="16" t="n">
        <f aca="false">MONTH(M933)</f>
        <v>3</v>
      </c>
      <c r="O933" s="16" t="str">
        <f aca="false">PROPER(TRIM(H933))</f>
        <v>Bengaluru</v>
      </c>
      <c r="P933" s="16" t="str">
        <f aca="false">IFERROR(VLOOKUP(O933,city_map!$A$2:$B$6,2,FALSE()),O933)</f>
        <v>Bengaluru</v>
      </c>
      <c r="Q933" s="16" t="n">
        <f aca="false">IF(ISNUMBER(F933),F933,VALUE(SUBSTITUTE(SUBSTITUTE(F933,"₹",""),",","")))</f>
        <v>2520</v>
      </c>
      <c r="R933" s="16" t="n">
        <f aca="false">IF(E933=99,1,E933)</f>
        <v>1</v>
      </c>
      <c r="S933" s="16" t="n">
        <f aca="false">IF(G933="",0,G933)</f>
        <v>0.1</v>
      </c>
      <c r="T933" s="16" t="str">
        <f aca="false">IF(I933="","Unknown",IF(I933="upi","UPI",I933))</f>
        <v>COD</v>
      </c>
      <c r="U933" s="16" t="str">
        <f aca="false">IF(L933="Yes","Y",IF(L933="No","N",L933))</f>
        <v>N</v>
      </c>
      <c r="V933" s="19" t="n">
        <f aca="false">ROUND(R933*Q933*(1-S933),2)</f>
        <v>2268</v>
      </c>
      <c r="W933" s="16" t="str">
        <f aca="false">_xlfn.XLOOKUP(D933,products!$A$2:$A$61,products!$C$2:$C$61,"Not found")</f>
        <v>Home</v>
      </c>
    </row>
    <row r="934" customFormat="false" ht="15" hidden="false" customHeight="false" outlineLevel="0" collapsed="false">
      <c r="A934" s="16" t="s">
        <v>1711</v>
      </c>
      <c r="B934" s="16" t="s">
        <v>1688</v>
      </c>
      <c r="C934" s="16" t="s">
        <v>1085</v>
      </c>
      <c r="D934" s="16" t="s">
        <v>51</v>
      </c>
      <c r="E934" s="16" t="n">
        <v>1</v>
      </c>
      <c r="F934" s="16" t="n">
        <v>2315</v>
      </c>
      <c r="G934" s="16" t="n">
        <v>0.05</v>
      </c>
      <c r="H934" s="16" t="s">
        <v>81</v>
      </c>
      <c r="I934" s="16" t="s">
        <v>60</v>
      </c>
      <c r="J934" s="16" t="n">
        <v>4</v>
      </c>
      <c r="K934" s="16" t="n">
        <v>5</v>
      </c>
      <c r="L934" s="16" t="s">
        <v>41</v>
      </c>
      <c r="M934" s="18" t="n">
        <f aca="false">IF(ISNUMBER(B934),B934,IF(MID(B934,3,1)="-",DATE(VALUE(RIGHT(B934,4)),VALUE(MID(B934,4,2)),VALUE(LEFT(B934,2))),DATE(VALUE(LEFT(B934,4)),VALUE(MID(B934,6,2)),VALUE(RIGHT(B934,2)))))</f>
        <v>45741</v>
      </c>
      <c r="N934" s="16" t="n">
        <f aca="false">MONTH(M934)</f>
        <v>3</v>
      </c>
      <c r="O934" s="16" t="str">
        <f aca="false">PROPER(TRIM(H934))</f>
        <v>Hyderabad</v>
      </c>
      <c r="P934" s="16" t="str">
        <f aca="false">IFERROR(VLOOKUP(O934,city_map!$A$2:$B$6,2,FALSE()),O934)</f>
        <v>Hyderabad</v>
      </c>
      <c r="Q934" s="16" t="n">
        <f aca="false">IF(ISNUMBER(F934),F934,VALUE(SUBSTITUTE(SUBSTITUTE(F934,"₹",""),",","")))</f>
        <v>2315</v>
      </c>
      <c r="R934" s="16" t="n">
        <f aca="false">IF(E934=99,1,E934)</f>
        <v>1</v>
      </c>
      <c r="S934" s="16" t="n">
        <f aca="false">IF(G934="",0,G934)</f>
        <v>0.05</v>
      </c>
      <c r="T934" s="16" t="str">
        <f aca="false">IF(I934="","Unknown",IF(I934="upi","UPI",I934))</f>
        <v>UPI</v>
      </c>
      <c r="U934" s="16" t="str">
        <f aca="false">IF(L934="Yes","Y",IF(L934="No","N",L934))</f>
        <v>N</v>
      </c>
      <c r="V934" s="19" t="n">
        <f aca="false">ROUND(R934*Q934*(1-S934),2)</f>
        <v>2199.25</v>
      </c>
      <c r="W934" s="16" t="str">
        <f aca="false">_xlfn.XLOOKUP(D934,products!$A$2:$A$61,products!$C$2:$C$61,"Not found")</f>
        <v>Fashion</v>
      </c>
    </row>
    <row r="935" customFormat="false" ht="15" hidden="false" customHeight="false" outlineLevel="0" collapsed="false">
      <c r="A935" s="16" t="s">
        <v>1712</v>
      </c>
      <c r="B935" s="16" t="s">
        <v>1713</v>
      </c>
      <c r="C935" s="16" t="s">
        <v>415</v>
      </c>
      <c r="D935" s="16" t="s">
        <v>136</v>
      </c>
      <c r="E935" s="16" t="n">
        <v>2</v>
      </c>
      <c r="F935" s="16" t="n">
        <v>2226</v>
      </c>
      <c r="G935" s="16" t="n">
        <v>0</v>
      </c>
      <c r="H935" s="16" t="s">
        <v>67</v>
      </c>
      <c r="I935" s="16" t="s">
        <v>60</v>
      </c>
      <c r="J935" s="16" t="n">
        <v>3</v>
      </c>
      <c r="K935" s="16" t="n">
        <v>4</v>
      </c>
      <c r="L935" s="16" t="s">
        <v>41</v>
      </c>
      <c r="M935" s="18" t="n">
        <f aca="false">IF(ISNUMBER(B935),B935,IF(MID(B935,3,1)="-",DATE(VALUE(RIGHT(B935,4)),VALUE(MID(B935,4,2)),VALUE(LEFT(B935,2))),DATE(VALUE(LEFT(B935,4)),VALUE(MID(B935,6,2)),VALUE(RIGHT(B935,2)))))</f>
        <v>45742</v>
      </c>
      <c r="N935" s="16" t="n">
        <f aca="false">MONTH(M935)</f>
        <v>3</v>
      </c>
      <c r="O935" s="16" t="str">
        <f aca="false">PROPER(TRIM(H935))</f>
        <v>Kolkata</v>
      </c>
      <c r="P935" s="16" t="str">
        <f aca="false">IFERROR(VLOOKUP(O935,city_map!$A$2:$B$6,2,FALSE()),O935)</f>
        <v>Kolkata</v>
      </c>
      <c r="Q935" s="16" t="n">
        <f aca="false">IF(ISNUMBER(F935),F935,VALUE(SUBSTITUTE(SUBSTITUTE(F935,"₹",""),",","")))</f>
        <v>2226</v>
      </c>
      <c r="R935" s="16" t="n">
        <f aca="false">IF(E935=99,1,E935)</f>
        <v>2</v>
      </c>
      <c r="S935" s="16" t="n">
        <f aca="false">IF(G935="",0,G935)</f>
        <v>0</v>
      </c>
      <c r="T935" s="16" t="str">
        <f aca="false">IF(I935="","Unknown",IF(I935="upi","UPI",I935))</f>
        <v>UPI</v>
      </c>
      <c r="U935" s="16" t="str">
        <f aca="false">IF(L935="Yes","Y",IF(L935="No","N",L935))</f>
        <v>N</v>
      </c>
      <c r="V935" s="19" t="n">
        <f aca="false">ROUND(R935*Q935*(1-S935),2)</f>
        <v>4452</v>
      </c>
      <c r="W935" s="16" t="str">
        <f aca="false">_xlfn.XLOOKUP(D935,products!$A$2:$A$61,products!$C$2:$C$61,"Not found")</f>
        <v>Electronics</v>
      </c>
    </row>
    <row r="936" customFormat="false" ht="15" hidden="false" customHeight="false" outlineLevel="0" collapsed="false">
      <c r="A936" s="16" t="s">
        <v>1714</v>
      </c>
      <c r="B936" s="16" t="s">
        <v>1713</v>
      </c>
      <c r="C936" s="16" t="s">
        <v>1236</v>
      </c>
      <c r="D936" s="16" t="s">
        <v>108</v>
      </c>
      <c r="E936" s="16" t="n">
        <v>2</v>
      </c>
      <c r="F936" s="16" t="n">
        <v>3592</v>
      </c>
      <c r="G936" s="16" t="n">
        <v>0.2</v>
      </c>
      <c r="H936" s="16" t="s">
        <v>67</v>
      </c>
      <c r="I936" s="16" t="s">
        <v>40</v>
      </c>
      <c r="J936" s="16" t="n">
        <v>2</v>
      </c>
      <c r="K936" s="16" t="n">
        <v>5</v>
      </c>
      <c r="L936" s="16" t="s">
        <v>41</v>
      </c>
      <c r="M936" s="18" t="n">
        <f aca="false">IF(ISNUMBER(B936),B936,IF(MID(B936,3,1)="-",DATE(VALUE(RIGHT(B936,4)),VALUE(MID(B936,4,2)),VALUE(LEFT(B936,2))),DATE(VALUE(LEFT(B936,4)),VALUE(MID(B936,6,2)),VALUE(RIGHT(B936,2)))))</f>
        <v>45742</v>
      </c>
      <c r="N936" s="16" t="n">
        <f aca="false">MONTH(M936)</f>
        <v>3</v>
      </c>
      <c r="O936" s="16" t="str">
        <f aca="false">PROPER(TRIM(H936))</f>
        <v>Kolkata</v>
      </c>
      <c r="P936" s="16" t="str">
        <f aca="false">IFERROR(VLOOKUP(O936,city_map!$A$2:$B$6,2,FALSE()),O936)</f>
        <v>Kolkata</v>
      </c>
      <c r="Q936" s="16" t="n">
        <f aca="false">IF(ISNUMBER(F936),F936,VALUE(SUBSTITUTE(SUBSTITUTE(F936,"₹",""),",","")))</f>
        <v>3592</v>
      </c>
      <c r="R936" s="16" t="n">
        <f aca="false">IF(E936=99,1,E936)</f>
        <v>2</v>
      </c>
      <c r="S936" s="16" t="n">
        <f aca="false">IF(G936="",0,G936)</f>
        <v>0.2</v>
      </c>
      <c r="T936" s="16" t="str">
        <f aca="false">IF(I936="","Unknown",IF(I936="upi","UPI",I936))</f>
        <v>COD</v>
      </c>
      <c r="U936" s="16" t="str">
        <f aca="false">IF(L936="Yes","Y",IF(L936="No","N",L936))</f>
        <v>N</v>
      </c>
      <c r="V936" s="19" t="n">
        <f aca="false">ROUND(R936*Q936*(1-S936),2)</f>
        <v>5747.2</v>
      </c>
      <c r="W936" s="16" t="str">
        <f aca="false">_xlfn.XLOOKUP(D936,products!$A$2:$A$61,products!$C$2:$C$61,"Not found")</f>
        <v>Electronics</v>
      </c>
    </row>
    <row r="937" customFormat="false" ht="15" hidden="false" customHeight="false" outlineLevel="0" collapsed="false">
      <c r="A937" s="16" t="s">
        <v>1715</v>
      </c>
      <c r="B937" s="16" t="s">
        <v>1713</v>
      </c>
      <c r="C937" s="16" t="s">
        <v>392</v>
      </c>
      <c r="D937" s="16" t="s">
        <v>95</v>
      </c>
      <c r="E937" s="16" t="n">
        <v>3</v>
      </c>
      <c r="F937" s="16" t="n">
        <v>1535</v>
      </c>
      <c r="G937" s="16" t="n">
        <v>0.2</v>
      </c>
      <c r="H937" s="16" t="s">
        <v>112</v>
      </c>
      <c r="I937" s="16" t="s">
        <v>40</v>
      </c>
      <c r="J937" s="16" t="n">
        <v>5</v>
      </c>
      <c r="K937" s="16" t="n">
        <v>2</v>
      </c>
      <c r="L937" s="16" t="s">
        <v>57</v>
      </c>
      <c r="M937" s="18" t="n">
        <f aca="false">IF(ISNUMBER(B937),B937,IF(MID(B937,3,1)="-",DATE(VALUE(RIGHT(B937,4)),VALUE(MID(B937,4,2)),VALUE(LEFT(B937,2))),DATE(VALUE(LEFT(B937,4)),VALUE(MID(B937,6,2)),VALUE(RIGHT(B937,2)))))</f>
        <v>45742</v>
      </c>
      <c r="N937" s="16" t="n">
        <f aca="false">MONTH(M937)</f>
        <v>3</v>
      </c>
      <c r="O937" s="16" t="str">
        <f aca="false">PROPER(TRIM(H937))</f>
        <v>Mumbai</v>
      </c>
      <c r="P937" s="16" t="str">
        <f aca="false">IFERROR(VLOOKUP(O937,city_map!$A$2:$B$6,2,FALSE()),O937)</f>
        <v>Mumbai</v>
      </c>
      <c r="Q937" s="16" t="n">
        <f aca="false">IF(ISNUMBER(F937),F937,VALUE(SUBSTITUTE(SUBSTITUTE(F937,"₹",""),",","")))</f>
        <v>1535</v>
      </c>
      <c r="R937" s="16" t="n">
        <f aca="false">IF(E937=99,1,E937)</f>
        <v>3</v>
      </c>
      <c r="S937" s="16" t="n">
        <f aca="false">IF(G937="",0,G937)</f>
        <v>0.2</v>
      </c>
      <c r="T937" s="16" t="str">
        <f aca="false">IF(I937="","Unknown",IF(I937="upi","UPI",I937))</f>
        <v>COD</v>
      </c>
      <c r="U937" s="16" t="str">
        <f aca="false">IF(L937="Yes","Y",IF(L937="No","N",L937))</f>
        <v>Y</v>
      </c>
      <c r="V937" s="19" t="n">
        <f aca="false">ROUND(R937*Q937*(1-S937),2)</f>
        <v>3684</v>
      </c>
      <c r="W937" s="16" t="str">
        <f aca="false">_xlfn.XLOOKUP(D937,products!$A$2:$A$61,products!$C$2:$C$61,"Not found")</f>
        <v>Electronics</v>
      </c>
    </row>
    <row r="938" customFormat="false" ht="15" hidden="false" customHeight="false" outlineLevel="0" collapsed="false">
      <c r="A938" s="16" t="s">
        <v>1716</v>
      </c>
      <c r="B938" s="16" t="s">
        <v>1713</v>
      </c>
      <c r="C938" s="16" t="s">
        <v>772</v>
      </c>
      <c r="D938" s="16" t="s">
        <v>126</v>
      </c>
      <c r="E938" s="16" t="n">
        <v>1</v>
      </c>
      <c r="F938" s="16" t="n">
        <v>400</v>
      </c>
      <c r="G938" s="16" t="n">
        <v>0.1</v>
      </c>
      <c r="H938" s="16" t="s">
        <v>67</v>
      </c>
      <c r="I938" s="16" t="s">
        <v>40</v>
      </c>
      <c r="J938" s="16" t="n">
        <v>4</v>
      </c>
      <c r="K938" s="16"/>
      <c r="L938" s="16" t="s">
        <v>41</v>
      </c>
      <c r="M938" s="18" t="n">
        <f aca="false">IF(ISNUMBER(B938),B938,IF(MID(B938,3,1)="-",DATE(VALUE(RIGHT(B938,4)),VALUE(MID(B938,4,2)),VALUE(LEFT(B938,2))),DATE(VALUE(LEFT(B938,4)),VALUE(MID(B938,6,2)),VALUE(RIGHT(B938,2)))))</f>
        <v>45742</v>
      </c>
      <c r="N938" s="16" t="n">
        <f aca="false">MONTH(M938)</f>
        <v>3</v>
      </c>
      <c r="O938" s="16" t="str">
        <f aca="false">PROPER(TRIM(H938))</f>
        <v>Kolkata</v>
      </c>
      <c r="P938" s="16" t="str">
        <f aca="false">IFERROR(VLOOKUP(O938,city_map!$A$2:$B$6,2,FALSE()),O938)</f>
        <v>Kolkata</v>
      </c>
      <c r="Q938" s="16" t="n">
        <f aca="false">IF(ISNUMBER(F938),F938,VALUE(SUBSTITUTE(SUBSTITUTE(F938,"₹",""),",","")))</f>
        <v>400</v>
      </c>
      <c r="R938" s="16" t="n">
        <f aca="false">IF(E938=99,1,E938)</f>
        <v>1</v>
      </c>
      <c r="S938" s="16" t="n">
        <f aca="false">IF(G938="",0,G938)</f>
        <v>0.1</v>
      </c>
      <c r="T938" s="16" t="str">
        <f aca="false">IF(I938="","Unknown",IF(I938="upi","UPI",I938))</f>
        <v>COD</v>
      </c>
      <c r="U938" s="16" t="str">
        <f aca="false">IF(L938="Yes","Y",IF(L938="No","N",L938))</f>
        <v>N</v>
      </c>
      <c r="V938" s="19" t="n">
        <f aca="false">ROUND(R938*Q938*(1-S938),2)</f>
        <v>360</v>
      </c>
      <c r="W938" s="16" t="str">
        <f aca="false">_xlfn.XLOOKUP(D938,products!$A$2:$A$61,products!$C$2:$C$61,"Not found")</f>
        <v>Home</v>
      </c>
    </row>
    <row r="939" customFormat="false" ht="15" hidden="false" customHeight="false" outlineLevel="0" collapsed="false">
      <c r="A939" s="16" t="s">
        <v>1717</v>
      </c>
      <c r="B939" s="16" t="s">
        <v>1713</v>
      </c>
      <c r="C939" s="16" t="s">
        <v>272</v>
      </c>
      <c r="D939" s="16" t="s">
        <v>63</v>
      </c>
      <c r="E939" s="16" t="n">
        <v>3</v>
      </c>
      <c r="F939" s="16" t="n">
        <v>1565</v>
      </c>
      <c r="G939" s="16" t="n">
        <v>0.15</v>
      </c>
      <c r="H939" s="16" t="s">
        <v>130</v>
      </c>
      <c r="I939" s="16" t="s">
        <v>47</v>
      </c>
      <c r="J939" s="16" t="n">
        <v>4</v>
      </c>
      <c r="K939" s="16" t="n">
        <v>4</v>
      </c>
      <c r="L939" s="16" t="s">
        <v>41</v>
      </c>
      <c r="M939" s="18" t="n">
        <f aca="false">IF(ISNUMBER(B939),B939,IF(MID(B939,3,1)="-",DATE(VALUE(RIGHT(B939,4)),VALUE(MID(B939,4,2)),VALUE(LEFT(B939,2))),DATE(VALUE(LEFT(B939,4)),VALUE(MID(B939,6,2)),VALUE(RIGHT(B939,2)))))</f>
        <v>45742</v>
      </c>
      <c r="N939" s="16" t="n">
        <f aca="false">MONTH(M939)</f>
        <v>3</v>
      </c>
      <c r="O939" s="16" t="str">
        <f aca="false">PROPER(TRIM(H939))</f>
        <v>Bengaluru</v>
      </c>
      <c r="P939" s="16" t="str">
        <f aca="false">IFERROR(VLOOKUP(O939,city_map!$A$2:$B$6,2,FALSE()),O939)</f>
        <v>Bengaluru</v>
      </c>
      <c r="Q939" s="16" t="n">
        <f aca="false">IF(ISNUMBER(F939),F939,VALUE(SUBSTITUTE(SUBSTITUTE(F939,"₹",""),",","")))</f>
        <v>1565</v>
      </c>
      <c r="R939" s="16" t="n">
        <f aca="false">IF(E939=99,1,E939)</f>
        <v>3</v>
      </c>
      <c r="S939" s="16" t="n">
        <f aca="false">IF(G939="",0,G939)</f>
        <v>0.15</v>
      </c>
      <c r="T939" s="16" t="str">
        <f aca="false">IF(I939="","Unknown",IF(I939="upi","UPI",I939))</f>
        <v>Debit Card</v>
      </c>
      <c r="U939" s="16" t="str">
        <f aca="false">IF(L939="Yes","Y",IF(L939="No","N",L939))</f>
        <v>N</v>
      </c>
      <c r="V939" s="19" t="n">
        <f aca="false">ROUND(R939*Q939*(1-S939),2)</f>
        <v>3990.75</v>
      </c>
      <c r="W939" s="16" t="str">
        <f aca="false">_xlfn.XLOOKUP(D939,products!$A$2:$A$61,products!$C$2:$C$61,"Not found")</f>
        <v>Fashion</v>
      </c>
    </row>
    <row r="940" customFormat="false" ht="15" hidden="false" customHeight="false" outlineLevel="0" collapsed="false">
      <c r="A940" s="16" t="s">
        <v>1718</v>
      </c>
      <c r="B940" s="16" t="s">
        <v>1713</v>
      </c>
      <c r="C940" s="16" t="s">
        <v>1557</v>
      </c>
      <c r="D940" s="16" t="s">
        <v>222</v>
      </c>
      <c r="E940" s="16" t="n">
        <v>3</v>
      </c>
      <c r="F940" s="16" t="s">
        <v>1719</v>
      </c>
      <c r="G940" s="16" t="n">
        <v>0.2</v>
      </c>
      <c r="H940" s="16" t="s">
        <v>70</v>
      </c>
      <c r="I940" s="16" t="s">
        <v>60</v>
      </c>
      <c r="J940" s="16" t="n">
        <v>4</v>
      </c>
      <c r="K940" s="16" t="n">
        <v>3</v>
      </c>
      <c r="L940" s="16" t="s">
        <v>41</v>
      </c>
      <c r="M940" s="18" t="n">
        <f aca="false">IF(ISNUMBER(B940),B940,IF(MID(B940,3,1)="-",DATE(VALUE(RIGHT(B940,4)),VALUE(MID(B940,4,2)),VALUE(LEFT(B940,2))),DATE(VALUE(LEFT(B940,4)),VALUE(MID(B940,6,2)),VALUE(RIGHT(B940,2)))))</f>
        <v>45742</v>
      </c>
      <c r="N940" s="16" t="n">
        <f aca="false">MONTH(M940)</f>
        <v>3</v>
      </c>
      <c r="O940" s="16" t="str">
        <f aca="false">PROPER(TRIM(H940))</f>
        <v>Pune</v>
      </c>
      <c r="P940" s="16" t="str">
        <f aca="false">IFERROR(VLOOKUP(O940,city_map!$A$2:$B$6,2,FALSE()),O940)</f>
        <v>Pune</v>
      </c>
      <c r="Q940" s="16" t="n">
        <f aca="false">IF(ISNUMBER(F940),F940,VALUE(SUBSTITUTE(SUBSTITUTE(F940,"₹",""),",","")))</f>
        <v>1858</v>
      </c>
      <c r="R940" s="16" t="n">
        <f aca="false">IF(E940=99,1,E940)</f>
        <v>3</v>
      </c>
      <c r="S940" s="16" t="n">
        <f aca="false">IF(G940="",0,G940)</f>
        <v>0.2</v>
      </c>
      <c r="T940" s="16" t="str">
        <f aca="false">IF(I940="","Unknown",IF(I940="upi","UPI",I940))</f>
        <v>UPI</v>
      </c>
      <c r="U940" s="16" t="str">
        <f aca="false">IF(L940="Yes","Y",IF(L940="No","N",L940))</f>
        <v>N</v>
      </c>
      <c r="V940" s="19" t="n">
        <f aca="false">ROUND(R940*Q940*(1-S940),2)</f>
        <v>4459.2</v>
      </c>
      <c r="W940" s="16" t="str">
        <f aca="false">_xlfn.XLOOKUP(D940,products!$A$2:$A$61,products!$C$2:$C$61,"Not found")</f>
        <v>Fashion</v>
      </c>
    </row>
    <row r="941" customFormat="false" ht="15" hidden="false" customHeight="false" outlineLevel="0" collapsed="false">
      <c r="A941" s="16" t="s">
        <v>1720</v>
      </c>
      <c r="B941" s="16" t="s">
        <v>1713</v>
      </c>
      <c r="C941" s="16" t="s">
        <v>732</v>
      </c>
      <c r="D941" s="16" t="s">
        <v>250</v>
      </c>
      <c r="E941" s="16" t="n">
        <v>2</v>
      </c>
      <c r="F941" s="16" t="n">
        <v>723</v>
      </c>
      <c r="G941" s="16" t="n">
        <v>0.15</v>
      </c>
      <c r="H941" s="16" t="s">
        <v>39</v>
      </c>
      <c r="I941" s="16" t="s">
        <v>60</v>
      </c>
      <c r="J941" s="16" t="n">
        <v>3</v>
      </c>
      <c r="K941" s="16" t="n">
        <v>4</v>
      </c>
      <c r="L941" s="16" t="s">
        <v>41</v>
      </c>
      <c r="M941" s="18" t="n">
        <f aca="false">IF(ISNUMBER(B941),B941,IF(MID(B941,3,1)="-",DATE(VALUE(RIGHT(B941,4)),VALUE(MID(B941,4,2)),VALUE(LEFT(B941,2))),DATE(VALUE(LEFT(B941,4)),VALUE(MID(B941,6,2)),VALUE(RIGHT(B941,2)))))</f>
        <v>45742</v>
      </c>
      <c r="N941" s="16" t="n">
        <f aca="false">MONTH(M941)</f>
        <v>3</v>
      </c>
      <c r="O941" s="16" t="str">
        <f aca="false">PROPER(TRIM(H941))</f>
        <v>Delhi</v>
      </c>
      <c r="P941" s="16" t="str">
        <f aca="false">IFERROR(VLOOKUP(O941,city_map!$A$2:$B$6,2,FALSE()),O941)</f>
        <v>Delhi</v>
      </c>
      <c r="Q941" s="16" t="n">
        <f aca="false">IF(ISNUMBER(F941),F941,VALUE(SUBSTITUTE(SUBSTITUTE(F941,"₹",""),",","")))</f>
        <v>723</v>
      </c>
      <c r="R941" s="16" t="n">
        <f aca="false">IF(E941=99,1,E941)</f>
        <v>2</v>
      </c>
      <c r="S941" s="16" t="n">
        <f aca="false">IF(G941="",0,G941)</f>
        <v>0.15</v>
      </c>
      <c r="T941" s="16" t="str">
        <f aca="false">IF(I941="","Unknown",IF(I941="upi","UPI",I941))</f>
        <v>UPI</v>
      </c>
      <c r="U941" s="16" t="str">
        <f aca="false">IF(L941="Yes","Y",IF(L941="No","N",L941))</f>
        <v>N</v>
      </c>
      <c r="V941" s="19" t="n">
        <f aca="false">ROUND(R941*Q941*(1-S941),2)</f>
        <v>1229.1</v>
      </c>
      <c r="W941" s="16" t="str">
        <f aca="false">_xlfn.XLOOKUP(D941,products!$A$2:$A$61,products!$C$2:$C$61,"Not found")</f>
        <v>Home</v>
      </c>
    </row>
    <row r="942" customFormat="false" ht="15" hidden="false" customHeight="false" outlineLevel="0" collapsed="false">
      <c r="A942" s="16" t="s">
        <v>1721</v>
      </c>
      <c r="B942" s="16" t="s">
        <v>1713</v>
      </c>
      <c r="C942" s="16" t="s">
        <v>1722</v>
      </c>
      <c r="D942" s="16" t="s">
        <v>95</v>
      </c>
      <c r="E942" s="16" t="n">
        <v>1</v>
      </c>
      <c r="F942" s="16" t="n">
        <v>1543</v>
      </c>
      <c r="G942" s="16" t="n">
        <v>0.15</v>
      </c>
      <c r="H942" s="16" t="s">
        <v>67</v>
      </c>
      <c r="I942" s="16" t="s">
        <v>60</v>
      </c>
      <c r="J942" s="16" t="n">
        <v>6</v>
      </c>
      <c r="K942" s="16" t="n">
        <v>4</v>
      </c>
      <c r="L942" s="16" t="s">
        <v>41</v>
      </c>
      <c r="M942" s="18" t="n">
        <f aca="false">IF(ISNUMBER(B942),B942,IF(MID(B942,3,1)="-",DATE(VALUE(RIGHT(B942,4)),VALUE(MID(B942,4,2)),VALUE(LEFT(B942,2))),DATE(VALUE(LEFT(B942,4)),VALUE(MID(B942,6,2)),VALUE(RIGHT(B942,2)))))</f>
        <v>45742</v>
      </c>
      <c r="N942" s="16" t="n">
        <f aca="false">MONTH(M942)</f>
        <v>3</v>
      </c>
      <c r="O942" s="16" t="str">
        <f aca="false">PROPER(TRIM(H942))</f>
        <v>Kolkata</v>
      </c>
      <c r="P942" s="16" t="str">
        <f aca="false">IFERROR(VLOOKUP(O942,city_map!$A$2:$B$6,2,FALSE()),O942)</f>
        <v>Kolkata</v>
      </c>
      <c r="Q942" s="16" t="n">
        <f aca="false">IF(ISNUMBER(F942),F942,VALUE(SUBSTITUTE(SUBSTITUTE(F942,"₹",""),",","")))</f>
        <v>1543</v>
      </c>
      <c r="R942" s="16" t="n">
        <f aca="false">IF(E942=99,1,E942)</f>
        <v>1</v>
      </c>
      <c r="S942" s="16" t="n">
        <f aca="false">IF(G942="",0,G942)</f>
        <v>0.15</v>
      </c>
      <c r="T942" s="16" t="str">
        <f aca="false">IF(I942="","Unknown",IF(I942="upi","UPI",I942))</f>
        <v>UPI</v>
      </c>
      <c r="U942" s="16" t="str">
        <f aca="false">IF(L942="Yes","Y",IF(L942="No","N",L942))</f>
        <v>N</v>
      </c>
      <c r="V942" s="19" t="n">
        <f aca="false">ROUND(R942*Q942*(1-S942),2)</f>
        <v>1311.55</v>
      </c>
      <c r="W942" s="16" t="str">
        <f aca="false">_xlfn.XLOOKUP(D942,products!$A$2:$A$61,products!$C$2:$C$61,"Not found")</f>
        <v>Electronics</v>
      </c>
    </row>
    <row r="943" customFormat="false" ht="15" hidden="false" customHeight="false" outlineLevel="0" collapsed="false">
      <c r="A943" s="16" t="s">
        <v>1723</v>
      </c>
      <c r="B943" s="16" t="s">
        <v>1713</v>
      </c>
      <c r="C943" s="16" t="s">
        <v>1374</v>
      </c>
      <c r="D943" s="16" t="s">
        <v>80</v>
      </c>
      <c r="E943" s="16" t="n">
        <v>3</v>
      </c>
      <c r="F943" s="16" t="n">
        <v>1551</v>
      </c>
      <c r="G943" s="16" t="n">
        <v>0</v>
      </c>
      <c r="H943" s="16" t="s">
        <v>208</v>
      </c>
      <c r="I943" s="16" t="s">
        <v>47</v>
      </c>
      <c r="J943" s="16" t="n">
        <v>7</v>
      </c>
      <c r="K943" s="16" t="n">
        <v>3</v>
      </c>
      <c r="L943" s="16" t="s">
        <v>41</v>
      </c>
      <c r="M943" s="18" t="n">
        <f aca="false">IF(ISNUMBER(B943),B943,IF(MID(B943,3,1)="-",DATE(VALUE(RIGHT(B943,4)),VALUE(MID(B943,4,2)),VALUE(LEFT(B943,2))),DATE(VALUE(LEFT(B943,4)),VALUE(MID(B943,6,2)),VALUE(RIGHT(B943,2)))))</f>
        <v>45742</v>
      </c>
      <c r="N943" s="16" t="n">
        <f aca="false">MONTH(M943)</f>
        <v>3</v>
      </c>
      <c r="O943" s="16" t="str">
        <f aca="false">PROPER(TRIM(H943))</f>
        <v>Jaipur</v>
      </c>
      <c r="P943" s="16" t="str">
        <f aca="false">IFERROR(VLOOKUP(O943,city_map!$A$2:$B$6,2,FALSE()),O943)</f>
        <v>Jaipur</v>
      </c>
      <c r="Q943" s="16" t="n">
        <f aca="false">IF(ISNUMBER(F943),F943,VALUE(SUBSTITUTE(SUBSTITUTE(F943,"₹",""),",","")))</f>
        <v>1551</v>
      </c>
      <c r="R943" s="16" t="n">
        <f aca="false">IF(E943=99,1,E943)</f>
        <v>3</v>
      </c>
      <c r="S943" s="16" t="n">
        <f aca="false">IF(G943="",0,G943)</f>
        <v>0</v>
      </c>
      <c r="T943" s="16" t="str">
        <f aca="false">IF(I943="","Unknown",IF(I943="upi","UPI",I943))</f>
        <v>Debit Card</v>
      </c>
      <c r="U943" s="16" t="str">
        <f aca="false">IF(L943="Yes","Y",IF(L943="No","N",L943))</f>
        <v>N</v>
      </c>
      <c r="V943" s="19" t="n">
        <f aca="false">ROUND(R943*Q943*(1-S943),2)</f>
        <v>4653</v>
      </c>
      <c r="W943" s="16" t="str">
        <f aca="false">_xlfn.XLOOKUP(D943,products!$A$2:$A$61,products!$C$2:$C$61,"Not found")</f>
        <v>Beauty</v>
      </c>
    </row>
    <row r="944" customFormat="false" ht="15" hidden="false" customHeight="false" outlineLevel="0" collapsed="false">
      <c r="A944" s="16" t="s">
        <v>1724</v>
      </c>
      <c r="B944" s="16" t="s">
        <v>1713</v>
      </c>
      <c r="C944" s="16" t="s">
        <v>1070</v>
      </c>
      <c r="D944" s="16" t="s">
        <v>219</v>
      </c>
      <c r="E944" s="16" t="n">
        <v>2</v>
      </c>
      <c r="F944" s="16" t="n">
        <v>1298</v>
      </c>
      <c r="G944" s="16" t="n">
        <v>0.1</v>
      </c>
      <c r="H944" s="16" t="s">
        <v>46</v>
      </c>
      <c r="I944" s="16" t="s">
        <v>60</v>
      </c>
      <c r="J944" s="16" t="n">
        <v>2</v>
      </c>
      <c r="K944" s="16" t="n">
        <v>5</v>
      </c>
      <c r="L944" s="16" t="s">
        <v>41</v>
      </c>
      <c r="M944" s="18" t="n">
        <f aca="false">IF(ISNUMBER(B944),B944,IF(MID(B944,3,1)="-",DATE(VALUE(RIGHT(B944,4)),VALUE(MID(B944,4,2)),VALUE(LEFT(B944,2))),DATE(VALUE(LEFT(B944,4)),VALUE(MID(B944,6,2)),VALUE(RIGHT(B944,2)))))</f>
        <v>45742</v>
      </c>
      <c r="N944" s="16" t="n">
        <f aca="false">MONTH(M944)</f>
        <v>3</v>
      </c>
      <c r="O944" s="16" t="str">
        <f aca="false">PROPER(TRIM(H944))</f>
        <v>Chennai</v>
      </c>
      <c r="P944" s="16" t="str">
        <f aca="false">IFERROR(VLOOKUP(O944,city_map!$A$2:$B$6,2,FALSE()),O944)</f>
        <v>Chennai</v>
      </c>
      <c r="Q944" s="16" t="n">
        <f aca="false">IF(ISNUMBER(F944),F944,VALUE(SUBSTITUTE(SUBSTITUTE(F944,"₹",""),",","")))</f>
        <v>1298</v>
      </c>
      <c r="R944" s="16" t="n">
        <f aca="false">IF(E944=99,1,E944)</f>
        <v>2</v>
      </c>
      <c r="S944" s="16" t="n">
        <f aca="false">IF(G944="",0,G944)</f>
        <v>0.1</v>
      </c>
      <c r="T944" s="16" t="str">
        <f aca="false">IF(I944="","Unknown",IF(I944="upi","UPI",I944))</f>
        <v>UPI</v>
      </c>
      <c r="U944" s="16" t="str">
        <f aca="false">IF(L944="Yes","Y",IF(L944="No","N",L944))</f>
        <v>N</v>
      </c>
      <c r="V944" s="19" t="n">
        <f aca="false">ROUND(R944*Q944*(1-S944),2)</f>
        <v>2336.4</v>
      </c>
      <c r="W944" s="16" t="str">
        <f aca="false">_xlfn.XLOOKUP(D944,products!$A$2:$A$61,products!$C$2:$C$61,"Not found")</f>
        <v>Electronics</v>
      </c>
    </row>
    <row r="945" customFormat="false" ht="15" hidden="false" customHeight="false" outlineLevel="0" collapsed="false">
      <c r="A945" s="16" t="s">
        <v>1725</v>
      </c>
      <c r="B945" s="16" t="s">
        <v>1713</v>
      </c>
      <c r="C945" s="16" t="s">
        <v>1726</v>
      </c>
      <c r="D945" s="16" t="s">
        <v>396</v>
      </c>
      <c r="E945" s="16" t="n">
        <v>2</v>
      </c>
      <c r="F945" s="16" t="n">
        <v>5505</v>
      </c>
      <c r="G945" s="16" t="n">
        <v>0.1</v>
      </c>
      <c r="H945" s="16" t="s">
        <v>56</v>
      </c>
      <c r="I945" s="16" t="s">
        <v>71</v>
      </c>
      <c r="J945" s="16" t="n">
        <v>5</v>
      </c>
      <c r="K945" s="16" t="n">
        <v>4</v>
      </c>
      <c r="L945" s="16" t="s">
        <v>41</v>
      </c>
      <c r="M945" s="18" t="n">
        <f aca="false">IF(ISNUMBER(B945),B945,IF(MID(B945,3,1)="-",DATE(VALUE(RIGHT(B945,4)),VALUE(MID(B945,4,2)),VALUE(LEFT(B945,2))),DATE(VALUE(LEFT(B945,4)),VALUE(MID(B945,6,2)),VALUE(RIGHT(B945,2)))))</f>
        <v>45742</v>
      </c>
      <c r="N945" s="16" t="n">
        <f aca="false">MONTH(M945)</f>
        <v>3</v>
      </c>
      <c r="O945" s="16" t="str">
        <f aca="false">PROPER(TRIM(H945))</f>
        <v>Lucknow</v>
      </c>
      <c r="P945" s="16" t="str">
        <f aca="false">IFERROR(VLOOKUP(O945,city_map!$A$2:$B$6,2,FALSE()),O945)</f>
        <v>Lucknow</v>
      </c>
      <c r="Q945" s="16" t="n">
        <f aca="false">IF(ISNUMBER(F945),F945,VALUE(SUBSTITUTE(SUBSTITUTE(F945,"₹",""),",","")))</f>
        <v>5505</v>
      </c>
      <c r="R945" s="16" t="n">
        <f aca="false">IF(E945=99,1,E945)</f>
        <v>2</v>
      </c>
      <c r="S945" s="16" t="n">
        <f aca="false">IF(G945="",0,G945)</f>
        <v>0.1</v>
      </c>
      <c r="T945" s="16" t="str">
        <f aca="false">IF(I945="","Unknown",IF(I945="upi","UPI",I945))</f>
        <v>Credit Card</v>
      </c>
      <c r="U945" s="16" t="str">
        <f aca="false">IF(L945="Yes","Y",IF(L945="No","N",L945))</f>
        <v>N</v>
      </c>
      <c r="V945" s="19" t="n">
        <f aca="false">ROUND(R945*Q945*(1-S945),2)</f>
        <v>9909</v>
      </c>
      <c r="W945" s="16" t="str">
        <f aca="false">_xlfn.XLOOKUP(D945,products!$A$2:$A$61,products!$C$2:$C$61,"Not found")</f>
        <v>Home</v>
      </c>
    </row>
    <row r="946" customFormat="false" ht="15" hidden="false" customHeight="false" outlineLevel="0" collapsed="false">
      <c r="A946" s="16" t="s">
        <v>1727</v>
      </c>
      <c r="B946" s="16" t="s">
        <v>1713</v>
      </c>
      <c r="C946" s="16" t="s">
        <v>1728</v>
      </c>
      <c r="D946" s="16" t="s">
        <v>63</v>
      </c>
      <c r="E946" s="16" t="n">
        <v>1</v>
      </c>
      <c r="F946" s="16" t="n">
        <v>1470</v>
      </c>
      <c r="G946" s="16" t="n">
        <v>0</v>
      </c>
      <c r="H946" s="16" t="s">
        <v>81</v>
      </c>
      <c r="I946" s="16" t="s">
        <v>71</v>
      </c>
      <c r="J946" s="16" t="n">
        <v>3</v>
      </c>
      <c r="K946" s="16" t="n">
        <v>4</v>
      </c>
      <c r="L946" s="16" t="s">
        <v>41</v>
      </c>
      <c r="M946" s="18" t="n">
        <f aca="false">IF(ISNUMBER(B946),B946,IF(MID(B946,3,1)="-",DATE(VALUE(RIGHT(B946,4)),VALUE(MID(B946,4,2)),VALUE(LEFT(B946,2))),DATE(VALUE(LEFT(B946,4)),VALUE(MID(B946,6,2)),VALUE(RIGHT(B946,2)))))</f>
        <v>45742</v>
      </c>
      <c r="N946" s="16" t="n">
        <f aca="false">MONTH(M946)</f>
        <v>3</v>
      </c>
      <c r="O946" s="16" t="str">
        <f aca="false">PROPER(TRIM(H946))</f>
        <v>Hyderabad</v>
      </c>
      <c r="P946" s="16" t="str">
        <f aca="false">IFERROR(VLOOKUP(O946,city_map!$A$2:$B$6,2,FALSE()),O946)</f>
        <v>Hyderabad</v>
      </c>
      <c r="Q946" s="16" t="n">
        <f aca="false">IF(ISNUMBER(F946),F946,VALUE(SUBSTITUTE(SUBSTITUTE(F946,"₹",""),",","")))</f>
        <v>1470</v>
      </c>
      <c r="R946" s="16" t="n">
        <f aca="false">IF(E946=99,1,E946)</f>
        <v>1</v>
      </c>
      <c r="S946" s="16" t="n">
        <f aca="false">IF(G946="",0,G946)</f>
        <v>0</v>
      </c>
      <c r="T946" s="16" t="str">
        <f aca="false">IF(I946="","Unknown",IF(I946="upi","UPI",I946))</f>
        <v>Credit Card</v>
      </c>
      <c r="U946" s="16" t="str">
        <f aca="false">IF(L946="Yes","Y",IF(L946="No","N",L946))</f>
        <v>N</v>
      </c>
      <c r="V946" s="19" t="n">
        <f aca="false">ROUND(R946*Q946*(1-S946),2)</f>
        <v>1470</v>
      </c>
      <c r="W946" s="16" t="str">
        <f aca="false">_xlfn.XLOOKUP(D946,products!$A$2:$A$61,products!$C$2:$C$61,"Not found")</f>
        <v>Fashion</v>
      </c>
    </row>
    <row r="947" customFormat="false" ht="15" hidden="false" customHeight="false" outlineLevel="0" collapsed="false">
      <c r="A947" s="16" t="s">
        <v>1729</v>
      </c>
      <c r="B947" s="16" t="s">
        <v>1730</v>
      </c>
      <c r="C947" s="16" t="s">
        <v>1731</v>
      </c>
      <c r="D947" s="16" t="s">
        <v>126</v>
      </c>
      <c r="E947" s="16" t="n">
        <v>2</v>
      </c>
      <c r="F947" s="16" t="n">
        <v>404</v>
      </c>
      <c r="G947" s="16" t="n">
        <v>0.05</v>
      </c>
      <c r="H947" s="16" t="s">
        <v>112</v>
      </c>
      <c r="I947" s="16" t="s">
        <v>71</v>
      </c>
      <c r="J947" s="16" t="n">
        <v>4</v>
      </c>
      <c r="K947" s="16" t="n">
        <v>4</v>
      </c>
      <c r="L947" s="16" t="s">
        <v>41</v>
      </c>
      <c r="M947" s="18" t="n">
        <f aca="false">IF(ISNUMBER(B947),B947,IF(MID(B947,3,1)="-",DATE(VALUE(RIGHT(B947,4)),VALUE(MID(B947,4,2)),VALUE(LEFT(B947,2))),DATE(VALUE(LEFT(B947,4)),VALUE(MID(B947,6,2)),VALUE(RIGHT(B947,2)))))</f>
        <v>45743</v>
      </c>
      <c r="N947" s="16" t="n">
        <f aca="false">MONTH(M947)</f>
        <v>3</v>
      </c>
      <c r="O947" s="16" t="str">
        <f aca="false">PROPER(TRIM(H947))</f>
        <v>Mumbai</v>
      </c>
      <c r="P947" s="16" t="str">
        <f aca="false">IFERROR(VLOOKUP(O947,city_map!$A$2:$B$6,2,FALSE()),O947)</f>
        <v>Mumbai</v>
      </c>
      <c r="Q947" s="16" t="n">
        <f aca="false">IF(ISNUMBER(F947),F947,VALUE(SUBSTITUTE(SUBSTITUTE(F947,"₹",""),",","")))</f>
        <v>404</v>
      </c>
      <c r="R947" s="16" t="n">
        <f aca="false">IF(E947=99,1,E947)</f>
        <v>2</v>
      </c>
      <c r="S947" s="16" t="n">
        <f aca="false">IF(G947="",0,G947)</f>
        <v>0.05</v>
      </c>
      <c r="T947" s="16" t="str">
        <f aca="false">IF(I947="","Unknown",IF(I947="upi","UPI",I947))</f>
        <v>Credit Card</v>
      </c>
      <c r="U947" s="16" t="str">
        <f aca="false">IF(L947="Yes","Y",IF(L947="No","N",L947))</f>
        <v>N</v>
      </c>
      <c r="V947" s="19" t="n">
        <f aca="false">ROUND(R947*Q947*(1-S947),2)</f>
        <v>767.6</v>
      </c>
      <c r="W947" s="16" t="str">
        <f aca="false">_xlfn.XLOOKUP(D947,products!$A$2:$A$61,products!$C$2:$C$61,"Not found")</f>
        <v>Home</v>
      </c>
    </row>
    <row r="948" customFormat="false" ht="15" hidden="false" customHeight="false" outlineLevel="0" collapsed="false">
      <c r="A948" s="16" t="s">
        <v>1732</v>
      </c>
      <c r="B948" s="16" t="s">
        <v>1730</v>
      </c>
      <c r="C948" s="16" t="s">
        <v>1170</v>
      </c>
      <c r="D948" s="16" t="s">
        <v>219</v>
      </c>
      <c r="E948" s="16" t="n">
        <v>1</v>
      </c>
      <c r="F948" s="16" t="n">
        <v>1302</v>
      </c>
      <c r="G948" s="16" t="n">
        <v>0.2</v>
      </c>
      <c r="H948" s="16" t="s">
        <v>39</v>
      </c>
      <c r="I948" s="16" t="s">
        <v>40</v>
      </c>
      <c r="J948" s="16" t="n">
        <v>3</v>
      </c>
      <c r="K948" s="16" t="n">
        <v>5</v>
      </c>
      <c r="L948" s="16" t="s">
        <v>41</v>
      </c>
      <c r="M948" s="18" t="n">
        <f aca="false">IF(ISNUMBER(B948),B948,IF(MID(B948,3,1)="-",DATE(VALUE(RIGHT(B948,4)),VALUE(MID(B948,4,2)),VALUE(LEFT(B948,2))),DATE(VALUE(LEFT(B948,4)),VALUE(MID(B948,6,2)),VALUE(RIGHT(B948,2)))))</f>
        <v>45743</v>
      </c>
      <c r="N948" s="16" t="n">
        <f aca="false">MONTH(M948)</f>
        <v>3</v>
      </c>
      <c r="O948" s="16" t="str">
        <f aca="false">PROPER(TRIM(H948))</f>
        <v>Delhi</v>
      </c>
      <c r="P948" s="16" t="str">
        <f aca="false">IFERROR(VLOOKUP(O948,city_map!$A$2:$B$6,2,FALSE()),O948)</f>
        <v>Delhi</v>
      </c>
      <c r="Q948" s="16" t="n">
        <f aca="false">IF(ISNUMBER(F948),F948,VALUE(SUBSTITUTE(SUBSTITUTE(F948,"₹",""),",","")))</f>
        <v>1302</v>
      </c>
      <c r="R948" s="16" t="n">
        <f aca="false">IF(E948=99,1,E948)</f>
        <v>1</v>
      </c>
      <c r="S948" s="16" t="n">
        <f aca="false">IF(G948="",0,G948)</f>
        <v>0.2</v>
      </c>
      <c r="T948" s="16" t="str">
        <f aca="false">IF(I948="","Unknown",IF(I948="upi","UPI",I948))</f>
        <v>COD</v>
      </c>
      <c r="U948" s="16" t="str">
        <f aca="false">IF(L948="Yes","Y",IF(L948="No","N",L948))</f>
        <v>N</v>
      </c>
      <c r="V948" s="19" t="n">
        <f aca="false">ROUND(R948*Q948*(1-S948),2)</f>
        <v>1041.6</v>
      </c>
      <c r="W948" s="16" t="str">
        <f aca="false">_xlfn.XLOOKUP(D948,products!$A$2:$A$61,products!$C$2:$C$61,"Not found")</f>
        <v>Electronics</v>
      </c>
    </row>
    <row r="949" customFormat="false" ht="15" hidden="false" customHeight="false" outlineLevel="0" collapsed="false">
      <c r="A949" s="16" t="s">
        <v>1733</v>
      </c>
      <c r="B949" s="16" t="s">
        <v>1730</v>
      </c>
      <c r="C949" s="16" t="s">
        <v>513</v>
      </c>
      <c r="D949" s="16" t="s">
        <v>66</v>
      </c>
      <c r="E949" s="16" t="n">
        <v>1</v>
      </c>
      <c r="F949" s="16" t="n">
        <v>15355</v>
      </c>
      <c r="G949" s="16" t="n">
        <v>0.1</v>
      </c>
      <c r="H949" s="16" t="s">
        <v>81</v>
      </c>
      <c r="I949" s="16" t="s">
        <v>40</v>
      </c>
      <c r="J949" s="16" t="n">
        <v>5</v>
      </c>
      <c r="K949" s="16" t="n">
        <v>4</v>
      </c>
      <c r="L949" s="16" t="s">
        <v>41</v>
      </c>
      <c r="M949" s="18" t="n">
        <f aca="false">IF(ISNUMBER(B949),B949,IF(MID(B949,3,1)="-",DATE(VALUE(RIGHT(B949,4)),VALUE(MID(B949,4,2)),VALUE(LEFT(B949,2))),DATE(VALUE(LEFT(B949,4)),VALUE(MID(B949,6,2)),VALUE(RIGHT(B949,2)))))</f>
        <v>45743</v>
      </c>
      <c r="N949" s="16" t="n">
        <f aca="false">MONTH(M949)</f>
        <v>3</v>
      </c>
      <c r="O949" s="16" t="str">
        <f aca="false">PROPER(TRIM(H949))</f>
        <v>Hyderabad</v>
      </c>
      <c r="P949" s="16" t="str">
        <f aca="false">IFERROR(VLOOKUP(O949,city_map!$A$2:$B$6,2,FALSE()),O949)</f>
        <v>Hyderabad</v>
      </c>
      <c r="Q949" s="16" t="n">
        <f aca="false">IF(ISNUMBER(F949),F949,VALUE(SUBSTITUTE(SUBSTITUTE(F949,"₹",""),",","")))</f>
        <v>15355</v>
      </c>
      <c r="R949" s="16" t="n">
        <f aca="false">IF(E949=99,1,E949)</f>
        <v>1</v>
      </c>
      <c r="S949" s="16" t="n">
        <f aca="false">IF(G949="",0,G949)</f>
        <v>0.1</v>
      </c>
      <c r="T949" s="16" t="str">
        <f aca="false">IF(I949="","Unknown",IF(I949="upi","UPI",I949))</f>
        <v>COD</v>
      </c>
      <c r="U949" s="16" t="str">
        <f aca="false">IF(L949="Yes","Y",IF(L949="No","N",L949))</f>
        <v>N</v>
      </c>
      <c r="V949" s="19" t="n">
        <f aca="false">ROUND(R949*Q949*(1-S949),2)</f>
        <v>13819.5</v>
      </c>
      <c r="W949" s="16" t="str">
        <f aca="false">_xlfn.XLOOKUP(D949,products!$A$2:$A$61,products!$C$2:$C$61,"Not found")</f>
        <v>Electronics</v>
      </c>
    </row>
    <row r="950" customFormat="false" ht="15" hidden="false" customHeight="false" outlineLevel="0" collapsed="false">
      <c r="A950" s="16" t="s">
        <v>1734</v>
      </c>
      <c r="B950" s="16" t="s">
        <v>1730</v>
      </c>
      <c r="C950" s="16" t="s">
        <v>1004</v>
      </c>
      <c r="D950" s="16" t="s">
        <v>173</v>
      </c>
      <c r="E950" s="16" t="n">
        <v>1</v>
      </c>
      <c r="F950" s="16" t="s">
        <v>1735</v>
      </c>
      <c r="G950" s="16" t="n">
        <v>0.05</v>
      </c>
      <c r="H950" s="16" t="s">
        <v>527</v>
      </c>
      <c r="I950" s="16" t="s">
        <v>40</v>
      </c>
      <c r="J950" s="16" t="n">
        <v>2</v>
      </c>
      <c r="K950" s="16" t="n">
        <v>3</v>
      </c>
      <c r="L950" s="16" t="s">
        <v>57</v>
      </c>
      <c r="M950" s="18" t="n">
        <f aca="false">IF(ISNUMBER(B950),B950,IF(MID(B950,3,1)="-",DATE(VALUE(RIGHT(B950,4)),VALUE(MID(B950,4,2)),VALUE(LEFT(B950,2))),DATE(VALUE(LEFT(B950,4)),VALUE(MID(B950,6,2)),VALUE(RIGHT(B950,2)))))</f>
        <v>45743</v>
      </c>
      <c r="N950" s="16" t="n">
        <f aca="false">MONTH(M950)</f>
        <v>3</v>
      </c>
      <c r="O950" s="16" t="str">
        <f aca="false">PROPER(TRIM(H950))</f>
        <v>Bangalore</v>
      </c>
      <c r="P950" s="16" t="str">
        <f aca="false">IFERROR(VLOOKUP(O950,city_map!$A$2:$B$6,2,FALSE()),O950)</f>
        <v>Bengaluru</v>
      </c>
      <c r="Q950" s="16" t="n">
        <f aca="false">IF(ISNUMBER(F950),F950,VALUE(SUBSTITUTE(SUBSTITUTE(F950,"₹",""),",","")))</f>
        <v>1203</v>
      </c>
      <c r="R950" s="16" t="n">
        <f aca="false">IF(E950=99,1,E950)</f>
        <v>1</v>
      </c>
      <c r="S950" s="16" t="n">
        <f aca="false">IF(G950="",0,G950)</f>
        <v>0.05</v>
      </c>
      <c r="T950" s="16" t="str">
        <f aca="false">IF(I950="","Unknown",IF(I950="upi","UPI",I950))</f>
        <v>COD</v>
      </c>
      <c r="U950" s="16" t="str">
        <f aca="false">IF(L950="Yes","Y",IF(L950="No","N",L950))</f>
        <v>Y</v>
      </c>
      <c r="V950" s="19" t="n">
        <f aca="false">ROUND(R950*Q950*(1-S950),2)</f>
        <v>1142.85</v>
      </c>
      <c r="W950" s="16" t="str">
        <f aca="false">_xlfn.XLOOKUP(D950,products!$A$2:$A$61,products!$C$2:$C$61,"Not found")</f>
        <v>Fashion</v>
      </c>
    </row>
    <row r="951" customFormat="false" ht="15" hidden="false" customHeight="false" outlineLevel="0" collapsed="false">
      <c r="A951" s="16" t="s">
        <v>1736</v>
      </c>
      <c r="B951" s="16" t="s">
        <v>1730</v>
      </c>
      <c r="C951" s="16" t="s">
        <v>1166</v>
      </c>
      <c r="D951" s="16" t="s">
        <v>225</v>
      </c>
      <c r="E951" s="16" t="n">
        <v>2</v>
      </c>
      <c r="F951" s="16" t="n">
        <v>405</v>
      </c>
      <c r="G951" s="16" t="n">
        <v>0.1</v>
      </c>
      <c r="H951" s="16" t="s">
        <v>46</v>
      </c>
      <c r="I951" s="16" t="s">
        <v>40</v>
      </c>
      <c r="J951" s="16" t="n">
        <v>4</v>
      </c>
      <c r="K951" s="16" t="n">
        <v>3</v>
      </c>
      <c r="L951" s="16" t="s">
        <v>57</v>
      </c>
      <c r="M951" s="18" t="n">
        <f aca="false">IF(ISNUMBER(B951),B951,IF(MID(B951,3,1)="-",DATE(VALUE(RIGHT(B951,4)),VALUE(MID(B951,4,2)),VALUE(LEFT(B951,2))),DATE(VALUE(LEFT(B951,4)),VALUE(MID(B951,6,2)),VALUE(RIGHT(B951,2)))))</f>
        <v>45743</v>
      </c>
      <c r="N951" s="16" t="n">
        <f aca="false">MONTH(M951)</f>
        <v>3</v>
      </c>
      <c r="O951" s="16" t="str">
        <f aca="false">PROPER(TRIM(H951))</f>
        <v>Chennai</v>
      </c>
      <c r="P951" s="16" t="str">
        <f aca="false">IFERROR(VLOOKUP(O951,city_map!$A$2:$B$6,2,FALSE()),O951)</f>
        <v>Chennai</v>
      </c>
      <c r="Q951" s="16" t="n">
        <f aca="false">IF(ISNUMBER(F951),F951,VALUE(SUBSTITUTE(SUBSTITUTE(F951,"₹",""),",","")))</f>
        <v>405</v>
      </c>
      <c r="R951" s="16" t="n">
        <f aca="false">IF(E951=99,1,E951)</f>
        <v>2</v>
      </c>
      <c r="S951" s="16" t="n">
        <f aca="false">IF(G951="",0,G951)</f>
        <v>0.1</v>
      </c>
      <c r="T951" s="16" t="str">
        <f aca="false">IF(I951="","Unknown",IF(I951="upi","UPI",I951))</f>
        <v>COD</v>
      </c>
      <c r="U951" s="16" t="str">
        <f aca="false">IF(L951="Yes","Y",IF(L951="No","N",L951))</f>
        <v>Y</v>
      </c>
      <c r="V951" s="19" t="n">
        <f aca="false">ROUND(R951*Q951*(1-S951),2)</f>
        <v>729</v>
      </c>
      <c r="W951" s="16" t="str">
        <f aca="false">_xlfn.XLOOKUP(D951,products!$A$2:$A$61,products!$C$2:$C$61,"Not found")</f>
        <v>Books</v>
      </c>
    </row>
    <row r="952" customFormat="false" ht="15" hidden="false" customHeight="false" outlineLevel="0" collapsed="false">
      <c r="A952" s="16" t="s">
        <v>1737</v>
      </c>
      <c r="B952" s="16" t="s">
        <v>1730</v>
      </c>
      <c r="C952" s="16" t="s">
        <v>1738</v>
      </c>
      <c r="D952" s="16" t="s">
        <v>211</v>
      </c>
      <c r="E952" s="16" t="n">
        <v>1</v>
      </c>
      <c r="F952" s="16" t="n">
        <v>1234</v>
      </c>
      <c r="G952" s="16" t="n">
        <v>0.1</v>
      </c>
      <c r="H952" s="16" t="s">
        <v>233</v>
      </c>
      <c r="I952" s="16" t="s">
        <v>60</v>
      </c>
      <c r="J952" s="16" t="n">
        <v>2</v>
      </c>
      <c r="K952" s="16" t="n">
        <v>4</v>
      </c>
      <c r="L952" s="16" t="s">
        <v>41</v>
      </c>
      <c r="M952" s="18" t="n">
        <f aca="false">IF(ISNUMBER(B952),B952,IF(MID(B952,3,1)="-",DATE(VALUE(RIGHT(B952,4)),VALUE(MID(B952,4,2)),VALUE(LEFT(B952,2))),DATE(VALUE(LEFT(B952,4)),VALUE(MID(B952,6,2)),VALUE(RIGHT(B952,2)))))</f>
        <v>45743</v>
      </c>
      <c r="N952" s="16" t="n">
        <f aca="false">MONTH(M952)</f>
        <v>3</v>
      </c>
      <c r="O952" s="16" t="str">
        <f aca="false">PROPER(TRIM(H952))</f>
        <v>Mumbai</v>
      </c>
      <c r="P952" s="16" t="str">
        <f aca="false">IFERROR(VLOOKUP(O952,city_map!$A$2:$B$6,2,FALSE()),O952)</f>
        <v>Mumbai</v>
      </c>
      <c r="Q952" s="16" t="n">
        <f aca="false">IF(ISNUMBER(F952),F952,VALUE(SUBSTITUTE(SUBSTITUTE(F952,"₹",""),",","")))</f>
        <v>1234</v>
      </c>
      <c r="R952" s="16" t="n">
        <f aca="false">IF(E952=99,1,E952)</f>
        <v>1</v>
      </c>
      <c r="S952" s="16" t="n">
        <f aca="false">IF(G952="",0,G952)</f>
        <v>0.1</v>
      </c>
      <c r="T952" s="16" t="str">
        <f aca="false">IF(I952="","Unknown",IF(I952="upi","UPI",I952))</f>
        <v>UPI</v>
      </c>
      <c r="U952" s="16" t="str">
        <f aca="false">IF(L952="Yes","Y",IF(L952="No","N",L952))</f>
        <v>N</v>
      </c>
      <c r="V952" s="19" t="n">
        <f aca="false">ROUND(R952*Q952*(1-S952),2)</f>
        <v>1110.6</v>
      </c>
      <c r="W952" s="16" t="str">
        <f aca="false">_xlfn.XLOOKUP(D952,products!$A$2:$A$61,products!$C$2:$C$61,"Not found")</f>
        <v>Fashion</v>
      </c>
    </row>
    <row r="953" customFormat="false" ht="15" hidden="false" customHeight="false" outlineLevel="0" collapsed="false">
      <c r="A953" s="16" t="s">
        <v>1739</v>
      </c>
      <c r="B953" s="16" t="s">
        <v>1730</v>
      </c>
      <c r="C953" s="16" t="s">
        <v>392</v>
      </c>
      <c r="D953" s="16" t="s">
        <v>74</v>
      </c>
      <c r="E953" s="16" t="n">
        <v>2</v>
      </c>
      <c r="F953" s="16" t="n">
        <v>19536</v>
      </c>
      <c r="G953" s="16" t="n">
        <v>0.15</v>
      </c>
      <c r="H953" s="16" t="s">
        <v>112</v>
      </c>
      <c r="I953" s="16"/>
      <c r="J953" s="16" t="n">
        <v>4</v>
      </c>
      <c r="K953" s="16" t="n">
        <v>4</v>
      </c>
      <c r="L953" s="16" t="s">
        <v>41</v>
      </c>
      <c r="M953" s="18" t="n">
        <f aca="false">IF(ISNUMBER(B953),B953,IF(MID(B953,3,1)="-",DATE(VALUE(RIGHT(B953,4)),VALUE(MID(B953,4,2)),VALUE(LEFT(B953,2))),DATE(VALUE(LEFT(B953,4)),VALUE(MID(B953,6,2)),VALUE(RIGHT(B953,2)))))</f>
        <v>45743</v>
      </c>
      <c r="N953" s="16" t="n">
        <f aca="false">MONTH(M953)</f>
        <v>3</v>
      </c>
      <c r="O953" s="16" t="str">
        <f aca="false">PROPER(TRIM(H953))</f>
        <v>Mumbai</v>
      </c>
      <c r="P953" s="16" t="str">
        <f aca="false">IFERROR(VLOOKUP(O953,city_map!$A$2:$B$6,2,FALSE()),O953)</f>
        <v>Mumbai</v>
      </c>
      <c r="Q953" s="16" t="n">
        <f aca="false">IF(ISNUMBER(F953),F953,VALUE(SUBSTITUTE(SUBSTITUTE(F953,"₹",""),",","")))</f>
        <v>19536</v>
      </c>
      <c r="R953" s="16" t="n">
        <f aca="false">IF(E953=99,1,E953)</f>
        <v>2</v>
      </c>
      <c r="S953" s="16" t="n">
        <f aca="false">IF(G953="",0,G953)</f>
        <v>0.15</v>
      </c>
      <c r="T953" s="16" t="str">
        <f aca="false">IF(I953="","Unknown",IF(I953="upi","UPI",I953))</f>
        <v>Unknown</v>
      </c>
      <c r="U953" s="16" t="str">
        <f aca="false">IF(L953="Yes","Y",IF(L953="No","N",L953))</f>
        <v>N</v>
      </c>
      <c r="V953" s="19" t="n">
        <f aca="false">ROUND(R953*Q953*(1-S953),2)</f>
        <v>33211.2</v>
      </c>
      <c r="W953" s="16" t="str">
        <f aca="false">_xlfn.XLOOKUP(D953,products!$A$2:$A$61,products!$C$2:$C$61,"Not found")</f>
        <v>Electronics</v>
      </c>
    </row>
    <row r="954" customFormat="false" ht="15" hidden="false" customHeight="false" outlineLevel="0" collapsed="false">
      <c r="A954" s="16" t="s">
        <v>1740</v>
      </c>
      <c r="B954" s="16" t="s">
        <v>1730</v>
      </c>
      <c r="C954" s="16" t="s">
        <v>380</v>
      </c>
      <c r="D954" s="16" t="s">
        <v>38</v>
      </c>
      <c r="E954" s="16" t="n">
        <v>2</v>
      </c>
      <c r="F954" s="16" t="n">
        <v>336</v>
      </c>
      <c r="G954" s="16" t="n">
        <v>0</v>
      </c>
      <c r="H954" s="16" t="s">
        <v>39</v>
      </c>
      <c r="I954" s="16" t="s">
        <v>60</v>
      </c>
      <c r="J954" s="16" t="n">
        <v>4</v>
      </c>
      <c r="K954" s="16" t="n">
        <v>4</v>
      </c>
      <c r="L954" s="16" t="s">
        <v>41</v>
      </c>
      <c r="M954" s="18" t="n">
        <f aca="false">IF(ISNUMBER(B954),B954,IF(MID(B954,3,1)="-",DATE(VALUE(RIGHT(B954,4)),VALUE(MID(B954,4,2)),VALUE(LEFT(B954,2))),DATE(VALUE(LEFT(B954,4)),VALUE(MID(B954,6,2)),VALUE(RIGHT(B954,2)))))</f>
        <v>45743</v>
      </c>
      <c r="N954" s="16" t="n">
        <f aca="false">MONTH(M954)</f>
        <v>3</v>
      </c>
      <c r="O954" s="16" t="str">
        <f aca="false">PROPER(TRIM(H954))</f>
        <v>Delhi</v>
      </c>
      <c r="P954" s="16" t="str">
        <f aca="false">IFERROR(VLOOKUP(O954,city_map!$A$2:$B$6,2,FALSE()),O954)</f>
        <v>Delhi</v>
      </c>
      <c r="Q954" s="16" t="n">
        <f aca="false">IF(ISNUMBER(F954),F954,VALUE(SUBSTITUTE(SUBSTITUTE(F954,"₹",""),",","")))</f>
        <v>336</v>
      </c>
      <c r="R954" s="16" t="n">
        <f aca="false">IF(E954=99,1,E954)</f>
        <v>2</v>
      </c>
      <c r="S954" s="16" t="n">
        <f aca="false">IF(G954="",0,G954)</f>
        <v>0</v>
      </c>
      <c r="T954" s="16" t="str">
        <f aca="false">IF(I954="","Unknown",IF(I954="upi","UPI",I954))</f>
        <v>UPI</v>
      </c>
      <c r="U954" s="16" t="str">
        <f aca="false">IF(L954="Yes","Y",IF(L954="No","N",L954))</f>
        <v>N</v>
      </c>
      <c r="V954" s="19" t="n">
        <f aca="false">ROUND(R954*Q954*(1-S954),2)</f>
        <v>672</v>
      </c>
      <c r="W954" s="16" t="str">
        <f aca="false">_xlfn.XLOOKUP(D954,products!$A$2:$A$61,products!$C$2:$C$61,"Not found")</f>
        <v>Books</v>
      </c>
    </row>
    <row r="955" customFormat="false" ht="15" hidden="false" customHeight="false" outlineLevel="0" collapsed="false">
      <c r="A955" s="16" t="s">
        <v>1741</v>
      </c>
      <c r="B955" s="16" t="s">
        <v>1730</v>
      </c>
      <c r="C955" s="16" t="s">
        <v>1742</v>
      </c>
      <c r="D955" s="16" t="s">
        <v>84</v>
      </c>
      <c r="E955" s="16" t="n">
        <v>1</v>
      </c>
      <c r="F955" s="16" t="n">
        <v>248</v>
      </c>
      <c r="G955" s="16" t="n">
        <v>0</v>
      </c>
      <c r="H955" s="16" t="s">
        <v>70</v>
      </c>
      <c r="I955" s="16" t="s">
        <v>71</v>
      </c>
      <c r="J955" s="16" t="n">
        <v>5</v>
      </c>
      <c r="K955" s="16" t="n">
        <v>4</v>
      </c>
      <c r="L955" s="16" t="s">
        <v>41</v>
      </c>
      <c r="M955" s="18" t="n">
        <f aca="false">IF(ISNUMBER(B955),B955,IF(MID(B955,3,1)="-",DATE(VALUE(RIGHT(B955,4)),VALUE(MID(B955,4,2)),VALUE(LEFT(B955,2))),DATE(VALUE(LEFT(B955,4)),VALUE(MID(B955,6,2)),VALUE(RIGHT(B955,2)))))</f>
        <v>45743</v>
      </c>
      <c r="N955" s="16" t="n">
        <f aca="false">MONTH(M955)</f>
        <v>3</v>
      </c>
      <c r="O955" s="16" t="str">
        <f aca="false">PROPER(TRIM(H955))</f>
        <v>Pune</v>
      </c>
      <c r="P955" s="16" t="str">
        <f aca="false">IFERROR(VLOOKUP(O955,city_map!$A$2:$B$6,2,FALSE()),O955)</f>
        <v>Pune</v>
      </c>
      <c r="Q955" s="16" t="n">
        <f aca="false">IF(ISNUMBER(F955),F955,VALUE(SUBSTITUTE(SUBSTITUTE(F955,"₹",""),",","")))</f>
        <v>248</v>
      </c>
      <c r="R955" s="16" t="n">
        <f aca="false">IF(E955=99,1,E955)</f>
        <v>1</v>
      </c>
      <c r="S955" s="16" t="n">
        <f aca="false">IF(G955="",0,G955)</f>
        <v>0</v>
      </c>
      <c r="T955" s="16" t="str">
        <f aca="false">IF(I955="","Unknown",IF(I955="upi","UPI",I955))</f>
        <v>Credit Card</v>
      </c>
      <c r="U955" s="16" t="str">
        <f aca="false">IF(L955="Yes","Y",IF(L955="No","N",L955))</f>
        <v>N</v>
      </c>
      <c r="V955" s="19" t="n">
        <f aca="false">ROUND(R955*Q955*(1-S955),2)</f>
        <v>248</v>
      </c>
      <c r="W955" s="16" t="str">
        <f aca="false">_xlfn.XLOOKUP(D955,products!$A$2:$A$61,products!$C$2:$C$61,"Not found")</f>
        <v>Beauty</v>
      </c>
    </row>
    <row r="956" customFormat="false" ht="15" hidden="false" customHeight="false" outlineLevel="0" collapsed="false">
      <c r="A956" s="16" t="s">
        <v>1743</v>
      </c>
      <c r="B956" s="16" t="s">
        <v>1730</v>
      </c>
      <c r="C956" s="16" t="s">
        <v>1744</v>
      </c>
      <c r="D956" s="16" t="s">
        <v>232</v>
      </c>
      <c r="E956" s="16" t="n">
        <v>1</v>
      </c>
      <c r="F956" s="16" t="n">
        <v>2003</v>
      </c>
      <c r="G956" s="16" t="n">
        <v>0.15</v>
      </c>
      <c r="H956" s="16" t="s">
        <v>67</v>
      </c>
      <c r="I956" s="16" t="s">
        <v>60</v>
      </c>
      <c r="J956" s="16" t="n">
        <v>3</v>
      </c>
      <c r="K956" s="16" t="n">
        <v>5</v>
      </c>
      <c r="L956" s="16" t="s">
        <v>41</v>
      </c>
      <c r="M956" s="18" t="n">
        <f aca="false">IF(ISNUMBER(B956),B956,IF(MID(B956,3,1)="-",DATE(VALUE(RIGHT(B956,4)),VALUE(MID(B956,4,2)),VALUE(LEFT(B956,2))),DATE(VALUE(LEFT(B956,4)),VALUE(MID(B956,6,2)),VALUE(RIGHT(B956,2)))))</f>
        <v>45743</v>
      </c>
      <c r="N956" s="16" t="n">
        <f aca="false">MONTH(M956)</f>
        <v>3</v>
      </c>
      <c r="O956" s="16" t="str">
        <f aca="false">PROPER(TRIM(H956))</f>
        <v>Kolkata</v>
      </c>
      <c r="P956" s="16" t="str">
        <f aca="false">IFERROR(VLOOKUP(O956,city_map!$A$2:$B$6,2,FALSE()),O956)</f>
        <v>Kolkata</v>
      </c>
      <c r="Q956" s="16" t="n">
        <f aca="false">IF(ISNUMBER(F956),F956,VALUE(SUBSTITUTE(SUBSTITUTE(F956,"₹",""),",","")))</f>
        <v>2003</v>
      </c>
      <c r="R956" s="16" t="n">
        <f aca="false">IF(E956=99,1,E956)</f>
        <v>1</v>
      </c>
      <c r="S956" s="16" t="n">
        <f aca="false">IF(G956="",0,G956)</f>
        <v>0.15</v>
      </c>
      <c r="T956" s="16" t="str">
        <f aca="false">IF(I956="","Unknown",IF(I956="upi","UPI",I956))</f>
        <v>UPI</v>
      </c>
      <c r="U956" s="16" t="str">
        <f aca="false">IF(L956="Yes","Y",IF(L956="No","N",L956))</f>
        <v>N</v>
      </c>
      <c r="V956" s="19" t="n">
        <f aca="false">ROUND(R956*Q956*(1-S956),2)</f>
        <v>1702.55</v>
      </c>
      <c r="W956" s="16" t="str">
        <f aca="false">_xlfn.XLOOKUP(D956,products!$A$2:$A$61,products!$C$2:$C$61,"Not found")</f>
        <v>Electronics</v>
      </c>
    </row>
    <row r="957" customFormat="false" ht="15" hidden="false" customHeight="false" outlineLevel="0" collapsed="false">
      <c r="A957" s="16" t="s">
        <v>1745</v>
      </c>
      <c r="B957" s="16" t="s">
        <v>1730</v>
      </c>
      <c r="C957" s="16" t="s">
        <v>589</v>
      </c>
      <c r="D957" s="16" t="s">
        <v>165</v>
      </c>
      <c r="E957" s="16" t="n">
        <v>2</v>
      </c>
      <c r="F957" s="16" t="n">
        <v>904</v>
      </c>
      <c r="G957" s="16" t="n">
        <v>0.1</v>
      </c>
      <c r="H957" s="16" t="s">
        <v>527</v>
      </c>
      <c r="I957" s="16" t="s">
        <v>47</v>
      </c>
      <c r="J957" s="16" t="n">
        <v>3</v>
      </c>
      <c r="K957" s="16" t="n">
        <v>5</v>
      </c>
      <c r="L957" s="16" t="s">
        <v>41</v>
      </c>
      <c r="M957" s="18" t="n">
        <f aca="false">IF(ISNUMBER(B957),B957,IF(MID(B957,3,1)="-",DATE(VALUE(RIGHT(B957,4)),VALUE(MID(B957,4,2)),VALUE(LEFT(B957,2))),DATE(VALUE(LEFT(B957,4)),VALUE(MID(B957,6,2)),VALUE(RIGHT(B957,2)))))</f>
        <v>45743</v>
      </c>
      <c r="N957" s="16" t="n">
        <f aca="false">MONTH(M957)</f>
        <v>3</v>
      </c>
      <c r="O957" s="16" t="str">
        <f aca="false">PROPER(TRIM(H957))</f>
        <v>Bangalore</v>
      </c>
      <c r="P957" s="16" t="str">
        <f aca="false">IFERROR(VLOOKUP(O957,city_map!$A$2:$B$6,2,FALSE()),O957)</f>
        <v>Bengaluru</v>
      </c>
      <c r="Q957" s="16" t="n">
        <f aca="false">IF(ISNUMBER(F957),F957,VALUE(SUBSTITUTE(SUBSTITUTE(F957,"₹",""),",","")))</f>
        <v>904</v>
      </c>
      <c r="R957" s="16" t="n">
        <f aca="false">IF(E957=99,1,E957)</f>
        <v>2</v>
      </c>
      <c r="S957" s="16" t="n">
        <f aca="false">IF(G957="",0,G957)</f>
        <v>0.1</v>
      </c>
      <c r="T957" s="16" t="str">
        <f aca="false">IF(I957="","Unknown",IF(I957="upi","UPI",I957))</f>
        <v>Debit Card</v>
      </c>
      <c r="U957" s="16" t="str">
        <f aca="false">IF(L957="Yes","Y",IF(L957="No","N",L957))</f>
        <v>N</v>
      </c>
      <c r="V957" s="19" t="n">
        <f aca="false">ROUND(R957*Q957*(1-S957),2)</f>
        <v>1627.2</v>
      </c>
      <c r="W957" s="16" t="str">
        <f aca="false">_xlfn.XLOOKUP(D957,products!$A$2:$A$61,products!$C$2:$C$61,"Not found")</f>
        <v>Electronics</v>
      </c>
    </row>
    <row r="958" customFormat="false" ht="15" hidden="false" customHeight="false" outlineLevel="0" collapsed="false">
      <c r="A958" s="16" t="s">
        <v>1746</v>
      </c>
      <c r="B958" s="16" t="s">
        <v>1730</v>
      </c>
      <c r="C958" s="16" t="s">
        <v>1747</v>
      </c>
      <c r="D958" s="16" t="s">
        <v>440</v>
      </c>
      <c r="E958" s="16" t="n">
        <v>2</v>
      </c>
      <c r="F958" s="16" t="n">
        <v>1452</v>
      </c>
      <c r="G958" s="16" t="n">
        <v>0.05</v>
      </c>
      <c r="H958" s="16" t="s">
        <v>112</v>
      </c>
      <c r="I958" s="16" t="s">
        <v>60</v>
      </c>
      <c r="J958" s="16" t="n">
        <v>4</v>
      </c>
      <c r="K958" s="16" t="n">
        <v>4</v>
      </c>
      <c r="L958" s="16" t="s">
        <v>41</v>
      </c>
      <c r="M958" s="18" t="n">
        <f aca="false">IF(ISNUMBER(B958),B958,IF(MID(B958,3,1)="-",DATE(VALUE(RIGHT(B958,4)),VALUE(MID(B958,4,2)),VALUE(LEFT(B958,2))),DATE(VALUE(LEFT(B958,4)),VALUE(MID(B958,6,2)),VALUE(RIGHT(B958,2)))))</f>
        <v>45743</v>
      </c>
      <c r="N958" s="16" t="n">
        <f aca="false">MONTH(M958)</f>
        <v>3</v>
      </c>
      <c r="O958" s="16" t="str">
        <f aca="false">PROPER(TRIM(H958))</f>
        <v>Mumbai</v>
      </c>
      <c r="P958" s="16" t="str">
        <f aca="false">IFERROR(VLOOKUP(O958,city_map!$A$2:$B$6,2,FALSE()),O958)</f>
        <v>Mumbai</v>
      </c>
      <c r="Q958" s="16" t="n">
        <f aca="false">IF(ISNUMBER(F958),F958,VALUE(SUBSTITUTE(SUBSTITUTE(F958,"₹",""),",","")))</f>
        <v>1452</v>
      </c>
      <c r="R958" s="16" t="n">
        <f aca="false">IF(E958=99,1,E958)</f>
        <v>2</v>
      </c>
      <c r="S958" s="16" t="n">
        <f aca="false">IF(G958="",0,G958)</f>
        <v>0.05</v>
      </c>
      <c r="T958" s="16" t="str">
        <f aca="false">IF(I958="","Unknown",IF(I958="upi","UPI",I958))</f>
        <v>UPI</v>
      </c>
      <c r="U958" s="16" t="str">
        <f aca="false">IF(L958="Yes","Y",IF(L958="No","N",L958))</f>
        <v>N</v>
      </c>
      <c r="V958" s="19" t="n">
        <f aca="false">ROUND(R958*Q958*(1-S958),2)</f>
        <v>2758.8</v>
      </c>
      <c r="W958" s="16" t="str">
        <f aca="false">_xlfn.XLOOKUP(D958,products!$A$2:$A$61,products!$C$2:$C$61,"Not found")</f>
        <v>Home</v>
      </c>
    </row>
    <row r="959" customFormat="false" ht="15" hidden="false" customHeight="false" outlineLevel="0" collapsed="false">
      <c r="A959" s="16" t="s">
        <v>1748</v>
      </c>
      <c r="B959" s="16" t="s">
        <v>1749</v>
      </c>
      <c r="C959" s="16" t="s">
        <v>619</v>
      </c>
      <c r="D959" s="16" t="s">
        <v>133</v>
      </c>
      <c r="E959" s="16" t="n">
        <v>6</v>
      </c>
      <c r="F959" s="16" t="n">
        <v>599</v>
      </c>
      <c r="G959" s="16" t="n">
        <v>0.15</v>
      </c>
      <c r="H959" s="16" t="s">
        <v>39</v>
      </c>
      <c r="I959" s="16" t="s">
        <v>40</v>
      </c>
      <c r="J959" s="16" t="n">
        <v>2</v>
      </c>
      <c r="K959" s="16" t="n">
        <v>4</v>
      </c>
      <c r="L959" s="16" t="s">
        <v>41</v>
      </c>
      <c r="M959" s="18" t="n">
        <f aca="false">IF(ISNUMBER(B959),B959,IF(MID(B959,3,1)="-",DATE(VALUE(RIGHT(B959,4)),VALUE(MID(B959,4,2)),VALUE(LEFT(B959,2))),DATE(VALUE(LEFT(B959,4)),VALUE(MID(B959,6,2)),VALUE(RIGHT(B959,2)))))</f>
        <v>45744</v>
      </c>
      <c r="N959" s="16" t="n">
        <f aca="false">MONTH(M959)</f>
        <v>3</v>
      </c>
      <c r="O959" s="16" t="str">
        <f aca="false">PROPER(TRIM(H959))</f>
        <v>Delhi</v>
      </c>
      <c r="P959" s="16" t="str">
        <f aca="false">IFERROR(VLOOKUP(O959,city_map!$A$2:$B$6,2,FALSE()),O959)</f>
        <v>Delhi</v>
      </c>
      <c r="Q959" s="16" t="n">
        <f aca="false">IF(ISNUMBER(F959),F959,VALUE(SUBSTITUTE(SUBSTITUTE(F959,"₹",""),",","")))</f>
        <v>599</v>
      </c>
      <c r="R959" s="16" t="n">
        <f aca="false">IF(E959=99,1,E959)</f>
        <v>6</v>
      </c>
      <c r="S959" s="16" t="n">
        <f aca="false">IF(G959="",0,G959)</f>
        <v>0.15</v>
      </c>
      <c r="T959" s="16" t="str">
        <f aca="false">IF(I959="","Unknown",IF(I959="upi","UPI",I959))</f>
        <v>COD</v>
      </c>
      <c r="U959" s="16" t="str">
        <f aca="false">IF(L959="Yes","Y",IF(L959="No","N",L959))</f>
        <v>N</v>
      </c>
      <c r="V959" s="19" t="n">
        <f aca="false">ROUND(R959*Q959*(1-S959),2)</f>
        <v>3054.9</v>
      </c>
      <c r="W959" s="16" t="str">
        <f aca="false">_xlfn.XLOOKUP(D959,products!$A$2:$A$61,products!$C$2:$C$61,"Not found")</f>
        <v>Books</v>
      </c>
    </row>
    <row r="960" customFormat="false" ht="15" hidden="false" customHeight="false" outlineLevel="0" collapsed="false">
      <c r="A960" s="16" t="s">
        <v>1750</v>
      </c>
      <c r="B960" s="16" t="s">
        <v>1749</v>
      </c>
      <c r="C960" s="16" t="s">
        <v>1751</v>
      </c>
      <c r="D960" s="16" t="s">
        <v>396</v>
      </c>
      <c r="E960" s="16" t="n">
        <v>2</v>
      </c>
      <c r="F960" s="16" t="n">
        <v>5740</v>
      </c>
      <c r="G960" s="16" t="n">
        <v>0.05</v>
      </c>
      <c r="H960" s="16" t="s">
        <v>81</v>
      </c>
      <c r="I960" s="16" t="s">
        <v>47</v>
      </c>
      <c r="J960" s="16" t="n">
        <v>6</v>
      </c>
      <c r="K960" s="16" t="n">
        <v>4</v>
      </c>
      <c r="L960" s="16" t="s">
        <v>41</v>
      </c>
      <c r="M960" s="18" t="n">
        <f aca="false">IF(ISNUMBER(B960),B960,IF(MID(B960,3,1)="-",DATE(VALUE(RIGHT(B960,4)),VALUE(MID(B960,4,2)),VALUE(LEFT(B960,2))),DATE(VALUE(LEFT(B960,4)),VALUE(MID(B960,6,2)),VALUE(RIGHT(B960,2)))))</f>
        <v>45744</v>
      </c>
      <c r="N960" s="16" t="n">
        <f aca="false">MONTH(M960)</f>
        <v>3</v>
      </c>
      <c r="O960" s="16" t="str">
        <f aca="false">PROPER(TRIM(H960))</f>
        <v>Hyderabad</v>
      </c>
      <c r="P960" s="16" t="str">
        <f aca="false">IFERROR(VLOOKUP(O960,city_map!$A$2:$B$6,2,FALSE()),O960)</f>
        <v>Hyderabad</v>
      </c>
      <c r="Q960" s="16" t="n">
        <f aca="false">IF(ISNUMBER(F960),F960,VALUE(SUBSTITUTE(SUBSTITUTE(F960,"₹",""),",","")))</f>
        <v>5740</v>
      </c>
      <c r="R960" s="16" t="n">
        <f aca="false">IF(E960=99,1,E960)</f>
        <v>2</v>
      </c>
      <c r="S960" s="16" t="n">
        <f aca="false">IF(G960="",0,G960)</f>
        <v>0.05</v>
      </c>
      <c r="T960" s="16" t="str">
        <f aca="false">IF(I960="","Unknown",IF(I960="upi","UPI",I960))</f>
        <v>Debit Card</v>
      </c>
      <c r="U960" s="16" t="str">
        <f aca="false">IF(L960="Yes","Y",IF(L960="No","N",L960))</f>
        <v>N</v>
      </c>
      <c r="V960" s="19" t="n">
        <f aca="false">ROUND(R960*Q960*(1-S960),2)</f>
        <v>10906</v>
      </c>
      <c r="W960" s="16" t="str">
        <f aca="false">_xlfn.XLOOKUP(D960,products!$A$2:$A$61,products!$C$2:$C$61,"Not found")</f>
        <v>Home</v>
      </c>
    </row>
    <row r="961" customFormat="false" ht="15" hidden="false" customHeight="false" outlineLevel="0" collapsed="false">
      <c r="A961" s="16" t="s">
        <v>1752</v>
      </c>
      <c r="B961" s="16" t="s">
        <v>1749</v>
      </c>
      <c r="C961" s="16" t="s">
        <v>730</v>
      </c>
      <c r="D961" s="16" t="s">
        <v>165</v>
      </c>
      <c r="E961" s="16" t="n">
        <v>2</v>
      </c>
      <c r="F961" s="16" t="n">
        <v>901</v>
      </c>
      <c r="G961" s="16" t="n">
        <v>0</v>
      </c>
      <c r="H961" s="16" t="s">
        <v>89</v>
      </c>
      <c r="I961" s="16" t="s">
        <v>100</v>
      </c>
      <c r="J961" s="16" t="n">
        <v>4</v>
      </c>
      <c r="K961" s="16" t="n">
        <v>4</v>
      </c>
      <c r="L961" s="16" t="s">
        <v>41</v>
      </c>
      <c r="M961" s="18" t="n">
        <f aca="false">IF(ISNUMBER(B961),B961,IF(MID(B961,3,1)="-",DATE(VALUE(RIGHT(B961,4)),VALUE(MID(B961,4,2)),VALUE(LEFT(B961,2))),DATE(VALUE(LEFT(B961,4)),VALUE(MID(B961,6,2)),VALUE(RIGHT(B961,2)))))</f>
        <v>45744</v>
      </c>
      <c r="N961" s="16" t="n">
        <f aca="false">MONTH(M961)</f>
        <v>3</v>
      </c>
      <c r="O961" s="16" t="str">
        <f aca="false">PROPER(TRIM(H961))</f>
        <v>Ahmedabad</v>
      </c>
      <c r="P961" s="16" t="str">
        <f aca="false">IFERROR(VLOOKUP(O961,city_map!$A$2:$B$6,2,FALSE()),O961)</f>
        <v>Ahmedabad</v>
      </c>
      <c r="Q961" s="16" t="n">
        <f aca="false">IF(ISNUMBER(F961),F961,VALUE(SUBSTITUTE(SUBSTITUTE(F961,"₹",""),",","")))</f>
        <v>901</v>
      </c>
      <c r="R961" s="16" t="n">
        <f aca="false">IF(E961=99,1,E961)</f>
        <v>2</v>
      </c>
      <c r="S961" s="16" t="n">
        <f aca="false">IF(G961="",0,G961)</f>
        <v>0</v>
      </c>
      <c r="T961" s="16" t="str">
        <f aca="false">IF(I961="","Unknown",IF(I961="upi","UPI",I961))</f>
        <v>Net Banking</v>
      </c>
      <c r="U961" s="16" t="str">
        <f aca="false">IF(L961="Yes","Y",IF(L961="No","N",L961))</f>
        <v>N</v>
      </c>
      <c r="V961" s="19" t="n">
        <f aca="false">ROUND(R961*Q961*(1-S961),2)</f>
        <v>1802</v>
      </c>
      <c r="W961" s="16" t="str">
        <f aca="false">_xlfn.XLOOKUP(D961,products!$A$2:$A$61,products!$C$2:$C$61,"Not found")</f>
        <v>Electronics</v>
      </c>
    </row>
    <row r="962" customFormat="false" ht="15" hidden="false" customHeight="false" outlineLevel="0" collapsed="false">
      <c r="A962" s="16" t="s">
        <v>1753</v>
      </c>
      <c r="B962" s="16" t="s">
        <v>1749</v>
      </c>
      <c r="C962" s="16" t="s">
        <v>1754</v>
      </c>
      <c r="D962" s="16" t="s">
        <v>211</v>
      </c>
      <c r="E962" s="16" t="n">
        <v>2</v>
      </c>
      <c r="F962" s="16" t="n">
        <v>1288</v>
      </c>
      <c r="G962" s="16" t="n">
        <v>0.05</v>
      </c>
      <c r="H962" s="16" t="s">
        <v>39</v>
      </c>
      <c r="I962" s="16" t="s">
        <v>71</v>
      </c>
      <c r="J962" s="16" t="n">
        <v>4</v>
      </c>
      <c r="K962" s="16" t="n">
        <v>5</v>
      </c>
      <c r="L962" s="16" t="s">
        <v>41</v>
      </c>
      <c r="M962" s="18" t="n">
        <f aca="false">IF(ISNUMBER(B962),B962,IF(MID(B962,3,1)="-",DATE(VALUE(RIGHT(B962,4)),VALUE(MID(B962,4,2)),VALUE(LEFT(B962,2))),DATE(VALUE(LEFT(B962,4)),VALUE(MID(B962,6,2)),VALUE(RIGHT(B962,2)))))</f>
        <v>45744</v>
      </c>
      <c r="N962" s="16" t="n">
        <f aca="false">MONTH(M962)</f>
        <v>3</v>
      </c>
      <c r="O962" s="16" t="str">
        <f aca="false">PROPER(TRIM(H962))</f>
        <v>Delhi</v>
      </c>
      <c r="P962" s="16" t="str">
        <f aca="false">IFERROR(VLOOKUP(O962,city_map!$A$2:$B$6,2,FALSE()),O962)</f>
        <v>Delhi</v>
      </c>
      <c r="Q962" s="16" t="n">
        <f aca="false">IF(ISNUMBER(F962),F962,VALUE(SUBSTITUTE(SUBSTITUTE(F962,"₹",""),",","")))</f>
        <v>1288</v>
      </c>
      <c r="R962" s="16" t="n">
        <f aca="false">IF(E962=99,1,E962)</f>
        <v>2</v>
      </c>
      <c r="S962" s="16" t="n">
        <f aca="false">IF(G962="",0,G962)</f>
        <v>0.05</v>
      </c>
      <c r="T962" s="16" t="str">
        <f aca="false">IF(I962="","Unknown",IF(I962="upi","UPI",I962))</f>
        <v>Credit Card</v>
      </c>
      <c r="U962" s="16" t="str">
        <f aca="false">IF(L962="Yes","Y",IF(L962="No","N",L962))</f>
        <v>N</v>
      </c>
      <c r="V962" s="19" t="n">
        <f aca="false">ROUND(R962*Q962*(1-S962),2)</f>
        <v>2447.2</v>
      </c>
      <c r="W962" s="16" t="str">
        <f aca="false">_xlfn.XLOOKUP(D962,products!$A$2:$A$61,products!$C$2:$C$61,"Not found")</f>
        <v>Fashion</v>
      </c>
    </row>
    <row r="963" customFormat="false" ht="15" hidden="false" customHeight="false" outlineLevel="0" collapsed="false">
      <c r="A963" s="16" t="s">
        <v>1755</v>
      </c>
      <c r="B963" s="16" t="s">
        <v>1749</v>
      </c>
      <c r="C963" s="16" t="s">
        <v>1209</v>
      </c>
      <c r="D963" s="16" t="s">
        <v>203</v>
      </c>
      <c r="E963" s="16" t="n">
        <v>1</v>
      </c>
      <c r="F963" s="16" t="n">
        <v>2565</v>
      </c>
      <c r="G963" s="16" t="n">
        <v>0.1</v>
      </c>
      <c r="H963" s="16" t="s">
        <v>39</v>
      </c>
      <c r="I963" s="16" t="s">
        <v>47</v>
      </c>
      <c r="J963" s="16" t="n">
        <v>3</v>
      </c>
      <c r="K963" s="16" t="n">
        <v>4</v>
      </c>
      <c r="L963" s="16" t="s">
        <v>41</v>
      </c>
      <c r="M963" s="18" t="n">
        <f aca="false">IF(ISNUMBER(B963),B963,IF(MID(B963,3,1)="-",DATE(VALUE(RIGHT(B963,4)),VALUE(MID(B963,4,2)),VALUE(LEFT(B963,2))),DATE(VALUE(LEFT(B963,4)),VALUE(MID(B963,6,2)),VALUE(RIGHT(B963,2)))))</f>
        <v>45744</v>
      </c>
      <c r="N963" s="16" t="n">
        <f aca="false">MONTH(M963)</f>
        <v>3</v>
      </c>
      <c r="O963" s="16" t="str">
        <f aca="false">PROPER(TRIM(H963))</f>
        <v>Delhi</v>
      </c>
      <c r="P963" s="16" t="str">
        <f aca="false">IFERROR(VLOOKUP(O963,city_map!$A$2:$B$6,2,FALSE()),O963)</f>
        <v>Delhi</v>
      </c>
      <c r="Q963" s="16" t="n">
        <f aca="false">IF(ISNUMBER(F963),F963,VALUE(SUBSTITUTE(SUBSTITUTE(F963,"₹",""),",","")))</f>
        <v>2565</v>
      </c>
      <c r="R963" s="16" t="n">
        <f aca="false">IF(E963=99,1,E963)</f>
        <v>1</v>
      </c>
      <c r="S963" s="16" t="n">
        <f aca="false">IF(G963="",0,G963)</f>
        <v>0.1</v>
      </c>
      <c r="T963" s="16" t="str">
        <f aca="false">IF(I963="","Unknown",IF(I963="upi","UPI",I963))</f>
        <v>Debit Card</v>
      </c>
      <c r="U963" s="16" t="str">
        <f aca="false">IF(L963="Yes","Y",IF(L963="No","N",L963))</f>
        <v>N</v>
      </c>
      <c r="V963" s="19" t="n">
        <f aca="false">ROUND(R963*Q963*(1-S963),2)</f>
        <v>2308.5</v>
      </c>
      <c r="W963" s="16" t="str">
        <f aca="false">_xlfn.XLOOKUP(D963,products!$A$2:$A$61,products!$C$2:$C$61,"Not found")</f>
        <v>Fashion</v>
      </c>
    </row>
    <row r="964" customFormat="false" ht="15" hidden="false" customHeight="false" outlineLevel="0" collapsed="false">
      <c r="A964" s="16" t="s">
        <v>1756</v>
      </c>
      <c r="B964" s="16" t="s">
        <v>1749</v>
      </c>
      <c r="C964" s="16" t="s">
        <v>1757</v>
      </c>
      <c r="D964" s="16" t="s">
        <v>126</v>
      </c>
      <c r="E964" s="16" t="n">
        <v>4</v>
      </c>
      <c r="F964" s="16" t="n">
        <v>418</v>
      </c>
      <c r="G964" s="16" t="n">
        <v>0.1</v>
      </c>
      <c r="H964" s="16" t="s">
        <v>81</v>
      </c>
      <c r="I964" s="16" t="s">
        <v>100</v>
      </c>
      <c r="J964" s="16" t="n">
        <v>3</v>
      </c>
      <c r="K964" s="16" t="n">
        <v>5</v>
      </c>
      <c r="L964" s="16" t="s">
        <v>41</v>
      </c>
      <c r="M964" s="18" t="n">
        <f aca="false">IF(ISNUMBER(B964),B964,IF(MID(B964,3,1)="-",DATE(VALUE(RIGHT(B964,4)),VALUE(MID(B964,4,2)),VALUE(LEFT(B964,2))),DATE(VALUE(LEFT(B964,4)),VALUE(MID(B964,6,2)),VALUE(RIGHT(B964,2)))))</f>
        <v>45744</v>
      </c>
      <c r="N964" s="16" t="n">
        <f aca="false">MONTH(M964)</f>
        <v>3</v>
      </c>
      <c r="O964" s="16" t="str">
        <f aca="false">PROPER(TRIM(H964))</f>
        <v>Hyderabad</v>
      </c>
      <c r="P964" s="16" t="str">
        <f aca="false">IFERROR(VLOOKUP(O964,city_map!$A$2:$B$6,2,FALSE()),O964)</f>
        <v>Hyderabad</v>
      </c>
      <c r="Q964" s="16" t="n">
        <f aca="false">IF(ISNUMBER(F964),F964,VALUE(SUBSTITUTE(SUBSTITUTE(F964,"₹",""),",","")))</f>
        <v>418</v>
      </c>
      <c r="R964" s="16" t="n">
        <f aca="false">IF(E964=99,1,E964)</f>
        <v>4</v>
      </c>
      <c r="S964" s="16" t="n">
        <f aca="false">IF(G964="",0,G964)</f>
        <v>0.1</v>
      </c>
      <c r="T964" s="16" t="str">
        <f aca="false">IF(I964="","Unknown",IF(I964="upi","UPI",I964))</f>
        <v>Net Banking</v>
      </c>
      <c r="U964" s="16" t="str">
        <f aca="false">IF(L964="Yes","Y",IF(L964="No","N",L964))</f>
        <v>N</v>
      </c>
      <c r="V964" s="19" t="n">
        <f aca="false">ROUND(R964*Q964*(1-S964),2)</f>
        <v>1504.8</v>
      </c>
      <c r="W964" s="16" t="str">
        <f aca="false">_xlfn.XLOOKUP(D964,products!$A$2:$A$61,products!$C$2:$C$61,"Not found")</f>
        <v>Home</v>
      </c>
    </row>
    <row r="965" customFormat="false" ht="15" hidden="false" customHeight="false" outlineLevel="0" collapsed="false">
      <c r="A965" s="16" t="s">
        <v>1758</v>
      </c>
      <c r="B965" s="16" t="s">
        <v>1749</v>
      </c>
      <c r="C965" s="16" t="s">
        <v>1453</v>
      </c>
      <c r="D965" s="16" t="s">
        <v>95</v>
      </c>
      <c r="E965" s="16" t="n">
        <v>1</v>
      </c>
      <c r="F965" s="16" t="n">
        <v>1432</v>
      </c>
      <c r="G965" s="16" t="n">
        <v>0.1</v>
      </c>
      <c r="H965" s="16" t="s">
        <v>70</v>
      </c>
      <c r="I965" s="16" t="s">
        <v>71</v>
      </c>
      <c r="J965" s="16" t="n">
        <v>5</v>
      </c>
      <c r="K965" s="16" t="n">
        <v>3</v>
      </c>
      <c r="L965" s="16" t="s">
        <v>57</v>
      </c>
      <c r="M965" s="18" t="n">
        <f aca="false">IF(ISNUMBER(B965),B965,IF(MID(B965,3,1)="-",DATE(VALUE(RIGHT(B965,4)),VALUE(MID(B965,4,2)),VALUE(LEFT(B965,2))),DATE(VALUE(LEFT(B965,4)),VALUE(MID(B965,6,2)),VALUE(RIGHT(B965,2)))))</f>
        <v>45744</v>
      </c>
      <c r="N965" s="16" t="n">
        <f aca="false">MONTH(M965)</f>
        <v>3</v>
      </c>
      <c r="O965" s="16" t="str">
        <f aca="false">PROPER(TRIM(H965))</f>
        <v>Pune</v>
      </c>
      <c r="P965" s="16" t="str">
        <f aca="false">IFERROR(VLOOKUP(O965,city_map!$A$2:$B$6,2,FALSE()),O965)</f>
        <v>Pune</v>
      </c>
      <c r="Q965" s="16" t="n">
        <f aca="false">IF(ISNUMBER(F965),F965,VALUE(SUBSTITUTE(SUBSTITUTE(F965,"₹",""),",","")))</f>
        <v>1432</v>
      </c>
      <c r="R965" s="16" t="n">
        <f aca="false">IF(E965=99,1,E965)</f>
        <v>1</v>
      </c>
      <c r="S965" s="16" t="n">
        <f aca="false">IF(G965="",0,G965)</f>
        <v>0.1</v>
      </c>
      <c r="T965" s="16" t="str">
        <f aca="false">IF(I965="","Unknown",IF(I965="upi","UPI",I965))</f>
        <v>Credit Card</v>
      </c>
      <c r="U965" s="16" t="str">
        <f aca="false">IF(L965="Yes","Y",IF(L965="No","N",L965))</f>
        <v>Y</v>
      </c>
      <c r="V965" s="19" t="n">
        <f aca="false">ROUND(R965*Q965*(1-S965),2)</f>
        <v>1288.8</v>
      </c>
      <c r="W965" s="16" t="str">
        <f aca="false">_xlfn.XLOOKUP(D965,products!$A$2:$A$61,products!$C$2:$C$61,"Not found")</f>
        <v>Electronics</v>
      </c>
    </row>
    <row r="966" customFormat="false" ht="15" hidden="false" customHeight="false" outlineLevel="0" collapsed="false">
      <c r="A966" s="16" t="s">
        <v>1759</v>
      </c>
      <c r="B966" s="16" t="s">
        <v>1749</v>
      </c>
      <c r="C966" s="16" t="s">
        <v>1198</v>
      </c>
      <c r="D966" s="16" t="s">
        <v>92</v>
      </c>
      <c r="E966" s="16" t="n">
        <v>3</v>
      </c>
      <c r="F966" s="16" t="n">
        <v>4141</v>
      </c>
      <c r="G966" s="16" t="n">
        <v>0</v>
      </c>
      <c r="H966" s="16" t="s">
        <v>241</v>
      </c>
      <c r="I966" s="16" t="s">
        <v>40</v>
      </c>
      <c r="J966" s="16" t="n">
        <v>2</v>
      </c>
      <c r="K966" s="16" t="n">
        <v>3</v>
      </c>
      <c r="L966" s="16" t="s">
        <v>41</v>
      </c>
      <c r="M966" s="18" t="n">
        <f aca="false">IF(ISNUMBER(B966),B966,IF(MID(B966,3,1)="-",DATE(VALUE(RIGHT(B966,4)),VALUE(MID(B966,4,2)),VALUE(LEFT(B966,2))),DATE(VALUE(LEFT(B966,4)),VALUE(MID(B966,6,2)),VALUE(RIGHT(B966,2)))))</f>
        <v>45744</v>
      </c>
      <c r="N966" s="16" t="n">
        <f aca="false">MONTH(M966)</f>
        <v>3</v>
      </c>
      <c r="O966" s="16" t="str">
        <f aca="false">PROPER(TRIM(H966))</f>
        <v>Calcutta</v>
      </c>
      <c r="P966" s="16" t="str">
        <f aca="false">IFERROR(VLOOKUP(O966,city_map!$A$2:$B$6,2,FALSE()),O966)</f>
        <v>Kolkata</v>
      </c>
      <c r="Q966" s="16" t="n">
        <f aca="false">IF(ISNUMBER(F966),F966,VALUE(SUBSTITUTE(SUBSTITUTE(F966,"₹",""),",","")))</f>
        <v>4141</v>
      </c>
      <c r="R966" s="16" t="n">
        <f aca="false">IF(E966=99,1,E966)</f>
        <v>3</v>
      </c>
      <c r="S966" s="16" t="n">
        <f aca="false">IF(G966="",0,G966)</f>
        <v>0</v>
      </c>
      <c r="T966" s="16" t="str">
        <f aca="false">IF(I966="","Unknown",IF(I966="upi","UPI",I966))</f>
        <v>COD</v>
      </c>
      <c r="U966" s="16" t="str">
        <f aca="false">IF(L966="Yes","Y",IF(L966="No","N",L966))</f>
        <v>N</v>
      </c>
      <c r="V966" s="19" t="n">
        <f aca="false">ROUND(R966*Q966*(1-S966),2)</f>
        <v>12423</v>
      </c>
      <c r="W966" s="16" t="str">
        <f aca="false">_xlfn.XLOOKUP(D966,products!$A$2:$A$61,products!$C$2:$C$61,"Not found")</f>
        <v>Electronics</v>
      </c>
    </row>
    <row r="967" customFormat="false" ht="15" hidden="false" customHeight="false" outlineLevel="0" collapsed="false">
      <c r="A967" s="16" t="s">
        <v>1760</v>
      </c>
      <c r="B967" s="16" t="s">
        <v>1749</v>
      </c>
      <c r="C967" s="16" t="s">
        <v>1761</v>
      </c>
      <c r="D967" s="16" t="s">
        <v>222</v>
      </c>
      <c r="E967" s="16" t="n">
        <v>1</v>
      </c>
      <c r="F967" s="16" t="n">
        <v>1976</v>
      </c>
      <c r="G967" s="16" t="n">
        <v>0.05</v>
      </c>
      <c r="H967" s="16" t="s">
        <v>39</v>
      </c>
      <c r="I967" s="16" t="s">
        <v>60</v>
      </c>
      <c r="J967" s="16" t="n">
        <v>4</v>
      </c>
      <c r="K967" s="16" t="n">
        <v>5</v>
      </c>
      <c r="L967" s="16" t="s">
        <v>41</v>
      </c>
      <c r="M967" s="18" t="n">
        <f aca="false">IF(ISNUMBER(B967),B967,IF(MID(B967,3,1)="-",DATE(VALUE(RIGHT(B967,4)),VALUE(MID(B967,4,2)),VALUE(LEFT(B967,2))),DATE(VALUE(LEFT(B967,4)),VALUE(MID(B967,6,2)),VALUE(RIGHT(B967,2)))))</f>
        <v>45744</v>
      </c>
      <c r="N967" s="16" t="n">
        <f aca="false">MONTH(M967)</f>
        <v>3</v>
      </c>
      <c r="O967" s="16" t="str">
        <f aca="false">PROPER(TRIM(H967))</f>
        <v>Delhi</v>
      </c>
      <c r="P967" s="16" t="str">
        <f aca="false">IFERROR(VLOOKUP(O967,city_map!$A$2:$B$6,2,FALSE()),O967)</f>
        <v>Delhi</v>
      </c>
      <c r="Q967" s="16" t="n">
        <f aca="false">IF(ISNUMBER(F967),F967,VALUE(SUBSTITUTE(SUBSTITUTE(F967,"₹",""),",","")))</f>
        <v>1976</v>
      </c>
      <c r="R967" s="16" t="n">
        <f aca="false">IF(E967=99,1,E967)</f>
        <v>1</v>
      </c>
      <c r="S967" s="16" t="n">
        <f aca="false">IF(G967="",0,G967)</f>
        <v>0.05</v>
      </c>
      <c r="T967" s="16" t="str">
        <f aca="false">IF(I967="","Unknown",IF(I967="upi","UPI",I967))</f>
        <v>UPI</v>
      </c>
      <c r="U967" s="16" t="str">
        <f aca="false">IF(L967="Yes","Y",IF(L967="No","N",L967))</f>
        <v>N</v>
      </c>
      <c r="V967" s="19" t="n">
        <f aca="false">ROUND(R967*Q967*(1-S967),2)</f>
        <v>1877.2</v>
      </c>
      <c r="W967" s="16" t="str">
        <f aca="false">_xlfn.XLOOKUP(D967,products!$A$2:$A$61,products!$C$2:$C$61,"Not found")</f>
        <v>Fashion</v>
      </c>
    </row>
    <row r="968" customFormat="false" ht="15" hidden="false" customHeight="false" outlineLevel="0" collapsed="false">
      <c r="A968" s="16" t="s">
        <v>1762</v>
      </c>
      <c r="B968" s="16" t="s">
        <v>1749</v>
      </c>
      <c r="C968" s="16" t="s">
        <v>1371</v>
      </c>
      <c r="D968" s="16" t="s">
        <v>77</v>
      </c>
      <c r="E968" s="16" t="n">
        <v>1</v>
      </c>
      <c r="F968" s="16" t="n">
        <v>361</v>
      </c>
      <c r="G968" s="16" t="n">
        <v>0.05</v>
      </c>
      <c r="H968" s="16" t="s">
        <v>130</v>
      </c>
      <c r="I968" s="16" t="s">
        <v>123</v>
      </c>
      <c r="J968" s="16" t="n">
        <v>2</v>
      </c>
      <c r="K968" s="16" t="n">
        <v>5</v>
      </c>
      <c r="L968" s="16" t="s">
        <v>41</v>
      </c>
      <c r="M968" s="18" t="n">
        <f aca="false">IF(ISNUMBER(B968),B968,IF(MID(B968,3,1)="-",DATE(VALUE(RIGHT(B968,4)),VALUE(MID(B968,4,2)),VALUE(LEFT(B968,2))),DATE(VALUE(LEFT(B968,4)),VALUE(MID(B968,6,2)),VALUE(RIGHT(B968,2)))))</f>
        <v>45744</v>
      </c>
      <c r="N968" s="16" t="n">
        <f aca="false">MONTH(M968)</f>
        <v>3</v>
      </c>
      <c r="O968" s="16" t="str">
        <f aca="false">PROPER(TRIM(H968))</f>
        <v>Bengaluru</v>
      </c>
      <c r="P968" s="16" t="str">
        <f aca="false">IFERROR(VLOOKUP(O968,city_map!$A$2:$B$6,2,FALSE()),O968)</f>
        <v>Bengaluru</v>
      </c>
      <c r="Q968" s="16" t="n">
        <f aca="false">IF(ISNUMBER(F968),F968,VALUE(SUBSTITUTE(SUBSTITUTE(F968,"₹",""),",","")))</f>
        <v>361</v>
      </c>
      <c r="R968" s="16" t="n">
        <f aca="false">IF(E968=99,1,E968)</f>
        <v>1</v>
      </c>
      <c r="S968" s="16" t="n">
        <f aca="false">IF(G968="",0,G968)</f>
        <v>0.05</v>
      </c>
      <c r="T968" s="16" t="str">
        <f aca="false">IF(I968="","Unknown",IF(I968="upi","UPI",I968))</f>
        <v>UPI</v>
      </c>
      <c r="U968" s="16" t="str">
        <f aca="false">IF(L968="Yes","Y",IF(L968="No","N",L968))</f>
        <v>N</v>
      </c>
      <c r="V968" s="19" t="n">
        <f aca="false">ROUND(R968*Q968*(1-S968),2)</f>
        <v>342.95</v>
      </c>
      <c r="W968" s="16" t="str">
        <f aca="false">_xlfn.XLOOKUP(D968,products!$A$2:$A$61,products!$C$2:$C$61,"Not found")</f>
        <v>Books</v>
      </c>
    </row>
    <row r="969" customFormat="false" ht="15" hidden="false" customHeight="false" outlineLevel="0" collapsed="false">
      <c r="A969" s="16" t="s">
        <v>1763</v>
      </c>
      <c r="B969" s="16" t="s">
        <v>1749</v>
      </c>
      <c r="C969" s="16" t="s">
        <v>431</v>
      </c>
      <c r="D969" s="16" t="s">
        <v>262</v>
      </c>
      <c r="E969" s="16" t="n">
        <v>2</v>
      </c>
      <c r="F969" s="16" t="n">
        <v>819</v>
      </c>
      <c r="G969" s="16" t="n">
        <v>0</v>
      </c>
      <c r="H969" s="16" t="s">
        <v>46</v>
      </c>
      <c r="I969" s="16" t="s">
        <v>40</v>
      </c>
      <c r="J969" s="16" t="n">
        <v>6</v>
      </c>
      <c r="K969" s="16" t="n">
        <v>3</v>
      </c>
      <c r="L969" s="16" t="s">
        <v>41</v>
      </c>
      <c r="M969" s="18" t="n">
        <f aca="false">IF(ISNUMBER(B969),B969,IF(MID(B969,3,1)="-",DATE(VALUE(RIGHT(B969,4)),VALUE(MID(B969,4,2)),VALUE(LEFT(B969,2))),DATE(VALUE(LEFT(B969,4)),VALUE(MID(B969,6,2)),VALUE(RIGHT(B969,2)))))</f>
        <v>45744</v>
      </c>
      <c r="N969" s="16" t="n">
        <f aca="false">MONTH(M969)</f>
        <v>3</v>
      </c>
      <c r="O969" s="16" t="str">
        <f aca="false">PROPER(TRIM(H969))</f>
        <v>Chennai</v>
      </c>
      <c r="P969" s="16" t="str">
        <f aca="false">IFERROR(VLOOKUP(O969,city_map!$A$2:$B$6,2,FALSE()),O969)</f>
        <v>Chennai</v>
      </c>
      <c r="Q969" s="16" t="n">
        <f aca="false">IF(ISNUMBER(F969),F969,VALUE(SUBSTITUTE(SUBSTITUTE(F969,"₹",""),",","")))</f>
        <v>819</v>
      </c>
      <c r="R969" s="16" t="n">
        <f aca="false">IF(E969=99,1,E969)</f>
        <v>2</v>
      </c>
      <c r="S969" s="16" t="n">
        <f aca="false">IF(G969="",0,G969)</f>
        <v>0</v>
      </c>
      <c r="T969" s="16" t="str">
        <f aca="false">IF(I969="","Unknown",IF(I969="upi","UPI",I969))</f>
        <v>COD</v>
      </c>
      <c r="U969" s="16" t="str">
        <f aca="false">IF(L969="Yes","Y",IF(L969="No","N",L969))</f>
        <v>N</v>
      </c>
      <c r="V969" s="19" t="n">
        <f aca="false">ROUND(R969*Q969*(1-S969),2)</f>
        <v>1638</v>
      </c>
      <c r="W969" s="16" t="str">
        <f aca="false">_xlfn.XLOOKUP(D969,products!$A$2:$A$61,products!$C$2:$C$61,"Not found")</f>
        <v>Home</v>
      </c>
    </row>
    <row r="970" customFormat="false" ht="15" hidden="false" customHeight="false" outlineLevel="0" collapsed="false">
      <c r="A970" s="16" t="s">
        <v>1764</v>
      </c>
      <c r="B970" s="16" t="s">
        <v>1749</v>
      </c>
      <c r="C970" s="16" t="s">
        <v>164</v>
      </c>
      <c r="D970" s="16" t="s">
        <v>211</v>
      </c>
      <c r="E970" s="16" t="n">
        <v>2</v>
      </c>
      <c r="F970" s="16" t="n">
        <v>1258</v>
      </c>
      <c r="G970" s="16" t="n">
        <v>0</v>
      </c>
      <c r="H970" s="16" t="s">
        <v>70</v>
      </c>
      <c r="I970" s="16" t="s">
        <v>60</v>
      </c>
      <c r="J970" s="16" t="n">
        <v>6</v>
      </c>
      <c r="K970" s="16" t="n">
        <v>2</v>
      </c>
      <c r="L970" s="16" t="s">
        <v>57</v>
      </c>
      <c r="M970" s="18" t="n">
        <f aca="false">IF(ISNUMBER(B970),B970,IF(MID(B970,3,1)="-",DATE(VALUE(RIGHT(B970,4)),VALUE(MID(B970,4,2)),VALUE(LEFT(B970,2))),DATE(VALUE(LEFT(B970,4)),VALUE(MID(B970,6,2)),VALUE(RIGHT(B970,2)))))</f>
        <v>45744</v>
      </c>
      <c r="N970" s="16" t="n">
        <f aca="false">MONTH(M970)</f>
        <v>3</v>
      </c>
      <c r="O970" s="16" t="str">
        <f aca="false">PROPER(TRIM(H970))</f>
        <v>Pune</v>
      </c>
      <c r="P970" s="16" t="str">
        <f aca="false">IFERROR(VLOOKUP(O970,city_map!$A$2:$B$6,2,FALSE()),O970)</f>
        <v>Pune</v>
      </c>
      <c r="Q970" s="16" t="n">
        <f aca="false">IF(ISNUMBER(F970),F970,VALUE(SUBSTITUTE(SUBSTITUTE(F970,"₹",""),",","")))</f>
        <v>1258</v>
      </c>
      <c r="R970" s="16" t="n">
        <f aca="false">IF(E970=99,1,E970)</f>
        <v>2</v>
      </c>
      <c r="S970" s="16" t="n">
        <f aca="false">IF(G970="",0,G970)</f>
        <v>0</v>
      </c>
      <c r="T970" s="16" t="str">
        <f aca="false">IF(I970="","Unknown",IF(I970="upi","UPI",I970))</f>
        <v>UPI</v>
      </c>
      <c r="U970" s="16" t="str">
        <f aca="false">IF(L970="Yes","Y",IF(L970="No","N",L970))</f>
        <v>Y</v>
      </c>
      <c r="V970" s="19" t="n">
        <f aca="false">ROUND(R970*Q970*(1-S970),2)</f>
        <v>2516</v>
      </c>
      <c r="W970" s="16" t="str">
        <f aca="false">_xlfn.XLOOKUP(D970,products!$A$2:$A$61,products!$C$2:$C$61,"Not found")</f>
        <v>Fashion</v>
      </c>
    </row>
    <row r="971" customFormat="false" ht="15" hidden="false" customHeight="false" outlineLevel="0" collapsed="false">
      <c r="A971" s="16" t="s">
        <v>1765</v>
      </c>
      <c r="B971" s="16" t="s">
        <v>1749</v>
      </c>
      <c r="C971" s="16" t="s">
        <v>954</v>
      </c>
      <c r="D971" s="16" t="s">
        <v>308</v>
      </c>
      <c r="E971" s="16" t="n">
        <v>3</v>
      </c>
      <c r="F971" s="16" t="n">
        <v>196</v>
      </c>
      <c r="G971" s="16" t="n">
        <v>0.1</v>
      </c>
      <c r="H971" s="16" t="s">
        <v>208</v>
      </c>
      <c r="I971" s="16" t="s">
        <v>60</v>
      </c>
      <c r="J971" s="16" t="n">
        <v>6</v>
      </c>
      <c r="K971" s="16"/>
      <c r="L971" s="16" t="s">
        <v>57</v>
      </c>
      <c r="M971" s="18" t="n">
        <f aca="false">IF(ISNUMBER(B971),B971,IF(MID(B971,3,1)="-",DATE(VALUE(RIGHT(B971,4)),VALUE(MID(B971,4,2)),VALUE(LEFT(B971,2))),DATE(VALUE(LEFT(B971,4)),VALUE(MID(B971,6,2)),VALUE(RIGHT(B971,2)))))</f>
        <v>45744</v>
      </c>
      <c r="N971" s="16" t="n">
        <f aca="false">MONTH(M971)</f>
        <v>3</v>
      </c>
      <c r="O971" s="16" t="str">
        <f aca="false">PROPER(TRIM(H971))</f>
        <v>Jaipur</v>
      </c>
      <c r="P971" s="16" t="str">
        <f aca="false">IFERROR(VLOOKUP(O971,city_map!$A$2:$B$6,2,FALSE()),O971)</f>
        <v>Jaipur</v>
      </c>
      <c r="Q971" s="16" t="n">
        <f aca="false">IF(ISNUMBER(F971),F971,VALUE(SUBSTITUTE(SUBSTITUTE(F971,"₹",""),",","")))</f>
        <v>196</v>
      </c>
      <c r="R971" s="16" t="n">
        <f aca="false">IF(E971=99,1,E971)</f>
        <v>3</v>
      </c>
      <c r="S971" s="16" t="n">
        <f aca="false">IF(G971="",0,G971)</f>
        <v>0.1</v>
      </c>
      <c r="T971" s="16" t="str">
        <f aca="false">IF(I971="","Unknown",IF(I971="upi","UPI",I971))</f>
        <v>UPI</v>
      </c>
      <c r="U971" s="16" t="str">
        <f aca="false">IF(L971="Yes","Y",IF(L971="No","N",L971))</f>
        <v>Y</v>
      </c>
      <c r="V971" s="19" t="n">
        <f aca="false">ROUND(R971*Q971*(1-S971),2)</f>
        <v>529.2</v>
      </c>
      <c r="W971" s="16" t="str">
        <f aca="false">_xlfn.XLOOKUP(D971,products!$A$2:$A$61,products!$C$2:$C$61,"Not found")</f>
        <v>Beauty</v>
      </c>
    </row>
    <row r="972" customFormat="false" ht="15" hidden="false" customHeight="false" outlineLevel="0" collapsed="false">
      <c r="A972" s="16" t="s">
        <v>1766</v>
      </c>
      <c r="B972" s="16" t="s">
        <v>1767</v>
      </c>
      <c r="C972" s="16" t="s">
        <v>879</v>
      </c>
      <c r="D972" s="16" t="s">
        <v>160</v>
      </c>
      <c r="E972" s="16" t="n">
        <v>1</v>
      </c>
      <c r="F972" s="16" t="n">
        <v>1860</v>
      </c>
      <c r="G972" s="16" t="n">
        <v>0</v>
      </c>
      <c r="H972" s="16" t="s">
        <v>130</v>
      </c>
      <c r="I972" s="16" t="s">
        <v>47</v>
      </c>
      <c r="J972" s="16" t="n">
        <v>4</v>
      </c>
      <c r="K972" s="16" t="n">
        <v>3</v>
      </c>
      <c r="L972" s="16" t="s">
        <v>41</v>
      </c>
      <c r="M972" s="18" t="n">
        <f aca="false">IF(ISNUMBER(B972),B972,IF(MID(B972,3,1)="-",DATE(VALUE(RIGHT(B972,4)),VALUE(MID(B972,4,2)),VALUE(LEFT(B972,2))),DATE(VALUE(LEFT(B972,4)),VALUE(MID(B972,6,2)),VALUE(RIGHT(B972,2)))))</f>
        <v>45748</v>
      </c>
      <c r="N972" s="16" t="n">
        <f aca="false">MONTH(M972)</f>
        <v>4</v>
      </c>
      <c r="O972" s="16" t="str">
        <f aca="false">PROPER(TRIM(H972))</f>
        <v>Bengaluru</v>
      </c>
      <c r="P972" s="16" t="str">
        <f aca="false">IFERROR(VLOOKUP(O972,city_map!$A$2:$B$6,2,FALSE()),O972)</f>
        <v>Bengaluru</v>
      </c>
      <c r="Q972" s="16" t="n">
        <f aca="false">IF(ISNUMBER(F972),F972,VALUE(SUBSTITUTE(SUBSTITUTE(F972,"₹",""),",","")))</f>
        <v>1860</v>
      </c>
      <c r="R972" s="16" t="n">
        <f aca="false">IF(E972=99,1,E972)</f>
        <v>1</v>
      </c>
      <c r="S972" s="16" t="n">
        <f aca="false">IF(G972="",0,G972)</f>
        <v>0</v>
      </c>
      <c r="T972" s="16" t="str">
        <f aca="false">IF(I972="","Unknown",IF(I972="upi","UPI",I972))</f>
        <v>Debit Card</v>
      </c>
      <c r="U972" s="16" t="str">
        <f aca="false">IF(L972="Yes","Y",IF(L972="No","N",L972))</f>
        <v>N</v>
      </c>
      <c r="V972" s="19" t="n">
        <f aca="false">ROUND(R972*Q972*(1-S972),2)</f>
        <v>1860</v>
      </c>
      <c r="W972" s="16" t="str">
        <f aca="false">_xlfn.XLOOKUP(D972,products!$A$2:$A$61,products!$C$2:$C$61,"Not found")</f>
        <v>Fashion</v>
      </c>
    </row>
    <row r="973" customFormat="false" ht="15" hidden="false" customHeight="false" outlineLevel="0" collapsed="false">
      <c r="A973" s="16" t="s">
        <v>1768</v>
      </c>
      <c r="B973" s="16" t="s">
        <v>1767</v>
      </c>
      <c r="C973" s="16" t="s">
        <v>1769</v>
      </c>
      <c r="D973" s="16" t="s">
        <v>92</v>
      </c>
      <c r="E973" s="16" t="n">
        <v>1</v>
      </c>
      <c r="F973" s="16" t="n">
        <v>4129</v>
      </c>
      <c r="G973" s="16" t="n">
        <v>0</v>
      </c>
      <c r="H973" s="16" t="s">
        <v>208</v>
      </c>
      <c r="I973" s="16" t="s">
        <v>60</v>
      </c>
      <c r="J973" s="16" t="n">
        <v>7</v>
      </c>
      <c r="K973" s="16" t="n">
        <v>4</v>
      </c>
      <c r="L973" s="16" t="s">
        <v>41</v>
      </c>
      <c r="M973" s="18" t="n">
        <f aca="false">IF(ISNUMBER(B973),B973,IF(MID(B973,3,1)="-",DATE(VALUE(RIGHT(B973,4)),VALUE(MID(B973,4,2)),VALUE(LEFT(B973,2))),DATE(VALUE(LEFT(B973,4)),VALUE(MID(B973,6,2)),VALUE(RIGHT(B973,2)))))</f>
        <v>45748</v>
      </c>
      <c r="N973" s="16" t="n">
        <f aca="false">MONTH(M973)</f>
        <v>4</v>
      </c>
      <c r="O973" s="16" t="str">
        <f aca="false">PROPER(TRIM(H973))</f>
        <v>Jaipur</v>
      </c>
      <c r="P973" s="16" t="str">
        <f aca="false">IFERROR(VLOOKUP(O973,city_map!$A$2:$B$6,2,FALSE()),O973)</f>
        <v>Jaipur</v>
      </c>
      <c r="Q973" s="16" t="n">
        <f aca="false">IF(ISNUMBER(F973),F973,VALUE(SUBSTITUTE(SUBSTITUTE(F973,"₹",""),",","")))</f>
        <v>4129</v>
      </c>
      <c r="R973" s="16" t="n">
        <f aca="false">IF(E973=99,1,E973)</f>
        <v>1</v>
      </c>
      <c r="S973" s="16" t="n">
        <f aca="false">IF(G973="",0,G973)</f>
        <v>0</v>
      </c>
      <c r="T973" s="16" t="str">
        <f aca="false">IF(I973="","Unknown",IF(I973="upi","UPI",I973))</f>
        <v>UPI</v>
      </c>
      <c r="U973" s="16" t="str">
        <f aca="false">IF(L973="Yes","Y",IF(L973="No","N",L973))</f>
        <v>N</v>
      </c>
      <c r="V973" s="19" t="n">
        <f aca="false">ROUND(R973*Q973*(1-S973),2)</f>
        <v>4129</v>
      </c>
      <c r="W973" s="16" t="str">
        <f aca="false">_xlfn.XLOOKUP(D973,products!$A$2:$A$61,products!$C$2:$C$61,"Not found")</f>
        <v>Electronics</v>
      </c>
    </row>
    <row r="974" customFormat="false" ht="15" hidden="false" customHeight="false" outlineLevel="0" collapsed="false">
      <c r="A974" s="16" t="s">
        <v>1770</v>
      </c>
      <c r="B974" s="16" t="s">
        <v>1767</v>
      </c>
      <c r="C974" s="16" t="s">
        <v>423</v>
      </c>
      <c r="D974" s="16" t="s">
        <v>660</v>
      </c>
      <c r="E974" s="16" t="n">
        <v>1</v>
      </c>
      <c r="F974" s="16" t="n">
        <v>1735</v>
      </c>
      <c r="G974" s="16" t="n">
        <v>0.1</v>
      </c>
      <c r="H974" s="16" t="s">
        <v>81</v>
      </c>
      <c r="I974" s="16" t="s">
        <v>123</v>
      </c>
      <c r="J974" s="16" t="n">
        <v>4</v>
      </c>
      <c r="K974" s="16" t="n">
        <v>4</v>
      </c>
      <c r="L974" s="16" t="s">
        <v>41</v>
      </c>
      <c r="M974" s="18" t="n">
        <f aca="false">IF(ISNUMBER(B974),B974,IF(MID(B974,3,1)="-",DATE(VALUE(RIGHT(B974,4)),VALUE(MID(B974,4,2)),VALUE(LEFT(B974,2))),DATE(VALUE(LEFT(B974,4)),VALUE(MID(B974,6,2)),VALUE(RIGHT(B974,2)))))</f>
        <v>45748</v>
      </c>
      <c r="N974" s="16" t="n">
        <f aca="false">MONTH(M974)</f>
        <v>4</v>
      </c>
      <c r="O974" s="16" t="str">
        <f aca="false">PROPER(TRIM(H974))</f>
        <v>Hyderabad</v>
      </c>
      <c r="P974" s="16" t="str">
        <f aca="false">IFERROR(VLOOKUP(O974,city_map!$A$2:$B$6,2,FALSE()),O974)</f>
        <v>Hyderabad</v>
      </c>
      <c r="Q974" s="16" t="n">
        <f aca="false">IF(ISNUMBER(F974),F974,VALUE(SUBSTITUTE(SUBSTITUTE(F974,"₹",""),",","")))</f>
        <v>1735</v>
      </c>
      <c r="R974" s="16" t="n">
        <f aca="false">IF(E974=99,1,E974)</f>
        <v>1</v>
      </c>
      <c r="S974" s="16" t="n">
        <f aca="false">IF(G974="",0,G974)</f>
        <v>0.1</v>
      </c>
      <c r="T974" s="16" t="str">
        <f aca="false">IF(I974="","Unknown",IF(I974="upi","UPI",I974))</f>
        <v>UPI</v>
      </c>
      <c r="U974" s="16" t="str">
        <f aca="false">IF(L974="Yes","Y",IF(L974="No","N",L974))</f>
        <v>N</v>
      </c>
      <c r="V974" s="19" t="n">
        <f aca="false">ROUND(R974*Q974*(1-S974),2)</f>
        <v>1561.5</v>
      </c>
      <c r="W974" s="16" t="str">
        <f aca="false">_xlfn.XLOOKUP(D974,products!$A$2:$A$61,products!$C$2:$C$61,"Not found")</f>
        <v>Beauty</v>
      </c>
    </row>
    <row r="975" customFormat="false" ht="15" hidden="false" customHeight="false" outlineLevel="0" collapsed="false">
      <c r="A975" s="16" t="s">
        <v>1771</v>
      </c>
      <c r="B975" s="16" t="s">
        <v>1767</v>
      </c>
      <c r="C975" s="16" t="s">
        <v>37</v>
      </c>
      <c r="D975" s="16" t="s">
        <v>259</v>
      </c>
      <c r="E975" s="16" t="n">
        <v>2</v>
      </c>
      <c r="F975" s="16" t="n">
        <v>489</v>
      </c>
      <c r="G975" s="16" t="n">
        <v>0.05</v>
      </c>
      <c r="H975" s="16" t="s">
        <v>39</v>
      </c>
      <c r="I975" s="16" t="s">
        <v>71</v>
      </c>
      <c r="J975" s="16" t="n">
        <v>3</v>
      </c>
      <c r="K975" s="16" t="n">
        <v>5</v>
      </c>
      <c r="L975" s="16" t="s">
        <v>174</v>
      </c>
      <c r="M975" s="18" t="n">
        <f aca="false">IF(ISNUMBER(B975),B975,IF(MID(B975,3,1)="-",DATE(VALUE(RIGHT(B975,4)),VALUE(MID(B975,4,2)),VALUE(LEFT(B975,2))),DATE(VALUE(LEFT(B975,4)),VALUE(MID(B975,6,2)),VALUE(RIGHT(B975,2)))))</f>
        <v>45748</v>
      </c>
      <c r="N975" s="16" t="n">
        <f aca="false">MONTH(M975)</f>
        <v>4</v>
      </c>
      <c r="O975" s="16" t="str">
        <f aca="false">PROPER(TRIM(H975))</f>
        <v>Delhi</v>
      </c>
      <c r="P975" s="16" t="str">
        <f aca="false">IFERROR(VLOOKUP(O975,city_map!$A$2:$B$6,2,FALSE()),O975)</f>
        <v>Delhi</v>
      </c>
      <c r="Q975" s="16" t="n">
        <f aca="false">IF(ISNUMBER(F975),F975,VALUE(SUBSTITUTE(SUBSTITUTE(F975,"₹",""),",","")))</f>
        <v>489</v>
      </c>
      <c r="R975" s="16" t="n">
        <f aca="false">IF(E975=99,1,E975)</f>
        <v>2</v>
      </c>
      <c r="S975" s="16" t="n">
        <f aca="false">IF(G975="",0,G975)</f>
        <v>0.05</v>
      </c>
      <c r="T975" s="16" t="str">
        <f aca="false">IF(I975="","Unknown",IF(I975="upi","UPI",I975))</f>
        <v>Credit Card</v>
      </c>
      <c r="U975" s="16" t="str">
        <f aca="false">IF(L975="Yes","Y",IF(L975="No","N",L975))</f>
        <v>N</v>
      </c>
      <c r="V975" s="19" t="n">
        <f aca="false">ROUND(R975*Q975*(1-S975),2)</f>
        <v>929.1</v>
      </c>
      <c r="W975" s="16" t="str">
        <f aca="false">_xlfn.XLOOKUP(D975,products!$A$2:$A$61,products!$C$2:$C$61,"Not found")</f>
        <v>Books</v>
      </c>
    </row>
    <row r="976" customFormat="false" ht="15" hidden="false" customHeight="false" outlineLevel="0" collapsed="false">
      <c r="A976" s="16" t="s">
        <v>1772</v>
      </c>
      <c r="B976" s="16" t="s">
        <v>1767</v>
      </c>
      <c r="C976" s="16" t="s">
        <v>871</v>
      </c>
      <c r="D976" s="16" t="s">
        <v>341</v>
      </c>
      <c r="E976" s="16" t="n">
        <v>1</v>
      </c>
      <c r="F976" s="16" t="n">
        <v>1052</v>
      </c>
      <c r="G976" s="16" t="n">
        <v>0</v>
      </c>
      <c r="H976" s="16" t="s">
        <v>130</v>
      </c>
      <c r="I976" s="16" t="s">
        <v>60</v>
      </c>
      <c r="J976" s="16" t="n">
        <v>4</v>
      </c>
      <c r="K976" s="16" t="n">
        <v>4</v>
      </c>
      <c r="L976" s="16" t="s">
        <v>41</v>
      </c>
      <c r="M976" s="18" t="n">
        <f aca="false">IF(ISNUMBER(B976),B976,IF(MID(B976,3,1)="-",DATE(VALUE(RIGHT(B976,4)),VALUE(MID(B976,4,2)),VALUE(LEFT(B976,2))),DATE(VALUE(LEFT(B976,4)),VALUE(MID(B976,6,2)),VALUE(RIGHT(B976,2)))))</f>
        <v>45748</v>
      </c>
      <c r="N976" s="16" t="n">
        <f aca="false">MONTH(M976)</f>
        <v>4</v>
      </c>
      <c r="O976" s="16" t="str">
        <f aca="false">PROPER(TRIM(H976))</f>
        <v>Bengaluru</v>
      </c>
      <c r="P976" s="16" t="str">
        <f aca="false">IFERROR(VLOOKUP(O976,city_map!$A$2:$B$6,2,FALSE()),O976)</f>
        <v>Bengaluru</v>
      </c>
      <c r="Q976" s="16" t="n">
        <f aca="false">IF(ISNUMBER(F976),F976,VALUE(SUBSTITUTE(SUBSTITUTE(F976,"₹",""),",","")))</f>
        <v>1052</v>
      </c>
      <c r="R976" s="16" t="n">
        <f aca="false">IF(E976=99,1,E976)</f>
        <v>1</v>
      </c>
      <c r="S976" s="16" t="n">
        <f aca="false">IF(G976="",0,G976)</f>
        <v>0</v>
      </c>
      <c r="T976" s="16" t="str">
        <f aca="false">IF(I976="","Unknown",IF(I976="upi","UPI",I976))</f>
        <v>UPI</v>
      </c>
      <c r="U976" s="16" t="str">
        <f aca="false">IF(L976="Yes","Y",IF(L976="No","N",L976))</f>
        <v>N</v>
      </c>
      <c r="V976" s="19" t="n">
        <f aca="false">ROUND(R976*Q976*(1-S976),2)</f>
        <v>1052</v>
      </c>
      <c r="W976" s="16" t="str">
        <f aca="false">_xlfn.XLOOKUP(D976,products!$A$2:$A$61,products!$C$2:$C$61,"Not found")</f>
        <v>Home</v>
      </c>
    </row>
    <row r="977" customFormat="false" ht="15" hidden="false" customHeight="false" outlineLevel="0" collapsed="false">
      <c r="A977" s="16" t="s">
        <v>1773</v>
      </c>
      <c r="B977" s="16" t="s">
        <v>1767</v>
      </c>
      <c r="C977" s="16" t="s">
        <v>1004</v>
      </c>
      <c r="D977" s="16" t="s">
        <v>55</v>
      </c>
      <c r="E977" s="16" t="n">
        <v>1</v>
      </c>
      <c r="F977" s="16" t="n">
        <v>2013</v>
      </c>
      <c r="G977" s="16" t="n">
        <v>0.1</v>
      </c>
      <c r="H977" s="16" t="s">
        <v>130</v>
      </c>
      <c r="I977" s="16" t="s">
        <v>47</v>
      </c>
      <c r="J977" s="16" t="n">
        <v>4</v>
      </c>
      <c r="K977" s="16" t="n">
        <v>4</v>
      </c>
      <c r="L977" s="16" t="s">
        <v>41</v>
      </c>
      <c r="M977" s="18" t="n">
        <f aca="false">IF(ISNUMBER(B977),B977,IF(MID(B977,3,1)="-",DATE(VALUE(RIGHT(B977,4)),VALUE(MID(B977,4,2)),VALUE(LEFT(B977,2))),DATE(VALUE(LEFT(B977,4)),VALUE(MID(B977,6,2)),VALUE(RIGHT(B977,2)))))</f>
        <v>45748</v>
      </c>
      <c r="N977" s="16" t="n">
        <f aca="false">MONTH(M977)</f>
        <v>4</v>
      </c>
      <c r="O977" s="16" t="str">
        <f aca="false">PROPER(TRIM(H977))</f>
        <v>Bengaluru</v>
      </c>
      <c r="P977" s="16" t="str">
        <f aca="false">IFERROR(VLOOKUP(O977,city_map!$A$2:$B$6,2,FALSE()),O977)</f>
        <v>Bengaluru</v>
      </c>
      <c r="Q977" s="16" t="n">
        <f aca="false">IF(ISNUMBER(F977),F977,VALUE(SUBSTITUTE(SUBSTITUTE(F977,"₹",""),",","")))</f>
        <v>2013</v>
      </c>
      <c r="R977" s="16" t="n">
        <f aca="false">IF(E977=99,1,E977)</f>
        <v>1</v>
      </c>
      <c r="S977" s="16" t="n">
        <f aca="false">IF(G977="",0,G977)</f>
        <v>0.1</v>
      </c>
      <c r="T977" s="16" t="str">
        <f aca="false">IF(I977="","Unknown",IF(I977="upi","UPI",I977))</f>
        <v>Debit Card</v>
      </c>
      <c r="U977" s="16" t="str">
        <f aca="false">IF(L977="Yes","Y",IF(L977="No","N",L977))</f>
        <v>N</v>
      </c>
      <c r="V977" s="19" t="n">
        <f aca="false">ROUND(R977*Q977*(1-S977),2)</f>
        <v>1811.7</v>
      </c>
      <c r="W977" s="16" t="str">
        <f aca="false">_xlfn.XLOOKUP(D977,products!$A$2:$A$61,products!$C$2:$C$61,"Not found")</f>
        <v>Home</v>
      </c>
    </row>
    <row r="978" customFormat="false" ht="15" hidden="false" customHeight="false" outlineLevel="0" collapsed="false">
      <c r="A978" s="16" t="s">
        <v>1774</v>
      </c>
      <c r="B978" s="16" t="s">
        <v>1767</v>
      </c>
      <c r="C978" s="16" t="s">
        <v>624</v>
      </c>
      <c r="D978" s="16" t="s">
        <v>259</v>
      </c>
      <c r="E978" s="16" t="n">
        <v>2</v>
      </c>
      <c r="F978" s="16" t="n">
        <v>487</v>
      </c>
      <c r="G978" s="16" t="n">
        <v>0</v>
      </c>
      <c r="H978" s="16" t="s">
        <v>130</v>
      </c>
      <c r="I978" s="16" t="s">
        <v>40</v>
      </c>
      <c r="J978" s="16" t="n">
        <v>4</v>
      </c>
      <c r="K978" s="16" t="n">
        <v>3</v>
      </c>
      <c r="L978" s="16" t="s">
        <v>57</v>
      </c>
      <c r="M978" s="18" t="n">
        <f aca="false">IF(ISNUMBER(B978),B978,IF(MID(B978,3,1)="-",DATE(VALUE(RIGHT(B978,4)),VALUE(MID(B978,4,2)),VALUE(LEFT(B978,2))),DATE(VALUE(LEFT(B978,4)),VALUE(MID(B978,6,2)),VALUE(RIGHT(B978,2)))))</f>
        <v>45748</v>
      </c>
      <c r="N978" s="16" t="n">
        <f aca="false">MONTH(M978)</f>
        <v>4</v>
      </c>
      <c r="O978" s="16" t="str">
        <f aca="false">PROPER(TRIM(H978))</f>
        <v>Bengaluru</v>
      </c>
      <c r="P978" s="16" t="str">
        <f aca="false">IFERROR(VLOOKUP(O978,city_map!$A$2:$B$6,2,FALSE()),O978)</f>
        <v>Bengaluru</v>
      </c>
      <c r="Q978" s="16" t="n">
        <f aca="false">IF(ISNUMBER(F978),F978,VALUE(SUBSTITUTE(SUBSTITUTE(F978,"₹",""),",","")))</f>
        <v>487</v>
      </c>
      <c r="R978" s="16" t="n">
        <f aca="false">IF(E978=99,1,E978)</f>
        <v>2</v>
      </c>
      <c r="S978" s="16" t="n">
        <f aca="false">IF(G978="",0,G978)</f>
        <v>0</v>
      </c>
      <c r="T978" s="16" t="str">
        <f aca="false">IF(I978="","Unknown",IF(I978="upi","UPI",I978))</f>
        <v>COD</v>
      </c>
      <c r="U978" s="16" t="str">
        <f aca="false">IF(L978="Yes","Y",IF(L978="No","N",L978))</f>
        <v>Y</v>
      </c>
      <c r="V978" s="19" t="n">
        <f aca="false">ROUND(R978*Q978*(1-S978),2)</f>
        <v>974</v>
      </c>
      <c r="W978" s="16" t="str">
        <f aca="false">_xlfn.XLOOKUP(D978,products!$A$2:$A$61,products!$C$2:$C$61,"Not found")</f>
        <v>Books</v>
      </c>
    </row>
    <row r="979" customFormat="false" ht="15" hidden="false" customHeight="false" outlineLevel="0" collapsed="false">
      <c r="A979" s="16" t="s">
        <v>1775</v>
      </c>
      <c r="B979" s="16" t="s">
        <v>1767</v>
      </c>
      <c r="C979" s="16" t="s">
        <v>1776</v>
      </c>
      <c r="D979" s="16" t="s">
        <v>396</v>
      </c>
      <c r="E979" s="16" t="n">
        <v>2</v>
      </c>
      <c r="F979" s="16" t="n">
        <v>5708</v>
      </c>
      <c r="G979" s="16" t="n">
        <v>0.05</v>
      </c>
      <c r="H979" s="16" t="s">
        <v>39</v>
      </c>
      <c r="I979" s="16" t="s">
        <v>40</v>
      </c>
      <c r="J979" s="16" t="n">
        <v>3</v>
      </c>
      <c r="K979" s="16" t="n">
        <v>4</v>
      </c>
      <c r="L979" s="16" t="s">
        <v>41</v>
      </c>
      <c r="M979" s="18" t="n">
        <f aca="false">IF(ISNUMBER(B979),B979,IF(MID(B979,3,1)="-",DATE(VALUE(RIGHT(B979,4)),VALUE(MID(B979,4,2)),VALUE(LEFT(B979,2))),DATE(VALUE(LEFT(B979,4)),VALUE(MID(B979,6,2)),VALUE(RIGHT(B979,2)))))</f>
        <v>45748</v>
      </c>
      <c r="N979" s="16" t="n">
        <f aca="false">MONTH(M979)</f>
        <v>4</v>
      </c>
      <c r="O979" s="16" t="str">
        <f aca="false">PROPER(TRIM(H979))</f>
        <v>Delhi</v>
      </c>
      <c r="P979" s="16" t="str">
        <f aca="false">IFERROR(VLOOKUP(O979,city_map!$A$2:$B$6,2,FALSE()),O979)</f>
        <v>Delhi</v>
      </c>
      <c r="Q979" s="16" t="n">
        <f aca="false">IF(ISNUMBER(F979),F979,VALUE(SUBSTITUTE(SUBSTITUTE(F979,"₹",""),",","")))</f>
        <v>5708</v>
      </c>
      <c r="R979" s="16" t="n">
        <f aca="false">IF(E979=99,1,E979)</f>
        <v>2</v>
      </c>
      <c r="S979" s="16" t="n">
        <f aca="false">IF(G979="",0,G979)</f>
        <v>0.05</v>
      </c>
      <c r="T979" s="16" t="str">
        <f aca="false">IF(I979="","Unknown",IF(I979="upi","UPI",I979))</f>
        <v>COD</v>
      </c>
      <c r="U979" s="16" t="str">
        <f aca="false">IF(L979="Yes","Y",IF(L979="No","N",L979))</f>
        <v>N</v>
      </c>
      <c r="V979" s="19" t="n">
        <f aca="false">ROUND(R979*Q979*(1-S979),2)</f>
        <v>10845.2</v>
      </c>
      <c r="W979" s="16" t="str">
        <f aca="false">_xlfn.XLOOKUP(D979,products!$A$2:$A$61,products!$C$2:$C$61,"Not found")</f>
        <v>Home</v>
      </c>
    </row>
    <row r="980" customFormat="false" ht="15" hidden="false" customHeight="false" outlineLevel="0" collapsed="false">
      <c r="A980" s="16" t="s">
        <v>1777</v>
      </c>
      <c r="B980" s="16" t="s">
        <v>1767</v>
      </c>
      <c r="C980" s="16" t="s">
        <v>435</v>
      </c>
      <c r="D980" s="16" t="s">
        <v>160</v>
      </c>
      <c r="E980" s="16" t="n">
        <v>2</v>
      </c>
      <c r="F980" s="16" t="n">
        <v>1877</v>
      </c>
      <c r="G980" s="16" t="n">
        <v>0.2</v>
      </c>
      <c r="H980" s="16" t="s">
        <v>89</v>
      </c>
      <c r="I980" s="16" t="s">
        <v>40</v>
      </c>
      <c r="J980" s="16" t="n">
        <v>3</v>
      </c>
      <c r="K980" s="16" t="n">
        <v>4</v>
      </c>
      <c r="L980" s="16" t="s">
        <v>41</v>
      </c>
      <c r="M980" s="18" t="n">
        <f aca="false">IF(ISNUMBER(B980),B980,IF(MID(B980,3,1)="-",DATE(VALUE(RIGHT(B980,4)),VALUE(MID(B980,4,2)),VALUE(LEFT(B980,2))),DATE(VALUE(LEFT(B980,4)),VALUE(MID(B980,6,2)),VALUE(RIGHT(B980,2)))))</f>
        <v>45748</v>
      </c>
      <c r="N980" s="16" t="n">
        <f aca="false">MONTH(M980)</f>
        <v>4</v>
      </c>
      <c r="O980" s="16" t="str">
        <f aca="false">PROPER(TRIM(H980))</f>
        <v>Ahmedabad</v>
      </c>
      <c r="P980" s="16" t="str">
        <f aca="false">IFERROR(VLOOKUP(O980,city_map!$A$2:$B$6,2,FALSE()),O980)</f>
        <v>Ahmedabad</v>
      </c>
      <c r="Q980" s="16" t="n">
        <f aca="false">IF(ISNUMBER(F980),F980,VALUE(SUBSTITUTE(SUBSTITUTE(F980,"₹",""),",","")))</f>
        <v>1877</v>
      </c>
      <c r="R980" s="16" t="n">
        <f aca="false">IF(E980=99,1,E980)</f>
        <v>2</v>
      </c>
      <c r="S980" s="16" t="n">
        <f aca="false">IF(G980="",0,G980)</f>
        <v>0.2</v>
      </c>
      <c r="T980" s="16" t="str">
        <f aca="false">IF(I980="","Unknown",IF(I980="upi","UPI",I980))</f>
        <v>COD</v>
      </c>
      <c r="U980" s="16" t="str">
        <f aca="false">IF(L980="Yes","Y",IF(L980="No","N",L980))</f>
        <v>N</v>
      </c>
      <c r="V980" s="19" t="n">
        <f aca="false">ROUND(R980*Q980*(1-S980),2)</f>
        <v>3003.2</v>
      </c>
      <c r="W980" s="16" t="str">
        <f aca="false">_xlfn.XLOOKUP(D980,products!$A$2:$A$61,products!$C$2:$C$61,"Not found")</f>
        <v>Fashion</v>
      </c>
    </row>
    <row r="981" customFormat="false" ht="15" hidden="false" customHeight="false" outlineLevel="0" collapsed="false">
      <c r="A981" s="16" t="s">
        <v>1778</v>
      </c>
      <c r="B981" s="16" t="s">
        <v>1767</v>
      </c>
      <c r="C981" s="16" t="s">
        <v>1779</v>
      </c>
      <c r="D981" s="16" t="s">
        <v>160</v>
      </c>
      <c r="E981" s="16" t="n">
        <v>2</v>
      </c>
      <c r="F981" s="16" t="n">
        <v>1839</v>
      </c>
      <c r="G981" s="16" t="n">
        <v>0.2</v>
      </c>
      <c r="H981" s="16" t="s">
        <v>81</v>
      </c>
      <c r="I981" s="16" t="s">
        <v>100</v>
      </c>
      <c r="J981" s="16" t="n">
        <v>2</v>
      </c>
      <c r="K981" s="16" t="n">
        <v>3</v>
      </c>
      <c r="L981" s="16" t="s">
        <v>57</v>
      </c>
      <c r="M981" s="18" t="n">
        <f aca="false">IF(ISNUMBER(B981),B981,IF(MID(B981,3,1)="-",DATE(VALUE(RIGHT(B981,4)),VALUE(MID(B981,4,2)),VALUE(LEFT(B981,2))),DATE(VALUE(LEFT(B981,4)),VALUE(MID(B981,6,2)),VALUE(RIGHT(B981,2)))))</f>
        <v>45748</v>
      </c>
      <c r="N981" s="16" t="n">
        <f aca="false">MONTH(M981)</f>
        <v>4</v>
      </c>
      <c r="O981" s="16" t="str">
        <f aca="false">PROPER(TRIM(H981))</f>
        <v>Hyderabad</v>
      </c>
      <c r="P981" s="16" t="str">
        <f aca="false">IFERROR(VLOOKUP(O981,city_map!$A$2:$B$6,2,FALSE()),O981)</f>
        <v>Hyderabad</v>
      </c>
      <c r="Q981" s="16" t="n">
        <f aca="false">IF(ISNUMBER(F981),F981,VALUE(SUBSTITUTE(SUBSTITUTE(F981,"₹",""),",","")))</f>
        <v>1839</v>
      </c>
      <c r="R981" s="16" t="n">
        <f aca="false">IF(E981=99,1,E981)</f>
        <v>2</v>
      </c>
      <c r="S981" s="16" t="n">
        <f aca="false">IF(G981="",0,G981)</f>
        <v>0.2</v>
      </c>
      <c r="T981" s="16" t="str">
        <f aca="false">IF(I981="","Unknown",IF(I981="upi","UPI",I981))</f>
        <v>Net Banking</v>
      </c>
      <c r="U981" s="16" t="str">
        <f aca="false">IF(L981="Yes","Y",IF(L981="No","N",L981))</f>
        <v>Y</v>
      </c>
      <c r="V981" s="19" t="n">
        <f aca="false">ROUND(R981*Q981*(1-S981),2)</f>
        <v>2942.4</v>
      </c>
      <c r="W981" s="16" t="str">
        <f aca="false">_xlfn.XLOOKUP(D981,products!$A$2:$A$61,products!$C$2:$C$61,"Not found")</f>
        <v>Fashion</v>
      </c>
    </row>
    <row r="982" customFormat="false" ht="15" hidden="false" customHeight="false" outlineLevel="0" collapsed="false">
      <c r="A982" s="16" t="s">
        <v>1780</v>
      </c>
      <c r="B982" s="16" t="s">
        <v>1767</v>
      </c>
      <c r="C982" s="16" t="s">
        <v>310</v>
      </c>
      <c r="D982" s="16" t="s">
        <v>66</v>
      </c>
      <c r="E982" s="16" t="n">
        <v>2</v>
      </c>
      <c r="F982" s="16" t="n">
        <v>15272</v>
      </c>
      <c r="G982" s="16" t="n">
        <v>0.2</v>
      </c>
      <c r="H982" s="16" t="s">
        <v>112</v>
      </c>
      <c r="I982" s="16" t="s">
        <v>47</v>
      </c>
      <c r="J982" s="16" t="n">
        <v>3</v>
      </c>
      <c r="K982" s="16" t="n">
        <v>4</v>
      </c>
      <c r="L982" s="16" t="s">
        <v>41</v>
      </c>
      <c r="M982" s="18" t="n">
        <f aca="false">IF(ISNUMBER(B982),B982,IF(MID(B982,3,1)="-",DATE(VALUE(RIGHT(B982,4)),VALUE(MID(B982,4,2)),VALUE(LEFT(B982,2))),DATE(VALUE(LEFT(B982,4)),VALUE(MID(B982,6,2)),VALUE(RIGHT(B982,2)))))</f>
        <v>45748</v>
      </c>
      <c r="N982" s="16" t="n">
        <f aca="false">MONTH(M982)</f>
        <v>4</v>
      </c>
      <c r="O982" s="16" t="str">
        <f aca="false">PROPER(TRIM(H982))</f>
        <v>Mumbai</v>
      </c>
      <c r="P982" s="16" t="str">
        <f aca="false">IFERROR(VLOOKUP(O982,city_map!$A$2:$B$6,2,FALSE()),O982)</f>
        <v>Mumbai</v>
      </c>
      <c r="Q982" s="16" t="n">
        <f aca="false">IF(ISNUMBER(F982),F982,VALUE(SUBSTITUTE(SUBSTITUTE(F982,"₹",""),",","")))</f>
        <v>15272</v>
      </c>
      <c r="R982" s="16" t="n">
        <f aca="false">IF(E982=99,1,E982)</f>
        <v>2</v>
      </c>
      <c r="S982" s="16" t="n">
        <f aca="false">IF(G982="",0,G982)</f>
        <v>0.2</v>
      </c>
      <c r="T982" s="16" t="str">
        <f aca="false">IF(I982="","Unknown",IF(I982="upi","UPI",I982))</f>
        <v>Debit Card</v>
      </c>
      <c r="U982" s="16" t="str">
        <f aca="false">IF(L982="Yes","Y",IF(L982="No","N",L982))</f>
        <v>N</v>
      </c>
      <c r="V982" s="19" t="n">
        <f aca="false">ROUND(R982*Q982*(1-S982),2)</f>
        <v>24435.2</v>
      </c>
      <c r="W982" s="16" t="str">
        <f aca="false">_xlfn.XLOOKUP(D982,products!$A$2:$A$61,products!$C$2:$C$61,"Not found")</f>
        <v>Electronics</v>
      </c>
    </row>
    <row r="983" customFormat="false" ht="15" hidden="false" customHeight="false" outlineLevel="0" collapsed="false">
      <c r="A983" s="16" t="s">
        <v>1781</v>
      </c>
      <c r="B983" s="16" t="s">
        <v>1782</v>
      </c>
      <c r="C983" s="16" t="s">
        <v>141</v>
      </c>
      <c r="D983" s="16" t="s">
        <v>51</v>
      </c>
      <c r="E983" s="16" t="n">
        <v>1</v>
      </c>
      <c r="F983" s="16" t="n">
        <v>2397</v>
      </c>
      <c r="G983" s="16" t="n">
        <v>0</v>
      </c>
      <c r="H983" s="16" t="s">
        <v>46</v>
      </c>
      <c r="I983" s="16" t="s">
        <v>60</v>
      </c>
      <c r="J983" s="16" t="n">
        <v>4</v>
      </c>
      <c r="K983" s="16" t="n">
        <v>3</v>
      </c>
      <c r="L983" s="16" t="s">
        <v>41</v>
      </c>
      <c r="M983" s="18" t="n">
        <f aca="false">IF(ISNUMBER(B983),B983,IF(MID(B983,3,1)="-",DATE(VALUE(RIGHT(B983,4)),VALUE(MID(B983,4,2)),VALUE(LEFT(B983,2))),DATE(VALUE(LEFT(B983,4)),VALUE(MID(B983,6,2)),VALUE(RIGHT(B983,2)))))</f>
        <v>45749</v>
      </c>
      <c r="N983" s="16" t="n">
        <f aca="false">MONTH(M983)</f>
        <v>4</v>
      </c>
      <c r="O983" s="16" t="str">
        <f aca="false">PROPER(TRIM(H983))</f>
        <v>Chennai</v>
      </c>
      <c r="P983" s="16" t="str">
        <f aca="false">IFERROR(VLOOKUP(O983,city_map!$A$2:$B$6,2,FALSE()),O983)</f>
        <v>Chennai</v>
      </c>
      <c r="Q983" s="16" t="n">
        <f aca="false">IF(ISNUMBER(F983),F983,VALUE(SUBSTITUTE(SUBSTITUTE(F983,"₹",""),",","")))</f>
        <v>2397</v>
      </c>
      <c r="R983" s="16" t="n">
        <f aca="false">IF(E983=99,1,E983)</f>
        <v>1</v>
      </c>
      <c r="S983" s="16" t="n">
        <f aca="false">IF(G983="",0,G983)</f>
        <v>0</v>
      </c>
      <c r="T983" s="16" t="str">
        <f aca="false">IF(I983="","Unknown",IF(I983="upi","UPI",I983))</f>
        <v>UPI</v>
      </c>
      <c r="U983" s="16" t="str">
        <f aca="false">IF(L983="Yes","Y",IF(L983="No","N",L983))</f>
        <v>N</v>
      </c>
      <c r="V983" s="19" t="n">
        <f aca="false">ROUND(R983*Q983*(1-S983),2)</f>
        <v>2397</v>
      </c>
      <c r="W983" s="16" t="str">
        <f aca="false">_xlfn.XLOOKUP(D983,products!$A$2:$A$61,products!$C$2:$C$61,"Not found")</f>
        <v>Fashion</v>
      </c>
    </row>
    <row r="984" customFormat="false" ht="15" hidden="false" customHeight="false" outlineLevel="0" collapsed="false">
      <c r="A984" s="16" t="s">
        <v>1783</v>
      </c>
      <c r="B984" s="16" t="s">
        <v>1782</v>
      </c>
      <c r="C984" s="16" t="s">
        <v>1784</v>
      </c>
      <c r="D984" s="16" t="s">
        <v>232</v>
      </c>
      <c r="E984" s="16" t="n">
        <v>3</v>
      </c>
      <c r="F984" s="16" t="n">
        <v>1954</v>
      </c>
      <c r="G984" s="16" t="n">
        <v>0.1</v>
      </c>
      <c r="H984" s="16" t="s">
        <v>112</v>
      </c>
      <c r="I984" s="16" t="s">
        <v>60</v>
      </c>
      <c r="J984" s="16" t="n">
        <v>2</v>
      </c>
      <c r="K984" s="16" t="n">
        <v>5</v>
      </c>
      <c r="L984" s="16" t="s">
        <v>41</v>
      </c>
      <c r="M984" s="18" t="n">
        <f aca="false">IF(ISNUMBER(B984),B984,IF(MID(B984,3,1)="-",DATE(VALUE(RIGHT(B984,4)),VALUE(MID(B984,4,2)),VALUE(LEFT(B984,2))),DATE(VALUE(LEFT(B984,4)),VALUE(MID(B984,6,2)),VALUE(RIGHT(B984,2)))))</f>
        <v>45749</v>
      </c>
      <c r="N984" s="16" t="n">
        <f aca="false">MONTH(M984)</f>
        <v>4</v>
      </c>
      <c r="O984" s="16" t="str">
        <f aca="false">PROPER(TRIM(H984))</f>
        <v>Mumbai</v>
      </c>
      <c r="P984" s="16" t="str">
        <f aca="false">IFERROR(VLOOKUP(O984,city_map!$A$2:$B$6,2,FALSE()),O984)</f>
        <v>Mumbai</v>
      </c>
      <c r="Q984" s="16" t="n">
        <f aca="false">IF(ISNUMBER(F984),F984,VALUE(SUBSTITUTE(SUBSTITUTE(F984,"₹",""),",","")))</f>
        <v>1954</v>
      </c>
      <c r="R984" s="16" t="n">
        <f aca="false">IF(E984=99,1,E984)</f>
        <v>3</v>
      </c>
      <c r="S984" s="16" t="n">
        <f aca="false">IF(G984="",0,G984)</f>
        <v>0.1</v>
      </c>
      <c r="T984" s="16" t="str">
        <f aca="false">IF(I984="","Unknown",IF(I984="upi","UPI",I984))</f>
        <v>UPI</v>
      </c>
      <c r="U984" s="16" t="str">
        <f aca="false">IF(L984="Yes","Y",IF(L984="No","N",L984))</f>
        <v>N</v>
      </c>
      <c r="V984" s="19" t="n">
        <f aca="false">ROUND(R984*Q984*(1-S984),2)</f>
        <v>5275.8</v>
      </c>
      <c r="W984" s="16" t="str">
        <f aca="false">_xlfn.XLOOKUP(D984,products!$A$2:$A$61,products!$C$2:$C$61,"Not found")</f>
        <v>Electronics</v>
      </c>
    </row>
    <row r="985" customFormat="false" ht="15" hidden="false" customHeight="false" outlineLevel="0" collapsed="false">
      <c r="A985" s="16" t="s">
        <v>1785</v>
      </c>
      <c r="B985" s="16" t="s">
        <v>1782</v>
      </c>
      <c r="C985" s="16" t="s">
        <v>1786</v>
      </c>
      <c r="D985" s="16" t="s">
        <v>179</v>
      </c>
      <c r="E985" s="16" t="n">
        <v>1</v>
      </c>
      <c r="F985" s="16" t="n">
        <v>2446</v>
      </c>
      <c r="G985" s="16" t="n">
        <v>0.1</v>
      </c>
      <c r="H985" s="16" t="s">
        <v>130</v>
      </c>
      <c r="I985" s="16" t="s">
        <v>60</v>
      </c>
      <c r="J985" s="16" t="n">
        <v>2</v>
      </c>
      <c r="K985" s="16" t="n">
        <v>4</v>
      </c>
      <c r="L985" s="16" t="s">
        <v>41</v>
      </c>
      <c r="M985" s="18" t="n">
        <f aca="false">IF(ISNUMBER(B985),B985,IF(MID(B985,3,1)="-",DATE(VALUE(RIGHT(B985,4)),VALUE(MID(B985,4,2)),VALUE(LEFT(B985,2))),DATE(VALUE(LEFT(B985,4)),VALUE(MID(B985,6,2)),VALUE(RIGHT(B985,2)))))</f>
        <v>45749</v>
      </c>
      <c r="N985" s="16" t="n">
        <f aca="false">MONTH(M985)</f>
        <v>4</v>
      </c>
      <c r="O985" s="16" t="str">
        <f aca="false">PROPER(TRIM(H985))</f>
        <v>Bengaluru</v>
      </c>
      <c r="P985" s="16" t="str">
        <f aca="false">IFERROR(VLOOKUP(O985,city_map!$A$2:$B$6,2,FALSE()),O985)</f>
        <v>Bengaluru</v>
      </c>
      <c r="Q985" s="16" t="n">
        <f aca="false">IF(ISNUMBER(F985),F985,VALUE(SUBSTITUTE(SUBSTITUTE(F985,"₹",""),",","")))</f>
        <v>2446</v>
      </c>
      <c r="R985" s="16" t="n">
        <f aca="false">IF(E985=99,1,E985)</f>
        <v>1</v>
      </c>
      <c r="S985" s="16" t="n">
        <f aca="false">IF(G985="",0,G985)</f>
        <v>0.1</v>
      </c>
      <c r="T985" s="16" t="str">
        <f aca="false">IF(I985="","Unknown",IF(I985="upi","UPI",I985))</f>
        <v>UPI</v>
      </c>
      <c r="U985" s="16" t="str">
        <f aca="false">IF(L985="Yes","Y",IF(L985="No","N",L985))</f>
        <v>N</v>
      </c>
      <c r="V985" s="19" t="n">
        <f aca="false">ROUND(R985*Q985*(1-S985),2)</f>
        <v>2201.4</v>
      </c>
      <c r="W985" s="16" t="str">
        <f aca="false">_xlfn.XLOOKUP(D985,products!$A$2:$A$61,products!$C$2:$C$61,"Not found")</f>
        <v>Electronics</v>
      </c>
    </row>
    <row r="986" customFormat="false" ht="15" hidden="false" customHeight="false" outlineLevel="0" collapsed="false">
      <c r="A986" s="16" t="s">
        <v>1787</v>
      </c>
      <c r="B986" s="16" t="s">
        <v>1782</v>
      </c>
      <c r="C986" s="16" t="s">
        <v>977</v>
      </c>
      <c r="D986" s="16" t="s">
        <v>291</v>
      </c>
      <c r="E986" s="16" t="n">
        <v>1</v>
      </c>
      <c r="F986" s="16" t="n">
        <v>1197</v>
      </c>
      <c r="G986" s="16" t="n">
        <v>0</v>
      </c>
      <c r="H986" s="16" t="s">
        <v>130</v>
      </c>
      <c r="I986" s="16" t="s">
        <v>40</v>
      </c>
      <c r="J986" s="16" t="n">
        <v>2</v>
      </c>
      <c r="K986" s="16" t="n">
        <v>4</v>
      </c>
      <c r="L986" s="16" t="s">
        <v>57</v>
      </c>
      <c r="M986" s="18" t="n">
        <f aca="false">IF(ISNUMBER(B986),B986,IF(MID(B986,3,1)="-",DATE(VALUE(RIGHT(B986,4)),VALUE(MID(B986,4,2)),VALUE(LEFT(B986,2))),DATE(VALUE(LEFT(B986,4)),VALUE(MID(B986,6,2)),VALUE(RIGHT(B986,2)))))</f>
        <v>45749</v>
      </c>
      <c r="N986" s="16" t="n">
        <f aca="false">MONTH(M986)</f>
        <v>4</v>
      </c>
      <c r="O986" s="16" t="str">
        <f aca="false">PROPER(TRIM(H986))</f>
        <v>Bengaluru</v>
      </c>
      <c r="P986" s="16" t="str">
        <f aca="false">IFERROR(VLOOKUP(O986,city_map!$A$2:$B$6,2,FALSE()),O986)</f>
        <v>Bengaluru</v>
      </c>
      <c r="Q986" s="16" t="n">
        <f aca="false">IF(ISNUMBER(F986),F986,VALUE(SUBSTITUTE(SUBSTITUTE(F986,"₹",""),",","")))</f>
        <v>1197</v>
      </c>
      <c r="R986" s="16" t="n">
        <f aca="false">IF(E986=99,1,E986)</f>
        <v>1</v>
      </c>
      <c r="S986" s="16" t="n">
        <f aca="false">IF(G986="",0,G986)</f>
        <v>0</v>
      </c>
      <c r="T986" s="16" t="str">
        <f aca="false">IF(I986="","Unknown",IF(I986="upi","UPI",I986))</f>
        <v>COD</v>
      </c>
      <c r="U986" s="16" t="str">
        <f aca="false">IF(L986="Yes","Y",IF(L986="No","N",L986))</f>
        <v>Y</v>
      </c>
      <c r="V986" s="19" t="n">
        <f aca="false">ROUND(R986*Q986*(1-S986),2)</f>
        <v>1197</v>
      </c>
      <c r="W986" s="16" t="str">
        <f aca="false">_xlfn.XLOOKUP(D986,products!$A$2:$A$61,products!$C$2:$C$61,"Not found")</f>
        <v>Electronics</v>
      </c>
    </row>
    <row r="987" customFormat="false" ht="15" hidden="false" customHeight="false" outlineLevel="0" collapsed="false">
      <c r="A987" s="16" t="s">
        <v>1788</v>
      </c>
      <c r="B987" s="16" t="s">
        <v>1782</v>
      </c>
      <c r="C987" s="16" t="s">
        <v>1789</v>
      </c>
      <c r="D987" s="16" t="s">
        <v>126</v>
      </c>
      <c r="E987" s="16" t="n">
        <v>1</v>
      </c>
      <c r="F987" s="16" t="n">
        <v>414</v>
      </c>
      <c r="G987" s="16" t="n">
        <v>0</v>
      </c>
      <c r="H987" s="16" t="s">
        <v>112</v>
      </c>
      <c r="I987" s="16" t="s">
        <v>40</v>
      </c>
      <c r="J987" s="16" t="n">
        <v>3</v>
      </c>
      <c r="K987" s="16"/>
      <c r="L987" s="16" t="s">
        <v>57</v>
      </c>
      <c r="M987" s="18" t="n">
        <f aca="false">IF(ISNUMBER(B987),B987,IF(MID(B987,3,1)="-",DATE(VALUE(RIGHT(B987,4)),VALUE(MID(B987,4,2)),VALUE(LEFT(B987,2))),DATE(VALUE(LEFT(B987,4)),VALUE(MID(B987,6,2)),VALUE(RIGHT(B987,2)))))</f>
        <v>45749</v>
      </c>
      <c r="N987" s="16" t="n">
        <f aca="false">MONTH(M987)</f>
        <v>4</v>
      </c>
      <c r="O987" s="16" t="str">
        <f aca="false">PROPER(TRIM(H987))</f>
        <v>Mumbai</v>
      </c>
      <c r="P987" s="16" t="str">
        <f aca="false">IFERROR(VLOOKUP(O987,city_map!$A$2:$B$6,2,FALSE()),O987)</f>
        <v>Mumbai</v>
      </c>
      <c r="Q987" s="16" t="n">
        <f aca="false">IF(ISNUMBER(F987),F987,VALUE(SUBSTITUTE(SUBSTITUTE(F987,"₹",""),",","")))</f>
        <v>414</v>
      </c>
      <c r="R987" s="16" t="n">
        <f aca="false">IF(E987=99,1,E987)</f>
        <v>1</v>
      </c>
      <c r="S987" s="16" t="n">
        <f aca="false">IF(G987="",0,G987)</f>
        <v>0</v>
      </c>
      <c r="T987" s="16" t="str">
        <f aca="false">IF(I987="","Unknown",IF(I987="upi","UPI",I987))</f>
        <v>COD</v>
      </c>
      <c r="U987" s="16" t="str">
        <f aca="false">IF(L987="Yes","Y",IF(L987="No","N",L987))</f>
        <v>Y</v>
      </c>
      <c r="V987" s="19" t="n">
        <f aca="false">ROUND(R987*Q987*(1-S987),2)</f>
        <v>414</v>
      </c>
      <c r="W987" s="16" t="str">
        <f aca="false">_xlfn.XLOOKUP(D987,products!$A$2:$A$61,products!$C$2:$C$61,"Not found")</f>
        <v>Home</v>
      </c>
    </row>
    <row r="988" customFormat="false" ht="15" hidden="false" customHeight="false" outlineLevel="0" collapsed="false">
      <c r="A988" s="16" t="s">
        <v>1790</v>
      </c>
      <c r="B988" s="16" t="s">
        <v>1782</v>
      </c>
      <c r="C988" s="16" t="s">
        <v>912</v>
      </c>
      <c r="D988" s="16" t="s">
        <v>126</v>
      </c>
      <c r="E988" s="16" t="n">
        <v>1</v>
      </c>
      <c r="F988" s="16" t="n">
        <v>398</v>
      </c>
      <c r="G988" s="16" t="n">
        <v>0.1</v>
      </c>
      <c r="H988" s="16" t="s">
        <v>130</v>
      </c>
      <c r="I988" s="16" t="s">
        <v>40</v>
      </c>
      <c r="J988" s="16" t="n">
        <v>3</v>
      </c>
      <c r="K988" s="16" t="n">
        <v>5</v>
      </c>
      <c r="L988" s="16" t="s">
        <v>41</v>
      </c>
      <c r="M988" s="18" t="n">
        <f aca="false">IF(ISNUMBER(B988),B988,IF(MID(B988,3,1)="-",DATE(VALUE(RIGHT(B988,4)),VALUE(MID(B988,4,2)),VALUE(LEFT(B988,2))),DATE(VALUE(LEFT(B988,4)),VALUE(MID(B988,6,2)),VALUE(RIGHT(B988,2)))))</f>
        <v>45749</v>
      </c>
      <c r="N988" s="16" t="n">
        <f aca="false">MONTH(M988)</f>
        <v>4</v>
      </c>
      <c r="O988" s="16" t="str">
        <f aca="false">PROPER(TRIM(H988))</f>
        <v>Bengaluru</v>
      </c>
      <c r="P988" s="16" t="str">
        <f aca="false">IFERROR(VLOOKUP(O988,city_map!$A$2:$B$6,2,FALSE()),O988)</f>
        <v>Bengaluru</v>
      </c>
      <c r="Q988" s="16" t="n">
        <f aca="false">IF(ISNUMBER(F988),F988,VALUE(SUBSTITUTE(SUBSTITUTE(F988,"₹",""),",","")))</f>
        <v>398</v>
      </c>
      <c r="R988" s="16" t="n">
        <f aca="false">IF(E988=99,1,E988)</f>
        <v>1</v>
      </c>
      <c r="S988" s="16" t="n">
        <f aca="false">IF(G988="",0,G988)</f>
        <v>0.1</v>
      </c>
      <c r="T988" s="16" t="str">
        <f aca="false">IF(I988="","Unknown",IF(I988="upi","UPI",I988))</f>
        <v>COD</v>
      </c>
      <c r="U988" s="16" t="str">
        <f aca="false">IF(L988="Yes","Y",IF(L988="No","N",L988))</f>
        <v>N</v>
      </c>
      <c r="V988" s="19" t="n">
        <f aca="false">ROUND(R988*Q988*(1-S988),2)</f>
        <v>358.2</v>
      </c>
      <c r="W988" s="16" t="str">
        <f aca="false">_xlfn.XLOOKUP(D988,products!$A$2:$A$61,products!$C$2:$C$61,"Not found")</f>
        <v>Home</v>
      </c>
    </row>
    <row r="989" customFormat="false" ht="15" hidden="false" customHeight="false" outlineLevel="0" collapsed="false">
      <c r="A989" s="16" t="s">
        <v>1791</v>
      </c>
      <c r="B989" s="16" t="s">
        <v>1782</v>
      </c>
      <c r="C989" s="16" t="s">
        <v>1048</v>
      </c>
      <c r="D989" s="16" t="s">
        <v>250</v>
      </c>
      <c r="E989" s="16" t="n">
        <v>2</v>
      </c>
      <c r="F989" s="16" t="s">
        <v>1210</v>
      </c>
      <c r="G989" s="16" t="n">
        <v>0</v>
      </c>
      <c r="H989" s="16" t="s">
        <v>130</v>
      </c>
      <c r="I989" s="16" t="s">
        <v>40</v>
      </c>
      <c r="J989" s="16" t="n">
        <v>2</v>
      </c>
      <c r="K989" s="16" t="n">
        <v>4</v>
      </c>
      <c r="L989" s="16" t="s">
        <v>41</v>
      </c>
      <c r="M989" s="18" t="n">
        <f aca="false">IF(ISNUMBER(B989),B989,IF(MID(B989,3,1)="-",DATE(VALUE(RIGHT(B989,4)),VALUE(MID(B989,4,2)),VALUE(LEFT(B989,2))),DATE(VALUE(LEFT(B989,4)),VALUE(MID(B989,6,2)),VALUE(RIGHT(B989,2)))))</f>
        <v>45749</v>
      </c>
      <c r="N989" s="16" t="n">
        <f aca="false">MONTH(M989)</f>
        <v>4</v>
      </c>
      <c r="O989" s="16" t="str">
        <f aca="false">PROPER(TRIM(H989))</f>
        <v>Bengaluru</v>
      </c>
      <c r="P989" s="16" t="str">
        <f aca="false">IFERROR(VLOOKUP(O989,city_map!$A$2:$B$6,2,FALSE()),O989)</f>
        <v>Bengaluru</v>
      </c>
      <c r="Q989" s="16" t="n">
        <f aca="false">IF(ISNUMBER(F989),F989,VALUE(SUBSTITUTE(SUBSTITUTE(F989,"₹",""),",","")))</f>
        <v>730</v>
      </c>
      <c r="R989" s="16" t="n">
        <f aca="false">IF(E989=99,1,E989)</f>
        <v>2</v>
      </c>
      <c r="S989" s="16" t="n">
        <f aca="false">IF(G989="",0,G989)</f>
        <v>0</v>
      </c>
      <c r="T989" s="16" t="str">
        <f aca="false">IF(I989="","Unknown",IF(I989="upi","UPI",I989))</f>
        <v>COD</v>
      </c>
      <c r="U989" s="16" t="str">
        <f aca="false">IF(L989="Yes","Y",IF(L989="No","N",L989))</f>
        <v>N</v>
      </c>
      <c r="V989" s="19" t="n">
        <f aca="false">ROUND(R989*Q989*(1-S989),2)</f>
        <v>1460</v>
      </c>
      <c r="W989" s="16" t="str">
        <f aca="false">_xlfn.XLOOKUP(D989,products!$A$2:$A$61,products!$C$2:$C$61,"Not found")</f>
        <v>Home</v>
      </c>
    </row>
    <row r="990" customFormat="false" ht="15" hidden="false" customHeight="false" outlineLevel="0" collapsed="false">
      <c r="A990" s="16" t="s">
        <v>1792</v>
      </c>
      <c r="B990" s="16" t="s">
        <v>1782</v>
      </c>
      <c r="C990" s="16" t="s">
        <v>1793</v>
      </c>
      <c r="D990" s="16" t="s">
        <v>51</v>
      </c>
      <c r="E990" s="16" t="n">
        <v>2</v>
      </c>
      <c r="F990" s="16" t="n">
        <v>2308</v>
      </c>
      <c r="G990" s="16" t="n">
        <v>0</v>
      </c>
      <c r="H990" s="16" t="s">
        <v>70</v>
      </c>
      <c r="I990" s="16" t="s">
        <v>60</v>
      </c>
      <c r="J990" s="16" t="n">
        <v>8</v>
      </c>
      <c r="K990" s="16" t="n">
        <v>2</v>
      </c>
      <c r="L990" s="16" t="s">
        <v>57</v>
      </c>
      <c r="M990" s="18" t="n">
        <f aca="false">IF(ISNUMBER(B990),B990,IF(MID(B990,3,1)="-",DATE(VALUE(RIGHT(B990,4)),VALUE(MID(B990,4,2)),VALUE(LEFT(B990,2))),DATE(VALUE(LEFT(B990,4)),VALUE(MID(B990,6,2)),VALUE(RIGHT(B990,2)))))</f>
        <v>45749</v>
      </c>
      <c r="N990" s="16" t="n">
        <f aca="false">MONTH(M990)</f>
        <v>4</v>
      </c>
      <c r="O990" s="16" t="str">
        <f aca="false">PROPER(TRIM(H990))</f>
        <v>Pune</v>
      </c>
      <c r="P990" s="16" t="str">
        <f aca="false">IFERROR(VLOOKUP(O990,city_map!$A$2:$B$6,2,FALSE()),O990)</f>
        <v>Pune</v>
      </c>
      <c r="Q990" s="16" t="n">
        <f aca="false">IF(ISNUMBER(F990),F990,VALUE(SUBSTITUTE(SUBSTITUTE(F990,"₹",""),",","")))</f>
        <v>2308</v>
      </c>
      <c r="R990" s="16" t="n">
        <f aca="false">IF(E990=99,1,E990)</f>
        <v>2</v>
      </c>
      <c r="S990" s="16" t="n">
        <f aca="false">IF(G990="",0,G990)</f>
        <v>0</v>
      </c>
      <c r="T990" s="16" t="str">
        <f aca="false">IF(I990="","Unknown",IF(I990="upi","UPI",I990))</f>
        <v>UPI</v>
      </c>
      <c r="U990" s="16" t="str">
        <f aca="false">IF(L990="Yes","Y",IF(L990="No","N",L990))</f>
        <v>Y</v>
      </c>
      <c r="V990" s="19" t="n">
        <f aca="false">ROUND(R990*Q990*(1-S990),2)</f>
        <v>4616</v>
      </c>
      <c r="W990" s="16" t="str">
        <f aca="false">_xlfn.XLOOKUP(D990,products!$A$2:$A$61,products!$C$2:$C$61,"Not found")</f>
        <v>Fashion</v>
      </c>
    </row>
    <row r="991" customFormat="false" ht="15" hidden="false" customHeight="false" outlineLevel="0" collapsed="false">
      <c r="A991" s="16" t="s">
        <v>1794</v>
      </c>
      <c r="B991" s="16" t="s">
        <v>1782</v>
      </c>
      <c r="C991" s="16" t="s">
        <v>290</v>
      </c>
      <c r="D991" s="16" t="s">
        <v>232</v>
      </c>
      <c r="E991" s="16" t="n">
        <v>1</v>
      </c>
      <c r="F991" s="16" t="n">
        <v>2006</v>
      </c>
      <c r="G991" s="16" t="n">
        <v>0.15</v>
      </c>
      <c r="H991" s="16" t="s">
        <v>70</v>
      </c>
      <c r="I991" s="16" t="s">
        <v>60</v>
      </c>
      <c r="J991" s="16" t="n">
        <v>5</v>
      </c>
      <c r="K991" s="16" t="n">
        <v>5</v>
      </c>
      <c r="L991" s="16" t="s">
        <v>41</v>
      </c>
      <c r="M991" s="18" t="n">
        <f aca="false">IF(ISNUMBER(B991),B991,IF(MID(B991,3,1)="-",DATE(VALUE(RIGHT(B991,4)),VALUE(MID(B991,4,2)),VALUE(LEFT(B991,2))),DATE(VALUE(LEFT(B991,4)),VALUE(MID(B991,6,2)),VALUE(RIGHT(B991,2)))))</f>
        <v>45749</v>
      </c>
      <c r="N991" s="16" t="n">
        <f aca="false">MONTH(M991)</f>
        <v>4</v>
      </c>
      <c r="O991" s="16" t="str">
        <f aca="false">PROPER(TRIM(H991))</f>
        <v>Pune</v>
      </c>
      <c r="P991" s="16" t="str">
        <f aca="false">IFERROR(VLOOKUP(O991,city_map!$A$2:$B$6,2,FALSE()),O991)</f>
        <v>Pune</v>
      </c>
      <c r="Q991" s="16" t="n">
        <f aca="false">IF(ISNUMBER(F991),F991,VALUE(SUBSTITUTE(SUBSTITUTE(F991,"₹",""),",","")))</f>
        <v>2006</v>
      </c>
      <c r="R991" s="16" t="n">
        <f aca="false">IF(E991=99,1,E991)</f>
        <v>1</v>
      </c>
      <c r="S991" s="16" t="n">
        <f aca="false">IF(G991="",0,G991)</f>
        <v>0.15</v>
      </c>
      <c r="T991" s="16" t="str">
        <f aca="false">IF(I991="","Unknown",IF(I991="upi","UPI",I991))</f>
        <v>UPI</v>
      </c>
      <c r="U991" s="16" t="str">
        <f aca="false">IF(L991="Yes","Y",IF(L991="No","N",L991))</f>
        <v>N</v>
      </c>
      <c r="V991" s="19" t="n">
        <f aca="false">ROUND(R991*Q991*(1-S991),2)</f>
        <v>1705.1</v>
      </c>
      <c r="W991" s="16" t="str">
        <f aca="false">_xlfn.XLOOKUP(D991,products!$A$2:$A$61,products!$C$2:$C$61,"Not found")</f>
        <v>Electronics</v>
      </c>
    </row>
    <row r="992" customFormat="false" ht="15" hidden="false" customHeight="false" outlineLevel="0" collapsed="false">
      <c r="A992" s="16" t="s">
        <v>1795</v>
      </c>
      <c r="B992" s="16" t="s">
        <v>1782</v>
      </c>
      <c r="C992" s="16" t="s">
        <v>1796</v>
      </c>
      <c r="D992" s="16" t="s">
        <v>184</v>
      </c>
      <c r="E992" s="16" t="n">
        <v>1</v>
      </c>
      <c r="F992" s="16" t="n">
        <v>1285</v>
      </c>
      <c r="G992" s="16" t="n">
        <v>0.05</v>
      </c>
      <c r="H992" s="16" t="s">
        <v>112</v>
      </c>
      <c r="I992" s="16" t="s">
        <v>60</v>
      </c>
      <c r="J992" s="16" t="n">
        <v>3</v>
      </c>
      <c r="K992" s="16" t="n">
        <v>5</v>
      </c>
      <c r="L992" s="16" t="s">
        <v>41</v>
      </c>
      <c r="M992" s="18" t="n">
        <f aca="false">IF(ISNUMBER(B992),B992,IF(MID(B992,3,1)="-",DATE(VALUE(RIGHT(B992,4)),VALUE(MID(B992,4,2)),VALUE(LEFT(B992,2))),DATE(VALUE(LEFT(B992,4)),VALUE(MID(B992,6,2)),VALUE(RIGHT(B992,2)))))</f>
        <v>45749</v>
      </c>
      <c r="N992" s="16" t="n">
        <f aca="false">MONTH(M992)</f>
        <v>4</v>
      </c>
      <c r="O992" s="16" t="str">
        <f aca="false">PROPER(TRIM(H992))</f>
        <v>Mumbai</v>
      </c>
      <c r="P992" s="16" t="str">
        <f aca="false">IFERROR(VLOOKUP(O992,city_map!$A$2:$B$6,2,FALSE()),O992)</f>
        <v>Mumbai</v>
      </c>
      <c r="Q992" s="16" t="n">
        <f aca="false">IF(ISNUMBER(F992),F992,VALUE(SUBSTITUTE(SUBSTITUTE(F992,"₹",""),",","")))</f>
        <v>1285</v>
      </c>
      <c r="R992" s="16" t="n">
        <f aca="false">IF(E992=99,1,E992)</f>
        <v>1</v>
      </c>
      <c r="S992" s="16" t="n">
        <f aca="false">IF(G992="",0,G992)</f>
        <v>0.05</v>
      </c>
      <c r="T992" s="16" t="str">
        <f aca="false">IF(I992="","Unknown",IF(I992="upi","UPI",I992))</f>
        <v>UPI</v>
      </c>
      <c r="U992" s="16" t="str">
        <f aca="false">IF(L992="Yes","Y",IF(L992="No","N",L992))</f>
        <v>N</v>
      </c>
      <c r="V992" s="19" t="n">
        <f aca="false">ROUND(R992*Q992*(1-S992),2)</f>
        <v>1220.75</v>
      </c>
      <c r="W992" s="16" t="str">
        <f aca="false">_xlfn.XLOOKUP(D992,products!$A$2:$A$61,products!$C$2:$C$61,"Not found")</f>
        <v>Home</v>
      </c>
    </row>
    <row r="993" customFormat="false" ht="15" hidden="false" customHeight="false" outlineLevel="0" collapsed="false">
      <c r="A993" s="16" t="s">
        <v>1797</v>
      </c>
      <c r="B993" s="16" t="s">
        <v>1782</v>
      </c>
      <c r="C993" s="16" t="s">
        <v>1798</v>
      </c>
      <c r="D993" s="16" t="s">
        <v>721</v>
      </c>
      <c r="E993" s="16" t="n">
        <v>1</v>
      </c>
      <c r="F993" s="16" t="n">
        <v>505</v>
      </c>
      <c r="G993" s="16" t="n">
        <v>0</v>
      </c>
      <c r="H993" s="16" t="s">
        <v>81</v>
      </c>
      <c r="I993" s="16" t="s">
        <v>60</v>
      </c>
      <c r="J993" s="16" t="n">
        <v>4</v>
      </c>
      <c r="K993" s="16" t="n">
        <v>3</v>
      </c>
      <c r="L993" s="16" t="s">
        <v>41</v>
      </c>
      <c r="M993" s="18" t="n">
        <f aca="false">IF(ISNUMBER(B993),B993,IF(MID(B993,3,1)="-",DATE(VALUE(RIGHT(B993,4)),VALUE(MID(B993,4,2)),VALUE(LEFT(B993,2))),DATE(VALUE(LEFT(B993,4)),VALUE(MID(B993,6,2)),VALUE(RIGHT(B993,2)))))</f>
        <v>45749</v>
      </c>
      <c r="N993" s="16" t="n">
        <f aca="false">MONTH(M993)</f>
        <v>4</v>
      </c>
      <c r="O993" s="16" t="str">
        <f aca="false">PROPER(TRIM(H993))</f>
        <v>Hyderabad</v>
      </c>
      <c r="P993" s="16" t="str">
        <f aca="false">IFERROR(VLOOKUP(O993,city_map!$A$2:$B$6,2,FALSE()),O993)</f>
        <v>Hyderabad</v>
      </c>
      <c r="Q993" s="16" t="n">
        <f aca="false">IF(ISNUMBER(F993),F993,VALUE(SUBSTITUTE(SUBSTITUTE(F993,"₹",""),",","")))</f>
        <v>505</v>
      </c>
      <c r="R993" s="16" t="n">
        <f aca="false">IF(E993=99,1,E993)</f>
        <v>1</v>
      </c>
      <c r="S993" s="16" t="n">
        <f aca="false">IF(G993="",0,G993)</f>
        <v>0</v>
      </c>
      <c r="T993" s="16" t="str">
        <f aca="false">IF(I993="","Unknown",IF(I993="upi","UPI",I993))</f>
        <v>UPI</v>
      </c>
      <c r="U993" s="16" t="str">
        <f aca="false">IF(L993="Yes","Y",IF(L993="No","N",L993))</f>
        <v>N</v>
      </c>
      <c r="V993" s="19" t="n">
        <f aca="false">ROUND(R993*Q993*(1-S993),2)</f>
        <v>505</v>
      </c>
      <c r="W993" s="16" t="str">
        <f aca="false">_xlfn.XLOOKUP(D993,products!$A$2:$A$61,products!$C$2:$C$61,"Not found")</f>
        <v>Beauty</v>
      </c>
    </row>
    <row r="994" customFormat="false" ht="15" hidden="false" customHeight="false" outlineLevel="0" collapsed="false">
      <c r="A994" s="16" t="s">
        <v>1799</v>
      </c>
      <c r="B994" s="16" t="s">
        <v>1782</v>
      </c>
      <c r="C994" s="16" t="s">
        <v>1438</v>
      </c>
      <c r="D994" s="16" t="s">
        <v>74</v>
      </c>
      <c r="E994" s="16" t="n">
        <v>1</v>
      </c>
      <c r="F994" s="16" t="n">
        <v>19083</v>
      </c>
      <c r="G994" s="16" t="n">
        <v>0.05</v>
      </c>
      <c r="H994" s="16" t="s">
        <v>67</v>
      </c>
      <c r="I994" s="16" t="s">
        <v>47</v>
      </c>
      <c r="J994" s="16" t="n">
        <v>4</v>
      </c>
      <c r="K994" s="16" t="n">
        <v>2</v>
      </c>
      <c r="L994" s="16" t="s">
        <v>57</v>
      </c>
      <c r="M994" s="18" t="n">
        <f aca="false">IF(ISNUMBER(B994),B994,IF(MID(B994,3,1)="-",DATE(VALUE(RIGHT(B994,4)),VALUE(MID(B994,4,2)),VALUE(LEFT(B994,2))),DATE(VALUE(LEFT(B994,4)),VALUE(MID(B994,6,2)),VALUE(RIGHT(B994,2)))))</f>
        <v>45749</v>
      </c>
      <c r="N994" s="16" t="n">
        <f aca="false">MONTH(M994)</f>
        <v>4</v>
      </c>
      <c r="O994" s="16" t="str">
        <f aca="false">PROPER(TRIM(H994))</f>
        <v>Kolkata</v>
      </c>
      <c r="P994" s="16" t="str">
        <f aca="false">IFERROR(VLOOKUP(O994,city_map!$A$2:$B$6,2,FALSE()),O994)</f>
        <v>Kolkata</v>
      </c>
      <c r="Q994" s="16" t="n">
        <f aca="false">IF(ISNUMBER(F994),F994,VALUE(SUBSTITUTE(SUBSTITUTE(F994,"₹",""),",","")))</f>
        <v>19083</v>
      </c>
      <c r="R994" s="16" t="n">
        <f aca="false">IF(E994=99,1,E994)</f>
        <v>1</v>
      </c>
      <c r="S994" s="16" t="n">
        <f aca="false">IF(G994="",0,G994)</f>
        <v>0.05</v>
      </c>
      <c r="T994" s="16" t="str">
        <f aca="false">IF(I994="","Unknown",IF(I994="upi","UPI",I994))</f>
        <v>Debit Card</v>
      </c>
      <c r="U994" s="16" t="str">
        <f aca="false">IF(L994="Yes","Y",IF(L994="No","N",L994))</f>
        <v>Y</v>
      </c>
      <c r="V994" s="19" t="n">
        <f aca="false">ROUND(R994*Q994*(1-S994),2)</f>
        <v>18128.85</v>
      </c>
      <c r="W994" s="16" t="str">
        <f aca="false">_xlfn.XLOOKUP(D994,products!$A$2:$A$61,products!$C$2:$C$61,"Not found")</f>
        <v>Electronics</v>
      </c>
    </row>
    <row r="995" customFormat="false" ht="15" hidden="false" customHeight="false" outlineLevel="0" collapsed="false">
      <c r="A995" s="16" t="s">
        <v>1800</v>
      </c>
      <c r="B995" s="16" t="s">
        <v>1782</v>
      </c>
      <c r="C995" s="16" t="s">
        <v>597</v>
      </c>
      <c r="D995" s="16" t="s">
        <v>721</v>
      </c>
      <c r="E995" s="16" t="n">
        <v>2</v>
      </c>
      <c r="F995" s="16" t="n">
        <v>479</v>
      </c>
      <c r="G995" s="16" t="n">
        <v>0.05</v>
      </c>
      <c r="H995" s="16" t="s">
        <v>67</v>
      </c>
      <c r="I995" s="16" t="s">
        <v>60</v>
      </c>
      <c r="J995" s="16" t="n">
        <v>2</v>
      </c>
      <c r="K995" s="16" t="n">
        <v>4</v>
      </c>
      <c r="L995" s="16" t="s">
        <v>41</v>
      </c>
      <c r="M995" s="18" t="n">
        <f aca="false">IF(ISNUMBER(B995),B995,IF(MID(B995,3,1)="-",DATE(VALUE(RIGHT(B995,4)),VALUE(MID(B995,4,2)),VALUE(LEFT(B995,2))),DATE(VALUE(LEFT(B995,4)),VALUE(MID(B995,6,2)),VALUE(RIGHT(B995,2)))))</f>
        <v>45749</v>
      </c>
      <c r="N995" s="16" t="n">
        <f aca="false">MONTH(M995)</f>
        <v>4</v>
      </c>
      <c r="O995" s="16" t="str">
        <f aca="false">PROPER(TRIM(H995))</f>
        <v>Kolkata</v>
      </c>
      <c r="P995" s="16" t="str">
        <f aca="false">IFERROR(VLOOKUP(O995,city_map!$A$2:$B$6,2,FALSE()),O995)</f>
        <v>Kolkata</v>
      </c>
      <c r="Q995" s="16" t="n">
        <f aca="false">IF(ISNUMBER(F995),F995,VALUE(SUBSTITUTE(SUBSTITUTE(F995,"₹",""),",","")))</f>
        <v>479</v>
      </c>
      <c r="R995" s="16" t="n">
        <f aca="false">IF(E995=99,1,E995)</f>
        <v>2</v>
      </c>
      <c r="S995" s="16" t="n">
        <f aca="false">IF(G995="",0,G995)</f>
        <v>0.05</v>
      </c>
      <c r="T995" s="16" t="str">
        <f aca="false">IF(I995="","Unknown",IF(I995="upi","UPI",I995))</f>
        <v>UPI</v>
      </c>
      <c r="U995" s="16" t="str">
        <f aca="false">IF(L995="Yes","Y",IF(L995="No","N",L995))</f>
        <v>N</v>
      </c>
      <c r="V995" s="19" t="n">
        <f aca="false">ROUND(R995*Q995*(1-S995),2)</f>
        <v>910.1</v>
      </c>
      <c r="W995" s="16" t="str">
        <f aca="false">_xlfn.XLOOKUP(D995,products!$A$2:$A$61,products!$C$2:$C$61,"Not found")</f>
        <v>Beauty</v>
      </c>
    </row>
    <row r="996" customFormat="false" ht="15" hidden="false" customHeight="false" outlineLevel="0" collapsed="false">
      <c r="A996" s="16" t="s">
        <v>1801</v>
      </c>
      <c r="B996" s="16" t="s">
        <v>1782</v>
      </c>
      <c r="C996" s="16" t="s">
        <v>268</v>
      </c>
      <c r="D996" s="16" t="s">
        <v>170</v>
      </c>
      <c r="E996" s="16" t="n">
        <v>1</v>
      </c>
      <c r="F996" s="16" t="n">
        <v>3361</v>
      </c>
      <c r="G996" s="16" t="n">
        <v>0.05</v>
      </c>
      <c r="H996" s="16" t="s">
        <v>112</v>
      </c>
      <c r="I996" s="16" t="s">
        <v>40</v>
      </c>
      <c r="J996" s="16" t="n">
        <v>3</v>
      </c>
      <c r="K996" s="16" t="n">
        <v>3</v>
      </c>
      <c r="L996" s="16" t="s">
        <v>57</v>
      </c>
      <c r="M996" s="18" t="n">
        <f aca="false">IF(ISNUMBER(B996),B996,IF(MID(B996,3,1)="-",DATE(VALUE(RIGHT(B996,4)),VALUE(MID(B996,4,2)),VALUE(LEFT(B996,2))),DATE(VALUE(LEFT(B996,4)),VALUE(MID(B996,6,2)),VALUE(RIGHT(B996,2)))))</f>
        <v>45749</v>
      </c>
      <c r="N996" s="16" t="n">
        <f aca="false">MONTH(M996)</f>
        <v>4</v>
      </c>
      <c r="O996" s="16" t="str">
        <f aca="false">PROPER(TRIM(H996))</f>
        <v>Mumbai</v>
      </c>
      <c r="P996" s="16" t="str">
        <f aca="false">IFERROR(VLOOKUP(O996,city_map!$A$2:$B$6,2,FALSE()),O996)</f>
        <v>Mumbai</v>
      </c>
      <c r="Q996" s="16" t="n">
        <f aca="false">IF(ISNUMBER(F996),F996,VALUE(SUBSTITUTE(SUBSTITUTE(F996,"₹",""),",","")))</f>
        <v>3361</v>
      </c>
      <c r="R996" s="16" t="n">
        <f aca="false">IF(E996=99,1,E996)</f>
        <v>1</v>
      </c>
      <c r="S996" s="16" t="n">
        <f aca="false">IF(G996="",0,G996)</f>
        <v>0.05</v>
      </c>
      <c r="T996" s="16" t="str">
        <f aca="false">IF(I996="","Unknown",IF(I996="upi","UPI",I996))</f>
        <v>COD</v>
      </c>
      <c r="U996" s="16" t="str">
        <f aca="false">IF(L996="Yes","Y",IF(L996="No","N",L996))</f>
        <v>Y</v>
      </c>
      <c r="V996" s="19" t="n">
        <f aca="false">ROUND(R996*Q996*(1-S996),2)</f>
        <v>3192.95</v>
      </c>
      <c r="W996" s="16" t="str">
        <f aca="false">_xlfn.XLOOKUP(D996,products!$A$2:$A$61,products!$C$2:$C$61,"Not found")</f>
        <v>Home</v>
      </c>
    </row>
    <row r="997" customFormat="false" ht="15" hidden="false" customHeight="false" outlineLevel="0" collapsed="false">
      <c r="A997" s="16" t="s">
        <v>1802</v>
      </c>
      <c r="B997" s="16" t="s">
        <v>1782</v>
      </c>
      <c r="C997" s="16" t="s">
        <v>417</v>
      </c>
      <c r="D997" s="16" t="s">
        <v>108</v>
      </c>
      <c r="E997" s="16" t="n">
        <v>1</v>
      </c>
      <c r="F997" s="16" t="n">
        <v>3624</v>
      </c>
      <c r="G997" s="16" t="n">
        <v>0.1</v>
      </c>
      <c r="H997" s="16" t="s">
        <v>81</v>
      </c>
      <c r="I997" s="16" t="s">
        <v>60</v>
      </c>
      <c r="J997" s="16" t="n">
        <v>5</v>
      </c>
      <c r="K997" s="16" t="n">
        <v>4</v>
      </c>
      <c r="L997" s="16" t="s">
        <v>41</v>
      </c>
      <c r="M997" s="18" t="n">
        <f aca="false">IF(ISNUMBER(B997),B997,IF(MID(B997,3,1)="-",DATE(VALUE(RIGHT(B997,4)),VALUE(MID(B997,4,2)),VALUE(LEFT(B997,2))),DATE(VALUE(LEFT(B997,4)),VALUE(MID(B997,6,2)),VALUE(RIGHT(B997,2)))))</f>
        <v>45749</v>
      </c>
      <c r="N997" s="16" t="n">
        <f aca="false">MONTH(M997)</f>
        <v>4</v>
      </c>
      <c r="O997" s="16" t="str">
        <f aca="false">PROPER(TRIM(H997))</f>
        <v>Hyderabad</v>
      </c>
      <c r="P997" s="16" t="str">
        <f aca="false">IFERROR(VLOOKUP(O997,city_map!$A$2:$B$6,2,FALSE()),O997)</f>
        <v>Hyderabad</v>
      </c>
      <c r="Q997" s="16" t="n">
        <f aca="false">IF(ISNUMBER(F997),F997,VALUE(SUBSTITUTE(SUBSTITUTE(F997,"₹",""),",","")))</f>
        <v>3624</v>
      </c>
      <c r="R997" s="16" t="n">
        <f aca="false">IF(E997=99,1,E997)</f>
        <v>1</v>
      </c>
      <c r="S997" s="16" t="n">
        <f aca="false">IF(G997="",0,G997)</f>
        <v>0.1</v>
      </c>
      <c r="T997" s="16" t="str">
        <f aca="false">IF(I997="","Unknown",IF(I997="upi","UPI",I997))</f>
        <v>UPI</v>
      </c>
      <c r="U997" s="16" t="str">
        <f aca="false">IF(L997="Yes","Y",IF(L997="No","N",L997))</f>
        <v>N</v>
      </c>
      <c r="V997" s="19" t="n">
        <f aca="false">ROUND(R997*Q997*(1-S997),2)</f>
        <v>3261.6</v>
      </c>
      <c r="W997" s="16" t="str">
        <f aca="false">_xlfn.XLOOKUP(D997,products!$A$2:$A$61,products!$C$2:$C$61,"Not found")</f>
        <v>Electronics</v>
      </c>
    </row>
    <row r="998" customFormat="false" ht="15" hidden="false" customHeight="false" outlineLevel="0" collapsed="false">
      <c r="A998" s="16" t="s">
        <v>1803</v>
      </c>
      <c r="B998" s="16" t="s">
        <v>1782</v>
      </c>
      <c r="C998" s="16" t="s">
        <v>1804</v>
      </c>
      <c r="D998" s="16" t="s">
        <v>308</v>
      </c>
      <c r="E998" s="16" t="n">
        <v>2</v>
      </c>
      <c r="F998" s="16" t="n">
        <v>202</v>
      </c>
      <c r="G998" s="16" t="n">
        <v>0.15</v>
      </c>
      <c r="H998" s="16" t="s">
        <v>81</v>
      </c>
      <c r="I998" s="16" t="s">
        <v>60</v>
      </c>
      <c r="J998" s="16" t="n">
        <v>6</v>
      </c>
      <c r="K998" s="16" t="n">
        <v>4</v>
      </c>
      <c r="L998" s="16" t="s">
        <v>41</v>
      </c>
      <c r="M998" s="18" t="n">
        <f aca="false">IF(ISNUMBER(B998),B998,IF(MID(B998,3,1)="-",DATE(VALUE(RIGHT(B998,4)),VALUE(MID(B998,4,2)),VALUE(LEFT(B998,2))),DATE(VALUE(LEFT(B998,4)),VALUE(MID(B998,6,2)),VALUE(RIGHT(B998,2)))))</f>
        <v>45749</v>
      </c>
      <c r="N998" s="16" t="n">
        <f aca="false">MONTH(M998)</f>
        <v>4</v>
      </c>
      <c r="O998" s="16" t="str">
        <f aca="false">PROPER(TRIM(H998))</f>
        <v>Hyderabad</v>
      </c>
      <c r="P998" s="16" t="str">
        <f aca="false">IFERROR(VLOOKUP(O998,city_map!$A$2:$B$6,2,FALSE()),O998)</f>
        <v>Hyderabad</v>
      </c>
      <c r="Q998" s="16" t="n">
        <f aca="false">IF(ISNUMBER(F998),F998,VALUE(SUBSTITUTE(SUBSTITUTE(F998,"₹",""),",","")))</f>
        <v>202</v>
      </c>
      <c r="R998" s="16" t="n">
        <f aca="false">IF(E998=99,1,E998)</f>
        <v>2</v>
      </c>
      <c r="S998" s="16" t="n">
        <f aca="false">IF(G998="",0,G998)</f>
        <v>0.15</v>
      </c>
      <c r="T998" s="16" t="str">
        <f aca="false">IF(I998="","Unknown",IF(I998="upi","UPI",I998))</f>
        <v>UPI</v>
      </c>
      <c r="U998" s="16" t="str">
        <f aca="false">IF(L998="Yes","Y",IF(L998="No","N",L998))</f>
        <v>N</v>
      </c>
      <c r="V998" s="19" t="n">
        <f aca="false">ROUND(R998*Q998*(1-S998),2)</f>
        <v>343.4</v>
      </c>
      <c r="W998" s="16" t="str">
        <f aca="false">_xlfn.XLOOKUP(D998,products!$A$2:$A$61,products!$C$2:$C$61,"Not found")</f>
        <v>Beauty</v>
      </c>
    </row>
    <row r="999" customFormat="false" ht="15" hidden="false" customHeight="false" outlineLevel="0" collapsed="false">
      <c r="A999" s="16" t="s">
        <v>1805</v>
      </c>
      <c r="B999" s="16" t="s">
        <v>1806</v>
      </c>
      <c r="C999" s="16" t="s">
        <v>1807</v>
      </c>
      <c r="D999" s="16" t="s">
        <v>108</v>
      </c>
      <c r="E999" s="16" t="n">
        <v>2</v>
      </c>
      <c r="F999" s="16" t="n">
        <v>3324</v>
      </c>
      <c r="G999" s="16" t="n">
        <v>0.1</v>
      </c>
      <c r="H999" s="16" t="s">
        <v>56</v>
      </c>
      <c r="I999" s="16" t="s">
        <v>123</v>
      </c>
      <c r="J999" s="16" t="n">
        <v>7</v>
      </c>
      <c r="K999" s="16" t="n">
        <v>5</v>
      </c>
      <c r="L999" s="16" t="s">
        <v>41</v>
      </c>
      <c r="M999" s="18" t="n">
        <f aca="false">IF(ISNUMBER(B999),B999,IF(MID(B999,3,1)="-",DATE(VALUE(RIGHT(B999,4)),VALUE(MID(B999,4,2)),VALUE(LEFT(B999,2))),DATE(VALUE(LEFT(B999,4)),VALUE(MID(B999,6,2)),VALUE(RIGHT(B999,2)))))</f>
        <v>45750</v>
      </c>
      <c r="N999" s="16" t="n">
        <f aca="false">MONTH(M999)</f>
        <v>4</v>
      </c>
      <c r="O999" s="16" t="str">
        <f aca="false">PROPER(TRIM(H999))</f>
        <v>Lucknow</v>
      </c>
      <c r="P999" s="16" t="str">
        <f aca="false">IFERROR(VLOOKUP(O999,city_map!$A$2:$B$6,2,FALSE()),O999)</f>
        <v>Lucknow</v>
      </c>
      <c r="Q999" s="16" t="n">
        <f aca="false">IF(ISNUMBER(F999),F999,VALUE(SUBSTITUTE(SUBSTITUTE(F999,"₹",""),",","")))</f>
        <v>3324</v>
      </c>
      <c r="R999" s="16" t="n">
        <f aca="false">IF(E999=99,1,E999)</f>
        <v>2</v>
      </c>
      <c r="S999" s="16" t="n">
        <f aca="false">IF(G999="",0,G999)</f>
        <v>0.1</v>
      </c>
      <c r="T999" s="16" t="str">
        <f aca="false">IF(I999="","Unknown",IF(I999="upi","UPI",I999))</f>
        <v>UPI</v>
      </c>
      <c r="U999" s="16" t="str">
        <f aca="false">IF(L999="Yes","Y",IF(L999="No","N",L999))</f>
        <v>N</v>
      </c>
      <c r="V999" s="19" t="n">
        <f aca="false">ROUND(R999*Q999*(1-S999),2)</f>
        <v>5983.2</v>
      </c>
      <c r="W999" s="16" t="str">
        <f aca="false">_xlfn.XLOOKUP(D999,products!$A$2:$A$61,products!$C$2:$C$61,"Not found")</f>
        <v>Electronics</v>
      </c>
    </row>
    <row r="1000" customFormat="false" ht="15" hidden="false" customHeight="false" outlineLevel="0" collapsed="false">
      <c r="A1000" s="16" t="s">
        <v>1808</v>
      </c>
      <c r="B1000" s="16" t="s">
        <v>1806</v>
      </c>
      <c r="C1000" s="16" t="s">
        <v>881</v>
      </c>
      <c r="D1000" s="16" t="s">
        <v>225</v>
      </c>
      <c r="E1000" s="16" t="n">
        <v>2</v>
      </c>
      <c r="F1000" s="16" t="n">
        <v>407</v>
      </c>
      <c r="G1000" s="16" t="n">
        <v>0.2</v>
      </c>
      <c r="H1000" s="16" t="s">
        <v>120</v>
      </c>
      <c r="I1000" s="16" t="s">
        <v>71</v>
      </c>
      <c r="J1000" s="16" t="n">
        <v>3</v>
      </c>
      <c r="K1000" s="16" t="n">
        <v>4</v>
      </c>
      <c r="L1000" s="16" t="s">
        <v>41</v>
      </c>
      <c r="M1000" s="18" t="n">
        <f aca="false">IF(ISNUMBER(B1000),B1000,IF(MID(B1000,3,1)="-",DATE(VALUE(RIGHT(B1000,4)),VALUE(MID(B1000,4,2)),VALUE(LEFT(B1000,2))),DATE(VALUE(LEFT(B1000,4)),VALUE(MID(B1000,6,2)),VALUE(RIGHT(B1000,2)))))</f>
        <v>45750</v>
      </c>
      <c r="N1000" s="16" t="n">
        <f aca="false">MONTH(M1000)</f>
        <v>4</v>
      </c>
      <c r="O1000" s="16" t="str">
        <f aca="false">PROPER(TRIM(H1000))</f>
        <v>Kolkata</v>
      </c>
      <c r="P1000" s="16" t="str">
        <f aca="false">IFERROR(VLOOKUP(O1000,city_map!$A$2:$B$6,2,FALSE()),O1000)</f>
        <v>Kolkata</v>
      </c>
      <c r="Q1000" s="16" t="n">
        <f aca="false">IF(ISNUMBER(F1000),F1000,VALUE(SUBSTITUTE(SUBSTITUTE(F1000,"₹",""),",","")))</f>
        <v>407</v>
      </c>
      <c r="R1000" s="16" t="n">
        <f aca="false">IF(E1000=99,1,E1000)</f>
        <v>2</v>
      </c>
      <c r="S1000" s="16" t="n">
        <f aca="false">IF(G1000="",0,G1000)</f>
        <v>0.2</v>
      </c>
      <c r="T1000" s="16" t="str">
        <f aca="false">IF(I1000="","Unknown",IF(I1000="upi","UPI",I1000))</f>
        <v>Credit Card</v>
      </c>
      <c r="U1000" s="16" t="str">
        <f aca="false">IF(L1000="Yes","Y",IF(L1000="No","N",L1000))</f>
        <v>N</v>
      </c>
      <c r="V1000" s="19" t="n">
        <f aca="false">ROUND(R1000*Q1000*(1-S1000),2)</f>
        <v>651.2</v>
      </c>
      <c r="W1000" s="16" t="str">
        <f aca="false">_xlfn.XLOOKUP(D1000,products!$A$2:$A$61,products!$C$2:$C$61,"Not found")</f>
        <v>Books</v>
      </c>
    </row>
    <row r="1001" customFormat="false" ht="15" hidden="false" customHeight="false" outlineLevel="0" collapsed="false">
      <c r="A1001" s="16" t="s">
        <v>1809</v>
      </c>
      <c r="B1001" s="16" t="s">
        <v>1806</v>
      </c>
      <c r="C1001" s="16" t="s">
        <v>347</v>
      </c>
      <c r="D1001" s="16" t="s">
        <v>393</v>
      </c>
      <c r="E1001" s="16" t="n">
        <v>1</v>
      </c>
      <c r="F1001" s="16" t="n">
        <v>514</v>
      </c>
      <c r="G1001" s="16" t="n">
        <v>0.1</v>
      </c>
      <c r="H1001" s="16" t="s">
        <v>112</v>
      </c>
      <c r="I1001" s="16" t="s">
        <v>47</v>
      </c>
      <c r="J1001" s="16" t="n">
        <v>3</v>
      </c>
      <c r="K1001" s="16" t="n">
        <v>4</v>
      </c>
      <c r="L1001" s="16" t="s">
        <v>41</v>
      </c>
      <c r="M1001" s="18" t="n">
        <f aca="false">IF(ISNUMBER(B1001),B1001,IF(MID(B1001,3,1)="-",DATE(VALUE(RIGHT(B1001,4)),VALUE(MID(B1001,4,2)),VALUE(LEFT(B1001,2))),DATE(VALUE(LEFT(B1001,4)),VALUE(MID(B1001,6,2)),VALUE(RIGHT(B1001,2)))))</f>
        <v>45750</v>
      </c>
      <c r="N1001" s="16" t="n">
        <f aca="false">MONTH(M1001)</f>
        <v>4</v>
      </c>
      <c r="O1001" s="16" t="str">
        <f aca="false">PROPER(TRIM(H1001))</f>
        <v>Mumbai</v>
      </c>
      <c r="P1001" s="16" t="str">
        <f aca="false">IFERROR(VLOOKUP(O1001,city_map!$A$2:$B$6,2,FALSE()),O1001)</f>
        <v>Mumbai</v>
      </c>
      <c r="Q1001" s="16" t="n">
        <f aca="false">IF(ISNUMBER(F1001),F1001,VALUE(SUBSTITUTE(SUBSTITUTE(F1001,"₹",""),",","")))</f>
        <v>514</v>
      </c>
      <c r="R1001" s="16" t="n">
        <f aca="false">IF(E1001=99,1,E1001)</f>
        <v>1</v>
      </c>
      <c r="S1001" s="16" t="n">
        <f aca="false">IF(G1001="",0,G1001)</f>
        <v>0.1</v>
      </c>
      <c r="T1001" s="16" t="str">
        <f aca="false">IF(I1001="","Unknown",IF(I1001="upi","UPI",I1001))</f>
        <v>Debit Card</v>
      </c>
      <c r="U1001" s="16" t="str">
        <f aca="false">IF(L1001="Yes","Y",IF(L1001="No","N",L1001))</f>
        <v>N</v>
      </c>
      <c r="V1001" s="19" t="n">
        <f aca="false">ROUND(R1001*Q1001*(1-S1001),2)</f>
        <v>462.6</v>
      </c>
      <c r="W1001" s="16" t="str">
        <f aca="false">_xlfn.XLOOKUP(D1001,products!$A$2:$A$61,products!$C$2:$C$61,"Not found")</f>
        <v>Fashion</v>
      </c>
    </row>
    <row r="1002" customFormat="false" ht="15" hidden="false" customHeight="false" outlineLevel="0" collapsed="false">
      <c r="A1002" s="16" t="s">
        <v>1810</v>
      </c>
      <c r="B1002" s="16" t="s">
        <v>1811</v>
      </c>
      <c r="C1002" s="16" t="s">
        <v>1081</v>
      </c>
      <c r="D1002" s="16" t="s">
        <v>95</v>
      </c>
      <c r="E1002" s="16" t="n">
        <v>3</v>
      </c>
      <c r="F1002" s="16" t="n">
        <v>1542</v>
      </c>
      <c r="G1002" s="16" t="n">
        <v>0.15</v>
      </c>
      <c r="H1002" s="16" t="s">
        <v>81</v>
      </c>
      <c r="I1002" s="16" t="s">
        <v>60</v>
      </c>
      <c r="J1002" s="16" t="n">
        <v>6</v>
      </c>
      <c r="K1002" s="16" t="n">
        <v>3</v>
      </c>
      <c r="L1002" s="16" t="s">
        <v>41</v>
      </c>
      <c r="M1002" s="18" t="n">
        <f aca="false">IF(ISNUMBER(B1002),B1002,IF(MID(B1002,3,1)="-",DATE(VALUE(RIGHT(B1002,4)),VALUE(MID(B1002,4,2)),VALUE(LEFT(B1002,2))),DATE(VALUE(LEFT(B1002,4)),VALUE(MID(B1002,6,2)),VALUE(RIGHT(B1002,2)))))</f>
        <v>45750</v>
      </c>
      <c r="N1002" s="16" t="n">
        <f aca="false">MONTH(M1002)</f>
        <v>4</v>
      </c>
      <c r="O1002" s="16" t="str">
        <f aca="false">PROPER(TRIM(H1002))</f>
        <v>Hyderabad</v>
      </c>
      <c r="P1002" s="16" t="str">
        <f aca="false">IFERROR(VLOOKUP(O1002,city_map!$A$2:$B$6,2,FALSE()),O1002)</f>
        <v>Hyderabad</v>
      </c>
      <c r="Q1002" s="16" t="n">
        <f aca="false">IF(ISNUMBER(F1002),F1002,VALUE(SUBSTITUTE(SUBSTITUTE(F1002,"₹",""),",","")))</f>
        <v>1542</v>
      </c>
      <c r="R1002" s="16" t="n">
        <f aca="false">IF(E1002=99,1,E1002)</f>
        <v>3</v>
      </c>
      <c r="S1002" s="16" t="n">
        <f aca="false">IF(G1002="",0,G1002)</f>
        <v>0.15</v>
      </c>
      <c r="T1002" s="16" t="str">
        <f aca="false">IF(I1002="","Unknown",IF(I1002="upi","UPI",I1002))</f>
        <v>UPI</v>
      </c>
      <c r="U1002" s="16" t="str">
        <f aca="false">IF(L1002="Yes","Y",IF(L1002="No","N",L1002))</f>
        <v>N</v>
      </c>
      <c r="V1002" s="19" t="n">
        <f aca="false">ROUND(R1002*Q1002*(1-S1002),2)</f>
        <v>3932.1</v>
      </c>
      <c r="W1002" s="16" t="str">
        <f aca="false">_xlfn.XLOOKUP(D1002,products!$A$2:$A$61,products!$C$2:$C$61,"Not found")</f>
        <v>Electronics</v>
      </c>
    </row>
    <row r="1003" customFormat="false" ht="15" hidden="false" customHeight="false" outlineLevel="0" collapsed="false">
      <c r="A1003" s="16" t="s">
        <v>1812</v>
      </c>
      <c r="B1003" s="16" t="s">
        <v>1806</v>
      </c>
      <c r="C1003" s="16" t="s">
        <v>1359</v>
      </c>
      <c r="D1003" s="16" t="s">
        <v>222</v>
      </c>
      <c r="E1003" s="16" t="n">
        <v>1</v>
      </c>
      <c r="F1003" s="16" t="n">
        <v>1929</v>
      </c>
      <c r="G1003" s="16" t="n">
        <v>0.05</v>
      </c>
      <c r="H1003" s="16" t="s">
        <v>67</v>
      </c>
      <c r="I1003" s="16" t="s">
        <v>60</v>
      </c>
      <c r="J1003" s="16" t="n">
        <v>3</v>
      </c>
      <c r="K1003" s="16" t="n">
        <v>4</v>
      </c>
      <c r="L1003" s="16" t="s">
        <v>41</v>
      </c>
      <c r="M1003" s="18" t="n">
        <f aca="false">IF(ISNUMBER(B1003),B1003,IF(MID(B1003,3,1)="-",DATE(VALUE(RIGHT(B1003,4)),VALUE(MID(B1003,4,2)),VALUE(LEFT(B1003,2))),DATE(VALUE(LEFT(B1003,4)),VALUE(MID(B1003,6,2)),VALUE(RIGHT(B1003,2)))))</f>
        <v>45750</v>
      </c>
      <c r="N1003" s="16" t="n">
        <f aca="false">MONTH(M1003)</f>
        <v>4</v>
      </c>
      <c r="O1003" s="16" t="str">
        <f aca="false">PROPER(TRIM(H1003))</f>
        <v>Kolkata</v>
      </c>
      <c r="P1003" s="16" t="str">
        <f aca="false">IFERROR(VLOOKUP(O1003,city_map!$A$2:$B$6,2,FALSE()),O1003)</f>
        <v>Kolkata</v>
      </c>
      <c r="Q1003" s="16" t="n">
        <f aca="false">IF(ISNUMBER(F1003),F1003,VALUE(SUBSTITUTE(SUBSTITUTE(F1003,"₹",""),",","")))</f>
        <v>1929</v>
      </c>
      <c r="R1003" s="16" t="n">
        <f aca="false">IF(E1003=99,1,E1003)</f>
        <v>1</v>
      </c>
      <c r="S1003" s="16" t="n">
        <f aca="false">IF(G1003="",0,G1003)</f>
        <v>0.05</v>
      </c>
      <c r="T1003" s="16" t="str">
        <f aca="false">IF(I1003="","Unknown",IF(I1003="upi","UPI",I1003))</f>
        <v>UPI</v>
      </c>
      <c r="U1003" s="16" t="str">
        <f aca="false">IF(L1003="Yes","Y",IF(L1003="No","N",L1003))</f>
        <v>N</v>
      </c>
      <c r="V1003" s="19" t="n">
        <f aca="false">ROUND(R1003*Q1003*(1-S1003),2)</f>
        <v>1832.55</v>
      </c>
      <c r="W1003" s="16" t="str">
        <f aca="false">_xlfn.XLOOKUP(D1003,products!$A$2:$A$61,products!$C$2:$C$61,"Not found")</f>
        <v>Fashion</v>
      </c>
    </row>
    <row r="1004" customFormat="false" ht="15" hidden="false" customHeight="false" outlineLevel="0" collapsed="false">
      <c r="A1004" s="16" t="s">
        <v>1813</v>
      </c>
      <c r="B1004" s="16" t="s">
        <v>1806</v>
      </c>
      <c r="C1004" s="16" t="s">
        <v>1119</v>
      </c>
      <c r="D1004" s="16" t="s">
        <v>191</v>
      </c>
      <c r="E1004" s="16" t="n">
        <v>1</v>
      </c>
      <c r="F1004" s="16" t="n">
        <v>384</v>
      </c>
      <c r="G1004" s="16" t="n">
        <v>0</v>
      </c>
      <c r="H1004" s="16" t="s">
        <v>112</v>
      </c>
      <c r="I1004" s="16" t="s">
        <v>40</v>
      </c>
      <c r="J1004" s="16" t="n">
        <v>3</v>
      </c>
      <c r="K1004" s="16" t="n">
        <v>4</v>
      </c>
      <c r="L1004" s="16" t="s">
        <v>57</v>
      </c>
      <c r="M1004" s="18" t="n">
        <f aca="false">IF(ISNUMBER(B1004),B1004,IF(MID(B1004,3,1)="-",DATE(VALUE(RIGHT(B1004,4)),VALUE(MID(B1004,4,2)),VALUE(LEFT(B1004,2))),DATE(VALUE(LEFT(B1004,4)),VALUE(MID(B1004,6,2)),VALUE(RIGHT(B1004,2)))))</f>
        <v>45750</v>
      </c>
      <c r="N1004" s="16" t="n">
        <f aca="false">MONTH(M1004)</f>
        <v>4</v>
      </c>
      <c r="O1004" s="16" t="str">
        <f aca="false">PROPER(TRIM(H1004))</f>
        <v>Mumbai</v>
      </c>
      <c r="P1004" s="16" t="str">
        <f aca="false">IFERROR(VLOOKUP(O1004,city_map!$A$2:$B$6,2,FALSE()),O1004)</f>
        <v>Mumbai</v>
      </c>
      <c r="Q1004" s="16" t="n">
        <f aca="false">IF(ISNUMBER(F1004),F1004,VALUE(SUBSTITUTE(SUBSTITUTE(F1004,"₹",""),",","")))</f>
        <v>384</v>
      </c>
      <c r="R1004" s="16" t="n">
        <f aca="false">IF(E1004=99,1,E1004)</f>
        <v>1</v>
      </c>
      <c r="S1004" s="16" t="n">
        <f aca="false">IF(G1004="",0,G1004)</f>
        <v>0</v>
      </c>
      <c r="T1004" s="16" t="str">
        <f aca="false">IF(I1004="","Unknown",IF(I1004="upi","UPI",I1004))</f>
        <v>COD</v>
      </c>
      <c r="U1004" s="16" t="str">
        <f aca="false">IF(L1004="Yes","Y",IF(L1004="No","N",L1004))</f>
        <v>Y</v>
      </c>
      <c r="V1004" s="19" t="n">
        <f aca="false">ROUND(R1004*Q1004*(1-S1004),2)</f>
        <v>384</v>
      </c>
      <c r="W1004" s="16" t="str">
        <f aca="false">_xlfn.XLOOKUP(D1004,products!$A$2:$A$61,products!$C$2:$C$61,"Not found")</f>
        <v>Electronics</v>
      </c>
    </row>
    <row r="1005" customFormat="false" ht="15" hidden="false" customHeight="false" outlineLevel="0" collapsed="false">
      <c r="A1005" s="16" t="s">
        <v>1814</v>
      </c>
      <c r="B1005" s="16" t="s">
        <v>1806</v>
      </c>
      <c r="C1005" s="16" t="s">
        <v>1815</v>
      </c>
      <c r="D1005" s="16" t="s">
        <v>51</v>
      </c>
      <c r="E1005" s="16" t="n">
        <v>1</v>
      </c>
      <c r="F1005" s="16" t="n">
        <v>2336</v>
      </c>
      <c r="G1005" s="16" t="n">
        <v>0.15</v>
      </c>
      <c r="H1005" s="16" t="s">
        <v>161</v>
      </c>
      <c r="I1005" s="16" t="s">
        <v>60</v>
      </c>
      <c r="J1005" s="16" t="n">
        <v>3</v>
      </c>
      <c r="K1005" s="16" t="n">
        <v>4</v>
      </c>
      <c r="L1005" s="16" t="s">
        <v>41</v>
      </c>
      <c r="M1005" s="18" t="n">
        <f aca="false">IF(ISNUMBER(B1005),B1005,IF(MID(B1005,3,1)="-",DATE(VALUE(RIGHT(B1005,4)),VALUE(MID(B1005,4,2)),VALUE(LEFT(B1005,2))),DATE(VALUE(LEFT(B1005,4)),VALUE(MID(B1005,6,2)),VALUE(RIGHT(B1005,2)))))</f>
        <v>45750</v>
      </c>
      <c r="N1005" s="16" t="n">
        <f aca="false">MONTH(M1005)</f>
        <v>4</v>
      </c>
      <c r="O1005" s="16" t="str">
        <f aca="false">PROPER(TRIM(H1005))</f>
        <v>Hyderabad</v>
      </c>
      <c r="P1005" s="16" t="str">
        <f aca="false">IFERROR(VLOOKUP(O1005,city_map!$A$2:$B$6,2,FALSE()),O1005)</f>
        <v>Hyderabad</v>
      </c>
      <c r="Q1005" s="16" t="n">
        <f aca="false">IF(ISNUMBER(F1005),F1005,VALUE(SUBSTITUTE(SUBSTITUTE(F1005,"₹",""),",","")))</f>
        <v>2336</v>
      </c>
      <c r="R1005" s="16" t="n">
        <f aca="false">IF(E1005=99,1,E1005)</f>
        <v>1</v>
      </c>
      <c r="S1005" s="16" t="n">
        <f aca="false">IF(G1005="",0,G1005)</f>
        <v>0.15</v>
      </c>
      <c r="T1005" s="16" t="str">
        <f aca="false">IF(I1005="","Unknown",IF(I1005="upi","UPI",I1005))</f>
        <v>UPI</v>
      </c>
      <c r="U1005" s="16" t="str">
        <f aca="false">IF(L1005="Yes","Y",IF(L1005="No","N",L1005))</f>
        <v>N</v>
      </c>
      <c r="V1005" s="19" t="n">
        <f aca="false">ROUND(R1005*Q1005*(1-S1005),2)</f>
        <v>1985.6</v>
      </c>
      <c r="W1005" s="16" t="str">
        <f aca="false">_xlfn.XLOOKUP(D1005,products!$A$2:$A$61,products!$C$2:$C$61,"Not found")</f>
        <v>Fashion</v>
      </c>
    </row>
    <row r="1006" customFormat="false" ht="15" hidden="false" customHeight="false" outlineLevel="0" collapsed="false">
      <c r="A1006" s="16" t="s">
        <v>1816</v>
      </c>
      <c r="B1006" s="16" t="s">
        <v>1806</v>
      </c>
      <c r="C1006" s="16" t="s">
        <v>176</v>
      </c>
      <c r="D1006" s="16" t="s">
        <v>133</v>
      </c>
      <c r="E1006" s="16" t="n">
        <v>2</v>
      </c>
      <c r="F1006" s="16" t="n">
        <v>614</v>
      </c>
      <c r="G1006" s="16"/>
      <c r="H1006" s="16" t="s">
        <v>281</v>
      </c>
      <c r="I1006" s="16" t="s">
        <v>40</v>
      </c>
      <c r="J1006" s="16" t="n">
        <v>4</v>
      </c>
      <c r="K1006" s="16" t="n">
        <v>5</v>
      </c>
      <c r="L1006" s="16" t="s">
        <v>41</v>
      </c>
      <c r="M1006" s="18" t="n">
        <f aca="false">IF(ISNUMBER(B1006),B1006,IF(MID(B1006,3,1)="-",DATE(VALUE(RIGHT(B1006,4)),VALUE(MID(B1006,4,2)),VALUE(LEFT(B1006,2))),DATE(VALUE(LEFT(B1006,4)),VALUE(MID(B1006,6,2)),VALUE(RIGHT(B1006,2)))))</f>
        <v>45750</v>
      </c>
      <c r="N1006" s="16" t="n">
        <f aca="false">MONTH(M1006)</f>
        <v>4</v>
      </c>
      <c r="O1006" s="16" t="str">
        <f aca="false">PROPER(TRIM(H1006))</f>
        <v>Bengaluru</v>
      </c>
      <c r="P1006" s="16" t="str">
        <f aca="false">IFERROR(VLOOKUP(O1006,city_map!$A$2:$B$6,2,FALSE()),O1006)</f>
        <v>Bengaluru</v>
      </c>
      <c r="Q1006" s="16" t="n">
        <f aca="false">IF(ISNUMBER(F1006),F1006,VALUE(SUBSTITUTE(SUBSTITUTE(F1006,"₹",""),",","")))</f>
        <v>614</v>
      </c>
      <c r="R1006" s="16" t="n">
        <f aca="false">IF(E1006=99,1,E1006)</f>
        <v>2</v>
      </c>
      <c r="S1006" s="16" t="n">
        <f aca="false">IF(G1006="",0,G1006)</f>
        <v>0</v>
      </c>
      <c r="T1006" s="16" t="str">
        <f aca="false">IF(I1006="","Unknown",IF(I1006="upi","UPI",I1006))</f>
        <v>COD</v>
      </c>
      <c r="U1006" s="16" t="str">
        <f aca="false">IF(L1006="Yes","Y",IF(L1006="No","N",L1006))</f>
        <v>N</v>
      </c>
      <c r="V1006" s="19" t="n">
        <f aca="false">ROUND(R1006*Q1006*(1-S1006),2)</f>
        <v>1228</v>
      </c>
      <c r="W1006" s="16" t="str">
        <f aca="false">_xlfn.XLOOKUP(D1006,products!$A$2:$A$61,products!$C$2:$C$61,"Not found")</f>
        <v>Books</v>
      </c>
    </row>
    <row r="1007" customFormat="false" ht="15" hidden="false" customHeight="false" outlineLevel="0" collapsed="false">
      <c r="A1007" s="16" t="s">
        <v>1817</v>
      </c>
      <c r="B1007" s="16" t="s">
        <v>1806</v>
      </c>
      <c r="C1007" s="16" t="s">
        <v>1409</v>
      </c>
      <c r="D1007" s="16" t="s">
        <v>77</v>
      </c>
      <c r="E1007" s="16" t="n">
        <v>2</v>
      </c>
      <c r="F1007" s="16" t="n">
        <v>365</v>
      </c>
      <c r="G1007" s="16" t="n">
        <v>0</v>
      </c>
      <c r="H1007" s="16" t="s">
        <v>112</v>
      </c>
      <c r="I1007" s="16" t="s">
        <v>40</v>
      </c>
      <c r="J1007" s="16" t="n">
        <v>7</v>
      </c>
      <c r="K1007" s="16" t="n">
        <v>1</v>
      </c>
      <c r="L1007" s="16" t="s">
        <v>57</v>
      </c>
      <c r="M1007" s="18" t="n">
        <f aca="false">IF(ISNUMBER(B1007),B1007,IF(MID(B1007,3,1)="-",DATE(VALUE(RIGHT(B1007,4)),VALUE(MID(B1007,4,2)),VALUE(LEFT(B1007,2))),DATE(VALUE(LEFT(B1007,4)),VALUE(MID(B1007,6,2)),VALUE(RIGHT(B1007,2)))))</f>
        <v>45750</v>
      </c>
      <c r="N1007" s="16" t="n">
        <f aca="false">MONTH(M1007)</f>
        <v>4</v>
      </c>
      <c r="O1007" s="16" t="str">
        <f aca="false">PROPER(TRIM(H1007))</f>
        <v>Mumbai</v>
      </c>
      <c r="P1007" s="16" t="str">
        <f aca="false">IFERROR(VLOOKUP(O1007,city_map!$A$2:$B$6,2,FALSE()),O1007)</f>
        <v>Mumbai</v>
      </c>
      <c r="Q1007" s="16" t="n">
        <f aca="false">IF(ISNUMBER(F1007),F1007,VALUE(SUBSTITUTE(SUBSTITUTE(F1007,"₹",""),",","")))</f>
        <v>365</v>
      </c>
      <c r="R1007" s="16" t="n">
        <f aca="false">IF(E1007=99,1,E1007)</f>
        <v>2</v>
      </c>
      <c r="S1007" s="16" t="n">
        <f aca="false">IF(G1007="",0,G1007)</f>
        <v>0</v>
      </c>
      <c r="T1007" s="16" t="str">
        <f aca="false">IF(I1007="","Unknown",IF(I1007="upi","UPI",I1007))</f>
        <v>COD</v>
      </c>
      <c r="U1007" s="16" t="str">
        <f aca="false">IF(L1007="Yes","Y",IF(L1007="No","N",L1007))</f>
        <v>Y</v>
      </c>
      <c r="V1007" s="19" t="n">
        <f aca="false">ROUND(R1007*Q1007*(1-S1007),2)</f>
        <v>730</v>
      </c>
      <c r="W1007" s="16" t="str">
        <f aca="false">_xlfn.XLOOKUP(D1007,products!$A$2:$A$61,products!$C$2:$C$61,"Not found")</f>
        <v>Books</v>
      </c>
    </row>
    <row r="1008" customFormat="false" ht="15" hidden="false" customHeight="false" outlineLevel="0" collapsed="false">
      <c r="A1008" s="16" t="s">
        <v>1818</v>
      </c>
      <c r="B1008" s="16" t="s">
        <v>1806</v>
      </c>
      <c r="C1008" s="16" t="s">
        <v>1389</v>
      </c>
      <c r="D1008" s="16" t="s">
        <v>173</v>
      </c>
      <c r="E1008" s="16" t="n">
        <v>3</v>
      </c>
      <c r="F1008" s="16" t="n">
        <v>1189</v>
      </c>
      <c r="G1008" s="16" t="n">
        <v>0.2</v>
      </c>
      <c r="H1008" s="16" t="s">
        <v>112</v>
      </c>
      <c r="I1008" s="16" t="s">
        <v>40</v>
      </c>
      <c r="J1008" s="16" t="n">
        <v>3</v>
      </c>
      <c r="K1008" s="16" t="n">
        <v>3</v>
      </c>
      <c r="L1008" s="16" t="s">
        <v>57</v>
      </c>
      <c r="M1008" s="18" t="n">
        <f aca="false">IF(ISNUMBER(B1008),B1008,IF(MID(B1008,3,1)="-",DATE(VALUE(RIGHT(B1008,4)),VALUE(MID(B1008,4,2)),VALUE(LEFT(B1008,2))),DATE(VALUE(LEFT(B1008,4)),VALUE(MID(B1008,6,2)),VALUE(RIGHT(B1008,2)))))</f>
        <v>45750</v>
      </c>
      <c r="N1008" s="16" t="n">
        <f aca="false">MONTH(M1008)</f>
        <v>4</v>
      </c>
      <c r="O1008" s="16" t="str">
        <f aca="false">PROPER(TRIM(H1008))</f>
        <v>Mumbai</v>
      </c>
      <c r="P1008" s="16" t="str">
        <f aca="false">IFERROR(VLOOKUP(O1008,city_map!$A$2:$B$6,2,FALSE()),O1008)</f>
        <v>Mumbai</v>
      </c>
      <c r="Q1008" s="16" t="n">
        <f aca="false">IF(ISNUMBER(F1008),F1008,VALUE(SUBSTITUTE(SUBSTITUTE(F1008,"₹",""),",","")))</f>
        <v>1189</v>
      </c>
      <c r="R1008" s="16" t="n">
        <f aca="false">IF(E1008=99,1,E1008)</f>
        <v>3</v>
      </c>
      <c r="S1008" s="16" t="n">
        <f aca="false">IF(G1008="",0,G1008)</f>
        <v>0.2</v>
      </c>
      <c r="T1008" s="16" t="str">
        <f aca="false">IF(I1008="","Unknown",IF(I1008="upi","UPI",I1008))</f>
        <v>COD</v>
      </c>
      <c r="U1008" s="16" t="str">
        <f aca="false">IF(L1008="Yes","Y",IF(L1008="No","N",L1008))</f>
        <v>Y</v>
      </c>
      <c r="V1008" s="19" t="n">
        <f aca="false">ROUND(R1008*Q1008*(1-S1008),2)</f>
        <v>2853.6</v>
      </c>
      <c r="W1008" s="16" t="str">
        <f aca="false">_xlfn.XLOOKUP(D1008,products!$A$2:$A$61,products!$C$2:$C$61,"Not found")</f>
        <v>Fashion</v>
      </c>
    </row>
    <row r="1009" customFormat="false" ht="15" hidden="false" customHeight="false" outlineLevel="0" collapsed="false">
      <c r="A1009" s="16" t="s">
        <v>1819</v>
      </c>
      <c r="B1009" s="16" t="s">
        <v>1820</v>
      </c>
      <c r="C1009" s="16" t="s">
        <v>450</v>
      </c>
      <c r="D1009" s="16" t="s">
        <v>142</v>
      </c>
      <c r="E1009" s="16" t="n">
        <v>1</v>
      </c>
      <c r="F1009" s="16" t="n">
        <v>622</v>
      </c>
      <c r="G1009" s="16" t="n">
        <v>0.1</v>
      </c>
      <c r="H1009" s="16" t="s">
        <v>89</v>
      </c>
      <c r="I1009" s="16" t="s">
        <v>47</v>
      </c>
      <c r="J1009" s="16" t="n">
        <v>4</v>
      </c>
      <c r="K1009" s="16" t="n">
        <v>4</v>
      </c>
      <c r="L1009" s="16" t="s">
        <v>41</v>
      </c>
      <c r="M1009" s="18" t="n">
        <f aca="false">IF(ISNUMBER(B1009),B1009,IF(MID(B1009,3,1)="-",DATE(VALUE(RIGHT(B1009,4)),VALUE(MID(B1009,4,2)),VALUE(LEFT(B1009,2))),DATE(VALUE(LEFT(B1009,4)),VALUE(MID(B1009,6,2)),VALUE(RIGHT(B1009,2)))))</f>
        <v>45751</v>
      </c>
      <c r="N1009" s="16" t="n">
        <f aca="false">MONTH(M1009)</f>
        <v>4</v>
      </c>
      <c r="O1009" s="16" t="str">
        <f aca="false">PROPER(TRIM(H1009))</f>
        <v>Ahmedabad</v>
      </c>
      <c r="P1009" s="16" t="str">
        <f aca="false">IFERROR(VLOOKUP(O1009,city_map!$A$2:$B$6,2,FALSE()),O1009)</f>
        <v>Ahmedabad</v>
      </c>
      <c r="Q1009" s="16" t="n">
        <f aca="false">IF(ISNUMBER(F1009),F1009,VALUE(SUBSTITUTE(SUBSTITUTE(F1009,"₹",""),",","")))</f>
        <v>622</v>
      </c>
      <c r="R1009" s="16" t="n">
        <f aca="false">IF(E1009=99,1,E1009)</f>
        <v>1</v>
      </c>
      <c r="S1009" s="16" t="n">
        <f aca="false">IF(G1009="",0,G1009)</f>
        <v>0.1</v>
      </c>
      <c r="T1009" s="16" t="str">
        <f aca="false">IF(I1009="","Unknown",IF(I1009="upi","UPI",I1009))</f>
        <v>Debit Card</v>
      </c>
      <c r="U1009" s="16" t="str">
        <f aca="false">IF(L1009="Yes","Y",IF(L1009="No","N",L1009))</f>
        <v>N</v>
      </c>
      <c r="V1009" s="19" t="n">
        <f aca="false">ROUND(R1009*Q1009*(1-S1009),2)</f>
        <v>559.8</v>
      </c>
      <c r="W1009" s="16" t="str">
        <f aca="false">_xlfn.XLOOKUP(D1009,products!$A$2:$A$61,products!$C$2:$C$61,"Not found")</f>
        <v>Home</v>
      </c>
    </row>
    <row r="1010" customFormat="false" ht="15" hidden="false" customHeight="false" outlineLevel="0" collapsed="false">
      <c r="A1010" s="16" t="s">
        <v>1821</v>
      </c>
      <c r="B1010" s="16" t="s">
        <v>1820</v>
      </c>
      <c r="C1010" s="16" t="s">
        <v>756</v>
      </c>
      <c r="D1010" s="16" t="s">
        <v>211</v>
      </c>
      <c r="E1010" s="16" t="n">
        <v>2</v>
      </c>
      <c r="F1010" s="16" t="n">
        <v>1262</v>
      </c>
      <c r="G1010" s="16" t="n">
        <v>0</v>
      </c>
      <c r="H1010" s="16" t="s">
        <v>161</v>
      </c>
      <c r="I1010" s="16" t="s">
        <v>60</v>
      </c>
      <c r="J1010" s="16" t="n">
        <v>6</v>
      </c>
      <c r="K1010" s="16" t="n">
        <v>4</v>
      </c>
      <c r="L1010" s="16" t="s">
        <v>41</v>
      </c>
      <c r="M1010" s="18" t="n">
        <f aca="false">IF(ISNUMBER(B1010),B1010,IF(MID(B1010,3,1)="-",DATE(VALUE(RIGHT(B1010,4)),VALUE(MID(B1010,4,2)),VALUE(LEFT(B1010,2))),DATE(VALUE(LEFT(B1010,4)),VALUE(MID(B1010,6,2)),VALUE(RIGHT(B1010,2)))))</f>
        <v>45751</v>
      </c>
      <c r="N1010" s="16" t="n">
        <f aca="false">MONTH(M1010)</f>
        <v>4</v>
      </c>
      <c r="O1010" s="16" t="str">
        <f aca="false">PROPER(TRIM(H1010))</f>
        <v>Hyderabad</v>
      </c>
      <c r="P1010" s="16" t="str">
        <f aca="false">IFERROR(VLOOKUP(O1010,city_map!$A$2:$B$6,2,FALSE()),O1010)</f>
        <v>Hyderabad</v>
      </c>
      <c r="Q1010" s="16" t="n">
        <f aca="false">IF(ISNUMBER(F1010),F1010,VALUE(SUBSTITUTE(SUBSTITUTE(F1010,"₹",""),",","")))</f>
        <v>1262</v>
      </c>
      <c r="R1010" s="16" t="n">
        <f aca="false">IF(E1010=99,1,E1010)</f>
        <v>2</v>
      </c>
      <c r="S1010" s="16" t="n">
        <f aca="false">IF(G1010="",0,G1010)</f>
        <v>0</v>
      </c>
      <c r="T1010" s="16" t="str">
        <f aca="false">IF(I1010="","Unknown",IF(I1010="upi","UPI",I1010))</f>
        <v>UPI</v>
      </c>
      <c r="U1010" s="16" t="str">
        <f aca="false">IF(L1010="Yes","Y",IF(L1010="No","N",L1010))</f>
        <v>N</v>
      </c>
      <c r="V1010" s="19" t="n">
        <f aca="false">ROUND(R1010*Q1010*(1-S1010),2)</f>
        <v>2524</v>
      </c>
      <c r="W1010" s="16" t="str">
        <f aca="false">_xlfn.XLOOKUP(D1010,products!$A$2:$A$61,products!$C$2:$C$61,"Not found")</f>
        <v>Fashion</v>
      </c>
    </row>
    <row r="1011" customFormat="false" ht="15" hidden="false" customHeight="false" outlineLevel="0" collapsed="false">
      <c r="A1011" s="16" t="s">
        <v>1822</v>
      </c>
      <c r="B1011" s="16" t="s">
        <v>1820</v>
      </c>
      <c r="C1011" s="16" t="s">
        <v>1823</v>
      </c>
      <c r="D1011" s="16" t="s">
        <v>262</v>
      </c>
      <c r="E1011" s="16" t="n">
        <v>1</v>
      </c>
      <c r="F1011" s="16" t="n">
        <v>824</v>
      </c>
      <c r="G1011" s="16" t="n">
        <v>0.2</v>
      </c>
      <c r="H1011" s="16" t="s">
        <v>112</v>
      </c>
      <c r="I1011" s="16" t="s">
        <v>60</v>
      </c>
      <c r="J1011" s="16" t="n">
        <v>5</v>
      </c>
      <c r="K1011" s="16" t="n">
        <v>5</v>
      </c>
      <c r="L1011" s="16" t="s">
        <v>41</v>
      </c>
      <c r="M1011" s="18" t="n">
        <f aca="false">IF(ISNUMBER(B1011),B1011,IF(MID(B1011,3,1)="-",DATE(VALUE(RIGHT(B1011,4)),VALUE(MID(B1011,4,2)),VALUE(LEFT(B1011,2))),DATE(VALUE(LEFT(B1011,4)),VALUE(MID(B1011,6,2)),VALUE(RIGHT(B1011,2)))))</f>
        <v>45751</v>
      </c>
      <c r="N1011" s="16" t="n">
        <f aca="false">MONTH(M1011)</f>
        <v>4</v>
      </c>
      <c r="O1011" s="16" t="str">
        <f aca="false">PROPER(TRIM(H1011))</f>
        <v>Mumbai</v>
      </c>
      <c r="P1011" s="16" t="str">
        <f aca="false">IFERROR(VLOOKUP(O1011,city_map!$A$2:$B$6,2,FALSE()),O1011)</f>
        <v>Mumbai</v>
      </c>
      <c r="Q1011" s="16" t="n">
        <f aca="false">IF(ISNUMBER(F1011),F1011,VALUE(SUBSTITUTE(SUBSTITUTE(F1011,"₹",""),",","")))</f>
        <v>824</v>
      </c>
      <c r="R1011" s="16" t="n">
        <f aca="false">IF(E1011=99,1,E1011)</f>
        <v>1</v>
      </c>
      <c r="S1011" s="16" t="n">
        <f aca="false">IF(G1011="",0,G1011)</f>
        <v>0.2</v>
      </c>
      <c r="T1011" s="16" t="str">
        <f aca="false">IF(I1011="","Unknown",IF(I1011="upi","UPI",I1011))</f>
        <v>UPI</v>
      </c>
      <c r="U1011" s="16" t="str">
        <f aca="false">IF(L1011="Yes","Y",IF(L1011="No","N",L1011))</f>
        <v>N</v>
      </c>
      <c r="V1011" s="19" t="n">
        <f aca="false">ROUND(R1011*Q1011*(1-S1011),2)</f>
        <v>659.2</v>
      </c>
      <c r="W1011" s="16" t="str">
        <f aca="false">_xlfn.XLOOKUP(D1011,products!$A$2:$A$61,products!$C$2:$C$61,"Not found")</f>
        <v>Home</v>
      </c>
    </row>
    <row r="1012" customFormat="false" ht="15" hidden="false" customHeight="false" outlineLevel="0" collapsed="false">
      <c r="A1012" s="16" t="s">
        <v>1824</v>
      </c>
      <c r="B1012" s="16" t="s">
        <v>1820</v>
      </c>
      <c r="C1012" s="16" t="s">
        <v>1825</v>
      </c>
      <c r="D1012" s="16" t="s">
        <v>396</v>
      </c>
      <c r="E1012" s="16" t="n">
        <v>1</v>
      </c>
      <c r="F1012" s="16" t="n">
        <v>5299</v>
      </c>
      <c r="G1012" s="16" t="n">
        <v>0</v>
      </c>
      <c r="H1012" s="16" t="s">
        <v>67</v>
      </c>
      <c r="I1012" s="16" t="s">
        <v>60</v>
      </c>
      <c r="J1012" s="16" t="n">
        <v>4</v>
      </c>
      <c r="K1012" s="16" t="n">
        <v>4</v>
      </c>
      <c r="L1012" s="16" t="s">
        <v>41</v>
      </c>
      <c r="M1012" s="18" t="n">
        <f aca="false">IF(ISNUMBER(B1012),B1012,IF(MID(B1012,3,1)="-",DATE(VALUE(RIGHT(B1012,4)),VALUE(MID(B1012,4,2)),VALUE(LEFT(B1012,2))),DATE(VALUE(LEFT(B1012,4)),VALUE(MID(B1012,6,2)),VALUE(RIGHT(B1012,2)))))</f>
        <v>45751</v>
      </c>
      <c r="N1012" s="16" t="n">
        <f aca="false">MONTH(M1012)</f>
        <v>4</v>
      </c>
      <c r="O1012" s="16" t="str">
        <f aca="false">PROPER(TRIM(H1012))</f>
        <v>Kolkata</v>
      </c>
      <c r="P1012" s="16" t="str">
        <f aca="false">IFERROR(VLOOKUP(O1012,city_map!$A$2:$B$6,2,FALSE()),O1012)</f>
        <v>Kolkata</v>
      </c>
      <c r="Q1012" s="16" t="n">
        <f aca="false">IF(ISNUMBER(F1012),F1012,VALUE(SUBSTITUTE(SUBSTITUTE(F1012,"₹",""),",","")))</f>
        <v>5299</v>
      </c>
      <c r="R1012" s="16" t="n">
        <f aca="false">IF(E1012=99,1,E1012)</f>
        <v>1</v>
      </c>
      <c r="S1012" s="16" t="n">
        <f aca="false">IF(G1012="",0,G1012)</f>
        <v>0</v>
      </c>
      <c r="T1012" s="16" t="str">
        <f aca="false">IF(I1012="","Unknown",IF(I1012="upi","UPI",I1012))</f>
        <v>UPI</v>
      </c>
      <c r="U1012" s="16" t="str">
        <f aca="false">IF(L1012="Yes","Y",IF(L1012="No","N",L1012))</f>
        <v>N</v>
      </c>
      <c r="V1012" s="19" t="n">
        <f aca="false">ROUND(R1012*Q1012*(1-S1012),2)</f>
        <v>5299</v>
      </c>
      <c r="W1012" s="16" t="str">
        <f aca="false">_xlfn.XLOOKUP(D1012,products!$A$2:$A$61,products!$C$2:$C$61,"Not found")</f>
        <v>Home</v>
      </c>
    </row>
    <row r="1013" customFormat="false" ht="15" hidden="false" customHeight="false" outlineLevel="0" collapsed="false">
      <c r="A1013" s="16" t="s">
        <v>1826</v>
      </c>
      <c r="B1013" s="16" t="s">
        <v>1820</v>
      </c>
      <c r="C1013" s="16" t="s">
        <v>1423</v>
      </c>
      <c r="D1013" s="16" t="s">
        <v>51</v>
      </c>
      <c r="E1013" s="16" t="n">
        <v>2</v>
      </c>
      <c r="F1013" s="16" t="n">
        <v>2311</v>
      </c>
      <c r="G1013" s="16" t="n">
        <v>0</v>
      </c>
      <c r="H1013" s="16" t="s">
        <v>130</v>
      </c>
      <c r="I1013" s="16" t="s">
        <v>71</v>
      </c>
      <c r="J1013" s="16" t="n">
        <v>3</v>
      </c>
      <c r="K1013" s="16" t="n">
        <v>5</v>
      </c>
      <c r="L1013" s="16" t="s">
        <v>41</v>
      </c>
      <c r="M1013" s="18" t="n">
        <f aca="false">IF(ISNUMBER(B1013),B1013,IF(MID(B1013,3,1)="-",DATE(VALUE(RIGHT(B1013,4)),VALUE(MID(B1013,4,2)),VALUE(LEFT(B1013,2))),DATE(VALUE(LEFT(B1013,4)),VALUE(MID(B1013,6,2)),VALUE(RIGHT(B1013,2)))))</f>
        <v>45751</v>
      </c>
      <c r="N1013" s="16" t="n">
        <f aca="false">MONTH(M1013)</f>
        <v>4</v>
      </c>
      <c r="O1013" s="16" t="str">
        <f aca="false">PROPER(TRIM(H1013))</f>
        <v>Bengaluru</v>
      </c>
      <c r="P1013" s="16" t="str">
        <f aca="false">IFERROR(VLOOKUP(O1013,city_map!$A$2:$B$6,2,FALSE()),O1013)</f>
        <v>Bengaluru</v>
      </c>
      <c r="Q1013" s="16" t="n">
        <f aca="false">IF(ISNUMBER(F1013),F1013,VALUE(SUBSTITUTE(SUBSTITUTE(F1013,"₹",""),",","")))</f>
        <v>2311</v>
      </c>
      <c r="R1013" s="16" t="n">
        <f aca="false">IF(E1013=99,1,E1013)</f>
        <v>2</v>
      </c>
      <c r="S1013" s="16" t="n">
        <f aca="false">IF(G1013="",0,G1013)</f>
        <v>0</v>
      </c>
      <c r="T1013" s="16" t="str">
        <f aca="false">IF(I1013="","Unknown",IF(I1013="upi","UPI",I1013))</f>
        <v>Credit Card</v>
      </c>
      <c r="U1013" s="16" t="str">
        <f aca="false">IF(L1013="Yes","Y",IF(L1013="No","N",L1013))</f>
        <v>N</v>
      </c>
      <c r="V1013" s="19" t="n">
        <f aca="false">ROUND(R1013*Q1013*(1-S1013),2)</f>
        <v>4622</v>
      </c>
      <c r="W1013" s="16" t="str">
        <f aca="false">_xlfn.XLOOKUP(D1013,products!$A$2:$A$61,products!$C$2:$C$61,"Not found")</f>
        <v>Fashion</v>
      </c>
    </row>
    <row r="1014" customFormat="false" ht="15" hidden="false" customHeight="false" outlineLevel="0" collapsed="false">
      <c r="A1014" s="16" t="s">
        <v>1827</v>
      </c>
      <c r="B1014" s="16" t="s">
        <v>1820</v>
      </c>
      <c r="C1014" s="16" t="s">
        <v>1731</v>
      </c>
      <c r="D1014" s="16" t="s">
        <v>139</v>
      </c>
      <c r="E1014" s="16" t="n">
        <v>1</v>
      </c>
      <c r="F1014" s="16" t="n">
        <v>342</v>
      </c>
      <c r="G1014" s="16" t="n">
        <v>0</v>
      </c>
      <c r="H1014" s="16" t="s">
        <v>56</v>
      </c>
      <c r="I1014" s="16" t="s">
        <v>40</v>
      </c>
      <c r="J1014" s="16" t="n">
        <v>7</v>
      </c>
      <c r="K1014" s="16" t="n">
        <v>4</v>
      </c>
      <c r="L1014" s="16" t="s">
        <v>41</v>
      </c>
      <c r="M1014" s="18" t="n">
        <f aca="false">IF(ISNUMBER(B1014),B1014,IF(MID(B1014,3,1)="-",DATE(VALUE(RIGHT(B1014,4)),VALUE(MID(B1014,4,2)),VALUE(LEFT(B1014,2))),DATE(VALUE(LEFT(B1014,4)),VALUE(MID(B1014,6,2)),VALUE(RIGHT(B1014,2)))))</f>
        <v>45751</v>
      </c>
      <c r="N1014" s="16" t="n">
        <f aca="false">MONTH(M1014)</f>
        <v>4</v>
      </c>
      <c r="O1014" s="16" t="str">
        <f aca="false">PROPER(TRIM(H1014))</f>
        <v>Lucknow</v>
      </c>
      <c r="P1014" s="16" t="str">
        <f aca="false">IFERROR(VLOOKUP(O1014,city_map!$A$2:$B$6,2,FALSE()),O1014)</f>
        <v>Lucknow</v>
      </c>
      <c r="Q1014" s="16" t="n">
        <f aca="false">IF(ISNUMBER(F1014),F1014,VALUE(SUBSTITUTE(SUBSTITUTE(F1014,"₹",""),",","")))</f>
        <v>342</v>
      </c>
      <c r="R1014" s="16" t="n">
        <f aca="false">IF(E1014=99,1,E1014)</f>
        <v>1</v>
      </c>
      <c r="S1014" s="16" t="n">
        <f aca="false">IF(G1014="",0,G1014)</f>
        <v>0</v>
      </c>
      <c r="T1014" s="16" t="str">
        <f aca="false">IF(I1014="","Unknown",IF(I1014="upi","UPI",I1014))</f>
        <v>COD</v>
      </c>
      <c r="U1014" s="16" t="str">
        <f aca="false">IF(L1014="Yes","Y",IF(L1014="No","N",L1014))</f>
        <v>N</v>
      </c>
      <c r="V1014" s="19" t="n">
        <f aca="false">ROUND(R1014*Q1014*(1-S1014),2)</f>
        <v>342</v>
      </c>
      <c r="W1014" s="16" t="str">
        <f aca="false">_xlfn.XLOOKUP(D1014,products!$A$2:$A$61,products!$C$2:$C$61,"Not found")</f>
        <v>Beauty</v>
      </c>
    </row>
    <row r="1015" customFormat="false" ht="15" hidden="false" customHeight="false" outlineLevel="0" collapsed="false">
      <c r="A1015" s="16" t="s">
        <v>1828</v>
      </c>
      <c r="B1015" s="16" t="s">
        <v>1820</v>
      </c>
      <c r="C1015" s="16" t="s">
        <v>303</v>
      </c>
      <c r="D1015" s="16" t="s">
        <v>45</v>
      </c>
      <c r="E1015" s="16" t="n">
        <v>4</v>
      </c>
      <c r="F1015" s="16" t="n">
        <v>298</v>
      </c>
      <c r="G1015" s="16" t="n">
        <v>0.15</v>
      </c>
      <c r="H1015" s="16" t="s">
        <v>81</v>
      </c>
      <c r="I1015" s="16" t="s">
        <v>60</v>
      </c>
      <c r="J1015" s="16" t="n">
        <v>3</v>
      </c>
      <c r="K1015" s="16" t="n">
        <v>5</v>
      </c>
      <c r="L1015" s="16" t="s">
        <v>41</v>
      </c>
      <c r="M1015" s="18" t="n">
        <f aca="false">IF(ISNUMBER(B1015),B1015,IF(MID(B1015,3,1)="-",DATE(VALUE(RIGHT(B1015,4)),VALUE(MID(B1015,4,2)),VALUE(LEFT(B1015,2))),DATE(VALUE(LEFT(B1015,4)),VALUE(MID(B1015,6,2)),VALUE(RIGHT(B1015,2)))))</f>
        <v>45751</v>
      </c>
      <c r="N1015" s="16" t="n">
        <f aca="false">MONTH(M1015)</f>
        <v>4</v>
      </c>
      <c r="O1015" s="16" t="str">
        <f aca="false">PROPER(TRIM(H1015))</f>
        <v>Hyderabad</v>
      </c>
      <c r="P1015" s="16" t="str">
        <f aca="false">IFERROR(VLOOKUP(O1015,city_map!$A$2:$B$6,2,FALSE()),O1015)</f>
        <v>Hyderabad</v>
      </c>
      <c r="Q1015" s="16" t="n">
        <f aca="false">IF(ISNUMBER(F1015),F1015,VALUE(SUBSTITUTE(SUBSTITUTE(F1015,"₹",""),",","")))</f>
        <v>298</v>
      </c>
      <c r="R1015" s="16" t="n">
        <f aca="false">IF(E1015=99,1,E1015)</f>
        <v>4</v>
      </c>
      <c r="S1015" s="16" t="n">
        <f aca="false">IF(G1015="",0,G1015)</f>
        <v>0.15</v>
      </c>
      <c r="T1015" s="16" t="str">
        <f aca="false">IF(I1015="","Unknown",IF(I1015="upi","UPI",I1015))</f>
        <v>UPI</v>
      </c>
      <c r="U1015" s="16" t="str">
        <f aca="false">IF(L1015="Yes","Y",IF(L1015="No","N",L1015))</f>
        <v>N</v>
      </c>
      <c r="V1015" s="19" t="n">
        <f aca="false">ROUND(R1015*Q1015*(1-S1015),2)</f>
        <v>1013.2</v>
      </c>
      <c r="W1015" s="16" t="str">
        <f aca="false">_xlfn.XLOOKUP(D1015,products!$A$2:$A$61,products!$C$2:$C$61,"Not found")</f>
        <v>Beauty</v>
      </c>
    </row>
    <row r="1016" customFormat="false" ht="15" hidden="false" customHeight="false" outlineLevel="0" collapsed="false">
      <c r="A1016" s="16" t="s">
        <v>1829</v>
      </c>
      <c r="B1016" s="16" t="s">
        <v>1820</v>
      </c>
      <c r="C1016" s="16" t="s">
        <v>1465</v>
      </c>
      <c r="D1016" s="16" t="s">
        <v>219</v>
      </c>
      <c r="E1016" s="16" t="n">
        <v>1</v>
      </c>
      <c r="F1016" s="16" t="n">
        <v>1310</v>
      </c>
      <c r="G1016" s="16" t="n">
        <v>0</v>
      </c>
      <c r="H1016" s="16" t="s">
        <v>39</v>
      </c>
      <c r="I1016" s="16" t="s">
        <v>71</v>
      </c>
      <c r="J1016" s="16" t="n">
        <v>5</v>
      </c>
      <c r="K1016" s="16" t="n">
        <v>4</v>
      </c>
      <c r="L1016" s="16" t="s">
        <v>41</v>
      </c>
      <c r="M1016" s="18" t="n">
        <f aca="false">IF(ISNUMBER(B1016),B1016,IF(MID(B1016,3,1)="-",DATE(VALUE(RIGHT(B1016,4)),VALUE(MID(B1016,4,2)),VALUE(LEFT(B1016,2))),DATE(VALUE(LEFT(B1016,4)),VALUE(MID(B1016,6,2)),VALUE(RIGHT(B1016,2)))))</f>
        <v>45751</v>
      </c>
      <c r="N1016" s="16" t="n">
        <f aca="false">MONTH(M1016)</f>
        <v>4</v>
      </c>
      <c r="O1016" s="16" t="str">
        <f aca="false">PROPER(TRIM(H1016))</f>
        <v>Delhi</v>
      </c>
      <c r="P1016" s="16" t="str">
        <f aca="false">IFERROR(VLOOKUP(O1016,city_map!$A$2:$B$6,2,FALSE()),O1016)</f>
        <v>Delhi</v>
      </c>
      <c r="Q1016" s="16" t="n">
        <f aca="false">IF(ISNUMBER(F1016),F1016,VALUE(SUBSTITUTE(SUBSTITUTE(F1016,"₹",""),",","")))</f>
        <v>1310</v>
      </c>
      <c r="R1016" s="16" t="n">
        <f aca="false">IF(E1016=99,1,E1016)</f>
        <v>1</v>
      </c>
      <c r="S1016" s="16" t="n">
        <f aca="false">IF(G1016="",0,G1016)</f>
        <v>0</v>
      </c>
      <c r="T1016" s="16" t="str">
        <f aca="false">IF(I1016="","Unknown",IF(I1016="upi","UPI",I1016))</f>
        <v>Credit Card</v>
      </c>
      <c r="U1016" s="16" t="str">
        <f aca="false">IF(L1016="Yes","Y",IF(L1016="No","N",L1016))</f>
        <v>N</v>
      </c>
      <c r="V1016" s="19" t="n">
        <f aca="false">ROUND(R1016*Q1016*(1-S1016),2)</f>
        <v>1310</v>
      </c>
      <c r="W1016" s="16" t="str">
        <f aca="false">_xlfn.XLOOKUP(D1016,products!$A$2:$A$61,products!$C$2:$C$61,"Not found")</f>
        <v>Electronics</v>
      </c>
    </row>
    <row r="1017" customFormat="false" ht="15" hidden="false" customHeight="false" outlineLevel="0" collapsed="false">
      <c r="A1017" s="16" t="s">
        <v>1830</v>
      </c>
      <c r="B1017" s="16" t="s">
        <v>1820</v>
      </c>
      <c r="C1017" s="16" t="s">
        <v>1831</v>
      </c>
      <c r="D1017" s="16" t="s">
        <v>451</v>
      </c>
      <c r="E1017" s="16" t="n">
        <v>3</v>
      </c>
      <c r="F1017" s="16" t="n">
        <v>1284</v>
      </c>
      <c r="G1017" s="16" t="n">
        <v>0.3</v>
      </c>
      <c r="H1017" s="16" t="s">
        <v>112</v>
      </c>
      <c r="I1017" s="16" t="s">
        <v>47</v>
      </c>
      <c r="J1017" s="16" t="n">
        <v>5</v>
      </c>
      <c r="K1017" s="16" t="n">
        <v>4</v>
      </c>
      <c r="L1017" s="16" t="s">
        <v>41</v>
      </c>
      <c r="M1017" s="18" t="n">
        <f aca="false">IF(ISNUMBER(B1017),B1017,IF(MID(B1017,3,1)="-",DATE(VALUE(RIGHT(B1017,4)),VALUE(MID(B1017,4,2)),VALUE(LEFT(B1017,2))),DATE(VALUE(LEFT(B1017,4)),VALUE(MID(B1017,6,2)),VALUE(RIGHT(B1017,2)))))</f>
        <v>45751</v>
      </c>
      <c r="N1017" s="16" t="n">
        <f aca="false">MONTH(M1017)</f>
        <v>4</v>
      </c>
      <c r="O1017" s="16" t="str">
        <f aca="false">PROPER(TRIM(H1017))</f>
        <v>Mumbai</v>
      </c>
      <c r="P1017" s="16" t="str">
        <f aca="false">IFERROR(VLOOKUP(O1017,city_map!$A$2:$B$6,2,FALSE()),O1017)</f>
        <v>Mumbai</v>
      </c>
      <c r="Q1017" s="16" t="n">
        <f aca="false">IF(ISNUMBER(F1017),F1017,VALUE(SUBSTITUTE(SUBSTITUTE(F1017,"₹",""),",","")))</f>
        <v>1284</v>
      </c>
      <c r="R1017" s="16" t="n">
        <f aca="false">IF(E1017=99,1,E1017)</f>
        <v>3</v>
      </c>
      <c r="S1017" s="16" t="n">
        <f aca="false">IF(G1017="",0,G1017)</f>
        <v>0.3</v>
      </c>
      <c r="T1017" s="16" t="str">
        <f aca="false">IF(I1017="","Unknown",IF(I1017="upi","UPI",I1017))</f>
        <v>Debit Card</v>
      </c>
      <c r="U1017" s="16" t="str">
        <f aca="false">IF(L1017="Yes","Y",IF(L1017="No","N",L1017))</f>
        <v>N</v>
      </c>
      <c r="V1017" s="19" t="n">
        <f aca="false">ROUND(R1017*Q1017*(1-S1017),2)</f>
        <v>2696.4</v>
      </c>
      <c r="W1017" s="16" t="str">
        <f aca="false">_xlfn.XLOOKUP(D1017,products!$A$2:$A$61,products!$C$2:$C$61,"Not found")</f>
        <v>Beauty</v>
      </c>
    </row>
    <row r="1018" customFormat="false" ht="15" hidden="false" customHeight="false" outlineLevel="0" collapsed="false">
      <c r="A1018" s="16" t="s">
        <v>1832</v>
      </c>
      <c r="B1018" s="16" t="s">
        <v>1820</v>
      </c>
      <c r="C1018" s="16" t="s">
        <v>1833</v>
      </c>
      <c r="D1018" s="16" t="s">
        <v>111</v>
      </c>
      <c r="E1018" s="16" t="n">
        <v>1</v>
      </c>
      <c r="F1018" s="16" t="n">
        <v>1009</v>
      </c>
      <c r="G1018" s="16" t="n">
        <v>0.1</v>
      </c>
      <c r="H1018" s="16" t="s">
        <v>208</v>
      </c>
      <c r="I1018" s="16" t="s">
        <v>40</v>
      </c>
      <c r="J1018" s="16" t="n">
        <v>4</v>
      </c>
      <c r="K1018" s="16" t="n">
        <v>5</v>
      </c>
      <c r="L1018" s="16" t="s">
        <v>41</v>
      </c>
      <c r="M1018" s="18" t="n">
        <f aca="false">IF(ISNUMBER(B1018),B1018,IF(MID(B1018,3,1)="-",DATE(VALUE(RIGHT(B1018,4)),VALUE(MID(B1018,4,2)),VALUE(LEFT(B1018,2))),DATE(VALUE(LEFT(B1018,4)),VALUE(MID(B1018,6,2)),VALUE(RIGHT(B1018,2)))))</f>
        <v>45751</v>
      </c>
      <c r="N1018" s="16" t="n">
        <f aca="false">MONTH(M1018)</f>
        <v>4</v>
      </c>
      <c r="O1018" s="16" t="str">
        <f aca="false">PROPER(TRIM(H1018))</f>
        <v>Jaipur</v>
      </c>
      <c r="P1018" s="16" t="str">
        <f aca="false">IFERROR(VLOOKUP(O1018,city_map!$A$2:$B$6,2,FALSE()),O1018)</f>
        <v>Jaipur</v>
      </c>
      <c r="Q1018" s="16" t="n">
        <f aca="false">IF(ISNUMBER(F1018),F1018,VALUE(SUBSTITUTE(SUBSTITUTE(F1018,"₹",""),",","")))</f>
        <v>1009</v>
      </c>
      <c r="R1018" s="16" t="n">
        <f aca="false">IF(E1018=99,1,E1018)</f>
        <v>1</v>
      </c>
      <c r="S1018" s="16" t="n">
        <f aca="false">IF(G1018="",0,G1018)</f>
        <v>0.1</v>
      </c>
      <c r="T1018" s="16" t="str">
        <f aca="false">IF(I1018="","Unknown",IF(I1018="upi","UPI",I1018))</f>
        <v>COD</v>
      </c>
      <c r="U1018" s="16" t="str">
        <f aca="false">IF(L1018="Yes","Y",IF(L1018="No","N",L1018))</f>
        <v>N</v>
      </c>
      <c r="V1018" s="19" t="n">
        <f aca="false">ROUND(R1018*Q1018*(1-S1018),2)</f>
        <v>908.1</v>
      </c>
      <c r="W1018" s="16" t="str">
        <f aca="false">_xlfn.XLOOKUP(D1018,products!$A$2:$A$61,products!$C$2:$C$61,"Not found")</f>
        <v>Books</v>
      </c>
    </row>
    <row r="1019" customFormat="false" ht="15" hidden="false" customHeight="false" outlineLevel="0" collapsed="false">
      <c r="A1019" s="16" t="s">
        <v>1834</v>
      </c>
      <c r="B1019" s="16" t="s">
        <v>1820</v>
      </c>
      <c r="C1019" s="16" t="s">
        <v>340</v>
      </c>
      <c r="D1019" s="16" t="s">
        <v>173</v>
      </c>
      <c r="E1019" s="16" t="n">
        <v>1</v>
      </c>
      <c r="F1019" s="16" t="n">
        <v>1169</v>
      </c>
      <c r="G1019" s="16" t="n">
        <v>0.05</v>
      </c>
      <c r="H1019" s="16" t="s">
        <v>81</v>
      </c>
      <c r="I1019" s="16" t="s">
        <v>40</v>
      </c>
      <c r="J1019" s="16" t="n">
        <v>2</v>
      </c>
      <c r="K1019" s="16" t="n">
        <v>5</v>
      </c>
      <c r="L1019" s="16" t="s">
        <v>41</v>
      </c>
      <c r="M1019" s="18" t="n">
        <f aca="false">IF(ISNUMBER(B1019),B1019,IF(MID(B1019,3,1)="-",DATE(VALUE(RIGHT(B1019,4)),VALUE(MID(B1019,4,2)),VALUE(LEFT(B1019,2))),DATE(VALUE(LEFT(B1019,4)),VALUE(MID(B1019,6,2)),VALUE(RIGHT(B1019,2)))))</f>
        <v>45751</v>
      </c>
      <c r="N1019" s="16" t="n">
        <f aca="false">MONTH(M1019)</f>
        <v>4</v>
      </c>
      <c r="O1019" s="16" t="str">
        <f aca="false">PROPER(TRIM(H1019))</f>
        <v>Hyderabad</v>
      </c>
      <c r="P1019" s="16" t="str">
        <f aca="false">IFERROR(VLOOKUP(O1019,city_map!$A$2:$B$6,2,FALSE()),O1019)</f>
        <v>Hyderabad</v>
      </c>
      <c r="Q1019" s="16" t="n">
        <f aca="false">IF(ISNUMBER(F1019),F1019,VALUE(SUBSTITUTE(SUBSTITUTE(F1019,"₹",""),",","")))</f>
        <v>1169</v>
      </c>
      <c r="R1019" s="16" t="n">
        <f aca="false">IF(E1019=99,1,E1019)</f>
        <v>1</v>
      </c>
      <c r="S1019" s="16" t="n">
        <f aca="false">IF(G1019="",0,G1019)</f>
        <v>0.05</v>
      </c>
      <c r="T1019" s="16" t="str">
        <f aca="false">IF(I1019="","Unknown",IF(I1019="upi","UPI",I1019))</f>
        <v>COD</v>
      </c>
      <c r="U1019" s="16" t="str">
        <f aca="false">IF(L1019="Yes","Y",IF(L1019="No","N",L1019))</f>
        <v>N</v>
      </c>
      <c r="V1019" s="19" t="n">
        <f aca="false">ROUND(R1019*Q1019*(1-S1019),2)</f>
        <v>1110.55</v>
      </c>
      <c r="W1019" s="16" t="str">
        <f aca="false">_xlfn.XLOOKUP(D1019,products!$A$2:$A$61,products!$C$2:$C$61,"Not found")</f>
        <v>Fashion</v>
      </c>
    </row>
    <row r="1020" customFormat="false" ht="15" hidden="false" customHeight="false" outlineLevel="0" collapsed="false">
      <c r="A1020" s="16" t="s">
        <v>1835</v>
      </c>
      <c r="B1020" s="16" t="s">
        <v>1820</v>
      </c>
      <c r="C1020" s="16" t="s">
        <v>193</v>
      </c>
      <c r="D1020" s="16" t="s">
        <v>74</v>
      </c>
      <c r="E1020" s="16" t="n">
        <v>1</v>
      </c>
      <c r="F1020" s="16" t="n">
        <v>19226</v>
      </c>
      <c r="G1020" s="16" t="n">
        <v>0.05</v>
      </c>
      <c r="H1020" s="16" t="s">
        <v>39</v>
      </c>
      <c r="I1020" s="16" t="s">
        <v>47</v>
      </c>
      <c r="J1020" s="16" t="n">
        <v>3</v>
      </c>
      <c r="K1020" s="16" t="n">
        <v>4</v>
      </c>
      <c r="L1020" s="16" t="s">
        <v>41</v>
      </c>
      <c r="M1020" s="18" t="n">
        <f aca="false">IF(ISNUMBER(B1020),B1020,IF(MID(B1020,3,1)="-",DATE(VALUE(RIGHT(B1020,4)),VALUE(MID(B1020,4,2)),VALUE(LEFT(B1020,2))),DATE(VALUE(LEFT(B1020,4)),VALUE(MID(B1020,6,2)),VALUE(RIGHT(B1020,2)))))</f>
        <v>45751</v>
      </c>
      <c r="N1020" s="16" t="n">
        <f aca="false">MONTH(M1020)</f>
        <v>4</v>
      </c>
      <c r="O1020" s="16" t="str">
        <f aca="false">PROPER(TRIM(H1020))</f>
        <v>Delhi</v>
      </c>
      <c r="P1020" s="16" t="str">
        <f aca="false">IFERROR(VLOOKUP(O1020,city_map!$A$2:$B$6,2,FALSE()),O1020)</f>
        <v>Delhi</v>
      </c>
      <c r="Q1020" s="16" t="n">
        <f aca="false">IF(ISNUMBER(F1020),F1020,VALUE(SUBSTITUTE(SUBSTITUTE(F1020,"₹",""),",","")))</f>
        <v>19226</v>
      </c>
      <c r="R1020" s="16" t="n">
        <f aca="false">IF(E1020=99,1,E1020)</f>
        <v>1</v>
      </c>
      <c r="S1020" s="16" t="n">
        <f aca="false">IF(G1020="",0,G1020)</f>
        <v>0.05</v>
      </c>
      <c r="T1020" s="16" t="str">
        <f aca="false">IF(I1020="","Unknown",IF(I1020="upi","UPI",I1020))</f>
        <v>Debit Card</v>
      </c>
      <c r="U1020" s="16" t="str">
        <f aca="false">IF(L1020="Yes","Y",IF(L1020="No","N",L1020))</f>
        <v>N</v>
      </c>
      <c r="V1020" s="19" t="n">
        <f aca="false">ROUND(R1020*Q1020*(1-S1020),2)</f>
        <v>18264.7</v>
      </c>
      <c r="W1020" s="16" t="str">
        <f aca="false">_xlfn.XLOOKUP(D1020,products!$A$2:$A$61,products!$C$2:$C$61,"Not found")</f>
        <v>Electronics</v>
      </c>
    </row>
    <row r="1021" customFormat="false" ht="15" hidden="false" customHeight="false" outlineLevel="0" collapsed="false">
      <c r="A1021" s="16" t="s">
        <v>1836</v>
      </c>
      <c r="B1021" s="16" t="s">
        <v>1837</v>
      </c>
      <c r="C1021" s="16" t="s">
        <v>1271</v>
      </c>
      <c r="D1021" s="16" t="s">
        <v>262</v>
      </c>
      <c r="E1021" s="16" t="n">
        <v>1</v>
      </c>
      <c r="F1021" s="16" t="n">
        <v>797</v>
      </c>
      <c r="G1021" s="16" t="n">
        <v>0</v>
      </c>
      <c r="H1021" s="16" t="s">
        <v>130</v>
      </c>
      <c r="I1021" s="16" t="s">
        <v>60</v>
      </c>
      <c r="J1021" s="16" t="n">
        <v>4</v>
      </c>
      <c r="K1021" s="16" t="n">
        <v>3</v>
      </c>
      <c r="L1021" s="16" t="s">
        <v>41</v>
      </c>
      <c r="M1021" s="18" t="n">
        <f aca="false">IF(ISNUMBER(B1021),B1021,IF(MID(B1021,3,1)="-",DATE(VALUE(RIGHT(B1021,4)),VALUE(MID(B1021,4,2)),VALUE(LEFT(B1021,2))),DATE(VALUE(LEFT(B1021,4)),VALUE(MID(B1021,6,2)),VALUE(RIGHT(B1021,2)))))</f>
        <v>45752</v>
      </c>
      <c r="N1021" s="16" t="n">
        <f aca="false">MONTH(M1021)</f>
        <v>4</v>
      </c>
      <c r="O1021" s="16" t="str">
        <f aca="false">PROPER(TRIM(H1021))</f>
        <v>Bengaluru</v>
      </c>
      <c r="P1021" s="16" t="str">
        <f aca="false">IFERROR(VLOOKUP(O1021,city_map!$A$2:$B$6,2,FALSE()),O1021)</f>
        <v>Bengaluru</v>
      </c>
      <c r="Q1021" s="16" t="n">
        <f aca="false">IF(ISNUMBER(F1021),F1021,VALUE(SUBSTITUTE(SUBSTITUTE(F1021,"₹",""),",","")))</f>
        <v>797</v>
      </c>
      <c r="R1021" s="16" t="n">
        <f aca="false">IF(E1021=99,1,E1021)</f>
        <v>1</v>
      </c>
      <c r="S1021" s="16" t="n">
        <f aca="false">IF(G1021="",0,G1021)</f>
        <v>0</v>
      </c>
      <c r="T1021" s="16" t="str">
        <f aca="false">IF(I1021="","Unknown",IF(I1021="upi","UPI",I1021))</f>
        <v>UPI</v>
      </c>
      <c r="U1021" s="16" t="str">
        <f aca="false">IF(L1021="Yes","Y",IF(L1021="No","N",L1021))</f>
        <v>N</v>
      </c>
      <c r="V1021" s="19" t="n">
        <f aca="false">ROUND(R1021*Q1021*(1-S1021),2)</f>
        <v>797</v>
      </c>
      <c r="W1021" s="16" t="str">
        <f aca="false">_xlfn.XLOOKUP(D1021,products!$A$2:$A$61,products!$C$2:$C$61,"Not found")</f>
        <v>Home</v>
      </c>
    </row>
    <row r="1022" customFormat="false" ht="15" hidden="false" customHeight="false" outlineLevel="0" collapsed="false">
      <c r="A1022" s="16" t="s">
        <v>1838</v>
      </c>
      <c r="B1022" s="16" t="s">
        <v>1837</v>
      </c>
      <c r="C1022" s="16" t="s">
        <v>846</v>
      </c>
      <c r="D1022" s="16" t="s">
        <v>179</v>
      </c>
      <c r="E1022" s="16" t="n">
        <v>2</v>
      </c>
      <c r="F1022" s="16" t="n">
        <v>2582</v>
      </c>
      <c r="G1022" s="16" t="n">
        <v>0.15</v>
      </c>
      <c r="H1022" s="16" t="s">
        <v>89</v>
      </c>
      <c r="I1022" s="16" t="s">
        <v>60</v>
      </c>
      <c r="J1022" s="16" t="n">
        <v>2</v>
      </c>
      <c r="K1022" s="16" t="n">
        <v>4</v>
      </c>
      <c r="L1022" s="16" t="s">
        <v>41</v>
      </c>
      <c r="M1022" s="18" t="n">
        <f aca="false">IF(ISNUMBER(B1022),B1022,IF(MID(B1022,3,1)="-",DATE(VALUE(RIGHT(B1022,4)),VALUE(MID(B1022,4,2)),VALUE(LEFT(B1022,2))),DATE(VALUE(LEFT(B1022,4)),VALUE(MID(B1022,6,2)),VALUE(RIGHT(B1022,2)))))</f>
        <v>45752</v>
      </c>
      <c r="N1022" s="16" t="n">
        <f aca="false">MONTH(M1022)</f>
        <v>4</v>
      </c>
      <c r="O1022" s="16" t="str">
        <f aca="false">PROPER(TRIM(H1022))</f>
        <v>Ahmedabad</v>
      </c>
      <c r="P1022" s="16" t="str">
        <f aca="false">IFERROR(VLOOKUP(O1022,city_map!$A$2:$B$6,2,FALSE()),O1022)</f>
        <v>Ahmedabad</v>
      </c>
      <c r="Q1022" s="16" t="n">
        <f aca="false">IF(ISNUMBER(F1022),F1022,VALUE(SUBSTITUTE(SUBSTITUTE(F1022,"₹",""),",","")))</f>
        <v>2582</v>
      </c>
      <c r="R1022" s="16" t="n">
        <f aca="false">IF(E1022=99,1,E1022)</f>
        <v>2</v>
      </c>
      <c r="S1022" s="16" t="n">
        <f aca="false">IF(G1022="",0,G1022)</f>
        <v>0.15</v>
      </c>
      <c r="T1022" s="16" t="str">
        <f aca="false">IF(I1022="","Unknown",IF(I1022="upi","UPI",I1022))</f>
        <v>UPI</v>
      </c>
      <c r="U1022" s="16" t="str">
        <f aca="false">IF(L1022="Yes","Y",IF(L1022="No","N",L1022))</f>
        <v>N</v>
      </c>
      <c r="V1022" s="19" t="n">
        <f aca="false">ROUND(R1022*Q1022*(1-S1022),2)</f>
        <v>4389.4</v>
      </c>
      <c r="W1022" s="16" t="str">
        <f aca="false">_xlfn.XLOOKUP(D1022,products!$A$2:$A$61,products!$C$2:$C$61,"Not found")</f>
        <v>Electronics</v>
      </c>
    </row>
    <row r="1023" customFormat="false" ht="15" hidden="false" customHeight="false" outlineLevel="0" collapsed="false">
      <c r="A1023" s="16" t="s">
        <v>1839</v>
      </c>
      <c r="B1023" s="16" t="s">
        <v>1837</v>
      </c>
      <c r="C1023" s="16" t="s">
        <v>1374</v>
      </c>
      <c r="D1023" s="16" t="s">
        <v>126</v>
      </c>
      <c r="E1023" s="16" t="n">
        <v>2</v>
      </c>
      <c r="F1023" s="16" t="n">
        <v>384</v>
      </c>
      <c r="G1023" s="16" t="n">
        <v>0.2</v>
      </c>
      <c r="H1023" s="16" t="s">
        <v>208</v>
      </c>
      <c r="I1023" s="16" t="s">
        <v>40</v>
      </c>
      <c r="J1023" s="16" t="n">
        <v>6</v>
      </c>
      <c r="K1023" s="16" t="n">
        <v>5</v>
      </c>
      <c r="L1023" s="16" t="s">
        <v>41</v>
      </c>
      <c r="M1023" s="18" t="n">
        <f aca="false">IF(ISNUMBER(B1023),B1023,IF(MID(B1023,3,1)="-",DATE(VALUE(RIGHT(B1023,4)),VALUE(MID(B1023,4,2)),VALUE(LEFT(B1023,2))),DATE(VALUE(LEFT(B1023,4)),VALUE(MID(B1023,6,2)),VALUE(RIGHT(B1023,2)))))</f>
        <v>45752</v>
      </c>
      <c r="N1023" s="16" t="n">
        <f aca="false">MONTH(M1023)</f>
        <v>4</v>
      </c>
      <c r="O1023" s="16" t="str">
        <f aca="false">PROPER(TRIM(H1023))</f>
        <v>Jaipur</v>
      </c>
      <c r="P1023" s="16" t="str">
        <f aca="false">IFERROR(VLOOKUP(O1023,city_map!$A$2:$B$6,2,FALSE()),O1023)</f>
        <v>Jaipur</v>
      </c>
      <c r="Q1023" s="16" t="n">
        <f aca="false">IF(ISNUMBER(F1023),F1023,VALUE(SUBSTITUTE(SUBSTITUTE(F1023,"₹",""),",","")))</f>
        <v>384</v>
      </c>
      <c r="R1023" s="16" t="n">
        <f aca="false">IF(E1023=99,1,E1023)</f>
        <v>2</v>
      </c>
      <c r="S1023" s="16" t="n">
        <f aca="false">IF(G1023="",0,G1023)</f>
        <v>0.2</v>
      </c>
      <c r="T1023" s="16" t="str">
        <f aca="false">IF(I1023="","Unknown",IF(I1023="upi","UPI",I1023))</f>
        <v>COD</v>
      </c>
      <c r="U1023" s="16" t="str">
        <f aca="false">IF(L1023="Yes","Y",IF(L1023="No","N",L1023))</f>
        <v>N</v>
      </c>
      <c r="V1023" s="19" t="n">
        <f aca="false">ROUND(R1023*Q1023*(1-S1023),2)</f>
        <v>614.4</v>
      </c>
      <c r="W1023" s="16" t="str">
        <f aca="false">_xlfn.XLOOKUP(D1023,products!$A$2:$A$61,products!$C$2:$C$61,"Not found")</f>
        <v>Home</v>
      </c>
    </row>
    <row r="1024" customFormat="false" ht="15" hidden="false" customHeight="false" outlineLevel="0" collapsed="false">
      <c r="A1024" s="16" t="s">
        <v>1840</v>
      </c>
      <c r="B1024" s="16" t="s">
        <v>1837</v>
      </c>
      <c r="C1024" s="16" t="s">
        <v>1841</v>
      </c>
      <c r="D1024" s="16" t="s">
        <v>660</v>
      </c>
      <c r="E1024" s="16" t="n">
        <v>3</v>
      </c>
      <c r="F1024" s="16" t="n">
        <v>1881</v>
      </c>
      <c r="G1024" s="16" t="n">
        <v>0.2</v>
      </c>
      <c r="H1024" s="16" t="s">
        <v>89</v>
      </c>
      <c r="I1024" s="16" t="s">
        <v>60</v>
      </c>
      <c r="J1024" s="16" t="n">
        <v>2</v>
      </c>
      <c r="K1024" s="16" t="n">
        <v>4</v>
      </c>
      <c r="L1024" s="16" t="s">
        <v>41</v>
      </c>
      <c r="M1024" s="18" t="n">
        <f aca="false">IF(ISNUMBER(B1024),B1024,IF(MID(B1024,3,1)="-",DATE(VALUE(RIGHT(B1024,4)),VALUE(MID(B1024,4,2)),VALUE(LEFT(B1024,2))),DATE(VALUE(LEFT(B1024,4)),VALUE(MID(B1024,6,2)),VALUE(RIGHT(B1024,2)))))</f>
        <v>45752</v>
      </c>
      <c r="N1024" s="16" t="n">
        <f aca="false">MONTH(M1024)</f>
        <v>4</v>
      </c>
      <c r="O1024" s="16" t="str">
        <f aca="false">PROPER(TRIM(H1024))</f>
        <v>Ahmedabad</v>
      </c>
      <c r="P1024" s="16" t="str">
        <f aca="false">IFERROR(VLOOKUP(O1024,city_map!$A$2:$B$6,2,FALSE()),O1024)</f>
        <v>Ahmedabad</v>
      </c>
      <c r="Q1024" s="16" t="n">
        <f aca="false">IF(ISNUMBER(F1024),F1024,VALUE(SUBSTITUTE(SUBSTITUTE(F1024,"₹",""),",","")))</f>
        <v>1881</v>
      </c>
      <c r="R1024" s="16" t="n">
        <f aca="false">IF(E1024=99,1,E1024)</f>
        <v>3</v>
      </c>
      <c r="S1024" s="16" t="n">
        <f aca="false">IF(G1024="",0,G1024)</f>
        <v>0.2</v>
      </c>
      <c r="T1024" s="16" t="str">
        <f aca="false">IF(I1024="","Unknown",IF(I1024="upi","UPI",I1024))</f>
        <v>UPI</v>
      </c>
      <c r="U1024" s="16" t="str">
        <f aca="false">IF(L1024="Yes","Y",IF(L1024="No","N",L1024))</f>
        <v>N</v>
      </c>
      <c r="V1024" s="19" t="n">
        <f aca="false">ROUND(R1024*Q1024*(1-S1024),2)</f>
        <v>4514.4</v>
      </c>
      <c r="W1024" s="16" t="str">
        <f aca="false">_xlfn.XLOOKUP(D1024,products!$A$2:$A$61,products!$C$2:$C$61,"Not found")</f>
        <v>Beauty</v>
      </c>
    </row>
    <row r="1025" customFormat="false" ht="15" hidden="false" customHeight="false" outlineLevel="0" collapsed="false">
      <c r="A1025" s="16" t="s">
        <v>1842</v>
      </c>
      <c r="B1025" s="16" t="s">
        <v>1837</v>
      </c>
      <c r="C1025" s="16" t="s">
        <v>153</v>
      </c>
      <c r="D1025" s="16" t="s">
        <v>660</v>
      </c>
      <c r="E1025" s="16" t="n">
        <v>2</v>
      </c>
      <c r="F1025" s="16" t="n">
        <v>1830</v>
      </c>
      <c r="G1025" s="16" t="n">
        <v>0</v>
      </c>
      <c r="H1025" s="16" t="s">
        <v>112</v>
      </c>
      <c r="I1025" s="16" t="s">
        <v>40</v>
      </c>
      <c r="J1025" s="16" t="n">
        <v>2</v>
      </c>
      <c r="K1025" s="16" t="n">
        <v>2</v>
      </c>
      <c r="L1025" s="16" t="s">
        <v>57</v>
      </c>
      <c r="M1025" s="18" t="n">
        <f aca="false">IF(ISNUMBER(B1025),B1025,IF(MID(B1025,3,1)="-",DATE(VALUE(RIGHT(B1025,4)),VALUE(MID(B1025,4,2)),VALUE(LEFT(B1025,2))),DATE(VALUE(LEFT(B1025,4)),VALUE(MID(B1025,6,2)),VALUE(RIGHT(B1025,2)))))</f>
        <v>45752</v>
      </c>
      <c r="N1025" s="16" t="n">
        <f aca="false">MONTH(M1025)</f>
        <v>4</v>
      </c>
      <c r="O1025" s="16" t="str">
        <f aca="false">PROPER(TRIM(H1025))</f>
        <v>Mumbai</v>
      </c>
      <c r="P1025" s="16" t="str">
        <f aca="false">IFERROR(VLOOKUP(O1025,city_map!$A$2:$B$6,2,FALSE()),O1025)</f>
        <v>Mumbai</v>
      </c>
      <c r="Q1025" s="16" t="n">
        <f aca="false">IF(ISNUMBER(F1025),F1025,VALUE(SUBSTITUTE(SUBSTITUTE(F1025,"₹",""),",","")))</f>
        <v>1830</v>
      </c>
      <c r="R1025" s="16" t="n">
        <f aca="false">IF(E1025=99,1,E1025)</f>
        <v>2</v>
      </c>
      <c r="S1025" s="16" t="n">
        <f aca="false">IF(G1025="",0,G1025)</f>
        <v>0</v>
      </c>
      <c r="T1025" s="16" t="str">
        <f aca="false">IF(I1025="","Unknown",IF(I1025="upi","UPI",I1025))</f>
        <v>COD</v>
      </c>
      <c r="U1025" s="16" t="str">
        <f aca="false">IF(L1025="Yes","Y",IF(L1025="No","N",L1025))</f>
        <v>Y</v>
      </c>
      <c r="V1025" s="19" t="n">
        <f aca="false">ROUND(R1025*Q1025*(1-S1025),2)</f>
        <v>3660</v>
      </c>
      <c r="W1025" s="16" t="str">
        <f aca="false">_xlfn.XLOOKUP(D1025,products!$A$2:$A$61,products!$C$2:$C$61,"Not found")</f>
        <v>Beauty</v>
      </c>
    </row>
    <row r="1026" customFormat="false" ht="15" hidden="false" customHeight="false" outlineLevel="0" collapsed="false">
      <c r="A1026" s="16" t="s">
        <v>1843</v>
      </c>
      <c r="B1026" s="16" t="s">
        <v>1837</v>
      </c>
      <c r="C1026" s="16" t="s">
        <v>1055</v>
      </c>
      <c r="D1026" s="16" t="s">
        <v>225</v>
      </c>
      <c r="E1026" s="16" t="n">
        <v>2</v>
      </c>
      <c r="F1026" s="16" t="n">
        <v>381</v>
      </c>
      <c r="G1026" s="16" t="n">
        <v>0.05</v>
      </c>
      <c r="H1026" s="16" t="s">
        <v>112</v>
      </c>
      <c r="I1026" s="16" t="s">
        <v>100</v>
      </c>
      <c r="J1026" s="16" t="n">
        <v>2</v>
      </c>
      <c r="K1026" s="16" t="n">
        <v>5</v>
      </c>
      <c r="L1026" s="16" t="s">
        <v>41</v>
      </c>
      <c r="M1026" s="18" t="n">
        <f aca="false">IF(ISNUMBER(B1026),B1026,IF(MID(B1026,3,1)="-",DATE(VALUE(RIGHT(B1026,4)),VALUE(MID(B1026,4,2)),VALUE(LEFT(B1026,2))),DATE(VALUE(LEFT(B1026,4)),VALUE(MID(B1026,6,2)),VALUE(RIGHT(B1026,2)))))</f>
        <v>45752</v>
      </c>
      <c r="N1026" s="16" t="n">
        <f aca="false">MONTH(M1026)</f>
        <v>4</v>
      </c>
      <c r="O1026" s="16" t="str">
        <f aca="false">PROPER(TRIM(H1026))</f>
        <v>Mumbai</v>
      </c>
      <c r="P1026" s="16" t="str">
        <f aca="false">IFERROR(VLOOKUP(O1026,city_map!$A$2:$B$6,2,FALSE()),O1026)</f>
        <v>Mumbai</v>
      </c>
      <c r="Q1026" s="16" t="n">
        <f aca="false">IF(ISNUMBER(F1026),F1026,VALUE(SUBSTITUTE(SUBSTITUTE(F1026,"₹",""),",","")))</f>
        <v>381</v>
      </c>
      <c r="R1026" s="16" t="n">
        <f aca="false">IF(E1026=99,1,E1026)</f>
        <v>2</v>
      </c>
      <c r="S1026" s="16" t="n">
        <f aca="false">IF(G1026="",0,G1026)</f>
        <v>0.05</v>
      </c>
      <c r="T1026" s="16" t="str">
        <f aca="false">IF(I1026="","Unknown",IF(I1026="upi","UPI",I1026))</f>
        <v>Net Banking</v>
      </c>
      <c r="U1026" s="16" t="str">
        <f aca="false">IF(L1026="Yes","Y",IF(L1026="No","N",L1026))</f>
        <v>N</v>
      </c>
      <c r="V1026" s="19" t="n">
        <f aca="false">ROUND(R1026*Q1026*(1-S1026),2)</f>
        <v>723.9</v>
      </c>
      <c r="W1026" s="16" t="str">
        <f aca="false">_xlfn.XLOOKUP(D1026,products!$A$2:$A$61,products!$C$2:$C$61,"Not found")</f>
        <v>Books</v>
      </c>
    </row>
    <row r="1027" customFormat="false" ht="15" hidden="false" customHeight="false" outlineLevel="0" collapsed="false">
      <c r="A1027" s="16" t="s">
        <v>1844</v>
      </c>
      <c r="B1027" s="16" t="s">
        <v>1837</v>
      </c>
      <c r="C1027" s="16" t="s">
        <v>370</v>
      </c>
      <c r="D1027" s="16" t="s">
        <v>149</v>
      </c>
      <c r="E1027" s="16" t="n">
        <v>1</v>
      </c>
      <c r="F1027" s="16" t="n">
        <v>1622</v>
      </c>
      <c r="G1027" s="16" t="n">
        <v>0.15</v>
      </c>
      <c r="H1027" s="16" t="s">
        <v>130</v>
      </c>
      <c r="I1027" s="16" t="s">
        <v>60</v>
      </c>
      <c r="J1027" s="16" t="n">
        <v>4</v>
      </c>
      <c r="K1027" s="16" t="n">
        <v>4</v>
      </c>
      <c r="L1027" s="16" t="s">
        <v>57</v>
      </c>
      <c r="M1027" s="18" t="n">
        <f aca="false">IF(ISNUMBER(B1027),B1027,IF(MID(B1027,3,1)="-",DATE(VALUE(RIGHT(B1027,4)),VALUE(MID(B1027,4,2)),VALUE(LEFT(B1027,2))),DATE(VALUE(LEFT(B1027,4)),VALUE(MID(B1027,6,2)),VALUE(RIGHT(B1027,2)))))</f>
        <v>45752</v>
      </c>
      <c r="N1027" s="16" t="n">
        <f aca="false">MONTH(M1027)</f>
        <v>4</v>
      </c>
      <c r="O1027" s="16" t="str">
        <f aca="false">PROPER(TRIM(H1027))</f>
        <v>Bengaluru</v>
      </c>
      <c r="P1027" s="16" t="str">
        <f aca="false">IFERROR(VLOOKUP(O1027,city_map!$A$2:$B$6,2,FALSE()),O1027)</f>
        <v>Bengaluru</v>
      </c>
      <c r="Q1027" s="16" t="n">
        <f aca="false">IF(ISNUMBER(F1027),F1027,VALUE(SUBSTITUTE(SUBSTITUTE(F1027,"₹",""),",","")))</f>
        <v>1622</v>
      </c>
      <c r="R1027" s="16" t="n">
        <f aca="false">IF(E1027=99,1,E1027)</f>
        <v>1</v>
      </c>
      <c r="S1027" s="16" t="n">
        <f aca="false">IF(G1027="",0,G1027)</f>
        <v>0.15</v>
      </c>
      <c r="T1027" s="16" t="str">
        <f aca="false">IF(I1027="","Unknown",IF(I1027="upi","UPI",I1027))</f>
        <v>UPI</v>
      </c>
      <c r="U1027" s="16" t="str">
        <f aca="false">IF(L1027="Yes","Y",IF(L1027="No","N",L1027))</f>
        <v>Y</v>
      </c>
      <c r="V1027" s="19" t="n">
        <f aca="false">ROUND(R1027*Q1027*(1-S1027),2)</f>
        <v>1378.7</v>
      </c>
      <c r="W1027" s="16" t="str">
        <f aca="false">_xlfn.XLOOKUP(D1027,products!$A$2:$A$61,products!$C$2:$C$61,"Not found")</f>
        <v>Fashion</v>
      </c>
    </row>
    <row r="1028" customFormat="false" ht="15" hidden="false" customHeight="false" outlineLevel="0" collapsed="false">
      <c r="A1028" s="16" t="s">
        <v>1845</v>
      </c>
      <c r="B1028" s="16" t="s">
        <v>1837</v>
      </c>
      <c r="C1028" s="16" t="s">
        <v>215</v>
      </c>
      <c r="D1028" s="16" t="s">
        <v>146</v>
      </c>
      <c r="E1028" s="16" t="n">
        <v>1</v>
      </c>
      <c r="F1028" s="16" t="n">
        <v>457</v>
      </c>
      <c r="G1028" s="16" t="n">
        <v>0</v>
      </c>
      <c r="H1028" s="16" t="s">
        <v>527</v>
      </c>
      <c r="I1028" s="16" t="s">
        <v>60</v>
      </c>
      <c r="J1028" s="16" t="n">
        <v>2</v>
      </c>
      <c r="K1028" s="16" t="n">
        <v>5</v>
      </c>
      <c r="L1028" s="16" t="s">
        <v>41</v>
      </c>
      <c r="M1028" s="18" t="n">
        <f aca="false">IF(ISNUMBER(B1028),B1028,IF(MID(B1028,3,1)="-",DATE(VALUE(RIGHT(B1028,4)),VALUE(MID(B1028,4,2)),VALUE(LEFT(B1028,2))),DATE(VALUE(LEFT(B1028,4)),VALUE(MID(B1028,6,2)),VALUE(RIGHT(B1028,2)))))</f>
        <v>45752</v>
      </c>
      <c r="N1028" s="16" t="n">
        <f aca="false">MONTH(M1028)</f>
        <v>4</v>
      </c>
      <c r="O1028" s="16" t="str">
        <f aca="false">PROPER(TRIM(H1028))</f>
        <v>Bangalore</v>
      </c>
      <c r="P1028" s="16" t="str">
        <f aca="false">IFERROR(VLOOKUP(O1028,city_map!$A$2:$B$6,2,FALSE()),O1028)</f>
        <v>Bengaluru</v>
      </c>
      <c r="Q1028" s="16" t="n">
        <f aca="false">IF(ISNUMBER(F1028),F1028,VALUE(SUBSTITUTE(SUBSTITUTE(F1028,"₹",""),",","")))</f>
        <v>457</v>
      </c>
      <c r="R1028" s="16" t="n">
        <f aca="false">IF(E1028=99,1,E1028)</f>
        <v>1</v>
      </c>
      <c r="S1028" s="16" t="n">
        <f aca="false">IF(G1028="",0,G1028)</f>
        <v>0</v>
      </c>
      <c r="T1028" s="16" t="str">
        <f aca="false">IF(I1028="","Unknown",IF(I1028="upi","UPI",I1028))</f>
        <v>UPI</v>
      </c>
      <c r="U1028" s="16" t="str">
        <f aca="false">IF(L1028="Yes","Y",IF(L1028="No","N",L1028))</f>
        <v>N</v>
      </c>
      <c r="V1028" s="19" t="n">
        <f aca="false">ROUND(R1028*Q1028*(1-S1028),2)</f>
        <v>457</v>
      </c>
      <c r="W1028" s="16" t="str">
        <f aca="false">_xlfn.XLOOKUP(D1028,products!$A$2:$A$61,products!$C$2:$C$61,"Not found")</f>
        <v>Beauty</v>
      </c>
    </row>
    <row r="1029" customFormat="false" ht="15" hidden="false" customHeight="false" outlineLevel="0" collapsed="false">
      <c r="A1029" s="16" t="s">
        <v>1846</v>
      </c>
      <c r="B1029" s="16" t="s">
        <v>1837</v>
      </c>
      <c r="C1029" s="16" t="s">
        <v>651</v>
      </c>
      <c r="D1029" s="16" t="s">
        <v>126</v>
      </c>
      <c r="E1029" s="16" t="n">
        <v>3</v>
      </c>
      <c r="F1029" s="16" t="n">
        <v>390</v>
      </c>
      <c r="G1029" s="16" t="n">
        <v>0.2</v>
      </c>
      <c r="H1029" s="16" t="s">
        <v>130</v>
      </c>
      <c r="I1029" s="16" t="s">
        <v>60</v>
      </c>
      <c r="J1029" s="16" t="n">
        <v>4</v>
      </c>
      <c r="K1029" s="16" t="n">
        <v>2</v>
      </c>
      <c r="L1029" s="16" t="s">
        <v>41</v>
      </c>
      <c r="M1029" s="18" t="n">
        <f aca="false">IF(ISNUMBER(B1029),B1029,IF(MID(B1029,3,1)="-",DATE(VALUE(RIGHT(B1029,4)),VALUE(MID(B1029,4,2)),VALUE(LEFT(B1029,2))),DATE(VALUE(LEFT(B1029,4)),VALUE(MID(B1029,6,2)),VALUE(RIGHT(B1029,2)))))</f>
        <v>45752</v>
      </c>
      <c r="N1029" s="16" t="n">
        <f aca="false">MONTH(M1029)</f>
        <v>4</v>
      </c>
      <c r="O1029" s="16" t="str">
        <f aca="false">PROPER(TRIM(H1029))</f>
        <v>Bengaluru</v>
      </c>
      <c r="P1029" s="16" t="str">
        <f aca="false">IFERROR(VLOOKUP(O1029,city_map!$A$2:$B$6,2,FALSE()),O1029)</f>
        <v>Bengaluru</v>
      </c>
      <c r="Q1029" s="16" t="n">
        <f aca="false">IF(ISNUMBER(F1029),F1029,VALUE(SUBSTITUTE(SUBSTITUTE(F1029,"₹",""),",","")))</f>
        <v>390</v>
      </c>
      <c r="R1029" s="16" t="n">
        <f aca="false">IF(E1029=99,1,E1029)</f>
        <v>3</v>
      </c>
      <c r="S1029" s="16" t="n">
        <f aca="false">IF(G1029="",0,G1029)</f>
        <v>0.2</v>
      </c>
      <c r="T1029" s="16" t="str">
        <f aca="false">IF(I1029="","Unknown",IF(I1029="upi","UPI",I1029))</f>
        <v>UPI</v>
      </c>
      <c r="U1029" s="16" t="str">
        <f aca="false">IF(L1029="Yes","Y",IF(L1029="No","N",L1029))</f>
        <v>N</v>
      </c>
      <c r="V1029" s="19" t="n">
        <f aca="false">ROUND(R1029*Q1029*(1-S1029),2)</f>
        <v>936</v>
      </c>
      <c r="W1029" s="16" t="str">
        <f aca="false">_xlfn.XLOOKUP(D1029,products!$A$2:$A$61,products!$C$2:$C$61,"Not found")</f>
        <v>Home</v>
      </c>
    </row>
    <row r="1030" customFormat="false" ht="15" hidden="false" customHeight="false" outlineLevel="0" collapsed="false">
      <c r="A1030" s="16" t="s">
        <v>1847</v>
      </c>
      <c r="B1030" s="16" t="s">
        <v>1837</v>
      </c>
      <c r="C1030" s="16" t="s">
        <v>1848</v>
      </c>
      <c r="D1030" s="16" t="s">
        <v>51</v>
      </c>
      <c r="E1030" s="16" t="n">
        <v>1</v>
      </c>
      <c r="F1030" s="16" t="n">
        <v>2366</v>
      </c>
      <c r="G1030" s="16" t="n">
        <v>0.1</v>
      </c>
      <c r="H1030" s="16" t="s">
        <v>112</v>
      </c>
      <c r="I1030" s="16" t="s">
        <v>60</v>
      </c>
      <c r="J1030" s="16" t="n">
        <v>3</v>
      </c>
      <c r="K1030" s="16" t="n">
        <v>5</v>
      </c>
      <c r="L1030" s="16" t="s">
        <v>41</v>
      </c>
      <c r="M1030" s="18" t="n">
        <f aca="false">IF(ISNUMBER(B1030),B1030,IF(MID(B1030,3,1)="-",DATE(VALUE(RIGHT(B1030,4)),VALUE(MID(B1030,4,2)),VALUE(LEFT(B1030,2))),DATE(VALUE(LEFT(B1030,4)),VALUE(MID(B1030,6,2)),VALUE(RIGHT(B1030,2)))))</f>
        <v>45752</v>
      </c>
      <c r="N1030" s="16" t="n">
        <f aca="false">MONTH(M1030)</f>
        <v>4</v>
      </c>
      <c r="O1030" s="16" t="str">
        <f aca="false">PROPER(TRIM(H1030))</f>
        <v>Mumbai</v>
      </c>
      <c r="P1030" s="16" t="str">
        <f aca="false">IFERROR(VLOOKUP(O1030,city_map!$A$2:$B$6,2,FALSE()),O1030)</f>
        <v>Mumbai</v>
      </c>
      <c r="Q1030" s="16" t="n">
        <f aca="false">IF(ISNUMBER(F1030),F1030,VALUE(SUBSTITUTE(SUBSTITUTE(F1030,"₹",""),",","")))</f>
        <v>2366</v>
      </c>
      <c r="R1030" s="16" t="n">
        <f aca="false">IF(E1030=99,1,E1030)</f>
        <v>1</v>
      </c>
      <c r="S1030" s="16" t="n">
        <f aca="false">IF(G1030="",0,G1030)</f>
        <v>0.1</v>
      </c>
      <c r="T1030" s="16" t="str">
        <f aca="false">IF(I1030="","Unknown",IF(I1030="upi","UPI",I1030))</f>
        <v>UPI</v>
      </c>
      <c r="U1030" s="16" t="str">
        <f aca="false">IF(L1030="Yes","Y",IF(L1030="No","N",L1030))</f>
        <v>N</v>
      </c>
      <c r="V1030" s="19" t="n">
        <f aca="false">ROUND(R1030*Q1030*(1-S1030),2)</f>
        <v>2129.4</v>
      </c>
      <c r="W1030" s="16" t="str">
        <f aca="false">_xlfn.XLOOKUP(D1030,products!$A$2:$A$61,products!$C$2:$C$61,"Not found")</f>
        <v>Fashion</v>
      </c>
    </row>
    <row r="1031" customFormat="false" ht="15" hidden="false" customHeight="false" outlineLevel="0" collapsed="false">
      <c r="A1031" s="16" t="s">
        <v>1849</v>
      </c>
      <c r="B1031" s="16" t="s">
        <v>1837</v>
      </c>
      <c r="C1031" s="16" t="s">
        <v>1850</v>
      </c>
      <c r="D1031" s="16" t="s">
        <v>149</v>
      </c>
      <c r="E1031" s="16" t="n">
        <v>3</v>
      </c>
      <c r="F1031" s="16" t="s">
        <v>1851</v>
      </c>
      <c r="G1031" s="16" t="n">
        <v>0.1</v>
      </c>
      <c r="H1031" s="16" t="s">
        <v>130</v>
      </c>
      <c r="I1031" s="16" t="s">
        <v>47</v>
      </c>
      <c r="J1031" s="16" t="n">
        <v>3</v>
      </c>
      <c r="K1031" s="16" t="n">
        <v>5</v>
      </c>
      <c r="L1031" s="16" t="s">
        <v>41</v>
      </c>
      <c r="M1031" s="18" t="n">
        <f aca="false">IF(ISNUMBER(B1031),B1031,IF(MID(B1031,3,1)="-",DATE(VALUE(RIGHT(B1031,4)),VALUE(MID(B1031,4,2)),VALUE(LEFT(B1031,2))),DATE(VALUE(LEFT(B1031,4)),VALUE(MID(B1031,6,2)),VALUE(RIGHT(B1031,2)))))</f>
        <v>45752</v>
      </c>
      <c r="N1031" s="16" t="n">
        <f aca="false">MONTH(M1031)</f>
        <v>4</v>
      </c>
      <c r="O1031" s="16" t="str">
        <f aca="false">PROPER(TRIM(H1031))</f>
        <v>Bengaluru</v>
      </c>
      <c r="P1031" s="16" t="str">
        <f aca="false">IFERROR(VLOOKUP(O1031,city_map!$A$2:$B$6,2,FALSE()),O1031)</f>
        <v>Bengaluru</v>
      </c>
      <c r="Q1031" s="16" t="n">
        <f aca="false">IF(ISNUMBER(F1031),F1031,VALUE(SUBSTITUTE(SUBSTITUTE(F1031,"₹",""),",","")))</f>
        <v>1584</v>
      </c>
      <c r="R1031" s="16" t="n">
        <f aca="false">IF(E1031=99,1,E1031)</f>
        <v>3</v>
      </c>
      <c r="S1031" s="16" t="n">
        <f aca="false">IF(G1031="",0,G1031)</f>
        <v>0.1</v>
      </c>
      <c r="T1031" s="16" t="str">
        <f aca="false">IF(I1031="","Unknown",IF(I1031="upi","UPI",I1031))</f>
        <v>Debit Card</v>
      </c>
      <c r="U1031" s="16" t="str">
        <f aca="false">IF(L1031="Yes","Y",IF(L1031="No","N",L1031))</f>
        <v>N</v>
      </c>
      <c r="V1031" s="19" t="n">
        <f aca="false">ROUND(R1031*Q1031*(1-S1031),2)</f>
        <v>4276.8</v>
      </c>
      <c r="W1031" s="16" t="str">
        <f aca="false">_xlfn.XLOOKUP(D1031,products!$A$2:$A$61,products!$C$2:$C$61,"Not found")</f>
        <v>Fashion</v>
      </c>
    </row>
    <row r="1032" customFormat="false" ht="15" hidden="false" customHeight="false" outlineLevel="0" collapsed="false">
      <c r="A1032" s="16" t="s">
        <v>1852</v>
      </c>
      <c r="B1032" s="16" t="s">
        <v>1837</v>
      </c>
      <c r="C1032" s="16" t="s">
        <v>1074</v>
      </c>
      <c r="D1032" s="16" t="s">
        <v>232</v>
      </c>
      <c r="E1032" s="16" t="n">
        <v>1</v>
      </c>
      <c r="F1032" s="16" t="n">
        <v>1944</v>
      </c>
      <c r="G1032" s="16" t="n">
        <v>0.05</v>
      </c>
      <c r="H1032" s="16" t="s">
        <v>70</v>
      </c>
      <c r="I1032" s="16" t="s">
        <v>60</v>
      </c>
      <c r="J1032" s="16" t="n">
        <v>6</v>
      </c>
      <c r="K1032" s="16" t="n">
        <v>5</v>
      </c>
      <c r="L1032" s="16" t="s">
        <v>41</v>
      </c>
      <c r="M1032" s="18" t="n">
        <f aca="false">IF(ISNUMBER(B1032),B1032,IF(MID(B1032,3,1)="-",DATE(VALUE(RIGHT(B1032,4)),VALUE(MID(B1032,4,2)),VALUE(LEFT(B1032,2))),DATE(VALUE(LEFT(B1032,4)),VALUE(MID(B1032,6,2)),VALUE(RIGHT(B1032,2)))))</f>
        <v>45752</v>
      </c>
      <c r="N1032" s="16" t="n">
        <f aca="false">MONTH(M1032)</f>
        <v>4</v>
      </c>
      <c r="O1032" s="16" t="str">
        <f aca="false">PROPER(TRIM(H1032))</f>
        <v>Pune</v>
      </c>
      <c r="P1032" s="16" t="str">
        <f aca="false">IFERROR(VLOOKUP(O1032,city_map!$A$2:$B$6,2,FALSE()),O1032)</f>
        <v>Pune</v>
      </c>
      <c r="Q1032" s="16" t="n">
        <f aca="false">IF(ISNUMBER(F1032),F1032,VALUE(SUBSTITUTE(SUBSTITUTE(F1032,"₹",""),",","")))</f>
        <v>1944</v>
      </c>
      <c r="R1032" s="16" t="n">
        <f aca="false">IF(E1032=99,1,E1032)</f>
        <v>1</v>
      </c>
      <c r="S1032" s="16" t="n">
        <f aca="false">IF(G1032="",0,G1032)</f>
        <v>0.05</v>
      </c>
      <c r="T1032" s="16" t="str">
        <f aca="false">IF(I1032="","Unknown",IF(I1032="upi","UPI",I1032))</f>
        <v>UPI</v>
      </c>
      <c r="U1032" s="16" t="str">
        <f aca="false">IF(L1032="Yes","Y",IF(L1032="No","N",L1032))</f>
        <v>N</v>
      </c>
      <c r="V1032" s="19" t="n">
        <f aca="false">ROUND(R1032*Q1032*(1-S1032),2)</f>
        <v>1846.8</v>
      </c>
      <c r="W1032" s="16" t="str">
        <f aca="false">_xlfn.XLOOKUP(D1032,products!$A$2:$A$61,products!$C$2:$C$61,"Not found")</f>
        <v>Electronics</v>
      </c>
    </row>
    <row r="1033" customFormat="false" ht="15" hidden="false" customHeight="false" outlineLevel="0" collapsed="false">
      <c r="A1033" s="16" t="s">
        <v>1853</v>
      </c>
      <c r="B1033" s="16" t="s">
        <v>1837</v>
      </c>
      <c r="C1033" s="16" t="s">
        <v>941</v>
      </c>
      <c r="D1033" s="16" t="s">
        <v>216</v>
      </c>
      <c r="E1033" s="16" t="n">
        <v>2</v>
      </c>
      <c r="F1033" s="16" t="n">
        <v>914</v>
      </c>
      <c r="G1033" s="16" t="n">
        <v>0</v>
      </c>
      <c r="H1033" s="16" t="s">
        <v>130</v>
      </c>
      <c r="I1033" s="16" t="s">
        <v>60</v>
      </c>
      <c r="J1033" s="16" t="n">
        <v>4</v>
      </c>
      <c r="K1033" s="16" t="n">
        <v>4</v>
      </c>
      <c r="L1033" s="16" t="s">
        <v>41</v>
      </c>
      <c r="M1033" s="18" t="n">
        <f aca="false">IF(ISNUMBER(B1033),B1033,IF(MID(B1033,3,1)="-",DATE(VALUE(RIGHT(B1033,4)),VALUE(MID(B1033,4,2)),VALUE(LEFT(B1033,2))),DATE(VALUE(LEFT(B1033,4)),VALUE(MID(B1033,6,2)),VALUE(RIGHT(B1033,2)))))</f>
        <v>45752</v>
      </c>
      <c r="N1033" s="16" t="n">
        <f aca="false">MONTH(M1033)</f>
        <v>4</v>
      </c>
      <c r="O1033" s="16" t="str">
        <f aca="false">PROPER(TRIM(H1033))</f>
        <v>Bengaluru</v>
      </c>
      <c r="P1033" s="16" t="str">
        <f aca="false">IFERROR(VLOOKUP(O1033,city_map!$A$2:$B$6,2,FALSE()),O1033)</f>
        <v>Bengaluru</v>
      </c>
      <c r="Q1033" s="16" t="n">
        <f aca="false">IF(ISNUMBER(F1033),F1033,VALUE(SUBSTITUTE(SUBSTITUTE(F1033,"₹",""),",","")))</f>
        <v>914</v>
      </c>
      <c r="R1033" s="16" t="n">
        <f aca="false">IF(E1033=99,1,E1033)</f>
        <v>2</v>
      </c>
      <c r="S1033" s="16" t="n">
        <f aca="false">IF(G1033="",0,G1033)</f>
        <v>0</v>
      </c>
      <c r="T1033" s="16" t="str">
        <f aca="false">IF(I1033="","Unknown",IF(I1033="upi","UPI",I1033))</f>
        <v>UPI</v>
      </c>
      <c r="U1033" s="16" t="str">
        <f aca="false">IF(L1033="Yes","Y",IF(L1033="No","N",L1033))</f>
        <v>N</v>
      </c>
      <c r="V1033" s="19" t="n">
        <f aca="false">ROUND(R1033*Q1033*(1-S1033),2)</f>
        <v>1828</v>
      </c>
      <c r="W1033" s="16" t="str">
        <f aca="false">_xlfn.XLOOKUP(D1033,products!$A$2:$A$61,products!$C$2:$C$61,"Not found")</f>
        <v>Books</v>
      </c>
    </row>
    <row r="1034" customFormat="false" ht="15" hidden="false" customHeight="false" outlineLevel="0" collapsed="false">
      <c r="A1034" s="16" t="s">
        <v>1854</v>
      </c>
      <c r="B1034" s="16" t="s">
        <v>1837</v>
      </c>
      <c r="C1034" s="16" t="s">
        <v>961</v>
      </c>
      <c r="D1034" s="16" t="s">
        <v>219</v>
      </c>
      <c r="E1034" s="16" t="n">
        <v>1</v>
      </c>
      <c r="F1034" s="16" t="n">
        <v>1267</v>
      </c>
      <c r="G1034" s="16" t="n">
        <v>0</v>
      </c>
      <c r="H1034" s="16" t="s">
        <v>130</v>
      </c>
      <c r="I1034" s="16" t="s">
        <v>47</v>
      </c>
      <c r="J1034" s="16" t="n">
        <v>5</v>
      </c>
      <c r="K1034" s="16" t="n">
        <v>2</v>
      </c>
      <c r="L1034" s="16" t="s">
        <v>57</v>
      </c>
      <c r="M1034" s="18" t="n">
        <f aca="false">IF(ISNUMBER(B1034),B1034,IF(MID(B1034,3,1)="-",DATE(VALUE(RIGHT(B1034,4)),VALUE(MID(B1034,4,2)),VALUE(LEFT(B1034,2))),DATE(VALUE(LEFT(B1034,4)),VALUE(MID(B1034,6,2)),VALUE(RIGHT(B1034,2)))))</f>
        <v>45752</v>
      </c>
      <c r="N1034" s="16" t="n">
        <f aca="false">MONTH(M1034)</f>
        <v>4</v>
      </c>
      <c r="O1034" s="16" t="str">
        <f aca="false">PROPER(TRIM(H1034))</f>
        <v>Bengaluru</v>
      </c>
      <c r="P1034" s="16" t="str">
        <f aca="false">IFERROR(VLOOKUP(O1034,city_map!$A$2:$B$6,2,FALSE()),O1034)</f>
        <v>Bengaluru</v>
      </c>
      <c r="Q1034" s="16" t="n">
        <f aca="false">IF(ISNUMBER(F1034),F1034,VALUE(SUBSTITUTE(SUBSTITUTE(F1034,"₹",""),",","")))</f>
        <v>1267</v>
      </c>
      <c r="R1034" s="16" t="n">
        <f aca="false">IF(E1034=99,1,E1034)</f>
        <v>1</v>
      </c>
      <c r="S1034" s="16" t="n">
        <f aca="false">IF(G1034="",0,G1034)</f>
        <v>0</v>
      </c>
      <c r="T1034" s="16" t="str">
        <f aca="false">IF(I1034="","Unknown",IF(I1034="upi","UPI",I1034))</f>
        <v>Debit Card</v>
      </c>
      <c r="U1034" s="16" t="str">
        <f aca="false">IF(L1034="Yes","Y",IF(L1034="No","N",L1034))</f>
        <v>Y</v>
      </c>
      <c r="V1034" s="19" t="n">
        <f aca="false">ROUND(R1034*Q1034*(1-S1034),2)</f>
        <v>1267</v>
      </c>
      <c r="W1034" s="16" t="str">
        <f aca="false">_xlfn.XLOOKUP(D1034,products!$A$2:$A$61,products!$C$2:$C$61,"Not found")</f>
        <v>Electronics</v>
      </c>
    </row>
    <row r="1035" customFormat="false" ht="15" hidden="false" customHeight="false" outlineLevel="0" collapsed="false">
      <c r="A1035" s="16" t="s">
        <v>1855</v>
      </c>
      <c r="B1035" s="16" t="s">
        <v>1837</v>
      </c>
      <c r="C1035" s="16" t="s">
        <v>1119</v>
      </c>
      <c r="D1035" s="16" t="s">
        <v>77</v>
      </c>
      <c r="E1035" s="16" t="n">
        <v>1</v>
      </c>
      <c r="F1035" s="16" t="n">
        <v>353</v>
      </c>
      <c r="G1035" s="16" t="n">
        <v>0.05</v>
      </c>
      <c r="H1035" s="16" t="s">
        <v>112</v>
      </c>
      <c r="I1035" s="16" t="s">
        <v>47</v>
      </c>
      <c r="J1035" s="16" t="n">
        <v>2</v>
      </c>
      <c r="K1035" s="16" t="n">
        <v>4</v>
      </c>
      <c r="L1035" s="16" t="s">
        <v>41</v>
      </c>
      <c r="M1035" s="18" t="n">
        <f aca="false">IF(ISNUMBER(B1035),B1035,IF(MID(B1035,3,1)="-",DATE(VALUE(RIGHT(B1035,4)),VALUE(MID(B1035,4,2)),VALUE(LEFT(B1035,2))),DATE(VALUE(LEFT(B1035,4)),VALUE(MID(B1035,6,2)),VALUE(RIGHT(B1035,2)))))</f>
        <v>45752</v>
      </c>
      <c r="N1035" s="16" t="n">
        <f aca="false">MONTH(M1035)</f>
        <v>4</v>
      </c>
      <c r="O1035" s="16" t="str">
        <f aca="false">PROPER(TRIM(H1035))</f>
        <v>Mumbai</v>
      </c>
      <c r="P1035" s="16" t="str">
        <f aca="false">IFERROR(VLOOKUP(O1035,city_map!$A$2:$B$6,2,FALSE()),O1035)</f>
        <v>Mumbai</v>
      </c>
      <c r="Q1035" s="16" t="n">
        <f aca="false">IF(ISNUMBER(F1035),F1035,VALUE(SUBSTITUTE(SUBSTITUTE(F1035,"₹",""),",","")))</f>
        <v>353</v>
      </c>
      <c r="R1035" s="16" t="n">
        <f aca="false">IF(E1035=99,1,E1035)</f>
        <v>1</v>
      </c>
      <c r="S1035" s="16" t="n">
        <f aca="false">IF(G1035="",0,G1035)</f>
        <v>0.05</v>
      </c>
      <c r="T1035" s="16" t="str">
        <f aca="false">IF(I1035="","Unknown",IF(I1035="upi","UPI",I1035))</f>
        <v>Debit Card</v>
      </c>
      <c r="U1035" s="16" t="str">
        <f aca="false">IF(L1035="Yes","Y",IF(L1035="No","N",L1035))</f>
        <v>N</v>
      </c>
      <c r="V1035" s="19" t="n">
        <f aca="false">ROUND(R1035*Q1035*(1-S1035),2)</f>
        <v>335.35</v>
      </c>
      <c r="W1035" s="16" t="str">
        <f aca="false">_xlfn.XLOOKUP(D1035,products!$A$2:$A$61,products!$C$2:$C$61,"Not found")</f>
        <v>Books</v>
      </c>
    </row>
    <row r="1036" customFormat="false" ht="15" hidden="false" customHeight="false" outlineLevel="0" collapsed="false">
      <c r="A1036" s="16" t="s">
        <v>1856</v>
      </c>
      <c r="B1036" s="16" t="s">
        <v>1837</v>
      </c>
      <c r="C1036" s="16" t="s">
        <v>1857</v>
      </c>
      <c r="D1036" s="16" t="s">
        <v>74</v>
      </c>
      <c r="E1036" s="16" t="n">
        <v>2</v>
      </c>
      <c r="F1036" s="16" t="n">
        <v>18056</v>
      </c>
      <c r="G1036" s="16" t="n">
        <v>0</v>
      </c>
      <c r="H1036" s="16" t="s">
        <v>39</v>
      </c>
      <c r="I1036" s="16" t="s">
        <v>60</v>
      </c>
      <c r="J1036" s="16" t="n">
        <v>5</v>
      </c>
      <c r="K1036" s="16" t="n">
        <v>4</v>
      </c>
      <c r="L1036" s="16" t="s">
        <v>41</v>
      </c>
      <c r="M1036" s="18" t="n">
        <f aca="false">IF(ISNUMBER(B1036),B1036,IF(MID(B1036,3,1)="-",DATE(VALUE(RIGHT(B1036,4)),VALUE(MID(B1036,4,2)),VALUE(LEFT(B1036,2))),DATE(VALUE(LEFT(B1036,4)),VALUE(MID(B1036,6,2)),VALUE(RIGHT(B1036,2)))))</f>
        <v>45752</v>
      </c>
      <c r="N1036" s="16" t="n">
        <f aca="false">MONTH(M1036)</f>
        <v>4</v>
      </c>
      <c r="O1036" s="16" t="str">
        <f aca="false">PROPER(TRIM(H1036))</f>
        <v>Delhi</v>
      </c>
      <c r="P1036" s="16" t="str">
        <f aca="false">IFERROR(VLOOKUP(O1036,city_map!$A$2:$B$6,2,FALSE()),O1036)</f>
        <v>Delhi</v>
      </c>
      <c r="Q1036" s="16" t="n">
        <f aca="false">IF(ISNUMBER(F1036),F1036,VALUE(SUBSTITUTE(SUBSTITUTE(F1036,"₹",""),",","")))</f>
        <v>18056</v>
      </c>
      <c r="R1036" s="16" t="n">
        <f aca="false">IF(E1036=99,1,E1036)</f>
        <v>2</v>
      </c>
      <c r="S1036" s="16" t="n">
        <f aca="false">IF(G1036="",0,G1036)</f>
        <v>0</v>
      </c>
      <c r="T1036" s="16" t="str">
        <f aca="false">IF(I1036="","Unknown",IF(I1036="upi","UPI",I1036))</f>
        <v>UPI</v>
      </c>
      <c r="U1036" s="16" t="str">
        <f aca="false">IF(L1036="Yes","Y",IF(L1036="No","N",L1036))</f>
        <v>N</v>
      </c>
      <c r="V1036" s="19" t="n">
        <f aca="false">ROUND(R1036*Q1036*(1-S1036),2)</f>
        <v>36112</v>
      </c>
      <c r="W1036" s="16" t="str">
        <f aca="false">_xlfn.XLOOKUP(D1036,products!$A$2:$A$61,products!$C$2:$C$61,"Not found")</f>
        <v>Electronics</v>
      </c>
    </row>
    <row r="1037" customFormat="false" ht="15" hidden="false" customHeight="false" outlineLevel="0" collapsed="false">
      <c r="A1037" s="16" t="s">
        <v>1858</v>
      </c>
      <c r="B1037" s="16" t="s">
        <v>1859</v>
      </c>
      <c r="C1037" s="16" t="s">
        <v>1656</v>
      </c>
      <c r="D1037" s="16" t="s">
        <v>92</v>
      </c>
      <c r="E1037" s="16" t="n">
        <v>1</v>
      </c>
      <c r="F1037" s="16" t="n">
        <v>4063</v>
      </c>
      <c r="G1037" s="16"/>
      <c r="H1037" s="16" t="s">
        <v>39</v>
      </c>
      <c r="I1037" s="16" t="s">
        <v>60</v>
      </c>
      <c r="J1037" s="16" t="n">
        <v>3</v>
      </c>
      <c r="K1037" s="16" t="n">
        <v>5</v>
      </c>
      <c r="L1037" s="16" t="s">
        <v>41</v>
      </c>
      <c r="M1037" s="18" t="n">
        <f aca="false">IF(ISNUMBER(B1037),B1037,IF(MID(B1037,3,1)="-",DATE(VALUE(RIGHT(B1037,4)),VALUE(MID(B1037,4,2)),VALUE(LEFT(B1037,2))),DATE(VALUE(LEFT(B1037,4)),VALUE(MID(B1037,6,2)),VALUE(RIGHT(B1037,2)))))</f>
        <v>45753</v>
      </c>
      <c r="N1037" s="16" t="n">
        <f aca="false">MONTH(M1037)</f>
        <v>4</v>
      </c>
      <c r="O1037" s="16" t="str">
        <f aca="false">PROPER(TRIM(H1037))</f>
        <v>Delhi</v>
      </c>
      <c r="P1037" s="16" t="str">
        <f aca="false">IFERROR(VLOOKUP(O1037,city_map!$A$2:$B$6,2,FALSE()),O1037)</f>
        <v>Delhi</v>
      </c>
      <c r="Q1037" s="16" t="n">
        <f aca="false">IF(ISNUMBER(F1037),F1037,VALUE(SUBSTITUTE(SUBSTITUTE(F1037,"₹",""),",","")))</f>
        <v>4063</v>
      </c>
      <c r="R1037" s="16" t="n">
        <f aca="false">IF(E1037=99,1,E1037)</f>
        <v>1</v>
      </c>
      <c r="S1037" s="16" t="n">
        <f aca="false">IF(G1037="",0,G1037)</f>
        <v>0</v>
      </c>
      <c r="T1037" s="16" t="str">
        <f aca="false">IF(I1037="","Unknown",IF(I1037="upi","UPI",I1037))</f>
        <v>UPI</v>
      </c>
      <c r="U1037" s="16" t="str">
        <f aca="false">IF(L1037="Yes","Y",IF(L1037="No","N",L1037))</f>
        <v>N</v>
      </c>
      <c r="V1037" s="19" t="n">
        <f aca="false">ROUND(R1037*Q1037*(1-S1037),2)</f>
        <v>4063</v>
      </c>
      <c r="W1037" s="16" t="str">
        <f aca="false">_xlfn.XLOOKUP(D1037,products!$A$2:$A$61,products!$C$2:$C$61,"Not found")</f>
        <v>Electronics</v>
      </c>
    </row>
    <row r="1038" customFormat="false" ht="15" hidden="false" customHeight="false" outlineLevel="0" collapsed="false">
      <c r="A1038" s="16" t="s">
        <v>1860</v>
      </c>
      <c r="B1038" s="16" t="s">
        <v>1859</v>
      </c>
      <c r="C1038" s="16" t="s">
        <v>480</v>
      </c>
      <c r="D1038" s="16" t="s">
        <v>639</v>
      </c>
      <c r="E1038" s="16" t="n">
        <v>3</v>
      </c>
      <c r="F1038" s="16" t="n">
        <v>800</v>
      </c>
      <c r="G1038" s="16" t="n">
        <v>0.1</v>
      </c>
      <c r="H1038" s="16" t="s">
        <v>81</v>
      </c>
      <c r="I1038" s="16" t="s">
        <v>60</v>
      </c>
      <c r="J1038" s="16" t="n">
        <v>2</v>
      </c>
      <c r="K1038" s="16" t="n">
        <v>2</v>
      </c>
      <c r="L1038" s="16" t="s">
        <v>57</v>
      </c>
      <c r="M1038" s="18" t="n">
        <f aca="false">IF(ISNUMBER(B1038),B1038,IF(MID(B1038,3,1)="-",DATE(VALUE(RIGHT(B1038,4)),VALUE(MID(B1038,4,2)),VALUE(LEFT(B1038,2))),DATE(VALUE(LEFT(B1038,4)),VALUE(MID(B1038,6,2)),VALUE(RIGHT(B1038,2)))))</f>
        <v>45753</v>
      </c>
      <c r="N1038" s="16" t="n">
        <f aca="false">MONTH(M1038)</f>
        <v>4</v>
      </c>
      <c r="O1038" s="16" t="str">
        <f aca="false">PROPER(TRIM(H1038))</f>
        <v>Hyderabad</v>
      </c>
      <c r="P1038" s="16" t="str">
        <f aca="false">IFERROR(VLOOKUP(O1038,city_map!$A$2:$B$6,2,FALSE()),O1038)</f>
        <v>Hyderabad</v>
      </c>
      <c r="Q1038" s="16" t="n">
        <f aca="false">IF(ISNUMBER(F1038),F1038,VALUE(SUBSTITUTE(SUBSTITUTE(F1038,"₹",""),",","")))</f>
        <v>800</v>
      </c>
      <c r="R1038" s="16" t="n">
        <f aca="false">IF(E1038=99,1,E1038)</f>
        <v>3</v>
      </c>
      <c r="S1038" s="16" t="n">
        <f aca="false">IF(G1038="",0,G1038)</f>
        <v>0.1</v>
      </c>
      <c r="T1038" s="16" t="str">
        <f aca="false">IF(I1038="","Unknown",IF(I1038="upi","UPI",I1038))</f>
        <v>UPI</v>
      </c>
      <c r="U1038" s="16" t="str">
        <f aca="false">IF(L1038="Yes","Y",IF(L1038="No","N",L1038))</f>
        <v>Y</v>
      </c>
      <c r="V1038" s="19" t="n">
        <f aca="false">ROUND(R1038*Q1038*(1-S1038),2)</f>
        <v>2160</v>
      </c>
      <c r="W1038" s="16" t="str">
        <f aca="false">_xlfn.XLOOKUP(D1038,products!$A$2:$A$61,products!$C$2:$C$61,"Not found")</f>
        <v>Beauty</v>
      </c>
    </row>
    <row r="1039" customFormat="false" ht="15" hidden="false" customHeight="false" outlineLevel="0" collapsed="false">
      <c r="A1039" s="16" t="s">
        <v>1861</v>
      </c>
      <c r="B1039" s="16" t="s">
        <v>1859</v>
      </c>
      <c r="C1039" s="16" t="s">
        <v>1059</v>
      </c>
      <c r="D1039" s="16" t="s">
        <v>146</v>
      </c>
      <c r="E1039" s="16" t="n">
        <v>2</v>
      </c>
      <c r="F1039" s="16" t="n">
        <v>442</v>
      </c>
      <c r="G1039" s="16" t="n">
        <v>0.05</v>
      </c>
      <c r="H1039" s="16" t="s">
        <v>56</v>
      </c>
      <c r="I1039" s="16" t="s">
        <v>47</v>
      </c>
      <c r="J1039" s="16" t="n">
        <v>5</v>
      </c>
      <c r="K1039" s="16"/>
      <c r="L1039" s="16" t="s">
        <v>41</v>
      </c>
      <c r="M1039" s="18" t="n">
        <f aca="false">IF(ISNUMBER(B1039),B1039,IF(MID(B1039,3,1)="-",DATE(VALUE(RIGHT(B1039,4)),VALUE(MID(B1039,4,2)),VALUE(LEFT(B1039,2))),DATE(VALUE(LEFT(B1039,4)),VALUE(MID(B1039,6,2)),VALUE(RIGHT(B1039,2)))))</f>
        <v>45753</v>
      </c>
      <c r="N1039" s="16" t="n">
        <f aca="false">MONTH(M1039)</f>
        <v>4</v>
      </c>
      <c r="O1039" s="16" t="str">
        <f aca="false">PROPER(TRIM(H1039))</f>
        <v>Lucknow</v>
      </c>
      <c r="P1039" s="16" t="str">
        <f aca="false">IFERROR(VLOOKUP(O1039,city_map!$A$2:$B$6,2,FALSE()),O1039)</f>
        <v>Lucknow</v>
      </c>
      <c r="Q1039" s="16" t="n">
        <f aca="false">IF(ISNUMBER(F1039),F1039,VALUE(SUBSTITUTE(SUBSTITUTE(F1039,"₹",""),",","")))</f>
        <v>442</v>
      </c>
      <c r="R1039" s="16" t="n">
        <f aca="false">IF(E1039=99,1,E1039)</f>
        <v>2</v>
      </c>
      <c r="S1039" s="16" t="n">
        <f aca="false">IF(G1039="",0,G1039)</f>
        <v>0.05</v>
      </c>
      <c r="T1039" s="16" t="str">
        <f aca="false">IF(I1039="","Unknown",IF(I1039="upi","UPI",I1039))</f>
        <v>Debit Card</v>
      </c>
      <c r="U1039" s="16" t="str">
        <f aca="false">IF(L1039="Yes","Y",IF(L1039="No","N",L1039))</f>
        <v>N</v>
      </c>
      <c r="V1039" s="19" t="n">
        <f aca="false">ROUND(R1039*Q1039*(1-S1039),2)</f>
        <v>839.8</v>
      </c>
      <c r="W1039" s="16" t="str">
        <f aca="false">_xlfn.XLOOKUP(D1039,products!$A$2:$A$61,products!$C$2:$C$61,"Not found")</f>
        <v>Beauty</v>
      </c>
    </row>
    <row r="1040" customFormat="false" ht="15" hidden="false" customHeight="false" outlineLevel="0" collapsed="false">
      <c r="A1040" s="16" t="s">
        <v>1862</v>
      </c>
      <c r="B1040" s="16" t="s">
        <v>1859</v>
      </c>
      <c r="C1040" s="16" t="s">
        <v>875</v>
      </c>
      <c r="D1040" s="16" t="s">
        <v>66</v>
      </c>
      <c r="E1040" s="16" t="n">
        <v>1</v>
      </c>
      <c r="F1040" s="16" t="n">
        <v>15329</v>
      </c>
      <c r="G1040" s="16" t="n">
        <v>0</v>
      </c>
      <c r="H1040" s="16" t="s">
        <v>89</v>
      </c>
      <c r="I1040" s="16" t="s">
        <v>60</v>
      </c>
      <c r="J1040" s="16" t="n">
        <v>3</v>
      </c>
      <c r="K1040" s="16" t="n">
        <v>3</v>
      </c>
      <c r="L1040" s="16" t="s">
        <v>41</v>
      </c>
      <c r="M1040" s="18" t="n">
        <f aca="false">IF(ISNUMBER(B1040),B1040,IF(MID(B1040,3,1)="-",DATE(VALUE(RIGHT(B1040,4)),VALUE(MID(B1040,4,2)),VALUE(LEFT(B1040,2))),DATE(VALUE(LEFT(B1040,4)),VALUE(MID(B1040,6,2)),VALUE(RIGHT(B1040,2)))))</f>
        <v>45753</v>
      </c>
      <c r="N1040" s="16" t="n">
        <f aca="false">MONTH(M1040)</f>
        <v>4</v>
      </c>
      <c r="O1040" s="16" t="str">
        <f aca="false">PROPER(TRIM(H1040))</f>
        <v>Ahmedabad</v>
      </c>
      <c r="P1040" s="16" t="str">
        <f aca="false">IFERROR(VLOOKUP(O1040,city_map!$A$2:$B$6,2,FALSE()),O1040)</f>
        <v>Ahmedabad</v>
      </c>
      <c r="Q1040" s="16" t="n">
        <f aca="false">IF(ISNUMBER(F1040),F1040,VALUE(SUBSTITUTE(SUBSTITUTE(F1040,"₹",""),",","")))</f>
        <v>15329</v>
      </c>
      <c r="R1040" s="16" t="n">
        <f aca="false">IF(E1040=99,1,E1040)</f>
        <v>1</v>
      </c>
      <c r="S1040" s="16" t="n">
        <f aca="false">IF(G1040="",0,G1040)</f>
        <v>0</v>
      </c>
      <c r="T1040" s="16" t="str">
        <f aca="false">IF(I1040="","Unknown",IF(I1040="upi","UPI",I1040))</f>
        <v>UPI</v>
      </c>
      <c r="U1040" s="16" t="str">
        <f aca="false">IF(L1040="Yes","Y",IF(L1040="No","N",L1040))</f>
        <v>N</v>
      </c>
      <c r="V1040" s="19" t="n">
        <f aca="false">ROUND(R1040*Q1040*(1-S1040),2)</f>
        <v>15329</v>
      </c>
      <c r="W1040" s="16" t="str">
        <f aca="false">_xlfn.XLOOKUP(D1040,products!$A$2:$A$61,products!$C$2:$C$61,"Not found")</f>
        <v>Electronics</v>
      </c>
    </row>
    <row r="1041" customFormat="false" ht="15" hidden="false" customHeight="false" outlineLevel="0" collapsed="false">
      <c r="A1041" s="16" t="s">
        <v>1863</v>
      </c>
      <c r="B1041" s="16" t="s">
        <v>1859</v>
      </c>
      <c r="C1041" s="16" t="s">
        <v>1278</v>
      </c>
      <c r="D1041" s="16" t="s">
        <v>254</v>
      </c>
      <c r="E1041" s="16" t="n">
        <v>1</v>
      </c>
      <c r="F1041" s="16" t="n">
        <v>979</v>
      </c>
      <c r="G1041" s="16" t="n">
        <v>0</v>
      </c>
      <c r="H1041" s="16" t="s">
        <v>70</v>
      </c>
      <c r="I1041" s="16" t="s">
        <v>60</v>
      </c>
      <c r="J1041" s="16" t="n">
        <v>5</v>
      </c>
      <c r="K1041" s="16" t="n">
        <v>4</v>
      </c>
      <c r="L1041" s="16" t="s">
        <v>41</v>
      </c>
      <c r="M1041" s="18" t="n">
        <f aca="false">IF(ISNUMBER(B1041),B1041,IF(MID(B1041,3,1)="-",DATE(VALUE(RIGHT(B1041,4)),VALUE(MID(B1041,4,2)),VALUE(LEFT(B1041,2))),DATE(VALUE(LEFT(B1041,4)),VALUE(MID(B1041,6,2)),VALUE(RIGHT(B1041,2)))))</f>
        <v>45753</v>
      </c>
      <c r="N1041" s="16" t="n">
        <f aca="false">MONTH(M1041)</f>
        <v>4</v>
      </c>
      <c r="O1041" s="16" t="str">
        <f aca="false">PROPER(TRIM(H1041))</f>
        <v>Pune</v>
      </c>
      <c r="P1041" s="16" t="str">
        <f aca="false">IFERROR(VLOOKUP(O1041,city_map!$A$2:$B$6,2,FALSE()),O1041)</f>
        <v>Pune</v>
      </c>
      <c r="Q1041" s="16" t="n">
        <f aca="false">IF(ISNUMBER(F1041),F1041,VALUE(SUBSTITUTE(SUBSTITUTE(F1041,"₹",""),",","")))</f>
        <v>979</v>
      </c>
      <c r="R1041" s="16" t="n">
        <f aca="false">IF(E1041=99,1,E1041)</f>
        <v>1</v>
      </c>
      <c r="S1041" s="16" t="n">
        <f aca="false">IF(G1041="",0,G1041)</f>
        <v>0</v>
      </c>
      <c r="T1041" s="16" t="str">
        <f aca="false">IF(I1041="","Unknown",IF(I1041="upi","UPI",I1041))</f>
        <v>UPI</v>
      </c>
      <c r="U1041" s="16" t="str">
        <f aca="false">IF(L1041="Yes","Y",IF(L1041="No","N",L1041))</f>
        <v>N</v>
      </c>
      <c r="V1041" s="19" t="n">
        <f aca="false">ROUND(R1041*Q1041*(1-S1041),2)</f>
        <v>979</v>
      </c>
      <c r="W1041" s="16" t="str">
        <f aca="false">_xlfn.XLOOKUP(D1041,products!$A$2:$A$61,products!$C$2:$C$61,"Not found")</f>
        <v>Fashion</v>
      </c>
    </row>
    <row r="1042" customFormat="false" ht="15" hidden="false" customHeight="false" outlineLevel="0" collapsed="false">
      <c r="A1042" s="16" t="s">
        <v>1864</v>
      </c>
      <c r="B1042" s="16" t="s">
        <v>1859</v>
      </c>
      <c r="C1042" s="16" t="s">
        <v>644</v>
      </c>
      <c r="D1042" s="16" t="s">
        <v>721</v>
      </c>
      <c r="E1042" s="16" t="n">
        <v>2</v>
      </c>
      <c r="F1042" s="16" t="n">
        <v>489</v>
      </c>
      <c r="G1042" s="16" t="n">
        <v>0.2</v>
      </c>
      <c r="H1042" s="16" t="s">
        <v>161</v>
      </c>
      <c r="I1042" s="16" t="s">
        <v>40</v>
      </c>
      <c r="J1042" s="16" t="n">
        <v>5</v>
      </c>
      <c r="K1042" s="16" t="n">
        <v>3</v>
      </c>
      <c r="L1042" s="16" t="s">
        <v>41</v>
      </c>
      <c r="M1042" s="18" t="n">
        <f aca="false">IF(ISNUMBER(B1042),B1042,IF(MID(B1042,3,1)="-",DATE(VALUE(RIGHT(B1042,4)),VALUE(MID(B1042,4,2)),VALUE(LEFT(B1042,2))),DATE(VALUE(LEFT(B1042,4)),VALUE(MID(B1042,6,2)),VALUE(RIGHT(B1042,2)))))</f>
        <v>45753</v>
      </c>
      <c r="N1042" s="16" t="n">
        <f aca="false">MONTH(M1042)</f>
        <v>4</v>
      </c>
      <c r="O1042" s="16" t="str">
        <f aca="false">PROPER(TRIM(H1042))</f>
        <v>Hyderabad</v>
      </c>
      <c r="P1042" s="16" t="str">
        <f aca="false">IFERROR(VLOOKUP(O1042,city_map!$A$2:$B$6,2,FALSE()),O1042)</f>
        <v>Hyderabad</v>
      </c>
      <c r="Q1042" s="16" t="n">
        <f aca="false">IF(ISNUMBER(F1042),F1042,VALUE(SUBSTITUTE(SUBSTITUTE(F1042,"₹",""),",","")))</f>
        <v>489</v>
      </c>
      <c r="R1042" s="16" t="n">
        <f aca="false">IF(E1042=99,1,E1042)</f>
        <v>2</v>
      </c>
      <c r="S1042" s="16" t="n">
        <f aca="false">IF(G1042="",0,G1042)</f>
        <v>0.2</v>
      </c>
      <c r="T1042" s="16" t="str">
        <f aca="false">IF(I1042="","Unknown",IF(I1042="upi","UPI",I1042))</f>
        <v>COD</v>
      </c>
      <c r="U1042" s="16" t="str">
        <f aca="false">IF(L1042="Yes","Y",IF(L1042="No","N",L1042))</f>
        <v>N</v>
      </c>
      <c r="V1042" s="19" t="n">
        <f aca="false">ROUND(R1042*Q1042*(1-S1042),2)</f>
        <v>782.4</v>
      </c>
      <c r="W1042" s="16" t="str">
        <f aca="false">_xlfn.XLOOKUP(D1042,products!$A$2:$A$61,products!$C$2:$C$61,"Not found")</f>
        <v>Beauty</v>
      </c>
    </row>
    <row r="1043" customFormat="false" ht="15" hidden="false" customHeight="false" outlineLevel="0" collapsed="false">
      <c r="A1043" s="16" t="s">
        <v>1865</v>
      </c>
      <c r="B1043" s="16" t="s">
        <v>1859</v>
      </c>
      <c r="C1043" s="16" t="s">
        <v>555</v>
      </c>
      <c r="D1043" s="16" t="s">
        <v>393</v>
      </c>
      <c r="E1043" s="16" t="n">
        <v>1</v>
      </c>
      <c r="F1043" s="16" t="n">
        <v>488</v>
      </c>
      <c r="G1043" s="16" t="n">
        <v>0</v>
      </c>
      <c r="H1043" s="16" t="s">
        <v>112</v>
      </c>
      <c r="I1043" s="16" t="s">
        <v>60</v>
      </c>
      <c r="J1043" s="16" t="n">
        <v>3</v>
      </c>
      <c r="K1043" s="16" t="n">
        <v>5</v>
      </c>
      <c r="L1043" s="16" t="s">
        <v>41</v>
      </c>
      <c r="M1043" s="18" t="n">
        <f aca="false">IF(ISNUMBER(B1043),B1043,IF(MID(B1043,3,1)="-",DATE(VALUE(RIGHT(B1043,4)),VALUE(MID(B1043,4,2)),VALUE(LEFT(B1043,2))),DATE(VALUE(LEFT(B1043,4)),VALUE(MID(B1043,6,2)),VALUE(RIGHT(B1043,2)))))</f>
        <v>45753</v>
      </c>
      <c r="N1043" s="16" t="n">
        <f aca="false">MONTH(M1043)</f>
        <v>4</v>
      </c>
      <c r="O1043" s="16" t="str">
        <f aca="false">PROPER(TRIM(H1043))</f>
        <v>Mumbai</v>
      </c>
      <c r="P1043" s="16" t="str">
        <f aca="false">IFERROR(VLOOKUP(O1043,city_map!$A$2:$B$6,2,FALSE()),O1043)</f>
        <v>Mumbai</v>
      </c>
      <c r="Q1043" s="16" t="n">
        <f aca="false">IF(ISNUMBER(F1043),F1043,VALUE(SUBSTITUTE(SUBSTITUTE(F1043,"₹",""),",","")))</f>
        <v>488</v>
      </c>
      <c r="R1043" s="16" t="n">
        <f aca="false">IF(E1043=99,1,E1043)</f>
        <v>1</v>
      </c>
      <c r="S1043" s="16" t="n">
        <f aca="false">IF(G1043="",0,G1043)</f>
        <v>0</v>
      </c>
      <c r="T1043" s="16" t="str">
        <f aca="false">IF(I1043="","Unknown",IF(I1043="upi","UPI",I1043))</f>
        <v>UPI</v>
      </c>
      <c r="U1043" s="16" t="str">
        <f aca="false">IF(L1043="Yes","Y",IF(L1043="No","N",L1043))</f>
        <v>N</v>
      </c>
      <c r="V1043" s="19" t="n">
        <f aca="false">ROUND(R1043*Q1043*(1-S1043),2)</f>
        <v>488</v>
      </c>
      <c r="W1043" s="16" t="str">
        <f aca="false">_xlfn.XLOOKUP(D1043,products!$A$2:$A$61,products!$C$2:$C$61,"Not found")</f>
        <v>Fashion</v>
      </c>
    </row>
    <row r="1044" customFormat="false" ht="15" hidden="false" customHeight="false" outlineLevel="0" collapsed="false">
      <c r="A1044" s="16" t="s">
        <v>1866</v>
      </c>
      <c r="B1044" s="16" t="s">
        <v>1859</v>
      </c>
      <c r="C1044" s="16" t="s">
        <v>555</v>
      </c>
      <c r="D1044" s="16" t="s">
        <v>99</v>
      </c>
      <c r="E1044" s="16" t="n">
        <v>1</v>
      </c>
      <c r="F1044" s="16" t="n">
        <v>695</v>
      </c>
      <c r="G1044" s="16" t="n">
        <v>0.1</v>
      </c>
      <c r="H1044" s="16" t="s">
        <v>112</v>
      </c>
      <c r="I1044" s="16" t="s">
        <v>123</v>
      </c>
      <c r="J1044" s="16" t="n">
        <v>3</v>
      </c>
      <c r="K1044" s="16" t="n">
        <v>3</v>
      </c>
      <c r="L1044" s="16" t="s">
        <v>41</v>
      </c>
      <c r="M1044" s="18" t="n">
        <f aca="false">IF(ISNUMBER(B1044),B1044,IF(MID(B1044,3,1)="-",DATE(VALUE(RIGHT(B1044,4)),VALUE(MID(B1044,4,2)),VALUE(LEFT(B1044,2))),DATE(VALUE(LEFT(B1044,4)),VALUE(MID(B1044,6,2)),VALUE(RIGHT(B1044,2)))))</f>
        <v>45753</v>
      </c>
      <c r="N1044" s="16" t="n">
        <f aca="false">MONTH(M1044)</f>
        <v>4</v>
      </c>
      <c r="O1044" s="16" t="str">
        <f aca="false">PROPER(TRIM(H1044))</f>
        <v>Mumbai</v>
      </c>
      <c r="P1044" s="16" t="str">
        <f aca="false">IFERROR(VLOOKUP(O1044,city_map!$A$2:$B$6,2,FALSE()),O1044)</f>
        <v>Mumbai</v>
      </c>
      <c r="Q1044" s="16" t="n">
        <f aca="false">IF(ISNUMBER(F1044),F1044,VALUE(SUBSTITUTE(SUBSTITUTE(F1044,"₹",""),",","")))</f>
        <v>695</v>
      </c>
      <c r="R1044" s="16" t="n">
        <f aca="false">IF(E1044=99,1,E1044)</f>
        <v>1</v>
      </c>
      <c r="S1044" s="16" t="n">
        <f aca="false">IF(G1044="",0,G1044)</f>
        <v>0.1</v>
      </c>
      <c r="T1044" s="16" t="str">
        <f aca="false">IF(I1044="","Unknown",IF(I1044="upi","UPI",I1044))</f>
        <v>UPI</v>
      </c>
      <c r="U1044" s="16" t="str">
        <f aca="false">IF(L1044="Yes","Y",IF(L1044="No","N",L1044))</f>
        <v>N</v>
      </c>
      <c r="V1044" s="19" t="n">
        <f aca="false">ROUND(R1044*Q1044*(1-S1044),2)</f>
        <v>625.5</v>
      </c>
      <c r="W1044" s="16" t="str">
        <f aca="false">_xlfn.XLOOKUP(D1044,products!$A$2:$A$61,products!$C$2:$C$61,"Not found")</f>
        <v>Fashion</v>
      </c>
    </row>
    <row r="1045" customFormat="false" ht="15" hidden="false" customHeight="false" outlineLevel="0" collapsed="false">
      <c r="A1045" s="16" t="s">
        <v>1867</v>
      </c>
      <c r="B1045" s="16" t="s">
        <v>1859</v>
      </c>
      <c r="C1045" s="16" t="s">
        <v>238</v>
      </c>
      <c r="D1045" s="16" t="s">
        <v>262</v>
      </c>
      <c r="E1045" s="16" t="n">
        <v>1</v>
      </c>
      <c r="F1045" s="16" t="n">
        <v>823</v>
      </c>
      <c r="G1045" s="16" t="n">
        <v>0.05</v>
      </c>
      <c r="H1045" s="16" t="s">
        <v>70</v>
      </c>
      <c r="I1045" s="16" t="s">
        <v>60</v>
      </c>
      <c r="J1045" s="16" t="n">
        <v>6</v>
      </c>
      <c r="K1045" s="16" t="n">
        <v>4</v>
      </c>
      <c r="L1045" s="16" t="s">
        <v>41</v>
      </c>
      <c r="M1045" s="18" t="n">
        <f aca="false">IF(ISNUMBER(B1045),B1045,IF(MID(B1045,3,1)="-",DATE(VALUE(RIGHT(B1045,4)),VALUE(MID(B1045,4,2)),VALUE(LEFT(B1045,2))),DATE(VALUE(LEFT(B1045,4)),VALUE(MID(B1045,6,2)),VALUE(RIGHT(B1045,2)))))</f>
        <v>45753</v>
      </c>
      <c r="N1045" s="16" t="n">
        <f aca="false">MONTH(M1045)</f>
        <v>4</v>
      </c>
      <c r="O1045" s="16" t="str">
        <f aca="false">PROPER(TRIM(H1045))</f>
        <v>Pune</v>
      </c>
      <c r="P1045" s="16" t="str">
        <f aca="false">IFERROR(VLOOKUP(O1045,city_map!$A$2:$B$6,2,FALSE()),O1045)</f>
        <v>Pune</v>
      </c>
      <c r="Q1045" s="16" t="n">
        <f aca="false">IF(ISNUMBER(F1045),F1045,VALUE(SUBSTITUTE(SUBSTITUTE(F1045,"₹",""),",","")))</f>
        <v>823</v>
      </c>
      <c r="R1045" s="16" t="n">
        <f aca="false">IF(E1045=99,1,E1045)</f>
        <v>1</v>
      </c>
      <c r="S1045" s="16" t="n">
        <f aca="false">IF(G1045="",0,G1045)</f>
        <v>0.05</v>
      </c>
      <c r="T1045" s="16" t="str">
        <f aca="false">IF(I1045="","Unknown",IF(I1045="upi","UPI",I1045))</f>
        <v>UPI</v>
      </c>
      <c r="U1045" s="16" t="str">
        <f aca="false">IF(L1045="Yes","Y",IF(L1045="No","N",L1045))</f>
        <v>N</v>
      </c>
      <c r="V1045" s="19" t="n">
        <f aca="false">ROUND(R1045*Q1045*(1-S1045),2)</f>
        <v>781.85</v>
      </c>
      <c r="W1045" s="16" t="str">
        <f aca="false">_xlfn.XLOOKUP(D1045,products!$A$2:$A$61,products!$C$2:$C$61,"Not found")</f>
        <v>Home</v>
      </c>
    </row>
    <row r="1046" customFormat="false" ht="15" hidden="false" customHeight="false" outlineLevel="0" collapsed="false">
      <c r="A1046" s="16" t="s">
        <v>1868</v>
      </c>
      <c r="B1046" s="16" t="s">
        <v>1859</v>
      </c>
      <c r="C1046" s="16" t="s">
        <v>1332</v>
      </c>
      <c r="D1046" s="16" t="s">
        <v>84</v>
      </c>
      <c r="E1046" s="16" t="n">
        <v>2</v>
      </c>
      <c r="F1046" s="16" t="n">
        <v>255</v>
      </c>
      <c r="G1046" s="16"/>
      <c r="H1046" s="16" t="s">
        <v>81</v>
      </c>
      <c r="I1046" s="16" t="s">
        <v>40</v>
      </c>
      <c r="J1046" s="16" t="n">
        <v>3</v>
      </c>
      <c r="K1046" s="16" t="n">
        <v>4</v>
      </c>
      <c r="L1046" s="16" t="s">
        <v>41</v>
      </c>
      <c r="M1046" s="18" t="n">
        <f aca="false">IF(ISNUMBER(B1046),B1046,IF(MID(B1046,3,1)="-",DATE(VALUE(RIGHT(B1046,4)),VALUE(MID(B1046,4,2)),VALUE(LEFT(B1046,2))),DATE(VALUE(LEFT(B1046,4)),VALUE(MID(B1046,6,2)),VALUE(RIGHT(B1046,2)))))</f>
        <v>45753</v>
      </c>
      <c r="N1046" s="16" t="n">
        <f aca="false">MONTH(M1046)</f>
        <v>4</v>
      </c>
      <c r="O1046" s="16" t="str">
        <f aca="false">PROPER(TRIM(H1046))</f>
        <v>Hyderabad</v>
      </c>
      <c r="P1046" s="16" t="str">
        <f aca="false">IFERROR(VLOOKUP(O1046,city_map!$A$2:$B$6,2,FALSE()),O1046)</f>
        <v>Hyderabad</v>
      </c>
      <c r="Q1046" s="16" t="n">
        <f aca="false">IF(ISNUMBER(F1046),F1046,VALUE(SUBSTITUTE(SUBSTITUTE(F1046,"₹",""),",","")))</f>
        <v>255</v>
      </c>
      <c r="R1046" s="16" t="n">
        <f aca="false">IF(E1046=99,1,E1046)</f>
        <v>2</v>
      </c>
      <c r="S1046" s="16" t="n">
        <f aca="false">IF(G1046="",0,G1046)</f>
        <v>0</v>
      </c>
      <c r="T1046" s="16" t="str">
        <f aca="false">IF(I1046="","Unknown",IF(I1046="upi","UPI",I1046))</f>
        <v>COD</v>
      </c>
      <c r="U1046" s="16" t="str">
        <f aca="false">IF(L1046="Yes","Y",IF(L1046="No","N",L1046))</f>
        <v>N</v>
      </c>
      <c r="V1046" s="19" t="n">
        <f aca="false">ROUND(R1046*Q1046*(1-S1046),2)</f>
        <v>510</v>
      </c>
      <c r="W1046" s="16" t="str">
        <f aca="false">_xlfn.XLOOKUP(D1046,products!$A$2:$A$61,products!$C$2:$C$61,"Not found")</f>
        <v>Beauty</v>
      </c>
    </row>
    <row r="1047" customFormat="false" ht="15" hidden="false" customHeight="false" outlineLevel="0" collapsed="false">
      <c r="A1047" s="16" t="s">
        <v>1869</v>
      </c>
      <c r="B1047" s="16" t="s">
        <v>1859</v>
      </c>
      <c r="C1047" s="16" t="s">
        <v>427</v>
      </c>
      <c r="D1047" s="16" t="s">
        <v>440</v>
      </c>
      <c r="E1047" s="16" t="n">
        <v>2</v>
      </c>
      <c r="F1047" s="16" t="n">
        <v>1423</v>
      </c>
      <c r="G1047" s="16" t="n">
        <v>0</v>
      </c>
      <c r="H1047" s="16" t="s">
        <v>208</v>
      </c>
      <c r="I1047" s="16" t="s">
        <v>100</v>
      </c>
      <c r="J1047" s="16" t="n">
        <v>6</v>
      </c>
      <c r="K1047" s="16" t="n">
        <v>5</v>
      </c>
      <c r="L1047" s="16" t="s">
        <v>41</v>
      </c>
      <c r="M1047" s="18" t="n">
        <f aca="false">IF(ISNUMBER(B1047),B1047,IF(MID(B1047,3,1)="-",DATE(VALUE(RIGHT(B1047,4)),VALUE(MID(B1047,4,2)),VALUE(LEFT(B1047,2))),DATE(VALUE(LEFT(B1047,4)),VALUE(MID(B1047,6,2)),VALUE(RIGHT(B1047,2)))))</f>
        <v>45753</v>
      </c>
      <c r="N1047" s="16" t="n">
        <f aca="false">MONTH(M1047)</f>
        <v>4</v>
      </c>
      <c r="O1047" s="16" t="str">
        <f aca="false">PROPER(TRIM(H1047))</f>
        <v>Jaipur</v>
      </c>
      <c r="P1047" s="16" t="str">
        <f aca="false">IFERROR(VLOOKUP(O1047,city_map!$A$2:$B$6,2,FALSE()),O1047)</f>
        <v>Jaipur</v>
      </c>
      <c r="Q1047" s="16" t="n">
        <f aca="false">IF(ISNUMBER(F1047),F1047,VALUE(SUBSTITUTE(SUBSTITUTE(F1047,"₹",""),",","")))</f>
        <v>1423</v>
      </c>
      <c r="R1047" s="16" t="n">
        <f aca="false">IF(E1047=99,1,E1047)</f>
        <v>2</v>
      </c>
      <c r="S1047" s="16" t="n">
        <f aca="false">IF(G1047="",0,G1047)</f>
        <v>0</v>
      </c>
      <c r="T1047" s="16" t="str">
        <f aca="false">IF(I1047="","Unknown",IF(I1047="upi","UPI",I1047))</f>
        <v>Net Banking</v>
      </c>
      <c r="U1047" s="16" t="str">
        <f aca="false">IF(L1047="Yes","Y",IF(L1047="No","N",L1047))</f>
        <v>N</v>
      </c>
      <c r="V1047" s="19" t="n">
        <f aca="false">ROUND(R1047*Q1047*(1-S1047),2)</f>
        <v>2846</v>
      </c>
      <c r="W1047" s="16" t="str">
        <f aca="false">_xlfn.XLOOKUP(D1047,products!$A$2:$A$61,products!$C$2:$C$61,"Not found")</f>
        <v>Home</v>
      </c>
    </row>
    <row r="1048" customFormat="false" ht="15" hidden="false" customHeight="false" outlineLevel="0" collapsed="false">
      <c r="A1048" s="16" t="s">
        <v>1870</v>
      </c>
      <c r="B1048" s="16" t="s">
        <v>1871</v>
      </c>
      <c r="C1048" s="16" t="s">
        <v>610</v>
      </c>
      <c r="D1048" s="16" t="s">
        <v>88</v>
      </c>
      <c r="E1048" s="16" t="n">
        <v>2</v>
      </c>
      <c r="F1048" s="16" t="n">
        <v>2882</v>
      </c>
      <c r="G1048" s="16" t="n">
        <v>0.3</v>
      </c>
      <c r="H1048" s="16" t="s">
        <v>130</v>
      </c>
      <c r="I1048" s="16" t="s">
        <v>60</v>
      </c>
      <c r="J1048" s="16" t="n">
        <v>5</v>
      </c>
      <c r="K1048" s="16" t="n">
        <v>3</v>
      </c>
      <c r="L1048" s="16" t="s">
        <v>41</v>
      </c>
      <c r="M1048" s="18" t="n">
        <f aca="false">IF(ISNUMBER(B1048),B1048,IF(MID(B1048,3,1)="-",DATE(VALUE(RIGHT(B1048,4)),VALUE(MID(B1048,4,2)),VALUE(LEFT(B1048,2))),DATE(VALUE(LEFT(B1048,4)),VALUE(MID(B1048,6,2)),VALUE(RIGHT(B1048,2)))))</f>
        <v>45754</v>
      </c>
      <c r="N1048" s="16" t="n">
        <f aca="false">MONTH(M1048)</f>
        <v>4</v>
      </c>
      <c r="O1048" s="16" t="str">
        <f aca="false">PROPER(TRIM(H1048))</f>
        <v>Bengaluru</v>
      </c>
      <c r="P1048" s="16" t="str">
        <f aca="false">IFERROR(VLOOKUP(O1048,city_map!$A$2:$B$6,2,FALSE()),O1048)</f>
        <v>Bengaluru</v>
      </c>
      <c r="Q1048" s="16" t="n">
        <f aca="false">IF(ISNUMBER(F1048),F1048,VALUE(SUBSTITUTE(SUBSTITUTE(F1048,"₹",""),",","")))</f>
        <v>2882</v>
      </c>
      <c r="R1048" s="16" t="n">
        <f aca="false">IF(E1048=99,1,E1048)</f>
        <v>2</v>
      </c>
      <c r="S1048" s="16" t="n">
        <f aca="false">IF(G1048="",0,G1048)</f>
        <v>0.3</v>
      </c>
      <c r="T1048" s="16" t="str">
        <f aca="false">IF(I1048="","Unknown",IF(I1048="upi","UPI",I1048))</f>
        <v>UPI</v>
      </c>
      <c r="U1048" s="16" t="str">
        <f aca="false">IF(L1048="Yes","Y",IF(L1048="No","N",L1048))</f>
        <v>N</v>
      </c>
      <c r="V1048" s="19" t="n">
        <f aca="false">ROUND(R1048*Q1048*(1-S1048),2)</f>
        <v>4034.8</v>
      </c>
      <c r="W1048" s="16" t="str">
        <f aca="false">_xlfn.XLOOKUP(D1048,products!$A$2:$A$61,products!$C$2:$C$61,"Not found")</f>
        <v>Fashion</v>
      </c>
    </row>
    <row r="1049" customFormat="false" ht="15" hidden="false" customHeight="false" outlineLevel="0" collapsed="false">
      <c r="A1049" s="16" t="s">
        <v>1872</v>
      </c>
      <c r="B1049" s="16" t="s">
        <v>1871</v>
      </c>
      <c r="C1049" s="16" t="s">
        <v>186</v>
      </c>
      <c r="D1049" s="16" t="s">
        <v>412</v>
      </c>
      <c r="E1049" s="16" t="n">
        <v>1</v>
      </c>
      <c r="F1049" s="16" t="n">
        <v>1016</v>
      </c>
      <c r="G1049" s="16" t="n">
        <v>0.1</v>
      </c>
      <c r="H1049" s="16" t="s">
        <v>46</v>
      </c>
      <c r="I1049" s="16" t="s">
        <v>60</v>
      </c>
      <c r="J1049" s="16" t="n">
        <v>4</v>
      </c>
      <c r="K1049" s="16" t="n">
        <v>4</v>
      </c>
      <c r="L1049" s="16" t="s">
        <v>41</v>
      </c>
      <c r="M1049" s="18" t="n">
        <f aca="false">IF(ISNUMBER(B1049),B1049,IF(MID(B1049,3,1)="-",DATE(VALUE(RIGHT(B1049,4)),VALUE(MID(B1049,4,2)),VALUE(LEFT(B1049,2))),DATE(VALUE(LEFT(B1049,4)),VALUE(MID(B1049,6,2)),VALUE(RIGHT(B1049,2)))))</f>
        <v>45754</v>
      </c>
      <c r="N1049" s="16" t="n">
        <f aca="false">MONTH(M1049)</f>
        <v>4</v>
      </c>
      <c r="O1049" s="16" t="str">
        <f aca="false">PROPER(TRIM(H1049))</f>
        <v>Chennai</v>
      </c>
      <c r="P1049" s="16" t="str">
        <f aca="false">IFERROR(VLOOKUP(O1049,city_map!$A$2:$B$6,2,FALSE()),O1049)</f>
        <v>Chennai</v>
      </c>
      <c r="Q1049" s="16" t="n">
        <f aca="false">IF(ISNUMBER(F1049),F1049,VALUE(SUBSTITUTE(SUBSTITUTE(F1049,"₹",""),",","")))</f>
        <v>1016</v>
      </c>
      <c r="R1049" s="16" t="n">
        <f aca="false">IF(E1049=99,1,E1049)</f>
        <v>1</v>
      </c>
      <c r="S1049" s="16" t="n">
        <f aca="false">IF(G1049="",0,G1049)</f>
        <v>0.1</v>
      </c>
      <c r="T1049" s="16" t="str">
        <f aca="false">IF(I1049="","Unknown",IF(I1049="upi","UPI",I1049))</f>
        <v>UPI</v>
      </c>
      <c r="U1049" s="16" t="str">
        <f aca="false">IF(L1049="Yes","Y",IF(L1049="No","N",L1049))</f>
        <v>N</v>
      </c>
      <c r="V1049" s="19" t="n">
        <f aca="false">ROUND(R1049*Q1049*(1-S1049),2)</f>
        <v>914.4</v>
      </c>
      <c r="W1049" s="16" t="str">
        <f aca="false">_xlfn.XLOOKUP(D1049,products!$A$2:$A$61,products!$C$2:$C$61,"Not found")</f>
        <v>Home</v>
      </c>
    </row>
    <row r="1050" customFormat="false" ht="15" hidden="false" customHeight="false" outlineLevel="0" collapsed="false">
      <c r="A1050" s="16" t="s">
        <v>1873</v>
      </c>
      <c r="B1050" s="16" t="s">
        <v>1871</v>
      </c>
      <c r="C1050" s="16" t="s">
        <v>718</v>
      </c>
      <c r="D1050" s="16" t="s">
        <v>262</v>
      </c>
      <c r="E1050" s="16" t="n">
        <v>1</v>
      </c>
      <c r="F1050" s="16" t="n">
        <v>817</v>
      </c>
      <c r="G1050" s="16" t="n">
        <v>0.15</v>
      </c>
      <c r="H1050" s="16" t="s">
        <v>39</v>
      </c>
      <c r="I1050" s="16" t="s">
        <v>47</v>
      </c>
      <c r="J1050" s="16" t="n">
        <v>5</v>
      </c>
      <c r="K1050" s="16" t="n">
        <v>4</v>
      </c>
      <c r="L1050" s="16" t="s">
        <v>41</v>
      </c>
      <c r="M1050" s="18" t="n">
        <f aca="false">IF(ISNUMBER(B1050),B1050,IF(MID(B1050,3,1)="-",DATE(VALUE(RIGHT(B1050,4)),VALUE(MID(B1050,4,2)),VALUE(LEFT(B1050,2))),DATE(VALUE(LEFT(B1050,4)),VALUE(MID(B1050,6,2)),VALUE(RIGHT(B1050,2)))))</f>
        <v>45754</v>
      </c>
      <c r="N1050" s="16" t="n">
        <f aca="false">MONTH(M1050)</f>
        <v>4</v>
      </c>
      <c r="O1050" s="16" t="str">
        <f aca="false">PROPER(TRIM(H1050))</f>
        <v>Delhi</v>
      </c>
      <c r="P1050" s="16" t="str">
        <f aca="false">IFERROR(VLOOKUP(O1050,city_map!$A$2:$B$6,2,FALSE()),O1050)</f>
        <v>Delhi</v>
      </c>
      <c r="Q1050" s="16" t="n">
        <f aca="false">IF(ISNUMBER(F1050),F1050,VALUE(SUBSTITUTE(SUBSTITUTE(F1050,"₹",""),",","")))</f>
        <v>817</v>
      </c>
      <c r="R1050" s="16" t="n">
        <f aca="false">IF(E1050=99,1,E1050)</f>
        <v>1</v>
      </c>
      <c r="S1050" s="16" t="n">
        <f aca="false">IF(G1050="",0,G1050)</f>
        <v>0.15</v>
      </c>
      <c r="T1050" s="16" t="str">
        <f aca="false">IF(I1050="","Unknown",IF(I1050="upi","UPI",I1050))</f>
        <v>Debit Card</v>
      </c>
      <c r="U1050" s="16" t="str">
        <f aca="false">IF(L1050="Yes","Y",IF(L1050="No","N",L1050))</f>
        <v>N</v>
      </c>
      <c r="V1050" s="19" t="n">
        <f aca="false">ROUND(R1050*Q1050*(1-S1050),2)</f>
        <v>694.45</v>
      </c>
      <c r="W1050" s="16" t="str">
        <f aca="false">_xlfn.XLOOKUP(D1050,products!$A$2:$A$61,products!$C$2:$C$61,"Not found")</f>
        <v>Home</v>
      </c>
    </row>
    <row r="1051" customFormat="false" ht="15" hidden="false" customHeight="false" outlineLevel="0" collapsed="false">
      <c r="A1051" s="16" t="s">
        <v>1874</v>
      </c>
      <c r="B1051" s="16" t="s">
        <v>1871</v>
      </c>
      <c r="C1051" s="16" t="s">
        <v>213</v>
      </c>
      <c r="D1051" s="16" t="s">
        <v>259</v>
      </c>
      <c r="E1051" s="16" t="n">
        <v>2</v>
      </c>
      <c r="F1051" s="16" t="n">
        <v>490</v>
      </c>
      <c r="G1051" s="16" t="n">
        <v>0.1</v>
      </c>
      <c r="H1051" s="16" t="s">
        <v>560</v>
      </c>
      <c r="I1051" s="16" t="s">
        <v>71</v>
      </c>
      <c r="J1051" s="16" t="n">
        <v>3</v>
      </c>
      <c r="K1051" s="16" t="n">
        <v>3</v>
      </c>
      <c r="L1051" s="16" t="s">
        <v>57</v>
      </c>
      <c r="M1051" s="18" t="n">
        <f aca="false">IF(ISNUMBER(B1051),B1051,IF(MID(B1051,3,1)="-",DATE(VALUE(RIGHT(B1051,4)),VALUE(MID(B1051,4,2)),VALUE(LEFT(B1051,2))),DATE(VALUE(LEFT(B1051,4)),VALUE(MID(B1051,6,2)),VALUE(RIGHT(B1051,2)))))</f>
        <v>45754</v>
      </c>
      <c r="N1051" s="16" t="n">
        <f aca="false">MONTH(M1051)</f>
        <v>4</v>
      </c>
      <c r="O1051" s="16" t="str">
        <f aca="false">PROPER(TRIM(H1051))</f>
        <v>Chennai</v>
      </c>
      <c r="P1051" s="16" t="str">
        <f aca="false">IFERROR(VLOOKUP(O1051,city_map!$A$2:$B$6,2,FALSE()),O1051)</f>
        <v>Chennai</v>
      </c>
      <c r="Q1051" s="16" t="n">
        <f aca="false">IF(ISNUMBER(F1051),F1051,VALUE(SUBSTITUTE(SUBSTITUTE(F1051,"₹",""),",","")))</f>
        <v>490</v>
      </c>
      <c r="R1051" s="16" t="n">
        <f aca="false">IF(E1051=99,1,E1051)</f>
        <v>2</v>
      </c>
      <c r="S1051" s="16" t="n">
        <f aca="false">IF(G1051="",0,G1051)</f>
        <v>0.1</v>
      </c>
      <c r="T1051" s="16" t="str">
        <f aca="false">IF(I1051="","Unknown",IF(I1051="upi","UPI",I1051))</f>
        <v>Credit Card</v>
      </c>
      <c r="U1051" s="16" t="str">
        <f aca="false">IF(L1051="Yes","Y",IF(L1051="No","N",L1051))</f>
        <v>Y</v>
      </c>
      <c r="V1051" s="19" t="n">
        <f aca="false">ROUND(R1051*Q1051*(1-S1051),2)</f>
        <v>882</v>
      </c>
      <c r="W1051" s="16" t="str">
        <f aca="false">_xlfn.XLOOKUP(D1051,products!$A$2:$A$61,products!$C$2:$C$61,"Not found")</f>
        <v>Books</v>
      </c>
    </row>
    <row r="1052" customFormat="false" ht="15" hidden="false" customHeight="false" outlineLevel="0" collapsed="false">
      <c r="A1052" s="16" t="s">
        <v>1875</v>
      </c>
      <c r="B1052" s="16" t="s">
        <v>1871</v>
      </c>
      <c r="C1052" s="16" t="s">
        <v>1074</v>
      </c>
      <c r="D1052" s="16" t="s">
        <v>92</v>
      </c>
      <c r="E1052" s="16" t="n">
        <v>3</v>
      </c>
      <c r="F1052" s="16" t="n">
        <v>3852</v>
      </c>
      <c r="G1052" s="16" t="n">
        <v>0.05</v>
      </c>
      <c r="H1052" s="16" t="s">
        <v>70</v>
      </c>
      <c r="I1052" s="16" t="s">
        <v>60</v>
      </c>
      <c r="J1052" s="16" t="n">
        <v>6</v>
      </c>
      <c r="K1052" s="16"/>
      <c r="L1052" s="16" t="s">
        <v>41</v>
      </c>
      <c r="M1052" s="18" t="n">
        <f aca="false">IF(ISNUMBER(B1052),B1052,IF(MID(B1052,3,1)="-",DATE(VALUE(RIGHT(B1052,4)),VALUE(MID(B1052,4,2)),VALUE(LEFT(B1052,2))),DATE(VALUE(LEFT(B1052,4)),VALUE(MID(B1052,6,2)),VALUE(RIGHT(B1052,2)))))</f>
        <v>45754</v>
      </c>
      <c r="N1052" s="16" t="n">
        <f aca="false">MONTH(M1052)</f>
        <v>4</v>
      </c>
      <c r="O1052" s="16" t="str">
        <f aca="false">PROPER(TRIM(H1052))</f>
        <v>Pune</v>
      </c>
      <c r="P1052" s="16" t="str">
        <f aca="false">IFERROR(VLOOKUP(O1052,city_map!$A$2:$B$6,2,FALSE()),O1052)</f>
        <v>Pune</v>
      </c>
      <c r="Q1052" s="16" t="n">
        <f aca="false">IF(ISNUMBER(F1052),F1052,VALUE(SUBSTITUTE(SUBSTITUTE(F1052,"₹",""),",","")))</f>
        <v>3852</v>
      </c>
      <c r="R1052" s="16" t="n">
        <f aca="false">IF(E1052=99,1,E1052)</f>
        <v>3</v>
      </c>
      <c r="S1052" s="16" t="n">
        <f aca="false">IF(G1052="",0,G1052)</f>
        <v>0.05</v>
      </c>
      <c r="T1052" s="16" t="str">
        <f aca="false">IF(I1052="","Unknown",IF(I1052="upi","UPI",I1052))</f>
        <v>UPI</v>
      </c>
      <c r="U1052" s="16" t="str">
        <f aca="false">IF(L1052="Yes","Y",IF(L1052="No","N",L1052))</f>
        <v>N</v>
      </c>
      <c r="V1052" s="19" t="n">
        <f aca="false">ROUND(R1052*Q1052*(1-S1052),2)</f>
        <v>10978.2</v>
      </c>
      <c r="W1052" s="16" t="str">
        <f aca="false">_xlfn.XLOOKUP(D1052,products!$A$2:$A$61,products!$C$2:$C$61,"Not found")</f>
        <v>Electronics</v>
      </c>
    </row>
    <row r="1053" customFormat="false" ht="15" hidden="false" customHeight="false" outlineLevel="0" collapsed="false">
      <c r="A1053" s="16" t="s">
        <v>1876</v>
      </c>
      <c r="B1053" s="16" t="s">
        <v>1871</v>
      </c>
      <c r="C1053" s="16" t="s">
        <v>1877</v>
      </c>
      <c r="D1053" s="16" t="s">
        <v>660</v>
      </c>
      <c r="E1053" s="16" t="n">
        <v>1</v>
      </c>
      <c r="F1053" s="16" t="n">
        <v>1780</v>
      </c>
      <c r="G1053" s="16" t="n">
        <v>0</v>
      </c>
      <c r="H1053" s="16" t="s">
        <v>46</v>
      </c>
      <c r="I1053" s="16" t="s">
        <v>71</v>
      </c>
      <c r="J1053" s="16" t="n">
        <v>3</v>
      </c>
      <c r="K1053" s="16" t="n">
        <v>4</v>
      </c>
      <c r="L1053" s="16" t="s">
        <v>41</v>
      </c>
      <c r="M1053" s="18" t="n">
        <f aca="false">IF(ISNUMBER(B1053),B1053,IF(MID(B1053,3,1)="-",DATE(VALUE(RIGHT(B1053,4)),VALUE(MID(B1053,4,2)),VALUE(LEFT(B1053,2))),DATE(VALUE(LEFT(B1053,4)),VALUE(MID(B1053,6,2)),VALUE(RIGHT(B1053,2)))))</f>
        <v>45754</v>
      </c>
      <c r="N1053" s="16" t="n">
        <f aca="false">MONTH(M1053)</f>
        <v>4</v>
      </c>
      <c r="O1053" s="16" t="str">
        <f aca="false">PROPER(TRIM(H1053))</f>
        <v>Chennai</v>
      </c>
      <c r="P1053" s="16" t="str">
        <f aca="false">IFERROR(VLOOKUP(O1053,city_map!$A$2:$B$6,2,FALSE()),O1053)</f>
        <v>Chennai</v>
      </c>
      <c r="Q1053" s="16" t="n">
        <f aca="false">IF(ISNUMBER(F1053),F1053,VALUE(SUBSTITUTE(SUBSTITUTE(F1053,"₹",""),",","")))</f>
        <v>1780</v>
      </c>
      <c r="R1053" s="16" t="n">
        <f aca="false">IF(E1053=99,1,E1053)</f>
        <v>1</v>
      </c>
      <c r="S1053" s="16" t="n">
        <f aca="false">IF(G1053="",0,G1053)</f>
        <v>0</v>
      </c>
      <c r="T1053" s="16" t="str">
        <f aca="false">IF(I1053="","Unknown",IF(I1053="upi","UPI",I1053))</f>
        <v>Credit Card</v>
      </c>
      <c r="U1053" s="16" t="str">
        <f aca="false">IF(L1053="Yes","Y",IF(L1053="No","N",L1053))</f>
        <v>N</v>
      </c>
      <c r="V1053" s="19" t="n">
        <f aca="false">ROUND(R1053*Q1053*(1-S1053),2)</f>
        <v>1780</v>
      </c>
      <c r="W1053" s="16" t="str">
        <f aca="false">_xlfn.XLOOKUP(D1053,products!$A$2:$A$61,products!$C$2:$C$61,"Not found")</f>
        <v>Beauty</v>
      </c>
    </row>
    <row r="1054" customFormat="false" ht="15" hidden="false" customHeight="false" outlineLevel="0" collapsed="false">
      <c r="A1054" s="16" t="s">
        <v>1878</v>
      </c>
      <c r="B1054" s="16" t="s">
        <v>1871</v>
      </c>
      <c r="C1054" s="16" t="s">
        <v>1055</v>
      </c>
      <c r="D1054" s="16" t="s">
        <v>184</v>
      </c>
      <c r="E1054" s="16" t="n">
        <v>2</v>
      </c>
      <c r="F1054" s="16" t="n">
        <v>1244</v>
      </c>
      <c r="G1054" s="16" t="n">
        <v>0.05</v>
      </c>
      <c r="H1054" s="16" t="s">
        <v>112</v>
      </c>
      <c r="I1054" s="16" t="s">
        <v>71</v>
      </c>
      <c r="J1054" s="16" t="n">
        <v>4</v>
      </c>
      <c r="K1054" s="16" t="n">
        <v>5</v>
      </c>
      <c r="L1054" s="16" t="s">
        <v>41</v>
      </c>
      <c r="M1054" s="18" t="n">
        <f aca="false">IF(ISNUMBER(B1054),B1054,IF(MID(B1054,3,1)="-",DATE(VALUE(RIGHT(B1054,4)),VALUE(MID(B1054,4,2)),VALUE(LEFT(B1054,2))),DATE(VALUE(LEFT(B1054,4)),VALUE(MID(B1054,6,2)),VALUE(RIGHT(B1054,2)))))</f>
        <v>45754</v>
      </c>
      <c r="N1054" s="16" t="n">
        <f aca="false">MONTH(M1054)</f>
        <v>4</v>
      </c>
      <c r="O1054" s="16" t="str">
        <f aca="false">PROPER(TRIM(H1054))</f>
        <v>Mumbai</v>
      </c>
      <c r="P1054" s="16" t="str">
        <f aca="false">IFERROR(VLOOKUP(O1054,city_map!$A$2:$B$6,2,FALSE()),O1054)</f>
        <v>Mumbai</v>
      </c>
      <c r="Q1054" s="16" t="n">
        <f aca="false">IF(ISNUMBER(F1054),F1054,VALUE(SUBSTITUTE(SUBSTITUTE(F1054,"₹",""),",","")))</f>
        <v>1244</v>
      </c>
      <c r="R1054" s="16" t="n">
        <f aca="false">IF(E1054=99,1,E1054)</f>
        <v>2</v>
      </c>
      <c r="S1054" s="16" t="n">
        <f aca="false">IF(G1054="",0,G1054)</f>
        <v>0.05</v>
      </c>
      <c r="T1054" s="16" t="str">
        <f aca="false">IF(I1054="","Unknown",IF(I1054="upi","UPI",I1054))</f>
        <v>Credit Card</v>
      </c>
      <c r="U1054" s="16" t="str">
        <f aca="false">IF(L1054="Yes","Y",IF(L1054="No","N",L1054))</f>
        <v>N</v>
      </c>
      <c r="V1054" s="19" t="n">
        <f aca="false">ROUND(R1054*Q1054*(1-S1054),2)</f>
        <v>2363.6</v>
      </c>
      <c r="W1054" s="16" t="str">
        <f aca="false">_xlfn.XLOOKUP(D1054,products!$A$2:$A$61,products!$C$2:$C$61,"Not found")</f>
        <v>Home</v>
      </c>
    </row>
    <row r="1055" customFormat="false" ht="15" hidden="false" customHeight="false" outlineLevel="0" collapsed="false">
      <c r="A1055" s="16" t="s">
        <v>1879</v>
      </c>
      <c r="B1055" s="16" t="s">
        <v>1871</v>
      </c>
      <c r="C1055" s="16" t="s">
        <v>1880</v>
      </c>
      <c r="D1055" s="16" t="s">
        <v>232</v>
      </c>
      <c r="E1055" s="16" t="n">
        <v>2</v>
      </c>
      <c r="F1055" s="16" t="n">
        <v>2084</v>
      </c>
      <c r="G1055" s="16" t="n">
        <v>0.05</v>
      </c>
      <c r="H1055" s="16" t="s">
        <v>39</v>
      </c>
      <c r="I1055" s="16" t="s">
        <v>71</v>
      </c>
      <c r="J1055" s="16" t="n">
        <v>5</v>
      </c>
      <c r="K1055" s="16" t="n">
        <v>4</v>
      </c>
      <c r="L1055" s="16" t="s">
        <v>41</v>
      </c>
      <c r="M1055" s="18" t="n">
        <f aca="false">IF(ISNUMBER(B1055),B1055,IF(MID(B1055,3,1)="-",DATE(VALUE(RIGHT(B1055,4)),VALUE(MID(B1055,4,2)),VALUE(LEFT(B1055,2))),DATE(VALUE(LEFT(B1055,4)),VALUE(MID(B1055,6,2)),VALUE(RIGHT(B1055,2)))))</f>
        <v>45754</v>
      </c>
      <c r="N1055" s="16" t="n">
        <f aca="false">MONTH(M1055)</f>
        <v>4</v>
      </c>
      <c r="O1055" s="16" t="str">
        <f aca="false">PROPER(TRIM(H1055))</f>
        <v>Delhi</v>
      </c>
      <c r="P1055" s="16" t="str">
        <f aca="false">IFERROR(VLOOKUP(O1055,city_map!$A$2:$B$6,2,FALSE()),O1055)</f>
        <v>Delhi</v>
      </c>
      <c r="Q1055" s="16" t="n">
        <f aca="false">IF(ISNUMBER(F1055),F1055,VALUE(SUBSTITUTE(SUBSTITUTE(F1055,"₹",""),",","")))</f>
        <v>2084</v>
      </c>
      <c r="R1055" s="16" t="n">
        <f aca="false">IF(E1055=99,1,E1055)</f>
        <v>2</v>
      </c>
      <c r="S1055" s="16" t="n">
        <f aca="false">IF(G1055="",0,G1055)</f>
        <v>0.05</v>
      </c>
      <c r="T1055" s="16" t="str">
        <f aca="false">IF(I1055="","Unknown",IF(I1055="upi","UPI",I1055))</f>
        <v>Credit Card</v>
      </c>
      <c r="U1055" s="16" t="str">
        <f aca="false">IF(L1055="Yes","Y",IF(L1055="No","N",L1055))</f>
        <v>N</v>
      </c>
      <c r="V1055" s="19" t="n">
        <f aca="false">ROUND(R1055*Q1055*(1-S1055),2)</f>
        <v>3959.6</v>
      </c>
      <c r="W1055" s="16" t="str">
        <f aca="false">_xlfn.XLOOKUP(D1055,products!$A$2:$A$61,products!$C$2:$C$61,"Not found")</f>
        <v>Electronics</v>
      </c>
    </row>
    <row r="1056" customFormat="false" ht="15" hidden="false" customHeight="false" outlineLevel="0" collapsed="false">
      <c r="A1056" s="16" t="s">
        <v>1881</v>
      </c>
      <c r="B1056" s="16" t="s">
        <v>1871</v>
      </c>
      <c r="C1056" s="16" t="s">
        <v>877</v>
      </c>
      <c r="D1056" s="16" t="s">
        <v>129</v>
      </c>
      <c r="E1056" s="16" t="n">
        <v>3</v>
      </c>
      <c r="F1056" s="16" t="n">
        <v>615</v>
      </c>
      <c r="G1056" s="16" t="n">
        <v>0.05</v>
      </c>
      <c r="H1056" s="16" t="s">
        <v>39</v>
      </c>
      <c r="I1056" s="16" t="s">
        <v>60</v>
      </c>
      <c r="J1056" s="16" t="n">
        <v>2</v>
      </c>
      <c r="K1056" s="16" t="n">
        <v>4</v>
      </c>
      <c r="L1056" s="16" t="s">
        <v>41</v>
      </c>
      <c r="M1056" s="18" t="n">
        <f aca="false">IF(ISNUMBER(B1056),B1056,IF(MID(B1056,3,1)="-",DATE(VALUE(RIGHT(B1056,4)),VALUE(MID(B1056,4,2)),VALUE(LEFT(B1056,2))),DATE(VALUE(LEFT(B1056,4)),VALUE(MID(B1056,6,2)),VALUE(RIGHT(B1056,2)))))</f>
        <v>45754</v>
      </c>
      <c r="N1056" s="16" t="n">
        <f aca="false">MONTH(M1056)</f>
        <v>4</v>
      </c>
      <c r="O1056" s="16" t="str">
        <f aca="false">PROPER(TRIM(H1056))</f>
        <v>Delhi</v>
      </c>
      <c r="P1056" s="16" t="str">
        <f aca="false">IFERROR(VLOOKUP(O1056,city_map!$A$2:$B$6,2,FALSE()),O1056)</f>
        <v>Delhi</v>
      </c>
      <c r="Q1056" s="16" t="n">
        <f aca="false">IF(ISNUMBER(F1056),F1056,VALUE(SUBSTITUTE(SUBSTITUTE(F1056,"₹",""),",","")))</f>
        <v>615</v>
      </c>
      <c r="R1056" s="16" t="n">
        <f aca="false">IF(E1056=99,1,E1056)</f>
        <v>3</v>
      </c>
      <c r="S1056" s="16" t="n">
        <f aca="false">IF(G1056="",0,G1056)</f>
        <v>0.05</v>
      </c>
      <c r="T1056" s="16" t="str">
        <f aca="false">IF(I1056="","Unknown",IF(I1056="upi","UPI",I1056))</f>
        <v>UPI</v>
      </c>
      <c r="U1056" s="16" t="str">
        <f aca="false">IF(L1056="Yes","Y",IF(L1056="No","N",L1056))</f>
        <v>N</v>
      </c>
      <c r="V1056" s="19" t="n">
        <f aca="false">ROUND(R1056*Q1056*(1-S1056),2)</f>
        <v>1752.75</v>
      </c>
      <c r="W1056" s="16" t="str">
        <f aca="false">_xlfn.XLOOKUP(D1056,products!$A$2:$A$61,products!$C$2:$C$61,"Not found")</f>
        <v>Beauty</v>
      </c>
    </row>
    <row r="1057" customFormat="false" ht="15" hidden="false" customHeight="false" outlineLevel="0" collapsed="false">
      <c r="A1057" s="16" t="s">
        <v>1882</v>
      </c>
      <c r="B1057" s="16" t="s">
        <v>1871</v>
      </c>
      <c r="C1057" s="16" t="s">
        <v>1229</v>
      </c>
      <c r="D1057" s="16" t="s">
        <v>95</v>
      </c>
      <c r="E1057" s="16" t="n">
        <v>1</v>
      </c>
      <c r="F1057" s="16" t="n">
        <v>1561</v>
      </c>
      <c r="G1057" s="16" t="n">
        <v>0.05</v>
      </c>
      <c r="H1057" s="16" t="s">
        <v>70</v>
      </c>
      <c r="I1057" s="16" t="s">
        <v>71</v>
      </c>
      <c r="J1057" s="16" t="n">
        <v>6</v>
      </c>
      <c r="K1057" s="16" t="n">
        <v>4</v>
      </c>
      <c r="L1057" s="16" t="s">
        <v>41</v>
      </c>
      <c r="M1057" s="18" t="n">
        <f aca="false">IF(ISNUMBER(B1057),B1057,IF(MID(B1057,3,1)="-",DATE(VALUE(RIGHT(B1057,4)),VALUE(MID(B1057,4,2)),VALUE(LEFT(B1057,2))),DATE(VALUE(LEFT(B1057,4)),VALUE(MID(B1057,6,2)),VALUE(RIGHT(B1057,2)))))</f>
        <v>45754</v>
      </c>
      <c r="N1057" s="16" t="n">
        <f aca="false">MONTH(M1057)</f>
        <v>4</v>
      </c>
      <c r="O1057" s="16" t="str">
        <f aca="false">PROPER(TRIM(H1057))</f>
        <v>Pune</v>
      </c>
      <c r="P1057" s="16" t="str">
        <f aca="false">IFERROR(VLOOKUP(O1057,city_map!$A$2:$B$6,2,FALSE()),O1057)</f>
        <v>Pune</v>
      </c>
      <c r="Q1057" s="16" t="n">
        <f aca="false">IF(ISNUMBER(F1057),F1057,VALUE(SUBSTITUTE(SUBSTITUTE(F1057,"₹",""),",","")))</f>
        <v>1561</v>
      </c>
      <c r="R1057" s="16" t="n">
        <f aca="false">IF(E1057=99,1,E1057)</f>
        <v>1</v>
      </c>
      <c r="S1057" s="16" t="n">
        <f aca="false">IF(G1057="",0,G1057)</f>
        <v>0.05</v>
      </c>
      <c r="T1057" s="16" t="str">
        <f aca="false">IF(I1057="","Unknown",IF(I1057="upi","UPI",I1057))</f>
        <v>Credit Card</v>
      </c>
      <c r="U1057" s="16" t="str">
        <f aca="false">IF(L1057="Yes","Y",IF(L1057="No","N",L1057))</f>
        <v>N</v>
      </c>
      <c r="V1057" s="19" t="n">
        <f aca="false">ROUND(R1057*Q1057*(1-S1057),2)</f>
        <v>1482.95</v>
      </c>
      <c r="W1057" s="16" t="str">
        <f aca="false">_xlfn.XLOOKUP(D1057,products!$A$2:$A$61,products!$C$2:$C$61,"Not found")</f>
        <v>Electronics</v>
      </c>
    </row>
    <row r="1058" customFormat="false" ht="15" hidden="false" customHeight="false" outlineLevel="0" collapsed="false">
      <c r="A1058" s="16" t="s">
        <v>1883</v>
      </c>
      <c r="B1058" s="16" t="s">
        <v>1871</v>
      </c>
      <c r="C1058" s="16" t="s">
        <v>1066</v>
      </c>
      <c r="D1058" s="16" t="s">
        <v>108</v>
      </c>
      <c r="E1058" s="16" t="n">
        <v>2</v>
      </c>
      <c r="F1058" s="16" t="n">
        <v>3552</v>
      </c>
      <c r="G1058" s="16" t="n">
        <v>0.15</v>
      </c>
      <c r="H1058" s="16" t="s">
        <v>81</v>
      </c>
      <c r="I1058" s="16" t="s">
        <v>47</v>
      </c>
      <c r="J1058" s="16" t="n">
        <v>5</v>
      </c>
      <c r="K1058" s="16" t="n">
        <v>5</v>
      </c>
      <c r="L1058" s="16" t="s">
        <v>41</v>
      </c>
      <c r="M1058" s="18" t="n">
        <f aca="false">IF(ISNUMBER(B1058),B1058,IF(MID(B1058,3,1)="-",DATE(VALUE(RIGHT(B1058,4)),VALUE(MID(B1058,4,2)),VALUE(LEFT(B1058,2))),DATE(VALUE(LEFT(B1058,4)),VALUE(MID(B1058,6,2)),VALUE(RIGHT(B1058,2)))))</f>
        <v>45754</v>
      </c>
      <c r="N1058" s="16" t="n">
        <f aca="false">MONTH(M1058)</f>
        <v>4</v>
      </c>
      <c r="O1058" s="16" t="str">
        <f aca="false">PROPER(TRIM(H1058))</f>
        <v>Hyderabad</v>
      </c>
      <c r="P1058" s="16" t="str">
        <f aca="false">IFERROR(VLOOKUP(O1058,city_map!$A$2:$B$6,2,FALSE()),O1058)</f>
        <v>Hyderabad</v>
      </c>
      <c r="Q1058" s="16" t="n">
        <f aca="false">IF(ISNUMBER(F1058),F1058,VALUE(SUBSTITUTE(SUBSTITUTE(F1058,"₹",""),",","")))</f>
        <v>3552</v>
      </c>
      <c r="R1058" s="16" t="n">
        <f aca="false">IF(E1058=99,1,E1058)</f>
        <v>2</v>
      </c>
      <c r="S1058" s="16" t="n">
        <f aca="false">IF(G1058="",0,G1058)</f>
        <v>0.15</v>
      </c>
      <c r="T1058" s="16" t="str">
        <f aca="false">IF(I1058="","Unknown",IF(I1058="upi","UPI",I1058))</f>
        <v>Debit Card</v>
      </c>
      <c r="U1058" s="16" t="str">
        <f aca="false">IF(L1058="Yes","Y",IF(L1058="No","N",L1058))</f>
        <v>N</v>
      </c>
      <c r="V1058" s="19" t="n">
        <f aca="false">ROUND(R1058*Q1058*(1-S1058),2)</f>
        <v>6038.4</v>
      </c>
      <c r="W1058" s="16" t="str">
        <f aca="false">_xlfn.XLOOKUP(D1058,products!$A$2:$A$61,products!$C$2:$C$61,"Not found")</f>
        <v>Electronics</v>
      </c>
    </row>
    <row r="1059" customFormat="false" ht="15" hidden="false" customHeight="false" outlineLevel="0" collapsed="false">
      <c r="A1059" s="16" t="s">
        <v>1884</v>
      </c>
      <c r="B1059" s="16" t="s">
        <v>1871</v>
      </c>
      <c r="C1059" s="16" t="s">
        <v>183</v>
      </c>
      <c r="D1059" s="16" t="s">
        <v>254</v>
      </c>
      <c r="E1059" s="16" t="n">
        <v>1</v>
      </c>
      <c r="F1059" s="16" t="n">
        <v>1016</v>
      </c>
      <c r="G1059" s="16" t="n">
        <v>0.05</v>
      </c>
      <c r="H1059" s="16" t="s">
        <v>39</v>
      </c>
      <c r="I1059" s="16" t="s">
        <v>40</v>
      </c>
      <c r="J1059" s="16" t="n">
        <v>5</v>
      </c>
      <c r="K1059" s="16" t="n">
        <v>4</v>
      </c>
      <c r="L1059" s="16" t="s">
        <v>41</v>
      </c>
      <c r="M1059" s="18" t="n">
        <f aca="false">IF(ISNUMBER(B1059),B1059,IF(MID(B1059,3,1)="-",DATE(VALUE(RIGHT(B1059,4)),VALUE(MID(B1059,4,2)),VALUE(LEFT(B1059,2))),DATE(VALUE(LEFT(B1059,4)),VALUE(MID(B1059,6,2)),VALUE(RIGHT(B1059,2)))))</f>
        <v>45754</v>
      </c>
      <c r="N1059" s="16" t="n">
        <f aca="false">MONTH(M1059)</f>
        <v>4</v>
      </c>
      <c r="O1059" s="16" t="str">
        <f aca="false">PROPER(TRIM(H1059))</f>
        <v>Delhi</v>
      </c>
      <c r="P1059" s="16" t="str">
        <f aca="false">IFERROR(VLOOKUP(O1059,city_map!$A$2:$B$6,2,FALSE()),O1059)</f>
        <v>Delhi</v>
      </c>
      <c r="Q1059" s="16" t="n">
        <f aca="false">IF(ISNUMBER(F1059),F1059,VALUE(SUBSTITUTE(SUBSTITUTE(F1059,"₹",""),",","")))</f>
        <v>1016</v>
      </c>
      <c r="R1059" s="16" t="n">
        <f aca="false">IF(E1059=99,1,E1059)</f>
        <v>1</v>
      </c>
      <c r="S1059" s="16" t="n">
        <f aca="false">IF(G1059="",0,G1059)</f>
        <v>0.05</v>
      </c>
      <c r="T1059" s="16" t="str">
        <f aca="false">IF(I1059="","Unknown",IF(I1059="upi","UPI",I1059))</f>
        <v>COD</v>
      </c>
      <c r="U1059" s="16" t="str">
        <f aca="false">IF(L1059="Yes","Y",IF(L1059="No","N",L1059))</f>
        <v>N</v>
      </c>
      <c r="V1059" s="19" t="n">
        <f aca="false">ROUND(R1059*Q1059*(1-S1059),2)</f>
        <v>965.2</v>
      </c>
      <c r="W1059" s="16" t="str">
        <f aca="false">_xlfn.XLOOKUP(D1059,products!$A$2:$A$61,products!$C$2:$C$61,"Not found")</f>
        <v>Fashion</v>
      </c>
    </row>
    <row r="1060" customFormat="false" ht="15" hidden="false" customHeight="false" outlineLevel="0" collapsed="false">
      <c r="A1060" s="16" t="s">
        <v>1885</v>
      </c>
      <c r="B1060" s="16" t="s">
        <v>1871</v>
      </c>
      <c r="C1060" s="16" t="s">
        <v>491</v>
      </c>
      <c r="D1060" s="16" t="s">
        <v>639</v>
      </c>
      <c r="E1060" s="16" t="n">
        <v>1</v>
      </c>
      <c r="F1060" s="16" t="n">
        <v>772</v>
      </c>
      <c r="G1060" s="16" t="n">
        <v>0</v>
      </c>
      <c r="H1060" s="16" t="s">
        <v>208</v>
      </c>
      <c r="I1060" s="16" t="s">
        <v>60</v>
      </c>
      <c r="J1060" s="16" t="n">
        <v>6</v>
      </c>
      <c r="K1060" s="16"/>
      <c r="L1060" s="16" t="s">
        <v>41</v>
      </c>
      <c r="M1060" s="18" t="n">
        <f aca="false">IF(ISNUMBER(B1060),B1060,IF(MID(B1060,3,1)="-",DATE(VALUE(RIGHT(B1060,4)),VALUE(MID(B1060,4,2)),VALUE(LEFT(B1060,2))),DATE(VALUE(LEFT(B1060,4)),VALUE(MID(B1060,6,2)),VALUE(RIGHT(B1060,2)))))</f>
        <v>45754</v>
      </c>
      <c r="N1060" s="16" t="n">
        <f aca="false">MONTH(M1060)</f>
        <v>4</v>
      </c>
      <c r="O1060" s="16" t="str">
        <f aca="false">PROPER(TRIM(H1060))</f>
        <v>Jaipur</v>
      </c>
      <c r="P1060" s="16" t="str">
        <f aca="false">IFERROR(VLOOKUP(O1060,city_map!$A$2:$B$6,2,FALSE()),O1060)</f>
        <v>Jaipur</v>
      </c>
      <c r="Q1060" s="16" t="n">
        <f aca="false">IF(ISNUMBER(F1060),F1060,VALUE(SUBSTITUTE(SUBSTITUTE(F1060,"₹",""),",","")))</f>
        <v>772</v>
      </c>
      <c r="R1060" s="16" t="n">
        <f aca="false">IF(E1060=99,1,E1060)</f>
        <v>1</v>
      </c>
      <c r="S1060" s="16" t="n">
        <f aca="false">IF(G1060="",0,G1060)</f>
        <v>0</v>
      </c>
      <c r="T1060" s="16" t="str">
        <f aca="false">IF(I1060="","Unknown",IF(I1060="upi","UPI",I1060))</f>
        <v>UPI</v>
      </c>
      <c r="U1060" s="16" t="str">
        <f aca="false">IF(L1060="Yes","Y",IF(L1060="No","N",L1060))</f>
        <v>N</v>
      </c>
      <c r="V1060" s="19" t="n">
        <f aca="false">ROUND(R1060*Q1060*(1-S1060),2)</f>
        <v>772</v>
      </c>
      <c r="W1060" s="16" t="str">
        <f aca="false">_xlfn.XLOOKUP(D1060,products!$A$2:$A$61,products!$C$2:$C$61,"Not found")</f>
        <v>Beauty</v>
      </c>
    </row>
    <row r="1061" customFormat="false" ht="15" hidden="false" customHeight="false" outlineLevel="0" collapsed="false">
      <c r="A1061" s="16" t="s">
        <v>1886</v>
      </c>
      <c r="B1061" s="16" t="s">
        <v>1871</v>
      </c>
      <c r="C1061" s="16" t="s">
        <v>788</v>
      </c>
      <c r="D1061" s="16" t="s">
        <v>160</v>
      </c>
      <c r="E1061" s="16" t="n">
        <v>1</v>
      </c>
      <c r="F1061" s="16" t="n">
        <v>1830</v>
      </c>
      <c r="G1061" s="16" t="n">
        <v>0.05</v>
      </c>
      <c r="H1061" s="16" t="s">
        <v>46</v>
      </c>
      <c r="I1061" s="16" t="s">
        <v>47</v>
      </c>
      <c r="J1061" s="16" t="n">
        <v>2</v>
      </c>
      <c r="K1061" s="16" t="n">
        <v>5</v>
      </c>
      <c r="L1061" s="16" t="s">
        <v>41</v>
      </c>
      <c r="M1061" s="18" t="n">
        <f aca="false">IF(ISNUMBER(B1061),B1061,IF(MID(B1061,3,1)="-",DATE(VALUE(RIGHT(B1061,4)),VALUE(MID(B1061,4,2)),VALUE(LEFT(B1061,2))),DATE(VALUE(LEFT(B1061,4)),VALUE(MID(B1061,6,2)),VALUE(RIGHT(B1061,2)))))</f>
        <v>45754</v>
      </c>
      <c r="N1061" s="16" t="n">
        <f aca="false">MONTH(M1061)</f>
        <v>4</v>
      </c>
      <c r="O1061" s="16" t="str">
        <f aca="false">PROPER(TRIM(H1061))</f>
        <v>Chennai</v>
      </c>
      <c r="P1061" s="16" t="str">
        <f aca="false">IFERROR(VLOOKUP(O1061,city_map!$A$2:$B$6,2,FALSE()),O1061)</f>
        <v>Chennai</v>
      </c>
      <c r="Q1061" s="16" t="n">
        <f aca="false">IF(ISNUMBER(F1061),F1061,VALUE(SUBSTITUTE(SUBSTITUTE(F1061,"₹",""),",","")))</f>
        <v>1830</v>
      </c>
      <c r="R1061" s="16" t="n">
        <f aca="false">IF(E1061=99,1,E1061)</f>
        <v>1</v>
      </c>
      <c r="S1061" s="16" t="n">
        <f aca="false">IF(G1061="",0,G1061)</f>
        <v>0.05</v>
      </c>
      <c r="T1061" s="16" t="str">
        <f aca="false">IF(I1061="","Unknown",IF(I1061="upi","UPI",I1061))</f>
        <v>Debit Card</v>
      </c>
      <c r="U1061" s="16" t="str">
        <f aca="false">IF(L1061="Yes","Y",IF(L1061="No","N",L1061))</f>
        <v>N</v>
      </c>
      <c r="V1061" s="19" t="n">
        <f aca="false">ROUND(R1061*Q1061*(1-S1061),2)</f>
        <v>1738.5</v>
      </c>
      <c r="W1061" s="16" t="str">
        <f aca="false">_xlfn.XLOOKUP(D1061,products!$A$2:$A$61,products!$C$2:$C$61,"Not found")</f>
        <v>Fashion</v>
      </c>
    </row>
    <row r="1062" customFormat="false" ht="15" hidden="false" customHeight="false" outlineLevel="0" collapsed="false">
      <c r="A1062" s="16" t="s">
        <v>1887</v>
      </c>
      <c r="B1062" s="16" t="s">
        <v>1888</v>
      </c>
      <c r="C1062" s="16" t="s">
        <v>1889</v>
      </c>
      <c r="D1062" s="16" t="s">
        <v>88</v>
      </c>
      <c r="E1062" s="16" t="n">
        <v>1</v>
      </c>
      <c r="F1062" s="16" t="n">
        <v>3010</v>
      </c>
      <c r="G1062" s="16" t="n">
        <v>0</v>
      </c>
      <c r="H1062" s="16" t="s">
        <v>233</v>
      </c>
      <c r="I1062" s="16" t="s">
        <v>40</v>
      </c>
      <c r="J1062" s="16" t="n">
        <v>5</v>
      </c>
      <c r="K1062" s="16" t="n">
        <v>4</v>
      </c>
      <c r="L1062" s="16" t="s">
        <v>41</v>
      </c>
      <c r="M1062" s="18" t="n">
        <f aca="false">IF(ISNUMBER(B1062),B1062,IF(MID(B1062,3,1)="-",DATE(VALUE(RIGHT(B1062,4)),VALUE(MID(B1062,4,2)),VALUE(LEFT(B1062,2))),DATE(VALUE(LEFT(B1062,4)),VALUE(MID(B1062,6,2)),VALUE(RIGHT(B1062,2)))))</f>
        <v>45755</v>
      </c>
      <c r="N1062" s="16" t="n">
        <f aca="false">MONTH(M1062)</f>
        <v>4</v>
      </c>
      <c r="O1062" s="16" t="str">
        <f aca="false">PROPER(TRIM(H1062))</f>
        <v>Mumbai</v>
      </c>
      <c r="P1062" s="16" t="str">
        <f aca="false">IFERROR(VLOOKUP(O1062,city_map!$A$2:$B$6,2,FALSE()),O1062)</f>
        <v>Mumbai</v>
      </c>
      <c r="Q1062" s="16" t="n">
        <f aca="false">IF(ISNUMBER(F1062),F1062,VALUE(SUBSTITUTE(SUBSTITUTE(F1062,"₹",""),",","")))</f>
        <v>3010</v>
      </c>
      <c r="R1062" s="16" t="n">
        <f aca="false">IF(E1062=99,1,E1062)</f>
        <v>1</v>
      </c>
      <c r="S1062" s="16" t="n">
        <f aca="false">IF(G1062="",0,G1062)</f>
        <v>0</v>
      </c>
      <c r="T1062" s="16" t="str">
        <f aca="false">IF(I1062="","Unknown",IF(I1062="upi","UPI",I1062))</f>
        <v>COD</v>
      </c>
      <c r="U1062" s="16" t="str">
        <f aca="false">IF(L1062="Yes","Y",IF(L1062="No","N",L1062))</f>
        <v>N</v>
      </c>
      <c r="V1062" s="19" t="n">
        <f aca="false">ROUND(R1062*Q1062*(1-S1062),2)</f>
        <v>3010</v>
      </c>
      <c r="W1062" s="16" t="str">
        <f aca="false">_xlfn.XLOOKUP(D1062,products!$A$2:$A$61,products!$C$2:$C$61,"Not found")</f>
        <v>Fashion</v>
      </c>
    </row>
    <row r="1063" customFormat="false" ht="15" hidden="false" customHeight="false" outlineLevel="0" collapsed="false">
      <c r="A1063" s="16" t="s">
        <v>1890</v>
      </c>
      <c r="B1063" s="16" t="s">
        <v>1888</v>
      </c>
      <c r="C1063" s="16" t="s">
        <v>398</v>
      </c>
      <c r="D1063" s="16" t="s">
        <v>95</v>
      </c>
      <c r="E1063" s="16" t="n">
        <v>2</v>
      </c>
      <c r="F1063" s="16" t="n">
        <v>1509</v>
      </c>
      <c r="G1063" s="16" t="n">
        <v>0.15</v>
      </c>
      <c r="H1063" s="16" t="s">
        <v>39</v>
      </c>
      <c r="I1063" s="16" t="s">
        <v>60</v>
      </c>
      <c r="J1063" s="16" t="n">
        <v>5</v>
      </c>
      <c r="K1063" s="16" t="n">
        <v>3</v>
      </c>
      <c r="L1063" s="16" t="s">
        <v>57</v>
      </c>
      <c r="M1063" s="18" t="n">
        <f aca="false">IF(ISNUMBER(B1063),B1063,IF(MID(B1063,3,1)="-",DATE(VALUE(RIGHT(B1063,4)),VALUE(MID(B1063,4,2)),VALUE(LEFT(B1063,2))),DATE(VALUE(LEFT(B1063,4)),VALUE(MID(B1063,6,2)),VALUE(RIGHT(B1063,2)))))</f>
        <v>45755</v>
      </c>
      <c r="N1063" s="16" t="n">
        <f aca="false">MONTH(M1063)</f>
        <v>4</v>
      </c>
      <c r="O1063" s="16" t="str">
        <f aca="false">PROPER(TRIM(H1063))</f>
        <v>Delhi</v>
      </c>
      <c r="P1063" s="16" t="str">
        <f aca="false">IFERROR(VLOOKUP(O1063,city_map!$A$2:$B$6,2,FALSE()),O1063)</f>
        <v>Delhi</v>
      </c>
      <c r="Q1063" s="16" t="n">
        <f aca="false">IF(ISNUMBER(F1063),F1063,VALUE(SUBSTITUTE(SUBSTITUTE(F1063,"₹",""),",","")))</f>
        <v>1509</v>
      </c>
      <c r="R1063" s="16" t="n">
        <f aca="false">IF(E1063=99,1,E1063)</f>
        <v>2</v>
      </c>
      <c r="S1063" s="16" t="n">
        <f aca="false">IF(G1063="",0,G1063)</f>
        <v>0.15</v>
      </c>
      <c r="T1063" s="16" t="str">
        <f aca="false">IF(I1063="","Unknown",IF(I1063="upi","UPI",I1063))</f>
        <v>UPI</v>
      </c>
      <c r="U1063" s="16" t="str">
        <f aca="false">IF(L1063="Yes","Y",IF(L1063="No","N",L1063))</f>
        <v>Y</v>
      </c>
      <c r="V1063" s="19" t="n">
        <f aca="false">ROUND(R1063*Q1063*(1-S1063),2)</f>
        <v>2565.3</v>
      </c>
      <c r="W1063" s="16" t="str">
        <f aca="false">_xlfn.XLOOKUP(D1063,products!$A$2:$A$61,products!$C$2:$C$61,"Not found")</f>
        <v>Electronics</v>
      </c>
    </row>
    <row r="1064" customFormat="false" ht="15" hidden="false" customHeight="false" outlineLevel="0" collapsed="false">
      <c r="A1064" s="16" t="s">
        <v>1891</v>
      </c>
      <c r="B1064" s="16" t="s">
        <v>1888</v>
      </c>
      <c r="C1064" s="16" t="s">
        <v>468</v>
      </c>
      <c r="D1064" s="16" t="s">
        <v>99</v>
      </c>
      <c r="E1064" s="16" t="n">
        <v>1</v>
      </c>
      <c r="F1064" s="16" t="n">
        <v>675</v>
      </c>
      <c r="G1064" s="16" t="n">
        <v>0.15</v>
      </c>
      <c r="H1064" s="16" t="s">
        <v>56</v>
      </c>
      <c r="I1064" s="16" t="s">
        <v>40</v>
      </c>
      <c r="J1064" s="16" t="n">
        <v>4</v>
      </c>
      <c r="K1064" s="16" t="n">
        <v>4</v>
      </c>
      <c r="L1064" s="16" t="s">
        <v>41</v>
      </c>
      <c r="M1064" s="18" t="n">
        <f aca="false">IF(ISNUMBER(B1064),B1064,IF(MID(B1064,3,1)="-",DATE(VALUE(RIGHT(B1064,4)),VALUE(MID(B1064,4,2)),VALUE(LEFT(B1064,2))),DATE(VALUE(LEFT(B1064,4)),VALUE(MID(B1064,6,2)),VALUE(RIGHT(B1064,2)))))</f>
        <v>45755</v>
      </c>
      <c r="N1064" s="16" t="n">
        <f aca="false">MONTH(M1064)</f>
        <v>4</v>
      </c>
      <c r="O1064" s="16" t="str">
        <f aca="false">PROPER(TRIM(H1064))</f>
        <v>Lucknow</v>
      </c>
      <c r="P1064" s="16" t="str">
        <f aca="false">IFERROR(VLOOKUP(O1064,city_map!$A$2:$B$6,2,FALSE()),O1064)</f>
        <v>Lucknow</v>
      </c>
      <c r="Q1064" s="16" t="n">
        <f aca="false">IF(ISNUMBER(F1064),F1064,VALUE(SUBSTITUTE(SUBSTITUTE(F1064,"₹",""),",","")))</f>
        <v>675</v>
      </c>
      <c r="R1064" s="16" t="n">
        <f aca="false">IF(E1064=99,1,E1064)</f>
        <v>1</v>
      </c>
      <c r="S1064" s="16" t="n">
        <f aca="false">IF(G1064="",0,G1064)</f>
        <v>0.15</v>
      </c>
      <c r="T1064" s="16" t="str">
        <f aca="false">IF(I1064="","Unknown",IF(I1064="upi","UPI",I1064))</f>
        <v>COD</v>
      </c>
      <c r="U1064" s="16" t="str">
        <f aca="false">IF(L1064="Yes","Y",IF(L1064="No","N",L1064))</f>
        <v>N</v>
      </c>
      <c r="V1064" s="19" t="n">
        <f aca="false">ROUND(R1064*Q1064*(1-S1064),2)</f>
        <v>573.75</v>
      </c>
      <c r="W1064" s="16" t="str">
        <f aca="false">_xlfn.XLOOKUP(D1064,products!$A$2:$A$61,products!$C$2:$C$61,"Not found")</f>
        <v>Fashion</v>
      </c>
    </row>
    <row r="1065" customFormat="false" ht="15" hidden="false" customHeight="false" outlineLevel="0" collapsed="false">
      <c r="A1065" s="16" t="s">
        <v>1892</v>
      </c>
      <c r="B1065" s="16" t="s">
        <v>1888</v>
      </c>
      <c r="C1065" s="16" t="s">
        <v>1292</v>
      </c>
      <c r="D1065" s="16" t="s">
        <v>229</v>
      </c>
      <c r="E1065" s="16" t="n">
        <v>2</v>
      </c>
      <c r="F1065" s="16" t="n">
        <v>441</v>
      </c>
      <c r="G1065" s="16" t="n">
        <v>0.05</v>
      </c>
      <c r="H1065" s="16" t="s">
        <v>39</v>
      </c>
      <c r="I1065" s="16" t="s">
        <v>47</v>
      </c>
      <c r="J1065" s="16" t="n">
        <v>2</v>
      </c>
      <c r="K1065" s="16" t="n">
        <v>5</v>
      </c>
      <c r="L1065" s="16" t="s">
        <v>41</v>
      </c>
      <c r="M1065" s="18" t="n">
        <f aca="false">IF(ISNUMBER(B1065),B1065,IF(MID(B1065,3,1)="-",DATE(VALUE(RIGHT(B1065,4)),VALUE(MID(B1065,4,2)),VALUE(LEFT(B1065,2))),DATE(VALUE(LEFT(B1065,4)),VALUE(MID(B1065,6,2)),VALUE(RIGHT(B1065,2)))))</f>
        <v>45755</v>
      </c>
      <c r="N1065" s="16" t="n">
        <f aca="false">MONTH(M1065)</f>
        <v>4</v>
      </c>
      <c r="O1065" s="16" t="str">
        <f aca="false">PROPER(TRIM(H1065))</f>
        <v>Delhi</v>
      </c>
      <c r="P1065" s="16" t="str">
        <f aca="false">IFERROR(VLOOKUP(O1065,city_map!$A$2:$B$6,2,FALSE()),O1065)</f>
        <v>Delhi</v>
      </c>
      <c r="Q1065" s="16" t="n">
        <f aca="false">IF(ISNUMBER(F1065),F1065,VALUE(SUBSTITUTE(SUBSTITUTE(F1065,"₹",""),",","")))</f>
        <v>441</v>
      </c>
      <c r="R1065" s="16" t="n">
        <f aca="false">IF(E1065=99,1,E1065)</f>
        <v>2</v>
      </c>
      <c r="S1065" s="16" t="n">
        <f aca="false">IF(G1065="",0,G1065)</f>
        <v>0.05</v>
      </c>
      <c r="T1065" s="16" t="str">
        <f aca="false">IF(I1065="","Unknown",IF(I1065="upi","UPI",I1065))</f>
        <v>Debit Card</v>
      </c>
      <c r="U1065" s="16" t="str">
        <f aca="false">IF(L1065="Yes","Y",IF(L1065="No","N",L1065))</f>
        <v>N</v>
      </c>
      <c r="V1065" s="19" t="n">
        <f aca="false">ROUND(R1065*Q1065*(1-S1065),2)</f>
        <v>837.9</v>
      </c>
      <c r="W1065" s="16" t="str">
        <f aca="false">_xlfn.XLOOKUP(D1065,products!$A$2:$A$61,products!$C$2:$C$61,"Not found")</f>
        <v>Books</v>
      </c>
    </row>
    <row r="1066" customFormat="false" ht="15" hidden="false" customHeight="false" outlineLevel="0" collapsed="false">
      <c r="A1066" s="16" t="s">
        <v>1893</v>
      </c>
      <c r="B1066" s="16" t="s">
        <v>1888</v>
      </c>
      <c r="C1066" s="16" t="s">
        <v>920</v>
      </c>
      <c r="D1066" s="16" t="s">
        <v>291</v>
      </c>
      <c r="E1066" s="16" t="n">
        <v>3</v>
      </c>
      <c r="F1066" s="16" t="n">
        <v>1166</v>
      </c>
      <c r="G1066" s="16" t="n">
        <v>0.2</v>
      </c>
      <c r="H1066" s="16" t="s">
        <v>161</v>
      </c>
      <c r="I1066" s="16" t="s">
        <v>123</v>
      </c>
      <c r="J1066" s="16" t="n">
        <v>2</v>
      </c>
      <c r="K1066" s="16" t="n">
        <v>4</v>
      </c>
      <c r="L1066" s="16" t="s">
        <v>41</v>
      </c>
      <c r="M1066" s="18" t="n">
        <f aca="false">IF(ISNUMBER(B1066),B1066,IF(MID(B1066,3,1)="-",DATE(VALUE(RIGHT(B1066,4)),VALUE(MID(B1066,4,2)),VALUE(LEFT(B1066,2))),DATE(VALUE(LEFT(B1066,4)),VALUE(MID(B1066,6,2)),VALUE(RIGHT(B1066,2)))))</f>
        <v>45755</v>
      </c>
      <c r="N1066" s="16" t="n">
        <f aca="false">MONTH(M1066)</f>
        <v>4</v>
      </c>
      <c r="O1066" s="16" t="str">
        <f aca="false">PROPER(TRIM(H1066))</f>
        <v>Hyderabad</v>
      </c>
      <c r="P1066" s="16" t="str">
        <f aca="false">IFERROR(VLOOKUP(O1066,city_map!$A$2:$B$6,2,FALSE()),O1066)</f>
        <v>Hyderabad</v>
      </c>
      <c r="Q1066" s="16" t="n">
        <f aca="false">IF(ISNUMBER(F1066),F1066,VALUE(SUBSTITUTE(SUBSTITUTE(F1066,"₹",""),",","")))</f>
        <v>1166</v>
      </c>
      <c r="R1066" s="16" t="n">
        <f aca="false">IF(E1066=99,1,E1066)</f>
        <v>3</v>
      </c>
      <c r="S1066" s="16" t="n">
        <f aca="false">IF(G1066="",0,G1066)</f>
        <v>0.2</v>
      </c>
      <c r="T1066" s="16" t="str">
        <f aca="false">IF(I1066="","Unknown",IF(I1066="upi","UPI",I1066))</f>
        <v>UPI</v>
      </c>
      <c r="U1066" s="16" t="str">
        <f aca="false">IF(L1066="Yes","Y",IF(L1066="No","N",L1066))</f>
        <v>N</v>
      </c>
      <c r="V1066" s="19" t="n">
        <f aca="false">ROUND(R1066*Q1066*(1-S1066),2)</f>
        <v>2798.4</v>
      </c>
      <c r="W1066" s="16" t="str">
        <f aca="false">_xlfn.XLOOKUP(D1066,products!$A$2:$A$61,products!$C$2:$C$61,"Not found")</f>
        <v>Electronics</v>
      </c>
    </row>
    <row r="1067" customFormat="false" ht="15" hidden="false" customHeight="false" outlineLevel="0" collapsed="false">
      <c r="A1067" s="16" t="s">
        <v>1894</v>
      </c>
      <c r="B1067" s="16" t="s">
        <v>1888</v>
      </c>
      <c r="C1067" s="16" t="s">
        <v>1807</v>
      </c>
      <c r="D1067" s="16" t="s">
        <v>51</v>
      </c>
      <c r="E1067" s="16" t="n">
        <v>3</v>
      </c>
      <c r="F1067" s="16" t="n">
        <v>2271</v>
      </c>
      <c r="G1067" s="16" t="n">
        <v>0.1</v>
      </c>
      <c r="H1067" s="16" t="s">
        <v>56</v>
      </c>
      <c r="I1067" s="16" t="s">
        <v>60</v>
      </c>
      <c r="J1067" s="16" t="n">
        <v>5</v>
      </c>
      <c r="K1067" s="16"/>
      <c r="L1067" s="16" t="s">
        <v>57</v>
      </c>
      <c r="M1067" s="18" t="n">
        <f aca="false">IF(ISNUMBER(B1067),B1067,IF(MID(B1067,3,1)="-",DATE(VALUE(RIGHT(B1067,4)),VALUE(MID(B1067,4,2)),VALUE(LEFT(B1067,2))),DATE(VALUE(LEFT(B1067,4)),VALUE(MID(B1067,6,2)),VALUE(RIGHT(B1067,2)))))</f>
        <v>45755</v>
      </c>
      <c r="N1067" s="16" t="n">
        <f aca="false">MONTH(M1067)</f>
        <v>4</v>
      </c>
      <c r="O1067" s="16" t="str">
        <f aca="false">PROPER(TRIM(H1067))</f>
        <v>Lucknow</v>
      </c>
      <c r="P1067" s="16" t="str">
        <f aca="false">IFERROR(VLOOKUP(O1067,city_map!$A$2:$B$6,2,FALSE()),O1067)</f>
        <v>Lucknow</v>
      </c>
      <c r="Q1067" s="16" t="n">
        <f aca="false">IF(ISNUMBER(F1067),F1067,VALUE(SUBSTITUTE(SUBSTITUTE(F1067,"₹",""),",","")))</f>
        <v>2271</v>
      </c>
      <c r="R1067" s="16" t="n">
        <f aca="false">IF(E1067=99,1,E1067)</f>
        <v>3</v>
      </c>
      <c r="S1067" s="16" t="n">
        <f aca="false">IF(G1067="",0,G1067)</f>
        <v>0.1</v>
      </c>
      <c r="T1067" s="16" t="str">
        <f aca="false">IF(I1067="","Unknown",IF(I1067="upi","UPI",I1067))</f>
        <v>UPI</v>
      </c>
      <c r="U1067" s="16" t="str">
        <f aca="false">IF(L1067="Yes","Y",IF(L1067="No","N",L1067))</f>
        <v>Y</v>
      </c>
      <c r="V1067" s="19" t="n">
        <f aca="false">ROUND(R1067*Q1067*(1-S1067),2)</f>
        <v>6131.7</v>
      </c>
      <c r="W1067" s="16" t="str">
        <f aca="false">_xlfn.XLOOKUP(D1067,products!$A$2:$A$61,products!$C$2:$C$61,"Not found")</f>
        <v>Fashion</v>
      </c>
    </row>
    <row r="1068" customFormat="false" ht="15" hidden="false" customHeight="false" outlineLevel="0" collapsed="false">
      <c r="A1068" s="16" t="s">
        <v>1895</v>
      </c>
      <c r="B1068" s="16" t="s">
        <v>1888</v>
      </c>
      <c r="C1068" s="16" t="s">
        <v>1896</v>
      </c>
      <c r="D1068" s="16" t="s">
        <v>142</v>
      </c>
      <c r="E1068" s="16" t="n">
        <v>1</v>
      </c>
      <c r="F1068" s="16" t="n">
        <v>599</v>
      </c>
      <c r="G1068" s="16" t="n">
        <v>0.05</v>
      </c>
      <c r="H1068" s="16" t="s">
        <v>70</v>
      </c>
      <c r="I1068" s="16" t="s">
        <v>47</v>
      </c>
      <c r="J1068" s="16" t="n">
        <v>6</v>
      </c>
      <c r="K1068" s="16" t="n">
        <v>4</v>
      </c>
      <c r="L1068" s="16" t="s">
        <v>41</v>
      </c>
      <c r="M1068" s="18" t="n">
        <f aca="false">IF(ISNUMBER(B1068),B1068,IF(MID(B1068,3,1)="-",DATE(VALUE(RIGHT(B1068,4)),VALUE(MID(B1068,4,2)),VALUE(LEFT(B1068,2))),DATE(VALUE(LEFT(B1068,4)),VALUE(MID(B1068,6,2)),VALUE(RIGHT(B1068,2)))))</f>
        <v>45755</v>
      </c>
      <c r="N1068" s="16" t="n">
        <f aca="false">MONTH(M1068)</f>
        <v>4</v>
      </c>
      <c r="O1068" s="16" t="str">
        <f aca="false">PROPER(TRIM(H1068))</f>
        <v>Pune</v>
      </c>
      <c r="P1068" s="16" t="str">
        <f aca="false">IFERROR(VLOOKUP(O1068,city_map!$A$2:$B$6,2,FALSE()),O1068)</f>
        <v>Pune</v>
      </c>
      <c r="Q1068" s="16" t="n">
        <f aca="false">IF(ISNUMBER(F1068),F1068,VALUE(SUBSTITUTE(SUBSTITUTE(F1068,"₹",""),",","")))</f>
        <v>599</v>
      </c>
      <c r="R1068" s="16" t="n">
        <f aca="false">IF(E1068=99,1,E1068)</f>
        <v>1</v>
      </c>
      <c r="S1068" s="16" t="n">
        <f aca="false">IF(G1068="",0,G1068)</f>
        <v>0.05</v>
      </c>
      <c r="T1068" s="16" t="str">
        <f aca="false">IF(I1068="","Unknown",IF(I1068="upi","UPI",I1068))</f>
        <v>Debit Card</v>
      </c>
      <c r="U1068" s="16" t="str">
        <f aca="false">IF(L1068="Yes","Y",IF(L1068="No","N",L1068))</f>
        <v>N</v>
      </c>
      <c r="V1068" s="19" t="n">
        <f aca="false">ROUND(R1068*Q1068*(1-S1068),2)</f>
        <v>569.05</v>
      </c>
      <c r="W1068" s="16" t="str">
        <f aca="false">_xlfn.XLOOKUP(D1068,products!$A$2:$A$61,products!$C$2:$C$61,"Not found")</f>
        <v>Home</v>
      </c>
    </row>
    <row r="1069" customFormat="false" ht="15" hidden="false" customHeight="false" outlineLevel="0" collapsed="false">
      <c r="A1069" s="16" t="s">
        <v>1897</v>
      </c>
      <c r="B1069" s="16" t="s">
        <v>1888</v>
      </c>
      <c r="C1069" s="16" t="s">
        <v>841</v>
      </c>
      <c r="D1069" s="16" t="s">
        <v>219</v>
      </c>
      <c r="E1069" s="16" t="n">
        <v>2</v>
      </c>
      <c r="F1069" s="16" t="n">
        <v>1306</v>
      </c>
      <c r="G1069" s="16" t="n">
        <v>0.1</v>
      </c>
      <c r="H1069" s="16" t="s">
        <v>46</v>
      </c>
      <c r="I1069" s="16" t="s">
        <v>71</v>
      </c>
      <c r="J1069" s="16" t="n">
        <v>4</v>
      </c>
      <c r="K1069" s="16" t="n">
        <v>4</v>
      </c>
      <c r="L1069" s="16" t="s">
        <v>41</v>
      </c>
      <c r="M1069" s="18" t="n">
        <f aca="false">IF(ISNUMBER(B1069),B1069,IF(MID(B1069,3,1)="-",DATE(VALUE(RIGHT(B1069,4)),VALUE(MID(B1069,4,2)),VALUE(LEFT(B1069,2))),DATE(VALUE(LEFT(B1069,4)),VALUE(MID(B1069,6,2)),VALUE(RIGHT(B1069,2)))))</f>
        <v>45755</v>
      </c>
      <c r="N1069" s="16" t="n">
        <f aca="false">MONTH(M1069)</f>
        <v>4</v>
      </c>
      <c r="O1069" s="16" t="str">
        <f aca="false">PROPER(TRIM(H1069))</f>
        <v>Chennai</v>
      </c>
      <c r="P1069" s="16" t="str">
        <f aca="false">IFERROR(VLOOKUP(O1069,city_map!$A$2:$B$6,2,FALSE()),O1069)</f>
        <v>Chennai</v>
      </c>
      <c r="Q1069" s="16" t="n">
        <f aca="false">IF(ISNUMBER(F1069),F1069,VALUE(SUBSTITUTE(SUBSTITUTE(F1069,"₹",""),",","")))</f>
        <v>1306</v>
      </c>
      <c r="R1069" s="16" t="n">
        <f aca="false">IF(E1069=99,1,E1069)</f>
        <v>2</v>
      </c>
      <c r="S1069" s="16" t="n">
        <f aca="false">IF(G1069="",0,G1069)</f>
        <v>0.1</v>
      </c>
      <c r="T1069" s="16" t="str">
        <f aca="false">IF(I1069="","Unknown",IF(I1069="upi","UPI",I1069))</f>
        <v>Credit Card</v>
      </c>
      <c r="U1069" s="16" t="str">
        <f aca="false">IF(L1069="Yes","Y",IF(L1069="No","N",L1069))</f>
        <v>N</v>
      </c>
      <c r="V1069" s="19" t="n">
        <f aca="false">ROUND(R1069*Q1069*(1-S1069),2)</f>
        <v>2350.8</v>
      </c>
      <c r="W1069" s="16" t="str">
        <f aca="false">_xlfn.XLOOKUP(D1069,products!$A$2:$A$61,products!$C$2:$C$61,"Not found")</f>
        <v>Electronics</v>
      </c>
    </row>
    <row r="1070" customFormat="false" ht="15" hidden="false" customHeight="false" outlineLevel="0" collapsed="false">
      <c r="A1070" s="16" t="s">
        <v>1898</v>
      </c>
      <c r="B1070" s="16" t="s">
        <v>1888</v>
      </c>
      <c r="C1070" s="16" t="s">
        <v>841</v>
      </c>
      <c r="D1070" s="16" t="s">
        <v>170</v>
      </c>
      <c r="E1070" s="16" t="n">
        <v>1</v>
      </c>
      <c r="F1070" s="16" t="n">
        <v>3450</v>
      </c>
      <c r="G1070" s="16" t="n">
        <v>0</v>
      </c>
      <c r="H1070" s="16" t="s">
        <v>1899</v>
      </c>
      <c r="I1070" s="16" t="s">
        <v>40</v>
      </c>
      <c r="J1070" s="16" t="n">
        <v>4</v>
      </c>
      <c r="K1070" s="16" t="n">
        <v>5</v>
      </c>
      <c r="L1070" s="16" t="s">
        <v>41</v>
      </c>
      <c r="M1070" s="18" t="n">
        <f aca="false">IF(ISNUMBER(B1070),B1070,IF(MID(B1070,3,1)="-",DATE(VALUE(RIGHT(B1070,4)),VALUE(MID(B1070,4,2)),VALUE(LEFT(B1070,2))),DATE(VALUE(LEFT(B1070,4)),VALUE(MID(B1070,6,2)),VALUE(RIGHT(B1070,2)))))</f>
        <v>45755</v>
      </c>
      <c r="N1070" s="16" t="n">
        <f aca="false">MONTH(M1070)</f>
        <v>4</v>
      </c>
      <c r="O1070" s="16" t="str">
        <f aca="false">PROPER(TRIM(H1070))</f>
        <v>Bengaluru</v>
      </c>
      <c r="P1070" s="16" t="str">
        <f aca="false">IFERROR(VLOOKUP(O1070,city_map!$A$2:$B$6,2,FALSE()),O1070)</f>
        <v>Bengaluru</v>
      </c>
      <c r="Q1070" s="16" t="n">
        <f aca="false">IF(ISNUMBER(F1070),F1070,VALUE(SUBSTITUTE(SUBSTITUTE(F1070,"₹",""),",","")))</f>
        <v>3450</v>
      </c>
      <c r="R1070" s="16" t="n">
        <f aca="false">IF(E1070=99,1,E1070)</f>
        <v>1</v>
      </c>
      <c r="S1070" s="16" t="n">
        <f aca="false">IF(G1070="",0,G1070)</f>
        <v>0</v>
      </c>
      <c r="T1070" s="16" t="str">
        <f aca="false">IF(I1070="","Unknown",IF(I1070="upi","UPI",I1070))</f>
        <v>COD</v>
      </c>
      <c r="U1070" s="16" t="str">
        <f aca="false">IF(L1070="Yes","Y",IF(L1070="No","N",L1070))</f>
        <v>N</v>
      </c>
      <c r="V1070" s="19" t="n">
        <f aca="false">ROUND(R1070*Q1070*(1-S1070),2)</f>
        <v>3450</v>
      </c>
      <c r="W1070" s="16" t="str">
        <f aca="false">_xlfn.XLOOKUP(D1070,products!$A$2:$A$61,products!$C$2:$C$61,"Not found")</f>
        <v>Home</v>
      </c>
    </row>
    <row r="1071" customFormat="false" ht="15" hidden="false" customHeight="false" outlineLevel="0" collapsed="false">
      <c r="A1071" s="16" t="s">
        <v>1900</v>
      </c>
      <c r="B1071" s="16" t="s">
        <v>1888</v>
      </c>
      <c r="C1071" s="16" t="s">
        <v>603</v>
      </c>
      <c r="D1071" s="16" t="s">
        <v>142</v>
      </c>
      <c r="E1071" s="16" t="n">
        <v>3</v>
      </c>
      <c r="F1071" s="16" t="n">
        <v>570</v>
      </c>
      <c r="G1071" s="16" t="n">
        <v>0.3</v>
      </c>
      <c r="H1071" s="16" t="s">
        <v>46</v>
      </c>
      <c r="I1071" s="16" t="s">
        <v>40</v>
      </c>
      <c r="J1071" s="16" t="n">
        <v>2</v>
      </c>
      <c r="K1071" s="16" t="n">
        <v>3</v>
      </c>
      <c r="L1071" s="16" t="s">
        <v>41</v>
      </c>
      <c r="M1071" s="18" t="n">
        <f aca="false">IF(ISNUMBER(B1071),B1071,IF(MID(B1071,3,1)="-",DATE(VALUE(RIGHT(B1071,4)),VALUE(MID(B1071,4,2)),VALUE(LEFT(B1071,2))),DATE(VALUE(LEFT(B1071,4)),VALUE(MID(B1071,6,2)),VALUE(RIGHT(B1071,2)))))</f>
        <v>45755</v>
      </c>
      <c r="N1071" s="16" t="n">
        <f aca="false">MONTH(M1071)</f>
        <v>4</v>
      </c>
      <c r="O1071" s="16" t="str">
        <f aca="false">PROPER(TRIM(H1071))</f>
        <v>Chennai</v>
      </c>
      <c r="P1071" s="16" t="str">
        <f aca="false">IFERROR(VLOOKUP(O1071,city_map!$A$2:$B$6,2,FALSE()),O1071)</f>
        <v>Chennai</v>
      </c>
      <c r="Q1071" s="16" t="n">
        <f aca="false">IF(ISNUMBER(F1071),F1071,VALUE(SUBSTITUTE(SUBSTITUTE(F1071,"₹",""),",","")))</f>
        <v>570</v>
      </c>
      <c r="R1071" s="16" t="n">
        <f aca="false">IF(E1071=99,1,E1071)</f>
        <v>3</v>
      </c>
      <c r="S1071" s="16" t="n">
        <f aca="false">IF(G1071="",0,G1071)</f>
        <v>0.3</v>
      </c>
      <c r="T1071" s="16" t="str">
        <f aca="false">IF(I1071="","Unknown",IF(I1071="upi","UPI",I1071))</f>
        <v>COD</v>
      </c>
      <c r="U1071" s="16" t="str">
        <f aca="false">IF(L1071="Yes","Y",IF(L1071="No","N",L1071))</f>
        <v>N</v>
      </c>
      <c r="V1071" s="19" t="n">
        <f aca="false">ROUND(R1071*Q1071*(1-S1071),2)</f>
        <v>1197</v>
      </c>
      <c r="W1071" s="16" t="str">
        <f aca="false">_xlfn.XLOOKUP(D1071,products!$A$2:$A$61,products!$C$2:$C$61,"Not found")</f>
        <v>Home</v>
      </c>
    </row>
    <row r="1072" customFormat="false" ht="15" hidden="false" customHeight="false" outlineLevel="0" collapsed="false">
      <c r="A1072" s="16" t="s">
        <v>1901</v>
      </c>
      <c r="B1072" s="16" t="s">
        <v>1888</v>
      </c>
      <c r="C1072" s="16" t="s">
        <v>1225</v>
      </c>
      <c r="D1072" s="16" t="s">
        <v>300</v>
      </c>
      <c r="E1072" s="16" t="n">
        <v>2</v>
      </c>
      <c r="F1072" s="16" t="n">
        <v>2424</v>
      </c>
      <c r="G1072" s="16" t="n">
        <v>0.1</v>
      </c>
      <c r="H1072" s="16" t="s">
        <v>112</v>
      </c>
      <c r="I1072" s="16" t="s">
        <v>100</v>
      </c>
      <c r="J1072" s="16" t="n">
        <v>3</v>
      </c>
      <c r="K1072" s="16" t="n">
        <v>5</v>
      </c>
      <c r="L1072" s="16" t="s">
        <v>41</v>
      </c>
      <c r="M1072" s="18" t="n">
        <f aca="false">IF(ISNUMBER(B1072),B1072,IF(MID(B1072,3,1)="-",DATE(VALUE(RIGHT(B1072,4)),VALUE(MID(B1072,4,2)),VALUE(LEFT(B1072,2))),DATE(VALUE(LEFT(B1072,4)),VALUE(MID(B1072,6,2)),VALUE(RIGHT(B1072,2)))))</f>
        <v>45755</v>
      </c>
      <c r="N1072" s="16" t="n">
        <f aca="false">MONTH(M1072)</f>
        <v>4</v>
      </c>
      <c r="O1072" s="16" t="str">
        <f aca="false">PROPER(TRIM(H1072))</f>
        <v>Mumbai</v>
      </c>
      <c r="P1072" s="16" t="str">
        <f aca="false">IFERROR(VLOOKUP(O1072,city_map!$A$2:$B$6,2,FALSE()),O1072)</f>
        <v>Mumbai</v>
      </c>
      <c r="Q1072" s="16" t="n">
        <f aca="false">IF(ISNUMBER(F1072),F1072,VALUE(SUBSTITUTE(SUBSTITUTE(F1072,"₹",""),",","")))</f>
        <v>2424</v>
      </c>
      <c r="R1072" s="16" t="n">
        <f aca="false">IF(E1072=99,1,E1072)</f>
        <v>2</v>
      </c>
      <c r="S1072" s="16" t="n">
        <f aca="false">IF(G1072="",0,G1072)</f>
        <v>0.1</v>
      </c>
      <c r="T1072" s="16" t="str">
        <f aca="false">IF(I1072="","Unknown",IF(I1072="upi","UPI",I1072))</f>
        <v>Net Banking</v>
      </c>
      <c r="U1072" s="16" t="str">
        <f aca="false">IF(L1072="Yes","Y",IF(L1072="No","N",L1072))</f>
        <v>N</v>
      </c>
      <c r="V1072" s="19" t="n">
        <f aca="false">ROUND(R1072*Q1072*(1-S1072),2)</f>
        <v>4363.2</v>
      </c>
      <c r="W1072" s="16" t="str">
        <f aca="false">_xlfn.XLOOKUP(D1072,products!$A$2:$A$61,products!$C$2:$C$61,"Not found")</f>
        <v>Home</v>
      </c>
    </row>
    <row r="1073" customFormat="false" ht="15" hidden="false" customHeight="false" outlineLevel="0" collapsed="false">
      <c r="A1073" s="16" t="s">
        <v>1902</v>
      </c>
      <c r="B1073" s="16" t="s">
        <v>1903</v>
      </c>
      <c r="C1073" s="16" t="s">
        <v>195</v>
      </c>
      <c r="D1073" s="16" t="s">
        <v>721</v>
      </c>
      <c r="E1073" s="16" t="n">
        <v>2</v>
      </c>
      <c r="F1073" s="16" t="n">
        <v>514</v>
      </c>
      <c r="G1073" s="16" t="n">
        <v>0.1</v>
      </c>
      <c r="H1073" s="16" t="s">
        <v>56</v>
      </c>
      <c r="I1073" s="16" t="s">
        <v>60</v>
      </c>
      <c r="J1073" s="16" t="n">
        <v>5</v>
      </c>
      <c r="K1073" s="16" t="n">
        <v>5</v>
      </c>
      <c r="L1073" s="16" t="s">
        <v>41</v>
      </c>
      <c r="M1073" s="18" t="n">
        <f aca="false">IF(ISNUMBER(B1073),B1073,IF(MID(B1073,3,1)="-",DATE(VALUE(RIGHT(B1073,4)),VALUE(MID(B1073,4,2)),VALUE(LEFT(B1073,2))),DATE(VALUE(LEFT(B1073,4)),VALUE(MID(B1073,6,2)),VALUE(RIGHT(B1073,2)))))</f>
        <v>45756</v>
      </c>
      <c r="N1073" s="16" t="n">
        <f aca="false">MONTH(M1073)</f>
        <v>4</v>
      </c>
      <c r="O1073" s="16" t="str">
        <f aca="false">PROPER(TRIM(H1073))</f>
        <v>Lucknow</v>
      </c>
      <c r="P1073" s="16" t="str">
        <f aca="false">IFERROR(VLOOKUP(O1073,city_map!$A$2:$B$6,2,FALSE()),O1073)</f>
        <v>Lucknow</v>
      </c>
      <c r="Q1073" s="16" t="n">
        <f aca="false">IF(ISNUMBER(F1073),F1073,VALUE(SUBSTITUTE(SUBSTITUTE(F1073,"₹",""),",","")))</f>
        <v>514</v>
      </c>
      <c r="R1073" s="16" t="n">
        <f aca="false">IF(E1073=99,1,E1073)</f>
        <v>2</v>
      </c>
      <c r="S1073" s="16" t="n">
        <f aca="false">IF(G1073="",0,G1073)</f>
        <v>0.1</v>
      </c>
      <c r="T1073" s="16" t="str">
        <f aca="false">IF(I1073="","Unknown",IF(I1073="upi","UPI",I1073))</f>
        <v>UPI</v>
      </c>
      <c r="U1073" s="16" t="str">
        <f aca="false">IF(L1073="Yes","Y",IF(L1073="No","N",L1073))</f>
        <v>N</v>
      </c>
      <c r="V1073" s="19" t="n">
        <f aca="false">ROUND(R1073*Q1073*(1-S1073),2)</f>
        <v>925.2</v>
      </c>
      <c r="W1073" s="16" t="str">
        <f aca="false">_xlfn.XLOOKUP(D1073,products!$A$2:$A$61,products!$C$2:$C$61,"Not found")</f>
        <v>Beauty</v>
      </c>
    </row>
    <row r="1074" customFormat="false" ht="15" hidden="false" customHeight="false" outlineLevel="0" collapsed="false">
      <c r="A1074" s="16" t="s">
        <v>1904</v>
      </c>
      <c r="B1074" s="16" t="s">
        <v>1903</v>
      </c>
      <c r="C1074" s="16" t="s">
        <v>1215</v>
      </c>
      <c r="D1074" s="16" t="s">
        <v>165</v>
      </c>
      <c r="E1074" s="16" t="n">
        <v>2</v>
      </c>
      <c r="F1074" s="16" t="n">
        <v>901</v>
      </c>
      <c r="G1074" s="16" t="n">
        <v>0.15</v>
      </c>
      <c r="H1074" s="16" t="s">
        <v>130</v>
      </c>
      <c r="I1074" s="16" t="s">
        <v>60</v>
      </c>
      <c r="J1074" s="16" t="n">
        <v>3</v>
      </c>
      <c r="K1074" s="16" t="n">
        <v>4</v>
      </c>
      <c r="L1074" s="16" t="s">
        <v>41</v>
      </c>
      <c r="M1074" s="18" t="n">
        <f aca="false">IF(ISNUMBER(B1074),B1074,IF(MID(B1074,3,1)="-",DATE(VALUE(RIGHT(B1074,4)),VALUE(MID(B1074,4,2)),VALUE(LEFT(B1074,2))),DATE(VALUE(LEFT(B1074,4)),VALUE(MID(B1074,6,2)),VALUE(RIGHT(B1074,2)))))</f>
        <v>45756</v>
      </c>
      <c r="N1074" s="16" t="n">
        <f aca="false">MONTH(M1074)</f>
        <v>4</v>
      </c>
      <c r="O1074" s="16" t="str">
        <f aca="false">PROPER(TRIM(H1074))</f>
        <v>Bengaluru</v>
      </c>
      <c r="P1074" s="16" t="str">
        <f aca="false">IFERROR(VLOOKUP(O1074,city_map!$A$2:$B$6,2,FALSE()),O1074)</f>
        <v>Bengaluru</v>
      </c>
      <c r="Q1074" s="16" t="n">
        <f aca="false">IF(ISNUMBER(F1074),F1074,VALUE(SUBSTITUTE(SUBSTITUTE(F1074,"₹",""),",","")))</f>
        <v>901</v>
      </c>
      <c r="R1074" s="16" t="n">
        <f aca="false">IF(E1074=99,1,E1074)</f>
        <v>2</v>
      </c>
      <c r="S1074" s="16" t="n">
        <f aca="false">IF(G1074="",0,G1074)</f>
        <v>0.15</v>
      </c>
      <c r="T1074" s="16" t="str">
        <f aca="false">IF(I1074="","Unknown",IF(I1074="upi","UPI",I1074))</f>
        <v>UPI</v>
      </c>
      <c r="U1074" s="16" t="str">
        <f aca="false">IF(L1074="Yes","Y",IF(L1074="No","N",L1074))</f>
        <v>N</v>
      </c>
      <c r="V1074" s="19" t="n">
        <f aca="false">ROUND(R1074*Q1074*(1-S1074),2)</f>
        <v>1531.7</v>
      </c>
      <c r="W1074" s="16" t="str">
        <f aca="false">_xlfn.XLOOKUP(D1074,products!$A$2:$A$61,products!$C$2:$C$61,"Not found")</f>
        <v>Electronics</v>
      </c>
    </row>
    <row r="1075" customFormat="false" ht="15" hidden="false" customHeight="false" outlineLevel="0" collapsed="false">
      <c r="A1075" s="16" t="s">
        <v>1905</v>
      </c>
      <c r="B1075" s="16" t="s">
        <v>1903</v>
      </c>
      <c r="C1075" s="16" t="s">
        <v>783</v>
      </c>
      <c r="D1075" s="16" t="s">
        <v>219</v>
      </c>
      <c r="E1075" s="16" t="n">
        <v>1</v>
      </c>
      <c r="F1075" s="16" t="s">
        <v>1906</v>
      </c>
      <c r="G1075" s="16" t="n">
        <v>0.1</v>
      </c>
      <c r="H1075" s="16" t="s">
        <v>56</v>
      </c>
      <c r="I1075" s="16" t="s">
        <v>71</v>
      </c>
      <c r="J1075" s="16" t="n">
        <v>6</v>
      </c>
      <c r="K1075" s="16" t="n">
        <v>4</v>
      </c>
      <c r="L1075" s="16" t="s">
        <v>41</v>
      </c>
      <c r="M1075" s="18" t="n">
        <f aca="false">IF(ISNUMBER(B1075),B1075,IF(MID(B1075,3,1)="-",DATE(VALUE(RIGHT(B1075,4)),VALUE(MID(B1075,4,2)),VALUE(LEFT(B1075,2))),DATE(VALUE(LEFT(B1075,4)),VALUE(MID(B1075,6,2)),VALUE(RIGHT(B1075,2)))))</f>
        <v>45756</v>
      </c>
      <c r="N1075" s="16" t="n">
        <f aca="false">MONTH(M1075)</f>
        <v>4</v>
      </c>
      <c r="O1075" s="16" t="str">
        <f aca="false">PROPER(TRIM(H1075))</f>
        <v>Lucknow</v>
      </c>
      <c r="P1075" s="16" t="str">
        <f aca="false">IFERROR(VLOOKUP(O1075,city_map!$A$2:$B$6,2,FALSE()),O1075)</f>
        <v>Lucknow</v>
      </c>
      <c r="Q1075" s="16" t="n">
        <f aca="false">IF(ISNUMBER(F1075),F1075,VALUE(SUBSTITUTE(SUBSTITUTE(F1075,"₹",""),",","")))</f>
        <v>1290</v>
      </c>
      <c r="R1075" s="16" t="n">
        <f aca="false">IF(E1075=99,1,E1075)</f>
        <v>1</v>
      </c>
      <c r="S1075" s="16" t="n">
        <f aca="false">IF(G1075="",0,G1075)</f>
        <v>0.1</v>
      </c>
      <c r="T1075" s="16" t="str">
        <f aca="false">IF(I1075="","Unknown",IF(I1075="upi","UPI",I1075))</f>
        <v>Credit Card</v>
      </c>
      <c r="U1075" s="16" t="str">
        <f aca="false">IF(L1075="Yes","Y",IF(L1075="No","N",L1075))</f>
        <v>N</v>
      </c>
      <c r="V1075" s="19" t="n">
        <f aca="false">ROUND(R1075*Q1075*(1-S1075),2)</f>
        <v>1161</v>
      </c>
      <c r="W1075" s="16" t="str">
        <f aca="false">_xlfn.XLOOKUP(D1075,products!$A$2:$A$61,products!$C$2:$C$61,"Not found")</f>
        <v>Electronics</v>
      </c>
    </row>
    <row r="1076" customFormat="false" ht="15" hidden="false" customHeight="false" outlineLevel="0" collapsed="false">
      <c r="A1076" s="16" t="s">
        <v>1907</v>
      </c>
      <c r="B1076" s="16" t="s">
        <v>1903</v>
      </c>
      <c r="C1076" s="16" t="s">
        <v>1908</v>
      </c>
      <c r="D1076" s="16" t="s">
        <v>170</v>
      </c>
      <c r="E1076" s="16" t="n">
        <v>4</v>
      </c>
      <c r="F1076" s="16" t="n">
        <v>3147</v>
      </c>
      <c r="G1076" s="16" t="n">
        <v>0.15</v>
      </c>
      <c r="H1076" s="16" t="s">
        <v>120</v>
      </c>
      <c r="I1076" s="16" t="s">
        <v>40</v>
      </c>
      <c r="J1076" s="16" t="n">
        <v>2</v>
      </c>
      <c r="K1076" s="16" t="n">
        <v>3</v>
      </c>
      <c r="L1076" s="16" t="s">
        <v>57</v>
      </c>
      <c r="M1076" s="18" t="n">
        <f aca="false">IF(ISNUMBER(B1076),B1076,IF(MID(B1076,3,1)="-",DATE(VALUE(RIGHT(B1076,4)),VALUE(MID(B1076,4,2)),VALUE(LEFT(B1076,2))),DATE(VALUE(LEFT(B1076,4)),VALUE(MID(B1076,6,2)),VALUE(RIGHT(B1076,2)))))</f>
        <v>45756</v>
      </c>
      <c r="N1076" s="16" t="n">
        <f aca="false">MONTH(M1076)</f>
        <v>4</v>
      </c>
      <c r="O1076" s="16" t="str">
        <f aca="false">PROPER(TRIM(H1076))</f>
        <v>Kolkata</v>
      </c>
      <c r="P1076" s="16" t="str">
        <f aca="false">IFERROR(VLOOKUP(O1076,city_map!$A$2:$B$6,2,FALSE()),O1076)</f>
        <v>Kolkata</v>
      </c>
      <c r="Q1076" s="16" t="n">
        <f aca="false">IF(ISNUMBER(F1076),F1076,VALUE(SUBSTITUTE(SUBSTITUTE(F1076,"₹",""),",","")))</f>
        <v>3147</v>
      </c>
      <c r="R1076" s="16" t="n">
        <f aca="false">IF(E1076=99,1,E1076)</f>
        <v>4</v>
      </c>
      <c r="S1076" s="16" t="n">
        <f aca="false">IF(G1076="",0,G1076)</f>
        <v>0.15</v>
      </c>
      <c r="T1076" s="16" t="str">
        <f aca="false">IF(I1076="","Unknown",IF(I1076="upi","UPI",I1076))</f>
        <v>COD</v>
      </c>
      <c r="U1076" s="16" t="str">
        <f aca="false">IF(L1076="Yes","Y",IF(L1076="No","N",L1076))</f>
        <v>Y</v>
      </c>
      <c r="V1076" s="19" t="n">
        <f aca="false">ROUND(R1076*Q1076*(1-S1076),2)</f>
        <v>10699.8</v>
      </c>
      <c r="W1076" s="16" t="str">
        <f aca="false">_xlfn.XLOOKUP(D1076,products!$A$2:$A$61,products!$C$2:$C$61,"Not found")</f>
        <v>Home</v>
      </c>
    </row>
    <row r="1077" customFormat="false" ht="15" hidden="false" customHeight="false" outlineLevel="0" collapsed="false">
      <c r="A1077" s="16" t="s">
        <v>1909</v>
      </c>
      <c r="B1077" s="16" t="s">
        <v>1903</v>
      </c>
      <c r="C1077" s="16" t="s">
        <v>1023</v>
      </c>
      <c r="D1077" s="16" t="s">
        <v>250</v>
      </c>
      <c r="E1077" s="16" t="n">
        <v>1</v>
      </c>
      <c r="F1077" s="16" t="n">
        <v>731</v>
      </c>
      <c r="G1077" s="16" t="n">
        <v>0.2</v>
      </c>
      <c r="H1077" s="16" t="s">
        <v>130</v>
      </c>
      <c r="I1077" s="16" t="s">
        <v>60</v>
      </c>
      <c r="J1077" s="16" t="n">
        <v>3</v>
      </c>
      <c r="K1077" s="16"/>
      <c r="L1077" s="16" t="s">
        <v>41</v>
      </c>
      <c r="M1077" s="18" t="n">
        <f aca="false">IF(ISNUMBER(B1077),B1077,IF(MID(B1077,3,1)="-",DATE(VALUE(RIGHT(B1077,4)),VALUE(MID(B1077,4,2)),VALUE(LEFT(B1077,2))),DATE(VALUE(LEFT(B1077,4)),VALUE(MID(B1077,6,2)),VALUE(RIGHT(B1077,2)))))</f>
        <v>45756</v>
      </c>
      <c r="N1077" s="16" t="n">
        <f aca="false">MONTH(M1077)</f>
        <v>4</v>
      </c>
      <c r="O1077" s="16" t="str">
        <f aca="false">PROPER(TRIM(H1077))</f>
        <v>Bengaluru</v>
      </c>
      <c r="P1077" s="16" t="str">
        <f aca="false">IFERROR(VLOOKUP(O1077,city_map!$A$2:$B$6,2,FALSE()),O1077)</f>
        <v>Bengaluru</v>
      </c>
      <c r="Q1077" s="16" t="n">
        <f aca="false">IF(ISNUMBER(F1077),F1077,VALUE(SUBSTITUTE(SUBSTITUTE(F1077,"₹",""),",","")))</f>
        <v>731</v>
      </c>
      <c r="R1077" s="16" t="n">
        <f aca="false">IF(E1077=99,1,E1077)</f>
        <v>1</v>
      </c>
      <c r="S1077" s="16" t="n">
        <f aca="false">IF(G1077="",0,G1077)</f>
        <v>0.2</v>
      </c>
      <c r="T1077" s="16" t="str">
        <f aca="false">IF(I1077="","Unknown",IF(I1077="upi","UPI",I1077))</f>
        <v>UPI</v>
      </c>
      <c r="U1077" s="16" t="str">
        <f aca="false">IF(L1077="Yes","Y",IF(L1077="No","N",L1077))</f>
        <v>N</v>
      </c>
      <c r="V1077" s="19" t="n">
        <f aca="false">ROUND(R1077*Q1077*(1-S1077),2)</f>
        <v>584.8</v>
      </c>
      <c r="W1077" s="16" t="str">
        <f aca="false">_xlfn.XLOOKUP(D1077,products!$A$2:$A$61,products!$C$2:$C$61,"Not found")</f>
        <v>Home</v>
      </c>
    </row>
    <row r="1078" customFormat="false" ht="15" hidden="false" customHeight="false" outlineLevel="0" collapsed="false">
      <c r="A1078" s="16" t="s">
        <v>1910</v>
      </c>
      <c r="B1078" s="16" t="s">
        <v>1903</v>
      </c>
      <c r="C1078" s="16" t="s">
        <v>1591</v>
      </c>
      <c r="D1078" s="16" t="s">
        <v>262</v>
      </c>
      <c r="E1078" s="16" t="n">
        <v>3</v>
      </c>
      <c r="F1078" s="16" t="n">
        <v>813</v>
      </c>
      <c r="G1078" s="16" t="n">
        <v>0</v>
      </c>
      <c r="H1078" s="16" t="s">
        <v>112</v>
      </c>
      <c r="I1078" s="16" t="s">
        <v>47</v>
      </c>
      <c r="J1078" s="16" t="n">
        <v>2</v>
      </c>
      <c r="K1078" s="16" t="n">
        <v>5</v>
      </c>
      <c r="L1078" s="16" t="s">
        <v>41</v>
      </c>
      <c r="M1078" s="18" t="n">
        <f aca="false">IF(ISNUMBER(B1078),B1078,IF(MID(B1078,3,1)="-",DATE(VALUE(RIGHT(B1078,4)),VALUE(MID(B1078,4,2)),VALUE(LEFT(B1078,2))),DATE(VALUE(LEFT(B1078,4)),VALUE(MID(B1078,6,2)),VALUE(RIGHT(B1078,2)))))</f>
        <v>45756</v>
      </c>
      <c r="N1078" s="16" t="n">
        <f aca="false">MONTH(M1078)</f>
        <v>4</v>
      </c>
      <c r="O1078" s="16" t="str">
        <f aca="false">PROPER(TRIM(H1078))</f>
        <v>Mumbai</v>
      </c>
      <c r="P1078" s="16" t="str">
        <f aca="false">IFERROR(VLOOKUP(O1078,city_map!$A$2:$B$6,2,FALSE()),O1078)</f>
        <v>Mumbai</v>
      </c>
      <c r="Q1078" s="16" t="n">
        <f aca="false">IF(ISNUMBER(F1078),F1078,VALUE(SUBSTITUTE(SUBSTITUTE(F1078,"₹",""),",","")))</f>
        <v>813</v>
      </c>
      <c r="R1078" s="16" t="n">
        <f aca="false">IF(E1078=99,1,E1078)</f>
        <v>3</v>
      </c>
      <c r="S1078" s="16" t="n">
        <f aca="false">IF(G1078="",0,G1078)</f>
        <v>0</v>
      </c>
      <c r="T1078" s="16" t="str">
        <f aca="false">IF(I1078="","Unknown",IF(I1078="upi","UPI",I1078))</f>
        <v>Debit Card</v>
      </c>
      <c r="U1078" s="16" t="str">
        <f aca="false">IF(L1078="Yes","Y",IF(L1078="No","N",L1078))</f>
        <v>N</v>
      </c>
      <c r="V1078" s="19" t="n">
        <f aca="false">ROUND(R1078*Q1078*(1-S1078),2)</f>
        <v>2439</v>
      </c>
      <c r="W1078" s="16" t="str">
        <f aca="false">_xlfn.XLOOKUP(D1078,products!$A$2:$A$61,products!$C$2:$C$61,"Not found")</f>
        <v>Home</v>
      </c>
    </row>
    <row r="1079" customFormat="false" ht="15" hidden="false" customHeight="false" outlineLevel="0" collapsed="false">
      <c r="A1079" s="16" t="s">
        <v>1911</v>
      </c>
      <c r="B1079" s="16" t="s">
        <v>1903</v>
      </c>
      <c r="C1079" s="16" t="s">
        <v>1034</v>
      </c>
      <c r="D1079" s="16" t="s">
        <v>216</v>
      </c>
      <c r="E1079" s="16" t="n">
        <v>1</v>
      </c>
      <c r="F1079" s="16" t="n">
        <v>872</v>
      </c>
      <c r="G1079" s="16" t="n">
        <v>0</v>
      </c>
      <c r="H1079" s="16" t="s">
        <v>527</v>
      </c>
      <c r="I1079" s="16" t="s">
        <v>40</v>
      </c>
      <c r="J1079" s="16" t="n">
        <v>3</v>
      </c>
      <c r="K1079" s="16" t="n">
        <v>5</v>
      </c>
      <c r="L1079" s="16" t="s">
        <v>41</v>
      </c>
      <c r="M1079" s="18" t="n">
        <f aca="false">IF(ISNUMBER(B1079),B1079,IF(MID(B1079,3,1)="-",DATE(VALUE(RIGHT(B1079,4)),VALUE(MID(B1079,4,2)),VALUE(LEFT(B1079,2))),DATE(VALUE(LEFT(B1079,4)),VALUE(MID(B1079,6,2)),VALUE(RIGHT(B1079,2)))))</f>
        <v>45756</v>
      </c>
      <c r="N1079" s="16" t="n">
        <f aca="false">MONTH(M1079)</f>
        <v>4</v>
      </c>
      <c r="O1079" s="16" t="str">
        <f aca="false">PROPER(TRIM(H1079))</f>
        <v>Bangalore</v>
      </c>
      <c r="P1079" s="16" t="str">
        <f aca="false">IFERROR(VLOOKUP(O1079,city_map!$A$2:$B$6,2,FALSE()),O1079)</f>
        <v>Bengaluru</v>
      </c>
      <c r="Q1079" s="16" t="n">
        <f aca="false">IF(ISNUMBER(F1079),F1079,VALUE(SUBSTITUTE(SUBSTITUTE(F1079,"₹",""),",","")))</f>
        <v>872</v>
      </c>
      <c r="R1079" s="16" t="n">
        <f aca="false">IF(E1079=99,1,E1079)</f>
        <v>1</v>
      </c>
      <c r="S1079" s="16" t="n">
        <f aca="false">IF(G1079="",0,G1079)</f>
        <v>0</v>
      </c>
      <c r="T1079" s="16" t="str">
        <f aca="false">IF(I1079="","Unknown",IF(I1079="upi","UPI",I1079))</f>
        <v>COD</v>
      </c>
      <c r="U1079" s="16" t="str">
        <f aca="false">IF(L1079="Yes","Y",IF(L1079="No","N",L1079))</f>
        <v>N</v>
      </c>
      <c r="V1079" s="19" t="n">
        <f aca="false">ROUND(R1079*Q1079*(1-S1079),2)</f>
        <v>872</v>
      </c>
      <c r="W1079" s="16" t="str">
        <f aca="false">_xlfn.XLOOKUP(D1079,products!$A$2:$A$61,products!$C$2:$C$61,"Not found")</f>
        <v>Books</v>
      </c>
    </row>
    <row r="1080" customFormat="false" ht="15" hidden="false" customHeight="false" outlineLevel="0" collapsed="false">
      <c r="A1080" s="16" t="s">
        <v>1912</v>
      </c>
      <c r="B1080" s="16" t="s">
        <v>1903</v>
      </c>
      <c r="C1080" s="16" t="s">
        <v>463</v>
      </c>
      <c r="D1080" s="16" t="s">
        <v>184</v>
      </c>
      <c r="E1080" s="16" t="n">
        <v>1</v>
      </c>
      <c r="F1080" s="16" t="n">
        <v>1244</v>
      </c>
      <c r="G1080" s="16" t="n">
        <v>0.2</v>
      </c>
      <c r="H1080" s="16" t="s">
        <v>236</v>
      </c>
      <c r="I1080" s="16" t="s">
        <v>47</v>
      </c>
      <c r="J1080" s="16" t="n">
        <v>4</v>
      </c>
      <c r="K1080" s="16" t="n">
        <v>3</v>
      </c>
      <c r="L1080" s="16" t="s">
        <v>57</v>
      </c>
      <c r="M1080" s="18" t="n">
        <f aca="false">IF(ISNUMBER(B1080),B1080,IF(MID(B1080,3,1)="-",DATE(VALUE(RIGHT(B1080,4)),VALUE(MID(B1080,4,2)),VALUE(LEFT(B1080,2))),DATE(VALUE(LEFT(B1080,4)),VALUE(MID(B1080,6,2)),VALUE(RIGHT(B1080,2)))))</f>
        <v>45756</v>
      </c>
      <c r="N1080" s="16" t="n">
        <f aca="false">MONTH(M1080)</f>
        <v>4</v>
      </c>
      <c r="O1080" s="16" t="str">
        <f aca="false">PROPER(TRIM(H1080))</f>
        <v>Pune</v>
      </c>
      <c r="P1080" s="16" t="str">
        <f aca="false">IFERROR(VLOOKUP(O1080,city_map!$A$2:$B$6,2,FALSE()),O1080)</f>
        <v>Pune</v>
      </c>
      <c r="Q1080" s="16" t="n">
        <f aca="false">IF(ISNUMBER(F1080),F1080,VALUE(SUBSTITUTE(SUBSTITUTE(F1080,"₹",""),",","")))</f>
        <v>1244</v>
      </c>
      <c r="R1080" s="16" t="n">
        <f aca="false">IF(E1080=99,1,E1080)</f>
        <v>1</v>
      </c>
      <c r="S1080" s="16" t="n">
        <f aca="false">IF(G1080="",0,G1080)</f>
        <v>0.2</v>
      </c>
      <c r="T1080" s="16" t="str">
        <f aca="false">IF(I1080="","Unknown",IF(I1080="upi","UPI",I1080))</f>
        <v>Debit Card</v>
      </c>
      <c r="U1080" s="16" t="str">
        <f aca="false">IF(L1080="Yes","Y",IF(L1080="No","N",L1080))</f>
        <v>Y</v>
      </c>
      <c r="V1080" s="19" t="n">
        <f aca="false">ROUND(R1080*Q1080*(1-S1080),2)</f>
        <v>995.2</v>
      </c>
      <c r="W1080" s="16" t="str">
        <f aca="false">_xlfn.XLOOKUP(D1080,products!$A$2:$A$61,products!$C$2:$C$61,"Not found")</f>
        <v>Home</v>
      </c>
    </row>
    <row r="1081" customFormat="false" ht="15" hidden="false" customHeight="false" outlineLevel="0" collapsed="false">
      <c r="A1081" s="16" t="s">
        <v>1913</v>
      </c>
      <c r="B1081" s="16" t="s">
        <v>1903</v>
      </c>
      <c r="C1081" s="16" t="s">
        <v>164</v>
      </c>
      <c r="D1081" s="16" t="s">
        <v>80</v>
      </c>
      <c r="E1081" s="16" t="n">
        <v>2</v>
      </c>
      <c r="F1081" s="16" t="n">
        <v>1477</v>
      </c>
      <c r="G1081" s="16" t="n">
        <v>0.1</v>
      </c>
      <c r="H1081" s="16" t="s">
        <v>70</v>
      </c>
      <c r="I1081" s="16" t="s">
        <v>40</v>
      </c>
      <c r="J1081" s="16" t="n">
        <v>5</v>
      </c>
      <c r="K1081" s="16" t="n">
        <v>4</v>
      </c>
      <c r="L1081" s="16" t="s">
        <v>57</v>
      </c>
      <c r="M1081" s="18" t="n">
        <f aca="false">IF(ISNUMBER(B1081),B1081,IF(MID(B1081,3,1)="-",DATE(VALUE(RIGHT(B1081,4)),VALUE(MID(B1081,4,2)),VALUE(LEFT(B1081,2))),DATE(VALUE(LEFT(B1081,4)),VALUE(MID(B1081,6,2)),VALUE(RIGHT(B1081,2)))))</f>
        <v>45756</v>
      </c>
      <c r="N1081" s="16" t="n">
        <f aca="false">MONTH(M1081)</f>
        <v>4</v>
      </c>
      <c r="O1081" s="16" t="str">
        <f aca="false">PROPER(TRIM(H1081))</f>
        <v>Pune</v>
      </c>
      <c r="P1081" s="16" t="str">
        <f aca="false">IFERROR(VLOOKUP(O1081,city_map!$A$2:$B$6,2,FALSE()),O1081)</f>
        <v>Pune</v>
      </c>
      <c r="Q1081" s="16" t="n">
        <f aca="false">IF(ISNUMBER(F1081),F1081,VALUE(SUBSTITUTE(SUBSTITUTE(F1081,"₹",""),",","")))</f>
        <v>1477</v>
      </c>
      <c r="R1081" s="16" t="n">
        <f aca="false">IF(E1081=99,1,E1081)</f>
        <v>2</v>
      </c>
      <c r="S1081" s="16" t="n">
        <f aca="false">IF(G1081="",0,G1081)</f>
        <v>0.1</v>
      </c>
      <c r="T1081" s="16" t="str">
        <f aca="false">IF(I1081="","Unknown",IF(I1081="upi","UPI",I1081))</f>
        <v>COD</v>
      </c>
      <c r="U1081" s="16" t="str">
        <f aca="false">IF(L1081="Yes","Y",IF(L1081="No","N",L1081))</f>
        <v>Y</v>
      </c>
      <c r="V1081" s="19" t="n">
        <f aca="false">ROUND(R1081*Q1081*(1-S1081),2)</f>
        <v>2658.6</v>
      </c>
      <c r="W1081" s="16" t="str">
        <f aca="false">_xlfn.XLOOKUP(D1081,products!$A$2:$A$61,products!$C$2:$C$61,"Not found")</f>
        <v>Beauty</v>
      </c>
    </row>
    <row r="1082" customFormat="false" ht="15" hidden="false" customHeight="false" outlineLevel="0" collapsed="false">
      <c r="A1082" s="16" t="s">
        <v>1914</v>
      </c>
      <c r="B1082" s="16" t="s">
        <v>1903</v>
      </c>
      <c r="C1082" s="16" t="s">
        <v>318</v>
      </c>
      <c r="D1082" s="16" t="s">
        <v>55</v>
      </c>
      <c r="E1082" s="16" t="n">
        <v>2</v>
      </c>
      <c r="F1082" s="16" t="s">
        <v>1915</v>
      </c>
      <c r="G1082" s="16" t="n">
        <v>0</v>
      </c>
      <c r="H1082" s="16" t="s">
        <v>39</v>
      </c>
      <c r="I1082" s="16" t="s">
        <v>60</v>
      </c>
      <c r="J1082" s="16" t="n">
        <v>3</v>
      </c>
      <c r="K1082" s="16" t="n">
        <v>5</v>
      </c>
      <c r="L1082" s="16" t="s">
        <v>41</v>
      </c>
      <c r="M1082" s="18" t="n">
        <f aca="false">IF(ISNUMBER(B1082),B1082,IF(MID(B1082,3,1)="-",DATE(VALUE(RIGHT(B1082,4)),VALUE(MID(B1082,4,2)),VALUE(LEFT(B1082,2))),DATE(VALUE(LEFT(B1082,4)),VALUE(MID(B1082,6,2)),VALUE(RIGHT(B1082,2)))))</f>
        <v>45756</v>
      </c>
      <c r="N1082" s="16" t="n">
        <f aca="false">MONTH(M1082)</f>
        <v>4</v>
      </c>
      <c r="O1082" s="16" t="str">
        <f aca="false">PROPER(TRIM(H1082))</f>
        <v>Delhi</v>
      </c>
      <c r="P1082" s="16" t="str">
        <f aca="false">IFERROR(VLOOKUP(O1082,city_map!$A$2:$B$6,2,FALSE()),O1082)</f>
        <v>Delhi</v>
      </c>
      <c r="Q1082" s="16" t="n">
        <f aca="false">IF(ISNUMBER(F1082),F1082,VALUE(SUBSTITUTE(SUBSTITUTE(F1082,"₹",""),",","")))</f>
        <v>2008</v>
      </c>
      <c r="R1082" s="16" t="n">
        <f aca="false">IF(E1082=99,1,E1082)</f>
        <v>2</v>
      </c>
      <c r="S1082" s="16" t="n">
        <f aca="false">IF(G1082="",0,G1082)</f>
        <v>0</v>
      </c>
      <c r="T1082" s="16" t="str">
        <f aca="false">IF(I1082="","Unknown",IF(I1082="upi","UPI",I1082))</f>
        <v>UPI</v>
      </c>
      <c r="U1082" s="16" t="str">
        <f aca="false">IF(L1082="Yes","Y",IF(L1082="No","N",L1082))</f>
        <v>N</v>
      </c>
      <c r="V1082" s="19" t="n">
        <f aca="false">ROUND(R1082*Q1082*(1-S1082),2)</f>
        <v>4016</v>
      </c>
      <c r="W1082" s="16" t="str">
        <f aca="false">_xlfn.XLOOKUP(D1082,products!$A$2:$A$61,products!$C$2:$C$61,"Not found")</f>
        <v>Home</v>
      </c>
    </row>
    <row r="1083" customFormat="false" ht="15" hidden="false" customHeight="false" outlineLevel="0" collapsed="false">
      <c r="A1083" s="16" t="s">
        <v>1916</v>
      </c>
      <c r="B1083" s="16" t="s">
        <v>1903</v>
      </c>
      <c r="C1083" s="16" t="s">
        <v>1457</v>
      </c>
      <c r="D1083" s="16" t="s">
        <v>45</v>
      </c>
      <c r="E1083" s="16" t="n">
        <v>2</v>
      </c>
      <c r="F1083" s="16" t="n">
        <v>298</v>
      </c>
      <c r="G1083" s="16" t="n">
        <v>0.1</v>
      </c>
      <c r="H1083" s="16" t="s">
        <v>39</v>
      </c>
      <c r="I1083" s="16" t="s">
        <v>71</v>
      </c>
      <c r="J1083" s="16" t="n">
        <v>3</v>
      </c>
      <c r="K1083" s="16" t="n">
        <v>4</v>
      </c>
      <c r="L1083" s="16" t="s">
        <v>41</v>
      </c>
      <c r="M1083" s="18" t="n">
        <f aca="false">IF(ISNUMBER(B1083),B1083,IF(MID(B1083,3,1)="-",DATE(VALUE(RIGHT(B1083,4)),VALUE(MID(B1083,4,2)),VALUE(LEFT(B1083,2))),DATE(VALUE(LEFT(B1083,4)),VALUE(MID(B1083,6,2)),VALUE(RIGHT(B1083,2)))))</f>
        <v>45756</v>
      </c>
      <c r="N1083" s="16" t="n">
        <f aca="false">MONTH(M1083)</f>
        <v>4</v>
      </c>
      <c r="O1083" s="16" t="str">
        <f aca="false">PROPER(TRIM(H1083))</f>
        <v>Delhi</v>
      </c>
      <c r="P1083" s="16" t="str">
        <f aca="false">IFERROR(VLOOKUP(O1083,city_map!$A$2:$B$6,2,FALSE()),O1083)</f>
        <v>Delhi</v>
      </c>
      <c r="Q1083" s="16" t="n">
        <f aca="false">IF(ISNUMBER(F1083),F1083,VALUE(SUBSTITUTE(SUBSTITUTE(F1083,"₹",""),",","")))</f>
        <v>298</v>
      </c>
      <c r="R1083" s="16" t="n">
        <f aca="false">IF(E1083=99,1,E1083)</f>
        <v>2</v>
      </c>
      <c r="S1083" s="16" t="n">
        <f aca="false">IF(G1083="",0,G1083)</f>
        <v>0.1</v>
      </c>
      <c r="T1083" s="16" t="str">
        <f aca="false">IF(I1083="","Unknown",IF(I1083="upi","UPI",I1083))</f>
        <v>Credit Card</v>
      </c>
      <c r="U1083" s="16" t="str">
        <f aca="false">IF(L1083="Yes","Y",IF(L1083="No","N",L1083))</f>
        <v>N</v>
      </c>
      <c r="V1083" s="19" t="n">
        <f aca="false">ROUND(R1083*Q1083*(1-S1083),2)</f>
        <v>536.4</v>
      </c>
      <c r="W1083" s="16" t="str">
        <f aca="false">_xlfn.XLOOKUP(D1083,products!$A$2:$A$61,products!$C$2:$C$61,"Not found")</f>
        <v>Beauty</v>
      </c>
    </row>
    <row r="1084" customFormat="false" ht="15" hidden="false" customHeight="false" outlineLevel="0" collapsed="false">
      <c r="A1084" s="16" t="s">
        <v>1917</v>
      </c>
      <c r="B1084" s="16" t="s">
        <v>1903</v>
      </c>
      <c r="C1084" s="16" t="s">
        <v>159</v>
      </c>
      <c r="D1084" s="16" t="s">
        <v>262</v>
      </c>
      <c r="E1084" s="16" t="n">
        <v>1</v>
      </c>
      <c r="F1084" s="16" t="n">
        <v>827</v>
      </c>
      <c r="G1084" s="16" t="n">
        <v>0.05</v>
      </c>
      <c r="H1084" s="16" t="s">
        <v>161</v>
      </c>
      <c r="I1084" s="16" t="s">
        <v>40</v>
      </c>
      <c r="J1084" s="16" t="n">
        <v>5</v>
      </c>
      <c r="K1084" s="16" t="n">
        <v>2</v>
      </c>
      <c r="L1084" s="16" t="s">
        <v>57</v>
      </c>
      <c r="M1084" s="18" t="n">
        <f aca="false">IF(ISNUMBER(B1084),B1084,IF(MID(B1084,3,1)="-",DATE(VALUE(RIGHT(B1084,4)),VALUE(MID(B1084,4,2)),VALUE(LEFT(B1084,2))),DATE(VALUE(LEFT(B1084,4)),VALUE(MID(B1084,6,2)),VALUE(RIGHT(B1084,2)))))</f>
        <v>45756</v>
      </c>
      <c r="N1084" s="16" t="n">
        <f aca="false">MONTH(M1084)</f>
        <v>4</v>
      </c>
      <c r="O1084" s="16" t="str">
        <f aca="false">PROPER(TRIM(H1084))</f>
        <v>Hyderabad</v>
      </c>
      <c r="P1084" s="16" t="str">
        <f aca="false">IFERROR(VLOOKUP(O1084,city_map!$A$2:$B$6,2,FALSE()),O1084)</f>
        <v>Hyderabad</v>
      </c>
      <c r="Q1084" s="16" t="n">
        <f aca="false">IF(ISNUMBER(F1084),F1084,VALUE(SUBSTITUTE(SUBSTITUTE(F1084,"₹",""),",","")))</f>
        <v>827</v>
      </c>
      <c r="R1084" s="16" t="n">
        <f aca="false">IF(E1084=99,1,E1084)</f>
        <v>1</v>
      </c>
      <c r="S1084" s="16" t="n">
        <f aca="false">IF(G1084="",0,G1084)</f>
        <v>0.05</v>
      </c>
      <c r="T1084" s="16" t="str">
        <f aca="false">IF(I1084="","Unknown",IF(I1084="upi","UPI",I1084))</f>
        <v>COD</v>
      </c>
      <c r="U1084" s="16" t="str">
        <f aca="false">IF(L1084="Yes","Y",IF(L1084="No","N",L1084))</f>
        <v>Y</v>
      </c>
      <c r="V1084" s="19" t="n">
        <f aca="false">ROUND(R1084*Q1084*(1-S1084),2)</f>
        <v>785.65</v>
      </c>
      <c r="W1084" s="16" t="str">
        <f aca="false">_xlfn.XLOOKUP(D1084,products!$A$2:$A$61,products!$C$2:$C$61,"Not found")</f>
        <v>Home</v>
      </c>
    </row>
    <row r="1085" customFormat="false" ht="15" hidden="false" customHeight="false" outlineLevel="0" collapsed="false">
      <c r="A1085" s="16" t="s">
        <v>1918</v>
      </c>
      <c r="B1085" s="16" t="s">
        <v>1903</v>
      </c>
      <c r="C1085" s="16" t="s">
        <v>1919</v>
      </c>
      <c r="D1085" s="16" t="s">
        <v>291</v>
      </c>
      <c r="E1085" s="16" t="n">
        <v>1</v>
      </c>
      <c r="F1085" s="16" t="n">
        <v>1168</v>
      </c>
      <c r="G1085" s="16" t="n">
        <v>0.1</v>
      </c>
      <c r="H1085" s="16" t="s">
        <v>130</v>
      </c>
      <c r="I1085" s="16" t="s">
        <v>60</v>
      </c>
      <c r="J1085" s="16" t="n">
        <v>3</v>
      </c>
      <c r="K1085" s="16" t="n">
        <v>4</v>
      </c>
      <c r="L1085" s="16" t="s">
        <v>41</v>
      </c>
      <c r="M1085" s="18" t="n">
        <f aca="false">IF(ISNUMBER(B1085),B1085,IF(MID(B1085,3,1)="-",DATE(VALUE(RIGHT(B1085,4)),VALUE(MID(B1085,4,2)),VALUE(LEFT(B1085,2))),DATE(VALUE(LEFT(B1085,4)),VALUE(MID(B1085,6,2)),VALUE(RIGHT(B1085,2)))))</f>
        <v>45756</v>
      </c>
      <c r="N1085" s="16" t="n">
        <f aca="false">MONTH(M1085)</f>
        <v>4</v>
      </c>
      <c r="O1085" s="16" t="str">
        <f aca="false">PROPER(TRIM(H1085))</f>
        <v>Bengaluru</v>
      </c>
      <c r="P1085" s="16" t="str">
        <f aca="false">IFERROR(VLOOKUP(O1085,city_map!$A$2:$B$6,2,FALSE()),O1085)</f>
        <v>Bengaluru</v>
      </c>
      <c r="Q1085" s="16" t="n">
        <f aca="false">IF(ISNUMBER(F1085),F1085,VALUE(SUBSTITUTE(SUBSTITUTE(F1085,"₹",""),",","")))</f>
        <v>1168</v>
      </c>
      <c r="R1085" s="16" t="n">
        <f aca="false">IF(E1085=99,1,E1085)</f>
        <v>1</v>
      </c>
      <c r="S1085" s="16" t="n">
        <f aca="false">IF(G1085="",0,G1085)</f>
        <v>0.1</v>
      </c>
      <c r="T1085" s="16" t="str">
        <f aca="false">IF(I1085="","Unknown",IF(I1085="upi","UPI",I1085))</f>
        <v>UPI</v>
      </c>
      <c r="U1085" s="16" t="str">
        <f aca="false">IF(L1085="Yes","Y",IF(L1085="No","N",L1085))</f>
        <v>N</v>
      </c>
      <c r="V1085" s="19" t="n">
        <f aca="false">ROUND(R1085*Q1085*(1-S1085),2)</f>
        <v>1051.2</v>
      </c>
      <c r="W1085" s="16" t="str">
        <f aca="false">_xlfn.XLOOKUP(D1085,products!$A$2:$A$61,products!$C$2:$C$61,"Not found")</f>
        <v>Electronics</v>
      </c>
    </row>
    <row r="1086" customFormat="false" ht="15" hidden="false" customHeight="false" outlineLevel="0" collapsed="false">
      <c r="A1086" s="16" t="s">
        <v>1920</v>
      </c>
      <c r="B1086" s="16" t="s">
        <v>1903</v>
      </c>
      <c r="C1086" s="16" t="s">
        <v>1921</v>
      </c>
      <c r="D1086" s="16" t="s">
        <v>259</v>
      </c>
      <c r="E1086" s="16" t="n">
        <v>1</v>
      </c>
      <c r="F1086" s="16" t="n">
        <v>499</v>
      </c>
      <c r="G1086" s="16" t="n">
        <v>0.1</v>
      </c>
      <c r="H1086" s="16" t="s">
        <v>39</v>
      </c>
      <c r="I1086" s="16" t="s">
        <v>47</v>
      </c>
      <c r="J1086" s="16" t="n">
        <v>2</v>
      </c>
      <c r="K1086" s="16" t="n">
        <v>3</v>
      </c>
      <c r="L1086" s="16" t="s">
        <v>41</v>
      </c>
      <c r="M1086" s="18" t="n">
        <f aca="false">IF(ISNUMBER(B1086),B1086,IF(MID(B1086,3,1)="-",DATE(VALUE(RIGHT(B1086,4)),VALUE(MID(B1086,4,2)),VALUE(LEFT(B1086,2))),DATE(VALUE(LEFT(B1086,4)),VALUE(MID(B1086,6,2)),VALUE(RIGHT(B1086,2)))))</f>
        <v>45756</v>
      </c>
      <c r="N1086" s="16" t="n">
        <f aca="false">MONTH(M1086)</f>
        <v>4</v>
      </c>
      <c r="O1086" s="16" t="str">
        <f aca="false">PROPER(TRIM(H1086))</f>
        <v>Delhi</v>
      </c>
      <c r="P1086" s="16" t="str">
        <f aca="false">IFERROR(VLOOKUP(O1086,city_map!$A$2:$B$6,2,FALSE()),O1086)</f>
        <v>Delhi</v>
      </c>
      <c r="Q1086" s="16" t="n">
        <f aca="false">IF(ISNUMBER(F1086),F1086,VALUE(SUBSTITUTE(SUBSTITUTE(F1086,"₹",""),",","")))</f>
        <v>499</v>
      </c>
      <c r="R1086" s="16" t="n">
        <f aca="false">IF(E1086=99,1,E1086)</f>
        <v>1</v>
      </c>
      <c r="S1086" s="16" t="n">
        <f aca="false">IF(G1086="",0,G1086)</f>
        <v>0.1</v>
      </c>
      <c r="T1086" s="16" t="str">
        <f aca="false">IF(I1086="","Unknown",IF(I1086="upi","UPI",I1086))</f>
        <v>Debit Card</v>
      </c>
      <c r="U1086" s="16" t="str">
        <f aca="false">IF(L1086="Yes","Y",IF(L1086="No","N",L1086))</f>
        <v>N</v>
      </c>
      <c r="V1086" s="19" t="n">
        <f aca="false">ROUND(R1086*Q1086*(1-S1086),2)</f>
        <v>449.1</v>
      </c>
      <c r="W1086" s="16" t="str">
        <f aca="false">_xlfn.XLOOKUP(D1086,products!$A$2:$A$61,products!$C$2:$C$61,"Not found")</f>
        <v>Books</v>
      </c>
    </row>
    <row r="1087" customFormat="false" ht="15" hidden="false" customHeight="false" outlineLevel="0" collapsed="false">
      <c r="A1087" s="16" t="s">
        <v>1922</v>
      </c>
      <c r="B1087" s="16" t="s">
        <v>1923</v>
      </c>
      <c r="C1087" s="16" t="s">
        <v>296</v>
      </c>
      <c r="D1087" s="16" t="s">
        <v>165</v>
      </c>
      <c r="E1087" s="16" t="n">
        <v>2</v>
      </c>
      <c r="F1087" s="16" t="s">
        <v>1924</v>
      </c>
      <c r="G1087" s="16" t="n">
        <v>0.2</v>
      </c>
      <c r="H1087" s="16" t="s">
        <v>70</v>
      </c>
      <c r="I1087" s="16" t="s">
        <v>60</v>
      </c>
      <c r="J1087" s="16" t="n">
        <v>6</v>
      </c>
      <c r="K1087" s="16" t="n">
        <v>4</v>
      </c>
      <c r="L1087" s="16" t="s">
        <v>41</v>
      </c>
      <c r="M1087" s="18" t="n">
        <f aca="false">IF(ISNUMBER(B1087),B1087,IF(MID(B1087,3,1)="-",DATE(VALUE(RIGHT(B1087,4)),VALUE(MID(B1087,4,2)),VALUE(LEFT(B1087,2))),DATE(VALUE(LEFT(B1087,4)),VALUE(MID(B1087,6,2)),VALUE(RIGHT(B1087,2)))))</f>
        <v>45757</v>
      </c>
      <c r="N1087" s="16" t="n">
        <f aca="false">MONTH(M1087)</f>
        <v>4</v>
      </c>
      <c r="O1087" s="16" t="str">
        <f aca="false">PROPER(TRIM(H1087))</f>
        <v>Pune</v>
      </c>
      <c r="P1087" s="16" t="str">
        <f aca="false">IFERROR(VLOOKUP(O1087,city_map!$A$2:$B$6,2,FALSE()),O1087)</f>
        <v>Pune</v>
      </c>
      <c r="Q1087" s="16" t="n">
        <f aca="false">IF(ISNUMBER(F1087),F1087,VALUE(SUBSTITUTE(SUBSTITUTE(F1087,"₹",""),",","")))</f>
        <v>858</v>
      </c>
      <c r="R1087" s="16" t="n">
        <f aca="false">IF(E1087=99,1,E1087)</f>
        <v>2</v>
      </c>
      <c r="S1087" s="16" t="n">
        <f aca="false">IF(G1087="",0,G1087)</f>
        <v>0.2</v>
      </c>
      <c r="T1087" s="16" t="str">
        <f aca="false">IF(I1087="","Unknown",IF(I1087="upi","UPI",I1087))</f>
        <v>UPI</v>
      </c>
      <c r="U1087" s="16" t="str">
        <f aca="false">IF(L1087="Yes","Y",IF(L1087="No","N",L1087))</f>
        <v>N</v>
      </c>
      <c r="V1087" s="19" t="n">
        <f aca="false">ROUND(R1087*Q1087*(1-S1087),2)</f>
        <v>1372.8</v>
      </c>
      <c r="W1087" s="16" t="str">
        <f aca="false">_xlfn.XLOOKUP(D1087,products!$A$2:$A$61,products!$C$2:$C$61,"Not found")</f>
        <v>Electronics</v>
      </c>
    </row>
    <row r="1088" customFormat="false" ht="15" hidden="false" customHeight="false" outlineLevel="0" collapsed="false">
      <c r="A1088" s="16" t="s">
        <v>1925</v>
      </c>
      <c r="B1088" s="16" t="s">
        <v>1923</v>
      </c>
      <c r="C1088" s="16" t="s">
        <v>1926</v>
      </c>
      <c r="D1088" s="16" t="s">
        <v>129</v>
      </c>
      <c r="E1088" s="16" t="n">
        <v>1</v>
      </c>
      <c r="F1088" s="16" t="n">
        <v>593</v>
      </c>
      <c r="G1088" s="16" t="n">
        <v>0</v>
      </c>
      <c r="H1088" s="16" t="s">
        <v>130</v>
      </c>
      <c r="I1088" s="16" t="s">
        <v>60</v>
      </c>
      <c r="J1088" s="16" t="n">
        <v>3</v>
      </c>
      <c r="K1088" s="16" t="n">
        <v>5</v>
      </c>
      <c r="L1088" s="16" t="s">
        <v>41</v>
      </c>
      <c r="M1088" s="18" t="n">
        <f aca="false">IF(ISNUMBER(B1088),B1088,IF(MID(B1088,3,1)="-",DATE(VALUE(RIGHT(B1088,4)),VALUE(MID(B1088,4,2)),VALUE(LEFT(B1088,2))),DATE(VALUE(LEFT(B1088,4)),VALUE(MID(B1088,6,2)),VALUE(RIGHT(B1088,2)))))</f>
        <v>45757</v>
      </c>
      <c r="N1088" s="16" t="n">
        <f aca="false">MONTH(M1088)</f>
        <v>4</v>
      </c>
      <c r="O1088" s="16" t="str">
        <f aca="false">PROPER(TRIM(H1088))</f>
        <v>Bengaluru</v>
      </c>
      <c r="P1088" s="16" t="str">
        <f aca="false">IFERROR(VLOOKUP(O1088,city_map!$A$2:$B$6,2,FALSE()),O1088)</f>
        <v>Bengaluru</v>
      </c>
      <c r="Q1088" s="16" t="n">
        <f aca="false">IF(ISNUMBER(F1088),F1088,VALUE(SUBSTITUTE(SUBSTITUTE(F1088,"₹",""),",","")))</f>
        <v>593</v>
      </c>
      <c r="R1088" s="16" t="n">
        <f aca="false">IF(E1088=99,1,E1088)</f>
        <v>1</v>
      </c>
      <c r="S1088" s="16" t="n">
        <f aca="false">IF(G1088="",0,G1088)</f>
        <v>0</v>
      </c>
      <c r="T1088" s="16" t="str">
        <f aca="false">IF(I1088="","Unknown",IF(I1088="upi","UPI",I1088))</f>
        <v>UPI</v>
      </c>
      <c r="U1088" s="16" t="str">
        <f aca="false">IF(L1088="Yes","Y",IF(L1088="No","N",L1088))</f>
        <v>N</v>
      </c>
      <c r="V1088" s="19" t="n">
        <f aca="false">ROUND(R1088*Q1088*(1-S1088),2)</f>
        <v>593</v>
      </c>
      <c r="W1088" s="16" t="str">
        <f aca="false">_xlfn.XLOOKUP(D1088,products!$A$2:$A$61,products!$C$2:$C$61,"Not found")</f>
        <v>Beauty</v>
      </c>
    </row>
    <row r="1089" customFormat="false" ht="15" hidden="false" customHeight="false" outlineLevel="0" collapsed="false">
      <c r="A1089" s="16" t="s">
        <v>1927</v>
      </c>
      <c r="B1089" s="16" t="s">
        <v>1923</v>
      </c>
      <c r="C1089" s="16" t="s">
        <v>435</v>
      </c>
      <c r="D1089" s="16" t="s">
        <v>45</v>
      </c>
      <c r="E1089" s="16" t="n">
        <v>2</v>
      </c>
      <c r="F1089" s="16" t="n">
        <v>286</v>
      </c>
      <c r="G1089" s="16" t="n">
        <v>0.05</v>
      </c>
      <c r="H1089" s="16" t="s">
        <v>89</v>
      </c>
      <c r="I1089" s="16" t="s">
        <v>60</v>
      </c>
      <c r="J1089" s="16" t="n">
        <v>3</v>
      </c>
      <c r="K1089" s="16" t="n">
        <v>4</v>
      </c>
      <c r="L1089" s="16" t="s">
        <v>41</v>
      </c>
      <c r="M1089" s="18" t="n">
        <f aca="false">IF(ISNUMBER(B1089),B1089,IF(MID(B1089,3,1)="-",DATE(VALUE(RIGHT(B1089,4)),VALUE(MID(B1089,4,2)),VALUE(LEFT(B1089,2))),DATE(VALUE(LEFT(B1089,4)),VALUE(MID(B1089,6,2)),VALUE(RIGHT(B1089,2)))))</f>
        <v>45757</v>
      </c>
      <c r="N1089" s="16" t="n">
        <f aca="false">MONTH(M1089)</f>
        <v>4</v>
      </c>
      <c r="O1089" s="16" t="str">
        <f aca="false">PROPER(TRIM(H1089))</f>
        <v>Ahmedabad</v>
      </c>
      <c r="P1089" s="16" t="str">
        <f aca="false">IFERROR(VLOOKUP(O1089,city_map!$A$2:$B$6,2,FALSE()),O1089)</f>
        <v>Ahmedabad</v>
      </c>
      <c r="Q1089" s="16" t="n">
        <f aca="false">IF(ISNUMBER(F1089),F1089,VALUE(SUBSTITUTE(SUBSTITUTE(F1089,"₹",""),",","")))</f>
        <v>286</v>
      </c>
      <c r="R1089" s="16" t="n">
        <f aca="false">IF(E1089=99,1,E1089)</f>
        <v>2</v>
      </c>
      <c r="S1089" s="16" t="n">
        <f aca="false">IF(G1089="",0,G1089)</f>
        <v>0.05</v>
      </c>
      <c r="T1089" s="16" t="str">
        <f aca="false">IF(I1089="","Unknown",IF(I1089="upi","UPI",I1089))</f>
        <v>UPI</v>
      </c>
      <c r="U1089" s="16" t="str">
        <f aca="false">IF(L1089="Yes","Y",IF(L1089="No","N",L1089))</f>
        <v>N</v>
      </c>
      <c r="V1089" s="19" t="n">
        <f aca="false">ROUND(R1089*Q1089*(1-S1089),2)</f>
        <v>543.4</v>
      </c>
      <c r="W1089" s="16" t="str">
        <f aca="false">_xlfn.XLOOKUP(D1089,products!$A$2:$A$61,products!$C$2:$C$61,"Not found")</f>
        <v>Beauty</v>
      </c>
    </row>
    <row r="1090" customFormat="false" ht="15" hidden="false" customHeight="false" outlineLevel="0" collapsed="false">
      <c r="A1090" s="16" t="s">
        <v>1928</v>
      </c>
      <c r="B1090" s="16" t="s">
        <v>1923</v>
      </c>
      <c r="C1090" s="16" t="s">
        <v>585</v>
      </c>
      <c r="D1090" s="16" t="s">
        <v>211</v>
      </c>
      <c r="E1090" s="16" t="n">
        <v>3</v>
      </c>
      <c r="F1090" s="16" t="n">
        <v>1274</v>
      </c>
      <c r="G1090" s="16" t="n">
        <v>0.2</v>
      </c>
      <c r="H1090" s="16" t="s">
        <v>130</v>
      </c>
      <c r="I1090" s="16" t="s">
        <v>40</v>
      </c>
      <c r="J1090" s="16" t="n">
        <v>3</v>
      </c>
      <c r="K1090" s="16" t="n">
        <v>5</v>
      </c>
      <c r="L1090" s="16" t="s">
        <v>41</v>
      </c>
      <c r="M1090" s="18" t="n">
        <f aca="false">IF(ISNUMBER(B1090),B1090,IF(MID(B1090,3,1)="-",DATE(VALUE(RIGHT(B1090,4)),VALUE(MID(B1090,4,2)),VALUE(LEFT(B1090,2))),DATE(VALUE(LEFT(B1090,4)),VALUE(MID(B1090,6,2)),VALUE(RIGHT(B1090,2)))))</f>
        <v>45757</v>
      </c>
      <c r="N1090" s="16" t="n">
        <f aca="false">MONTH(M1090)</f>
        <v>4</v>
      </c>
      <c r="O1090" s="16" t="str">
        <f aca="false">PROPER(TRIM(H1090))</f>
        <v>Bengaluru</v>
      </c>
      <c r="P1090" s="16" t="str">
        <f aca="false">IFERROR(VLOOKUP(O1090,city_map!$A$2:$B$6,2,FALSE()),O1090)</f>
        <v>Bengaluru</v>
      </c>
      <c r="Q1090" s="16" t="n">
        <f aca="false">IF(ISNUMBER(F1090),F1090,VALUE(SUBSTITUTE(SUBSTITUTE(F1090,"₹",""),",","")))</f>
        <v>1274</v>
      </c>
      <c r="R1090" s="16" t="n">
        <f aca="false">IF(E1090=99,1,E1090)</f>
        <v>3</v>
      </c>
      <c r="S1090" s="16" t="n">
        <f aca="false">IF(G1090="",0,G1090)</f>
        <v>0.2</v>
      </c>
      <c r="T1090" s="16" t="str">
        <f aca="false">IF(I1090="","Unknown",IF(I1090="upi","UPI",I1090))</f>
        <v>COD</v>
      </c>
      <c r="U1090" s="16" t="str">
        <f aca="false">IF(L1090="Yes","Y",IF(L1090="No","N",L1090))</f>
        <v>N</v>
      </c>
      <c r="V1090" s="19" t="n">
        <f aca="false">ROUND(R1090*Q1090*(1-S1090),2)</f>
        <v>3057.6</v>
      </c>
      <c r="W1090" s="16" t="str">
        <f aca="false">_xlfn.XLOOKUP(D1090,products!$A$2:$A$61,products!$C$2:$C$61,"Not found")</f>
        <v>Fashion</v>
      </c>
    </row>
    <row r="1091" customFormat="false" ht="15" hidden="false" customHeight="false" outlineLevel="0" collapsed="false">
      <c r="A1091" s="16" t="s">
        <v>1929</v>
      </c>
      <c r="B1091" s="16" t="s">
        <v>1923</v>
      </c>
      <c r="C1091" s="16" t="s">
        <v>1930</v>
      </c>
      <c r="D1091" s="16" t="s">
        <v>341</v>
      </c>
      <c r="E1091" s="16" t="n">
        <v>2</v>
      </c>
      <c r="F1091" s="16" t="s">
        <v>1931</v>
      </c>
      <c r="G1091" s="16" t="n">
        <v>0.15</v>
      </c>
      <c r="H1091" s="16" t="s">
        <v>81</v>
      </c>
      <c r="I1091" s="16" t="s">
        <v>60</v>
      </c>
      <c r="J1091" s="16" t="n">
        <v>3</v>
      </c>
      <c r="K1091" s="16" t="n">
        <v>4</v>
      </c>
      <c r="L1091" s="16" t="s">
        <v>41</v>
      </c>
      <c r="M1091" s="18" t="n">
        <f aca="false">IF(ISNUMBER(B1091),B1091,IF(MID(B1091,3,1)="-",DATE(VALUE(RIGHT(B1091,4)),VALUE(MID(B1091,4,2)),VALUE(LEFT(B1091,2))),DATE(VALUE(LEFT(B1091,4)),VALUE(MID(B1091,6,2)),VALUE(RIGHT(B1091,2)))))</f>
        <v>45757</v>
      </c>
      <c r="N1091" s="16" t="n">
        <f aca="false">MONTH(M1091)</f>
        <v>4</v>
      </c>
      <c r="O1091" s="16" t="str">
        <f aca="false">PROPER(TRIM(H1091))</f>
        <v>Hyderabad</v>
      </c>
      <c r="P1091" s="16" t="str">
        <f aca="false">IFERROR(VLOOKUP(O1091,city_map!$A$2:$B$6,2,FALSE()),O1091)</f>
        <v>Hyderabad</v>
      </c>
      <c r="Q1091" s="16" t="n">
        <f aca="false">IF(ISNUMBER(F1091),F1091,VALUE(SUBSTITUTE(SUBSTITUTE(F1091,"₹",""),",","")))</f>
        <v>1074</v>
      </c>
      <c r="R1091" s="16" t="n">
        <f aca="false">IF(E1091=99,1,E1091)</f>
        <v>2</v>
      </c>
      <c r="S1091" s="16" t="n">
        <f aca="false">IF(G1091="",0,G1091)</f>
        <v>0.15</v>
      </c>
      <c r="T1091" s="16" t="str">
        <f aca="false">IF(I1091="","Unknown",IF(I1091="upi","UPI",I1091))</f>
        <v>UPI</v>
      </c>
      <c r="U1091" s="16" t="str">
        <f aca="false">IF(L1091="Yes","Y",IF(L1091="No","N",L1091))</f>
        <v>N</v>
      </c>
      <c r="V1091" s="19" t="n">
        <f aca="false">ROUND(R1091*Q1091*(1-S1091),2)</f>
        <v>1825.8</v>
      </c>
      <c r="W1091" s="16" t="str">
        <f aca="false">_xlfn.XLOOKUP(D1091,products!$A$2:$A$61,products!$C$2:$C$61,"Not found")</f>
        <v>Home</v>
      </c>
    </row>
    <row r="1092" customFormat="false" ht="15" hidden="false" customHeight="false" outlineLevel="0" collapsed="false">
      <c r="A1092" s="16" t="s">
        <v>1932</v>
      </c>
      <c r="B1092" s="16" t="s">
        <v>1923</v>
      </c>
      <c r="C1092" s="16" t="s">
        <v>1166</v>
      </c>
      <c r="D1092" s="16" t="s">
        <v>191</v>
      </c>
      <c r="E1092" s="16" t="n">
        <v>1</v>
      </c>
      <c r="F1092" s="16" t="n">
        <v>409</v>
      </c>
      <c r="G1092" s="16" t="n">
        <v>0.05</v>
      </c>
      <c r="H1092" s="16" t="s">
        <v>46</v>
      </c>
      <c r="I1092" s="16" t="s">
        <v>60</v>
      </c>
      <c r="J1092" s="16" t="n">
        <v>3</v>
      </c>
      <c r="K1092" s="16" t="n">
        <v>4</v>
      </c>
      <c r="L1092" s="16" t="s">
        <v>41</v>
      </c>
      <c r="M1092" s="18" t="n">
        <f aca="false">IF(ISNUMBER(B1092),B1092,IF(MID(B1092,3,1)="-",DATE(VALUE(RIGHT(B1092,4)),VALUE(MID(B1092,4,2)),VALUE(LEFT(B1092,2))),DATE(VALUE(LEFT(B1092,4)),VALUE(MID(B1092,6,2)),VALUE(RIGHT(B1092,2)))))</f>
        <v>45757</v>
      </c>
      <c r="N1092" s="16" t="n">
        <f aca="false">MONTH(M1092)</f>
        <v>4</v>
      </c>
      <c r="O1092" s="16" t="str">
        <f aca="false">PROPER(TRIM(H1092))</f>
        <v>Chennai</v>
      </c>
      <c r="P1092" s="16" t="str">
        <f aca="false">IFERROR(VLOOKUP(O1092,city_map!$A$2:$B$6,2,FALSE()),O1092)</f>
        <v>Chennai</v>
      </c>
      <c r="Q1092" s="16" t="n">
        <f aca="false">IF(ISNUMBER(F1092),F1092,VALUE(SUBSTITUTE(SUBSTITUTE(F1092,"₹",""),",","")))</f>
        <v>409</v>
      </c>
      <c r="R1092" s="16" t="n">
        <f aca="false">IF(E1092=99,1,E1092)</f>
        <v>1</v>
      </c>
      <c r="S1092" s="16" t="n">
        <f aca="false">IF(G1092="",0,G1092)</f>
        <v>0.05</v>
      </c>
      <c r="T1092" s="16" t="str">
        <f aca="false">IF(I1092="","Unknown",IF(I1092="upi","UPI",I1092))</f>
        <v>UPI</v>
      </c>
      <c r="U1092" s="16" t="str">
        <f aca="false">IF(L1092="Yes","Y",IF(L1092="No","N",L1092))</f>
        <v>N</v>
      </c>
      <c r="V1092" s="19" t="n">
        <f aca="false">ROUND(R1092*Q1092*(1-S1092),2)</f>
        <v>388.55</v>
      </c>
      <c r="W1092" s="16" t="str">
        <f aca="false">_xlfn.XLOOKUP(D1092,products!$A$2:$A$61,products!$C$2:$C$61,"Not found")</f>
        <v>Electronics</v>
      </c>
    </row>
    <row r="1093" customFormat="false" ht="15" hidden="false" customHeight="false" outlineLevel="0" collapsed="false">
      <c r="A1093" s="16" t="s">
        <v>1933</v>
      </c>
      <c r="B1093" s="16" t="s">
        <v>1923</v>
      </c>
      <c r="C1093" s="16" t="s">
        <v>1779</v>
      </c>
      <c r="D1093" s="16" t="s">
        <v>45</v>
      </c>
      <c r="E1093" s="16" t="n">
        <v>3</v>
      </c>
      <c r="F1093" s="16" t="n">
        <v>308</v>
      </c>
      <c r="G1093" s="16" t="n">
        <v>0.05</v>
      </c>
      <c r="H1093" s="16" t="s">
        <v>161</v>
      </c>
      <c r="I1093" s="16" t="s">
        <v>60</v>
      </c>
      <c r="J1093" s="16" t="n">
        <v>6</v>
      </c>
      <c r="K1093" s="16" t="n">
        <v>4</v>
      </c>
      <c r="L1093" s="16" t="s">
        <v>41</v>
      </c>
      <c r="M1093" s="18" t="n">
        <f aca="false">IF(ISNUMBER(B1093),B1093,IF(MID(B1093,3,1)="-",DATE(VALUE(RIGHT(B1093,4)),VALUE(MID(B1093,4,2)),VALUE(LEFT(B1093,2))),DATE(VALUE(LEFT(B1093,4)),VALUE(MID(B1093,6,2)),VALUE(RIGHT(B1093,2)))))</f>
        <v>45757</v>
      </c>
      <c r="N1093" s="16" t="n">
        <f aca="false">MONTH(M1093)</f>
        <v>4</v>
      </c>
      <c r="O1093" s="16" t="str">
        <f aca="false">PROPER(TRIM(H1093))</f>
        <v>Hyderabad</v>
      </c>
      <c r="P1093" s="16" t="str">
        <f aca="false">IFERROR(VLOOKUP(O1093,city_map!$A$2:$B$6,2,FALSE()),O1093)</f>
        <v>Hyderabad</v>
      </c>
      <c r="Q1093" s="16" t="n">
        <f aca="false">IF(ISNUMBER(F1093),F1093,VALUE(SUBSTITUTE(SUBSTITUTE(F1093,"₹",""),",","")))</f>
        <v>308</v>
      </c>
      <c r="R1093" s="16" t="n">
        <f aca="false">IF(E1093=99,1,E1093)</f>
        <v>3</v>
      </c>
      <c r="S1093" s="16" t="n">
        <f aca="false">IF(G1093="",0,G1093)</f>
        <v>0.05</v>
      </c>
      <c r="T1093" s="16" t="str">
        <f aca="false">IF(I1093="","Unknown",IF(I1093="upi","UPI",I1093))</f>
        <v>UPI</v>
      </c>
      <c r="U1093" s="16" t="str">
        <f aca="false">IF(L1093="Yes","Y",IF(L1093="No","N",L1093))</f>
        <v>N</v>
      </c>
      <c r="V1093" s="19" t="n">
        <f aca="false">ROUND(R1093*Q1093*(1-S1093),2)</f>
        <v>877.8</v>
      </c>
      <c r="W1093" s="16" t="str">
        <f aca="false">_xlfn.XLOOKUP(D1093,products!$A$2:$A$61,products!$C$2:$C$61,"Not found")</f>
        <v>Beauty</v>
      </c>
    </row>
    <row r="1094" customFormat="false" ht="15" hidden="false" customHeight="false" outlineLevel="0" collapsed="false">
      <c r="A1094" s="16" t="s">
        <v>1934</v>
      </c>
      <c r="B1094" s="16" t="s">
        <v>1923</v>
      </c>
      <c r="C1094" s="16" t="s">
        <v>1702</v>
      </c>
      <c r="D1094" s="16" t="s">
        <v>77</v>
      </c>
      <c r="E1094" s="16" t="n">
        <v>1</v>
      </c>
      <c r="F1094" s="16" t="n">
        <v>361</v>
      </c>
      <c r="G1094" s="16" t="n">
        <v>0.1</v>
      </c>
      <c r="H1094" s="16" t="s">
        <v>130</v>
      </c>
      <c r="I1094" s="16" t="s">
        <v>71</v>
      </c>
      <c r="J1094" s="16" t="n">
        <v>3</v>
      </c>
      <c r="K1094" s="16" t="n">
        <v>5</v>
      </c>
      <c r="L1094" s="16" t="s">
        <v>41</v>
      </c>
      <c r="M1094" s="18" t="n">
        <f aca="false">IF(ISNUMBER(B1094),B1094,IF(MID(B1094,3,1)="-",DATE(VALUE(RIGHT(B1094,4)),VALUE(MID(B1094,4,2)),VALUE(LEFT(B1094,2))),DATE(VALUE(LEFT(B1094,4)),VALUE(MID(B1094,6,2)),VALUE(RIGHT(B1094,2)))))</f>
        <v>45757</v>
      </c>
      <c r="N1094" s="16" t="n">
        <f aca="false">MONTH(M1094)</f>
        <v>4</v>
      </c>
      <c r="O1094" s="16" t="str">
        <f aca="false">PROPER(TRIM(H1094))</f>
        <v>Bengaluru</v>
      </c>
      <c r="P1094" s="16" t="str">
        <f aca="false">IFERROR(VLOOKUP(O1094,city_map!$A$2:$B$6,2,FALSE()),O1094)</f>
        <v>Bengaluru</v>
      </c>
      <c r="Q1094" s="16" t="n">
        <f aca="false">IF(ISNUMBER(F1094),F1094,VALUE(SUBSTITUTE(SUBSTITUTE(F1094,"₹",""),",","")))</f>
        <v>361</v>
      </c>
      <c r="R1094" s="16" t="n">
        <f aca="false">IF(E1094=99,1,E1094)</f>
        <v>1</v>
      </c>
      <c r="S1094" s="16" t="n">
        <f aca="false">IF(G1094="",0,G1094)</f>
        <v>0.1</v>
      </c>
      <c r="T1094" s="16" t="str">
        <f aca="false">IF(I1094="","Unknown",IF(I1094="upi","UPI",I1094))</f>
        <v>Credit Card</v>
      </c>
      <c r="U1094" s="16" t="str">
        <f aca="false">IF(L1094="Yes","Y",IF(L1094="No","N",L1094))</f>
        <v>N</v>
      </c>
      <c r="V1094" s="19" t="n">
        <f aca="false">ROUND(R1094*Q1094*(1-S1094),2)</f>
        <v>324.9</v>
      </c>
      <c r="W1094" s="16" t="str">
        <f aca="false">_xlfn.XLOOKUP(D1094,products!$A$2:$A$61,products!$C$2:$C$61,"Not found")</f>
        <v>Books</v>
      </c>
    </row>
    <row r="1095" customFormat="false" ht="15" hidden="false" customHeight="false" outlineLevel="0" collapsed="false">
      <c r="A1095" s="16" t="s">
        <v>1935</v>
      </c>
      <c r="B1095" s="16" t="s">
        <v>1923</v>
      </c>
      <c r="C1095" s="16" t="s">
        <v>1936</v>
      </c>
      <c r="D1095" s="16" t="s">
        <v>38</v>
      </c>
      <c r="E1095" s="16" t="n">
        <v>3</v>
      </c>
      <c r="F1095" s="16" t="n">
        <v>365</v>
      </c>
      <c r="G1095" s="16" t="n">
        <v>0.1</v>
      </c>
      <c r="H1095" s="16" t="s">
        <v>112</v>
      </c>
      <c r="I1095" s="16" t="s">
        <v>71</v>
      </c>
      <c r="J1095" s="16" t="n">
        <v>4</v>
      </c>
      <c r="K1095" s="16" t="n">
        <v>4</v>
      </c>
      <c r="L1095" s="16" t="s">
        <v>41</v>
      </c>
      <c r="M1095" s="18" t="n">
        <f aca="false">IF(ISNUMBER(B1095),B1095,IF(MID(B1095,3,1)="-",DATE(VALUE(RIGHT(B1095,4)),VALUE(MID(B1095,4,2)),VALUE(LEFT(B1095,2))),DATE(VALUE(LEFT(B1095,4)),VALUE(MID(B1095,6,2)),VALUE(RIGHT(B1095,2)))))</f>
        <v>45757</v>
      </c>
      <c r="N1095" s="16" t="n">
        <f aca="false">MONTH(M1095)</f>
        <v>4</v>
      </c>
      <c r="O1095" s="16" t="str">
        <f aca="false">PROPER(TRIM(H1095))</f>
        <v>Mumbai</v>
      </c>
      <c r="P1095" s="16" t="str">
        <f aca="false">IFERROR(VLOOKUP(O1095,city_map!$A$2:$B$6,2,FALSE()),O1095)</f>
        <v>Mumbai</v>
      </c>
      <c r="Q1095" s="16" t="n">
        <f aca="false">IF(ISNUMBER(F1095),F1095,VALUE(SUBSTITUTE(SUBSTITUTE(F1095,"₹",""),",","")))</f>
        <v>365</v>
      </c>
      <c r="R1095" s="16" t="n">
        <f aca="false">IF(E1095=99,1,E1095)</f>
        <v>3</v>
      </c>
      <c r="S1095" s="16" t="n">
        <f aca="false">IF(G1095="",0,G1095)</f>
        <v>0.1</v>
      </c>
      <c r="T1095" s="16" t="str">
        <f aca="false">IF(I1095="","Unknown",IF(I1095="upi","UPI",I1095))</f>
        <v>Credit Card</v>
      </c>
      <c r="U1095" s="16" t="str">
        <f aca="false">IF(L1095="Yes","Y",IF(L1095="No","N",L1095))</f>
        <v>N</v>
      </c>
      <c r="V1095" s="19" t="n">
        <f aca="false">ROUND(R1095*Q1095*(1-S1095),2)</f>
        <v>985.5</v>
      </c>
      <c r="W1095" s="16" t="str">
        <f aca="false">_xlfn.XLOOKUP(D1095,products!$A$2:$A$61,products!$C$2:$C$61,"Not found")</f>
        <v>Books</v>
      </c>
    </row>
    <row r="1096" customFormat="false" ht="15" hidden="false" customHeight="false" outlineLevel="0" collapsed="false">
      <c r="A1096" s="16" t="s">
        <v>1937</v>
      </c>
      <c r="B1096" s="16" t="s">
        <v>1923</v>
      </c>
      <c r="C1096" s="16" t="s">
        <v>515</v>
      </c>
      <c r="D1096" s="16" t="s">
        <v>108</v>
      </c>
      <c r="E1096" s="16" t="n">
        <v>1</v>
      </c>
      <c r="F1096" s="16" t="n">
        <v>3613</v>
      </c>
      <c r="G1096" s="16" t="n">
        <v>0</v>
      </c>
      <c r="H1096" s="16" t="s">
        <v>39</v>
      </c>
      <c r="I1096" s="16" t="s">
        <v>60</v>
      </c>
      <c r="J1096" s="16" t="n">
        <v>2</v>
      </c>
      <c r="K1096" s="16" t="n">
        <v>4</v>
      </c>
      <c r="L1096" s="16" t="s">
        <v>57</v>
      </c>
      <c r="M1096" s="18" t="n">
        <f aca="false">IF(ISNUMBER(B1096),B1096,IF(MID(B1096,3,1)="-",DATE(VALUE(RIGHT(B1096,4)),VALUE(MID(B1096,4,2)),VALUE(LEFT(B1096,2))),DATE(VALUE(LEFT(B1096,4)),VALUE(MID(B1096,6,2)),VALUE(RIGHT(B1096,2)))))</f>
        <v>45757</v>
      </c>
      <c r="N1096" s="16" t="n">
        <f aca="false">MONTH(M1096)</f>
        <v>4</v>
      </c>
      <c r="O1096" s="16" t="str">
        <f aca="false">PROPER(TRIM(H1096))</f>
        <v>Delhi</v>
      </c>
      <c r="P1096" s="16" t="str">
        <f aca="false">IFERROR(VLOOKUP(O1096,city_map!$A$2:$B$6,2,FALSE()),O1096)</f>
        <v>Delhi</v>
      </c>
      <c r="Q1096" s="16" t="n">
        <f aca="false">IF(ISNUMBER(F1096),F1096,VALUE(SUBSTITUTE(SUBSTITUTE(F1096,"₹",""),",","")))</f>
        <v>3613</v>
      </c>
      <c r="R1096" s="16" t="n">
        <f aca="false">IF(E1096=99,1,E1096)</f>
        <v>1</v>
      </c>
      <c r="S1096" s="16" t="n">
        <f aca="false">IF(G1096="",0,G1096)</f>
        <v>0</v>
      </c>
      <c r="T1096" s="16" t="str">
        <f aca="false">IF(I1096="","Unknown",IF(I1096="upi","UPI",I1096))</f>
        <v>UPI</v>
      </c>
      <c r="U1096" s="16" t="str">
        <f aca="false">IF(L1096="Yes","Y",IF(L1096="No","N",L1096))</f>
        <v>Y</v>
      </c>
      <c r="V1096" s="19" t="n">
        <f aca="false">ROUND(R1096*Q1096*(1-S1096),2)</f>
        <v>3613</v>
      </c>
      <c r="W1096" s="16" t="str">
        <f aca="false">_xlfn.XLOOKUP(D1096,products!$A$2:$A$61,products!$C$2:$C$61,"Not found")</f>
        <v>Electronics</v>
      </c>
    </row>
    <row r="1097" customFormat="false" ht="15" hidden="false" customHeight="false" outlineLevel="0" collapsed="false">
      <c r="A1097" s="16" t="s">
        <v>1938</v>
      </c>
      <c r="B1097" s="16" t="s">
        <v>1923</v>
      </c>
      <c r="C1097" s="16" t="s">
        <v>776</v>
      </c>
      <c r="D1097" s="16" t="s">
        <v>146</v>
      </c>
      <c r="E1097" s="16" t="n">
        <v>2</v>
      </c>
      <c r="F1097" s="16" t="n">
        <v>457</v>
      </c>
      <c r="G1097" s="16" t="n">
        <v>0</v>
      </c>
      <c r="H1097" s="16" t="s">
        <v>67</v>
      </c>
      <c r="I1097" s="16" t="s">
        <v>40</v>
      </c>
      <c r="J1097" s="16" t="n">
        <v>3</v>
      </c>
      <c r="K1097" s="16" t="n">
        <v>4</v>
      </c>
      <c r="L1097" s="16" t="s">
        <v>57</v>
      </c>
      <c r="M1097" s="18" t="n">
        <f aca="false">IF(ISNUMBER(B1097),B1097,IF(MID(B1097,3,1)="-",DATE(VALUE(RIGHT(B1097,4)),VALUE(MID(B1097,4,2)),VALUE(LEFT(B1097,2))),DATE(VALUE(LEFT(B1097,4)),VALUE(MID(B1097,6,2)),VALUE(RIGHT(B1097,2)))))</f>
        <v>45757</v>
      </c>
      <c r="N1097" s="16" t="n">
        <f aca="false">MONTH(M1097)</f>
        <v>4</v>
      </c>
      <c r="O1097" s="16" t="str">
        <f aca="false">PROPER(TRIM(H1097))</f>
        <v>Kolkata</v>
      </c>
      <c r="P1097" s="16" t="str">
        <f aca="false">IFERROR(VLOOKUP(O1097,city_map!$A$2:$B$6,2,FALSE()),O1097)</f>
        <v>Kolkata</v>
      </c>
      <c r="Q1097" s="16" t="n">
        <f aca="false">IF(ISNUMBER(F1097),F1097,VALUE(SUBSTITUTE(SUBSTITUTE(F1097,"₹",""),",","")))</f>
        <v>457</v>
      </c>
      <c r="R1097" s="16" t="n">
        <f aca="false">IF(E1097=99,1,E1097)</f>
        <v>2</v>
      </c>
      <c r="S1097" s="16" t="n">
        <f aca="false">IF(G1097="",0,G1097)</f>
        <v>0</v>
      </c>
      <c r="T1097" s="16" t="str">
        <f aca="false">IF(I1097="","Unknown",IF(I1097="upi","UPI",I1097))</f>
        <v>COD</v>
      </c>
      <c r="U1097" s="16" t="str">
        <f aca="false">IF(L1097="Yes","Y",IF(L1097="No","N",L1097))</f>
        <v>Y</v>
      </c>
      <c r="V1097" s="19" t="n">
        <f aca="false">ROUND(R1097*Q1097*(1-S1097),2)</f>
        <v>914</v>
      </c>
      <c r="W1097" s="16" t="str">
        <f aca="false">_xlfn.XLOOKUP(D1097,products!$A$2:$A$61,products!$C$2:$C$61,"Not found")</f>
        <v>Beauty</v>
      </c>
    </row>
    <row r="1098" customFormat="false" ht="15" hidden="false" customHeight="false" outlineLevel="0" collapsed="false">
      <c r="A1098" s="16" t="s">
        <v>1939</v>
      </c>
      <c r="B1098" s="16" t="s">
        <v>1923</v>
      </c>
      <c r="C1098" s="16" t="s">
        <v>359</v>
      </c>
      <c r="D1098" s="16" t="s">
        <v>393</v>
      </c>
      <c r="E1098" s="16" t="n">
        <v>1</v>
      </c>
      <c r="F1098" s="16" t="n">
        <v>516</v>
      </c>
      <c r="G1098" s="16" t="n">
        <v>0.1</v>
      </c>
      <c r="H1098" s="16" t="s">
        <v>89</v>
      </c>
      <c r="I1098" s="16" t="s">
        <v>60</v>
      </c>
      <c r="J1098" s="16" t="n">
        <v>2</v>
      </c>
      <c r="K1098" s="16" t="n">
        <v>4</v>
      </c>
      <c r="L1098" s="16" t="s">
        <v>41</v>
      </c>
      <c r="M1098" s="18" t="n">
        <f aca="false">IF(ISNUMBER(B1098),B1098,IF(MID(B1098,3,1)="-",DATE(VALUE(RIGHT(B1098,4)),VALUE(MID(B1098,4,2)),VALUE(LEFT(B1098,2))),DATE(VALUE(LEFT(B1098,4)),VALUE(MID(B1098,6,2)),VALUE(RIGHT(B1098,2)))))</f>
        <v>45757</v>
      </c>
      <c r="N1098" s="16" t="n">
        <f aca="false">MONTH(M1098)</f>
        <v>4</v>
      </c>
      <c r="O1098" s="16" t="str">
        <f aca="false">PROPER(TRIM(H1098))</f>
        <v>Ahmedabad</v>
      </c>
      <c r="P1098" s="16" t="str">
        <f aca="false">IFERROR(VLOOKUP(O1098,city_map!$A$2:$B$6,2,FALSE()),O1098)</f>
        <v>Ahmedabad</v>
      </c>
      <c r="Q1098" s="16" t="n">
        <f aca="false">IF(ISNUMBER(F1098),F1098,VALUE(SUBSTITUTE(SUBSTITUTE(F1098,"₹",""),",","")))</f>
        <v>516</v>
      </c>
      <c r="R1098" s="16" t="n">
        <f aca="false">IF(E1098=99,1,E1098)</f>
        <v>1</v>
      </c>
      <c r="S1098" s="16" t="n">
        <f aca="false">IF(G1098="",0,G1098)</f>
        <v>0.1</v>
      </c>
      <c r="T1098" s="16" t="str">
        <f aca="false">IF(I1098="","Unknown",IF(I1098="upi","UPI",I1098))</f>
        <v>UPI</v>
      </c>
      <c r="U1098" s="16" t="str">
        <f aca="false">IF(L1098="Yes","Y",IF(L1098="No","N",L1098))</f>
        <v>N</v>
      </c>
      <c r="V1098" s="19" t="n">
        <f aca="false">ROUND(R1098*Q1098*(1-S1098),2)</f>
        <v>464.4</v>
      </c>
      <c r="W1098" s="16" t="str">
        <f aca="false">_xlfn.XLOOKUP(D1098,products!$A$2:$A$61,products!$C$2:$C$61,"Not found")</f>
        <v>Fashion</v>
      </c>
    </row>
    <row r="1099" customFormat="false" ht="15" hidden="false" customHeight="false" outlineLevel="0" collapsed="false">
      <c r="A1099" s="16" t="s">
        <v>1940</v>
      </c>
      <c r="B1099" s="16" t="s">
        <v>1923</v>
      </c>
      <c r="C1099" s="16" t="s">
        <v>1194</v>
      </c>
      <c r="D1099" s="16" t="s">
        <v>216</v>
      </c>
      <c r="E1099" s="16" t="n">
        <v>2</v>
      </c>
      <c r="F1099" s="16" t="n">
        <v>923</v>
      </c>
      <c r="G1099" s="16" t="n">
        <v>0.15</v>
      </c>
      <c r="H1099" s="16" t="s">
        <v>39</v>
      </c>
      <c r="I1099" s="16" t="s">
        <v>60</v>
      </c>
      <c r="J1099" s="16" t="n">
        <v>5</v>
      </c>
      <c r="K1099" s="16" t="n">
        <v>5</v>
      </c>
      <c r="L1099" s="16" t="s">
        <v>41</v>
      </c>
      <c r="M1099" s="18" t="n">
        <f aca="false">IF(ISNUMBER(B1099),B1099,IF(MID(B1099,3,1)="-",DATE(VALUE(RIGHT(B1099,4)),VALUE(MID(B1099,4,2)),VALUE(LEFT(B1099,2))),DATE(VALUE(LEFT(B1099,4)),VALUE(MID(B1099,6,2)),VALUE(RIGHT(B1099,2)))))</f>
        <v>45757</v>
      </c>
      <c r="N1099" s="16" t="n">
        <f aca="false">MONTH(M1099)</f>
        <v>4</v>
      </c>
      <c r="O1099" s="16" t="str">
        <f aca="false">PROPER(TRIM(H1099))</f>
        <v>Delhi</v>
      </c>
      <c r="P1099" s="16" t="str">
        <f aca="false">IFERROR(VLOOKUP(O1099,city_map!$A$2:$B$6,2,FALSE()),O1099)</f>
        <v>Delhi</v>
      </c>
      <c r="Q1099" s="16" t="n">
        <f aca="false">IF(ISNUMBER(F1099),F1099,VALUE(SUBSTITUTE(SUBSTITUTE(F1099,"₹",""),",","")))</f>
        <v>923</v>
      </c>
      <c r="R1099" s="16" t="n">
        <f aca="false">IF(E1099=99,1,E1099)</f>
        <v>2</v>
      </c>
      <c r="S1099" s="16" t="n">
        <f aca="false">IF(G1099="",0,G1099)</f>
        <v>0.15</v>
      </c>
      <c r="T1099" s="16" t="str">
        <f aca="false">IF(I1099="","Unknown",IF(I1099="upi","UPI",I1099))</f>
        <v>UPI</v>
      </c>
      <c r="U1099" s="16" t="str">
        <f aca="false">IF(L1099="Yes","Y",IF(L1099="No","N",L1099))</f>
        <v>N</v>
      </c>
      <c r="V1099" s="19" t="n">
        <f aca="false">ROUND(R1099*Q1099*(1-S1099),2)</f>
        <v>1569.1</v>
      </c>
      <c r="W1099" s="16" t="str">
        <f aca="false">_xlfn.XLOOKUP(D1099,products!$A$2:$A$61,products!$C$2:$C$61,"Not found")</f>
        <v>Books</v>
      </c>
    </row>
    <row r="1100" customFormat="false" ht="15" hidden="false" customHeight="false" outlineLevel="0" collapsed="false">
      <c r="A1100" s="16" t="s">
        <v>1941</v>
      </c>
      <c r="B1100" s="16" t="s">
        <v>1923</v>
      </c>
      <c r="C1100" s="16" t="s">
        <v>1919</v>
      </c>
      <c r="D1100" s="16" t="s">
        <v>149</v>
      </c>
      <c r="E1100" s="16" t="n">
        <v>3</v>
      </c>
      <c r="F1100" s="16" t="n">
        <v>1651</v>
      </c>
      <c r="G1100" s="16" t="n">
        <v>0.15</v>
      </c>
      <c r="H1100" s="16" t="s">
        <v>130</v>
      </c>
      <c r="I1100" s="16" t="s">
        <v>40</v>
      </c>
      <c r="J1100" s="16" t="n">
        <v>2</v>
      </c>
      <c r="K1100" s="16" t="n">
        <v>3</v>
      </c>
      <c r="L1100" s="16" t="s">
        <v>57</v>
      </c>
      <c r="M1100" s="18" t="n">
        <f aca="false">IF(ISNUMBER(B1100),B1100,IF(MID(B1100,3,1)="-",DATE(VALUE(RIGHT(B1100,4)),VALUE(MID(B1100,4,2)),VALUE(LEFT(B1100,2))),DATE(VALUE(LEFT(B1100,4)),VALUE(MID(B1100,6,2)),VALUE(RIGHT(B1100,2)))))</f>
        <v>45757</v>
      </c>
      <c r="N1100" s="16" t="n">
        <f aca="false">MONTH(M1100)</f>
        <v>4</v>
      </c>
      <c r="O1100" s="16" t="str">
        <f aca="false">PROPER(TRIM(H1100))</f>
        <v>Bengaluru</v>
      </c>
      <c r="P1100" s="16" t="str">
        <f aca="false">IFERROR(VLOOKUP(O1100,city_map!$A$2:$B$6,2,FALSE()),O1100)</f>
        <v>Bengaluru</v>
      </c>
      <c r="Q1100" s="16" t="n">
        <f aca="false">IF(ISNUMBER(F1100),F1100,VALUE(SUBSTITUTE(SUBSTITUTE(F1100,"₹",""),",","")))</f>
        <v>1651</v>
      </c>
      <c r="R1100" s="16" t="n">
        <f aca="false">IF(E1100=99,1,E1100)</f>
        <v>3</v>
      </c>
      <c r="S1100" s="16" t="n">
        <f aca="false">IF(G1100="",0,G1100)</f>
        <v>0.15</v>
      </c>
      <c r="T1100" s="16" t="str">
        <f aca="false">IF(I1100="","Unknown",IF(I1100="upi","UPI",I1100))</f>
        <v>COD</v>
      </c>
      <c r="U1100" s="16" t="str">
        <f aca="false">IF(L1100="Yes","Y",IF(L1100="No","N",L1100))</f>
        <v>Y</v>
      </c>
      <c r="V1100" s="19" t="n">
        <f aca="false">ROUND(R1100*Q1100*(1-S1100),2)</f>
        <v>4210.05</v>
      </c>
      <c r="W1100" s="16" t="str">
        <f aca="false">_xlfn.XLOOKUP(D1100,products!$A$2:$A$61,products!$C$2:$C$61,"Not found")</f>
        <v>Fashion</v>
      </c>
    </row>
    <row r="1101" customFormat="false" ht="15" hidden="false" customHeight="false" outlineLevel="0" collapsed="false">
      <c r="A1101" s="16" t="s">
        <v>1942</v>
      </c>
      <c r="B1101" s="16" t="s">
        <v>1923</v>
      </c>
      <c r="C1101" s="16" t="s">
        <v>1465</v>
      </c>
      <c r="D1101" s="16" t="s">
        <v>173</v>
      </c>
      <c r="E1101" s="16" t="n">
        <v>3</v>
      </c>
      <c r="F1101" s="16" t="n">
        <v>1207</v>
      </c>
      <c r="G1101" s="16" t="n">
        <v>0.1</v>
      </c>
      <c r="H1101" s="16" t="s">
        <v>39</v>
      </c>
      <c r="I1101" s="16" t="s">
        <v>47</v>
      </c>
      <c r="J1101" s="16" t="n">
        <v>4</v>
      </c>
      <c r="K1101" s="16" t="n">
        <v>3</v>
      </c>
      <c r="L1101" s="16" t="s">
        <v>41</v>
      </c>
      <c r="M1101" s="18" t="n">
        <f aca="false">IF(ISNUMBER(B1101),B1101,IF(MID(B1101,3,1)="-",DATE(VALUE(RIGHT(B1101,4)),VALUE(MID(B1101,4,2)),VALUE(LEFT(B1101,2))),DATE(VALUE(LEFT(B1101,4)),VALUE(MID(B1101,6,2)),VALUE(RIGHT(B1101,2)))))</f>
        <v>45757</v>
      </c>
      <c r="N1101" s="16" t="n">
        <f aca="false">MONTH(M1101)</f>
        <v>4</v>
      </c>
      <c r="O1101" s="16" t="str">
        <f aca="false">PROPER(TRIM(H1101))</f>
        <v>Delhi</v>
      </c>
      <c r="P1101" s="16" t="str">
        <f aca="false">IFERROR(VLOOKUP(O1101,city_map!$A$2:$B$6,2,FALSE()),O1101)</f>
        <v>Delhi</v>
      </c>
      <c r="Q1101" s="16" t="n">
        <f aca="false">IF(ISNUMBER(F1101),F1101,VALUE(SUBSTITUTE(SUBSTITUTE(F1101,"₹",""),",","")))</f>
        <v>1207</v>
      </c>
      <c r="R1101" s="16" t="n">
        <f aca="false">IF(E1101=99,1,E1101)</f>
        <v>3</v>
      </c>
      <c r="S1101" s="16" t="n">
        <f aca="false">IF(G1101="",0,G1101)</f>
        <v>0.1</v>
      </c>
      <c r="T1101" s="16" t="str">
        <f aca="false">IF(I1101="","Unknown",IF(I1101="upi","UPI",I1101))</f>
        <v>Debit Card</v>
      </c>
      <c r="U1101" s="16" t="str">
        <f aca="false">IF(L1101="Yes","Y",IF(L1101="No","N",L1101))</f>
        <v>N</v>
      </c>
      <c r="V1101" s="19" t="n">
        <f aca="false">ROUND(R1101*Q1101*(1-S1101),2)</f>
        <v>3258.9</v>
      </c>
      <c r="W1101" s="16" t="str">
        <f aca="false">_xlfn.XLOOKUP(D1101,products!$A$2:$A$61,products!$C$2:$C$61,"Not found")</f>
        <v>Fashion</v>
      </c>
    </row>
    <row r="1102" customFormat="false" ht="15" hidden="false" customHeight="false" outlineLevel="0" collapsed="false">
      <c r="A1102" s="16" t="s">
        <v>1943</v>
      </c>
      <c r="B1102" s="16" t="s">
        <v>1944</v>
      </c>
      <c r="C1102" s="16" t="s">
        <v>328</v>
      </c>
      <c r="D1102" s="16" t="s">
        <v>341</v>
      </c>
      <c r="E1102" s="16" t="n">
        <v>1</v>
      </c>
      <c r="F1102" s="16" t="n">
        <v>1048</v>
      </c>
      <c r="G1102" s="16" t="n">
        <v>0.05</v>
      </c>
      <c r="H1102" s="16" t="s">
        <v>208</v>
      </c>
      <c r="I1102" s="16" t="s">
        <v>71</v>
      </c>
      <c r="J1102" s="16" t="n">
        <v>4</v>
      </c>
      <c r="K1102" s="16" t="n">
        <v>5</v>
      </c>
      <c r="L1102" s="16" t="s">
        <v>41</v>
      </c>
      <c r="M1102" s="18" t="n">
        <f aca="false">IF(ISNUMBER(B1102),B1102,IF(MID(B1102,3,1)="-",DATE(VALUE(RIGHT(B1102,4)),VALUE(MID(B1102,4,2)),VALUE(LEFT(B1102,2))),DATE(VALUE(LEFT(B1102,4)),VALUE(MID(B1102,6,2)),VALUE(RIGHT(B1102,2)))))</f>
        <v>45757</v>
      </c>
      <c r="N1102" s="16" t="n">
        <f aca="false">MONTH(M1102)</f>
        <v>4</v>
      </c>
      <c r="O1102" s="16" t="str">
        <f aca="false">PROPER(TRIM(H1102))</f>
        <v>Jaipur</v>
      </c>
      <c r="P1102" s="16" t="str">
        <f aca="false">IFERROR(VLOOKUP(O1102,city_map!$A$2:$B$6,2,FALSE()),O1102)</f>
        <v>Jaipur</v>
      </c>
      <c r="Q1102" s="16" t="n">
        <f aca="false">IF(ISNUMBER(F1102),F1102,VALUE(SUBSTITUTE(SUBSTITUTE(F1102,"₹",""),",","")))</f>
        <v>1048</v>
      </c>
      <c r="R1102" s="16" t="n">
        <f aca="false">IF(E1102=99,1,E1102)</f>
        <v>1</v>
      </c>
      <c r="S1102" s="16" t="n">
        <f aca="false">IF(G1102="",0,G1102)</f>
        <v>0.05</v>
      </c>
      <c r="T1102" s="16" t="str">
        <f aca="false">IF(I1102="","Unknown",IF(I1102="upi","UPI",I1102))</f>
        <v>Credit Card</v>
      </c>
      <c r="U1102" s="16" t="str">
        <f aca="false">IF(L1102="Yes","Y",IF(L1102="No","N",L1102))</f>
        <v>N</v>
      </c>
      <c r="V1102" s="19" t="n">
        <f aca="false">ROUND(R1102*Q1102*(1-S1102),2)</f>
        <v>995.6</v>
      </c>
      <c r="W1102" s="16" t="str">
        <f aca="false">_xlfn.XLOOKUP(D1102,products!$A$2:$A$61,products!$C$2:$C$61,"Not found")</f>
        <v>Home</v>
      </c>
    </row>
    <row r="1103" customFormat="false" ht="15" hidden="false" customHeight="false" outlineLevel="0" collapsed="false">
      <c r="A1103" s="16" t="s">
        <v>1945</v>
      </c>
      <c r="B1103" s="16" t="s">
        <v>1923</v>
      </c>
      <c r="C1103" s="16" t="s">
        <v>1946</v>
      </c>
      <c r="D1103" s="16" t="s">
        <v>142</v>
      </c>
      <c r="E1103" s="16" t="n">
        <v>2</v>
      </c>
      <c r="F1103" s="16" t="n">
        <v>608</v>
      </c>
      <c r="G1103" s="16" t="n">
        <v>0.1</v>
      </c>
      <c r="H1103" s="16" t="s">
        <v>208</v>
      </c>
      <c r="I1103" s="16" t="s">
        <v>60</v>
      </c>
      <c r="J1103" s="16" t="n">
        <v>5</v>
      </c>
      <c r="K1103" s="16" t="n">
        <v>3</v>
      </c>
      <c r="L1103" s="16" t="s">
        <v>41</v>
      </c>
      <c r="M1103" s="18" t="n">
        <f aca="false">IF(ISNUMBER(B1103),B1103,IF(MID(B1103,3,1)="-",DATE(VALUE(RIGHT(B1103,4)),VALUE(MID(B1103,4,2)),VALUE(LEFT(B1103,2))),DATE(VALUE(LEFT(B1103,4)),VALUE(MID(B1103,6,2)),VALUE(RIGHT(B1103,2)))))</f>
        <v>45757</v>
      </c>
      <c r="N1103" s="16" t="n">
        <f aca="false">MONTH(M1103)</f>
        <v>4</v>
      </c>
      <c r="O1103" s="16" t="str">
        <f aca="false">PROPER(TRIM(H1103))</f>
        <v>Jaipur</v>
      </c>
      <c r="P1103" s="16" t="str">
        <f aca="false">IFERROR(VLOOKUP(O1103,city_map!$A$2:$B$6,2,FALSE()),O1103)</f>
        <v>Jaipur</v>
      </c>
      <c r="Q1103" s="16" t="n">
        <f aca="false">IF(ISNUMBER(F1103),F1103,VALUE(SUBSTITUTE(SUBSTITUTE(F1103,"₹",""),",","")))</f>
        <v>608</v>
      </c>
      <c r="R1103" s="16" t="n">
        <f aca="false">IF(E1103=99,1,E1103)</f>
        <v>2</v>
      </c>
      <c r="S1103" s="16" t="n">
        <f aca="false">IF(G1103="",0,G1103)</f>
        <v>0.1</v>
      </c>
      <c r="T1103" s="16" t="str">
        <f aca="false">IF(I1103="","Unknown",IF(I1103="upi","UPI",I1103))</f>
        <v>UPI</v>
      </c>
      <c r="U1103" s="16" t="str">
        <f aca="false">IF(L1103="Yes","Y",IF(L1103="No","N",L1103))</f>
        <v>N</v>
      </c>
      <c r="V1103" s="19" t="n">
        <f aca="false">ROUND(R1103*Q1103*(1-S1103),2)</f>
        <v>1094.4</v>
      </c>
      <c r="W1103" s="16" t="str">
        <f aca="false">_xlfn.XLOOKUP(D1103,products!$A$2:$A$61,products!$C$2:$C$61,"Not found")</f>
        <v>Home</v>
      </c>
    </row>
    <row r="1104" customFormat="false" ht="15" hidden="false" customHeight="false" outlineLevel="0" collapsed="false">
      <c r="A1104" s="16" t="s">
        <v>1947</v>
      </c>
      <c r="B1104" s="16" t="s">
        <v>1923</v>
      </c>
      <c r="C1104" s="16" t="s">
        <v>778</v>
      </c>
      <c r="D1104" s="16" t="s">
        <v>133</v>
      </c>
      <c r="E1104" s="16" t="n">
        <v>2</v>
      </c>
      <c r="F1104" s="16" t="n">
        <v>600</v>
      </c>
      <c r="G1104" s="16" t="n">
        <v>0.05</v>
      </c>
      <c r="H1104" s="16" t="s">
        <v>130</v>
      </c>
      <c r="I1104" s="16" t="s">
        <v>60</v>
      </c>
      <c r="J1104" s="16" t="n">
        <v>2</v>
      </c>
      <c r="K1104" s="16" t="n">
        <v>4</v>
      </c>
      <c r="L1104" s="16" t="s">
        <v>41</v>
      </c>
      <c r="M1104" s="18" t="n">
        <f aca="false">IF(ISNUMBER(B1104),B1104,IF(MID(B1104,3,1)="-",DATE(VALUE(RIGHT(B1104,4)),VALUE(MID(B1104,4,2)),VALUE(LEFT(B1104,2))),DATE(VALUE(LEFT(B1104,4)),VALUE(MID(B1104,6,2)),VALUE(RIGHT(B1104,2)))))</f>
        <v>45757</v>
      </c>
      <c r="N1104" s="16" t="n">
        <f aca="false">MONTH(M1104)</f>
        <v>4</v>
      </c>
      <c r="O1104" s="16" t="str">
        <f aca="false">PROPER(TRIM(H1104))</f>
        <v>Bengaluru</v>
      </c>
      <c r="P1104" s="16" t="str">
        <f aca="false">IFERROR(VLOOKUP(O1104,city_map!$A$2:$B$6,2,FALSE()),O1104)</f>
        <v>Bengaluru</v>
      </c>
      <c r="Q1104" s="16" t="n">
        <f aca="false">IF(ISNUMBER(F1104),F1104,VALUE(SUBSTITUTE(SUBSTITUTE(F1104,"₹",""),",","")))</f>
        <v>600</v>
      </c>
      <c r="R1104" s="16" t="n">
        <f aca="false">IF(E1104=99,1,E1104)</f>
        <v>2</v>
      </c>
      <c r="S1104" s="16" t="n">
        <f aca="false">IF(G1104="",0,G1104)</f>
        <v>0.05</v>
      </c>
      <c r="T1104" s="16" t="str">
        <f aca="false">IF(I1104="","Unknown",IF(I1104="upi","UPI",I1104))</f>
        <v>UPI</v>
      </c>
      <c r="U1104" s="16" t="str">
        <f aca="false">IF(L1104="Yes","Y",IF(L1104="No","N",L1104))</f>
        <v>N</v>
      </c>
      <c r="V1104" s="19" t="n">
        <f aca="false">ROUND(R1104*Q1104*(1-S1104),2)</f>
        <v>1140</v>
      </c>
      <c r="W1104" s="16" t="str">
        <f aca="false">_xlfn.XLOOKUP(D1104,products!$A$2:$A$61,products!$C$2:$C$61,"Not found")</f>
        <v>Books</v>
      </c>
    </row>
    <row r="1105" customFormat="false" ht="15" hidden="false" customHeight="false" outlineLevel="0" collapsed="false">
      <c r="A1105" s="16" t="s">
        <v>1948</v>
      </c>
      <c r="B1105" s="16" t="s">
        <v>1949</v>
      </c>
      <c r="C1105" s="16" t="s">
        <v>1557</v>
      </c>
      <c r="D1105" s="16" t="s">
        <v>191</v>
      </c>
      <c r="E1105" s="16" t="n">
        <v>3</v>
      </c>
      <c r="F1105" s="16" t="n">
        <v>415</v>
      </c>
      <c r="G1105" s="16" t="n">
        <v>0.1</v>
      </c>
      <c r="H1105" s="16" t="s">
        <v>70</v>
      </c>
      <c r="I1105" s="16" t="s">
        <v>100</v>
      </c>
      <c r="J1105" s="16" t="n">
        <v>6</v>
      </c>
      <c r="K1105" s="16" t="n">
        <v>5</v>
      </c>
      <c r="L1105" s="16" t="s">
        <v>41</v>
      </c>
      <c r="M1105" s="18" t="n">
        <f aca="false">IF(ISNUMBER(B1105),B1105,IF(MID(B1105,3,1)="-",DATE(VALUE(RIGHT(B1105,4)),VALUE(MID(B1105,4,2)),VALUE(LEFT(B1105,2))),DATE(VALUE(LEFT(B1105,4)),VALUE(MID(B1105,6,2)),VALUE(RIGHT(B1105,2)))))</f>
        <v>45758</v>
      </c>
      <c r="N1105" s="16" t="n">
        <f aca="false">MONTH(M1105)</f>
        <v>4</v>
      </c>
      <c r="O1105" s="16" t="str">
        <f aca="false">PROPER(TRIM(H1105))</f>
        <v>Pune</v>
      </c>
      <c r="P1105" s="16" t="str">
        <f aca="false">IFERROR(VLOOKUP(O1105,city_map!$A$2:$B$6,2,FALSE()),O1105)</f>
        <v>Pune</v>
      </c>
      <c r="Q1105" s="16" t="n">
        <f aca="false">IF(ISNUMBER(F1105),F1105,VALUE(SUBSTITUTE(SUBSTITUTE(F1105,"₹",""),",","")))</f>
        <v>415</v>
      </c>
      <c r="R1105" s="16" t="n">
        <f aca="false">IF(E1105=99,1,E1105)</f>
        <v>3</v>
      </c>
      <c r="S1105" s="16" t="n">
        <f aca="false">IF(G1105="",0,G1105)</f>
        <v>0.1</v>
      </c>
      <c r="T1105" s="16" t="str">
        <f aca="false">IF(I1105="","Unknown",IF(I1105="upi","UPI",I1105))</f>
        <v>Net Banking</v>
      </c>
      <c r="U1105" s="16" t="str">
        <f aca="false">IF(L1105="Yes","Y",IF(L1105="No","N",L1105))</f>
        <v>N</v>
      </c>
      <c r="V1105" s="19" t="n">
        <f aca="false">ROUND(R1105*Q1105*(1-S1105),2)</f>
        <v>1120.5</v>
      </c>
      <c r="W1105" s="16" t="str">
        <f aca="false">_xlfn.XLOOKUP(D1105,products!$A$2:$A$61,products!$C$2:$C$61,"Not found")</f>
        <v>Electronics</v>
      </c>
    </row>
    <row r="1106" customFormat="false" ht="15" hidden="false" customHeight="false" outlineLevel="0" collapsed="false">
      <c r="A1106" s="16" t="s">
        <v>1950</v>
      </c>
      <c r="B1106" s="16" t="s">
        <v>1949</v>
      </c>
      <c r="C1106" s="16" t="s">
        <v>1951</v>
      </c>
      <c r="D1106" s="16" t="s">
        <v>108</v>
      </c>
      <c r="E1106" s="16" t="n">
        <v>1</v>
      </c>
      <c r="F1106" s="16" t="n">
        <v>3575</v>
      </c>
      <c r="G1106" s="16" t="n">
        <v>0</v>
      </c>
      <c r="H1106" s="16" t="s">
        <v>112</v>
      </c>
      <c r="I1106" s="16" t="s">
        <v>60</v>
      </c>
      <c r="J1106" s="16" t="n">
        <v>2</v>
      </c>
      <c r="K1106" s="16" t="n">
        <v>4</v>
      </c>
      <c r="L1106" s="16" t="s">
        <v>41</v>
      </c>
      <c r="M1106" s="18" t="n">
        <f aca="false">IF(ISNUMBER(B1106),B1106,IF(MID(B1106,3,1)="-",DATE(VALUE(RIGHT(B1106,4)),VALUE(MID(B1106,4,2)),VALUE(LEFT(B1106,2))),DATE(VALUE(LEFT(B1106,4)),VALUE(MID(B1106,6,2)),VALUE(RIGHT(B1106,2)))))</f>
        <v>45758</v>
      </c>
      <c r="N1106" s="16" t="n">
        <f aca="false">MONTH(M1106)</f>
        <v>4</v>
      </c>
      <c r="O1106" s="16" t="str">
        <f aca="false">PROPER(TRIM(H1106))</f>
        <v>Mumbai</v>
      </c>
      <c r="P1106" s="16" t="str">
        <f aca="false">IFERROR(VLOOKUP(O1106,city_map!$A$2:$B$6,2,FALSE()),O1106)</f>
        <v>Mumbai</v>
      </c>
      <c r="Q1106" s="16" t="n">
        <f aca="false">IF(ISNUMBER(F1106),F1106,VALUE(SUBSTITUTE(SUBSTITUTE(F1106,"₹",""),",","")))</f>
        <v>3575</v>
      </c>
      <c r="R1106" s="16" t="n">
        <f aca="false">IF(E1106=99,1,E1106)</f>
        <v>1</v>
      </c>
      <c r="S1106" s="16" t="n">
        <f aca="false">IF(G1106="",0,G1106)</f>
        <v>0</v>
      </c>
      <c r="T1106" s="16" t="str">
        <f aca="false">IF(I1106="","Unknown",IF(I1106="upi","UPI",I1106))</f>
        <v>UPI</v>
      </c>
      <c r="U1106" s="16" t="str">
        <f aca="false">IF(L1106="Yes","Y",IF(L1106="No","N",L1106))</f>
        <v>N</v>
      </c>
      <c r="V1106" s="19" t="n">
        <f aca="false">ROUND(R1106*Q1106*(1-S1106),2)</f>
        <v>3575</v>
      </c>
      <c r="W1106" s="16" t="str">
        <f aca="false">_xlfn.XLOOKUP(D1106,products!$A$2:$A$61,products!$C$2:$C$61,"Not found")</f>
        <v>Electronics</v>
      </c>
    </row>
    <row r="1107" customFormat="false" ht="15" hidden="false" customHeight="false" outlineLevel="0" collapsed="false">
      <c r="A1107" s="16" t="s">
        <v>1952</v>
      </c>
      <c r="B1107" s="16" t="s">
        <v>1949</v>
      </c>
      <c r="C1107" s="16" t="s">
        <v>1953</v>
      </c>
      <c r="D1107" s="16" t="s">
        <v>126</v>
      </c>
      <c r="E1107" s="16" t="n">
        <v>4</v>
      </c>
      <c r="F1107" s="16" t="n">
        <v>402</v>
      </c>
      <c r="G1107" s="16" t="n">
        <v>0.2</v>
      </c>
      <c r="H1107" s="16" t="s">
        <v>89</v>
      </c>
      <c r="I1107" s="16" t="s">
        <v>40</v>
      </c>
      <c r="J1107" s="16" t="n">
        <v>5</v>
      </c>
      <c r="K1107" s="16" t="n">
        <v>4</v>
      </c>
      <c r="L1107" s="16" t="s">
        <v>57</v>
      </c>
      <c r="M1107" s="18" t="n">
        <f aca="false">IF(ISNUMBER(B1107),B1107,IF(MID(B1107,3,1)="-",DATE(VALUE(RIGHT(B1107,4)),VALUE(MID(B1107,4,2)),VALUE(LEFT(B1107,2))),DATE(VALUE(LEFT(B1107,4)),VALUE(MID(B1107,6,2)),VALUE(RIGHT(B1107,2)))))</f>
        <v>45758</v>
      </c>
      <c r="N1107" s="16" t="n">
        <f aca="false">MONTH(M1107)</f>
        <v>4</v>
      </c>
      <c r="O1107" s="16" t="str">
        <f aca="false">PROPER(TRIM(H1107))</f>
        <v>Ahmedabad</v>
      </c>
      <c r="P1107" s="16" t="str">
        <f aca="false">IFERROR(VLOOKUP(O1107,city_map!$A$2:$B$6,2,FALSE()),O1107)</f>
        <v>Ahmedabad</v>
      </c>
      <c r="Q1107" s="16" t="n">
        <f aca="false">IF(ISNUMBER(F1107),F1107,VALUE(SUBSTITUTE(SUBSTITUTE(F1107,"₹",""),",","")))</f>
        <v>402</v>
      </c>
      <c r="R1107" s="16" t="n">
        <f aca="false">IF(E1107=99,1,E1107)</f>
        <v>4</v>
      </c>
      <c r="S1107" s="16" t="n">
        <f aca="false">IF(G1107="",0,G1107)</f>
        <v>0.2</v>
      </c>
      <c r="T1107" s="16" t="str">
        <f aca="false">IF(I1107="","Unknown",IF(I1107="upi","UPI",I1107))</f>
        <v>COD</v>
      </c>
      <c r="U1107" s="16" t="str">
        <f aca="false">IF(L1107="Yes","Y",IF(L1107="No","N",L1107))</f>
        <v>Y</v>
      </c>
      <c r="V1107" s="19" t="n">
        <f aca="false">ROUND(R1107*Q1107*(1-S1107),2)</f>
        <v>1286.4</v>
      </c>
      <c r="W1107" s="16" t="str">
        <f aca="false">_xlfn.XLOOKUP(D1107,products!$A$2:$A$61,products!$C$2:$C$61,"Not found")</f>
        <v>Home</v>
      </c>
    </row>
    <row r="1108" customFormat="false" ht="15" hidden="false" customHeight="false" outlineLevel="0" collapsed="false">
      <c r="A1108" s="16" t="s">
        <v>1954</v>
      </c>
      <c r="B1108" s="16" t="s">
        <v>1949</v>
      </c>
      <c r="C1108" s="16" t="s">
        <v>284</v>
      </c>
      <c r="D1108" s="16" t="s">
        <v>173</v>
      </c>
      <c r="E1108" s="16" t="n">
        <v>1</v>
      </c>
      <c r="F1108" s="16" t="n">
        <v>1171</v>
      </c>
      <c r="G1108" s="16" t="n">
        <v>0.15</v>
      </c>
      <c r="H1108" s="16" t="s">
        <v>112</v>
      </c>
      <c r="I1108" s="16" t="s">
        <v>40</v>
      </c>
      <c r="J1108" s="16" t="n">
        <v>3</v>
      </c>
      <c r="K1108" s="16" t="n">
        <v>4</v>
      </c>
      <c r="L1108" s="16" t="s">
        <v>41</v>
      </c>
      <c r="M1108" s="18" t="n">
        <f aca="false">IF(ISNUMBER(B1108),B1108,IF(MID(B1108,3,1)="-",DATE(VALUE(RIGHT(B1108,4)),VALUE(MID(B1108,4,2)),VALUE(LEFT(B1108,2))),DATE(VALUE(LEFT(B1108,4)),VALUE(MID(B1108,6,2)),VALUE(RIGHT(B1108,2)))))</f>
        <v>45758</v>
      </c>
      <c r="N1108" s="16" t="n">
        <f aca="false">MONTH(M1108)</f>
        <v>4</v>
      </c>
      <c r="O1108" s="16" t="str">
        <f aca="false">PROPER(TRIM(H1108))</f>
        <v>Mumbai</v>
      </c>
      <c r="P1108" s="16" t="str">
        <f aca="false">IFERROR(VLOOKUP(O1108,city_map!$A$2:$B$6,2,FALSE()),O1108)</f>
        <v>Mumbai</v>
      </c>
      <c r="Q1108" s="16" t="n">
        <f aca="false">IF(ISNUMBER(F1108),F1108,VALUE(SUBSTITUTE(SUBSTITUTE(F1108,"₹",""),",","")))</f>
        <v>1171</v>
      </c>
      <c r="R1108" s="16" t="n">
        <f aca="false">IF(E1108=99,1,E1108)</f>
        <v>1</v>
      </c>
      <c r="S1108" s="16" t="n">
        <f aca="false">IF(G1108="",0,G1108)</f>
        <v>0.15</v>
      </c>
      <c r="T1108" s="16" t="str">
        <f aca="false">IF(I1108="","Unknown",IF(I1108="upi","UPI",I1108))</f>
        <v>COD</v>
      </c>
      <c r="U1108" s="16" t="str">
        <f aca="false">IF(L1108="Yes","Y",IF(L1108="No","N",L1108))</f>
        <v>N</v>
      </c>
      <c r="V1108" s="19" t="n">
        <f aca="false">ROUND(R1108*Q1108*(1-S1108),2)</f>
        <v>995.35</v>
      </c>
      <c r="W1108" s="16" t="str">
        <f aca="false">_xlfn.XLOOKUP(D1108,products!$A$2:$A$61,products!$C$2:$C$61,"Not found")</f>
        <v>Fashion</v>
      </c>
    </row>
    <row r="1109" customFormat="false" ht="15" hidden="false" customHeight="false" outlineLevel="0" collapsed="false">
      <c r="A1109" s="16" t="s">
        <v>1955</v>
      </c>
      <c r="B1109" s="16" t="s">
        <v>1949</v>
      </c>
      <c r="C1109" s="16" t="s">
        <v>395</v>
      </c>
      <c r="D1109" s="16" t="s">
        <v>341</v>
      </c>
      <c r="E1109" s="16" t="n">
        <v>2</v>
      </c>
      <c r="F1109" s="16" t="n">
        <v>1108</v>
      </c>
      <c r="G1109" s="16" t="n">
        <v>0</v>
      </c>
      <c r="H1109" s="16" t="s">
        <v>81</v>
      </c>
      <c r="I1109" s="16" t="s">
        <v>40</v>
      </c>
      <c r="J1109" s="16" t="n">
        <v>2</v>
      </c>
      <c r="K1109" s="16" t="n">
        <v>4</v>
      </c>
      <c r="L1109" s="16" t="s">
        <v>41</v>
      </c>
      <c r="M1109" s="18" t="n">
        <f aca="false">IF(ISNUMBER(B1109),B1109,IF(MID(B1109,3,1)="-",DATE(VALUE(RIGHT(B1109,4)),VALUE(MID(B1109,4,2)),VALUE(LEFT(B1109,2))),DATE(VALUE(LEFT(B1109,4)),VALUE(MID(B1109,6,2)),VALUE(RIGHT(B1109,2)))))</f>
        <v>45758</v>
      </c>
      <c r="N1109" s="16" t="n">
        <f aca="false">MONTH(M1109)</f>
        <v>4</v>
      </c>
      <c r="O1109" s="16" t="str">
        <f aca="false">PROPER(TRIM(H1109))</f>
        <v>Hyderabad</v>
      </c>
      <c r="P1109" s="16" t="str">
        <f aca="false">IFERROR(VLOOKUP(O1109,city_map!$A$2:$B$6,2,FALSE()),O1109)</f>
        <v>Hyderabad</v>
      </c>
      <c r="Q1109" s="16" t="n">
        <f aca="false">IF(ISNUMBER(F1109),F1109,VALUE(SUBSTITUTE(SUBSTITUTE(F1109,"₹",""),",","")))</f>
        <v>1108</v>
      </c>
      <c r="R1109" s="16" t="n">
        <f aca="false">IF(E1109=99,1,E1109)</f>
        <v>2</v>
      </c>
      <c r="S1109" s="16" t="n">
        <f aca="false">IF(G1109="",0,G1109)</f>
        <v>0</v>
      </c>
      <c r="T1109" s="16" t="str">
        <f aca="false">IF(I1109="","Unknown",IF(I1109="upi","UPI",I1109))</f>
        <v>COD</v>
      </c>
      <c r="U1109" s="16" t="str">
        <f aca="false">IF(L1109="Yes","Y",IF(L1109="No","N",L1109))</f>
        <v>N</v>
      </c>
      <c r="V1109" s="19" t="n">
        <f aca="false">ROUND(R1109*Q1109*(1-S1109),2)</f>
        <v>2216</v>
      </c>
      <c r="W1109" s="16" t="str">
        <f aca="false">_xlfn.XLOOKUP(D1109,products!$A$2:$A$61,products!$C$2:$C$61,"Not found")</f>
        <v>Home</v>
      </c>
    </row>
    <row r="1110" customFormat="false" ht="15" hidden="false" customHeight="false" outlineLevel="0" collapsed="false">
      <c r="A1110" s="16" t="s">
        <v>1956</v>
      </c>
      <c r="B1110" s="16" t="s">
        <v>1949</v>
      </c>
      <c r="C1110" s="16" t="s">
        <v>1379</v>
      </c>
      <c r="D1110" s="16" t="s">
        <v>160</v>
      </c>
      <c r="E1110" s="16" t="n">
        <v>3</v>
      </c>
      <c r="F1110" s="16" t="n">
        <v>1877</v>
      </c>
      <c r="G1110" s="16" t="n">
        <v>0.15</v>
      </c>
      <c r="H1110" s="16" t="s">
        <v>112</v>
      </c>
      <c r="I1110" s="16" t="s">
        <v>71</v>
      </c>
      <c r="J1110" s="16" t="n">
        <v>3</v>
      </c>
      <c r="K1110" s="16" t="n">
        <v>4</v>
      </c>
      <c r="L1110" s="16" t="s">
        <v>41</v>
      </c>
      <c r="M1110" s="18" t="n">
        <f aca="false">IF(ISNUMBER(B1110),B1110,IF(MID(B1110,3,1)="-",DATE(VALUE(RIGHT(B1110,4)),VALUE(MID(B1110,4,2)),VALUE(LEFT(B1110,2))),DATE(VALUE(LEFT(B1110,4)),VALUE(MID(B1110,6,2)),VALUE(RIGHT(B1110,2)))))</f>
        <v>45758</v>
      </c>
      <c r="N1110" s="16" t="n">
        <f aca="false">MONTH(M1110)</f>
        <v>4</v>
      </c>
      <c r="O1110" s="16" t="str">
        <f aca="false">PROPER(TRIM(H1110))</f>
        <v>Mumbai</v>
      </c>
      <c r="P1110" s="16" t="str">
        <f aca="false">IFERROR(VLOOKUP(O1110,city_map!$A$2:$B$6,2,FALSE()),O1110)</f>
        <v>Mumbai</v>
      </c>
      <c r="Q1110" s="16" t="n">
        <f aca="false">IF(ISNUMBER(F1110),F1110,VALUE(SUBSTITUTE(SUBSTITUTE(F1110,"₹",""),",","")))</f>
        <v>1877</v>
      </c>
      <c r="R1110" s="16" t="n">
        <f aca="false">IF(E1110=99,1,E1110)</f>
        <v>3</v>
      </c>
      <c r="S1110" s="16" t="n">
        <f aca="false">IF(G1110="",0,G1110)</f>
        <v>0.15</v>
      </c>
      <c r="T1110" s="16" t="str">
        <f aca="false">IF(I1110="","Unknown",IF(I1110="upi","UPI",I1110))</f>
        <v>Credit Card</v>
      </c>
      <c r="U1110" s="16" t="str">
        <f aca="false">IF(L1110="Yes","Y",IF(L1110="No","N",L1110))</f>
        <v>N</v>
      </c>
      <c r="V1110" s="19" t="n">
        <f aca="false">ROUND(R1110*Q1110*(1-S1110),2)</f>
        <v>4786.35</v>
      </c>
      <c r="W1110" s="16" t="str">
        <f aca="false">_xlfn.XLOOKUP(D1110,products!$A$2:$A$61,products!$C$2:$C$61,"Not found")</f>
        <v>Fashion</v>
      </c>
    </row>
    <row r="1111" customFormat="false" ht="15" hidden="false" customHeight="false" outlineLevel="0" collapsed="false">
      <c r="A1111" s="16" t="s">
        <v>1957</v>
      </c>
      <c r="B1111" s="16" t="s">
        <v>1949</v>
      </c>
      <c r="C1111" s="16" t="s">
        <v>429</v>
      </c>
      <c r="D1111" s="16" t="s">
        <v>170</v>
      </c>
      <c r="E1111" s="16" t="n">
        <v>3</v>
      </c>
      <c r="F1111" s="16" t="n">
        <v>3171</v>
      </c>
      <c r="G1111" s="16" t="n">
        <v>0.2</v>
      </c>
      <c r="H1111" s="16" t="s">
        <v>503</v>
      </c>
      <c r="I1111" s="16" t="s">
        <v>71</v>
      </c>
      <c r="J1111" s="16" t="n">
        <v>4</v>
      </c>
      <c r="K1111" s="16" t="n">
        <v>2</v>
      </c>
      <c r="L1111" s="16" t="s">
        <v>57</v>
      </c>
      <c r="M1111" s="18" t="n">
        <f aca="false">IF(ISNUMBER(B1111),B1111,IF(MID(B1111,3,1)="-",DATE(VALUE(RIGHT(B1111,4)),VALUE(MID(B1111,4,2)),VALUE(LEFT(B1111,2))),DATE(VALUE(LEFT(B1111,4)),VALUE(MID(B1111,6,2)),VALUE(RIGHT(B1111,2)))))</f>
        <v>45758</v>
      </c>
      <c r="N1111" s="16" t="n">
        <f aca="false">MONTH(M1111)</f>
        <v>4</v>
      </c>
      <c r="O1111" s="16" t="str">
        <f aca="false">PROPER(TRIM(H1111))</f>
        <v>Pune</v>
      </c>
      <c r="P1111" s="16" t="str">
        <f aca="false">IFERROR(VLOOKUP(O1111,city_map!$A$2:$B$6,2,FALSE()),O1111)</f>
        <v>Pune</v>
      </c>
      <c r="Q1111" s="16" t="n">
        <f aca="false">IF(ISNUMBER(F1111),F1111,VALUE(SUBSTITUTE(SUBSTITUTE(F1111,"₹",""),",","")))</f>
        <v>3171</v>
      </c>
      <c r="R1111" s="16" t="n">
        <f aca="false">IF(E1111=99,1,E1111)</f>
        <v>3</v>
      </c>
      <c r="S1111" s="16" t="n">
        <f aca="false">IF(G1111="",0,G1111)</f>
        <v>0.2</v>
      </c>
      <c r="T1111" s="16" t="str">
        <f aca="false">IF(I1111="","Unknown",IF(I1111="upi","UPI",I1111))</f>
        <v>Credit Card</v>
      </c>
      <c r="U1111" s="16" t="str">
        <f aca="false">IF(L1111="Yes","Y",IF(L1111="No","N",L1111))</f>
        <v>Y</v>
      </c>
      <c r="V1111" s="19" t="n">
        <f aca="false">ROUND(R1111*Q1111*(1-S1111),2)</f>
        <v>7610.4</v>
      </c>
      <c r="W1111" s="16" t="str">
        <f aca="false">_xlfn.XLOOKUP(D1111,products!$A$2:$A$61,products!$C$2:$C$61,"Not found")</f>
        <v>Home</v>
      </c>
    </row>
    <row r="1112" customFormat="false" ht="15" hidden="false" customHeight="false" outlineLevel="0" collapsed="false">
      <c r="A1112" s="16" t="s">
        <v>1958</v>
      </c>
      <c r="B1112" s="16" t="s">
        <v>1949</v>
      </c>
      <c r="C1112" s="16" t="s">
        <v>1044</v>
      </c>
      <c r="D1112" s="16" t="s">
        <v>55</v>
      </c>
      <c r="E1112" s="16" t="n">
        <v>1</v>
      </c>
      <c r="F1112" s="16" t="n">
        <v>2042</v>
      </c>
      <c r="G1112" s="16" t="n">
        <v>0</v>
      </c>
      <c r="H1112" s="16" t="s">
        <v>39</v>
      </c>
      <c r="I1112" s="16" t="s">
        <v>60</v>
      </c>
      <c r="J1112" s="16" t="n">
        <v>4</v>
      </c>
      <c r="K1112" s="16" t="n">
        <v>4</v>
      </c>
      <c r="L1112" s="16" t="s">
        <v>41</v>
      </c>
      <c r="M1112" s="18" t="n">
        <f aca="false">IF(ISNUMBER(B1112),B1112,IF(MID(B1112,3,1)="-",DATE(VALUE(RIGHT(B1112,4)),VALUE(MID(B1112,4,2)),VALUE(LEFT(B1112,2))),DATE(VALUE(LEFT(B1112,4)),VALUE(MID(B1112,6,2)),VALUE(RIGHT(B1112,2)))))</f>
        <v>45758</v>
      </c>
      <c r="N1112" s="16" t="n">
        <f aca="false">MONTH(M1112)</f>
        <v>4</v>
      </c>
      <c r="O1112" s="16" t="str">
        <f aca="false">PROPER(TRIM(H1112))</f>
        <v>Delhi</v>
      </c>
      <c r="P1112" s="16" t="str">
        <f aca="false">IFERROR(VLOOKUP(O1112,city_map!$A$2:$B$6,2,FALSE()),O1112)</f>
        <v>Delhi</v>
      </c>
      <c r="Q1112" s="16" t="n">
        <f aca="false">IF(ISNUMBER(F1112),F1112,VALUE(SUBSTITUTE(SUBSTITUTE(F1112,"₹",""),",","")))</f>
        <v>2042</v>
      </c>
      <c r="R1112" s="16" t="n">
        <f aca="false">IF(E1112=99,1,E1112)</f>
        <v>1</v>
      </c>
      <c r="S1112" s="16" t="n">
        <f aca="false">IF(G1112="",0,G1112)</f>
        <v>0</v>
      </c>
      <c r="T1112" s="16" t="str">
        <f aca="false">IF(I1112="","Unknown",IF(I1112="upi","UPI",I1112))</f>
        <v>UPI</v>
      </c>
      <c r="U1112" s="16" t="str">
        <f aca="false">IF(L1112="Yes","Y",IF(L1112="No","N",L1112))</f>
        <v>N</v>
      </c>
      <c r="V1112" s="19" t="n">
        <f aca="false">ROUND(R1112*Q1112*(1-S1112),2)</f>
        <v>2042</v>
      </c>
      <c r="W1112" s="16" t="str">
        <f aca="false">_xlfn.XLOOKUP(D1112,products!$A$2:$A$61,products!$C$2:$C$61,"Not found")</f>
        <v>Home</v>
      </c>
    </row>
    <row r="1113" customFormat="false" ht="15" hidden="false" customHeight="false" outlineLevel="0" collapsed="false">
      <c r="A1113" s="16" t="s">
        <v>1959</v>
      </c>
      <c r="B1113" s="16" t="s">
        <v>1960</v>
      </c>
      <c r="C1113" s="16" t="s">
        <v>1708</v>
      </c>
      <c r="D1113" s="16" t="s">
        <v>300</v>
      </c>
      <c r="E1113" s="16" t="n">
        <v>1</v>
      </c>
      <c r="F1113" s="16" t="n">
        <v>2550</v>
      </c>
      <c r="G1113" s="16" t="n">
        <v>0.05</v>
      </c>
      <c r="H1113" s="16" t="s">
        <v>81</v>
      </c>
      <c r="I1113" s="16" t="s">
        <v>47</v>
      </c>
      <c r="J1113" s="16" t="n">
        <v>4</v>
      </c>
      <c r="K1113" s="16" t="n">
        <v>4</v>
      </c>
      <c r="L1113" s="16" t="s">
        <v>41</v>
      </c>
      <c r="M1113" s="18" t="n">
        <f aca="false">IF(ISNUMBER(B1113),B1113,IF(MID(B1113,3,1)="-",DATE(VALUE(RIGHT(B1113,4)),VALUE(MID(B1113,4,2)),VALUE(LEFT(B1113,2))),DATE(VALUE(LEFT(B1113,4)),VALUE(MID(B1113,6,2)),VALUE(RIGHT(B1113,2)))))</f>
        <v>45758</v>
      </c>
      <c r="N1113" s="16" t="n">
        <f aca="false">MONTH(M1113)</f>
        <v>4</v>
      </c>
      <c r="O1113" s="16" t="str">
        <f aca="false">PROPER(TRIM(H1113))</f>
        <v>Hyderabad</v>
      </c>
      <c r="P1113" s="16" t="str">
        <f aca="false">IFERROR(VLOOKUP(O1113,city_map!$A$2:$B$6,2,FALSE()),O1113)</f>
        <v>Hyderabad</v>
      </c>
      <c r="Q1113" s="16" t="n">
        <f aca="false">IF(ISNUMBER(F1113),F1113,VALUE(SUBSTITUTE(SUBSTITUTE(F1113,"₹",""),",","")))</f>
        <v>2550</v>
      </c>
      <c r="R1113" s="16" t="n">
        <f aca="false">IF(E1113=99,1,E1113)</f>
        <v>1</v>
      </c>
      <c r="S1113" s="16" t="n">
        <f aca="false">IF(G1113="",0,G1113)</f>
        <v>0.05</v>
      </c>
      <c r="T1113" s="16" t="str">
        <f aca="false">IF(I1113="","Unknown",IF(I1113="upi","UPI",I1113))</f>
        <v>Debit Card</v>
      </c>
      <c r="U1113" s="16" t="str">
        <f aca="false">IF(L1113="Yes","Y",IF(L1113="No","N",L1113))</f>
        <v>N</v>
      </c>
      <c r="V1113" s="19" t="n">
        <f aca="false">ROUND(R1113*Q1113*(1-S1113),2)</f>
        <v>2422.5</v>
      </c>
      <c r="W1113" s="16" t="str">
        <f aca="false">_xlfn.XLOOKUP(D1113,products!$A$2:$A$61,products!$C$2:$C$61,"Not found")</f>
        <v>Home</v>
      </c>
    </row>
    <row r="1114" customFormat="false" ht="15" hidden="false" customHeight="false" outlineLevel="0" collapsed="false">
      <c r="A1114" s="16" t="s">
        <v>1961</v>
      </c>
      <c r="B1114" s="16" t="s">
        <v>1949</v>
      </c>
      <c r="C1114" s="16" t="s">
        <v>330</v>
      </c>
      <c r="D1114" s="16" t="s">
        <v>133</v>
      </c>
      <c r="E1114" s="16" t="n">
        <v>1</v>
      </c>
      <c r="F1114" s="16" t="n">
        <v>588</v>
      </c>
      <c r="G1114" s="16" t="n">
        <v>0.15</v>
      </c>
      <c r="H1114" s="16" t="s">
        <v>67</v>
      </c>
      <c r="I1114" s="16" t="s">
        <v>47</v>
      </c>
      <c r="J1114" s="16" t="n">
        <v>2</v>
      </c>
      <c r="K1114" s="16" t="n">
        <v>4</v>
      </c>
      <c r="L1114" s="16" t="s">
        <v>41</v>
      </c>
      <c r="M1114" s="18" t="n">
        <f aca="false">IF(ISNUMBER(B1114),B1114,IF(MID(B1114,3,1)="-",DATE(VALUE(RIGHT(B1114,4)),VALUE(MID(B1114,4,2)),VALUE(LEFT(B1114,2))),DATE(VALUE(LEFT(B1114,4)),VALUE(MID(B1114,6,2)),VALUE(RIGHT(B1114,2)))))</f>
        <v>45758</v>
      </c>
      <c r="N1114" s="16" t="n">
        <f aca="false">MONTH(M1114)</f>
        <v>4</v>
      </c>
      <c r="O1114" s="16" t="str">
        <f aca="false">PROPER(TRIM(H1114))</f>
        <v>Kolkata</v>
      </c>
      <c r="P1114" s="16" t="str">
        <f aca="false">IFERROR(VLOOKUP(O1114,city_map!$A$2:$B$6,2,FALSE()),O1114)</f>
        <v>Kolkata</v>
      </c>
      <c r="Q1114" s="16" t="n">
        <f aca="false">IF(ISNUMBER(F1114),F1114,VALUE(SUBSTITUTE(SUBSTITUTE(F1114,"₹",""),",","")))</f>
        <v>588</v>
      </c>
      <c r="R1114" s="16" t="n">
        <f aca="false">IF(E1114=99,1,E1114)</f>
        <v>1</v>
      </c>
      <c r="S1114" s="16" t="n">
        <f aca="false">IF(G1114="",0,G1114)</f>
        <v>0.15</v>
      </c>
      <c r="T1114" s="16" t="str">
        <f aca="false">IF(I1114="","Unknown",IF(I1114="upi","UPI",I1114))</f>
        <v>Debit Card</v>
      </c>
      <c r="U1114" s="16" t="str">
        <f aca="false">IF(L1114="Yes","Y",IF(L1114="No","N",L1114))</f>
        <v>N</v>
      </c>
      <c r="V1114" s="19" t="n">
        <f aca="false">ROUND(R1114*Q1114*(1-S1114),2)</f>
        <v>499.8</v>
      </c>
      <c r="W1114" s="16" t="str">
        <f aca="false">_xlfn.XLOOKUP(D1114,products!$A$2:$A$61,products!$C$2:$C$61,"Not found")</f>
        <v>Books</v>
      </c>
    </row>
    <row r="1115" customFormat="false" ht="15" hidden="false" customHeight="false" outlineLevel="0" collapsed="false">
      <c r="A1115" s="16" t="s">
        <v>1962</v>
      </c>
      <c r="B1115" s="16" t="s">
        <v>1963</v>
      </c>
      <c r="C1115" s="16" t="s">
        <v>943</v>
      </c>
      <c r="D1115" s="16" t="s">
        <v>146</v>
      </c>
      <c r="E1115" s="16" t="n">
        <v>1</v>
      </c>
      <c r="F1115" s="16" t="n">
        <v>459</v>
      </c>
      <c r="G1115" s="16" t="n">
        <v>0</v>
      </c>
      <c r="H1115" s="16" t="s">
        <v>130</v>
      </c>
      <c r="I1115" s="16" t="s">
        <v>60</v>
      </c>
      <c r="J1115" s="16" t="n">
        <v>3</v>
      </c>
      <c r="K1115" s="16" t="n">
        <v>4</v>
      </c>
      <c r="L1115" s="16" t="s">
        <v>41</v>
      </c>
      <c r="M1115" s="18" t="n">
        <f aca="false">IF(ISNUMBER(B1115),B1115,IF(MID(B1115,3,1)="-",DATE(VALUE(RIGHT(B1115,4)),VALUE(MID(B1115,4,2)),VALUE(LEFT(B1115,2))),DATE(VALUE(LEFT(B1115,4)),VALUE(MID(B1115,6,2)),VALUE(RIGHT(B1115,2)))))</f>
        <v>45759</v>
      </c>
      <c r="N1115" s="16" t="n">
        <f aca="false">MONTH(M1115)</f>
        <v>4</v>
      </c>
      <c r="O1115" s="16" t="str">
        <f aca="false">PROPER(TRIM(H1115))</f>
        <v>Bengaluru</v>
      </c>
      <c r="P1115" s="16" t="str">
        <f aca="false">IFERROR(VLOOKUP(O1115,city_map!$A$2:$B$6,2,FALSE()),O1115)</f>
        <v>Bengaluru</v>
      </c>
      <c r="Q1115" s="16" t="n">
        <f aca="false">IF(ISNUMBER(F1115),F1115,VALUE(SUBSTITUTE(SUBSTITUTE(F1115,"₹",""),",","")))</f>
        <v>459</v>
      </c>
      <c r="R1115" s="16" t="n">
        <f aca="false">IF(E1115=99,1,E1115)</f>
        <v>1</v>
      </c>
      <c r="S1115" s="16" t="n">
        <f aca="false">IF(G1115="",0,G1115)</f>
        <v>0</v>
      </c>
      <c r="T1115" s="16" t="str">
        <f aca="false">IF(I1115="","Unknown",IF(I1115="upi","UPI",I1115))</f>
        <v>UPI</v>
      </c>
      <c r="U1115" s="16" t="str">
        <f aca="false">IF(L1115="Yes","Y",IF(L1115="No","N",L1115))</f>
        <v>N</v>
      </c>
      <c r="V1115" s="19" t="n">
        <f aca="false">ROUND(R1115*Q1115*(1-S1115),2)</f>
        <v>459</v>
      </c>
      <c r="W1115" s="16" t="str">
        <f aca="false">_xlfn.XLOOKUP(D1115,products!$A$2:$A$61,products!$C$2:$C$61,"Not found")</f>
        <v>Beauty</v>
      </c>
    </row>
    <row r="1116" customFormat="false" ht="15" hidden="false" customHeight="false" outlineLevel="0" collapsed="false">
      <c r="A1116" s="16" t="s">
        <v>1964</v>
      </c>
      <c r="B1116" s="16" t="s">
        <v>1963</v>
      </c>
      <c r="C1116" s="16" t="s">
        <v>330</v>
      </c>
      <c r="D1116" s="16" t="s">
        <v>222</v>
      </c>
      <c r="E1116" s="16" t="n">
        <v>2</v>
      </c>
      <c r="F1116" s="16" t="n">
        <v>1857</v>
      </c>
      <c r="G1116" s="16" t="n">
        <v>0</v>
      </c>
      <c r="H1116" s="16" t="s">
        <v>67</v>
      </c>
      <c r="I1116" s="16" t="s">
        <v>60</v>
      </c>
      <c r="J1116" s="16" t="n">
        <v>4</v>
      </c>
      <c r="K1116" s="16"/>
      <c r="L1116" s="16" t="s">
        <v>41</v>
      </c>
      <c r="M1116" s="18" t="n">
        <f aca="false">IF(ISNUMBER(B1116),B1116,IF(MID(B1116,3,1)="-",DATE(VALUE(RIGHT(B1116,4)),VALUE(MID(B1116,4,2)),VALUE(LEFT(B1116,2))),DATE(VALUE(LEFT(B1116,4)),VALUE(MID(B1116,6,2)),VALUE(RIGHT(B1116,2)))))</f>
        <v>45759</v>
      </c>
      <c r="N1116" s="16" t="n">
        <f aca="false">MONTH(M1116)</f>
        <v>4</v>
      </c>
      <c r="O1116" s="16" t="str">
        <f aca="false">PROPER(TRIM(H1116))</f>
        <v>Kolkata</v>
      </c>
      <c r="P1116" s="16" t="str">
        <f aca="false">IFERROR(VLOOKUP(O1116,city_map!$A$2:$B$6,2,FALSE()),O1116)</f>
        <v>Kolkata</v>
      </c>
      <c r="Q1116" s="16" t="n">
        <f aca="false">IF(ISNUMBER(F1116),F1116,VALUE(SUBSTITUTE(SUBSTITUTE(F1116,"₹",""),",","")))</f>
        <v>1857</v>
      </c>
      <c r="R1116" s="16" t="n">
        <f aca="false">IF(E1116=99,1,E1116)</f>
        <v>2</v>
      </c>
      <c r="S1116" s="16" t="n">
        <f aca="false">IF(G1116="",0,G1116)</f>
        <v>0</v>
      </c>
      <c r="T1116" s="16" t="str">
        <f aca="false">IF(I1116="","Unknown",IF(I1116="upi","UPI",I1116))</f>
        <v>UPI</v>
      </c>
      <c r="U1116" s="16" t="str">
        <f aca="false">IF(L1116="Yes","Y",IF(L1116="No","N",L1116))</f>
        <v>N</v>
      </c>
      <c r="V1116" s="19" t="n">
        <f aca="false">ROUND(R1116*Q1116*(1-S1116),2)</f>
        <v>3714</v>
      </c>
      <c r="W1116" s="16" t="str">
        <f aca="false">_xlfn.XLOOKUP(D1116,products!$A$2:$A$61,products!$C$2:$C$61,"Not found")</f>
        <v>Fashion</v>
      </c>
    </row>
    <row r="1117" customFormat="false" ht="15" hidden="false" customHeight="false" outlineLevel="0" collapsed="false">
      <c r="A1117" s="16" t="s">
        <v>1965</v>
      </c>
      <c r="B1117" s="16" t="s">
        <v>1963</v>
      </c>
      <c r="C1117" s="16" t="s">
        <v>437</v>
      </c>
      <c r="D1117" s="16" t="s">
        <v>136</v>
      </c>
      <c r="E1117" s="16" t="n">
        <v>2</v>
      </c>
      <c r="F1117" s="16" t="n">
        <v>2273</v>
      </c>
      <c r="G1117" s="16" t="n">
        <v>0</v>
      </c>
      <c r="H1117" s="16" t="s">
        <v>56</v>
      </c>
      <c r="I1117" s="16" t="s">
        <v>60</v>
      </c>
      <c r="J1117" s="16" t="n">
        <v>6</v>
      </c>
      <c r="K1117" s="16" t="n">
        <v>4</v>
      </c>
      <c r="L1117" s="16" t="s">
        <v>41</v>
      </c>
      <c r="M1117" s="18" t="n">
        <f aca="false">IF(ISNUMBER(B1117),B1117,IF(MID(B1117,3,1)="-",DATE(VALUE(RIGHT(B1117,4)),VALUE(MID(B1117,4,2)),VALUE(LEFT(B1117,2))),DATE(VALUE(LEFT(B1117,4)),VALUE(MID(B1117,6,2)),VALUE(RIGHT(B1117,2)))))</f>
        <v>45759</v>
      </c>
      <c r="N1117" s="16" t="n">
        <f aca="false">MONTH(M1117)</f>
        <v>4</v>
      </c>
      <c r="O1117" s="16" t="str">
        <f aca="false">PROPER(TRIM(H1117))</f>
        <v>Lucknow</v>
      </c>
      <c r="P1117" s="16" t="str">
        <f aca="false">IFERROR(VLOOKUP(O1117,city_map!$A$2:$B$6,2,FALSE()),O1117)</f>
        <v>Lucknow</v>
      </c>
      <c r="Q1117" s="16" t="n">
        <f aca="false">IF(ISNUMBER(F1117),F1117,VALUE(SUBSTITUTE(SUBSTITUTE(F1117,"₹",""),",","")))</f>
        <v>2273</v>
      </c>
      <c r="R1117" s="16" t="n">
        <f aca="false">IF(E1117=99,1,E1117)</f>
        <v>2</v>
      </c>
      <c r="S1117" s="16" t="n">
        <f aca="false">IF(G1117="",0,G1117)</f>
        <v>0</v>
      </c>
      <c r="T1117" s="16" t="str">
        <f aca="false">IF(I1117="","Unknown",IF(I1117="upi","UPI",I1117))</f>
        <v>UPI</v>
      </c>
      <c r="U1117" s="16" t="str">
        <f aca="false">IF(L1117="Yes","Y",IF(L1117="No","N",L1117))</f>
        <v>N</v>
      </c>
      <c r="V1117" s="19" t="n">
        <f aca="false">ROUND(R1117*Q1117*(1-S1117),2)</f>
        <v>4546</v>
      </c>
      <c r="W1117" s="16" t="str">
        <f aca="false">_xlfn.XLOOKUP(D1117,products!$A$2:$A$61,products!$C$2:$C$61,"Not found")</f>
        <v>Electronics</v>
      </c>
    </row>
    <row r="1118" customFormat="false" ht="15" hidden="false" customHeight="false" outlineLevel="0" collapsed="false">
      <c r="A1118" s="16" t="s">
        <v>1966</v>
      </c>
      <c r="B1118" s="16" t="s">
        <v>1963</v>
      </c>
      <c r="C1118" s="16" t="s">
        <v>404</v>
      </c>
      <c r="D1118" s="16" t="s">
        <v>308</v>
      </c>
      <c r="E1118" s="16" t="n">
        <v>2</v>
      </c>
      <c r="F1118" s="16" t="n">
        <v>194</v>
      </c>
      <c r="G1118" s="16" t="n">
        <v>0.3</v>
      </c>
      <c r="H1118" s="16" t="s">
        <v>241</v>
      </c>
      <c r="I1118" s="16" t="s">
        <v>47</v>
      </c>
      <c r="J1118" s="16" t="n">
        <v>5</v>
      </c>
      <c r="K1118" s="16" t="n">
        <v>3</v>
      </c>
      <c r="L1118" s="16" t="s">
        <v>57</v>
      </c>
      <c r="M1118" s="18" t="n">
        <f aca="false">IF(ISNUMBER(B1118),B1118,IF(MID(B1118,3,1)="-",DATE(VALUE(RIGHT(B1118,4)),VALUE(MID(B1118,4,2)),VALUE(LEFT(B1118,2))),DATE(VALUE(LEFT(B1118,4)),VALUE(MID(B1118,6,2)),VALUE(RIGHT(B1118,2)))))</f>
        <v>45759</v>
      </c>
      <c r="N1118" s="16" t="n">
        <f aca="false">MONTH(M1118)</f>
        <v>4</v>
      </c>
      <c r="O1118" s="16" t="str">
        <f aca="false">PROPER(TRIM(H1118))</f>
        <v>Calcutta</v>
      </c>
      <c r="P1118" s="16" t="str">
        <f aca="false">IFERROR(VLOOKUP(O1118,city_map!$A$2:$B$6,2,FALSE()),O1118)</f>
        <v>Kolkata</v>
      </c>
      <c r="Q1118" s="16" t="n">
        <f aca="false">IF(ISNUMBER(F1118),F1118,VALUE(SUBSTITUTE(SUBSTITUTE(F1118,"₹",""),",","")))</f>
        <v>194</v>
      </c>
      <c r="R1118" s="16" t="n">
        <f aca="false">IF(E1118=99,1,E1118)</f>
        <v>2</v>
      </c>
      <c r="S1118" s="16" t="n">
        <f aca="false">IF(G1118="",0,G1118)</f>
        <v>0.3</v>
      </c>
      <c r="T1118" s="16" t="str">
        <f aca="false">IF(I1118="","Unknown",IF(I1118="upi","UPI",I1118))</f>
        <v>Debit Card</v>
      </c>
      <c r="U1118" s="16" t="str">
        <f aca="false">IF(L1118="Yes","Y",IF(L1118="No","N",L1118))</f>
        <v>Y</v>
      </c>
      <c r="V1118" s="19" t="n">
        <f aca="false">ROUND(R1118*Q1118*(1-S1118),2)</f>
        <v>271.6</v>
      </c>
      <c r="W1118" s="16" t="str">
        <f aca="false">_xlfn.XLOOKUP(D1118,products!$A$2:$A$61,products!$C$2:$C$61,"Not found")</f>
        <v>Beauty</v>
      </c>
    </row>
    <row r="1119" customFormat="false" ht="15" hidden="false" customHeight="false" outlineLevel="0" collapsed="false">
      <c r="A1119" s="16" t="s">
        <v>1967</v>
      </c>
      <c r="B1119" s="16" t="s">
        <v>1963</v>
      </c>
      <c r="C1119" s="16" t="s">
        <v>1323</v>
      </c>
      <c r="D1119" s="16" t="s">
        <v>440</v>
      </c>
      <c r="E1119" s="16" t="n">
        <v>2</v>
      </c>
      <c r="F1119" s="16" t="n">
        <v>1363</v>
      </c>
      <c r="G1119" s="16" t="n">
        <v>0.1</v>
      </c>
      <c r="H1119" s="16" t="s">
        <v>39</v>
      </c>
      <c r="I1119" s="16" t="s">
        <v>71</v>
      </c>
      <c r="J1119" s="16" t="n">
        <v>2</v>
      </c>
      <c r="K1119" s="16" t="n">
        <v>5</v>
      </c>
      <c r="L1119" s="16" t="s">
        <v>41</v>
      </c>
      <c r="M1119" s="18" t="n">
        <f aca="false">IF(ISNUMBER(B1119),B1119,IF(MID(B1119,3,1)="-",DATE(VALUE(RIGHT(B1119,4)),VALUE(MID(B1119,4,2)),VALUE(LEFT(B1119,2))),DATE(VALUE(LEFT(B1119,4)),VALUE(MID(B1119,6,2)),VALUE(RIGHT(B1119,2)))))</f>
        <v>45759</v>
      </c>
      <c r="N1119" s="16" t="n">
        <f aca="false">MONTH(M1119)</f>
        <v>4</v>
      </c>
      <c r="O1119" s="16" t="str">
        <f aca="false">PROPER(TRIM(H1119))</f>
        <v>Delhi</v>
      </c>
      <c r="P1119" s="16" t="str">
        <f aca="false">IFERROR(VLOOKUP(O1119,city_map!$A$2:$B$6,2,FALSE()),O1119)</f>
        <v>Delhi</v>
      </c>
      <c r="Q1119" s="16" t="n">
        <f aca="false">IF(ISNUMBER(F1119),F1119,VALUE(SUBSTITUTE(SUBSTITUTE(F1119,"₹",""),",","")))</f>
        <v>1363</v>
      </c>
      <c r="R1119" s="16" t="n">
        <f aca="false">IF(E1119=99,1,E1119)</f>
        <v>2</v>
      </c>
      <c r="S1119" s="16" t="n">
        <f aca="false">IF(G1119="",0,G1119)</f>
        <v>0.1</v>
      </c>
      <c r="T1119" s="16" t="str">
        <f aca="false">IF(I1119="","Unknown",IF(I1119="upi","UPI",I1119))</f>
        <v>Credit Card</v>
      </c>
      <c r="U1119" s="16" t="str">
        <f aca="false">IF(L1119="Yes","Y",IF(L1119="No","N",L1119))</f>
        <v>N</v>
      </c>
      <c r="V1119" s="19" t="n">
        <f aca="false">ROUND(R1119*Q1119*(1-S1119),2)</f>
        <v>2453.4</v>
      </c>
      <c r="W1119" s="16" t="str">
        <f aca="false">_xlfn.XLOOKUP(D1119,products!$A$2:$A$61,products!$C$2:$C$61,"Not found")</f>
        <v>Home</v>
      </c>
    </row>
    <row r="1120" customFormat="false" ht="15" hidden="false" customHeight="false" outlineLevel="0" collapsed="false">
      <c r="A1120" s="16" t="s">
        <v>1968</v>
      </c>
      <c r="B1120" s="16" t="s">
        <v>1963</v>
      </c>
      <c r="C1120" s="16" t="s">
        <v>811</v>
      </c>
      <c r="D1120" s="16" t="s">
        <v>119</v>
      </c>
      <c r="E1120" s="16" t="n">
        <v>1</v>
      </c>
      <c r="F1120" s="16" t="n">
        <v>247</v>
      </c>
      <c r="G1120" s="16" t="n">
        <v>0</v>
      </c>
      <c r="H1120" s="16" t="s">
        <v>208</v>
      </c>
      <c r="I1120" s="16"/>
      <c r="J1120" s="16" t="n">
        <v>4</v>
      </c>
      <c r="K1120" s="16" t="n">
        <v>4</v>
      </c>
      <c r="L1120" s="16" t="s">
        <v>41</v>
      </c>
      <c r="M1120" s="18" t="n">
        <f aca="false">IF(ISNUMBER(B1120),B1120,IF(MID(B1120,3,1)="-",DATE(VALUE(RIGHT(B1120,4)),VALUE(MID(B1120,4,2)),VALUE(LEFT(B1120,2))),DATE(VALUE(LEFT(B1120,4)),VALUE(MID(B1120,6,2)),VALUE(RIGHT(B1120,2)))))</f>
        <v>45759</v>
      </c>
      <c r="N1120" s="16" t="n">
        <f aca="false">MONTH(M1120)</f>
        <v>4</v>
      </c>
      <c r="O1120" s="16" t="str">
        <f aca="false">PROPER(TRIM(H1120))</f>
        <v>Jaipur</v>
      </c>
      <c r="P1120" s="16" t="str">
        <f aca="false">IFERROR(VLOOKUP(O1120,city_map!$A$2:$B$6,2,FALSE()),O1120)</f>
        <v>Jaipur</v>
      </c>
      <c r="Q1120" s="16" t="n">
        <f aca="false">IF(ISNUMBER(F1120),F1120,VALUE(SUBSTITUTE(SUBSTITUTE(F1120,"₹",""),",","")))</f>
        <v>247</v>
      </c>
      <c r="R1120" s="16" t="n">
        <f aca="false">IF(E1120=99,1,E1120)</f>
        <v>1</v>
      </c>
      <c r="S1120" s="16" t="n">
        <f aca="false">IF(G1120="",0,G1120)</f>
        <v>0</v>
      </c>
      <c r="T1120" s="16" t="str">
        <f aca="false">IF(I1120="","Unknown",IF(I1120="upi","UPI",I1120))</f>
        <v>Unknown</v>
      </c>
      <c r="U1120" s="16" t="str">
        <f aca="false">IF(L1120="Yes","Y",IF(L1120="No","N",L1120))</f>
        <v>N</v>
      </c>
      <c r="V1120" s="19" t="n">
        <f aca="false">ROUND(R1120*Q1120*(1-S1120),2)</f>
        <v>247</v>
      </c>
      <c r="W1120" s="16" t="str">
        <f aca="false">_xlfn.XLOOKUP(D1120,products!$A$2:$A$61,products!$C$2:$C$61,"Not found")</f>
        <v>Books</v>
      </c>
    </row>
    <row r="1121" customFormat="false" ht="15" hidden="false" customHeight="false" outlineLevel="0" collapsed="false">
      <c r="A1121" s="16" t="s">
        <v>1969</v>
      </c>
      <c r="B1121" s="16" t="s">
        <v>1963</v>
      </c>
      <c r="C1121" s="16" t="s">
        <v>1731</v>
      </c>
      <c r="D1121" s="16" t="s">
        <v>45</v>
      </c>
      <c r="E1121" s="16" t="n">
        <v>2</v>
      </c>
      <c r="F1121" s="16" t="n">
        <v>303</v>
      </c>
      <c r="G1121" s="16" t="n">
        <v>0.1</v>
      </c>
      <c r="H1121" s="16" t="s">
        <v>56</v>
      </c>
      <c r="I1121" s="16" t="s">
        <v>47</v>
      </c>
      <c r="J1121" s="16" t="n">
        <v>7</v>
      </c>
      <c r="K1121" s="16" t="n">
        <v>4</v>
      </c>
      <c r="L1121" s="16" t="s">
        <v>41</v>
      </c>
      <c r="M1121" s="18" t="n">
        <f aca="false">IF(ISNUMBER(B1121),B1121,IF(MID(B1121,3,1)="-",DATE(VALUE(RIGHT(B1121,4)),VALUE(MID(B1121,4,2)),VALUE(LEFT(B1121,2))),DATE(VALUE(LEFT(B1121,4)),VALUE(MID(B1121,6,2)),VALUE(RIGHT(B1121,2)))))</f>
        <v>45759</v>
      </c>
      <c r="N1121" s="16" t="n">
        <f aca="false">MONTH(M1121)</f>
        <v>4</v>
      </c>
      <c r="O1121" s="16" t="str">
        <f aca="false">PROPER(TRIM(H1121))</f>
        <v>Lucknow</v>
      </c>
      <c r="P1121" s="16" t="str">
        <f aca="false">IFERROR(VLOOKUP(O1121,city_map!$A$2:$B$6,2,FALSE()),O1121)</f>
        <v>Lucknow</v>
      </c>
      <c r="Q1121" s="16" t="n">
        <f aca="false">IF(ISNUMBER(F1121),F1121,VALUE(SUBSTITUTE(SUBSTITUTE(F1121,"₹",""),",","")))</f>
        <v>303</v>
      </c>
      <c r="R1121" s="16" t="n">
        <f aca="false">IF(E1121=99,1,E1121)</f>
        <v>2</v>
      </c>
      <c r="S1121" s="16" t="n">
        <f aca="false">IF(G1121="",0,G1121)</f>
        <v>0.1</v>
      </c>
      <c r="T1121" s="16" t="str">
        <f aca="false">IF(I1121="","Unknown",IF(I1121="upi","UPI",I1121))</f>
        <v>Debit Card</v>
      </c>
      <c r="U1121" s="16" t="str">
        <f aca="false">IF(L1121="Yes","Y",IF(L1121="No","N",L1121))</f>
        <v>N</v>
      </c>
      <c r="V1121" s="19" t="n">
        <f aca="false">ROUND(R1121*Q1121*(1-S1121),2)</f>
        <v>545.4</v>
      </c>
      <c r="W1121" s="16" t="str">
        <f aca="false">_xlfn.XLOOKUP(D1121,products!$A$2:$A$61,products!$C$2:$C$61,"Not found")</f>
        <v>Beauty</v>
      </c>
    </row>
    <row r="1122" customFormat="false" ht="15" hidden="false" customHeight="false" outlineLevel="0" collapsed="false">
      <c r="A1122" s="16" t="s">
        <v>1970</v>
      </c>
      <c r="B1122" s="16" t="s">
        <v>1963</v>
      </c>
      <c r="C1122" s="16" t="s">
        <v>1971</v>
      </c>
      <c r="D1122" s="16" t="s">
        <v>88</v>
      </c>
      <c r="E1122" s="16" t="n">
        <v>2</v>
      </c>
      <c r="F1122" s="16" t="n">
        <v>3044</v>
      </c>
      <c r="G1122" s="16" t="n">
        <v>0</v>
      </c>
      <c r="H1122" s="16" t="s">
        <v>527</v>
      </c>
      <c r="I1122" s="16" t="s">
        <v>71</v>
      </c>
      <c r="J1122" s="16" t="n">
        <v>3</v>
      </c>
      <c r="K1122" s="16" t="n">
        <v>5</v>
      </c>
      <c r="L1122" s="16" t="s">
        <v>41</v>
      </c>
      <c r="M1122" s="18" t="n">
        <f aca="false">IF(ISNUMBER(B1122),B1122,IF(MID(B1122,3,1)="-",DATE(VALUE(RIGHT(B1122,4)),VALUE(MID(B1122,4,2)),VALUE(LEFT(B1122,2))),DATE(VALUE(LEFT(B1122,4)),VALUE(MID(B1122,6,2)),VALUE(RIGHT(B1122,2)))))</f>
        <v>45759</v>
      </c>
      <c r="N1122" s="16" t="n">
        <f aca="false">MONTH(M1122)</f>
        <v>4</v>
      </c>
      <c r="O1122" s="16" t="str">
        <f aca="false">PROPER(TRIM(H1122))</f>
        <v>Bangalore</v>
      </c>
      <c r="P1122" s="16" t="str">
        <f aca="false">IFERROR(VLOOKUP(O1122,city_map!$A$2:$B$6,2,FALSE()),O1122)</f>
        <v>Bengaluru</v>
      </c>
      <c r="Q1122" s="16" t="n">
        <f aca="false">IF(ISNUMBER(F1122),F1122,VALUE(SUBSTITUTE(SUBSTITUTE(F1122,"₹",""),",","")))</f>
        <v>3044</v>
      </c>
      <c r="R1122" s="16" t="n">
        <f aca="false">IF(E1122=99,1,E1122)</f>
        <v>2</v>
      </c>
      <c r="S1122" s="16" t="n">
        <f aca="false">IF(G1122="",0,G1122)</f>
        <v>0</v>
      </c>
      <c r="T1122" s="16" t="str">
        <f aca="false">IF(I1122="","Unknown",IF(I1122="upi","UPI",I1122))</f>
        <v>Credit Card</v>
      </c>
      <c r="U1122" s="16" t="str">
        <f aca="false">IF(L1122="Yes","Y",IF(L1122="No","N",L1122))</f>
        <v>N</v>
      </c>
      <c r="V1122" s="19" t="n">
        <f aca="false">ROUND(R1122*Q1122*(1-S1122),2)</f>
        <v>6088</v>
      </c>
      <c r="W1122" s="16" t="str">
        <f aca="false">_xlfn.XLOOKUP(D1122,products!$A$2:$A$61,products!$C$2:$C$61,"Not found")</f>
        <v>Fashion</v>
      </c>
    </row>
    <row r="1123" customFormat="false" ht="15" hidden="false" customHeight="false" outlineLevel="0" collapsed="false">
      <c r="A1123" s="16" t="s">
        <v>1972</v>
      </c>
      <c r="B1123" s="16" t="s">
        <v>1963</v>
      </c>
      <c r="C1123" s="16" t="s">
        <v>860</v>
      </c>
      <c r="D1123" s="16" t="s">
        <v>203</v>
      </c>
      <c r="E1123" s="16" t="n">
        <v>2</v>
      </c>
      <c r="F1123" s="16" t="n">
        <v>2495</v>
      </c>
      <c r="G1123" s="16" t="n">
        <v>0.2</v>
      </c>
      <c r="H1123" s="16" t="s">
        <v>112</v>
      </c>
      <c r="I1123" s="16" t="s">
        <v>71</v>
      </c>
      <c r="J1123" s="16" t="n">
        <v>4</v>
      </c>
      <c r="K1123" s="16" t="n">
        <v>5</v>
      </c>
      <c r="L1123" s="16" t="s">
        <v>41</v>
      </c>
      <c r="M1123" s="18" t="n">
        <f aca="false">IF(ISNUMBER(B1123),B1123,IF(MID(B1123,3,1)="-",DATE(VALUE(RIGHT(B1123,4)),VALUE(MID(B1123,4,2)),VALUE(LEFT(B1123,2))),DATE(VALUE(LEFT(B1123,4)),VALUE(MID(B1123,6,2)),VALUE(RIGHT(B1123,2)))))</f>
        <v>45759</v>
      </c>
      <c r="N1123" s="16" t="n">
        <f aca="false">MONTH(M1123)</f>
        <v>4</v>
      </c>
      <c r="O1123" s="16" t="str">
        <f aca="false">PROPER(TRIM(H1123))</f>
        <v>Mumbai</v>
      </c>
      <c r="P1123" s="16" t="str">
        <f aca="false">IFERROR(VLOOKUP(O1123,city_map!$A$2:$B$6,2,FALSE()),O1123)</f>
        <v>Mumbai</v>
      </c>
      <c r="Q1123" s="16" t="n">
        <f aca="false">IF(ISNUMBER(F1123),F1123,VALUE(SUBSTITUTE(SUBSTITUTE(F1123,"₹",""),",","")))</f>
        <v>2495</v>
      </c>
      <c r="R1123" s="16" t="n">
        <f aca="false">IF(E1123=99,1,E1123)</f>
        <v>2</v>
      </c>
      <c r="S1123" s="16" t="n">
        <f aca="false">IF(G1123="",0,G1123)</f>
        <v>0.2</v>
      </c>
      <c r="T1123" s="16" t="str">
        <f aca="false">IF(I1123="","Unknown",IF(I1123="upi","UPI",I1123))</f>
        <v>Credit Card</v>
      </c>
      <c r="U1123" s="16" t="str">
        <f aca="false">IF(L1123="Yes","Y",IF(L1123="No","N",L1123))</f>
        <v>N</v>
      </c>
      <c r="V1123" s="19" t="n">
        <f aca="false">ROUND(R1123*Q1123*(1-S1123),2)</f>
        <v>3992</v>
      </c>
      <c r="W1123" s="16" t="str">
        <f aca="false">_xlfn.XLOOKUP(D1123,products!$A$2:$A$61,products!$C$2:$C$61,"Not found")</f>
        <v>Fashion</v>
      </c>
    </row>
    <row r="1124" customFormat="false" ht="15" hidden="false" customHeight="false" outlineLevel="0" collapsed="false">
      <c r="A1124" s="16" t="s">
        <v>1973</v>
      </c>
      <c r="B1124" s="16" t="s">
        <v>1963</v>
      </c>
      <c r="C1124" s="16" t="s">
        <v>1589</v>
      </c>
      <c r="D1124" s="16" t="s">
        <v>63</v>
      </c>
      <c r="E1124" s="16" t="n">
        <v>1</v>
      </c>
      <c r="F1124" s="16" t="n">
        <v>1481</v>
      </c>
      <c r="G1124" s="16" t="n">
        <v>0</v>
      </c>
      <c r="H1124" s="16" t="s">
        <v>89</v>
      </c>
      <c r="I1124" s="16" t="s">
        <v>47</v>
      </c>
      <c r="J1124" s="16" t="n">
        <v>2</v>
      </c>
      <c r="K1124" s="16" t="n">
        <v>2</v>
      </c>
      <c r="L1124" s="16" t="s">
        <v>57</v>
      </c>
      <c r="M1124" s="18" t="n">
        <f aca="false">IF(ISNUMBER(B1124),B1124,IF(MID(B1124,3,1)="-",DATE(VALUE(RIGHT(B1124,4)),VALUE(MID(B1124,4,2)),VALUE(LEFT(B1124,2))),DATE(VALUE(LEFT(B1124,4)),VALUE(MID(B1124,6,2)),VALUE(RIGHT(B1124,2)))))</f>
        <v>45759</v>
      </c>
      <c r="N1124" s="16" t="n">
        <f aca="false">MONTH(M1124)</f>
        <v>4</v>
      </c>
      <c r="O1124" s="16" t="str">
        <f aca="false">PROPER(TRIM(H1124))</f>
        <v>Ahmedabad</v>
      </c>
      <c r="P1124" s="16" t="str">
        <f aca="false">IFERROR(VLOOKUP(O1124,city_map!$A$2:$B$6,2,FALSE()),O1124)</f>
        <v>Ahmedabad</v>
      </c>
      <c r="Q1124" s="16" t="n">
        <f aca="false">IF(ISNUMBER(F1124),F1124,VALUE(SUBSTITUTE(SUBSTITUTE(F1124,"₹",""),",","")))</f>
        <v>1481</v>
      </c>
      <c r="R1124" s="16" t="n">
        <f aca="false">IF(E1124=99,1,E1124)</f>
        <v>1</v>
      </c>
      <c r="S1124" s="16" t="n">
        <f aca="false">IF(G1124="",0,G1124)</f>
        <v>0</v>
      </c>
      <c r="T1124" s="16" t="str">
        <f aca="false">IF(I1124="","Unknown",IF(I1124="upi","UPI",I1124))</f>
        <v>Debit Card</v>
      </c>
      <c r="U1124" s="16" t="str">
        <f aca="false">IF(L1124="Yes","Y",IF(L1124="No","N",L1124))</f>
        <v>Y</v>
      </c>
      <c r="V1124" s="19" t="n">
        <f aca="false">ROUND(R1124*Q1124*(1-S1124),2)</f>
        <v>1481</v>
      </c>
      <c r="W1124" s="16" t="str">
        <f aca="false">_xlfn.XLOOKUP(D1124,products!$A$2:$A$61,products!$C$2:$C$61,"Not found")</f>
        <v>Fashion</v>
      </c>
    </row>
    <row r="1125" customFormat="false" ht="15" hidden="false" customHeight="false" outlineLevel="0" collapsed="false">
      <c r="A1125" s="16" t="s">
        <v>1974</v>
      </c>
      <c r="B1125" s="16" t="s">
        <v>1963</v>
      </c>
      <c r="C1125" s="16" t="s">
        <v>1436</v>
      </c>
      <c r="D1125" s="16" t="s">
        <v>219</v>
      </c>
      <c r="E1125" s="16" t="n">
        <v>1</v>
      </c>
      <c r="F1125" s="16" t="n">
        <v>1338</v>
      </c>
      <c r="G1125" s="16" t="n">
        <v>0.1</v>
      </c>
      <c r="H1125" s="16" t="s">
        <v>208</v>
      </c>
      <c r="I1125" s="16" t="s">
        <v>47</v>
      </c>
      <c r="J1125" s="16" t="n">
        <v>8</v>
      </c>
      <c r="K1125" s="16" t="n">
        <v>3</v>
      </c>
      <c r="L1125" s="16" t="s">
        <v>41</v>
      </c>
      <c r="M1125" s="18" t="n">
        <f aca="false">IF(ISNUMBER(B1125),B1125,IF(MID(B1125,3,1)="-",DATE(VALUE(RIGHT(B1125,4)),VALUE(MID(B1125,4,2)),VALUE(LEFT(B1125,2))),DATE(VALUE(LEFT(B1125,4)),VALUE(MID(B1125,6,2)),VALUE(RIGHT(B1125,2)))))</f>
        <v>45759</v>
      </c>
      <c r="N1125" s="16" t="n">
        <f aca="false">MONTH(M1125)</f>
        <v>4</v>
      </c>
      <c r="O1125" s="16" t="str">
        <f aca="false">PROPER(TRIM(H1125))</f>
        <v>Jaipur</v>
      </c>
      <c r="P1125" s="16" t="str">
        <f aca="false">IFERROR(VLOOKUP(O1125,city_map!$A$2:$B$6,2,FALSE()),O1125)</f>
        <v>Jaipur</v>
      </c>
      <c r="Q1125" s="16" t="n">
        <f aca="false">IF(ISNUMBER(F1125),F1125,VALUE(SUBSTITUTE(SUBSTITUTE(F1125,"₹",""),",","")))</f>
        <v>1338</v>
      </c>
      <c r="R1125" s="16" t="n">
        <f aca="false">IF(E1125=99,1,E1125)</f>
        <v>1</v>
      </c>
      <c r="S1125" s="16" t="n">
        <f aca="false">IF(G1125="",0,G1125)</f>
        <v>0.1</v>
      </c>
      <c r="T1125" s="16" t="str">
        <f aca="false">IF(I1125="","Unknown",IF(I1125="upi","UPI",I1125))</f>
        <v>Debit Card</v>
      </c>
      <c r="U1125" s="16" t="str">
        <f aca="false">IF(L1125="Yes","Y",IF(L1125="No","N",L1125))</f>
        <v>N</v>
      </c>
      <c r="V1125" s="19" t="n">
        <f aca="false">ROUND(R1125*Q1125*(1-S1125),2)</f>
        <v>1204.2</v>
      </c>
      <c r="W1125" s="16" t="str">
        <f aca="false">_xlfn.XLOOKUP(D1125,products!$A$2:$A$61,products!$C$2:$C$61,"Not found")</f>
        <v>Electronics</v>
      </c>
    </row>
    <row r="1126" customFormat="false" ht="15" hidden="false" customHeight="false" outlineLevel="0" collapsed="false">
      <c r="A1126" s="16" t="s">
        <v>1975</v>
      </c>
      <c r="B1126" s="16" t="s">
        <v>1963</v>
      </c>
      <c r="C1126" s="16" t="s">
        <v>718</v>
      </c>
      <c r="D1126" s="16" t="s">
        <v>300</v>
      </c>
      <c r="E1126" s="16" t="n">
        <v>3</v>
      </c>
      <c r="F1126" s="16" t="n">
        <v>2385</v>
      </c>
      <c r="G1126" s="16" t="n">
        <v>0.05</v>
      </c>
      <c r="H1126" s="16" t="s">
        <v>39</v>
      </c>
      <c r="I1126" s="16" t="s">
        <v>40</v>
      </c>
      <c r="J1126" s="16" t="n">
        <v>3</v>
      </c>
      <c r="K1126" s="16" t="n">
        <v>4</v>
      </c>
      <c r="L1126" s="16" t="s">
        <v>41</v>
      </c>
      <c r="M1126" s="18" t="n">
        <f aca="false">IF(ISNUMBER(B1126),B1126,IF(MID(B1126,3,1)="-",DATE(VALUE(RIGHT(B1126,4)),VALUE(MID(B1126,4,2)),VALUE(LEFT(B1126,2))),DATE(VALUE(LEFT(B1126,4)),VALUE(MID(B1126,6,2)),VALUE(RIGHT(B1126,2)))))</f>
        <v>45759</v>
      </c>
      <c r="N1126" s="16" t="n">
        <f aca="false">MONTH(M1126)</f>
        <v>4</v>
      </c>
      <c r="O1126" s="16" t="str">
        <f aca="false">PROPER(TRIM(H1126))</f>
        <v>Delhi</v>
      </c>
      <c r="P1126" s="16" t="str">
        <f aca="false">IFERROR(VLOOKUP(O1126,city_map!$A$2:$B$6,2,FALSE()),O1126)</f>
        <v>Delhi</v>
      </c>
      <c r="Q1126" s="16" t="n">
        <f aca="false">IF(ISNUMBER(F1126),F1126,VALUE(SUBSTITUTE(SUBSTITUTE(F1126,"₹",""),",","")))</f>
        <v>2385</v>
      </c>
      <c r="R1126" s="16" t="n">
        <f aca="false">IF(E1126=99,1,E1126)</f>
        <v>3</v>
      </c>
      <c r="S1126" s="16" t="n">
        <f aca="false">IF(G1126="",0,G1126)</f>
        <v>0.05</v>
      </c>
      <c r="T1126" s="16" t="str">
        <f aca="false">IF(I1126="","Unknown",IF(I1126="upi","UPI",I1126))</f>
        <v>COD</v>
      </c>
      <c r="U1126" s="16" t="str">
        <f aca="false">IF(L1126="Yes","Y",IF(L1126="No","N",L1126))</f>
        <v>N</v>
      </c>
      <c r="V1126" s="19" t="n">
        <f aca="false">ROUND(R1126*Q1126*(1-S1126),2)</f>
        <v>6797.25</v>
      </c>
      <c r="W1126" s="16" t="str">
        <f aca="false">_xlfn.XLOOKUP(D1126,products!$A$2:$A$61,products!$C$2:$C$61,"Not found")</f>
        <v>Home</v>
      </c>
    </row>
    <row r="1127" customFormat="false" ht="15" hidden="false" customHeight="false" outlineLevel="0" collapsed="false">
      <c r="A1127" s="16" t="s">
        <v>1976</v>
      </c>
      <c r="B1127" s="16" t="s">
        <v>1963</v>
      </c>
      <c r="C1127" s="16" t="s">
        <v>533</v>
      </c>
      <c r="D1127" s="16" t="s">
        <v>225</v>
      </c>
      <c r="E1127" s="16" t="n">
        <v>1</v>
      </c>
      <c r="F1127" s="16" t="n">
        <v>383</v>
      </c>
      <c r="G1127" s="16" t="n">
        <v>0</v>
      </c>
      <c r="H1127" s="16" t="s">
        <v>70</v>
      </c>
      <c r="I1127" s="16" t="s">
        <v>40</v>
      </c>
      <c r="J1127" s="16" t="n">
        <v>5</v>
      </c>
      <c r="K1127" s="16" t="n">
        <v>3</v>
      </c>
      <c r="L1127" s="16" t="s">
        <v>41</v>
      </c>
      <c r="M1127" s="18" t="n">
        <f aca="false">IF(ISNUMBER(B1127),B1127,IF(MID(B1127,3,1)="-",DATE(VALUE(RIGHT(B1127,4)),VALUE(MID(B1127,4,2)),VALUE(LEFT(B1127,2))),DATE(VALUE(LEFT(B1127,4)),VALUE(MID(B1127,6,2)),VALUE(RIGHT(B1127,2)))))</f>
        <v>45759</v>
      </c>
      <c r="N1127" s="16" t="n">
        <f aca="false">MONTH(M1127)</f>
        <v>4</v>
      </c>
      <c r="O1127" s="16" t="str">
        <f aca="false">PROPER(TRIM(H1127))</f>
        <v>Pune</v>
      </c>
      <c r="P1127" s="16" t="str">
        <f aca="false">IFERROR(VLOOKUP(O1127,city_map!$A$2:$B$6,2,FALSE()),O1127)</f>
        <v>Pune</v>
      </c>
      <c r="Q1127" s="16" t="n">
        <f aca="false">IF(ISNUMBER(F1127),F1127,VALUE(SUBSTITUTE(SUBSTITUTE(F1127,"₹",""),",","")))</f>
        <v>383</v>
      </c>
      <c r="R1127" s="16" t="n">
        <f aca="false">IF(E1127=99,1,E1127)</f>
        <v>1</v>
      </c>
      <c r="S1127" s="16" t="n">
        <f aca="false">IF(G1127="",0,G1127)</f>
        <v>0</v>
      </c>
      <c r="T1127" s="16" t="str">
        <f aca="false">IF(I1127="","Unknown",IF(I1127="upi","UPI",I1127))</f>
        <v>COD</v>
      </c>
      <c r="U1127" s="16" t="str">
        <f aca="false">IF(L1127="Yes","Y",IF(L1127="No","N",L1127))</f>
        <v>N</v>
      </c>
      <c r="V1127" s="19" t="n">
        <f aca="false">ROUND(R1127*Q1127*(1-S1127),2)</f>
        <v>383</v>
      </c>
      <c r="W1127" s="16" t="str">
        <f aca="false">_xlfn.XLOOKUP(D1127,products!$A$2:$A$61,products!$C$2:$C$61,"Not found")</f>
        <v>Books</v>
      </c>
    </row>
    <row r="1128" customFormat="false" ht="15" hidden="false" customHeight="false" outlineLevel="0" collapsed="false">
      <c r="A1128" s="16" t="s">
        <v>1977</v>
      </c>
      <c r="B1128" s="16" t="s">
        <v>1978</v>
      </c>
      <c r="C1128" s="16" t="s">
        <v>1979</v>
      </c>
      <c r="D1128" s="16" t="s">
        <v>108</v>
      </c>
      <c r="E1128" s="16" t="n">
        <v>1</v>
      </c>
      <c r="F1128" s="16" t="n">
        <v>3360</v>
      </c>
      <c r="G1128" s="16" t="n">
        <v>0</v>
      </c>
      <c r="H1128" s="16" t="s">
        <v>112</v>
      </c>
      <c r="I1128" s="16" t="s">
        <v>47</v>
      </c>
      <c r="J1128" s="16" t="n">
        <v>4</v>
      </c>
      <c r="K1128" s="16" t="n">
        <v>3</v>
      </c>
      <c r="L1128" s="16" t="s">
        <v>57</v>
      </c>
      <c r="M1128" s="18" t="n">
        <f aca="false">IF(ISNUMBER(B1128),B1128,IF(MID(B1128,3,1)="-",DATE(VALUE(RIGHT(B1128,4)),VALUE(MID(B1128,4,2)),VALUE(LEFT(B1128,2))),DATE(VALUE(LEFT(B1128,4)),VALUE(MID(B1128,6,2)),VALUE(RIGHT(B1128,2)))))</f>
        <v>45760</v>
      </c>
      <c r="N1128" s="16" t="n">
        <f aca="false">MONTH(M1128)</f>
        <v>4</v>
      </c>
      <c r="O1128" s="16" t="str">
        <f aca="false">PROPER(TRIM(H1128))</f>
        <v>Mumbai</v>
      </c>
      <c r="P1128" s="16" t="str">
        <f aca="false">IFERROR(VLOOKUP(O1128,city_map!$A$2:$B$6,2,FALSE()),O1128)</f>
        <v>Mumbai</v>
      </c>
      <c r="Q1128" s="16" t="n">
        <f aca="false">IF(ISNUMBER(F1128),F1128,VALUE(SUBSTITUTE(SUBSTITUTE(F1128,"₹",""),",","")))</f>
        <v>3360</v>
      </c>
      <c r="R1128" s="16" t="n">
        <f aca="false">IF(E1128=99,1,E1128)</f>
        <v>1</v>
      </c>
      <c r="S1128" s="16" t="n">
        <f aca="false">IF(G1128="",0,G1128)</f>
        <v>0</v>
      </c>
      <c r="T1128" s="16" t="str">
        <f aca="false">IF(I1128="","Unknown",IF(I1128="upi","UPI",I1128))</f>
        <v>Debit Card</v>
      </c>
      <c r="U1128" s="16" t="str">
        <f aca="false">IF(L1128="Yes","Y",IF(L1128="No","N",L1128))</f>
        <v>Y</v>
      </c>
      <c r="V1128" s="19" t="n">
        <f aca="false">ROUND(R1128*Q1128*(1-S1128),2)</f>
        <v>3360</v>
      </c>
      <c r="W1128" s="16" t="str">
        <f aca="false">_xlfn.XLOOKUP(D1128,products!$A$2:$A$61,products!$C$2:$C$61,"Not found")</f>
        <v>Electronics</v>
      </c>
    </row>
    <row r="1129" customFormat="false" ht="15" hidden="false" customHeight="false" outlineLevel="0" collapsed="false">
      <c r="A1129" s="16" t="s">
        <v>1980</v>
      </c>
      <c r="B1129" s="16" t="s">
        <v>1978</v>
      </c>
      <c r="C1129" s="16" t="s">
        <v>772</v>
      </c>
      <c r="D1129" s="16" t="s">
        <v>660</v>
      </c>
      <c r="E1129" s="16" t="n">
        <v>1</v>
      </c>
      <c r="F1129" s="16" t="n">
        <v>1715</v>
      </c>
      <c r="G1129" s="16" t="n">
        <v>0.1</v>
      </c>
      <c r="H1129" s="16" t="s">
        <v>67</v>
      </c>
      <c r="I1129" s="16" t="s">
        <v>60</v>
      </c>
      <c r="J1129" s="16" t="n">
        <v>4</v>
      </c>
      <c r="K1129" s="16" t="n">
        <v>4</v>
      </c>
      <c r="L1129" s="16" t="s">
        <v>41</v>
      </c>
      <c r="M1129" s="18" t="n">
        <f aca="false">IF(ISNUMBER(B1129),B1129,IF(MID(B1129,3,1)="-",DATE(VALUE(RIGHT(B1129,4)),VALUE(MID(B1129,4,2)),VALUE(LEFT(B1129,2))),DATE(VALUE(LEFT(B1129,4)),VALUE(MID(B1129,6,2)),VALUE(RIGHT(B1129,2)))))</f>
        <v>45760</v>
      </c>
      <c r="N1129" s="16" t="n">
        <f aca="false">MONTH(M1129)</f>
        <v>4</v>
      </c>
      <c r="O1129" s="16" t="str">
        <f aca="false">PROPER(TRIM(H1129))</f>
        <v>Kolkata</v>
      </c>
      <c r="P1129" s="16" t="str">
        <f aca="false">IFERROR(VLOOKUP(O1129,city_map!$A$2:$B$6,2,FALSE()),O1129)</f>
        <v>Kolkata</v>
      </c>
      <c r="Q1129" s="16" t="n">
        <f aca="false">IF(ISNUMBER(F1129),F1129,VALUE(SUBSTITUTE(SUBSTITUTE(F1129,"₹",""),",","")))</f>
        <v>1715</v>
      </c>
      <c r="R1129" s="16" t="n">
        <f aca="false">IF(E1129=99,1,E1129)</f>
        <v>1</v>
      </c>
      <c r="S1129" s="16" t="n">
        <f aca="false">IF(G1129="",0,G1129)</f>
        <v>0.1</v>
      </c>
      <c r="T1129" s="16" t="str">
        <f aca="false">IF(I1129="","Unknown",IF(I1129="upi","UPI",I1129))</f>
        <v>UPI</v>
      </c>
      <c r="U1129" s="16" t="str">
        <f aca="false">IF(L1129="Yes","Y",IF(L1129="No","N",L1129))</f>
        <v>N</v>
      </c>
      <c r="V1129" s="19" t="n">
        <f aca="false">ROUND(R1129*Q1129*(1-S1129),2)</f>
        <v>1543.5</v>
      </c>
      <c r="W1129" s="16" t="str">
        <f aca="false">_xlfn.XLOOKUP(D1129,products!$A$2:$A$61,products!$C$2:$C$61,"Not found")</f>
        <v>Beauty</v>
      </c>
    </row>
    <row r="1130" customFormat="false" ht="15" hidden="false" customHeight="false" outlineLevel="0" collapsed="false">
      <c r="A1130" s="16" t="s">
        <v>1981</v>
      </c>
      <c r="B1130" s="16" t="s">
        <v>1978</v>
      </c>
      <c r="C1130" s="16" t="s">
        <v>1544</v>
      </c>
      <c r="D1130" s="16" t="s">
        <v>721</v>
      </c>
      <c r="E1130" s="16" t="n">
        <v>1</v>
      </c>
      <c r="F1130" s="16" t="n">
        <v>498</v>
      </c>
      <c r="G1130" s="16" t="n">
        <v>0.3</v>
      </c>
      <c r="H1130" s="16" t="s">
        <v>560</v>
      </c>
      <c r="I1130" s="16" t="s">
        <v>40</v>
      </c>
      <c r="J1130" s="16" t="n">
        <v>2</v>
      </c>
      <c r="K1130" s="16" t="n">
        <v>3</v>
      </c>
      <c r="L1130" s="16" t="s">
        <v>41</v>
      </c>
      <c r="M1130" s="18" t="n">
        <f aca="false">IF(ISNUMBER(B1130),B1130,IF(MID(B1130,3,1)="-",DATE(VALUE(RIGHT(B1130,4)),VALUE(MID(B1130,4,2)),VALUE(LEFT(B1130,2))),DATE(VALUE(LEFT(B1130,4)),VALUE(MID(B1130,6,2)),VALUE(RIGHT(B1130,2)))))</f>
        <v>45760</v>
      </c>
      <c r="N1130" s="16" t="n">
        <f aca="false">MONTH(M1130)</f>
        <v>4</v>
      </c>
      <c r="O1130" s="16" t="str">
        <f aca="false">PROPER(TRIM(H1130))</f>
        <v>Chennai</v>
      </c>
      <c r="P1130" s="16" t="str">
        <f aca="false">IFERROR(VLOOKUP(O1130,city_map!$A$2:$B$6,2,FALSE()),O1130)</f>
        <v>Chennai</v>
      </c>
      <c r="Q1130" s="16" t="n">
        <f aca="false">IF(ISNUMBER(F1130),F1130,VALUE(SUBSTITUTE(SUBSTITUTE(F1130,"₹",""),",","")))</f>
        <v>498</v>
      </c>
      <c r="R1130" s="16" t="n">
        <f aca="false">IF(E1130=99,1,E1130)</f>
        <v>1</v>
      </c>
      <c r="S1130" s="16" t="n">
        <f aca="false">IF(G1130="",0,G1130)</f>
        <v>0.3</v>
      </c>
      <c r="T1130" s="16" t="str">
        <f aca="false">IF(I1130="","Unknown",IF(I1130="upi","UPI",I1130))</f>
        <v>COD</v>
      </c>
      <c r="U1130" s="16" t="str">
        <f aca="false">IF(L1130="Yes","Y",IF(L1130="No","N",L1130))</f>
        <v>N</v>
      </c>
      <c r="V1130" s="19" t="n">
        <f aca="false">ROUND(R1130*Q1130*(1-S1130),2)</f>
        <v>348.6</v>
      </c>
      <c r="W1130" s="16" t="str">
        <f aca="false">_xlfn.XLOOKUP(D1130,products!$A$2:$A$61,products!$C$2:$C$61,"Not found")</f>
        <v>Beauty</v>
      </c>
    </row>
    <row r="1131" customFormat="false" ht="15" hidden="false" customHeight="false" outlineLevel="0" collapsed="false">
      <c r="A1131" s="16" t="s">
        <v>1982</v>
      </c>
      <c r="B1131" s="16" t="s">
        <v>1978</v>
      </c>
      <c r="C1131" s="16" t="s">
        <v>1983</v>
      </c>
      <c r="D1131" s="16" t="s">
        <v>179</v>
      </c>
      <c r="E1131" s="16" t="n">
        <v>2</v>
      </c>
      <c r="F1131" s="16" t="n">
        <v>2411</v>
      </c>
      <c r="G1131" s="16" t="n">
        <v>0</v>
      </c>
      <c r="H1131" s="16" t="s">
        <v>112</v>
      </c>
      <c r="I1131" s="16" t="s">
        <v>71</v>
      </c>
      <c r="J1131" s="16" t="n">
        <v>3</v>
      </c>
      <c r="K1131" s="16" t="n">
        <v>4</v>
      </c>
      <c r="L1131" s="16" t="s">
        <v>41</v>
      </c>
      <c r="M1131" s="18" t="n">
        <f aca="false">IF(ISNUMBER(B1131),B1131,IF(MID(B1131,3,1)="-",DATE(VALUE(RIGHT(B1131,4)),VALUE(MID(B1131,4,2)),VALUE(LEFT(B1131,2))),DATE(VALUE(LEFT(B1131,4)),VALUE(MID(B1131,6,2)),VALUE(RIGHT(B1131,2)))))</f>
        <v>45760</v>
      </c>
      <c r="N1131" s="16" t="n">
        <f aca="false">MONTH(M1131)</f>
        <v>4</v>
      </c>
      <c r="O1131" s="16" t="str">
        <f aca="false">PROPER(TRIM(H1131))</f>
        <v>Mumbai</v>
      </c>
      <c r="P1131" s="16" t="str">
        <f aca="false">IFERROR(VLOOKUP(O1131,city_map!$A$2:$B$6,2,FALSE()),O1131)</f>
        <v>Mumbai</v>
      </c>
      <c r="Q1131" s="16" t="n">
        <f aca="false">IF(ISNUMBER(F1131),F1131,VALUE(SUBSTITUTE(SUBSTITUTE(F1131,"₹",""),",","")))</f>
        <v>2411</v>
      </c>
      <c r="R1131" s="16" t="n">
        <f aca="false">IF(E1131=99,1,E1131)</f>
        <v>2</v>
      </c>
      <c r="S1131" s="16" t="n">
        <f aca="false">IF(G1131="",0,G1131)</f>
        <v>0</v>
      </c>
      <c r="T1131" s="16" t="str">
        <f aca="false">IF(I1131="","Unknown",IF(I1131="upi","UPI",I1131))</f>
        <v>Credit Card</v>
      </c>
      <c r="U1131" s="16" t="str">
        <f aca="false">IF(L1131="Yes","Y",IF(L1131="No","N",L1131))</f>
        <v>N</v>
      </c>
      <c r="V1131" s="19" t="n">
        <f aca="false">ROUND(R1131*Q1131*(1-S1131),2)</f>
        <v>4822</v>
      </c>
      <c r="W1131" s="16" t="str">
        <f aca="false">_xlfn.XLOOKUP(D1131,products!$A$2:$A$61,products!$C$2:$C$61,"Not found")</f>
        <v>Electronics</v>
      </c>
    </row>
    <row r="1132" customFormat="false" ht="15" hidden="false" customHeight="false" outlineLevel="0" collapsed="false">
      <c r="A1132" s="16" t="s">
        <v>1984</v>
      </c>
      <c r="B1132" s="16" t="s">
        <v>1978</v>
      </c>
      <c r="C1132" s="16" t="s">
        <v>1985</v>
      </c>
      <c r="D1132" s="16" t="s">
        <v>45</v>
      </c>
      <c r="E1132" s="16" t="n">
        <v>2</v>
      </c>
      <c r="F1132" s="16" t="n">
        <v>309</v>
      </c>
      <c r="G1132" s="16" t="n">
        <v>0.15</v>
      </c>
      <c r="H1132" s="16" t="s">
        <v>39</v>
      </c>
      <c r="I1132" s="16" t="s">
        <v>100</v>
      </c>
      <c r="J1132" s="16" t="n">
        <v>4</v>
      </c>
      <c r="K1132" s="16" t="n">
        <v>4</v>
      </c>
      <c r="L1132" s="16" t="s">
        <v>41</v>
      </c>
      <c r="M1132" s="18" t="n">
        <f aca="false">IF(ISNUMBER(B1132),B1132,IF(MID(B1132,3,1)="-",DATE(VALUE(RIGHT(B1132,4)),VALUE(MID(B1132,4,2)),VALUE(LEFT(B1132,2))),DATE(VALUE(LEFT(B1132,4)),VALUE(MID(B1132,6,2)),VALUE(RIGHT(B1132,2)))))</f>
        <v>45760</v>
      </c>
      <c r="N1132" s="16" t="n">
        <f aca="false">MONTH(M1132)</f>
        <v>4</v>
      </c>
      <c r="O1132" s="16" t="str">
        <f aca="false">PROPER(TRIM(H1132))</f>
        <v>Delhi</v>
      </c>
      <c r="P1132" s="16" t="str">
        <f aca="false">IFERROR(VLOOKUP(O1132,city_map!$A$2:$B$6,2,FALSE()),O1132)</f>
        <v>Delhi</v>
      </c>
      <c r="Q1132" s="16" t="n">
        <f aca="false">IF(ISNUMBER(F1132),F1132,VALUE(SUBSTITUTE(SUBSTITUTE(F1132,"₹",""),",","")))</f>
        <v>309</v>
      </c>
      <c r="R1132" s="16" t="n">
        <f aca="false">IF(E1132=99,1,E1132)</f>
        <v>2</v>
      </c>
      <c r="S1132" s="16" t="n">
        <f aca="false">IF(G1132="",0,G1132)</f>
        <v>0.15</v>
      </c>
      <c r="T1132" s="16" t="str">
        <f aca="false">IF(I1132="","Unknown",IF(I1132="upi","UPI",I1132))</f>
        <v>Net Banking</v>
      </c>
      <c r="U1132" s="16" t="str">
        <f aca="false">IF(L1132="Yes","Y",IF(L1132="No","N",L1132))</f>
        <v>N</v>
      </c>
      <c r="V1132" s="19" t="n">
        <f aca="false">ROUND(R1132*Q1132*(1-S1132),2)</f>
        <v>525.3</v>
      </c>
      <c r="W1132" s="16" t="str">
        <f aca="false">_xlfn.XLOOKUP(D1132,products!$A$2:$A$61,products!$C$2:$C$61,"Not found")</f>
        <v>Beauty</v>
      </c>
    </row>
    <row r="1133" customFormat="false" ht="15" hidden="false" customHeight="false" outlineLevel="0" collapsed="false">
      <c r="A1133" s="16" t="s">
        <v>1986</v>
      </c>
      <c r="B1133" s="16" t="s">
        <v>1978</v>
      </c>
      <c r="C1133" s="16" t="s">
        <v>630</v>
      </c>
      <c r="D1133" s="16" t="s">
        <v>393</v>
      </c>
      <c r="E1133" s="16" t="n">
        <v>2</v>
      </c>
      <c r="F1133" s="16" t="n">
        <v>487</v>
      </c>
      <c r="G1133" s="16" t="n">
        <v>0.15</v>
      </c>
      <c r="H1133" s="16" t="s">
        <v>112</v>
      </c>
      <c r="I1133" s="16" t="s">
        <v>40</v>
      </c>
      <c r="J1133" s="16" t="n">
        <v>4</v>
      </c>
      <c r="K1133" s="16"/>
      <c r="L1133" s="16" t="s">
        <v>41</v>
      </c>
      <c r="M1133" s="18" t="n">
        <f aca="false">IF(ISNUMBER(B1133),B1133,IF(MID(B1133,3,1)="-",DATE(VALUE(RIGHT(B1133,4)),VALUE(MID(B1133,4,2)),VALUE(LEFT(B1133,2))),DATE(VALUE(LEFT(B1133,4)),VALUE(MID(B1133,6,2)),VALUE(RIGHT(B1133,2)))))</f>
        <v>45760</v>
      </c>
      <c r="N1133" s="16" t="n">
        <f aca="false">MONTH(M1133)</f>
        <v>4</v>
      </c>
      <c r="O1133" s="16" t="str">
        <f aca="false">PROPER(TRIM(H1133))</f>
        <v>Mumbai</v>
      </c>
      <c r="P1133" s="16" t="str">
        <f aca="false">IFERROR(VLOOKUP(O1133,city_map!$A$2:$B$6,2,FALSE()),O1133)</f>
        <v>Mumbai</v>
      </c>
      <c r="Q1133" s="16" t="n">
        <f aca="false">IF(ISNUMBER(F1133),F1133,VALUE(SUBSTITUTE(SUBSTITUTE(F1133,"₹",""),",","")))</f>
        <v>487</v>
      </c>
      <c r="R1133" s="16" t="n">
        <f aca="false">IF(E1133=99,1,E1133)</f>
        <v>2</v>
      </c>
      <c r="S1133" s="16" t="n">
        <f aca="false">IF(G1133="",0,G1133)</f>
        <v>0.15</v>
      </c>
      <c r="T1133" s="16" t="str">
        <f aca="false">IF(I1133="","Unknown",IF(I1133="upi","UPI",I1133))</f>
        <v>COD</v>
      </c>
      <c r="U1133" s="16" t="str">
        <f aca="false">IF(L1133="Yes","Y",IF(L1133="No","N",L1133))</f>
        <v>N</v>
      </c>
      <c r="V1133" s="19" t="n">
        <f aca="false">ROUND(R1133*Q1133*(1-S1133),2)</f>
        <v>827.9</v>
      </c>
      <c r="W1133" s="16" t="str">
        <f aca="false">_xlfn.XLOOKUP(D1133,products!$A$2:$A$61,products!$C$2:$C$61,"Not found")</f>
        <v>Fashion</v>
      </c>
    </row>
    <row r="1134" customFormat="false" ht="15" hidden="false" customHeight="false" outlineLevel="0" collapsed="false">
      <c r="A1134" s="16" t="s">
        <v>1987</v>
      </c>
      <c r="B1134" s="16" t="s">
        <v>1978</v>
      </c>
      <c r="C1134" s="16" t="s">
        <v>153</v>
      </c>
      <c r="D1134" s="16" t="s">
        <v>216</v>
      </c>
      <c r="E1134" s="16" t="n">
        <v>2</v>
      </c>
      <c r="F1134" s="16" t="s">
        <v>1988</v>
      </c>
      <c r="G1134" s="16" t="n">
        <v>0</v>
      </c>
      <c r="H1134" s="16" t="s">
        <v>112</v>
      </c>
      <c r="I1134" s="16" t="s">
        <v>71</v>
      </c>
      <c r="J1134" s="16" t="n">
        <v>3</v>
      </c>
      <c r="K1134" s="16" t="n">
        <v>4</v>
      </c>
      <c r="L1134" s="16" t="s">
        <v>41</v>
      </c>
      <c r="M1134" s="18" t="n">
        <f aca="false">IF(ISNUMBER(B1134),B1134,IF(MID(B1134,3,1)="-",DATE(VALUE(RIGHT(B1134,4)),VALUE(MID(B1134,4,2)),VALUE(LEFT(B1134,2))),DATE(VALUE(LEFT(B1134,4)),VALUE(MID(B1134,6,2)),VALUE(RIGHT(B1134,2)))))</f>
        <v>45760</v>
      </c>
      <c r="N1134" s="16" t="n">
        <f aca="false">MONTH(M1134)</f>
        <v>4</v>
      </c>
      <c r="O1134" s="16" t="str">
        <f aca="false">PROPER(TRIM(H1134))</f>
        <v>Mumbai</v>
      </c>
      <c r="P1134" s="16" t="str">
        <f aca="false">IFERROR(VLOOKUP(O1134,city_map!$A$2:$B$6,2,FALSE()),O1134)</f>
        <v>Mumbai</v>
      </c>
      <c r="Q1134" s="16" t="n">
        <f aca="false">IF(ISNUMBER(F1134),F1134,VALUE(SUBSTITUTE(SUBSTITUTE(F1134,"₹",""),",","")))</f>
        <v>914</v>
      </c>
      <c r="R1134" s="16" t="n">
        <f aca="false">IF(E1134=99,1,E1134)</f>
        <v>2</v>
      </c>
      <c r="S1134" s="16" t="n">
        <f aca="false">IF(G1134="",0,G1134)</f>
        <v>0</v>
      </c>
      <c r="T1134" s="16" t="str">
        <f aca="false">IF(I1134="","Unknown",IF(I1134="upi","UPI",I1134))</f>
        <v>Credit Card</v>
      </c>
      <c r="U1134" s="16" t="str">
        <f aca="false">IF(L1134="Yes","Y",IF(L1134="No","N",L1134))</f>
        <v>N</v>
      </c>
      <c r="V1134" s="19" t="n">
        <f aca="false">ROUND(R1134*Q1134*(1-S1134),2)</f>
        <v>1828</v>
      </c>
      <c r="W1134" s="16" t="str">
        <f aca="false">_xlfn.XLOOKUP(D1134,products!$A$2:$A$61,products!$C$2:$C$61,"Not found")</f>
        <v>Books</v>
      </c>
    </row>
    <row r="1135" customFormat="false" ht="15" hidden="false" customHeight="false" outlineLevel="0" collapsed="false">
      <c r="A1135" s="16" t="s">
        <v>1989</v>
      </c>
      <c r="B1135" s="16" t="s">
        <v>1978</v>
      </c>
      <c r="C1135" s="16" t="s">
        <v>1990</v>
      </c>
      <c r="D1135" s="16" t="s">
        <v>300</v>
      </c>
      <c r="E1135" s="16" t="n">
        <v>2</v>
      </c>
      <c r="F1135" s="16" t="n">
        <v>2578</v>
      </c>
      <c r="G1135" s="16" t="n">
        <v>0.1</v>
      </c>
      <c r="H1135" s="16" t="s">
        <v>281</v>
      </c>
      <c r="I1135" s="16" t="s">
        <v>71</v>
      </c>
      <c r="J1135" s="16" t="n">
        <v>2</v>
      </c>
      <c r="K1135" s="16" t="n">
        <v>5</v>
      </c>
      <c r="L1135" s="16" t="s">
        <v>41</v>
      </c>
      <c r="M1135" s="18" t="n">
        <f aca="false">IF(ISNUMBER(B1135),B1135,IF(MID(B1135,3,1)="-",DATE(VALUE(RIGHT(B1135,4)),VALUE(MID(B1135,4,2)),VALUE(LEFT(B1135,2))),DATE(VALUE(LEFT(B1135,4)),VALUE(MID(B1135,6,2)),VALUE(RIGHT(B1135,2)))))</f>
        <v>45760</v>
      </c>
      <c r="N1135" s="16" t="n">
        <f aca="false">MONTH(M1135)</f>
        <v>4</v>
      </c>
      <c r="O1135" s="16" t="str">
        <f aca="false">PROPER(TRIM(H1135))</f>
        <v>Bengaluru</v>
      </c>
      <c r="P1135" s="16" t="str">
        <f aca="false">IFERROR(VLOOKUP(O1135,city_map!$A$2:$B$6,2,FALSE()),O1135)</f>
        <v>Bengaluru</v>
      </c>
      <c r="Q1135" s="16" t="n">
        <f aca="false">IF(ISNUMBER(F1135),F1135,VALUE(SUBSTITUTE(SUBSTITUTE(F1135,"₹",""),",","")))</f>
        <v>2578</v>
      </c>
      <c r="R1135" s="16" t="n">
        <f aca="false">IF(E1135=99,1,E1135)</f>
        <v>2</v>
      </c>
      <c r="S1135" s="16" t="n">
        <f aca="false">IF(G1135="",0,G1135)</f>
        <v>0.1</v>
      </c>
      <c r="T1135" s="16" t="str">
        <f aca="false">IF(I1135="","Unknown",IF(I1135="upi","UPI",I1135))</f>
        <v>Credit Card</v>
      </c>
      <c r="U1135" s="16" t="str">
        <f aca="false">IF(L1135="Yes","Y",IF(L1135="No","N",L1135))</f>
        <v>N</v>
      </c>
      <c r="V1135" s="19" t="n">
        <f aca="false">ROUND(R1135*Q1135*(1-S1135),2)</f>
        <v>4640.4</v>
      </c>
      <c r="W1135" s="16" t="str">
        <f aca="false">_xlfn.XLOOKUP(D1135,products!$A$2:$A$61,products!$C$2:$C$61,"Not found")</f>
        <v>Home</v>
      </c>
    </row>
    <row r="1136" customFormat="false" ht="15" hidden="false" customHeight="false" outlineLevel="0" collapsed="false">
      <c r="A1136" s="16" t="s">
        <v>1991</v>
      </c>
      <c r="B1136" s="16" t="s">
        <v>1978</v>
      </c>
      <c r="C1136" s="16" t="s">
        <v>366</v>
      </c>
      <c r="D1136" s="16" t="s">
        <v>88</v>
      </c>
      <c r="E1136" s="16" t="n">
        <v>1</v>
      </c>
      <c r="F1136" s="16" t="n">
        <v>2867</v>
      </c>
      <c r="G1136" s="16" t="n">
        <v>0.1</v>
      </c>
      <c r="H1136" s="16" t="s">
        <v>208</v>
      </c>
      <c r="I1136" s="16" t="s">
        <v>60</v>
      </c>
      <c r="J1136" s="16" t="n">
        <v>6</v>
      </c>
      <c r="K1136" s="16" t="n">
        <v>4</v>
      </c>
      <c r="L1136" s="16" t="s">
        <v>174</v>
      </c>
      <c r="M1136" s="18" t="n">
        <f aca="false">IF(ISNUMBER(B1136),B1136,IF(MID(B1136,3,1)="-",DATE(VALUE(RIGHT(B1136,4)),VALUE(MID(B1136,4,2)),VALUE(LEFT(B1136,2))),DATE(VALUE(LEFT(B1136,4)),VALUE(MID(B1136,6,2)),VALUE(RIGHT(B1136,2)))))</f>
        <v>45760</v>
      </c>
      <c r="N1136" s="16" t="n">
        <f aca="false">MONTH(M1136)</f>
        <v>4</v>
      </c>
      <c r="O1136" s="16" t="str">
        <f aca="false">PROPER(TRIM(H1136))</f>
        <v>Jaipur</v>
      </c>
      <c r="P1136" s="16" t="str">
        <f aca="false">IFERROR(VLOOKUP(O1136,city_map!$A$2:$B$6,2,FALSE()),O1136)</f>
        <v>Jaipur</v>
      </c>
      <c r="Q1136" s="16" t="n">
        <f aca="false">IF(ISNUMBER(F1136),F1136,VALUE(SUBSTITUTE(SUBSTITUTE(F1136,"₹",""),",","")))</f>
        <v>2867</v>
      </c>
      <c r="R1136" s="16" t="n">
        <f aca="false">IF(E1136=99,1,E1136)</f>
        <v>1</v>
      </c>
      <c r="S1136" s="16" t="n">
        <f aca="false">IF(G1136="",0,G1136)</f>
        <v>0.1</v>
      </c>
      <c r="T1136" s="16" t="str">
        <f aca="false">IF(I1136="","Unknown",IF(I1136="upi","UPI",I1136))</f>
        <v>UPI</v>
      </c>
      <c r="U1136" s="16" t="str">
        <f aca="false">IF(L1136="Yes","Y",IF(L1136="No","N",L1136))</f>
        <v>N</v>
      </c>
      <c r="V1136" s="19" t="n">
        <f aca="false">ROUND(R1136*Q1136*(1-S1136),2)</f>
        <v>2580.3</v>
      </c>
      <c r="W1136" s="16" t="str">
        <f aca="false">_xlfn.XLOOKUP(D1136,products!$A$2:$A$61,products!$C$2:$C$61,"Not found")</f>
        <v>Fashion</v>
      </c>
    </row>
    <row r="1137" customFormat="false" ht="15" hidden="false" customHeight="false" outlineLevel="0" collapsed="false">
      <c r="A1137" s="16" t="s">
        <v>1992</v>
      </c>
      <c r="B1137" s="16" t="s">
        <v>1978</v>
      </c>
      <c r="C1137" s="16" t="s">
        <v>1993</v>
      </c>
      <c r="D1137" s="16" t="s">
        <v>95</v>
      </c>
      <c r="E1137" s="16" t="n">
        <v>1</v>
      </c>
      <c r="F1137" s="16" t="n">
        <v>1436</v>
      </c>
      <c r="G1137" s="16" t="n">
        <v>0.1</v>
      </c>
      <c r="H1137" s="16" t="s">
        <v>67</v>
      </c>
      <c r="I1137" s="16" t="s">
        <v>40</v>
      </c>
      <c r="J1137" s="16" t="n">
        <v>2</v>
      </c>
      <c r="K1137" s="16" t="n">
        <v>4</v>
      </c>
      <c r="L1137" s="16" t="s">
        <v>41</v>
      </c>
      <c r="M1137" s="18" t="n">
        <f aca="false">IF(ISNUMBER(B1137),B1137,IF(MID(B1137,3,1)="-",DATE(VALUE(RIGHT(B1137,4)),VALUE(MID(B1137,4,2)),VALUE(LEFT(B1137,2))),DATE(VALUE(LEFT(B1137,4)),VALUE(MID(B1137,6,2)),VALUE(RIGHT(B1137,2)))))</f>
        <v>45760</v>
      </c>
      <c r="N1137" s="16" t="n">
        <f aca="false">MONTH(M1137)</f>
        <v>4</v>
      </c>
      <c r="O1137" s="16" t="str">
        <f aca="false">PROPER(TRIM(H1137))</f>
        <v>Kolkata</v>
      </c>
      <c r="P1137" s="16" t="str">
        <f aca="false">IFERROR(VLOOKUP(O1137,city_map!$A$2:$B$6,2,FALSE()),O1137)</f>
        <v>Kolkata</v>
      </c>
      <c r="Q1137" s="16" t="n">
        <f aca="false">IF(ISNUMBER(F1137),F1137,VALUE(SUBSTITUTE(SUBSTITUTE(F1137,"₹",""),",","")))</f>
        <v>1436</v>
      </c>
      <c r="R1137" s="16" t="n">
        <f aca="false">IF(E1137=99,1,E1137)</f>
        <v>1</v>
      </c>
      <c r="S1137" s="16" t="n">
        <f aca="false">IF(G1137="",0,G1137)</f>
        <v>0.1</v>
      </c>
      <c r="T1137" s="16" t="str">
        <f aca="false">IF(I1137="","Unknown",IF(I1137="upi","UPI",I1137))</f>
        <v>COD</v>
      </c>
      <c r="U1137" s="16" t="str">
        <f aca="false">IF(L1137="Yes","Y",IF(L1137="No","N",L1137))</f>
        <v>N</v>
      </c>
      <c r="V1137" s="19" t="n">
        <f aca="false">ROUND(R1137*Q1137*(1-S1137),2)</f>
        <v>1292.4</v>
      </c>
      <c r="W1137" s="16" t="str">
        <f aca="false">_xlfn.XLOOKUP(D1137,products!$A$2:$A$61,products!$C$2:$C$61,"Not found")</f>
        <v>Electronics</v>
      </c>
    </row>
    <row r="1138" customFormat="false" ht="15" hidden="false" customHeight="false" outlineLevel="0" collapsed="false">
      <c r="A1138" s="16" t="s">
        <v>1994</v>
      </c>
      <c r="B1138" s="16" t="s">
        <v>1978</v>
      </c>
      <c r="C1138" s="16" t="s">
        <v>1995</v>
      </c>
      <c r="D1138" s="16" t="s">
        <v>157</v>
      </c>
      <c r="E1138" s="16" t="n">
        <v>1</v>
      </c>
      <c r="F1138" s="16" t="n">
        <v>1145</v>
      </c>
      <c r="G1138" s="16" t="n">
        <v>0</v>
      </c>
      <c r="H1138" s="16" t="s">
        <v>120</v>
      </c>
      <c r="I1138" s="16" t="s">
        <v>60</v>
      </c>
      <c r="J1138" s="16" t="n">
        <v>5</v>
      </c>
      <c r="K1138" s="16" t="n">
        <v>3</v>
      </c>
      <c r="L1138" s="16" t="s">
        <v>41</v>
      </c>
      <c r="M1138" s="18" t="n">
        <f aca="false">IF(ISNUMBER(B1138),B1138,IF(MID(B1138,3,1)="-",DATE(VALUE(RIGHT(B1138,4)),VALUE(MID(B1138,4,2)),VALUE(LEFT(B1138,2))),DATE(VALUE(LEFT(B1138,4)),VALUE(MID(B1138,6,2)),VALUE(RIGHT(B1138,2)))))</f>
        <v>45760</v>
      </c>
      <c r="N1138" s="16" t="n">
        <f aca="false">MONTH(M1138)</f>
        <v>4</v>
      </c>
      <c r="O1138" s="16" t="str">
        <f aca="false">PROPER(TRIM(H1138))</f>
        <v>Kolkata</v>
      </c>
      <c r="P1138" s="16" t="str">
        <f aca="false">IFERROR(VLOOKUP(O1138,city_map!$A$2:$B$6,2,FALSE()),O1138)</f>
        <v>Kolkata</v>
      </c>
      <c r="Q1138" s="16" t="n">
        <f aca="false">IF(ISNUMBER(F1138),F1138,VALUE(SUBSTITUTE(SUBSTITUTE(F1138,"₹",""),",","")))</f>
        <v>1145</v>
      </c>
      <c r="R1138" s="16" t="n">
        <f aca="false">IF(E1138=99,1,E1138)</f>
        <v>1</v>
      </c>
      <c r="S1138" s="16" t="n">
        <f aca="false">IF(G1138="",0,G1138)</f>
        <v>0</v>
      </c>
      <c r="T1138" s="16" t="str">
        <f aca="false">IF(I1138="","Unknown",IF(I1138="upi","UPI",I1138))</f>
        <v>UPI</v>
      </c>
      <c r="U1138" s="16" t="str">
        <f aca="false">IF(L1138="Yes","Y",IF(L1138="No","N",L1138))</f>
        <v>N</v>
      </c>
      <c r="V1138" s="19" t="n">
        <f aca="false">ROUND(R1138*Q1138*(1-S1138),2)</f>
        <v>1145</v>
      </c>
      <c r="W1138" s="16" t="str">
        <f aca="false">_xlfn.XLOOKUP(D1138,products!$A$2:$A$61,products!$C$2:$C$61,"Not found")</f>
        <v>Books</v>
      </c>
    </row>
    <row r="1139" customFormat="false" ht="15" hidden="false" customHeight="false" outlineLevel="0" collapsed="false">
      <c r="A1139" s="16" t="s">
        <v>1996</v>
      </c>
      <c r="B1139" s="16" t="s">
        <v>1997</v>
      </c>
      <c r="C1139" s="16" t="s">
        <v>542</v>
      </c>
      <c r="D1139" s="16" t="s">
        <v>84</v>
      </c>
      <c r="E1139" s="16" t="n">
        <v>2</v>
      </c>
      <c r="F1139" s="16" t="n">
        <v>237</v>
      </c>
      <c r="G1139" s="16" t="n">
        <v>0.1</v>
      </c>
      <c r="H1139" s="16" t="s">
        <v>89</v>
      </c>
      <c r="I1139" s="16" t="s">
        <v>47</v>
      </c>
      <c r="J1139" s="16" t="n">
        <v>3</v>
      </c>
      <c r="K1139" s="16" t="n">
        <v>4</v>
      </c>
      <c r="L1139" s="16" t="s">
        <v>41</v>
      </c>
      <c r="M1139" s="18" t="n">
        <f aca="false">IF(ISNUMBER(B1139),B1139,IF(MID(B1139,3,1)="-",DATE(VALUE(RIGHT(B1139,4)),VALUE(MID(B1139,4,2)),VALUE(LEFT(B1139,2))),DATE(VALUE(LEFT(B1139,4)),VALUE(MID(B1139,6,2)),VALUE(RIGHT(B1139,2)))))</f>
        <v>45760</v>
      </c>
      <c r="N1139" s="16" t="n">
        <f aca="false">MONTH(M1139)</f>
        <v>4</v>
      </c>
      <c r="O1139" s="16" t="str">
        <f aca="false">PROPER(TRIM(H1139))</f>
        <v>Ahmedabad</v>
      </c>
      <c r="P1139" s="16" t="str">
        <f aca="false">IFERROR(VLOOKUP(O1139,city_map!$A$2:$B$6,2,FALSE()),O1139)</f>
        <v>Ahmedabad</v>
      </c>
      <c r="Q1139" s="16" t="n">
        <f aca="false">IF(ISNUMBER(F1139),F1139,VALUE(SUBSTITUTE(SUBSTITUTE(F1139,"₹",""),",","")))</f>
        <v>237</v>
      </c>
      <c r="R1139" s="16" t="n">
        <f aca="false">IF(E1139=99,1,E1139)</f>
        <v>2</v>
      </c>
      <c r="S1139" s="16" t="n">
        <f aca="false">IF(G1139="",0,G1139)</f>
        <v>0.1</v>
      </c>
      <c r="T1139" s="16" t="str">
        <f aca="false">IF(I1139="","Unknown",IF(I1139="upi","UPI",I1139))</f>
        <v>Debit Card</v>
      </c>
      <c r="U1139" s="16" t="str">
        <f aca="false">IF(L1139="Yes","Y",IF(L1139="No","N",L1139))</f>
        <v>N</v>
      </c>
      <c r="V1139" s="19" t="n">
        <f aca="false">ROUND(R1139*Q1139*(1-S1139),2)</f>
        <v>426.6</v>
      </c>
      <c r="W1139" s="16" t="str">
        <f aca="false">_xlfn.XLOOKUP(D1139,products!$A$2:$A$61,products!$C$2:$C$61,"Not found")</f>
        <v>Beauty</v>
      </c>
    </row>
    <row r="1140" customFormat="false" ht="15" hidden="false" customHeight="false" outlineLevel="0" collapsed="false">
      <c r="A1140" s="16" t="s">
        <v>1998</v>
      </c>
      <c r="B1140" s="16" t="s">
        <v>1978</v>
      </c>
      <c r="C1140" s="16" t="s">
        <v>875</v>
      </c>
      <c r="D1140" s="16" t="s">
        <v>38</v>
      </c>
      <c r="E1140" s="16" t="n">
        <v>4</v>
      </c>
      <c r="F1140" s="16" t="n">
        <v>353</v>
      </c>
      <c r="G1140" s="16" t="n">
        <v>0</v>
      </c>
      <c r="H1140" s="16" t="s">
        <v>89</v>
      </c>
      <c r="I1140" s="16" t="s">
        <v>40</v>
      </c>
      <c r="J1140" s="16" t="n">
        <v>5</v>
      </c>
      <c r="K1140" s="16" t="n">
        <v>5</v>
      </c>
      <c r="L1140" s="16" t="s">
        <v>174</v>
      </c>
      <c r="M1140" s="18" t="n">
        <f aca="false">IF(ISNUMBER(B1140),B1140,IF(MID(B1140,3,1)="-",DATE(VALUE(RIGHT(B1140,4)),VALUE(MID(B1140,4,2)),VALUE(LEFT(B1140,2))),DATE(VALUE(LEFT(B1140,4)),VALUE(MID(B1140,6,2)),VALUE(RIGHT(B1140,2)))))</f>
        <v>45760</v>
      </c>
      <c r="N1140" s="16" t="n">
        <f aca="false">MONTH(M1140)</f>
        <v>4</v>
      </c>
      <c r="O1140" s="16" t="str">
        <f aca="false">PROPER(TRIM(H1140))</f>
        <v>Ahmedabad</v>
      </c>
      <c r="P1140" s="16" t="str">
        <f aca="false">IFERROR(VLOOKUP(O1140,city_map!$A$2:$B$6,2,FALSE()),O1140)</f>
        <v>Ahmedabad</v>
      </c>
      <c r="Q1140" s="16" t="n">
        <f aca="false">IF(ISNUMBER(F1140),F1140,VALUE(SUBSTITUTE(SUBSTITUTE(F1140,"₹",""),",","")))</f>
        <v>353</v>
      </c>
      <c r="R1140" s="16" t="n">
        <f aca="false">IF(E1140=99,1,E1140)</f>
        <v>4</v>
      </c>
      <c r="S1140" s="16" t="n">
        <f aca="false">IF(G1140="",0,G1140)</f>
        <v>0</v>
      </c>
      <c r="T1140" s="16" t="str">
        <f aca="false">IF(I1140="","Unknown",IF(I1140="upi","UPI",I1140))</f>
        <v>COD</v>
      </c>
      <c r="U1140" s="16" t="str">
        <f aca="false">IF(L1140="Yes","Y",IF(L1140="No","N",L1140))</f>
        <v>N</v>
      </c>
      <c r="V1140" s="19" t="n">
        <f aca="false">ROUND(R1140*Q1140*(1-S1140),2)</f>
        <v>1412</v>
      </c>
      <c r="W1140" s="16" t="str">
        <f aca="false">_xlfn.XLOOKUP(D1140,products!$A$2:$A$61,products!$C$2:$C$61,"Not found")</f>
        <v>Books</v>
      </c>
    </row>
    <row r="1141" customFormat="false" ht="15" hidden="false" customHeight="false" outlineLevel="0" collapsed="false">
      <c r="A1141" s="16" t="s">
        <v>1999</v>
      </c>
      <c r="B1141" s="16" t="s">
        <v>1978</v>
      </c>
      <c r="C1141" s="16" t="s">
        <v>709</v>
      </c>
      <c r="D1141" s="16" t="s">
        <v>232</v>
      </c>
      <c r="E1141" s="16" t="n">
        <v>3</v>
      </c>
      <c r="F1141" s="16" t="n">
        <v>2056</v>
      </c>
      <c r="G1141" s="16" t="n">
        <v>0</v>
      </c>
      <c r="H1141" s="16" t="s">
        <v>483</v>
      </c>
      <c r="I1141" s="16" t="s">
        <v>60</v>
      </c>
      <c r="J1141" s="16" t="n">
        <v>3</v>
      </c>
      <c r="K1141" s="16" t="n">
        <v>4</v>
      </c>
      <c r="L1141" s="16" t="s">
        <v>41</v>
      </c>
      <c r="M1141" s="18" t="n">
        <f aca="false">IF(ISNUMBER(B1141),B1141,IF(MID(B1141,3,1)="-",DATE(VALUE(RIGHT(B1141,4)),VALUE(MID(B1141,4,2)),VALUE(LEFT(B1141,2))),DATE(VALUE(LEFT(B1141,4)),VALUE(MID(B1141,6,2)),VALUE(RIGHT(B1141,2)))))</f>
        <v>45760</v>
      </c>
      <c r="N1141" s="16" t="n">
        <f aca="false">MONTH(M1141)</f>
        <v>4</v>
      </c>
      <c r="O1141" s="16" t="str">
        <f aca="false">PROPER(TRIM(H1141))</f>
        <v>Bombay</v>
      </c>
      <c r="P1141" s="16" t="str">
        <f aca="false">IFERROR(VLOOKUP(O1141,city_map!$A$2:$B$6,2,FALSE()),O1141)</f>
        <v>Mumbai</v>
      </c>
      <c r="Q1141" s="16" t="n">
        <f aca="false">IF(ISNUMBER(F1141),F1141,VALUE(SUBSTITUTE(SUBSTITUTE(F1141,"₹",""),",","")))</f>
        <v>2056</v>
      </c>
      <c r="R1141" s="16" t="n">
        <f aca="false">IF(E1141=99,1,E1141)</f>
        <v>3</v>
      </c>
      <c r="S1141" s="16" t="n">
        <f aca="false">IF(G1141="",0,G1141)</f>
        <v>0</v>
      </c>
      <c r="T1141" s="16" t="str">
        <f aca="false">IF(I1141="","Unknown",IF(I1141="upi","UPI",I1141))</f>
        <v>UPI</v>
      </c>
      <c r="U1141" s="16" t="str">
        <f aca="false">IF(L1141="Yes","Y",IF(L1141="No","N",L1141))</f>
        <v>N</v>
      </c>
      <c r="V1141" s="19" t="n">
        <f aca="false">ROUND(R1141*Q1141*(1-S1141),2)</f>
        <v>6168</v>
      </c>
      <c r="W1141" s="16" t="str">
        <f aca="false">_xlfn.XLOOKUP(D1141,products!$A$2:$A$61,products!$C$2:$C$61,"Not found")</f>
        <v>Electronics</v>
      </c>
    </row>
    <row r="1142" customFormat="false" ht="15" hidden="false" customHeight="false" outlineLevel="0" collapsed="false">
      <c r="A1142" s="16" t="s">
        <v>2000</v>
      </c>
      <c r="B1142" s="16" t="s">
        <v>1978</v>
      </c>
      <c r="C1142" s="16" t="s">
        <v>328</v>
      </c>
      <c r="D1142" s="16" t="s">
        <v>191</v>
      </c>
      <c r="E1142" s="16" t="n">
        <v>1</v>
      </c>
      <c r="F1142" s="16" t="n">
        <v>398</v>
      </c>
      <c r="G1142" s="16" t="n">
        <v>0.05</v>
      </c>
      <c r="H1142" s="16" t="s">
        <v>208</v>
      </c>
      <c r="I1142" s="16" t="s">
        <v>60</v>
      </c>
      <c r="J1142" s="16" t="n">
        <v>5</v>
      </c>
      <c r="K1142" s="16" t="n">
        <v>4</v>
      </c>
      <c r="L1142" s="16" t="s">
        <v>41</v>
      </c>
      <c r="M1142" s="18" t="n">
        <f aca="false">IF(ISNUMBER(B1142),B1142,IF(MID(B1142,3,1)="-",DATE(VALUE(RIGHT(B1142,4)),VALUE(MID(B1142,4,2)),VALUE(LEFT(B1142,2))),DATE(VALUE(LEFT(B1142,4)),VALUE(MID(B1142,6,2)),VALUE(RIGHT(B1142,2)))))</f>
        <v>45760</v>
      </c>
      <c r="N1142" s="16" t="n">
        <f aca="false">MONTH(M1142)</f>
        <v>4</v>
      </c>
      <c r="O1142" s="16" t="str">
        <f aca="false">PROPER(TRIM(H1142))</f>
        <v>Jaipur</v>
      </c>
      <c r="P1142" s="16" t="str">
        <f aca="false">IFERROR(VLOOKUP(O1142,city_map!$A$2:$B$6,2,FALSE()),O1142)</f>
        <v>Jaipur</v>
      </c>
      <c r="Q1142" s="16" t="n">
        <f aca="false">IF(ISNUMBER(F1142),F1142,VALUE(SUBSTITUTE(SUBSTITUTE(F1142,"₹",""),",","")))</f>
        <v>398</v>
      </c>
      <c r="R1142" s="16" t="n">
        <f aca="false">IF(E1142=99,1,E1142)</f>
        <v>1</v>
      </c>
      <c r="S1142" s="16" t="n">
        <f aca="false">IF(G1142="",0,G1142)</f>
        <v>0.05</v>
      </c>
      <c r="T1142" s="16" t="str">
        <f aca="false">IF(I1142="","Unknown",IF(I1142="upi","UPI",I1142))</f>
        <v>UPI</v>
      </c>
      <c r="U1142" s="16" t="str">
        <f aca="false">IF(L1142="Yes","Y",IF(L1142="No","N",L1142))</f>
        <v>N</v>
      </c>
      <c r="V1142" s="19" t="n">
        <f aca="false">ROUND(R1142*Q1142*(1-S1142),2)</f>
        <v>378.1</v>
      </c>
      <c r="W1142" s="16" t="str">
        <f aca="false">_xlfn.XLOOKUP(D1142,products!$A$2:$A$61,products!$C$2:$C$61,"Not found")</f>
        <v>Electronics</v>
      </c>
    </row>
    <row r="1143" customFormat="false" ht="15" hidden="false" customHeight="false" outlineLevel="0" collapsed="false">
      <c r="A1143" s="16" t="s">
        <v>2001</v>
      </c>
      <c r="B1143" s="16" t="s">
        <v>1997</v>
      </c>
      <c r="C1143" s="16" t="s">
        <v>470</v>
      </c>
      <c r="D1143" s="16" t="s">
        <v>300</v>
      </c>
      <c r="E1143" s="16" t="n">
        <v>2</v>
      </c>
      <c r="F1143" s="16" t="s">
        <v>349</v>
      </c>
      <c r="G1143" s="16" t="n">
        <v>0.1</v>
      </c>
      <c r="H1143" s="16" t="s">
        <v>112</v>
      </c>
      <c r="I1143" s="16" t="s">
        <v>71</v>
      </c>
      <c r="J1143" s="16" t="n">
        <v>5</v>
      </c>
      <c r="K1143" s="16" t="n">
        <v>4</v>
      </c>
      <c r="L1143" s="16" t="s">
        <v>41</v>
      </c>
      <c r="M1143" s="18" t="n">
        <f aca="false">IF(ISNUMBER(B1143),B1143,IF(MID(B1143,3,1)="-",DATE(VALUE(RIGHT(B1143,4)),VALUE(MID(B1143,4,2)),VALUE(LEFT(B1143,2))),DATE(VALUE(LEFT(B1143,4)),VALUE(MID(B1143,6,2)),VALUE(RIGHT(B1143,2)))))</f>
        <v>45760</v>
      </c>
      <c r="N1143" s="16" t="n">
        <f aca="false">MONTH(M1143)</f>
        <v>4</v>
      </c>
      <c r="O1143" s="16" t="str">
        <f aca="false">PROPER(TRIM(H1143))</f>
        <v>Mumbai</v>
      </c>
      <c r="P1143" s="16" t="str">
        <f aca="false">IFERROR(VLOOKUP(O1143,city_map!$A$2:$B$6,2,FALSE()),O1143)</f>
        <v>Mumbai</v>
      </c>
      <c r="Q1143" s="16" t="n">
        <f aca="false">IF(ISNUMBER(F1143),F1143,VALUE(SUBSTITUTE(SUBSTITUTE(F1143,"₹",""),",","")))</f>
        <v>2563</v>
      </c>
      <c r="R1143" s="16" t="n">
        <f aca="false">IF(E1143=99,1,E1143)</f>
        <v>2</v>
      </c>
      <c r="S1143" s="16" t="n">
        <f aca="false">IF(G1143="",0,G1143)</f>
        <v>0.1</v>
      </c>
      <c r="T1143" s="16" t="str">
        <f aca="false">IF(I1143="","Unknown",IF(I1143="upi","UPI",I1143))</f>
        <v>Credit Card</v>
      </c>
      <c r="U1143" s="16" t="str">
        <f aca="false">IF(L1143="Yes","Y",IF(L1143="No","N",L1143))</f>
        <v>N</v>
      </c>
      <c r="V1143" s="19" t="n">
        <f aca="false">ROUND(R1143*Q1143*(1-S1143),2)</f>
        <v>4613.4</v>
      </c>
      <c r="W1143" s="16" t="str">
        <f aca="false">_xlfn.XLOOKUP(D1143,products!$A$2:$A$61,products!$C$2:$C$61,"Not found")</f>
        <v>Home</v>
      </c>
    </row>
    <row r="1144" customFormat="false" ht="15" hidden="false" customHeight="false" outlineLevel="0" collapsed="false">
      <c r="A1144" s="16" t="s">
        <v>2002</v>
      </c>
      <c r="B1144" s="16" t="s">
        <v>2003</v>
      </c>
      <c r="C1144" s="16" t="s">
        <v>2004</v>
      </c>
      <c r="D1144" s="16" t="s">
        <v>179</v>
      </c>
      <c r="E1144" s="16" t="n">
        <v>3</v>
      </c>
      <c r="F1144" s="16" t="n">
        <v>2605</v>
      </c>
      <c r="G1144" s="16" t="n">
        <v>0.1</v>
      </c>
      <c r="H1144" s="16" t="s">
        <v>39</v>
      </c>
      <c r="I1144" s="16" t="s">
        <v>60</v>
      </c>
      <c r="J1144" s="16" t="n">
        <v>5</v>
      </c>
      <c r="K1144" s="16" t="n">
        <v>4</v>
      </c>
      <c r="L1144" s="16" t="s">
        <v>174</v>
      </c>
      <c r="M1144" s="18" t="n">
        <f aca="false">IF(ISNUMBER(B1144),B1144,IF(MID(B1144,3,1)="-",DATE(VALUE(RIGHT(B1144,4)),VALUE(MID(B1144,4,2)),VALUE(LEFT(B1144,2))),DATE(VALUE(LEFT(B1144,4)),VALUE(MID(B1144,6,2)),VALUE(RIGHT(B1144,2)))))</f>
        <v>45761</v>
      </c>
      <c r="N1144" s="16" t="n">
        <f aca="false">MONTH(M1144)</f>
        <v>4</v>
      </c>
      <c r="O1144" s="16" t="str">
        <f aca="false">PROPER(TRIM(H1144))</f>
        <v>Delhi</v>
      </c>
      <c r="P1144" s="16" t="str">
        <f aca="false">IFERROR(VLOOKUP(O1144,city_map!$A$2:$B$6,2,FALSE()),O1144)</f>
        <v>Delhi</v>
      </c>
      <c r="Q1144" s="16" t="n">
        <f aca="false">IF(ISNUMBER(F1144),F1144,VALUE(SUBSTITUTE(SUBSTITUTE(F1144,"₹",""),",","")))</f>
        <v>2605</v>
      </c>
      <c r="R1144" s="16" t="n">
        <f aca="false">IF(E1144=99,1,E1144)</f>
        <v>3</v>
      </c>
      <c r="S1144" s="16" t="n">
        <f aca="false">IF(G1144="",0,G1144)</f>
        <v>0.1</v>
      </c>
      <c r="T1144" s="16" t="str">
        <f aca="false">IF(I1144="","Unknown",IF(I1144="upi","UPI",I1144))</f>
        <v>UPI</v>
      </c>
      <c r="U1144" s="16" t="str">
        <f aca="false">IF(L1144="Yes","Y",IF(L1144="No","N",L1144))</f>
        <v>N</v>
      </c>
      <c r="V1144" s="19" t="n">
        <f aca="false">ROUND(R1144*Q1144*(1-S1144),2)</f>
        <v>7033.5</v>
      </c>
      <c r="W1144" s="16" t="str">
        <f aca="false">_xlfn.XLOOKUP(D1144,products!$A$2:$A$61,products!$C$2:$C$61,"Not found")</f>
        <v>Electronics</v>
      </c>
    </row>
    <row r="1145" customFormat="false" ht="15" hidden="false" customHeight="false" outlineLevel="0" collapsed="false">
      <c r="A1145" s="16" t="s">
        <v>2005</v>
      </c>
      <c r="B1145" s="16" t="s">
        <v>2003</v>
      </c>
      <c r="C1145" s="16" t="s">
        <v>2006</v>
      </c>
      <c r="D1145" s="16" t="s">
        <v>229</v>
      </c>
      <c r="E1145" s="16" t="n">
        <v>2</v>
      </c>
      <c r="F1145" s="16" t="n">
        <v>431</v>
      </c>
      <c r="G1145" s="16" t="n">
        <v>0.05</v>
      </c>
      <c r="H1145" s="16" t="s">
        <v>70</v>
      </c>
      <c r="I1145" s="16" t="s">
        <v>60</v>
      </c>
      <c r="J1145" s="16" t="n">
        <v>5</v>
      </c>
      <c r="K1145" s="16" t="n">
        <v>3</v>
      </c>
      <c r="L1145" s="16" t="s">
        <v>41</v>
      </c>
      <c r="M1145" s="18" t="n">
        <f aca="false">IF(ISNUMBER(B1145),B1145,IF(MID(B1145,3,1)="-",DATE(VALUE(RIGHT(B1145,4)),VALUE(MID(B1145,4,2)),VALUE(LEFT(B1145,2))),DATE(VALUE(LEFT(B1145,4)),VALUE(MID(B1145,6,2)),VALUE(RIGHT(B1145,2)))))</f>
        <v>45761</v>
      </c>
      <c r="N1145" s="16" t="n">
        <f aca="false">MONTH(M1145)</f>
        <v>4</v>
      </c>
      <c r="O1145" s="16" t="str">
        <f aca="false">PROPER(TRIM(H1145))</f>
        <v>Pune</v>
      </c>
      <c r="P1145" s="16" t="str">
        <f aca="false">IFERROR(VLOOKUP(O1145,city_map!$A$2:$B$6,2,FALSE()),O1145)</f>
        <v>Pune</v>
      </c>
      <c r="Q1145" s="16" t="n">
        <f aca="false">IF(ISNUMBER(F1145),F1145,VALUE(SUBSTITUTE(SUBSTITUTE(F1145,"₹",""),",","")))</f>
        <v>431</v>
      </c>
      <c r="R1145" s="16" t="n">
        <f aca="false">IF(E1145=99,1,E1145)</f>
        <v>2</v>
      </c>
      <c r="S1145" s="16" t="n">
        <f aca="false">IF(G1145="",0,G1145)</f>
        <v>0.05</v>
      </c>
      <c r="T1145" s="16" t="str">
        <f aca="false">IF(I1145="","Unknown",IF(I1145="upi","UPI",I1145))</f>
        <v>UPI</v>
      </c>
      <c r="U1145" s="16" t="str">
        <f aca="false">IF(L1145="Yes","Y",IF(L1145="No","N",L1145))</f>
        <v>N</v>
      </c>
      <c r="V1145" s="19" t="n">
        <f aca="false">ROUND(R1145*Q1145*(1-S1145),2)</f>
        <v>818.9</v>
      </c>
      <c r="W1145" s="16" t="str">
        <f aca="false">_xlfn.XLOOKUP(D1145,products!$A$2:$A$61,products!$C$2:$C$61,"Not found")</f>
        <v>Books</v>
      </c>
    </row>
    <row r="1146" customFormat="false" ht="15" hidden="false" customHeight="false" outlineLevel="0" collapsed="false">
      <c r="A1146" s="16" t="s">
        <v>2007</v>
      </c>
      <c r="B1146" s="16" t="s">
        <v>2003</v>
      </c>
      <c r="C1146" s="16" t="s">
        <v>877</v>
      </c>
      <c r="D1146" s="16" t="s">
        <v>38</v>
      </c>
      <c r="E1146" s="16" t="n">
        <v>2</v>
      </c>
      <c r="F1146" s="16" t="n">
        <v>351</v>
      </c>
      <c r="G1146" s="16" t="n">
        <v>0.1</v>
      </c>
      <c r="H1146" s="16" t="s">
        <v>39</v>
      </c>
      <c r="I1146" s="16" t="s">
        <v>60</v>
      </c>
      <c r="J1146" s="16" t="n">
        <v>4</v>
      </c>
      <c r="K1146" s="16" t="n">
        <v>5</v>
      </c>
      <c r="L1146" s="16" t="s">
        <v>41</v>
      </c>
      <c r="M1146" s="18" t="n">
        <f aca="false">IF(ISNUMBER(B1146),B1146,IF(MID(B1146,3,1)="-",DATE(VALUE(RIGHT(B1146,4)),VALUE(MID(B1146,4,2)),VALUE(LEFT(B1146,2))),DATE(VALUE(LEFT(B1146,4)),VALUE(MID(B1146,6,2)),VALUE(RIGHT(B1146,2)))))</f>
        <v>45761</v>
      </c>
      <c r="N1146" s="16" t="n">
        <f aca="false">MONTH(M1146)</f>
        <v>4</v>
      </c>
      <c r="O1146" s="16" t="str">
        <f aca="false">PROPER(TRIM(H1146))</f>
        <v>Delhi</v>
      </c>
      <c r="P1146" s="16" t="str">
        <f aca="false">IFERROR(VLOOKUP(O1146,city_map!$A$2:$B$6,2,FALSE()),O1146)</f>
        <v>Delhi</v>
      </c>
      <c r="Q1146" s="16" t="n">
        <f aca="false">IF(ISNUMBER(F1146),F1146,VALUE(SUBSTITUTE(SUBSTITUTE(F1146,"₹",""),",","")))</f>
        <v>351</v>
      </c>
      <c r="R1146" s="16" t="n">
        <f aca="false">IF(E1146=99,1,E1146)</f>
        <v>2</v>
      </c>
      <c r="S1146" s="16" t="n">
        <f aca="false">IF(G1146="",0,G1146)</f>
        <v>0.1</v>
      </c>
      <c r="T1146" s="16" t="str">
        <f aca="false">IF(I1146="","Unknown",IF(I1146="upi","UPI",I1146))</f>
        <v>UPI</v>
      </c>
      <c r="U1146" s="16" t="str">
        <f aca="false">IF(L1146="Yes","Y",IF(L1146="No","N",L1146))</f>
        <v>N</v>
      </c>
      <c r="V1146" s="19" t="n">
        <f aca="false">ROUND(R1146*Q1146*(1-S1146),2)</f>
        <v>631.8</v>
      </c>
      <c r="W1146" s="16" t="str">
        <f aca="false">_xlfn.XLOOKUP(D1146,products!$A$2:$A$61,products!$C$2:$C$61,"Not found")</f>
        <v>Books</v>
      </c>
    </row>
    <row r="1147" customFormat="false" ht="15" hidden="false" customHeight="false" outlineLevel="0" collapsed="false">
      <c r="A1147" s="16" t="s">
        <v>2008</v>
      </c>
      <c r="B1147" s="16" t="s">
        <v>2003</v>
      </c>
      <c r="C1147" s="16" t="s">
        <v>685</v>
      </c>
      <c r="D1147" s="16" t="s">
        <v>92</v>
      </c>
      <c r="E1147" s="16" t="n">
        <v>1</v>
      </c>
      <c r="F1147" s="16" t="n">
        <v>3873</v>
      </c>
      <c r="G1147" s="16" t="n">
        <v>0.15</v>
      </c>
      <c r="H1147" s="16" t="s">
        <v>46</v>
      </c>
      <c r="I1147" s="16" t="s">
        <v>60</v>
      </c>
      <c r="J1147" s="16" t="n">
        <v>3</v>
      </c>
      <c r="K1147" s="16" t="n">
        <v>4</v>
      </c>
      <c r="L1147" s="16" t="s">
        <v>41</v>
      </c>
      <c r="M1147" s="18" t="n">
        <f aca="false">IF(ISNUMBER(B1147),B1147,IF(MID(B1147,3,1)="-",DATE(VALUE(RIGHT(B1147,4)),VALUE(MID(B1147,4,2)),VALUE(LEFT(B1147,2))),DATE(VALUE(LEFT(B1147,4)),VALUE(MID(B1147,6,2)),VALUE(RIGHT(B1147,2)))))</f>
        <v>45761</v>
      </c>
      <c r="N1147" s="16" t="n">
        <f aca="false">MONTH(M1147)</f>
        <v>4</v>
      </c>
      <c r="O1147" s="16" t="str">
        <f aca="false">PROPER(TRIM(H1147))</f>
        <v>Chennai</v>
      </c>
      <c r="P1147" s="16" t="str">
        <f aca="false">IFERROR(VLOOKUP(O1147,city_map!$A$2:$B$6,2,FALSE()),O1147)</f>
        <v>Chennai</v>
      </c>
      <c r="Q1147" s="16" t="n">
        <f aca="false">IF(ISNUMBER(F1147),F1147,VALUE(SUBSTITUTE(SUBSTITUTE(F1147,"₹",""),",","")))</f>
        <v>3873</v>
      </c>
      <c r="R1147" s="16" t="n">
        <f aca="false">IF(E1147=99,1,E1147)</f>
        <v>1</v>
      </c>
      <c r="S1147" s="16" t="n">
        <f aca="false">IF(G1147="",0,G1147)</f>
        <v>0.15</v>
      </c>
      <c r="T1147" s="16" t="str">
        <f aca="false">IF(I1147="","Unknown",IF(I1147="upi","UPI",I1147))</f>
        <v>UPI</v>
      </c>
      <c r="U1147" s="16" t="str">
        <f aca="false">IF(L1147="Yes","Y",IF(L1147="No","N",L1147))</f>
        <v>N</v>
      </c>
      <c r="V1147" s="19" t="n">
        <f aca="false">ROUND(R1147*Q1147*(1-S1147),2)</f>
        <v>3292.05</v>
      </c>
      <c r="W1147" s="16" t="str">
        <f aca="false">_xlfn.XLOOKUP(D1147,products!$A$2:$A$61,products!$C$2:$C$61,"Not found")</f>
        <v>Electronics</v>
      </c>
    </row>
    <row r="1148" customFormat="false" ht="15" hidden="false" customHeight="false" outlineLevel="0" collapsed="false">
      <c r="A1148" s="16" t="s">
        <v>2009</v>
      </c>
      <c r="B1148" s="16" t="s">
        <v>2003</v>
      </c>
      <c r="C1148" s="16" t="s">
        <v>228</v>
      </c>
      <c r="D1148" s="16" t="s">
        <v>232</v>
      </c>
      <c r="E1148" s="16" t="n">
        <v>2</v>
      </c>
      <c r="F1148" s="16" t="n">
        <v>2070</v>
      </c>
      <c r="G1148" s="16" t="n">
        <v>0.05</v>
      </c>
      <c r="H1148" s="16" t="s">
        <v>46</v>
      </c>
      <c r="I1148" s="16" t="s">
        <v>47</v>
      </c>
      <c r="J1148" s="16" t="n">
        <v>6</v>
      </c>
      <c r="K1148" s="16" t="n">
        <v>4</v>
      </c>
      <c r="L1148" s="16" t="s">
        <v>41</v>
      </c>
      <c r="M1148" s="18" t="n">
        <f aca="false">IF(ISNUMBER(B1148),B1148,IF(MID(B1148,3,1)="-",DATE(VALUE(RIGHT(B1148,4)),VALUE(MID(B1148,4,2)),VALUE(LEFT(B1148,2))),DATE(VALUE(LEFT(B1148,4)),VALUE(MID(B1148,6,2)),VALUE(RIGHT(B1148,2)))))</f>
        <v>45761</v>
      </c>
      <c r="N1148" s="16" t="n">
        <f aca="false">MONTH(M1148)</f>
        <v>4</v>
      </c>
      <c r="O1148" s="16" t="str">
        <f aca="false">PROPER(TRIM(H1148))</f>
        <v>Chennai</v>
      </c>
      <c r="P1148" s="16" t="str">
        <f aca="false">IFERROR(VLOOKUP(O1148,city_map!$A$2:$B$6,2,FALSE()),O1148)</f>
        <v>Chennai</v>
      </c>
      <c r="Q1148" s="16" t="n">
        <f aca="false">IF(ISNUMBER(F1148),F1148,VALUE(SUBSTITUTE(SUBSTITUTE(F1148,"₹",""),",","")))</f>
        <v>2070</v>
      </c>
      <c r="R1148" s="16" t="n">
        <f aca="false">IF(E1148=99,1,E1148)</f>
        <v>2</v>
      </c>
      <c r="S1148" s="16" t="n">
        <f aca="false">IF(G1148="",0,G1148)</f>
        <v>0.05</v>
      </c>
      <c r="T1148" s="16" t="str">
        <f aca="false">IF(I1148="","Unknown",IF(I1148="upi","UPI",I1148))</f>
        <v>Debit Card</v>
      </c>
      <c r="U1148" s="16" t="str">
        <f aca="false">IF(L1148="Yes","Y",IF(L1148="No","N",L1148))</f>
        <v>N</v>
      </c>
      <c r="V1148" s="19" t="n">
        <f aca="false">ROUND(R1148*Q1148*(1-S1148),2)</f>
        <v>3933</v>
      </c>
      <c r="W1148" s="16" t="str">
        <f aca="false">_xlfn.XLOOKUP(D1148,products!$A$2:$A$61,products!$C$2:$C$61,"Not found")</f>
        <v>Electronics</v>
      </c>
    </row>
    <row r="1149" customFormat="false" ht="15" hidden="false" customHeight="false" outlineLevel="0" collapsed="false">
      <c r="A1149" s="16" t="s">
        <v>2010</v>
      </c>
      <c r="B1149" s="16" t="s">
        <v>2003</v>
      </c>
      <c r="C1149" s="16" t="s">
        <v>322</v>
      </c>
      <c r="D1149" s="16" t="s">
        <v>412</v>
      </c>
      <c r="E1149" s="16" t="n">
        <v>1</v>
      </c>
      <c r="F1149" s="16" t="n">
        <v>1033</v>
      </c>
      <c r="G1149" s="16" t="n">
        <v>0.2</v>
      </c>
      <c r="H1149" s="16" t="s">
        <v>112</v>
      </c>
      <c r="I1149" s="16" t="s">
        <v>47</v>
      </c>
      <c r="J1149" s="16" t="n">
        <v>3</v>
      </c>
      <c r="K1149" s="16" t="n">
        <v>4</v>
      </c>
      <c r="L1149" s="16" t="s">
        <v>41</v>
      </c>
      <c r="M1149" s="18" t="n">
        <f aca="false">IF(ISNUMBER(B1149),B1149,IF(MID(B1149,3,1)="-",DATE(VALUE(RIGHT(B1149,4)),VALUE(MID(B1149,4,2)),VALUE(LEFT(B1149,2))),DATE(VALUE(LEFT(B1149,4)),VALUE(MID(B1149,6,2)),VALUE(RIGHT(B1149,2)))))</f>
        <v>45761</v>
      </c>
      <c r="N1149" s="16" t="n">
        <f aca="false">MONTH(M1149)</f>
        <v>4</v>
      </c>
      <c r="O1149" s="16" t="str">
        <f aca="false">PROPER(TRIM(H1149))</f>
        <v>Mumbai</v>
      </c>
      <c r="P1149" s="16" t="str">
        <f aca="false">IFERROR(VLOOKUP(O1149,city_map!$A$2:$B$6,2,FALSE()),O1149)</f>
        <v>Mumbai</v>
      </c>
      <c r="Q1149" s="16" t="n">
        <f aca="false">IF(ISNUMBER(F1149),F1149,VALUE(SUBSTITUTE(SUBSTITUTE(F1149,"₹",""),",","")))</f>
        <v>1033</v>
      </c>
      <c r="R1149" s="16" t="n">
        <f aca="false">IF(E1149=99,1,E1149)</f>
        <v>1</v>
      </c>
      <c r="S1149" s="16" t="n">
        <f aca="false">IF(G1149="",0,G1149)</f>
        <v>0.2</v>
      </c>
      <c r="T1149" s="16" t="str">
        <f aca="false">IF(I1149="","Unknown",IF(I1149="upi","UPI",I1149))</f>
        <v>Debit Card</v>
      </c>
      <c r="U1149" s="16" t="str">
        <f aca="false">IF(L1149="Yes","Y",IF(L1149="No","N",L1149))</f>
        <v>N</v>
      </c>
      <c r="V1149" s="19" t="n">
        <f aca="false">ROUND(R1149*Q1149*(1-S1149),2)</f>
        <v>826.4</v>
      </c>
      <c r="W1149" s="16" t="str">
        <f aca="false">_xlfn.XLOOKUP(D1149,products!$A$2:$A$61,products!$C$2:$C$61,"Not found")</f>
        <v>Home</v>
      </c>
    </row>
    <row r="1150" customFormat="false" ht="15" hidden="false" customHeight="false" outlineLevel="0" collapsed="false">
      <c r="A1150" s="16" t="s">
        <v>2011</v>
      </c>
      <c r="B1150" s="16" t="s">
        <v>2003</v>
      </c>
      <c r="C1150" s="16" t="s">
        <v>2012</v>
      </c>
      <c r="D1150" s="16" t="s">
        <v>173</v>
      </c>
      <c r="E1150" s="16" t="n">
        <v>1</v>
      </c>
      <c r="F1150" s="16" t="n">
        <v>1157</v>
      </c>
      <c r="G1150" s="16" t="n">
        <v>0</v>
      </c>
      <c r="H1150" s="16" t="s">
        <v>70</v>
      </c>
      <c r="I1150" s="16" t="s">
        <v>60</v>
      </c>
      <c r="J1150" s="16" t="n">
        <v>5</v>
      </c>
      <c r="K1150" s="16" t="n">
        <v>5</v>
      </c>
      <c r="L1150" s="16" t="s">
        <v>41</v>
      </c>
      <c r="M1150" s="18" t="n">
        <f aca="false">IF(ISNUMBER(B1150),B1150,IF(MID(B1150,3,1)="-",DATE(VALUE(RIGHT(B1150,4)),VALUE(MID(B1150,4,2)),VALUE(LEFT(B1150,2))),DATE(VALUE(LEFT(B1150,4)),VALUE(MID(B1150,6,2)),VALUE(RIGHT(B1150,2)))))</f>
        <v>45761</v>
      </c>
      <c r="N1150" s="16" t="n">
        <f aca="false">MONTH(M1150)</f>
        <v>4</v>
      </c>
      <c r="O1150" s="16" t="str">
        <f aca="false">PROPER(TRIM(H1150))</f>
        <v>Pune</v>
      </c>
      <c r="P1150" s="16" t="str">
        <f aca="false">IFERROR(VLOOKUP(O1150,city_map!$A$2:$B$6,2,FALSE()),O1150)</f>
        <v>Pune</v>
      </c>
      <c r="Q1150" s="16" t="n">
        <f aca="false">IF(ISNUMBER(F1150),F1150,VALUE(SUBSTITUTE(SUBSTITUTE(F1150,"₹",""),",","")))</f>
        <v>1157</v>
      </c>
      <c r="R1150" s="16" t="n">
        <f aca="false">IF(E1150=99,1,E1150)</f>
        <v>1</v>
      </c>
      <c r="S1150" s="16" t="n">
        <f aca="false">IF(G1150="",0,G1150)</f>
        <v>0</v>
      </c>
      <c r="T1150" s="16" t="str">
        <f aca="false">IF(I1150="","Unknown",IF(I1150="upi","UPI",I1150))</f>
        <v>UPI</v>
      </c>
      <c r="U1150" s="16" t="str">
        <f aca="false">IF(L1150="Yes","Y",IF(L1150="No","N",L1150))</f>
        <v>N</v>
      </c>
      <c r="V1150" s="19" t="n">
        <f aca="false">ROUND(R1150*Q1150*(1-S1150),2)</f>
        <v>1157</v>
      </c>
      <c r="W1150" s="16" t="str">
        <f aca="false">_xlfn.XLOOKUP(D1150,products!$A$2:$A$61,products!$C$2:$C$61,"Not found")</f>
        <v>Fashion</v>
      </c>
    </row>
    <row r="1151" customFormat="false" ht="15" hidden="false" customHeight="false" outlineLevel="0" collapsed="false">
      <c r="A1151" s="16" t="s">
        <v>2013</v>
      </c>
      <c r="B1151" s="16" t="s">
        <v>2003</v>
      </c>
      <c r="C1151" s="16" t="s">
        <v>1841</v>
      </c>
      <c r="D1151" s="16" t="s">
        <v>385</v>
      </c>
      <c r="E1151" s="16" t="n">
        <v>3</v>
      </c>
      <c r="F1151" s="16" t="n">
        <v>290</v>
      </c>
      <c r="G1151" s="16" t="n">
        <v>0.2</v>
      </c>
      <c r="H1151" s="16" t="s">
        <v>89</v>
      </c>
      <c r="I1151" s="16" t="s">
        <v>60</v>
      </c>
      <c r="J1151" s="16" t="n">
        <v>5</v>
      </c>
      <c r="K1151" s="16" t="n">
        <v>4</v>
      </c>
      <c r="L1151" s="16" t="s">
        <v>41</v>
      </c>
      <c r="M1151" s="18" t="n">
        <f aca="false">IF(ISNUMBER(B1151),B1151,IF(MID(B1151,3,1)="-",DATE(VALUE(RIGHT(B1151,4)),VALUE(MID(B1151,4,2)),VALUE(LEFT(B1151,2))),DATE(VALUE(LEFT(B1151,4)),VALUE(MID(B1151,6,2)),VALUE(RIGHT(B1151,2)))))</f>
        <v>45761</v>
      </c>
      <c r="N1151" s="16" t="n">
        <f aca="false">MONTH(M1151)</f>
        <v>4</v>
      </c>
      <c r="O1151" s="16" t="str">
        <f aca="false">PROPER(TRIM(H1151))</f>
        <v>Ahmedabad</v>
      </c>
      <c r="P1151" s="16" t="str">
        <f aca="false">IFERROR(VLOOKUP(O1151,city_map!$A$2:$B$6,2,FALSE()),O1151)</f>
        <v>Ahmedabad</v>
      </c>
      <c r="Q1151" s="16" t="n">
        <f aca="false">IF(ISNUMBER(F1151),F1151,VALUE(SUBSTITUTE(SUBSTITUTE(F1151,"₹",""),",","")))</f>
        <v>290</v>
      </c>
      <c r="R1151" s="16" t="n">
        <f aca="false">IF(E1151=99,1,E1151)</f>
        <v>3</v>
      </c>
      <c r="S1151" s="16" t="n">
        <f aca="false">IF(G1151="",0,G1151)</f>
        <v>0.2</v>
      </c>
      <c r="T1151" s="16" t="str">
        <f aca="false">IF(I1151="","Unknown",IF(I1151="upi","UPI",I1151))</f>
        <v>UPI</v>
      </c>
      <c r="U1151" s="16" t="str">
        <f aca="false">IF(L1151="Yes","Y",IF(L1151="No","N",L1151))</f>
        <v>N</v>
      </c>
      <c r="V1151" s="19" t="n">
        <f aca="false">ROUND(R1151*Q1151*(1-S1151),2)</f>
        <v>696</v>
      </c>
      <c r="W1151" s="16" t="str">
        <f aca="false">_xlfn.XLOOKUP(D1151,products!$A$2:$A$61,products!$C$2:$C$61,"Not found")</f>
        <v>Books</v>
      </c>
    </row>
    <row r="1152" customFormat="false" ht="15" hidden="false" customHeight="false" outlineLevel="0" collapsed="false">
      <c r="A1152" s="16" t="s">
        <v>2014</v>
      </c>
      <c r="B1152" s="16" t="s">
        <v>2003</v>
      </c>
      <c r="C1152" s="16" t="s">
        <v>183</v>
      </c>
      <c r="D1152" s="16" t="s">
        <v>291</v>
      </c>
      <c r="E1152" s="16" t="n">
        <v>4</v>
      </c>
      <c r="F1152" s="16" t="n">
        <v>1219</v>
      </c>
      <c r="G1152" s="16" t="n">
        <v>0.1</v>
      </c>
      <c r="H1152" s="16" t="s">
        <v>39</v>
      </c>
      <c r="I1152" s="16" t="s">
        <v>40</v>
      </c>
      <c r="J1152" s="16" t="n">
        <v>4</v>
      </c>
      <c r="K1152" s="16" t="n">
        <v>2</v>
      </c>
      <c r="L1152" s="16" t="s">
        <v>57</v>
      </c>
      <c r="M1152" s="18" t="n">
        <f aca="false">IF(ISNUMBER(B1152),B1152,IF(MID(B1152,3,1)="-",DATE(VALUE(RIGHT(B1152,4)),VALUE(MID(B1152,4,2)),VALUE(LEFT(B1152,2))),DATE(VALUE(LEFT(B1152,4)),VALUE(MID(B1152,6,2)),VALUE(RIGHT(B1152,2)))))</f>
        <v>45761</v>
      </c>
      <c r="N1152" s="16" t="n">
        <f aca="false">MONTH(M1152)</f>
        <v>4</v>
      </c>
      <c r="O1152" s="16" t="str">
        <f aca="false">PROPER(TRIM(H1152))</f>
        <v>Delhi</v>
      </c>
      <c r="P1152" s="16" t="str">
        <f aca="false">IFERROR(VLOOKUP(O1152,city_map!$A$2:$B$6,2,FALSE()),O1152)</f>
        <v>Delhi</v>
      </c>
      <c r="Q1152" s="16" t="n">
        <f aca="false">IF(ISNUMBER(F1152),F1152,VALUE(SUBSTITUTE(SUBSTITUTE(F1152,"₹",""),",","")))</f>
        <v>1219</v>
      </c>
      <c r="R1152" s="16" t="n">
        <f aca="false">IF(E1152=99,1,E1152)</f>
        <v>4</v>
      </c>
      <c r="S1152" s="16" t="n">
        <f aca="false">IF(G1152="",0,G1152)</f>
        <v>0.1</v>
      </c>
      <c r="T1152" s="16" t="str">
        <f aca="false">IF(I1152="","Unknown",IF(I1152="upi","UPI",I1152))</f>
        <v>COD</v>
      </c>
      <c r="U1152" s="16" t="str">
        <f aca="false">IF(L1152="Yes","Y",IF(L1152="No","N",L1152))</f>
        <v>Y</v>
      </c>
      <c r="V1152" s="19" t="n">
        <f aca="false">ROUND(R1152*Q1152*(1-S1152),2)</f>
        <v>4388.4</v>
      </c>
      <c r="W1152" s="16" t="str">
        <f aca="false">_xlfn.XLOOKUP(D1152,products!$A$2:$A$61,products!$C$2:$C$61,"Not found")</f>
        <v>Electronics</v>
      </c>
    </row>
    <row r="1153" customFormat="false" ht="15" hidden="false" customHeight="false" outlineLevel="0" collapsed="false">
      <c r="A1153" s="16" t="s">
        <v>2015</v>
      </c>
      <c r="B1153" s="16" t="s">
        <v>2003</v>
      </c>
      <c r="C1153" s="16" t="s">
        <v>2016</v>
      </c>
      <c r="D1153" s="16" t="s">
        <v>721</v>
      </c>
      <c r="E1153" s="16" t="n">
        <v>1</v>
      </c>
      <c r="F1153" s="16" t="n">
        <v>477</v>
      </c>
      <c r="G1153" s="16" t="n">
        <v>0.15</v>
      </c>
      <c r="H1153" s="16" t="s">
        <v>70</v>
      </c>
      <c r="I1153" s="16" t="s">
        <v>40</v>
      </c>
      <c r="J1153" s="16" t="n">
        <v>5</v>
      </c>
      <c r="K1153" s="16" t="n">
        <v>4</v>
      </c>
      <c r="L1153" s="16" t="s">
        <v>57</v>
      </c>
      <c r="M1153" s="18" t="n">
        <f aca="false">IF(ISNUMBER(B1153),B1153,IF(MID(B1153,3,1)="-",DATE(VALUE(RIGHT(B1153,4)),VALUE(MID(B1153,4,2)),VALUE(LEFT(B1153,2))),DATE(VALUE(LEFT(B1153,4)),VALUE(MID(B1153,6,2)),VALUE(RIGHT(B1153,2)))))</f>
        <v>45761</v>
      </c>
      <c r="N1153" s="16" t="n">
        <f aca="false">MONTH(M1153)</f>
        <v>4</v>
      </c>
      <c r="O1153" s="16" t="str">
        <f aca="false">PROPER(TRIM(H1153))</f>
        <v>Pune</v>
      </c>
      <c r="P1153" s="16" t="str">
        <f aca="false">IFERROR(VLOOKUP(O1153,city_map!$A$2:$B$6,2,FALSE()),O1153)</f>
        <v>Pune</v>
      </c>
      <c r="Q1153" s="16" t="n">
        <f aca="false">IF(ISNUMBER(F1153),F1153,VALUE(SUBSTITUTE(SUBSTITUTE(F1153,"₹",""),",","")))</f>
        <v>477</v>
      </c>
      <c r="R1153" s="16" t="n">
        <f aca="false">IF(E1153=99,1,E1153)</f>
        <v>1</v>
      </c>
      <c r="S1153" s="16" t="n">
        <f aca="false">IF(G1153="",0,G1153)</f>
        <v>0.15</v>
      </c>
      <c r="T1153" s="16" t="str">
        <f aca="false">IF(I1153="","Unknown",IF(I1153="upi","UPI",I1153))</f>
        <v>COD</v>
      </c>
      <c r="U1153" s="16" t="str">
        <f aca="false">IF(L1153="Yes","Y",IF(L1153="No","N",L1153))</f>
        <v>Y</v>
      </c>
      <c r="V1153" s="19" t="n">
        <f aca="false">ROUND(R1153*Q1153*(1-S1153),2)</f>
        <v>405.45</v>
      </c>
      <c r="W1153" s="16" t="str">
        <f aca="false">_xlfn.XLOOKUP(D1153,products!$A$2:$A$61,products!$C$2:$C$61,"Not found")</f>
        <v>Beauty</v>
      </c>
    </row>
    <row r="1154" customFormat="false" ht="15" hidden="false" customHeight="false" outlineLevel="0" collapsed="false">
      <c r="A1154" s="16" t="s">
        <v>2017</v>
      </c>
      <c r="B1154" s="16" t="s">
        <v>2003</v>
      </c>
      <c r="C1154" s="16" t="s">
        <v>1038</v>
      </c>
      <c r="D1154" s="16" t="s">
        <v>291</v>
      </c>
      <c r="E1154" s="16" t="n">
        <v>2</v>
      </c>
      <c r="F1154" s="16" t="n">
        <v>1178</v>
      </c>
      <c r="G1154" s="16" t="n">
        <v>0.05</v>
      </c>
      <c r="H1154" s="16" t="s">
        <v>89</v>
      </c>
      <c r="I1154" s="16" t="s">
        <v>71</v>
      </c>
      <c r="J1154" s="16" t="n">
        <v>3</v>
      </c>
      <c r="K1154" s="16" t="n">
        <v>3</v>
      </c>
      <c r="L1154" s="16" t="s">
        <v>57</v>
      </c>
      <c r="M1154" s="18" t="n">
        <f aca="false">IF(ISNUMBER(B1154),B1154,IF(MID(B1154,3,1)="-",DATE(VALUE(RIGHT(B1154,4)),VALUE(MID(B1154,4,2)),VALUE(LEFT(B1154,2))),DATE(VALUE(LEFT(B1154,4)),VALUE(MID(B1154,6,2)),VALUE(RIGHT(B1154,2)))))</f>
        <v>45761</v>
      </c>
      <c r="N1154" s="16" t="n">
        <f aca="false">MONTH(M1154)</f>
        <v>4</v>
      </c>
      <c r="O1154" s="16" t="str">
        <f aca="false">PROPER(TRIM(H1154))</f>
        <v>Ahmedabad</v>
      </c>
      <c r="P1154" s="16" t="str">
        <f aca="false">IFERROR(VLOOKUP(O1154,city_map!$A$2:$B$6,2,FALSE()),O1154)</f>
        <v>Ahmedabad</v>
      </c>
      <c r="Q1154" s="16" t="n">
        <f aca="false">IF(ISNUMBER(F1154),F1154,VALUE(SUBSTITUTE(SUBSTITUTE(F1154,"₹",""),",","")))</f>
        <v>1178</v>
      </c>
      <c r="R1154" s="16" t="n">
        <f aca="false">IF(E1154=99,1,E1154)</f>
        <v>2</v>
      </c>
      <c r="S1154" s="16" t="n">
        <f aca="false">IF(G1154="",0,G1154)</f>
        <v>0.05</v>
      </c>
      <c r="T1154" s="16" t="str">
        <f aca="false">IF(I1154="","Unknown",IF(I1154="upi","UPI",I1154))</f>
        <v>Credit Card</v>
      </c>
      <c r="U1154" s="16" t="str">
        <f aca="false">IF(L1154="Yes","Y",IF(L1154="No","N",L1154))</f>
        <v>Y</v>
      </c>
      <c r="V1154" s="19" t="n">
        <f aca="false">ROUND(R1154*Q1154*(1-S1154),2)</f>
        <v>2238.2</v>
      </c>
      <c r="W1154" s="16" t="str">
        <f aca="false">_xlfn.XLOOKUP(D1154,products!$A$2:$A$61,products!$C$2:$C$61,"Not found")</f>
        <v>Electronics</v>
      </c>
    </row>
    <row r="1155" customFormat="false" ht="15" hidden="false" customHeight="false" outlineLevel="0" collapsed="false">
      <c r="A1155" s="16" t="s">
        <v>2018</v>
      </c>
      <c r="B1155" s="16" t="s">
        <v>2003</v>
      </c>
      <c r="C1155" s="16" t="s">
        <v>228</v>
      </c>
      <c r="D1155" s="16" t="s">
        <v>99</v>
      </c>
      <c r="E1155" s="16" t="n">
        <v>2</v>
      </c>
      <c r="F1155" s="16" t="n">
        <v>697</v>
      </c>
      <c r="G1155" s="16" t="n">
        <v>0</v>
      </c>
      <c r="H1155" s="16" t="s">
        <v>112</v>
      </c>
      <c r="I1155" s="16" t="s">
        <v>40</v>
      </c>
      <c r="J1155" s="16" t="n">
        <v>4</v>
      </c>
      <c r="K1155" s="16" t="n">
        <v>4</v>
      </c>
      <c r="L1155" s="16" t="s">
        <v>41</v>
      </c>
      <c r="M1155" s="18" t="n">
        <f aca="false">IF(ISNUMBER(B1155),B1155,IF(MID(B1155,3,1)="-",DATE(VALUE(RIGHT(B1155,4)),VALUE(MID(B1155,4,2)),VALUE(LEFT(B1155,2))),DATE(VALUE(LEFT(B1155,4)),VALUE(MID(B1155,6,2)),VALUE(RIGHT(B1155,2)))))</f>
        <v>45761</v>
      </c>
      <c r="N1155" s="16" t="n">
        <f aca="false">MONTH(M1155)</f>
        <v>4</v>
      </c>
      <c r="O1155" s="16" t="str">
        <f aca="false">PROPER(TRIM(H1155))</f>
        <v>Mumbai</v>
      </c>
      <c r="P1155" s="16" t="str">
        <f aca="false">IFERROR(VLOOKUP(O1155,city_map!$A$2:$B$6,2,FALSE()),O1155)</f>
        <v>Mumbai</v>
      </c>
      <c r="Q1155" s="16" t="n">
        <f aca="false">IF(ISNUMBER(F1155),F1155,VALUE(SUBSTITUTE(SUBSTITUTE(F1155,"₹",""),",","")))</f>
        <v>697</v>
      </c>
      <c r="R1155" s="16" t="n">
        <f aca="false">IF(E1155=99,1,E1155)</f>
        <v>2</v>
      </c>
      <c r="S1155" s="16" t="n">
        <f aca="false">IF(G1155="",0,G1155)</f>
        <v>0</v>
      </c>
      <c r="T1155" s="16" t="str">
        <f aca="false">IF(I1155="","Unknown",IF(I1155="upi","UPI",I1155))</f>
        <v>COD</v>
      </c>
      <c r="U1155" s="16" t="str">
        <f aca="false">IF(L1155="Yes","Y",IF(L1155="No","N",L1155))</f>
        <v>N</v>
      </c>
      <c r="V1155" s="19" t="n">
        <f aca="false">ROUND(R1155*Q1155*(1-S1155),2)</f>
        <v>1394</v>
      </c>
      <c r="W1155" s="16" t="str">
        <f aca="false">_xlfn.XLOOKUP(D1155,products!$A$2:$A$61,products!$C$2:$C$61,"Not found")</f>
        <v>Fashion</v>
      </c>
    </row>
    <row r="1156" customFormat="false" ht="15" hidden="false" customHeight="false" outlineLevel="0" collapsed="false">
      <c r="A1156" s="16" t="s">
        <v>2019</v>
      </c>
      <c r="B1156" s="16" t="s">
        <v>2003</v>
      </c>
      <c r="C1156" s="16" t="s">
        <v>977</v>
      </c>
      <c r="D1156" s="16" t="s">
        <v>341</v>
      </c>
      <c r="E1156" s="16" t="n">
        <v>4</v>
      </c>
      <c r="F1156" s="16" t="n">
        <v>1088</v>
      </c>
      <c r="G1156" s="16" t="n">
        <v>0.15</v>
      </c>
      <c r="H1156" s="16" t="s">
        <v>130</v>
      </c>
      <c r="I1156" s="16" t="s">
        <v>60</v>
      </c>
      <c r="J1156" s="16" t="n">
        <v>3</v>
      </c>
      <c r="K1156" s="16" t="n">
        <v>5</v>
      </c>
      <c r="L1156" s="16" t="s">
        <v>41</v>
      </c>
      <c r="M1156" s="18" t="n">
        <f aca="false">IF(ISNUMBER(B1156),B1156,IF(MID(B1156,3,1)="-",DATE(VALUE(RIGHT(B1156,4)),VALUE(MID(B1156,4,2)),VALUE(LEFT(B1156,2))),DATE(VALUE(LEFT(B1156,4)),VALUE(MID(B1156,6,2)),VALUE(RIGHT(B1156,2)))))</f>
        <v>45761</v>
      </c>
      <c r="N1156" s="16" t="n">
        <f aca="false">MONTH(M1156)</f>
        <v>4</v>
      </c>
      <c r="O1156" s="16" t="str">
        <f aca="false">PROPER(TRIM(H1156))</f>
        <v>Bengaluru</v>
      </c>
      <c r="P1156" s="16" t="str">
        <f aca="false">IFERROR(VLOOKUP(O1156,city_map!$A$2:$B$6,2,FALSE()),O1156)</f>
        <v>Bengaluru</v>
      </c>
      <c r="Q1156" s="16" t="n">
        <f aca="false">IF(ISNUMBER(F1156),F1156,VALUE(SUBSTITUTE(SUBSTITUTE(F1156,"₹",""),",","")))</f>
        <v>1088</v>
      </c>
      <c r="R1156" s="16" t="n">
        <f aca="false">IF(E1156=99,1,E1156)</f>
        <v>4</v>
      </c>
      <c r="S1156" s="16" t="n">
        <f aca="false">IF(G1156="",0,G1156)</f>
        <v>0.15</v>
      </c>
      <c r="T1156" s="16" t="str">
        <f aca="false">IF(I1156="","Unknown",IF(I1156="upi","UPI",I1156))</f>
        <v>UPI</v>
      </c>
      <c r="U1156" s="16" t="str">
        <f aca="false">IF(L1156="Yes","Y",IF(L1156="No","N",L1156))</f>
        <v>N</v>
      </c>
      <c r="V1156" s="19" t="n">
        <f aca="false">ROUND(R1156*Q1156*(1-S1156),2)</f>
        <v>3699.2</v>
      </c>
      <c r="W1156" s="16" t="str">
        <f aca="false">_xlfn.XLOOKUP(D1156,products!$A$2:$A$61,products!$C$2:$C$61,"Not found")</f>
        <v>Home</v>
      </c>
    </row>
    <row r="1157" customFormat="false" ht="15" hidden="false" customHeight="false" outlineLevel="0" collapsed="false">
      <c r="A1157" s="16" t="s">
        <v>2020</v>
      </c>
      <c r="B1157" s="16" t="s">
        <v>2021</v>
      </c>
      <c r="C1157" s="16" t="s">
        <v>359</v>
      </c>
      <c r="D1157" s="16" t="s">
        <v>92</v>
      </c>
      <c r="E1157" s="16" t="n">
        <v>2</v>
      </c>
      <c r="F1157" s="16" t="n">
        <v>3875</v>
      </c>
      <c r="G1157" s="16" t="n">
        <v>0</v>
      </c>
      <c r="H1157" s="16" t="s">
        <v>89</v>
      </c>
      <c r="I1157" s="16" t="s">
        <v>47</v>
      </c>
      <c r="J1157" s="16" t="n">
        <v>2</v>
      </c>
      <c r="K1157" s="16" t="n">
        <v>5</v>
      </c>
      <c r="L1157" s="16" t="s">
        <v>41</v>
      </c>
      <c r="M1157" s="18" t="n">
        <f aca="false">IF(ISNUMBER(B1157),B1157,IF(MID(B1157,3,1)="-",DATE(VALUE(RIGHT(B1157,4)),VALUE(MID(B1157,4,2)),VALUE(LEFT(B1157,2))),DATE(VALUE(LEFT(B1157,4)),VALUE(MID(B1157,6,2)),VALUE(RIGHT(B1157,2)))))</f>
        <v>45762</v>
      </c>
      <c r="N1157" s="16" t="n">
        <f aca="false">MONTH(M1157)</f>
        <v>4</v>
      </c>
      <c r="O1157" s="16" t="str">
        <f aca="false">PROPER(TRIM(H1157))</f>
        <v>Ahmedabad</v>
      </c>
      <c r="P1157" s="16" t="str">
        <f aca="false">IFERROR(VLOOKUP(O1157,city_map!$A$2:$B$6,2,FALSE()),O1157)</f>
        <v>Ahmedabad</v>
      </c>
      <c r="Q1157" s="16" t="n">
        <f aca="false">IF(ISNUMBER(F1157),F1157,VALUE(SUBSTITUTE(SUBSTITUTE(F1157,"₹",""),",","")))</f>
        <v>3875</v>
      </c>
      <c r="R1157" s="16" t="n">
        <f aca="false">IF(E1157=99,1,E1157)</f>
        <v>2</v>
      </c>
      <c r="S1157" s="16" t="n">
        <f aca="false">IF(G1157="",0,G1157)</f>
        <v>0</v>
      </c>
      <c r="T1157" s="16" t="str">
        <f aca="false">IF(I1157="","Unknown",IF(I1157="upi","UPI",I1157))</f>
        <v>Debit Card</v>
      </c>
      <c r="U1157" s="16" t="str">
        <f aca="false">IF(L1157="Yes","Y",IF(L1157="No","N",L1157))</f>
        <v>N</v>
      </c>
      <c r="V1157" s="19" t="n">
        <f aca="false">ROUND(R1157*Q1157*(1-S1157),2)</f>
        <v>7750</v>
      </c>
      <c r="W1157" s="16" t="str">
        <f aca="false">_xlfn.XLOOKUP(D1157,products!$A$2:$A$61,products!$C$2:$C$61,"Not found")</f>
        <v>Electronics</v>
      </c>
    </row>
    <row r="1158" customFormat="false" ht="15" hidden="false" customHeight="false" outlineLevel="0" collapsed="false">
      <c r="A1158" s="16" t="s">
        <v>2022</v>
      </c>
      <c r="B1158" s="16" t="s">
        <v>2021</v>
      </c>
      <c r="C1158" s="16" t="s">
        <v>2023</v>
      </c>
      <c r="D1158" s="16" t="s">
        <v>219</v>
      </c>
      <c r="E1158" s="16" t="n">
        <v>4</v>
      </c>
      <c r="F1158" s="16" t="n">
        <v>1321</v>
      </c>
      <c r="G1158" s="16" t="n">
        <v>0.1</v>
      </c>
      <c r="H1158" s="16" t="s">
        <v>161</v>
      </c>
      <c r="I1158" s="16" t="s">
        <v>60</v>
      </c>
      <c r="J1158" s="16" t="n">
        <v>3</v>
      </c>
      <c r="K1158" s="16" t="n">
        <v>5</v>
      </c>
      <c r="L1158" s="16" t="s">
        <v>41</v>
      </c>
      <c r="M1158" s="18" t="n">
        <f aca="false">IF(ISNUMBER(B1158),B1158,IF(MID(B1158,3,1)="-",DATE(VALUE(RIGHT(B1158,4)),VALUE(MID(B1158,4,2)),VALUE(LEFT(B1158,2))),DATE(VALUE(LEFT(B1158,4)),VALUE(MID(B1158,6,2)),VALUE(RIGHT(B1158,2)))))</f>
        <v>45762</v>
      </c>
      <c r="N1158" s="16" t="n">
        <f aca="false">MONTH(M1158)</f>
        <v>4</v>
      </c>
      <c r="O1158" s="16" t="str">
        <f aca="false">PROPER(TRIM(H1158))</f>
        <v>Hyderabad</v>
      </c>
      <c r="P1158" s="16" t="str">
        <f aca="false">IFERROR(VLOOKUP(O1158,city_map!$A$2:$B$6,2,FALSE()),O1158)</f>
        <v>Hyderabad</v>
      </c>
      <c r="Q1158" s="16" t="n">
        <f aca="false">IF(ISNUMBER(F1158),F1158,VALUE(SUBSTITUTE(SUBSTITUTE(F1158,"₹",""),",","")))</f>
        <v>1321</v>
      </c>
      <c r="R1158" s="16" t="n">
        <f aca="false">IF(E1158=99,1,E1158)</f>
        <v>4</v>
      </c>
      <c r="S1158" s="16" t="n">
        <f aca="false">IF(G1158="",0,G1158)</f>
        <v>0.1</v>
      </c>
      <c r="T1158" s="16" t="str">
        <f aca="false">IF(I1158="","Unknown",IF(I1158="upi","UPI",I1158))</f>
        <v>UPI</v>
      </c>
      <c r="U1158" s="16" t="str">
        <f aca="false">IF(L1158="Yes","Y",IF(L1158="No","N",L1158))</f>
        <v>N</v>
      </c>
      <c r="V1158" s="19" t="n">
        <f aca="false">ROUND(R1158*Q1158*(1-S1158),2)</f>
        <v>4755.6</v>
      </c>
      <c r="W1158" s="16" t="str">
        <f aca="false">_xlfn.XLOOKUP(D1158,products!$A$2:$A$61,products!$C$2:$C$61,"Not found")</f>
        <v>Electronics</v>
      </c>
    </row>
    <row r="1159" customFormat="false" ht="15" hidden="false" customHeight="false" outlineLevel="0" collapsed="false">
      <c r="A1159" s="16" t="s">
        <v>2024</v>
      </c>
      <c r="B1159" s="16" t="s">
        <v>2021</v>
      </c>
      <c r="C1159" s="16" t="s">
        <v>1342</v>
      </c>
      <c r="D1159" s="16" t="s">
        <v>222</v>
      </c>
      <c r="E1159" s="16" t="n">
        <v>4</v>
      </c>
      <c r="F1159" s="16" t="n">
        <v>1833</v>
      </c>
      <c r="G1159" s="16" t="n">
        <v>0.3</v>
      </c>
      <c r="H1159" s="16" t="s">
        <v>39</v>
      </c>
      <c r="I1159" s="16" t="s">
        <v>60</v>
      </c>
      <c r="J1159" s="16" t="n">
        <v>3</v>
      </c>
      <c r="K1159" s="16" t="n">
        <v>5</v>
      </c>
      <c r="L1159" s="16" t="s">
        <v>41</v>
      </c>
      <c r="M1159" s="18" t="n">
        <f aca="false">IF(ISNUMBER(B1159),B1159,IF(MID(B1159,3,1)="-",DATE(VALUE(RIGHT(B1159,4)),VALUE(MID(B1159,4,2)),VALUE(LEFT(B1159,2))),DATE(VALUE(LEFT(B1159,4)),VALUE(MID(B1159,6,2)),VALUE(RIGHT(B1159,2)))))</f>
        <v>45762</v>
      </c>
      <c r="N1159" s="16" t="n">
        <f aca="false">MONTH(M1159)</f>
        <v>4</v>
      </c>
      <c r="O1159" s="16" t="str">
        <f aca="false">PROPER(TRIM(H1159))</f>
        <v>Delhi</v>
      </c>
      <c r="P1159" s="16" t="str">
        <f aca="false">IFERROR(VLOOKUP(O1159,city_map!$A$2:$B$6,2,FALSE()),O1159)</f>
        <v>Delhi</v>
      </c>
      <c r="Q1159" s="16" t="n">
        <f aca="false">IF(ISNUMBER(F1159),F1159,VALUE(SUBSTITUTE(SUBSTITUTE(F1159,"₹",""),",","")))</f>
        <v>1833</v>
      </c>
      <c r="R1159" s="16" t="n">
        <f aca="false">IF(E1159=99,1,E1159)</f>
        <v>4</v>
      </c>
      <c r="S1159" s="16" t="n">
        <f aca="false">IF(G1159="",0,G1159)</f>
        <v>0.3</v>
      </c>
      <c r="T1159" s="16" t="str">
        <f aca="false">IF(I1159="","Unknown",IF(I1159="upi","UPI",I1159))</f>
        <v>UPI</v>
      </c>
      <c r="U1159" s="16" t="str">
        <f aca="false">IF(L1159="Yes","Y",IF(L1159="No","N",L1159))</f>
        <v>N</v>
      </c>
      <c r="V1159" s="19" t="n">
        <f aca="false">ROUND(R1159*Q1159*(1-S1159),2)</f>
        <v>5132.4</v>
      </c>
      <c r="W1159" s="16" t="str">
        <f aca="false">_xlfn.XLOOKUP(D1159,products!$A$2:$A$61,products!$C$2:$C$61,"Not found")</f>
        <v>Fashion</v>
      </c>
    </row>
    <row r="1160" customFormat="false" ht="15" hidden="false" customHeight="false" outlineLevel="0" collapsed="false">
      <c r="A1160" s="16" t="s">
        <v>2025</v>
      </c>
      <c r="B1160" s="16" t="s">
        <v>2021</v>
      </c>
      <c r="C1160" s="16" t="s">
        <v>1637</v>
      </c>
      <c r="D1160" s="16" t="s">
        <v>108</v>
      </c>
      <c r="E1160" s="16" t="n">
        <v>1</v>
      </c>
      <c r="F1160" s="16" t="n">
        <v>3516</v>
      </c>
      <c r="G1160" s="16" t="n">
        <v>0</v>
      </c>
      <c r="H1160" s="16" t="s">
        <v>112</v>
      </c>
      <c r="I1160" s="16" t="s">
        <v>60</v>
      </c>
      <c r="J1160" s="16" t="n">
        <v>3</v>
      </c>
      <c r="K1160" s="16" t="n">
        <v>2</v>
      </c>
      <c r="L1160" s="16" t="s">
        <v>41</v>
      </c>
      <c r="M1160" s="18" t="n">
        <f aca="false">IF(ISNUMBER(B1160),B1160,IF(MID(B1160,3,1)="-",DATE(VALUE(RIGHT(B1160,4)),VALUE(MID(B1160,4,2)),VALUE(LEFT(B1160,2))),DATE(VALUE(LEFT(B1160,4)),VALUE(MID(B1160,6,2)),VALUE(RIGHT(B1160,2)))))</f>
        <v>45762</v>
      </c>
      <c r="N1160" s="16" t="n">
        <f aca="false">MONTH(M1160)</f>
        <v>4</v>
      </c>
      <c r="O1160" s="16" t="str">
        <f aca="false">PROPER(TRIM(H1160))</f>
        <v>Mumbai</v>
      </c>
      <c r="P1160" s="16" t="str">
        <f aca="false">IFERROR(VLOOKUP(O1160,city_map!$A$2:$B$6,2,FALSE()),O1160)</f>
        <v>Mumbai</v>
      </c>
      <c r="Q1160" s="16" t="n">
        <f aca="false">IF(ISNUMBER(F1160),F1160,VALUE(SUBSTITUTE(SUBSTITUTE(F1160,"₹",""),",","")))</f>
        <v>3516</v>
      </c>
      <c r="R1160" s="16" t="n">
        <f aca="false">IF(E1160=99,1,E1160)</f>
        <v>1</v>
      </c>
      <c r="S1160" s="16" t="n">
        <f aca="false">IF(G1160="",0,G1160)</f>
        <v>0</v>
      </c>
      <c r="T1160" s="16" t="str">
        <f aca="false">IF(I1160="","Unknown",IF(I1160="upi","UPI",I1160))</f>
        <v>UPI</v>
      </c>
      <c r="U1160" s="16" t="str">
        <f aca="false">IF(L1160="Yes","Y",IF(L1160="No","N",L1160))</f>
        <v>N</v>
      </c>
      <c r="V1160" s="19" t="n">
        <f aca="false">ROUND(R1160*Q1160*(1-S1160),2)</f>
        <v>3516</v>
      </c>
      <c r="W1160" s="16" t="str">
        <f aca="false">_xlfn.XLOOKUP(D1160,products!$A$2:$A$61,products!$C$2:$C$61,"Not found")</f>
        <v>Electronics</v>
      </c>
    </row>
    <row r="1161" customFormat="false" ht="15" hidden="false" customHeight="false" outlineLevel="0" collapsed="false">
      <c r="A1161" s="16" t="s">
        <v>2026</v>
      </c>
      <c r="B1161" s="16" t="s">
        <v>2021</v>
      </c>
      <c r="C1161" s="16" t="s">
        <v>723</v>
      </c>
      <c r="D1161" s="16" t="s">
        <v>211</v>
      </c>
      <c r="E1161" s="16" t="n">
        <v>1</v>
      </c>
      <c r="F1161" s="16" t="n">
        <v>1287</v>
      </c>
      <c r="G1161" s="16" t="n">
        <v>0.05</v>
      </c>
      <c r="H1161" s="16" t="s">
        <v>81</v>
      </c>
      <c r="I1161" s="16"/>
      <c r="J1161" s="16" t="n">
        <v>2</v>
      </c>
      <c r="K1161" s="16" t="n">
        <v>4</v>
      </c>
      <c r="L1161" s="16" t="s">
        <v>41</v>
      </c>
      <c r="M1161" s="18" t="n">
        <f aca="false">IF(ISNUMBER(B1161),B1161,IF(MID(B1161,3,1)="-",DATE(VALUE(RIGHT(B1161,4)),VALUE(MID(B1161,4,2)),VALUE(LEFT(B1161,2))),DATE(VALUE(LEFT(B1161,4)),VALUE(MID(B1161,6,2)),VALUE(RIGHT(B1161,2)))))</f>
        <v>45762</v>
      </c>
      <c r="N1161" s="16" t="n">
        <f aca="false">MONTH(M1161)</f>
        <v>4</v>
      </c>
      <c r="O1161" s="16" t="str">
        <f aca="false">PROPER(TRIM(H1161))</f>
        <v>Hyderabad</v>
      </c>
      <c r="P1161" s="16" t="str">
        <f aca="false">IFERROR(VLOOKUP(O1161,city_map!$A$2:$B$6,2,FALSE()),O1161)</f>
        <v>Hyderabad</v>
      </c>
      <c r="Q1161" s="16" t="n">
        <f aca="false">IF(ISNUMBER(F1161),F1161,VALUE(SUBSTITUTE(SUBSTITUTE(F1161,"₹",""),",","")))</f>
        <v>1287</v>
      </c>
      <c r="R1161" s="16" t="n">
        <f aca="false">IF(E1161=99,1,E1161)</f>
        <v>1</v>
      </c>
      <c r="S1161" s="16" t="n">
        <f aca="false">IF(G1161="",0,G1161)</f>
        <v>0.05</v>
      </c>
      <c r="T1161" s="16" t="str">
        <f aca="false">IF(I1161="","Unknown",IF(I1161="upi","UPI",I1161))</f>
        <v>Unknown</v>
      </c>
      <c r="U1161" s="16" t="str">
        <f aca="false">IF(L1161="Yes","Y",IF(L1161="No","N",L1161))</f>
        <v>N</v>
      </c>
      <c r="V1161" s="19" t="n">
        <f aca="false">ROUND(R1161*Q1161*(1-S1161),2)</f>
        <v>1222.65</v>
      </c>
      <c r="W1161" s="16" t="str">
        <f aca="false">_xlfn.XLOOKUP(D1161,products!$A$2:$A$61,products!$C$2:$C$61,"Not found")</f>
        <v>Fashion</v>
      </c>
    </row>
    <row r="1162" customFormat="false" ht="15" hidden="false" customHeight="false" outlineLevel="0" collapsed="false">
      <c r="A1162" s="16" t="s">
        <v>2027</v>
      </c>
      <c r="B1162" s="16" t="s">
        <v>2021</v>
      </c>
      <c r="C1162" s="16" t="s">
        <v>726</v>
      </c>
      <c r="D1162" s="16" t="s">
        <v>136</v>
      </c>
      <c r="E1162" s="16" t="n">
        <v>2</v>
      </c>
      <c r="F1162" s="16" t="n">
        <v>2216</v>
      </c>
      <c r="G1162" s="16" t="n">
        <v>0</v>
      </c>
      <c r="H1162" s="16" t="s">
        <v>112</v>
      </c>
      <c r="I1162" s="16" t="s">
        <v>60</v>
      </c>
      <c r="J1162" s="16" t="n">
        <v>4</v>
      </c>
      <c r="K1162" s="16" t="n">
        <v>3</v>
      </c>
      <c r="L1162" s="16" t="s">
        <v>41</v>
      </c>
      <c r="M1162" s="18" t="n">
        <f aca="false">IF(ISNUMBER(B1162),B1162,IF(MID(B1162,3,1)="-",DATE(VALUE(RIGHT(B1162,4)),VALUE(MID(B1162,4,2)),VALUE(LEFT(B1162,2))),DATE(VALUE(LEFT(B1162,4)),VALUE(MID(B1162,6,2)),VALUE(RIGHT(B1162,2)))))</f>
        <v>45762</v>
      </c>
      <c r="N1162" s="16" t="n">
        <f aca="false">MONTH(M1162)</f>
        <v>4</v>
      </c>
      <c r="O1162" s="16" t="str">
        <f aca="false">PROPER(TRIM(H1162))</f>
        <v>Mumbai</v>
      </c>
      <c r="P1162" s="16" t="str">
        <f aca="false">IFERROR(VLOOKUP(O1162,city_map!$A$2:$B$6,2,FALSE()),O1162)</f>
        <v>Mumbai</v>
      </c>
      <c r="Q1162" s="16" t="n">
        <f aca="false">IF(ISNUMBER(F1162),F1162,VALUE(SUBSTITUTE(SUBSTITUTE(F1162,"₹",""),",","")))</f>
        <v>2216</v>
      </c>
      <c r="R1162" s="16" t="n">
        <f aca="false">IF(E1162=99,1,E1162)</f>
        <v>2</v>
      </c>
      <c r="S1162" s="16" t="n">
        <f aca="false">IF(G1162="",0,G1162)</f>
        <v>0</v>
      </c>
      <c r="T1162" s="16" t="str">
        <f aca="false">IF(I1162="","Unknown",IF(I1162="upi","UPI",I1162))</f>
        <v>UPI</v>
      </c>
      <c r="U1162" s="16" t="str">
        <f aca="false">IF(L1162="Yes","Y",IF(L1162="No","N",L1162))</f>
        <v>N</v>
      </c>
      <c r="V1162" s="19" t="n">
        <f aca="false">ROUND(R1162*Q1162*(1-S1162),2)</f>
        <v>4432</v>
      </c>
      <c r="W1162" s="16" t="str">
        <f aca="false">_xlfn.XLOOKUP(D1162,products!$A$2:$A$61,products!$C$2:$C$61,"Not found")</f>
        <v>Electronics</v>
      </c>
    </row>
    <row r="1163" customFormat="false" ht="15" hidden="false" customHeight="false" outlineLevel="0" collapsed="false">
      <c r="A1163" s="16" t="s">
        <v>2028</v>
      </c>
      <c r="B1163" s="16" t="s">
        <v>2021</v>
      </c>
      <c r="C1163" s="16" t="s">
        <v>249</v>
      </c>
      <c r="D1163" s="16" t="s">
        <v>111</v>
      </c>
      <c r="E1163" s="16" t="n">
        <v>3</v>
      </c>
      <c r="F1163" s="16" t="n">
        <v>1035</v>
      </c>
      <c r="G1163" s="16" t="n">
        <v>0.15</v>
      </c>
      <c r="H1163" s="16" t="s">
        <v>46</v>
      </c>
      <c r="I1163" s="16" t="s">
        <v>60</v>
      </c>
      <c r="J1163" s="16" t="n">
        <v>4</v>
      </c>
      <c r="K1163" s="16" t="n">
        <v>4</v>
      </c>
      <c r="L1163" s="16" t="s">
        <v>41</v>
      </c>
      <c r="M1163" s="18" t="n">
        <f aca="false">IF(ISNUMBER(B1163),B1163,IF(MID(B1163,3,1)="-",DATE(VALUE(RIGHT(B1163,4)),VALUE(MID(B1163,4,2)),VALUE(LEFT(B1163,2))),DATE(VALUE(LEFT(B1163,4)),VALUE(MID(B1163,6,2)),VALUE(RIGHT(B1163,2)))))</f>
        <v>45762</v>
      </c>
      <c r="N1163" s="16" t="n">
        <f aca="false">MONTH(M1163)</f>
        <v>4</v>
      </c>
      <c r="O1163" s="16" t="str">
        <f aca="false">PROPER(TRIM(H1163))</f>
        <v>Chennai</v>
      </c>
      <c r="P1163" s="16" t="str">
        <f aca="false">IFERROR(VLOOKUP(O1163,city_map!$A$2:$B$6,2,FALSE()),O1163)</f>
        <v>Chennai</v>
      </c>
      <c r="Q1163" s="16" t="n">
        <f aca="false">IF(ISNUMBER(F1163),F1163,VALUE(SUBSTITUTE(SUBSTITUTE(F1163,"₹",""),",","")))</f>
        <v>1035</v>
      </c>
      <c r="R1163" s="16" t="n">
        <f aca="false">IF(E1163=99,1,E1163)</f>
        <v>3</v>
      </c>
      <c r="S1163" s="16" t="n">
        <f aca="false">IF(G1163="",0,G1163)</f>
        <v>0.15</v>
      </c>
      <c r="T1163" s="16" t="str">
        <f aca="false">IF(I1163="","Unknown",IF(I1163="upi","UPI",I1163))</f>
        <v>UPI</v>
      </c>
      <c r="U1163" s="16" t="str">
        <f aca="false">IF(L1163="Yes","Y",IF(L1163="No","N",L1163))</f>
        <v>N</v>
      </c>
      <c r="V1163" s="19" t="n">
        <f aca="false">ROUND(R1163*Q1163*(1-S1163),2)</f>
        <v>2639.25</v>
      </c>
      <c r="W1163" s="16" t="str">
        <f aca="false">_xlfn.XLOOKUP(D1163,products!$A$2:$A$61,products!$C$2:$C$61,"Not found")</f>
        <v>Books</v>
      </c>
    </row>
    <row r="1164" customFormat="false" ht="15" hidden="false" customHeight="false" outlineLevel="0" collapsed="false">
      <c r="A1164" s="16" t="s">
        <v>2029</v>
      </c>
      <c r="B1164" s="16" t="s">
        <v>2021</v>
      </c>
      <c r="C1164" s="16" t="s">
        <v>1462</v>
      </c>
      <c r="D1164" s="16" t="s">
        <v>229</v>
      </c>
      <c r="E1164" s="16" t="n">
        <v>2</v>
      </c>
      <c r="F1164" s="16" t="n">
        <v>470</v>
      </c>
      <c r="G1164" s="16" t="n">
        <v>0.1</v>
      </c>
      <c r="H1164" s="16" t="s">
        <v>112</v>
      </c>
      <c r="I1164" s="16" t="s">
        <v>47</v>
      </c>
      <c r="J1164" s="16" t="n">
        <v>4</v>
      </c>
      <c r="K1164" s="16" t="n">
        <v>5</v>
      </c>
      <c r="L1164" s="16" t="s">
        <v>41</v>
      </c>
      <c r="M1164" s="18" t="n">
        <f aca="false">IF(ISNUMBER(B1164),B1164,IF(MID(B1164,3,1)="-",DATE(VALUE(RIGHT(B1164,4)),VALUE(MID(B1164,4,2)),VALUE(LEFT(B1164,2))),DATE(VALUE(LEFT(B1164,4)),VALUE(MID(B1164,6,2)),VALUE(RIGHT(B1164,2)))))</f>
        <v>45762</v>
      </c>
      <c r="N1164" s="16" t="n">
        <f aca="false">MONTH(M1164)</f>
        <v>4</v>
      </c>
      <c r="O1164" s="16" t="str">
        <f aca="false">PROPER(TRIM(H1164))</f>
        <v>Mumbai</v>
      </c>
      <c r="P1164" s="16" t="str">
        <f aca="false">IFERROR(VLOOKUP(O1164,city_map!$A$2:$B$6,2,FALSE()),O1164)</f>
        <v>Mumbai</v>
      </c>
      <c r="Q1164" s="16" t="n">
        <f aca="false">IF(ISNUMBER(F1164),F1164,VALUE(SUBSTITUTE(SUBSTITUTE(F1164,"₹",""),",","")))</f>
        <v>470</v>
      </c>
      <c r="R1164" s="16" t="n">
        <f aca="false">IF(E1164=99,1,E1164)</f>
        <v>2</v>
      </c>
      <c r="S1164" s="16" t="n">
        <f aca="false">IF(G1164="",0,G1164)</f>
        <v>0.1</v>
      </c>
      <c r="T1164" s="16" t="str">
        <f aca="false">IF(I1164="","Unknown",IF(I1164="upi","UPI",I1164))</f>
        <v>Debit Card</v>
      </c>
      <c r="U1164" s="16" t="str">
        <f aca="false">IF(L1164="Yes","Y",IF(L1164="No","N",L1164))</f>
        <v>N</v>
      </c>
      <c r="V1164" s="19" t="n">
        <f aca="false">ROUND(R1164*Q1164*(1-S1164),2)</f>
        <v>846</v>
      </c>
      <c r="W1164" s="16" t="str">
        <f aca="false">_xlfn.XLOOKUP(D1164,products!$A$2:$A$61,products!$C$2:$C$61,"Not found")</f>
        <v>Books</v>
      </c>
    </row>
    <row r="1165" customFormat="false" ht="15" hidden="false" customHeight="false" outlineLevel="0" collapsed="false">
      <c r="A1165" s="16" t="s">
        <v>2030</v>
      </c>
      <c r="B1165" s="16" t="s">
        <v>2021</v>
      </c>
      <c r="C1165" s="16" t="s">
        <v>1420</v>
      </c>
      <c r="D1165" s="16" t="s">
        <v>412</v>
      </c>
      <c r="E1165" s="16" t="n">
        <v>2</v>
      </c>
      <c r="F1165" s="16" t="n">
        <v>1011</v>
      </c>
      <c r="G1165" s="16" t="n">
        <v>0</v>
      </c>
      <c r="H1165" s="16" t="s">
        <v>130</v>
      </c>
      <c r="I1165" s="16" t="s">
        <v>47</v>
      </c>
      <c r="J1165" s="16" t="n">
        <v>4</v>
      </c>
      <c r="K1165" s="16" t="n">
        <v>5</v>
      </c>
      <c r="L1165" s="16" t="s">
        <v>41</v>
      </c>
      <c r="M1165" s="18" t="n">
        <f aca="false">IF(ISNUMBER(B1165),B1165,IF(MID(B1165,3,1)="-",DATE(VALUE(RIGHT(B1165,4)),VALUE(MID(B1165,4,2)),VALUE(LEFT(B1165,2))),DATE(VALUE(LEFT(B1165,4)),VALUE(MID(B1165,6,2)),VALUE(RIGHT(B1165,2)))))</f>
        <v>45762</v>
      </c>
      <c r="N1165" s="16" t="n">
        <f aca="false">MONTH(M1165)</f>
        <v>4</v>
      </c>
      <c r="O1165" s="16" t="str">
        <f aca="false">PROPER(TRIM(H1165))</f>
        <v>Bengaluru</v>
      </c>
      <c r="P1165" s="16" t="str">
        <f aca="false">IFERROR(VLOOKUP(O1165,city_map!$A$2:$B$6,2,FALSE()),O1165)</f>
        <v>Bengaluru</v>
      </c>
      <c r="Q1165" s="16" t="n">
        <f aca="false">IF(ISNUMBER(F1165),F1165,VALUE(SUBSTITUTE(SUBSTITUTE(F1165,"₹",""),",","")))</f>
        <v>1011</v>
      </c>
      <c r="R1165" s="16" t="n">
        <f aca="false">IF(E1165=99,1,E1165)</f>
        <v>2</v>
      </c>
      <c r="S1165" s="16" t="n">
        <f aca="false">IF(G1165="",0,G1165)</f>
        <v>0</v>
      </c>
      <c r="T1165" s="16" t="str">
        <f aca="false">IF(I1165="","Unknown",IF(I1165="upi","UPI",I1165))</f>
        <v>Debit Card</v>
      </c>
      <c r="U1165" s="16" t="str">
        <f aca="false">IF(L1165="Yes","Y",IF(L1165="No","N",L1165))</f>
        <v>N</v>
      </c>
      <c r="V1165" s="19" t="n">
        <f aca="false">ROUND(R1165*Q1165*(1-S1165),2)</f>
        <v>2022</v>
      </c>
      <c r="W1165" s="16" t="str">
        <f aca="false">_xlfn.XLOOKUP(D1165,products!$A$2:$A$61,products!$C$2:$C$61,"Not found")</f>
        <v>Home</v>
      </c>
    </row>
    <row r="1166" customFormat="false" ht="15" hidden="false" customHeight="false" outlineLevel="0" collapsed="false">
      <c r="A1166" s="16" t="s">
        <v>2031</v>
      </c>
      <c r="B1166" s="16" t="s">
        <v>2021</v>
      </c>
      <c r="C1166" s="16" t="s">
        <v>2032</v>
      </c>
      <c r="D1166" s="16" t="s">
        <v>639</v>
      </c>
      <c r="E1166" s="16" t="n">
        <v>1</v>
      </c>
      <c r="F1166" s="16" t="n">
        <v>814</v>
      </c>
      <c r="G1166" s="16" t="n">
        <v>0.15</v>
      </c>
      <c r="H1166" s="16" t="s">
        <v>112</v>
      </c>
      <c r="I1166" s="16" t="s">
        <v>40</v>
      </c>
      <c r="J1166" s="16" t="n">
        <v>3</v>
      </c>
      <c r="K1166" s="16" t="n">
        <v>4</v>
      </c>
      <c r="L1166" s="16" t="s">
        <v>41</v>
      </c>
      <c r="M1166" s="18" t="n">
        <f aca="false">IF(ISNUMBER(B1166),B1166,IF(MID(B1166,3,1)="-",DATE(VALUE(RIGHT(B1166,4)),VALUE(MID(B1166,4,2)),VALUE(LEFT(B1166,2))),DATE(VALUE(LEFT(B1166,4)),VALUE(MID(B1166,6,2)),VALUE(RIGHT(B1166,2)))))</f>
        <v>45762</v>
      </c>
      <c r="N1166" s="16" t="n">
        <f aca="false">MONTH(M1166)</f>
        <v>4</v>
      </c>
      <c r="O1166" s="16" t="str">
        <f aca="false">PROPER(TRIM(H1166))</f>
        <v>Mumbai</v>
      </c>
      <c r="P1166" s="16" t="str">
        <f aca="false">IFERROR(VLOOKUP(O1166,city_map!$A$2:$B$6,2,FALSE()),O1166)</f>
        <v>Mumbai</v>
      </c>
      <c r="Q1166" s="16" t="n">
        <f aca="false">IF(ISNUMBER(F1166),F1166,VALUE(SUBSTITUTE(SUBSTITUTE(F1166,"₹",""),",","")))</f>
        <v>814</v>
      </c>
      <c r="R1166" s="16" t="n">
        <f aca="false">IF(E1166=99,1,E1166)</f>
        <v>1</v>
      </c>
      <c r="S1166" s="16" t="n">
        <f aca="false">IF(G1166="",0,G1166)</f>
        <v>0.15</v>
      </c>
      <c r="T1166" s="16" t="str">
        <f aca="false">IF(I1166="","Unknown",IF(I1166="upi","UPI",I1166))</f>
        <v>COD</v>
      </c>
      <c r="U1166" s="16" t="str">
        <f aca="false">IF(L1166="Yes","Y",IF(L1166="No","N",L1166))</f>
        <v>N</v>
      </c>
      <c r="V1166" s="19" t="n">
        <f aca="false">ROUND(R1166*Q1166*(1-S1166),2)</f>
        <v>691.9</v>
      </c>
      <c r="W1166" s="16" t="str">
        <f aca="false">_xlfn.XLOOKUP(D1166,products!$A$2:$A$61,products!$C$2:$C$61,"Not found")</f>
        <v>Beauty</v>
      </c>
    </row>
    <row r="1167" customFormat="false" ht="15" hidden="false" customHeight="false" outlineLevel="0" collapsed="false">
      <c r="A1167" s="16" t="s">
        <v>2033</v>
      </c>
      <c r="B1167" s="16" t="s">
        <v>2021</v>
      </c>
      <c r="C1167" s="16" t="s">
        <v>2032</v>
      </c>
      <c r="D1167" s="16" t="s">
        <v>38</v>
      </c>
      <c r="E1167" s="16" t="n">
        <v>2</v>
      </c>
      <c r="F1167" s="16" t="n">
        <v>349</v>
      </c>
      <c r="G1167" s="16" t="n">
        <v>0.1</v>
      </c>
      <c r="H1167" s="16" t="s">
        <v>112</v>
      </c>
      <c r="I1167" s="16" t="s">
        <v>60</v>
      </c>
      <c r="J1167" s="16" t="n">
        <v>2</v>
      </c>
      <c r="K1167" s="16" t="n">
        <v>4</v>
      </c>
      <c r="L1167" s="16" t="s">
        <v>41</v>
      </c>
      <c r="M1167" s="18" t="n">
        <f aca="false">IF(ISNUMBER(B1167),B1167,IF(MID(B1167,3,1)="-",DATE(VALUE(RIGHT(B1167,4)),VALUE(MID(B1167,4,2)),VALUE(LEFT(B1167,2))),DATE(VALUE(LEFT(B1167,4)),VALUE(MID(B1167,6,2)),VALUE(RIGHT(B1167,2)))))</f>
        <v>45762</v>
      </c>
      <c r="N1167" s="16" t="n">
        <f aca="false">MONTH(M1167)</f>
        <v>4</v>
      </c>
      <c r="O1167" s="16" t="str">
        <f aca="false">PROPER(TRIM(H1167))</f>
        <v>Mumbai</v>
      </c>
      <c r="P1167" s="16" t="str">
        <f aca="false">IFERROR(VLOOKUP(O1167,city_map!$A$2:$B$6,2,FALSE()),O1167)</f>
        <v>Mumbai</v>
      </c>
      <c r="Q1167" s="16" t="n">
        <f aca="false">IF(ISNUMBER(F1167),F1167,VALUE(SUBSTITUTE(SUBSTITUTE(F1167,"₹",""),",","")))</f>
        <v>349</v>
      </c>
      <c r="R1167" s="16" t="n">
        <f aca="false">IF(E1167=99,1,E1167)</f>
        <v>2</v>
      </c>
      <c r="S1167" s="16" t="n">
        <f aca="false">IF(G1167="",0,G1167)</f>
        <v>0.1</v>
      </c>
      <c r="T1167" s="16" t="str">
        <f aca="false">IF(I1167="","Unknown",IF(I1167="upi","UPI",I1167))</f>
        <v>UPI</v>
      </c>
      <c r="U1167" s="16" t="str">
        <f aca="false">IF(L1167="Yes","Y",IF(L1167="No","N",L1167))</f>
        <v>N</v>
      </c>
      <c r="V1167" s="19" t="n">
        <f aca="false">ROUND(R1167*Q1167*(1-S1167),2)</f>
        <v>628.2</v>
      </c>
      <c r="W1167" s="16" t="str">
        <f aca="false">_xlfn.XLOOKUP(D1167,products!$A$2:$A$61,products!$C$2:$C$61,"Not found")</f>
        <v>Books</v>
      </c>
    </row>
    <row r="1168" customFormat="false" ht="15" hidden="false" customHeight="false" outlineLevel="0" collapsed="false">
      <c r="A1168" s="16" t="s">
        <v>2034</v>
      </c>
      <c r="B1168" s="16" t="s">
        <v>2021</v>
      </c>
      <c r="C1168" s="16" t="s">
        <v>1194</v>
      </c>
      <c r="D1168" s="16" t="s">
        <v>165</v>
      </c>
      <c r="E1168" s="16" t="n">
        <v>1</v>
      </c>
      <c r="F1168" s="16" t="n">
        <v>872</v>
      </c>
      <c r="G1168" s="16" t="n">
        <v>0.1</v>
      </c>
      <c r="H1168" s="16" t="s">
        <v>130</v>
      </c>
      <c r="I1168" s="16" t="s">
        <v>40</v>
      </c>
      <c r="J1168" s="16" t="n">
        <v>5</v>
      </c>
      <c r="K1168" s="16" t="n">
        <v>4</v>
      </c>
      <c r="L1168" s="16" t="s">
        <v>41</v>
      </c>
      <c r="M1168" s="18" t="n">
        <f aca="false">IF(ISNUMBER(B1168),B1168,IF(MID(B1168,3,1)="-",DATE(VALUE(RIGHT(B1168,4)),VALUE(MID(B1168,4,2)),VALUE(LEFT(B1168,2))),DATE(VALUE(LEFT(B1168,4)),VALUE(MID(B1168,6,2)),VALUE(RIGHT(B1168,2)))))</f>
        <v>45762</v>
      </c>
      <c r="N1168" s="16" t="n">
        <f aca="false">MONTH(M1168)</f>
        <v>4</v>
      </c>
      <c r="O1168" s="16" t="str">
        <f aca="false">PROPER(TRIM(H1168))</f>
        <v>Bengaluru</v>
      </c>
      <c r="P1168" s="16" t="str">
        <f aca="false">IFERROR(VLOOKUP(O1168,city_map!$A$2:$B$6,2,FALSE()),O1168)</f>
        <v>Bengaluru</v>
      </c>
      <c r="Q1168" s="16" t="n">
        <f aca="false">IF(ISNUMBER(F1168),F1168,VALUE(SUBSTITUTE(SUBSTITUTE(F1168,"₹",""),",","")))</f>
        <v>872</v>
      </c>
      <c r="R1168" s="16" t="n">
        <f aca="false">IF(E1168=99,1,E1168)</f>
        <v>1</v>
      </c>
      <c r="S1168" s="16" t="n">
        <f aca="false">IF(G1168="",0,G1168)</f>
        <v>0.1</v>
      </c>
      <c r="T1168" s="16" t="str">
        <f aca="false">IF(I1168="","Unknown",IF(I1168="upi","UPI",I1168))</f>
        <v>COD</v>
      </c>
      <c r="U1168" s="16" t="str">
        <f aca="false">IF(L1168="Yes","Y",IF(L1168="No","N",L1168))</f>
        <v>N</v>
      </c>
      <c r="V1168" s="19" t="n">
        <f aca="false">ROUND(R1168*Q1168*(1-S1168),2)</f>
        <v>784.8</v>
      </c>
      <c r="W1168" s="16" t="str">
        <f aca="false">_xlfn.XLOOKUP(D1168,products!$A$2:$A$61,products!$C$2:$C$61,"Not found")</f>
        <v>Electronics</v>
      </c>
    </row>
    <row r="1169" customFormat="false" ht="15" hidden="false" customHeight="false" outlineLevel="0" collapsed="false">
      <c r="A1169" s="16" t="s">
        <v>2035</v>
      </c>
      <c r="B1169" s="16" t="s">
        <v>2036</v>
      </c>
      <c r="C1169" s="16" t="s">
        <v>764</v>
      </c>
      <c r="D1169" s="16" t="s">
        <v>184</v>
      </c>
      <c r="E1169" s="16" t="n">
        <v>4</v>
      </c>
      <c r="F1169" s="16" t="n">
        <v>1282</v>
      </c>
      <c r="G1169" s="16" t="n">
        <v>0.2</v>
      </c>
      <c r="H1169" s="16" t="s">
        <v>130</v>
      </c>
      <c r="I1169" s="16" t="s">
        <v>47</v>
      </c>
      <c r="J1169" s="16" t="n">
        <v>3</v>
      </c>
      <c r="K1169" s="16" t="n">
        <v>5</v>
      </c>
      <c r="L1169" s="16" t="s">
        <v>41</v>
      </c>
      <c r="M1169" s="18" t="n">
        <f aca="false">IF(ISNUMBER(B1169),B1169,IF(MID(B1169,3,1)="-",DATE(VALUE(RIGHT(B1169,4)),VALUE(MID(B1169,4,2)),VALUE(LEFT(B1169,2))),DATE(VALUE(LEFT(B1169,4)),VALUE(MID(B1169,6,2)),VALUE(RIGHT(B1169,2)))))</f>
        <v>45763</v>
      </c>
      <c r="N1169" s="16" t="n">
        <f aca="false">MONTH(M1169)</f>
        <v>4</v>
      </c>
      <c r="O1169" s="16" t="str">
        <f aca="false">PROPER(TRIM(H1169))</f>
        <v>Bengaluru</v>
      </c>
      <c r="P1169" s="16" t="str">
        <f aca="false">IFERROR(VLOOKUP(O1169,city_map!$A$2:$B$6,2,FALSE()),O1169)</f>
        <v>Bengaluru</v>
      </c>
      <c r="Q1169" s="16" t="n">
        <f aca="false">IF(ISNUMBER(F1169),F1169,VALUE(SUBSTITUTE(SUBSTITUTE(F1169,"₹",""),",","")))</f>
        <v>1282</v>
      </c>
      <c r="R1169" s="16" t="n">
        <f aca="false">IF(E1169=99,1,E1169)</f>
        <v>4</v>
      </c>
      <c r="S1169" s="16" t="n">
        <f aca="false">IF(G1169="",0,G1169)</f>
        <v>0.2</v>
      </c>
      <c r="T1169" s="16" t="str">
        <f aca="false">IF(I1169="","Unknown",IF(I1169="upi","UPI",I1169))</f>
        <v>Debit Card</v>
      </c>
      <c r="U1169" s="16" t="str">
        <f aca="false">IF(L1169="Yes","Y",IF(L1169="No","N",L1169))</f>
        <v>N</v>
      </c>
      <c r="V1169" s="19" t="n">
        <f aca="false">ROUND(R1169*Q1169*(1-S1169),2)</f>
        <v>4102.4</v>
      </c>
      <c r="W1169" s="16" t="str">
        <f aca="false">_xlfn.XLOOKUP(D1169,products!$A$2:$A$61,products!$C$2:$C$61,"Not found")</f>
        <v>Home</v>
      </c>
    </row>
    <row r="1170" customFormat="false" ht="15" hidden="false" customHeight="false" outlineLevel="0" collapsed="false">
      <c r="A1170" s="16" t="s">
        <v>2037</v>
      </c>
      <c r="B1170" s="16" t="s">
        <v>2036</v>
      </c>
      <c r="C1170" s="16" t="s">
        <v>1055</v>
      </c>
      <c r="D1170" s="16" t="s">
        <v>170</v>
      </c>
      <c r="E1170" s="16" t="n">
        <v>1</v>
      </c>
      <c r="F1170" s="16" t="n">
        <v>3216</v>
      </c>
      <c r="G1170" s="16" t="n">
        <v>0</v>
      </c>
      <c r="H1170" s="16" t="s">
        <v>112</v>
      </c>
      <c r="I1170" s="16" t="s">
        <v>71</v>
      </c>
      <c r="J1170" s="16" t="n">
        <v>4</v>
      </c>
      <c r="K1170" s="16" t="n">
        <v>3</v>
      </c>
      <c r="L1170" s="16" t="s">
        <v>41</v>
      </c>
      <c r="M1170" s="18" t="n">
        <f aca="false">IF(ISNUMBER(B1170),B1170,IF(MID(B1170,3,1)="-",DATE(VALUE(RIGHT(B1170,4)),VALUE(MID(B1170,4,2)),VALUE(LEFT(B1170,2))),DATE(VALUE(LEFT(B1170,4)),VALUE(MID(B1170,6,2)),VALUE(RIGHT(B1170,2)))))</f>
        <v>45763</v>
      </c>
      <c r="N1170" s="16" t="n">
        <f aca="false">MONTH(M1170)</f>
        <v>4</v>
      </c>
      <c r="O1170" s="16" t="str">
        <f aca="false">PROPER(TRIM(H1170))</f>
        <v>Mumbai</v>
      </c>
      <c r="P1170" s="16" t="str">
        <f aca="false">IFERROR(VLOOKUP(O1170,city_map!$A$2:$B$6,2,FALSE()),O1170)</f>
        <v>Mumbai</v>
      </c>
      <c r="Q1170" s="16" t="n">
        <f aca="false">IF(ISNUMBER(F1170),F1170,VALUE(SUBSTITUTE(SUBSTITUTE(F1170,"₹",""),",","")))</f>
        <v>3216</v>
      </c>
      <c r="R1170" s="16" t="n">
        <f aca="false">IF(E1170=99,1,E1170)</f>
        <v>1</v>
      </c>
      <c r="S1170" s="16" t="n">
        <f aca="false">IF(G1170="",0,G1170)</f>
        <v>0</v>
      </c>
      <c r="T1170" s="16" t="str">
        <f aca="false">IF(I1170="","Unknown",IF(I1170="upi","UPI",I1170))</f>
        <v>Credit Card</v>
      </c>
      <c r="U1170" s="16" t="str">
        <f aca="false">IF(L1170="Yes","Y",IF(L1170="No","N",L1170))</f>
        <v>N</v>
      </c>
      <c r="V1170" s="19" t="n">
        <f aca="false">ROUND(R1170*Q1170*(1-S1170),2)</f>
        <v>3216</v>
      </c>
      <c r="W1170" s="16" t="str">
        <f aca="false">_xlfn.XLOOKUP(D1170,products!$A$2:$A$61,products!$C$2:$C$61,"Not found")</f>
        <v>Home</v>
      </c>
    </row>
    <row r="1171" customFormat="false" ht="15" hidden="false" customHeight="false" outlineLevel="0" collapsed="false">
      <c r="A1171" s="16" t="s">
        <v>2038</v>
      </c>
      <c r="B1171" s="16" t="s">
        <v>2036</v>
      </c>
      <c r="C1171" s="16" t="s">
        <v>493</v>
      </c>
      <c r="D1171" s="16" t="s">
        <v>66</v>
      </c>
      <c r="E1171" s="16" t="n">
        <v>3</v>
      </c>
      <c r="F1171" s="16" t="n">
        <v>14837</v>
      </c>
      <c r="G1171" s="16" t="n">
        <v>0.2</v>
      </c>
      <c r="H1171" s="16" t="s">
        <v>56</v>
      </c>
      <c r="I1171" s="16" t="s">
        <v>60</v>
      </c>
      <c r="J1171" s="16" t="n">
        <v>6</v>
      </c>
      <c r="K1171" s="16" t="n">
        <v>4</v>
      </c>
      <c r="L1171" s="16" t="s">
        <v>41</v>
      </c>
      <c r="M1171" s="18" t="n">
        <f aca="false">IF(ISNUMBER(B1171),B1171,IF(MID(B1171,3,1)="-",DATE(VALUE(RIGHT(B1171,4)),VALUE(MID(B1171,4,2)),VALUE(LEFT(B1171,2))),DATE(VALUE(LEFT(B1171,4)),VALUE(MID(B1171,6,2)),VALUE(RIGHT(B1171,2)))))</f>
        <v>45763</v>
      </c>
      <c r="N1171" s="16" t="n">
        <f aca="false">MONTH(M1171)</f>
        <v>4</v>
      </c>
      <c r="O1171" s="16" t="str">
        <f aca="false">PROPER(TRIM(H1171))</f>
        <v>Lucknow</v>
      </c>
      <c r="P1171" s="16" t="str">
        <f aca="false">IFERROR(VLOOKUP(O1171,city_map!$A$2:$B$6,2,FALSE()),O1171)</f>
        <v>Lucknow</v>
      </c>
      <c r="Q1171" s="16" t="n">
        <f aca="false">IF(ISNUMBER(F1171),F1171,VALUE(SUBSTITUTE(SUBSTITUTE(F1171,"₹",""),",","")))</f>
        <v>14837</v>
      </c>
      <c r="R1171" s="16" t="n">
        <f aca="false">IF(E1171=99,1,E1171)</f>
        <v>3</v>
      </c>
      <c r="S1171" s="16" t="n">
        <f aca="false">IF(G1171="",0,G1171)</f>
        <v>0.2</v>
      </c>
      <c r="T1171" s="16" t="str">
        <f aca="false">IF(I1171="","Unknown",IF(I1171="upi","UPI",I1171))</f>
        <v>UPI</v>
      </c>
      <c r="U1171" s="16" t="str">
        <f aca="false">IF(L1171="Yes","Y",IF(L1171="No","N",L1171))</f>
        <v>N</v>
      </c>
      <c r="V1171" s="19" t="n">
        <f aca="false">ROUND(R1171*Q1171*(1-S1171),2)</f>
        <v>35608.8</v>
      </c>
      <c r="W1171" s="16" t="str">
        <f aca="false">_xlfn.XLOOKUP(D1171,products!$A$2:$A$61,products!$C$2:$C$61,"Not found")</f>
        <v>Electronics</v>
      </c>
    </row>
    <row r="1172" customFormat="false" ht="15" hidden="false" customHeight="false" outlineLevel="0" collapsed="false">
      <c r="A1172" s="16" t="s">
        <v>2039</v>
      </c>
      <c r="B1172" s="16" t="s">
        <v>2036</v>
      </c>
      <c r="C1172" s="16" t="s">
        <v>415</v>
      </c>
      <c r="D1172" s="16" t="s">
        <v>660</v>
      </c>
      <c r="E1172" s="16" t="n">
        <v>3</v>
      </c>
      <c r="F1172" s="16" t="n">
        <v>1762</v>
      </c>
      <c r="G1172" s="16" t="n">
        <v>0.3</v>
      </c>
      <c r="H1172" s="16" t="s">
        <v>67</v>
      </c>
      <c r="I1172" s="16" t="s">
        <v>60</v>
      </c>
      <c r="J1172" s="16" t="n">
        <v>3</v>
      </c>
      <c r="K1172" s="16" t="n">
        <v>5</v>
      </c>
      <c r="L1172" s="16" t="s">
        <v>41</v>
      </c>
      <c r="M1172" s="18" t="n">
        <f aca="false">IF(ISNUMBER(B1172),B1172,IF(MID(B1172,3,1)="-",DATE(VALUE(RIGHT(B1172,4)),VALUE(MID(B1172,4,2)),VALUE(LEFT(B1172,2))),DATE(VALUE(LEFT(B1172,4)),VALUE(MID(B1172,6,2)),VALUE(RIGHT(B1172,2)))))</f>
        <v>45763</v>
      </c>
      <c r="N1172" s="16" t="n">
        <f aca="false">MONTH(M1172)</f>
        <v>4</v>
      </c>
      <c r="O1172" s="16" t="str">
        <f aca="false">PROPER(TRIM(H1172))</f>
        <v>Kolkata</v>
      </c>
      <c r="P1172" s="16" t="str">
        <f aca="false">IFERROR(VLOOKUP(O1172,city_map!$A$2:$B$6,2,FALSE()),O1172)</f>
        <v>Kolkata</v>
      </c>
      <c r="Q1172" s="16" t="n">
        <f aca="false">IF(ISNUMBER(F1172),F1172,VALUE(SUBSTITUTE(SUBSTITUTE(F1172,"₹",""),",","")))</f>
        <v>1762</v>
      </c>
      <c r="R1172" s="16" t="n">
        <f aca="false">IF(E1172=99,1,E1172)</f>
        <v>3</v>
      </c>
      <c r="S1172" s="16" t="n">
        <f aca="false">IF(G1172="",0,G1172)</f>
        <v>0.3</v>
      </c>
      <c r="T1172" s="16" t="str">
        <f aca="false">IF(I1172="","Unknown",IF(I1172="upi","UPI",I1172))</f>
        <v>UPI</v>
      </c>
      <c r="U1172" s="16" t="str">
        <f aca="false">IF(L1172="Yes","Y",IF(L1172="No","N",L1172))</f>
        <v>N</v>
      </c>
      <c r="V1172" s="19" t="n">
        <f aca="false">ROUND(R1172*Q1172*(1-S1172),2)</f>
        <v>3700.2</v>
      </c>
      <c r="W1172" s="16" t="str">
        <f aca="false">_xlfn.XLOOKUP(D1172,products!$A$2:$A$61,products!$C$2:$C$61,"Not found")</f>
        <v>Beauty</v>
      </c>
    </row>
    <row r="1173" customFormat="false" ht="15" hidden="false" customHeight="false" outlineLevel="0" collapsed="false">
      <c r="A1173" s="16" t="s">
        <v>2040</v>
      </c>
      <c r="B1173" s="16" t="s">
        <v>2036</v>
      </c>
      <c r="C1173" s="16" t="s">
        <v>709</v>
      </c>
      <c r="D1173" s="16" t="s">
        <v>203</v>
      </c>
      <c r="E1173" s="16" t="n">
        <v>2</v>
      </c>
      <c r="F1173" s="16" t="n">
        <v>2545</v>
      </c>
      <c r="G1173" s="16" t="n">
        <v>0.05</v>
      </c>
      <c r="H1173" s="16" t="s">
        <v>655</v>
      </c>
      <c r="I1173" s="16" t="s">
        <v>47</v>
      </c>
      <c r="J1173" s="16" t="n">
        <v>3</v>
      </c>
      <c r="K1173" s="16" t="n">
        <v>4</v>
      </c>
      <c r="L1173" s="16" t="s">
        <v>41</v>
      </c>
      <c r="M1173" s="18" t="n">
        <f aca="false">IF(ISNUMBER(B1173),B1173,IF(MID(B1173,3,1)="-",DATE(VALUE(RIGHT(B1173,4)),VALUE(MID(B1173,4,2)),VALUE(LEFT(B1173,2))),DATE(VALUE(LEFT(B1173,4)),VALUE(MID(B1173,6,2)),VALUE(RIGHT(B1173,2)))))</f>
        <v>45763</v>
      </c>
      <c r="N1173" s="16" t="n">
        <f aca="false">MONTH(M1173)</f>
        <v>4</v>
      </c>
      <c r="O1173" s="16" t="str">
        <f aca="false">PROPER(TRIM(H1173))</f>
        <v>Mumbai</v>
      </c>
      <c r="P1173" s="16" t="str">
        <f aca="false">IFERROR(VLOOKUP(O1173,city_map!$A$2:$B$6,2,FALSE()),O1173)</f>
        <v>Mumbai</v>
      </c>
      <c r="Q1173" s="16" t="n">
        <f aca="false">IF(ISNUMBER(F1173),F1173,VALUE(SUBSTITUTE(SUBSTITUTE(F1173,"₹",""),",","")))</f>
        <v>2545</v>
      </c>
      <c r="R1173" s="16" t="n">
        <f aca="false">IF(E1173=99,1,E1173)</f>
        <v>2</v>
      </c>
      <c r="S1173" s="16" t="n">
        <f aca="false">IF(G1173="",0,G1173)</f>
        <v>0.05</v>
      </c>
      <c r="T1173" s="16" t="str">
        <f aca="false">IF(I1173="","Unknown",IF(I1173="upi","UPI",I1173))</f>
        <v>Debit Card</v>
      </c>
      <c r="U1173" s="16" t="str">
        <f aca="false">IF(L1173="Yes","Y",IF(L1173="No","N",L1173))</f>
        <v>N</v>
      </c>
      <c r="V1173" s="19" t="n">
        <f aca="false">ROUND(R1173*Q1173*(1-S1173),2)</f>
        <v>4835.5</v>
      </c>
      <c r="W1173" s="16" t="str">
        <f aca="false">_xlfn.XLOOKUP(D1173,products!$A$2:$A$61,products!$C$2:$C$61,"Not found")</f>
        <v>Fashion</v>
      </c>
    </row>
    <row r="1174" customFormat="false" ht="15" hidden="false" customHeight="false" outlineLevel="0" collapsed="false">
      <c r="A1174" s="16" t="s">
        <v>2041</v>
      </c>
      <c r="B1174" s="16" t="s">
        <v>2036</v>
      </c>
      <c r="C1174" s="16" t="s">
        <v>1066</v>
      </c>
      <c r="D1174" s="16" t="s">
        <v>173</v>
      </c>
      <c r="E1174" s="16" t="n">
        <v>1</v>
      </c>
      <c r="F1174" s="16" t="n">
        <v>1144</v>
      </c>
      <c r="G1174" s="16" t="n">
        <v>0.05</v>
      </c>
      <c r="H1174" s="16" t="s">
        <v>39</v>
      </c>
      <c r="I1174" s="16" t="s">
        <v>40</v>
      </c>
      <c r="J1174" s="16" t="n">
        <v>3</v>
      </c>
      <c r="K1174" s="16" t="n">
        <v>5</v>
      </c>
      <c r="L1174" s="16" t="s">
        <v>41</v>
      </c>
      <c r="M1174" s="18" t="n">
        <f aca="false">IF(ISNUMBER(B1174),B1174,IF(MID(B1174,3,1)="-",DATE(VALUE(RIGHT(B1174,4)),VALUE(MID(B1174,4,2)),VALUE(LEFT(B1174,2))),DATE(VALUE(LEFT(B1174,4)),VALUE(MID(B1174,6,2)),VALUE(RIGHT(B1174,2)))))</f>
        <v>45763</v>
      </c>
      <c r="N1174" s="16" t="n">
        <f aca="false">MONTH(M1174)</f>
        <v>4</v>
      </c>
      <c r="O1174" s="16" t="str">
        <f aca="false">PROPER(TRIM(H1174))</f>
        <v>Delhi</v>
      </c>
      <c r="P1174" s="16" t="str">
        <f aca="false">IFERROR(VLOOKUP(O1174,city_map!$A$2:$B$6,2,FALSE()),O1174)</f>
        <v>Delhi</v>
      </c>
      <c r="Q1174" s="16" t="n">
        <f aca="false">IF(ISNUMBER(F1174),F1174,VALUE(SUBSTITUTE(SUBSTITUTE(F1174,"₹",""),",","")))</f>
        <v>1144</v>
      </c>
      <c r="R1174" s="16" t="n">
        <f aca="false">IF(E1174=99,1,E1174)</f>
        <v>1</v>
      </c>
      <c r="S1174" s="16" t="n">
        <f aca="false">IF(G1174="",0,G1174)</f>
        <v>0.05</v>
      </c>
      <c r="T1174" s="16" t="str">
        <f aca="false">IF(I1174="","Unknown",IF(I1174="upi","UPI",I1174))</f>
        <v>COD</v>
      </c>
      <c r="U1174" s="16" t="str">
        <f aca="false">IF(L1174="Yes","Y",IF(L1174="No","N",L1174))</f>
        <v>N</v>
      </c>
      <c r="V1174" s="19" t="n">
        <f aca="false">ROUND(R1174*Q1174*(1-S1174),2)</f>
        <v>1086.8</v>
      </c>
      <c r="W1174" s="16" t="str">
        <f aca="false">_xlfn.XLOOKUP(D1174,products!$A$2:$A$61,products!$C$2:$C$61,"Not found")</f>
        <v>Fashion</v>
      </c>
    </row>
    <row r="1175" customFormat="false" ht="15" hidden="false" customHeight="false" outlineLevel="0" collapsed="false">
      <c r="A1175" s="16" t="s">
        <v>2042</v>
      </c>
      <c r="B1175" s="16" t="s">
        <v>2036</v>
      </c>
      <c r="C1175" s="16" t="s">
        <v>1516</v>
      </c>
      <c r="D1175" s="16" t="s">
        <v>393</v>
      </c>
      <c r="E1175" s="16" t="n">
        <v>1</v>
      </c>
      <c r="F1175" s="16" t="n">
        <v>501</v>
      </c>
      <c r="G1175" s="16" t="n">
        <v>0.1</v>
      </c>
      <c r="H1175" s="16" t="s">
        <v>39</v>
      </c>
      <c r="I1175" s="16" t="s">
        <v>60</v>
      </c>
      <c r="J1175" s="16" t="n">
        <v>6</v>
      </c>
      <c r="K1175" s="16" t="n">
        <v>3</v>
      </c>
      <c r="L1175" s="16" t="s">
        <v>41</v>
      </c>
      <c r="M1175" s="18" t="n">
        <f aca="false">IF(ISNUMBER(B1175),B1175,IF(MID(B1175,3,1)="-",DATE(VALUE(RIGHT(B1175,4)),VALUE(MID(B1175,4,2)),VALUE(LEFT(B1175,2))),DATE(VALUE(LEFT(B1175,4)),VALUE(MID(B1175,6,2)),VALUE(RIGHT(B1175,2)))))</f>
        <v>45763</v>
      </c>
      <c r="N1175" s="16" t="n">
        <f aca="false">MONTH(M1175)</f>
        <v>4</v>
      </c>
      <c r="O1175" s="16" t="str">
        <f aca="false">PROPER(TRIM(H1175))</f>
        <v>Delhi</v>
      </c>
      <c r="P1175" s="16" t="str">
        <f aca="false">IFERROR(VLOOKUP(O1175,city_map!$A$2:$B$6,2,FALSE()),O1175)</f>
        <v>Delhi</v>
      </c>
      <c r="Q1175" s="16" t="n">
        <f aca="false">IF(ISNUMBER(F1175),F1175,VALUE(SUBSTITUTE(SUBSTITUTE(F1175,"₹",""),",","")))</f>
        <v>501</v>
      </c>
      <c r="R1175" s="16" t="n">
        <f aca="false">IF(E1175=99,1,E1175)</f>
        <v>1</v>
      </c>
      <c r="S1175" s="16" t="n">
        <f aca="false">IF(G1175="",0,G1175)</f>
        <v>0.1</v>
      </c>
      <c r="T1175" s="16" t="str">
        <f aca="false">IF(I1175="","Unknown",IF(I1175="upi","UPI",I1175))</f>
        <v>UPI</v>
      </c>
      <c r="U1175" s="16" t="str">
        <f aca="false">IF(L1175="Yes","Y",IF(L1175="No","N",L1175))</f>
        <v>N</v>
      </c>
      <c r="V1175" s="19" t="n">
        <f aca="false">ROUND(R1175*Q1175*(1-S1175),2)</f>
        <v>450.9</v>
      </c>
      <c r="W1175" s="16" t="str">
        <f aca="false">_xlfn.XLOOKUP(D1175,products!$A$2:$A$61,products!$C$2:$C$61,"Not found")</f>
        <v>Fashion</v>
      </c>
    </row>
    <row r="1176" customFormat="false" ht="15" hidden="false" customHeight="false" outlineLevel="0" collapsed="false">
      <c r="A1176" s="16" t="s">
        <v>2043</v>
      </c>
      <c r="B1176" s="16" t="s">
        <v>2036</v>
      </c>
      <c r="C1176" s="16" t="s">
        <v>1119</v>
      </c>
      <c r="D1176" s="16" t="s">
        <v>80</v>
      </c>
      <c r="E1176" s="16" t="n">
        <v>1</v>
      </c>
      <c r="F1176" s="16" t="n">
        <v>1450</v>
      </c>
      <c r="G1176" s="16" t="n">
        <v>0.2</v>
      </c>
      <c r="H1176" s="16" t="s">
        <v>655</v>
      </c>
      <c r="I1176" s="16" t="s">
        <v>60</v>
      </c>
      <c r="J1176" s="16" t="n">
        <v>3</v>
      </c>
      <c r="K1176" s="16" t="n">
        <v>4</v>
      </c>
      <c r="L1176" s="16" t="s">
        <v>41</v>
      </c>
      <c r="M1176" s="18" t="n">
        <f aca="false">IF(ISNUMBER(B1176),B1176,IF(MID(B1176,3,1)="-",DATE(VALUE(RIGHT(B1176,4)),VALUE(MID(B1176,4,2)),VALUE(LEFT(B1176,2))),DATE(VALUE(LEFT(B1176,4)),VALUE(MID(B1176,6,2)),VALUE(RIGHT(B1176,2)))))</f>
        <v>45763</v>
      </c>
      <c r="N1176" s="16" t="n">
        <f aca="false">MONTH(M1176)</f>
        <v>4</v>
      </c>
      <c r="O1176" s="16" t="str">
        <f aca="false">PROPER(TRIM(H1176))</f>
        <v>Mumbai</v>
      </c>
      <c r="P1176" s="16" t="str">
        <f aca="false">IFERROR(VLOOKUP(O1176,city_map!$A$2:$B$6,2,FALSE()),O1176)</f>
        <v>Mumbai</v>
      </c>
      <c r="Q1176" s="16" t="n">
        <f aca="false">IF(ISNUMBER(F1176),F1176,VALUE(SUBSTITUTE(SUBSTITUTE(F1176,"₹",""),",","")))</f>
        <v>1450</v>
      </c>
      <c r="R1176" s="16" t="n">
        <f aca="false">IF(E1176=99,1,E1176)</f>
        <v>1</v>
      </c>
      <c r="S1176" s="16" t="n">
        <f aca="false">IF(G1176="",0,G1176)</f>
        <v>0.2</v>
      </c>
      <c r="T1176" s="16" t="str">
        <f aca="false">IF(I1176="","Unknown",IF(I1176="upi","UPI",I1176))</f>
        <v>UPI</v>
      </c>
      <c r="U1176" s="16" t="str">
        <f aca="false">IF(L1176="Yes","Y",IF(L1176="No","N",L1176))</f>
        <v>N</v>
      </c>
      <c r="V1176" s="19" t="n">
        <f aca="false">ROUND(R1176*Q1176*(1-S1176),2)</f>
        <v>1160</v>
      </c>
      <c r="W1176" s="16" t="str">
        <f aca="false">_xlfn.XLOOKUP(D1176,products!$A$2:$A$61,products!$C$2:$C$61,"Not found")</f>
        <v>Beauty</v>
      </c>
    </row>
    <row r="1177" customFormat="false" ht="15" hidden="false" customHeight="false" outlineLevel="0" collapsed="false">
      <c r="A1177" s="16" t="s">
        <v>2044</v>
      </c>
      <c r="B1177" s="16" t="s">
        <v>2036</v>
      </c>
      <c r="C1177" s="16" t="s">
        <v>284</v>
      </c>
      <c r="D1177" s="16" t="s">
        <v>108</v>
      </c>
      <c r="E1177" s="16" t="n">
        <v>1</v>
      </c>
      <c r="F1177" s="16" t="n">
        <v>3515</v>
      </c>
      <c r="G1177" s="16" t="n">
        <v>0.1</v>
      </c>
      <c r="H1177" s="16" t="s">
        <v>112</v>
      </c>
      <c r="I1177" s="16" t="s">
        <v>71</v>
      </c>
      <c r="J1177" s="16" t="n">
        <v>5</v>
      </c>
      <c r="K1177" s="16" t="n">
        <v>3</v>
      </c>
      <c r="L1177" s="16" t="s">
        <v>41</v>
      </c>
      <c r="M1177" s="18" t="n">
        <f aca="false">IF(ISNUMBER(B1177),B1177,IF(MID(B1177,3,1)="-",DATE(VALUE(RIGHT(B1177,4)),VALUE(MID(B1177,4,2)),VALUE(LEFT(B1177,2))),DATE(VALUE(LEFT(B1177,4)),VALUE(MID(B1177,6,2)),VALUE(RIGHT(B1177,2)))))</f>
        <v>45763</v>
      </c>
      <c r="N1177" s="16" t="n">
        <f aca="false">MONTH(M1177)</f>
        <v>4</v>
      </c>
      <c r="O1177" s="16" t="str">
        <f aca="false">PROPER(TRIM(H1177))</f>
        <v>Mumbai</v>
      </c>
      <c r="P1177" s="16" t="str">
        <f aca="false">IFERROR(VLOOKUP(O1177,city_map!$A$2:$B$6,2,FALSE()),O1177)</f>
        <v>Mumbai</v>
      </c>
      <c r="Q1177" s="16" t="n">
        <f aca="false">IF(ISNUMBER(F1177),F1177,VALUE(SUBSTITUTE(SUBSTITUTE(F1177,"₹",""),",","")))</f>
        <v>3515</v>
      </c>
      <c r="R1177" s="16" t="n">
        <f aca="false">IF(E1177=99,1,E1177)</f>
        <v>1</v>
      </c>
      <c r="S1177" s="16" t="n">
        <f aca="false">IF(G1177="",0,G1177)</f>
        <v>0.1</v>
      </c>
      <c r="T1177" s="16" t="str">
        <f aca="false">IF(I1177="","Unknown",IF(I1177="upi","UPI",I1177))</f>
        <v>Credit Card</v>
      </c>
      <c r="U1177" s="16" t="str">
        <f aca="false">IF(L1177="Yes","Y",IF(L1177="No","N",L1177))</f>
        <v>N</v>
      </c>
      <c r="V1177" s="19" t="n">
        <f aca="false">ROUND(R1177*Q1177*(1-S1177),2)</f>
        <v>3163.5</v>
      </c>
      <c r="W1177" s="16" t="str">
        <f aca="false">_xlfn.XLOOKUP(D1177,products!$A$2:$A$61,products!$C$2:$C$61,"Not found")</f>
        <v>Electronics</v>
      </c>
    </row>
    <row r="1178" customFormat="false" ht="15" hidden="false" customHeight="false" outlineLevel="0" collapsed="false">
      <c r="A1178" s="16" t="s">
        <v>2045</v>
      </c>
      <c r="B1178" s="16" t="s">
        <v>2036</v>
      </c>
      <c r="C1178" s="16" t="s">
        <v>666</v>
      </c>
      <c r="D1178" s="16" t="s">
        <v>55</v>
      </c>
      <c r="E1178" s="16" t="n">
        <v>1</v>
      </c>
      <c r="F1178" s="16" t="n">
        <v>1927</v>
      </c>
      <c r="G1178" s="16" t="n">
        <v>0</v>
      </c>
      <c r="H1178" s="16" t="s">
        <v>39</v>
      </c>
      <c r="I1178" s="16" t="s">
        <v>60</v>
      </c>
      <c r="J1178" s="16" t="n">
        <v>5</v>
      </c>
      <c r="K1178" s="16" t="n">
        <v>4</v>
      </c>
      <c r="L1178" s="16" t="s">
        <v>41</v>
      </c>
      <c r="M1178" s="18" t="n">
        <f aca="false">IF(ISNUMBER(B1178),B1178,IF(MID(B1178,3,1)="-",DATE(VALUE(RIGHT(B1178,4)),VALUE(MID(B1178,4,2)),VALUE(LEFT(B1178,2))),DATE(VALUE(LEFT(B1178,4)),VALUE(MID(B1178,6,2)),VALUE(RIGHT(B1178,2)))))</f>
        <v>45763</v>
      </c>
      <c r="N1178" s="16" t="n">
        <f aca="false">MONTH(M1178)</f>
        <v>4</v>
      </c>
      <c r="O1178" s="16" t="str">
        <f aca="false">PROPER(TRIM(H1178))</f>
        <v>Delhi</v>
      </c>
      <c r="P1178" s="16" t="str">
        <f aca="false">IFERROR(VLOOKUP(O1178,city_map!$A$2:$B$6,2,FALSE()),O1178)</f>
        <v>Delhi</v>
      </c>
      <c r="Q1178" s="16" t="n">
        <f aca="false">IF(ISNUMBER(F1178),F1178,VALUE(SUBSTITUTE(SUBSTITUTE(F1178,"₹",""),",","")))</f>
        <v>1927</v>
      </c>
      <c r="R1178" s="16" t="n">
        <f aca="false">IF(E1178=99,1,E1178)</f>
        <v>1</v>
      </c>
      <c r="S1178" s="16" t="n">
        <f aca="false">IF(G1178="",0,G1178)</f>
        <v>0</v>
      </c>
      <c r="T1178" s="16" t="str">
        <f aca="false">IF(I1178="","Unknown",IF(I1178="upi","UPI",I1178))</f>
        <v>UPI</v>
      </c>
      <c r="U1178" s="16" t="str">
        <f aca="false">IF(L1178="Yes","Y",IF(L1178="No","N",L1178))</f>
        <v>N</v>
      </c>
      <c r="V1178" s="19" t="n">
        <f aca="false">ROUND(R1178*Q1178*(1-S1178),2)</f>
        <v>1927</v>
      </c>
      <c r="W1178" s="16" t="str">
        <f aca="false">_xlfn.XLOOKUP(D1178,products!$A$2:$A$61,products!$C$2:$C$61,"Not found")</f>
        <v>Home</v>
      </c>
    </row>
    <row r="1179" customFormat="false" ht="15" hidden="false" customHeight="false" outlineLevel="0" collapsed="false">
      <c r="A1179" s="16" t="s">
        <v>2046</v>
      </c>
      <c r="B1179" s="16" t="s">
        <v>2036</v>
      </c>
      <c r="C1179" s="16" t="s">
        <v>2047</v>
      </c>
      <c r="D1179" s="16" t="s">
        <v>262</v>
      </c>
      <c r="E1179" s="16" t="n">
        <v>1</v>
      </c>
      <c r="F1179" s="16" t="n">
        <v>796</v>
      </c>
      <c r="G1179" s="16" t="n">
        <v>0.15</v>
      </c>
      <c r="H1179" s="16" t="s">
        <v>67</v>
      </c>
      <c r="I1179" s="16" t="s">
        <v>60</v>
      </c>
      <c r="J1179" s="16" t="n">
        <v>2</v>
      </c>
      <c r="K1179" s="16" t="n">
        <v>4</v>
      </c>
      <c r="L1179" s="16" t="s">
        <v>41</v>
      </c>
      <c r="M1179" s="18" t="n">
        <f aca="false">IF(ISNUMBER(B1179),B1179,IF(MID(B1179,3,1)="-",DATE(VALUE(RIGHT(B1179,4)),VALUE(MID(B1179,4,2)),VALUE(LEFT(B1179,2))),DATE(VALUE(LEFT(B1179,4)),VALUE(MID(B1179,6,2)),VALUE(RIGHT(B1179,2)))))</f>
        <v>45763</v>
      </c>
      <c r="N1179" s="16" t="n">
        <f aca="false">MONTH(M1179)</f>
        <v>4</v>
      </c>
      <c r="O1179" s="16" t="str">
        <f aca="false">PROPER(TRIM(H1179))</f>
        <v>Kolkata</v>
      </c>
      <c r="P1179" s="16" t="str">
        <f aca="false">IFERROR(VLOOKUP(O1179,city_map!$A$2:$B$6,2,FALSE()),O1179)</f>
        <v>Kolkata</v>
      </c>
      <c r="Q1179" s="16" t="n">
        <f aca="false">IF(ISNUMBER(F1179),F1179,VALUE(SUBSTITUTE(SUBSTITUTE(F1179,"₹",""),",","")))</f>
        <v>796</v>
      </c>
      <c r="R1179" s="16" t="n">
        <f aca="false">IF(E1179=99,1,E1179)</f>
        <v>1</v>
      </c>
      <c r="S1179" s="16" t="n">
        <f aca="false">IF(G1179="",0,G1179)</f>
        <v>0.15</v>
      </c>
      <c r="T1179" s="16" t="str">
        <f aca="false">IF(I1179="","Unknown",IF(I1179="upi","UPI",I1179))</f>
        <v>UPI</v>
      </c>
      <c r="U1179" s="16" t="str">
        <f aca="false">IF(L1179="Yes","Y",IF(L1179="No","N",L1179))</f>
        <v>N</v>
      </c>
      <c r="V1179" s="19" t="n">
        <f aca="false">ROUND(R1179*Q1179*(1-S1179),2)</f>
        <v>676.6</v>
      </c>
      <c r="W1179" s="16" t="str">
        <f aca="false">_xlfn.XLOOKUP(D1179,products!$A$2:$A$61,products!$C$2:$C$61,"Not found")</f>
        <v>Home</v>
      </c>
    </row>
    <row r="1180" customFormat="false" ht="15" hidden="false" customHeight="false" outlineLevel="0" collapsed="false">
      <c r="A1180" s="16" t="s">
        <v>2048</v>
      </c>
      <c r="B1180" s="16" t="s">
        <v>2049</v>
      </c>
      <c r="C1180" s="16" t="s">
        <v>1690</v>
      </c>
      <c r="D1180" s="16" t="s">
        <v>99</v>
      </c>
      <c r="E1180" s="16" t="n">
        <v>2</v>
      </c>
      <c r="F1180" s="16" t="s">
        <v>2050</v>
      </c>
      <c r="G1180" s="16" t="n">
        <v>0.3</v>
      </c>
      <c r="H1180" s="16" t="s">
        <v>56</v>
      </c>
      <c r="I1180" s="16" t="s">
        <v>123</v>
      </c>
      <c r="J1180" s="16" t="n">
        <v>7</v>
      </c>
      <c r="K1180" s="16" t="n">
        <v>4</v>
      </c>
      <c r="L1180" s="16" t="s">
        <v>41</v>
      </c>
      <c r="M1180" s="18" t="n">
        <f aca="false">IF(ISNUMBER(B1180),B1180,IF(MID(B1180,3,1)="-",DATE(VALUE(RIGHT(B1180,4)),VALUE(MID(B1180,4,2)),VALUE(LEFT(B1180,2))),DATE(VALUE(LEFT(B1180,4)),VALUE(MID(B1180,6,2)),VALUE(RIGHT(B1180,2)))))</f>
        <v>45764</v>
      </c>
      <c r="N1180" s="16" t="n">
        <f aca="false">MONTH(M1180)</f>
        <v>4</v>
      </c>
      <c r="O1180" s="16" t="str">
        <f aca="false">PROPER(TRIM(H1180))</f>
        <v>Lucknow</v>
      </c>
      <c r="P1180" s="16" t="str">
        <f aca="false">IFERROR(VLOOKUP(O1180,city_map!$A$2:$B$6,2,FALSE()),O1180)</f>
        <v>Lucknow</v>
      </c>
      <c r="Q1180" s="16" t="n">
        <f aca="false">IF(ISNUMBER(F1180),F1180,VALUE(SUBSTITUTE(SUBSTITUTE(F1180,"₹",""),",","")))</f>
        <v>698</v>
      </c>
      <c r="R1180" s="16" t="n">
        <f aca="false">IF(E1180=99,1,E1180)</f>
        <v>2</v>
      </c>
      <c r="S1180" s="16" t="n">
        <f aca="false">IF(G1180="",0,G1180)</f>
        <v>0.3</v>
      </c>
      <c r="T1180" s="16" t="str">
        <f aca="false">IF(I1180="","Unknown",IF(I1180="upi","UPI",I1180))</f>
        <v>UPI</v>
      </c>
      <c r="U1180" s="16" t="str">
        <f aca="false">IF(L1180="Yes","Y",IF(L1180="No","N",L1180))</f>
        <v>N</v>
      </c>
      <c r="V1180" s="19" t="n">
        <f aca="false">ROUND(R1180*Q1180*(1-S1180),2)</f>
        <v>977.2</v>
      </c>
      <c r="W1180" s="16" t="str">
        <f aca="false">_xlfn.XLOOKUP(D1180,products!$A$2:$A$61,products!$C$2:$C$61,"Not found")</f>
        <v>Fashion</v>
      </c>
    </row>
    <row r="1181" customFormat="false" ht="15" hidden="false" customHeight="false" outlineLevel="0" collapsed="false">
      <c r="A1181" s="16" t="s">
        <v>2051</v>
      </c>
      <c r="B1181" s="16" t="s">
        <v>2049</v>
      </c>
      <c r="C1181" s="16" t="s">
        <v>210</v>
      </c>
      <c r="D1181" s="16" t="s">
        <v>108</v>
      </c>
      <c r="E1181" s="16" t="n">
        <v>2</v>
      </c>
      <c r="F1181" s="16" t="n">
        <v>3335</v>
      </c>
      <c r="G1181" s="16" t="n">
        <v>0.05</v>
      </c>
      <c r="H1181" s="16" t="s">
        <v>52</v>
      </c>
      <c r="I1181" s="16" t="s">
        <v>71</v>
      </c>
      <c r="J1181" s="16" t="n">
        <v>2</v>
      </c>
      <c r="K1181" s="16" t="n">
        <v>4</v>
      </c>
      <c r="L1181" s="16" t="s">
        <v>41</v>
      </c>
      <c r="M1181" s="18" t="n">
        <f aca="false">IF(ISNUMBER(B1181),B1181,IF(MID(B1181,3,1)="-",DATE(VALUE(RIGHT(B1181,4)),VALUE(MID(B1181,4,2)),VALUE(LEFT(B1181,2))),DATE(VALUE(LEFT(B1181,4)),VALUE(MID(B1181,6,2)),VALUE(RIGHT(B1181,2)))))</f>
        <v>45764</v>
      </c>
      <c r="N1181" s="16" t="n">
        <f aca="false">MONTH(M1181)</f>
        <v>4</v>
      </c>
      <c r="O1181" s="16" t="str">
        <f aca="false">PROPER(TRIM(H1181))</f>
        <v>Delhi</v>
      </c>
      <c r="P1181" s="16" t="str">
        <f aca="false">IFERROR(VLOOKUP(O1181,city_map!$A$2:$B$6,2,FALSE()),O1181)</f>
        <v>Delhi</v>
      </c>
      <c r="Q1181" s="16" t="n">
        <f aca="false">IF(ISNUMBER(F1181),F1181,VALUE(SUBSTITUTE(SUBSTITUTE(F1181,"₹",""),",","")))</f>
        <v>3335</v>
      </c>
      <c r="R1181" s="16" t="n">
        <f aca="false">IF(E1181=99,1,E1181)</f>
        <v>2</v>
      </c>
      <c r="S1181" s="16" t="n">
        <f aca="false">IF(G1181="",0,G1181)</f>
        <v>0.05</v>
      </c>
      <c r="T1181" s="16" t="str">
        <f aca="false">IF(I1181="","Unknown",IF(I1181="upi","UPI",I1181))</f>
        <v>Credit Card</v>
      </c>
      <c r="U1181" s="16" t="str">
        <f aca="false">IF(L1181="Yes","Y",IF(L1181="No","N",L1181))</f>
        <v>N</v>
      </c>
      <c r="V1181" s="19" t="n">
        <f aca="false">ROUND(R1181*Q1181*(1-S1181),2)</f>
        <v>6336.5</v>
      </c>
      <c r="W1181" s="16" t="str">
        <f aca="false">_xlfn.XLOOKUP(D1181,products!$A$2:$A$61,products!$C$2:$C$61,"Not found")</f>
        <v>Electronics</v>
      </c>
    </row>
    <row r="1182" customFormat="false" ht="15" hidden="false" customHeight="false" outlineLevel="0" collapsed="false">
      <c r="A1182" s="16" t="s">
        <v>2052</v>
      </c>
      <c r="B1182" s="16" t="s">
        <v>2049</v>
      </c>
      <c r="C1182" s="16" t="s">
        <v>2053</v>
      </c>
      <c r="D1182" s="16" t="s">
        <v>170</v>
      </c>
      <c r="E1182" s="16" t="n">
        <v>2</v>
      </c>
      <c r="F1182" s="16" t="n">
        <v>3205</v>
      </c>
      <c r="G1182" s="16" t="n">
        <v>0.15</v>
      </c>
      <c r="H1182" s="16" t="s">
        <v>112</v>
      </c>
      <c r="I1182" s="16" t="s">
        <v>40</v>
      </c>
      <c r="J1182" s="16" t="n">
        <v>4</v>
      </c>
      <c r="K1182" s="16" t="n">
        <v>4</v>
      </c>
      <c r="L1182" s="16" t="s">
        <v>41</v>
      </c>
      <c r="M1182" s="18" t="n">
        <f aca="false">IF(ISNUMBER(B1182),B1182,IF(MID(B1182,3,1)="-",DATE(VALUE(RIGHT(B1182,4)),VALUE(MID(B1182,4,2)),VALUE(LEFT(B1182,2))),DATE(VALUE(LEFT(B1182,4)),VALUE(MID(B1182,6,2)),VALUE(RIGHT(B1182,2)))))</f>
        <v>45764</v>
      </c>
      <c r="N1182" s="16" t="n">
        <f aca="false">MONTH(M1182)</f>
        <v>4</v>
      </c>
      <c r="O1182" s="16" t="str">
        <f aca="false">PROPER(TRIM(H1182))</f>
        <v>Mumbai</v>
      </c>
      <c r="P1182" s="16" t="str">
        <f aca="false">IFERROR(VLOOKUP(O1182,city_map!$A$2:$B$6,2,FALSE()),O1182)</f>
        <v>Mumbai</v>
      </c>
      <c r="Q1182" s="16" t="n">
        <f aca="false">IF(ISNUMBER(F1182),F1182,VALUE(SUBSTITUTE(SUBSTITUTE(F1182,"₹",""),",","")))</f>
        <v>3205</v>
      </c>
      <c r="R1182" s="16" t="n">
        <f aca="false">IF(E1182=99,1,E1182)</f>
        <v>2</v>
      </c>
      <c r="S1182" s="16" t="n">
        <f aca="false">IF(G1182="",0,G1182)</f>
        <v>0.15</v>
      </c>
      <c r="T1182" s="16" t="str">
        <f aca="false">IF(I1182="","Unknown",IF(I1182="upi","UPI",I1182))</f>
        <v>COD</v>
      </c>
      <c r="U1182" s="16" t="str">
        <f aca="false">IF(L1182="Yes","Y",IF(L1182="No","N",L1182))</f>
        <v>N</v>
      </c>
      <c r="V1182" s="19" t="n">
        <f aca="false">ROUND(R1182*Q1182*(1-S1182),2)</f>
        <v>5448.5</v>
      </c>
      <c r="W1182" s="16" t="str">
        <f aca="false">_xlfn.XLOOKUP(D1182,products!$A$2:$A$61,products!$C$2:$C$61,"Not found")</f>
        <v>Home</v>
      </c>
    </row>
    <row r="1183" customFormat="false" ht="15" hidden="false" customHeight="false" outlineLevel="0" collapsed="false">
      <c r="A1183" s="16" t="s">
        <v>2054</v>
      </c>
      <c r="B1183" s="16" t="s">
        <v>2049</v>
      </c>
      <c r="C1183" s="16" t="s">
        <v>1153</v>
      </c>
      <c r="D1183" s="16" t="s">
        <v>639</v>
      </c>
      <c r="E1183" s="16" t="n">
        <v>2</v>
      </c>
      <c r="F1183" s="16" t="s">
        <v>2055</v>
      </c>
      <c r="G1183" s="16" t="n">
        <v>0.1</v>
      </c>
      <c r="H1183" s="16" t="s">
        <v>56</v>
      </c>
      <c r="I1183" s="16" t="s">
        <v>71</v>
      </c>
      <c r="J1183" s="16" t="n">
        <v>5</v>
      </c>
      <c r="K1183" s="16" t="n">
        <v>4</v>
      </c>
      <c r="L1183" s="16" t="s">
        <v>41</v>
      </c>
      <c r="M1183" s="18" t="n">
        <f aca="false">IF(ISNUMBER(B1183),B1183,IF(MID(B1183,3,1)="-",DATE(VALUE(RIGHT(B1183,4)),VALUE(MID(B1183,4,2)),VALUE(LEFT(B1183,2))),DATE(VALUE(LEFT(B1183,4)),VALUE(MID(B1183,6,2)),VALUE(RIGHT(B1183,2)))))</f>
        <v>45764</v>
      </c>
      <c r="N1183" s="16" t="n">
        <f aca="false">MONTH(M1183)</f>
        <v>4</v>
      </c>
      <c r="O1183" s="16" t="str">
        <f aca="false">PROPER(TRIM(H1183))</f>
        <v>Lucknow</v>
      </c>
      <c r="P1183" s="16" t="str">
        <f aca="false">IFERROR(VLOOKUP(O1183,city_map!$A$2:$B$6,2,FALSE()),O1183)</f>
        <v>Lucknow</v>
      </c>
      <c r="Q1183" s="16" t="n">
        <f aca="false">IF(ISNUMBER(F1183),F1183,VALUE(SUBSTITUTE(SUBSTITUTE(F1183,"₹",""),",","")))</f>
        <v>781</v>
      </c>
      <c r="R1183" s="16" t="n">
        <f aca="false">IF(E1183=99,1,E1183)</f>
        <v>2</v>
      </c>
      <c r="S1183" s="16" t="n">
        <f aca="false">IF(G1183="",0,G1183)</f>
        <v>0.1</v>
      </c>
      <c r="T1183" s="16" t="str">
        <f aca="false">IF(I1183="","Unknown",IF(I1183="upi","UPI",I1183))</f>
        <v>Credit Card</v>
      </c>
      <c r="U1183" s="16" t="str">
        <f aca="false">IF(L1183="Yes","Y",IF(L1183="No","N",L1183))</f>
        <v>N</v>
      </c>
      <c r="V1183" s="19" t="n">
        <f aca="false">ROUND(R1183*Q1183*(1-S1183),2)</f>
        <v>1405.8</v>
      </c>
      <c r="W1183" s="16" t="str">
        <f aca="false">_xlfn.XLOOKUP(D1183,products!$A$2:$A$61,products!$C$2:$C$61,"Not found")</f>
        <v>Beauty</v>
      </c>
    </row>
    <row r="1184" customFormat="false" ht="15" hidden="false" customHeight="false" outlineLevel="0" collapsed="false">
      <c r="A1184" s="16" t="s">
        <v>2056</v>
      </c>
      <c r="B1184" s="16" t="s">
        <v>2049</v>
      </c>
      <c r="C1184" s="16" t="s">
        <v>2057</v>
      </c>
      <c r="D1184" s="16" t="s">
        <v>95</v>
      </c>
      <c r="E1184" s="16" t="n">
        <v>3</v>
      </c>
      <c r="F1184" s="16" t="n">
        <v>1526</v>
      </c>
      <c r="G1184" s="16" t="n">
        <v>0.2</v>
      </c>
      <c r="H1184" s="16" t="s">
        <v>233</v>
      </c>
      <c r="I1184" s="16" t="s">
        <v>71</v>
      </c>
      <c r="J1184" s="16" t="n">
        <v>4</v>
      </c>
      <c r="K1184" s="16" t="n">
        <v>5</v>
      </c>
      <c r="L1184" s="16" t="s">
        <v>41</v>
      </c>
      <c r="M1184" s="18" t="n">
        <f aca="false">IF(ISNUMBER(B1184),B1184,IF(MID(B1184,3,1)="-",DATE(VALUE(RIGHT(B1184,4)),VALUE(MID(B1184,4,2)),VALUE(LEFT(B1184,2))),DATE(VALUE(LEFT(B1184,4)),VALUE(MID(B1184,6,2)),VALUE(RIGHT(B1184,2)))))</f>
        <v>45764</v>
      </c>
      <c r="N1184" s="16" t="n">
        <f aca="false">MONTH(M1184)</f>
        <v>4</v>
      </c>
      <c r="O1184" s="16" t="str">
        <f aca="false">PROPER(TRIM(H1184))</f>
        <v>Mumbai</v>
      </c>
      <c r="P1184" s="16" t="str">
        <f aca="false">IFERROR(VLOOKUP(O1184,city_map!$A$2:$B$6,2,FALSE()),O1184)</f>
        <v>Mumbai</v>
      </c>
      <c r="Q1184" s="16" t="n">
        <f aca="false">IF(ISNUMBER(F1184),F1184,VALUE(SUBSTITUTE(SUBSTITUTE(F1184,"₹",""),",","")))</f>
        <v>1526</v>
      </c>
      <c r="R1184" s="16" t="n">
        <f aca="false">IF(E1184=99,1,E1184)</f>
        <v>3</v>
      </c>
      <c r="S1184" s="16" t="n">
        <f aca="false">IF(G1184="",0,G1184)</f>
        <v>0.2</v>
      </c>
      <c r="T1184" s="16" t="str">
        <f aca="false">IF(I1184="","Unknown",IF(I1184="upi","UPI",I1184))</f>
        <v>Credit Card</v>
      </c>
      <c r="U1184" s="16" t="str">
        <f aca="false">IF(L1184="Yes","Y",IF(L1184="No","N",L1184))</f>
        <v>N</v>
      </c>
      <c r="V1184" s="19" t="n">
        <f aca="false">ROUND(R1184*Q1184*(1-S1184),2)</f>
        <v>3662.4</v>
      </c>
      <c r="W1184" s="16" t="str">
        <f aca="false">_xlfn.XLOOKUP(D1184,products!$A$2:$A$61,products!$C$2:$C$61,"Not found")</f>
        <v>Electronics</v>
      </c>
    </row>
    <row r="1185" customFormat="false" ht="15" hidden="false" customHeight="false" outlineLevel="0" collapsed="false">
      <c r="A1185" s="16" t="s">
        <v>2058</v>
      </c>
      <c r="B1185" s="16" t="s">
        <v>2049</v>
      </c>
      <c r="C1185" s="16" t="s">
        <v>2059</v>
      </c>
      <c r="D1185" s="16" t="s">
        <v>232</v>
      </c>
      <c r="E1185" s="16" t="n">
        <v>5</v>
      </c>
      <c r="F1185" s="16" t="n">
        <v>2034</v>
      </c>
      <c r="G1185" s="16" t="n">
        <v>0.3</v>
      </c>
      <c r="H1185" s="16" t="s">
        <v>208</v>
      </c>
      <c r="I1185" s="16" t="s">
        <v>40</v>
      </c>
      <c r="J1185" s="16" t="n">
        <v>6</v>
      </c>
      <c r="K1185" s="16" t="n">
        <v>4</v>
      </c>
      <c r="L1185" s="16" t="s">
        <v>41</v>
      </c>
      <c r="M1185" s="18" t="n">
        <f aca="false">IF(ISNUMBER(B1185),B1185,IF(MID(B1185,3,1)="-",DATE(VALUE(RIGHT(B1185,4)),VALUE(MID(B1185,4,2)),VALUE(LEFT(B1185,2))),DATE(VALUE(LEFT(B1185,4)),VALUE(MID(B1185,6,2)),VALUE(RIGHT(B1185,2)))))</f>
        <v>45764</v>
      </c>
      <c r="N1185" s="16" t="n">
        <f aca="false">MONTH(M1185)</f>
        <v>4</v>
      </c>
      <c r="O1185" s="16" t="str">
        <f aca="false">PROPER(TRIM(H1185))</f>
        <v>Jaipur</v>
      </c>
      <c r="P1185" s="16" t="str">
        <f aca="false">IFERROR(VLOOKUP(O1185,city_map!$A$2:$B$6,2,FALSE()),O1185)</f>
        <v>Jaipur</v>
      </c>
      <c r="Q1185" s="16" t="n">
        <f aca="false">IF(ISNUMBER(F1185),F1185,VALUE(SUBSTITUTE(SUBSTITUTE(F1185,"₹",""),",","")))</f>
        <v>2034</v>
      </c>
      <c r="R1185" s="16" t="n">
        <f aca="false">IF(E1185=99,1,E1185)</f>
        <v>5</v>
      </c>
      <c r="S1185" s="16" t="n">
        <f aca="false">IF(G1185="",0,G1185)</f>
        <v>0.3</v>
      </c>
      <c r="T1185" s="16" t="str">
        <f aca="false">IF(I1185="","Unknown",IF(I1185="upi","UPI",I1185))</f>
        <v>COD</v>
      </c>
      <c r="U1185" s="16" t="str">
        <f aca="false">IF(L1185="Yes","Y",IF(L1185="No","N",L1185))</f>
        <v>N</v>
      </c>
      <c r="V1185" s="19" t="n">
        <f aca="false">ROUND(R1185*Q1185*(1-S1185),2)</f>
        <v>7119</v>
      </c>
      <c r="W1185" s="16" t="str">
        <f aca="false">_xlfn.XLOOKUP(D1185,products!$A$2:$A$61,products!$C$2:$C$61,"Not found")</f>
        <v>Electronics</v>
      </c>
    </row>
    <row r="1186" customFormat="false" ht="15" hidden="false" customHeight="false" outlineLevel="0" collapsed="false">
      <c r="A1186" s="16" t="s">
        <v>2060</v>
      </c>
      <c r="B1186" s="16" t="s">
        <v>2049</v>
      </c>
      <c r="C1186" s="16" t="s">
        <v>2061</v>
      </c>
      <c r="D1186" s="16" t="s">
        <v>219</v>
      </c>
      <c r="E1186" s="16" t="n">
        <v>1</v>
      </c>
      <c r="F1186" s="16" t="n">
        <v>1273</v>
      </c>
      <c r="G1186" s="16" t="n">
        <v>0.1</v>
      </c>
      <c r="H1186" s="16" t="s">
        <v>112</v>
      </c>
      <c r="I1186" s="16" t="s">
        <v>71</v>
      </c>
      <c r="J1186" s="16" t="n">
        <v>5</v>
      </c>
      <c r="K1186" s="16" t="n">
        <v>4</v>
      </c>
      <c r="L1186" s="16" t="s">
        <v>41</v>
      </c>
      <c r="M1186" s="18" t="n">
        <f aca="false">IF(ISNUMBER(B1186),B1186,IF(MID(B1186,3,1)="-",DATE(VALUE(RIGHT(B1186,4)),VALUE(MID(B1186,4,2)),VALUE(LEFT(B1186,2))),DATE(VALUE(LEFT(B1186,4)),VALUE(MID(B1186,6,2)),VALUE(RIGHT(B1186,2)))))</f>
        <v>45764</v>
      </c>
      <c r="N1186" s="16" t="n">
        <f aca="false">MONTH(M1186)</f>
        <v>4</v>
      </c>
      <c r="O1186" s="16" t="str">
        <f aca="false">PROPER(TRIM(H1186))</f>
        <v>Mumbai</v>
      </c>
      <c r="P1186" s="16" t="str">
        <f aca="false">IFERROR(VLOOKUP(O1186,city_map!$A$2:$B$6,2,FALSE()),O1186)</f>
        <v>Mumbai</v>
      </c>
      <c r="Q1186" s="16" t="n">
        <f aca="false">IF(ISNUMBER(F1186),F1186,VALUE(SUBSTITUTE(SUBSTITUTE(F1186,"₹",""),",","")))</f>
        <v>1273</v>
      </c>
      <c r="R1186" s="16" t="n">
        <f aca="false">IF(E1186=99,1,E1186)</f>
        <v>1</v>
      </c>
      <c r="S1186" s="16" t="n">
        <f aca="false">IF(G1186="",0,G1186)</f>
        <v>0.1</v>
      </c>
      <c r="T1186" s="16" t="str">
        <f aca="false">IF(I1186="","Unknown",IF(I1186="upi","UPI",I1186))</f>
        <v>Credit Card</v>
      </c>
      <c r="U1186" s="16" t="str">
        <f aca="false">IF(L1186="Yes","Y",IF(L1186="No","N",L1186))</f>
        <v>N</v>
      </c>
      <c r="V1186" s="19" t="n">
        <f aca="false">ROUND(R1186*Q1186*(1-S1186),2)</f>
        <v>1145.7</v>
      </c>
      <c r="W1186" s="16" t="str">
        <f aca="false">_xlfn.XLOOKUP(D1186,products!$A$2:$A$61,products!$C$2:$C$61,"Not found")</f>
        <v>Electronics</v>
      </c>
    </row>
    <row r="1187" customFormat="false" ht="15" hidden="false" customHeight="false" outlineLevel="0" collapsed="false">
      <c r="A1187" s="16" t="s">
        <v>2062</v>
      </c>
      <c r="B1187" s="16" t="s">
        <v>2049</v>
      </c>
      <c r="C1187" s="16" t="s">
        <v>128</v>
      </c>
      <c r="D1187" s="16" t="s">
        <v>222</v>
      </c>
      <c r="E1187" s="16" t="n">
        <v>1</v>
      </c>
      <c r="F1187" s="16" t="n">
        <v>1815</v>
      </c>
      <c r="G1187" s="16" t="n">
        <v>0.2</v>
      </c>
      <c r="H1187" s="16" t="s">
        <v>130</v>
      </c>
      <c r="I1187" s="16" t="s">
        <v>71</v>
      </c>
      <c r="J1187" s="16" t="n">
        <v>4</v>
      </c>
      <c r="K1187" s="16" t="n">
        <v>5</v>
      </c>
      <c r="L1187" s="16" t="s">
        <v>41</v>
      </c>
      <c r="M1187" s="18" t="n">
        <f aca="false">IF(ISNUMBER(B1187),B1187,IF(MID(B1187,3,1)="-",DATE(VALUE(RIGHT(B1187,4)),VALUE(MID(B1187,4,2)),VALUE(LEFT(B1187,2))),DATE(VALUE(LEFT(B1187,4)),VALUE(MID(B1187,6,2)),VALUE(RIGHT(B1187,2)))))</f>
        <v>45764</v>
      </c>
      <c r="N1187" s="16" t="n">
        <f aca="false">MONTH(M1187)</f>
        <v>4</v>
      </c>
      <c r="O1187" s="16" t="str">
        <f aca="false">PROPER(TRIM(H1187))</f>
        <v>Bengaluru</v>
      </c>
      <c r="P1187" s="16" t="str">
        <f aca="false">IFERROR(VLOOKUP(O1187,city_map!$A$2:$B$6,2,FALSE()),O1187)</f>
        <v>Bengaluru</v>
      </c>
      <c r="Q1187" s="16" t="n">
        <f aca="false">IF(ISNUMBER(F1187),F1187,VALUE(SUBSTITUTE(SUBSTITUTE(F1187,"₹",""),",","")))</f>
        <v>1815</v>
      </c>
      <c r="R1187" s="16" t="n">
        <f aca="false">IF(E1187=99,1,E1187)</f>
        <v>1</v>
      </c>
      <c r="S1187" s="16" t="n">
        <f aca="false">IF(G1187="",0,G1187)</f>
        <v>0.2</v>
      </c>
      <c r="T1187" s="16" t="str">
        <f aca="false">IF(I1187="","Unknown",IF(I1187="upi","UPI",I1187))</f>
        <v>Credit Card</v>
      </c>
      <c r="U1187" s="16" t="str">
        <f aca="false">IF(L1187="Yes","Y",IF(L1187="No","N",L1187))</f>
        <v>N</v>
      </c>
      <c r="V1187" s="19" t="n">
        <f aca="false">ROUND(R1187*Q1187*(1-S1187),2)</f>
        <v>1452</v>
      </c>
      <c r="W1187" s="16" t="str">
        <f aca="false">_xlfn.XLOOKUP(D1187,products!$A$2:$A$61,products!$C$2:$C$61,"Not found")</f>
        <v>Fashion</v>
      </c>
    </row>
    <row r="1188" customFormat="false" ht="15" hidden="false" customHeight="false" outlineLevel="0" collapsed="false">
      <c r="A1188" s="16" t="s">
        <v>2063</v>
      </c>
      <c r="B1188" s="16" t="s">
        <v>2049</v>
      </c>
      <c r="C1188" s="16" t="s">
        <v>2064</v>
      </c>
      <c r="D1188" s="16" t="s">
        <v>51</v>
      </c>
      <c r="E1188" s="16" t="n">
        <v>2</v>
      </c>
      <c r="F1188" s="16" t="n">
        <v>2227</v>
      </c>
      <c r="G1188" s="16" t="n">
        <v>0.2</v>
      </c>
      <c r="H1188" s="16" t="s">
        <v>112</v>
      </c>
      <c r="I1188" s="16" t="s">
        <v>71</v>
      </c>
      <c r="J1188" s="16" t="n">
        <v>2</v>
      </c>
      <c r="K1188" s="16" t="n">
        <v>5</v>
      </c>
      <c r="L1188" s="16" t="s">
        <v>41</v>
      </c>
      <c r="M1188" s="18" t="n">
        <f aca="false">IF(ISNUMBER(B1188),B1188,IF(MID(B1188,3,1)="-",DATE(VALUE(RIGHT(B1188,4)),VALUE(MID(B1188,4,2)),VALUE(LEFT(B1188,2))),DATE(VALUE(LEFT(B1188,4)),VALUE(MID(B1188,6,2)),VALUE(RIGHT(B1188,2)))))</f>
        <v>45764</v>
      </c>
      <c r="N1188" s="16" t="n">
        <f aca="false">MONTH(M1188)</f>
        <v>4</v>
      </c>
      <c r="O1188" s="16" t="str">
        <f aca="false">PROPER(TRIM(H1188))</f>
        <v>Mumbai</v>
      </c>
      <c r="P1188" s="16" t="str">
        <f aca="false">IFERROR(VLOOKUP(O1188,city_map!$A$2:$B$6,2,FALSE()),O1188)</f>
        <v>Mumbai</v>
      </c>
      <c r="Q1188" s="16" t="n">
        <f aca="false">IF(ISNUMBER(F1188),F1188,VALUE(SUBSTITUTE(SUBSTITUTE(F1188,"₹",""),",","")))</f>
        <v>2227</v>
      </c>
      <c r="R1188" s="16" t="n">
        <f aca="false">IF(E1188=99,1,E1188)</f>
        <v>2</v>
      </c>
      <c r="S1188" s="16" t="n">
        <f aca="false">IF(G1188="",0,G1188)</f>
        <v>0.2</v>
      </c>
      <c r="T1188" s="16" t="str">
        <f aca="false">IF(I1188="","Unknown",IF(I1188="upi","UPI",I1188))</f>
        <v>Credit Card</v>
      </c>
      <c r="U1188" s="16" t="str">
        <f aca="false">IF(L1188="Yes","Y",IF(L1188="No","N",L1188))</f>
        <v>N</v>
      </c>
      <c r="V1188" s="19" t="n">
        <f aca="false">ROUND(R1188*Q1188*(1-S1188),2)</f>
        <v>3563.2</v>
      </c>
      <c r="W1188" s="16" t="str">
        <f aca="false">_xlfn.XLOOKUP(D1188,products!$A$2:$A$61,products!$C$2:$C$61,"Not found")</f>
        <v>Fashion</v>
      </c>
    </row>
    <row r="1189" customFormat="false" ht="15" hidden="false" customHeight="false" outlineLevel="0" collapsed="false">
      <c r="A1189" s="16" t="s">
        <v>2065</v>
      </c>
      <c r="B1189" s="16" t="s">
        <v>2049</v>
      </c>
      <c r="C1189" s="16" t="s">
        <v>2066</v>
      </c>
      <c r="D1189" s="16" t="s">
        <v>179</v>
      </c>
      <c r="E1189" s="16" t="n">
        <v>3</v>
      </c>
      <c r="F1189" s="16" t="n">
        <v>2440</v>
      </c>
      <c r="G1189" s="16" t="n">
        <v>0.2</v>
      </c>
      <c r="H1189" s="16" t="s">
        <v>67</v>
      </c>
      <c r="I1189" s="16" t="s">
        <v>60</v>
      </c>
      <c r="J1189" s="16" t="n">
        <v>2</v>
      </c>
      <c r="K1189" s="16" t="n">
        <v>4</v>
      </c>
      <c r="L1189" s="16" t="s">
        <v>41</v>
      </c>
      <c r="M1189" s="18" t="n">
        <f aca="false">IF(ISNUMBER(B1189),B1189,IF(MID(B1189,3,1)="-",DATE(VALUE(RIGHT(B1189,4)),VALUE(MID(B1189,4,2)),VALUE(LEFT(B1189,2))),DATE(VALUE(LEFT(B1189,4)),VALUE(MID(B1189,6,2)),VALUE(RIGHT(B1189,2)))))</f>
        <v>45764</v>
      </c>
      <c r="N1189" s="16" t="n">
        <f aca="false">MONTH(M1189)</f>
        <v>4</v>
      </c>
      <c r="O1189" s="16" t="str">
        <f aca="false">PROPER(TRIM(H1189))</f>
        <v>Kolkata</v>
      </c>
      <c r="P1189" s="16" t="str">
        <f aca="false">IFERROR(VLOOKUP(O1189,city_map!$A$2:$B$6,2,FALSE()),O1189)</f>
        <v>Kolkata</v>
      </c>
      <c r="Q1189" s="16" t="n">
        <f aca="false">IF(ISNUMBER(F1189),F1189,VALUE(SUBSTITUTE(SUBSTITUTE(F1189,"₹",""),",","")))</f>
        <v>2440</v>
      </c>
      <c r="R1189" s="16" t="n">
        <f aca="false">IF(E1189=99,1,E1189)</f>
        <v>3</v>
      </c>
      <c r="S1189" s="16" t="n">
        <f aca="false">IF(G1189="",0,G1189)</f>
        <v>0.2</v>
      </c>
      <c r="T1189" s="16" t="str">
        <f aca="false">IF(I1189="","Unknown",IF(I1189="upi","UPI",I1189))</f>
        <v>UPI</v>
      </c>
      <c r="U1189" s="16" t="str">
        <f aca="false">IF(L1189="Yes","Y",IF(L1189="No","N",L1189))</f>
        <v>N</v>
      </c>
      <c r="V1189" s="19" t="n">
        <f aca="false">ROUND(R1189*Q1189*(1-S1189),2)</f>
        <v>5856</v>
      </c>
      <c r="W1189" s="16" t="str">
        <f aca="false">_xlfn.XLOOKUP(D1189,products!$A$2:$A$61,products!$C$2:$C$61,"Not found")</f>
        <v>Electronics</v>
      </c>
    </row>
    <row r="1190" customFormat="false" ht="15" hidden="false" customHeight="false" outlineLevel="0" collapsed="false">
      <c r="A1190" s="16" t="s">
        <v>2067</v>
      </c>
      <c r="B1190" s="16" t="s">
        <v>2049</v>
      </c>
      <c r="C1190" s="16" t="s">
        <v>986</v>
      </c>
      <c r="D1190" s="16" t="s">
        <v>216</v>
      </c>
      <c r="E1190" s="16" t="n">
        <v>2</v>
      </c>
      <c r="F1190" s="16" t="n">
        <v>908</v>
      </c>
      <c r="G1190" s="16" t="n">
        <v>0.05</v>
      </c>
      <c r="H1190" s="16" t="s">
        <v>67</v>
      </c>
      <c r="I1190" s="16" t="s">
        <v>71</v>
      </c>
      <c r="J1190" s="16" t="n">
        <v>5</v>
      </c>
      <c r="K1190" s="16" t="n">
        <v>3</v>
      </c>
      <c r="L1190" s="16" t="s">
        <v>57</v>
      </c>
      <c r="M1190" s="18" t="n">
        <f aca="false">IF(ISNUMBER(B1190),B1190,IF(MID(B1190,3,1)="-",DATE(VALUE(RIGHT(B1190,4)),VALUE(MID(B1190,4,2)),VALUE(LEFT(B1190,2))),DATE(VALUE(LEFT(B1190,4)),VALUE(MID(B1190,6,2)),VALUE(RIGHT(B1190,2)))))</f>
        <v>45764</v>
      </c>
      <c r="N1190" s="16" t="n">
        <f aca="false">MONTH(M1190)</f>
        <v>4</v>
      </c>
      <c r="O1190" s="16" t="str">
        <f aca="false">PROPER(TRIM(H1190))</f>
        <v>Kolkata</v>
      </c>
      <c r="P1190" s="16" t="str">
        <f aca="false">IFERROR(VLOOKUP(O1190,city_map!$A$2:$B$6,2,FALSE()),O1190)</f>
        <v>Kolkata</v>
      </c>
      <c r="Q1190" s="16" t="n">
        <f aca="false">IF(ISNUMBER(F1190),F1190,VALUE(SUBSTITUTE(SUBSTITUTE(F1190,"₹",""),",","")))</f>
        <v>908</v>
      </c>
      <c r="R1190" s="16" t="n">
        <f aca="false">IF(E1190=99,1,E1190)</f>
        <v>2</v>
      </c>
      <c r="S1190" s="16" t="n">
        <f aca="false">IF(G1190="",0,G1190)</f>
        <v>0.05</v>
      </c>
      <c r="T1190" s="16" t="str">
        <f aca="false">IF(I1190="","Unknown",IF(I1190="upi","UPI",I1190))</f>
        <v>Credit Card</v>
      </c>
      <c r="U1190" s="16" t="str">
        <f aca="false">IF(L1190="Yes","Y",IF(L1190="No","N",L1190))</f>
        <v>Y</v>
      </c>
      <c r="V1190" s="19" t="n">
        <f aca="false">ROUND(R1190*Q1190*(1-S1190),2)</f>
        <v>1725.2</v>
      </c>
      <c r="W1190" s="16" t="str">
        <f aca="false">_xlfn.XLOOKUP(D1190,products!$A$2:$A$61,products!$C$2:$C$61,"Not found")</f>
        <v>Books</v>
      </c>
    </row>
    <row r="1191" customFormat="false" ht="15" hidden="false" customHeight="false" outlineLevel="0" collapsed="false">
      <c r="A1191" s="16" t="s">
        <v>2068</v>
      </c>
      <c r="B1191" s="16" t="s">
        <v>2049</v>
      </c>
      <c r="C1191" s="16" t="s">
        <v>1634</v>
      </c>
      <c r="D1191" s="16" t="s">
        <v>191</v>
      </c>
      <c r="E1191" s="16" t="n">
        <v>1</v>
      </c>
      <c r="F1191" s="16" t="n">
        <v>415</v>
      </c>
      <c r="G1191" s="16" t="n">
        <v>0.05</v>
      </c>
      <c r="H1191" s="16" t="s">
        <v>130</v>
      </c>
      <c r="I1191" s="16" t="s">
        <v>47</v>
      </c>
      <c r="J1191" s="16" t="n">
        <v>2</v>
      </c>
      <c r="K1191" s="16" t="n">
        <v>5</v>
      </c>
      <c r="L1191" s="16" t="s">
        <v>41</v>
      </c>
      <c r="M1191" s="18" t="n">
        <f aca="false">IF(ISNUMBER(B1191),B1191,IF(MID(B1191,3,1)="-",DATE(VALUE(RIGHT(B1191,4)),VALUE(MID(B1191,4,2)),VALUE(LEFT(B1191,2))),DATE(VALUE(LEFT(B1191,4)),VALUE(MID(B1191,6,2)),VALUE(RIGHT(B1191,2)))))</f>
        <v>45764</v>
      </c>
      <c r="N1191" s="16" t="n">
        <f aca="false">MONTH(M1191)</f>
        <v>4</v>
      </c>
      <c r="O1191" s="16" t="str">
        <f aca="false">PROPER(TRIM(H1191))</f>
        <v>Bengaluru</v>
      </c>
      <c r="P1191" s="16" t="str">
        <f aca="false">IFERROR(VLOOKUP(O1191,city_map!$A$2:$B$6,2,FALSE()),O1191)</f>
        <v>Bengaluru</v>
      </c>
      <c r="Q1191" s="16" t="n">
        <f aca="false">IF(ISNUMBER(F1191),F1191,VALUE(SUBSTITUTE(SUBSTITUTE(F1191,"₹",""),",","")))</f>
        <v>415</v>
      </c>
      <c r="R1191" s="16" t="n">
        <f aca="false">IF(E1191=99,1,E1191)</f>
        <v>1</v>
      </c>
      <c r="S1191" s="16" t="n">
        <f aca="false">IF(G1191="",0,G1191)</f>
        <v>0.05</v>
      </c>
      <c r="T1191" s="16" t="str">
        <f aca="false">IF(I1191="","Unknown",IF(I1191="upi","UPI",I1191))</f>
        <v>Debit Card</v>
      </c>
      <c r="U1191" s="16" t="str">
        <f aca="false">IF(L1191="Yes","Y",IF(L1191="No","N",L1191))</f>
        <v>N</v>
      </c>
      <c r="V1191" s="19" t="n">
        <f aca="false">ROUND(R1191*Q1191*(1-S1191),2)</f>
        <v>394.25</v>
      </c>
      <c r="W1191" s="16" t="str">
        <f aca="false">_xlfn.XLOOKUP(D1191,products!$A$2:$A$61,products!$C$2:$C$61,"Not found")</f>
        <v>Electronics</v>
      </c>
    </row>
    <row r="1192" customFormat="false" ht="15" hidden="false" customHeight="false" outlineLevel="0" collapsed="false">
      <c r="A1192" s="16" t="s">
        <v>2069</v>
      </c>
      <c r="B1192" s="16" t="s">
        <v>2070</v>
      </c>
      <c r="C1192" s="16" t="s">
        <v>762</v>
      </c>
      <c r="D1192" s="16" t="s">
        <v>149</v>
      </c>
      <c r="E1192" s="16" t="n">
        <v>2</v>
      </c>
      <c r="F1192" s="16" t="n">
        <v>1528</v>
      </c>
      <c r="G1192" s="16" t="n">
        <v>0.3</v>
      </c>
      <c r="H1192" s="16" t="s">
        <v>89</v>
      </c>
      <c r="I1192" s="16" t="s">
        <v>47</v>
      </c>
      <c r="J1192" s="16" t="n">
        <v>5</v>
      </c>
      <c r="K1192" s="16" t="n">
        <v>4</v>
      </c>
      <c r="L1192" s="16" t="s">
        <v>41</v>
      </c>
      <c r="M1192" s="18" t="n">
        <f aca="false">IF(ISNUMBER(B1192),B1192,IF(MID(B1192,3,1)="-",DATE(VALUE(RIGHT(B1192,4)),VALUE(MID(B1192,4,2)),VALUE(LEFT(B1192,2))),DATE(VALUE(LEFT(B1192,4)),VALUE(MID(B1192,6,2)),VALUE(RIGHT(B1192,2)))))</f>
        <v>45765</v>
      </c>
      <c r="N1192" s="16" t="n">
        <f aca="false">MONTH(M1192)</f>
        <v>4</v>
      </c>
      <c r="O1192" s="16" t="str">
        <f aca="false">PROPER(TRIM(H1192))</f>
        <v>Ahmedabad</v>
      </c>
      <c r="P1192" s="16" t="str">
        <f aca="false">IFERROR(VLOOKUP(O1192,city_map!$A$2:$B$6,2,FALSE()),O1192)</f>
        <v>Ahmedabad</v>
      </c>
      <c r="Q1192" s="16" t="n">
        <f aca="false">IF(ISNUMBER(F1192),F1192,VALUE(SUBSTITUTE(SUBSTITUTE(F1192,"₹",""),",","")))</f>
        <v>1528</v>
      </c>
      <c r="R1192" s="16" t="n">
        <f aca="false">IF(E1192=99,1,E1192)</f>
        <v>2</v>
      </c>
      <c r="S1192" s="16" t="n">
        <f aca="false">IF(G1192="",0,G1192)</f>
        <v>0.3</v>
      </c>
      <c r="T1192" s="16" t="str">
        <f aca="false">IF(I1192="","Unknown",IF(I1192="upi","UPI",I1192))</f>
        <v>Debit Card</v>
      </c>
      <c r="U1192" s="16" t="str">
        <f aca="false">IF(L1192="Yes","Y",IF(L1192="No","N",L1192))</f>
        <v>N</v>
      </c>
      <c r="V1192" s="19" t="n">
        <f aca="false">ROUND(R1192*Q1192*(1-S1192),2)</f>
        <v>2139.2</v>
      </c>
      <c r="W1192" s="16" t="str">
        <f aca="false">_xlfn.XLOOKUP(D1192,products!$A$2:$A$61,products!$C$2:$C$61,"Not found")</f>
        <v>Fashion</v>
      </c>
    </row>
    <row r="1193" customFormat="false" ht="15" hidden="false" customHeight="false" outlineLevel="0" collapsed="false">
      <c r="A1193" s="16" t="s">
        <v>2071</v>
      </c>
      <c r="B1193" s="16" t="s">
        <v>2070</v>
      </c>
      <c r="C1193" s="16" t="s">
        <v>891</v>
      </c>
      <c r="D1193" s="16" t="s">
        <v>45</v>
      </c>
      <c r="E1193" s="16" t="n">
        <v>1</v>
      </c>
      <c r="F1193" s="16" t="n">
        <v>287</v>
      </c>
      <c r="G1193" s="16" t="n">
        <v>0</v>
      </c>
      <c r="H1193" s="16" t="s">
        <v>39</v>
      </c>
      <c r="I1193" s="16" t="s">
        <v>71</v>
      </c>
      <c r="J1193" s="16" t="n">
        <v>3</v>
      </c>
      <c r="K1193" s="16" t="n">
        <v>5</v>
      </c>
      <c r="L1193" s="16" t="s">
        <v>41</v>
      </c>
      <c r="M1193" s="18" t="n">
        <f aca="false">IF(ISNUMBER(B1193),B1193,IF(MID(B1193,3,1)="-",DATE(VALUE(RIGHT(B1193,4)),VALUE(MID(B1193,4,2)),VALUE(LEFT(B1193,2))),DATE(VALUE(LEFT(B1193,4)),VALUE(MID(B1193,6,2)),VALUE(RIGHT(B1193,2)))))</f>
        <v>45765</v>
      </c>
      <c r="N1193" s="16" t="n">
        <f aca="false">MONTH(M1193)</f>
        <v>4</v>
      </c>
      <c r="O1193" s="16" t="str">
        <f aca="false">PROPER(TRIM(H1193))</f>
        <v>Delhi</v>
      </c>
      <c r="P1193" s="16" t="str">
        <f aca="false">IFERROR(VLOOKUP(O1193,city_map!$A$2:$B$6,2,FALSE()),O1193)</f>
        <v>Delhi</v>
      </c>
      <c r="Q1193" s="16" t="n">
        <f aca="false">IF(ISNUMBER(F1193),F1193,VALUE(SUBSTITUTE(SUBSTITUTE(F1193,"₹",""),",","")))</f>
        <v>287</v>
      </c>
      <c r="R1193" s="16" t="n">
        <f aca="false">IF(E1193=99,1,E1193)</f>
        <v>1</v>
      </c>
      <c r="S1193" s="16" t="n">
        <f aca="false">IF(G1193="",0,G1193)</f>
        <v>0</v>
      </c>
      <c r="T1193" s="16" t="str">
        <f aca="false">IF(I1193="","Unknown",IF(I1193="upi","UPI",I1193))</f>
        <v>Credit Card</v>
      </c>
      <c r="U1193" s="16" t="str">
        <f aca="false">IF(L1193="Yes","Y",IF(L1193="No","N",L1193))</f>
        <v>N</v>
      </c>
      <c r="V1193" s="19" t="n">
        <f aca="false">ROUND(R1193*Q1193*(1-S1193),2)</f>
        <v>287</v>
      </c>
      <c r="W1193" s="16" t="str">
        <f aca="false">_xlfn.XLOOKUP(D1193,products!$A$2:$A$61,products!$C$2:$C$61,"Not found")</f>
        <v>Beauty</v>
      </c>
    </row>
    <row r="1194" customFormat="false" ht="15" hidden="false" customHeight="false" outlineLevel="0" collapsed="false">
      <c r="A1194" s="16" t="s">
        <v>2072</v>
      </c>
      <c r="B1194" s="16" t="s">
        <v>2070</v>
      </c>
      <c r="C1194" s="16" t="s">
        <v>583</v>
      </c>
      <c r="D1194" s="16" t="s">
        <v>149</v>
      </c>
      <c r="E1194" s="16" t="n">
        <v>1</v>
      </c>
      <c r="F1194" s="16" t="n">
        <v>1565</v>
      </c>
      <c r="G1194" s="16" t="n">
        <v>0</v>
      </c>
      <c r="H1194" s="16" t="s">
        <v>130</v>
      </c>
      <c r="I1194" s="16" t="s">
        <v>71</v>
      </c>
      <c r="J1194" s="16" t="n">
        <v>4</v>
      </c>
      <c r="K1194" s="16" t="n">
        <v>4</v>
      </c>
      <c r="L1194" s="16" t="s">
        <v>41</v>
      </c>
      <c r="M1194" s="18" t="n">
        <f aca="false">IF(ISNUMBER(B1194),B1194,IF(MID(B1194,3,1)="-",DATE(VALUE(RIGHT(B1194,4)),VALUE(MID(B1194,4,2)),VALUE(LEFT(B1194,2))),DATE(VALUE(LEFT(B1194,4)),VALUE(MID(B1194,6,2)),VALUE(RIGHT(B1194,2)))))</f>
        <v>45765</v>
      </c>
      <c r="N1194" s="16" t="n">
        <f aca="false">MONTH(M1194)</f>
        <v>4</v>
      </c>
      <c r="O1194" s="16" t="str">
        <f aca="false">PROPER(TRIM(H1194))</f>
        <v>Bengaluru</v>
      </c>
      <c r="P1194" s="16" t="str">
        <f aca="false">IFERROR(VLOOKUP(O1194,city_map!$A$2:$B$6,2,FALSE()),O1194)</f>
        <v>Bengaluru</v>
      </c>
      <c r="Q1194" s="16" t="n">
        <f aca="false">IF(ISNUMBER(F1194),F1194,VALUE(SUBSTITUTE(SUBSTITUTE(F1194,"₹",""),",","")))</f>
        <v>1565</v>
      </c>
      <c r="R1194" s="16" t="n">
        <f aca="false">IF(E1194=99,1,E1194)</f>
        <v>1</v>
      </c>
      <c r="S1194" s="16" t="n">
        <f aca="false">IF(G1194="",0,G1194)</f>
        <v>0</v>
      </c>
      <c r="T1194" s="16" t="str">
        <f aca="false">IF(I1194="","Unknown",IF(I1194="upi","UPI",I1194))</f>
        <v>Credit Card</v>
      </c>
      <c r="U1194" s="16" t="str">
        <f aca="false">IF(L1194="Yes","Y",IF(L1194="No","N",L1194))</f>
        <v>N</v>
      </c>
      <c r="V1194" s="19" t="n">
        <f aca="false">ROUND(R1194*Q1194*(1-S1194),2)</f>
        <v>1565</v>
      </c>
      <c r="W1194" s="16" t="str">
        <f aca="false">_xlfn.XLOOKUP(D1194,products!$A$2:$A$61,products!$C$2:$C$61,"Not found")</f>
        <v>Fashion</v>
      </c>
    </row>
    <row r="1195" customFormat="false" ht="15" hidden="false" customHeight="false" outlineLevel="0" collapsed="false">
      <c r="A1195" s="16" t="s">
        <v>2073</v>
      </c>
      <c r="B1195" s="16" t="s">
        <v>2070</v>
      </c>
      <c r="C1195" s="16" t="s">
        <v>1985</v>
      </c>
      <c r="D1195" s="16" t="s">
        <v>111</v>
      </c>
      <c r="E1195" s="16" t="n">
        <v>3</v>
      </c>
      <c r="F1195" s="16" t="n">
        <v>991</v>
      </c>
      <c r="G1195" s="16" t="n">
        <v>0.15</v>
      </c>
      <c r="H1195" s="16" t="s">
        <v>39</v>
      </c>
      <c r="I1195" s="16" t="s">
        <v>123</v>
      </c>
      <c r="J1195" s="16" t="n">
        <v>3</v>
      </c>
      <c r="K1195" s="16" t="n">
        <v>5</v>
      </c>
      <c r="L1195" s="16" t="s">
        <v>41</v>
      </c>
      <c r="M1195" s="18" t="n">
        <f aca="false">IF(ISNUMBER(B1195),B1195,IF(MID(B1195,3,1)="-",DATE(VALUE(RIGHT(B1195,4)),VALUE(MID(B1195,4,2)),VALUE(LEFT(B1195,2))),DATE(VALUE(LEFT(B1195,4)),VALUE(MID(B1195,6,2)),VALUE(RIGHT(B1195,2)))))</f>
        <v>45765</v>
      </c>
      <c r="N1195" s="16" t="n">
        <f aca="false">MONTH(M1195)</f>
        <v>4</v>
      </c>
      <c r="O1195" s="16" t="str">
        <f aca="false">PROPER(TRIM(H1195))</f>
        <v>Delhi</v>
      </c>
      <c r="P1195" s="16" t="str">
        <f aca="false">IFERROR(VLOOKUP(O1195,city_map!$A$2:$B$6,2,FALSE()),O1195)</f>
        <v>Delhi</v>
      </c>
      <c r="Q1195" s="16" t="n">
        <f aca="false">IF(ISNUMBER(F1195),F1195,VALUE(SUBSTITUTE(SUBSTITUTE(F1195,"₹",""),",","")))</f>
        <v>991</v>
      </c>
      <c r="R1195" s="16" t="n">
        <f aca="false">IF(E1195=99,1,E1195)</f>
        <v>3</v>
      </c>
      <c r="S1195" s="16" t="n">
        <f aca="false">IF(G1195="",0,G1195)</f>
        <v>0.15</v>
      </c>
      <c r="T1195" s="16" t="str">
        <f aca="false">IF(I1195="","Unknown",IF(I1195="upi","UPI",I1195))</f>
        <v>UPI</v>
      </c>
      <c r="U1195" s="16" t="str">
        <f aca="false">IF(L1195="Yes","Y",IF(L1195="No","N",L1195))</f>
        <v>N</v>
      </c>
      <c r="V1195" s="19" t="n">
        <f aca="false">ROUND(R1195*Q1195*(1-S1195),2)</f>
        <v>2527.05</v>
      </c>
      <c r="W1195" s="16" t="str">
        <f aca="false">_xlfn.XLOOKUP(D1195,products!$A$2:$A$61,products!$C$2:$C$61,"Not found")</f>
        <v>Books</v>
      </c>
    </row>
    <row r="1196" customFormat="false" ht="15" hidden="false" customHeight="false" outlineLevel="0" collapsed="false">
      <c r="A1196" s="16" t="s">
        <v>2074</v>
      </c>
      <c r="B1196" s="16" t="s">
        <v>2070</v>
      </c>
      <c r="C1196" s="16" t="s">
        <v>1318</v>
      </c>
      <c r="D1196" s="16" t="s">
        <v>63</v>
      </c>
      <c r="E1196" s="16" t="n">
        <v>1</v>
      </c>
      <c r="F1196" s="16" t="n">
        <v>1490</v>
      </c>
      <c r="G1196" s="16" t="n">
        <v>0.15</v>
      </c>
      <c r="H1196" s="16" t="s">
        <v>70</v>
      </c>
      <c r="I1196" s="16" t="s">
        <v>60</v>
      </c>
      <c r="J1196" s="16" t="n">
        <v>5</v>
      </c>
      <c r="K1196" s="16" t="n">
        <v>4</v>
      </c>
      <c r="L1196" s="16" t="s">
        <v>41</v>
      </c>
      <c r="M1196" s="18" t="n">
        <f aca="false">IF(ISNUMBER(B1196),B1196,IF(MID(B1196,3,1)="-",DATE(VALUE(RIGHT(B1196,4)),VALUE(MID(B1196,4,2)),VALUE(LEFT(B1196,2))),DATE(VALUE(LEFT(B1196,4)),VALUE(MID(B1196,6,2)),VALUE(RIGHT(B1196,2)))))</f>
        <v>45765</v>
      </c>
      <c r="N1196" s="16" t="n">
        <f aca="false">MONTH(M1196)</f>
        <v>4</v>
      </c>
      <c r="O1196" s="16" t="str">
        <f aca="false">PROPER(TRIM(H1196))</f>
        <v>Pune</v>
      </c>
      <c r="P1196" s="16" t="str">
        <f aca="false">IFERROR(VLOOKUP(O1196,city_map!$A$2:$B$6,2,FALSE()),O1196)</f>
        <v>Pune</v>
      </c>
      <c r="Q1196" s="16" t="n">
        <f aca="false">IF(ISNUMBER(F1196),F1196,VALUE(SUBSTITUTE(SUBSTITUTE(F1196,"₹",""),",","")))</f>
        <v>1490</v>
      </c>
      <c r="R1196" s="16" t="n">
        <f aca="false">IF(E1196=99,1,E1196)</f>
        <v>1</v>
      </c>
      <c r="S1196" s="16" t="n">
        <f aca="false">IF(G1196="",0,G1196)</f>
        <v>0.15</v>
      </c>
      <c r="T1196" s="16" t="str">
        <f aca="false">IF(I1196="","Unknown",IF(I1196="upi","UPI",I1196))</f>
        <v>UPI</v>
      </c>
      <c r="U1196" s="16" t="str">
        <f aca="false">IF(L1196="Yes","Y",IF(L1196="No","N",L1196))</f>
        <v>N</v>
      </c>
      <c r="V1196" s="19" t="n">
        <f aca="false">ROUND(R1196*Q1196*(1-S1196),2)</f>
        <v>1266.5</v>
      </c>
      <c r="W1196" s="16" t="str">
        <f aca="false">_xlfn.XLOOKUP(D1196,products!$A$2:$A$61,products!$C$2:$C$61,"Not found")</f>
        <v>Fashion</v>
      </c>
    </row>
    <row r="1197" customFormat="false" ht="15" hidden="false" customHeight="false" outlineLevel="0" collapsed="false">
      <c r="A1197" s="16" t="s">
        <v>2075</v>
      </c>
      <c r="B1197" s="16" t="s">
        <v>2070</v>
      </c>
      <c r="C1197" s="16" t="s">
        <v>2076</v>
      </c>
      <c r="D1197" s="16" t="s">
        <v>291</v>
      </c>
      <c r="E1197" s="16" t="n">
        <v>1</v>
      </c>
      <c r="F1197" s="16" t="n">
        <v>1163</v>
      </c>
      <c r="G1197" s="16" t="n">
        <v>0</v>
      </c>
      <c r="H1197" s="16" t="s">
        <v>208</v>
      </c>
      <c r="I1197" s="16" t="s">
        <v>71</v>
      </c>
      <c r="J1197" s="16" t="n">
        <v>5</v>
      </c>
      <c r="K1197" s="16" t="n">
        <v>3</v>
      </c>
      <c r="L1197" s="16" t="s">
        <v>41</v>
      </c>
      <c r="M1197" s="18" t="n">
        <f aca="false">IF(ISNUMBER(B1197),B1197,IF(MID(B1197,3,1)="-",DATE(VALUE(RIGHT(B1197,4)),VALUE(MID(B1197,4,2)),VALUE(LEFT(B1197,2))),DATE(VALUE(LEFT(B1197,4)),VALUE(MID(B1197,6,2)),VALUE(RIGHT(B1197,2)))))</f>
        <v>45765</v>
      </c>
      <c r="N1197" s="16" t="n">
        <f aca="false">MONTH(M1197)</f>
        <v>4</v>
      </c>
      <c r="O1197" s="16" t="str">
        <f aca="false">PROPER(TRIM(H1197))</f>
        <v>Jaipur</v>
      </c>
      <c r="P1197" s="16" t="str">
        <f aca="false">IFERROR(VLOOKUP(O1197,city_map!$A$2:$B$6,2,FALSE()),O1197)</f>
        <v>Jaipur</v>
      </c>
      <c r="Q1197" s="16" t="n">
        <f aca="false">IF(ISNUMBER(F1197),F1197,VALUE(SUBSTITUTE(SUBSTITUTE(F1197,"₹",""),",","")))</f>
        <v>1163</v>
      </c>
      <c r="R1197" s="16" t="n">
        <f aca="false">IF(E1197=99,1,E1197)</f>
        <v>1</v>
      </c>
      <c r="S1197" s="16" t="n">
        <f aca="false">IF(G1197="",0,G1197)</f>
        <v>0</v>
      </c>
      <c r="T1197" s="16" t="str">
        <f aca="false">IF(I1197="","Unknown",IF(I1197="upi","UPI",I1197))</f>
        <v>Credit Card</v>
      </c>
      <c r="U1197" s="16" t="str">
        <f aca="false">IF(L1197="Yes","Y",IF(L1197="No","N",L1197))</f>
        <v>N</v>
      </c>
      <c r="V1197" s="19" t="n">
        <f aca="false">ROUND(R1197*Q1197*(1-S1197),2)</f>
        <v>1163</v>
      </c>
      <c r="W1197" s="16" t="str">
        <f aca="false">_xlfn.XLOOKUP(D1197,products!$A$2:$A$61,products!$C$2:$C$61,"Not found")</f>
        <v>Electronics</v>
      </c>
    </row>
    <row r="1198" customFormat="false" ht="15" hidden="false" customHeight="false" outlineLevel="0" collapsed="false">
      <c r="A1198" s="16" t="s">
        <v>2077</v>
      </c>
      <c r="B1198" s="16" t="s">
        <v>2070</v>
      </c>
      <c r="C1198" s="16" t="s">
        <v>368</v>
      </c>
      <c r="D1198" s="16" t="s">
        <v>250</v>
      </c>
      <c r="E1198" s="16" t="n">
        <v>1</v>
      </c>
      <c r="F1198" s="16" t="n">
        <v>721</v>
      </c>
      <c r="G1198" s="16" t="n">
        <v>0.05</v>
      </c>
      <c r="H1198" s="16" t="s">
        <v>112</v>
      </c>
      <c r="I1198" s="16" t="s">
        <v>47</v>
      </c>
      <c r="J1198" s="16" t="n">
        <v>3</v>
      </c>
      <c r="K1198" s="16" t="n">
        <v>4</v>
      </c>
      <c r="L1198" s="16" t="s">
        <v>41</v>
      </c>
      <c r="M1198" s="18" t="n">
        <f aca="false">IF(ISNUMBER(B1198),B1198,IF(MID(B1198,3,1)="-",DATE(VALUE(RIGHT(B1198,4)),VALUE(MID(B1198,4,2)),VALUE(LEFT(B1198,2))),DATE(VALUE(LEFT(B1198,4)),VALUE(MID(B1198,6,2)),VALUE(RIGHT(B1198,2)))))</f>
        <v>45765</v>
      </c>
      <c r="N1198" s="16" t="n">
        <f aca="false">MONTH(M1198)</f>
        <v>4</v>
      </c>
      <c r="O1198" s="16" t="str">
        <f aca="false">PROPER(TRIM(H1198))</f>
        <v>Mumbai</v>
      </c>
      <c r="P1198" s="16" t="str">
        <f aca="false">IFERROR(VLOOKUP(O1198,city_map!$A$2:$B$6,2,FALSE()),O1198)</f>
        <v>Mumbai</v>
      </c>
      <c r="Q1198" s="16" t="n">
        <f aca="false">IF(ISNUMBER(F1198),F1198,VALUE(SUBSTITUTE(SUBSTITUTE(F1198,"₹",""),",","")))</f>
        <v>721</v>
      </c>
      <c r="R1198" s="16" t="n">
        <f aca="false">IF(E1198=99,1,E1198)</f>
        <v>1</v>
      </c>
      <c r="S1198" s="16" t="n">
        <f aca="false">IF(G1198="",0,G1198)</f>
        <v>0.05</v>
      </c>
      <c r="T1198" s="16" t="str">
        <f aca="false">IF(I1198="","Unknown",IF(I1198="upi","UPI",I1198))</f>
        <v>Debit Card</v>
      </c>
      <c r="U1198" s="16" t="str">
        <f aca="false">IF(L1198="Yes","Y",IF(L1198="No","N",L1198))</f>
        <v>N</v>
      </c>
      <c r="V1198" s="19" t="n">
        <f aca="false">ROUND(R1198*Q1198*(1-S1198),2)</f>
        <v>684.95</v>
      </c>
      <c r="W1198" s="16" t="str">
        <f aca="false">_xlfn.XLOOKUP(D1198,products!$A$2:$A$61,products!$C$2:$C$61,"Not found")</f>
        <v>Home</v>
      </c>
    </row>
    <row r="1199" customFormat="false" ht="15" hidden="false" customHeight="false" outlineLevel="0" collapsed="false">
      <c r="A1199" s="16" t="s">
        <v>2078</v>
      </c>
      <c r="B1199" s="16" t="s">
        <v>2070</v>
      </c>
      <c r="C1199" s="16" t="s">
        <v>1376</v>
      </c>
      <c r="D1199" s="16" t="s">
        <v>126</v>
      </c>
      <c r="E1199" s="16" t="n">
        <v>2</v>
      </c>
      <c r="F1199" s="16" t="n">
        <v>396</v>
      </c>
      <c r="G1199" s="16" t="n">
        <v>0</v>
      </c>
      <c r="H1199" s="16" t="s">
        <v>130</v>
      </c>
      <c r="I1199" s="16" t="s">
        <v>100</v>
      </c>
      <c r="J1199" s="16" t="n">
        <v>3</v>
      </c>
      <c r="K1199" s="16" t="n">
        <v>5</v>
      </c>
      <c r="L1199" s="16" t="s">
        <v>41</v>
      </c>
      <c r="M1199" s="18" t="n">
        <f aca="false">IF(ISNUMBER(B1199),B1199,IF(MID(B1199,3,1)="-",DATE(VALUE(RIGHT(B1199,4)),VALUE(MID(B1199,4,2)),VALUE(LEFT(B1199,2))),DATE(VALUE(LEFT(B1199,4)),VALUE(MID(B1199,6,2)),VALUE(RIGHT(B1199,2)))))</f>
        <v>45765</v>
      </c>
      <c r="N1199" s="16" t="n">
        <f aca="false">MONTH(M1199)</f>
        <v>4</v>
      </c>
      <c r="O1199" s="16" t="str">
        <f aca="false">PROPER(TRIM(H1199))</f>
        <v>Bengaluru</v>
      </c>
      <c r="P1199" s="16" t="str">
        <f aca="false">IFERROR(VLOOKUP(O1199,city_map!$A$2:$B$6,2,FALSE()),O1199)</f>
        <v>Bengaluru</v>
      </c>
      <c r="Q1199" s="16" t="n">
        <f aca="false">IF(ISNUMBER(F1199),F1199,VALUE(SUBSTITUTE(SUBSTITUTE(F1199,"₹",""),",","")))</f>
        <v>396</v>
      </c>
      <c r="R1199" s="16" t="n">
        <f aca="false">IF(E1199=99,1,E1199)</f>
        <v>2</v>
      </c>
      <c r="S1199" s="16" t="n">
        <f aca="false">IF(G1199="",0,G1199)</f>
        <v>0</v>
      </c>
      <c r="T1199" s="16" t="str">
        <f aca="false">IF(I1199="","Unknown",IF(I1199="upi","UPI",I1199))</f>
        <v>Net Banking</v>
      </c>
      <c r="U1199" s="16" t="str">
        <f aca="false">IF(L1199="Yes","Y",IF(L1199="No","N",L1199))</f>
        <v>N</v>
      </c>
      <c r="V1199" s="19" t="n">
        <f aca="false">ROUND(R1199*Q1199*(1-S1199),2)</f>
        <v>792</v>
      </c>
      <c r="W1199" s="16" t="str">
        <f aca="false">_xlfn.XLOOKUP(D1199,products!$A$2:$A$61,products!$C$2:$C$61,"Not found")</f>
        <v>Home</v>
      </c>
    </row>
    <row r="1200" customFormat="false" ht="15" hidden="false" customHeight="false" outlineLevel="0" collapsed="false">
      <c r="A1200" s="16" t="s">
        <v>2079</v>
      </c>
      <c r="B1200" s="16" t="s">
        <v>2070</v>
      </c>
      <c r="C1200" s="16" t="s">
        <v>1119</v>
      </c>
      <c r="D1200" s="16" t="s">
        <v>108</v>
      </c>
      <c r="E1200" s="16" t="n">
        <v>2</v>
      </c>
      <c r="F1200" s="16" t="n">
        <v>3336</v>
      </c>
      <c r="G1200" s="16" t="n">
        <v>0</v>
      </c>
      <c r="H1200" s="16" t="s">
        <v>655</v>
      </c>
      <c r="I1200" s="16" t="s">
        <v>60</v>
      </c>
      <c r="J1200" s="16" t="n">
        <v>2</v>
      </c>
      <c r="K1200" s="16" t="n">
        <v>5</v>
      </c>
      <c r="L1200" s="16" t="s">
        <v>41</v>
      </c>
      <c r="M1200" s="18" t="n">
        <f aca="false">IF(ISNUMBER(B1200),B1200,IF(MID(B1200,3,1)="-",DATE(VALUE(RIGHT(B1200,4)),VALUE(MID(B1200,4,2)),VALUE(LEFT(B1200,2))),DATE(VALUE(LEFT(B1200,4)),VALUE(MID(B1200,6,2)),VALUE(RIGHT(B1200,2)))))</f>
        <v>45765</v>
      </c>
      <c r="N1200" s="16" t="n">
        <f aca="false">MONTH(M1200)</f>
        <v>4</v>
      </c>
      <c r="O1200" s="16" t="str">
        <f aca="false">PROPER(TRIM(H1200))</f>
        <v>Mumbai</v>
      </c>
      <c r="P1200" s="16" t="str">
        <f aca="false">IFERROR(VLOOKUP(O1200,city_map!$A$2:$B$6,2,FALSE()),O1200)</f>
        <v>Mumbai</v>
      </c>
      <c r="Q1200" s="16" t="n">
        <f aca="false">IF(ISNUMBER(F1200),F1200,VALUE(SUBSTITUTE(SUBSTITUTE(F1200,"₹",""),",","")))</f>
        <v>3336</v>
      </c>
      <c r="R1200" s="16" t="n">
        <f aca="false">IF(E1200=99,1,E1200)</f>
        <v>2</v>
      </c>
      <c r="S1200" s="16" t="n">
        <f aca="false">IF(G1200="",0,G1200)</f>
        <v>0</v>
      </c>
      <c r="T1200" s="16" t="str">
        <f aca="false">IF(I1200="","Unknown",IF(I1200="upi","UPI",I1200))</f>
        <v>UPI</v>
      </c>
      <c r="U1200" s="16" t="str">
        <f aca="false">IF(L1200="Yes","Y",IF(L1200="No","N",L1200))</f>
        <v>N</v>
      </c>
      <c r="V1200" s="19" t="n">
        <f aca="false">ROUND(R1200*Q1200*(1-S1200),2)</f>
        <v>6672</v>
      </c>
      <c r="W1200" s="16" t="str">
        <f aca="false">_xlfn.XLOOKUP(D1200,products!$A$2:$A$61,products!$C$2:$C$61,"Not found")</f>
        <v>Electronics</v>
      </c>
    </row>
    <row r="1201" customFormat="false" ht="15" hidden="false" customHeight="false" outlineLevel="0" collapsed="false">
      <c r="A1201" s="16" t="s">
        <v>2080</v>
      </c>
      <c r="B1201" s="16" t="s">
        <v>2070</v>
      </c>
      <c r="C1201" s="16" t="s">
        <v>1570</v>
      </c>
      <c r="D1201" s="16" t="s">
        <v>63</v>
      </c>
      <c r="E1201" s="16" t="n">
        <v>1</v>
      </c>
      <c r="F1201" s="16" t="n">
        <v>1528</v>
      </c>
      <c r="G1201" s="16" t="n">
        <v>0.2</v>
      </c>
      <c r="H1201" s="16" t="s">
        <v>130</v>
      </c>
      <c r="I1201" s="16" t="s">
        <v>47</v>
      </c>
      <c r="J1201" s="16" t="n">
        <v>7</v>
      </c>
      <c r="K1201" s="16" t="n">
        <v>4</v>
      </c>
      <c r="L1201" s="16" t="s">
        <v>41</v>
      </c>
      <c r="M1201" s="18" t="n">
        <f aca="false">IF(ISNUMBER(B1201),B1201,IF(MID(B1201,3,1)="-",DATE(VALUE(RIGHT(B1201,4)),VALUE(MID(B1201,4,2)),VALUE(LEFT(B1201,2))),DATE(VALUE(LEFT(B1201,4)),VALUE(MID(B1201,6,2)),VALUE(RIGHT(B1201,2)))))</f>
        <v>45765</v>
      </c>
      <c r="N1201" s="16" t="n">
        <f aca="false">MONTH(M1201)</f>
        <v>4</v>
      </c>
      <c r="O1201" s="16" t="str">
        <f aca="false">PROPER(TRIM(H1201))</f>
        <v>Bengaluru</v>
      </c>
      <c r="P1201" s="16" t="str">
        <f aca="false">IFERROR(VLOOKUP(O1201,city_map!$A$2:$B$6,2,FALSE()),O1201)</f>
        <v>Bengaluru</v>
      </c>
      <c r="Q1201" s="16" t="n">
        <f aca="false">IF(ISNUMBER(F1201),F1201,VALUE(SUBSTITUTE(SUBSTITUTE(F1201,"₹",""),",","")))</f>
        <v>1528</v>
      </c>
      <c r="R1201" s="16" t="n">
        <f aca="false">IF(E1201=99,1,E1201)</f>
        <v>1</v>
      </c>
      <c r="S1201" s="16" t="n">
        <f aca="false">IF(G1201="",0,G1201)</f>
        <v>0.2</v>
      </c>
      <c r="T1201" s="16" t="str">
        <f aca="false">IF(I1201="","Unknown",IF(I1201="upi","UPI",I1201))</f>
        <v>Debit Card</v>
      </c>
      <c r="U1201" s="16" t="str">
        <f aca="false">IF(L1201="Yes","Y",IF(L1201="No","N",L1201))</f>
        <v>N</v>
      </c>
      <c r="V1201" s="19" t="n">
        <f aca="false">ROUND(R1201*Q1201*(1-S1201),2)</f>
        <v>1222.4</v>
      </c>
      <c r="W1201" s="16" t="str">
        <f aca="false">_xlfn.XLOOKUP(D1201,products!$A$2:$A$61,products!$C$2:$C$61,"Not found")</f>
        <v>Fashion</v>
      </c>
    </row>
    <row r="1202" customFormat="false" ht="15" hidden="false" customHeight="false" outlineLevel="0" collapsed="false">
      <c r="A1202" s="16" t="s">
        <v>2081</v>
      </c>
      <c r="B1202" s="16" t="s">
        <v>2070</v>
      </c>
      <c r="C1202" s="16" t="s">
        <v>613</v>
      </c>
      <c r="D1202" s="16" t="s">
        <v>211</v>
      </c>
      <c r="E1202" s="16" t="n">
        <v>1</v>
      </c>
      <c r="F1202" s="16" t="n">
        <v>1270</v>
      </c>
      <c r="G1202" s="16" t="n">
        <v>0.15</v>
      </c>
      <c r="H1202" s="16" t="s">
        <v>70</v>
      </c>
      <c r="I1202" s="16" t="s">
        <v>47</v>
      </c>
      <c r="J1202" s="16" t="n">
        <v>4</v>
      </c>
      <c r="K1202" s="16" t="n">
        <v>1</v>
      </c>
      <c r="L1202" s="16" t="s">
        <v>57</v>
      </c>
      <c r="M1202" s="18" t="n">
        <f aca="false">IF(ISNUMBER(B1202),B1202,IF(MID(B1202,3,1)="-",DATE(VALUE(RIGHT(B1202,4)),VALUE(MID(B1202,4,2)),VALUE(LEFT(B1202,2))),DATE(VALUE(LEFT(B1202,4)),VALUE(MID(B1202,6,2)),VALUE(RIGHT(B1202,2)))))</f>
        <v>45765</v>
      </c>
      <c r="N1202" s="16" t="n">
        <f aca="false">MONTH(M1202)</f>
        <v>4</v>
      </c>
      <c r="O1202" s="16" t="str">
        <f aca="false">PROPER(TRIM(H1202))</f>
        <v>Pune</v>
      </c>
      <c r="P1202" s="16" t="str">
        <f aca="false">IFERROR(VLOOKUP(O1202,city_map!$A$2:$B$6,2,FALSE()),O1202)</f>
        <v>Pune</v>
      </c>
      <c r="Q1202" s="16" t="n">
        <f aca="false">IF(ISNUMBER(F1202),F1202,VALUE(SUBSTITUTE(SUBSTITUTE(F1202,"₹",""),",","")))</f>
        <v>1270</v>
      </c>
      <c r="R1202" s="16" t="n">
        <f aca="false">IF(E1202=99,1,E1202)</f>
        <v>1</v>
      </c>
      <c r="S1202" s="16" t="n">
        <f aca="false">IF(G1202="",0,G1202)</f>
        <v>0.15</v>
      </c>
      <c r="T1202" s="16" t="str">
        <f aca="false">IF(I1202="","Unknown",IF(I1202="upi","UPI",I1202))</f>
        <v>Debit Card</v>
      </c>
      <c r="U1202" s="16" t="str">
        <f aca="false">IF(L1202="Yes","Y",IF(L1202="No","N",L1202))</f>
        <v>Y</v>
      </c>
      <c r="V1202" s="19" t="n">
        <f aca="false">ROUND(R1202*Q1202*(1-S1202),2)</f>
        <v>1079.5</v>
      </c>
      <c r="W1202" s="16" t="str">
        <f aca="false">_xlfn.XLOOKUP(D1202,products!$A$2:$A$61,products!$C$2:$C$61,"Not found")</f>
        <v>Fashion</v>
      </c>
    </row>
    <row r="1203" customFormat="false" ht="15" hidden="false" customHeight="false" outlineLevel="0" collapsed="false">
      <c r="A1203" s="16" t="s">
        <v>2082</v>
      </c>
      <c r="B1203" s="16" t="s">
        <v>2070</v>
      </c>
      <c r="C1203" s="16" t="s">
        <v>539</v>
      </c>
      <c r="D1203" s="16" t="s">
        <v>211</v>
      </c>
      <c r="E1203" s="16" t="n">
        <v>1</v>
      </c>
      <c r="F1203" s="16" t="s">
        <v>2083</v>
      </c>
      <c r="G1203" s="16" t="n">
        <v>0</v>
      </c>
      <c r="H1203" s="16" t="s">
        <v>130</v>
      </c>
      <c r="I1203" s="16" t="s">
        <v>71</v>
      </c>
      <c r="J1203" s="16" t="n">
        <v>4</v>
      </c>
      <c r="K1203" s="16" t="n">
        <v>3</v>
      </c>
      <c r="L1203" s="16" t="s">
        <v>57</v>
      </c>
      <c r="M1203" s="18" t="n">
        <f aca="false">IF(ISNUMBER(B1203),B1203,IF(MID(B1203,3,1)="-",DATE(VALUE(RIGHT(B1203,4)),VALUE(MID(B1203,4,2)),VALUE(LEFT(B1203,2))),DATE(VALUE(LEFT(B1203,4)),VALUE(MID(B1203,6,2)),VALUE(RIGHT(B1203,2)))))</f>
        <v>45765</v>
      </c>
      <c r="N1203" s="16" t="n">
        <f aca="false">MONTH(M1203)</f>
        <v>4</v>
      </c>
      <c r="O1203" s="16" t="str">
        <f aca="false">PROPER(TRIM(H1203))</f>
        <v>Bengaluru</v>
      </c>
      <c r="P1203" s="16" t="str">
        <f aca="false">IFERROR(VLOOKUP(O1203,city_map!$A$2:$B$6,2,FALSE()),O1203)</f>
        <v>Bengaluru</v>
      </c>
      <c r="Q1203" s="16" t="n">
        <f aca="false">IF(ISNUMBER(F1203),F1203,VALUE(SUBSTITUTE(SUBSTITUTE(F1203,"₹",""),",","")))</f>
        <v>1305</v>
      </c>
      <c r="R1203" s="16" t="n">
        <f aca="false">IF(E1203=99,1,E1203)</f>
        <v>1</v>
      </c>
      <c r="S1203" s="16" t="n">
        <f aca="false">IF(G1203="",0,G1203)</f>
        <v>0</v>
      </c>
      <c r="T1203" s="16" t="str">
        <f aca="false">IF(I1203="","Unknown",IF(I1203="upi","UPI",I1203))</f>
        <v>Credit Card</v>
      </c>
      <c r="U1203" s="16" t="str">
        <f aca="false">IF(L1203="Yes","Y",IF(L1203="No","N",L1203))</f>
        <v>Y</v>
      </c>
      <c r="V1203" s="19" t="n">
        <f aca="false">ROUND(R1203*Q1203*(1-S1203),2)</f>
        <v>1305</v>
      </c>
      <c r="W1203" s="16" t="str">
        <f aca="false">_xlfn.XLOOKUP(D1203,products!$A$2:$A$61,products!$C$2:$C$61,"Not found")</f>
        <v>Fashion</v>
      </c>
    </row>
    <row r="1204" customFormat="false" ht="15" hidden="false" customHeight="false" outlineLevel="0" collapsed="false">
      <c r="A1204" s="16" t="s">
        <v>2084</v>
      </c>
      <c r="B1204" s="16" t="s">
        <v>2085</v>
      </c>
      <c r="C1204" s="16" t="s">
        <v>862</v>
      </c>
      <c r="D1204" s="16" t="s">
        <v>225</v>
      </c>
      <c r="E1204" s="16" t="n">
        <v>1</v>
      </c>
      <c r="F1204" s="16" t="n">
        <v>410</v>
      </c>
      <c r="G1204" s="16" t="n">
        <v>0.15</v>
      </c>
      <c r="H1204" s="16" t="s">
        <v>67</v>
      </c>
      <c r="I1204" s="16" t="s">
        <v>60</v>
      </c>
      <c r="J1204" s="16" t="n">
        <v>2</v>
      </c>
      <c r="K1204" s="16"/>
      <c r="L1204" s="16" t="s">
        <v>41</v>
      </c>
      <c r="M1204" s="18" t="n">
        <f aca="false">IF(ISNUMBER(B1204),B1204,IF(MID(B1204,3,1)="-",DATE(VALUE(RIGHT(B1204,4)),VALUE(MID(B1204,4,2)),VALUE(LEFT(B1204,2))),DATE(VALUE(LEFT(B1204,4)),VALUE(MID(B1204,6,2)),VALUE(RIGHT(B1204,2)))))</f>
        <v>45766</v>
      </c>
      <c r="N1204" s="16" t="n">
        <f aca="false">MONTH(M1204)</f>
        <v>4</v>
      </c>
      <c r="O1204" s="16" t="str">
        <f aca="false">PROPER(TRIM(H1204))</f>
        <v>Kolkata</v>
      </c>
      <c r="P1204" s="16" t="str">
        <f aca="false">IFERROR(VLOOKUP(O1204,city_map!$A$2:$B$6,2,FALSE()),O1204)</f>
        <v>Kolkata</v>
      </c>
      <c r="Q1204" s="16" t="n">
        <f aca="false">IF(ISNUMBER(F1204),F1204,VALUE(SUBSTITUTE(SUBSTITUTE(F1204,"₹",""),",","")))</f>
        <v>410</v>
      </c>
      <c r="R1204" s="16" t="n">
        <f aca="false">IF(E1204=99,1,E1204)</f>
        <v>1</v>
      </c>
      <c r="S1204" s="16" t="n">
        <f aca="false">IF(G1204="",0,G1204)</f>
        <v>0.15</v>
      </c>
      <c r="T1204" s="16" t="str">
        <f aca="false">IF(I1204="","Unknown",IF(I1204="upi","UPI",I1204))</f>
        <v>UPI</v>
      </c>
      <c r="U1204" s="16" t="str">
        <f aca="false">IF(L1204="Yes","Y",IF(L1204="No","N",L1204))</f>
        <v>N</v>
      </c>
      <c r="V1204" s="19" t="n">
        <f aca="false">ROUND(R1204*Q1204*(1-S1204),2)</f>
        <v>348.5</v>
      </c>
      <c r="W1204" s="16" t="str">
        <f aca="false">_xlfn.XLOOKUP(D1204,products!$A$2:$A$61,products!$C$2:$C$61,"Not found")</f>
        <v>Books</v>
      </c>
    </row>
    <row r="1205" customFormat="false" ht="15" hidden="false" customHeight="false" outlineLevel="0" collapsed="false">
      <c r="A1205" s="16" t="s">
        <v>2086</v>
      </c>
      <c r="B1205" s="16" t="s">
        <v>2085</v>
      </c>
      <c r="C1205" s="16" t="s">
        <v>400</v>
      </c>
      <c r="D1205" s="16" t="s">
        <v>440</v>
      </c>
      <c r="E1205" s="16" t="n">
        <v>1</v>
      </c>
      <c r="F1205" s="16" t="n">
        <v>1445</v>
      </c>
      <c r="G1205" s="16"/>
      <c r="H1205" s="16" t="s">
        <v>81</v>
      </c>
      <c r="I1205" s="16" t="s">
        <v>60</v>
      </c>
      <c r="J1205" s="16" t="n">
        <v>3</v>
      </c>
      <c r="K1205" s="16" t="n">
        <v>5</v>
      </c>
      <c r="L1205" s="16" t="s">
        <v>41</v>
      </c>
      <c r="M1205" s="18" t="n">
        <f aca="false">IF(ISNUMBER(B1205),B1205,IF(MID(B1205,3,1)="-",DATE(VALUE(RIGHT(B1205,4)),VALUE(MID(B1205,4,2)),VALUE(LEFT(B1205,2))),DATE(VALUE(LEFT(B1205,4)),VALUE(MID(B1205,6,2)),VALUE(RIGHT(B1205,2)))))</f>
        <v>45766</v>
      </c>
      <c r="N1205" s="16" t="n">
        <f aca="false">MONTH(M1205)</f>
        <v>4</v>
      </c>
      <c r="O1205" s="16" t="str">
        <f aca="false">PROPER(TRIM(H1205))</f>
        <v>Hyderabad</v>
      </c>
      <c r="P1205" s="16" t="str">
        <f aca="false">IFERROR(VLOOKUP(O1205,city_map!$A$2:$B$6,2,FALSE()),O1205)</f>
        <v>Hyderabad</v>
      </c>
      <c r="Q1205" s="16" t="n">
        <f aca="false">IF(ISNUMBER(F1205),F1205,VALUE(SUBSTITUTE(SUBSTITUTE(F1205,"₹",""),",","")))</f>
        <v>1445</v>
      </c>
      <c r="R1205" s="16" t="n">
        <f aca="false">IF(E1205=99,1,E1205)</f>
        <v>1</v>
      </c>
      <c r="S1205" s="16" t="n">
        <f aca="false">IF(G1205="",0,G1205)</f>
        <v>0</v>
      </c>
      <c r="T1205" s="16" t="str">
        <f aca="false">IF(I1205="","Unknown",IF(I1205="upi","UPI",I1205))</f>
        <v>UPI</v>
      </c>
      <c r="U1205" s="16" t="str">
        <f aca="false">IF(L1205="Yes","Y",IF(L1205="No","N",L1205))</f>
        <v>N</v>
      </c>
      <c r="V1205" s="19" t="n">
        <f aca="false">ROUND(R1205*Q1205*(1-S1205),2)</f>
        <v>1445</v>
      </c>
      <c r="W1205" s="16" t="str">
        <f aca="false">_xlfn.XLOOKUP(D1205,products!$A$2:$A$61,products!$C$2:$C$61,"Not found")</f>
        <v>Home</v>
      </c>
    </row>
    <row r="1206" customFormat="false" ht="15" hidden="false" customHeight="false" outlineLevel="0" collapsed="false">
      <c r="A1206" s="16" t="s">
        <v>2087</v>
      </c>
      <c r="B1206" s="16" t="s">
        <v>2088</v>
      </c>
      <c r="C1206" s="16" t="s">
        <v>894</v>
      </c>
      <c r="D1206" s="16" t="s">
        <v>139</v>
      </c>
      <c r="E1206" s="16" t="n">
        <v>2</v>
      </c>
      <c r="F1206" s="16" t="n">
        <v>364</v>
      </c>
      <c r="G1206" s="16" t="n">
        <v>0</v>
      </c>
      <c r="H1206" s="16" t="s">
        <v>70</v>
      </c>
      <c r="I1206" s="16" t="s">
        <v>60</v>
      </c>
      <c r="J1206" s="16" t="n">
        <v>8</v>
      </c>
      <c r="K1206" s="16" t="n">
        <v>4</v>
      </c>
      <c r="L1206" s="16" t="s">
        <v>41</v>
      </c>
      <c r="M1206" s="18" t="n">
        <f aca="false">IF(ISNUMBER(B1206),B1206,IF(MID(B1206,3,1)="-",DATE(VALUE(RIGHT(B1206,4)),VALUE(MID(B1206,4,2)),VALUE(LEFT(B1206,2))),DATE(VALUE(LEFT(B1206,4)),VALUE(MID(B1206,6,2)),VALUE(RIGHT(B1206,2)))))</f>
        <v>45766</v>
      </c>
      <c r="N1206" s="16" t="n">
        <f aca="false">MONTH(M1206)</f>
        <v>4</v>
      </c>
      <c r="O1206" s="16" t="str">
        <f aca="false">PROPER(TRIM(H1206))</f>
        <v>Pune</v>
      </c>
      <c r="P1206" s="16" t="str">
        <f aca="false">IFERROR(VLOOKUP(O1206,city_map!$A$2:$B$6,2,FALSE()),O1206)</f>
        <v>Pune</v>
      </c>
      <c r="Q1206" s="16" t="n">
        <f aca="false">IF(ISNUMBER(F1206),F1206,VALUE(SUBSTITUTE(SUBSTITUTE(F1206,"₹",""),",","")))</f>
        <v>364</v>
      </c>
      <c r="R1206" s="16" t="n">
        <f aca="false">IF(E1206=99,1,E1206)</f>
        <v>2</v>
      </c>
      <c r="S1206" s="16" t="n">
        <f aca="false">IF(G1206="",0,G1206)</f>
        <v>0</v>
      </c>
      <c r="T1206" s="16" t="str">
        <f aca="false">IF(I1206="","Unknown",IF(I1206="upi","UPI",I1206))</f>
        <v>UPI</v>
      </c>
      <c r="U1206" s="16" t="str">
        <f aca="false">IF(L1206="Yes","Y",IF(L1206="No","N",L1206))</f>
        <v>N</v>
      </c>
      <c r="V1206" s="19" t="n">
        <f aca="false">ROUND(R1206*Q1206*(1-S1206),2)</f>
        <v>728</v>
      </c>
      <c r="W1206" s="16" t="str">
        <f aca="false">_xlfn.XLOOKUP(D1206,products!$A$2:$A$61,products!$C$2:$C$61,"Not found")</f>
        <v>Beauty</v>
      </c>
    </row>
    <row r="1207" customFormat="false" ht="15" hidden="false" customHeight="false" outlineLevel="0" collapsed="false">
      <c r="A1207" s="16" t="s">
        <v>2089</v>
      </c>
      <c r="B1207" s="16" t="s">
        <v>2085</v>
      </c>
      <c r="C1207" s="16" t="s">
        <v>961</v>
      </c>
      <c r="D1207" s="16" t="s">
        <v>80</v>
      </c>
      <c r="E1207" s="16" t="n">
        <v>2</v>
      </c>
      <c r="F1207" s="16" t="s">
        <v>2090</v>
      </c>
      <c r="G1207" s="16" t="n">
        <v>0</v>
      </c>
      <c r="H1207" s="16" t="s">
        <v>130</v>
      </c>
      <c r="I1207" s="16" t="s">
        <v>60</v>
      </c>
      <c r="J1207" s="16" t="n">
        <v>4</v>
      </c>
      <c r="K1207" s="16" t="n">
        <v>4</v>
      </c>
      <c r="L1207" s="16" t="s">
        <v>41</v>
      </c>
      <c r="M1207" s="18" t="n">
        <f aca="false">IF(ISNUMBER(B1207),B1207,IF(MID(B1207,3,1)="-",DATE(VALUE(RIGHT(B1207,4)),VALUE(MID(B1207,4,2)),VALUE(LEFT(B1207,2))),DATE(VALUE(LEFT(B1207,4)),VALUE(MID(B1207,6,2)),VALUE(RIGHT(B1207,2)))))</f>
        <v>45766</v>
      </c>
      <c r="N1207" s="16" t="n">
        <f aca="false">MONTH(M1207)</f>
        <v>4</v>
      </c>
      <c r="O1207" s="16" t="str">
        <f aca="false">PROPER(TRIM(H1207))</f>
        <v>Bengaluru</v>
      </c>
      <c r="P1207" s="16" t="str">
        <f aca="false">IFERROR(VLOOKUP(O1207,city_map!$A$2:$B$6,2,FALSE()),O1207)</f>
        <v>Bengaluru</v>
      </c>
      <c r="Q1207" s="16" t="n">
        <f aca="false">IF(ISNUMBER(F1207),F1207,VALUE(SUBSTITUTE(SUBSTITUTE(F1207,"₹",""),",","")))</f>
        <v>1454</v>
      </c>
      <c r="R1207" s="16" t="n">
        <f aca="false">IF(E1207=99,1,E1207)</f>
        <v>2</v>
      </c>
      <c r="S1207" s="16" t="n">
        <f aca="false">IF(G1207="",0,G1207)</f>
        <v>0</v>
      </c>
      <c r="T1207" s="16" t="str">
        <f aca="false">IF(I1207="","Unknown",IF(I1207="upi","UPI",I1207))</f>
        <v>UPI</v>
      </c>
      <c r="U1207" s="16" t="str">
        <f aca="false">IF(L1207="Yes","Y",IF(L1207="No","N",L1207))</f>
        <v>N</v>
      </c>
      <c r="V1207" s="19" t="n">
        <f aca="false">ROUND(R1207*Q1207*(1-S1207),2)</f>
        <v>2908</v>
      </c>
      <c r="W1207" s="16" t="str">
        <f aca="false">_xlfn.XLOOKUP(D1207,products!$A$2:$A$61,products!$C$2:$C$61,"Not found")</f>
        <v>Beauty</v>
      </c>
    </row>
    <row r="1208" customFormat="false" ht="15" hidden="false" customHeight="false" outlineLevel="0" collapsed="false">
      <c r="A1208" s="16" t="s">
        <v>2091</v>
      </c>
      <c r="B1208" s="16" t="s">
        <v>2085</v>
      </c>
      <c r="C1208" s="16" t="s">
        <v>1757</v>
      </c>
      <c r="D1208" s="16" t="s">
        <v>291</v>
      </c>
      <c r="E1208" s="16" t="n">
        <v>1</v>
      </c>
      <c r="F1208" s="16" t="n">
        <v>1214</v>
      </c>
      <c r="G1208" s="16"/>
      <c r="H1208" s="16" t="s">
        <v>39</v>
      </c>
      <c r="I1208" s="16" t="s">
        <v>71</v>
      </c>
      <c r="J1208" s="16" t="n">
        <v>3</v>
      </c>
      <c r="K1208" s="16" t="n">
        <v>4</v>
      </c>
      <c r="L1208" s="16" t="s">
        <v>41</v>
      </c>
      <c r="M1208" s="18" t="n">
        <f aca="false">IF(ISNUMBER(B1208),B1208,IF(MID(B1208,3,1)="-",DATE(VALUE(RIGHT(B1208,4)),VALUE(MID(B1208,4,2)),VALUE(LEFT(B1208,2))),DATE(VALUE(LEFT(B1208,4)),VALUE(MID(B1208,6,2)),VALUE(RIGHT(B1208,2)))))</f>
        <v>45766</v>
      </c>
      <c r="N1208" s="16" t="n">
        <f aca="false">MONTH(M1208)</f>
        <v>4</v>
      </c>
      <c r="O1208" s="16" t="str">
        <f aca="false">PROPER(TRIM(H1208))</f>
        <v>Delhi</v>
      </c>
      <c r="P1208" s="16" t="str">
        <f aca="false">IFERROR(VLOOKUP(O1208,city_map!$A$2:$B$6,2,FALSE()),O1208)</f>
        <v>Delhi</v>
      </c>
      <c r="Q1208" s="16" t="n">
        <f aca="false">IF(ISNUMBER(F1208),F1208,VALUE(SUBSTITUTE(SUBSTITUTE(F1208,"₹",""),",","")))</f>
        <v>1214</v>
      </c>
      <c r="R1208" s="16" t="n">
        <f aca="false">IF(E1208=99,1,E1208)</f>
        <v>1</v>
      </c>
      <c r="S1208" s="16" t="n">
        <f aca="false">IF(G1208="",0,G1208)</f>
        <v>0</v>
      </c>
      <c r="T1208" s="16" t="str">
        <f aca="false">IF(I1208="","Unknown",IF(I1208="upi","UPI",I1208))</f>
        <v>Credit Card</v>
      </c>
      <c r="U1208" s="16" t="str">
        <f aca="false">IF(L1208="Yes","Y",IF(L1208="No","N",L1208))</f>
        <v>N</v>
      </c>
      <c r="V1208" s="19" t="n">
        <f aca="false">ROUND(R1208*Q1208*(1-S1208),2)</f>
        <v>1214</v>
      </c>
      <c r="W1208" s="16" t="str">
        <f aca="false">_xlfn.XLOOKUP(D1208,products!$A$2:$A$61,products!$C$2:$C$61,"Not found")</f>
        <v>Electronics</v>
      </c>
    </row>
    <row r="1209" customFormat="false" ht="15" hidden="false" customHeight="false" outlineLevel="0" collapsed="false">
      <c r="A1209" s="16" t="s">
        <v>2092</v>
      </c>
      <c r="B1209" s="16" t="s">
        <v>2085</v>
      </c>
      <c r="C1209" s="16" t="s">
        <v>218</v>
      </c>
      <c r="D1209" s="16" t="s">
        <v>146</v>
      </c>
      <c r="E1209" s="16" t="n">
        <v>3</v>
      </c>
      <c r="F1209" s="16" t="n">
        <v>438</v>
      </c>
      <c r="G1209" s="16" t="n">
        <v>0.15</v>
      </c>
      <c r="H1209" s="16" t="s">
        <v>130</v>
      </c>
      <c r="I1209" s="16" t="s">
        <v>100</v>
      </c>
      <c r="J1209" s="16" t="n">
        <v>3</v>
      </c>
      <c r="K1209" s="16" t="n">
        <v>4</v>
      </c>
      <c r="L1209" s="16" t="s">
        <v>41</v>
      </c>
      <c r="M1209" s="18" t="n">
        <f aca="false">IF(ISNUMBER(B1209),B1209,IF(MID(B1209,3,1)="-",DATE(VALUE(RIGHT(B1209,4)),VALUE(MID(B1209,4,2)),VALUE(LEFT(B1209,2))),DATE(VALUE(LEFT(B1209,4)),VALUE(MID(B1209,6,2)),VALUE(RIGHT(B1209,2)))))</f>
        <v>45766</v>
      </c>
      <c r="N1209" s="16" t="n">
        <f aca="false">MONTH(M1209)</f>
        <v>4</v>
      </c>
      <c r="O1209" s="16" t="str">
        <f aca="false">PROPER(TRIM(H1209))</f>
        <v>Bengaluru</v>
      </c>
      <c r="P1209" s="16" t="str">
        <f aca="false">IFERROR(VLOOKUP(O1209,city_map!$A$2:$B$6,2,FALSE()),O1209)</f>
        <v>Bengaluru</v>
      </c>
      <c r="Q1209" s="16" t="n">
        <f aca="false">IF(ISNUMBER(F1209),F1209,VALUE(SUBSTITUTE(SUBSTITUTE(F1209,"₹",""),",","")))</f>
        <v>438</v>
      </c>
      <c r="R1209" s="16" t="n">
        <f aca="false">IF(E1209=99,1,E1209)</f>
        <v>3</v>
      </c>
      <c r="S1209" s="16" t="n">
        <f aca="false">IF(G1209="",0,G1209)</f>
        <v>0.15</v>
      </c>
      <c r="T1209" s="16" t="str">
        <f aca="false">IF(I1209="","Unknown",IF(I1209="upi","UPI",I1209))</f>
        <v>Net Banking</v>
      </c>
      <c r="U1209" s="16" t="str">
        <f aca="false">IF(L1209="Yes","Y",IF(L1209="No","N",L1209))</f>
        <v>N</v>
      </c>
      <c r="V1209" s="19" t="n">
        <f aca="false">ROUND(R1209*Q1209*(1-S1209),2)</f>
        <v>1116.9</v>
      </c>
      <c r="W1209" s="16" t="str">
        <f aca="false">_xlfn.XLOOKUP(D1209,products!$A$2:$A$61,products!$C$2:$C$61,"Not found")</f>
        <v>Beauty</v>
      </c>
    </row>
    <row r="1210" customFormat="false" ht="15" hidden="false" customHeight="false" outlineLevel="0" collapsed="false">
      <c r="A1210" s="16" t="s">
        <v>2093</v>
      </c>
      <c r="B1210" s="16" t="s">
        <v>2085</v>
      </c>
      <c r="C1210" s="16" t="s">
        <v>756</v>
      </c>
      <c r="D1210" s="16" t="s">
        <v>211</v>
      </c>
      <c r="E1210" s="16" t="n">
        <v>2</v>
      </c>
      <c r="F1210" s="16" t="n">
        <v>1359</v>
      </c>
      <c r="G1210" s="16" t="n">
        <v>0.2</v>
      </c>
      <c r="H1210" s="16" t="s">
        <v>81</v>
      </c>
      <c r="I1210" s="16" t="s">
        <v>60</v>
      </c>
      <c r="J1210" s="16" t="n">
        <v>4</v>
      </c>
      <c r="K1210" s="16" t="n">
        <v>3</v>
      </c>
      <c r="L1210" s="16" t="s">
        <v>57</v>
      </c>
      <c r="M1210" s="18" t="n">
        <f aca="false">IF(ISNUMBER(B1210),B1210,IF(MID(B1210,3,1)="-",DATE(VALUE(RIGHT(B1210,4)),VALUE(MID(B1210,4,2)),VALUE(LEFT(B1210,2))),DATE(VALUE(LEFT(B1210,4)),VALUE(MID(B1210,6,2)),VALUE(RIGHT(B1210,2)))))</f>
        <v>45766</v>
      </c>
      <c r="N1210" s="16" t="n">
        <f aca="false">MONTH(M1210)</f>
        <v>4</v>
      </c>
      <c r="O1210" s="16" t="str">
        <f aca="false">PROPER(TRIM(H1210))</f>
        <v>Hyderabad</v>
      </c>
      <c r="P1210" s="16" t="str">
        <f aca="false">IFERROR(VLOOKUP(O1210,city_map!$A$2:$B$6,2,FALSE()),O1210)</f>
        <v>Hyderabad</v>
      </c>
      <c r="Q1210" s="16" t="n">
        <f aca="false">IF(ISNUMBER(F1210),F1210,VALUE(SUBSTITUTE(SUBSTITUTE(F1210,"₹",""),",","")))</f>
        <v>1359</v>
      </c>
      <c r="R1210" s="16" t="n">
        <f aca="false">IF(E1210=99,1,E1210)</f>
        <v>2</v>
      </c>
      <c r="S1210" s="16" t="n">
        <f aca="false">IF(G1210="",0,G1210)</f>
        <v>0.2</v>
      </c>
      <c r="T1210" s="16" t="str">
        <f aca="false">IF(I1210="","Unknown",IF(I1210="upi","UPI",I1210))</f>
        <v>UPI</v>
      </c>
      <c r="U1210" s="16" t="str">
        <f aca="false">IF(L1210="Yes","Y",IF(L1210="No","N",L1210))</f>
        <v>Y</v>
      </c>
      <c r="V1210" s="19" t="n">
        <f aca="false">ROUND(R1210*Q1210*(1-S1210),2)</f>
        <v>2174.4</v>
      </c>
      <c r="W1210" s="16" t="str">
        <f aca="false">_xlfn.XLOOKUP(D1210,products!$A$2:$A$61,products!$C$2:$C$61,"Not found")</f>
        <v>Fashion</v>
      </c>
    </row>
    <row r="1211" customFormat="false" ht="15" hidden="false" customHeight="false" outlineLevel="0" collapsed="false">
      <c r="A1211" s="16" t="s">
        <v>2094</v>
      </c>
      <c r="B1211" s="16" t="s">
        <v>2085</v>
      </c>
      <c r="C1211" s="16" t="s">
        <v>613</v>
      </c>
      <c r="D1211" s="16" t="s">
        <v>133</v>
      </c>
      <c r="E1211" s="16" t="n">
        <v>2</v>
      </c>
      <c r="F1211" s="16" t="n">
        <v>616</v>
      </c>
      <c r="G1211" s="16" t="n">
        <v>0.1</v>
      </c>
      <c r="H1211" s="16" t="s">
        <v>281</v>
      </c>
      <c r="I1211" s="16" t="s">
        <v>40</v>
      </c>
      <c r="J1211" s="16" t="n">
        <v>5</v>
      </c>
      <c r="K1211" s="16" t="n">
        <v>3</v>
      </c>
      <c r="L1211" s="16" t="s">
        <v>57</v>
      </c>
      <c r="M1211" s="18" t="n">
        <f aca="false">IF(ISNUMBER(B1211),B1211,IF(MID(B1211,3,1)="-",DATE(VALUE(RIGHT(B1211,4)),VALUE(MID(B1211,4,2)),VALUE(LEFT(B1211,2))),DATE(VALUE(LEFT(B1211,4)),VALUE(MID(B1211,6,2)),VALUE(RIGHT(B1211,2)))))</f>
        <v>45766</v>
      </c>
      <c r="N1211" s="16" t="n">
        <f aca="false">MONTH(M1211)</f>
        <v>4</v>
      </c>
      <c r="O1211" s="16" t="str">
        <f aca="false">PROPER(TRIM(H1211))</f>
        <v>Bengaluru</v>
      </c>
      <c r="P1211" s="16" t="str">
        <f aca="false">IFERROR(VLOOKUP(O1211,city_map!$A$2:$B$6,2,FALSE()),O1211)</f>
        <v>Bengaluru</v>
      </c>
      <c r="Q1211" s="16" t="n">
        <f aca="false">IF(ISNUMBER(F1211),F1211,VALUE(SUBSTITUTE(SUBSTITUTE(F1211,"₹",""),",","")))</f>
        <v>616</v>
      </c>
      <c r="R1211" s="16" t="n">
        <f aca="false">IF(E1211=99,1,E1211)</f>
        <v>2</v>
      </c>
      <c r="S1211" s="16" t="n">
        <f aca="false">IF(G1211="",0,G1211)</f>
        <v>0.1</v>
      </c>
      <c r="T1211" s="16" t="str">
        <f aca="false">IF(I1211="","Unknown",IF(I1211="upi","UPI",I1211))</f>
        <v>COD</v>
      </c>
      <c r="U1211" s="16" t="str">
        <f aca="false">IF(L1211="Yes","Y",IF(L1211="No","N",L1211))</f>
        <v>Y</v>
      </c>
      <c r="V1211" s="19" t="n">
        <f aca="false">ROUND(R1211*Q1211*(1-S1211),2)</f>
        <v>1108.8</v>
      </c>
      <c r="W1211" s="16" t="str">
        <f aca="false">_xlfn.XLOOKUP(D1211,products!$A$2:$A$61,products!$C$2:$C$61,"Not found")</f>
        <v>Books</v>
      </c>
    </row>
    <row r="1212" customFormat="false" ht="15" hidden="false" customHeight="false" outlineLevel="0" collapsed="false">
      <c r="A1212" s="16" t="s">
        <v>2095</v>
      </c>
      <c r="B1212" s="16" t="s">
        <v>2085</v>
      </c>
      <c r="C1212" s="16" t="s">
        <v>247</v>
      </c>
      <c r="D1212" s="16" t="s">
        <v>126</v>
      </c>
      <c r="E1212" s="16" t="n">
        <v>3</v>
      </c>
      <c r="F1212" s="16" t="n">
        <v>406</v>
      </c>
      <c r="G1212" s="16" t="n">
        <v>0.3</v>
      </c>
      <c r="H1212" s="16" t="s">
        <v>70</v>
      </c>
      <c r="I1212" s="16"/>
      <c r="J1212" s="16" t="n">
        <v>7</v>
      </c>
      <c r="K1212" s="16" t="n">
        <v>3</v>
      </c>
      <c r="L1212" s="16" t="s">
        <v>57</v>
      </c>
      <c r="M1212" s="18" t="n">
        <f aca="false">IF(ISNUMBER(B1212),B1212,IF(MID(B1212,3,1)="-",DATE(VALUE(RIGHT(B1212,4)),VALUE(MID(B1212,4,2)),VALUE(LEFT(B1212,2))),DATE(VALUE(LEFT(B1212,4)),VALUE(MID(B1212,6,2)),VALUE(RIGHT(B1212,2)))))</f>
        <v>45766</v>
      </c>
      <c r="N1212" s="16" t="n">
        <f aca="false">MONTH(M1212)</f>
        <v>4</v>
      </c>
      <c r="O1212" s="16" t="str">
        <f aca="false">PROPER(TRIM(H1212))</f>
        <v>Pune</v>
      </c>
      <c r="P1212" s="16" t="str">
        <f aca="false">IFERROR(VLOOKUP(O1212,city_map!$A$2:$B$6,2,FALSE()),O1212)</f>
        <v>Pune</v>
      </c>
      <c r="Q1212" s="16" t="n">
        <f aca="false">IF(ISNUMBER(F1212),F1212,VALUE(SUBSTITUTE(SUBSTITUTE(F1212,"₹",""),",","")))</f>
        <v>406</v>
      </c>
      <c r="R1212" s="16" t="n">
        <f aca="false">IF(E1212=99,1,E1212)</f>
        <v>3</v>
      </c>
      <c r="S1212" s="16" t="n">
        <f aca="false">IF(G1212="",0,G1212)</f>
        <v>0.3</v>
      </c>
      <c r="T1212" s="16" t="str">
        <f aca="false">IF(I1212="","Unknown",IF(I1212="upi","UPI",I1212))</f>
        <v>Unknown</v>
      </c>
      <c r="U1212" s="16" t="str">
        <f aca="false">IF(L1212="Yes","Y",IF(L1212="No","N",L1212))</f>
        <v>Y</v>
      </c>
      <c r="V1212" s="19" t="n">
        <f aca="false">ROUND(R1212*Q1212*(1-S1212),2)</f>
        <v>852.6</v>
      </c>
      <c r="W1212" s="16" t="str">
        <f aca="false">_xlfn.XLOOKUP(D1212,products!$A$2:$A$61,products!$C$2:$C$61,"Not found")</f>
        <v>Home</v>
      </c>
    </row>
    <row r="1213" customFormat="false" ht="15" hidden="false" customHeight="false" outlineLevel="0" collapsed="false">
      <c r="A1213" s="16" t="s">
        <v>2096</v>
      </c>
      <c r="B1213" s="16" t="s">
        <v>2085</v>
      </c>
      <c r="C1213" s="16" t="s">
        <v>392</v>
      </c>
      <c r="D1213" s="16" t="s">
        <v>639</v>
      </c>
      <c r="E1213" s="16" t="n">
        <v>1</v>
      </c>
      <c r="F1213" s="16" t="n">
        <v>767</v>
      </c>
      <c r="G1213" s="16" t="n">
        <v>0.05</v>
      </c>
      <c r="H1213" s="16" t="s">
        <v>112</v>
      </c>
      <c r="I1213" s="16" t="s">
        <v>60</v>
      </c>
      <c r="J1213" s="16" t="n">
        <v>3</v>
      </c>
      <c r="K1213" s="16" t="n">
        <v>4</v>
      </c>
      <c r="L1213" s="16" t="s">
        <v>41</v>
      </c>
      <c r="M1213" s="18" t="n">
        <f aca="false">IF(ISNUMBER(B1213),B1213,IF(MID(B1213,3,1)="-",DATE(VALUE(RIGHT(B1213,4)),VALUE(MID(B1213,4,2)),VALUE(LEFT(B1213,2))),DATE(VALUE(LEFT(B1213,4)),VALUE(MID(B1213,6,2)),VALUE(RIGHT(B1213,2)))))</f>
        <v>45766</v>
      </c>
      <c r="N1213" s="16" t="n">
        <f aca="false">MONTH(M1213)</f>
        <v>4</v>
      </c>
      <c r="O1213" s="16" t="str">
        <f aca="false">PROPER(TRIM(H1213))</f>
        <v>Mumbai</v>
      </c>
      <c r="P1213" s="16" t="str">
        <f aca="false">IFERROR(VLOOKUP(O1213,city_map!$A$2:$B$6,2,FALSE()),O1213)</f>
        <v>Mumbai</v>
      </c>
      <c r="Q1213" s="16" t="n">
        <f aca="false">IF(ISNUMBER(F1213),F1213,VALUE(SUBSTITUTE(SUBSTITUTE(F1213,"₹",""),",","")))</f>
        <v>767</v>
      </c>
      <c r="R1213" s="16" t="n">
        <f aca="false">IF(E1213=99,1,E1213)</f>
        <v>1</v>
      </c>
      <c r="S1213" s="16" t="n">
        <f aca="false">IF(G1213="",0,G1213)</f>
        <v>0.05</v>
      </c>
      <c r="T1213" s="16" t="str">
        <f aca="false">IF(I1213="","Unknown",IF(I1213="upi","UPI",I1213))</f>
        <v>UPI</v>
      </c>
      <c r="U1213" s="16" t="str">
        <f aca="false">IF(L1213="Yes","Y",IF(L1213="No","N",L1213))</f>
        <v>N</v>
      </c>
      <c r="V1213" s="19" t="n">
        <f aca="false">ROUND(R1213*Q1213*(1-S1213),2)</f>
        <v>728.65</v>
      </c>
      <c r="W1213" s="16" t="str">
        <f aca="false">_xlfn.XLOOKUP(D1213,products!$A$2:$A$61,products!$C$2:$C$61,"Not found")</f>
        <v>Beauty</v>
      </c>
    </row>
    <row r="1214" customFormat="false" ht="15" hidden="false" customHeight="false" outlineLevel="0" collapsed="false">
      <c r="A1214" s="16" t="s">
        <v>2097</v>
      </c>
      <c r="B1214" s="16" t="s">
        <v>2085</v>
      </c>
      <c r="C1214" s="16" t="s">
        <v>2098</v>
      </c>
      <c r="D1214" s="16" t="s">
        <v>216</v>
      </c>
      <c r="E1214" s="16" t="n">
        <v>2</v>
      </c>
      <c r="F1214" s="16" t="n">
        <v>900</v>
      </c>
      <c r="G1214" s="16" t="n">
        <v>0.1</v>
      </c>
      <c r="H1214" s="16" t="s">
        <v>655</v>
      </c>
      <c r="I1214" s="16" t="s">
        <v>40</v>
      </c>
      <c r="J1214" s="16" t="n">
        <v>6</v>
      </c>
      <c r="K1214" s="16" t="n">
        <v>3</v>
      </c>
      <c r="L1214" s="16" t="s">
        <v>41</v>
      </c>
      <c r="M1214" s="18" t="n">
        <f aca="false">IF(ISNUMBER(B1214),B1214,IF(MID(B1214,3,1)="-",DATE(VALUE(RIGHT(B1214,4)),VALUE(MID(B1214,4,2)),VALUE(LEFT(B1214,2))),DATE(VALUE(LEFT(B1214,4)),VALUE(MID(B1214,6,2)),VALUE(RIGHT(B1214,2)))))</f>
        <v>45766</v>
      </c>
      <c r="N1214" s="16" t="n">
        <f aca="false">MONTH(M1214)</f>
        <v>4</v>
      </c>
      <c r="O1214" s="16" t="str">
        <f aca="false">PROPER(TRIM(H1214))</f>
        <v>Mumbai</v>
      </c>
      <c r="P1214" s="16" t="str">
        <f aca="false">IFERROR(VLOOKUP(O1214,city_map!$A$2:$B$6,2,FALSE()),O1214)</f>
        <v>Mumbai</v>
      </c>
      <c r="Q1214" s="16" t="n">
        <f aca="false">IF(ISNUMBER(F1214),F1214,VALUE(SUBSTITUTE(SUBSTITUTE(F1214,"₹",""),",","")))</f>
        <v>900</v>
      </c>
      <c r="R1214" s="16" t="n">
        <f aca="false">IF(E1214=99,1,E1214)</f>
        <v>2</v>
      </c>
      <c r="S1214" s="16" t="n">
        <f aca="false">IF(G1214="",0,G1214)</f>
        <v>0.1</v>
      </c>
      <c r="T1214" s="16" t="str">
        <f aca="false">IF(I1214="","Unknown",IF(I1214="upi","UPI",I1214))</f>
        <v>COD</v>
      </c>
      <c r="U1214" s="16" t="str">
        <f aca="false">IF(L1214="Yes","Y",IF(L1214="No","N",L1214))</f>
        <v>N</v>
      </c>
      <c r="V1214" s="19" t="n">
        <f aca="false">ROUND(R1214*Q1214*(1-S1214),2)</f>
        <v>1620</v>
      </c>
      <c r="W1214" s="16" t="str">
        <f aca="false">_xlfn.XLOOKUP(D1214,products!$A$2:$A$61,products!$C$2:$C$61,"Not found")</f>
        <v>Books</v>
      </c>
    </row>
    <row r="1215" customFormat="false" ht="15" hidden="false" customHeight="false" outlineLevel="0" collapsed="false">
      <c r="A1215" s="16" t="s">
        <v>2099</v>
      </c>
      <c r="B1215" s="16" t="s">
        <v>2100</v>
      </c>
      <c r="C1215" s="16" t="s">
        <v>1363</v>
      </c>
      <c r="D1215" s="16" t="s">
        <v>119</v>
      </c>
      <c r="E1215" s="16" t="n">
        <v>1</v>
      </c>
      <c r="F1215" s="16" t="n">
        <v>255</v>
      </c>
      <c r="G1215" s="16" t="n">
        <v>0.15</v>
      </c>
      <c r="H1215" s="16" t="s">
        <v>81</v>
      </c>
      <c r="I1215" s="16" t="s">
        <v>71</v>
      </c>
      <c r="J1215" s="16" t="n">
        <v>2</v>
      </c>
      <c r="K1215" s="16" t="n">
        <v>4</v>
      </c>
      <c r="L1215" s="16" t="s">
        <v>41</v>
      </c>
      <c r="M1215" s="18" t="n">
        <f aca="false">IF(ISNUMBER(B1215),B1215,IF(MID(B1215,3,1)="-",DATE(VALUE(RIGHT(B1215,4)),VALUE(MID(B1215,4,2)),VALUE(LEFT(B1215,2))),DATE(VALUE(LEFT(B1215,4)),VALUE(MID(B1215,6,2)),VALUE(RIGHT(B1215,2)))))</f>
        <v>45767</v>
      </c>
      <c r="N1215" s="16" t="n">
        <f aca="false">MONTH(M1215)</f>
        <v>4</v>
      </c>
      <c r="O1215" s="16" t="str">
        <f aca="false">PROPER(TRIM(H1215))</f>
        <v>Hyderabad</v>
      </c>
      <c r="P1215" s="16" t="str">
        <f aca="false">IFERROR(VLOOKUP(O1215,city_map!$A$2:$B$6,2,FALSE()),O1215)</f>
        <v>Hyderabad</v>
      </c>
      <c r="Q1215" s="16" t="n">
        <f aca="false">IF(ISNUMBER(F1215),F1215,VALUE(SUBSTITUTE(SUBSTITUTE(F1215,"₹",""),",","")))</f>
        <v>255</v>
      </c>
      <c r="R1215" s="16" t="n">
        <f aca="false">IF(E1215=99,1,E1215)</f>
        <v>1</v>
      </c>
      <c r="S1215" s="16" t="n">
        <f aca="false">IF(G1215="",0,G1215)</f>
        <v>0.15</v>
      </c>
      <c r="T1215" s="16" t="str">
        <f aca="false">IF(I1215="","Unknown",IF(I1215="upi","UPI",I1215))</f>
        <v>Credit Card</v>
      </c>
      <c r="U1215" s="16" t="str">
        <f aca="false">IF(L1215="Yes","Y",IF(L1215="No","N",L1215))</f>
        <v>N</v>
      </c>
      <c r="V1215" s="19" t="n">
        <f aca="false">ROUND(R1215*Q1215*(1-S1215),2)</f>
        <v>216.75</v>
      </c>
      <c r="W1215" s="16" t="str">
        <f aca="false">_xlfn.XLOOKUP(D1215,products!$A$2:$A$61,products!$C$2:$C$61,"Not found")</f>
        <v>Books</v>
      </c>
    </row>
    <row r="1216" customFormat="false" ht="15" hidden="false" customHeight="false" outlineLevel="0" collapsed="false">
      <c r="A1216" s="16" t="s">
        <v>2101</v>
      </c>
      <c r="B1216" s="16" t="s">
        <v>2100</v>
      </c>
      <c r="C1216" s="16" t="s">
        <v>1570</v>
      </c>
      <c r="D1216" s="16" t="s">
        <v>92</v>
      </c>
      <c r="E1216" s="16" t="n">
        <v>2</v>
      </c>
      <c r="F1216" s="16" t="n">
        <v>3988</v>
      </c>
      <c r="G1216" s="16" t="n">
        <v>0</v>
      </c>
      <c r="H1216" s="16" t="s">
        <v>130</v>
      </c>
      <c r="I1216" s="16" t="s">
        <v>40</v>
      </c>
      <c r="J1216" s="16" t="n">
        <v>3</v>
      </c>
      <c r="K1216" s="16" t="n">
        <v>4</v>
      </c>
      <c r="L1216" s="16" t="s">
        <v>41</v>
      </c>
      <c r="M1216" s="18" t="n">
        <f aca="false">IF(ISNUMBER(B1216),B1216,IF(MID(B1216,3,1)="-",DATE(VALUE(RIGHT(B1216,4)),VALUE(MID(B1216,4,2)),VALUE(LEFT(B1216,2))),DATE(VALUE(LEFT(B1216,4)),VALUE(MID(B1216,6,2)),VALUE(RIGHT(B1216,2)))))</f>
        <v>45767</v>
      </c>
      <c r="N1216" s="16" t="n">
        <f aca="false">MONTH(M1216)</f>
        <v>4</v>
      </c>
      <c r="O1216" s="16" t="str">
        <f aca="false">PROPER(TRIM(H1216))</f>
        <v>Bengaluru</v>
      </c>
      <c r="P1216" s="16" t="str">
        <f aca="false">IFERROR(VLOOKUP(O1216,city_map!$A$2:$B$6,2,FALSE()),O1216)</f>
        <v>Bengaluru</v>
      </c>
      <c r="Q1216" s="16" t="n">
        <f aca="false">IF(ISNUMBER(F1216),F1216,VALUE(SUBSTITUTE(SUBSTITUTE(F1216,"₹",""),",","")))</f>
        <v>3988</v>
      </c>
      <c r="R1216" s="16" t="n">
        <f aca="false">IF(E1216=99,1,E1216)</f>
        <v>2</v>
      </c>
      <c r="S1216" s="16" t="n">
        <f aca="false">IF(G1216="",0,G1216)</f>
        <v>0</v>
      </c>
      <c r="T1216" s="16" t="str">
        <f aca="false">IF(I1216="","Unknown",IF(I1216="upi","UPI",I1216))</f>
        <v>COD</v>
      </c>
      <c r="U1216" s="16" t="str">
        <f aca="false">IF(L1216="Yes","Y",IF(L1216="No","N",L1216))</f>
        <v>N</v>
      </c>
      <c r="V1216" s="19" t="n">
        <f aca="false">ROUND(R1216*Q1216*(1-S1216),2)</f>
        <v>7976</v>
      </c>
      <c r="W1216" s="16" t="str">
        <f aca="false">_xlfn.XLOOKUP(D1216,products!$A$2:$A$61,products!$C$2:$C$61,"Not found")</f>
        <v>Electronics</v>
      </c>
    </row>
    <row r="1217" customFormat="false" ht="15" hidden="false" customHeight="false" outlineLevel="0" collapsed="false">
      <c r="A1217" s="16" t="s">
        <v>2102</v>
      </c>
      <c r="B1217" s="16" t="s">
        <v>2100</v>
      </c>
      <c r="C1217" s="16" t="s">
        <v>343</v>
      </c>
      <c r="D1217" s="16" t="s">
        <v>136</v>
      </c>
      <c r="E1217" s="16" t="n">
        <v>1</v>
      </c>
      <c r="F1217" s="16" t="n">
        <v>2294</v>
      </c>
      <c r="G1217" s="16" t="n">
        <v>0.05</v>
      </c>
      <c r="H1217" s="16" t="s">
        <v>112</v>
      </c>
      <c r="I1217" s="16" t="s">
        <v>60</v>
      </c>
      <c r="J1217" s="16" t="n">
        <v>5</v>
      </c>
      <c r="K1217" s="16" t="n">
        <v>4</v>
      </c>
      <c r="L1217" s="16" t="s">
        <v>41</v>
      </c>
      <c r="M1217" s="18" t="n">
        <f aca="false">IF(ISNUMBER(B1217),B1217,IF(MID(B1217,3,1)="-",DATE(VALUE(RIGHT(B1217,4)),VALUE(MID(B1217,4,2)),VALUE(LEFT(B1217,2))),DATE(VALUE(LEFT(B1217,4)),VALUE(MID(B1217,6,2)),VALUE(RIGHT(B1217,2)))))</f>
        <v>45767</v>
      </c>
      <c r="N1217" s="16" t="n">
        <f aca="false">MONTH(M1217)</f>
        <v>4</v>
      </c>
      <c r="O1217" s="16" t="str">
        <f aca="false">PROPER(TRIM(H1217))</f>
        <v>Mumbai</v>
      </c>
      <c r="P1217" s="16" t="str">
        <f aca="false">IFERROR(VLOOKUP(O1217,city_map!$A$2:$B$6,2,FALSE()),O1217)</f>
        <v>Mumbai</v>
      </c>
      <c r="Q1217" s="16" t="n">
        <f aca="false">IF(ISNUMBER(F1217),F1217,VALUE(SUBSTITUTE(SUBSTITUTE(F1217,"₹",""),",","")))</f>
        <v>2294</v>
      </c>
      <c r="R1217" s="16" t="n">
        <f aca="false">IF(E1217=99,1,E1217)</f>
        <v>1</v>
      </c>
      <c r="S1217" s="16" t="n">
        <f aca="false">IF(G1217="",0,G1217)</f>
        <v>0.05</v>
      </c>
      <c r="T1217" s="16" t="str">
        <f aca="false">IF(I1217="","Unknown",IF(I1217="upi","UPI",I1217))</f>
        <v>UPI</v>
      </c>
      <c r="U1217" s="16" t="str">
        <f aca="false">IF(L1217="Yes","Y",IF(L1217="No","N",L1217))</f>
        <v>N</v>
      </c>
      <c r="V1217" s="19" t="n">
        <f aca="false">ROUND(R1217*Q1217*(1-S1217),2)</f>
        <v>2179.3</v>
      </c>
      <c r="W1217" s="16" t="str">
        <f aca="false">_xlfn.XLOOKUP(D1217,products!$A$2:$A$61,products!$C$2:$C$61,"Not found")</f>
        <v>Electronics</v>
      </c>
    </row>
    <row r="1218" customFormat="false" ht="15" hidden="false" customHeight="false" outlineLevel="0" collapsed="false">
      <c r="A1218" s="16" t="s">
        <v>2103</v>
      </c>
      <c r="B1218" s="16" t="s">
        <v>2100</v>
      </c>
      <c r="C1218" s="16" t="s">
        <v>307</v>
      </c>
      <c r="D1218" s="16" t="s">
        <v>99</v>
      </c>
      <c r="E1218" s="16" t="n">
        <v>3</v>
      </c>
      <c r="F1218" s="16" t="n">
        <v>699</v>
      </c>
      <c r="G1218" s="16" t="n">
        <v>0.15</v>
      </c>
      <c r="H1218" s="16" t="s">
        <v>483</v>
      </c>
      <c r="I1218" s="16" t="s">
        <v>40</v>
      </c>
      <c r="J1218" s="16" t="n">
        <v>5</v>
      </c>
      <c r="K1218" s="16" t="n">
        <v>2</v>
      </c>
      <c r="L1218" s="16" t="s">
        <v>57</v>
      </c>
      <c r="M1218" s="18" t="n">
        <f aca="false">IF(ISNUMBER(B1218),B1218,IF(MID(B1218,3,1)="-",DATE(VALUE(RIGHT(B1218,4)),VALUE(MID(B1218,4,2)),VALUE(LEFT(B1218,2))),DATE(VALUE(LEFT(B1218,4)),VALUE(MID(B1218,6,2)),VALUE(RIGHT(B1218,2)))))</f>
        <v>45767</v>
      </c>
      <c r="N1218" s="16" t="n">
        <f aca="false">MONTH(M1218)</f>
        <v>4</v>
      </c>
      <c r="O1218" s="16" t="str">
        <f aca="false">PROPER(TRIM(H1218))</f>
        <v>Bombay</v>
      </c>
      <c r="P1218" s="16" t="str">
        <f aca="false">IFERROR(VLOOKUP(O1218,city_map!$A$2:$B$6,2,FALSE()),O1218)</f>
        <v>Mumbai</v>
      </c>
      <c r="Q1218" s="16" t="n">
        <f aca="false">IF(ISNUMBER(F1218),F1218,VALUE(SUBSTITUTE(SUBSTITUTE(F1218,"₹",""),",","")))</f>
        <v>699</v>
      </c>
      <c r="R1218" s="16" t="n">
        <f aca="false">IF(E1218=99,1,E1218)</f>
        <v>3</v>
      </c>
      <c r="S1218" s="16" t="n">
        <f aca="false">IF(G1218="",0,G1218)</f>
        <v>0.15</v>
      </c>
      <c r="T1218" s="16" t="str">
        <f aca="false">IF(I1218="","Unknown",IF(I1218="upi","UPI",I1218))</f>
        <v>COD</v>
      </c>
      <c r="U1218" s="16" t="str">
        <f aca="false">IF(L1218="Yes","Y",IF(L1218="No","N",L1218))</f>
        <v>Y</v>
      </c>
      <c r="V1218" s="19" t="n">
        <f aca="false">ROUND(R1218*Q1218*(1-S1218),2)</f>
        <v>1782.45</v>
      </c>
      <c r="W1218" s="16" t="str">
        <f aca="false">_xlfn.XLOOKUP(D1218,products!$A$2:$A$61,products!$C$2:$C$61,"Not found")</f>
        <v>Fashion</v>
      </c>
    </row>
    <row r="1219" customFormat="false" ht="15" hidden="false" customHeight="false" outlineLevel="0" collapsed="false">
      <c r="A1219" s="16" t="s">
        <v>2104</v>
      </c>
      <c r="B1219" s="16" t="s">
        <v>2100</v>
      </c>
      <c r="C1219" s="16" t="s">
        <v>320</v>
      </c>
      <c r="D1219" s="16" t="s">
        <v>55</v>
      </c>
      <c r="E1219" s="16" t="n">
        <v>1</v>
      </c>
      <c r="F1219" s="16" t="n">
        <v>2047</v>
      </c>
      <c r="G1219" s="16" t="n">
        <v>0.1</v>
      </c>
      <c r="H1219" s="16" t="s">
        <v>208</v>
      </c>
      <c r="I1219" s="16"/>
      <c r="J1219" s="16" t="n">
        <v>4</v>
      </c>
      <c r="K1219" s="16" t="n">
        <v>4</v>
      </c>
      <c r="L1219" s="16" t="s">
        <v>41</v>
      </c>
      <c r="M1219" s="18" t="n">
        <f aca="false">IF(ISNUMBER(B1219),B1219,IF(MID(B1219,3,1)="-",DATE(VALUE(RIGHT(B1219,4)),VALUE(MID(B1219,4,2)),VALUE(LEFT(B1219,2))),DATE(VALUE(LEFT(B1219,4)),VALUE(MID(B1219,6,2)),VALUE(RIGHT(B1219,2)))))</f>
        <v>45767</v>
      </c>
      <c r="N1219" s="16" t="n">
        <f aca="false">MONTH(M1219)</f>
        <v>4</v>
      </c>
      <c r="O1219" s="16" t="str">
        <f aca="false">PROPER(TRIM(H1219))</f>
        <v>Jaipur</v>
      </c>
      <c r="P1219" s="16" t="str">
        <f aca="false">IFERROR(VLOOKUP(O1219,city_map!$A$2:$B$6,2,FALSE()),O1219)</f>
        <v>Jaipur</v>
      </c>
      <c r="Q1219" s="16" t="n">
        <f aca="false">IF(ISNUMBER(F1219),F1219,VALUE(SUBSTITUTE(SUBSTITUTE(F1219,"₹",""),",","")))</f>
        <v>2047</v>
      </c>
      <c r="R1219" s="16" t="n">
        <f aca="false">IF(E1219=99,1,E1219)</f>
        <v>1</v>
      </c>
      <c r="S1219" s="16" t="n">
        <f aca="false">IF(G1219="",0,G1219)</f>
        <v>0.1</v>
      </c>
      <c r="T1219" s="16" t="str">
        <f aca="false">IF(I1219="","Unknown",IF(I1219="upi","UPI",I1219))</f>
        <v>Unknown</v>
      </c>
      <c r="U1219" s="16" t="str">
        <f aca="false">IF(L1219="Yes","Y",IF(L1219="No","N",L1219))</f>
        <v>N</v>
      </c>
      <c r="V1219" s="19" t="n">
        <f aca="false">ROUND(R1219*Q1219*(1-S1219),2)</f>
        <v>1842.3</v>
      </c>
      <c r="W1219" s="16" t="str">
        <f aca="false">_xlfn.XLOOKUP(D1219,products!$A$2:$A$61,products!$C$2:$C$61,"Not found")</f>
        <v>Home</v>
      </c>
    </row>
    <row r="1220" customFormat="false" ht="15" hidden="false" customHeight="false" outlineLevel="0" collapsed="false">
      <c r="A1220" s="16" t="s">
        <v>2105</v>
      </c>
      <c r="B1220" s="16" t="s">
        <v>2100</v>
      </c>
      <c r="C1220" s="16" t="s">
        <v>1087</v>
      </c>
      <c r="D1220" s="16" t="s">
        <v>412</v>
      </c>
      <c r="E1220" s="16" t="n">
        <v>2</v>
      </c>
      <c r="F1220" s="16" t="n">
        <v>1009</v>
      </c>
      <c r="G1220" s="16" t="n">
        <v>0.05</v>
      </c>
      <c r="H1220" s="16" t="s">
        <v>39</v>
      </c>
      <c r="I1220" s="16" t="s">
        <v>40</v>
      </c>
      <c r="J1220" s="16" t="n">
        <v>3</v>
      </c>
      <c r="K1220" s="16" t="n">
        <v>5</v>
      </c>
      <c r="L1220" s="16" t="s">
        <v>41</v>
      </c>
      <c r="M1220" s="18" t="n">
        <f aca="false">IF(ISNUMBER(B1220),B1220,IF(MID(B1220,3,1)="-",DATE(VALUE(RIGHT(B1220,4)),VALUE(MID(B1220,4,2)),VALUE(LEFT(B1220,2))),DATE(VALUE(LEFT(B1220,4)),VALUE(MID(B1220,6,2)),VALUE(RIGHT(B1220,2)))))</f>
        <v>45767</v>
      </c>
      <c r="N1220" s="16" t="n">
        <f aca="false">MONTH(M1220)</f>
        <v>4</v>
      </c>
      <c r="O1220" s="16" t="str">
        <f aca="false">PROPER(TRIM(H1220))</f>
        <v>Delhi</v>
      </c>
      <c r="P1220" s="16" t="str">
        <f aca="false">IFERROR(VLOOKUP(O1220,city_map!$A$2:$B$6,2,FALSE()),O1220)</f>
        <v>Delhi</v>
      </c>
      <c r="Q1220" s="16" t="n">
        <f aca="false">IF(ISNUMBER(F1220),F1220,VALUE(SUBSTITUTE(SUBSTITUTE(F1220,"₹",""),",","")))</f>
        <v>1009</v>
      </c>
      <c r="R1220" s="16" t="n">
        <f aca="false">IF(E1220=99,1,E1220)</f>
        <v>2</v>
      </c>
      <c r="S1220" s="16" t="n">
        <f aca="false">IF(G1220="",0,G1220)</f>
        <v>0.05</v>
      </c>
      <c r="T1220" s="16" t="str">
        <f aca="false">IF(I1220="","Unknown",IF(I1220="upi","UPI",I1220))</f>
        <v>COD</v>
      </c>
      <c r="U1220" s="16" t="str">
        <f aca="false">IF(L1220="Yes","Y",IF(L1220="No","N",L1220))</f>
        <v>N</v>
      </c>
      <c r="V1220" s="19" t="n">
        <f aca="false">ROUND(R1220*Q1220*(1-S1220),2)</f>
        <v>1917.1</v>
      </c>
      <c r="W1220" s="16" t="str">
        <f aca="false">_xlfn.XLOOKUP(D1220,products!$A$2:$A$61,products!$C$2:$C$61,"Not found")</f>
        <v>Home</v>
      </c>
    </row>
    <row r="1221" customFormat="false" ht="15" hidden="false" customHeight="false" outlineLevel="0" collapsed="false">
      <c r="A1221" s="16" t="s">
        <v>2106</v>
      </c>
      <c r="B1221" s="16" t="s">
        <v>2100</v>
      </c>
      <c r="C1221" s="16" t="s">
        <v>1499</v>
      </c>
      <c r="D1221" s="16" t="s">
        <v>232</v>
      </c>
      <c r="E1221" s="16" t="n">
        <v>2</v>
      </c>
      <c r="F1221" s="16" t="n">
        <v>1919</v>
      </c>
      <c r="G1221" s="16" t="n">
        <v>0.05</v>
      </c>
      <c r="H1221" s="16" t="s">
        <v>208</v>
      </c>
      <c r="I1221" s="16" t="s">
        <v>40</v>
      </c>
      <c r="J1221" s="16" t="n">
        <v>7</v>
      </c>
      <c r="K1221" s="16" t="n">
        <v>4</v>
      </c>
      <c r="L1221" s="16" t="s">
        <v>41</v>
      </c>
      <c r="M1221" s="18" t="n">
        <f aca="false">IF(ISNUMBER(B1221),B1221,IF(MID(B1221,3,1)="-",DATE(VALUE(RIGHT(B1221,4)),VALUE(MID(B1221,4,2)),VALUE(LEFT(B1221,2))),DATE(VALUE(LEFT(B1221,4)),VALUE(MID(B1221,6,2)),VALUE(RIGHT(B1221,2)))))</f>
        <v>45767</v>
      </c>
      <c r="N1221" s="16" t="n">
        <f aca="false">MONTH(M1221)</f>
        <v>4</v>
      </c>
      <c r="O1221" s="16" t="str">
        <f aca="false">PROPER(TRIM(H1221))</f>
        <v>Jaipur</v>
      </c>
      <c r="P1221" s="16" t="str">
        <f aca="false">IFERROR(VLOOKUP(O1221,city_map!$A$2:$B$6,2,FALSE()),O1221)</f>
        <v>Jaipur</v>
      </c>
      <c r="Q1221" s="16" t="n">
        <f aca="false">IF(ISNUMBER(F1221),F1221,VALUE(SUBSTITUTE(SUBSTITUTE(F1221,"₹",""),",","")))</f>
        <v>1919</v>
      </c>
      <c r="R1221" s="16" t="n">
        <f aca="false">IF(E1221=99,1,E1221)</f>
        <v>2</v>
      </c>
      <c r="S1221" s="16" t="n">
        <f aca="false">IF(G1221="",0,G1221)</f>
        <v>0.05</v>
      </c>
      <c r="T1221" s="16" t="str">
        <f aca="false">IF(I1221="","Unknown",IF(I1221="upi","UPI",I1221))</f>
        <v>COD</v>
      </c>
      <c r="U1221" s="16" t="str">
        <f aca="false">IF(L1221="Yes","Y",IF(L1221="No","N",L1221))</f>
        <v>N</v>
      </c>
      <c r="V1221" s="19" t="n">
        <f aca="false">ROUND(R1221*Q1221*(1-S1221),2)</f>
        <v>3646.1</v>
      </c>
      <c r="W1221" s="16" t="str">
        <f aca="false">_xlfn.XLOOKUP(D1221,products!$A$2:$A$61,products!$C$2:$C$61,"Not found")</f>
        <v>Electronics</v>
      </c>
    </row>
    <row r="1222" customFormat="false" ht="15" hidden="false" customHeight="false" outlineLevel="0" collapsed="false">
      <c r="A1222" s="16" t="s">
        <v>2107</v>
      </c>
      <c r="B1222" s="16" t="s">
        <v>2100</v>
      </c>
      <c r="C1222" s="16" t="s">
        <v>941</v>
      </c>
      <c r="D1222" s="16" t="s">
        <v>55</v>
      </c>
      <c r="E1222" s="16" t="n">
        <v>1</v>
      </c>
      <c r="F1222" s="16" t="n">
        <v>2022</v>
      </c>
      <c r="G1222" s="16" t="n">
        <v>0.2</v>
      </c>
      <c r="H1222" s="16" t="s">
        <v>130</v>
      </c>
      <c r="I1222" s="16" t="s">
        <v>40</v>
      </c>
      <c r="J1222" s="16" t="n">
        <v>3</v>
      </c>
      <c r="K1222" s="16" t="n">
        <v>4</v>
      </c>
      <c r="L1222" s="16" t="s">
        <v>57</v>
      </c>
      <c r="M1222" s="18" t="n">
        <f aca="false">IF(ISNUMBER(B1222),B1222,IF(MID(B1222,3,1)="-",DATE(VALUE(RIGHT(B1222,4)),VALUE(MID(B1222,4,2)),VALUE(LEFT(B1222,2))),DATE(VALUE(LEFT(B1222,4)),VALUE(MID(B1222,6,2)),VALUE(RIGHT(B1222,2)))))</f>
        <v>45767</v>
      </c>
      <c r="N1222" s="16" t="n">
        <f aca="false">MONTH(M1222)</f>
        <v>4</v>
      </c>
      <c r="O1222" s="16" t="str">
        <f aca="false">PROPER(TRIM(H1222))</f>
        <v>Bengaluru</v>
      </c>
      <c r="P1222" s="16" t="str">
        <f aca="false">IFERROR(VLOOKUP(O1222,city_map!$A$2:$B$6,2,FALSE()),O1222)</f>
        <v>Bengaluru</v>
      </c>
      <c r="Q1222" s="16" t="n">
        <f aca="false">IF(ISNUMBER(F1222),F1222,VALUE(SUBSTITUTE(SUBSTITUTE(F1222,"₹",""),",","")))</f>
        <v>2022</v>
      </c>
      <c r="R1222" s="16" t="n">
        <f aca="false">IF(E1222=99,1,E1222)</f>
        <v>1</v>
      </c>
      <c r="S1222" s="16" t="n">
        <f aca="false">IF(G1222="",0,G1222)</f>
        <v>0.2</v>
      </c>
      <c r="T1222" s="16" t="str">
        <f aca="false">IF(I1222="","Unknown",IF(I1222="upi","UPI",I1222))</f>
        <v>COD</v>
      </c>
      <c r="U1222" s="16" t="str">
        <f aca="false">IF(L1222="Yes","Y",IF(L1222="No","N",L1222))</f>
        <v>Y</v>
      </c>
      <c r="V1222" s="19" t="n">
        <f aca="false">ROUND(R1222*Q1222*(1-S1222),2)</f>
        <v>1617.6</v>
      </c>
      <c r="W1222" s="16" t="str">
        <f aca="false">_xlfn.XLOOKUP(D1222,products!$A$2:$A$61,products!$C$2:$C$61,"Not found")</f>
        <v>Home</v>
      </c>
    </row>
    <row r="1223" customFormat="false" ht="15" hidden="false" customHeight="false" outlineLevel="0" collapsed="false">
      <c r="A1223" s="16" t="s">
        <v>2108</v>
      </c>
      <c r="B1223" s="16" t="s">
        <v>2109</v>
      </c>
      <c r="C1223" s="16" t="s">
        <v>114</v>
      </c>
      <c r="D1223" s="16" t="s">
        <v>250</v>
      </c>
      <c r="E1223" s="16" t="n">
        <v>2</v>
      </c>
      <c r="F1223" s="16" t="n">
        <v>685</v>
      </c>
      <c r="G1223" s="16" t="n">
        <v>0.2</v>
      </c>
      <c r="H1223" s="16" t="s">
        <v>46</v>
      </c>
      <c r="I1223" s="16" t="s">
        <v>100</v>
      </c>
      <c r="J1223" s="16" t="n">
        <v>3</v>
      </c>
      <c r="K1223" s="16" t="n">
        <v>4</v>
      </c>
      <c r="L1223" s="16" t="s">
        <v>41</v>
      </c>
      <c r="M1223" s="18" t="n">
        <f aca="false">IF(ISNUMBER(B1223),B1223,IF(MID(B1223,3,1)="-",DATE(VALUE(RIGHT(B1223,4)),VALUE(MID(B1223,4,2)),VALUE(LEFT(B1223,2))),DATE(VALUE(LEFT(B1223,4)),VALUE(MID(B1223,6,2)),VALUE(RIGHT(B1223,2)))))</f>
        <v>45768</v>
      </c>
      <c r="N1223" s="16" t="n">
        <f aca="false">MONTH(M1223)</f>
        <v>4</v>
      </c>
      <c r="O1223" s="16" t="str">
        <f aca="false">PROPER(TRIM(H1223))</f>
        <v>Chennai</v>
      </c>
      <c r="P1223" s="16" t="str">
        <f aca="false">IFERROR(VLOOKUP(O1223,city_map!$A$2:$B$6,2,FALSE()),O1223)</f>
        <v>Chennai</v>
      </c>
      <c r="Q1223" s="16" t="n">
        <f aca="false">IF(ISNUMBER(F1223),F1223,VALUE(SUBSTITUTE(SUBSTITUTE(F1223,"₹",""),",","")))</f>
        <v>685</v>
      </c>
      <c r="R1223" s="16" t="n">
        <f aca="false">IF(E1223=99,1,E1223)</f>
        <v>2</v>
      </c>
      <c r="S1223" s="16" t="n">
        <f aca="false">IF(G1223="",0,G1223)</f>
        <v>0.2</v>
      </c>
      <c r="T1223" s="16" t="str">
        <f aca="false">IF(I1223="","Unknown",IF(I1223="upi","UPI",I1223))</f>
        <v>Net Banking</v>
      </c>
      <c r="U1223" s="16" t="str">
        <f aca="false">IF(L1223="Yes","Y",IF(L1223="No","N",L1223))</f>
        <v>N</v>
      </c>
      <c r="V1223" s="19" t="n">
        <f aca="false">ROUND(R1223*Q1223*(1-S1223),2)</f>
        <v>1096</v>
      </c>
      <c r="W1223" s="16" t="str">
        <f aca="false">_xlfn.XLOOKUP(D1223,products!$A$2:$A$61,products!$C$2:$C$61,"Not found")</f>
        <v>Home</v>
      </c>
    </row>
    <row r="1224" customFormat="false" ht="15" hidden="false" customHeight="false" outlineLevel="0" collapsed="false">
      <c r="A1224" s="16" t="s">
        <v>2110</v>
      </c>
      <c r="B1224" s="16" t="s">
        <v>2109</v>
      </c>
      <c r="C1224" s="16" t="s">
        <v>495</v>
      </c>
      <c r="D1224" s="16" t="s">
        <v>142</v>
      </c>
      <c r="E1224" s="16" t="n">
        <v>1</v>
      </c>
      <c r="F1224" s="16" t="n">
        <v>580</v>
      </c>
      <c r="G1224" s="16" t="n">
        <v>0.05</v>
      </c>
      <c r="H1224" s="16" t="s">
        <v>503</v>
      </c>
      <c r="I1224" s="16" t="s">
        <v>40</v>
      </c>
      <c r="J1224" s="16" t="n">
        <v>7</v>
      </c>
      <c r="K1224" s="16" t="n">
        <v>3</v>
      </c>
      <c r="L1224" s="16" t="s">
        <v>41</v>
      </c>
      <c r="M1224" s="18" t="n">
        <f aca="false">IF(ISNUMBER(B1224),B1224,IF(MID(B1224,3,1)="-",DATE(VALUE(RIGHT(B1224,4)),VALUE(MID(B1224,4,2)),VALUE(LEFT(B1224,2))),DATE(VALUE(LEFT(B1224,4)),VALUE(MID(B1224,6,2)),VALUE(RIGHT(B1224,2)))))</f>
        <v>45768</v>
      </c>
      <c r="N1224" s="16" t="n">
        <f aca="false">MONTH(M1224)</f>
        <v>4</v>
      </c>
      <c r="O1224" s="16" t="str">
        <f aca="false">PROPER(TRIM(H1224))</f>
        <v>Pune</v>
      </c>
      <c r="P1224" s="16" t="str">
        <f aca="false">IFERROR(VLOOKUP(O1224,city_map!$A$2:$B$6,2,FALSE()),O1224)</f>
        <v>Pune</v>
      </c>
      <c r="Q1224" s="16" t="n">
        <f aca="false">IF(ISNUMBER(F1224),F1224,VALUE(SUBSTITUTE(SUBSTITUTE(F1224,"₹",""),",","")))</f>
        <v>580</v>
      </c>
      <c r="R1224" s="16" t="n">
        <f aca="false">IF(E1224=99,1,E1224)</f>
        <v>1</v>
      </c>
      <c r="S1224" s="16" t="n">
        <f aca="false">IF(G1224="",0,G1224)</f>
        <v>0.05</v>
      </c>
      <c r="T1224" s="16" t="str">
        <f aca="false">IF(I1224="","Unknown",IF(I1224="upi","UPI",I1224))</f>
        <v>COD</v>
      </c>
      <c r="U1224" s="16" t="str">
        <f aca="false">IF(L1224="Yes","Y",IF(L1224="No","N",L1224))</f>
        <v>N</v>
      </c>
      <c r="V1224" s="19" t="n">
        <f aca="false">ROUND(R1224*Q1224*(1-S1224),2)</f>
        <v>551</v>
      </c>
      <c r="W1224" s="16" t="str">
        <f aca="false">_xlfn.XLOOKUP(D1224,products!$A$2:$A$61,products!$C$2:$C$61,"Not found")</f>
        <v>Home</v>
      </c>
    </row>
    <row r="1225" customFormat="false" ht="15" hidden="false" customHeight="false" outlineLevel="0" collapsed="false">
      <c r="A1225" s="16" t="s">
        <v>2111</v>
      </c>
      <c r="B1225" s="16" t="s">
        <v>2109</v>
      </c>
      <c r="C1225" s="16" t="s">
        <v>2112</v>
      </c>
      <c r="D1225" s="16" t="s">
        <v>119</v>
      </c>
      <c r="E1225" s="16" t="n">
        <v>1</v>
      </c>
      <c r="F1225" s="16" t="n">
        <v>255</v>
      </c>
      <c r="G1225" s="16" t="n">
        <v>0.3</v>
      </c>
      <c r="H1225" s="16" t="s">
        <v>233</v>
      </c>
      <c r="I1225" s="16" t="s">
        <v>100</v>
      </c>
      <c r="J1225" s="16" t="n">
        <v>7</v>
      </c>
      <c r="K1225" s="16" t="n">
        <v>4</v>
      </c>
      <c r="L1225" s="16" t="s">
        <v>41</v>
      </c>
      <c r="M1225" s="18" t="n">
        <f aca="false">IF(ISNUMBER(B1225),B1225,IF(MID(B1225,3,1)="-",DATE(VALUE(RIGHT(B1225,4)),VALUE(MID(B1225,4,2)),VALUE(LEFT(B1225,2))),DATE(VALUE(LEFT(B1225,4)),VALUE(MID(B1225,6,2)),VALUE(RIGHT(B1225,2)))))</f>
        <v>45768</v>
      </c>
      <c r="N1225" s="16" t="n">
        <f aca="false">MONTH(M1225)</f>
        <v>4</v>
      </c>
      <c r="O1225" s="16" t="str">
        <f aca="false">PROPER(TRIM(H1225))</f>
        <v>Mumbai</v>
      </c>
      <c r="P1225" s="16" t="str">
        <f aca="false">IFERROR(VLOOKUP(O1225,city_map!$A$2:$B$6,2,FALSE()),O1225)</f>
        <v>Mumbai</v>
      </c>
      <c r="Q1225" s="16" t="n">
        <f aca="false">IF(ISNUMBER(F1225),F1225,VALUE(SUBSTITUTE(SUBSTITUTE(F1225,"₹",""),",","")))</f>
        <v>255</v>
      </c>
      <c r="R1225" s="16" t="n">
        <f aca="false">IF(E1225=99,1,E1225)</f>
        <v>1</v>
      </c>
      <c r="S1225" s="16" t="n">
        <f aca="false">IF(G1225="",0,G1225)</f>
        <v>0.3</v>
      </c>
      <c r="T1225" s="16" t="str">
        <f aca="false">IF(I1225="","Unknown",IF(I1225="upi","UPI",I1225))</f>
        <v>Net Banking</v>
      </c>
      <c r="U1225" s="16" t="str">
        <f aca="false">IF(L1225="Yes","Y",IF(L1225="No","N",L1225))</f>
        <v>N</v>
      </c>
      <c r="V1225" s="19" t="n">
        <f aca="false">ROUND(R1225*Q1225*(1-S1225),2)</f>
        <v>178.5</v>
      </c>
      <c r="W1225" s="16" t="str">
        <f aca="false">_xlfn.XLOOKUP(D1225,products!$A$2:$A$61,products!$C$2:$C$61,"Not found")</f>
        <v>Books</v>
      </c>
    </row>
    <row r="1226" customFormat="false" ht="15" hidden="false" customHeight="false" outlineLevel="0" collapsed="false">
      <c r="A1226" s="16" t="s">
        <v>2113</v>
      </c>
      <c r="B1226" s="16" t="s">
        <v>2109</v>
      </c>
      <c r="C1226" s="16" t="s">
        <v>102</v>
      </c>
      <c r="D1226" s="16" t="s">
        <v>45</v>
      </c>
      <c r="E1226" s="16" t="n">
        <v>2</v>
      </c>
      <c r="F1226" s="16" t="n">
        <v>288</v>
      </c>
      <c r="G1226" s="16" t="n">
        <v>0</v>
      </c>
      <c r="H1226" s="16" t="s">
        <v>67</v>
      </c>
      <c r="I1226" s="16" t="s">
        <v>100</v>
      </c>
      <c r="J1226" s="16" t="n">
        <v>3</v>
      </c>
      <c r="K1226" s="16" t="n">
        <v>4</v>
      </c>
      <c r="L1226" s="16" t="s">
        <v>41</v>
      </c>
      <c r="M1226" s="18" t="n">
        <f aca="false">IF(ISNUMBER(B1226),B1226,IF(MID(B1226,3,1)="-",DATE(VALUE(RIGHT(B1226,4)),VALUE(MID(B1226,4,2)),VALUE(LEFT(B1226,2))),DATE(VALUE(LEFT(B1226,4)),VALUE(MID(B1226,6,2)),VALUE(RIGHT(B1226,2)))))</f>
        <v>45768</v>
      </c>
      <c r="N1226" s="16" t="n">
        <f aca="false">MONTH(M1226)</f>
        <v>4</v>
      </c>
      <c r="O1226" s="16" t="str">
        <f aca="false">PROPER(TRIM(H1226))</f>
        <v>Kolkata</v>
      </c>
      <c r="P1226" s="16" t="str">
        <f aca="false">IFERROR(VLOOKUP(O1226,city_map!$A$2:$B$6,2,FALSE()),O1226)</f>
        <v>Kolkata</v>
      </c>
      <c r="Q1226" s="16" t="n">
        <f aca="false">IF(ISNUMBER(F1226),F1226,VALUE(SUBSTITUTE(SUBSTITUTE(F1226,"₹",""),",","")))</f>
        <v>288</v>
      </c>
      <c r="R1226" s="16" t="n">
        <f aca="false">IF(E1226=99,1,E1226)</f>
        <v>2</v>
      </c>
      <c r="S1226" s="16" t="n">
        <f aca="false">IF(G1226="",0,G1226)</f>
        <v>0</v>
      </c>
      <c r="T1226" s="16" t="str">
        <f aca="false">IF(I1226="","Unknown",IF(I1226="upi","UPI",I1226))</f>
        <v>Net Banking</v>
      </c>
      <c r="U1226" s="16" t="str">
        <f aca="false">IF(L1226="Yes","Y",IF(L1226="No","N",L1226))</f>
        <v>N</v>
      </c>
      <c r="V1226" s="19" t="n">
        <f aca="false">ROUND(R1226*Q1226*(1-S1226),2)</f>
        <v>576</v>
      </c>
      <c r="W1226" s="16" t="str">
        <f aca="false">_xlfn.XLOOKUP(D1226,products!$A$2:$A$61,products!$C$2:$C$61,"Not found")</f>
        <v>Beauty</v>
      </c>
    </row>
    <row r="1227" customFormat="false" ht="15" hidden="false" customHeight="false" outlineLevel="0" collapsed="false">
      <c r="A1227" s="16" t="s">
        <v>2114</v>
      </c>
      <c r="B1227" s="16" t="s">
        <v>2109</v>
      </c>
      <c r="C1227" s="16" t="s">
        <v>756</v>
      </c>
      <c r="D1227" s="16" t="s">
        <v>115</v>
      </c>
      <c r="E1227" s="16" t="n">
        <v>3</v>
      </c>
      <c r="F1227" s="16" t="n">
        <v>302</v>
      </c>
      <c r="G1227" s="16" t="n">
        <v>0</v>
      </c>
      <c r="H1227" s="16" t="s">
        <v>81</v>
      </c>
      <c r="I1227" s="16" t="s">
        <v>40</v>
      </c>
      <c r="J1227" s="16" t="n">
        <v>4</v>
      </c>
      <c r="K1227" s="16" t="n">
        <v>3</v>
      </c>
      <c r="L1227" s="16" t="s">
        <v>41</v>
      </c>
      <c r="M1227" s="18" t="n">
        <f aca="false">IF(ISNUMBER(B1227),B1227,IF(MID(B1227,3,1)="-",DATE(VALUE(RIGHT(B1227,4)),VALUE(MID(B1227,4,2)),VALUE(LEFT(B1227,2))),DATE(VALUE(LEFT(B1227,4)),VALUE(MID(B1227,6,2)),VALUE(RIGHT(B1227,2)))))</f>
        <v>45768</v>
      </c>
      <c r="N1227" s="16" t="n">
        <f aca="false">MONTH(M1227)</f>
        <v>4</v>
      </c>
      <c r="O1227" s="16" t="str">
        <f aca="false">PROPER(TRIM(H1227))</f>
        <v>Hyderabad</v>
      </c>
      <c r="P1227" s="16" t="str">
        <f aca="false">IFERROR(VLOOKUP(O1227,city_map!$A$2:$B$6,2,FALSE()),O1227)</f>
        <v>Hyderabad</v>
      </c>
      <c r="Q1227" s="16" t="n">
        <f aca="false">IF(ISNUMBER(F1227),F1227,VALUE(SUBSTITUTE(SUBSTITUTE(F1227,"₹",""),",","")))</f>
        <v>302</v>
      </c>
      <c r="R1227" s="16" t="n">
        <f aca="false">IF(E1227=99,1,E1227)</f>
        <v>3</v>
      </c>
      <c r="S1227" s="16" t="n">
        <f aca="false">IF(G1227="",0,G1227)</f>
        <v>0</v>
      </c>
      <c r="T1227" s="16" t="str">
        <f aca="false">IF(I1227="","Unknown",IF(I1227="upi","UPI",I1227))</f>
        <v>COD</v>
      </c>
      <c r="U1227" s="16" t="str">
        <f aca="false">IF(L1227="Yes","Y",IF(L1227="No","N",L1227))</f>
        <v>N</v>
      </c>
      <c r="V1227" s="19" t="n">
        <f aca="false">ROUND(R1227*Q1227*(1-S1227),2)</f>
        <v>906</v>
      </c>
      <c r="W1227" s="16" t="str">
        <f aca="false">_xlfn.XLOOKUP(D1227,products!$A$2:$A$61,products!$C$2:$C$61,"Not found")</f>
        <v>Books</v>
      </c>
    </row>
    <row r="1228" customFormat="false" ht="15" hidden="false" customHeight="false" outlineLevel="0" collapsed="false">
      <c r="A1228" s="16" t="s">
        <v>2115</v>
      </c>
      <c r="B1228" s="16" t="s">
        <v>2109</v>
      </c>
      <c r="C1228" s="16" t="s">
        <v>104</v>
      </c>
      <c r="D1228" s="16" t="s">
        <v>63</v>
      </c>
      <c r="E1228" s="16" t="n">
        <v>2</v>
      </c>
      <c r="F1228" s="16" t="n">
        <v>1541</v>
      </c>
      <c r="G1228" s="16" t="n">
        <v>0.2</v>
      </c>
      <c r="H1228" s="16" t="s">
        <v>161</v>
      </c>
      <c r="I1228" s="16" t="s">
        <v>47</v>
      </c>
      <c r="J1228" s="16" t="n">
        <v>3</v>
      </c>
      <c r="K1228" s="16" t="n">
        <v>5</v>
      </c>
      <c r="L1228" s="16" t="s">
        <v>41</v>
      </c>
      <c r="M1228" s="18" t="n">
        <f aca="false">IF(ISNUMBER(B1228),B1228,IF(MID(B1228,3,1)="-",DATE(VALUE(RIGHT(B1228,4)),VALUE(MID(B1228,4,2)),VALUE(LEFT(B1228,2))),DATE(VALUE(LEFT(B1228,4)),VALUE(MID(B1228,6,2)),VALUE(RIGHT(B1228,2)))))</f>
        <v>45768</v>
      </c>
      <c r="N1228" s="16" t="n">
        <f aca="false">MONTH(M1228)</f>
        <v>4</v>
      </c>
      <c r="O1228" s="16" t="str">
        <f aca="false">PROPER(TRIM(H1228))</f>
        <v>Hyderabad</v>
      </c>
      <c r="P1228" s="16" t="str">
        <f aca="false">IFERROR(VLOOKUP(O1228,city_map!$A$2:$B$6,2,FALSE()),O1228)</f>
        <v>Hyderabad</v>
      </c>
      <c r="Q1228" s="16" t="n">
        <f aca="false">IF(ISNUMBER(F1228),F1228,VALUE(SUBSTITUTE(SUBSTITUTE(F1228,"₹",""),",","")))</f>
        <v>1541</v>
      </c>
      <c r="R1228" s="16" t="n">
        <f aca="false">IF(E1228=99,1,E1228)</f>
        <v>2</v>
      </c>
      <c r="S1228" s="16" t="n">
        <f aca="false">IF(G1228="",0,G1228)</f>
        <v>0.2</v>
      </c>
      <c r="T1228" s="16" t="str">
        <f aca="false">IF(I1228="","Unknown",IF(I1228="upi","UPI",I1228))</f>
        <v>Debit Card</v>
      </c>
      <c r="U1228" s="16" t="str">
        <f aca="false">IF(L1228="Yes","Y",IF(L1228="No","N",L1228))</f>
        <v>N</v>
      </c>
      <c r="V1228" s="19" t="n">
        <f aca="false">ROUND(R1228*Q1228*(1-S1228),2)</f>
        <v>2465.6</v>
      </c>
      <c r="W1228" s="16" t="str">
        <f aca="false">_xlfn.XLOOKUP(D1228,products!$A$2:$A$61,products!$C$2:$C$61,"Not found")</f>
        <v>Fashion</v>
      </c>
    </row>
    <row r="1229" customFormat="false" ht="15" hidden="false" customHeight="false" outlineLevel="0" collapsed="false">
      <c r="A1229" s="16" t="s">
        <v>2116</v>
      </c>
      <c r="B1229" s="16" t="s">
        <v>2109</v>
      </c>
      <c r="C1229" s="16" t="s">
        <v>879</v>
      </c>
      <c r="D1229" s="16" t="s">
        <v>222</v>
      </c>
      <c r="E1229" s="16" t="n">
        <v>3</v>
      </c>
      <c r="F1229" s="16" t="n">
        <v>1807</v>
      </c>
      <c r="G1229" s="16" t="n">
        <v>0.05</v>
      </c>
      <c r="H1229" s="16" t="s">
        <v>130</v>
      </c>
      <c r="I1229" s="16" t="s">
        <v>71</v>
      </c>
      <c r="J1229" s="16" t="n">
        <v>3</v>
      </c>
      <c r="K1229" s="16" t="n">
        <v>5</v>
      </c>
      <c r="L1229" s="16" t="s">
        <v>41</v>
      </c>
      <c r="M1229" s="18" t="n">
        <f aca="false">IF(ISNUMBER(B1229),B1229,IF(MID(B1229,3,1)="-",DATE(VALUE(RIGHT(B1229,4)),VALUE(MID(B1229,4,2)),VALUE(LEFT(B1229,2))),DATE(VALUE(LEFT(B1229,4)),VALUE(MID(B1229,6,2)),VALUE(RIGHT(B1229,2)))))</f>
        <v>45768</v>
      </c>
      <c r="N1229" s="16" t="n">
        <f aca="false">MONTH(M1229)</f>
        <v>4</v>
      </c>
      <c r="O1229" s="16" t="str">
        <f aca="false">PROPER(TRIM(H1229))</f>
        <v>Bengaluru</v>
      </c>
      <c r="P1229" s="16" t="str">
        <f aca="false">IFERROR(VLOOKUP(O1229,city_map!$A$2:$B$6,2,FALSE()),O1229)</f>
        <v>Bengaluru</v>
      </c>
      <c r="Q1229" s="16" t="n">
        <f aca="false">IF(ISNUMBER(F1229),F1229,VALUE(SUBSTITUTE(SUBSTITUTE(F1229,"₹",""),",","")))</f>
        <v>1807</v>
      </c>
      <c r="R1229" s="16" t="n">
        <f aca="false">IF(E1229=99,1,E1229)</f>
        <v>3</v>
      </c>
      <c r="S1229" s="16" t="n">
        <f aca="false">IF(G1229="",0,G1229)</f>
        <v>0.05</v>
      </c>
      <c r="T1229" s="16" t="str">
        <f aca="false">IF(I1229="","Unknown",IF(I1229="upi","UPI",I1229))</f>
        <v>Credit Card</v>
      </c>
      <c r="U1229" s="16" t="str">
        <f aca="false">IF(L1229="Yes","Y",IF(L1229="No","N",L1229))</f>
        <v>N</v>
      </c>
      <c r="V1229" s="19" t="n">
        <f aca="false">ROUND(R1229*Q1229*(1-S1229),2)</f>
        <v>5149.95</v>
      </c>
      <c r="W1229" s="16" t="str">
        <f aca="false">_xlfn.XLOOKUP(D1229,products!$A$2:$A$61,products!$C$2:$C$61,"Not found")</f>
        <v>Fashion</v>
      </c>
    </row>
    <row r="1230" customFormat="false" ht="15" hidden="false" customHeight="false" outlineLevel="0" collapsed="false">
      <c r="A1230" s="16" t="s">
        <v>2117</v>
      </c>
      <c r="B1230" s="16" t="s">
        <v>2109</v>
      </c>
      <c r="C1230" s="16" t="s">
        <v>2118</v>
      </c>
      <c r="D1230" s="16" t="s">
        <v>660</v>
      </c>
      <c r="E1230" s="16" t="n">
        <v>2</v>
      </c>
      <c r="F1230" s="16" t="n">
        <v>1810</v>
      </c>
      <c r="G1230" s="16" t="n">
        <v>0.1</v>
      </c>
      <c r="H1230" s="16" t="s">
        <v>39</v>
      </c>
      <c r="I1230" s="16" t="s">
        <v>60</v>
      </c>
      <c r="J1230" s="16" t="n">
        <v>2</v>
      </c>
      <c r="K1230" s="16" t="n">
        <v>5</v>
      </c>
      <c r="L1230" s="16" t="s">
        <v>41</v>
      </c>
      <c r="M1230" s="18" t="n">
        <f aca="false">IF(ISNUMBER(B1230),B1230,IF(MID(B1230,3,1)="-",DATE(VALUE(RIGHT(B1230,4)),VALUE(MID(B1230,4,2)),VALUE(LEFT(B1230,2))),DATE(VALUE(LEFT(B1230,4)),VALUE(MID(B1230,6,2)),VALUE(RIGHT(B1230,2)))))</f>
        <v>45768</v>
      </c>
      <c r="N1230" s="16" t="n">
        <f aca="false">MONTH(M1230)</f>
        <v>4</v>
      </c>
      <c r="O1230" s="16" t="str">
        <f aca="false">PROPER(TRIM(H1230))</f>
        <v>Delhi</v>
      </c>
      <c r="P1230" s="16" t="str">
        <f aca="false">IFERROR(VLOOKUP(O1230,city_map!$A$2:$B$6,2,FALSE()),O1230)</f>
        <v>Delhi</v>
      </c>
      <c r="Q1230" s="16" t="n">
        <f aca="false">IF(ISNUMBER(F1230),F1230,VALUE(SUBSTITUTE(SUBSTITUTE(F1230,"₹",""),",","")))</f>
        <v>1810</v>
      </c>
      <c r="R1230" s="16" t="n">
        <f aca="false">IF(E1230=99,1,E1230)</f>
        <v>2</v>
      </c>
      <c r="S1230" s="16" t="n">
        <f aca="false">IF(G1230="",0,G1230)</f>
        <v>0.1</v>
      </c>
      <c r="T1230" s="16" t="str">
        <f aca="false">IF(I1230="","Unknown",IF(I1230="upi","UPI",I1230))</f>
        <v>UPI</v>
      </c>
      <c r="U1230" s="16" t="str">
        <f aca="false">IF(L1230="Yes","Y",IF(L1230="No","N",L1230))</f>
        <v>N</v>
      </c>
      <c r="V1230" s="19" t="n">
        <f aca="false">ROUND(R1230*Q1230*(1-S1230),2)</f>
        <v>3258</v>
      </c>
      <c r="W1230" s="16" t="str">
        <f aca="false">_xlfn.XLOOKUP(D1230,products!$A$2:$A$61,products!$C$2:$C$61,"Not found")</f>
        <v>Beauty</v>
      </c>
    </row>
    <row r="1231" customFormat="false" ht="15" hidden="false" customHeight="false" outlineLevel="0" collapsed="false">
      <c r="A1231" s="16" t="s">
        <v>2119</v>
      </c>
      <c r="B1231" s="16" t="s">
        <v>2120</v>
      </c>
      <c r="C1231" s="16" t="s">
        <v>1255</v>
      </c>
      <c r="D1231" s="16" t="s">
        <v>160</v>
      </c>
      <c r="E1231" s="16" t="n">
        <v>2</v>
      </c>
      <c r="F1231" s="16" t="n">
        <v>1889</v>
      </c>
      <c r="G1231" s="16" t="n">
        <v>0.3</v>
      </c>
      <c r="H1231" s="16" t="s">
        <v>112</v>
      </c>
      <c r="I1231" s="16" t="s">
        <v>60</v>
      </c>
      <c r="J1231" s="16" t="n">
        <v>3</v>
      </c>
      <c r="K1231" s="16" t="n">
        <v>3</v>
      </c>
      <c r="L1231" s="16" t="s">
        <v>57</v>
      </c>
      <c r="M1231" s="18" t="n">
        <f aca="false">IF(ISNUMBER(B1231),B1231,IF(MID(B1231,3,1)="-",DATE(VALUE(RIGHT(B1231,4)),VALUE(MID(B1231,4,2)),VALUE(LEFT(B1231,2))),DATE(VALUE(LEFT(B1231,4)),VALUE(MID(B1231,6,2)),VALUE(RIGHT(B1231,2)))))</f>
        <v>45768</v>
      </c>
      <c r="N1231" s="16" t="n">
        <f aca="false">MONTH(M1231)</f>
        <v>4</v>
      </c>
      <c r="O1231" s="16" t="str">
        <f aca="false">PROPER(TRIM(H1231))</f>
        <v>Mumbai</v>
      </c>
      <c r="P1231" s="16" t="str">
        <f aca="false">IFERROR(VLOOKUP(O1231,city_map!$A$2:$B$6,2,FALSE()),O1231)</f>
        <v>Mumbai</v>
      </c>
      <c r="Q1231" s="16" t="n">
        <f aca="false">IF(ISNUMBER(F1231),F1231,VALUE(SUBSTITUTE(SUBSTITUTE(F1231,"₹",""),",","")))</f>
        <v>1889</v>
      </c>
      <c r="R1231" s="16" t="n">
        <f aca="false">IF(E1231=99,1,E1231)</f>
        <v>2</v>
      </c>
      <c r="S1231" s="16" t="n">
        <f aca="false">IF(G1231="",0,G1231)</f>
        <v>0.3</v>
      </c>
      <c r="T1231" s="16" t="str">
        <f aca="false">IF(I1231="","Unknown",IF(I1231="upi","UPI",I1231))</f>
        <v>UPI</v>
      </c>
      <c r="U1231" s="16" t="str">
        <f aca="false">IF(L1231="Yes","Y",IF(L1231="No","N",L1231))</f>
        <v>Y</v>
      </c>
      <c r="V1231" s="19" t="n">
        <f aca="false">ROUND(R1231*Q1231*(1-S1231),2)</f>
        <v>2644.6</v>
      </c>
      <c r="W1231" s="16" t="str">
        <f aca="false">_xlfn.XLOOKUP(D1231,products!$A$2:$A$61,products!$C$2:$C$61,"Not found")</f>
        <v>Fashion</v>
      </c>
    </row>
    <row r="1232" customFormat="false" ht="15" hidden="false" customHeight="false" outlineLevel="0" collapsed="false">
      <c r="A1232" s="16" t="s">
        <v>2121</v>
      </c>
      <c r="B1232" s="16" t="s">
        <v>2109</v>
      </c>
      <c r="C1232" s="16" t="s">
        <v>79</v>
      </c>
      <c r="D1232" s="16" t="s">
        <v>157</v>
      </c>
      <c r="E1232" s="16" t="n">
        <v>2</v>
      </c>
      <c r="F1232" s="16" t="n">
        <v>1095</v>
      </c>
      <c r="G1232" s="16" t="n">
        <v>0.05</v>
      </c>
      <c r="H1232" s="16" t="s">
        <v>161</v>
      </c>
      <c r="I1232" s="16" t="s">
        <v>60</v>
      </c>
      <c r="J1232" s="16" t="n">
        <v>3</v>
      </c>
      <c r="K1232" s="16" t="n">
        <v>5</v>
      </c>
      <c r="L1232" s="16" t="s">
        <v>41</v>
      </c>
      <c r="M1232" s="18" t="n">
        <f aca="false">IF(ISNUMBER(B1232),B1232,IF(MID(B1232,3,1)="-",DATE(VALUE(RIGHT(B1232,4)),VALUE(MID(B1232,4,2)),VALUE(LEFT(B1232,2))),DATE(VALUE(LEFT(B1232,4)),VALUE(MID(B1232,6,2)),VALUE(RIGHT(B1232,2)))))</f>
        <v>45768</v>
      </c>
      <c r="N1232" s="16" t="n">
        <f aca="false">MONTH(M1232)</f>
        <v>4</v>
      </c>
      <c r="O1232" s="16" t="str">
        <f aca="false">PROPER(TRIM(H1232))</f>
        <v>Hyderabad</v>
      </c>
      <c r="P1232" s="16" t="str">
        <f aca="false">IFERROR(VLOOKUP(O1232,city_map!$A$2:$B$6,2,FALSE()),O1232)</f>
        <v>Hyderabad</v>
      </c>
      <c r="Q1232" s="16" t="n">
        <f aca="false">IF(ISNUMBER(F1232),F1232,VALUE(SUBSTITUTE(SUBSTITUTE(F1232,"₹",""),",","")))</f>
        <v>1095</v>
      </c>
      <c r="R1232" s="16" t="n">
        <f aca="false">IF(E1232=99,1,E1232)</f>
        <v>2</v>
      </c>
      <c r="S1232" s="16" t="n">
        <f aca="false">IF(G1232="",0,G1232)</f>
        <v>0.05</v>
      </c>
      <c r="T1232" s="16" t="str">
        <f aca="false">IF(I1232="","Unknown",IF(I1232="upi","UPI",I1232))</f>
        <v>UPI</v>
      </c>
      <c r="U1232" s="16" t="str">
        <f aca="false">IF(L1232="Yes","Y",IF(L1232="No","N",L1232))</f>
        <v>N</v>
      </c>
      <c r="V1232" s="19" t="n">
        <f aca="false">ROUND(R1232*Q1232*(1-S1232),2)</f>
        <v>2080.5</v>
      </c>
      <c r="W1232" s="16" t="str">
        <f aca="false">_xlfn.XLOOKUP(D1232,products!$A$2:$A$61,products!$C$2:$C$61,"Not found")</f>
        <v>Books</v>
      </c>
    </row>
    <row r="1233" customFormat="false" ht="15" hidden="false" customHeight="false" outlineLevel="0" collapsed="false">
      <c r="A1233" s="16" t="s">
        <v>2122</v>
      </c>
      <c r="B1233" s="16" t="s">
        <v>2109</v>
      </c>
      <c r="C1233" s="16" t="s">
        <v>1462</v>
      </c>
      <c r="D1233" s="16" t="s">
        <v>119</v>
      </c>
      <c r="E1233" s="16" t="n">
        <v>1</v>
      </c>
      <c r="F1233" s="16" t="n">
        <v>243</v>
      </c>
      <c r="G1233" s="16" t="n">
        <v>0.05</v>
      </c>
      <c r="H1233" s="16" t="s">
        <v>208</v>
      </c>
      <c r="I1233" s="16" t="s">
        <v>40</v>
      </c>
      <c r="J1233" s="16" t="n">
        <v>5</v>
      </c>
      <c r="K1233" s="16" t="n">
        <v>4</v>
      </c>
      <c r="L1233" s="16" t="s">
        <v>41</v>
      </c>
      <c r="M1233" s="18" t="n">
        <f aca="false">IF(ISNUMBER(B1233),B1233,IF(MID(B1233,3,1)="-",DATE(VALUE(RIGHT(B1233,4)),VALUE(MID(B1233,4,2)),VALUE(LEFT(B1233,2))),DATE(VALUE(LEFT(B1233,4)),VALUE(MID(B1233,6,2)),VALUE(RIGHT(B1233,2)))))</f>
        <v>45768</v>
      </c>
      <c r="N1233" s="16" t="n">
        <f aca="false">MONTH(M1233)</f>
        <v>4</v>
      </c>
      <c r="O1233" s="16" t="str">
        <f aca="false">PROPER(TRIM(H1233))</f>
        <v>Jaipur</v>
      </c>
      <c r="P1233" s="16" t="str">
        <f aca="false">IFERROR(VLOOKUP(O1233,city_map!$A$2:$B$6,2,FALSE()),O1233)</f>
        <v>Jaipur</v>
      </c>
      <c r="Q1233" s="16" t="n">
        <f aca="false">IF(ISNUMBER(F1233),F1233,VALUE(SUBSTITUTE(SUBSTITUTE(F1233,"₹",""),",","")))</f>
        <v>243</v>
      </c>
      <c r="R1233" s="16" t="n">
        <f aca="false">IF(E1233=99,1,E1233)</f>
        <v>1</v>
      </c>
      <c r="S1233" s="16" t="n">
        <f aca="false">IF(G1233="",0,G1233)</f>
        <v>0.05</v>
      </c>
      <c r="T1233" s="16" t="str">
        <f aca="false">IF(I1233="","Unknown",IF(I1233="upi","UPI",I1233))</f>
        <v>COD</v>
      </c>
      <c r="U1233" s="16" t="str">
        <f aca="false">IF(L1233="Yes","Y",IF(L1233="No","N",L1233))</f>
        <v>N</v>
      </c>
      <c r="V1233" s="19" t="n">
        <f aca="false">ROUND(R1233*Q1233*(1-S1233),2)</f>
        <v>230.85</v>
      </c>
      <c r="W1233" s="16" t="str">
        <f aca="false">_xlfn.XLOOKUP(D1233,products!$A$2:$A$61,products!$C$2:$C$61,"Not found")</f>
        <v>Books</v>
      </c>
    </row>
    <row r="1234" customFormat="false" ht="15" hidden="false" customHeight="false" outlineLevel="0" collapsed="false">
      <c r="A1234" s="16" t="s">
        <v>2123</v>
      </c>
      <c r="B1234" s="16" t="s">
        <v>2109</v>
      </c>
      <c r="C1234" s="16" t="s">
        <v>2124</v>
      </c>
      <c r="D1234" s="16" t="s">
        <v>259</v>
      </c>
      <c r="E1234" s="16" t="n">
        <v>2</v>
      </c>
      <c r="F1234" s="16" t="n">
        <v>518</v>
      </c>
      <c r="G1234" s="16" t="n">
        <v>0.05</v>
      </c>
      <c r="H1234" s="16" t="s">
        <v>39</v>
      </c>
      <c r="I1234" s="16" t="s">
        <v>60</v>
      </c>
      <c r="J1234" s="16" t="n">
        <v>3</v>
      </c>
      <c r="K1234" s="16" t="n">
        <v>5</v>
      </c>
      <c r="L1234" s="16" t="s">
        <v>41</v>
      </c>
      <c r="M1234" s="18" t="n">
        <f aca="false">IF(ISNUMBER(B1234),B1234,IF(MID(B1234,3,1)="-",DATE(VALUE(RIGHT(B1234,4)),VALUE(MID(B1234,4,2)),VALUE(LEFT(B1234,2))),DATE(VALUE(LEFT(B1234,4)),VALUE(MID(B1234,6,2)),VALUE(RIGHT(B1234,2)))))</f>
        <v>45768</v>
      </c>
      <c r="N1234" s="16" t="n">
        <f aca="false">MONTH(M1234)</f>
        <v>4</v>
      </c>
      <c r="O1234" s="16" t="str">
        <f aca="false">PROPER(TRIM(H1234))</f>
        <v>Delhi</v>
      </c>
      <c r="P1234" s="16" t="str">
        <f aca="false">IFERROR(VLOOKUP(O1234,city_map!$A$2:$B$6,2,FALSE()),O1234)</f>
        <v>Delhi</v>
      </c>
      <c r="Q1234" s="16" t="n">
        <f aca="false">IF(ISNUMBER(F1234),F1234,VALUE(SUBSTITUTE(SUBSTITUTE(F1234,"₹",""),",","")))</f>
        <v>518</v>
      </c>
      <c r="R1234" s="16" t="n">
        <f aca="false">IF(E1234=99,1,E1234)</f>
        <v>2</v>
      </c>
      <c r="S1234" s="16" t="n">
        <f aca="false">IF(G1234="",0,G1234)</f>
        <v>0.05</v>
      </c>
      <c r="T1234" s="16" t="str">
        <f aca="false">IF(I1234="","Unknown",IF(I1234="upi","UPI",I1234))</f>
        <v>UPI</v>
      </c>
      <c r="U1234" s="16" t="str">
        <f aca="false">IF(L1234="Yes","Y",IF(L1234="No","N",L1234))</f>
        <v>N</v>
      </c>
      <c r="V1234" s="19" t="n">
        <f aca="false">ROUND(R1234*Q1234*(1-S1234),2)</f>
        <v>984.2</v>
      </c>
      <c r="W1234" s="16" t="str">
        <f aca="false">_xlfn.XLOOKUP(D1234,products!$A$2:$A$61,products!$C$2:$C$61,"Not found")</f>
        <v>Books</v>
      </c>
    </row>
    <row r="1235" customFormat="false" ht="15" hidden="false" customHeight="false" outlineLevel="0" collapsed="false">
      <c r="A1235" s="16" t="s">
        <v>2125</v>
      </c>
      <c r="B1235" s="16" t="s">
        <v>2109</v>
      </c>
      <c r="C1235" s="16" t="s">
        <v>450</v>
      </c>
      <c r="D1235" s="16" t="s">
        <v>142</v>
      </c>
      <c r="E1235" s="16" t="n">
        <v>1</v>
      </c>
      <c r="F1235" s="16" t="n">
        <v>623</v>
      </c>
      <c r="G1235" s="16" t="n">
        <v>0.05</v>
      </c>
      <c r="H1235" s="16" t="s">
        <v>89</v>
      </c>
      <c r="I1235" s="16" t="s">
        <v>60</v>
      </c>
      <c r="J1235" s="16" t="n">
        <v>2</v>
      </c>
      <c r="K1235" s="16" t="n">
        <v>5</v>
      </c>
      <c r="L1235" s="16" t="s">
        <v>41</v>
      </c>
      <c r="M1235" s="18" t="n">
        <f aca="false">IF(ISNUMBER(B1235),B1235,IF(MID(B1235,3,1)="-",DATE(VALUE(RIGHT(B1235,4)),VALUE(MID(B1235,4,2)),VALUE(LEFT(B1235,2))),DATE(VALUE(LEFT(B1235,4)),VALUE(MID(B1235,6,2)),VALUE(RIGHT(B1235,2)))))</f>
        <v>45768</v>
      </c>
      <c r="N1235" s="16" t="n">
        <f aca="false">MONTH(M1235)</f>
        <v>4</v>
      </c>
      <c r="O1235" s="16" t="str">
        <f aca="false">PROPER(TRIM(H1235))</f>
        <v>Ahmedabad</v>
      </c>
      <c r="P1235" s="16" t="str">
        <f aca="false">IFERROR(VLOOKUP(O1235,city_map!$A$2:$B$6,2,FALSE()),O1235)</f>
        <v>Ahmedabad</v>
      </c>
      <c r="Q1235" s="16" t="n">
        <f aca="false">IF(ISNUMBER(F1235),F1235,VALUE(SUBSTITUTE(SUBSTITUTE(F1235,"₹",""),",","")))</f>
        <v>623</v>
      </c>
      <c r="R1235" s="16" t="n">
        <f aca="false">IF(E1235=99,1,E1235)</f>
        <v>1</v>
      </c>
      <c r="S1235" s="16" t="n">
        <f aca="false">IF(G1235="",0,G1235)</f>
        <v>0.05</v>
      </c>
      <c r="T1235" s="16" t="str">
        <f aca="false">IF(I1235="","Unknown",IF(I1235="upi","UPI",I1235))</f>
        <v>UPI</v>
      </c>
      <c r="U1235" s="16" t="str">
        <f aca="false">IF(L1235="Yes","Y",IF(L1235="No","N",L1235))</f>
        <v>N</v>
      </c>
      <c r="V1235" s="19" t="n">
        <f aca="false">ROUND(R1235*Q1235*(1-S1235),2)</f>
        <v>591.85</v>
      </c>
      <c r="W1235" s="16" t="str">
        <f aca="false">_xlfn.XLOOKUP(D1235,products!$A$2:$A$61,products!$C$2:$C$61,"Not found")</f>
        <v>Home</v>
      </c>
    </row>
    <row r="1236" customFormat="false" ht="15" hidden="false" customHeight="false" outlineLevel="0" collapsed="false">
      <c r="A1236" s="16" t="s">
        <v>2126</v>
      </c>
      <c r="B1236" s="16" t="s">
        <v>2109</v>
      </c>
      <c r="C1236" s="16" t="s">
        <v>898</v>
      </c>
      <c r="D1236" s="16" t="s">
        <v>184</v>
      </c>
      <c r="E1236" s="16" t="n">
        <v>1</v>
      </c>
      <c r="F1236" s="16" t="n">
        <v>1270</v>
      </c>
      <c r="G1236" s="16" t="n">
        <v>0.05</v>
      </c>
      <c r="H1236" s="16" t="s">
        <v>70</v>
      </c>
      <c r="I1236" s="16" t="s">
        <v>47</v>
      </c>
      <c r="J1236" s="16" t="n">
        <v>5</v>
      </c>
      <c r="K1236" s="16" t="n">
        <v>4</v>
      </c>
      <c r="L1236" s="16" t="s">
        <v>41</v>
      </c>
      <c r="M1236" s="18" t="n">
        <f aca="false">IF(ISNUMBER(B1236),B1236,IF(MID(B1236,3,1)="-",DATE(VALUE(RIGHT(B1236,4)),VALUE(MID(B1236,4,2)),VALUE(LEFT(B1236,2))),DATE(VALUE(LEFT(B1236,4)),VALUE(MID(B1236,6,2)),VALUE(RIGHT(B1236,2)))))</f>
        <v>45768</v>
      </c>
      <c r="N1236" s="16" t="n">
        <f aca="false">MONTH(M1236)</f>
        <v>4</v>
      </c>
      <c r="O1236" s="16" t="str">
        <f aca="false">PROPER(TRIM(H1236))</f>
        <v>Pune</v>
      </c>
      <c r="P1236" s="16" t="str">
        <f aca="false">IFERROR(VLOOKUP(O1236,city_map!$A$2:$B$6,2,FALSE()),O1236)</f>
        <v>Pune</v>
      </c>
      <c r="Q1236" s="16" t="n">
        <f aca="false">IF(ISNUMBER(F1236),F1236,VALUE(SUBSTITUTE(SUBSTITUTE(F1236,"₹",""),",","")))</f>
        <v>1270</v>
      </c>
      <c r="R1236" s="16" t="n">
        <f aca="false">IF(E1236=99,1,E1236)</f>
        <v>1</v>
      </c>
      <c r="S1236" s="16" t="n">
        <f aca="false">IF(G1236="",0,G1236)</f>
        <v>0.05</v>
      </c>
      <c r="T1236" s="16" t="str">
        <f aca="false">IF(I1236="","Unknown",IF(I1236="upi","UPI",I1236))</f>
        <v>Debit Card</v>
      </c>
      <c r="U1236" s="16" t="str">
        <f aca="false">IF(L1236="Yes","Y",IF(L1236="No","N",L1236))</f>
        <v>N</v>
      </c>
      <c r="V1236" s="19" t="n">
        <f aca="false">ROUND(R1236*Q1236*(1-S1236),2)</f>
        <v>1206.5</v>
      </c>
      <c r="W1236" s="16" t="str">
        <f aca="false">_xlfn.XLOOKUP(D1236,products!$A$2:$A$61,products!$C$2:$C$61,"Not found")</f>
        <v>Home</v>
      </c>
    </row>
    <row r="1237" customFormat="false" ht="15" hidden="false" customHeight="false" outlineLevel="0" collapsed="false">
      <c r="A1237" s="16" t="s">
        <v>2127</v>
      </c>
      <c r="B1237" s="16" t="s">
        <v>2109</v>
      </c>
      <c r="C1237" s="16" t="s">
        <v>125</v>
      </c>
      <c r="D1237" s="16" t="s">
        <v>229</v>
      </c>
      <c r="E1237" s="16" t="n">
        <v>2</v>
      </c>
      <c r="F1237" s="16" t="n">
        <v>443</v>
      </c>
      <c r="G1237" s="16" t="n">
        <v>0</v>
      </c>
      <c r="H1237" s="16" t="s">
        <v>112</v>
      </c>
      <c r="I1237" s="16" t="s">
        <v>71</v>
      </c>
      <c r="J1237" s="16" t="n">
        <v>5</v>
      </c>
      <c r="K1237" s="16"/>
      <c r="L1237" s="16" t="s">
        <v>41</v>
      </c>
      <c r="M1237" s="18" t="n">
        <f aca="false">IF(ISNUMBER(B1237),B1237,IF(MID(B1237,3,1)="-",DATE(VALUE(RIGHT(B1237,4)),VALUE(MID(B1237,4,2)),VALUE(LEFT(B1237,2))),DATE(VALUE(LEFT(B1237,4)),VALUE(MID(B1237,6,2)),VALUE(RIGHT(B1237,2)))))</f>
        <v>45768</v>
      </c>
      <c r="N1237" s="16" t="n">
        <f aca="false">MONTH(M1237)</f>
        <v>4</v>
      </c>
      <c r="O1237" s="16" t="str">
        <f aca="false">PROPER(TRIM(H1237))</f>
        <v>Mumbai</v>
      </c>
      <c r="P1237" s="16" t="str">
        <f aca="false">IFERROR(VLOOKUP(O1237,city_map!$A$2:$B$6,2,FALSE()),O1237)</f>
        <v>Mumbai</v>
      </c>
      <c r="Q1237" s="16" t="n">
        <f aca="false">IF(ISNUMBER(F1237),F1237,VALUE(SUBSTITUTE(SUBSTITUTE(F1237,"₹",""),",","")))</f>
        <v>443</v>
      </c>
      <c r="R1237" s="16" t="n">
        <f aca="false">IF(E1237=99,1,E1237)</f>
        <v>2</v>
      </c>
      <c r="S1237" s="16" t="n">
        <f aca="false">IF(G1237="",0,G1237)</f>
        <v>0</v>
      </c>
      <c r="T1237" s="16" t="str">
        <f aca="false">IF(I1237="","Unknown",IF(I1237="upi","UPI",I1237))</f>
        <v>Credit Card</v>
      </c>
      <c r="U1237" s="16" t="str">
        <f aca="false">IF(L1237="Yes","Y",IF(L1237="No","N",L1237))</f>
        <v>N</v>
      </c>
      <c r="V1237" s="19" t="n">
        <f aca="false">ROUND(R1237*Q1237*(1-S1237),2)</f>
        <v>886</v>
      </c>
      <c r="W1237" s="16" t="str">
        <f aca="false">_xlfn.XLOOKUP(D1237,products!$A$2:$A$61,products!$C$2:$C$61,"Not found")</f>
        <v>Books</v>
      </c>
    </row>
    <row r="1238" customFormat="false" ht="15" hidden="false" customHeight="false" outlineLevel="0" collapsed="false">
      <c r="A1238" s="16" t="s">
        <v>2128</v>
      </c>
      <c r="B1238" s="16" t="s">
        <v>2109</v>
      </c>
      <c r="C1238" s="16" t="s">
        <v>419</v>
      </c>
      <c r="D1238" s="16" t="s">
        <v>451</v>
      </c>
      <c r="E1238" s="16" t="n">
        <v>1</v>
      </c>
      <c r="F1238" s="16" t="n">
        <v>1308</v>
      </c>
      <c r="G1238" s="16" t="n">
        <v>0.05</v>
      </c>
      <c r="H1238" s="16" t="s">
        <v>39</v>
      </c>
      <c r="I1238" s="16" t="s">
        <v>47</v>
      </c>
      <c r="J1238" s="16" t="n">
        <v>2</v>
      </c>
      <c r="K1238" s="16" t="n">
        <v>4</v>
      </c>
      <c r="L1238" s="16" t="s">
        <v>41</v>
      </c>
      <c r="M1238" s="18" t="n">
        <f aca="false">IF(ISNUMBER(B1238),B1238,IF(MID(B1238,3,1)="-",DATE(VALUE(RIGHT(B1238,4)),VALUE(MID(B1238,4,2)),VALUE(LEFT(B1238,2))),DATE(VALUE(LEFT(B1238,4)),VALUE(MID(B1238,6,2)),VALUE(RIGHT(B1238,2)))))</f>
        <v>45768</v>
      </c>
      <c r="N1238" s="16" t="n">
        <f aca="false">MONTH(M1238)</f>
        <v>4</v>
      </c>
      <c r="O1238" s="16" t="str">
        <f aca="false">PROPER(TRIM(H1238))</f>
        <v>Delhi</v>
      </c>
      <c r="P1238" s="16" t="str">
        <f aca="false">IFERROR(VLOOKUP(O1238,city_map!$A$2:$B$6,2,FALSE()),O1238)</f>
        <v>Delhi</v>
      </c>
      <c r="Q1238" s="16" t="n">
        <f aca="false">IF(ISNUMBER(F1238),F1238,VALUE(SUBSTITUTE(SUBSTITUTE(F1238,"₹",""),",","")))</f>
        <v>1308</v>
      </c>
      <c r="R1238" s="16" t="n">
        <f aca="false">IF(E1238=99,1,E1238)</f>
        <v>1</v>
      </c>
      <c r="S1238" s="16" t="n">
        <f aca="false">IF(G1238="",0,G1238)</f>
        <v>0.05</v>
      </c>
      <c r="T1238" s="16" t="str">
        <f aca="false">IF(I1238="","Unknown",IF(I1238="upi","UPI",I1238))</f>
        <v>Debit Card</v>
      </c>
      <c r="U1238" s="16" t="str">
        <f aca="false">IF(L1238="Yes","Y",IF(L1238="No","N",L1238))</f>
        <v>N</v>
      </c>
      <c r="V1238" s="19" t="n">
        <f aca="false">ROUND(R1238*Q1238*(1-S1238),2)</f>
        <v>1242.6</v>
      </c>
      <c r="W1238" s="16" t="str">
        <f aca="false">_xlfn.XLOOKUP(D1238,products!$A$2:$A$61,products!$C$2:$C$61,"Not found")</f>
        <v>Beauty</v>
      </c>
    </row>
    <row r="1239" customFormat="false" ht="15" hidden="false" customHeight="false" outlineLevel="0" collapsed="false">
      <c r="A1239" s="16" t="s">
        <v>2129</v>
      </c>
      <c r="B1239" s="16" t="s">
        <v>2109</v>
      </c>
      <c r="C1239" s="16" t="s">
        <v>597</v>
      </c>
      <c r="D1239" s="16" t="s">
        <v>219</v>
      </c>
      <c r="E1239" s="16" t="n">
        <v>2</v>
      </c>
      <c r="F1239" s="16" t="n">
        <v>1301</v>
      </c>
      <c r="G1239" s="16" t="n">
        <v>0.05</v>
      </c>
      <c r="H1239" s="16" t="s">
        <v>112</v>
      </c>
      <c r="I1239" s="16" t="s">
        <v>100</v>
      </c>
      <c r="J1239" s="16" t="n">
        <v>4</v>
      </c>
      <c r="K1239" s="16" t="n">
        <v>3</v>
      </c>
      <c r="L1239" s="16" t="s">
        <v>57</v>
      </c>
      <c r="M1239" s="18" t="n">
        <f aca="false">IF(ISNUMBER(B1239),B1239,IF(MID(B1239,3,1)="-",DATE(VALUE(RIGHT(B1239,4)),VALUE(MID(B1239,4,2)),VALUE(LEFT(B1239,2))),DATE(VALUE(LEFT(B1239,4)),VALUE(MID(B1239,6,2)),VALUE(RIGHT(B1239,2)))))</f>
        <v>45768</v>
      </c>
      <c r="N1239" s="16" t="n">
        <f aca="false">MONTH(M1239)</f>
        <v>4</v>
      </c>
      <c r="O1239" s="16" t="str">
        <f aca="false">PROPER(TRIM(H1239))</f>
        <v>Mumbai</v>
      </c>
      <c r="P1239" s="16" t="str">
        <f aca="false">IFERROR(VLOOKUP(O1239,city_map!$A$2:$B$6,2,FALSE()),O1239)</f>
        <v>Mumbai</v>
      </c>
      <c r="Q1239" s="16" t="n">
        <f aca="false">IF(ISNUMBER(F1239),F1239,VALUE(SUBSTITUTE(SUBSTITUTE(F1239,"₹",""),",","")))</f>
        <v>1301</v>
      </c>
      <c r="R1239" s="16" t="n">
        <f aca="false">IF(E1239=99,1,E1239)</f>
        <v>2</v>
      </c>
      <c r="S1239" s="16" t="n">
        <f aca="false">IF(G1239="",0,G1239)</f>
        <v>0.05</v>
      </c>
      <c r="T1239" s="16" t="str">
        <f aca="false">IF(I1239="","Unknown",IF(I1239="upi","UPI",I1239))</f>
        <v>Net Banking</v>
      </c>
      <c r="U1239" s="16" t="str">
        <f aca="false">IF(L1239="Yes","Y",IF(L1239="No","N",L1239))</f>
        <v>Y</v>
      </c>
      <c r="V1239" s="19" t="n">
        <f aca="false">ROUND(R1239*Q1239*(1-S1239),2)</f>
        <v>2471.9</v>
      </c>
      <c r="W1239" s="16" t="str">
        <f aca="false">_xlfn.XLOOKUP(D1239,products!$A$2:$A$61,products!$C$2:$C$61,"Not found")</f>
        <v>Electronics</v>
      </c>
    </row>
    <row r="1240" customFormat="false" ht="15" hidden="false" customHeight="false" outlineLevel="0" collapsed="false">
      <c r="A1240" s="16" t="s">
        <v>2130</v>
      </c>
      <c r="B1240" s="16" t="s">
        <v>2109</v>
      </c>
      <c r="C1240" s="16" t="s">
        <v>772</v>
      </c>
      <c r="D1240" s="16" t="s">
        <v>440</v>
      </c>
      <c r="E1240" s="16" t="n">
        <v>2</v>
      </c>
      <c r="F1240" s="16" t="n">
        <v>1426</v>
      </c>
      <c r="G1240" s="16" t="n">
        <v>0.05</v>
      </c>
      <c r="H1240" s="16" t="s">
        <v>67</v>
      </c>
      <c r="I1240" s="16" t="s">
        <v>40</v>
      </c>
      <c r="J1240" s="16" t="n">
        <v>5</v>
      </c>
      <c r="K1240" s="16" t="n">
        <v>4</v>
      </c>
      <c r="L1240" s="16" t="s">
        <v>41</v>
      </c>
      <c r="M1240" s="18" t="n">
        <f aca="false">IF(ISNUMBER(B1240),B1240,IF(MID(B1240,3,1)="-",DATE(VALUE(RIGHT(B1240,4)),VALUE(MID(B1240,4,2)),VALUE(LEFT(B1240,2))),DATE(VALUE(LEFT(B1240,4)),VALUE(MID(B1240,6,2)),VALUE(RIGHT(B1240,2)))))</f>
        <v>45768</v>
      </c>
      <c r="N1240" s="16" t="n">
        <f aca="false">MONTH(M1240)</f>
        <v>4</v>
      </c>
      <c r="O1240" s="16" t="str">
        <f aca="false">PROPER(TRIM(H1240))</f>
        <v>Kolkata</v>
      </c>
      <c r="P1240" s="16" t="str">
        <f aca="false">IFERROR(VLOOKUP(O1240,city_map!$A$2:$B$6,2,FALSE()),O1240)</f>
        <v>Kolkata</v>
      </c>
      <c r="Q1240" s="16" t="n">
        <f aca="false">IF(ISNUMBER(F1240),F1240,VALUE(SUBSTITUTE(SUBSTITUTE(F1240,"₹",""),",","")))</f>
        <v>1426</v>
      </c>
      <c r="R1240" s="16" t="n">
        <f aca="false">IF(E1240=99,1,E1240)</f>
        <v>2</v>
      </c>
      <c r="S1240" s="16" t="n">
        <f aca="false">IF(G1240="",0,G1240)</f>
        <v>0.05</v>
      </c>
      <c r="T1240" s="16" t="str">
        <f aca="false">IF(I1240="","Unknown",IF(I1240="upi","UPI",I1240))</f>
        <v>COD</v>
      </c>
      <c r="U1240" s="16" t="str">
        <f aca="false">IF(L1240="Yes","Y",IF(L1240="No","N",L1240))</f>
        <v>N</v>
      </c>
      <c r="V1240" s="19" t="n">
        <f aca="false">ROUND(R1240*Q1240*(1-S1240),2)</f>
        <v>2709.4</v>
      </c>
      <c r="W1240" s="16" t="str">
        <f aca="false">_xlfn.XLOOKUP(D1240,products!$A$2:$A$61,products!$C$2:$C$61,"Not found")</f>
        <v>Home</v>
      </c>
    </row>
    <row r="1241" customFormat="false" ht="15" hidden="false" customHeight="false" outlineLevel="0" collapsed="false">
      <c r="A1241" s="16" t="s">
        <v>2131</v>
      </c>
      <c r="B1241" s="16" t="s">
        <v>2132</v>
      </c>
      <c r="C1241" s="16" t="s">
        <v>2133</v>
      </c>
      <c r="D1241" s="16" t="s">
        <v>95</v>
      </c>
      <c r="E1241" s="16" t="n">
        <v>2</v>
      </c>
      <c r="F1241" s="16" t="n">
        <v>1437</v>
      </c>
      <c r="G1241" s="16" t="n">
        <v>0.15</v>
      </c>
      <c r="H1241" s="16" t="s">
        <v>46</v>
      </c>
      <c r="I1241" s="16" t="s">
        <v>100</v>
      </c>
      <c r="J1241" s="16" t="n">
        <v>3</v>
      </c>
      <c r="K1241" s="16" t="n">
        <v>4</v>
      </c>
      <c r="L1241" s="16" t="s">
        <v>41</v>
      </c>
      <c r="M1241" s="18" t="n">
        <f aca="false">IF(ISNUMBER(B1241),B1241,IF(MID(B1241,3,1)="-",DATE(VALUE(RIGHT(B1241,4)),VALUE(MID(B1241,4,2)),VALUE(LEFT(B1241,2))),DATE(VALUE(LEFT(B1241,4)),VALUE(MID(B1241,6,2)),VALUE(RIGHT(B1241,2)))))</f>
        <v>45769</v>
      </c>
      <c r="N1241" s="16" t="n">
        <f aca="false">MONTH(M1241)</f>
        <v>4</v>
      </c>
      <c r="O1241" s="16" t="str">
        <f aca="false">PROPER(TRIM(H1241))</f>
        <v>Chennai</v>
      </c>
      <c r="P1241" s="16" t="str">
        <f aca="false">IFERROR(VLOOKUP(O1241,city_map!$A$2:$B$6,2,FALSE()),O1241)</f>
        <v>Chennai</v>
      </c>
      <c r="Q1241" s="16" t="n">
        <f aca="false">IF(ISNUMBER(F1241),F1241,VALUE(SUBSTITUTE(SUBSTITUTE(F1241,"₹",""),",","")))</f>
        <v>1437</v>
      </c>
      <c r="R1241" s="16" t="n">
        <f aca="false">IF(E1241=99,1,E1241)</f>
        <v>2</v>
      </c>
      <c r="S1241" s="16" t="n">
        <f aca="false">IF(G1241="",0,G1241)</f>
        <v>0.15</v>
      </c>
      <c r="T1241" s="16" t="str">
        <f aca="false">IF(I1241="","Unknown",IF(I1241="upi","UPI",I1241))</f>
        <v>Net Banking</v>
      </c>
      <c r="U1241" s="16" t="str">
        <f aca="false">IF(L1241="Yes","Y",IF(L1241="No","N",L1241))</f>
        <v>N</v>
      </c>
      <c r="V1241" s="19" t="n">
        <f aca="false">ROUND(R1241*Q1241*(1-S1241),2)</f>
        <v>2442.9</v>
      </c>
      <c r="W1241" s="16" t="str">
        <f aca="false">_xlfn.XLOOKUP(D1241,products!$A$2:$A$61,products!$C$2:$C$61,"Not found")</f>
        <v>Electronics</v>
      </c>
    </row>
    <row r="1242" customFormat="false" ht="15" hidden="false" customHeight="false" outlineLevel="0" collapsed="false">
      <c r="A1242" s="16" t="s">
        <v>2134</v>
      </c>
      <c r="B1242" s="16" t="s">
        <v>2132</v>
      </c>
      <c r="C1242" s="16" t="s">
        <v>1085</v>
      </c>
      <c r="D1242" s="16" t="s">
        <v>149</v>
      </c>
      <c r="E1242" s="16" t="n">
        <v>2</v>
      </c>
      <c r="F1242" s="16" t="n">
        <v>1557</v>
      </c>
      <c r="G1242" s="16" t="n">
        <v>0.3</v>
      </c>
      <c r="H1242" s="16" t="s">
        <v>81</v>
      </c>
      <c r="I1242" s="16" t="s">
        <v>60</v>
      </c>
      <c r="J1242" s="16" t="n">
        <v>3</v>
      </c>
      <c r="K1242" s="16" t="n">
        <v>4</v>
      </c>
      <c r="L1242" s="16" t="s">
        <v>41</v>
      </c>
      <c r="M1242" s="18" t="n">
        <f aca="false">IF(ISNUMBER(B1242),B1242,IF(MID(B1242,3,1)="-",DATE(VALUE(RIGHT(B1242,4)),VALUE(MID(B1242,4,2)),VALUE(LEFT(B1242,2))),DATE(VALUE(LEFT(B1242,4)),VALUE(MID(B1242,6,2)),VALUE(RIGHT(B1242,2)))))</f>
        <v>45769</v>
      </c>
      <c r="N1242" s="16" t="n">
        <f aca="false">MONTH(M1242)</f>
        <v>4</v>
      </c>
      <c r="O1242" s="16" t="str">
        <f aca="false">PROPER(TRIM(H1242))</f>
        <v>Hyderabad</v>
      </c>
      <c r="P1242" s="16" t="str">
        <f aca="false">IFERROR(VLOOKUP(O1242,city_map!$A$2:$B$6,2,FALSE()),O1242)</f>
        <v>Hyderabad</v>
      </c>
      <c r="Q1242" s="16" t="n">
        <f aca="false">IF(ISNUMBER(F1242),F1242,VALUE(SUBSTITUTE(SUBSTITUTE(F1242,"₹",""),",","")))</f>
        <v>1557</v>
      </c>
      <c r="R1242" s="16" t="n">
        <f aca="false">IF(E1242=99,1,E1242)</f>
        <v>2</v>
      </c>
      <c r="S1242" s="16" t="n">
        <f aca="false">IF(G1242="",0,G1242)</f>
        <v>0.3</v>
      </c>
      <c r="T1242" s="16" t="str">
        <f aca="false">IF(I1242="","Unknown",IF(I1242="upi","UPI",I1242))</f>
        <v>UPI</v>
      </c>
      <c r="U1242" s="16" t="str">
        <f aca="false">IF(L1242="Yes","Y",IF(L1242="No","N",L1242))</f>
        <v>N</v>
      </c>
      <c r="V1242" s="19" t="n">
        <f aca="false">ROUND(R1242*Q1242*(1-S1242),2)</f>
        <v>2179.8</v>
      </c>
      <c r="W1242" s="16" t="str">
        <f aca="false">_xlfn.XLOOKUP(D1242,products!$A$2:$A$61,products!$C$2:$C$61,"Not found")</f>
        <v>Fashion</v>
      </c>
    </row>
    <row r="1243" customFormat="false" ht="15" hidden="false" customHeight="false" outlineLevel="0" collapsed="false">
      <c r="A1243" s="16" t="s">
        <v>2135</v>
      </c>
      <c r="B1243" s="16" t="s">
        <v>2132</v>
      </c>
      <c r="C1243" s="16" t="s">
        <v>79</v>
      </c>
      <c r="D1243" s="16" t="s">
        <v>146</v>
      </c>
      <c r="E1243" s="16" t="n">
        <v>2</v>
      </c>
      <c r="F1243" s="16" t="n">
        <v>441</v>
      </c>
      <c r="G1243" s="16" t="n">
        <v>0.15</v>
      </c>
      <c r="H1243" s="16" t="s">
        <v>81</v>
      </c>
      <c r="I1243" s="16" t="s">
        <v>71</v>
      </c>
      <c r="J1243" s="16" t="n">
        <v>2</v>
      </c>
      <c r="K1243" s="16" t="n">
        <v>4</v>
      </c>
      <c r="L1243" s="16" t="s">
        <v>41</v>
      </c>
      <c r="M1243" s="18" t="n">
        <f aca="false">IF(ISNUMBER(B1243),B1243,IF(MID(B1243,3,1)="-",DATE(VALUE(RIGHT(B1243,4)),VALUE(MID(B1243,4,2)),VALUE(LEFT(B1243,2))),DATE(VALUE(LEFT(B1243,4)),VALUE(MID(B1243,6,2)),VALUE(RIGHT(B1243,2)))))</f>
        <v>45769</v>
      </c>
      <c r="N1243" s="16" t="n">
        <f aca="false">MONTH(M1243)</f>
        <v>4</v>
      </c>
      <c r="O1243" s="16" t="str">
        <f aca="false">PROPER(TRIM(H1243))</f>
        <v>Hyderabad</v>
      </c>
      <c r="P1243" s="16" t="str">
        <f aca="false">IFERROR(VLOOKUP(O1243,city_map!$A$2:$B$6,2,FALSE()),O1243)</f>
        <v>Hyderabad</v>
      </c>
      <c r="Q1243" s="16" t="n">
        <f aca="false">IF(ISNUMBER(F1243),F1243,VALUE(SUBSTITUTE(SUBSTITUTE(F1243,"₹",""),",","")))</f>
        <v>441</v>
      </c>
      <c r="R1243" s="16" t="n">
        <f aca="false">IF(E1243=99,1,E1243)</f>
        <v>2</v>
      </c>
      <c r="S1243" s="16" t="n">
        <f aca="false">IF(G1243="",0,G1243)</f>
        <v>0.15</v>
      </c>
      <c r="T1243" s="16" t="str">
        <f aca="false">IF(I1243="","Unknown",IF(I1243="upi","UPI",I1243))</f>
        <v>Credit Card</v>
      </c>
      <c r="U1243" s="16" t="str">
        <f aca="false">IF(L1243="Yes","Y",IF(L1243="No","N",L1243))</f>
        <v>N</v>
      </c>
      <c r="V1243" s="19" t="n">
        <f aca="false">ROUND(R1243*Q1243*(1-S1243),2)</f>
        <v>749.7</v>
      </c>
      <c r="W1243" s="16" t="str">
        <f aca="false">_xlfn.XLOOKUP(D1243,products!$A$2:$A$61,products!$C$2:$C$61,"Not found")</f>
        <v>Beauty</v>
      </c>
    </row>
    <row r="1244" customFormat="false" ht="15" hidden="false" customHeight="false" outlineLevel="0" collapsed="false">
      <c r="A1244" s="16" t="s">
        <v>2136</v>
      </c>
      <c r="B1244" s="16" t="s">
        <v>2132</v>
      </c>
      <c r="C1244" s="16" t="s">
        <v>2137</v>
      </c>
      <c r="D1244" s="16" t="s">
        <v>232</v>
      </c>
      <c r="E1244" s="16" t="n">
        <v>1</v>
      </c>
      <c r="F1244" s="16" t="n">
        <v>1971</v>
      </c>
      <c r="G1244" s="16" t="n">
        <v>0.15</v>
      </c>
      <c r="H1244" s="16" t="s">
        <v>56</v>
      </c>
      <c r="I1244" s="16" t="s">
        <v>71</v>
      </c>
      <c r="J1244" s="16" t="n">
        <v>6</v>
      </c>
      <c r="K1244" s="16" t="n">
        <v>3</v>
      </c>
      <c r="L1244" s="16" t="s">
        <v>41</v>
      </c>
      <c r="M1244" s="18" t="n">
        <f aca="false">IF(ISNUMBER(B1244),B1244,IF(MID(B1244,3,1)="-",DATE(VALUE(RIGHT(B1244,4)),VALUE(MID(B1244,4,2)),VALUE(LEFT(B1244,2))),DATE(VALUE(LEFT(B1244,4)),VALUE(MID(B1244,6,2)),VALUE(RIGHT(B1244,2)))))</f>
        <v>45769</v>
      </c>
      <c r="N1244" s="16" t="n">
        <f aca="false">MONTH(M1244)</f>
        <v>4</v>
      </c>
      <c r="O1244" s="16" t="str">
        <f aca="false">PROPER(TRIM(H1244))</f>
        <v>Lucknow</v>
      </c>
      <c r="P1244" s="16" t="str">
        <f aca="false">IFERROR(VLOOKUP(O1244,city_map!$A$2:$B$6,2,FALSE()),O1244)</f>
        <v>Lucknow</v>
      </c>
      <c r="Q1244" s="16" t="n">
        <f aca="false">IF(ISNUMBER(F1244),F1244,VALUE(SUBSTITUTE(SUBSTITUTE(F1244,"₹",""),",","")))</f>
        <v>1971</v>
      </c>
      <c r="R1244" s="16" t="n">
        <f aca="false">IF(E1244=99,1,E1244)</f>
        <v>1</v>
      </c>
      <c r="S1244" s="16" t="n">
        <f aca="false">IF(G1244="",0,G1244)</f>
        <v>0.15</v>
      </c>
      <c r="T1244" s="16" t="str">
        <f aca="false">IF(I1244="","Unknown",IF(I1244="upi","UPI",I1244))</f>
        <v>Credit Card</v>
      </c>
      <c r="U1244" s="16" t="str">
        <f aca="false">IF(L1244="Yes","Y",IF(L1244="No","N",L1244))</f>
        <v>N</v>
      </c>
      <c r="V1244" s="19" t="n">
        <f aca="false">ROUND(R1244*Q1244*(1-S1244),2)</f>
        <v>1675.35</v>
      </c>
      <c r="W1244" s="16" t="str">
        <f aca="false">_xlfn.XLOOKUP(D1244,products!$A$2:$A$61,products!$C$2:$C$61,"Not found")</f>
        <v>Electronics</v>
      </c>
    </row>
    <row r="1245" customFormat="false" ht="15" hidden="false" customHeight="false" outlineLevel="0" collapsed="false">
      <c r="A1245" s="16" t="s">
        <v>2138</v>
      </c>
      <c r="B1245" s="16" t="s">
        <v>2132</v>
      </c>
      <c r="C1245" s="16" t="s">
        <v>1656</v>
      </c>
      <c r="D1245" s="16" t="s">
        <v>211</v>
      </c>
      <c r="E1245" s="16" t="n">
        <v>4</v>
      </c>
      <c r="F1245" s="16" t="n">
        <v>1330</v>
      </c>
      <c r="G1245" s="16" t="n">
        <v>0.3</v>
      </c>
      <c r="H1245" s="16" t="s">
        <v>39</v>
      </c>
      <c r="I1245" s="16" t="s">
        <v>60</v>
      </c>
      <c r="J1245" s="16" t="n">
        <v>4</v>
      </c>
      <c r="K1245" s="16" t="n">
        <v>5</v>
      </c>
      <c r="L1245" s="16" t="s">
        <v>41</v>
      </c>
      <c r="M1245" s="18" t="n">
        <f aca="false">IF(ISNUMBER(B1245),B1245,IF(MID(B1245,3,1)="-",DATE(VALUE(RIGHT(B1245,4)),VALUE(MID(B1245,4,2)),VALUE(LEFT(B1245,2))),DATE(VALUE(LEFT(B1245,4)),VALUE(MID(B1245,6,2)),VALUE(RIGHT(B1245,2)))))</f>
        <v>45769</v>
      </c>
      <c r="N1245" s="16" t="n">
        <f aca="false">MONTH(M1245)</f>
        <v>4</v>
      </c>
      <c r="O1245" s="16" t="str">
        <f aca="false">PROPER(TRIM(H1245))</f>
        <v>Delhi</v>
      </c>
      <c r="P1245" s="16" t="str">
        <f aca="false">IFERROR(VLOOKUP(O1245,city_map!$A$2:$B$6,2,FALSE()),O1245)</f>
        <v>Delhi</v>
      </c>
      <c r="Q1245" s="16" t="n">
        <f aca="false">IF(ISNUMBER(F1245),F1245,VALUE(SUBSTITUTE(SUBSTITUTE(F1245,"₹",""),",","")))</f>
        <v>1330</v>
      </c>
      <c r="R1245" s="16" t="n">
        <f aca="false">IF(E1245=99,1,E1245)</f>
        <v>4</v>
      </c>
      <c r="S1245" s="16" t="n">
        <f aca="false">IF(G1245="",0,G1245)</f>
        <v>0.3</v>
      </c>
      <c r="T1245" s="16" t="str">
        <f aca="false">IF(I1245="","Unknown",IF(I1245="upi","UPI",I1245))</f>
        <v>UPI</v>
      </c>
      <c r="U1245" s="16" t="str">
        <f aca="false">IF(L1245="Yes","Y",IF(L1245="No","N",L1245))</f>
        <v>N</v>
      </c>
      <c r="V1245" s="19" t="n">
        <f aca="false">ROUND(R1245*Q1245*(1-S1245),2)</f>
        <v>3724</v>
      </c>
      <c r="W1245" s="16" t="str">
        <f aca="false">_xlfn.XLOOKUP(D1245,products!$A$2:$A$61,products!$C$2:$C$61,"Not found")</f>
        <v>Fashion</v>
      </c>
    </row>
    <row r="1246" customFormat="false" ht="15" hidden="false" customHeight="false" outlineLevel="0" collapsed="false">
      <c r="A1246" s="16" t="s">
        <v>2139</v>
      </c>
      <c r="B1246" s="16" t="s">
        <v>2132</v>
      </c>
      <c r="C1246" s="16" t="s">
        <v>539</v>
      </c>
      <c r="D1246" s="16" t="s">
        <v>262</v>
      </c>
      <c r="E1246" s="16" t="n">
        <v>1</v>
      </c>
      <c r="F1246" s="16" t="n">
        <v>792</v>
      </c>
      <c r="G1246" s="16" t="n">
        <v>0.05</v>
      </c>
      <c r="H1246" s="16" t="s">
        <v>130</v>
      </c>
      <c r="I1246" s="16" t="s">
        <v>40</v>
      </c>
      <c r="J1246" s="16" t="n">
        <v>5</v>
      </c>
      <c r="K1246" s="16" t="n">
        <v>2</v>
      </c>
      <c r="L1246" s="16" t="s">
        <v>57</v>
      </c>
      <c r="M1246" s="18" t="n">
        <f aca="false">IF(ISNUMBER(B1246),B1246,IF(MID(B1246,3,1)="-",DATE(VALUE(RIGHT(B1246,4)),VALUE(MID(B1246,4,2)),VALUE(LEFT(B1246,2))),DATE(VALUE(LEFT(B1246,4)),VALUE(MID(B1246,6,2)),VALUE(RIGHT(B1246,2)))))</f>
        <v>45769</v>
      </c>
      <c r="N1246" s="16" t="n">
        <f aca="false">MONTH(M1246)</f>
        <v>4</v>
      </c>
      <c r="O1246" s="16" t="str">
        <f aca="false">PROPER(TRIM(H1246))</f>
        <v>Bengaluru</v>
      </c>
      <c r="P1246" s="16" t="str">
        <f aca="false">IFERROR(VLOOKUP(O1246,city_map!$A$2:$B$6,2,FALSE()),O1246)</f>
        <v>Bengaluru</v>
      </c>
      <c r="Q1246" s="16" t="n">
        <f aca="false">IF(ISNUMBER(F1246),F1246,VALUE(SUBSTITUTE(SUBSTITUTE(F1246,"₹",""),",","")))</f>
        <v>792</v>
      </c>
      <c r="R1246" s="16" t="n">
        <f aca="false">IF(E1246=99,1,E1246)</f>
        <v>1</v>
      </c>
      <c r="S1246" s="16" t="n">
        <f aca="false">IF(G1246="",0,G1246)</f>
        <v>0.05</v>
      </c>
      <c r="T1246" s="16" t="str">
        <f aca="false">IF(I1246="","Unknown",IF(I1246="upi","UPI",I1246))</f>
        <v>COD</v>
      </c>
      <c r="U1246" s="16" t="str">
        <f aca="false">IF(L1246="Yes","Y",IF(L1246="No","N",L1246))</f>
        <v>Y</v>
      </c>
      <c r="V1246" s="19" t="n">
        <f aca="false">ROUND(R1246*Q1246*(1-S1246),2)</f>
        <v>752.4</v>
      </c>
      <c r="W1246" s="16" t="str">
        <f aca="false">_xlfn.XLOOKUP(D1246,products!$A$2:$A$61,products!$C$2:$C$61,"Not found")</f>
        <v>Home</v>
      </c>
    </row>
    <row r="1247" customFormat="false" ht="15" hidden="false" customHeight="false" outlineLevel="0" collapsed="false">
      <c r="A1247" s="16" t="s">
        <v>2140</v>
      </c>
      <c r="B1247" s="16" t="s">
        <v>2132</v>
      </c>
      <c r="C1247" s="16" t="s">
        <v>702</v>
      </c>
      <c r="D1247" s="16" t="s">
        <v>179</v>
      </c>
      <c r="E1247" s="16" t="n">
        <v>2</v>
      </c>
      <c r="F1247" s="16" t="n">
        <v>2417</v>
      </c>
      <c r="G1247" s="16" t="n">
        <v>0</v>
      </c>
      <c r="H1247" s="16" t="s">
        <v>130</v>
      </c>
      <c r="I1247" s="16" t="s">
        <v>47</v>
      </c>
      <c r="J1247" s="16" t="n">
        <v>3</v>
      </c>
      <c r="K1247" s="16" t="n">
        <v>5</v>
      </c>
      <c r="L1247" s="16" t="s">
        <v>41</v>
      </c>
      <c r="M1247" s="18" t="n">
        <f aca="false">IF(ISNUMBER(B1247),B1247,IF(MID(B1247,3,1)="-",DATE(VALUE(RIGHT(B1247,4)),VALUE(MID(B1247,4,2)),VALUE(LEFT(B1247,2))),DATE(VALUE(LEFT(B1247,4)),VALUE(MID(B1247,6,2)),VALUE(RIGHT(B1247,2)))))</f>
        <v>45769</v>
      </c>
      <c r="N1247" s="16" t="n">
        <f aca="false">MONTH(M1247)</f>
        <v>4</v>
      </c>
      <c r="O1247" s="16" t="str">
        <f aca="false">PROPER(TRIM(H1247))</f>
        <v>Bengaluru</v>
      </c>
      <c r="P1247" s="16" t="str">
        <f aca="false">IFERROR(VLOOKUP(O1247,city_map!$A$2:$B$6,2,FALSE()),O1247)</f>
        <v>Bengaluru</v>
      </c>
      <c r="Q1247" s="16" t="n">
        <f aca="false">IF(ISNUMBER(F1247),F1247,VALUE(SUBSTITUTE(SUBSTITUTE(F1247,"₹",""),",","")))</f>
        <v>2417</v>
      </c>
      <c r="R1247" s="16" t="n">
        <f aca="false">IF(E1247=99,1,E1247)</f>
        <v>2</v>
      </c>
      <c r="S1247" s="16" t="n">
        <f aca="false">IF(G1247="",0,G1247)</f>
        <v>0</v>
      </c>
      <c r="T1247" s="16" t="str">
        <f aca="false">IF(I1247="","Unknown",IF(I1247="upi","UPI",I1247))</f>
        <v>Debit Card</v>
      </c>
      <c r="U1247" s="16" t="str">
        <f aca="false">IF(L1247="Yes","Y",IF(L1247="No","N",L1247))</f>
        <v>N</v>
      </c>
      <c r="V1247" s="19" t="n">
        <f aca="false">ROUND(R1247*Q1247*(1-S1247),2)</f>
        <v>4834</v>
      </c>
      <c r="W1247" s="16" t="str">
        <f aca="false">_xlfn.XLOOKUP(D1247,products!$A$2:$A$61,products!$C$2:$C$61,"Not found")</f>
        <v>Electronics</v>
      </c>
    </row>
    <row r="1248" customFormat="false" ht="15" hidden="false" customHeight="false" outlineLevel="0" collapsed="false">
      <c r="A1248" s="16" t="s">
        <v>2141</v>
      </c>
      <c r="B1248" s="16" t="s">
        <v>2132</v>
      </c>
      <c r="C1248" s="16" t="s">
        <v>954</v>
      </c>
      <c r="D1248" s="16" t="s">
        <v>160</v>
      </c>
      <c r="E1248" s="16" t="n">
        <v>1</v>
      </c>
      <c r="F1248" s="16" t="n">
        <v>1731</v>
      </c>
      <c r="G1248" s="16" t="n">
        <v>0</v>
      </c>
      <c r="H1248" s="16" t="s">
        <v>208</v>
      </c>
      <c r="I1248" s="16" t="s">
        <v>60</v>
      </c>
      <c r="J1248" s="16" t="n">
        <v>6</v>
      </c>
      <c r="K1248" s="16" t="n">
        <v>3</v>
      </c>
      <c r="L1248" s="16" t="s">
        <v>41</v>
      </c>
      <c r="M1248" s="18" t="n">
        <f aca="false">IF(ISNUMBER(B1248),B1248,IF(MID(B1248,3,1)="-",DATE(VALUE(RIGHT(B1248,4)),VALUE(MID(B1248,4,2)),VALUE(LEFT(B1248,2))),DATE(VALUE(LEFT(B1248,4)),VALUE(MID(B1248,6,2)),VALUE(RIGHT(B1248,2)))))</f>
        <v>45769</v>
      </c>
      <c r="N1248" s="16" t="n">
        <f aca="false">MONTH(M1248)</f>
        <v>4</v>
      </c>
      <c r="O1248" s="16" t="str">
        <f aca="false">PROPER(TRIM(H1248))</f>
        <v>Jaipur</v>
      </c>
      <c r="P1248" s="16" t="str">
        <f aca="false">IFERROR(VLOOKUP(O1248,city_map!$A$2:$B$6,2,FALSE()),O1248)</f>
        <v>Jaipur</v>
      </c>
      <c r="Q1248" s="16" t="n">
        <f aca="false">IF(ISNUMBER(F1248),F1248,VALUE(SUBSTITUTE(SUBSTITUTE(F1248,"₹",""),",","")))</f>
        <v>1731</v>
      </c>
      <c r="R1248" s="16" t="n">
        <f aca="false">IF(E1248=99,1,E1248)</f>
        <v>1</v>
      </c>
      <c r="S1248" s="16" t="n">
        <f aca="false">IF(G1248="",0,G1248)</f>
        <v>0</v>
      </c>
      <c r="T1248" s="16" t="str">
        <f aca="false">IF(I1248="","Unknown",IF(I1248="upi","UPI",I1248))</f>
        <v>UPI</v>
      </c>
      <c r="U1248" s="16" t="str">
        <f aca="false">IF(L1248="Yes","Y",IF(L1248="No","N",L1248))</f>
        <v>N</v>
      </c>
      <c r="V1248" s="19" t="n">
        <f aca="false">ROUND(R1248*Q1248*(1-S1248),2)</f>
        <v>1731</v>
      </c>
      <c r="W1248" s="16" t="str">
        <f aca="false">_xlfn.XLOOKUP(D1248,products!$A$2:$A$61,products!$C$2:$C$61,"Not found")</f>
        <v>Fashion</v>
      </c>
    </row>
    <row r="1249" customFormat="false" ht="15" hidden="false" customHeight="false" outlineLevel="0" collapsed="false">
      <c r="A1249" s="16" t="s">
        <v>2142</v>
      </c>
      <c r="B1249" s="16" t="s">
        <v>2132</v>
      </c>
      <c r="C1249" s="16" t="s">
        <v>1133</v>
      </c>
      <c r="D1249" s="16" t="s">
        <v>142</v>
      </c>
      <c r="E1249" s="16" t="n">
        <v>2</v>
      </c>
      <c r="F1249" s="16" t="n">
        <v>576</v>
      </c>
      <c r="G1249" s="16" t="n">
        <v>0.2</v>
      </c>
      <c r="H1249" s="16" t="s">
        <v>236</v>
      </c>
      <c r="I1249" s="16" t="s">
        <v>71</v>
      </c>
      <c r="J1249" s="16" t="n">
        <v>6</v>
      </c>
      <c r="K1249" s="16" t="n">
        <v>5</v>
      </c>
      <c r="L1249" s="16" t="s">
        <v>41</v>
      </c>
      <c r="M1249" s="18" t="n">
        <f aca="false">IF(ISNUMBER(B1249),B1249,IF(MID(B1249,3,1)="-",DATE(VALUE(RIGHT(B1249,4)),VALUE(MID(B1249,4,2)),VALUE(LEFT(B1249,2))),DATE(VALUE(LEFT(B1249,4)),VALUE(MID(B1249,6,2)),VALUE(RIGHT(B1249,2)))))</f>
        <v>45769</v>
      </c>
      <c r="N1249" s="16" t="n">
        <f aca="false">MONTH(M1249)</f>
        <v>4</v>
      </c>
      <c r="O1249" s="16" t="str">
        <f aca="false">PROPER(TRIM(H1249))</f>
        <v>Pune</v>
      </c>
      <c r="P1249" s="16" t="str">
        <f aca="false">IFERROR(VLOOKUP(O1249,city_map!$A$2:$B$6,2,FALSE()),O1249)</f>
        <v>Pune</v>
      </c>
      <c r="Q1249" s="16" t="n">
        <f aca="false">IF(ISNUMBER(F1249),F1249,VALUE(SUBSTITUTE(SUBSTITUTE(F1249,"₹",""),",","")))</f>
        <v>576</v>
      </c>
      <c r="R1249" s="16" t="n">
        <f aca="false">IF(E1249=99,1,E1249)</f>
        <v>2</v>
      </c>
      <c r="S1249" s="16" t="n">
        <f aca="false">IF(G1249="",0,G1249)</f>
        <v>0.2</v>
      </c>
      <c r="T1249" s="16" t="str">
        <f aca="false">IF(I1249="","Unknown",IF(I1249="upi","UPI",I1249))</f>
        <v>Credit Card</v>
      </c>
      <c r="U1249" s="16" t="str">
        <f aca="false">IF(L1249="Yes","Y",IF(L1249="No","N",L1249))</f>
        <v>N</v>
      </c>
      <c r="V1249" s="19" t="n">
        <f aca="false">ROUND(R1249*Q1249*(1-S1249),2)</f>
        <v>921.6</v>
      </c>
      <c r="W1249" s="16" t="str">
        <f aca="false">_xlfn.XLOOKUP(D1249,products!$A$2:$A$61,products!$C$2:$C$61,"Not found")</f>
        <v>Home</v>
      </c>
    </row>
    <row r="1250" customFormat="false" ht="15" hidden="false" customHeight="false" outlineLevel="0" collapsed="false">
      <c r="A1250" s="16" t="s">
        <v>2143</v>
      </c>
      <c r="B1250" s="16" t="s">
        <v>2132</v>
      </c>
      <c r="C1250" s="16" t="s">
        <v>1164</v>
      </c>
      <c r="D1250" s="16" t="s">
        <v>160</v>
      </c>
      <c r="E1250" s="16" t="n">
        <v>1</v>
      </c>
      <c r="F1250" s="16" t="n">
        <v>1738</v>
      </c>
      <c r="G1250" s="16" t="n">
        <v>0.15</v>
      </c>
      <c r="H1250" s="16" t="s">
        <v>89</v>
      </c>
      <c r="I1250" s="16" t="s">
        <v>60</v>
      </c>
      <c r="J1250" s="16" t="n">
        <v>2</v>
      </c>
      <c r="K1250" s="16"/>
      <c r="L1250" s="16" t="s">
        <v>57</v>
      </c>
      <c r="M1250" s="18" t="n">
        <f aca="false">IF(ISNUMBER(B1250),B1250,IF(MID(B1250,3,1)="-",DATE(VALUE(RIGHT(B1250,4)),VALUE(MID(B1250,4,2)),VALUE(LEFT(B1250,2))),DATE(VALUE(LEFT(B1250,4)),VALUE(MID(B1250,6,2)),VALUE(RIGHT(B1250,2)))))</f>
        <v>45769</v>
      </c>
      <c r="N1250" s="16" t="n">
        <f aca="false">MONTH(M1250)</f>
        <v>4</v>
      </c>
      <c r="O1250" s="16" t="str">
        <f aca="false">PROPER(TRIM(H1250))</f>
        <v>Ahmedabad</v>
      </c>
      <c r="P1250" s="16" t="str">
        <f aca="false">IFERROR(VLOOKUP(O1250,city_map!$A$2:$B$6,2,FALSE()),O1250)</f>
        <v>Ahmedabad</v>
      </c>
      <c r="Q1250" s="16" t="n">
        <f aca="false">IF(ISNUMBER(F1250),F1250,VALUE(SUBSTITUTE(SUBSTITUTE(F1250,"₹",""),",","")))</f>
        <v>1738</v>
      </c>
      <c r="R1250" s="16" t="n">
        <f aca="false">IF(E1250=99,1,E1250)</f>
        <v>1</v>
      </c>
      <c r="S1250" s="16" t="n">
        <f aca="false">IF(G1250="",0,G1250)</f>
        <v>0.15</v>
      </c>
      <c r="T1250" s="16" t="str">
        <f aca="false">IF(I1250="","Unknown",IF(I1250="upi","UPI",I1250))</f>
        <v>UPI</v>
      </c>
      <c r="U1250" s="16" t="str">
        <f aca="false">IF(L1250="Yes","Y",IF(L1250="No","N",L1250))</f>
        <v>Y</v>
      </c>
      <c r="V1250" s="19" t="n">
        <f aca="false">ROUND(R1250*Q1250*(1-S1250),2)</f>
        <v>1477.3</v>
      </c>
      <c r="W1250" s="16" t="str">
        <f aca="false">_xlfn.XLOOKUP(D1250,products!$A$2:$A$61,products!$C$2:$C$61,"Not found")</f>
        <v>Fashion</v>
      </c>
    </row>
    <row r="1251" customFormat="false" ht="15" hidden="false" customHeight="false" outlineLevel="0" collapsed="false">
      <c r="A1251" s="16" t="s">
        <v>2144</v>
      </c>
      <c r="B1251" s="16" t="s">
        <v>2132</v>
      </c>
      <c r="C1251" s="16" t="s">
        <v>2145</v>
      </c>
      <c r="D1251" s="16" t="s">
        <v>149</v>
      </c>
      <c r="E1251" s="16" t="n">
        <v>2</v>
      </c>
      <c r="F1251" s="16" t="n">
        <v>1601</v>
      </c>
      <c r="G1251" s="16" t="n">
        <v>0.15</v>
      </c>
      <c r="H1251" s="16" t="s">
        <v>89</v>
      </c>
      <c r="I1251" s="16" t="s">
        <v>60</v>
      </c>
      <c r="J1251" s="16" t="n">
        <v>4</v>
      </c>
      <c r="K1251" s="16" t="n">
        <v>3</v>
      </c>
      <c r="L1251" s="16" t="s">
        <v>41</v>
      </c>
      <c r="M1251" s="18" t="n">
        <f aca="false">IF(ISNUMBER(B1251),B1251,IF(MID(B1251,3,1)="-",DATE(VALUE(RIGHT(B1251,4)),VALUE(MID(B1251,4,2)),VALUE(LEFT(B1251,2))),DATE(VALUE(LEFT(B1251,4)),VALUE(MID(B1251,6,2)),VALUE(RIGHT(B1251,2)))))</f>
        <v>45769</v>
      </c>
      <c r="N1251" s="16" t="n">
        <f aca="false">MONTH(M1251)</f>
        <v>4</v>
      </c>
      <c r="O1251" s="16" t="str">
        <f aca="false">PROPER(TRIM(H1251))</f>
        <v>Ahmedabad</v>
      </c>
      <c r="P1251" s="16" t="str">
        <f aca="false">IFERROR(VLOOKUP(O1251,city_map!$A$2:$B$6,2,FALSE()),O1251)</f>
        <v>Ahmedabad</v>
      </c>
      <c r="Q1251" s="16" t="n">
        <f aca="false">IF(ISNUMBER(F1251),F1251,VALUE(SUBSTITUTE(SUBSTITUTE(F1251,"₹",""),",","")))</f>
        <v>1601</v>
      </c>
      <c r="R1251" s="16" t="n">
        <f aca="false">IF(E1251=99,1,E1251)</f>
        <v>2</v>
      </c>
      <c r="S1251" s="16" t="n">
        <f aca="false">IF(G1251="",0,G1251)</f>
        <v>0.15</v>
      </c>
      <c r="T1251" s="16" t="str">
        <f aca="false">IF(I1251="","Unknown",IF(I1251="upi","UPI",I1251))</f>
        <v>UPI</v>
      </c>
      <c r="U1251" s="16" t="str">
        <f aca="false">IF(L1251="Yes","Y",IF(L1251="No","N",L1251))</f>
        <v>N</v>
      </c>
      <c r="V1251" s="19" t="n">
        <f aca="false">ROUND(R1251*Q1251*(1-S1251),2)</f>
        <v>2721.7</v>
      </c>
      <c r="W1251" s="16" t="str">
        <f aca="false">_xlfn.XLOOKUP(D1251,products!$A$2:$A$61,products!$C$2:$C$61,"Not found")</f>
        <v>Fashion</v>
      </c>
    </row>
    <row r="1252" customFormat="false" ht="15" hidden="false" customHeight="false" outlineLevel="0" collapsed="false">
      <c r="A1252" s="16" t="s">
        <v>2146</v>
      </c>
      <c r="B1252" s="16" t="s">
        <v>2132</v>
      </c>
      <c r="C1252" s="16" t="s">
        <v>307</v>
      </c>
      <c r="D1252" s="16" t="s">
        <v>219</v>
      </c>
      <c r="E1252" s="16" t="n">
        <v>2</v>
      </c>
      <c r="F1252" s="16" t="n">
        <v>1265</v>
      </c>
      <c r="G1252" s="16" t="n">
        <v>0.2</v>
      </c>
      <c r="H1252" s="16" t="s">
        <v>112</v>
      </c>
      <c r="I1252" s="16" t="s">
        <v>100</v>
      </c>
      <c r="J1252" s="16" t="n">
        <v>3</v>
      </c>
      <c r="K1252" s="16" t="n">
        <v>4</v>
      </c>
      <c r="L1252" s="16" t="s">
        <v>41</v>
      </c>
      <c r="M1252" s="18" t="n">
        <f aca="false">IF(ISNUMBER(B1252),B1252,IF(MID(B1252,3,1)="-",DATE(VALUE(RIGHT(B1252,4)),VALUE(MID(B1252,4,2)),VALUE(LEFT(B1252,2))),DATE(VALUE(LEFT(B1252,4)),VALUE(MID(B1252,6,2)),VALUE(RIGHT(B1252,2)))))</f>
        <v>45769</v>
      </c>
      <c r="N1252" s="16" t="n">
        <f aca="false">MONTH(M1252)</f>
        <v>4</v>
      </c>
      <c r="O1252" s="16" t="str">
        <f aca="false">PROPER(TRIM(H1252))</f>
        <v>Mumbai</v>
      </c>
      <c r="P1252" s="16" t="str">
        <f aca="false">IFERROR(VLOOKUP(O1252,city_map!$A$2:$B$6,2,FALSE()),O1252)</f>
        <v>Mumbai</v>
      </c>
      <c r="Q1252" s="16" t="n">
        <f aca="false">IF(ISNUMBER(F1252),F1252,VALUE(SUBSTITUTE(SUBSTITUTE(F1252,"₹",""),",","")))</f>
        <v>1265</v>
      </c>
      <c r="R1252" s="16" t="n">
        <f aca="false">IF(E1252=99,1,E1252)</f>
        <v>2</v>
      </c>
      <c r="S1252" s="16" t="n">
        <f aca="false">IF(G1252="",0,G1252)</f>
        <v>0.2</v>
      </c>
      <c r="T1252" s="16" t="str">
        <f aca="false">IF(I1252="","Unknown",IF(I1252="upi","UPI",I1252))</f>
        <v>Net Banking</v>
      </c>
      <c r="U1252" s="16" t="str">
        <f aca="false">IF(L1252="Yes","Y",IF(L1252="No","N",L1252))</f>
        <v>N</v>
      </c>
      <c r="V1252" s="19" t="n">
        <f aca="false">ROUND(R1252*Q1252*(1-S1252),2)</f>
        <v>2024</v>
      </c>
      <c r="W1252" s="16" t="str">
        <f aca="false">_xlfn.XLOOKUP(D1252,products!$A$2:$A$61,products!$C$2:$C$61,"Not found")</f>
        <v>Electronics</v>
      </c>
    </row>
    <row r="1253" customFormat="false" ht="15" hidden="false" customHeight="false" outlineLevel="0" collapsed="false">
      <c r="A1253" s="16" t="s">
        <v>2147</v>
      </c>
      <c r="B1253" s="16" t="s">
        <v>2132</v>
      </c>
      <c r="C1253" s="16" t="s">
        <v>1222</v>
      </c>
      <c r="D1253" s="16" t="s">
        <v>184</v>
      </c>
      <c r="E1253" s="16" t="n">
        <v>3</v>
      </c>
      <c r="F1253" s="16" t="n">
        <v>1356</v>
      </c>
      <c r="G1253" s="16" t="n">
        <v>0.1</v>
      </c>
      <c r="H1253" s="16" t="s">
        <v>46</v>
      </c>
      <c r="I1253" s="16" t="s">
        <v>40</v>
      </c>
      <c r="J1253" s="16" t="n">
        <v>3</v>
      </c>
      <c r="K1253" s="16" t="n">
        <v>4</v>
      </c>
      <c r="L1253" s="16" t="s">
        <v>41</v>
      </c>
      <c r="M1253" s="18" t="n">
        <f aca="false">IF(ISNUMBER(B1253),B1253,IF(MID(B1253,3,1)="-",DATE(VALUE(RIGHT(B1253,4)),VALUE(MID(B1253,4,2)),VALUE(LEFT(B1253,2))),DATE(VALUE(LEFT(B1253,4)),VALUE(MID(B1253,6,2)),VALUE(RIGHT(B1253,2)))))</f>
        <v>45769</v>
      </c>
      <c r="N1253" s="16" t="n">
        <f aca="false">MONTH(M1253)</f>
        <v>4</v>
      </c>
      <c r="O1253" s="16" t="str">
        <f aca="false">PROPER(TRIM(H1253))</f>
        <v>Chennai</v>
      </c>
      <c r="P1253" s="16" t="str">
        <f aca="false">IFERROR(VLOOKUP(O1253,city_map!$A$2:$B$6,2,FALSE()),O1253)</f>
        <v>Chennai</v>
      </c>
      <c r="Q1253" s="16" t="n">
        <f aca="false">IF(ISNUMBER(F1253),F1253,VALUE(SUBSTITUTE(SUBSTITUTE(F1253,"₹",""),",","")))</f>
        <v>1356</v>
      </c>
      <c r="R1253" s="16" t="n">
        <f aca="false">IF(E1253=99,1,E1253)</f>
        <v>3</v>
      </c>
      <c r="S1253" s="16" t="n">
        <f aca="false">IF(G1253="",0,G1253)</f>
        <v>0.1</v>
      </c>
      <c r="T1253" s="16" t="str">
        <f aca="false">IF(I1253="","Unknown",IF(I1253="upi","UPI",I1253))</f>
        <v>COD</v>
      </c>
      <c r="U1253" s="16" t="str">
        <f aca="false">IF(L1253="Yes","Y",IF(L1253="No","N",L1253))</f>
        <v>N</v>
      </c>
      <c r="V1253" s="19" t="n">
        <f aca="false">ROUND(R1253*Q1253*(1-S1253),2)</f>
        <v>3661.2</v>
      </c>
      <c r="W1253" s="16" t="str">
        <f aca="false">_xlfn.XLOOKUP(D1253,products!$A$2:$A$61,products!$C$2:$C$61,"Not found")</f>
        <v>Home</v>
      </c>
    </row>
    <row r="1254" customFormat="false" ht="15" hidden="false" customHeight="false" outlineLevel="0" collapsed="false">
      <c r="A1254" s="16" t="s">
        <v>2148</v>
      </c>
      <c r="B1254" s="16" t="s">
        <v>2132</v>
      </c>
      <c r="C1254" s="16" t="s">
        <v>1215</v>
      </c>
      <c r="D1254" s="16" t="s">
        <v>396</v>
      </c>
      <c r="E1254" s="16" t="n">
        <v>4</v>
      </c>
      <c r="F1254" s="16" t="n">
        <v>5292</v>
      </c>
      <c r="G1254" s="16" t="n">
        <v>0</v>
      </c>
      <c r="H1254" s="16" t="s">
        <v>130</v>
      </c>
      <c r="I1254" s="16" t="s">
        <v>60</v>
      </c>
      <c r="J1254" s="16" t="n">
        <v>4</v>
      </c>
      <c r="K1254" s="16" t="n">
        <v>5</v>
      </c>
      <c r="L1254" s="16" t="s">
        <v>41</v>
      </c>
      <c r="M1254" s="18" t="n">
        <f aca="false">IF(ISNUMBER(B1254),B1254,IF(MID(B1254,3,1)="-",DATE(VALUE(RIGHT(B1254,4)),VALUE(MID(B1254,4,2)),VALUE(LEFT(B1254,2))),DATE(VALUE(LEFT(B1254,4)),VALUE(MID(B1254,6,2)),VALUE(RIGHT(B1254,2)))))</f>
        <v>45769</v>
      </c>
      <c r="N1254" s="16" t="n">
        <f aca="false">MONTH(M1254)</f>
        <v>4</v>
      </c>
      <c r="O1254" s="16" t="str">
        <f aca="false">PROPER(TRIM(H1254))</f>
        <v>Bengaluru</v>
      </c>
      <c r="P1254" s="16" t="str">
        <f aca="false">IFERROR(VLOOKUP(O1254,city_map!$A$2:$B$6,2,FALSE()),O1254)</f>
        <v>Bengaluru</v>
      </c>
      <c r="Q1254" s="16" t="n">
        <f aca="false">IF(ISNUMBER(F1254),F1254,VALUE(SUBSTITUTE(SUBSTITUTE(F1254,"₹",""),",","")))</f>
        <v>5292</v>
      </c>
      <c r="R1254" s="16" t="n">
        <f aca="false">IF(E1254=99,1,E1254)</f>
        <v>4</v>
      </c>
      <c r="S1254" s="16" t="n">
        <f aca="false">IF(G1254="",0,G1254)</f>
        <v>0</v>
      </c>
      <c r="T1254" s="16" t="str">
        <f aca="false">IF(I1254="","Unknown",IF(I1254="upi","UPI",I1254))</f>
        <v>UPI</v>
      </c>
      <c r="U1254" s="16" t="str">
        <f aca="false">IF(L1254="Yes","Y",IF(L1254="No","N",L1254))</f>
        <v>N</v>
      </c>
      <c r="V1254" s="19" t="n">
        <f aca="false">ROUND(R1254*Q1254*(1-S1254),2)</f>
        <v>21168</v>
      </c>
      <c r="W1254" s="16" t="str">
        <f aca="false">_xlfn.XLOOKUP(D1254,products!$A$2:$A$61,products!$C$2:$C$61,"Not found")</f>
        <v>Home</v>
      </c>
    </row>
    <row r="1255" customFormat="false" ht="15" hidden="false" customHeight="false" outlineLevel="0" collapsed="false">
      <c r="A1255" s="16" t="s">
        <v>2149</v>
      </c>
      <c r="B1255" s="16" t="s">
        <v>2132</v>
      </c>
      <c r="C1255" s="16" t="s">
        <v>936</v>
      </c>
      <c r="D1255" s="16" t="s">
        <v>80</v>
      </c>
      <c r="E1255" s="16" t="n">
        <v>3</v>
      </c>
      <c r="F1255" s="16" t="n">
        <v>1551</v>
      </c>
      <c r="G1255" s="16" t="n">
        <v>0.05</v>
      </c>
      <c r="H1255" s="16" t="s">
        <v>67</v>
      </c>
      <c r="I1255" s="16" t="s">
        <v>60</v>
      </c>
      <c r="J1255" s="16" t="n">
        <v>2</v>
      </c>
      <c r="K1255" s="16" t="n">
        <v>4</v>
      </c>
      <c r="L1255" s="16" t="s">
        <v>41</v>
      </c>
      <c r="M1255" s="18" t="n">
        <f aca="false">IF(ISNUMBER(B1255),B1255,IF(MID(B1255,3,1)="-",DATE(VALUE(RIGHT(B1255,4)),VALUE(MID(B1255,4,2)),VALUE(LEFT(B1255,2))),DATE(VALUE(LEFT(B1255,4)),VALUE(MID(B1255,6,2)),VALUE(RIGHT(B1255,2)))))</f>
        <v>45769</v>
      </c>
      <c r="N1255" s="16" t="n">
        <f aca="false">MONTH(M1255)</f>
        <v>4</v>
      </c>
      <c r="O1255" s="16" t="str">
        <f aca="false">PROPER(TRIM(H1255))</f>
        <v>Kolkata</v>
      </c>
      <c r="P1255" s="16" t="str">
        <f aca="false">IFERROR(VLOOKUP(O1255,city_map!$A$2:$B$6,2,FALSE()),O1255)</f>
        <v>Kolkata</v>
      </c>
      <c r="Q1255" s="16" t="n">
        <f aca="false">IF(ISNUMBER(F1255),F1255,VALUE(SUBSTITUTE(SUBSTITUTE(F1255,"₹",""),",","")))</f>
        <v>1551</v>
      </c>
      <c r="R1255" s="16" t="n">
        <f aca="false">IF(E1255=99,1,E1255)</f>
        <v>3</v>
      </c>
      <c r="S1255" s="16" t="n">
        <f aca="false">IF(G1255="",0,G1255)</f>
        <v>0.05</v>
      </c>
      <c r="T1255" s="16" t="str">
        <f aca="false">IF(I1255="","Unknown",IF(I1255="upi","UPI",I1255))</f>
        <v>UPI</v>
      </c>
      <c r="U1255" s="16" t="str">
        <f aca="false">IF(L1255="Yes","Y",IF(L1255="No","N",L1255))</f>
        <v>N</v>
      </c>
      <c r="V1255" s="19" t="n">
        <f aca="false">ROUND(R1255*Q1255*(1-S1255),2)</f>
        <v>4420.35</v>
      </c>
      <c r="W1255" s="16" t="str">
        <f aca="false">_xlfn.XLOOKUP(D1255,products!$A$2:$A$61,products!$C$2:$C$61,"Not found")</f>
        <v>Beauty</v>
      </c>
    </row>
    <row r="1256" customFormat="false" ht="15" hidden="false" customHeight="false" outlineLevel="0" collapsed="false">
      <c r="A1256" s="16" t="s">
        <v>2150</v>
      </c>
      <c r="B1256" s="16" t="s">
        <v>2132</v>
      </c>
      <c r="C1256" s="16" t="s">
        <v>753</v>
      </c>
      <c r="D1256" s="16" t="s">
        <v>396</v>
      </c>
      <c r="E1256" s="16" t="n">
        <v>1</v>
      </c>
      <c r="F1256" s="16" t="n">
        <v>5224</v>
      </c>
      <c r="G1256" s="16" t="n">
        <v>0.15</v>
      </c>
      <c r="H1256" s="16" t="s">
        <v>67</v>
      </c>
      <c r="I1256" s="16" t="s">
        <v>47</v>
      </c>
      <c r="J1256" s="16" t="n">
        <v>2</v>
      </c>
      <c r="K1256" s="16" t="n">
        <v>4</v>
      </c>
      <c r="L1256" s="16" t="s">
        <v>57</v>
      </c>
      <c r="M1256" s="18" t="n">
        <f aca="false">IF(ISNUMBER(B1256),B1256,IF(MID(B1256,3,1)="-",DATE(VALUE(RIGHT(B1256,4)),VALUE(MID(B1256,4,2)),VALUE(LEFT(B1256,2))),DATE(VALUE(LEFT(B1256,4)),VALUE(MID(B1256,6,2)),VALUE(RIGHT(B1256,2)))))</f>
        <v>45769</v>
      </c>
      <c r="N1256" s="16" t="n">
        <f aca="false">MONTH(M1256)</f>
        <v>4</v>
      </c>
      <c r="O1256" s="16" t="str">
        <f aca="false">PROPER(TRIM(H1256))</f>
        <v>Kolkata</v>
      </c>
      <c r="P1256" s="16" t="str">
        <f aca="false">IFERROR(VLOOKUP(O1256,city_map!$A$2:$B$6,2,FALSE()),O1256)</f>
        <v>Kolkata</v>
      </c>
      <c r="Q1256" s="16" t="n">
        <f aca="false">IF(ISNUMBER(F1256),F1256,VALUE(SUBSTITUTE(SUBSTITUTE(F1256,"₹",""),",","")))</f>
        <v>5224</v>
      </c>
      <c r="R1256" s="16" t="n">
        <f aca="false">IF(E1256=99,1,E1256)</f>
        <v>1</v>
      </c>
      <c r="S1256" s="16" t="n">
        <f aca="false">IF(G1256="",0,G1256)</f>
        <v>0.15</v>
      </c>
      <c r="T1256" s="16" t="str">
        <f aca="false">IF(I1256="","Unknown",IF(I1256="upi","UPI",I1256))</f>
        <v>Debit Card</v>
      </c>
      <c r="U1256" s="16" t="str">
        <f aca="false">IF(L1256="Yes","Y",IF(L1256="No","N",L1256))</f>
        <v>Y</v>
      </c>
      <c r="V1256" s="19" t="n">
        <f aca="false">ROUND(R1256*Q1256*(1-S1256),2)</f>
        <v>4440.4</v>
      </c>
      <c r="W1256" s="16" t="str">
        <f aca="false">_xlfn.XLOOKUP(D1256,products!$A$2:$A$61,products!$C$2:$C$61,"Not found")</f>
        <v>Home</v>
      </c>
    </row>
    <row r="1257" customFormat="false" ht="15" hidden="false" customHeight="false" outlineLevel="0" collapsed="false">
      <c r="A1257" s="16" t="s">
        <v>2151</v>
      </c>
      <c r="B1257" s="16" t="s">
        <v>2132</v>
      </c>
      <c r="C1257" s="16" t="s">
        <v>2152</v>
      </c>
      <c r="D1257" s="16" t="s">
        <v>165</v>
      </c>
      <c r="E1257" s="16" t="n">
        <v>1</v>
      </c>
      <c r="F1257" s="16" t="n">
        <v>884</v>
      </c>
      <c r="G1257" s="16" t="n">
        <v>0.1</v>
      </c>
      <c r="H1257" s="16" t="s">
        <v>81</v>
      </c>
      <c r="I1257" s="16" t="s">
        <v>71</v>
      </c>
      <c r="J1257" s="16" t="n">
        <v>2</v>
      </c>
      <c r="K1257" s="16" t="n">
        <v>4</v>
      </c>
      <c r="L1257" s="16" t="s">
        <v>41</v>
      </c>
      <c r="M1257" s="18" t="n">
        <f aca="false">IF(ISNUMBER(B1257),B1257,IF(MID(B1257,3,1)="-",DATE(VALUE(RIGHT(B1257,4)),VALUE(MID(B1257,4,2)),VALUE(LEFT(B1257,2))),DATE(VALUE(LEFT(B1257,4)),VALUE(MID(B1257,6,2)),VALUE(RIGHT(B1257,2)))))</f>
        <v>45769</v>
      </c>
      <c r="N1257" s="16" t="n">
        <f aca="false">MONTH(M1257)</f>
        <v>4</v>
      </c>
      <c r="O1257" s="16" t="str">
        <f aca="false">PROPER(TRIM(H1257))</f>
        <v>Hyderabad</v>
      </c>
      <c r="P1257" s="16" t="str">
        <f aca="false">IFERROR(VLOOKUP(O1257,city_map!$A$2:$B$6,2,FALSE()),O1257)</f>
        <v>Hyderabad</v>
      </c>
      <c r="Q1257" s="16" t="n">
        <f aca="false">IF(ISNUMBER(F1257),F1257,VALUE(SUBSTITUTE(SUBSTITUTE(F1257,"₹",""),",","")))</f>
        <v>884</v>
      </c>
      <c r="R1257" s="16" t="n">
        <f aca="false">IF(E1257=99,1,E1257)</f>
        <v>1</v>
      </c>
      <c r="S1257" s="16" t="n">
        <f aca="false">IF(G1257="",0,G1257)</f>
        <v>0.1</v>
      </c>
      <c r="T1257" s="16" t="str">
        <f aca="false">IF(I1257="","Unknown",IF(I1257="upi","UPI",I1257))</f>
        <v>Credit Card</v>
      </c>
      <c r="U1257" s="16" t="str">
        <f aca="false">IF(L1257="Yes","Y",IF(L1257="No","N",L1257))</f>
        <v>N</v>
      </c>
      <c r="V1257" s="19" t="n">
        <f aca="false">ROUND(R1257*Q1257*(1-S1257),2)</f>
        <v>795.6</v>
      </c>
      <c r="W1257" s="16" t="str">
        <f aca="false">_xlfn.XLOOKUP(D1257,products!$A$2:$A$61,products!$C$2:$C$61,"Not found")</f>
        <v>Electronics</v>
      </c>
    </row>
    <row r="1258" customFormat="false" ht="15" hidden="false" customHeight="false" outlineLevel="0" collapsed="false">
      <c r="A1258" s="16" t="s">
        <v>2153</v>
      </c>
      <c r="B1258" s="16" t="s">
        <v>2132</v>
      </c>
      <c r="C1258" s="16" t="s">
        <v>1589</v>
      </c>
      <c r="D1258" s="16" t="s">
        <v>133</v>
      </c>
      <c r="E1258" s="16" t="n">
        <v>2</v>
      </c>
      <c r="F1258" s="16" t="n">
        <v>575</v>
      </c>
      <c r="G1258" s="16" t="n">
        <v>0</v>
      </c>
      <c r="H1258" s="16" t="s">
        <v>89</v>
      </c>
      <c r="I1258" s="16" t="s">
        <v>71</v>
      </c>
      <c r="J1258" s="16" t="n">
        <v>3</v>
      </c>
      <c r="K1258" s="16" t="n">
        <v>5</v>
      </c>
      <c r="L1258" s="16" t="s">
        <v>41</v>
      </c>
      <c r="M1258" s="18" t="n">
        <f aca="false">IF(ISNUMBER(B1258),B1258,IF(MID(B1258,3,1)="-",DATE(VALUE(RIGHT(B1258,4)),VALUE(MID(B1258,4,2)),VALUE(LEFT(B1258,2))),DATE(VALUE(LEFT(B1258,4)),VALUE(MID(B1258,6,2)),VALUE(RIGHT(B1258,2)))))</f>
        <v>45769</v>
      </c>
      <c r="N1258" s="16" t="n">
        <f aca="false">MONTH(M1258)</f>
        <v>4</v>
      </c>
      <c r="O1258" s="16" t="str">
        <f aca="false">PROPER(TRIM(H1258))</f>
        <v>Ahmedabad</v>
      </c>
      <c r="P1258" s="16" t="str">
        <f aca="false">IFERROR(VLOOKUP(O1258,city_map!$A$2:$B$6,2,FALSE()),O1258)</f>
        <v>Ahmedabad</v>
      </c>
      <c r="Q1258" s="16" t="n">
        <f aca="false">IF(ISNUMBER(F1258),F1258,VALUE(SUBSTITUTE(SUBSTITUTE(F1258,"₹",""),",","")))</f>
        <v>575</v>
      </c>
      <c r="R1258" s="16" t="n">
        <f aca="false">IF(E1258=99,1,E1258)</f>
        <v>2</v>
      </c>
      <c r="S1258" s="16" t="n">
        <f aca="false">IF(G1258="",0,G1258)</f>
        <v>0</v>
      </c>
      <c r="T1258" s="16" t="str">
        <f aca="false">IF(I1258="","Unknown",IF(I1258="upi","UPI",I1258))</f>
        <v>Credit Card</v>
      </c>
      <c r="U1258" s="16" t="str">
        <f aca="false">IF(L1258="Yes","Y",IF(L1258="No","N",L1258))</f>
        <v>N</v>
      </c>
      <c r="V1258" s="19" t="n">
        <f aca="false">ROUND(R1258*Q1258*(1-S1258),2)</f>
        <v>1150</v>
      </c>
      <c r="W1258" s="16" t="str">
        <f aca="false">_xlfn.XLOOKUP(D1258,products!$A$2:$A$61,products!$C$2:$C$61,"Not found")</f>
        <v>Books</v>
      </c>
    </row>
    <row r="1259" customFormat="false" ht="15" hidden="false" customHeight="false" outlineLevel="0" collapsed="false">
      <c r="A1259" s="16" t="s">
        <v>2154</v>
      </c>
      <c r="B1259" s="16" t="s">
        <v>2132</v>
      </c>
      <c r="C1259" s="16" t="s">
        <v>1462</v>
      </c>
      <c r="D1259" s="16" t="s">
        <v>440</v>
      </c>
      <c r="E1259" s="16" t="n">
        <v>2</v>
      </c>
      <c r="F1259" s="16" t="n">
        <v>1394</v>
      </c>
      <c r="G1259" s="16" t="n">
        <v>0.15</v>
      </c>
      <c r="H1259" s="16" t="s">
        <v>208</v>
      </c>
      <c r="I1259" s="16" t="s">
        <v>60</v>
      </c>
      <c r="J1259" s="16" t="n">
        <v>6</v>
      </c>
      <c r="K1259" s="16" t="n">
        <v>3</v>
      </c>
      <c r="L1259" s="16" t="s">
        <v>57</v>
      </c>
      <c r="M1259" s="18" t="n">
        <f aca="false">IF(ISNUMBER(B1259),B1259,IF(MID(B1259,3,1)="-",DATE(VALUE(RIGHT(B1259,4)),VALUE(MID(B1259,4,2)),VALUE(LEFT(B1259,2))),DATE(VALUE(LEFT(B1259,4)),VALUE(MID(B1259,6,2)),VALUE(RIGHT(B1259,2)))))</f>
        <v>45769</v>
      </c>
      <c r="N1259" s="16" t="n">
        <f aca="false">MONTH(M1259)</f>
        <v>4</v>
      </c>
      <c r="O1259" s="16" t="str">
        <f aca="false">PROPER(TRIM(H1259))</f>
        <v>Jaipur</v>
      </c>
      <c r="P1259" s="16" t="str">
        <f aca="false">IFERROR(VLOOKUP(O1259,city_map!$A$2:$B$6,2,FALSE()),O1259)</f>
        <v>Jaipur</v>
      </c>
      <c r="Q1259" s="16" t="n">
        <f aca="false">IF(ISNUMBER(F1259),F1259,VALUE(SUBSTITUTE(SUBSTITUTE(F1259,"₹",""),",","")))</f>
        <v>1394</v>
      </c>
      <c r="R1259" s="16" t="n">
        <f aca="false">IF(E1259=99,1,E1259)</f>
        <v>2</v>
      </c>
      <c r="S1259" s="16" t="n">
        <f aca="false">IF(G1259="",0,G1259)</f>
        <v>0.15</v>
      </c>
      <c r="T1259" s="16" t="str">
        <f aca="false">IF(I1259="","Unknown",IF(I1259="upi","UPI",I1259))</f>
        <v>UPI</v>
      </c>
      <c r="U1259" s="16" t="str">
        <f aca="false">IF(L1259="Yes","Y",IF(L1259="No","N",L1259))</f>
        <v>Y</v>
      </c>
      <c r="V1259" s="19" t="n">
        <f aca="false">ROUND(R1259*Q1259*(1-S1259),2)</f>
        <v>2369.8</v>
      </c>
      <c r="W1259" s="16" t="str">
        <f aca="false">_xlfn.XLOOKUP(D1259,products!$A$2:$A$61,products!$C$2:$C$61,"Not found")</f>
        <v>Home</v>
      </c>
    </row>
    <row r="1260" customFormat="false" ht="15" hidden="false" customHeight="false" outlineLevel="0" collapsed="false">
      <c r="A1260" s="16" t="s">
        <v>2155</v>
      </c>
      <c r="B1260" s="16" t="s">
        <v>2156</v>
      </c>
      <c r="C1260" s="16" t="s">
        <v>888</v>
      </c>
      <c r="D1260" s="16" t="s">
        <v>45</v>
      </c>
      <c r="E1260" s="16" t="n">
        <v>2</v>
      </c>
      <c r="F1260" s="16" t="n">
        <v>297</v>
      </c>
      <c r="G1260" s="16" t="n">
        <v>0</v>
      </c>
      <c r="H1260" s="16" t="s">
        <v>130</v>
      </c>
      <c r="I1260" s="16" t="s">
        <v>71</v>
      </c>
      <c r="J1260" s="16" t="n">
        <v>4</v>
      </c>
      <c r="K1260" s="16" t="n">
        <v>3</v>
      </c>
      <c r="L1260" s="16" t="s">
        <v>41</v>
      </c>
      <c r="M1260" s="18" t="n">
        <f aca="false">IF(ISNUMBER(B1260),B1260,IF(MID(B1260,3,1)="-",DATE(VALUE(RIGHT(B1260,4)),VALUE(MID(B1260,4,2)),VALUE(LEFT(B1260,2))),DATE(VALUE(LEFT(B1260,4)),VALUE(MID(B1260,6,2)),VALUE(RIGHT(B1260,2)))))</f>
        <v>45770</v>
      </c>
      <c r="N1260" s="16" t="n">
        <f aca="false">MONTH(M1260)</f>
        <v>4</v>
      </c>
      <c r="O1260" s="16" t="str">
        <f aca="false">PROPER(TRIM(H1260))</f>
        <v>Bengaluru</v>
      </c>
      <c r="P1260" s="16" t="str">
        <f aca="false">IFERROR(VLOOKUP(O1260,city_map!$A$2:$B$6,2,FALSE()),O1260)</f>
        <v>Bengaluru</v>
      </c>
      <c r="Q1260" s="16" t="n">
        <f aca="false">IF(ISNUMBER(F1260),F1260,VALUE(SUBSTITUTE(SUBSTITUTE(F1260,"₹",""),",","")))</f>
        <v>297</v>
      </c>
      <c r="R1260" s="16" t="n">
        <f aca="false">IF(E1260=99,1,E1260)</f>
        <v>2</v>
      </c>
      <c r="S1260" s="16" t="n">
        <f aca="false">IF(G1260="",0,G1260)</f>
        <v>0</v>
      </c>
      <c r="T1260" s="16" t="str">
        <f aca="false">IF(I1260="","Unknown",IF(I1260="upi","UPI",I1260))</f>
        <v>Credit Card</v>
      </c>
      <c r="U1260" s="16" t="str">
        <f aca="false">IF(L1260="Yes","Y",IF(L1260="No","N",L1260))</f>
        <v>N</v>
      </c>
      <c r="V1260" s="19" t="n">
        <f aca="false">ROUND(R1260*Q1260*(1-S1260),2)</f>
        <v>594</v>
      </c>
      <c r="W1260" s="16" t="str">
        <f aca="false">_xlfn.XLOOKUP(D1260,products!$A$2:$A$61,products!$C$2:$C$61,"Not found")</f>
        <v>Beauty</v>
      </c>
    </row>
    <row r="1261" customFormat="false" ht="15" hidden="false" customHeight="false" outlineLevel="0" collapsed="false">
      <c r="A1261" s="16" t="s">
        <v>2157</v>
      </c>
      <c r="B1261" s="16" t="s">
        <v>2156</v>
      </c>
      <c r="C1261" s="16" t="s">
        <v>293</v>
      </c>
      <c r="D1261" s="16" t="s">
        <v>146</v>
      </c>
      <c r="E1261" s="16" t="n">
        <v>3</v>
      </c>
      <c r="F1261" s="16" t="n">
        <v>467</v>
      </c>
      <c r="G1261" s="16" t="n">
        <v>0.1</v>
      </c>
      <c r="H1261" s="16" t="s">
        <v>67</v>
      </c>
      <c r="I1261" s="16" t="s">
        <v>60</v>
      </c>
      <c r="J1261" s="16" t="n">
        <v>4</v>
      </c>
      <c r="K1261" s="16" t="n">
        <v>5</v>
      </c>
      <c r="L1261" s="16" t="s">
        <v>41</v>
      </c>
      <c r="M1261" s="18" t="n">
        <f aca="false">IF(ISNUMBER(B1261),B1261,IF(MID(B1261,3,1)="-",DATE(VALUE(RIGHT(B1261,4)),VALUE(MID(B1261,4,2)),VALUE(LEFT(B1261,2))),DATE(VALUE(LEFT(B1261,4)),VALUE(MID(B1261,6,2)),VALUE(RIGHT(B1261,2)))))</f>
        <v>45770</v>
      </c>
      <c r="N1261" s="16" t="n">
        <f aca="false">MONTH(M1261)</f>
        <v>4</v>
      </c>
      <c r="O1261" s="16" t="str">
        <f aca="false">PROPER(TRIM(H1261))</f>
        <v>Kolkata</v>
      </c>
      <c r="P1261" s="16" t="str">
        <f aca="false">IFERROR(VLOOKUP(O1261,city_map!$A$2:$B$6,2,FALSE()),O1261)</f>
        <v>Kolkata</v>
      </c>
      <c r="Q1261" s="16" t="n">
        <f aca="false">IF(ISNUMBER(F1261),F1261,VALUE(SUBSTITUTE(SUBSTITUTE(F1261,"₹",""),",","")))</f>
        <v>467</v>
      </c>
      <c r="R1261" s="16" t="n">
        <f aca="false">IF(E1261=99,1,E1261)</f>
        <v>3</v>
      </c>
      <c r="S1261" s="16" t="n">
        <f aca="false">IF(G1261="",0,G1261)</f>
        <v>0.1</v>
      </c>
      <c r="T1261" s="16" t="str">
        <f aca="false">IF(I1261="","Unknown",IF(I1261="upi","UPI",I1261))</f>
        <v>UPI</v>
      </c>
      <c r="U1261" s="16" t="str">
        <f aca="false">IF(L1261="Yes","Y",IF(L1261="No","N",L1261))</f>
        <v>N</v>
      </c>
      <c r="V1261" s="19" t="n">
        <f aca="false">ROUND(R1261*Q1261*(1-S1261),2)</f>
        <v>1260.9</v>
      </c>
      <c r="W1261" s="16" t="str">
        <f aca="false">_xlfn.XLOOKUP(D1261,products!$A$2:$A$61,products!$C$2:$C$61,"Not found")</f>
        <v>Beauty</v>
      </c>
    </row>
    <row r="1262" customFormat="false" ht="15" hidden="false" customHeight="false" outlineLevel="0" collapsed="false">
      <c r="A1262" s="16" t="s">
        <v>2158</v>
      </c>
      <c r="B1262" s="16" t="s">
        <v>2156</v>
      </c>
      <c r="C1262" s="16" t="s">
        <v>378</v>
      </c>
      <c r="D1262" s="16" t="s">
        <v>99</v>
      </c>
      <c r="E1262" s="16" t="n">
        <v>1</v>
      </c>
      <c r="F1262" s="16" t="n">
        <v>732</v>
      </c>
      <c r="G1262" s="16" t="n">
        <v>0</v>
      </c>
      <c r="H1262" s="16" t="s">
        <v>70</v>
      </c>
      <c r="I1262" s="16" t="s">
        <v>60</v>
      </c>
      <c r="J1262" s="16" t="n">
        <v>7</v>
      </c>
      <c r="K1262" s="16" t="n">
        <v>3</v>
      </c>
      <c r="L1262" s="16" t="s">
        <v>41</v>
      </c>
      <c r="M1262" s="18" t="n">
        <f aca="false">IF(ISNUMBER(B1262),B1262,IF(MID(B1262,3,1)="-",DATE(VALUE(RIGHT(B1262,4)),VALUE(MID(B1262,4,2)),VALUE(LEFT(B1262,2))),DATE(VALUE(LEFT(B1262,4)),VALUE(MID(B1262,6,2)),VALUE(RIGHT(B1262,2)))))</f>
        <v>45770</v>
      </c>
      <c r="N1262" s="16" t="n">
        <f aca="false">MONTH(M1262)</f>
        <v>4</v>
      </c>
      <c r="O1262" s="16" t="str">
        <f aca="false">PROPER(TRIM(H1262))</f>
        <v>Pune</v>
      </c>
      <c r="P1262" s="16" t="str">
        <f aca="false">IFERROR(VLOOKUP(O1262,city_map!$A$2:$B$6,2,FALSE()),O1262)</f>
        <v>Pune</v>
      </c>
      <c r="Q1262" s="16" t="n">
        <f aca="false">IF(ISNUMBER(F1262),F1262,VALUE(SUBSTITUTE(SUBSTITUTE(F1262,"₹",""),",","")))</f>
        <v>732</v>
      </c>
      <c r="R1262" s="16" t="n">
        <f aca="false">IF(E1262=99,1,E1262)</f>
        <v>1</v>
      </c>
      <c r="S1262" s="16" t="n">
        <f aca="false">IF(G1262="",0,G1262)</f>
        <v>0</v>
      </c>
      <c r="T1262" s="16" t="str">
        <f aca="false">IF(I1262="","Unknown",IF(I1262="upi","UPI",I1262))</f>
        <v>UPI</v>
      </c>
      <c r="U1262" s="16" t="str">
        <f aca="false">IF(L1262="Yes","Y",IF(L1262="No","N",L1262))</f>
        <v>N</v>
      </c>
      <c r="V1262" s="19" t="n">
        <f aca="false">ROUND(R1262*Q1262*(1-S1262),2)</f>
        <v>732</v>
      </c>
      <c r="W1262" s="16" t="str">
        <f aca="false">_xlfn.XLOOKUP(D1262,products!$A$2:$A$61,products!$C$2:$C$61,"Not found")</f>
        <v>Fashion</v>
      </c>
    </row>
    <row r="1263" customFormat="false" ht="15" hidden="false" customHeight="false" outlineLevel="0" collapsed="false">
      <c r="A1263" s="16" t="s">
        <v>2159</v>
      </c>
      <c r="B1263" s="16" t="s">
        <v>2156</v>
      </c>
      <c r="C1263" s="16" t="s">
        <v>423</v>
      </c>
      <c r="D1263" s="16" t="s">
        <v>111</v>
      </c>
      <c r="E1263" s="16" t="n">
        <v>3</v>
      </c>
      <c r="F1263" s="16" t="n">
        <v>966</v>
      </c>
      <c r="G1263" s="16" t="n">
        <v>0.1</v>
      </c>
      <c r="H1263" s="16" t="s">
        <v>161</v>
      </c>
      <c r="I1263" s="16"/>
      <c r="J1263" s="16" t="n">
        <v>5</v>
      </c>
      <c r="K1263" s="16" t="n">
        <v>3</v>
      </c>
      <c r="L1263" s="16" t="s">
        <v>41</v>
      </c>
      <c r="M1263" s="18" t="n">
        <f aca="false">IF(ISNUMBER(B1263),B1263,IF(MID(B1263,3,1)="-",DATE(VALUE(RIGHT(B1263,4)),VALUE(MID(B1263,4,2)),VALUE(LEFT(B1263,2))),DATE(VALUE(LEFT(B1263,4)),VALUE(MID(B1263,6,2)),VALUE(RIGHT(B1263,2)))))</f>
        <v>45770</v>
      </c>
      <c r="N1263" s="16" t="n">
        <f aca="false">MONTH(M1263)</f>
        <v>4</v>
      </c>
      <c r="O1263" s="16" t="str">
        <f aca="false">PROPER(TRIM(H1263))</f>
        <v>Hyderabad</v>
      </c>
      <c r="P1263" s="16" t="str">
        <f aca="false">IFERROR(VLOOKUP(O1263,city_map!$A$2:$B$6,2,FALSE()),O1263)</f>
        <v>Hyderabad</v>
      </c>
      <c r="Q1263" s="16" t="n">
        <f aca="false">IF(ISNUMBER(F1263),F1263,VALUE(SUBSTITUTE(SUBSTITUTE(F1263,"₹",""),",","")))</f>
        <v>966</v>
      </c>
      <c r="R1263" s="16" t="n">
        <f aca="false">IF(E1263=99,1,E1263)</f>
        <v>3</v>
      </c>
      <c r="S1263" s="16" t="n">
        <f aca="false">IF(G1263="",0,G1263)</f>
        <v>0.1</v>
      </c>
      <c r="T1263" s="16" t="str">
        <f aca="false">IF(I1263="","Unknown",IF(I1263="upi","UPI",I1263))</f>
        <v>Unknown</v>
      </c>
      <c r="U1263" s="16" t="str">
        <f aca="false">IF(L1263="Yes","Y",IF(L1263="No","N",L1263))</f>
        <v>N</v>
      </c>
      <c r="V1263" s="19" t="n">
        <f aca="false">ROUND(R1263*Q1263*(1-S1263),2)</f>
        <v>2608.2</v>
      </c>
      <c r="W1263" s="16" t="str">
        <f aca="false">_xlfn.XLOOKUP(D1263,products!$A$2:$A$61,products!$C$2:$C$61,"Not found")</f>
        <v>Books</v>
      </c>
    </row>
    <row r="1264" customFormat="false" ht="15" hidden="false" customHeight="false" outlineLevel="0" collapsed="false">
      <c r="A1264" s="16" t="s">
        <v>2160</v>
      </c>
      <c r="B1264" s="16" t="s">
        <v>2156</v>
      </c>
      <c r="C1264" s="16" t="s">
        <v>2118</v>
      </c>
      <c r="D1264" s="16" t="s">
        <v>92</v>
      </c>
      <c r="E1264" s="16" t="n">
        <v>1</v>
      </c>
      <c r="F1264" s="16" t="n">
        <v>4173</v>
      </c>
      <c r="G1264" s="16" t="n">
        <v>0</v>
      </c>
      <c r="H1264" s="16" t="s">
        <v>39</v>
      </c>
      <c r="I1264" s="16" t="s">
        <v>47</v>
      </c>
      <c r="J1264" s="16" t="n">
        <v>7</v>
      </c>
      <c r="K1264" s="16" t="n">
        <v>4</v>
      </c>
      <c r="L1264" s="16" t="s">
        <v>41</v>
      </c>
      <c r="M1264" s="18" t="n">
        <f aca="false">IF(ISNUMBER(B1264),B1264,IF(MID(B1264,3,1)="-",DATE(VALUE(RIGHT(B1264,4)),VALUE(MID(B1264,4,2)),VALUE(LEFT(B1264,2))),DATE(VALUE(LEFT(B1264,4)),VALUE(MID(B1264,6,2)),VALUE(RIGHT(B1264,2)))))</f>
        <v>45770</v>
      </c>
      <c r="N1264" s="16" t="n">
        <f aca="false">MONTH(M1264)</f>
        <v>4</v>
      </c>
      <c r="O1264" s="16" t="str">
        <f aca="false">PROPER(TRIM(H1264))</f>
        <v>Delhi</v>
      </c>
      <c r="P1264" s="16" t="str">
        <f aca="false">IFERROR(VLOOKUP(O1264,city_map!$A$2:$B$6,2,FALSE()),O1264)</f>
        <v>Delhi</v>
      </c>
      <c r="Q1264" s="16" t="n">
        <f aca="false">IF(ISNUMBER(F1264),F1264,VALUE(SUBSTITUTE(SUBSTITUTE(F1264,"₹",""),",","")))</f>
        <v>4173</v>
      </c>
      <c r="R1264" s="16" t="n">
        <f aca="false">IF(E1264=99,1,E1264)</f>
        <v>1</v>
      </c>
      <c r="S1264" s="16" t="n">
        <f aca="false">IF(G1264="",0,G1264)</f>
        <v>0</v>
      </c>
      <c r="T1264" s="16" t="str">
        <f aca="false">IF(I1264="","Unknown",IF(I1264="upi","UPI",I1264))</f>
        <v>Debit Card</v>
      </c>
      <c r="U1264" s="16" t="str">
        <f aca="false">IF(L1264="Yes","Y",IF(L1264="No","N",L1264))</f>
        <v>N</v>
      </c>
      <c r="V1264" s="19" t="n">
        <f aca="false">ROUND(R1264*Q1264*(1-S1264),2)</f>
        <v>4173</v>
      </c>
      <c r="W1264" s="16" t="str">
        <f aca="false">_xlfn.XLOOKUP(D1264,products!$A$2:$A$61,products!$C$2:$C$61,"Not found")</f>
        <v>Electronics</v>
      </c>
    </row>
    <row r="1265" customFormat="false" ht="15" hidden="false" customHeight="false" outlineLevel="0" collapsed="false">
      <c r="A1265" s="16" t="s">
        <v>2161</v>
      </c>
      <c r="B1265" s="16" t="s">
        <v>2156</v>
      </c>
      <c r="C1265" s="16" t="s">
        <v>1038</v>
      </c>
      <c r="D1265" s="16" t="s">
        <v>149</v>
      </c>
      <c r="E1265" s="16" t="n">
        <v>2</v>
      </c>
      <c r="F1265" s="16" t="n">
        <v>1654</v>
      </c>
      <c r="G1265" s="16" t="n">
        <v>0.2</v>
      </c>
      <c r="H1265" s="16" t="s">
        <v>89</v>
      </c>
      <c r="I1265" s="16" t="s">
        <v>40</v>
      </c>
      <c r="J1265" s="16" t="n">
        <v>3</v>
      </c>
      <c r="K1265" s="16" t="n">
        <v>4</v>
      </c>
      <c r="L1265" s="16" t="s">
        <v>41</v>
      </c>
      <c r="M1265" s="18" t="n">
        <f aca="false">IF(ISNUMBER(B1265),B1265,IF(MID(B1265,3,1)="-",DATE(VALUE(RIGHT(B1265,4)),VALUE(MID(B1265,4,2)),VALUE(LEFT(B1265,2))),DATE(VALUE(LEFT(B1265,4)),VALUE(MID(B1265,6,2)),VALUE(RIGHT(B1265,2)))))</f>
        <v>45770</v>
      </c>
      <c r="N1265" s="16" t="n">
        <f aca="false">MONTH(M1265)</f>
        <v>4</v>
      </c>
      <c r="O1265" s="16" t="str">
        <f aca="false">PROPER(TRIM(H1265))</f>
        <v>Ahmedabad</v>
      </c>
      <c r="P1265" s="16" t="str">
        <f aca="false">IFERROR(VLOOKUP(O1265,city_map!$A$2:$B$6,2,FALSE()),O1265)</f>
        <v>Ahmedabad</v>
      </c>
      <c r="Q1265" s="16" t="n">
        <f aca="false">IF(ISNUMBER(F1265),F1265,VALUE(SUBSTITUTE(SUBSTITUTE(F1265,"₹",""),",","")))</f>
        <v>1654</v>
      </c>
      <c r="R1265" s="16" t="n">
        <f aca="false">IF(E1265=99,1,E1265)</f>
        <v>2</v>
      </c>
      <c r="S1265" s="16" t="n">
        <f aca="false">IF(G1265="",0,G1265)</f>
        <v>0.2</v>
      </c>
      <c r="T1265" s="16" t="str">
        <f aca="false">IF(I1265="","Unknown",IF(I1265="upi","UPI",I1265))</f>
        <v>COD</v>
      </c>
      <c r="U1265" s="16" t="str">
        <f aca="false">IF(L1265="Yes","Y",IF(L1265="No","N",L1265))</f>
        <v>N</v>
      </c>
      <c r="V1265" s="19" t="n">
        <f aca="false">ROUND(R1265*Q1265*(1-S1265),2)</f>
        <v>2646.4</v>
      </c>
      <c r="W1265" s="16" t="str">
        <f aca="false">_xlfn.XLOOKUP(D1265,products!$A$2:$A$61,products!$C$2:$C$61,"Not found")</f>
        <v>Fashion</v>
      </c>
    </row>
    <row r="1266" customFormat="false" ht="15" hidden="false" customHeight="false" outlineLevel="0" collapsed="false">
      <c r="A1266" s="16" t="s">
        <v>2162</v>
      </c>
      <c r="B1266" s="16" t="s">
        <v>2156</v>
      </c>
      <c r="C1266" s="16" t="s">
        <v>325</v>
      </c>
      <c r="D1266" s="16" t="s">
        <v>222</v>
      </c>
      <c r="E1266" s="16" t="n">
        <v>2</v>
      </c>
      <c r="F1266" s="16" t="n">
        <v>1850</v>
      </c>
      <c r="G1266" s="16" t="n">
        <v>0.2</v>
      </c>
      <c r="H1266" s="16" t="s">
        <v>112</v>
      </c>
      <c r="I1266" s="16" t="s">
        <v>100</v>
      </c>
      <c r="J1266" s="16" t="n">
        <v>4</v>
      </c>
      <c r="K1266" s="16" t="n">
        <v>4</v>
      </c>
      <c r="L1266" s="16" t="s">
        <v>57</v>
      </c>
      <c r="M1266" s="18" t="n">
        <f aca="false">IF(ISNUMBER(B1266),B1266,IF(MID(B1266,3,1)="-",DATE(VALUE(RIGHT(B1266,4)),VALUE(MID(B1266,4,2)),VALUE(LEFT(B1266,2))),DATE(VALUE(LEFT(B1266,4)),VALUE(MID(B1266,6,2)),VALUE(RIGHT(B1266,2)))))</f>
        <v>45770</v>
      </c>
      <c r="N1266" s="16" t="n">
        <f aca="false">MONTH(M1266)</f>
        <v>4</v>
      </c>
      <c r="O1266" s="16" t="str">
        <f aca="false">PROPER(TRIM(H1266))</f>
        <v>Mumbai</v>
      </c>
      <c r="P1266" s="16" t="str">
        <f aca="false">IFERROR(VLOOKUP(O1266,city_map!$A$2:$B$6,2,FALSE()),O1266)</f>
        <v>Mumbai</v>
      </c>
      <c r="Q1266" s="16" t="n">
        <f aca="false">IF(ISNUMBER(F1266),F1266,VALUE(SUBSTITUTE(SUBSTITUTE(F1266,"₹",""),",","")))</f>
        <v>1850</v>
      </c>
      <c r="R1266" s="16" t="n">
        <f aca="false">IF(E1266=99,1,E1266)</f>
        <v>2</v>
      </c>
      <c r="S1266" s="16" t="n">
        <f aca="false">IF(G1266="",0,G1266)</f>
        <v>0.2</v>
      </c>
      <c r="T1266" s="16" t="str">
        <f aca="false">IF(I1266="","Unknown",IF(I1266="upi","UPI",I1266))</f>
        <v>Net Banking</v>
      </c>
      <c r="U1266" s="16" t="str">
        <f aca="false">IF(L1266="Yes","Y",IF(L1266="No","N",L1266))</f>
        <v>Y</v>
      </c>
      <c r="V1266" s="19" t="n">
        <f aca="false">ROUND(R1266*Q1266*(1-S1266),2)</f>
        <v>2960</v>
      </c>
      <c r="W1266" s="16" t="str">
        <f aca="false">_xlfn.XLOOKUP(D1266,products!$A$2:$A$61,products!$C$2:$C$61,"Not found")</f>
        <v>Fashion</v>
      </c>
    </row>
    <row r="1267" customFormat="false" ht="15" hidden="false" customHeight="false" outlineLevel="0" collapsed="false">
      <c r="A1267" s="16" t="s">
        <v>2163</v>
      </c>
      <c r="B1267" s="16" t="s">
        <v>2156</v>
      </c>
      <c r="C1267" s="16" t="s">
        <v>444</v>
      </c>
      <c r="D1267" s="16" t="s">
        <v>66</v>
      </c>
      <c r="E1267" s="16" t="n">
        <v>1</v>
      </c>
      <c r="F1267" s="16" t="n">
        <v>15247</v>
      </c>
      <c r="G1267" s="16" t="n">
        <v>0</v>
      </c>
      <c r="H1267" s="16" t="s">
        <v>39</v>
      </c>
      <c r="I1267" s="16" t="s">
        <v>60</v>
      </c>
      <c r="J1267" s="16" t="n">
        <v>3</v>
      </c>
      <c r="K1267" s="16" t="n">
        <v>5</v>
      </c>
      <c r="L1267" s="16" t="s">
        <v>41</v>
      </c>
      <c r="M1267" s="18" t="n">
        <f aca="false">IF(ISNUMBER(B1267),B1267,IF(MID(B1267,3,1)="-",DATE(VALUE(RIGHT(B1267,4)),VALUE(MID(B1267,4,2)),VALUE(LEFT(B1267,2))),DATE(VALUE(LEFT(B1267,4)),VALUE(MID(B1267,6,2)),VALUE(RIGHT(B1267,2)))))</f>
        <v>45770</v>
      </c>
      <c r="N1267" s="16" t="n">
        <f aca="false">MONTH(M1267)</f>
        <v>4</v>
      </c>
      <c r="O1267" s="16" t="str">
        <f aca="false">PROPER(TRIM(H1267))</f>
        <v>Delhi</v>
      </c>
      <c r="P1267" s="16" t="str">
        <f aca="false">IFERROR(VLOOKUP(O1267,city_map!$A$2:$B$6,2,FALSE()),O1267)</f>
        <v>Delhi</v>
      </c>
      <c r="Q1267" s="16" t="n">
        <f aca="false">IF(ISNUMBER(F1267),F1267,VALUE(SUBSTITUTE(SUBSTITUTE(F1267,"₹",""),",","")))</f>
        <v>15247</v>
      </c>
      <c r="R1267" s="16" t="n">
        <f aca="false">IF(E1267=99,1,E1267)</f>
        <v>1</v>
      </c>
      <c r="S1267" s="16" t="n">
        <f aca="false">IF(G1267="",0,G1267)</f>
        <v>0</v>
      </c>
      <c r="T1267" s="16" t="str">
        <f aca="false">IF(I1267="","Unknown",IF(I1267="upi","UPI",I1267))</f>
        <v>UPI</v>
      </c>
      <c r="U1267" s="16" t="str">
        <f aca="false">IF(L1267="Yes","Y",IF(L1267="No","N",L1267))</f>
        <v>N</v>
      </c>
      <c r="V1267" s="19" t="n">
        <f aca="false">ROUND(R1267*Q1267*(1-S1267),2)</f>
        <v>15247</v>
      </c>
      <c r="W1267" s="16" t="str">
        <f aca="false">_xlfn.XLOOKUP(D1267,products!$A$2:$A$61,products!$C$2:$C$61,"Not found")</f>
        <v>Electronics</v>
      </c>
    </row>
    <row r="1268" customFormat="false" ht="15" hidden="false" customHeight="false" outlineLevel="0" collapsed="false">
      <c r="A1268" s="16" t="s">
        <v>2164</v>
      </c>
      <c r="B1268" s="16" t="s">
        <v>2156</v>
      </c>
      <c r="C1268" s="16" t="s">
        <v>720</v>
      </c>
      <c r="D1268" s="16" t="s">
        <v>639</v>
      </c>
      <c r="E1268" s="16" t="n">
        <v>1</v>
      </c>
      <c r="F1268" s="16" t="n">
        <v>825</v>
      </c>
      <c r="G1268" s="16" t="n">
        <v>0.2</v>
      </c>
      <c r="H1268" s="16" t="s">
        <v>112</v>
      </c>
      <c r="I1268" s="16" t="s">
        <v>47</v>
      </c>
      <c r="J1268" s="16" t="n">
        <v>4</v>
      </c>
      <c r="K1268" s="16" t="n">
        <v>4</v>
      </c>
      <c r="L1268" s="16" t="s">
        <v>41</v>
      </c>
      <c r="M1268" s="18" t="n">
        <f aca="false">IF(ISNUMBER(B1268),B1268,IF(MID(B1268,3,1)="-",DATE(VALUE(RIGHT(B1268,4)),VALUE(MID(B1268,4,2)),VALUE(LEFT(B1268,2))),DATE(VALUE(LEFT(B1268,4)),VALUE(MID(B1268,6,2)),VALUE(RIGHT(B1268,2)))))</f>
        <v>45770</v>
      </c>
      <c r="N1268" s="16" t="n">
        <f aca="false">MONTH(M1268)</f>
        <v>4</v>
      </c>
      <c r="O1268" s="16" t="str">
        <f aca="false">PROPER(TRIM(H1268))</f>
        <v>Mumbai</v>
      </c>
      <c r="P1268" s="16" t="str">
        <f aca="false">IFERROR(VLOOKUP(O1268,city_map!$A$2:$B$6,2,FALSE()),O1268)</f>
        <v>Mumbai</v>
      </c>
      <c r="Q1268" s="16" t="n">
        <f aca="false">IF(ISNUMBER(F1268),F1268,VALUE(SUBSTITUTE(SUBSTITUTE(F1268,"₹",""),",","")))</f>
        <v>825</v>
      </c>
      <c r="R1268" s="16" t="n">
        <f aca="false">IF(E1268=99,1,E1268)</f>
        <v>1</v>
      </c>
      <c r="S1268" s="16" t="n">
        <f aca="false">IF(G1268="",0,G1268)</f>
        <v>0.2</v>
      </c>
      <c r="T1268" s="16" t="str">
        <f aca="false">IF(I1268="","Unknown",IF(I1268="upi","UPI",I1268))</f>
        <v>Debit Card</v>
      </c>
      <c r="U1268" s="16" t="str">
        <f aca="false">IF(L1268="Yes","Y",IF(L1268="No","N",L1268))</f>
        <v>N</v>
      </c>
      <c r="V1268" s="19" t="n">
        <f aca="false">ROUND(R1268*Q1268*(1-S1268),2)</f>
        <v>660</v>
      </c>
      <c r="W1268" s="16" t="str">
        <f aca="false">_xlfn.XLOOKUP(D1268,products!$A$2:$A$61,products!$C$2:$C$61,"Not found")</f>
        <v>Beauty</v>
      </c>
    </row>
    <row r="1269" customFormat="false" ht="15" hidden="false" customHeight="false" outlineLevel="0" collapsed="false">
      <c r="A1269" s="16" t="s">
        <v>2165</v>
      </c>
      <c r="B1269" s="16" t="s">
        <v>2156</v>
      </c>
      <c r="C1269" s="16" t="s">
        <v>2166</v>
      </c>
      <c r="D1269" s="16" t="s">
        <v>451</v>
      </c>
      <c r="E1269" s="16" t="n">
        <v>4</v>
      </c>
      <c r="F1269" s="16" t="n">
        <v>1316</v>
      </c>
      <c r="G1269" s="16" t="n">
        <v>0</v>
      </c>
      <c r="H1269" s="16" t="s">
        <v>70</v>
      </c>
      <c r="I1269" s="16" t="s">
        <v>60</v>
      </c>
      <c r="J1269" s="16" t="n">
        <v>5</v>
      </c>
      <c r="K1269" s="16" t="n">
        <v>4</v>
      </c>
      <c r="L1269" s="16" t="s">
        <v>41</v>
      </c>
      <c r="M1269" s="18" t="n">
        <f aca="false">IF(ISNUMBER(B1269),B1269,IF(MID(B1269,3,1)="-",DATE(VALUE(RIGHT(B1269,4)),VALUE(MID(B1269,4,2)),VALUE(LEFT(B1269,2))),DATE(VALUE(LEFT(B1269,4)),VALUE(MID(B1269,6,2)),VALUE(RIGHT(B1269,2)))))</f>
        <v>45770</v>
      </c>
      <c r="N1269" s="16" t="n">
        <f aca="false">MONTH(M1269)</f>
        <v>4</v>
      </c>
      <c r="O1269" s="16" t="str">
        <f aca="false">PROPER(TRIM(H1269))</f>
        <v>Pune</v>
      </c>
      <c r="P1269" s="16" t="str">
        <f aca="false">IFERROR(VLOOKUP(O1269,city_map!$A$2:$B$6,2,FALSE()),O1269)</f>
        <v>Pune</v>
      </c>
      <c r="Q1269" s="16" t="n">
        <f aca="false">IF(ISNUMBER(F1269),F1269,VALUE(SUBSTITUTE(SUBSTITUTE(F1269,"₹",""),",","")))</f>
        <v>1316</v>
      </c>
      <c r="R1269" s="16" t="n">
        <f aca="false">IF(E1269=99,1,E1269)</f>
        <v>4</v>
      </c>
      <c r="S1269" s="16" t="n">
        <f aca="false">IF(G1269="",0,G1269)</f>
        <v>0</v>
      </c>
      <c r="T1269" s="16" t="str">
        <f aca="false">IF(I1269="","Unknown",IF(I1269="upi","UPI",I1269))</f>
        <v>UPI</v>
      </c>
      <c r="U1269" s="16" t="str">
        <f aca="false">IF(L1269="Yes","Y",IF(L1269="No","N",L1269))</f>
        <v>N</v>
      </c>
      <c r="V1269" s="19" t="n">
        <f aca="false">ROUND(R1269*Q1269*(1-S1269),2)</f>
        <v>5264</v>
      </c>
      <c r="W1269" s="16" t="str">
        <f aca="false">_xlfn.XLOOKUP(D1269,products!$A$2:$A$61,products!$C$2:$C$61,"Not found")</f>
        <v>Beauty</v>
      </c>
    </row>
    <row r="1270" customFormat="false" ht="15" hidden="false" customHeight="false" outlineLevel="0" collapsed="false">
      <c r="A1270" s="16" t="s">
        <v>2167</v>
      </c>
      <c r="B1270" s="16" t="s">
        <v>2156</v>
      </c>
      <c r="C1270" s="16" t="s">
        <v>1287</v>
      </c>
      <c r="D1270" s="16" t="s">
        <v>396</v>
      </c>
      <c r="E1270" s="16" t="n">
        <v>3</v>
      </c>
      <c r="F1270" s="16" t="n">
        <v>5556</v>
      </c>
      <c r="G1270" s="16" t="n">
        <v>0.2</v>
      </c>
      <c r="H1270" s="16" t="s">
        <v>70</v>
      </c>
      <c r="I1270" s="16" t="s">
        <v>60</v>
      </c>
      <c r="J1270" s="16" t="n">
        <v>5</v>
      </c>
      <c r="K1270" s="16" t="n">
        <v>4</v>
      </c>
      <c r="L1270" s="16" t="s">
        <v>41</v>
      </c>
      <c r="M1270" s="18" t="n">
        <f aca="false">IF(ISNUMBER(B1270),B1270,IF(MID(B1270,3,1)="-",DATE(VALUE(RIGHT(B1270,4)),VALUE(MID(B1270,4,2)),VALUE(LEFT(B1270,2))),DATE(VALUE(LEFT(B1270,4)),VALUE(MID(B1270,6,2)),VALUE(RIGHT(B1270,2)))))</f>
        <v>45770</v>
      </c>
      <c r="N1270" s="16" t="n">
        <f aca="false">MONTH(M1270)</f>
        <v>4</v>
      </c>
      <c r="O1270" s="16" t="str">
        <f aca="false">PROPER(TRIM(H1270))</f>
        <v>Pune</v>
      </c>
      <c r="P1270" s="16" t="str">
        <f aca="false">IFERROR(VLOOKUP(O1270,city_map!$A$2:$B$6,2,FALSE()),O1270)</f>
        <v>Pune</v>
      </c>
      <c r="Q1270" s="16" t="n">
        <f aca="false">IF(ISNUMBER(F1270),F1270,VALUE(SUBSTITUTE(SUBSTITUTE(F1270,"₹",""),",","")))</f>
        <v>5556</v>
      </c>
      <c r="R1270" s="16" t="n">
        <f aca="false">IF(E1270=99,1,E1270)</f>
        <v>3</v>
      </c>
      <c r="S1270" s="16" t="n">
        <f aca="false">IF(G1270="",0,G1270)</f>
        <v>0.2</v>
      </c>
      <c r="T1270" s="16" t="str">
        <f aca="false">IF(I1270="","Unknown",IF(I1270="upi","UPI",I1270))</f>
        <v>UPI</v>
      </c>
      <c r="U1270" s="16" t="str">
        <f aca="false">IF(L1270="Yes","Y",IF(L1270="No","N",L1270))</f>
        <v>N</v>
      </c>
      <c r="V1270" s="19" t="n">
        <f aca="false">ROUND(R1270*Q1270*(1-S1270),2)</f>
        <v>13334.4</v>
      </c>
      <c r="W1270" s="16" t="str">
        <f aca="false">_xlfn.XLOOKUP(D1270,products!$A$2:$A$61,products!$C$2:$C$61,"Not found")</f>
        <v>Home</v>
      </c>
    </row>
    <row r="1271" customFormat="false" ht="15" hidden="false" customHeight="false" outlineLevel="0" collapsed="false">
      <c r="A1271" s="16" t="s">
        <v>2168</v>
      </c>
      <c r="B1271" s="16" t="s">
        <v>2156</v>
      </c>
      <c r="C1271" s="16" t="s">
        <v>898</v>
      </c>
      <c r="D1271" s="16" t="s">
        <v>385</v>
      </c>
      <c r="E1271" s="16" t="n">
        <v>1</v>
      </c>
      <c r="F1271" s="16" t="n">
        <v>285</v>
      </c>
      <c r="G1271" s="16" t="n">
        <v>0</v>
      </c>
      <c r="H1271" s="16" t="s">
        <v>70</v>
      </c>
      <c r="I1271" s="16" t="s">
        <v>71</v>
      </c>
      <c r="J1271" s="16" t="n">
        <v>5</v>
      </c>
      <c r="K1271" s="16" t="n">
        <v>3</v>
      </c>
      <c r="L1271" s="16" t="s">
        <v>41</v>
      </c>
      <c r="M1271" s="18" t="n">
        <f aca="false">IF(ISNUMBER(B1271),B1271,IF(MID(B1271,3,1)="-",DATE(VALUE(RIGHT(B1271,4)),VALUE(MID(B1271,4,2)),VALUE(LEFT(B1271,2))),DATE(VALUE(LEFT(B1271,4)),VALUE(MID(B1271,6,2)),VALUE(RIGHT(B1271,2)))))</f>
        <v>45770</v>
      </c>
      <c r="N1271" s="16" t="n">
        <f aca="false">MONTH(M1271)</f>
        <v>4</v>
      </c>
      <c r="O1271" s="16" t="str">
        <f aca="false">PROPER(TRIM(H1271))</f>
        <v>Pune</v>
      </c>
      <c r="P1271" s="16" t="str">
        <f aca="false">IFERROR(VLOOKUP(O1271,city_map!$A$2:$B$6,2,FALSE()),O1271)</f>
        <v>Pune</v>
      </c>
      <c r="Q1271" s="16" t="n">
        <f aca="false">IF(ISNUMBER(F1271),F1271,VALUE(SUBSTITUTE(SUBSTITUTE(F1271,"₹",""),",","")))</f>
        <v>285</v>
      </c>
      <c r="R1271" s="16" t="n">
        <f aca="false">IF(E1271=99,1,E1271)</f>
        <v>1</v>
      </c>
      <c r="S1271" s="16" t="n">
        <f aca="false">IF(G1271="",0,G1271)</f>
        <v>0</v>
      </c>
      <c r="T1271" s="16" t="str">
        <f aca="false">IF(I1271="","Unknown",IF(I1271="upi","UPI",I1271))</f>
        <v>Credit Card</v>
      </c>
      <c r="U1271" s="16" t="str">
        <f aca="false">IF(L1271="Yes","Y",IF(L1271="No","N",L1271))</f>
        <v>N</v>
      </c>
      <c r="V1271" s="19" t="n">
        <f aca="false">ROUND(R1271*Q1271*(1-S1271),2)</f>
        <v>285</v>
      </c>
      <c r="W1271" s="16" t="str">
        <f aca="false">_xlfn.XLOOKUP(D1271,products!$A$2:$A$61,products!$C$2:$C$61,"Not found")</f>
        <v>Books</v>
      </c>
    </row>
    <row r="1272" customFormat="false" ht="15" hidden="false" customHeight="false" outlineLevel="0" collapsed="false">
      <c r="A1272" s="16" t="s">
        <v>2169</v>
      </c>
      <c r="B1272" s="16" t="s">
        <v>2156</v>
      </c>
      <c r="C1272" s="16" t="s">
        <v>619</v>
      </c>
      <c r="D1272" s="16" t="s">
        <v>229</v>
      </c>
      <c r="E1272" s="16" t="n">
        <v>5</v>
      </c>
      <c r="F1272" s="16" t="s">
        <v>2170</v>
      </c>
      <c r="G1272" s="16" t="n">
        <v>0.3</v>
      </c>
      <c r="H1272" s="16" t="s">
        <v>39</v>
      </c>
      <c r="I1272" s="16" t="s">
        <v>71</v>
      </c>
      <c r="J1272" s="16" t="n">
        <v>2</v>
      </c>
      <c r="K1272" s="16" t="n">
        <v>4</v>
      </c>
      <c r="L1272" s="16" t="s">
        <v>41</v>
      </c>
      <c r="M1272" s="18" t="n">
        <f aca="false">IF(ISNUMBER(B1272),B1272,IF(MID(B1272,3,1)="-",DATE(VALUE(RIGHT(B1272,4)),VALUE(MID(B1272,4,2)),VALUE(LEFT(B1272,2))),DATE(VALUE(LEFT(B1272,4)),VALUE(MID(B1272,6,2)),VALUE(RIGHT(B1272,2)))))</f>
        <v>45770</v>
      </c>
      <c r="N1272" s="16" t="n">
        <f aca="false">MONTH(M1272)</f>
        <v>4</v>
      </c>
      <c r="O1272" s="16" t="str">
        <f aca="false">PROPER(TRIM(H1272))</f>
        <v>Delhi</v>
      </c>
      <c r="P1272" s="16" t="str">
        <f aca="false">IFERROR(VLOOKUP(O1272,city_map!$A$2:$B$6,2,FALSE()),O1272)</f>
        <v>Delhi</v>
      </c>
      <c r="Q1272" s="16" t="n">
        <f aca="false">IF(ISNUMBER(F1272),F1272,VALUE(SUBSTITUTE(SUBSTITUTE(F1272,"₹",""),",","")))</f>
        <v>448</v>
      </c>
      <c r="R1272" s="16" t="n">
        <f aca="false">IF(E1272=99,1,E1272)</f>
        <v>5</v>
      </c>
      <c r="S1272" s="16" t="n">
        <f aca="false">IF(G1272="",0,G1272)</f>
        <v>0.3</v>
      </c>
      <c r="T1272" s="16" t="str">
        <f aca="false">IF(I1272="","Unknown",IF(I1272="upi","UPI",I1272))</f>
        <v>Credit Card</v>
      </c>
      <c r="U1272" s="16" t="str">
        <f aca="false">IF(L1272="Yes","Y",IF(L1272="No","N",L1272))</f>
        <v>N</v>
      </c>
      <c r="V1272" s="19" t="n">
        <f aca="false">ROUND(R1272*Q1272*(1-S1272),2)</f>
        <v>1568</v>
      </c>
      <c r="W1272" s="16" t="str">
        <f aca="false">_xlfn.XLOOKUP(D1272,products!$A$2:$A$61,products!$C$2:$C$61,"Not found")</f>
        <v>Books</v>
      </c>
    </row>
    <row r="1273" customFormat="false" ht="15" hidden="false" customHeight="false" outlineLevel="0" collapsed="false">
      <c r="A1273" s="16" t="s">
        <v>2171</v>
      </c>
      <c r="B1273" s="16" t="s">
        <v>2156</v>
      </c>
      <c r="C1273" s="16" t="s">
        <v>195</v>
      </c>
      <c r="D1273" s="16" t="s">
        <v>254</v>
      </c>
      <c r="E1273" s="16" t="n">
        <v>1</v>
      </c>
      <c r="F1273" s="16" t="n">
        <v>970</v>
      </c>
      <c r="G1273" s="16" t="n">
        <v>0.3</v>
      </c>
      <c r="H1273" s="16" t="s">
        <v>81</v>
      </c>
      <c r="I1273" s="16" t="s">
        <v>60</v>
      </c>
      <c r="J1273" s="16" t="n">
        <v>3</v>
      </c>
      <c r="K1273" s="16" t="n">
        <v>4</v>
      </c>
      <c r="L1273" s="16" t="s">
        <v>41</v>
      </c>
      <c r="M1273" s="18" t="n">
        <f aca="false">IF(ISNUMBER(B1273),B1273,IF(MID(B1273,3,1)="-",DATE(VALUE(RIGHT(B1273,4)),VALUE(MID(B1273,4,2)),VALUE(LEFT(B1273,2))),DATE(VALUE(LEFT(B1273,4)),VALUE(MID(B1273,6,2)),VALUE(RIGHT(B1273,2)))))</f>
        <v>45770</v>
      </c>
      <c r="N1273" s="16" t="n">
        <f aca="false">MONTH(M1273)</f>
        <v>4</v>
      </c>
      <c r="O1273" s="16" t="str">
        <f aca="false">PROPER(TRIM(H1273))</f>
        <v>Hyderabad</v>
      </c>
      <c r="P1273" s="16" t="str">
        <f aca="false">IFERROR(VLOOKUP(O1273,city_map!$A$2:$B$6,2,FALSE()),O1273)</f>
        <v>Hyderabad</v>
      </c>
      <c r="Q1273" s="16" t="n">
        <f aca="false">IF(ISNUMBER(F1273),F1273,VALUE(SUBSTITUTE(SUBSTITUTE(F1273,"₹",""),",","")))</f>
        <v>970</v>
      </c>
      <c r="R1273" s="16" t="n">
        <f aca="false">IF(E1273=99,1,E1273)</f>
        <v>1</v>
      </c>
      <c r="S1273" s="16" t="n">
        <f aca="false">IF(G1273="",0,G1273)</f>
        <v>0.3</v>
      </c>
      <c r="T1273" s="16" t="str">
        <f aca="false">IF(I1273="","Unknown",IF(I1273="upi","UPI",I1273))</f>
        <v>UPI</v>
      </c>
      <c r="U1273" s="16" t="str">
        <f aca="false">IF(L1273="Yes","Y",IF(L1273="No","N",L1273))</f>
        <v>N</v>
      </c>
      <c r="V1273" s="19" t="n">
        <f aca="false">ROUND(R1273*Q1273*(1-S1273),2)</f>
        <v>679</v>
      </c>
      <c r="W1273" s="16" t="str">
        <f aca="false">_xlfn.XLOOKUP(D1273,products!$A$2:$A$61,products!$C$2:$C$61,"Not found")</f>
        <v>Fashion</v>
      </c>
    </row>
    <row r="1274" customFormat="false" ht="15" hidden="false" customHeight="false" outlineLevel="0" collapsed="false">
      <c r="A1274" s="16" t="s">
        <v>2172</v>
      </c>
      <c r="B1274" s="16" t="s">
        <v>2173</v>
      </c>
      <c r="C1274" s="16" t="s">
        <v>1170</v>
      </c>
      <c r="D1274" s="16" t="s">
        <v>396</v>
      </c>
      <c r="E1274" s="16" t="n">
        <v>1</v>
      </c>
      <c r="F1274" s="16" t="n">
        <v>5754</v>
      </c>
      <c r="G1274" s="16" t="n">
        <v>0.2</v>
      </c>
      <c r="H1274" s="16" t="s">
        <v>39</v>
      </c>
      <c r="I1274" s="16" t="s">
        <v>60</v>
      </c>
      <c r="J1274" s="16" t="n">
        <v>3</v>
      </c>
      <c r="K1274" s="16"/>
      <c r="L1274" s="16" t="s">
        <v>41</v>
      </c>
      <c r="M1274" s="18" t="n">
        <f aca="false">IF(ISNUMBER(B1274),B1274,IF(MID(B1274,3,1)="-",DATE(VALUE(RIGHT(B1274,4)),VALUE(MID(B1274,4,2)),VALUE(LEFT(B1274,2))),DATE(VALUE(LEFT(B1274,4)),VALUE(MID(B1274,6,2)),VALUE(RIGHT(B1274,2)))))</f>
        <v>45771</v>
      </c>
      <c r="N1274" s="16" t="n">
        <f aca="false">MONTH(M1274)</f>
        <v>4</v>
      </c>
      <c r="O1274" s="16" t="str">
        <f aca="false">PROPER(TRIM(H1274))</f>
        <v>Delhi</v>
      </c>
      <c r="P1274" s="16" t="str">
        <f aca="false">IFERROR(VLOOKUP(O1274,city_map!$A$2:$B$6,2,FALSE()),O1274)</f>
        <v>Delhi</v>
      </c>
      <c r="Q1274" s="16" t="n">
        <f aca="false">IF(ISNUMBER(F1274),F1274,VALUE(SUBSTITUTE(SUBSTITUTE(F1274,"₹",""),",","")))</f>
        <v>5754</v>
      </c>
      <c r="R1274" s="16" t="n">
        <f aca="false">IF(E1274=99,1,E1274)</f>
        <v>1</v>
      </c>
      <c r="S1274" s="16" t="n">
        <f aca="false">IF(G1274="",0,G1274)</f>
        <v>0.2</v>
      </c>
      <c r="T1274" s="16" t="str">
        <f aca="false">IF(I1274="","Unknown",IF(I1274="upi","UPI",I1274))</f>
        <v>UPI</v>
      </c>
      <c r="U1274" s="16" t="str">
        <f aca="false">IF(L1274="Yes","Y",IF(L1274="No","N",L1274))</f>
        <v>N</v>
      </c>
      <c r="V1274" s="19" t="n">
        <f aca="false">ROUND(R1274*Q1274*(1-S1274),2)</f>
        <v>4603.2</v>
      </c>
      <c r="W1274" s="16" t="str">
        <f aca="false">_xlfn.XLOOKUP(D1274,products!$A$2:$A$61,products!$C$2:$C$61,"Not found")</f>
        <v>Home</v>
      </c>
    </row>
    <row r="1275" customFormat="false" ht="15" hidden="false" customHeight="false" outlineLevel="0" collapsed="false">
      <c r="A1275" s="16" t="s">
        <v>2174</v>
      </c>
      <c r="B1275" s="16" t="s">
        <v>2173</v>
      </c>
      <c r="C1275" s="16" t="s">
        <v>2175</v>
      </c>
      <c r="D1275" s="16" t="s">
        <v>157</v>
      </c>
      <c r="E1275" s="16" t="n">
        <v>1</v>
      </c>
      <c r="F1275" s="16" t="n">
        <v>1057</v>
      </c>
      <c r="G1275" s="16" t="n">
        <v>0.15</v>
      </c>
      <c r="H1275" s="16" t="s">
        <v>39</v>
      </c>
      <c r="I1275" s="16"/>
      <c r="J1275" s="16" t="n">
        <v>4</v>
      </c>
      <c r="K1275" s="16" t="n">
        <v>4</v>
      </c>
      <c r="L1275" s="16" t="s">
        <v>41</v>
      </c>
      <c r="M1275" s="18" t="n">
        <f aca="false">IF(ISNUMBER(B1275),B1275,IF(MID(B1275,3,1)="-",DATE(VALUE(RIGHT(B1275,4)),VALUE(MID(B1275,4,2)),VALUE(LEFT(B1275,2))),DATE(VALUE(LEFT(B1275,4)),VALUE(MID(B1275,6,2)),VALUE(RIGHT(B1275,2)))))</f>
        <v>45771</v>
      </c>
      <c r="N1275" s="16" t="n">
        <f aca="false">MONTH(M1275)</f>
        <v>4</v>
      </c>
      <c r="O1275" s="16" t="str">
        <f aca="false">PROPER(TRIM(H1275))</f>
        <v>Delhi</v>
      </c>
      <c r="P1275" s="16" t="str">
        <f aca="false">IFERROR(VLOOKUP(O1275,city_map!$A$2:$B$6,2,FALSE()),O1275)</f>
        <v>Delhi</v>
      </c>
      <c r="Q1275" s="16" t="n">
        <f aca="false">IF(ISNUMBER(F1275),F1275,VALUE(SUBSTITUTE(SUBSTITUTE(F1275,"₹",""),",","")))</f>
        <v>1057</v>
      </c>
      <c r="R1275" s="16" t="n">
        <f aca="false">IF(E1275=99,1,E1275)</f>
        <v>1</v>
      </c>
      <c r="S1275" s="16" t="n">
        <f aca="false">IF(G1275="",0,G1275)</f>
        <v>0.15</v>
      </c>
      <c r="T1275" s="16" t="str">
        <f aca="false">IF(I1275="","Unknown",IF(I1275="upi","UPI",I1275))</f>
        <v>Unknown</v>
      </c>
      <c r="U1275" s="16" t="str">
        <f aca="false">IF(L1275="Yes","Y",IF(L1275="No","N",L1275))</f>
        <v>N</v>
      </c>
      <c r="V1275" s="19" t="n">
        <f aca="false">ROUND(R1275*Q1275*(1-S1275),2)</f>
        <v>898.45</v>
      </c>
      <c r="W1275" s="16" t="str">
        <f aca="false">_xlfn.XLOOKUP(D1275,products!$A$2:$A$61,products!$C$2:$C$61,"Not found")</f>
        <v>Books</v>
      </c>
    </row>
    <row r="1276" customFormat="false" ht="15" hidden="false" customHeight="false" outlineLevel="0" collapsed="false">
      <c r="A1276" s="16" t="s">
        <v>2176</v>
      </c>
      <c r="B1276" s="16" t="s">
        <v>2173</v>
      </c>
      <c r="C1276" s="16" t="s">
        <v>1176</v>
      </c>
      <c r="D1276" s="16" t="s">
        <v>211</v>
      </c>
      <c r="E1276" s="16" t="n">
        <v>3</v>
      </c>
      <c r="F1276" s="16" t="n">
        <v>1359</v>
      </c>
      <c r="G1276" s="16" t="n">
        <v>0.2</v>
      </c>
      <c r="H1276" s="16" t="s">
        <v>130</v>
      </c>
      <c r="I1276" s="16" t="s">
        <v>60</v>
      </c>
      <c r="J1276" s="16" t="n">
        <v>4</v>
      </c>
      <c r="K1276" s="16" t="n">
        <v>4</v>
      </c>
      <c r="L1276" s="16" t="s">
        <v>41</v>
      </c>
      <c r="M1276" s="18" t="n">
        <f aca="false">IF(ISNUMBER(B1276),B1276,IF(MID(B1276,3,1)="-",DATE(VALUE(RIGHT(B1276,4)),VALUE(MID(B1276,4,2)),VALUE(LEFT(B1276,2))),DATE(VALUE(LEFT(B1276,4)),VALUE(MID(B1276,6,2)),VALUE(RIGHT(B1276,2)))))</f>
        <v>45771</v>
      </c>
      <c r="N1276" s="16" t="n">
        <f aca="false">MONTH(M1276)</f>
        <v>4</v>
      </c>
      <c r="O1276" s="16" t="str">
        <f aca="false">PROPER(TRIM(H1276))</f>
        <v>Bengaluru</v>
      </c>
      <c r="P1276" s="16" t="str">
        <f aca="false">IFERROR(VLOOKUP(O1276,city_map!$A$2:$B$6,2,FALSE()),O1276)</f>
        <v>Bengaluru</v>
      </c>
      <c r="Q1276" s="16" t="n">
        <f aca="false">IF(ISNUMBER(F1276),F1276,VALUE(SUBSTITUTE(SUBSTITUTE(F1276,"₹",""),",","")))</f>
        <v>1359</v>
      </c>
      <c r="R1276" s="16" t="n">
        <f aca="false">IF(E1276=99,1,E1276)</f>
        <v>3</v>
      </c>
      <c r="S1276" s="16" t="n">
        <f aca="false">IF(G1276="",0,G1276)</f>
        <v>0.2</v>
      </c>
      <c r="T1276" s="16" t="str">
        <f aca="false">IF(I1276="","Unknown",IF(I1276="upi","UPI",I1276))</f>
        <v>UPI</v>
      </c>
      <c r="U1276" s="16" t="str">
        <f aca="false">IF(L1276="Yes","Y",IF(L1276="No","N",L1276))</f>
        <v>N</v>
      </c>
      <c r="V1276" s="19" t="n">
        <f aca="false">ROUND(R1276*Q1276*(1-S1276),2)</f>
        <v>3261.6</v>
      </c>
      <c r="W1276" s="16" t="str">
        <f aca="false">_xlfn.XLOOKUP(D1276,products!$A$2:$A$61,products!$C$2:$C$61,"Not found")</f>
        <v>Fashion</v>
      </c>
    </row>
    <row r="1277" customFormat="false" ht="15" hidden="false" customHeight="false" outlineLevel="0" collapsed="false">
      <c r="A1277" s="16" t="s">
        <v>2177</v>
      </c>
      <c r="B1277" s="16" t="s">
        <v>2173</v>
      </c>
      <c r="C1277" s="16" t="s">
        <v>249</v>
      </c>
      <c r="D1277" s="16" t="s">
        <v>393</v>
      </c>
      <c r="E1277" s="16" t="n">
        <v>1</v>
      </c>
      <c r="F1277" s="16" t="n">
        <v>523</v>
      </c>
      <c r="G1277" s="16" t="n">
        <v>0</v>
      </c>
      <c r="H1277" s="16" t="s">
        <v>46</v>
      </c>
      <c r="I1277" s="16" t="s">
        <v>100</v>
      </c>
      <c r="J1277" s="16" t="n">
        <v>5</v>
      </c>
      <c r="K1277" s="16" t="n">
        <v>3</v>
      </c>
      <c r="L1277" s="16" t="s">
        <v>41</v>
      </c>
      <c r="M1277" s="18" t="n">
        <f aca="false">IF(ISNUMBER(B1277),B1277,IF(MID(B1277,3,1)="-",DATE(VALUE(RIGHT(B1277,4)),VALUE(MID(B1277,4,2)),VALUE(LEFT(B1277,2))),DATE(VALUE(LEFT(B1277,4)),VALUE(MID(B1277,6,2)),VALUE(RIGHT(B1277,2)))))</f>
        <v>45771</v>
      </c>
      <c r="N1277" s="16" t="n">
        <f aca="false">MONTH(M1277)</f>
        <v>4</v>
      </c>
      <c r="O1277" s="16" t="str">
        <f aca="false">PROPER(TRIM(H1277))</f>
        <v>Chennai</v>
      </c>
      <c r="P1277" s="16" t="str">
        <f aca="false">IFERROR(VLOOKUP(O1277,city_map!$A$2:$B$6,2,FALSE()),O1277)</f>
        <v>Chennai</v>
      </c>
      <c r="Q1277" s="16" t="n">
        <f aca="false">IF(ISNUMBER(F1277),F1277,VALUE(SUBSTITUTE(SUBSTITUTE(F1277,"₹",""),",","")))</f>
        <v>523</v>
      </c>
      <c r="R1277" s="16" t="n">
        <f aca="false">IF(E1277=99,1,E1277)</f>
        <v>1</v>
      </c>
      <c r="S1277" s="16" t="n">
        <f aca="false">IF(G1277="",0,G1277)</f>
        <v>0</v>
      </c>
      <c r="T1277" s="16" t="str">
        <f aca="false">IF(I1277="","Unknown",IF(I1277="upi","UPI",I1277))</f>
        <v>Net Banking</v>
      </c>
      <c r="U1277" s="16" t="str">
        <f aca="false">IF(L1277="Yes","Y",IF(L1277="No","N",L1277))</f>
        <v>N</v>
      </c>
      <c r="V1277" s="19" t="n">
        <f aca="false">ROUND(R1277*Q1277*(1-S1277),2)</f>
        <v>523</v>
      </c>
      <c r="W1277" s="16" t="str">
        <f aca="false">_xlfn.XLOOKUP(D1277,products!$A$2:$A$61,products!$C$2:$C$61,"Not found")</f>
        <v>Fashion</v>
      </c>
    </row>
    <row r="1278" customFormat="false" ht="15" hidden="false" customHeight="false" outlineLevel="0" collapsed="false">
      <c r="A1278" s="16" t="s">
        <v>2178</v>
      </c>
      <c r="B1278" s="16" t="s">
        <v>2173</v>
      </c>
      <c r="C1278" s="16" t="s">
        <v>159</v>
      </c>
      <c r="D1278" s="16" t="s">
        <v>259</v>
      </c>
      <c r="E1278" s="16" t="n">
        <v>1</v>
      </c>
      <c r="F1278" s="16" t="n">
        <v>482</v>
      </c>
      <c r="G1278" s="16" t="n">
        <v>0</v>
      </c>
      <c r="H1278" s="16" t="s">
        <v>81</v>
      </c>
      <c r="I1278" s="16" t="s">
        <v>60</v>
      </c>
      <c r="J1278" s="16" t="n">
        <v>5</v>
      </c>
      <c r="K1278" s="16" t="n">
        <v>3</v>
      </c>
      <c r="L1278" s="16" t="s">
        <v>41</v>
      </c>
      <c r="M1278" s="18" t="n">
        <f aca="false">IF(ISNUMBER(B1278),B1278,IF(MID(B1278,3,1)="-",DATE(VALUE(RIGHT(B1278,4)),VALUE(MID(B1278,4,2)),VALUE(LEFT(B1278,2))),DATE(VALUE(LEFT(B1278,4)),VALUE(MID(B1278,6,2)),VALUE(RIGHT(B1278,2)))))</f>
        <v>45771</v>
      </c>
      <c r="N1278" s="16" t="n">
        <f aca="false">MONTH(M1278)</f>
        <v>4</v>
      </c>
      <c r="O1278" s="16" t="str">
        <f aca="false">PROPER(TRIM(H1278))</f>
        <v>Hyderabad</v>
      </c>
      <c r="P1278" s="16" t="str">
        <f aca="false">IFERROR(VLOOKUP(O1278,city_map!$A$2:$B$6,2,FALSE()),O1278)</f>
        <v>Hyderabad</v>
      </c>
      <c r="Q1278" s="16" t="n">
        <f aca="false">IF(ISNUMBER(F1278),F1278,VALUE(SUBSTITUTE(SUBSTITUTE(F1278,"₹",""),",","")))</f>
        <v>482</v>
      </c>
      <c r="R1278" s="16" t="n">
        <f aca="false">IF(E1278=99,1,E1278)</f>
        <v>1</v>
      </c>
      <c r="S1278" s="16" t="n">
        <f aca="false">IF(G1278="",0,G1278)</f>
        <v>0</v>
      </c>
      <c r="T1278" s="16" t="str">
        <f aca="false">IF(I1278="","Unknown",IF(I1278="upi","UPI",I1278))</f>
        <v>UPI</v>
      </c>
      <c r="U1278" s="16" t="str">
        <f aca="false">IF(L1278="Yes","Y",IF(L1278="No","N",L1278))</f>
        <v>N</v>
      </c>
      <c r="V1278" s="19" t="n">
        <f aca="false">ROUND(R1278*Q1278*(1-S1278),2)</f>
        <v>482</v>
      </c>
      <c r="W1278" s="16" t="str">
        <f aca="false">_xlfn.XLOOKUP(D1278,products!$A$2:$A$61,products!$C$2:$C$61,"Not found")</f>
        <v>Books</v>
      </c>
    </row>
    <row r="1279" customFormat="false" ht="15" hidden="false" customHeight="false" outlineLevel="0" collapsed="false">
      <c r="A1279" s="16" t="s">
        <v>2179</v>
      </c>
      <c r="B1279" s="16" t="s">
        <v>2173</v>
      </c>
      <c r="C1279" s="16" t="s">
        <v>659</v>
      </c>
      <c r="D1279" s="16" t="s">
        <v>149</v>
      </c>
      <c r="E1279" s="16" t="n">
        <v>2</v>
      </c>
      <c r="F1279" s="16" t="n">
        <v>1557</v>
      </c>
      <c r="G1279" s="16" t="n">
        <v>0.05</v>
      </c>
      <c r="H1279" s="16" t="s">
        <v>112</v>
      </c>
      <c r="I1279" s="16" t="s">
        <v>60</v>
      </c>
      <c r="J1279" s="16" t="n">
        <v>2</v>
      </c>
      <c r="K1279" s="16" t="n">
        <v>5</v>
      </c>
      <c r="L1279" s="16" t="s">
        <v>41</v>
      </c>
      <c r="M1279" s="18" t="n">
        <f aca="false">IF(ISNUMBER(B1279),B1279,IF(MID(B1279,3,1)="-",DATE(VALUE(RIGHT(B1279,4)),VALUE(MID(B1279,4,2)),VALUE(LEFT(B1279,2))),DATE(VALUE(LEFT(B1279,4)),VALUE(MID(B1279,6,2)),VALUE(RIGHT(B1279,2)))))</f>
        <v>45771</v>
      </c>
      <c r="N1279" s="16" t="n">
        <f aca="false">MONTH(M1279)</f>
        <v>4</v>
      </c>
      <c r="O1279" s="16" t="str">
        <f aca="false">PROPER(TRIM(H1279))</f>
        <v>Mumbai</v>
      </c>
      <c r="P1279" s="16" t="str">
        <f aca="false">IFERROR(VLOOKUP(O1279,city_map!$A$2:$B$6,2,FALSE()),O1279)</f>
        <v>Mumbai</v>
      </c>
      <c r="Q1279" s="16" t="n">
        <f aca="false">IF(ISNUMBER(F1279),F1279,VALUE(SUBSTITUTE(SUBSTITUTE(F1279,"₹",""),",","")))</f>
        <v>1557</v>
      </c>
      <c r="R1279" s="16" t="n">
        <f aca="false">IF(E1279=99,1,E1279)</f>
        <v>2</v>
      </c>
      <c r="S1279" s="16" t="n">
        <f aca="false">IF(G1279="",0,G1279)</f>
        <v>0.05</v>
      </c>
      <c r="T1279" s="16" t="str">
        <f aca="false">IF(I1279="","Unknown",IF(I1279="upi","UPI",I1279))</f>
        <v>UPI</v>
      </c>
      <c r="U1279" s="16" t="str">
        <f aca="false">IF(L1279="Yes","Y",IF(L1279="No","N",L1279))</f>
        <v>N</v>
      </c>
      <c r="V1279" s="19" t="n">
        <f aca="false">ROUND(R1279*Q1279*(1-S1279),2)</f>
        <v>2958.3</v>
      </c>
      <c r="W1279" s="16" t="str">
        <f aca="false">_xlfn.XLOOKUP(D1279,products!$A$2:$A$61,products!$C$2:$C$61,"Not found")</f>
        <v>Fashion</v>
      </c>
    </row>
    <row r="1280" customFormat="false" ht="15" hidden="false" customHeight="false" outlineLevel="0" collapsed="false">
      <c r="A1280" s="16" t="s">
        <v>2180</v>
      </c>
      <c r="B1280" s="16" t="s">
        <v>2173</v>
      </c>
      <c r="C1280" s="16" t="s">
        <v>1074</v>
      </c>
      <c r="D1280" s="16" t="s">
        <v>184</v>
      </c>
      <c r="E1280" s="16" t="n">
        <v>2</v>
      </c>
      <c r="F1280" s="16" t="n">
        <v>1295</v>
      </c>
      <c r="G1280" s="16" t="n">
        <v>0.2</v>
      </c>
      <c r="H1280" s="16" t="s">
        <v>39</v>
      </c>
      <c r="I1280" s="16" t="s">
        <v>60</v>
      </c>
      <c r="J1280" s="16" t="n">
        <v>4</v>
      </c>
      <c r="K1280" s="16"/>
      <c r="L1280" s="16" t="s">
        <v>41</v>
      </c>
      <c r="M1280" s="18" t="n">
        <f aca="false">IF(ISNUMBER(B1280),B1280,IF(MID(B1280,3,1)="-",DATE(VALUE(RIGHT(B1280,4)),VALUE(MID(B1280,4,2)),VALUE(LEFT(B1280,2))),DATE(VALUE(LEFT(B1280,4)),VALUE(MID(B1280,6,2)),VALUE(RIGHT(B1280,2)))))</f>
        <v>45771</v>
      </c>
      <c r="N1280" s="16" t="n">
        <f aca="false">MONTH(M1280)</f>
        <v>4</v>
      </c>
      <c r="O1280" s="16" t="str">
        <f aca="false">PROPER(TRIM(H1280))</f>
        <v>Delhi</v>
      </c>
      <c r="P1280" s="16" t="str">
        <f aca="false">IFERROR(VLOOKUP(O1280,city_map!$A$2:$B$6,2,FALSE()),O1280)</f>
        <v>Delhi</v>
      </c>
      <c r="Q1280" s="16" t="n">
        <f aca="false">IF(ISNUMBER(F1280),F1280,VALUE(SUBSTITUTE(SUBSTITUTE(F1280,"₹",""),",","")))</f>
        <v>1295</v>
      </c>
      <c r="R1280" s="16" t="n">
        <f aca="false">IF(E1280=99,1,E1280)</f>
        <v>2</v>
      </c>
      <c r="S1280" s="16" t="n">
        <f aca="false">IF(G1280="",0,G1280)</f>
        <v>0.2</v>
      </c>
      <c r="T1280" s="16" t="str">
        <f aca="false">IF(I1280="","Unknown",IF(I1280="upi","UPI",I1280))</f>
        <v>UPI</v>
      </c>
      <c r="U1280" s="16" t="str">
        <f aca="false">IF(L1280="Yes","Y",IF(L1280="No","N",L1280))</f>
        <v>N</v>
      </c>
      <c r="V1280" s="19" t="n">
        <f aca="false">ROUND(R1280*Q1280*(1-S1280),2)</f>
        <v>2072</v>
      </c>
      <c r="W1280" s="16" t="str">
        <f aca="false">_xlfn.XLOOKUP(D1280,products!$A$2:$A$61,products!$C$2:$C$61,"Not found")</f>
        <v>Home</v>
      </c>
    </row>
    <row r="1281" customFormat="false" ht="15" hidden="false" customHeight="false" outlineLevel="0" collapsed="false">
      <c r="A1281" s="16" t="s">
        <v>2181</v>
      </c>
      <c r="B1281" s="16" t="s">
        <v>2173</v>
      </c>
      <c r="C1281" s="16" t="s">
        <v>601</v>
      </c>
      <c r="D1281" s="16" t="s">
        <v>262</v>
      </c>
      <c r="E1281" s="16" t="n">
        <v>1</v>
      </c>
      <c r="F1281" s="16" t="s">
        <v>2055</v>
      </c>
      <c r="G1281" s="16" t="n">
        <v>0.15</v>
      </c>
      <c r="H1281" s="16" t="s">
        <v>39</v>
      </c>
      <c r="I1281" s="16" t="s">
        <v>71</v>
      </c>
      <c r="J1281" s="16" t="n">
        <v>3</v>
      </c>
      <c r="K1281" s="16"/>
      <c r="L1281" s="16" t="s">
        <v>41</v>
      </c>
      <c r="M1281" s="18" t="n">
        <f aca="false">IF(ISNUMBER(B1281),B1281,IF(MID(B1281,3,1)="-",DATE(VALUE(RIGHT(B1281,4)),VALUE(MID(B1281,4,2)),VALUE(LEFT(B1281,2))),DATE(VALUE(LEFT(B1281,4)),VALUE(MID(B1281,6,2)),VALUE(RIGHT(B1281,2)))))</f>
        <v>45771</v>
      </c>
      <c r="N1281" s="16" t="n">
        <f aca="false">MONTH(M1281)</f>
        <v>4</v>
      </c>
      <c r="O1281" s="16" t="str">
        <f aca="false">PROPER(TRIM(H1281))</f>
        <v>Delhi</v>
      </c>
      <c r="P1281" s="16" t="str">
        <f aca="false">IFERROR(VLOOKUP(O1281,city_map!$A$2:$B$6,2,FALSE()),O1281)</f>
        <v>Delhi</v>
      </c>
      <c r="Q1281" s="16" t="n">
        <f aca="false">IF(ISNUMBER(F1281),F1281,VALUE(SUBSTITUTE(SUBSTITUTE(F1281,"₹",""),",","")))</f>
        <v>781</v>
      </c>
      <c r="R1281" s="16" t="n">
        <f aca="false">IF(E1281=99,1,E1281)</f>
        <v>1</v>
      </c>
      <c r="S1281" s="16" t="n">
        <f aca="false">IF(G1281="",0,G1281)</f>
        <v>0.15</v>
      </c>
      <c r="T1281" s="16" t="str">
        <f aca="false">IF(I1281="","Unknown",IF(I1281="upi","UPI",I1281))</f>
        <v>Credit Card</v>
      </c>
      <c r="U1281" s="16" t="str">
        <f aca="false">IF(L1281="Yes","Y",IF(L1281="No","N",L1281))</f>
        <v>N</v>
      </c>
      <c r="V1281" s="19" t="n">
        <f aca="false">ROUND(R1281*Q1281*(1-S1281),2)</f>
        <v>663.85</v>
      </c>
      <c r="W1281" s="16" t="str">
        <f aca="false">_xlfn.XLOOKUP(D1281,products!$A$2:$A$61,products!$C$2:$C$61,"Not found")</f>
        <v>Home</v>
      </c>
    </row>
    <row r="1282" customFormat="false" ht="15" hidden="false" customHeight="false" outlineLevel="0" collapsed="false">
      <c r="A1282" s="16" t="s">
        <v>2182</v>
      </c>
      <c r="B1282" s="16" t="s">
        <v>2173</v>
      </c>
      <c r="C1282" s="16" t="s">
        <v>1708</v>
      </c>
      <c r="D1282" s="16" t="s">
        <v>92</v>
      </c>
      <c r="E1282" s="16" t="n">
        <v>3</v>
      </c>
      <c r="F1282" s="16" t="n">
        <v>4198</v>
      </c>
      <c r="G1282" s="16" t="n">
        <v>0.3</v>
      </c>
      <c r="H1282" s="16" t="s">
        <v>161</v>
      </c>
      <c r="I1282" s="16" t="s">
        <v>60</v>
      </c>
      <c r="J1282" s="16" t="n">
        <v>3</v>
      </c>
      <c r="K1282" s="16" t="n">
        <v>5</v>
      </c>
      <c r="L1282" s="16" t="s">
        <v>41</v>
      </c>
      <c r="M1282" s="18" t="n">
        <f aca="false">IF(ISNUMBER(B1282),B1282,IF(MID(B1282,3,1)="-",DATE(VALUE(RIGHT(B1282,4)),VALUE(MID(B1282,4,2)),VALUE(LEFT(B1282,2))),DATE(VALUE(LEFT(B1282,4)),VALUE(MID(B1282,6,2)),VALUE(RIGHT(B1282,2)))))</f>
        <v>45771</v>
      </c>
      <c r="N1282" s="16" t="n">
        <f aca="false">MONTH(M1282)</f>
        <v>4</v>
      </c>
      <c r="O1282" s="16" t="str">
        <f aca="false">PROPER(TRIM(H1282))</f>
        <v>Hyderabad</v>
      </c>
      <c r="P1282" s="16" t="str">
        <f aca="false">IFERROR(VLOOKUP(O1282,city_map!$A$2:$B$6,2,FALSE()),O1282)</f>
        <v>Hyderabad</v>
      </c>
      <c r="Q1282" s="16" t="n">
        <f aca="false">IF(ISNUMBER(F1282),F1282,VALUE(SUBSTITUTE(SUBSTITUTE(F1282,"₹",""),",","")))</f>
        <v>4198</v>
      </c>
      <c r="R1282" s="16" t="n">
        <f aca="false">IF(E1282=99,1,E1282)</f>
        <v>3</v>
      </c>
      <c r="S1282" s="16" t="n">
        <f aca="false">IF(G1282="",0,G1282)</f>
        <v>0.3</v>
      </c>
      <c r="T1282" s="16" t="str">
        <f aca="false">IF(I1282="","Unknown",IF(I1282="upi","UPI",I1282))</f>
        <v>UPI</v>
      </c>
      <c r="U1282" s="16" t="str">
        <f aca="false">IF(L1282="Yes","Y",IF(L1282="No","N",L1282))</f>
        <v>N</v>
      </c>
      <c r="V1282" s="19" t="n">
        <f aca="false">ROUND(R1282*Q1282*(1-S1282),2)</f>
        <v>8815.8</v>
      </c>
      <c r="W1282" s="16" t="str">
        <f aca="false">_xlfn.XLOOKUP(D1282,products!$A$2:$A$61,products!$C$2:$C$61,"Not found")</f>
        <v>Electronics</v>
      </c>
    </row>
    <row r="1283" customFormat="false" ht="15" hidden="false" customHeight="false" outlineLevel="0" collapsed="false">
      <c r="A1283" s="16" t="s">
        <v>2183</v>
      </c>
      <c r="B1283" s="16" t="s">
        <v>2173</v>
      </c>
      <c r="C1283" s="16" t="s">
        <v>2133</v>
      </c>
      <c r="D1283" s="16" t="s">
        <v>451</v>
      </c>
      <c r="E1283" s="16" t="n">
        <v>2</v>
      </c>
      <c r="F1283" s="16" t="n">
        <v>1321</v>
      </c>
      <c r="G1283" s="16" t="n">
        <v>0.05</v>
      </c>
      <c r="H1283" s="16" t="s">
        <v>46</v>
      </c>
      <c r="I1283" s="16" t="s">
        <v>60</v>
      </c>
      <c r="J1283" s="16" t="n">
        <v>3</v>
      </c>
      <c r="K1283" s="16" t="n">
        <v>4</v>
      </c>
      <c r="L1283" s="16" t="s">
        <v>41</v>
      </c>
      <c r="M1283" s="18" t="n">
        <f aca="false">IF(ISNUMBER(B1283),B1283,IF(MID(B1283,3,1)="-",DATE(VALUE(RIGHT(B1283,4)),VALUE(MID(B1283,4,2)),VALUE(LEFT(B1283,2))),DATE(VALUE(LEFT(B1283,4)),VALUE(MID(B1283,6,2)),VALUE(RIGHT(B1283,2)))))</f>
        <v>45771</v>
      </c>
      <c r="N1283" s="16" t="n">
        <f aca="false">MONTH(M1283)</f>
        <v>4</v>
      </c>
      <c r="O1283" s="16" t="str">
        <f aca="false">PROPER(TRIM(H1283))</f>
        <v>Chennai</v>
      </c>
      <c r="P1283" s="16" t="str">
        <f aca="false">IFERROR(VLOOKUP(O1283,city_map!$A$2:$B$6,2,FALSE()),O1283)</f>
        <v>Chennai</v>
      </c>
      <c r="Q1283" s="16" t="n">
        <f aca="false">IF(ISNUMBER(F1283),F1283,VALUE(SUBSTITUTE(SUBSTITUTE(F1283,"₹",""),",","")))</f>
        <v>1321</v>
      </c>
      <c r="R1283" s="16" t="n">
        <f aca="false">IF(E1283=99,1,E1283)</f>
        <v>2</v>
      </c>
      <c r="S1283" s="16" t="n">
        <f aca="false">IF(G1283="",0,G1283)</f>
        <v>0.05</v>
      </c>
      <c r="T1283" s="16" t="str">
        <f aca="false">IF(I1283="","Unknown",IF(I1283="upi","UPI",I1283))</f>
        <v>UPI</v>
      </c>
      <c r="U1283" s="16" t="str">
        <f aca="false">IF(L1283="Yes","Y",IF(L1283="No","N",L1283))</f>
        <v>N</v>
      </c>
      <c r="V1283" s="19" t="n">
        <f aca="false">ROUND(R1283*Q1283*(1-S1283),2)</f>
        <v>2509.9</v>
      </c>
      <c r="W1283" s="16" t="str">
        <f aca="false">_xlfn.XLOOKUP(D1283,products!$A$2:$A$61,products!$C$2:$C$61,"Not found")</f>
        <v>Beauty</v>
      </c>
    </row>
    <row r="1284" customFormat="false" ht="15" hidden="false" customHeight="false" outlineLevel="0" collapsed="false">
      <c r="A1284" s="16" t="s">
        <v>2184</v>
      </c>
      <c r="B1284" s="16" t="s">
        <v>2173</v>
      </c>
      <c r="C1284" s="16" t="s">
        <v>1880</v>
      </c>
      <c r="D1284" s="16" t="s">
        <v>250</v>
      </c>
      <c r="E1284" s="16" t="n">
        <v>2</v>
      </c>
      <c r="F1284" s="16" t="n">
        <v>680</v>
      </c>
      <c r="G1284" s="16" t="n">
        <v>0.1</v>
      </c>
      <c r="H1284" s="16" t="s">
        <v>39</v>
      </c>
      <c r="I1284" s="16" t="s">
        <v>60</v>
      </c>
      <c r="J1284" s="16" t="n">
        <v>2</v>
      </c>
      <c r="K1284" s="16"/>
      <c r="L1284" s="16" t="s">
        <v>41</v>
      </c>
      <c r="M1284" s="18" t="n">
        <f aca="false">IF(ISNUMBER(B1284),B1284,IF(MID(B1284,3,1)="-",DATE(VALUE(RIGHT(B1284,4)),VALUE(MID(B1284,4,2)),VALUE(LEFT(B1284,2))),DATE(VALUE(LEFT(B1284,4)),VALUE(MID(B1284,6,2)),VALUE(RIGHT(B1284,2)))))</f>
        <v>45771</v>
      </c>
      <c r="N1284" s="16" t="n">
        <f aca="false">MONTH(M1284)</f>
        <v>4</v>
      </c>
      <c r="O1284" s="16" t="str">
        <f aca="false">PROPER(TRIM(H1284))</f>
        <v>Delhi</v>
      </c>
      <c r="P1284" s="16" t="str">
        <f aca="false">IFERROR(VLOOKUP(O1284,city_map!$A$2:$B$6,2,FALSE()),O1284)</f>
        <v>Delhi</v>
      </c>
      <c r="Q1284" s="16" t="n">
        <f aca="false">IF(ISNUMBER(F1284),F1284,VALUE(SUBSTITUTE(SUBSTITUTE(F1284,"₹",""),",","")))</f>
        <v>680</v>
      </c>
      <c r="R1284" s="16" t="n">
        <f aca="false">IF(E1284=99,1,E1284)</f>
        <v>2</v>
      </c>
      <c r="S1284" s="16" t="n">
        <f aca="false">IF(G1284="",0,G1284)</f>
        <v>0.1</v>
      </c>
      <c r="T1284" s="16" t="str">
        <f aca="false">IF(I1284="","Unknown",IF(I1284="upi","UPI",I1284))</f>
        <v>UPI</v>
      </c>
      <c r="U1284" s="16" t="str">
        <f aca="false">IF(L1284="Yes","Y",IF(L1284="No","N",L1284))</f>
        <v>N</v>
      </c>
      <c r="V1284" s="19" t="n">
        <f aca="false">ROUND(R1284*Q1284*(1-S1284),2)</f>
        <v>1224</v>
      </c>
      <c r="W1284" s="16" t="str">
        <f aca="false">_xlfn.XLOOKUP(D1284,products!$A$2:$A$61,products!$C$2:$C$61,"Not found")</f>
        <v>Home</v>
      </c>
    </row>
    <row r="1285" customFormat="false" ht="15" hidden="false" customHeight="false" outlineLevel="0" collapsed="false">
      <c r="A1285" s="16" t="s">
        <v>2185</v>
      </c>
      <c r="B1285" s="16" t="s">
        <v>2173</v>
      </c>
      <c r="C1285" s="16" t="s">
        <v>2186</v>
      </c>
      <c r="D1285" s="16" t="s">
        <v>262</v>
      </c>
      <c r="E1285" s="16" t="n">
        <v>1</v>
      </c>
      <c r="F1285" s="16" t="n">
        <v>784</v>
      </c>
      <c r="G1285" s="16" t="n">
        <v>0.1</v>
      </c>
      <c r="H1285" s="16" t="s">
        <v>208</v>
      </c>
      <c r="I1285" s="16" t="s">
        <v>71</v>
      </c>
      <c r="J1285" s="16" t="n">
        <v>9</v>
      </c>
      <c r="K1285" s="16" t="n">
        <v>3</v>
      </c>
      <c r="L1285" s="16" t="s">
        <v>41</v>
      </c>
      <c r="M1285" s="18" t="n">
        <f aca="false">IF(ISNUMBER(B1285),B1285,IF(MID(B1285,3,1)="-",DATE(VALUE(RIGHT(B1285,4)),VALUE(MID(B1285,4,2)),VALUE(LEFT(B1285,2))),DATE(VALUE(LEFT(B1285,4)),VALUE(MID(B1285,6,2)),VALUE(RIGHT(B1285,2)))))</f>
        <v>45771</v>
      </c>
      <c r="N1285" s="16" t="n">
        <f aca="false">MONTH(M1285)</f>
        <v>4</v>
      </c>
      <c r="O1285" s="16" t="str">
        <f aca="false">PROPER(TRIM(H1285))</f>
        <v>Jaipur</v>
      </c>
      <c r="P1285" s="16" t="str">
        <f aca="false">IFERROR(VLOOKUP(O1285,city_map!$A$2:$B$6,2,FALSE()),O1285)</f>
        <v>Jaipur</v>
      </c>
      <c r="Q1285" s="16" t="n">
        <f aca="false">IF(ISNUMBER(F1285),F1285,VALUE(SUBSTITUTE(SUBSTITUTE(F1285,"₹",""),",","")))</f>
        <v>784</v>
      </c>
      <c r="R1285" s="16" t="n">
        <f aca="false">IF(E1285=99,1,E1285)</f>
        <v>1</v>
      </c>
      <c r="S1285" s="16" t="n">
        <f aca="false">IF(G1285="",0,G1285)</f>
        <v>0.1</v>
      </c>
      <c r="T1285" s="16" t="str">
        <f aca="false">IF(I1285="","Unknown",IF(I1285="upi","UPI",I1285))</f>
        <v>Credit Card</v>
      </c>
      <c r="U1285" s="16" t="str">
        <f aca="false">IF(L1285="Yes","Y",IF(L1285="No","N",L1285))</f>
        <v>N</v>
      </c>
      <c r="V1285" s="19" t="n">
        <f aca="false">ROUND(R1285*Q1285*(1-S1285),2)</f>
        <v>705.6</v>
      </c>
      <c r="W1285" s="16" t="str">
        <f aca="false">_xlfn.XLOOKUP(D1285,products!$A$2:$A$61,products!$C$2:$C$61,"Not found")</f>
        <v>Home</v>
      </c>
    </row>
    <row r="1286" customFormat="false" ht="15" hidden="false" customHeight="false" outlineLevel="0" collapsed="false">
      <c r="A1286" s="16" t="s">
        <v>2187</v>
      </c>
      <c r="B1286" s="16" t="s">
        <v>2188</v>
      </c>
      <c r="C1286" s="16" t="s">
        <v>1234</v>
      </c>
      <c r="D1286" s="16" t="s">
        <v>639</v>
      </c>
      <c r="E1286" s="16" t="n">
        <v>2</v>
      </c>
      <c r="F1286" s="16" t="n">
        <v>800</v>
      </c>
      <c r="G1286" s="16" t="n">
        <v>0.15</v>
      </c>
      <c r="H1286" s="16" t="s">
        <v>797</v>
      </c>
      <c r="I1286" s="16" t="s">
        <v>40</v>
      </c>
      <c r="J1286" s="16" t="n">
        <v>3</v>
      </c>
      <c r="K1286" s="16" t="n">
        <v>5</v>
      </c>
      <c r="L1286" s="16" t="s">
        <v>41</v>
      </c>
      <c r="M1286" s="18" t="n">
        <f aca="false">IF(ISNUMBER(B1286),B1286,IF(MID(B1286,3,1)="-",DATE(VALUE(RIGHT(B1286,4)),VALUE(MID(B1286,4,2)),VALUE(LEFT(B1286,2))),DATE(VALUE(LEFT(B1286,4)),VALUE(MID(B1286,6,2)),VALUE(RIGHT(B1286,2)))))</f>
        <v>45772</v>
      </c>
      <c r="N1286" s="16" t="n">
        <f aca="false">MONTH(M1286)</f>
        <v>4</v>
      </c>
      <c r="O1286" s="16" t="str">
        <f aca="false">PROPER(TRIM(H1286))</f>
        <v>New Delhi</v>
      </c>
      <c r="P1286" s="16" t="str">
        <f aca="false">IFERROR(VLOOKUP(O1286,city_map!$A$2:$B$6,2,FALSE()),O1286)</f>
        <v>Delhi</v>
      </c>
      <c r="Q1286" s="16" t="n">
        <f aca="false">IF(ISNUMBER(F1286),F1286,VALUE(SUBSTITUTE(SUBSTITUTE(F1286,"₹",""),",","")))</f>
        <v>800</v>
      </c>
      <c r="R1286" s="16" t="n">
        <f aca="false">IF(E1286=99,1,E1286)</f>
        <v>2</v>
      </c>
      <c r="S1286" s="16" t="n">
        <f aca="false">IF(G1286="",0,G1286)</f>
        <v>0.15</v>
      </c>
      <c r="T1286" s="16" t="str">
        <f aca="false">IF(I1286="","Unknown",IF(I1286="upi","UPI",I1286))</f>
        <v>COD</v>
      </c>
      <c r="U1286" s="16" t="str">
        <f aca="false">IF(L1286="Yes","Y",IF(L1286="No","N",L1286))</f>
        <v>N</v>
      </c>
      <c r="V1286" s="19" t="n">
        <f aca="false">ROUND(R1286*Q1286*(1-S1286),2)</f>
        <v>1360</v>
      </c>
      <c r="W1286" s="16" t="str">
        <f aca="false">_xlfn.XLOOKUP(D1286,products!$A$2:$A$61,products!$C$2:$C$61,"Not found")</f>
        <v>Beauty</v>
      </c>
    </row>
    <row r="1287" customFormat="false" ht="15" hidden="false" customHeight="false" outlineLevel="0" collapsed="false">
      <c r="A1287" s="16" t="s">
        <v>2189</v>
      </c>
      <c r="B1287" s="16" t="s">
        <v>2188</v>
      </c>
      <c r="C1287" s="16" t="s">
        <v>837</v>
      </c>
      <c r="D1287" s="16" t="s">
        <v>291</v>
      </c>
      <c r="E1287" s="16" t="n">
        <v>1</v>
      </c>
      <c r="F1287" s="16" t="n">
        <v>1206</v>
      </c>
      <c r="G1287" s="16" t="n">
        <v>0.05</v>
      </c>
      <c r="H1287" s="16" t="s">
        <v>565</v>
      </c>
      <c r="I1287" s="16" t="s">
        <v>40</v>
      </c>
      <c r="J1287" s="16" t="n">
        <v>3</v>
      </c>
      <c r="K1287" s="16" t="n">
        <v>3</v>
      </c>
      <c r="L1287" s="16" t="s">
        <v>57</v>
      </c>
      <c r="M1287" s="18" t="n">
        <f aca="false">IF(ISNUMBER(B1287),B1287,IF(MID(B1287,3,1)="-",DATE(VALUE(RIGHT(B1287,4)),VALUE(MID(B1287,4,2)),VALUE(LEFT(B1287,2))),DATE(VALUE(LEFT(B1287,4)),VALUE(MID(B1287,6,2)),VALUE(RIGHT(B1287,2)))))</f>
        <v>45772</v>
      </c>
      <c r="N1287" s="16" t="n">
        <f aca="false">MONTH(M1287)</f>
        <v>4</v>
      </c>
      <c r="O1287" s="16" t="str">
        <f aca="false">PROPER(TRIM(H1287))</f>
        <v>Madras</v>
      </c>
      <c r="P1287" s="16" t="str">
        <f aca="false">IFERROR(VLOOKUP(O1287,city_map!$A$2:$B$6,2,FALSE()),O1287)</f>
        <v>Chennai</v>
      </c>
      <c r="Q1287" s="16" t="n">
        <f aca="false">IF(ISNUMBER(F1287),F1287,VALUE(SUBSTITUTE(SUBSTITUTE(F1287,"₹",""),",","")))</f>
        <v>1206</v>
      </c>
      <c r="R1287" s="16" t="n">
        <f aca="false">IF(E1287=99,1,E1287)</f>
        <v>1</v>
      </c>
      <c r="S1287" s="16" t="n">
        <f aca="false">IF(G1287="",0,G1287)</f>
        <v>0.05</v>
      </c>
      <c r="T1287" s="16" t="str">
        <f aca="false">IF(I1287="","Unknown",IF(I1287="upi","UPI",I1287))</f>
        <v>COD</v>
      </c>
      <c r="U1287" s="16" t="str">
        <f aca="false">IF(L1287="Yes","Y",IF(L1287="No","N",L1287))</f>
        <v>Y</v>
      </c>
      <c r="V1287" s="19" t="n">
        <f aca="false">ROUND(R1287*Q1287*(1-S1287),2)</f>
        <v>1145.7</v>
      </c>
      <c r="W1287" s="16" t="str">
        <f aca="false">_xlfn.XLOOKUP(D1287,products!$A$2:$A$61,products!$C$2:$C$61,"Not found")</f>
        <v>Electronics</v>
      </c>
    </row>
    <row r="1288" customFormat="false" ht="15" hidden="false" customHeight="false" outlineLevel="0" collapsed="false">
      <c r="A1288" s="16" t="s">
        <v>2190</v>
      </c>
      <c r="B1288" s="16" t="s">
        <v>2188</v>
      </c>
      <c r="C1288" s="16" t="s">
        <v>1971</v>
      </c>
      <c r="D1288" s="16" t="s">
        <v>254</v>
      </c>
      <c r="E1288" s="16" t="n">
        <v>1</v>
      </c>
      <c r="F1288" s="16" t="n">
        <v>986</v>
      </c>
      <c r="G1288" s="16" t="n">
        <v>0.2</v>
      </c>
      <c r="H1288" s="16" t="s">
        <v>52</v>
      </c>
      <c r="I1288" s="16" t="s">
        <v>100</v>
      </c>
      <c r="J1288" s="16" t="n">
        <v>3</v>
      </c>
      <c r="K1288" s="16" t="n">
        <v>4</v>
      </c>
      <c r="L1288" s="16" t="s">
        <v>41</v>
      </c>
      <c r="M1288" s="18" t="n">
        <f aca="false">IF(ISNUMBER(B1288),B1288,IF(MID(B1288,3,1)="-",DATE(VALUE(RIGHT(B1288,4)),VALUE(MID(B1288,4,2)),VALUE(LEFT(B1288,2))),DATE(VALUE(LEFT(B1288,4)),VALUE(MID(B1288,6,2)),VALUE(RIGHT(B1288,2)))))</f>
        <v>45772</v>
      </c>
      <c r="N1288" s="16" t="n">
        <f aca="false">MONTH(M1288)</f>
        <v>4</v>
      </c>
      <c r="O1288" s="16" t="str">
        <f aca="false">PROPER(TRIM(H1288))</f>
        <v>Delhi</v>
      </c>
      <c r="P1288" s="16" t="str">
        <f aca="false">IFERROR(VLOOKUP(O1288,city_map!$A$2:$B$6,2,FALSE()),O1288)</f>
        <v>Delhi</v>
      </c>
      <c r="Q1288" s="16" t="n">
        <f aca="false">IF(ISNUMBER(F1288),F1288,VALUE(SUBSTITUTE(SUBSTITUTE(F1288,"₹",""),",","")))</f>
        <v>986</v>
      </c>
      <c r="R1288" s="16" t="n">
        <f aca="false">IF(E1288=99,1,E1288)</f>
        <v>1</v>
      </c>
      <c r="S1288" s="16" t="n">
        <f aca="false">IF(G1288="",0,G1288)</f>
        <v>0.2</v>
      </c>
      <c r="T1288" s="16" t="str">
        <f aca="false">IF(I1288="","Unknown",IF(I1288="upi","UPI",I1288))</f>
        <v>Net Banking</v>
      </c>
      <c r="U1288" s="16" t="str">
        <f aca="false">IF(L1288="Yes","Y",IF(L1288="No","N",L1288))</f>
        <v>N</v>
      </c>
      <c r="V1288" s="19" t="n">
        <f aca="false">ROUND(R1288*Q1288*(1-S1288),2)</f>
        <v>788.8</v>
      </c>
      <c r="W1288" s="16" t="str">
        <f aca="false">_xlfn.XLOOKUP(D1288,products!$A$2:$A$61,products!$C$2:$C$61,"Not found")</f>
        <v>Fashion</v>
      </c>
    </row>
    <row r="1289" customFormat="false" ht="15" hidden="false" customHeight="false" outlineLevel="0" collapsed="false">
      <c r="A1289" s="16" t="s">
        <v>2191</v>
      </c>
      <c r="B1289" s="16" t="s">
        <v>2188</v>
      </c>
      <c r="C1289" s="16" t="s">
        <v>2192</v>
      </c>
      <c r="D1289" s="16" t="s">
        <v>133</v>
      </c>
      <c r="E1289" s="16" t="n">
        <v>2</v>
      </c>
      <c r="F1289" s="16" t="n">
        <v>571</v>
      </c>
      <c r="G1289" s="16" t="n">
        <v>0.15</v>
      </c>
      <c r="H1289" s="16" t="s">
        <v>112</v>
      </c>
      <c r="I1289" s="16" t="s">
        <v>60</v>
      </c>
      <c r="J1289" s="16" t="n">
        <v>3</v>
      </c>
      <c r="K1289" s="16" t="n">
        <v>4</v>
      </c>
      <c r="L1289" s="16" t="s">
        <v>41</v>
      </c>
      <c r="M1289" s="18" t="n">
        <f aca="false">IF(ISNUMBER(B1289),B1289,IF(MID(B1289,3,1)="-",DATE(VALUE(RIGHT(B1289,4)),VALUE(MID(B1289,4,2)),VALUE(LEFT(B1289,2))),DATE(VALUE(LEFT(B1289,4)),VALUE(MID(B1289,6,2)),VALUE(RIGHT(B1289,2)))))</f>
        <v>45772</v>
      </c>
      <c r="N1289" s="16" t="n">
        <f aca="false">MONTH(M1289)</f>
        <v>4</v>
      </c>
      <c r="O1289" s="16" t="str">
        <f aca="false">PROPER(TRIM(H1289))</f>
        <v>Mumbai</v>
      </c>
      <c r="P1289" s="16" t="str">
        <f aca="false">IFERROR(VLOOKUP(O1289,city_map!$A$2:$B$6,2,FALSE()),O1289)</f>
        <v>Mumbai</v>
      </c>
      <c r="Q1289" s="16" t="n">
        <f aca="false">IF(ISNUMBER(F1289),F1289,VALUE(SUBSTITUTE(SUBSTITUTE(F1289,"₹",""),",","")))</f>
        <v>571</v>
      </c>
      <c r="R1289" s="16" t="n">
        <f aca="false">IF(E1289=99,1,E1289)</f>
        <v>2</v>
      </c>
      <c r="S1289" s="16" t="n">
        <f aca="false">IF(G1289="",0,G1289)</f>
        <v>0.15</v>
      </c>
      <c r="T1289" s="16" t="str">
        <f aca="false">IF(I1289="","Unknown",IF(I1289="upi","UPI",I1289))</f>
        <v>UPI</v>
      </c>
      <c r="U1289" s="16" t="str">
        <f aca="false">IF(L1289="Yes","Y",IF(L1289="No","N",L1289))</f>
        <v>N</v>
      </c>
      <c r="V1289" s="19" t="n">
        <f aca="false">ROUND(R1289*Q1289*(1-S1289),2)</f>
        <v>970.7</v>
      </c>
      <c r="W1289" s="16" t="str">
        <f aca="false">_xlfn.XLOOKUP(D1289,products!$A$2:$A$61,products!$C$2:$C$61,"Not found")</f>
        <v>Books</v>
      </c>
    </row>
    <row r="1290" customFormat="false" ht="15" hidden="false" customHeight="false" outlineLevel="0" collapsed="false">
      <c r="A1290" s="16" t="s">
        <v>2193</v>
      </c>
      <c r="B1290" s="16" t="s">
        <v>2188</v>
      </c>
      <c r="C1290" s="16" t="s">
        <v>1477</v>
      </c>
      <c r="D1290" s="16" t="s">
        <v>157</v>
      </c>
      <c r="E1290" s="16" t="n">
        <v>1</v>
      </c>
      <c r="F1290" s="16" t="n">
        <v>1089</v>
      </c>
      <c r="G1290" s="16" t="n">
        <v>0.15</v>
      </c>
      <c r="H1290" s="16" t="s">
        <v>81</v>
      </c>
      <c r="I1290" s="16" t="s">
        <v>71</v>
      </c>
      <c r="J1290" s="16" t="n">
        <v>4</v>
      </c>
      <c r="K1290" s="16" t="n">
        <v>4</v>
      </c>
      <c r="L1290" s="16" t="s">
        <v>41</v>
      </c>
      <c r="M1290" s="18" t="n">
        <f aca="false">IF(ISNUMBER(B1290),B1290,IF(MID(B1290,3,1)="-",DATE(VALUE(RIGHT(B1290,4)),VALUE(MID(B1290,4,2)),VALUE(LEFT(B1290,2))),DATE(VALUE(LEFT(B1290,4)),VALUE(MID(B1290,6,2)),VALUE(RIGHT(B1290,2)))))</f>
        <v>45772</v>
      </c>
      <c r="N1290" s="16" t="n">
        <f aca="false">MONTH(M1290)</f>
        <v>4</v>
      </c>
      <c r="O1290" s="16" t="str">
        <f aca="false">PROPER(TRIM(H1290))</f>
        <v>Hyderabad</v>
      </c>
      <c r="P1290" s="16" t="str">
        <f aca="false">IFERROR(VLOOKUP(O1290,city_map!$A$2:$B$6,2,FALSE()),O1290)</f>
        <v>Hyderabad</v>
      </c>
      <c r="Q1290" s="16" t="n">
        <f aca="false">IF(ISNUMBER(F1290),F1290,VALUE(SUBSTITUTE(SUBSTITUTE(F1290,"₹",""),",","")))</f>
        <v>1089</v>
      </c>
      <c r="R1290" s="16" t="n">
        <f aca="false">IF(E1290=99,1,E1290)</f>
        <v>1</v>
      </c>
      <c r="S1290" s="16" t="n">
        <f aca="false">IF(G1290="",0,G1290)</f>
        <v>0.15</v>
      </c>
      <c r="T1290" s="16" t="str">
        <f aca="false">IF(I1290="","Unknown",IF(I1290="upi","UPI",I1290))</f>
        <v>Credit Card</v>
      </c>
      <c r="U1290" s="16" t="str">
        <f aca="false">IF(L1290="Yes","Y",IF(L1290="No","N",L1290))</f>
        <v>N</v>
      </c>
      <c r="V1290" s="19" t="n">
        <f aca="false">ROUND(R1290*Q1290*(1-S1290),2)</f>
        <v>925.65</v>
      </c>
      <c r="W1290" s="16" t="str">
        <f aca="false">_xlfn.XLOOKUP(D1290,products!$A$2:$A$61,products!$C$2:$C$61,"Not found")</f>
        <v>Books</v>
      </c>
    </row>
    <row r="1291" customFormat="false" ht="15" hidden="false" customHeight="false" outlineLevel="0" collapsed="false">
      <c r="A1291" s="16" t="s">
        <v>2194</v>
      </c>
      <c r="B1291" s="16" t="s">
        <v>2188</v>
      </c>
      <c r="C1291" s="16" t="s">
        <v>2195</v>
      </c>
      <c r="D1291" s="16" t="s">
        <v>412</v>
      </c>
      <c r="E1291" s="16" t="n">
        <v>1</v>
      </c>
      <c r="F1291" s="16" t="n">
        <v>1022</v>
      </c>
      <c r="G1291" s="16" t="n">
        <v>0</v>
      </c>
      <c r="H1291" s="16" t="s">
        <v>565</v>
      </c>
      <c r="I1291" s="16" t="s">
        <v>40</v>
      </c>
      <c r="J1291" s="16" t="n">
        <v>4</v>
      </c>
      <c r="K1291" s="16" t="n">
        <v>4</v>
      </c>
      <c r="L1291" s="16" t="s">
        <v>41</v>
      </c>
      <c r="M1291" s="18" t="n">
        <f aca="false">IF(ISNUMBER(B1291),B1291,IF(MID(B1291,3,1)="-",DATE(VALUE(RIGHT(B1291,4)),VALUE(MID(B1291,4,2)),VALUE(LEFT(B1291,2))),DATE(VALUE(LEFT(B1291,4)),VALUE(MID(B1291,6,2)),VALUE(RIGHT(B1291,2)))))</f>
        <v>45772</v>
      </c>
      <c r="N1291" s="16" t="n">
        <f aca="false">MONTH(M1291)</f>
        <v>4</v>
      </c>
      <c r="O1291" s="16" t="str">
        <f aca="false">PROPER(TRIM(H1291))</f>
        <v>Madras</v>
      </c>
      <c r="P1291" s="16" t="str">
        <f aca="false">IFERROR(VLOOKUP(O1291,city_map!$A$2:$B$6,2,FALSE()),O1291)</f>
        <v>Chennai</v>
      </c>
      <c r="Q1291" s="16" t="n">
        <f aca="false">IF(ISNUMBER(F1291),F1291,VALUE(SUBSTITUTE(SUBSTITUTE(F1291,"₹",""),",","")))</f>
        <v>1022</v>
      </c>
      <c r="R1291" s="16" t="n">
        <f aca="false">IF(E1291=99,1,E1291)</f>
        <v>1</v>
      </c>
      <c r="S1291" s="16" t="n">
        <f aca="false">IF(G1291="",0,G1291)</f>
        <v>0</v>
      </c>
      <c r="T1291" s="16" t="str">
        <f aca="false">IF(I1291="","Unknown",IF(I1291="upi","UPI",I1291))</f>
        <v>COD</v>
      </c>
      <c r="U1291" s="16" t="str">
        <f aca="false">IF(L1291="Yes","Y",IF(L1291="No","N",L1291))</f>
        <v>N</v>
      </c>
      <c r="V1291" s="19" t="n">
        <f aca="false">ROUND(R1291*Q1291*(1-S1291),2)</f>
        <v>1022</v>
      </c>
      <c r="W1291" s="16" t="str">
        <f aca="false">_xlfn.XLOOKUP(D1291,products!$A$2:$A$61,products!$C$2:$C$61,"Not found")</f>
        <v>Home</v>
      </c>
    </row>
    <row r="1292" customFormat="false" ht="15" hidden="false" customHeight="false" outlineLevel="0" collapsed="false">
      <c r="A1292" s="16" t="s">
        <v>2196</v>
      </c>
      <c r="B1292" s="16" t="s">
        <v>2188</v>
      </c>
      <c r="C1292" s="16" t="s">
        <v>1249</v>
      </c>
      <c r="D1292" s="16" t="s">
        <v>184</v>
      </c>
      <c r="E1292" s="16" t="n">
        <v>1</v>
      </c>
      <c r="F1292" s="16" t="n">
        <v>1280</v>
      </c>
      <c r="G1292" s="16" t="n">
        <v>0.15</v>
      </c>
      <c r="H1292" s="16" t="s">
        <v>39</v>
      </c>
      <c r="I1292" s="16" t="s">
        <v>47</v>
      </c>
      <c r="J1292" s="16" t="n">
        <v>5</v>
      </c>
      <c r="K1292" s="16" t="n">
        <v>4</v>
      </c>
      <c r="L1292" s="16" t="s">
        <v>41</v>
      </c>
      <c r="M1292" s="18" t="n">
        <f aca="false">IF(ISNUMBER(B1292),B1292,IF(MID(B1292,3,1)="-",DATE(VALUE(RIGHT(B1292,4)),VALUE(MID(B1292,4,2)),VALUE(LEFT(B1292,2))),DATE(VALUE(LEFT(B1292,4)),VALUE(MID(B1292,6,2)),VALUE(RIGHT(B1292,2)))))</f>
        <v>45772</v>
      </c>
      <c r="N1292" s="16" t="n">
        <f aca="false">MONTH(M1292)</f>
        <v>4</v>
      </c>
      <c r="O1292" s="16" t="str">
        <f aca="false">PROPER(TRIM(H1292))</f>
        <v>Delhi</v>
      </c>
      <c r="P1292" s="16" t="str">
        <f aca="false">IFERROR(VLOOKUP(O1292,city_map!$A$2:$B$6,2,FALSE()),O1292)</f>
        <v>Delhi</v>
      </c>
      <c r="Q1292" s="16" t="n">
        <f aca="false">IF(ISNUMBER(F1292),F1292,VALUE(SUBSTITUTE(SUBSTITUTE(F1292,"₹",""),",","")))</f>
        <v>1280</v>
      </c>
      <c r="R1292" s="16" t="n">
        <f aca="false">IF(E1292=99,1,E1292)</f>
        <v>1</v>
      </c>
      <c r="S1292" s="16" t="n">
        <f aca="false">IF(G1292="",0,G1292)</f>
        <v>0.15</v>
      </c>
      <c r="T1292" s="16" t="str">
        <f aca="false">IF(I1292="","Unknown",IF(I1292="upi","UPI",I1292))</f>
        <v>Debit Card</v>
      </c>
      <c r="U1292" s="16" t="str">
        <f aca="false">IF(L1292="Yes","Y",IF(L1292="No","N",L1292))</f>
        <v>N</v>
      </c>
      <c r="V1292" s="19" t="n">
        <f aca="false">ROUND(R1292*Q1292*(1-S1292),2)</f>
        <v>1088</v>
      </c>
      <c r="W1292" s="16" t="str">
        <f aca="false">_xlfn.XLOOKUP(D1292,products!$A$2:$A$61,products!$C$2:$C$61,"Not found")</f>
        <v>Home</v>
      </c>
    </row>
    <row r="1293" customFormat="false" ht="15" hidden="false" customHeight="false" outlineLevel="0" collapsed="false">
      <c r="A1293" s="16" t="s">
        <v>2197</v>
      </c>
      <c r="B1293" s="16" t="s">
        <v>2188</v>
      </c>
      <c r="C1293" s="16" t="s">
        <v>2133</v>
      </c>
      <c r="D1293" s="16" t="s">
        <v>88</v>
      </c>
      <c r="E1293" s="16" t="n">
        <v>2</v>
      </c>
      <c r="F1293" s="16" t="n">
        <v>3016</v>
      </c>
      <c r="G1293" s="16" t="n">
        <v>0.1</v>
      </c>
      <c r="H1293" s="16" t="s">
        <v>112</v>
      </c>
      <c r="I1293" s="16" t="s">
        <v>100</v>
      </c>
      <c r="J1293" s="16" t="n">
        <v>3</v>
      </c>
      <c r="K1293" s="16" t="n">
        <v>4</v>
      </c>
      <c r="L1293" s="16" t="s">
        <v>41</v>
      </c>
      <c r="M1293" s="18" t="n">
        <f aca="false">IF(ISNUMBER(B1293),B1293,IF(MID(B1293,3,1)="-",DATE(VALUE(RIGHT(B1293,4)),VALUE(MID(B1293,4,2)),VALUE(LEFT(B1293,2))),DATE(VALUE(LEFT(B1293,4)),VALUE(MID(B1293,6,2)),VALUE(RIGHT(B1293,2)))))</f>
        <v>45772</v>
      </c>
      <c r="N1293" s="16" t="n">
        <f aca="false">MONTH(M1293)</f>
        <v>4</v>
      </c>
      <c r="O1293" s="16" t="str">
        <f aca="false">PROPER(TRIM(H1293))</f>
        <v>Mumbai</v>
      </c>
      <c r="P1293" s="16" t="str">
        <f aca="false">IFERROR(VLOOKUP(O1293,city_map!$A$2:$B$6,2,FALSE()),O1293)</f>
        <v>Mumbai</v>
      </c>
      <c r="Q1293" s="16" t="n">
        <f aca="false">IF(ISNUMBER(F1293),F1293,VALUE(SUBSTITUTE(SUBSTITUTE(F1293,"₹",""),",","")))</f>
        <v>3016</v>
      </c>
      <c r="R1293" s="16" t="n">
        <f aca="false">IF(E1293=99,1,E1293)</f>
        <v>2</v>
      </c>
      <c r="S1293" s="16" t="n">
        <f aca="false">IF(G1293="",0,G1293)</f>
        <v>0.1</v>
      </c>
      <c r="T1293" s="16" t="str">
        <f aca="false">IF(I1293="","Unknown",IF(I1293="upi","UPI",I1293))</f>
        <v>Net Banking</v>
      </c>
      <c r="U1293" s="16" t="str">
        <f aca="false">IF(L1293="Yes","Y",IF(L1293="No","N",L1293))</f>
        <v>N</v>
      </c>
      <c r="V1293" s="19" t="n">
        <f aca="false">ROUND(R1293*Q1293*(1-S1293),2)</f>
        <v>5428.8</v>
      </c>
      <c r="W1293" s="16" t="str">
        <f aca="false">_xlfn.XLOOKUP(D1293,products!$A$2:$A$61,products!$C$2:$C$61,"Not found")</f>
        <v>Fashion</v>
      </c>
    </row>
    <row r="1294" customFormat="false" ht="15" hidden="false" customHeight="false" outlineLevel="0" collapsed="false">
      <c r="A1294" s="16" t="s">
        <v>2198</v>
      </c>
      <c r="B1294" s="16" t="s">
        <v>2188</v>
      </c>
      <c r="C1294" s="16" t="s">
        <v>507</v>
      </c>
      <c r="D1294" s="16" t="s">
        <v>136</v>
      </c>
      <c r="E1294" s="16" t="n">
        <v>1</v>
      </c>
      <c r="F1294" s="16" t="n">
        <v>2180</v>
      </c>
      <c r="G1294" s="16" t="n">
        <v>0.2</v>
      </c>
      <c r="H1294" s="16" t="s">
        <v>56</v>
      </c>
      <c r="I1294" s="16" t="s">
        <v>71</v>
      </c>
      <c r="J1294" s="16" t="n">
        <v>6</v>
      </c>
      <c r="K1294" s="16" t="n">
        <v>4</v>
      </c>
      <c r="L1294" s="16" t="s">
        <v>41</v>
      </c>
      <c r="M1294" s="18" t="n">
        <f aca="false">IF(ISNUMBER(B1294),B1294,IF(MID(B1294,3,1)="-",DATE(VALUE(RIGHT(B1294,4)),VALUE(MID(B1294,4,2)),VALUE(LEFT(B1294,2))),DATE(VALUE(LEFT(B1294,4)),VALUE(MID(B1294,6,2)),VALUE(RIGHT(B1294,2)))))</f>
        <v>45772</v>
      </c>
      <c r="N1294" s="16" t="n">
        <f aca="false">MONTH(M1294)</f>
        <v>4</v>
      </c>
      <c r="O1294" s="16" t="str">
        <f aca="false">PROPER(TRIM(H1294))</f>
        <v>Lucknow</v>
      </c>
      <c r="P1294" s="16" t="str">
        <f aca="false">IFERROR(VLOOKUP(O1294,city_map!$A$2:$B$6,2,FALSE()),O1294)</f>
        <v>Lucknow</v>
      </c>
      <c r="Q1294" s="16" t="n">
        <f aca="false">IF(ISNUMBER(F1294),F1294,VALUE(SUBSTITUTE(SUBSTITUTE(F1294,"₹",""),",","")))</f>
        <v>2180</v>
      </c>
      <c r="R1294" s="16" t="n">
        <f aca="false">IF(E1294=99,1,E1294)</f>
        <v>1</v>
      </c>
      <c r="S1294" s="16" t="n">
        <f aca="false">IF(G1294="",0,G1294)</f>
        <v>0.2</v>
      </c>
      <c r="T1294" s="16" t="str">
        <f aca="false">IF(I1294="","Unknown",IF(I1294="upi","UPI",I1294))</f>
        <v>Credit Card</v>
      </c>
      <c r="U1294" s="16" t="str">
        <f aca="false">IF(L1294="Yes","Y",IF(L1294="No","N",L1294))</f>
        <v>N</v>
      </c>
      <c r="V1294" s="19" t="n">
        <f aca="false">ROUND(R1294*Q1294*(1-S1294),2)</f>
        <v>1744</v>
      </c>
      <c r="W1294" s="16" t="str">
        <f aca="false">_xlfn.XLOOKUP(D1294,products!$A$2:$A$61,products!$C$2:$C$61,"Not found")</f>
        <v>Electronics</v>
      </c>
    </row>
    <row r="1295" customFormat="false" ht="15" hidden="false" customHeight="false" outlineLevel="0" collapsed="false">
      <c r="A1295" s="16" t="s">
        <v>2199</v>
      </c>
      <c r="B1295" s="16" t="s">
        <v>2188</v>
      </c>
      <c r="C1295" s="16" t="s">
        <v>305</v>
      </c>
      <c r="D1295" s="16" t="s">
        <v>139</v>
      </c>
      <c r="E1295" s="16" t="n">
        <v>1</v>
      </c>
      <c r="F1295" s="16" t="n">
        <v>332</v>
      </c>
      <c r="G1295" s="16" t="n">
        <v>0.15</v>
      </c>
      <c r="H1295" s="16" t="s">
        <v>112</v>
      </c>
      <c r="I1295" s="16" t="s">
        <v>40</v>
      </c>
      <c r="J1295" s="16" t="n">
        <v>4</v>
      </c>
      <c r="K1295" s="16" t="n">
        <v>5</v>
      </c>
      <c r="L1295" s="16" t="s">
        <v>41</v>
      </c>
      <c r="M1295" s="18" t="n">
        <f aca="false">IF(ISNUMBER(B1295),B1295,IF(MID(B1295,3,1)="-",DATE(VALUE(RIGHT(B1295,4)),VALUE(MID(B1295,4,2)),VALUE(LEFT(B1295,2))),DATE(VALUE(LEFT(B1295,4)),VALUE(MID(B1295,6,2)),VALUE(RIGHT(B1295,2)))))</f>
        <v>45772</v>
      </c>
      <c r="N1295" s="16" t="n">
        <f aca="false">MONTH(M1295)</f>
        <v>4</v>
      </c>
      <c r="O1295" s="16" t="str">
        <f aca="false">PROPER(TRIM(H1295))</f>
        <v>Mumbai</v>
      </c>
      <c r="P1295" s="16" t="str">
        <f aca="false">IFERROR(VLOOKUP(O1295,city_map!$A$2:$B$6,2,FALSE()),O1295)</f>
        <v>Mumbai</v>
      </c>
      <c r="Q1295" s="16" t="n">
        <f aca="false">IF(ISNUMBER(F1295),F1295,VALUE(SUBSTITUTE(SUBSTITUTE(F1295,"₹",""),",","")))</f>
        <v>332</v>
      </c>
      <c r="R1295" s="16" t="n">
        <f aca="false">IF(E1295=99,1,E1295)</f>
        <v>1</v>
      </c>
      <c r="S1295" s="16" t="n">
        <f aca="false">IF(G1295="",0,G1295)</f>
        <v>0.15</v>
      </c>
      <c r="T1295" s="16" t="str">
        <f aca="false">IF(I1295="","Unknown",IF(I1295="upi","UPI",I1295))</f>
        <v>COD</v>
      </c>
      <c r="U1295" s="16" t="str">
        <f aca="false">IF(L1295="Yes","Y",IF(L1295="No","N",L1295))</f>
        <v>N</v>
      </c>
      <c r="V1295" s="19" t="n">
        <f aca="false">ROUND(R1295*Q1295*(1-S1295),2)</f>
        <v>282.2</v>
      </c>
      <c r="W1295" s="16" t="str">
        <f aca="false">_xlfn.XLOOKUP(D1295,products!$A$2:$A$61,products!$C$2:$C$61,"Not found")</f>
        <v>Beauty</v>
      </c>
    </row>
    <row r="1296" customFormat="false" ht="15" hidden="false" customHeight="false" outlineLevel="0" collapsed="false">
      <c r="A1296" s="16" t="s">
        <v>2200</v>
      </c>
      <c r="B1296" s="16" t="s">
        <v>2188</v>
      </c>
      <c r="C1296" s="16" t="s">
        <v>249</v>
      </c>
      <c r="D1296" s="16" t="s">
        <v>99</v>
      </c>
      <c r="E1296" s="16" t="n">
        <v>3</v>
      </c>
      <c r="F1296" s="16" t="n">
        <v>680</v>
      </c>
      <c r="G1296" s="16" t="n">
        <v>0.05</v>
      </c>
      <c r="H1296" s="16" t="s">
        <v>46</v>
      </c>
      <c r="I1296" s="16" t="s">
        <v>60</v>
      </c>
      <c r="J1296" s="16" t="n">
        <v>5</v>
      </c>
      <c r="K1296" s="16" t="n">
        <v>3</v>
      </c>
      <c r="L1296" s="16" t="s">
        <v>41</v>
      </c>
      <c r="M1296" s="18" t="n">
        <f aca="false">IF(ISNUMBER(B1296),B1296,IF(MID(B1296,3,1)="-",DATE(VALUE(RIGHT(B1296,4)),VALUE(MID(B1296,4,2)),VALUE(LEFT(B1296,2))),DATE(VALUE(LEFT(B1296,4)),VALUE(MID(B1296,6,2)),VALUE(RIGHT(B1296,2)))))</f>
        <v>45772</v>
      </c>
      <c r="N1296" s="16" t="n">
        <f aca="false">MONTH(M1296)</f>
        <v>4</v>
      </c>
      <c r="O1296" s="16" t="str">
        <f aca="false">PROPER(TRIM(H1296))</f>
        <v>Chennai</v>
      </c>
      <c r="P1296" s="16" t="str">
        <f aca="false">IFERROR(VLOOKUP(O1296,city_map!$A$2:$B$6,2,FALSE()),O1296)</f>
        <v>Chennai</v>
      </c>
      <c r="Q1296" s="16" t="n">
        <f aca="false">IF(ISNUMBER(F1296),F1296,VALUE(SUBSTITUTE(SUBSTITUTE(F1296,"₹",""),",","")))</f>
        <v>680</v>
      </c>
      <c r="R1296" s="16" t="n">
        <f aca="false">IF(E1296=99,1,E1296)</f>
        <v>3</v>
      </c>
      <c r="S1296" s="16" t="n">
        <f aca="false">IF(G1296="",0,G1296)</f>
        <v>0.05</v>
      </c>
      <c r="T1296" s="16" t="str">
        <f aca="false">IF(I1296="","Unknown",IF(I1296="upi","UPI",I1296))</f>
        <v>UPI</v>
      </c>
      <c r="U1296" s="16" t="str">
        <f aca="false">IF(L1296="Yes","Y",IF(L1296="No","N",L1296))</f>
        <v>N</v>
      </c>
      <c r="V1296" s="19" t="n">
        <f aca="false">ROUND(R1296*Q1296*(1-S1296),2)</f>
        <v>1938</v>
      </c>
      <c r="W1296" s="16" t="str">
        <f aca="false">_xlfn.XLOOKUP(D1296,products!$A$2:$A$61,products!$C$2:$C$61,"Not found")</f>
        <v>Fashion</v>
      </c>
    </row>
    <row r="1297" customFormat="false" ht="15" hidden="false" customHeight="false" outlineLevel="0" collapsed="false">
      <c r="A1297" s="16" t="s">
        <v>2201</v>
      </c>
      <c r="B1297" s="16" t="s">
        <v>2188</v>
      </c>
      <c r="C1297" s="16" t="s">
        <v>2202</v>
      </c>
      <c r="D1297" s="16" t="s">
        <v>191</v>
      </c>
      <c r="E1297" s="16" t="n">
        <v>4</v>
      </c>
      <c r="F1297" s="16" t="n">
        <v>403</v>
      </c>
      <c r="G1297" s="16" t="n">
        <v>0.2</v>
      </c>
      <c r="H1297" s="16" t="s">
        <v>130</v>
      </c>
      <c r="I1297" s="16" t="s">
        <v>40</v>
      </c>
      <c r="J1297" s="16" t="n">
        <v>3</v>
      </c>
      <c r="K1297" s="16" t="n">
        <v>5</v>
      </c>
      <c r="L1297" s="16" t="s">
        <v>41</v>
      </c>
      <c r="M1297" s="18" t="n">
        <f aca="false">IF(ISNUMBER(B1297),B1297,IF(MID(B1297,3,1)="-",DATE(VALUE(RIGHT(B1297,4)),VALUE(MID(B1297,4,2)),VALUE(LEFT(B1297,2))),DATE(VALUE(LEFT(B1297,4)),VALUE(MID(B1297,6,2)),VALUE(RIGHT(B1297,2)))))</f>
        <v>45772</v>
      </c>
      <c r="N1297" s="16" t="n">
        <f aca="false">MONTH(M1297)</f>
        <v>4</v>
      </c>
      <c r="O1297" s="16" t="str">
        <f aca="false">PROPER(TRIM(H1297))</f>
        <v>Bengaluru</v>
      </c>
      <c r="P1297" s="16" t="str">
        <f aca="false">IFERROR(VLOOKUP(O1297,city_map!$A$2:$B$6,2,FALSE()),O1297)</f>
        <v>Bengaluru</v>
      </c>
      <c r="Q1297" s="16" t="n">
        <f aca="false">IF(ISNUMBER(F1297),F1297,VALUE(SUBSTITUTE(SUBSTITUTE(F1297,"₹",""),",","")))</f>
        <v>403</v>
      </c>
      <c r="R1297" s="16" t="n">
        <f aca="false">IF(E1297=99,1,E1297)</f>
        <v>4</v>
      </c>
      <c r="S1297" s="16" t="n">
        <f aca="false">IF(G1297="",0,G1297)</f>
        <v>0.2</v>
      </c>
      <c r="T1297" s="16" t="str">
        <f aca="false">IF(I1297="","Unknown",IF(I1297="upi","UPI",I1297))</f>
        <v>COD</v>
      </c>
      <c r="U1297" s="16" t="str">
        <f aca="false">IF(L1297="Yes","Y",IF(L1297="No","N",L1297))</f>
        <v>N</v>
      </c>
      <c r="V1297" s="19" t="n">
        <f aca="false">ROUND(R1297*Q1297*(1-S1297),2)</f>
        <v>1289.6</v>
      </c>
      <c r="W1297" s="16" t="str">
        <f aca="false">_xlfn.XLOOKUP(D1297,products!$A$2:$A$61,products!$C$2:$C$61,"Not found")</f>
        <v>Electronics</v>
      </c>
    </row>
    <row r="1298" customFormat="false" ht="15" hidden="false" customHeight="false" outlineLevel="0" collapsed="false">
      <c r="A1298" s="16" t="s">
        <v>2203</v>
      </c>
      <c r="B1298" s="16" t="s">
        <v>2204</v>
      </c>
      <c r="C1298" s="16" t="s">
        <v>1135</v>
      </c>
      <c r="D1298" s="16" t="s">
        <v>179</v>
      </c>
      <c r="E1298" s="16" t="n">
        <v>1</v>
      </c>
      <c r="F1298" s="16" t="n">
        <v>2559</v>
      </c>
      <c r="G1298" s="16" t="n">
        <v>0</v>
      </c>
      <c r="H1298" s="16" t="s">
        <v>81</v>
      </c>
      <c r="I1298" s="16" t="s">
        <v>40</v>
      </c>
      <c r="J1298" s="16" t="n">
        <v>3</v>
      </c>
      <c r="K1298" s="16" t="n">
        <v>4</v>
      </c>
      <c r="L1298" s="16" t="s">
        <v>41</v>
      </c>
      <c r="M1298" s="18" t="n">
        <f aca="false">IF(ISNUMBER(B1298),B1298,IF(MID(B1298,3,1)="-",DATE(VALUE(RIGHT(B1298,4)),VALUE(MID(B1298,4,2)),VALUE(LEFT(B1298,2))),DATE(VALUE(LEFT(B1298,4)),VALUE(MID(B1298,6,2)),VALUE(RIGHT(B1298,2)))))</f>
        <v>45773</v>
      </c>
      <c r="N1298" s="16" t="n">
        <f aca="false">MONTH(M1298)</f>
        <v>4</v>
      </c>
      <c r="O1298" s="16" t="str">
        <f aca="false">PROPER(TRIM(H1298))</f>
        <v>Hyderabad</v>
      </c>
      <c r="P1298" s="16" t="str">
        <f aca="false">IFERROR(VLOOKUP(O1298,city_map!$A$2:$B$6,2,FALSE()),O1298)</f>
        <v>Hyderabad</v>
      </c>
      <c r="Q1298" s="16" t="n">
        <f aca="false">IF(ISNUMBER(F1298),F1298,VALUE(SUBSTITUTE(SUBSTITUTE(F1298,"₹",""),",","")))</f>
        <v>2559</v>
      </c>
      <c r="R1298" s="16" t="n">
        <f aca="false">IF(E1298=99,1,E1298)</f>
        <v>1</v>
      </c>
      <c r="S1298" s="16" t="n">
        <f aca="false">IF(G1298="",0,G1298)</f>
        <v>0</v>
      </c>
      <c r="T1298" s="16" t="str">
        <f aca="false">IF(I1298="","Unknown",IF(I1298="upi","UPI",I1298))</f>
        <v>COD</v>
      </c>
      <c r="U1298" s="16" t="str">
        <f aca="false">IF(L1298="Yes","Y",IF(L1298="No","N",L1298))</f>
        <v>N</v>
      </c>
      <c r="V1298" s="19" t="n">
        <f aca="false">ROUND(R1298*Q1298*(1-S1298),2)</f>
        <v>2559</v>
      </c>
      <c r="W1298" s="16" t="str">
        <f aca="false">_xlfn.XLOOKUP(D1298,products!$A$2:$A$61,products!$C$2:$C$61,"Not found")</f>
        <v>Electronics</v>
      </c>
    </row>
    <row r="1299" customFormat="false" ht="15" hidden="false" customHeight="false" outlineLevel="0" collapsed="false">
      <c r="A1299" s="16" t="s">
        <v>2205</v>
      </c>
      <c r="B1299" s="16" t="s">
        <v>2204</v>
      </c>
      <c r="C1299" s="16" t="s">
        <v>384</v>
      </c>
      <c r="D1299" s="16" t="s">
        <v>721</v>
      </c>
      <c r="E1299" s="16" t="n">
        <v>3</v>
      </c>
      <c r="F1299" s="16" t="n">
        <v>497</v>
      </c>
      <c r="G1299" s="16" t="n">
        <v>0.15</v>
      </c>
      <c r="H1299" s="16" t="s">
        <v>112</v>
      </c>
      <c r="I1299" s="16" t="s">
        <v>60</v>
      </c>
      <c r="J1299" s="16" t="n">
        <v>4</v>
      </c>
      <c r="K1299" s="16" t="n">
        <v>5</v>
      </c>
      <c r="L1299" s="16" t="s">
        <v>41</v>
      </c>
      <c r="M1299" s="18" t="n">
        <f aca="false">IF(ISNUMBER(B1299),B1299,IF(MID(B1299,3,1)="-",DATE(VALUE(RIGHT(B1299,4)),VALUE(MID(B1299,4,2)),VALUE(LEFT(B1299,2))),DATE(VALUE(LEFT(B1299,4)),VALUE(MID(B1299,6,2)),VALUE(RIGHT(B1299,2)))))</f>
        <v>45773</v>
      </c>
      <c r="N1299" s="16" t="n">
        <f aca="false">MONTH(M1299)</f>
        <v>4</v>
      </c>
      <c r="O1299" s="16" t="str">
        <f aca="false">PROPER(TRIM(H1299))</f>
        <v>Mumbai</v>
      </c>
      <c r="P1299" s="16" t="str">
        <f aca="false">IFERROR(VLOOKUP(O1299,city_map!$A$2:$B$6,2,FALSE()),O1299)</f>
        <v>Mumbai</v>
      </c>
      <c r="Q1299" s="16" t="n">
        <f aca="false">IF(ISNUMBER(F1299),F1299,VALUE(SUBSTITUTE(SUBSTITUTE(F1299,"₹",""),",","")))</f>
        <v>497</v>
      </c>
      <c r="R1299" s="16" t="n">
        <f aca="false">IF(E1299=99,1,E1299)</f>
        <v>3</v>
      </c>
      <c r="S1299" s="16" t="n">
        <f aca="false">IF(G1299="",0,G1299)</f>
        <v>0.15</v>
      </c>
      <c r="T1299" s="16" t="str">
        <f aca="false">IF(I1299="","Unknown",IF(I1299="upi","UPI",I1299))</f>
        <v>UPI</v>
      </c>
      <c r="U1299" s="16" t="str">
        <f aca="false">IF(L1299="Yes","Y",IF(L1299="No","N",L1299))</f>
        <v>N</v>
      </c>
      <c r="V1299" s="19" t="n">
        <f aca="false">ROUND(R1299*Q1299*(1-S1299),2)</f>
        <v>1267.35</v>
      </c>
      <c r="W1299" s="16" t="str">
        <f aca="false">_xlfn.XLOOKUP(D1299,products!$A$2:$A$61,products!$C$2:$C$61,"Not found")</f>
        <v>Beauty</v>
      </c>
    </row>
    <row r="1300" customFormat="false" ht="15" hidden="false" customHeight="false" outlineLevel="0" collapsed="false">
      <c r="A1300" s="16" t="s">
        <v>2206</v>
      </c>
      <c r="B1300" s="16" t="s">
        <v>2204</v>
      </c>
      <c r="C1300" s="16" t="s">
        <v>132</v>
      </c>
      <c r="D1300" s="16" t="s">
        <v>133</v>
      </c>
      <c r="E1300" s="16" t="n">
        <v>3</v>
      </c>
      <c r="F1300" s="16" t="n">
        <v>589</v>
      </c>
      <c r="G1300" s="16" t="n">
        <v>0.3</v>
      </c>
      <c r="H1300" s="16" t="s">
        <v>130</v>
      </c>
      <c r="I1300" s="16" t="s">
        <v>60</v>
      </c>
      <c r="J1300" s="16" t="n">
        <v>2</v>
      </c>
      <c r="K1300" s="16" t="n">
        <v>5</v>
      </c>
      <c r="L1300" s="16" t="s">
        <v>41</v>
      </c>
      <c r="M1300" s="18" t="n">
        <f aca="false">IF(ISNUMBER(B1300),B1300,IF(MID(B1300,3,1)="-",DATE(VALUE(RIGHT(B1300,4)),VALUE(MID(B1300,4,2)),VALUE(LEFT(B1300,2))),DATE(VALUE(LEFT(B1300,4)),VALUE(MID(B1300,6,2)),VALUE(RIGHT(B1300,2)))))</f>
        <v>45773</v>
      </c>
      <c r="N1300" s="16" t="n">
        <f aca="false">MONTH(M1300)</f>
        <v>4</v>
      </c>
      <c r="O1300" s="16" t="str">
        <f aca="false">PROPER(TRIM(H1300))</f>
        <v>Bengaluru</v>
      </c>
      <c r="P1300" s="16" t="str">
        <f aca="false">IFERROR(VLOOKUP(O1300,city_map!$A$2:$B$6,2,FALSE()),O1300)</f>
        <v>Bengaluru</v>
      </c>
      <c r="Q1300" s="16" t="n">
        <f aca="false">IF(ISNUMBER(F1300),F1300,VALUE(SUBSTITUTE(SUBSTITUTE(F1300,"₹",""),",","")))</f>
        <v>589</v>
      </c>
      <c r="R1300" s="16" t="n">
        <f aca="false">IF(E1300=99,1,E1300)</f>
        <v>3</v>
      </c>
      <c r="S1300" s="16" t="n">
        <f aca="false">IF(G1300="",0,G1300)</f>
        <v>0.3</v>
      </c>
      <c r="T1300" s="16" t="str">
        <f aca="false">IF(I1300="","Unknown",IF(I1300="upi","UPI",I1300))</f>
        <v>UPI</v>
      </c>
      <c r="U1300" s="16" t="str">
        <f aca="false">IF(L1300="Yes","Y",IF(L1300="No","N",L1300))</f>
        <v>N</v>
      </c>
      <c r="V1300" s="19" t="n">
        <f aca="false">ROUND(R1300*Q1300*(1-S1300),2)</f>
        <v>1236.9</v>
      </c>
      <c r="W1300" s="16" t="str">
        <f aca="false">_xlfn.XLOOKUP(D1300,products!$A$2:$A$61,products!$C$2:$C$61,"Not found")</f>
        <v>Books</v>
      </c>
    </row>
    <row r="1301" customFormat="false" ht="15" hidden="false" customHeight="false" outlineLevel="0" collapsed="false">
      <c r="A1301" s="16" t="s">
        <v>2207</v>
      </c>
      <c r="B1301" s="16" t="s">
        <v>2204</v>
      </c>
      <c r="C1301" s="16" t="s">
        <v>1283</v>
      </c>
      <c r="D1301" s="16" t="s">
        <v>115</v>
      </c>
      <c r="E1301" s="16" t="n">
        <v>3</v>
      </c>
      <c r="F1301" s="16" t="n">
        <v>306</v>
      </c>
      <c r="G1301" s="16" t="n">
        <v>0.2</v>
      </c>
      <c r="H1301" s="16" t="s">
        <v>161</v>
      </c>
      <c r="I1301" s="16" t="s">
        <v>60</v>
      </c>
      <c r="J1301" s="16" t="n">
        <v>3</v>
      </c>
      <c r="K1301" s="16" t="n">
        <v>4</v>
      </c>
      <c r="L1301" s="16" t="s">
        <v>41</v>
      </c>
      <c r="M1301" s="18" t="n">
        <f aca="false">IF(ISNUMBER(B1301),B1301,IF(MID(B1301,3,1)="-",DATE(VALUE(RIGHT(B1301,4)),VALUE(MID(B1301,4,2)),VALUE(LEFT(B1301,2))),DATE(VALUE(LEFT(B1301,4)),VALUE(MID(B1301,6,2)),VALUE(RIGHT(B1301,2)))))</f>
        <v>45773</v>
      </c>
      <c r="N1301" s="16" t="n">
        <f aca="false">MONTH(M1301)</f>
        <v>4</v>
      </c>
      <c r="O1301" s="16" t="str">
        <f aca="false">PROPER(TRIM(H1301))</f>
        <v>Hyderabad</v>
      </c>
      <c r="P1301" s="16" t="str">
        <f aca="false">IFERROR(VLOOKUP(O1301,city_map!$A$2:$B$6,2,FALSE()),O1301)</f>
        <v>Hyderabad</v>
      </c>
      <c r="Q1301" s="16" t="n">
        <f aca="false">IF(ISNUMBER(F1301),F1301,VALUE(SUBSTITUTE(SUBSTITUTE(F1301,"₹",""),",","")))</f>
        <v>306</v>
      </c>
      <c r="R1301" s="16" t="n">
        <f aca="false">IF(E1301=99,1,E1301)</f>
        <v>3</v>
      </c>
      <c r="S1301" s="16" t="n">
        <f aca="false">IF(G1301="",0,G1301)</f>
        <v>0.2</v>
      </c>
      <c r="T1301" s="16" t="str">
        <f aca="false">IF(I1301="","Unknown",IF(I1301="upi","UPI",I1301))</f>
        <v>UPI</v>
      </c>
      <c r="U1301" s="16" t="str">
        <f aca="false">IF(L1301="Yes","Y",IF(L1301="No","N",L1301))</f>
        <v>N</v>
      </c>
      <c r="V1301" s="19" t="n">
        <f aca="false">ROUND(R1301*Q1301*(1-S1301),2)</f>
        <v>734.4</v>
      </c>
      <c r="W1301" s="16" t="str">
        <f aca="false">_xlfn.XLOOKUP(D1301,products!$A$2:$A$61,products!$C$2:$C$61,"Not found")</f>
        <v>Books</v>
      </c>
    </row>
    <row r="1302" customFormat="false" ht="15" hidden="false" customHeight="false" outlineLevel="0" collapsed="false">
      <c r="A1302" s="16" t="s">
        <v>2208</v>
      </c>
      <c r="B1302" s="16" t="s">
        <v>2204</v>
      </c>
      <c r="C1302" s="16" t="s">
        <v>1634</v>
      </c>
      <c r="D1302" s="16" t="s">
        <v>77</v>
      </c>
      <c r="E1302" s="16" t="n">
        <v>1</v>
      </c>
      <c r="F1302" s="16" t="n">
        <v>356</v>
      </c>
      <c r="G1302" s="16" t="n">
        <v>0</v>
      </c>
      <c r="H1302" s="16" t="s">
        <v>130</v>
      </c>
      <c r="I1302" s="16" t="s">
        <v>60</v>
      </c>
      <c r="J1302" s="16" t="n">
        <v>6</v>
      </c>
      <c r="K1302" s="16" t="n">
        <v>4</v>
      </c>
      <c r="L1302" s="16" t="s">
        <v>41</v>
      </c>
      <c r="M1302" s="18" t="n">
        <f aca="false">IF(ISNUMBER(B1302),B1302,IF(MID(B1302,3,1)="-",DATE(VALUE(RIGHT(B1302,4)),VALUE(MID(B1302,4,2)),VALUE(LEFT(B1302,2))),DATE(VALUE(LEFT(B1302,4)),VALUE(MID(B1302,6,2)),VALUE(RIGHT(B1302,2)))))</f>
        <v>45773</v>
      </c>
      <c r="N1302" s="16" t="n">
        <f aca="false">MONTH(M1302)</f>
        <v>4</v>
      </c>
      <c r="O1302" s="16" t="str">
        <f aca="false">PROPER(TRIM(H1302))</f>
        <v>Bengaluru</v>
      </c>
      <c r="P1302" s="16" t="str">
        <f aca="false">IFERROR(VLOOKUP(O1302,city_map!$A$2:$B$6,2,FALSE()),O1302)</f>
        <v>Bengaluru</v>
      </c>
      <c r="Q1302" s="16" t="n">
        <f aca="false">IF(ISNUMBER(F1302),F1302,VALUE(SUBSTITUTE(SUBSTITUTE(F1302,"₹",""),",","")))</f>
        <v>356</v>
      </c>
      <c r="R1302" s="16" t="n">
        <f aca="false">IF(E1302=99,1,E1302)</f>
        <v>1</v>
      </c>
      <c r="S1302" s="16" t="n">
        <f aca="false">IF(G1302="",0,G1302)</f>
        <v>0</v>
      </c>
      <c r="T1302" s="16" t="str">
        <f aca="false">IF(I1302="","Unknown",IF(I1302="upi","UPI",I1302))</f>
        <v>UPI</v>
      </c>
      <c r="U1302" s="16" t="str">
        <f aca="false">IF(L1302="Yes","Y",IF(L1302="No","N",L1302))</f>
        <v>N</v>
      </c>
      <c r="V1302" s="19" t="n">
        <f aca="false">ROUND(R1302*Q1302*(1-S1302),2)</f>
        <v>356</v>
      </c>
      <c r="W1302" s="16" t="str">
        <f aca="false">_xlfn.XLOOKUP(D1302,products!$A$2:$A$61,products!$C$2:$C$61,"Not found")</f>
        <v>Books</v>
      </c>
    </row>
    <row r="1303" customFormat="false" ht="15" hidden="false" customHeight="false" outlineLevel="0" collapsed="false">
      <c r="A1303" s="16" t="s">
        <v>2209</v>
      </c>
      <c r="B1303" s="16" t="s">
        <v>2204</v>
      </c>
      <c r="C1303" s="16" t="s">
        <v>1690</v>
      </c>
      <c r="D1303" s="16" t="s">
        <v>84</v>
      </c>
      <c r="E1303" s="16" t="n">
        <v>2</v>
      </c>
      <c r="F1303" s="16" t="n">
        <v>253</v>
      </c>
      <c r="G1303" s="16" t="n">
        <v>0.1</v>
      </c>
      <c r="H1303" s="16" t="s">
        <v>56</v>
      </c>
      <c r="I1303" s="16" t="s">
        <v>60</v>
      </c>
      <c r="J1303" s="16" t="n">
        <v>5</v>
      </c>
      <c r="K1303" s="16" t="n">
        <v>5</v>
      </c>
      <c r="L1303" s="16" t="s">
        <v>41</v>
      </c>
      <c r="M1303" s="18" t="n">
        <f aca="false">IF(ISNUMBER(B1303),B1303,IF(MID(B1303,3,1)="-",DATE(VALUE(RIGHT(B1303,4)),VALUE(MID(B1303,4,2)),VALUE(LEFT(B1303,2))),DATE(VALUE(LEFT(B1303,4)),VALUE(MID(B1303,6,2)),VALUE(RIGHT(B1303,2)))))</f>
        <v>45773</v>
      </c>
      <c r="N1303" s="16" t="n">
        <f aca="false">MONTH(M1303)</f>
        <v>4</v>
      </c>
      <c r="O1303" s="16" t="str">
        <f aca="false">PROPER(TRIM(H1303))</f>
        <v>Lucknow</v>
      </c>
      <c r="P1303" s="16" t="str">
        <f aca="false">IFERROR(VLOOKUP(O1303,city_map!$A$2:$B$6,2,FALSE()),O1303)</f>
        <v>Lucknow</v>
      </c>
      <c r="Q1303" s="16" t="n">
        <f aca="false">IF(ISNUMBER(F1303),F1303,VALUE(SUBSTITUTE(SUBSTITUTE(F1303,"₹",""),",","")))</f>
        <v>253</v>
      </c>
      <c r="R1303" s="16" t="n">
        <f aca="false">IF(E1303=99,1,E1303)</f>
        <v>2</v>
      </c>
      <c r="S1303" s="16" t="n">
        <f aca="false">IF(G1303="",0,G1303)</f>
        <v>0.1</v>
      </c>
      <c r="T1303" s="16" t="str">
        <f aca="false">IF(I1303="","Unknown",IF(I1303="upi","UPI",I1303))</f>
        <v>UPI</v>
      </c>
      <c r="U1303" s="16" t="str">
        <f aca="false">IF(L1303="Yes","Y",IF(L1303="No","N",L1303))</f>
        <v>N</v>
      </c>
      <c r="V1303" s="19" t="n">
        <f aca="false">ROUND(R1303*Q1303*(1-S1303),2)</f>
        <v>455.4</v>
      </c>
      <c r="W1303" s="16" t="str">
        <f aca="false">_xlfn.XLOOKUP(D1303,products!$A$2:$A$61,products!$C$2:$C$61,"Not found")</f>
        <v>Beauty</v>
      </c>
    </row>
    <row r="1304" customFormat="false" ht="15" hidden="false" customHeight="false" outlineLevel="0" collapsed="false">
      <c r="A1304" s="16" t="s">
        <v>2210</v>
      </c>
      <c r="B1304" s="16" t="s">
        <v>2204</v>
      </c>
      <c r="C1304" s="16" t="s">
        <v>272</v>
      </c>
      <c r="D1304" s="16" t="s">
        <v>66</v>
      </c>
      <c r="E1304" s="16" t="n">
        <v>3</v>
      </c>
      <c r="F1304" s="16" t="n">
        <v>15501</v>
      </c>
      <c r="G1304" s="16" t="n">
        <v>0.3</v>
      </c>
      <c r="H1304" s="16" t="s">
        <v>70</v>
      </c>
      <c r="I1304" s="16" t="s">
        <v>47</v>
      </c>
      <c r="J1304" s="16" t="n">
        <v>5</v>
      </c>
      <c r="K1304" s="16" t="n">
        <v>2</v>
      </c>
      <c r="L1304" s="16" t="s">
        <v>57</v>
      </c>
      <c r="M1304" s="18" t="n">
        <f aca="false">IF(ISNUMBER(B1304),B1304,IF(MID(B1304,3,1)="-",DATE(VALUE(RIGHT(B1304,4)),VALUE(MID(B1304,4,2)),VALUE(LEFT(B1304,2))),DATE(VALUE(LEFT(B1304,4)),VALUE(MID(B1304,6,2)),VALUE(RIGHT(B1304,2)))))</f>
        <v>45773</v>
      </c>
      <c r="N1304" s="16" t="n">
        <f aca="false">MONTH(M1304)</f>
        <v>4</v>
      </c>
      <c r="O1304" s="16" t="str">
        <f aca="false">PROPER(TRIM(H1304))</f>
        <v>Pune</v>
      </c>
      <c r="P1304" s="16" t="str">
        <f aca="false">IFERROR(VLOOKUP(O1304,city_map!$A$2:$B$6,2,FALSE()),O1304)</f>
        <v>Pune</v>
      </c>
      <c r="Q1304" s="16" t="n">
        <f aca="false">IF(ISNUMBER(F1304),F1304,VALUE(SUBSTITUTE(SUBSTITUTE(F1304,"₹",""),",","")))</f>
        <v>15501</v>
      </c>
      <c r="R1304" s="16" t="n">
        <f aca="false">IF(E1304=99,1,E1304)</f>
        <v>3</v>
      </c>
      <c r="S1304" s="16" t="n">
        <f aca="false">IF(G1304="",0,G1304)</f>
        <v>0.3</v>
      </c>
      <c r="T1304" s="16" t="str">
        <f aca="false">IF(I1304="","Unknown",IF(I1304="upi","UPI",I1304))</f>
        <v>Debit Card</v>
      </c>
      <c r="U1304" s="16" t="str">
        <f aca="false">IF(L1304="Yes","Y",IF(L1304="No","N",L1304))</f>
        <v>Y</v>
      </c>
      <c r="V1304" s="19" t="n">
        <f aca="false">ROUND(R1304*Q1304*(1-S1304),2)</f>
        <v>32552.1</v>
      </c>
      <c r="W1304" s="16" t="str">
        <f aca="false">_xlfn.XLOOKUP(D1304,products!$A$2:$A$61,products!$C$2:$C$61,"Not found")</f>
        <v>Electronics</v>
      </c>
    </row>
    <row r="1305" customFormat="false" ht="15" hidden="false" customHeight="false" outlineLevel="0" collapsed="false">
      <c r="A1305" s="16" t="s">
        <v>2211</v>
      </c>
      <c r="B1305" s="16" t="s">
        <v>2204</v>
      </c>
      <c r="C1305" s="16" t="s">
        <v>357</v>
      </c>
      <c r="D1305" s="16" t="s">
        <v>300</v>
      </c>
      <c r="E1305" s="16" t="n">
        <v>2</v>
      </c>
      <c r="F1305" s="16" t="n">
        <v>2378</v>
      </c>
      <c r="G1305" s="16" t="n">
        <v>0.15</v>
      </c>
      <c r="H1305" s="16" t="s">
        <v>81</v>
      </c>
      <c r="I1305" s="16" t="s">
        <v>60</v>
      </c>
      <c r="J1305" s="16" t="n">
        <v>5</v>
      </c>
      <c r="K1305" s="16" t="n">
        <v>4</v>
      </c>
      <c r="L1305" s="16" t="s">
        <v>41</v>
      </c>
      <c r="M1305" s="18" t="n">
        <f aca="false">IF(ISNUMBER(B1305),B1305,IF(MID(B1305,3,1)="-",DATE(VALUE(RIGHT(B1305,4)),VALUE(MID(B1305,4,2)),VALUE(LEFT(B1305,2))),DATE(VALUE(LEFT(B1305,4)),VALUE(MID(B1305,6,2)),VALUE(RIGHT(B1305,2)))))</f>
        <v>45773</v>
      </c>
      <c r="N1305" s="16" t="n">
        <f aca="false">MONTH(M1305)</f>
        <v>4</v>
      </c>
      <c r="O1305" s="16" t="str">
        <f aca="false">PROPER(TRIM(H1305))</f>
        <v>Hyderabad</v>
      </c>
      <c r="P1305" s="16" t="str">
        <f aca="false">IFERROR(VLOOKUP(O1305,city_map!$A$2:$B$6,2,FALSE()),O1305)</f>
        <v>Hyderabad</v>
      </c>
      <c r="Q1305" s="16" t="n">
        <f aca="false">IF(ISNUMBER(F1305),F1305,VALUE(SUBSTITUTE(SUBSTITUTE(F1305,"₹",""),",","")))</f>
        <v>2378</v>
      </c>
      <c r="R1305" s="16" t="n">
        <f aca="false">IF(E1305=99,1,E1305)</f>
        <v>2</v>
      </c>
      <c r="S1305" s="16" t="n">
        <f aca="false">IF(G1305="",0,G1305)</f>
        <v>0.15</v>
      </c>
      <c r="T1305" s="16" t="str">
        <f aca="false">IF(I1305="","Unknown",IF(I1305="upi","UPI",I1305))</f>
        <v>UPI</v>
      </c>
      <c r="U1305" s="16" t="str">
        <f aca="false">IF(L1305="Yes","Y",IF(L1305="No","N",L1305))</f>
        <v>N</v>
      </c>
      <c r="V1305" s="19" t="n">
        <f aca="false">ROUND(R1305*Q1305*(1-S1305),2)</f>
        <v>4042.6</v>
      </c>
      <c r="W1305" s="16" t="str">
        <f aca="false">_xlfn.XLOOKUP(D1305,products!$A$2:$A$61,products!$C$2:$C$61,"Not found")</f>
        <v>Home</v>
      </c>
    </row>
    <row r="1306" customFormat="false" ht="15" hidden="false" customHeight="false" outlineLevel="0" collapsed="false">
      <c r="A1306" s="16" t="s">
        <v>2212</v>
      </c>
      <c r="B1306" s="16" t="s">
        <v>2204</v>
      </c>
      <c r="C1306" s="16" t="s">
        <v>1429</v>
      </c>
      <c r="D1306" s="16" t="s">
        <v>95</v>
      </c>
      <c r="E1306" s="16" t="n">
        <v>1</v>
      </c>
      <c r="F1306" s="16" t="n">
        <v>1472</v>
      </c>
      <c r="G1306" s="16" t="n">
        <v>0</v>
      </c>
      <c r="H1306" s="16" t="s">
        <v>112</v>
      </c>
      <c r="I1306" s="16" t="s">
        <v>60</v>
      </c>
      <c r="J1306" s="16" t="n">
        <v>4</v>
      </c>
      <c r="K1306" s="16" t="n">
        <v>4</v>
      </c>
      <c r="L1306" s="16" t="s">
        <v>41</v>
      </c>
      <c r="M1306" s="18" t="n">
        <f aca="false">IF(ISNUMBER(B1306),B1306,IF(MID(B1306,3,1)="-",DATE(VALUE(RIGHT(B1306,4)),VALUE(MID(B1306,4,2)),VALUE(LEFT(B1306,2))),DATE(VALUE(LEFT(B1306,4)),VALUE(MID(B1306,6,2)),VALUE(RIGHT(B1306,2)))))</f>
        <v>45773</v>
      </c>
      <c r="N1306" s="16" t="n">
        <f aca="false">MONTH(M1306)</f>
        <v>4</v>
      </c>
      <c r="O1306" s="16" t="str">
        <f aca="false">PROPER(TRIM(H1306))</f>
        <v>Mumbai</v>
      </c>
      <c r="P1306" s="16" t="str">
        <f aca="false">IFERROR(VLOOKUP(O1306,city_map!$A$2:$B$6,2,FALSE()),O1306)</f>
        <v>Mumbai</v>
      </c>
      <c r="Q1306" s="16" t="n">
        <f aca="false">IF(ISNUMBER(F1306),F1306,VALUE(SUBSTITUTE(SUBSTITUTE(F1306,"₹",""),",","")))</f>
        <v>1472</v>
      </c>
      <c r="R1306" s="16" t="n">
        <f aca="false">IF(E1306=99,1,E1306)</f>
        <v>1</v>
      </c>
      <c r="S1306" s="16" t="n">
        <f aca="false">IF(G1306="",0,G1306)</f>
        <v>0</v>
      </c>
      <c r="T1306" s="16" t="str">
        <f aca="false">IF(I1306="","Unknown",IF(I1306="upi","UPI",I1306))</f>
        <v>UPI</v>
      </c>
      <c r="U1306" s="16" t="str">
        <f aca="false">IF(L1306="Yes","Y",IF(L1306="No","N",L1306))</f>
        <v>N</v>
      </c>
      <c r="V1306" s="19" t="n">
        <f aca="false">ROUND(R1306*Q1306*(1-S1306),2)</f>
        <v>1472</v>
      </c>
      <c r="W1306" s="16" t="str">
        <f aca="false">_xlfn.XLOOKUP(D1306,products!$A$2:$A$61,products!$C$2:$C$61,"Not found")</f>
        <v>Electronics</v>
      </c>
    </row>
    <row r="1307" customFormat="false" ht="15" hidden="false" customHeight="false" outlineLevel="0" collapsed="false">
      <c r="A1307" s="16" t="s">
        <v>2213</v>
      </c>
      <c r="B1307" s="16" t="s">
        <v>2204</v>
      </c>
      <c r="C1307" s="16" t="s">
        <v>153</v>
      </c>
      <c r="D1307" s="16" t="s">
        <v>412</v>
      </c>
      <c r="E1307" s="16" t="n">
        <v>1</v>
      </c>
      <c r="F1307" s="16" t="n">
        <v>996</v>
      </c>
      <c r="G1307" s="16" t="n">
        <v>0.1</v>
      </c>
      <c r="H1307" s="16" t="s">
        <v>112</v>
      </c>
      <c r="I1307" s="16" t="s">
        <v>60</v>
      </c>
      <c r="J1307" s="16" t="n">
        <v>2</v>
      </c>
      <c r="K1307" s="16" t="n">
        <v>5</v>
      </c>
      <c r="L1307" s="16" t="s">
        <v>174</v>
      </c>
      <c r="M1307" s="18" t="n">
        <f aca="false">IF(ISNUMBER(B1307),B1307,IF(MID(B1307,3,1)="-",DATE(VALUE(RIGHT(B1307,4)),VALUE(MID(B1307,4,2)),VALUE(LEFT(B1307,2))),DATE(VALUE(LEFT(B1307,4)),VALUE(MID(B1307,6,2)),VALUE(RIGHT(B1307,2)))))</f>
        <v>45773</v>
      </c>
      <c r="N1307" s="16" t="n">
        <f aca="false">MONTH(M1307)</f>
        <v>4</v>
      </c>
      <c r="O1307" s="16" t="str">
        <f aca="false">PROPER(TRIM(H1307))</f>
        <v>Mumbai</v>
      </c>
      <c r="P1307" s="16" t="str">
        <f aca="false">IFERROR(VLOOKUP(O1307,city_map!$A$2:$B$6,2,FALSE()),O1307)</f>
        <v>Mumbai</v>
      </c>
      <c r="Q1307" s="16" t="n">
        <f aca="false">IF(ISNUMBER(F1307),F1307,VALUE(SUBSTITUTE(SUBSTITUTE(F1307,"₹",""),",","")))</f>
        <v>996</v>
      </c>
      <c r="R1307" s="16" t="n">
        <f aca="false">IF(E1307=99,1,E1307)</f>
        <v>1</v>
      </c>
      <c r="S1307" s="16" t="n">
        <f aca="false">IF(G1307="",0,G1307)</f>
        <v>0.1</v>
      </c>
      <c r="T1307" s="16" t="str">
        <f aca="false">IF(I1307="","Unknown",IF(I1307="upi","UPI",I1307))</f>
        <v>UPI</v>
      </c>
      <c r="U1307" s="16" t="str">
        <f aca="false">IF(L1307="Yes","Y",IF(L1307="No","N",L1307))</f>
        <v>N</v>
      </c>
      <c r="V1307" s="19" t="n">
        <f aca="false">ROUND(R1307*Q1307*(1-S1307),2)</f>
        <v>896.4</v>
      </c>
      <c r="W1307" s="16" t="str">
        <f aca="false">_xlfn.XLOOKUP(D1307,products!$A$2:$A$61,products!$C$2:$C$61,"Not found")</f>
        <v>Home</v>
      </c>
    </row>
    <row r="1308" customFormat="false" ht="15" hidden="false" customHeight="false" outlineLevel="0" collapsed="false">
      <c r="A1308" s="16" t="s">
        <v>2214</v>
      </c>
      <c r="B1308" s="16" t="s">
        <v>2215</v>
      </c>
      <c r="C1308" s="16" t="s">
        <v>706</v>
      </c>
      <c r="D1308" s="16" t="s">
        <v>80</v>
      </c>
      <c r="E1308" s="16" t="n">
        <v>2</v>
      </c>
      <c r="F1308" s="16" t="n">
        <v>1448</v>
      </c>
      <c r="G1308" s="16" t="n">
        <v>0.15</v>
      </c>
      <c r="H1308" s="16" t="s">
        <v>39</v>
      </c>
      <c r="I1308" s="16" t="s">
        <v>100</v>
      </c>
      <c r="J1308" s="16" t="n">
        <v>3</v>
      </c>
      <c r="K1308" s="16" t="n">
        <v>5</v>
      </c>
      <c r="L1308" s="16" t="s">
        <v>41</v>
      </c>
      <c r="M1308" s="18" t="n">
        <f aca="false">IF(ISNUMBER(B1308),B1308,IF(MID(B1308,3,1)="-",DATE(VALUE(RIGHT(B1308,4)),VALUE(MID(B1308,4,2)),VALUE(LEFT(B1308,2))),DATE(VALUE(LEFT(B1308,4)),VALUE(MID(B1308,6,2)),VALUE(RIGHT(B1308,2)))))</f>
        <v>45774</v>
      </c>
      <c r="N1308" s="16" t="n">
        <f aca="false">MONTH(M1308)</f>
        <v>4</v>
      </c>
      <c r="O1308" s="16" t="str">
        <f aca="false">PROPER(TRIM(H1308))</f>
        <v>Delhi</v>
      </c>
      <c r="P1308" s="16" t="str">
        <f aca="false">IFERROR(VLOOKUP(O1308,city_map!$A$2:$B$6,2,FALSE()),O1308)</f>
        <v>Delhi</v>
      </c>
      <c r="Q1308" s="16" t="n">
        <f aca="false">IF(ISNUMBER(F1308),F1308,VALUE(SUBSTITUTE(SUBSTITUTE(F1308,"₹",""),",","")))</f>
        <v>1448</v>
      </c>
      <c r="R1308" s="16" t="n">
        <f aca="false">IF(E1308=99,1,E1308)</f>
        <v>2</v>
      </c>
      <c r="S1308" s="16" t="n">
        <f aca="false">IF(G1308="",0,G1308)</f>
        <v>0.15</v>
      </c>
      <c r="T1308" s="16" t="str">
        <f aca="false">IF(I1308="","Unknown",IF(I1308="upi","UPI",I1308))</f>
        <v>Net Banking</v>
      </c>
      <c r="U1308" s="16" t="str">
        <f aca="false">IF(L1308="Yes","Y",IF(L1308="No","N",L1308))</f>
        <v>N</v>
      </c>
      <c r="V1308" s="19" t="n">
        <f aca="false">ROUND(R1308*Q1308*(1-S1308),2)</f>
        <v>2461.6</v>
      </c>
      <c r="W1308" s="16" t="str">
        <f aca="false">_xlfn.XLOOKUP(D1308,products!$A$2:$A$61,products!$C$2:$C$61,"Not found")</f>
        <v>Beauty</v>
      </c>
    </row>
    <row r="1309" customFormat="false" ht="15" hidden="false" customHeight="false" outlineLevel="0" collapsed="false">
      <c r="A1309" s="16" t="s">
        <v>2216</v>
      </c>
      <c r="B1309" s="16" t="s">
        <v>2215</v>
      </c>
      <c r="C1309" s="16" t="s">
        <v>1620</v>
      </c>
      <c r="D1309" s="16" t="s">
        <v>142</v>
      </c>
      <c r="E1309" s="16" t="n">
        <v>1</v>
      </c>
      <c r="F1309" s="16" t="n">
        <v>613</v>
      </c>
      <c r="G1309" s="16"/>
      <c r="H1309" s="16" t="s">
        <v>89</v>
      </c>
      <c r="I1309" s="16" t="s">
        <v>60</v>
      </c>
      <c r="J1309" s="16" t="n">
        <v>4</v>
      </c>
      <c r="K1309" s="16" t="n">
        <v>4</v>
      </c>
      <c r="L1309" s="16" t="s">
        <v>41</v>
      </c>
      <c r="M1309" s="18" t="n">
        <f aca="false">IF(ISNUMBER(B1309),B1309,IF(MID(B1309,3,1)="-",DATE(VALUE(RIGHT(B1309,4)),VALUE(MID(B1309,4,2)),VALUE(LEFT(B1309,2))),DATE(VALUE(LEFT(B1309,4)),VALUE(MID(B1309,6,2)),VALUE(RIGHT(B1309,2)))))</f>
        <v>45774</v>
      </c>
      <c r="N1309" s="16" t="n">
        <f aca="false">MONTH(M1309)</f>
        <v>4</v>
      </c>
      <c r="O1309" s="16" t="str">
        <f aca="false">PROPER(TRIM(H1309))</f>
        <v>Ahmedabad</v>
      </c>
      <c r="P1309" s="16" t="str">
        <f aca="false">IFERROR(VLOOKUP(O1309,city_map!$A$2:$B$6,2,FALSE()),O1309)</f>
        <v>Ahmedabad</v>
      </c>
      <c r="Q1309" s="16" t="n">
        <f aca="false">IF(ISNUMBER(F1309),F1309,VALUE(SUBSTITUTE(SUBSTITUTE(F1309,"₹",""),",","")))</f>
        <v>613</v>
      </c>
      <c r="R1309" s="16" t="n">
        <f aca="false">IF(E1309=99,1,E1309)</f>
        <v>1</v>
      </c>
      <c r="S1309" s="16" t="n">
        <f aca="false">IF(G1309="",0,G1309)</f>
        <v>0</v>
      </c>
      <c r="T1309" s="16" t="str">
        <f aca="false">IF(I1309="","Unknown",IF(I1309="upi","UPI",I1309))</f>
        <v>UPI</v>
      </c>
      <c r="U1309" s="16" t="str">
        <f aca="false">IF(L1309="Yes","Y",IF(L1309="No","N",L1309))</f>
        <v>N</v>
      </c>
      <c r="V1309" s="19" t="n">
        <f aca="false">ROUND(R1309*Q1309*(1-S1309),2)</f>
        <v>613</v>
      </c>
      <c r="W1309" s="16" t="str">
        <f aca="false">_xlfn.XLOOKUP(D1309,products!$A$2:$A$61,products!$C$2:$C$61,"Not found")</f>
        <v>Home</v>
      </c>
    </row>
    <row r="1310" customFormat="false" ht="15" hidden="false" customHeight="false" outlineLevel="0" collapsed="false">
      <c r="A1310" s="16" t="s">
        <v>2217</v>
      </c>
      <c r="B1310" s="16" t="s">
        <v>2215</v>
      </c>
      <c r="C1310" s="16" t="s">
        <v>2218</v>
      </c>
      <c r="D1310" s="16" t="s">
        <v>92</v>
      </c>
      <c r="E1310" s="16" t="n">
        <v>2</v>
      </c>
      <c r="F1310" s="16" t="n">
        <v>4058</v>
      </c>
      <c r="G1310" s="16" t="n">
        <v>0</v>
      </c>
      <c r="H1310" s="16" t="s">
        <v>527</v>
      </c>
      <c r="I1310" s="16" t="s">
        <v>60</v>
      </c>
      <c r="J1310" s="16" t="n">
        <v>3</v>
      </c>
      <c r="K1310" s="16" t="n">
        <v>4</v>
      </c>
      <c r="L1310" s="16" t="s">
        <v>41</v>
      </c>
      <c r="M1310" s="18" t="n">
        <f aca="false">IF(ISNUMBER(B1310),B1310,IF(MID(B1310,3,1)="-",DATE(VALUE(RIGHT(B1310,4)),VALUE(MID(B1310,4,2)),VALUE(LEFT(B1310,2))),DATE(VALUE(LEFT(B1310,4)),VALUE(MID(B1310,6,2)),VALUE(RIGHT(B1310,2)))))</f>
        <v>45774</v>
      </c>
      <c r="N1310" s="16" t="n">
        <f aca="false">MONTH(M1310)</f>
        <v>4</v>
      </c>
      <c r="O1310" s="16" t="str">
        <f aca="false">PROPER(TRIM(H1310))</f>
        <v>Bangalore</v>
      </c>
      <c r="P1310" s="16" t="str">
        <f aca="false">IFERROR(VLOOKUP(O1310,city_map!$A$2:$B$6,2,FALSE()),O1310)</f>
        <v>Bengaluru</v>
      </c>
      <c r="Q1310" s="16" t="n">
        <f aca="false">IF(ISNUMBER(F1310),F1310,VALUE(SUBSTITUTE(SUBSTITUTE(F1310,"₹",""),",","")))</f>
        <v>4058</v>
      </c>
      <c r="R1310" s="16" t="n">
        <f aca="false">IF(E1310=99,1,E1310)</f>
        <v>2</v>
      </c>
      <c r="S1310" s="16" t="n">
        <f aca="false">IF(G1310="",0,G1310)</f>
        <v>0</v>
      </c>
      <c r="T1310" s="16" t="str">
        <f aca="false">IF(I1310="","Unknown",IF(I1310="upi","UPI",I1310))</f>
        <v>UPI</v>
      </c>
      <c r="U1310" s="16" t="str">
        <f aca="false">IF(L1310="Yes","Y",IF(L1310="No","N",L1310))</f>
        <v>N</v>
      </c>
      <c r="V1310" s="19" t="n">
        <f aca="false">ROUND(R1310*Q1310*(1-S1310),2)</f>
        <v>8116</v>
      </c>
      <c r="W1310" s="16" t="str">
        <f aca="false">_xlfn.XLOOKUP(D1310,products!$A$2:$A$61,products!$C$2:$C$61,"Not found")</f>
        <v>Electronics</v>
      </c>
    </row>
    <row r="1311" customFormat="false" ht="15" hidden="false" customHeight="false" outlineLevel="0" collapsed="false">
      <c r="A1311" s="16" t="s">
        <v>2219</v>
      </c>
      <c r="B1311" s="16" t="s">
        <v>2215</v>
      </c>
      <c r="C1311" s="16" t="s">
        <v>390</v>
      </c>
      <c r="D1311" s="16" t="s">
        <v>412</v>
      </c>
      <c r="E1311" s="16" t="n">
        <v>2</v>
      </c>
      <c r="F1311" s="16" t="n">
        <v>969</v>
      </c>
      <c r="G1311" s="16" t="n">
        <v>0.05</v>
      </c>
      <c r="H1311" s="16" t="s">
        <v>130</v>
      </c>
      <c r="I1311" s="16" t="s">
        <v>40</v>
      </c>
      <c r="J1311" s="16" t="n">
        <v>3</v>
      </c>
      <c r="K1311" s="16" t="n">
        <v>5</v>
      </c>
      <c r="L1311" s="16" t="s">
        <v>41</v>
      </c>
      <c r="M1311" s="18" t="n">
        <f aca="false">IF(ISNUMBER(B1311),B1311,IF(MID(B1311,3,1)="-",DATE(VALUE(RIGHT(B1311,4)),VALUE(MID(B1311,4,2)),VALUE(LEFT(B1311,2))),DATE(VALUE(LEFT(B1311,4)),VALUE(MID(B1311,6,2)),VALUE(RIGHT(B1311,2)))))</f>
        <v>45774</v>
      </c>
      <c r="N1311" s="16" t="n">
        <f aca="false">MONTH(M1311)</f>
        <v>4</v>
      </c>
      <c r="O1311" s="16" t="str">
        <f aca="false">PROPER(TRIM(H1311))</f>
        <v>Bengaluru</v>
      </c>
      <c r="P1311" s="16" t="str">
        <f aca="false">IFERROR(VLOOKUP(O1311,city_map!$A$2:$B$6,2,FALSE()),O1311)</f>
        <v>Bengaluru</v>
      </c>
      <c r="Q1311" s="16" t="n">
        <f aca="false">IF(ISNUMBER(F1311),F1311,VALUE(SUBSTITUTE(SUBSTITUTE(F1311,"₹",""),",","")))</f>
        <v>969</v>
      </c>
      <c r="R1311" s="16" t="n">
        <f aca="false">IF(E1311=99,1,E1311)</f>
        <v>2</v>
      </c>
      <c r="S1311" s="16" t="n">
        <f aca="false">IF(G1311="",0,G1311)</f>
        <v>0.05</v>
      </c>
      <c r="T1311" s="16" t="str">
        <f aca="false">IF(I1311="","Unknown",IF(I1311="upi","UPI",I1311))</f>
        <v>COD</v>
      </c>
      <c r="U1311" s="16" t="str">
        <f aca="false">IF(L1311="Yes","Y",IF(L1311="No","N",L1311))</f>
        <v>N</v>
      </c>
      <c r="V1311" s="19" t="n">
        <f aca="false">ROUND(R1311*Q1311*(1-S1311),2)</f>
        <v>1841.1</v>
      </c>
      <c r="W1311" s="16" t="str">
        <f aca="false">_xlfn.XLOOKUP(D1311,products!$A$2:$A$61,products!$C$2:$C$61,"Not found")</f>
        <v>Home</v>
      </c>
    </row>
    <row r="1312" customFormat="false" ht="15" hidden="false" customHeight="false" outlineLevel="0" collapsed="false">
      <c r="A1312" s="16" t="s">
        <v>2220</v>
      </c>
      <c r="B1312" s="16" t="s">
        <v>2215</v>
      </c>
      <c r="C1312" s="16" t="s">
        <v>392</v>
      </c>
      <c r="D1312" s="16" t="s">
        <v>55</v>
      </c>
      <c r="E1312" s="16" t="n">
        <v>1</v>
      </c>
      <c r="F1312" s="16" t="n">
        <v>2073</v>
      </c>
      <c r="G1312" s="16" t="n">
        <v>0.1</v>
      </c>
      <c r="H1312" s="16" t="s">
        <v>112</v>
      </c>
      <c r="I1312" s="16" t="s">
        <v>60</v>
      </c>
      <c r="J1312" s="16" t="n">
        <v>3</v>
      </c>
      <c r="K1312" s="16" t="n">
        <v>4</v>
      </c>
      <c r="L1312" s="16" t="s">
        <v>174</v>
      </c>
      <c r="M1312" s="18" t="n">
        <f aca="false">IF(ISNUMBER(B1312),B1312,IF(MID(B1312,3,1)="-",DATE(VALUE(RIGHT(B1312,4)),VALUE(MID(B1312,4,2)),VALUE(LEFT(B1312,2))),DATE(VALUE(LEFT(B1312,4)),VALUE(MID(B1312,6,2)),VALUE(RIGHT(B1312,2)))))</f>
        <v>45774</v>
      </c>
      <c r="N1312" s="16" t="n">
        <f aca="false">MONTH(M1312)</f>
        <v>4</v>
      </c>
      <c r="O1312" s="16" t="str">
        <f aca="false">PROPER(TRIM(H1312))</f>
        <v>Mumbai</v>
      </c>
      <c r="P1312" s="16" t="str">
        <f aca="false">IFERROR(VLOOKUP(O1312,city_map!$A$2:$B$6,2,FALSE()),O1312)</f>
        <v>Mumbai</v>
      </c>
      <c r="Q1312" s="16" t="n">
        <f aca="false">IF(ISNUMBER(F1312),F1312,VALUE(SUBSTITUTE(SUBSTITUTE(F1312,"₹",""),",","")))</f>
        <v>2073</v>
      </c>
      <c r="R1312" s="16" t="n">
        <f aca="false">IF(E1312=99,1,E1312)</f>
        <v>1</v>
      </c>
      <c r="S1312" s="16" t="n">
        <f aca="false">IF(G1312="",0,G1312)</f>
        <v>0.1</v>
      </c>
      <c r="T1312" s="16" t="str">
        <f aca="false">IF(I1312="","Unknown",IF(I1312="upi","UPI",I1312))</f>
        <v>UPI</v>
      </c>
      <c r="U1312" s="16" t="str">
        <f aca="false">IF(L1312="Yes","Y",IF(L1312="No","N",L1312))</f>
        <v>N</v>
      </c>
      <c r="V1312" s="19" t="n">
        <f aca="false">ROUND(R1312*Q1312*(1-S1312),2)</f>
        <v>1865.7</v>
      </c>
      <c r="W1312" s="16" t="str">
        <f aca="false">_xlfn.XLOOKUP(D1312,products!$A$2:$A$61,products!$C$2:$C$61,"Not found")</f>
        <v>Home</v>
      </c>
    </row>
    <row r="1313" customFormat="false" ht="15" hidden="false" customHeight="false" outlineLevel="0" collapsed="false">
      <c r="A1313" s="16" t="s">
        <v>2221</v>
      </c>
      <c r="B1313" s="16" t="s">
        <v>2222</v>
      </c>
      <c r="C1313" s="16" t="s">
        <v>1841</v>
      </c>
      <c r="D1313" s="16" t="s">
        <v>55</v>
      </c>
      <c r="E1313" s="16" t="n">
        <v>2</v>
      </c>
      <c r="F1313" s="16" t="n">
        <v>2043</v>
      </c>
      <c r="G1313" s="16" t="n">
        <v>0.1</v>
      </c>
      <c r="H1313" s="16" t="s">
        <v>89</v>
      </c>
      <c r="I1313" s="16" t="s">
        <v>60</v>
      </c>
      <c r="J1313" s="16" t="n">
        <v>7</v>
      </c>
      <c r="K1313" s="16" t="n">
        <v>4</v>
      </c>
      <c r="L1313" s="16" t="s">
        <v>41</v>
      </c>
      <c r="M1313" s="18" t="n">
        <f aca="false">IF(ISNUMBER(B1313),B1313,IF(MID(B1313,3,1)="-",DATE(VALUE(RIGHT(B1313,4)),VALUE(MID(B1313,4,2)),VALUE(LEFT(B1313,2))),DATE(VALUE(LEFT(B1313,4)),VALUE(MID(B1313,6,2)),VALUE(RIGHT(B1313,2)))))</f>
        <v>45774</v>
      </c>
      <c r="N1313" s="16" t="n">
        <f aca="false">MONTH(M1313)</f>
        <v>4</v>
      </c>
      <c r="O1313" s="16" t="str">
        <f aca="false">PROPER(TRIM(H1313))</f>
        <v>Ahmedabad</v>
      </c>
      <c r="P1313" s="16" t="str">
        <f aca="false">IFERROR(VLOOKUP(O1313,city_map!$A$2:$B$6,2,FALSE()),O1313)</f>
        <v>Ahmedabad</v>
      </c>
      <c r="Q1313" s="16" t="n">
        <f aca="false">IF(ISNUMBER(F1313),F1313,VALUE(SUBSTITUTE(SUBSTITUTE(F1313,"₹",""),",","")))</f>
        <v>2043</v>
      </c>
      <c r="R1313" s="16" t="n">
        <f aca="false">IF(E1313=99,1,E1313)</f>
        <v>2</v>
      </c>
      <c r="S1313" s="16" t="n">
        <f aca="false">IF(G1313="",0,G1313)</f>
        <v>0.1</v>
      </c>
      <c r="T1313" s="16" t="str">
        <f aca="false">IF(I1313="","Unknown",IF(I1313="upi","UPI",I1313))</f>
        <v>UPI</v>
      </c>
      <c r="U1313" s="16" t="str">
        <f aca="false">IF(L1313="Yes","Y",IF(L1313="No","N",L1313))</f>
        <v>N</v>
      </c>
      <c r="V1313" s="19" t="n">
        <f aca="false">ROUND(R1313*Q1313*(1-S1313),2)</f>
        <v>3677.4</v>
      </c>
      <c r="W1313" s="16" t="str">
        <f aca="false">_xlfn.XLOOKUP(D1313,products!$A$2:$A$61,products!$C$2:$C$61,"Not found")</f>
        <v>Home</v>
      </c>
    </row>
    <row r="1314" customFormat="false" ht="15" hidden="false" customHeight="false" outlineLevel="0" collapsed="false">
      <c r="A1314" s="16" t="s">
        <v>2223</v>
      </c>
      <c r="B1314" s="16" t="s">
        <v>2215</v>
      </c>
      <c r="C1314" s="16" t="s">
        <v>1823</v>
      </c>
      <c r="D1314" s="16" t="s">
        <v>385</v>
      </c>
      <c r="E1314" s="16" t="n">
        <v>2</v>
      </c>
      <c r="F1314" s="16" t="n">
        <v>291</v>
      </c>
      <c r="G1314" s="16" t="n">
        <v>0</v>
      </c>
      <c r="H1314" s="16" t="s">
        <v>56</v>
      </c>
      <c r="I1314" s="16" t="s">
        <v>71</v>
      </c>
      <c r="J1314" s="16" t="n">
        <v>5</v>
      </c>
      <c r="K1314" s="16" t="n">
        <v>4</v>
      </c>
      <c r="L1314" s="16" t="s">
        <v>41</v>
      </c>
      <c r="M1314" s="18" t="n">
        <f aca="false">IF(ISNUMBER(B1314),B1314,IF(MID(B1314,3,1)="-",DATE(VALUE(RIGHT(B1314,4)),VALUE(MID(B1314,4,2)),VALUE(LEFT(B1314,2))),DATE(VALUE(LEFT(B1314,4)),VALUE(MID(B1314,6,2)),VALUE(RIGHT(B1314,2)))))</f>
        <v>45774</v>
      </c>
      <c r="N1314" s="16" t="n">
        <f aca="false">MONTH(M1314)</f>
        <v>4</v>
      </c>
      <c r="O1314" s="16" t="str">
        <f aca="false">PROPER(TRIM(H1314))</f>
        <v>Lucknow</v>
      </c>
      <c r="P1314" s="16" t="str">
        <f aca="false">IFERROR(VLOOKUP(O1314,city_map!$A$2:$B$6,2,FALSE()),O1314)</f>
        <v>Lucknow</v>
      </c>
      <c r="Q1314" s="16" t="n">
        <f aca="false">IF(ISNUMBER(F1314),F1314,VALUE(SUBSTITUTE(SUBSTITUTE(F1314,"₹",""),",","")))</f>
        <v>291</v>
      </c>
      <c r="R1314" s="16" t="n">
        <f aca="false">IF(E1314=99,1,E1314)</f>
        <v>2</v>
      </c>
      <c r="S1314" s="16" t="n">
        <f aca="false">IF(G1314="",0,G1314)</f>
        <v>0</v>
      </c>
      <c r="T1314" s="16" t="str">
        <f aca="false">IF(I1314="","Unknown",IF(I1314="upi","UPI",I1314))</f>
        <v>Credit Card</v>
      </c>
      <c r="U1314" s="16" t="str">
        <f aca="false">IF(L1314="Yes","Y",IF(L1314="No","N",L1314))</f>
        <v>N</v>
      </c>
      <c r="V1314" s="19" t="n">
        <f aca="false">ROUND(R1314*Q1314*(1-S1314),2)</f>
        <v>582</v>
      </c>
      <c r="W1314" s="16" t="str">
        <f aca="false">_xlfn.XLOOKUP(D1314,products!$A$2:$A$61,products!$C$2:$C$61,"Not found")</f>
        <v>Books</v>
      </c>
    </row>
    <row r="1315" customFormat="false" ht="15" hidden="false" customHeight="false" outlineLevel="0" collapsed="false">
      <c r="A1315" s="16" t="s">
        <v>2224</v>
      </c>
      <c r="B1315" s="16" t="s">
        <v>2215</v>
      </c>
      <c r="C1315" s="16" t="s">
        <v>1038</v>
      </c>
      <c r="D1315" s="16" t="s">
        <v>191</v>
      </c>
      <c r="E1315" s="16" t="n">
        <v>2</v>
      </c>
      <c r="F1315" s="16" t="n">
        <v>392</v>
      </c>
      <c r="G1315" s="16" t="n">
        <v>0.05</v>
      </c>
      <c r="H1315" s="16" t="s">
        <v>89</v>
      </c>
      <c r="I1315" s="16" t="s">
        <v>60</v>
      </c>
      <c r="J1315" s="16" t="n">
        <v>3</v>
      </c>
      <c r="K1315" s="16" t="n">
        <v>5</v>
      </c>
      <c r="L1315" s="16" t="s">
        <v>41</v>
      </c>
      <c r="M1315" s="18" t="n">
        <f aca="false">IF(ISNUMBER(B1315),B1315,IF(MID(B1315,3,1)="-",DATE(VALUE(RIGHT(B1315,4)),VALUE(MID(B1315,4,2)),VALUE(LEFT(B1315,2))),DATE(VALUE(LEFT(B1315,4)),VALUE(MID(B1315,6,2)),VALUE(RIGHT(B1315,2)))))</f>
        <v>45774</v>
      </c>
      <c r="N1315" s="16" t="n">
        <f aca="false">MONTH(M1315)</f>
        <v>4</v>
      </c>
      <c r="O1315" s="16" t="str">
        <f aca="false">PROPER(TRIM(H1315))</f>
        <v>Ahmedabad</v>
      </c>
      <c r="P1315" s="16" t="str">
        <f aca="false">IFERROR(VLOOKUP(O1315,city_map!$A$2:$B$6,2,FALSE()),O1315)</f>
        <v>Ahmedabad</v>
      </c>
      <c r="Q1315" s="16" t="n">
        <f aca="false">IF(ISNUMBER(F1315),F1315,VALUE(SUBSTITUTE(SUBSTITUTE(F1315,"₹",""),",","")))</f>
        <v>392</v>
      </c>
      <c r="R1315" s="16" t="n">
        <f aca="false">IF(E1315=99,1,E1315)</f>
        <v>2</v>
      </c>
      <c r="S1315" s="16" t="n">
        <f aca="false">IF(G1315="",0,G1315)</f>
        <v>0.05</v>
      </c>
      <c r="T1315" s="16" t="str">
        <f aca="false">IF(I1315="","Unknown",IF(I1315="upi","UPI",I1315))</f>
        <v>UPI</v>
      </c>
      <c r="U1315" s="16" t="str">
        <f aca="false">IF(L1315="Yes","Y",IF(L1315="No","N",L1315))</f>
        <v>N</v>
      </c>
      <c r="V1315" s="19" t="n">
        <f aca="false">ROUND(R1315*Q1315*(1-S1315),2)</f>
        <v>744.8</v>
      </c>
      <c r="W1315" s="16" t="str">
        <f aca="false">_xlfn.XLOOKUP(D1315,products!$A$2:$A$61,products!$C$2:$C$61,"Not found")</f>
        <v>Electronics</v>
      </c>
    </row>
    <row r="1316" customFormat="false" ht="15" hidden="false" customHeight="false" outlineLevel="0" collapsed="false">
      <c r="A1316" s="16" t="s">
        <v>2225</v>
      </c>
      <c r="B1316" s="16" t="s">
        <v>2215</v>
      </c>
      <c r="C1316" s="16" t="s">
        <v>1389</v>
      </c>
      <c r="D1316" s="16" t="s">
        <v>451</v>
      </c>
      <c r="E1316" s="16" t="n">
        <v>2</v>
      </c>
      <c r="F1316" s="16" t="n">
        <v>1311</v>
      </c>
      <c r="G1316" s="16" t="n">
        <v>0.15</v>
      </c>
      <c r="H1316" s="16" t="s">
        <v>89</v>
      </c>
      <c r="I1316" s="16" t="s">
        <v>71</v>
      </c>
      <c r="J1316" s="16" t="n">
        <v>6</v>
      </c>
      <c r="K1316" s="16" t="n">
        <v>5</v>
      </c>
      <c r="L1316" s="16" t="s">
        <v>41</v>
      </c>
      <c r="M1316" s="18" t="n">
        <f aca="false">IF(ISNUMBER(B1316),B1316,IF(MID(B1316,3,1)="-",DATE(VALUE(RIGHT(B1316,4)),VALUE(MID(B1316,4,2)),VALUE(LEFT(B1316,2))),DATE(VALUE(LEFT(B1316,4)),VALUE(MID(B1316,6,2)),VALUE(RIGHT(B1316,2)))))</f>
        <v>45774</v>
      </c>
      <c r="N1316" s="16" t="n">
        <f aca="false">MONTH(M1316)</f>
        <v>4</v>
      </c>
      <c r="O1316" s="16" t="str">
        <f aca="false">PROPER(TRIM(H1316))</f>
        <v>Ahmedabad</v>
      </c>
      <c r="P1316" s="16" t="str">
        <f aca="false">IFERROR(VLOOKUP(O1316,city_map!$A$2:$B$6,2,FALSE()),O1316)</f>
        <v>Ahmedabad</v>
      </c>
      <c r="Q1316" s="16" t="n">
        <f aca="false">IF(ISNUMBER(F1316),F1316,VALUE(SUBSTITUTE(SUBSTITUTE(F1316,"₹",""),",","")))</f>
        <v>1311</v>
      </c>
      <c r="R1316" s="16" t="n">
        <f aca="false">IF(E1316=99,1,E1316)</f>
        <v>2</v>
      </c>
      <c r="S1316" s="16" t="n">
        <f aca="false">IF(G1316="",0,G1316)</f>
        <v>0.15</v>
      </c>
      <c r="T1316" s="16" t="str">
        <f aca="false">IF(I1316="","Unknown",IF(I1316="upi","UPI",I1316))</f>
        <v>Credit Card</v>
      </c>
      <c r="U1316" s="16" t="str">
        <f aca="false">IF(L1316="Yes","Y",IF(L1316="No","N",L1316))</f>
        <v>N</v>
      </c>
      <c r="V1316" s="19" t="n">
        <f aca="false">ROUND(R1316*Q1316*(1-S1316),2)</f>
        <v>2228.7</v>
      </c>
      <c r="W1316" s="16" t="str">
        <f aca="false">_xlfn.XLOOKUP(D1316,products!$A$2:$A$61,products!$C$2:$C$61,"Not found")</f>
        <v>Beauty</v>
      </c>
    </row>
    <row r="1317" customFormat="false" ht="15" hidden="false" customHeight="false" outlineLevel="0" collapsed="false">
      <c r="A1317" s="16" t="s">
        <v>2226</v>
      </c>
      <c r="B1317" s="16" t="s">
        <v>2215</v>
      </c>
      <c r="C1317" s="16" t="s">
        <v>750</v>
      </c>
      <c r="D1317" s="16" t="s">
        <v>203</v>
      </c>
      <c r="E1317" s="16" t="n">
        <v>1</v>
      </c>
      <c r="F1317" s="16" t="n">
        <v>2385</v>
      </c>
      <c r="G1317" s="16" t="n">
        <v>0.15</v>
      </c>
      <c r="H1317" s="16" t="s">
        <v>112</v>
      </c>
      <c r="I1317" s="16" t="s">
        <v>47</v>
      </c>
      <c r="J1317" s="16" t="n">
        <v>3</v>
      </c>
      <c r="K1317" s="16" t="n">
        <v>5</v>
      </c>
      <c r="L1317" s="16" t="s">
        <v>41</v>
      </c>
      <c r="M1317" s="18" t="n">
        <f aca="false">IF(ISNUMBER(B1317),B1317,IF(MID(B1317,3,1)="-",DATE(VALUE(RIGHT(B1317,4)),VALUE(MID(B1317,4,2)),VALUE(LEFT(B1317,2))),DATE(VALUE(LEFT(B1317,4)),VALUE(MID(B1317,6,2)),VALUE(RIGHT(B1317,2)))))</f>
        <v>45774</v>
      </c>
      <c r="N1317" s="16" t="n">
        <f aca="false">MONTH(M1317)</f>
        <v>4</v>
      </c>
      <c r="O1317" s="16" t="str">
        <f aca="false">PROPER(TRIM(H1317))</f>
        <v>Mumbai</v>
      </c>
      <c r="P1317" s="16" t="str">
        <f aca="false">IFERROR(VLOOKUP(O1317,city_map!$A$2:$B$6,2,FALSE()),O1317)</f>
        <v>Mumbai</v>
      </c>
      <c r="Q1317" s="16" t="n">
        <f aca="false">IF(ISNUMBER(F1317),F1317,VALUE(SUBSTITUTE(SUBSTITUTE(F1317,"₹",""),",","")))</f>
        <v>2385</v>
      </c>
      <c r="R1317" s="16" t="n">
        <f aca="false">IF(E1317=99,1,E1317)</f>
        <v>1</v>
      </c>
      <c r="S1317" s="16" t="n">
        <f aca="false">IF(G1317="",0,G1317)</f>
        <v>0.15</v>
      </c>
      <c r="T1317" s="16" t="str">
        <f aca="false">IF(I1317="","Unknown",IF(I1317="upi","UPI",I1317))</f>
        <v>Debit Card</v>
      </c>
      <c r="U1317" s="16" t="str">
        <f aca="false">IF(L1317="Yes","Y",IF(L1317="No","N",L1317))</f>
        <v>N</v>
      </c>
      <c r="V1317" s="19" t="n">
        <f aca="false">ROUND(R1317*Q1317*(1-S1317),2)</f>
        <v>2027.25</v>
      </c>
      <c r="W1317" s="16" t="str">
        <f aca="false">_xlfn.XLOOKUP(D1317,products!$A$2:$A$61,products!$C$2:$C$61,"Not found")</f>
        <v>Fashion</v>
      </c>
    </row>
    <row r="1318" customFormat="false" ht="15" hidden="false" customHeight="false" outlineLevel="0" collapsed="false">
      <c r="A1318" s="16" t="s">
        <v>2227</v>
      </c>
      <c r="B1318" s="16" t="s">
        <v>2215</v>
      </c>
      <c r="C1318" s="16" t="s">
        <v>1066</v>
      </c>
      <c r="D1318" s="16" t="s">
        <v>99</v>
      </c>
      <c r="E1318" s="16" t="n">
        <v>1</v>
      </c>
      <c r="F1318" s="16" t="n">
        <v>730</v>
      </c>
      <c r="G1318" s="16" t="n">
        <v>0.1</v>
      </c>
      <c r="H1318" s="16" t="s">
        <v>39</v>
      </c>
      <c r="I1318" s="16" t="s">
        <v>47</v>
      </c>
      <c r="J1318" s="16" t="n">
        <v>4</v>
      </c>
      <c r="K1318" s="16" t="n">
        <v>5</v>
      </c>
      <c r="L1318" s="16" t="s">
        <v>41</v>
      </c>
      <c r="M1318" s="18" t="n">
        <f aca="false">IF(ISNUMBER(B1318),B1318,IF(MID(B1318,3,1)="-",DATE(VALUE(RIGHT(B1318,4)),VALUE(MID(B1318,4,2)),VALUE(LEFT(B1318,2))),DATE(VALUE(LEFT(B1318,4)),VALUE(MID(B1318,6,2)),VALUE(RIGHT(B1318,2)))))</f>
        <v>45774</v>
      </c>
      <c r="N1318" s="16" t="n">
        <f aca="false">MONTH(M1318)</f>
        <v>4</v>
      </c>
      <c r="O1318" s="16" t="str">
        <f aca="false">PROPER(TRIM(H1318))</f>
        <v>Delhi</v>
      </c>
      <c r="P1318" s="16" t="str">
        <f aca="false">IFERROR(VLOOKUP(O1318,city_map!$A$2:$B$6,2,FALSE()),O1318)</f>
        <v>Delhi</v>
      </c>
      <c r="Q1318" s="16" t="n">
        <f aca="false">IF(ISNUMBER(F1318),F1318,VALUE(SUBSTITUTE(SUBSTITUTE(F1318,"₹",""),",","")))</f>
        <v>730</v>
      </c>
      <c r="R1318" s="16" t="n">
        <f aca="false">IF(E1318=99,1,E1318)</f>
        <v>1</v>
      </c>
      <c r="S1318" s="16" t="n">
        <f aca="false">IF(G1318="",0,G1318)</f>
        <v>0.1</v>
      </c>
      <c r="T1318" s="16" t="str">
        <f aca="false">IF(I1318="","Unknown",IF(I1318="upi","UPI",I1318))</f>
        <v>Debit Card</v>
      </c>
      <c r="U1318" s="16" t="str">
        <f aca="false">IF(L1318="Yes","Y",IF(L1318="No","N",L1318))</f>
        <v>N</v>
      </c>
      <c r="V1318" s="19" t="n">
        <f aca="false">ROUND(R1318*Q1318*(1-S1318),2)</f>
        <v>657</v>
      </c>
      <c r="W1318" s="16" t="str">
        <f aca="false">_xlfn.XLOOKUP(D1318,products!$A$2:$A$61,products!$C$2:$C$61,"Not found")</f>
        <v>Fashion</v>
      </c>
    </row>
    <row r="1319" customFormat="false" ht="15" hidden="false" customHeight="false" outlineLevel="0" collapsed="false">
      <c r="A1319" s="16" t="s">
        <v>2228</v>
      </c>
      <c r="B1319" s="16" t="s">
        <v>2215</v>
      </c>
      <c r="C1319" s="16" t="s">
        <v>1620</v>
      </c>
      <c r="D1319" s="16" t="s">
        <v>250</v>
      </c>
      <c r="E1319" s="16" t="n">
        <v>1</v>
      </c>
      <c r="F1319" s="16" t="n">
        <v>714</v>
      </c>
      <c r="G1319" s="16" t="n">
        <v>0</v>
      </c>
      <c r="H1319" s="16" t="s">
        <v>89</v>
      </c>
      <c r="I1319" s="16" t="s">
        <v>71</v>
      </c>
      <c r="J1319" s="16" t="n">
        <v>5</v>
      </c>
      <c r="K1319" s="16" t="n">
        <v>4</v>
      </c>
      <c r="L1319" s="16" t="s">
        <v>41</v>
      </c>
      <c r="M1319" s="18" t="n">
        <f aca="false">IF(ISNUMBER(B1319),B1319,IF(MID(B1319,3,1)="-",DATE(VALUE(RIGHT(B1319,4)),VALUE(MID(B1319,4,2)),VALUE(LEFT(B1319,2))),DATE(VALUE(LEFT(B1319,4)),VALUE(MID(B1319,6,2)),VALUE(RIGHT(B1319,2)))))</f>
        <v>45774</v>
      </c>
      <c r="N1319" s="16" t="n">
        <f aca="false">MONTH(M1319)</f>
        <v>4</v>
      </c>
      <c r="O1319" s="16" t="str">
        <f aca="false">PROPER(TRIM(H1319))</f>
        <v>Ahmedabad</v>
      </c>
      <c r="P1319" s="16" t="str">
        <f aca="false">IFERROR(VLOOKUP(O1319,city_map!$A$2:$B$6,2,FALSE()),O1319)</f>
        <v>Ahmedabad</v>
      </c>
      <c r="Q1319" s="16" t="n">
        <f aca="false">IF(ISNUMBER(F1319),F1319,VALUE(SUBSTITUTE(SUBSTITUTE(F1319,"₹",""),",","")))</f>
        <v>714</v>
      </c>
      <c r="R1319" s="16" t="n">
        <f aca="false">IF(E1319=99,1,E1319)</f>
        <v>1</v>
      </c>
      <c r="S1319" s="16" t="n">
        <f aca="false">IF(G1319="",0,G1319)</f>
        <v>0</v>
      </c>
      <c r="T1319" s="16" t="str">
        <f aca="false">IF(I1319="","Unknown",IF(I1319="upi","UPI",I1319))</f>
        <v>Credit Card</v>
      </c>
      <c r="U1319" s="16" t="str">
        <f aca="false">IF(L1319="Yes","Y",IF(L1319="No","N",L1319))</f>
        <v>N</v>
      </c>
      <c r="V1319" s="19" t="n">
        <f aca="false">ROUND(R1319*Q1319*(1-S1319),2)</f>
        <v>714</v>
      </c>
      <c r="W1319" s="16" t="str">
        <f aca="false">_xlfn.XLOOKUP(D1319,products!$A$2:$A$61,products!$C$2:$C$61,"Not found")</f>
        <v>Home</v>
      </c>
    </row>
    <row r="1320" customFormat="false" ht="15" hidden="false" customHeight="false" outlineLevel="0" collapsed="false">
      <c r="A1320" s="16" t="s">
        <v>2229</v>
      </c>
      <c r="B1320" s="16" t="s">
        <v>2230</v>
      </c>
      <c r="C1320" s="16" t="s">
        <v>2231</v>
      </c>
      <c r="D1320" s="16" t="s">
        <v>108</v>
      </c>
      <c r="E1320" s="16" t="n">
        <v>1</v>
      </c>
      <c r="F1320" s="16" t="n">
        <v>3418</v>
      </c>
      <c r="G1320" s="16" t="n">
        <v>0.05</v>
      </c>
      <c r="H1320" s="16" t="s">
        <v>39</v>
      </c>
      <c r="I1320" s="16" t="s">
        <v>71</v>
      </c>
      <c r="J1320" s="16" t="n">
        <v>4</v>
      </c>
      <c r="K1320" s="16" t="n">
        <v>5</v>
      </c>
      <c r="L1320" s="16" t="s">
        <v>41</v>
      </c>
      <c r="M1320" s="18" t="n">
        <f aca="false">IF(ISNUMBER(B1320),B1320,IF(MID(B1320,3,1)="-",DATE(VALUE(RIGHT(B1320,4)),VALUE(MID(B1320,4,2)),VALUE(LEFT(B1320,2))),DATE(VALUE(LEFT(B1320,4)),VALUE(MID(B1320,6,2)),VALUE(RIGHT(B1320,2)))))</f>
        <v>45775</v>
      </c>
      <c r="N1320" s="16" t="n">
        <f aca="false">MONTH(M1320)</f>
        <v>4</v>
      </c>
      <c r="O1320" s="16" t="str">
        <f aca="false">PROPER(TRIM(H1320))</f>
        <v>Delhi</v>
      </c>
      <c r="P1320" s="16" t="str">
        <f aca="false">IFERROR(VLOOKUP(O1320,city_map!$A$2:$B$6,2,FALSE()),O1320)</f>
        <v>Delhi</v>
      </c>
      <c r="Q1320" s="16" t="n">
        <f aca="false">IF(ISNUMBER(F1320),F1320,VALUE(SUBSTITUTE(SUBSTITUTE(F1320,"₹",""),",","")))</f>
        <v>3418</v>
      </c>
      <c r="R1320" s="16" t="n">
        <f aca="false">IF(E1320=99,1,E1320)</f>
        <v>1</v>
      </c>
      <c r="S1320" s="16" t="n">
        <f aca="false">IF(G1320="",0,G1320)</f>
        <v>0.05</v>
      </c>
      <c r="T1320" s="16" t="str">
        <f aca="false">IF(I1320="","Unknown",IF(I1320="upi","UPI",I1320))</f>
        <v>Credit Card</v>
      </c>
      <c r="U1320" s="16" t="str">
        <f aca="false">IF(L1320="Yes","Y",IF(L1320="No","N",L1320))</f>
        <v>N</v>
      </c>
      <c r="V1320" s="19" t="n">
        <f aca="false">ROUND(R1320*Q1320*(1-S1320),2)</f>
        <v>3247.1</v>
      </c>
      <c r="W1320" s="16" t="str">
        <f aca="false">_xlfn.XLOOKUP(D1320,products!$A$2:$A$61,products!$C$2:$C$61,"Not found")</f>
        <v>Electronics</v>
      </c>
    </row>
    <row r="1321" customFormat="false" ht="15" hidden="false" customHeight="false" outlineLevel="0" collapsed="false">
      <c r="A1321" s="16" t="s">
        <v>2232</v>
      </c>
      <c r="B1321" s="16" t="s">
        <v>2230</v>
      </c>
      <c r="C1321" s="16" t="s">
        <v>680</v>
      </c>
      <c r="D1321" s="16" t="s">
        <v>341</v>
      </c>
      <c r="E1321" s="16" t="n">
        <v>3</v>
      </c>
      <c r="F1321" s="16" t="n">
        <v>1103</v>
      </c>
      <c r="G1321" s="16" t="n">
        <v>0.05</v>
      </c>
      <c r="H1321" s="16" t="s">
        <v>70</v>
      </c>
      <c r="I1321" s="16" t="s">
        <v>60</v>
      </c>
      <c r="J1321" s="16" t="n">
        <v>6</v>
      </c>
      <c r="K1321" s="16" t="n">
        <v>4</v>
      </c>
      <c r="L1321" s="16" t="s">
        <v>41</v>
      </c>
      <c r="M1321" s="18" t="n">
        <f aca="false">IF(ISNUMBER(B1321),B1321,IF(MID(B1321,3,1)="-",DATE(VALUE(RIGHT(B1321,4)),VALUE(MID(B1321,4,2)),VALUE(LEFT(B1321,2))),DATE(VALUE(LEFT(B1321,4)),VALUE(MID(B1321,6,2)),VALUE(RIGHT(B1321,2)))))</f>
        <v>45775</v>
      </c>
      <c r="N1321" s="16" t="n">
        <f aca="false">MONTH(M1321)</f>
        <v>4</v>
      </c>
      <c r="O1321" s="16" t="str">
        <f aca="false">PROPER(TRIM(H1321))</f>
        <v>Pune</v>
      </c>
      <c r="P1321" s="16" t="str">
        <f aca="false">IFERROR(VLOOKUP(O1321,city_map!$A$2:$B$6,2,FALSE()),O1321)</f>
        <v>Pune</v>
      </c>
      <c r="Q1321" s="16" t="n">
        <f aca="false">IF(ISNUMBER(F1321),F1321,VALUE(SUBSTITUTE(SUBSTITUTE(F1321,"₹",""),",","")))</f>
        <v>1103</v>
      </c>
      <c r="R1321" s="16" t="n">
        <f aca="false">IF(E1321=99,1,E1321)</f>
        <v>3</v>
      </c>
      <c r="S1321" s="16" t="n">
        <f aca="false">IF(G1321="",0,G1321)</f>
        <v>0.05</v>
      </c>
      <c r="T1321" s="16" t="str">
        <f aca="false">IF(I1321="","Unknown",IF(I1321="upi","UPI",I1321))</f>
        <v>UPI</v>
      </c>
      <c r="U1321" s="16" t="str">
        <f aca="false">IF(L1321="Yes","Y",IF(L1321="No","N",L1321))</f>
        <v>N</v>
      </c>
      <c r="V1321" s="19" t="n">
        <f aca="false">ROUND(R1321*Q1321*(1-S1321),2)</f>
        <v>3143.55</v>
      </c>
      <c r="W1321" s="16" t="str">
        <f aca="false">_xlfn.XLOOKUP(D1321,products!$A$2:$A$61,products!$C$2:$C$61,"Not found")</f>
        <v>Home</v>
      </c>
    </row>
    <row r="1322" customFormat="false" ht="15" hidden="false" customHeight="false" outlineLevel="0" collapsed="false">
      <c r="A1322" s="16" t="s">
        <v>2233</v>
      </c>
      <c r="B1322" s="16" t="s">
        <v>2230</v>
      </c>
      <c r="C1322" s="16" t="s">
        <v>69</v>
      </c>
      <c r="D1322" s="16" t="s">
        <v>149</v>
      </c>
      <c r="E1322" s="16" t="n">
        <v>2</v>
      </c>
      <c r="F1322" s="16" t="n">
        <v>1519</v>
      </c>
      <c r="G1322" s="16" t="n">
        <v>0.1</v>
      </c>
      <c r="H1322" s="16" t="s">
        <v>503</v>
      </c>
      <c r="I1322" s="16" t="s">
        <v>40</v>
      </c>
      <c r="J1322" s="16" t="n">
        <v>6</v>
      </c>
      <c r="K1322" s="16" t="n">
        <v>3</v>
      </c>
      <c r="L1322" s="16" t="s">
        <v>41</v>
      </c>
      <c r="M1322" s="18" t="n">
        <f aca="false">IF(ISNUMBER(B1322),B1322,IF(MID(B1322,3,1)="-",DATE(VALUE(RIGHT(B1322,4)),VALUE(MID(B1322,4,2)),VALUE(LEFT(B1322,2))),DATE(VALUE(LEFT(B1322,4)),VALUE(MID(B1322,6,2)),VALUE(RIGHT(B1322,2)))))</f>
        <v>45775</v>
      </c>
      <c r="N1322" s="16" t="n">
        <f aca="false">MONTH(M1322)</f>
        <v>4</v>
      </c>
      <c r="O1322" s="16" t="str">
        <f aca="false">PROPER(TRIM(H1322))</f>
        <v>Pune</v>
      </c>
      <c r="P1322" s="16" t="str">
        <f aca="false">IFERROR(VLOOKUP(O1322,city_map!$A$2:$B$6,2,FALSE()),O1322)</f>
        <v>Pune</v>
      </c>
      <c r="Q1322" s="16" t="n">
        <f aca="false">IF(ISNUMBER(F1322),F1322,VALUE(SUBSTITUTE(SUBSTITUTE(F1322,"₹",""),",","")))</f>
        <v>1519</v>
      </c>
      <c r="R1322" s="16" t="n">
        <f aca="false">IF(E1322=99,1,E1322)</f>
        <v>2</v>
      </c>
      <c r="S1322" s="16" t="n">
        <f aca="false">IF(G1322="",0,G1322)</f>
        <v>0.1</v>
      </c>
      <c r="T1322" s="16" t="str">
        <f aca="false">IF(I1322="","Unknown",IF(I1322="upi","UPI",I1322))</f>
        <v>COD</v>
      </c>
      <c r="U1322" s="16" t="str">
        <f aca="false">IF(L1322="Yes","Y",IF(L1322="No","N",L1322))</f>
        <v>N</v>
      </c>
      <c r="V1322" s="19" t="n">
        <f aca="false">ROUND(R1322*Q1322*(1-S1322),2)</f>
        <v>2734.2</v>
      </c>
      <c r="W1322" s="16" t="str">
        <f aca="false">_xlfn.XLOOKUP(D1322,products!$A$2:$A$61,products!$C$2:$C$61,"Not found")</f>
        <v>Fashion</v>
      </c>
    </row>
    <row r="1323" customFormat="false" ht="15" hidden="false" customHeight="false" outlineLevel="0" collapsed="false">
      <c r="A1323" s="16" t="s">
        <v>2234</v>
      </c>
      <c r="B1323" s="16" t="s">
        <v>2230</v>
      </c>
      <c r="C1323" s="16" t="s">
        <v>1087</v>
      </c>
      <c r="D1323" s="16" t="s">
        <v>149</v>
      </c>
      <c r="E1323" s="16" t="n">
        <v>1</v>
      </c>
      <c r="F1323" s="16" t="n">
        <v>1638</v>
      </c>
      <c r="G1323" s="16" t="n">
        <v>0.1</v>
      </c>
      <c r="H1323" s="16" t="s">
        <v>39</v>
      </c>
      <c r="I1323" s="16" t="s">
        <v>40</v>
      </c>
      <c r="J1323" s="16" t="n">
        <v>2</v>
      </c>
      <c r="K1323" s="16" t="n">
        <v>4</v>
      </c>
      <c r="L1323" s="16" t="s">
        <v>41</v>
      </c>
      <c r="M1323" s="18" t="n">
        <f aca="false">IF(ISNUMBER(B1323),B1323,IF(MID(B1323,3,1)="-",DATE(VALUE(RIGHT(B1323,4)),VALUE(MID(B1323,4,2)),VALUE(LEFT(B1323,2))),DATE(VALUE(LEFT(B1323,4)),VALUE(MID(B1323,6,2)),VALUE(RIGHT(B1323,2)))))</f>
        <v>45775</v>
      </c>
      <c r="N1323" s="16" t="n">
        <f aca="false">MONTH(M1323)</f>
        <v>4</v>
      </c>
      <c r="O1323" s="16" t="str">
        <f aca="false">PROPER(TRIM(H1323))</f>
        <v>Delhi</v>
      </c>
      <c r="P1323" s="16" t="str">
        <f aca="false">IFERROR(VLOOKUP(O1323,city_map!$A$2:$B$6,2,FALSE()),O1323)</f>
        <v>Delhi</v>
      </c>
      <c r="Q1323" s="16" t="n">
        <f aca="false">IF(ISNUMBER(F1323),F1323,VALUE(SUBSTITUTE(SUBSTITUTE(F1323,"₹",""),",","")))</f>
        <v>1638</v>
      </c>
      <c r="R1323" s="16" t="n">
        <f aca="false">IF(E1323=99,1,E1323)</f>
        <v>1</v>
      </c>
      <c r="S1323" s="16" t="n">
        <f aca="false">IF(G1323="",0,G1323)</f>
        <v>0.1</v>
      </c>
      <c r="T1323" s="16" t="str">
        <f aca="false">IF(I1323="","Unknown",IF(I1323="upi","UPI",I1323))</f>
        <v>COD</v>
      </c>
      <c r="U1323" s="16" t="str">
        <f aca="false">IF(L1323="Yes","Y",IF(L1323="No","N",L1323))</f>
        <v>N</v>
      </c>
      <c r="V1323" s="19" t="n">
        <f aca="false">ROUND(R1323*Q1323*(1-S1323),2)</f>
        <v>1474.2</v>
      </c>
      <c r="W1323" s="16" t="str">
        <f aca="false">_xlfn.XLOOKUP(D1323,products!$A$2:$A$61,products!$C$2:$C$61,"Not found")</f>
        <v>Fashion</v>
      </c>
    </row>
    <row r="1324" customFormat="false" ht="15" hidden="false" customHeight="false" outlineLevel="0" collapsed="false">
      <c r="A1324" s="16" t="s">
        <v>2235</v>
      </c>
      <c r="B1324" s="16" t="s">
        <v>2230</v>
      </c>
      <c r="C1324" s="16" t="s">
        <v>1330</v>
      </c>
      <c r="D1324" s="16" t="s">
        <v>341</v>
      </c>
      <c r="E1324" s="16" t="n">
        <v>1</v>
      </c>
      <c r="F1324" s="16" t="n">
        <v>1107</v>
      </c>
      <c r="G1324" s="16" t="n">
        <v>0.15</v>
      </c>
      <c r="H1324" s="16" t="s">
        <v>112</v>
      </c>
      <c r="I1324" s="16" t="s">
        <v>123</v>
      </c>
      <c r="J1324" s="16" t="n">
        <v>3</v>
      </c>
      <c r="K1324" s="16" t="n">
        <v>5</v>
      </c>
      <c r="L1324" s="16" t="s">
        <v>41</v>
      </c>
      <c r="M1324" s="18" t="n">
        <f aca="false">IF(ISNUMBER(B1324),B1324,IF(MID(B1324,3,1)="-",DATE(VALUE(RIGHT(B1324,4)),VALUE(MID(B1324,4,2)),VALUE(LEFT(B1324,2))),DATE(VALUE(LEFT(B1324,4)),VALUE(MID(B1324,6,2)),VALUE(RIGHT(B1324,2)))))</f>
        <v>45775</v>
      </c>
      <c r="N1324" s="16" t="n">
        <f aca="false">MONTH(M1324)</f>
        <v>4</v>
      </c>
      <c r="O1324" s="16" t="str">
        <f aca="false">PROPER(TRIM(H1324))</f>
        <v>Mumbai</v>
      </c>
      <c r="P1324" s="16" t="str">
        <f aca="false">IFERROR(VLOOKUP(O1324,city_map!$A$2:$B$6,2,FALSE()),O1324)</f>
        <v>Mumbai</v>
      </c>
      <c r="Q1324" s="16" t="n">
        <f aca="false">IF(ISNUMBER(F1324),F1324,VALUE(SUBSTITUTE(SUBSTITUTE(F1324,"₹",""),",","")))</f>
        <v>1107</v>
      </c>
      <c r="R1324" s="16" t="n">
        <f aca="false">IF(E1324=99,1,E1324)</f>
        <v>1</v>
      </c>
      <c r="S1324" s="16" t="n">
        <f aca="false">IF(G1324="",0,G1324)</f>
        <v>0.15</v>
      </c>
      <c r="T1324" s="16" t="str">
        <f aca="false">IF(I1324="","Unknown",IF(I1324="upi","UPI",I1324))</f>
        <v>UPI</v>
      </c>
      <c r="U1324" s="16" t="str">
        <f aca="false">IF(L1324="Yes","Y",IF(L1324="No","N",L1324))</f>
        <v>N</v>
      </c>
      <c r="V1324" s="19" t="n">
        <f aca="false">ROUND(R1324*Q1324*(1-S1324),2)</f>
        <v>940.95</v>
      </c>
      <c r="W1324" s="16" t="str">
        <f aca="false">_xlfn.XLOOKUP(D1324,products!$A$2:$A$61,products!$C$2:$C$61,"Not found")</f>
        <v>Home</v>
      </c>
    </row>
    <row r="1325" customFormat="false" ht="15" hidden="false" customHeight="false" outlineLevel="0" collapsed="false">
      <c r="A1325" s="16" t="s">
        <v>2236</v>
      </c>
      <c r="B1325" s="16" t="s">
        <v>2230</v>
      </c>
      <c r="C1325" s="16" t="s">
        <v>1690</v>
      </c>
      <c r="D1325" s="16" t="s">
        <v>99</v>
      </c>
      <c r="E1325" s="16" t="n">
        <v>1</v>
      </c>
      <c r="F1325" s="16" t="n">
        <v>731</v>
      </c>
      <c r="G1325" s="16" t="n">
        <v>0.05</v>
      </c>
      <c r="H1325" s="16" t="s">
        <v>56</v>
      </c>
      <c r="I1325" s="16" t="s">
        <v>71</v>
      </c>
      <c r="J1325" s="16" t="n">
        <v>4</v>
      </c>
      <c r="K1325" s="16" t="n">
        <v>3</v>
      </c>
      <c r="L1325" s="16" t="s">
        <v>41</v>
      </c>
      <c r="M1325" s="18" t="n">
        <f aca="false">IF(ISNUMBER(B1325),B1325,IF(MID(B1325,3,1)="-",DATE(VALUE(RIGHT(B1325,4)),VALUE(MID(B1325,4,2)),VALUE(LEFT(B1325,2))),DATE(VALUE(LEFT(B1325,4)),VALUE(MID(B1325,6,2)),VALUE(RIGHT(B1325,2)))))</f>
        <v>45775</v>
      </c>
      <c r="N1325" s="16" t="n">
        <f aca="false">MONTH(M1325)</f>
        <v>4</v>
      </c>
      <c r="O1325" s="16" t="str">
        <f aca="false">PROPER(TRIM(H1325))</f>
        <v>Lucknow</v>
      </c>
      <c r="P1325" s="16" t="str">
        <f aca="false">IFERROR(VLOOKUP(O1325,city_map!$A$2:$B$6,2,FALSE()),O1325)</f>
        <v>Lucknow</v>
      </c>
      <c r="Q1325" s="16" t="n">
        <f aca="false">IF(ISNUMBER(F1325),F1325,VALUE(SUBSTITUTE(SUBSTITUTE(F1325,"₹",""),",","")))</f>
        <v>731</v>
      </c>
      <c r="R1325" s="16" t="n">
        <f aca="false">IF(E1325=99,1,E1325)</f>
        <v>1</v>
      </c>
      <c r="S1325" s="16" t="n">
        <f aca="false">IF(G1325="",0,G1325)</f>
        <v>0.05</v>
      </c>
      <c r="T1325" s="16" t="str">
        <f aca="false">IF(I1325="","Unknown",IF(I1325="upi","UPI",I1325))</f>
        <v>Credit Card</v>
      </c>
      <c r="U1325" s="16" t="str">
        <f aca="false">IF(L1325="Yes","Y",IF(L1325="No","N",L1325))</f>
        <v>N</v>
      </c>
      <c r="V1325" s="19" t="n">
        <f aca="false">ROUND(R1325*Q1325*(1-S1325),2)</f>
        <v>694.45</v>
      </c>
      <c r="W1325" s="16" t="str">
        <f aca="false">_xlfn.XLOOKUP(D1325,products!$A$2:$A$61,products!$C$2:$C$61,"Not found")</f>
        <v>Fashion</v>
      </c>
    </row>
    <row r="1326" customFormat="false" ht="15" hidden="false" customHeight="false" outlineLevel="0" collapsed="false">
      <c r="A1326" s="16" t="s">
        <v>2237</v>
      </c>
      <c r="B1326" s="16" t="s">
        <v>2230</v>
      </c>
      <c r="C1326" s="16" t="s">
        <v>827</v>
      </c>
      <c r="D1326" s="16" t="s">
        <v>225</v>
      </c>
      <c r="E1326" s="16" t="n">
        <v>2</v>
      </c>
      <c r="F1326" s="16" t="n">
        <v>403</v>
      </c>
      <c r="G1326" s="16" t="n">
        <v>0.1</v>
      </c>
      <c r="H1326" s="16" t="s">
        <v>130</v>
      </c>
      <c r="I1326" s="16" t="s">
        <v>100</v>
      </c>
      <c r="J1326" s="16" t="n">
        <v>6</v>
      </c>
      <c r="K1326" s="16" t="n">
        <v>3</v>
      </c>
      <c r="L1326" s="16" t="s">
        <v>41</v>
      </c>
      <c r="M1326" s="18" t="n">
        <f aca="false">IF(ISNUMBER(B1326),B1326,IF(MID(B1326,3,1)="-",DATE(VALUE(RIGHT(B1326,4)),VALUE(MID(B1326,4,2)),VALUE(LEFT(B1326,2))),DATE(VALUE(LEFT(B1326,4)),VALUE(MID(B1326,6,2)),VALUE(RIGHT(B1326,2)))))</f>
        <v>45775</v>
      </c>
      <c r="N1326" s="16" t="n">
        <f aca="false">MONTH(M1326)</f>
        <v>4</v>
      </c>
      <c r="O1326" s="16" t="str">
        <f aca="false">PROPER(TRIM(H1326))</f>
        <v>Bengaluru</v>
      </c>
      <c r="P1326" s="16" t="str">
        <f aca="false">IFERROR(VLOOKUP(O1326,city_map!$A$2:$B$6,2,FALSE()),O1326)</f>
        <v>Bengaluru</v>
      </c>
      <c r="Q1326" s="16" t="n">
        <f aca="false">IF(ISNUMBER(F1326),F1326,VALUE(SUBSTITUTE(SUBSTITUTE(F1326,"₹",""),",","")))</f>
        <v>403</v>
      </c>
      <c r="R1326" s="16" t="n">
        <f aca="false">IF(E1326=99,1,E1326)</f>
        <v>2</v>
      </c>
      <c r="S1326" s="16" t="n">
        <f aca="false">IF(G1326="",0,G1326)</f>
        <v>0.1</v>
      </c>
      <c r="T1326" s="16" t="str">
        <f aca="false">IF(I1326="","Unknown",IF(I1326="upi","UPI",I1326))</f>
        <v>Net Banking</v>
      </c>
      <c r="U1326" s="16" t="str">
        <f aca="false">IF(L1326="Yes","Y",IF(L1326="No","N",L1326))</f>
        <v>N</v>
      </c>
      <c r="V1326" s="19" t="n">
        <f aca="false">ROUND(R1326*Q1326*(1-S1326),2)</f>
        <v>725.4</v>
      </c>
      <c r="W1326" s="16" t="str">
        <f aca="false">_xlfn.XLOOKUP(D1326,products!$A$2:$A$61,products!$C$2:$C$61,"Not found")</f>
        <v>Books</v>
      </c>
    </row>
    <row r="1327" customFormat="false" ht="15" hidden="false" customHeight="false" outlineLevel="0" collapsed="false">
      <c r="A1327" s="16" t="s">
        <v>2238</v>
      </c>
      <c r="B1327" s="16" t="s">
        <v>2230</v>
      </c>
      <c r="C1327" s="16" t="s">
        <v>2239</v>
      </c>
      <c r="D1327" s="16" t="s">
        <v>136</v>
      </c>
      <c r="E1327" s="16" t="n">
        <v>1</v>
      </c>
      <c r="F1327" s="16" t="n">
        <v>2145</v>
      </c>
      <c r="G1327" s="16" t="n">
        <v>0.15</v>
      </c>
      <c r="H1327" s="16" t="s">
        <v>130</v>
      </c>
      <c r="I1327" s="16" t="s">
        <v>60</v>
      </c>
      <c r="J1327" s="16" t="n">
        <v>4</v>
      </c>
      <c r="K1327" s="16" t="n">
        <v>4</v>
      </c>
      <c r="L1327" s="16" t="s">
        <v>41</v>
      </c>
      <c r="M1327" s="18" t="n">
        <f aca="false">IF(ISNUMBER(B1327),B1327,IF(MID(B1327,3,1)="-",DATE(VALUE(RIGHT(B1327,4)),VALUE(MID(B1327,4,2)),VALUE(LEFT(B1327,2))),DATE(VALUE(LEFT(B1327,4)),VALUE(MID(B1327,6,2)),VALUE(RIGHT(B1327,2)))))</f>
        <v>45775</v>
      </c>
      <c r="N1327" s="16" t="n">
        <f aca="false">MONTH(M1327)</f>
        <v>4</v>
      </c>
      <c r="O1327" s="16" t="str">
        <f aca="false">PROPER(TRIM(H1327))</f>
        <v>Bengaluru</v>
      </c>
      <c r="P1327" s="16" t="str">
        <f aca="false">IFERROR(VLOOKUP(O1327,city_map!$A$2:$B$6,2,FALSE()),O1327)</f>
        <v>Bengaluru</v>
      </c>
      <c r="Q1327" s="16" t="n">
        <f aca="false">IF(ISNUMBER(F1327),F1327,VALUE(SUBSTITUTE(SUBSTITUTE(F1327,"₹",""),",","")))</f>
        <v>2145</v>
      </c>
      <c r="R1327" s="16" t="n">
        <f aca="false">IF(E1327=99,1,E1327)</f>
        <v>1</v>
      </c>
      <c r="S1327" s="16" t="n">
        <f aca="false">IF(G1327="",0,G1327)</f>
        <v>0.15</v>
      </c>
      <c r="T1327" s="16" t="str">
        <f aca="false">IF(I1327="","Unknown",IF(I1327="upi","UPI",I1327))</f>
        <v>UPI</v>
      </c>
      <c r="U1327" s="16" t="str">
        <f aca="false">IF(L1327="Yes","Y",IF(L1327="No","N",L1327))</f>
        <v>N</v>
      </c>
      <c r="V1327" s="19" t="n">
        <f aca="false">ROUND(R1327*Q1327*(1-S1327),2)</f>
        <v>1823.25</v>
      </c>
      <c r="W1327" s="16" t="str">
        <f aca="false">_xlfn.XLOOKUP(D1327,products!$A$2:$A$61,products!$C$2:$C$61,"Not found")</f>
        <v>Electronics</v>
      </c>
    </row>
    <row r="1328" customFormat="false" ht="15" hidden="false" customHeight="false" outlineLevel="0" collapsed="false">
      <c r="A1328" s="16" t="s">
        <v>2240</v>
      </c>
      <c r="B1328" s="16" t="s">
        <v>2230</v>
      </c>
      <c r="C1328" s="16" t="s">
        <v>338</v>
      </c>
      <c r="D1328" s="16" t="s">
        <v>203</v>
      </c>
      <c r="E1328" s="16" t="n">
        <v>1</v>
      </c>
      <c r="F1328" s="16" t="n">
        <v>2463</v>
      </c>
      <c r="G1328" s="16" t="n">
        <v>0.05</v>
      </c>
      <c r="H1328" s="16" t="s">
        <v>39</v>
      </c>
      <c r="I1328" s="16" t="s">
        <v>47</v>
      </c>
      <c r="J1328" s="16" t="n">
        <v>2</v>
      </c>
      <c r="K1328" s="16" t="n">
        <v>3</v>
      </c>
      <c r="L1328" s="16" t="s">
        <v>57</v>
      </c>
      <c r="M1328" s="18" t="n">
        <f aca="false">IF(ISNUMBER(B1328),B1328,IF(MID(B1328,3,1)="-",DATE(VALUE(RIGHT(B1328,4)),VALUE(MID(B1328,4,2)),VALUE(LEFT(B1328,2))),DATE(VALUE(LEFT(B1328,4)),VALUE(MID(B1328,6,2)),VALUE(RIGHT(B1328,2)))))</f>
        <v>45775</v>
      </c>
      <c r="N1328" s="16" t="n">
        <f aca="false">MONTH(M1328)</f>
        <v>4</v>
      </c>
      <c r="O1328" s="16" t="str">
        <f aca="false">PROPER(TRIM(H1328))</f>
        <v>Delhi</v>
      </c>
      <c r="P1328" s="16" t="str">
        <f aca="false">IFERROR(VLOOKUP(O1328,city_map!$A$2:$B$6,2,FALSE()),O1328)</f>
        <v>Delhi</v>
      </c>
      <c r="Q1328" s="16" t="n">
        <f aca="false">IF(ISNUMBER(F1328),F1328,VALUE(SUBSTITUTE(SUBSTITUTE(F1328,"₹",""),",","")))</f>
        <v>2463</v>
      </c>
      <c r="R1328" s="16" t="n">
        <f aca="false">IF(E1328=99,1,E1328)</f>
        <v>1</v>
      </c>
      <c r="S1328" s="16" t="n">
        <f aca="false">IF(G1328="",0,G1328)</f>
        <v>0.05</v>
      </c>
      <c r="T1328" s="16" t="str">
        <f aca="false">IF(I1328="","Unknown",IF(I1328="upi","UPI",I1328))</f>
        <v>Debit Card</v>
      </c>
      <c r="U1328" s="16" t="str">
        <f aca="false">IF(L1328="Yes","Y",IF(L1328="No","N",L1328))</f>
        <v>Y</v>
      </c>
      <c r="V1328" s="19" t="n">
        <f aca="false">ROUND(R1328*Q1328*(1-S1328),2)</f>
        <v>2339.85</v>
      </c>
      <c r="W1328" s="16" t="str">
        <f aca="false">_xlfn.XLOOKUP(D1328,products!$A$2:$A$61,products!$C$2:$C$61,"Not found")</f>
        <v>Fashion</v>
      </c>
    </row>
    <row r="1329" customFormat="false" ht="15" hidden="false" customHeight="false" outlineLevel="0" collapsed="false">
      <c r="A1329" s="16" t="s">
        <v>2241</v>
      </c>
      <c r="B1329" s="16" t="s">
        <v>2230</v>
      </c>
      <c r="C1329" s="16" t="s">
        <v>559</v>
      </c>
      <c r="D1329" s="16" t="s">
        <v>63</v>
      </c>
      <c r="E1329" s="16" t="n">
        <v>1</v>
      </c>
      <c r="F1329" s="16" t="n">
        <v>1515</v>
      </c>
      <c r="G1329" s="16" t="n">
        <v>0</v>
      </c>
      <c r="H1329" s="16" t="s">
        <v>46</v>
      </c>
      <c r="I1329" s="16" t="s">
        <v>60</v>
      </c>
      <c r="J1329" s="16" t="n">
        <v>3</v>
      </c>
      <c r="K1329" s="16" t="n">
        <v>4</v>
      </c>
      <c r="L1329" s="16" t="s">
        <v>41</v>
      </c>
      <c r="M1329" s="18" t="n">
        <f aca="false">IF(ISNUMBER(B1329),B1329,IF(MID(B1329,3,1)="-",DATE(VALUE(RIGHT(B1329,4)),VALUE(MID(B1329,4,2)),VALUE(LEFT(B1329,2))),DATE(VALUE(LEFT(B1329,4)),VALUE(MID(B1329,6,2)),VALUE(RIGHT(B1329,2)))))</f>
        <v>45775</v>
      </c>
      <c r="N1329" s="16" t="n">
        <f aca="false">MONTH(M1329)</f>
        <v>4</v>
      </c>
      <c r="O1329" s="16" t="str">
        <f aca="false">PROPER(TRIM(H1329))</f>
        <v>Chennai</v>
      </c>
      <c r="P1329" s="16" t="str">
        <f aca="false">IFERROR(VLOOKUP(O1329,city_map!$A$2:$B$6,2,FALSE()),O1329)</f>
        <v>Chennai</v>
      </c>
      <c r="Q1329" s="16" t="n">
        <f aca="false">IF(ISNUMBER(F1329),F1329,VALUE(SUBSTITUTE(SUBSTITUTE(F1329,"₹",""),",","")))</f>
        <v>1515</v>
      </c>
      <c r="R1329" s="16" t="n">
        <f aca="false">IF(E1329=99,1,E1329)</f>
        <v>1</v>
      </c>
      <c r="S1329" s="16" t="n">
        <f aca="false">IF(G1329="",0,G1329)</f>
        <v>0</v>
      </c>
      <c r="T1329" s="16" t="str">
        <f aca="false">IF(I1329="","Unknown",IF(I1329="upi","UPI",I1329))</f>
        <v>UPI</v>
      </c>
      <c r="U1329" s="16" t="str">
        <f aca="false">IF(L1329="Yes","Y",IF(L1329="No","N",L1329))</f>
        <v>N</v>
      </c>
      <c r="V1329" s="19" t="n">
        <f aca="false">ROUND(R1329*Q1329*(1-S1329),2)</f>
        <v>1515</v>
      </c>
      <c r="W1329" s="16" t="str">
        <f aca="false">_xlfn.XLOOKUP(D1329,products!$A$2:$A$61,products!$C$2:$C$61,"Not found")</f>
        <v>Fashion</v>
      </c>
    </row>
    <row r="1330" customFormat="false" ht="15" hidden="false" customHeight="false" outlineLevel="0" collapsed="false">
      <c r="A1330" s="16" t="s">
        <v>2242</v>
      </c>
      <c r="B1330" s="16" t="s">
        <v>2230</v>
      </c>
      <c r="C1330" s="16" t="s">
        <v>138</v>
      </c>
      <c r="D1330" s="16" t="s">
        <v>229</v>
      </c>
      <c r="E1330" s="16" t="n">
        <v>2</v>
      </c>
      <c r="F1330" s="16" t="n">
        <v>444</v>
      </c>
      <c r="G1330" s="16" t="n">
        <v>0.15</v>
      </c>
      <c r="H1330" s="16" t="s">
        <v>130</v>
      </c>
      <c r="I1330" s="16" t="s">
        <v>60</v>
      </c>
      <c r="J1330" s="16" t="n">
        <v>4</v>
      </c>
      <c r="K1330" s="16" t="n">
        <v>4</v>
      </c>
      <c r="L1330" s="16" t="s">
        <v>41</v>
      </c>
      <c r="M1330" s="18" t="n">
        <f aca="false">IF(ISNUMBER(B1330),B1330,IF(MID(B1330,3,1)="-",DATE(VALUE(RIGHT(B1330,4)),VALUE(MID(B1330,4,2)),VALUE(LEFT(B1330,2))),DATE(VALUE(LEFT(B1330,4)),VALUE(MID(B1330,6,2)),VALUE(RIGHT(B1330,2)))))</f>
        <v>45775</v>
      </c>
      <c r="N1330" s="16" t="n">
        <f aca="false">MONTH(M1330)</f>
        <v>4</v>
      </c>
      <c r="O1330" s="16" t="str">
        <f aca="false">PROPER(TRIM(H1330))</f>
        <v>Bengaluru</v>
      </c>
      <c r="P1330" s="16" t="str">
        <f aca="false">IFERROR(VLOOKUP(O1330,city_map!$A$2:$B$6,2,FALSE()),O1330)</f>
        <v>Bengaluru</v>
      </c>
      <c r="Q1330" s="16" t="n">
        <f aca="false">IF(ISNUMBER(F1330),F1330,VALUE(SUBSTITUTE(SUBSTITUTE(F1330,"₹",""),",","")))</f>
        <v>444</v>
      </c>
      <c r="R1330" s="16" t="n">
        <f aca="false">IF(E1330=99,1,E1330)</f>
        <v>2</v>
      </c>
      <c r="S1330" s="16" t="n">
        <f aca="false">IF(G1330="",0,G1330)</f>
        <v>0.15</v>
      </c>
      <c r="T1330" s="16" t="str">
        <f aca="false">IF(I1330="","Unknown",IF(I1330="upi","UPI",I1330))</f>
        <v>UPI</v>
      </c>
      <c r="U1330" s="16" t="str">
        <f aca="false">IF(L1330="Yes","Y",IF(L1330="No","N",L1330))</f>
        <v>N</v>
      </c>
      <c r="V1330" s="19" t="n">
        <f aca="false">ROUND(R1330*Q1330*(1-S1330),2)</f>
        <v>754.8</v>
      </c>
      <c r="W1330" s="16" t="str">
        <f aca="false">_xlfn.XLOOKUP(D1330,products!$A$2:$A$61,products!$C$2:$C$61,"Not found")</f>
        <v>Books</v>
      </c>
    </row>
    <row r="1331" customFormat="false" ht="15" hidden="false" customHeight="false" outlineLevel="0" collapsed="false">
      <c r="A1331" s="16" t="s">
        <v>2243</v>
      </c>
      <c r="B1331" s="16" t="s">
        <v>2230</v>
      </c>
      <c r="C1331" s="16" t="s">
        <v>2244</v>
      </c>
      <c r="D1331" s="16" t="s">
        <v>95</v>
      </c>
      <c r="E1331" s="16" t="n">
        <v>1</v>
      </c>
      <c r="F1331" s="16" t="n">
        <v>1467</v>
      </c>
      <c r="G1331" s="16" t="n">
        <v>0.05</v>
      </c>
      <c r="H1331" s="16" t="s">
        <v>89</v>
      </c>
      <c r="I1331" s="16" t="s">
        <v>123</v>
      </c>
      <c r="J1331" s="16" t="n">
        <v>5</v>
      </c>
      <c r="K1331" s="16" t="n">
        <v>4</v>
      </c>
      <c r="L1331" s="16" t="s">
        <v>41</v>
      </c>
      <c r="M1331" s="18" t="n">
        <f aca="false">IF(ISNUMBER(B1331),B1331,IF(MID(B1331,3,1)="-",DATE(VALUE(RIGHT(B1331,4)),VALUE(MID(B1331,4,2)),VALUE(LEFT(B1331,2))),DATE(VALUE(LEFT(B1331,4)),VALUE(MID(B1331,6,2)),VALUE(RIGHT(B1331,2)))))</f>
        <v>45775</v>
      </c>
      <c r="N1331" s="16" t="n">
        <f aca="false">MONTH(M1331)</f>
        <v>4</v>
      </c>
      <c r="O1331" s="16" t="str">
        <f aca="false">PROPER(TRIM(H1331))</f>
        <v>Ahmedabad</v>
      </c>
      <c r="P1331" s="16" t="str">
        <f aca="false">IFERROR(VLOOKUP(O1331,city_map!$A$2:$B$6,2,FALSE()),O1331)</f>
        <v>Ahmedabad</v>
      </c>
      <c r="Q1331" s="16" t="n">
        <f aca="false">IF(ISNUMBER(F1331),F1331,VALUE(SUBSTITUTE(SUBSTITUTE(F1331,"₹",""),",","")))</f>
        <v>1467</v>
      </c>
      <c r="R1331" s="16" t="n">
        <f aca="false">IF(E1331=99,1,E1331)</f>
        <v>1</v>
      </c>
      <c r="S1331" s="16" t="n">
        <f aca="false">IF(G1331="",0,G1331)</f>
        <v>0.05</v>
      </c>
      <c r="T1331" s="16" t="str">
        <f aca="false">IF(I1331="","Unknown",IF(I1331="upi","UPI",I1331))</f>
        <v>UPI</v>
      </c>
      <c r="U1331" s="16" t="str">
        <f aca="false">IF(L1331="Yes","Y",IF(L1331="No","N",L1331))</f>
        <v>N</v>
      </c>
      <c r="V1331" s="19" t="n">
        <f aca="false">ROUND(R1331*Q1331*(1-S1331),2)</f>
        <v>1393.65</v>
      </c>
      <c r="W1331" s="16" t="str">
        <f aca="false">_xlfn.XLOOKUP(D1331,products!$A$2:$A$61,products!$C$2:$C$61,"Not found")</f>
        <v>Electronics</v>
      </c>
    </row>
    <row r="1332" customFormat="false" ht="15" hidden="false" customHeight="false" outlineLevel="0" collapsed="false">
      <c r="A1332" s="16" t="s">
        <v>2245</v>
      </c>
      <c r="B1332" s="16" t="s">
        <v>2230</v>
      </c>
      <c r="C1332" s="16" t="s">
        <v>98</v>
      </c>
      <c r="D1332" s="16" t="s">
        <v>77</v>
      </c>
      <c r="E1332" s="16" t="n">
        <v>1</v>
      </c>
      <c r="F1332" s="16" t="n">
        <v>333</v>
      </c>
      <c r="G1332" s="16" t="n">
        <v>0</v>
      </c>
      <c r="H1332" s="16" t="s">
        <v>56</v>
      </c>
      <c r="I1332" s="16" t="s">
        <v>60</v>
      </c>
      <c r="J1332" s="16" t="n">
        <v>5</v>
      </c>
      <c r="K1332" s="16" t="n">
        <v>4</v>
      </c>
      <c r="L1332" s="16" t="s">
        <v>41</v>
      </c>
      <c r="M1332" s="18" t="n">
        <f aca="false">IF(ISNUMBER(B1332),B1332,IF(MID(B1332,3,1)="-",DATE(VALUE(RIGHT(B1332,4)),VALUE(MID(B1332,4,2)),VALUE(LEFT(B1332,2))),DATE(VALUE(LEFT(B1332,4)),VALUE(MID(B1332,6,2)),VALUE(RIGHT(B1332,2)))))</f>
        <v>45775</v>
      </c>
      <c r="N1332" s="16" t="n">
        <f aca="false">MONTH(M1332)</f>
        <v>4</v>
      </c>
      <c r="O1332" s="16" t="str">
        <f aca="false">PROPER(TRIM(H1332))</f>
        <v>Lucknow</v>
      </c>
      <c r="P1332" s="16" t="str">
        <f aca="false">IFERROR(VLOOKUP(O1332,city_map!$A$2:$B$6,2,FALSE()),O1332)</f>
        <v>Lucknow</v>
      </c>
      <c r="Q1332" s="16" t="n">
        <f aca="false">IF(ISNUMBER(F1332),F1332,VALUE(SUBSTITUTE(SUBSTITUTE(F1332,"₹",""),",","")))</f>
        <v>333</v>
      </c>
      <c r="R1332" s="16" t="n">
        <f aca="false">IF(E1332=99,1,E1332)</f>
        <v>1</v>
      </c>
      <c r="S1332" s="16" t="n">
        <f aca="false">IF(G1332="",0,G1332)</f>
        <v>0</v>
      </c>
      <c r="T1332" s="16" t="str">
        <f aca="false">IF(I1332="","Unknown",IF(I1332="upi","UPI",I1332))</f>
        <v>UPI</v>
      </c>
      <c r="U1332" s="16" t="str">
        <f aca="false">IF(L1332="Yes","Y",IF(L1332="No","N",L1332))</f>
        <v>N</v>
      </c>
      <c r="V1332" s="19" t="n">
        <f aca="false">ROUND(R1332*Q1332*(1-S1332),2)</f>
        <v>333</v>
      </c>
      <c r="W1332" s="16" t="str">
        <f aca="false">_xlfn.XLOOKUP(D1332,products!$A$2:$A$61,products!$C$2:$C$61,"Not found")</f>
        <v>Books</v>
      </c>
    </row>
    <row r="1333" customFormat="false" ht="15" hidden="false" customHeight="false" outlineLevel="0" collapsed="false">
      <c r="A1333" s="16" t="s">
        <v>2246</v>
      </c>
      <c r="B1333" s="16" t="s">
        <v>2230</v>
      </c>
      <c r="C1333" s="16" t="s">
        <v>366</v>
      </c>
      <c r="D1333" s="16" t="s">
        <v>108</v>
      </c>
      <c r="E1333" s="16" t="n">
        <v>2</v>
      </c>
      <c r="F1333" s="16" t="n">
        <v>3336</v>
      </c>
      <c r="G1333" s="16" t="n">
        <v>0</v>
      </c>
      <c r="H1333" s="16" t="s">
        <v>208</v>
      </c>
      <c r="I1333" s="16" t="s">
        <v>71</v>
      </c>
      <c r="J1333" s="16" t="n">
        <v>7</v>
      </c>
      <c r="K1333" s="16" t="n">
        <v>4</v>
      </c>
      <c r="L1333" s="16" t="s">
        <v>41</v>
      </c>
      <c r="M1333" s="18" t="n">
        <f aca="false">IF(ISNUMBER(B1333),B1333,IF(MID(B1333,3,1)="-",DATE(VALUE(RIGHT(B1333,4)),VALUE(MID(B1333,4,2)),VALUE(LEFT(B1333,2))),DATE(VALUE(LEFT(B1333,4)),VALUE(MID(B1333,6,2)),VALUE(RIGHT(B1333,2)))))</f>
        <v>45775</v>
      </c>
      <c r="N1333" s="16" t="n">
        <f aca="false">MONTH(M1333)</f>
        <v>4</v>
      </c>
      <c r="O1333" s="16" t="str">
        <f aca="false">PROPER(TRIM(H1333))</f>
        <v>Jaipur</v>
      </c>
      <c r="P1333" s="16" t="str">
        <f aca="false">IFERROR(VLOOKUP(O1333,city_map!$A$2:$B$6,2,FALSE()),O1333)</f>
        <v>Jaipur</v>
      </c>
      <c r="Q1333" s="16" t="n">
        <f aca="false">IF(ISNUMBER(F1333),F1333,VALUE(SUBSTITUTE(SUBSTITUTE(F1333,"₹",""),",","")))</f>
        <v>3336</v>
      </c>
      <c r="R1333" s="16" t="n">
        <f aca="false">IF(E1333=99,1,E1333)</f>
        <v>2</v>
      </c>
      <c r="S1333" s="16" t="n">
        <f aca="false">IF(G1333="",0,G1333)</f>
        <v>0</v>
      </c>
      <c r="T1333" s="16" t="str">
        <f aca="false">IF(I1333="","Unknown",IF(I1333="upi","UPI",I1333))</f>
        <v>Credit Card</v>
      </c>
      <c r="U1333" s="16" t="str">
        <f aca="false">IF(L1333="Yes","Y",IF(L1333="No","N",L1333))</f>
        <v>N</v>
      </c>
      <c r="V1333" s="19" t="n">
        <f aca="false">ROUND(R1333*Q1333*(1-S1333),2)</f>
        <v>6672</v>
      </c>
      <c r="W1333" s="16" t="str">
        <f aca="false">_xlfn.XLOOKUP(D1333,products!$A$2:$A$61,products!$C$2:$C$61,"Not found")</f>
        <v>Electronics</v>
      </c>
    </row>
    <row r="1334" customFormat="false" ht="15" hidden="false" customHeight="false" outlineLevel="0" collapsed="false">
      <c r="A1334" s="16" t="s">
        <v>2247</v>
      </c>
      <c r="B1334" s="16" t="s">
        <v>2230</v>
      </c>
      <c r="C1334" s="16" t="s">
        <v>305</v>
      </c>
      <c r="D1334" s="16" t="s">
        <v>216</v>
      </c>
      <c r="E1334" s="16" t="n">
        <v>1</v>
      </c>
      <c r="F1334" s="16" t="n">
        <v>878</v>
      </c>
      <c r="G1334" s="16" t="n">
        <v>0.1</v>
      </c>
      <c r="H1334" s="16" t="s">
        <v>112</v>
      </c>
      <c r="I1334" s="16" t="s">
        <v>60</v>
      </c>
      <c r="J1334" s="16" t="n">
        <v>4</v>
      </c>
      <c r="K1334" s="16"/>
      <c r="L1334" s="16" t="s">
        <v>41</v>
      </c>
      <c r="M1334" s="18" t="n">
        <f aca="false">IF(ISNUMBER(B1334),B1334,IF(MID(B1334,3,1)="-",DATE(VALUE(RIGHT(B1334,4)),VALUE(MID(B1334,4,2)),VALUE(LEFT(B1334,2))),DATE(VALUE(LEFT(B1334,4)),VALUE(MID(B1334,6,2)),VALUE(RIGHT(B1334,2)))))</f>
        <v>45775</v>
      </c>
      <c r="N1334" s="16" t="n">
        <f aca="false">MONTH(M1334)</f>
        <v>4</v>
      </c>
      <c r="O1334" s="16" t="str">
        <f aca="false">PROPER(TRIM(H1334))</f>
        <v>Mumbai</v>
      </c>
      <c r="P1334" s="16" t="str">
        <f aca="false">IFERROR(VLOOKUP(O1334,city_map!$A$2:$B$6,2,FALSE()),O1334)</f>
        <v>Mumbai</v>
      </c>
      <c r="Q1334" s="16" t="n">
        <f aca="false">IF(ISNUMBER(F1334),F1334,VALUE(SUBSTITUTE(SUBSTITUTE(F1334,"₹",""),",","")))</f>
        <v>878</v>
      </c>
      <c r="R1334" s="16" t="n">
        <f aca="false">IF(E1334=99,1,E1334)</f>
        <v>1</v>
      </c>
      <c r="S1334" s="16" t="n">
        <f aca="false">IF(G1334="",0,G1334)</f>
        <v>0.1</v>
      </c>
      <c r="T1334" s="16" t="str">
        <f aca="false">IF(I1334="","Unknown",IF(I1334="upi","UPI",I1334))</f>
        <v>UPI</v>
      </c>
      <c r="U1334" s="16" t="str">
        <f aca="false">IF(L1334="Yes","Y",IF(L1334="No","N",L1334))</f>
        <v>N</v>
      </c>
      <c r="V1334" s="19" t="n">
        <f aca="false">ROUND(R1334*Q1334*(1-S1334),2)</f>
        <v>790.2</v>
      </c>
      <c r="W1334" s="16" t="str">
        <f aca="false">_xlfn.XLOOKUP(D1334,products!$A$2:$A$61,products!$C$2:$C$61,"Not found")</f>
        <v>Books</v>
      </c>
    </row>
    <row r="1335" customFormat="false" ht="15" hidden="false" customHeight="false" outlineLevel="0" collapsed="false">
      <c r="A1335" s="16" t="s">
        <v>2248</v>
      </c>
      <c r="B1335" s="16" t="s">
        <v>2230</v>
      </c>
      <c r="C1335" s="16" t="s">
        <v>1342</v>
      </c>
      <c r="D1335" s="16" t="s">
        <v>105</v>
      </c>
      <c r="E1335" s="16" t="n">
        <v>1</v>
      </c>
      <c r="F1335" s="16" t="n">
        <v>383</v>
      </c>
      <c r="G1335" s="16" t="n">
        <v>0.1</v>
      </c>
      <c r="H1335" s="16" t="s">
        <v>39</v>
      </c>
      <c r="I1335" s="16" t="s">
        <v>60</v>
      </c>
      <c r="J1335" s="16" t="n">
        <v>6</v>
      </c>
      <c r="K1335" s="16" t="n">
        <v>1</v>
      </c>
      <c r="L1335" s="16" t="s">
        <v>57</v>
      </c>
      <c r="M1335" s="18" t="n">
        <f aca="false">IF(ISNUMBER(B1335),B1335,IF(MID(B1335,3,1)="-",DATE(VALUE(RIGHT(B1335,4)),VALUE(MID(B1335,4,2)),VALUE(LEFT(B1335,2))),DATE(VALUE(LEFT(B1335,4)),VALUE(MID(B1335,6,2)),VALUE(RIGHT(B1335,2)))))</f>
        <v>45775</v>
      </c>
      <c r="N1335" s="16" t="n">
        <f aca="false">MONTH(M1335)</f>
        <v>4</v>
      </c>
      <c r="O1335" s="16" t="str">
        <f aca="false">PROPER(TRIM(H1335))</f>
        <v>Delhi</v>
      </c>
      <c r="P1335" s="16" t="str">
        <f aca="false">IFERROR(VLOOKUP(O1335,city_map!$A$2:$B$6,2,FALSE()),O1335)</f>
        <v>Delhi</v>
      </c>
      <c r="Q1335" s="16" t="n">
        <f aca="false">IF(ISNUMBER(F1335),F1335,VALUE(SUBSTITUTE(SUBSTITUTE(F1335,"₹",""),",","")))</f>
        <v>383</v>
      </c>
      <c r="R1335" s="16" t="n">
        <f aca="false">IF(E1335=99,1,E1335)</f>
        <v>1</v>
      </c>
      <c r="S1335" s="16" t="n">
        <f aca="false">IF(G1335="",0,G1335)</f>
        <v>0.1</v>
      </c>
      <c r="T1335" s="16" t="str">
        <f aca="false">IF(I1335="","Unknown",IF(I1335="upi","UPI",I1335))</f>
        <v>UPI</v>
      </c>
      <c r="U1335" s="16" t="str">
        <f aca="false">IF(L1335="Yes","Y",IF(L1335="No","N",L1335))</f>
        <v>Y</v>
      </c>
      <c r="V1335" s="19" t="n">
        <f aca="false">ROUND(R1335*Q1335*(1-S1335),2)</f>
        <v>344.7</v>
      </c>
      <c r="W1335" s="16" t="str">
        <f aca="false">_xlfn.XLOOKUP(D1335,products!$A$2:$A$61,products!$C$2:$C$61,"Not found")</f>
        <v>Beauty</v>
      </c>
    </row>
    <row r="1336" customFormat="false" ht="15" hidden="false" customHeight="false" outlineLevel="0" collapsed="false">
      <c r="A1336" s="16" t="s">
        <v>2249</v>
      </c>
      <c r="B1336" s="16" t="s">
        <v>2230</v>
      </c>
      <c r="C1336" s="16" t="s">
        <v>2250</v>
      </c>
      <c r="D1336" s="16" t="s">
        <v>99</v>
      </c>
      <c r="E1336" s="16" t="n">
        <v>1</v>
      </c>
      <c r="F1336" s="16" t="n">
        <v>732</v>
      </c>
      <c r="G1336" s="16" t="n">
        <v>0.1</v>
      </c>
      <c r="H1336" s="16" t="s">
        <v>70</v>
      </c>
      <c r="I1336" s="16" t="s">
        <v>60</v>
      </c>
      <c r="J1336" s="16" t="n">
        <v>4</v>
      </c>
      <c r="K1336" s="16" t="n">
        <v>2</v>
      </c>
      <c r="L1336" s="16" t="s">
        <v>57</v>
      </c>
      <c r="M1336" s="18" t="n">
        <f aca="false">IF(ISNUMBER(B1336),B1336,IF(MID(B1336,3,1)="-",DATE(VALUE(RIGHT(B1336,4)),VALUE(MID(B1336,4,2)),VALUE(LEFT(B1336,2))),DATE(VALUE(LEFT(B1336,4)),VALUE(MID(B1336,6,2)),VALUE(RIGHT(B1336,2)))))</f>
        <v>45775</v>
      </c>
      <c r="N1336" s="16" t="n">
        <f aca="false">MONTH(M1336)</f>
        <v>4</v>
      </c>
      <c r="O1336" s="16" t="str">
        <f aca="false">PROPER(TRIM(H1336))</f>
        <v>Pune</v>
      </c>
      <c r="P1336" s="16" t="str">
        <f aca="false">IFERROR(VLOOKUP(O1336,city_map!$A$2:$B$6,2,FALSE()),O1336)</f>
        <v>Pune</v>
      </c>
      <c r="Q1336" s="16" t="n">
        <f aca="false">IF(ISNUMBER(F1336),F1336,VALUE(SUBSTITUTE(SUBSTITUTE(F1336,"₹",""),",","")))</f>
        <v>732</v>
      </c>
      <c r="R1336" s="16" t="n">
        <f aca="false">IF(E1336=99,1,E1336)</f>
        <v>1</v>
      </c>
      <c r="S1336" s="16" t="n">
        <f aca="false">IF(G1336="",0,G1336)</f>
        <v>0.1</v>
      </c>
      <c r="T1336" s="16" t="str">
        <f aca="false">IF(I1336="","Unknown",IF(I1336="upi","UPI",I1336))</f>
        <v>UPI</v>
      </c>
      <c r="U1336" s="16" t="str">
        <f aca="false">IF(L1336="Yes","Y",IF(L1336="No","N",L1336))</f>
        <v>Y</v>
      </c>
      <c r="V1336" s="19" t="n">
        <f aca="false">ROUND(R1336*Q1336*(1-S1336),2)</f>
        <v>658.8</v>
      </c>
      <c r="W1336" s="16" t="str">
        <f aca="false">_xlfn.XLOOKUP(D1336,products!$A$2:$A$61,products!$C$2:$C$61,"Not found")</f>
        <v>Fashion</v>
      </c>
    </row>
    <row r="1337" customFormat="false" ht="15" hidden="false" customHeight="false" outlineLevel="0" collapsed="false">
      <c r="A1337" s="16" t="s">
        <v>2251</v>
      </c>
      <c r="B1337" s="16" t="s">
        <v>2252</v>
      </c>
      <c r="C1337" s="16" t="s">
        <v>613</v>
      </c>
      <c r="D1337" s="16" t="s">
        <v>222</v>
      </c>
      <c r="E1337" s="16" t="n">
        <v>3</v>
      </c>
      <c r="F1337" s="16" t="n">
        <v>1966</v>
      </c>
      <c r="G1337" s="16" t="n">
        <v>0.15</v>
      </c>
      <c r="H1337" s="16" t="s">
        <v>70</v>
      </c>
      <c r="I1337" s="16" t="s">
        <v>40</v>
      </c>
      <c r="J1337" s="16" t="n">
        <v>5</v>
      </c>
      <c r="K1337" s="16" t="n">
        <v>4</v>
      </c>
      <c r="L1337" s="16" t="s">
        <v>41</v>
      </c>
      <c r="M1337" s="18" t="n">
        <f aca="false">IF(ISNUMBER(B1337),B1337,IF(MID(B1337,3,1)="-",DATE(VALUE(RIGHT(B1337,4)),VALUE(MID(B1337,4,2)),VALUE(LEFT(B1337,2))),DATE(VALUE(LEFT(B1337,4)),VALUE(MID(B1337,6,2)),VALUE(RIGHT(B1337,2)))))</f>
        <v>45778</v>
      </c>
      <c r="N1337" s="16" t="n">
        <f aca="false">MONTH(M1337)</f>
        <v>5</v>
      </c>
      <c r="O1337" s="16" t="str">
        <f aca="false">PROPER(TRIM(H1337))</f>
        <v>Pune</v>
      </c>
      <c r="P1337" s="16" t="str">
        <f aca="false">IFERROR(VLOOKUP(O1337,city_map!$A$2:$B$6,2,FALSE()),O1337)</f>
        <v>Pune</v>
      </c>
      <c r="Q1337" s="16" t="n">
        <f aca="false">IF(ISNUMBER(F1337),F1337,VALUE(SUBSTITUTE(SUBSTITUTE(F1337,"₹",""),",","")))</f>
        <v>1966</v>
      </c>
      <c r="R1337" s="16" t="n">
        <f aca="false">IF(E1337=99,1,E1337)</f>
        <v>3</v>
      </c>
      <c r="S1337" s="16" t="n">
        <f aca="false">IF(G1337="",0,G1337)</f>
        <v>0.15</v>
      </c>
      <c r="T1337" s="16" t="str">
        <f aca="false">IF(I1337="","Unknown",IF(I1337="upi","UPI",I1337))</f>
        <v>COD</v>
      </c>
      <c r="U1337" s="16" t="str">
        <f aca="false">IF(L1337="Yes","Y",IF(L1337="No","N",L1337))</f>
        <v>N</v>
      </c>
      <c r="V1337" s="19" t="n">
        <f aca="false">ROUND(R1337*Q1337*(1-S1337),2)</f>
        <v>5013.3</v>
      </c>
      <c r="W1337" s="16" t="str">
        <f aca="false">_xlfn.XLOOKUP(D1337,products!$A$2:$A$61,products!$C$2:$C$61,"Not found")</f>
        <v>Fashion</v>
      </c>
    </row>
    <row r="1338" customFormat="false" ht="15" hidden="false" customHeight="false" outlineLevel="0" collapsed="false">
      <c r="A1338" s="16" t="s">
        <v>2253</v>
      </c>
      <c r="B1338" s="16" t="s">
        <v>2252</v>
      </c>
      <c r="C1338" s="16" t="s">
        <v>1728</v>
      </c>
      <c r="D1338" s="16" t="s">
        <v>341</v>
      </c>
      <c r="E1338" s="16" t="n">
        <v>1</v>
      </c>
      <c r="F1338" s="16" t="n">
        <v>1153</v>
      </c>
      <c r="G1338" s="16" t="n">
        <v>0</v>
      </c>
      <c r="H1338" s="16" t="s">
        <v>81</v>
      </c>
      <c r="I1338" s="16" t="s">
        <v>60</v>
      </c>
      <c r="J1338" s="16" t="n">
        <v>7</v>
      </c>
      <c r="K1338" s="16" t="n">
        <v>4</v>
      </c>
      <c r="L1338" s="16" t="s">
        <v>41</v>
      </c>
      <c r="M1338" s="18" t="n">
        <f aca="false">IF(ISNUMBER(B1338),B1338,IF(MID(B1338,3,1)="-",DATE(VALUE(RIGHT(B1338,4)),VALUE(MID(B1338,4,2)),VALUE(LEFT(B1338,2))),DATE(VALUE(LEFT(B1338,4)),VALUE(MID(B1338,6,2)),VALUE(RIGHT(B1338,2)))))</f>
        <v>45778</v>
      </c>
      <c r="N1338" s="16" t="n">
        <f aca="false">MONTH(M1338)</f>
        <v>5</v>
      </c>
      <c r="O1338" s="16" t="str">
        <f aca="false">PROPER(TRIM(H1338))</f>
        <v>Hyderabad</v>
      </c>
      <c r="P1338" s="16" t="str">
        <f aca="false">IFERROR(VLOOKUP(O1338,city_map!$A$2:$B$6,2,FALSE()),O1338)</f>
        <v>Hyderabad</v>
      </c>
      <c r="Q1338" s="16" t="n">
        <f aca="false">IF(ISNUMBER(F1338),F1338,VALUE(SUBSTITUTE(SUBSTITUTE(F1338,"₹",""),",","")))</f>
        <v>1153</v>
      </c>
      <c r="R1338" s="16" t="n">
        <f aca="false">IF(E1338=99,1,E1338)</f>
        <v>1</v>
      </c>
      <c r="S1338" s="16" t="n">
        <f aca="false">IF(G1338="",0,G1338)</f>
        <v>0</v>
      </c>
      <c r="T1338" s="16" t="str">
        <f aca="false">IF(I1338="","Unknown",IF(I1338="upi","UPI",I1338))</f>
        <v>UPI</v>
      </c>
      <c r="U1338" s="16" t="str">
        <f aca="false">IF(L1338="Yes","Y",IF(L1338="No","N",L1338))</f>
        <v>N</v>
      </c>
      <c r="V1338" s="19" t="n">
        <f aca="false">ROUND(R1338*Q1338*(1-S1338),2)</f>
        <v>1153</v>
      </c>
      <c r="W1338" s="16" t="str">
        <f aca="false">_xlfn.XLOOKUP(D1338,products!$A$2:$A$61,products!$C$2:$C$61,"Not found")</f>
        <v>Home</v>
      </c>
    </row>
    <row r="1339" customFormat="false" ht="15" hidden="false" customHeight="false" outlineLevel="0" collapsed="false">
      <c r="A1339" s="16" t="s">
        <v>2254</v>
      </c>
      <c r="B1339" s="16" t="s">
        <v>2252</v>
      </c>
      <c r="C1339" s="16" t="s">
        <v>1325</v>
      </c>
      <c r="D1339" s="16" t="s">
        <v>133</v>
      </c>
      <c r="E1339" s="16" t="n">
        <v>2</v>
      </c>
      <c r="F1339" s="16" t="n">
        <v>589</v>
      </c>
      <c r="G1339" s="16" t="n">
        <v>0.05</v>
      </c>
      <c r="H1339" s="16" t="s">
        <v>112</v>
      </c>
      <c r="I1339" s="16" t="s">
        <v>40</v>
      </c>
      <c r="J1339" s="16" t="n">
        <v>4</v>
      </c>
      <c r="K1339" s="16" t="n">
        <v>4</v>
      </c>
      <c r="L1339" s="16" t="s">
        <v>41</v>
      </c>
      <c r="M1339" s="18" t="n">
        <f aca="false">IF(ISNUMBER(B1339),B1339,IF(MID(B1339,3,1)="-",DATE(VALUE(RIGHT(B1339,4)),VALUE(MID(B1339,4,2)),VALUE(LEFT(B1339,2))),DATE(VALUE(LEFT(B1339,4)),VALUE(MID(B1339,6,2)),VALUE(RIGHT(B1339,2)))))</f>
        <v>45778</v>
      </c>
      <c r="N1339" s="16" t="n">
        <f aca="false">MONTH(M1339)</f>
        <v>5</v>
      </c>
      <c r="O1339" s="16" t="str">
        <f aca="false">PROPER(TRIM(H1339))</f>
        <v>Mumbai</v>
      </c>
      <c r="P1339" s="16" t="str">
        <f aca="false">IFERROR(VLOOKUP(O1339,city_map!$A$2:$B$6,2,FALSE()),O1339)</f>
        <v>Mumbai</v>
      </c>
      <c r="Q1339" s="16" t="n">
        <f aca="false">IF(ISNUMBER(F1339),F1339,VALUE(SUBSTITUTE(SUBSTITUTE(F1339,"₹",""),",","")))</f>
        <v>589</v>
      </c>
      <c r="R1339" s="16" t="n">
        <f aca="false">IF(E1339=99,1,E1339)</f>
        <v>2</v>
      </c>
      <c r="S1339" s="16" t="n">
        <f aca="false">IF(G1339="",0,G1339)</f>
        <v>0.05</v>
      </c>
      <c r="T1339" s="16" t="str">
        <f aca="false">IF(I1339="","Unknown",IF(I1339="upi","UPI",I1339))</f>
        <v>COD</v>
      </c>
      <c r="U1339" s="16" t="str">
        <f aca="false">IF(L1339="Yes","Y",IF(L1339="No","N",L1339))</f>
        <v>N</v>
      </c>
      <c r="V1339" s="19" t="n">
        <f aca="false">ROUND(R1339*Q1339*(1-S1339),2)</f>
        <v>1119.1</v>
      </c>
      <c r="W1339" s="16" t="str">
        <f aca="false">_xlfn.XLOOKUP(D1339,products!$A$2:$A$61,products!$C$2:$C$61,"Not found")</f>
        <v>Books</v>
      </c>
    </row>
    <row r="1340" customFormat="false" ht="15" hidden="false" customHeight="false" outlineLevel="0" collapsed="false">
      <c r="A1340" s="16" t="s">
        <v>2255</v>
      </c>
      <c r="B1340" s="16" t="s">
        <v>2252</v>
      </c>
      <c r="C1340" s="16" t="s">
        <v>783</v>
      </c>
      <c r="D1340" s="16" t="s">
        <v>165</v>
      </c>
      <c r="E1340" s="16" t="n">
        <v>2</v>
      </c>
      <c r="F1340" s="16" t="n">
        <v>909</v>
      </c>
      <c r="G1340" s="16" t="n">
        <v>0.1</v>
      </c>
      <c r="H1340" s="16" t="s">
        <v>56</v>
      </c>
      <c r="I1340" s="16" t="s">
        <v>100</v>
      </c>
      <c r="J1340" s="16" t="n">
        <v>8</v>
      </c>
      <c r="K1340" s="16" t="n">
        <v>3</v>
      </c>
      <c r="L1340" s="16" t="s">
        <v>41</v>
      </c>
      <c r="M1340" s="18" t="n">
        <f aca="false">IF(ISNUMBER(B1340),B1340,IF(MID(B1340,3,1)="-",DATE(VALUE(RIGHT(B1340,4)),VALUE(MID(B1340,4,2)),VALUE(LEFT(B1340,2))),DATE(VALUE(LEFT(B1340,4)),VALUE(MID(B1340,6,2)),VALUE(RIGHT(B1340,2)))))</f>
        <v>45778</v>
      </c>
      <c r="N1340" s="16" t="n">
        <f aca="false">MONTH(M1340)</f>
        <v>5</v>
      </c>
      <c r="O1340" s="16" t="str">
        <f aca="false">PROPER(TRIM(H1340))</f>
        <v>Lucknow</v>
      </c>
      <c r="P1340" s="16" t="str">
        <f aca="false">IFERROR(VLOOKUP(O1340,city_map!$A$2:$B$6,2,FALSE()),O1340)</f>
        <v>Lucknow</v>
      </c>
      <c r="Q1340" s="16" t="n">
        <f aca="false">IF(ISNUMBER(F1340),F1340,VALUE(SUBSTITUTE(SUBSTITUTE(F1340,"₹",""),",","")))</f>
        <v>909</v>
      </c>
      <c r="R1340" s="16" t="n">
        <f aca="false">IF(E1340=99,1,E1340)</f>
        <v>2</v>
      </c>
      <c r="S1340" s="16" t="n">
        <f aca="false">IF(G1340="",0,G1340)</f>
        <v>0.1</v>
      </c>
      <c r="T1340" s="16" t="str">
        <f aca="false">IF(I1340="","Unknown",IF(I1340="upi","UPI",I1340))</f>
        <v>Net Banking</v>
      </c>
      <c r="U1340" s="16" t="str">
        <f aca="false">IF(L1340="Yes","Y",IF(L1340="No","N",L1340))</f>
        <v>N</v>
      </c>
      <c r="V1340" s="19" t="n">
        <f aca="false">ROUND(R1340*Q1340*(1-S1340),2)</f>
        <v>1636.2</v>
      </c>
      <c r="W1340" s="16" t="str">
        <f aca="false">_xlfn.XLOOKUP(D1340,products!$A$2:$A$61,products!$C$2:$C$61,"Not found")</f>
        <v>Electronics</v>
      </c>
    </row>
    <row r="1341" customFormat="false" ht="15" hidden="false" customHeight="false" outlineLevel="0" collapsed="false">
      <c r="A1341" s="16" t="s">
        <v>2256</v>
      </c>
      <c r="B1341" s="16" t="s">
        <v>2252</v>
      </c>
      <c r="C1341" s="16" t="s">
        <v>2257</v>
      </c>
      <c r="D1341" s="16" t="s">
        <v>222</v>
      </c>
      <c r="E1341" s="16" t="n">
        <v>2</v>
      </c>
      <c r="F1341" s="16" t="n">
        <v>1815</v>
      </c>
      <c r="G1341" s="16" t="n">
        <v>0.1</v>
      </c>
      <c r="H1341" s="16" t="s">
        <v>112</v>
      </c>
      <c r="I1341" s="16" t="s">
        <v>60</v>
      </c>
      <c r="J1341" s="16" t="n">
        <v>3</v>
      </c>
      <c r="K1341" s="16" t="n">
        <v>5</v>
      </c>
      <c r="L1341" s="16" t="s">
        <v>41</v>
      </c>
      <c r="M1341" s="18" t="n">
        <f aca="false">IF(ISNUMBER(B1341),B1341,IF(MID(B1341,3,1)="-",DATE(VALUE(RIGHT(B1341,4)),VALUE(MID(B1341,4,2)),VALUE(LEFT(B1341,2))),DATE(VALUE(LEFT(B1341,4)),VALUE(MID(B1341,6,2)),VALUE(RIGHT(B1341,2)))))</f>
        <v>45778</v>
      </c>
      <c r="N1341" s="16" t="n">
        <f aca="false">MONTH(M1341)</f>
        <v>5</v>
      </c>
      <c r="O1341" s="16" t="str">
        <f aca="false">PROPER(TRIM(H1341))</f>
        <v>Mumbai</v>
      </c>
      <c r="P1341" s="16" t="str">
        <f aca="false">IFERROR(VLOOKUP(O1341,city_map!$A$2:$B$6,2,FALSE()),O1341)</f>
        <v>Mumbai</v>
      </c>
      <c r="Q1341" s="16" t="n">
        <f aca="false">IF(ISNUMBER(F1341),F1341,VALUE(SUBSTITUTE(SUBSTITUTE(F1341,"₹",""),",","")))</f>
        <v>1815</v>
      </c>
      <c r="R1341" s="16" t="n">
        <f aca="false">IF(E1341=99,1,E1341)</f>
        <v>2</v>
      </c>
      <c r="S1341" s="16" t="n">
        <f aca="false">IF(G1341="",0,G1341)</f>
        <v>0.1</v>
      </c>
      <c r="T1341" s="16" t="str">
        <f aca="false">IF(I1341="","Unknown",IF(I1341="upi","UPI",I1341))</f>
        <v>UPI</v>
      </c>
      <c r="U1341" s="16" t="str">
        <f aca="false">IF(L1341="Yes","Y",IF(L1341="No","N",L1341))</f>
        <v>N</v>
      </c>
      <c r="V1341" s="19" t="n">
        <f aca="false">ROUND(R1341*Q1341*(1-S1341),2)</f>
        <v>3267</v>
      </c>
      <c r="W1341" s="16" t="str">
        <f aca="false">_xlfn.XLOOKUP(D1341,products!$A$2:$A$61,products!$C$2:$C$61,"Not found")</f>
        <v>Fashion</v>
      </c>
    </row>
    <row r="1342" customFormat="false" ht="15" hidden="false" customHeight="false" outlineLevel="0" collapsed="false">
      <c r="A1342" s="16" t="s">
        <v>2258</v>
      </c>
      <c r="B1342" s="16" t="s">
        <v>2252</v>
      </c>
      <c r="C1342" s="16" t="s">
        <v>2259</v>
      </c>
      <c r="D1342" s="16" t="s">
        <v>77</v>
      </c>
      <c r="E1342" s="16" t="n">
        <v>3</v>
      </c>
      <c r="F1342" s="16" t="n">
        <v>358</v>
      </c>
      <c r="G1342" s="16" t="n">
        <v>0.1</v>
      </c>
      <c r="H1342" s="16" t="s">
        <v>81</v>
      </c>
      <c r="I1342" s="16" t="s">
        <v>71</v>
      </c>
      <c r="J1342" s="16" t="n">
        <v>2</v>
      </c>
      <c r="K1342" s="16"/>
      <c r="L1342" s="16" t="s">
        <v>41</v>
      </c>
      <c r="M1342" s="18" t="n">
        <f aca="false">IF(ISNUMBER(B1342),B1342,IF(MID(B1342,3,1)="-",DATE(VALUE(RIGHT(B1342,4)),VALUE(MID(B1342,4,2)),VALUE(LEFT(B1342,2))),DATE(VALUE(LEFT(B1342,4)),VALUE(MID(B1342,6,2)),VALUE(RIGHT(B1342,2)))))</f>
        <v>45778</v>
      </c>
      <c r="N1342" s="16" t="n">
        <f aca="false">MONTH(M1342)</f>
        <v>5</v>
      </c>
      <c r="O1342" s="16" t="str">
        <f aca="false">PROPER(TRIM(H1342))</f>
        <v>Hyderabad</v>
      </c>
      <c r="P1342" s="16" t="str">
        <f aca="false">IFERROR(VLOOKUP(O1342,city_map!$A$2:$B$6,2,FALSE()),O1342)</f>
        <v>Hyderabad</v>
      </c>
      <c r="Q1342" s="16" t="n">
        <f aca="false">IF(ISNUMBER(F1342),F1342,VALUE(SUBSTITUTE(SUBSTITUTE(F1342,"₹",""),",","")))</f>
        <v>358</v>
      </c>
      <c r="R1342" s="16" t="n">
        <f aca="false">IF(E1342=99,1,E1342)</f>
        <v>3</v>
      </c>
      <c r="S1342" s="16" t="n">
        <f aca="false">IF(G1342="",0,G1342)</f>
        <v>0.1</v>
      </c>
      <c r="T1342" s="16" t="str">
        <f aca="false">IF(I1342="","Unknown",IF(I1342="upi","UPI",I1342))</f>
        <v>Credit Card</v>
      </c>
      <c r="U1342" s="16" t="str">
        <f aca="false">IF(L1342="Yes","Y",IF(L1342="No","N",L1342))</f>
        <v>N</v>
      </c>
      <c r="V1342" s="19" t="n">
        <f aca="false">ROUND(R1342*Q1342*(1-S1342),2)</f>
        <v>966.6</v>
      </c>
      <c r="W1342" s="16" t="str">
        <f aca="false">_xlfn.XLOOKUP(D1342,products!$A$2:$A$61,products!$C$2:$C$61,"Not found")</f>
        <v>Books</v>
      </c>
    </row>
    <row r="1343" customFormat="false" ht="15" hidden="false" customHeight="false" outlineLevel="0" collapsed="false">
      <c r="A1343" s="16" t="s">
        <v>2260</v>
      </c>
      <c r="B1343" s="16" t="s">
        <v>2252</v>
      </c>
      <c r="C1343" s="16" t="s">
        <v>2261</v>
      </c>
      <c r="D1343" s="16" t="s">
        <v>55</v>
      </c>
      <c r="E1343" s="16" t="n">
        <v>1</v>
      </c>
      <c r="F1343" s="16" t="n">
        <v>2031</v>
      </c>
      <c r="G1343" s="16" t="n">
        <v>0.15</v>
      </c>
      <c r="H1343" s="16" t="s">
        <v>70</v>
      </c>
      <c r="I1343" s="16"/>
      <c r="J1343" s="16" t="n">
        <v>5</v>
      </c>
      <c r="K1343" s="16" t="n">
        <v>4</v>
      </c>
      <c r="L1343" s="16" t="s">
        <v>41</v>
      </c>
      <c r="M1343" s="18" t="n">
        <f aca="false">IF(ISNUMBER(B1343),B1343,IF(MID(B1343,3,1)="-",DATE(VALUE(RIGHT(B1343,4)),VALUE(MID(B1343,4,2)),VALUE(LEFT(B1343,2))),DATE(VALUE(LEFT(B1343,4)),VALUE(MID(B1343,6,2)),VALUE(RIGHT(B1343,2)))))</f>
        <v>45778</v>
      </c>
      <c r="N1343" s="16" t="n">
        <f aca="false">MONTH(M1343)</f>
        <v>5</v>
      </c>
      <c r="O1343" s="16" t="str">
        <f aca="false">PROPER(TRIM(H1343))</f>
        <v>Pune</v>
      </c>
      <c r="P1343" s="16" t="str">
        <f aca="false">IFERROR(VLOOKUP(O1343,city_map!$A$2:$B$6,2,FALSE()),O1343)</f>
        <v>Pune</v>
      </c>
      <c r="Q1343" s="16" t="n">
        <f aca="false">IF(ISNUMBER(F1343),F1343,VALUE(SUBSTITUTE(SUBSTITUTE(F1343,"₹",""),",","")))</f>
        <v>2031</v>
      </c>
      <c r="R1343" s="16" t="n">
        <f aca="false">IF(E1343=99,1,E1343)</f>
        <v>1</v>
      </c>
      <c r="S1343" s="16" t="n">
        <f aca="false">IF(G1343="",0,G1343)</f>
        <v>0.15</v>
      </c>
      <c r="T1343" s="16" t="str">
        <f aca="false">IF(I1343="","Unknown",IF(I1343="upi","UPI",I1343))</f>
        <v>Unknown</v>
      </c>
      <c r="U1343" s="16" t="str">
        <f aca="false">IF(L1343="Yes","Y",IF(L1343="No","N",L1343))</f>
        <v>N</v>
      </c>
      <c r="V1343" s="19" t="n">
        <f aca="false">ROUND(R1343*Q1343*(1-S1343),2)</f>
        <v>1726.35</v>
      </c>
      <c r="W1343" s="16" t="str">
        <f aca="false">_xlfn.XLOOKUP(D1343,products!$A$2:$A$61,products!$C$2:$C$61,"Not found")</f>
        <v>Home</v>
      </c>
    </row>
    <row r="1344" customFormat="false" ht="15" hidden="false" customHeight="false" outlineLevel="0" collapsed="false">
      <c r="A1344" s="16" t="s">
        <v>2262</v>
      </c>
      <c r="B1344" s="16" t="s">
        <v>2252</v>
      </c>
      <c r="C1344" s="16" t="s">
        <v>1908</v>
      </c>
      <c r="D1344" s="16" t="s">
        <v>80</v>
      </c>
      <c r="E1344" s="16" t="n">
        <v>4</v>
      </c>
      <c r="F1344" s="16" t="n">
        <v>1467</v>
      </c>
      <c r="G1344" s="16" t="n">
        <v>0.3</v>
      </c>
      <c r="H1344" s="16" t="s">
        <v>67</v>
      </c>
      <c r="I1344" s="16" t="s">
        <v>40</v>
      </c>
      <c r="J1344" s="16" t="n">
        <v>3</v>
      </c>
      <c r="K1344" s="16" t="n">
        <v>5</v>
      </c>
      <c r="L1344" s="16" t="s">
        <v>41</v>
      </c>
      <c r="M1344" s="18" t="n">
        <f aca="false">IF(ISNUMBER(B1344),B1344,IF(MID(B1344,3,1)="-",DATE(VALUE(RIGHT(B1344,4)),VALUE(MID(B1344,4,2)),VALUE(LEFT(B1344,2))),DATE(VALUE(LEFT(B1344,4)),VALUE(MID(B1344,6,2)),VALUE(RIGHT(B1344,2)))))</f>
        <v>45778</v>
      </c>
      <c r="N1344" s="16" t="n">
        <f aca="false">MONTH(M1344)</f>
        <v>5</v>
      </c>
      <c r="O1344" s="16" t="str">
        <f aca="false">PROPER(TRIM(H1344))</f>
        <v>Kolkata</v>
      </c>
      <c r="P1344" s="16" t="str">
        <f aca="false">IFERROR(VLOOKUP(O1344,city_map!$A$2:$B$6,2,FALSE()),O1344)</f>
        <v>Kolkata</v>
      </c>
      <c r="Q1344" s="16" t="n">
        <f aca="false">IF(ISNUMBER(F1344),F1344,VALUE(SUBSTITUTE(SUBSTITUTE(F1344,"₹",""),",","")))</f>
        <v>1467</v>
      </c>
      <c r="R1344" s="16" t="n">
        <f aca="false">IF(E1344=99,1,E1344)</f>
        <v>4</v>
      </c>
      <c r="S1344" s="16" t="n">
        <f aca="false">IF(G1344="",0,G1344)</f>
        <v>0.3</v>
      </c>
      <c r="T1344" s="16" t="str">
        <f aca="false">IF(I1344="","Unknown",IF(I1344="upi","UPI",I1344))</f>
        <v>COD</v>
      </c>
      <c r="U1344" s="16" t="str">
        <f aca="false">IF(L1344="Yes","Y",IF(L1344="No","N",L1344))</f>
        <v>N</v>
      </c>
      <c r="V1344" s="19" t="n">
        <f aca="false">ROUND(R1344*Q1344*(1-S1344),2)</f>
        <v>4107.6</v>
      </c>
      <c r="W1344" s="16" t="str">
        <f aca="false">_xlfn.XLOOKUP(D1344,products!$A$2:$A$61,products!$C$2:$C$61,"Not found")</f>
        <v>Beauty</v>
      </c>
    </row>
    <row r="1345" customFormat="false" ht="15" hidden="false" customHeight="false" outlineLevel="0" collapsed="false">
      <c r="A1345" s="16" t="s">
        <v>2263</v>
      </c>
      <c r="B1345" s="16" t="s">
        <v>2252</v>
      </c>
      <c r="C1345" s="16" t="s">
        <v>505</v>
      </c>
      <c r="D1345" s="16" t="s">
        <v>308</v>
      </c>
      <c r="E1345" s="16" t="n">
        <v>1</v>
      </c>
      <c r="F1345" s="16" t="n">
        <v>199</v>
      </c>
      <c r="G1345" s="16" t="n">
        <v>0.05</v>
      </c>
      <c r="H1345" s="16" t="s">
        <v>130</v>
      </c>
      <c r="I1345" s="16" t="s">
        <v>60</v>
      </c>
      <c r="J1345" s="16" t="n">
        <v>3</v>
      </c>
      <c r="K1345" s="16" t="n">
        <v>4</v>
      </c>
      <c r="L1345" s="16" t="s">
        <v>41</v>
      </c>
      <c r="M1345" s="18" t="n">
        <f aca="false">IF(ISNUMBER(B1345),B1345,IF(MID(B1345,3,1)="-",DATE(VALUE(RIGHT(B1345,4)),VALUE(MID(B1345,4,2)),VALUE(LEFT(B1345,2))),DATE(VALUE(LEFT(B1345,4)),VALUE(MID(B1345,6,2)),VALUE(RIGHT(B1345,2)))))</f>
        <v>45778</v>
      </c>
      <c r="N1345" s="16" t="n">
        <f aca="false">MONTH(M1345)</f>
        <v>5</v>
      </c>
      <c r="O1345" s="16" t="str">
        <f aca="false">PROPER(TRIM(H1345))</f>
        <v>Bengaluru</v>
      </c>
      <c r="P1345" s="16" t="str">
        <f aca="false">IFERROR(VLOOKUP(O1345,city_map!$A$2:$B$6,2,FALSE()),O1345)</f>
        <v>Bengaluru</v>
      </c>
      <c r="Q1345" s="16" t="n">
        <f aca="false">IF(ISNUMBER(F1345),F1345,VALUE(SUBSTITUTE(SUBSTITUTE(F1345,"₹",""),",","")))</f>
        <v>199</v>
      </c>
      <c r="R1345" s="16" t="n">
        <f aca="false">IF(E1345=99,1,E1345)</f>
        <v>1</v>
      </c>
      <c r="S1345" s="16" t="n">
        <f aca="false">IF(G1345="",0,G1345)</f>
        <v>0.05</v>
      </c>
      <c r="T1345" s="16" t="str">
        <f aca="false">IF(I1345="","Unknown",IF(I1345="upi","UPI",I1345))</f>
        <v>UPI</v>
      </c>
      <c r="U1345" s="16" t="str">
        <f aca="false">IF(L1345="Yes","Y",IF(L1345="No","N",L1345))</f>
        <v>N</v>
      </c>
      <c r="V1345" s="19" t="n">
        <f aca="false">ROUND(R1345*Q1345*(1-S1345),2)</f>
        <v>189.05</v>
      </c>
      <c r="W1345" s="16" t="str">
        <f aca="false">_xlfn.XLOOKUP(D1345,products!$A$2:$A$61,products!$C$2:$C$61,"Not found")</f>
        <v>Beauty</v>
      </c>
    </row>
    <row r="1346" customFormat="false" ht="15" hidden="false" customHeight="false" outlineLevel="0" collapsed="false">
      <c r="A1346" s="16" t="s">
        <v>2264</v>
      </c>
      <c r="B1346" s="16" t="s">
        <v>2252</v>
      </c>
      <c r="C1346" s="16" t="s">
        <v>1519</v>
      </c>
      <c r="D1346" s="16" t="s">
        <v>291</v>
      </c>
      <c r="E1346" s="16" t="n">
        <v>2</v>
      </c>
      <c r="F1346" s="16" t="n">
        <v>1216</v>
      </c>
      <c r="G1346" s="16" t="n">
        <v>0.3</v>
      </c>
      <c r="H1346" s="16" t="s">
        <v>70</v>
      </c>
      <c r="I1346" s="16" t="s">
        <v>40</v>
      </c>
      <c r="J1346" s="16" t="n">
        <v>7</v>
      </c>
      <c r="K1346" s="16" t="n">
        <v>2</v>
      </c>
      <c r="L1346" s="16" t="s">
        <v>57</v>
      </c>
      <c r="M1346" s="18" t="n">
        <f aca="false">IF(ISNUMBER(B1346),B1346,IF(MID(B1346,3,1)="-",DATE(VALUE(RIGHT(B1346,4)),VALUE(MID(B1346,4,2)),VALUE(LEFT(B1346,2))),DATE(VALUE(LEFT(B1346,4)),VALUE(MID(B1346,6,2)),VALUE(RIGHT(B1346,2)))))</f>
        <v>45778</v>
      </c>
      <c r="N1346" s="16" t="n">
        <f aca="false">MONTH(M1346)</f>
        <v>5</v>
      </c>
      <c r="O1346" s="16" t="str">
        <f aca="false">PROPER(TRIM(H1346))</f>
        <v>Pune</v>
      </c>
      <c r="P1346" s="16" t="str">
        <f aca="false">IFERROR(VLOOKUP(O1346,city_map!$A$2:$B$6,2,FALSE()),O1346)</f>
        <v>Pune</v>
      </c>
      <c r="Q1346" s="16" t="n">
        <f aca="false">IF(ISNUMBER(F1346),F1346,VALUE(SUBSTITUTE(SUBSTITUTE(F1346,"₹",""),",","")))</f>
        <v>1216</v>
      </c>
      <c r="R1346" s="16" t="n">
        <f aca="false">IF(E1346=99,1,E1346)</f>
        <v>2</v>
      </c>
      <c r="S1346" s="16" t="n">
        <f aca="false">IF(G1346="",0,G1346)</f>
        <v>0.3</v>
      </c>
      <c r="T1346" s="16" t="str">
        <f aca="false">IF(I1346="","Unknown",IF(I1346="upi","UPI",I1346))</f>
        <v>COD</v>
      </c>
      <c r="U1346" s="16" t="str">
        <f aca="false">IF(L1346="Yes","Y",IF(L1346="No","N",L1346))</f>
        <v>Y</v>
      </c>
      <c r="V1346" s="19" t="n">
        <f aca="false">ROUND(R1346*Q1346*(1-S1346),2)</f>
        <v>1702.4</v>
      </c>
      <c r="W1346" s="16" t="str">
        <f aca="false">_xlfn.XLOOKUP(D1346,products!$A$2:$A$61,products!$C$2:$C$61,"Not found")</f>
        <v>Electronics</v>
      </c>
    </row>
    <row r="1347" customFormat="false" ht="15" hidden="false" customHeight="false" outlineLevel="0" collapsed="false">
      <c r="A1347" s="16" t="s">
        <v>2265</v>
      </c>
      <c r="B1347" s="16" t="s">
        <v>2252</v>
      </c>
      <c r="C1347" s="16" t="s">
        <v>1318</v>
      </c>
      <c r="D1347" s="16" t="s">
        <v>393</v>
      </c>
      <c r="E1347" s="16" t="n">
        <v>2</v>
      </c>
      <c r="F1347" s="16" t="s">
        <v>2266</v>
      </c>
      <c r="G1347" s="16" t="n">
        <v>0</v>
      </c>
      <c r="H1347" s="16" t="s">
        <v>70</v>
      </c>
      <c r="I1347" s="16" t="s">
        <v>47</v>
      </c>
      <c r="J1347" s="16" t="n">
        <v>11</v>
      </c>
      <c r="K1347" s="16" t="n">
        <v>2</v>
      </c>
      <c r="L1347" s="16" t="s">
        <v>57</v>
      </c>
      <c r="M1347" s="18" t="n">
        <f aca="false">IF(ISNUMBER(B1347),B1347,IF(MID(B1347,3,1)="-",DATE(VALUE(RIGHT(B1347,4)),VALUE(MID(B1347,4,2)),VALUE(LEFT(B1347,2))),DATE(VALUE(LEFT(B1347,4)),VALUE(MID(B1347,6,2)),VALUE(RIGHT(B1347,2)))))</f>
        <v>45778</v>
      </c>
      <c r="N1347" s="16" t="n">
        <f aca="false">MONTH(M1347)</f>
        <v>5</v>
      </c>
      <c r="O1347" s="16" t="str">
        <f aca="false">PROPER(TRIM(H1347))</f>
        <v>Pune</v>
      </c>
      <c r="P1347" s="16" t="str">
        <f aca="false">IFERROR(VLOOKUP(O1347,city_map!$A$2:$B$6,2,FALSE()),O1347)</f>
        <v>Pune</v>
      </c>
      <c r="Q1347" s="16" t="n">
        <f aca="false">IF(ISNUMBER(F1347),F1347,VALUE(SUBSTITUTE(SUBSTITUTE(F1347,"₹",""),",","")))</f>
        <v>487</v>
      </c>
      <c r="R1347" s="16" t="n">
        <f aca="false">IF(E1347=99,1,E1347)</f>
        <v>2</v>
      </c>
      <c r="S1347" s="16" t="n">
        <f aca="false">IF(G1347="",0,G1347)</f>
        <v>0</v>
      </c>
      <c r="T1347" s="16" t="str">
        <f aca="false">IF(I1347="","Unknown",IF(I1347="upi","UPI",I1347))</f>
        <v>Debit Card</v>
      </c>
      <c r="U1347" s="16" t="str">
        <f aca="false">IF(L1347="Yes","Y",IF(L1347="No","N",L1347))</f>
        <v>Y</v>
      </c>
      <c r="V1347" s="19" t="n">
        <f aca="false">ROUND(R1347*Q1347*(1-S1347),2)</f>
        <v>974</v>
      </c>
      <c r="W1347" s="16" t="str">
        <f aca="false">_xlfn.XLOOKUP(D1347,products!$A$2:$A$61,products!$C$2:$C$61,"Not found")</f>
        <v>Fashion</v>
      </c>
    </row>
    <row r="1348" customFormat="false" ht="15" hidden="false" customHeight="false" outlineLevel="0" collapsed="false">
      <c r="A1348" s="16" t="s">
        <v>2267</v>
      </c>
      <c r="B1348" s="16" t="s">
        <v>2252</v>
      </c>
      <c r="C1348" s="16" t="s">
        <v>2268</v>
      </c>
      <c r="D1348" s="16" t="s">
        <v>396</v>
      </c>
      <c r="E1348" s="16" t="n">
        <v>1</v>
      </c>
      <c r="F1348" s="16" t="n">
        <v>5250</v>
      </c>
      <c r="G1348" s="16" t="n">
        <v>0.05</v>
      </c>
      <c r="H1348" s="16" t="s">
        <v>46</v>
      </c>
      <c r="I1348" s="16" t="s">
        <v>40</v>
      </c>
      <c r="J1348" s="16" t="n">
        <v>4</v>
      </c>
      <c r="K1348" s="16" t="n">
        <v>4</v>
      </c>
      <c r="L1348" s="16" t="s">
        <v>57</v>
      </c>
      <c r="M1348" s="18" t="n">
        <f aca="false">IF(ISNUMBER(B1348),B1348,IF(MID(B1348,3,1)="-",DATE(VALUE(RIGHT(B1348,4)),VALUE(MID(B1348,4,2)),VALUE(LEFT(B1348,2))),DATE(VALUE(LEFT(B1348,4)),VALUE(MID(B1348,6,2)),VALUE(RIGHT(B1348,2)))))</f>
        <v>45778</v>
      </c>
      <c r="N1348" s="16" t="n">
        <f aca="false">MONTH(M1348)</f>
        <v>5</v>
      </c>
      <c r="O1348" s="16" t="str">
        <f aca="false">PROPER(TRIM(H1348))</f>
        <v>Chennai</v>
      </c>
      <c r="P1348" s="16" t="str">
        <f aca="false">IFERROR(VLOOKUP(O1348,city_map!$A$2:$B$6,2,FALSE()),O1348)</f>
        <v>Chennai</v>
      </c>
      <c r="Q1348" s="16" t="n">
        <f aca="false">IF(ISNUMBER(F1348),F1348,VALUE(SUBSTITUTE(SUBSTITUTE(F1348,"₹",""),",","")))</f>
        <v>5250</v>
      </c>
      <c r="R1348" s="16" t="n">
        <f aca="false">IF(E1348=99,1,E1348)</f>
        <v>1</v>
      </c>
      <c r="S1348" s="16" t="n">
        <f aca="false">IF(G1348="",0,G1348)</f>
        <v>0.05</v>
      </c>
      <c r="T1348" s="16" t="str">
        <f aca="false">IF(I1348="","Unknown",IF(I1348="upi","UPI",I1348))</f>
        <v>COD</v>
      </c>
      <c r="U1348" s="16" t="str">
        <f aca="false">IF(L1348="Yes","Y",IF(L1348="No","N",L1348))</f>
        <v>Y</v>
      </c>
      <c r="V1348" s="19" t="n">
        <f aca="false">ROUND(R1348*Q1348*(1-S1348),2)</f>
        <v>4987.5</v>
      </c>
      <c r="W1348" s="16" t="str">
        <f aca="false">_xlfn.XLOOKUP(D1348,products!$A$2:$A$61,products!$C$2:$C$61,"Not found")</f>
        <v>Home</v>
      </c>
    </row>
    <row r="1349" customFormat="false" ht="15" hidden="false" customHeight="false" outlineLevel="0" collapsed="false">
      <c r="A1349" s="16" t="s">
        <v>2269</v>
      </c>
      <c r="B1349" s="16" t="s">
        <v>2252</v>
      </c>
      <c r="C1349" s="16" t="s">
        <v>380</v>
      </c>
      <c r="D1349" s="16" t="s">
        <v>92</v>
      </c>
      <c r="E1349" s="16" t="n">
        <v>1</v>
      </c>
      <c r="F1349" s="16" t="n">
        <v>3846</v>
      </c>
      <c r="G1349" s="16" t="n">
        <v>0.1</v>
      </c>
      <c r="H1349" s="16" t="s">
        <v>39</v>
      </c>
      <c r="I1349" s="16" t="s">
        <v>71</v>
      </c>
      <c r="J1349" s="16" t="n">
        <v>5</v>
      </c>
      <c r="K1349" s="16" t="n">
        <v>4</v>
      </c>
      <c r="L1349" s="16" t="s">
        <v>41</v>
      </c>
      <c r="M1349" s="18" t="n">
        <f aca="false">IF(ISNUMBER(B1349),B1349,IF(MID(B1349,3,1)="-",DATE(VALUE(RIGHT(B1349,4)),VALUE(MID(B1349,4,2)),VALUE(LEFT(B1349,2))),DATE(VALUE(LEFT(B1349,4)),VALUE(MID(B1349,6,2)),VALUE(RIGHT(B1349,2)))))</f>
        <v>45778</v>
      </c>
      <c r="N1349" s="16" t="n">
        <f aca="false">MONTH(M1349)</f>
        <v>5</v>
      </c>
      <c r="O1349" s="16" t="str">
        <f aca="false">PROPER(TRIM(H1349))</f>
        <v>Delhi</v>
      </c>
      <c r="P1349" s="16" t="str">
        <f aca="false">IFERROR(VLOOKUP(O1349,city_map!$A$2:$B$6,2,FALSE()),O1349)</f>
        <v>Delhi</v>
      </c>
      <c r="Q1349" s="16" t="n">
        <f aca="false">IF(ISNUMBER(F1349),F1349,VALUE(SUBSTITUTE(SUBSTITUTE(F1349,"₹",""),",","")))</f>
        <v>3846</v>
      </c>
      <c r="R1349" s="16" t="n">
        <f aca="false">IF(E1349=99,1,E1349)</f>
        <v>1</v>
      </c>
      <c r="S1349" s="16" t="n">
        <f aca="false">IF(G1349="",0,G1349)</f>
        <v>0.1</v>
      </c>
      <c r="T1349" s="16" t="str">
        <f aca="false">IF(I1349="","Unknown",IF(I1349="upi","UPI",I1349))</f>
        <v>Credit Card</v>
      </c>
      <c r="U1349" s="16" t="str">
        <f aca="false">IF(L1349="Yes","Y",IF(L1349="No","N",L1349))</f>
        <v>N</v>
      </c>
      <c r="V1349" s="19" t="n">
        <f aca="false">ROUND(R1349*Q1349*(1-S1349),2)</f>
        <v>3461.4</v>
      </c>
      <c r="W1349" s="16" t="str">
        <f aca="false">_xlfn.XLOOKUP(D1349,products!$A$2:$A$61,products!$C$2:$C$61,"Not found")</f>
        <v>Electronics</v>
      </c>
    </row>
    <row r="1350" customFormat="false" ht="15" hidden="false" customHeight="false" outlineLevel="0" collapsed="false">
      <c r="A1350" s="16" t="s">
        <v>2270</v>
      </c>
      <c r="B1350" s="16" t="s">
        <v>2252</v>
      </c>
      <c r="C1350" s="16" t="s">
        <v>382</v>
      </c>
      <c r="D1350" s="16" t="s">
        <v>136</v>
      </c>
      <c r="E1350" s="16" t="n">
        <v>2</v>
      </c>
      <c r="F1350" s="16" t="n">
        <v>2160</v>
      </c>
      <c r="G1350" s="16" t="n">
        <v>0.05</v>
      </c>
      <c r="H1350" s="16" t="s">
        <v>89</v>
      </c>
      <c r="I1350" s="16" t="s">
        <v>47</v>
      </c>
      <c r="J1350" s="16" t="n">
        <v>7</v>
      </c>
      <c r="K1350" s="16" t="n">
        <v>3</v>
      </c>
      <c r="L1350" s="16" t="s">
        <v>57</v>
      </c>
      <c r="M1350" s="18" t="n">
        <f aca="false">IF(ISNUMBER(B1350),B1350,IF(MID(B1350,3,1)="-",DATE(VALUE(RIGHT(B1350,4)),VALUE(MID(B1350,4,2)),VALUE(LEFT(B1350,2))),DATE(VALUE(LEFT(B1350,4)),VALUE(MID(B1350,6,2)),VALUE(RIGHT(B1350,2)))))</f>
        <v>45778</v>
      </c>
      <c r="N1350" s="16" t="n">
        <f aca="false">MONTH(M1350)</f>
        <v>5</v>
      </c>
      <c r="O1350" s="16" t="str">
        <f aca="false">PROPER(TRIM(H1350))</f>
        <v>Ahmedabad</v>
      </c>
      <c r="P1350" s="16" t="str">
        <f aca="false">IFERROR(VLOOKUP(O1350,city_map!$A$2:$B$6,2,FALSE()),O1350)</f>
        <v>Ahmedabad</v>
      </c>
      <c r="Q1350" s="16" t="n">
        <f aca="false">IF(ISNUMBER(F1350),F1350,VALUE(SUBSTITUTE(SUBSTITUTE(F1350,"₹",""),",","")))</f>
        <v>2160</v>
      </c>
      <c r="R1350" s="16" t="n">
        <f aca="false">IF(E1350=99,1,E1350)</f>
        <v>2</v>
      </c>
      <c r="S1350" s="16" t="n">
        <f aca="false">IF(G1350="",0,G1350)</f>
        <v>0.05</v>
      </c>
      <c r="T1350" s="16" t="str">
        <f aca="false">IF(I1350="","Unknown",IF(I1350="upi","UPI",I1350))</f>
        <v>Debit Card</v>
      </c>
      <c r="U1350" s="16" t="str">
        <f aca="false">IF(L1350="Yes","Y",IF(L1350="No","N",L1350))</f>
        <v>Y</v>
      </c>
      <c r="V1350" s="19" t="n">
        <f aca="false">ROUND(R1350*Q1350*(1-S1350),2)</f>
        <v>4104</v>
      </c>
      <c r="W1350" s="16" t="str">
        <f aca="false">_xlfn.XLOOKUP(D1350,products!$A$2:$A$61,products!$C$2:$C$61,"Not found")</f>
        <v>Electronics</v>
      </c>
    </row>
    <row r="1351" customFormat="false" ht="15" hidden="false" customHeight="false" outlineLevel="0" collapsed="false">
      <c r="A1351" s="16" t="s">
        <v>2271</v>
      </c>
      <c r="B1351" s="16" t="s">
        <v>2252</v>
      </c>
      <c r="C1351" s="16" t="s">
        <v>865</v>
      </c>
      <c r="D1351" s="16" t="s">
        <v>179</v>
      </c>
      <c r="E1351" s="16" t="n">
        <v>1</v>
      </c>
      <c r="F1351" s="16" t="n">
        <v>2436</v>
      </c>
      <c r="G1351" s="16" t="n">
        <v>0.1</v>
      </c>
      <c r="H1351" s="16" t="s">
        <v>89</v>
      </c>
      <c r="I1351" s="16" t="s">
        <v>60</v>
      </c>
      <c r="J1351" s="16" t="n">
        <v>3</v>
      </c>
      <c r="K1351" s="16" t="n">
        <v>4</v>
      </c>
      <c r="L1351" s="16" t="s">
        <v>41</v>
      </c>
      <c r="M1351" s="18" t="n">
        <f aca="false">IF(ISNUMBER(B1351),B1351,IF(MID(B1351,3,1)="-",DATE(VALUE(RIGHT(B1351,4)),VALUE(MID(B1351,4,2)),VALUE(LEFT(B1351,2))),DATE(VALUE(LEFT(B1351,4)),VALUE(MID(B1351,6,2)),VALUE(RIGHT(B1351,2)))))</f>
        <v>45778</v>
      </c>
      <c r="N1351" s="16" t="n">
        <f aca="false">MONTH(M1351)</f>
        <v>5</v>
      </c>
      <c r="O1351" s="16" t="str">
        <f aca="false">PROPER(TRIM(H1351))</f>
        <v>Ahmedabad</v>
      </c>
      <c r="P1351" s="16" t="str">
        <f aca="false">IFERROR(VLOOKUP(O1351,city_map!$A$2:$B$6,2,FALSE()),O1351)</f>
        <v>Ahmedabad</v>
      </c>
      <c r="Q1351" s="16" t="n">
        <f aca="false">IF(ISNUMBER(F1351),F1351,VALUE(SUBSTITUTE(SUBSTITUTE(F1351,"₹",""),",","")))</f>
        <v>2436</v>
      </c>
      <c r="R1351" s="16" t="n">
        <f aca="false">IF(E1351=99,1,E1351)</f>
        <v>1</v>
      </c>
      <c r="S1351" s="16" t="n">
        <f aca="false">IF(G1351="",0,G1351)</f>
        <v>0.1</v>
      </c>
      <c r="T1351" s="16" t="str">
        <f aca="false">IF(I1351="","Unknown",IF(I1351="upi","UPI",I1351))</f>
        <v>UPI</v>
      </c>
      <c r="U1351" s="16" t="str">
        <f aca="false">IF(L1351="Yes","Y",IF(L1351="No","N",L1351))</f>
        <v>N</v>
      </c>
      <c r="V1351" s="19" t="n">
        <f aca="false">ROUND(R1351*Q1351*(1-S1351),2)</f>
        <v>2192.4</v>
      </c>
      <c r="W1351" s="16" t="str">
        <f aca="false">_xlfn.XLOOKUP(D1351,products!$A$2:$A$61,products!$C$2:$C$61,"Not found")</f>
        <v>Electronics</v>
      </c>
    </row>
    <row r="1352" customFormat="false" ht="15" hidden="false" customHeight="false" outlineLevel="0" collapsed="false">
      <c r="A1352" s="16" t="s">
        <v>2272</v>
      </c>
      <c r="B1352" s="16" t="s">
        <v>2273</v>
      </c>
      <c r="C1352" s="16" t="s">
        <v>730</v>
      </c>
      <c r="D1352" s="16" t="s">
        <v>115</v>
      </c>
      <c r="E1352" s="16" t="n">
        <v>2</v>
      </c>
      <c r="F1352" s="16" t="n">
        <v>304</v>
      </c>
      <c r="G1352" s="16" t="n">
        <v>0</v>
      </c>
      <c r="H1352" s="16" t="s">
        <v>89</v>
      </c>
      <c r="I1352" s="16" t="s">
        <v>60</v>
      </c>
      <c r="J1352" s="16" t="n">
        <v>3</v>
      </c>
      <c r="K1352" s="16" t="n">
        <v>4</v>
      </c>
      <c r="L1352" s="16" t="s">
        <v>41</v>
      </c>
      <c r="M1352" s="18" t="n">
        <f aca="false">IF(ISNUMBER(B1352),B1352,IF(MID(B1352,3,1)="-",DATE(VALUE(RIGHT(B1352,4)),VALUE(MID(B1352,4,2)),VALUE(LEFT(B1352,2))),DATE(VALUE(LEFT(B1352,4)),VALUE(MID(B1352,6,2)),VALUE(RIGHT(B1352,2)))))</f>
        <v>45779</v>
      </c>
      <c r="N1352" s="16" t="n">
        <f aca="false">MONTH(M1352)</f>
        <v>5</v>
      </c>
      <c r="O1352" s="16" t="str">
        <f aca="false">PROPER(TRIM(H1352))</f>
        <v>Ahmedabad</v>
      </c>
      <c r="P1352" s="16" t="str">
        <f aca="false">IFERROR(VLOOKUP(O1352,city_map!$A$2:$B$6,2,FALSE()),O1352)</f>
        <v>Ahmedabad</v>
      </c>
      <c r="Q1352" s="16" t="n">
        <f aca="false">IF(ISNUMBER(F1352),F1352,VALUE(SUBSTITUTE(SUBSTITUTE(F1352,"₹",""),",","")))</f>
        <v>304</v>
      </c>
      <c r="R1352" s="16" t="n">
        <f aca="false">IF(E1352=99,1,E1352)</f>
        <v>2</v>
      </c>
      <c r="S1352" s="16" t="n">
        <f aca="false">IF(G1352="",0,G1352)</f>
        <v>0</v>
      </c>
      <c r="T1352" s="16" t="str">
        <f aca="false">IF(I1352="","Unknown",IF(I1352="upi","UPI",I1352))</f>
        <v>UPI</v>
      </c>
      <c r="U1352" s="16" t="str">
        <f aca="false">IF(L1352="Yes","Y",IF(L1352="No","N",L1352))</f>
        <v>N</v>
      </c>
      <c r="V1352" s="19" t="n">
        <f aca="false">ROUND(R1352*Q1352*(1-S1352),2)</f>
        <v>608</v>
      </c>
      <c r="W1352" s="16" t="str">
        <f aca="false">_xlfn.XLOOKUP(D1352,products!$A$2:$A$61,products!$C$2:$C$61,"Not found")</f>
        <v>Books</v>
      </c>
    </row>
    <row r="1353" customFormat="false" ht="15" hidden="false" customHeight="false" outlineLevel="0" collapsed="false">
      <c r="A1353" s="16" t="s">
        <v>2274</v>
      </c>
      <c r="B1353" s="16" t="s">
        <v>2273</v>
      </c>
      <c r="C1353" s="16" t="s">
        <v>343</v>
      </c>
      <c r="D1353" s="16" t="s">
        <v>111</v>
      </c>
      <c r="E1353" s="16" t="n">
        <v>1</v>
      </c>
      <c r="F1353" s="16" t="n">
        <v>1023</v>
      </c>
      <c r="G1353" s="16" t="n">
        <v>0.2</v>
      </c>
      <c r="H1353" s="16" t="s">
        <v>112</v>
      </c>
      <c r="I1353" s="16" t="s">
        <v>100</v>
      </c>
      <c r="J1353" s="16" t="n">
        <v>5</v>
      </c>
      <c r="K1353" s="16" t="n">
        <v>4</v>
      </c>
      <c r="L1353" s="16" t="s">
        <v>41</v>
      </c>
      <c r="M1353" s="18" t="n">
        <f aca="false">IF(ISNUMBER(B1353),B1353,IF(MID(B1353,3,1)="-",DATE(VALUE(RIGHT(B1353,4)),VALUE(MID(B1353,4,2)),VALUE(LEFT(B1353,2))),DATE(VALUE(LEFT(B1353,4)),VALUE(MID(B1353,6,2)),VALUE(RIGHT(B1353,2)))))</f>
        <v>45779</v>
      </c>
      <c r="N1353" s="16" t="n">
        <f aca="false">MONTH(M1353)</f>
        <v>5</v>
      </c>
      <c r="O1353" s="16" t="str">
        <f aca="false">PROPER(TRIM(H1353))</f>
        <v>Mumbai</v>
      </c>
      <c r="P1353" s="16" t="str">
        <f aca="false">IFERROR(VLOOKUP(O1353,city_map!$A$2:$B$6,2,FALSE()),O1353)</f>
        <v>Mumbai</v>
      </c>
      <c r="Q1353" s="16" t="n">
        <f aca="false">IF(ISNUMBER(F1353),F1353,VALUE(SUBSTITUTE(SUBSTITUTE(F1353,"₹",""),",","")))</f>
        <v>1023</v>
      </c>
      <c r="R1353" s="16" t="n">
        <f aca="false">IF(E1353=99,1,E1353)</f>
        <v>1</v>
      </c>
      <c r="S1353" s="16" t="n">
        <f aca="false">IF(G1353="",0,G1353)</f>
        <v>0.2</v>
      </c>
      <c r="T1353" s="16" t="str">
        <f aca="false">IF(I1353="","Unknown",IF(I1353="upi","UPI",I1353))</f>
        <v>Net Banking</v>
      </c>
      <c r="U1353" s="16" t="str">
        <f aca="false">IF(L1353="Yes","Y",IF(L1353="No","N",L1353))</f>
        <v>N</v>
      </c>
      <c r="V1353" s="19" t="n">
        <f aca="false">ROUND(R1353*Q1353*(1-S1353),2)</f>
        <v>818.4</v>
      </c>
      <c r="W1353" s="16" t="str">
        <f aca="false">_xlfn.XLOOKUP(D1353,products!$A$2:$A$61,products!$C$2:$C$61,"Not found")</f>
        <v>Books</v>
      </c>
    </row>
    <row r="1354" customFormat="false" ht="15" hidden="false" customHeight="false" outlineLevel="0" collapsed="false">
      <c r="A1354" s="16" t="s">
        <v>2275</v>
      </c>
      <c r="B1354" s="16" t="s">
        <v>2273</v>
      </c>
      <c r="C1354" s="16" t="s">
        <v>858</v>
      </c>
      <c r="D1354" s="16" t="s">
        <v>139</v>
      </c>
      <c r="E1354" s="16" t="n">
        <v>2</v>
      </c>
      <c r="F1354" s="16" t="n">
        <v>362</v>
      </c>
      <c r="G1354" s="16" t="n">
        <v>0</v>
      </c>
      <c r="H1354" s="16" t="s">
        <v>67</v>
      </c>
      <c r="I1354" s="16" t="s">
        <v>71</v>
      </c>
      <c r="J1354" s="16" t="n">
        <v>3</v>
      </c>
      <c r="K1354" s="16" t="n">
        <v>4</v>
      </c>
      <c r="L1354" s="16" t="s">
        <v>41</v>
      </c>
      <c r="M1354" s="18" t="n">
        <f aca="false">IF(ISNUMBER(B1354),B1354,IF(MID(B1354,3,1)="-",DATE(VALUE(RIGHT(B1354,4)),VALUE(MID(B1354,4,2)),VALUE(LEFT(B1354,2))),DATE(VALUE(LEFT(B1354,4)),VALUE(MID(B1354,6,2)),VALUE(RIGHT(B1354,2)))))</f>
        <v>45779</v>
      </c>
      <c r="N1354" s="16" t="n">
        <f aca="false">MONTH(M1354)</f>
        <v>5</v>
      </c>
      <c r="O1354" s="16" t="str">
        <f aca="false">PROPER(TRIM(H1354))</f>
        <v>Kolkata</v>
      </c>
      <c r="P1354" s="16" t="str">
        <f aca="false">IFERROR(VLOOKUP(O1354,city_map!$A$2:$B$6,2,FALSE()),O1354)</f>
        <v>Kolkata</v>
      </c>
      <c r="Q1354" s="16" t="n">
        <f aca="false">IF(ISNUMBER(F1354),F1354,VALUE(SUBSTITUTE(SUBSTITUTE(F1354,"₹",""),",","")))</f>
        <v>362</v>
      </c>
      <c r="R1354" s="16" t="n">
        <f aca="false">IF(E1354=99,1,E1354)</f>
        <v>2</v>
      </c>
      <c r="S1354" s="16" t="n">
        <f aca="false">IF(G1354="",0,G1354)</f>
        <v>0</v>
      </c>
      <c r="T1354" s="16" t="str">
        <f aca="false">IF(I1354="","Unknown",IF(I1354="upi","UPI",I1354))</f>
        <v>Credit Card</v>
      </c>
      <c r="U1354" s="16" t="str">
        <f aca="false">IF(L1354="Yes","Y",IF(L1354="No","N",L1354))</f>
        <v>N</v>
      </c>
      <c r="V1354" s="19" t="n">
        <f aca="false">ROUND(R1354*Q1354*(1-S1354),2)</f>
        <v>724</v>
      </c>
      <c r="W1354" s="16" t="str">
        <f aca="false">_xlfn.XLOOKUP(D1354,products!$A$2:$A$61,products!$C$2:$C$61,"Not found")</f>
        <v>Beauty</v>
      </c>
    </row>
    <row r="1355" customFormat="false" ht="15" hidden="false" customHeight="false" outlineLevel="0" collapsed="false">
      <c r="A1355" s="16" t="s">
        <v>2276</v>
      </c>
      <c r="B1355" s="16" t="s">
        <v>2277</v>
      </c>
      <c r="C1355" s="16" t="s">
        <v>599</v>
      </c>
      <c r="D1355" s="16" t="s">
        <v>173</v>
      </c>
      <c r="E1355" s="16" t="n">
        <v>1</v>
      </c>
      <c r="F1355" s="16" t="n">
        <v>1229</v>
      </c>
      <c r="G1355" s="16" t="n">
        <v>0.1</v>
      </c>
      <c r="H1355" s="16" t="s">
        <v>46</v>
      </c>
      <c r="I1355" s="16" t="s">
        <v>60</v>
      </c>
      <c r="J1355" s="16" t="n">
        <v>6</v>
      </c>
      <c r="K1355" s="16" t="n">
        <v>4</v>
      </c>
      <c r="L1355" s="16" t="s">
        <v>41</v>
      </c>
      <c r="M1355" s="18" t="n">
        <f aca="false">IF(ISNUMBER(B1355),B1355,IF(MID(B1355,3,1)="-",DATE(VALUE(RIGHT(B1355,4)),VALUE(MID(B1355,4,2)),VALUE(LEFT(B1355,2))),DATE(VALUE(LEFT(B1355,4)),VALUE(MID(B1355,6,2)),VALUE(RIGHT(B1355,2)))))</f>
        <v>45779</v>
      </c>
      <c r="N1355" s="16" t="n">
        <f aca="false">MONTH(M1355)</f>
        <v>5</v>
      </c>
      <c r="O1355" s="16" t="str">
        <f aca="false">PROPER(TRIM(H1355))</f>
        <v>Chennai</v>
      </c>
      <c r="P1355" s="16" t="str">
        <f aca="false">IFERROR(VLOOKUP(O1355,city_map!$A$2:$B$6,2,FALSE()),O1355)</f>
        <v>Chennai</v>
      </c>
      <c r="Q1355" s="16" t="n">
        <f aca="false">IF(ISNUMBER(F1355),F1355,VALUE(SUBSTITUTE(SUBSTITUTE(F1355,"₹",""),",","")))</f>
        <v>1229</v>
      </c>
      <c r="R1355" s="16" t="n">
        <f aca="false">IF(E1355=99,1,E1355)</f>
        <v>1</v>
      </c>
      <c r="S1355" s="16" t="n">
        <f aca="false">IF(G1355="",0,G1355)</f>
        <v>0.1</v>
      </c>
      <c r="T1355" s="16" t="str">
        <f aca="false">IF(I1355="","Unknown",IF(I1355="upi","UPI",I1355))</f>
        <v>UPI</v>
      </c>
      <c r="U1355" s="16" t="str">
        <f aca="false">IF(L1355="Yes","Y",IF(L1355="No","N",L1355))</f>
        <v>N</v>
      </c>
      <c r="V1355" s="19" t="n">
        <f aca="false">ROUND(R1355*Q1355*(1-S1355),2)</f>
        <v>1106.1</v>
      </c>
      <c r="W1355" s="16" t="str">
        <f aca="false">_xlfn.XLOOKUP(D1355,products!$A$2:$A$61,products!$C$2:$C$61,"Not found")</f>
        <v>Fashion</v>
      </c>
    </row>
    <row r="1356" customFormat="false" ht="15" hidden="false" customHeight="false" outlineLevel="0" collapsed="false">
      <c r="A1356" s="16" t="s">
        <v>2278</v>
      </c>
      <c r="B1356" s="16" t="s">
        <v>2273</v>
      </c>
      <c r="C1356" s="16" t="s">
        <v>969</v>
      </c>
      <c r="D1356" s="16" t="s">
        <v>51</v>
      </c>
      <c r="E1356" s="16" t="n">
        <v>2</v>
      </c>
      <c r="F1356" s="16" t="n">
        <v>2350</v>
      </c>
      <c r="G1356" s="16" t="n">
        <v>0.3</v>
      </c>
      <c r="H1356" s="16" t="s">
        <v>89</v>
      </c>
      <c r="I1356" s="16" t="s">
        <v>71</v>
      </c>
      <c r="J1356" s="16" t="n">
        <v>3</v>
      </c>
      <c r="K1356" s="16" t="n">
        <v>5</v>
      </c>
      <c r="L1356" s="16" t="s">
        <v>41</v>
      </c>
      <c r="M1356" s="18" t="n">
        <f aca="false">IF(ISNUMBER(B1356),B1356,IF(MID(B1356,3,1)="-",DATE(VALUE(RIGHT(B1356,4)),VALUE(MID(B1356,4,2)),VALUE(LEFT(B1356,2))),DATE(VALUE(LEFT(B1356,4)),VALUE(MID(B1356,6,2)),VALUE(RIGHT(B1356,2)))))</f>
        <v>45779</v>
      </c>
      <c r="N1356" s="16" t="n">
        <f aca="false">MONTH(M1356)</f>
        <v>5</v>
      </c>
      <c r="O1356" s="16" t="str">
        <f aca="false">PROPER(TRIM(H1356))</f>
        <v>Ahmedabad</v>
      </c>
      <c r="P1356" s="16" t="str">
        <f aca="false">IFERROR(VLOOKUP(O1356,city_map!$A$2:$B$6,2,FALSE()),O1356)</f>
        <v>Ahmedabad</v>
      </c>
      <c r="Q1356" s="16" t="n">
        <f aca="false">IF(ISNUMBER(F1356),F1356,VALUE(SUBSTITUTE(SUBSTITUTE(F1356,"₹",""),",","")))</f>
        <v>2350</v>
      </c>
      <c r="R1356" s="16" t="n">
        <f aca="false">IF(E1356=99,1,E1356)</f>
        <v>2</v>
      </c>
      <c r="S1356" s="16" t="n">
        <f aca="false">IF(G1356="",0,G1356)</f>
        <v>0.3</v>
      </c>
      <c r="T1356" s="16" t="str">
        <f aca="false">IF(I1356="","Unknown",IF(I1356="upi","UPI",I1356))</f>
        <v>Credit Card</v>
      </c>
      <c r="U1356" s="16" t="str">
        <f aca="false">IF(L1356="Yes","Y",IF(L1356="No","N",L1356))</f>
        <v>N</v>
      </c>
      <c r="V1356" s="19" t="n">
        <f aca="false">ROUND(R1356*Q1356*(1-S1356),2)</f>
        <v>3290</v>
      </c>
      <c r="W1356" s="16" t="str">
        <f aca="false">_xlfn.XLOOKUP(D1356,products!$A$2:$A$61,products!$C$2:$C$61,"Not found")</f>
        <v>Fashion</v>
      </c>
    </row>
    <row r="1357" customFormat="false" ht="15" hidden="false" customHeight="false" outlineLevel="0" collapsed="false">
      <c r="A1357" s="16" t="s">
        <v>2279</v>
      </c>
      <c r="B1357" s="16" t="s">
        <v>2273</v>
      </c>
      <c r="C1357" s="16" t="s">
        <v>437</v>
      </c>
      <c r="D1357" s="16" t="s">
        <v>232</v>
      </c>
      <c r="E1357" s="16" t="n">
        <v>1</v>
      </c>
      <c r="F1357" s="16" t="n">
        <v>1929</v>
      </c>
      <c r="G1357" s="16" t="n">
        <v>0</v>
      </c>
      <c r="H1357" s="16" t="s">
        <v>56</v>
      </c>
      <c r="I1357" s="16" t="s">
        <v>60</v>
      </c>
      <c r="J1357" s="16" t="n">
        <v>6</v>
      </c>
      <c r="K1357" s="16" t="n">
        <v>4</v>
      </c>
      <c r="L1357" s="16" t="s">
        <v>41</v>
      </c>
      <c r="M1357" s="18" t="n">
        <f aca="false">IF(ISNUMBER(B1357),B1357,IF(MID(B1357,3,1)="-",DATE(VALUE(RIGHT(B1357,4)),VALUE(MID(B1357,4,2)),VALUE(LEFT(B1357,2))),DATE(VALUE(LEFT(B1357,4)),VALUE(MID(B1357,6,2)),VALUE(RIGHT(B1357,2)))))</f>
        <v>45779</v>
      </c>
      <c r="N1357" s="16" t="n">
        <f aca="false">MONTH(M1357)</f>
        <v>5</v>
      </c>
      <c r="O1357" s="16" t="str">
        <f aca="false">PROPER(TRIM(H1357))</f>
        <v>Lucknow</v>
      </c>
      <c r="P1357" s="16" t="str">
        <f aca="false">IFERROR(VLOOKUP(O1357,city_map!$A$2:$B$6,2,FALSE()),O1357)</f>
        <v>Lucknow</v>
      </c>
      <c r="Q1357" s="16" t="n">
        <f aca="false">IF(ISNUMBER(F1357),F1357,VALUE(SUBSTITUTE(SUBSTITUTE(F1357,"₹",""),",","")))</f>
        <v>1929</v>
      </c>
      <c r="R1357" s="16" t="n">
        <f aca="false">IF(E1357=99,1,E1357)</f>
        <v>1</v>
      </c>
      <c r="S1357" s="16" t="n">
        <f aca="false">IF(G1357="",0,G1357)</f>
        <v>0</v>
      </c>
      <c r="T1357" s="16" t="str">
        <f aca="false">IF(I1357="","Unknown",IF(I1357="upi","UPI",I1357))</f>
        <v>UPI</v>
      </c>
      <c r="U1357" s="16" t="str">
        <f aca="false">IF(L1357="Yes","Y",IF(L1357="No","N",L1357))</f>
        <v>N</v>
      </c>
      <c r="V1357" s="19" t="n">
        <f aca="false">ROUND(R1357*Q1357*(1-S1357),2)</f>
        <v>1929</v>
      </c>
      <c r="W1357" s="16" t="str">
        <f aca="false">_xlfn.XLOOKUP(D1357,products!$A$2:$A$61,products!$C$2:$C$61,"Not found")</f>
        <v>Electronics</v>
      </c>
    </row>
    <row r="1358" customFormat="false" ht="15" hidden="false" customHeight="false" outlineLevel="0" collapsed="false">
      <c r="A1358" s="16" t="s">
        <v>2280</v>
      </c>
      <c r="B1358" s="16" t="s">
        <v>2273</v>
      </c>
      <c r="C1358" s="16" t="s">
        <v>303</v>
      </c>
      <c r="D1358" s="16" t="s">
        <v>211</v>
      </c>
      <c r="E1358" s="16" t="n">
        <v>1</v>
      </c>
      <c r="F1358" s="16" t="n">
        <v>1359</v>
      </c>
      <c r="G1358" s="16" t="n">
        <v>0.1</v>
      </c>
      <c r="H1358" s="16" t="s">
        <v>81</v>
      </c>
      <c r="I1358" s="16" t="s">
        <v>100</v>
      </c>
      <c r="J1358" s="16" t="n">
        <v>4</v>
      </c>
      <c r="K1358" s="16" t="n">
        <v>3</v>
      </c>
      <c r="L1358" s="16" t="s">
        <v>41</v>
      </c>
      <c r="M1358" s="18" t="n">
        <f aca="false">IF(ISNUMBER(B1358),B1358,IF(MID(B1358,3,1)="-",DATE(VALUE(RIGHT(B1358,4)),VALUE(MID(B1358,4,2)),VALUE(LEFT(B1358,2))),DATE(VALUE(LEFT(B1358,4)),VALUE(MID(B1358,6,2)),VALUE(RIGHT(B1358,2)))))</f>
        <v>45779</v>
      </c>
      <c r="N1358" s="16" t="n">
        <f aca="false">MONTH(M1358)</f>
        <v>5</v>
      </c>
      <c r="O1358" s="16" t="str">
        <f aca="false">PROPER(TRIM(H1358))</f>
        <v>Hyderabad</v>
      </c>
      <c r="P1358" s="16" t="str">
        <f aca="false">IFERROR(VLOOKUP(O1358,city_map!$A$2:$B$6,2,FALSE()),O1358)</f>
        <v>Hyderabad</v>
      </c>
      <c r="Q1358" s="16" t="n">
        <f aca="false">IF(ISNUMBER(F1358),F1358,VALUE(SUBSTITUTE(SUBSTITUTE(F1358,"₹",""),",","")))</f>
        <v>1359</v>
      </c>
      <c r="R1358" s="16" t="n">
        <f aca="false">IF(E1358=99,1,E1358)</f>
        <v>1</v>
      </c>
      <c r="S1358" s="16" t="n">
        <f aca="false">IF(G1358="",0,G1358)</f>
        <v>0.1</v>
      </c>
      <c r="T1358" s="16" t="str">
        <f aca="false">IF(I1358="","Unknown",IF(I1358="upi","UPI",I1358))</f>
        <v>Net Banking</v>
      </c>
      <c r="U1358" s="16" t="str">
        <f aca="false">IF(L1358="Yes","Y",IF(L1358="No","N",L1358))</f>
        <v>N</v>
      </c>
      <c r="V1358" s="19" t="n">
        <f aca="false">ROUND(R1358*Q1358*(1-S1358),2)</f>
        <v>1223.1</v>
      </c>
      <c r="W1358" s="16" t="str">
        <f aca="false">_xlfn.XLOOKUP(D1358,products!$A$2:$A$61,products!$C$2:$C$61,"Not found")</f>
        <v>Fashion</v>
      </c>
    </row>
    <row r="1359" customFormat="false" ht="15" hidden="false" customHeight="false" outlineLevel="0" collapsed="false">
      <c r="A1359" s="16" t="s">
        <v>2281</v>
      </c>
      <c r="B1359" s="16" t="s">
        <v>2273</v>
      </c>
      <c r="C1359" s="16" t="s">
        <v>110</v>
      </c>
      <c r="D1359" s="16" t="s">
        <v>179</v>
      </c>
      <c r="E1359" s="16" t="n">
        <v>1</v>
      </c>
      <c r="F1359" s="16" t="n">
        <v>2410</v>
      </c>
      <c r="G1359" s="16" t="n">
        <v>0.05</v>
      </c>
      <c r="H1359" s="16" t="s">
        <v>112</v>
      </c>
      <c r="I1359" s="16" t="s">
        <v>71</v>
      </c>
      <c r="J1359" s="16" t="n">
        <v>3</v>
      </c>
      <c r="K1359" s="16"/>
      <c r="L1359" s="16" t="s">
        <v>41</v>
      </c>
      <c r="M1359" s="18" t="n">
        <f aca="false">IF(ISNUMBER(B1359),B1359,IF(MID(B1359,3,1)="-",DATE(VALUE(RIGHT(B1359,4)),VALUE(MID(B1359,4,2)),VALUE(LEFT(B1359,2))),DATE(VALUE(LEFT(B1359,4)),VALUE(MID(B1359,6,2)),VALUE(RIGHT(B1359,2)))))</f>
        <v>45779</v>
      </c>
      <c r="N1359" s="16" t="n">
        <f aca="false">MONTH(M1359)</f>
        <v>5</v>
      </c>
      <c r="O1359" s="16" t="str">
        <f aca="false">PROPER(TRIM(H1359))</f>
        <v>Mumbai</v>
      </c>
      <c r="P1359" s="16" t="str">
        <f aca="false">IFERROR(VLOOKUP(O1359,city_map!$A$2:$B$6,2,FALSE()),O1359)</f>
        <v>Mumbai</v>
      </c>
      <c r="Q1359" s="16" t="n">
        <f aca="false">IF(ISNUMBER(F1359),F1359,VALUE(SUBSTITUTE(SUBSTITUTE(F1359,"₹",""),",","")))</f>
        <v>2410</v>
      </c>
      <c r="R1359" s="16" t="n">
        <f aca="false">IF(E1359=99,1,E1359)</f>
        <v>1</v>
      </c>
      <c r="S1359" s="16" t="n">
        <f aca="false">IF(G1359="",0,G1359)</f>
        <v>0.05</v>
      </c>
      <c r="T1359" s="16" t="str">
        <f aca="false">IF(I1359="","Unknown",IF(I1359="upi","UPI",I1359))</f>
        <v>Credit Card</v>
      </c>
      <c r="U1359" s="16" t="str">
        <f aca="false">IF(L1359="Yes","Y",IF(L1359="No","N",L1359))</f>
        <v>N</v>
      </c>
      <c r="V1359" s="19" t="n">
        <f aca="false">ROUND(R1359*Q1359*(1-S1359),2)</f>
        <v>2289.5</v>
      </c>
      <c r="W1359" s="16" t="str">
        <f aca="false">_xlfn.XLOOKUP(D1359,products!$A$2:$A$61,products!$C$2:$C$61,"Not found")</f>
        <v>Electronics</v>
      </c>
    </row>
    <row r="1360" customFormat="false" ht="15" hidden="false" customHeight="false" outlineLevel="0" collapsed="false">
      <c r="A1360" s="16" t="s">
        <v>2282</v>
      </c>
      <c r="B1360" s="16" t="s">
        <v>2273</v>
      </c>
      <c r="C1360" s="16" t="s">
        <v>132</v>
      </c>
      <c r="D1360" s="16" t="s">
        <v>126</v>
      </c>
      <c r="E1360" s="16" t="n">
        <v>2</v>
      </c>
      <c r="F1360" s="16" t="n">
        <v>406</v>
      </c>
      <c r="G1360" s="16" t="n">
        <v>0</v>
      </c>
      <c r="H1360" s="16" t="s">
        <v>130</v>
      </c>
      <c r="I1360" s="16" t="s">
        <v>47</v>
      </c>
      <c r="J1360" s="16" t="n">
        <v>6</v>
      </c>
      <c r="K1360" s="16" t="n">
        <v>3</v>
      </c>
      <c r="L1360" s="16" t="s">
        <v>41</v>
      </c>
      <c r="M1360" s="18" t="n">
        <f aca="false">IF(ISNUMBER(B1360),B1360,IF(MID(B1360,3,1)="-",DATE(VALUE(RIGHT(B1360,4)),VALUE(MID(B1360,4,2)),VALUE(LEFT(B1360,2))),DATE(VALUE(LEFT(B1360,4)),VALUE(MID(B1360,6,2)),VALUE(RIGHT(B1360,2)))))</f>
        <v>45779</v>
      </c>
      <c r="N1360" s="16" t="n">
        <f aca="false">MONTH(M1360)</f>
        <v>5</v>
      </c>
      <c r="O1360" s="16" t="str">
        <f aca="false">PROPER(TRIM(H1360))</f>
        <v>Bengaluru</v>
      </c>
      <c r="P1360" s="16" t="str">
        <f aca="false">IFERROR(VLOOKUP(O1360,city_map!$A$2:$B$6,2,FALSE()),O1360)</f>
        <v>Bengaluru</v>
      </c>
      <c r="Q1360" s="16" t="n">
        <f aca="false">IF(ISNUMBER(F1360),F1360,VALUE(SUBSTITUTE(SUBSTITUTE(F1360,"₹",""),",","")))</f>
        <v>406</v>
      </c>
      <c r="R1360" s="16" t="n">
        <f aca="false">IF(E1360=99,1,E1360)</f>
        <v>2</v>
      </c>
      <c r="S1360" s="16" t="n">
        <f aca="false">IF(G1360="",0,G1360)</f>
        <v>0</v>
      </c>
      <c r="T1360" s="16" t="str">
        <f aca="false">IF(I1360="","Unknown",IF(I1360="upi","UPI",I1360))</f>
        <v>Debit Card</v>
      </c>
      <c r="U1360" s="16" t="str">
        <f aca="false">IF(L1360="Yes","Y",IF(L1360="No","N",L1360))</f>
        <v>N</v>
      </c>
      <c r="V1360" s="19" t="n">
        <f aca="false">ROUND(R1360*Q1360*(1-S1360),2)</f>
        <v>812</v>
      </c>
      <c r="W1360" s="16" t="str">
        <f aca="false">_xlfn.XLOOKUP(D1360,products!$A$2:$A$61,products!$C$2:$C$61,"Not found")</f>
        <v>Home</v>
      </c>
    </row>
    <row r="1361" customFormat="false" ht="15" hidden="false" customHeight="false" outlineLevel="0" collapsed="false">
      <c r="A1361" s="16" t="s">
        <v>2283</v>
      </c>
      <c r="B1361" s="16" t="s">
        <v>2273</v>
      </c>
      <c r="C1361" s="16" t="s">
        <v>2284</v>
      </c>
      <c r="D1361" s="16" t="s">
        <v>440</v>
      </c>
      <c r="E1361" s="16" t="n">
        <v>3</v>
      </c>
      <c r="F1361" s="16" t="n">
        <v>1371</v>
      </c>
      <c r="G1361" s="16" t="n">
        <v>0.2</v>
      </c>
      <c r="H1361" s="16" t="s">
        <v>70</v>
      </c>
      <c r="I1361" s="16" t="s">
        <v>60</v>
      </c>
      <c r="J1361" s="16" t="n">
        <v>4</v>
      </c>
      <c r="K1361" s="16" t="n">
        <v>5</v>
      </c>
      <c r="L1361" s="16" t="s">
        <v>41</v>
      </c>
      <c r="M1361" s="18" t="n">
        <f aca="false">IF(ISNUMBER(B1361),B1361,IF(MID(B1361,3,1)="-",DATE(VALUE(RIGHT(B1361,4)),VALUE(MID(B1361,4,2)),VALUE(LEFT(B1361,2))),DATE(VALUE(LEFT(B1361,4)),VALUE(MID(B1361,6,2)),VALUE(RIGHT(B1361,2)))))</f>
        <v>45779</v>
      </c>
      <c r="N1361" s="16" t="n">
        <f aca="false">MONTH(M1361)</f>
        <v>5</v>
      </c>
      <c r="O1361" s="16" t="str">
        <f aca="false">PROPER(TRIM(H1361))</f>
        <v>Pune</v>
      </c>
      <c r="P1361" s="16" t="str">
        <f aca="false">IFERROR(VLOOKUP(O1361,city_map!$A$2:$B$6,2,FALSE()),O1361)</f>
        <v>Pune</v>
      </c>
      <c r="Q1361" s="16" t="n">
        <f aca="false">IF(ISNUMBER(F1361),F1361,VALUE(SUBSTITUTE(SUBSTITUTE(F1361,"₹",""),",","")))</f>
        <v>1371</v>
      </c>
      <c r="R1361" s="16" t="n">
        <f aca="false">IF(E1361=99,1,E1361)</f>
        <v>3</v>
      </c>
      <c r="S1361" s="16" t="n">
        <f aca="false">IF(G1361="",0,G1361)</f>
        <v>0.2</v>
      </c>
      <c r="T1361" s="16" t="str">
        <f aca="false">IF(I1361="","Unknown",IF(I1361="upi","UPI",I1361))</f>
        <v>UPI</v>
      </c>
      <c r="U1361" s="16" t="str">
        <f aca="false">IF(L1361="Yes","Y",IF(L1361="No","N",L1361))</f>
        <v>N</v>
      </c>
      <c r="V1361" s="19" t="n">
        <f aca="false">ROUND(R1361*Q1361*(1-S1361),2)</f>
        <v>3290.4</v>
      </c>
      <c r="W1361" s="16" t="str">
        <f aca="false">_xlfn.XLOOKUP(D1361,products!$A$2:$A$61,products!$C$2:$C$61,"Not found")</f>
        <v>Home</v>
      </c>
    </row>
    <row r="1362" customFormat="false" ht="15" hidden="false" customHeight="false" outlineLevel="0" collapsed="false">
      <c r="A1362" s="16" t="s">
        <v>2285</v>
      </c>
      <c r="B1362" s="16" t="s">
        <v>2273</v>
      </c>
      <c r="C1362" s="16" t="s">
        <v>1596</v>
      </c>
      <c r="D1362" s="16" t="s">
        <v>308</v>
      </c>
      <c r="E1362" s="16" t="n">
        <v>1</v>
      </c>
      <c r="F1362" s="16" t="n">
        <v>205</v>
      </c>
      <c r="G1362" s="16" t="n">
        <v>0</v>
      </c>
      <c r="H1362" s="16" t="s">
        <v>81</v>
      </c>
      <c r="I1362" s="16" t="s">
        <v>71</v>
      </c>
      <c r="J1362" s="16" t="n">
        <v>5</v>
      </c>
      <c r="K1362" s="16" t="n">
        <v>4</v>
      </c>
      <c r="L1362" s="16" t="s">
        <v>41</v>
      </c>
      <c r="M1362" s="18" t="n">
        <f aca="false">IF(ISNUMBER(B1362),B1362,IF(MID(B1362,3,1)="-",DATE(VALUE(RIGHT(B1362,4)),VALUE(MID(B1362,4,2)),VALUE(LEFT(B1362,2))),DATE(VALUE(LEFT(B1362,4)),VALUE(MID(B1362,6,2)),VALUE(RIGHT(B1362,2)))))</f>
        <v>45779</v>
      </c>
      <c r="N1362" s="16" t="n">
        <f aca="false">MONTH(M1362)</f>
        <v>5</v>
      </c>
      <c r="O1362" s="16" t="str">
        <f aca="false">PROPER(TRIM(H1362))</f>
        <v>Hyderabad</v>
      </c>
      <c r="P1362" s="16" t="str">
        <f aca="false">IFERROR(VLOOKUP(O1362,city_map!$A$2:$B$6,2,FALSE()),O1362)</f>
        <v>Hyderabad</v>
      </c>
      <c r="Q1362" s="16" t="n">
        <f aca="false">IF(ISNUMBER(F1362),F1362,VALUE(SUBSTITUTE(SUBSTITUTE(F1362,"₹",""),",","")))</f>
        <v>205</v>
      </c>
      <c r="R1362" s="16" t="n">
        <f aca="false">IF(E1362=99,1,E1362)</f>
        <v>1</v>
      </c>
      <c r="S1362" s="16" t="n">
        <f aca="false">IF(G1362="",0,G1362)</f>
        <v>0</v>
      </c>
      <c r="T1362" s="16" t="str">
        <f aca="false">IF(I1362="","Unknown",IF(I1362="upi","UPI",I1362))</f>
        <v>Credit Card</v>
      </c>
      <c r="U1362" s="16" t="str">
        <f aca="false">IF(L1362="Yes","Y",IF(L1362="No","N",L1362))</f>
        <v>N</v>
      </c>
      <c r="V1362" s="19" t="n">
        <f aca="false">ROUND(R1362*Q1362*(1-S1362),2)</f>
        <v>205</v>
      </c>
      <c r="W1362" s="16" t="str">
        <f aca="false">_xlfn.XLOOKUP(D1362,products!$A$2:$A$61,products!$C$2:$C$61,"Not found")</f>
        <v>Beauty</v>
      </c>
    </row>
    <row r="1363" customFormat="false" ht="15" hidden="false" customHeight="false" outlineLevel="0" collapsed="false">
      <c r="A1363" s="16" t="s">
        <v>2286</v>
      </c>
      <c r="B1363" s="16" t="s">
        <v>2273</v>
      </c>
      <c r="C1363" s="16" t="s">
        <v>2287</v>
      </c>
      <c r="D1363" s="16" t="s">
        <v>165</v>
      </c>
      <c r="E1363" s="16" t="n">
        <v>1</v>
      </c>
      <c r="F1363" s="16" t="n">
        <v>874</v>
      </c>
      <c r="G1363" s="16" t="n">
        <v>0.2</v>
      </c>
      <c r="H1363" s="16" t="s">
        <v>130</v>
      </c>
      <c r="I1363" s="16" t="s">
        <v>40</v>
      </c>
      <c r="J1363" s="16" t="n">
        <v>2</v>
      </c>
      <c r="K1363" s="16" t="n">
        <v>4</v>
      </c>
      <c r="L1363" s="16" t="s">
        <v>41</v>
      </c>
      <c r="M1363" s="18" t="n">
        <f aca="false">IF(ISNUMBER(B1363),B1363,IF(MID(B1363,3,1)="-",DATE(VALUE(RIGHT(B1363,4)),VALUE(MID(B1363,4,2)),VALUE(LEFT(B1363,2))),DATE(VALUE(LEFT(B1363,4)),VALUE(MID(B1363,6,2)),VALUE(RIGHT(B1363,2)))))</f>
        <v>45779</v>
      </c>
      <c r="N1363" s="16" t="n">
        <f aca="false">MONTH(M1363)</f>
        <v>5</v>
      </c>
      <c r="O1363" s="16" t="str">
        <f aca="false">PROPER(TRIM(H1363))</f>
        <v>Bengaluru</v>
      </c>
      <c r="P1363" s="16" t="str">
        <f aca="false">IFERROR(VLOOKUP(O1363,city_map!$A$2:$B$6,2,FALSE()),O1363)</f>
        <v>Bengaluru</v>
      </c>
      <c r="Q1363" s="16" t="n">
        <f aca="false">IF(ISNUMBER(F1363),F1363,VALUE(SUBSTITUTE(SUBSTITUTE(F1363,"₹",""),",","")))</f>
        <v>874</v>
      </c>
      <c r="R1363" s="16" t="n">
        <f aca="false">IF(E1363=99,1,E1363)</f>
        <v>1</v>
      </c>
      <c r="S1363" s="16" t="n">
        <f aca="false">IF(G1363="",0,G1363)</f>
        <v>0.2</v>
      </c>
      <c r="T1363" s="16" t="str">
        <f aca="false">IF(I1363="","Unknown",IF(I1363="upi","UPI",I1363))</f>
        <v>COD</v>
      </c>
      <c r="U1363" s="16" t="str">
        <f aca="false">IF(L1363="Yes","Y",IF(L1363="No","N",L1363))</f>
        <v>N</v>
      </c>
      <c r="V1363" s="19" t="n">
        <f aca="false">ROUND(R1363*Q1363*(1-S1363),2)</f>
        <v>699.2</v>
      </c>
      <c r="W1363" s="16" t="str">
        <f aca="false">_xlfn.XLOOKUP(D1363,products!$A$2:$A$61,products!$C$2:$C$61,"Not found")</f>
        <v>Electronics</v>
      </c>
    </row>
    <row r="1364" customFormat="false" ht="15" hidden="false" customHeight="false" outlineLevel="0" collapsed="false">
      <c r="A1364" s="16" t="s">
        <v>2288</v>
      </c>
      <c r="B1364" s="16" t="s">
        <v>2273</v>
      </c>
      <c r="C1364" s="16" t="s">
        <v>1287</v>
      </c>
      <c r="D1364" s="16" t="s">
        <v>129</v>
      </c>
      <c r="E1364" s="16" t="n">
        <v>1</v>
      </c>
      <c r="F1364" s="16" t="n">
        <v>574</v>
      </c>
      <c r="G1364" s="16" t="n">
        <v>0.2</v>
      </c>
      <c r="H1364" s="16" t="s">
        <v>70</v>
      </c>
      <c r="I1364" s="16" t="s">
        <v>60</v>
      </c>
      <c r="J1364" s="16" t="n">
        <v>6</v>
      </c>
      <c r="K1364" s="16"/>
      <c r="L1364" s="16" t="s">
        <v>41</v>
      </c>
      <c r="M1364" s="18" t="n">
        <f aca="false">IF(ISNUMBER(B1364),B1364,IF(MID(B1364,3,1)="-",DATE(VALUE(RIGHT(B1364,4)),VALUE(MID(B1364,4,2)),VALUE(LEFT(B1364,2))),DATE(VALUE(LEFT(B1364,4)),VALUE(MID(B1364,6,2)),VALUE(RIGHT(B1364,2)))))</f>
        <v>45779</v>
      </c>
      <c r="N1364" s="16" t="n">
        <f aca="false">MONTH(M1364)</f>
        <v>5</v>
      </c>
      <c r="O1364" s="16" t="str">
        <f aca="false">PROPER(TRIM(H1364))</f>
        <v>Pune</v>
      </c>
      <c r="P1364" s="16" t="str">
        <f aca="false">IFERROR(VLOOKUP(O1364,city_map!$A$2:$B$6,2,FALSE()),O1364)</f>
        <v>Pune</v>
      </c>
      <c r="Q1364" s="16" t="n">
        <f aca="false">IF(ISNUMBER(F1364),F1364,VALUE(SUBSTITUTE(SUBSTITUTE(F1364,"₹",""),",","")))</f>
        <v>574</v>
      </c>
      <c r="R1364" s="16" t="n">
        <f aca="false">IF(E1364=99,1,E1364)</f>
        <v>1</v>
      </c>
      <c r="S1364" s="16" t="n">
        <f aca="false">IF(G1364="",0,G1364)</f>
        <v>0.2</v>
      </c>
      <c r="T1364" s="16" t="str">
        <f aca="false">IF(I1364="","Unknown",IF(I1364="upi","UPI",I1364))</f>
        <v>UPI</v>
      </c>
      <c r="U1364" s="16" t="str">
        <f aca="false">IF(L1364="Yes","Y",IF(L1364="No","N",L1364))</f>
        <v>N</v>
      </c>
      <c r="V1364" s="19" t="n">
        <f aca="false">ROUND(R1364*Q1364*(1-S1364),2)</f>
        <v>459.2</v>
      </c>
      <c r="W1364" s="16" t="str">
        <f aca="false">_xlfn.XLOOKUP(D1364,products!$A$2:$A$61,products!$C$2:$C$61,"Not found")</f>
        <v>Beauty</v>
      </c>
    </row>
    <row r="1365" customFormat="false" ht="15" hidden="false" customHeight="false" outlineLevel="0" collapsed="false">
      <c r="A1365" s="16" t="s">
        <v>2289</v>
      </c>
      <c r="B1365" s="16" t="s">
        <v>2273</v>
      </c>
      <c r="C1365" s="16" t="s">
        <v>193</v>
      </c>
      <c r="D1365" s="16" t="s">
        <v>142</v>
      </c>
      <c r="E1365" s="16" t="n">
        <v>2</v>
      </c>
      <c r="F1365" s="16" t="n">
        <v>582</v>
      </c>
      <c r="G1365" s="16" t="n">
        <v>0</v>
      </c>
      <c r="H1365" s="16" t="s">
        <v>39</v>
      </c>
      <c r="I1365" s="16" t="s">
        <v>40</v>
      </c>
      <c r="J1365" s="16" t="n">
        <v>4</v>
      </c>
      <c r="K1365" s="16" t="n">
        <v>4</v>
      </c>
      <c r="L1365" s="16" t="s">
        <v>41</v>
      </c>
      <c r="M1365" s="18" t="n">
        <f aca="false">IF(ISNUMBER(B1365),B1365,IF(MID(B1365,3,1)="-",DATE(VALUE(RIGHT(B1365,4)),VALUE(MID(B1365,4,2)),VALUE(LEFT(B1365,2))),DATE(VALUE(LEFT(B1365,4)),VALUE(MID(B1365,6,2)),VALUE(RIGHT(B1365,2)))))</f>
        <v>45779</v>
      </c>
      <c r="N1365" s="16" t="n">
        <f aca="false">MONTH(M1365)</f>
        <v>5</v>
      </c>
      <c r="O1365" s="16" t="str">
        <f aca="false">PROPER(TRIM(H1365))</f>
        <v>Delhi</v>
      </c>
      <c r="P1365" s="16" t="str">
        <f aca="false">IFERROR(VLOOKUP(O1365,city_map!$A$2:$B$6,2,FALSE()),O1365)</f>
        <v>Delhi</v>
      </c>
      <c r="Q1365" s="16" t="n">
        <f aca="false">IF(ISNUMBER(F1365),F1365,VALUE(SUBSTITUTE(SUBSTITUTE(F1365,"₹",""),",","")))</f>
        <v>582</v>
      </c>
      <c r="R1365" s="16" t="n">
        <f aca="false">IF(E1365=99,1,E1365)</f>
        <v>2</v>
      </c>
      <c r="S1365" s="16" t="n">
        <f aca="false">IF(G1365="",0,G1365)</f>
        <v>0</v>
      </c>
      <c r="T1365" s="16" t="str">
        <f aca="false">IF(I1365="","Unknown",IF(I1365="upi","UPI",I1365))</f>
        <v>COD</v>
      </c>
      <c r="U1365" s="16" t="str">
        <f aca="false">IF(L1365="Yes","Y",IF(L1365="No","N",L1365))</f>
        <v>N</v>
      </c>
      <c r="V1365" s="19" t="n">
        <f aca="false">ROUND(R1365*Q1365*(1-S1365),2)</f>
        <v>1164</v>
      </c>
      <c r="W1365" s="16" t="str">
        <f aca="false">_xlfn.XLOOKUP(D1365,products!$A$2:$A$61,products!$C$2:$C$61,"Not found")</f>
        <v>Home</v>
      </c>
    </row>
    <row r="1366" customFormat="false" ht="15" hidden="false" customHeight="false" outlineLevel="0" collapsed="false">
      <c r="A1366" s="16" t="s">
        <v>2290</v>
      </c>
      <c r="B1366" s="16" t="s">
        <v>2291</v>
      </c>
      <c r="C1366" s="16" t="s">
        <v>1407</v>
      </c>
      <c r="D1366" s="16" t="s">
        <v>203</v>
      </c>
      <c r="E1366" s="16" t="n">
        <v>1</v>
      </c>
      <c r="F1366" s="16" t="n">
        <v>2623</v>
      </c>
      <c r="G1366" s="16" t="n">
        <v>0.1</v>
      </c>
      <c r="H1366" s="16" t="s">
        <v>39</v>
      </c>
      <c r="I1366" s="16" t="s">
        <v>40</v>
      </c>
      <c r="J1366" s="16" t="n">
        <v>5</v>
      </c>
      <c r="K1366" s="16" t="n">
        <v>2</v>
      </c>
      <c r="L1366" s="16" t="s">
        <v>57</v>
      </c>
      <c r="M1366" s="18" t="n">
        <f aca="false">IF(ISNUMBER(B1366),B1366,IF(MID(B1366,3,1)="-",DATE(VALUE(RIGHT(B1366,4)),VALUE(MID(B1366,4,2)),VALUE(LEFT(B1366,2))),DATE(VALUE(LEFT(B1366,4)),VALUE(MID(B1366,6,2)),VALUE(RIGHT(B1366,2)))))</f>
        <v>45780</v>
      </c>
      <c r="N1366" s="16" t="n">
        <f aca="false">MONTH(M1366)</f>
        <v>5</v>
      </c>
      <c r="O1366" s="16" t="str">
        <f aca="false">PROPER(TRIM(H1366))</f>
        <v>Delhi</v>
      </c>
      <c r="P1366" s="16" t="str">
        <f aca="false">IFERROR(VLOOKUP(O1366,city_map!$A$2:$B$6,2,FALSE()),O1366)</f>
        <v>Delhi</v>
      </c>
      <c r="Q1366" s="16" t="n">
        <f aca="false">IF(ISNUMBER(F1366),F1366,VALUE(SUBSTITUTE(SUBSTITUTE(F1366,"₹",""),",","")))</f>
        <v>2623</v>
      </c>
      <c r="R1366" s="16" t="n">
        <f aca="false">IF(E1366=99,1,E1366)</f>
        <v>1</v>
      </c>
      <c r="S1366" s="16" t="n">
        <f aca="false">IF(G1366="",0,G1366)</f>
        <v>0.1</v>
      </c>
      <c r="T1366" s="16" t="str">
        <f aca="false">IF(I1366="","Unknown",IF(I1366="upi","UPI",I1366))</f>
        <v>COD</v>
      </c>
      <c r="U1366" s="16" t="str">
        <f aca="false">IF(L1366="Yes","Y",IF(L1366="No","N",L1366))</f>
        <v>Y</v>
      </c>
      <c r="V1366" s="19" t="n">
        <f aca="false">ROUND(R1366*Q1366*(1-S1366),2)</f>
        <v>2360.7</v>
      </c>
      <c r="W1366" s="16" t="str">
        <f aca="false">_xlfn.XLOOKUP(D1366,products!$A$2:$A$61,products!$C$2:$C$61,"Not found")</f>
        <v>Fashion</v>
      </c>
    </row>
    <row r="1367" customFormat="false" ht="15" hidden="false" customHeight="false" outlineLevel="0" collapsed="false">
      <c r="A1367" s="16" t="s">
        <v>2292</v>
      </c>
      <c r="B1367" s="16" t="s">
        <v>2291</v>
      </c>
      <c r="C1367" s="16" t="s">
        <v>709</v>
      </c>
      <c r="D1367" s="16" t="s">
        <v>308</v>
      </c>
      <c r="E1367" s="16" t="n">
        <v>3</v>
      </c>
      <c r="F1367" s="16" t="n">
        <v>197</v>
      </c>
      <c r="G1367" s="16" t="n">
        <v>0.2</v>
      </c>
      <c r="H1367" s="16" t="s">
        <v>112</v>
      </c>
      <c r="I1367" s="16" t="s">
        <v>71</v>
      </c>
      <c r="J1367" s="16" t="n">
        <v>3</v>
      </c>
      <c r="K1367" s="16" t="n">
        <v>5</v>
      </c>
      <c r="L1367" s="16" t="s">
        <v>41</v>
      </c>
      <c r="M1367" s="18" t="n">
        <f aca="false">IF(ISNUMBER(B1367),B1367,IF(MID(B1367,3,1)="-",DATE(VALUE(RIGHT(B1367,4)),VALUE(MID(B1367,4,2)),VALUE(LEFT(B1367,2))),DATE(VALUE(LEFT(B1367,4)),VALUE(MID(B1367,6,2)),VALUE(RIGHT(B1367,2)))))</f>
        <v>45780</v>
      </c>
      <c r="N1367" s="16" t="n">
        <f aca="false">MONTH(M1367)</f>
        <v>5</v>
      </c>
      <c r="O1367" s="16" t="str">
        <f aca="false">PROPER(TRIM(H1367))</f>
        <v>Mumbai</v>
      </c>
      <c r="P1367" s="16" t="str">
        <f aca="false">IFERROR(VLOOKUP(O1367,city_map!$A$2:$B$6,2,FALSE()),O1367)</f>
        <v>Mumbai</v>
      </c>
      <c r="Q1367" s="16" t="n">
        <f aca="false">IF(ISNUMBER(F1367),F1367,VALUE(SUBSTITUTE(SUBSTITUTE(F1367,"₹",""),",","")))</f>
        <v>197</v>
      </c>
      <c r="R1367" s="16" t="n">
        <f aca="false">IF(E1367=99,1,E1367)</f>
        <v>3</v>
      </c>
      <c r="S1367" s="16" t="n">
        <f aca="false">IF(G1367="",0,G1367)</f>
        <v>0.2</v>
      </c>
      <c r="T1367" s="16" t="str">
        <f aca="false">IF(I1367="","Unknown",IF(I1367="upi","UPI",I1367))</f>
        <v>Credit Card</v>
      </c>
      <c r="U1367" s="16" t="str">
        <f aca="false">IF(L1367="Yes","Y",IF(L1367="No","N",L1367))</f>
        <v>N</v>
      </c>
      <c r="V1367" s="19" t="n">
        <f aca="false">ROUND(R1367*Q1367*(1-S1367),2)</f>
        <v>472.8</v>
      </c>
      <c r="W1367" s="16" t="str">
        <f aca="false">_xlfn.XLOOKUP(D1367,products!$A$2:$A$61,products!$C$2:$C$61,"Not found")</f>
        <v>Beauty</v>
      </c>
    </row>
    <row r="1368" customFormat="false" ht="15" hidden="false" customHeight="false" outlineLevel="0" collapsed="false">
      <c r="A1368" s="16" t="s">
        <v>2293</v>
      </c>
      <c r="B1368" s="16" t="s">
        <v>2291</v>
      </c>
      <c r="C1368" s="16" t="s">
        <v>1672</v>
      </c>
      <c r="D1368" s="16" t="s">
        <v>92</v>
      </c>
      <c r="E1368" s="16" t="n">
        <v>1</v>
      </c>
      <c r="F1368" s="16" t="n">
        <v>3987</v>
      </c>
      <c r="G1368" s="16" t="n">
        <v>0.15</v>
      </c>
      <c r="H1368" s="16" t="s">
        <v>130</v>
      </c>
      <c r="I1368" s="16" t="s">
        <v>71</v>
      </c>
      <c r="J1368" s="16" t="n">
        <v>2</v>
      </c>
      <c r="K1368" s="16" t="n">
        <v>4</v>
      </c>
      <c r="L1368" s="16" t="s">
        <v>41</v>
      </c>
      <c r="M1368" s="18" t="n">
        <f aca="false">IF(ISNUMBER(B1368),B1368,IF(MID(B1368,3,1)="-",DATE(VALUE(RIGHT(B1368,4)),VALUE(MID(B1368,4,2)),VALUE(LEFT(B1368,2))),DATE(VALUE(LEFT(B1368,4)),VALUE(MID(B1368,6,2)),VALUE(RIGHT(B1368,2)))))</f>
        <v>45780</v>
      </c>
      <c r="N1368" s="16" t="n">
        <f aca="false">MONTH(M1368)</f>
        <v>5</v>
      </c>
      <c r="O1368" s="16" t="str">
        <f aca="false">PROPER(TRIM(H1368))</f>
        <v>Bengaluru</v>
      </c>
      <c r="P1368" s="16" t="str">
        <f aca="false">IFERROR(VLOOKUP(O1368,city_map!$A$2:$B$6,2,FALSE()),O1368)</f>
        <v>Bengaluru</v>
      </c>
      <c r="Q1368" s="16" t="n">
        <f aca="false">IF(ISNUMBER(F1368),F1368,VALUE(SUBSTITUTE(SUBSTITUTE(F1368,"₹",""),",","")))</f>
        <v>3987</v>
      </c>
      <c r="R1368" s="16" t="n">
        <f aca="false">IF(E1368=99,1,E1368)</f>
        <v>1</v>
      </c>
      <c r="S1368" s="16" t="n">
        <f aca="false">IF(G1368="",0,G1368)</f>
        <v>0.15</v>
      </c>
      <c r="T1368" s="16" t="str">
        <f aca="false">IF(I1368="","Unknown",IF(I1368="upi","UPI",I1368))</f>
        <v>Credit Card</v>
      </c>
      <c r="U1368" s="16" t="str">
        <f aca="false">IF(L1368="Yes","Y",IF(L1368="No","N",L1368))</f>
        <v>N</v>
      </c>
      <c r="V1368" s="19" t="n">
        <f aca="false">ROUND(R1368*Q1368*(1-S1368),2)</f>
        <v>3388.95</v>
      </c>
      <c r="W1368" s="16" t="str">
        <f aca="false">_xlfn.XLOOKUP(D1368,products!$A$2:$A$61,products!$C$2:$C$61,"Not found")</f>
        <v>Electronics</v>
      </c>
    </row>
    <row r="1369" customFormat="false" ht="15" hidden="false" customHeight="false" outlineLevel="0" collapsed="false">
      <c r="A1369" s="16" t="s">
        <v>2294</v>
      </c>
      <c r="B1369" s="16" t="s">
        <v>2291</v>
      </c>
      <c r="C1369" s="16" t="s">
        <v>807</v>
      </c>
      <c r="D1369" s="16" t="s">
        <v>160</v>
      </c>
      <c r="E1369" s="16" t="n">
        <v>2</v>
      </c>
      <c r="F1369" s="16" t="n">
        <v>1725</v>
      </c>
      <c r="G1369" s="16" t="n">
        <v>0.15</v>
      </c>
      <c r="H1369" s="16" t="s">
        <v>67</v>
      </c>
      <c r="I1369" s="16" t="s">
        <v>40</v>
      </c>
      <c r="J1369" s="16" t="n">
        <v>5</v>
      </c>
      <c r="K1369" s="16" t="n">
        <v>5</v>
      </c>
      <c r="L1369" s="16" t="s">
        <v>41</v>
      </c>
      <c r="M1369" s="18" t="n">
        <f aca="false">IF(ISNUMBER(B1369),B1369,IF(MID(B1369,3,1)="-",DATE(VALUE(RIGHT(B1369,4)),VALUE(MID(B1369,4,2)),VALUE(LEFT(B1369,2))),DATE(VALUE(LEFT(B1369,4)),VALUE(MID(B1369,6,2)),VALUE(RIGHT(B1369,2)))))</f>
        <v>45780</v>
      </c>
      <c r="N1369" s="16" t="n">
        <f aca="false">MONTH(M1369)</f>
        <v>5</v>
      </c>
      <c r="O1369" s="16" t="str">
        <f aca="false">PROPER(TRIM(H1369))</f>
        <v>Kolkata</v>
      </c>
      <c r="P1369" s="16" t="str">
        <f aca="false">IFERROR(VLOOKUP(O1369,city_map!$A$2:$B$6,2,FALSE()),O1369)</f>
        <v>Kolkata</v>
      </c>
      <c r="Q1369" s="16" t="n">
        <f aca="false">IF(ISNUMBER(F1369),F1369,VALUE(SUBSTITUTE(SUBSTITUTE(F1369,"₹",""),",","")))</f>
        <v>1725</v>
      </c>
      <c r="R1369" s="16" t="n">
        <f aca="false">IF(E1369=99,1,E1369)</f>
        <v>2</v>
      </c>
      <c r="S1369" s="16" t="n">
        <f aca="false">IF(G1369="",0,G1369)</f>
        <v>0.15</v>
      </c>
      <c r="T1369" s="16" t="str">
        <f aca="false">IF(I1369="","Unknown",IF(I1369="upi","UPI",I1369))</f>
        <v>COD</v>
      </c>
      <c r="U1369" s="16" t="str">
        <f aca="false">IF(L1369="Yes","Y",IF(L1369="No","N",L1369))</f>
        <v>N</v>
      </c>
      <c r="V1369" s="19" t="n">
        <f aca="false">ROUND(R1369*Q1369*(1-S1369),2)</f>
        <v>2932.5</v>
      </c>
      <c r="W1369" s="16" t="str">
        <f aca="false">_xlfn.XLOOKUP(D1369,products!$A$2:$A$61,products!$C$2:$C$61,"Not found")</f>
        <v>Fashion</v>
      </c>
    </row>
    <row r="1370" customFormat="false" ht="15" hidden="false" customHeight="false" outlineLevel="0" collapsed="false">
      <c r="A1370" s="16" t="s">
        <v>2295</v>
      </c>
      <c r="B1370" s="16" t="s">
        <v>2291</v>
      </c>
      <c r="C1370" s="16" t="s">
        <v>1416</v>
      </c>
      <c r="D1370" s="16" t="s">
        <v>291</v>
      </c>
      <c r="E1370" s="16" t="n">
        <v>1</v>
      </c>
      <c r="F1370" s="16" t="n">
        <v>1194</v>
      </c>
      <c r="G1370" s="16" t="n">
        <v>0.15</v>
      </c>
      <c r="H1370" s="16" t="s">
        <v>236</v>
      </c>
      <c r="I1370" s="16" t="s">
        <v>47</v>
      </c>
      <c r="J1370" s="16" t="n">
        <v>7</v>
      </c>
      <c r="K1370" s="16" t="n">
        <v>4</v>
      </c>
      <c r="L1370" s="16" t="s">
        <v>41</v>
      </c>
      <c r="M1370" s="18" t="n">
        <f aca="false">IF(ISNUMBER(B1370),B1370,IF(MID(B1370,3,1)="-",DATE(VALUE(RIGHT(B1370,4)),VALUE(MID(B1370,4,2)),VALUE(LEFT(B1370,2))),DATE(VALUE(LEFT(B1370,4)),VALUE(MID(B1370,6,2)),VALUE(RIGHT(B1370,2)))))</f>
        <v>45780</v>
      </c>
      <c r="N1370" s="16" t="n">
        <f aca="false">MONTH(M1370)</f>
        <v>5</v>
      </c>
      <c r="O1370" s="16" t="str">
        <f aca="false">PROPER(TRIM(H1370))</f>
        <v>Pune</v>
      </c>
      <c r="P1370" s="16" t="str">
        <f aca="false">IFERROR(VLOOKUP(O1370,city_map!$A$2:$B$6,2,FALSE()),O1370)</f>
        <v>Pune</v>
      </c>
      <c r="Q1370" s="16" t="n">
        <f aca="false">IF(ISNUMBER(F1370),F1370,VALUE(SUBSTITUTE(SUBSTITUTE(F1370,"₹",""),",","")))</f>
        <v>1194</v>
      </c>
      <c r="R1370" s="16" t="n">
        <f aca="false">IF(E1370=99,1,E1370)</f>
        <v>1</v>
      </c>
      <c r="S1370" s="16" t="n">
        <f aca="false">IF(G1370="",0,G1370)</f>
        <v>0.15</v>
      </c>
      <c r="T1370" s="16" t="str">
        <f aca="false">IF(I1370="","Unknown",IF(I1370="upi","UPI",I1370))</f>
        <v>Debit Card</v>
      </c>
      <c r="U1370" s="16" t="str">
        <f aca="false">IF(L1370="Yes","Y",IF(L1370="No","N",L1370))</f>
        <v>N</v>
      </c>
      <c r="V1370" s="19" t="n">
        <f aca="false">ROUND(R1370*Q1370*(1-S1370),2)</f>
        <v>1014.9</v>
      </c>
      <c r="W1370" s="16" t="str">
        <f aca="false">_xlfn.XLOOKUP(D1370,products!$A$2:$A$61,products!$C$2:$C$61,"Not found")</f>
        <v>Electronics</v>
      </c>
    </row>
    <row r="1371" customFormat="false" ht="15" hidden="false" customHeight="false" outlineLevel="0" collapsed="false">
      <c r="A1371" s="16" t="s">
        <v>2296</v>
      </c>
      <c r="B1371" s="16" t="s">
        <v>2291</v>
      </c>
      <c r="C1371" s="16" t="s">
        <v>1431</v>
      </c>
      <c r="D1371" s="16" t="s">
        <v>108</v>
      </c>
      <c r="E1371" s="16" t="n">
        <v>2</v>
      </c>
      <c r="F1371" s="16" t="n">
        <v>3586</v>
      </c>
      <c r="G1371" s="16" t="n">
        <v>0.1</v>
      </c>
      <c r="H1371" s="16" t="s">
        <v>56</v>
      </c>
      <c r="I1371" s="16" t="s">
        <v>71</v>
      </c>
      <c r="J1371" s="16" t="n">
        <v>5</v>
      </c>
      <c r="K1371" s="16" t="n">
        <v>4</v>
      </c>
      <c r="L1371" s="16" t="s">
        <v>41</v>
      </c>
      <c r="M1371" s="18" t="n">
        <f aca="false">IF(ISNUMBER(B1371),B1371,IF(MID(B1371,3,1)="-",DATE(VALUE(RIGHT(B1371,4)),VALUE(MID(B1371,4,2)),VALUE(LEFT(B1371,2))),DATE(VALUE(LEFT(B1371,4)),VALUE(MID(B1371,6,2)),VALUE(RIGHT(B1371,2)))))</f>
        <v>45780</v>
      </c>
      <c r="N1371" s="16" t="n">
        <f aca="false">MONTH(M1371)</f>
        <v>5</v>
      </c>
      <c r="O1371" s="16" t="str">
        <f aca="false">PROPER(TRIM(H1371))</f>
        <v>Lucknow</v>
      </c>
      <c r="P1371" s="16" t="str">
        <f aca="false">IFERROR(VLOOKUP(O1371,city_map!$A$2:$B$6,2,FALSE()),O1371)</f>
        <v>Lucknow</v>
      </c>
      <c r="Q1371" s="16" t="n">
        <f aca="false">IF(ISNUMBER(F1371),F1371,VALUE(SUBSTITUTE(SUBSTITUTE(F1371,"₹",""),",","")))</f>
        <v>3586</v>
      </c>
      <c r="R1371" s="16" t="n">
        <f aca="false">IF(E1371=99,1,E1371)</f>
        <v>2</v>
      </c>
      <c r="S1371" s="16" t="n">
        <f aca="false">IF(G1371="",0,G1371)</f>
        <v>0.1</v>
      </c>
      <c r="T1371" s="16" t="str">
        <f aca="false">IF(I1371="","Unknown",IF(I1371="upi","UPI",I1371))</f>
        <v>Credit Card</v>
      </c>
      <c r="U1371" s="16" t="str">
        <f aca="false">IF(L1371="Yes","Y",IF(L1371="No","N",L1371))</f>
        <v>N</v>
      </c>
      <c r="V1371" s="19" t="n">
        <f aca="false">ROUND(R1371*Q1371*(1-S1371),2)</f>
        <v>6454.8</v>
      </c>
      <c r="W1371" s="16" t="str">
        <f aca="false">_xlfn.XLOOKUP(D1371,products!$A$2:$A$61,products!$C$2:$C$61,"Not found")</f>
        <v>Electronics</v>
      </c>
    </row>
    <row r="1372" customFormat="false" ht="15" hidden="false" customHeight="false" outlineLevel="0" collapsed="false">
      <c r="A1372" s="16" t="s">
        <v>2297</v>
      </c>
      <c r="B1372" s="16" t="s">
        <v>2291</v>
      </c>
      <c r="C1372" s="16" t="s">
        <v>846</v>
      </c>
      <c r="D1372" s="16" t="s">
        <v>157</v>
      </c>
      <c r="E1372" s="16" t="n">
        <v>1</v>
      </c>
      <c r="F1372" s="16" t="n">
        <v>1118</v>
      </c>
      <c r="G1372" s="16" t="n">
        <v>0.1</v>
      </c>
      <c r="H1372" s="16" t="s">
        <v>89</v>
      </c>
      <c r="I1372" s="16" t="s">
        <v>60</v>
      </c>
      <c r="J1372" s="16" t="n">
        <v>4</v>
      </c>
      <c r="K1372" s="16" t="n">
        <v>4</v>
      </c>
      <c r="L1372" s="16" t="s">
        <v>41</v>
      </c>
      <c r="M1372" s="18" t="n">
        <f aca="false">IF(ISNUMBER(B1372),B1372,IF(MID(B1372,3,1)="-",DATE(VALUE(RIGHT(B1372,4)),VALUE(MID(B1372,4,2)),VALUE(LEFT(B1372,2))),DATE(VALUE(LEFT(B1372,4)),VALUE(MID(B1372,6,2)),VALUE(RIGHT(B1372,2)))))</f>
        <v>45780</v>
      </c>
      <c r="N1372" s="16" t="n">
        <f aca="false">MONTH(M1372)</f>
        <v>5</v>
      </c>
      <c r="O1372" s="16" t="str">
        <f aca="false">PROPER(TRIM(H1372))</f>
        <v>Ahmedabad</v>
      </c>
      <c r="P1372" s="16" t="str">
        <f aca="false">IFERROR(VLOOKUP(O1372,city_map!$A$2:$B$6,2,FALSE()),O1372)</f>
        <v>Ahmedabad</v>
      </c>
      <c r="Q1372" s="16" t="n">
        <f aca="false">IF(ISNUMBER(F1372),F1372,VALUE(SUBSTITUTE(SUBSTITUTE(F1372,"₹",""),",","")))</f>
        <v>1118</v>
      </c>
      <c r="R1372" s="16" t="n">
        <f aca="false">IF(E1372=99,1,E1372)</f>
        <v>1</v>
      </c>
      <c r="S1372" s="16" t="n">
        <f aca="false">IF(G1372="",0,G1372)</f>
        <v>0.1</v>
      </c>
      <c r="T1372" s="16" t="str">
        <f aca="false">IF(I1372="","Unknown",IF(I1372="upi","UPI",I1372))</f>
        <v>UPI</v>
      </c>
      <c r="U1372" s="16" t="str">
        <f aca="false">IF(L1372="Yes","Y",IF(L1372="No","N",L1372))</f>
        <v>N</v>
      </c>
      <c r="V1372" s="19" t="n">
        <f aca="false">ROUND(R1372*Q1372*(1-S1372),2)</f>
        <v>1006.2</v>
      </c>
      <c r="W1372" s="16" t="str">
        <f aca="false">_xlfn.XLOOKUP(D1372,products!$A$2:$A$61,products!$C$2:$C$61,"Not found")</f>
        <v>Books</v>
      </c>
    </row>
    <row r="1373" customFormat="false" ht="15" hidden="false" customHeight="false" outlineLevel="0" collapsed="false">
      <c r="A1373" s="16" t="s">
        <v>2298</v>
      </c>
      <c r="B1373" s="16" t="s">
        <v>2291</v>
      </c>
      <c r="C1373" s="16" t="s">
        <v>997</v>
      </c>
      <c r="D1373" s="16" t="s">
        <v>225</v>
      </c>
      <c r="E1373" s="16" t="n">
        <v>1</v>
      </c>
      <c r="F1373" s="16" t="n">
        <v>401</v>
      </c>
      <c r="G1373" s="16" t="n">
        <v>0.2</v>
      </c>
      <c r="H1373" s="16" t="s">
        <v>130</v>
      </c>
      <c r="I1373" s="16" t="s">
        <v>100</v>
      </c>
      <c r="J1373" s="16" t="n">
        <v>2</v>
      </c>
      <c r="K1373" s="16" t="n">
        <v>5</v>
      </c>
      <c r="L1373" s="16" t="s">
        <v>41</v>
      </c>
      <c r="M1373" s="18" t="n">
        <f aca="false">IF(ISNUMBER(B1373),B1373,IF(MID(B1373,3,1)="-",DATE(VALUE(RIGHT(B1373,4)),VALUE(MID(B1373,4,2)),VALUE(LEFT(B1373,2))),DATE(VALUE(LEFT(B1373,4)),VALUE(MID(B1373,6,2)),VALUE(RIGHT(B1373,2)))))</f>
        <v>45780</v>
      </c>
      <c r="N1373" s="16" t="n">
        <f aca="false">MONTH(M1373)</f>
        <v>5</v>
      </c>
      <c r="O1373" s="16" t="str">
        <f aca="false">PROPER(TRIM(H1373))</f>
        <v>Bengaluru</v>
      </c>
      <c r="P1373" s="16" t="str">
        <f aca="false">IFERROR(VLOOKUP(O1373,city_map!$A$2:$B$6,2,FALSE()),O1373)</f>
        <v>Bengaluru</v>
      </c>
      <c r="Q1373" s="16" t="n">
        <f aca="false">IF(ISNUMBER(F1373),F1373,VALUE(SUBSTITUTE(SUBSTITUTE(F1373,"₹",""),",","")))</f>
        <v>401</v>
      </c>
      <c r="R1373" s="16" t="n">
        <f aca="false">IF(E1373=99,1,E1373)</f>
        <v>1</v>
      </c>
      <c r="S1373" s="16" t="n">
        <f aca="false">IF(G1373="",0,G1373)</f>
        <v>0.2</v>
      </c>
      <c r="T1373" s="16" t="str">
        <f aca="false">IF(I1373="","Unknown",IF(I1373="upi","UPI",I1373))</f>
        <v>Net Banking</v>
      </c>
      <c r="U1373" s="16" t="str">
        <f aca="false">IF(L1373="Yes","Y",IF(L1373="No","N",L1373))</f>
        <v>N</v>
      </c>
      <c r="V1373" s="19" t="n">
        <f aca="false">ROUND(R1373*Q1373*(1-S1373),2)</f>
        <v>320.8</v>
      </c>
      <c r="W1373" s="16" t="str">
        <f aca="false">_xlfn.XLOOKUP(D1373,products!$A$2:$A$61,products!$C$2:$C$61,"Not found")</f>
        <v>Books</v>
      </c>
    </row>
    <row r="1374" customFormat="false" ht="15" hidden="false" customHeight="false" outlineLevel="0" collapsed="false">
      <c r="A1374" s="16" t="s">
        <v>2299</v>
      </c>
      <c r="B1374" s="16" t="s">
        <v>2291</v>
      </c>
      <c r="C1374" s="16" t="s">
        <v>507</v>
      </c>
      <c r="D1374" s="16" t="s">
        <v>451</v>
      </c>
      <c r="E1374" s="16" t="n">
        <v>1</v>
      </c>
      <c r="F1374" s="16" t="n">
        <v>1302</v>
      </c>
      <c r="G1374" s="16" t="n">
        <v>0.1</v>
      </c>
      <c r="H1374" s="16" t="s">
        <v>56</v>
      </c>
      <c r="I1374" s="16" t="s">
        <v>40</v>
      </c>
      <c r="J1374" s="16" t="n">
        <v>6</v>
      </c>
      <c r="K1374" s="16" t="n">
        <v>4</v>
      </c>
      <c r="L1374" s="16" t="s">
        <v>41</v>
      </c>
      <c r="M1374" s="18" t="n">
        <f aca="false">IF(ISNUMBER(B1374),B1374,IF(MID(B1374,3,1)="-",DATE(VALUE(RIGHT(B1374,4)),VALUE(MID(B1374,4,2)),VALUE(LEFT(B1374,2))),DATE(VALUE(LEFT(B1374,4)),VALUE(MID(B1374,6,2)),VALUE(RIGHT(B1374,2)))))</f>
        <v>45780</v>
      </c>
      <c r="N1374" s="16" t="n">
        <f aca="false">MONTH(M1374)</f>
        <v>5</v>
      </c>
      <c r="O1374" s="16" t="str">
        <f aca="false">PROPER(TRIM(H1374))</f>
        <v>Lucknow</v>
      </c>
      <c r="P1374" s="16" t="str">
        <f aca="false">IFERROR(VLOOKUP(O1374,city_map!$A$2:$B$6,2,FALSE()),O1374)</f>
        <v>Lucknow</v>
      </c>
      <c r="Q1374" s="16" t="n">
        <f aca="false">IF(ISNUMBER(F1374),F1374,VALUE(SUBSTITUTE(SUBSTITUTE(F1374,"₹",""),",","")))</f>
        <v>1302</v>
      </c>
      <c r="R1374" s="16" t="n">
        <f aca="false">IF(E1374=99,1,E1374)</f>
        <v>1</v>
      </c>
      <c r="S1374" s="16" t="n">
        <f aca="false">IF(G1374="",0,G1374)</f>
        <v>0.1</v>
      </c>
      <c r="T1374" s="16" t="str">
        <f aca="false">IF(I1374="","Unknown",IF(I1374="upi","UPI",I1374))</f>
        <v>COD</v>
      </c>
      <c r="U1374" s="16" t="str">
        <f aca="false">IF(L1374="Yes","Y",IF(L1374="No","N",L1374))</f>
        <v>N</v>
      </c>
      <c r="V1374" s="19" t="n">
        <f aca="false">ROUND(R1374*Q1374*(1-S1374),2)</f>
        <v>1171.8</v>
      </c>
      <c r="W1374" s="16" t="str">
        <f aca="false">_xlfn.XLOOKUP(D1374,products!$A$2:$A$61,products!$C$2:$C$61,"Not found")</f>
        <v>Beauty</v>
      </c>
    </row>
    <row r="1375" customFormat="false" ht="15" hidden="false" customHeight="false" outlineLevel="0" collapsed="false">
      <c r="A1375" s="16" t="s">
        <v>2300</v>
      </c>
      <c r="B1375" s="16" t="s">
        <v>2301</v>
      </c>
      <c r="C1375" s="16" t="s">
        <v>495</v>
      </c>
      <c r="D1375" s="16" t="s">
        <v>38</v>
      </c>
      <c r="E1375" s="16" t="n">
        <v>1</v>
      </c>
      <c r="F1375" s="16" t="n">
        <v>346</v>
      </c>
      <c r="G1375" s="16" t="n">
        <v>0.15</v>
      </c>
      <c r="H1375" s="16" t="s">
        <v>503</v>
      </c>
      <c r="I1375" s="16" t="s">
        <v>60</v>
      </c>
      <c r="J1375" s="16" t="n">
        <v>5</v>
      </c>
      <c r="K1375" s="16" t="n">
        <v>3</v>
      </c>
      <c r="L1375" s="16" t="s">
        <v>41</v>
      </c>
      <c r="M1375" s="18" t="n">
        <f aca="false">IF(ISNUMBER(B1375),B1375,IF(MID(B1375,3,1)="-",DATE(VALUE(RIGHT(B1375,4)),VALUE(MID(B1375,4,2)),VALUE(LEFT(B1375,2))),DATE(VALUE(LEFT(B1375,4)),VALUE(MID(B1375,6,2)),VALUE(RIGHT(B1375,2)))))</f>
        <v>45780</v>
      </c>
      <c r="N1375" s="16" t="n">
        <f aca="false">MONTH(M1375)</f>
        <v>5</v>
      </c>
      <c r="O1375" s="16" t="str">
        <f aca="false">PROPER(TRIM(H1375))</f>
        <v>Pune</v>
      </c>
      <c r="P1375" s="16" t="str">
        <f aca="false">IFERROR(VLOOKUP(O1375,city_map!$A$2:$B$6,2,FALSE()),O1375)</f>
        <v>Pune</v>
      </c>
      <c r="Q1375" s="16" t="n">
        <f aca="false">IF(ISNUMBER(F1375),F1375,VALUE(SUBSTITUTE(SUBSTITUTE(F1375,"₹",""),",","")))</f>
        <v>346</v>
      </c>
      <c r="R1375" s="16" t="n">
        <f aca="false">IF(E1375=99,1,E1375)</f>
        <v>1</v>
      </c>
      <c r="S1375" s="16" t="n">
        <f aca="false">IF(G1375="",0,G1375)</f>
        <v>0.15</v>
      </c>
      <c r="T1375" s="16" t="str">
        <f aca="false">IF(I1375="","Unknown",IF(I1375="upi","UPI",I1375))</f>
        <v>UPI</v>
      </c>
      <c r="U1375" s="16" t="str">
        <f aca="false">IF(L1375="Yes","Y",IF(L1375="No","N",L1375))</f>
        <v>N</v>
      </c>
      <c r="V1375" s="19" t="n">
        <f aca="false">ROUND(R1375*Q1375*(1-S1375),2)</f>
        <v>294.1</v>
      </c>
      <c r="W1375" s="16" t="str">
        <f aca="false">_xlfn.XLOOKUP(D1375,products!$A$2:$A$61,products!$C$2:$C$61,"Not found")</f>
        <v>Books</v>
      </c>
    </row>
    <row r="1376" customFormat="false" ht="15" hidden="false" customHeight="false" outlineLevel="0" collapsed="false">
      <c r="A1376" s="16" t="s">
        <v>2302</v>
      </c>
      <c r="B1376" s="16" t="s">
        <v>2291</v>
      </c>
      <c r="C1376" s="16" t="s">
        <v>2303</v>
      </c>
      <c r="D1376" s="16" t="s">
        <v>115</v>
      </c>
      <c r="E1376" s="16" t="n">
        <v>1</v>
      </c>
      <c r="F1376" s="16" t="n">
        <v>301</v>
      </c>
      <c r="G1376" s="16" t="n">
        <v>0</v>
      </c>
      <c r="H1376" s="16" t="s">
        <v>81</v>
      </c>
      <c r="I1376" s="16" t="s">
        <v>40</v>
      </c>
      <c r="J1376" s="16" t="n">
        <v>4</v>
      </c>
      <c r="K1376" s="16" t="n">
        <v>5</v>
      </c>
      <c r="L1376" s="16" t="s">
        <v>41</v>
      </c>
      <c r="M1376" s="18" t="n">
        <f aca="false">IF(ISNUMBER(B1376),B1376,IF(MID(B1376,3,1)="-",DATE(VALUE(RIGHT(B1376,4)),VALUE(MID(B1376,4,2)),VALUE(LEFT(B1376,2))),DATE(VALUE(LEFT(B1376,4)),VALUE(MID(B1376,6,2)),VALUE(RIGHT(B1376,2)))))</f>
        <v>45780</v>
      </c>
      <c r="N1376" s="16" t="n">
        <f aca="false">MONTH(M1376)</f>
        <v>5</v>
      </c>
      <c r="O1376" s="16" t="str">
        <f aca="false">PROPER(TRIM(H1376))</f>
        <v>Hyderabad</v>
      </c>
      <c r="P1376" s="16" t="str">
        <f aca="false">IFERROR(VLOOKUP(O1376,city_map!$A$2:$B$6,2,FALSE()),O1376)</f>
        <v>Hyderabad</v>
      </c>
      <c r="Q1376" s="16" t="n">
        <f aca="false">IF(ISNUMBER(F1376),F1376,VALUE(SUBSTITUTE(SUBSTITUTE(F1376,"₹",""),",","")))</f>
        <v>301</v>
      </c>
      <c r="R1376" s="16" t="n">
        <f aca="false">IF(E1376=99,1,E1376)</f>
        <v>1</v>
      </c>
      <c r="S1376" s="16" t="n">
        <f aca="false">IF(G1376="",0,G1376)</f>
        <v>0</v>
      </c>
      <c r="T1376" s="16" t="str">
        <f aca="false">IF(I1376="","Unknown",IF(I1376="upi","UPI",I1376))</f>
        <v>COD</v>
      </c>
      <c r="U1376" s="16" t="str">
        <f aca="false">IF(L1376="Yes","Y",IF(L1376="No","N",L1376))</f>
        <v>N</v>
      </c>
      <c r="V1376" s="19" t="n">
        <f aca="false">ROUND(R1376*Q1376*(1-S1376),2)</f>
        <v>301</v>
      </c>
      <c r="W1376" s="16" t="str">
        <f aca="false">_xlfn.XLOOKUP(D1376,products!$A$2:$A$61,products!$C$2:$C$61,"Not found")</f>
        <v>Books</v>
      </c>
    </row>
    <row r="1377" customFormat="false" ht="15" hidden="false" customHeight="false" outlineLevel="0" collapsed="false">
      <c r="A1377" s="16" t="s">
        <v>2304</v>
      </c>
      <c r="B1377" s="16" t="s">
        <v>2291</v>
      </c>
      <c r="C1377" s="16" t="s">
        <v>1896</v>
      </c>
      <c r="D1377" s="16" t="s">
        <v>440</v>
      </c>
      <c r="E1377" s="16" t="n">
        <v>1</v>
      </c>
      <c r="F1377" s="16" t="n">
        <v>1455</v>
      </c>
      <c r="G1377" s="16" t="n">
        <v>0.05</v>
      </c>
      <c r="H1377" s="16" t="s">
        <v>112</v>
      </c>
      <c r="I1377" s="16" t="s">
        <v>60</v>
      </c>
      <c r="J1377" s="16" t="n">
        <v>2</v>
      </c>
      <c r="K1377" s="16" t="n">
        <v>5</v>
      </c>
      <c r="L1377" s="16" t="s">
        <v>41</v>
      </c>
      <c r="M1377" s="18" t="n">
        <f aca="false">IF(ISNUMBER(B1377),B1377,IF(MID(B1377,3,1)="-",DATE(VALUE(RIGHT(B1377,4)),VALUE(MID(B1377,4,2)),VALUE(LEFT(B1377,2))),DATE(VALUE(LEFT(B1377,4)),VALUE(MID(B1377,6,2)),VALUE(RIGHT(B1377,2)))))</f>
        <v>45780</v>
      </c>
      <c r="N1377" s="16" t="n">
        <f aca="false">MONTH(M1377)</f>
        <v>5</v>
      </c>
      <c r="O1377" s="16" t="str">
        <f aca="false">PROPER(TRIM(H1377))</f>
        <v>Mumbai</v>
      </c>
      <c r="P1377" s="16" t="str">
        <f aca="false">IFERROR(VLOOKUP(O1377,city_map!$A$2:$B$6,2,FALSE()),O1377)</f>
        <v>Mumbai</v>
      </c>
      <c r="Q1377" s="16" t="n">
        <f aca="false">IF(ISNUMBER(F1377),F1377,VALUE(SUBSTITUTE(SUBSTITUTE(F1377,"₹",""),",","")))</f>
        <v>1455</v>
      </c>
      <c r="R1377" s="16" t="n">
        <f aca="false">IF(E1377=99,1,E1377)</f>
        <v>1</v>
      </c>
      <c r="S1377" s="16" t="n">
        <f aca="false">IF(G1377="",0,G1377)</f>
        <v>0.05</v>
      </c>
      <c r="T1377" s="16" t="str">
        <f aca="false">IF(I1377="","Unknown",IF(I1377="upi","UPI",I1377))</f>
        <v>UPI</v>
      </c>
      <c r="U1377" s="16" t="str">
        <f aca="false">IF(L1377="Yes","Y",IF(L1377="No","N",L1377))</f>
        <v>N</v>
      </c>
      <c r="V1377" s="19" t="n">
        <f aca="false">ROUND(R1377*Q1377*(1-S1377),2)</f>
        <v>1382.25</v>
      </c>
      <c r="W1377" s="16" t="str">
        <f aca="false">_xlfn.XLOOKUP(D1377,products!$A$2:$A$61,products!$C$2:$C$61,"Not found")</f>
        <v>Home</v>
      </c>
    </row>
    <row r="1378" customFormat="false" ht="15" hidden="false" customHeight="false" outlineLevel="0" collapsed="false">
      <c r="A1378" s="16" t="s">
        <v>2305</v>
      </c>
      <c r="B1378" s="16" t="s">
        <v>2291</v>
      </c>
      <c r="C1378" s="16" t="s">
        <v>2306</v>
      </c>
      <c r="D1378" s="16" t="s">
        <v>225</v>
      </c>
      <c r="E1378" s="16" t="n">
        <v>2</v>
      </c>
      <c r="F1378" s="16" t="n">
        <v>406</v>
      </c>
      <c r="G1378" s="16" t="n">
        <v>0.05</v>
      </c>
      <c r="H1378" s="16" t="s">
        <v>81</v>
      </c>
      <c r="I1378" s="16" t="s">
        <v>71</v>
      </c>
      <c r="J1378" s="16" t="n">
        <v>4</v>
      </c>
      <c r="K1378" s="16" t="n">
        <v>4</v>
      </c>
      <c r="L1378" s="16" t="s">
        <v>41</v>
      </c>
      <c r="M1378" s="18" t="n">
        <f aca="false">IF(ISNUMBER(B1378),B1378,IF(MID(B1378,3,1)="-",DATE(VALUE(RIGHT(B1378,4)),VALUE(MID(B1378,4,2)),VALUE(LEFT(B1378,2))),DATE(VALUE(LEFT(B1378,4)),VALUE(MID(B1378,6,2)),VALUE(RIGHT(B1378,2)))))</f>
        <v>45780</v>
      </c>
      <c r="N1378" s="16" t="n">
        <f aca="false">MONTH(M1378)</f>
        <v>5</v>
      </c>
      <c r="O1378" s="16" t="str">
        <f aca="false">PROPER(TRIM(H1378))</f>
        <v>Hyderabad</v>
      </c>
      <c r="P1378" s="16" t="str">
        <f aca="false">IFERROR(VLOOKUP(O1378,city_map!$A$2:$B$6,2,FALSE()),O1378)</f>
        <v>Hyderabad</v>
      </c>
      <c r="Q1378" s="16" t="n">
        <f aca="false">IF(ISNUMBER(F1378),F1378,VALUE(SUBSTITUTE(SUBSTITUTE(F1378,"₹",""),",","")))</f>
        <v>406</v>
      </c>
      <c r="R1378" s="16" t="n">
        <f aca="false">IF(E1378=99,1,E1378)</f>
        <v>2</v>
      </c>
      <c r="S1378" s="16" t="n">
        <f aca="false">IF(G1378="",0,G1378)</f>
        <v>0.05</v>
      </c>
      <c r="T1378" s="16" t="str">
        <f aca="false">IF(I1378="","Unknown",IF(I1378="upi","UPI",I1378))</f>
        <v>Credit Card</v>
      </c>
      <c r="U1378" s="16" t="str">
        <f aca="false">IF(L1378="Yes","Y",IF(L1378="No","N",L1378))</f>
        <v>N</v>
      </c>
      <c r="V1378" s="19" t="n">
        <f aca="false">ROUND(R1378*Q1378*(1-S1378),2)</f>
        <v>771.4</v>
      </c>
      <c r="W1378" s="16" t="str">
        <f aca="false">_xlfn.XLOOKUP(D1378,products!$A$2:$A$61,products!$C$2:$C$61,"Not found")</f>
        <v>Books</v>
      </c>
    </row>
    <row r="1379" customFormat="false" ht="15" hidden="false" customHeight="false" outlineLevel="0" collapsed="false">
      <c r="A1379" s="16" t="s">
        <v>2307</v>
      </c>
      <c r="B1379" s="16" t="s">
        <v>2291</v>
      </c>
      <c r="C1379" s="16" t="s">
        <v>753</v>
      </c>
      <c r="D1379" s="16" t="s">
        <v>232</v>
      </c>
      <c r="E1379" s="16" t="n">
        <v>1</v>
      </c>
      <c r="F1379" s="16" t="n">
        <v>1938</v>
      </c>
      <c r="G1379" s="16" t="n">
        <v>0.1</v>
      </c>
      <c r="H1379" s="16" t="s">
        <v>67</v>
      </c>
      <c r="I1379" s="16" t="s">
        <v>100</v>
      </c>
      <c r="J1379" s="16" t="n">
        <v>3</v>
      </c>
      <c r="K1379" s="16" t="n">
        <v>5</v>
      </c>
      <c r="L1379" s="16" t="s">
        <v>41</v>
      </c>
      <c r="M1379" s="18" t="n">
        <f aca="false">IF(ISNUMBER(B1379),B1379,IF(MID(B1379,3,1)="-",DATE(VALUE(RIGHT(B1379,4)),VALUE(MID(B1379,4,2)),VALUE(LEFT(B1379,2))),DATE(VALUE(LEFT(B1379,4)),VALUE(MID(B1379,6,2)),VALUE(RIGHT(B1379,2)))))</f>
        <v>45780</v>
      </c>
      <c r="N1379" s="16" t="n">
        <f aca="false">MONTH(M1379)</f>
        <v>5</v>
      </c>
      <c r="O1379" s="16" t="str">
        <f aca="false">PROPER(TRIM(H1379))</f>
        <v>Kolkata</v>
      </c>
      <c r="P1379" s="16" t="str">
        <f aca="false">IFERROR(VLOOKUP(O1379,city_map!$A$2:$B$6,2,FALSE()),O1379)</f>
        <v>Kolkata</v>
      </c>
      <c r="Q1379" s="16" t="n">
        <f aca="false">IF(ISNUMBER(F1379),F1379,VALUE(SUBSTITUTE(SUBSTITUTE(F1379,"₹",""),",","")))</f>
        <v>1938</v>
      </c>
      <c r="R1379" s="16" t="n">
        <f aca="false">IF(E1379=99,1,E1379)</f>
        <v>1</v>
      </c>
      <c r="S1379" s="16" t="n">
        <f aca="false">IF(G1379="",0,G1379)</f>
        <v>0.1</v>
      </c>
      <c r="T1379" s="16" t="str">
        <f aca="false">IF(I1379="","Unknown",IF(I1379="upi","UPI",I1379))</f>
        <v>Net Banking</v>
      </c>
      <c r="U1379" s="16" t="str">
        <f aca="false">IF(L1379="Yes","Y",IF(L1379="No","N",L1379))</f>
        <v>N</v>
      </c>
      <c r="V1379" s="19" t="n">
        <f aca="false">ROUND(R1379*Q1379*(1-S1379),2)</f>
        <v>1744.2</v>
      </c>
      <c r="W1379" s="16" t="str">
        <f aca="false">_xlfn.XLOOKUP(D1379,products!$A$2:$A$61,products!$C$2:$C$61,"Not found")</f>
        <v>Electronics</v>
      </c>
    </row>
    <row r="1380" customFormat="false" ht="15" hidden="false" customHeight="false" outlineLevel="0" collapsed="false">
      <c r="A1380" s="16" t="s">
        <v>2308</v>
      </c>
      <c r="B1380" s="16" t="s">
        <v>2291</v>
      </c>
      <c r="C1380" s="16" t="s">
        <v>891</v>
      </c>
      <c r="D1380" s="16" t="s">
        <v>291</v>
      </c>
      <c r="E1380" s="16" t="n">
        <v>2</v>
      </c>
      <c r="F1380" s="16" t="n">
        <v>1143</v>
      </c>
      <c r="G1380" s="16" t="n">
        <v>0.05</v>
      </c>
      <c r="H1380" s="16" t="s">
        <v>52</v>
      </c>
      <c r="I1380" s="16" t="s">
        <v>60</v>
      </c>
      <c r="J1380" s="16" t="n">
        <v>2</v>
      </c>
      <c r="K1380" s="16" t="n">
        <v>4</v>
      </c>
      <c r="L1380" s="16" t="s">
        <v>41</v>
      </c>
      <c r="M1380" s="18" t="n">
        <f aca="false">IF(ISNUMBER(B1380),B1380,IF(MID(B1380,3,1)="-",DATE(VALUE(RIGHT(B1380,4)),VALUE(MID(B1380,4,2)),VALUE(LEFT(B1380,2))),DATE(VALUE(LEFT(B1380,4)),VALUE(MID(B1380,6,2)),VALUE(RIGHT(B1380,2)))))</f>
        <v>45780</v>
      </c>
      <c r="N1380" s="16" t="n">
        <f aca="false">MONTH(M1380)</f>
        <v>5</v>
      </c>
      <c r="O1380" s="16" t="str">
        <f aca="false">PROPER(TRIM(H1380))</f>
        <v>Delhi</v>
      </c>
      <c r="P1380" s="16" t="str">
        <f aca="false">IFERROR(VLOOKUP(O1380,city_map!$A$2:$B$6,2,FALSE()),O1380)</f>
        <v>Delhi</v>
      </c>
      <c r="Q1380" s="16" t="n">
        <f aca="false">IF(ISNUMBER(F1380),F1380,VALUE(SUBSTITUTE(SUBSTITUTE(F1380,"₹",""),",","")))</f>
        <v>1143</v>
      </c>
      <c r="R1380" s="16" t="n">
        <f aca="false">IF(E1380=99,1,E1380)</f>
        <v>2</v>
      </c>
      <c r="S1380" s="16" t="n">
        <f aca="false">IF(G1380="",0,G1380)</f>
        <v>0.05</v>
      </c>
      <c r="T1380" s="16" t="str">
        <f aca="false">IF(I1380="","Unknown",IF(I1380="upi","UPI",I1380))</f>
        <v>UPI</v>
      </c>
      <c r="U1380" s="16" t="str">
        <f aca="false">IF(L1380="Yes","Y",IF(L1380="No","N",L1380))</f>
        <v>N</v>
      </c>
      <c r="V1380" s="19" t="n">
        <f aca="false">ROUND(R1380*Q1380*(1-S1380),2)</f>
        <v>2171.7</v>
      </c>
      <c r="W1380" s="16" t="str">
        <f aca="false">_xlfn.XLOOKUP(D1380,products!$A$2:$A$61,products!$C$2:$C$61,"Not found")</f>
        <v>Electronics</v>
      </c>
    </row>
    <row r="1381" customFormat="false" ht="15" hidden="false" customHeight="false" outlineLevel="0" collapsed="false">
      <c r="A1381" s="16" t="s">
        <v>2309</v>
      </c>
      <c r="B1381" s="16" t="s">
        <v>2310</v>
      </c>
      <c r="C1381" s="16" t="s">
        <v>624</v>
      </c>
      <c r="D1381" s="16" t="s">
        <v>639</v>
      </c>
      <c r="E1381" s="16" t="n">
        <v>2</v>
      </c>
      <c r="F1381" s="16" t="n">
        <v>827</v>
      </c>
      <c r="G1381" s="16" t="n">
        <v>0.05</v>
      </c>
      <c r="H1381" s="16" t="s">
        <v>130</v>
      </c>
      <c r="I1381" s="16" t="s">
        <v>40</v>
      </c>
      <c r="J1381" s="16" t="n">
        <v>4</v>
      </c>
      <c r="K1381" s="16" t="n">
        <v>3</v>
      </c>
      <c r="L1381" s="16" t="s">
        <v>57</v>
      </c>
      <c r="M1381" s="18" t="n">
        <f aca="false">IF(ISNUMBER(B1381),B1381,IF(MID(B1381,3,1)="-",DATE(VALUE(RIGHT(B1381,4)),VALUE(MID(B1381,4,2)),VALUE(LEFT(B1381,2))),DATE(VALUE(LEFT(B1381,4)),VALUE(MID(B1381,6,2)),VALUE(RIGHT(B1381,2)))))</f>
        <v>45781</v>
      </c>
      <c r="N1381" s="16" t="n">
        <f aca="false">MONTH(M1381)</f>
        <v>5</v>
      </c>
      <c r="O1381" s="16" t="str">
        <f aca="false">PROPER(TRIM(H1381))</f>
        <v>Bengaluru</v>
      </c>
      <c r="P1381" s="16" t="str">
        <f aca="false">IFERROR(VLOOKUP(O1381,city_map!$A$2:$B$6,2,FALSE()),O1381)</f>
        <v>Bengaluru</v>
      </c>
      <c r="Q1381" s="16" t="n">
        <f aca="false">IF(ISNUMBER(F1381),F1381,VALUE(SUBSTITUTE(SUBSTITUTE(F1381,"₹",""),",","")))</f>
        <v>827</v>
      </c>
      <c r="R1381" s="16" t="n">
        <f aca="false">IF(E1381=99,1,E1381)</f>
        <v>2</v>
      </c>
      <c r="S1381" s="16" t="n">
        <f aca="false">IF(G1381="",0,G1381)</f>
        <v>0.05</v>
      </c>
      <c r="T1381" s="16" t="str">
        <f aca="false">IF(I1381="","Unknown",IF(I1381="upi","UPI",I1381))</f>
        <v>COD</v>
      </c>
      <c r="U1381" s="16" t="str">
        <f aca="false">IF(L1381="Yes","Y",IF(L1381="No","N",L1381))</f>
        <v>Y</v>
      </c>
      <c r="V1381" s="19" t="n">
        <f aca="false">ROUND(R1381*Q1381*(1-S1381),2)</f>
        <v>1571.3</v>
      </c>
      <c r="W1381" s="16" t="str">
        <f aca="false">_xlfn.XLOOKUP(D1381,products!$A$2:$A$61,products!$C$2:$C$61,"Not found")</f>
        <v>Beauty</v>
      </c>
    </row>
    <row r="1382" customFormat="false" ht="15" hidden="false" customHeight="false" outlineLevel="0" collapsed="false">
      <c r="A1382" s="16" t="s">
        <v>2311</v>
      </c>
      <c r="B1382" s="16" t="s">
        <v>2310</v>
      </c>
      <c r="C1382" s="16" t="s">
        <v>210</v>
      </c>
      <c r="D1382" s="16" t="s">
        <v>219</v>
      </c>
      <c r="E1382" s="16" t="n">
        <v>1</v>
      </c>
      <c r="F1382" s="16" t="n">
        <v>1319</v>
      </c>
      <c r="G1382" s="16" t="n">
        <v>0</v>
      </c>
      <c r="H1382" s="16" t="s">
        <v>39</v>
      </c>
      <c r="I1382" s="16" t="s">
        <v>71</v>
      </c>
      <c r="J1382" s="16" t="n">
        <v>2</v>
      </c>
      <c r="K1382" s="16" t="n">
        <v>5</v>
      </c>
      <c r="L1382" s="16" t="s">
        <v>41</v>
      </c>
      <c r="M1382" s="18" t="n">
        <f aca="false">IF(ISNUMBER(B1382),B1382,IF(MID(B1382,3,1)="-",DATE(VALUE(RIGHT(B1382,4)),VALUE(MID(B1382,4,2)),VALUE(LEFT(B1382,2))),DATE(VALUE(LEFT(B1382,4)),VALUE(MID(B1382,6,2)),VALUE(RIGHT(B1382,2)))))</f>
        <v>45781</v>
      </c>
      <c r="N1382" s="16" t="n">
        <f aca="false">MONTH(M1382)</f>
        <v>5</v>
      </c>
      <c r="O1382" s="16" t="str">
        <f aca="false">PROPER(TRIM(H1382))</f>
        <v>Delhi</v>
      </c>
      <c r="P1382" s="16" t="str">
        <f aca="false">IFERROR(VLOOKUP(O1382,city_map!$A$2:$B$6,2,FALSE()),O1382)</f>
        <v>Delhi</v>
      </c>
      <c r="Q1382" s="16" t="n">
        <f aca="false">IF(ISNUMBER(F1382),F1382,VALUE(SUBSTITUTE(SUBSTITUTE(F1382,"₹",""),",","")))</f>
        <v>1319</v>
      </c>
      <c r="R1382" s="16" t="n">
        <f aca="false">IF(E1382=99,1,E1382)</f>
        <v>1</v>
      </c>
      <c r="S1382" s="16" t="n">
        <f aca="false">IF(G1382="",0,G1382)</f>
        <v>0</v>
      </c>
      <c r="T1382" s="16" t="str">
        <f aca="false">IF(I1382="","Unknown",IF(I1382="upi","UPI",I1382))</f>
        <v>Credit Card</v>
      </c>
      <c r="U1382" s="16" t="str">
        <f aca="false">IF(L1382="Yes","Y",IF(L1382="No","N",L1382))</f>
        <v>N</v>
      </c>
      <c r="V1382" s="19" t="n">
        <f aca="false">ROUND(R1382*Q1382*(1-S1382),2)</f>
        <v>1319</v>
      </c>
      <c r="W1382" s="16" t="str">
        <f aca="false">_xlfn.XLOOKUP(D1382,products!$A$2:$A$61,products!$C$2:$C$61,"Not found")</f>
        <v>Electronics</v>
      </c>
    </row>
    <row r="1383" customFormat="false" ht="15" hidden="false" customHeight="false" outlineLevel="0" collapsed="false">
      <c r="A1383" s="16" t="s">
        <v>2312</v>
      </c>
      <c r="B1383" s="16" t="s">
        <v>2310</v>
      </c>
      <c r="C1383" s="16" t="s">
        <v>338</v>
      </c>
      <c r="D1383" s="16" t="s">
        <v>291</v>
      </c>
      <c r="E1383" s="16" t="n">
        <v>2</v>
      </c>
      <c r="F1383" s="16" t="n">
        <v>1212</v>
      </c>
      <c r="G1383" s="16" t="n">
        <v>0</v>
      </c>
      <c r="H1383" s="16" t="s">
        <v>39</v>
      </c>
      <c r="I1383" s="16" t="s">
        <v>100</v>
      </c>
      <c r="J1383" s="16" t="n">
        <v>4</v>
      </c>
      <c r="K1383" s="16"/>
      <c r="L1383" s="16" t="s">
        <v>41</v>
      </c>
      <c r="M1383" s="18" t="n">
        <f aca="false">IF(ISNUMBER(B1383),B1383,IF(MID(B1383,3,1)="-",DATE(VALUE(RIGHT(B1383,4)),VALUE(MID(B1383,4,2)),VALUE(LEFT(B1383,2))),DATE(VALUE(LEFT(B1383,4)),VALUE(MID(B1383,6,2)),VALUE(RIGHT(B1383,2)))))</f>
        <v>45781</v>
      </c>
      <c r="N1383" s="16" t="n">
        <f aca="false">MONTH(M1383)</f>
        <v>5</v>
      </c>
      <c r="O1383" s="16" t="str">
        <f aca="false">PROPER(TRIM(H1383))</f>
        <v>Delhi</v>
      </c>
      <c r="P1383" s="16" t="str">
        <f aca="false">IFERROR(VLOOKUP(O1383,city_map!$A$2:$B$6,2,FALSE()),O1383)</f>
        <v>Delhi</v>
      </c>
      <c r="Q1383" s="16" t="n">
        <f aca="false">IF(ISNUMBER(F1383),F1383,VALUE(SUBSTITUTE(SUBSTITUTE(F1383,"₹",""),",","")))</f>
        <v>1212</v>
      </c>
      <c r="R1383" s="16" t="n">
        <f aca="false">IF(E1383=99,1,E1383)</f>
        <v>2</v>
      </c>
      <c r="S1383" s="16" t="n">
        <f aca="false">IF(G1383="",0,G1383)</f>
        <v>0</v>
      </c>
      <c r="T1383" s="16" t="str">
        <f aca="false">IF(I1383="","Unknown",IF(I1383="upi","UPI",I1383))</f>
        <v>Net Banking</v>
      </c>
      <c r="U1383" s="16" t="str">
        <f aca="false">IF(L1383="Yes","Y",IF(L1383="No","N",L1383))</f>
        <v>N</v>
      </c>
      <c r="V1383" s="19" t="n">
        <f aca="false">ROUND(R1383*Q1383*(1-S1383),2)</f>
        <v>2424</v>
      </c>
      <c r="W1383" s="16" t="str">
        <f aca="false">_xlfn.XLOOKUP(D1383,products!$A$2:$A$61,products!$C$2:$C$61,"Not found")</f>
        <v>Electronics</v>
      </c>
    </row>
    <row r="1384" customFormat="false" ht="15" hidden="false" customHeight="false" outlineLevel="0" collapsed="false">
      <c r="A1384" s="16" t="s">
        <v>2313</v>
      </c>
      <c r="B1384" s="16" t="s">
        <v>2310</v>
      </c>
      <c r="C1384" s="16" t="s">
        <v>1620</v>
      </c>
      <c r="D1384" s="16" t="s">
        <v>451</v>
      </c>
      <c r="E1384" s="16" t="n">
        <v>2</v>
      </c>
      <c r="F1384" s="16" t="n">
        <v>1294</v>
      </c>
      <c r="G1384" s="16" t="n">
        <v>0</v>
      </c>
      <c r="H1384" s="16" t="s">
        <v>89</v>
      </c>
      <c r="I1384" s="16" t="s">
        <v>71</v>
      </c>
      <c r="J1384" s="16" t="n">
        <v>3</v>
      </c>
      <c r="K1384" s="16" t="n">
        <v>4</v>
      </c>
      <c r="L1384" s="16" t="s">
        <v>41</v>
      </c>
      <c r="M1384" s="18" t="n">
        <f aca="false">IF(ISNUMBER(B1384),B1384,IF(MID(B1384,3,1)="-",DATE(VALUE(RIGHT(B1384,4)),VALUE(MID(B1384,4,2)),VALUE(LEFT(B1384,2))),DATE(VALUE(LEFT(B1384,4)),VALUE(MID(B1384,6,2)),VALUE(RIGHT(B1384,2)))))</f>
        <v>45781</v>
      </c>
      <c r="N1384" s="16" t="n">
        <f aca="false">MONTH(M1384)</f>
        <v>5</v>
      </c>
      <c r="O1384" s="16" t="str">
        <f aca="false">PROPER(TRIM(H1384))</f>
        <v>Ahmedabad</v>
      </c>
      <c r="P1384" s="16" t="str">
        <f aca="false">IFERROR(VLOOKUP(O1384,city_map!$A$2:$B$6,2,FALSE()),O1384)</f>
        <v>Ahmedabad</v>
      </c>
      <c r="Q1384" s="16" t="n">
        <f aca="false">IF(ISNUMBER(F1384),F1384,VALUE(SUBSTITUTE(SUBSTITUTE(F1384,"₹",""),",","")))</f>
        <v>1294</v>
      </c>
      <c r="R1384" s="16" t="n">
        <f aca="false">IF(E1384=99,1,E1384)</f>
        <v>2</v>
      </c>
      <c r="S1384" s="16" t="n">
        <f aca="false">IF(G1384="",0,G1384)</f>
        <v>0</v>
      </c>
      <c r="T1384" s="16" t="str">
        <f aca="false">IF(I1384="","Unknown",IF(I1384="upi","UPI",I1384))</f>
        <v>Credit Card</v>
      </c>
      <c r="U1384" s="16" t="str">
        <f aca="false">IF(L1384="Yes","Y",IF(L1384="No","N",L1384))</f>
        <v>N</v>
      </c>
      <c r="V1384" s="19" t="n">
        <f aca="false">ROUND(R1384*Q1384*(1-S1384),2)</f>
        <v>2588</v>
      </c>
      <c r="W1384" s="16" t="str">
        <f aca="false">_xlfn.XLOOKUP(D1384,products!$A$2:$A$61,products!$C$2:$C$61,"Not found")</f>
        <v>Beauty</v>
      </c>
    </row>
    <row r="1385" customFormat="false" ht="15" hidden="false" customHeight="false" outlineLevel="0" collapsed="false">
      <c r="A1385" s="16" t="s">
        <v>2314</v>
      </c>
      <c r="B1385" s="16" t="s">
        <v>2310</v>
      </c>
      <c r="C1385" s="16" t="s">
        <v>2315</v>
      </c>
      <c r="D1385" s="16" t="s">
        <v>308</v>
      </c>
      <c r="E1385" s="16" t="n">
        <v>2</v>
      </c>
      <c r="F1385" s="16" t="n">
        <v>201</v>
      </c>
      <c r="G1385" s="16" t="n">
        <v>0.2</v>
      </c>
      <c r="H1385" s="16" t="s">
        <v>67</v>
      </c>
      <c r="I1385" s="16" t="s">
        <v>60</v>
      </c>
      <c r="J1385" s="16" t="n">
        <v>3</v>
      </c>
      <c r="K1385" s="16"/>
      <c r="L1385" s="16" t="s">
        <v>41</v>
      </c>
      <c r="M1385" s="18" t="n">
        <f aca="false">IF(ISNUMBER(B1385),B1385,IF(MID(B1385,3,1)="-",DATE(VALUE(RIGHT(B1385,4)),VALUE(MID(B1385,4,2)),VALUE(LEFT(B1385,2))),DATE(VALUE(LEFT(B1385,4)),VALUE(MID(B1385,6,2)),VALUE(RIGHT(B1385,2)))))</f>
        <v>45781</v>
      </c>
      <c r="N1385" s="16" t="n">
        <f aca="false">MONTH(M1385)</f>
        <v>5</v>
      </c>
      <c r="O1385" s="16" t="str">
        <f aca="false">PROPER(TRIM(H1385))</f>
        <v>Kolkata</v>
      </c>
      <c r="P1385" s="16" t="str">
        <f aca="false">IFERROR(VLOOKUP(O1385,city_map!$A$2:$B$6,2,FALSE()),O1385)</f>
        <v>Kolkata</v>
      </c>
      <c r="Q1385" s="16" t="n">
        <f aca="false">IF(ISNUMBER(F1385),F1385,VALUE(SUBSTITUTE(SUBSTITUTE(F1385,"₹",""),",","")))</f>
        <v>201</v>
      </c>
      <c r="R1385" s="16" t="n">
        <f aca="false">IF(E1385=99,1,E1385)</f>
        <v>2</v>
      </c>
      <c r="S1385" s="16" t="n">
        <f aca="false">IF(G1385="",0,G1385)</f>
        <v>0.2</v>
      </c>
      <c r="T1385" s="16" t="str">
        <f aca="false">IF(I1385="","Unknown",IF(I1385="upi","UPI",I1385))</f>
        <v>UPI</v>
      </c>
      <c r="U1385" s="16" t="str">
        <f aca="false">IF(L1385="Yes","Y",IF(L1385="No","N",L1385))</f>
        <v>N</v>
      </c>
      <c r="V1385" s="19" t="n">
        <f aca="false">ROUND(R1385*Q1385*(1-S1385),2)</f>
        <v>321.6</v>
      </c>
      <c r="W1385" s="16" t="str">
        <f aca="false">_xlfn.XLOOKUP(D1385,products!$A$2:$A$61,products!$C$2:$C$61,"Not found")</f>
        <v>Beauty</v>
      </c>
    </row>
    <row r="1386" customFormat="false" ht="15" hidden="false" customHeight="false" outlineLevel="0" collapsed="false">
      <c r="A1386" s="16" t="s">
        <v>2316</v>
      </c>
      <c r="B1386" s="16" t="s">
        <v>2310</v>
      </c>
      <c r="C1386" s="16" t="s">
        <v>54</v>
      </c>
      <c r="D1386" s="16" t="s">
        <v>115</v>
      </c>
      <c r="E1386" s="16" t="n">
        <v>1</v>
      </c>
      <c r="F1386" s="16" t="n">
        <v>313</v>
      </c>
      <c r="G1386" s="16" t="n">
        <v>0.1</v>
      </c>
      <c r="H1386" s="16" t="s">
        <v>56</v>
      </c>
      <c r="I1386" s="16" t="s">
        <v>100</v>
      </c>
      <c r="J1386" s="16" t="n">
        <v>5</v>
      </c>
      <c r="K1386" s="16" t="n">
        <v>4</v>
      </c>
      <c r="L1386" s="16" t="s">
        <v>41</v>
      </c>
      <c r="M1386" s="18" t="n">
        <f aca="false">IF(ISNUMBER(B1386),B1386,IF(MID(B1386,3,1)="-",DATE(VALUE(RIGHT(B1386,4)),VALUE(MID(B1386,4,2)),VALUE(LEFT(B1386,2))),DATE(VALUE(LEFT(B1386,4)),VALUE(MID(B1386,6,2)),VALUE(RIGHT(B1386,2)))))</f>
        <v>45781</v>
      </c>
      <c r="N1386" s="16" t="n">
        <f aca="false">MONTH(M1386)</f>
        <v>5</v>
      </c>
      <c r="O1386" s="16" t="str">
        <f aca="false">PROPER(TRIM(H1386))</f>
        <v>Lucknow</v>
      </c>
      <c r="P1386" s="16" t="str">
        <f aca="false">IFERROR(VLOOKUP(O1386,city_map!$A$2:$B$6,2,FALSE()),O1386)</f>
        <v>Lucknow</v>
      </c>
      <c r="Q1386" s="16" t="n">
        <f aca="false">IF(ISNUMBER(F1386),F1386,VALUE(SUBSTITUTE(SUBSTITUTE(F1386,"₹",""),",","")))</f>
        <v>313</v>
      </c>
      <c r="R1386" s="16" t="n">
        <f aca="false">IF(E1386=99,1,E1386)</f>
        <v>1</v>
      </c>
      <c r="S1386" s="16" t="n">
        <f aca="false">IF(G1386="",0,G1386)</f>
        <v>0.1</v>
      </c>
      <c r="T1386" s="16" t="str">
        <f aca="false">IF(I1386="","Unknown",IF(I1386="upi","UPI",I1386))</f>
        <v>Net Banking</v>
      </c>
      <c r="U1386" s="16" t="str">
        <f aca="false">IF(L1386="Yes","Y",IF(L1386="No","N",L1386))</f>
        <v>N</v>
      </c>
      <c r="V1386" s="19" t="n">
        <f aca="false">ROUND(R1386*Q1386*(1-S1386),2)</f>
        <v>281.7</v>
      </c>
      <c r="W1386" s="16" t="str">
        <f aca="false">_xlfn.XLOOKUP(D1386,products!$A$2:$A$61,products!$C$2:$C$61,"Not found")</f>
        <v>Books</v>
      </c>
    </row>
    <row r="1387" customFormat="false" ht="15" hidden="false" customHeight="false" outlineLevel="0" collapsed="false">
      <c r="A1387" s="16" t="s">
        <v>2317</v>
      </c>
      <c r="B1387" s="16" t="s">
        <v>2310</v>
      </c>
      <c r="C1387" s="16" t="s">
        <v>1600</v>
      </c>
      <c r="D1387" s="16" t="s">
        <v>254</v>
      </c>
      <c r="E1387" s="16" t="n">
        <v>1</v>
      </c>
      <c r="F1387" s="16" t="n">
        <v>1032</v>
      </c>
      <c r="G1387" s="16" t="n">
        <v>0.1</v>
      </c>
      <c r="H1387" s="16" t="s">
        <v>81</v>
      </c>
      <c r="I1387" s="16" t="s">
        <v>47</v>
      </c>
      <c r="J1387" s="16" t="n">
        <v>5</v>
      </c>
      <c r="K1387" s="16" t="n">
        <v>4</v>
      </c>
      <c r="L1387" s="16" t="s">
        <v>41</v>
      </c>
      <c r="M1387" s="18" t="n">
        <f aca="false">IF(ISNUMBER(B1387),B1387,IF(MID(B1387,3,1)="-",DATE(VALUE(RIGHT(B1387,4)),VALUE(MID(B1387,4,2)),VALUE(LEFT(B1387,2))),DATE(VALUE(LEFT(B1387,4)),VALUE(MID(B1387,6,2)),VALUE(RIGHT(B1387,2)))))</f>
        <v>45781</v>
      </c>
      <c r="N1387" s="16" t="n">
        <f aca="false">MONTH(M1387)</f>
        <v>5</v>
      </c>
      <c r="O1387" s="16" t="str">
        <f aca="false">PROPER(TRIM(H1387))</f>
        <v>Hyderabad</v>
      </c>
      <c r="P1387" s="16" t="str">
        <f aca="false">IFERROR(VLOOKUP(O1387,city_map!$A$2:$B$6,2,FALSE()),O1387)</f>
        <v>Hyderabad</v>
      </c>
      <c r="Q1387" s="16" t="n">
        <f aca="false">IF(ISNUMBER(F1387),F1387,VALUE(SUBSTITUTE(SUBSTITUTE(F1387,"₹",""),",","")))</f>
        <v>1032</v>
      </c>
      <c r="R1387" s="16" t="n">
        <f aca="false">IF(E1387=99,1,E1387)</f>
        <v>1</v>
      </c>
      <c r="S1387" s="16" t="n">
        <f aca="false">IF(G1387="",0,G1387)</f>
        <v>0.1</v>
      </c>
      <c r="T1387" s="16" t="str">
        <f aca="false">IF(I1387="","Unknown",IF(I1387="upi","UPI",I1387))</f>
        <v>Debit Card</v>
      </c>
      <c r="U1387" s="16" t="str">
        <f aca="false">IF(L1387="Yes","Y",IF(L1387="No","N",L1387))</f>
        <v>N</v>
      </c>
      <c r="V1387" s="19" t="n">
        <f aca="false">ROUND(R1387*Q1387*(1-S1387),2)</f>
        <v>928.8</v>
      </c>
      <c r="W1387" s="16" t="str">
        <f aca="false">_xlfn.XLOOKUP(D1387,products!$A$2:$A$61,products!$C$2:$C$61,"Not found")</f>
        <v>Fashion</v>
      </c>
    </row>
    <row r="1388" customFormat="false" ht="15" hidden="false" customHeight="false" outlineLevel="0" collapsed="false">
      <c r="A1388" s="16" t="s">
        <v>2318</v>
      </c>
      <c r="B1388" s="16" t="s">
        <v>2310</v>
      </c>
      <c r="C1388" s="16" t="s">
        <v>1423</v>
      </c>
      <c r="D1388" s="16" t="s">
        <v>136</v>
      </c>
      <c r="E1388" s="16" t="n">
        <v>1</v>
      </c>
      <c r="F1388" s="16" t="n">
        <v>2150</v>
      </c>
      <c r="G1388" s="16" t="n">
        <v>0</v>
      </c>
      <c r="H1388" s="16" t="s">
        <v>130</v>
      </c>
      <c r="I1388" s="16" t="s">
        <v>100</v>
      </c>
      <c r="J1388" s="16" t="n">
        <v>2</v>
      </c>
      <c r="K1388" s="16"/>
      <c r="L1388" s="16" t="s">
        <v>41</v>
      </c>
      <c r="M1388" s="18" t="n">
        <f aca="false">IF(ISNUMBER(B1388),B1388,IF(MID(B1388,3,1)="-",DATE(VALUE(RIGHT(B1388,4)),VALUE(MID(B1388,4,2)),VALUE(LEFT(B1388,2))),DATE(VALUE(LEFT(B1388,4)),VALUE(MID(B1388,6,2)),VALUE(RIGHT(B1388,2)))))</f>
        <v>45781</v>
      </c>
      <c r="N1388" s="16" t="n">
        <f aca="false">MONTH(M1388)</f>
        <v>5</v>
      </c>
      <c r="O1388" s="16" t="str">
        <f aca="false">PROPER(TRIM(H1388))</f>
        <v>Bengaluru</v>
      </c>
      <c r="P1388" s="16" t="str">
        <f aca="false">IFERROR(VLOOKUP(O1388,city_map!$A$2:$B$6,2,FALSE()),O1388)</f>
        <v>Bengaluru</v>
      </c>
      <c r="Q1388" s="16" t="n">
        <f aca="false">IF(ISNUMBER(F1388),F1388,VALUE(SUBSTITUTE(SUBSTITUTE(F1388,"₹",""),",","")))</f>
        <v>2150</v>
      </c>
      <c r="R1388" s="16" t="n">
        <f aca="false">IF(E1388=99,1,E1388)</f>
        <v>1</v>
      </c>
      <c r="S1388" s="16" t="n">
        <f aca="false">IF(G1388="",0,G1388)</f>
        <v>0</v>
      </c>
      <c r="T1388" s="16" t="str">
        <f aca="false">IF(I1388="","Unknown",IF(I1388="upi","UPI",I1388))</f>
        <v>Net Banking</v>
      </c>
      <c r="U1388" s="16" t="str">
        <f aca="false">IF(L1388="Yes","Y",IF(L1388="No","N",L1388))</f>
        <v>N</v>
      </c>
      <c r="V1388" s="19" t="n">
        <f aca="false">ROUND(R1388*Q1388*(1-S1388),2)</f>
        <v>2150</v>
      </c>
      <c r="W1388" s="16" t="str">
        <f aca="false">_xlfn.XLOOKUP(D1388,products!$A$2:$A$61,products!$C$2:$C$61,"Not found")</f>
        <v>Electronics</v>
      </c>
    </row>
    <row r="1389" customFormat="false" ht="15" hidden="false" customHeight="false" outlineLevel="0" collapsed="false">
      <c r="A1389" s="16" t="s">
        <v>2319</v>
      </c>
      <c r="B1389" s="16" t="s">
        <v>2310</v>
      </c>
      <c r="C1389" s="16" t="s">
        <v>169</v>
      </c>
      <c r="D1389" s="16" t="s">
        <v>77</v>
      </c>
      <c r="E1389" s="16" t="n">
        <v>5</v>
      </c>
      <c r="F1389" s="16" t="n">
        <v>347</v>
      </c>
      <c r="G1389" s="16" t="n">
        <v>0.2</v>
      </c>
      <c r="H1389" s="16" t="s">
        <v>112</v>
      </c>
      <c r="I1389" s="16" t="s">
        <v>40</v>
      </c>
      <c r="J1389" s="16" t="n">
        <v>4</v>
      </c>
      <c r="K1389" s="16" t="n">
        <v>3</v>
      </c>
      <c r="L1389" s="16" t="s">
        <v>41</v>
      </c>
      <c r="M1389" s="18" t="n">
        <f aca="false">IF(ISNUMBER(B1389),B1389,IF(MID(B1389,3,1)="-",DATE(VALUE(RIGHT(B1389,4)),VALUE(MID(B1389,4,2)),VALUE(LEFT(B1389,2))),DATE(VALUE(LEFT(B1389,4)),VALUE(MID(B1389,6,2)),VALUE(RIGHT(B1389,2)))))</f>
        <v>45781</v>
      </c>
      <c r="N1389" s="16" t="n">
        <f aca="false">MONTH(M1389)</f>
        <v>5</v>
      </c>
      <c r="O1389" s="16" t="str">
        <f aca="false">PROPER(TRIM(H1389))</f>
        <v>Mumbai</v>
      </c>
      <c r="P1389" s="16" t="str">
        <f aca="false">IFERROR(VLOOKUP(O1389,city_map!$A$2:$B$6,2,FALSE()),O1389)</f>
        <v>Mumbai</v>
      </c>
      <c r="Q1389" s="16" t="n">
        <f aca="false">IF(ISNUMBER(F1389),F1389,VALUE(SUBSTITUTE(SUBSTITUTE(F1389,"₹",""),",","")))</f>
        <v>347</v>
      </c>
      <c r="R1389" s="16" t="n">
        <f aca="false">IF(E1389=99,1,E1389)</f>
        <v>5</v>
      </c>
      <c r="S1389" s="16" t="n">
        <f aca="false">IF(G1389="",0,G1389)</f>
        <v>0.2</v>
      </c>
      <c r="T1389" s="16" t="str">
        <f aca="false">IF(I1389="","Unknown",IF(I1389="upi","UPI",I1389))</f>
        <v>COD</v>
      </c>
      <c r="U1389" s="16" t="str">
        <f aca="false">IF(L1389="Yes","Y",IF(L1389="No","N",L1389))</f>
        <v>N</v>
      </c>
      <c r="V1389" s="19" t="n">
        <f aca="false">ROUND(R1389*Q1389*(1-S1389),2)</f>
        <v>1388</v>
      </c>
      <c r="W1389" s="16" t="str">
        <f aca="false">_xlfn.XLOOKUP(D1389,products!$A$2:$A$61,products!$C$2:$C$61,"Not found")</f>
        <v>Books</v>
      </c>
    </row>
    <row r="1390" customFormat="false" ht="15" hidden="false" customHeight="false" outlineLevel="0" collapsed="false">
      <c r="A1390" s="16" t="s">
        <v>2320</v>
      </c>
      <c r="B1390" s="16" t="s">
        <v>2310</v>
      </c>
      <c r="C1390" s="16" t="s">
        <v>1176</v>
      </c>
      <c r="D1390" s="16" t="s">
        <v>219</v>
      </c>
      <c r="E1390" s="16" t="n">
        <v>2</v>
      </c>
      <c r="F1390" s="16" t="n">
        <v>1245</v>
      </c>
      <c r="G1390" s="16" t="n">
        <v>0.2</v>
      </c>
      <c r="H1390" s="16" t="s">
        <v>281</v>
      </c>
      <c r="I1390" s="16" t="s">
        <v>71</v>
      </c>
      <c r="J1390" s="16" t="n">
        <v>5</v>
      </c>
      <c r="K1390" s="16" t="n">
        <v>4</v>
      </c>
      <c r="L1390" s="16" t="s">
        <v>41</v>
      </c>
      <c r="M1390" s="18" t="n">
        <f aca="false">IF(ISNUMBER(B1390),B1390,IF(MID(B1390,3,1)="-",DATE(VALUE(RIGHT(B1390,4)),VALUE(MID(B1390,4,2)),VALUE(LEFT(B1390,2))),DATE(VALUE(LEFT(B1390,4)),VALUE(MID(B1390,6,2)),VALUE(RIGHT(B1390,2)))))</f>
        <v>45781</v>
      </c>
      <c r="N1390" s="16" t="n">
        <f aca="false">MONTH(M1390)</f>
        <v>5</v>
      </c>
      <c r="O1390" s="16" t="str">
        <f aca="false">PROPER(TRIM(H1390))</f>
        <v>Bengaluru</v>
      </c>
      <c r="P1390" s="16" t="str">
        <f aca="false">IFERROR(VLOOKUP(O1390,city_map!$A$2:$B$6,2,FALSE()),O1390)</f>
        <v>Bengaluru</v>
      </c>
      <c r="Q1390" s="16" t="n">
        <f aca="false">IF(ISNUMBER(F1390),F1390,VALUE(SUBSTITUTE(SUBSTITUTE(F1390,"₹",""),",","")))</f>
        <v>1245</v>
      </c>
      <c r="R1390" s="16" t="n">
        <f aca="false">IF(E1390=99,1,E1390)</f>
        <v>2</v>
      </c>
      <c r="S1390" s="16" t="n">
        <f aca="false">IF(G1390="",0,G1390)</f>
        <v>0.2</v>
      </c>
      <c r="T1390" s="16" t="str">
        <f aca="false">IF(I1390="","Unknown",IF(I1390="upi","UPI",I1390))</f>
        <v>Credit Card</v>
      </c>
      <c r="U1390" s="16" t="str">
        <f aca="false">IF(L1390="Yes","Y",IF(L1390="No","N",L1390))</f>
        <v>N</v>
      </c>
      <c r="V1390" s="19" t="n">
        <f aca="false">ROUND(R1390*Q1390*(1-S1390),2)</f>
        <v>1992</v>
      </c>
      <c r="W1390" s="16" t="str">
        <f aca="false">_xlfn.XLOOKUP(D1390,products!$A$2:$A$61,products!$C$2:$C$61,"Not found")</f>
        <v>Electronics</v>
      </c>
    </row>
    <row r="1391" customFormat="false" ht="15" hidden="false" customHeight="false" outlineLevel="0" collapsed="false">
      <c r="A1391" s="16" t="s">
        <v>2321</v>
      </c>
      <c r="B1391" s="16" t="s">
        <v>2310</v>
      </c>
      <c r="C1391" s="16" t="s">
        <v>1334</v>
      </c>
      <c r="D1391" s="16" t="s">
        <v>108</v>
      </c>
      <c r="E1391" s="16" t="n">
        <v>1</v>
      </c>
      <c r="F1391" s="16" t="n">
        <v>3670</v>
      </c>
      <c r="G1391" s="16" t="n">
        <v>0</v>
      </c>
      <c r="H1391" s="16" t="s">
        <v>112</v>
      </c>
      <c r="I1391" s="16" t="s">
        <v>71</v>
      </c>
      <c r="J1391" s="16" t="n">
        <v>3</v>
      </c>
      <c r="K1391" s="16"/>
      <c r="L1391" s="16" t="s">
        <v>41</v>
      </c>
      <c r="M1391" s="18" t="n">
        <f aca="false">IF(ISNUMBER(B1391),B1391,IF(MID(B1391,3,1)="-",DATE(VALUE(RIGHT(B1391,4)),VALUE(MID(B1391,4,2)),VALUE(LEFT(B1391,2))),DATE(VALUE(LEFT(B1391,4)),VALUE(MID(B1391,6,2)),VALUE(RIGHT(B1391,2)))))</f>
        <v>45781</v>
      </c>
      <c r="N1391" s="16" t="n">
        <f aca="false">MONTH(M1391)</f>
        <v>5</v>
      </c>
      <c r="O1391" s="16" t="str">
        <f aca="false">PROPER(TRIM(H1391))</f>
        <v>Mumbai</v>
      </c>
      <c r="P1391" s="16" t="str">
        <f aca="false">IFERROR(VLOOKUP(O1391,city_map!$A$2:$B$6,2,FALSE()),O1391)</f>
        <v>Mumbai</v>
      </c>
      <c r="Q1391" s="16" t="n">
        <f aca="false">IF(ISNUMBER(F1391),F1391,VALUE(SUBSTITUTE(SUBSTITUTE(F1391,"₹",""),",","")))</f>
        <v>3670</v>
      </c>
      <c r="R1391" s="16" t="n">
        <f aca="false">IF(E1391=99,1,E1391)</f>
        <v>1</v>
      </c>
      <c r="S1391" s="16" t="n">
        <f aca="false">IF(G1391="",0,G1391)</f>
        <v>0</v>
      </c>
      <c r="T1391" s="16" t="str">
        <f aca="false">IF(I1391="","Unknown",IF(I1391="upi","UPI",I1391))</f>
        <v>Credit Card</v>
      </c>
      <c r="U1391" s="16" t="str">
        <f aca="false">IF(L1391="Yes","Y",IF(L1391="No","N",L1391))</f>
        <v>N</v>
      </c>
      <c r="V1391" s="19" t="n">
        <f aca="false">ROUND(R1391*Q1391*(1-S1391),2)</f>
        <v>3670</v>
      </c>
      <c r="W1391" s="16" t="str">
        <f aca="false">_xlfn.XLOOKUP(D1391,products!$A$2:$A$61,products!$C$2:$C$61,"Not found")</f>
        <v>Electronics</v>
      </c>
    </row>
    <row r="1392" customFormat="false" ht="15" hidden="false" customHeight="false" outlineLevel="0" collapsed="false">
      <c r="A1392" s="16" t="s">
        <v>2322</v>
      </c>
      <c r="B1392" s="16" t="s">
        <v>2310</v>
      </c>
      <c r="C1392" s="16" t="s">
        <v>417</v>
      </c>
      <c r="D1392" s="16" t="s">
        <v>88</v>
      </c>
      <c r="E1392" s="16" t="n">
        <v>2</v>
      </c>
      <c r="F1392" s="16" t="n">
        <v>3022</v>
      </c>
      <c r="G1392" s="16" t="n">
        <v>0.15</v>
      </c>
      <c r="H1392" s="16" t="s">
        <v>208</v>
      </c>
      <c r="I1392" s="16" t="s">
        <v>71</v>
      </c>
      <c r="J1392" s="16" t="n">
        <v>6</v>
      </c>
      <c r="K1392" s="16" t="n">
        <v>4</v>
      </c>
      <c r="L1392" s="16" t="s">
        <v>41</v>
      </c>
      <c r="M1392" s="18" t="n">
        <f aca="false">IF(ISNUMBER(B1392),B1392,IF(MID(B1392,3,1)="-",DATE(VALUE(RIGHT(B1392,4)),VALUE(MID(B1392,4,2)),VALUE(LEFT(B1392,2))),DATE(VALUE(LEFT(B1392,4)),VALUE(MID(B1392,6,2)),VALUE(RIGHT(B1392,2)))))</f>
        <v>45781</v>
      </c>
      <c r="N1392" s="16" t="n">
        <f aca="false">MONTH(M1392)</f>
        <v>5</v>
      </c>
      <c r="O1392" s="16" t="str">
        <f aca="false">PROPER(TRIM(H1392))</f>
        <v>Jaipur</v>
      </c>
      <c r="P1392" s="16" t="str">
        <f aca="false">IFERROR(VLOOKUP(O1392,city_map!$A$2:$B$6,2,FALSE()),O1392)</f>
        <v>Jaipur</v>
      </c>
      <c r="Q1392" s="16" t="n">
        <f aca="false">IF(ISNUMBER(F1392),F1392,VALUE(SUBSTITUTE(SUBSTITUTE(F1392,"₹",""),",","")))</f>
        <v>3022</v>
      </c>
      <c r="R1392" s="16" t="n">
        <f aca="false">IF(E1392=99,1,E1392)</f>
        <v>2</v>
      </c>
      <c r="S1392" s="16" t="n">
        <f aca="false">IF(G1392="",0,G1392)</f>
        <v>0.15</v>
      </c>
      <c r="T1392" s="16" t="str">
        <f aca="false">IF(I1392="","Unknown",IF(I1392="upi","UPI",I1392))</f>
        <v>Credit Card</v>
      </c>
      <c r="U1392" s="16" t="str">
        <f aca="false">IF(L1392="Yes","Y",IF(L1392="No","N",L1392))</f>
        <v>N</v>
      </c>
      <c r="V1392" s="19" t="n">
        <f aca="false">ROUND(R1392*Q1392*(1-S1392),2)</f>
        <v>5137.4</v>
      </c>
      <c r="W1392" s="16" t="str">
        <f aca="false">_xlfn.XLOOKUP(D1392,products!$A$2:$A$61,products!$C$2:$C$61,"Not found")</f>
        <v>Fashion</v>
      </c>
    </row>
    <row r="1393" customFormat="false" ht="15" hidden="false" customHeight="false" outlineLevel="0" collapsed="false">
      <c r="A1393" s="16" t="s">
        <v>2323</v>
      </c>
      <c r="B1393" s="16" t="s">
        <v>2310</v>
      </c>
      <c r="C1393" s="16" t="s">
        <v>2324</v>
      </c>
      <c r="D1393" s="16" t="s">
        <v>203</v>
      </c>
      <c r="E1393" s="16" t="n">
        <v>1</v>
      </c>
      <c r="F1393" s="16" t="n">
        <v>2533</v>
      </c>
      <c r="G1393" s="16" t="n">
        <v>0.05</v>
      </c>
      <c r="H1393" s="16" t="s">
        <v>70</v>
      </c>
      <c r="I1393" s="16" t="s">
        <v>47</v>
      </c>
      <c r="J1393" s="16" t="n">
        <v>4</v>
      </c>
      <c r="K1393" s="16" t="n">
        <v>2</v>
      </c>
      <c r="L1393" s="16" t="s">
        <v>57</v>
      </c>
      <c r="M1393" s="18" t="n">
        <f aca="false">IF(ISNUMBER(B1393),B1393,IF(MID(B1393,3,1)="-",DATE(VALUE(RIGHT(B1393,4)),VALUE(MID(B1393,4,2)),VALUE(LEFT(B1393,2))),DATE(VALUE(LEFT(B1393,4)),VALUE(MID(B1393,6,2)),VALUE(RIGHT(B1393,2)))))</f>
        <v>45781</v>
      </c>
      <c r="N1393" s="16" t="n">
        <f aca="false">MONTH(M1393)</f>
        <v>5</v>
      </c>
      <c r="O1393" s="16" t="str">
        <f aca="false">PROPER(TRIM(H1393))</f>
        <v>Pune</v>
      </c>
      <c r="P1393" s="16" t="str">
        <f aca="false">IFERROR(VLOOKUP(O1393,city_map!$A$2:$B$6,2,FALSE()),O1393)</f>
        <v>Pune</v>
      </c>
      <c r="Q1393" s="16" t="n">
        <f aca="false">IF(ISNUMBER(F1393),F1393,VALUE(SUBSTITUTE(SUBSTITUTE(F1393,"₹",""),",","")))</f>
        <v>2533</v>
      </c>
      <c r="R1393" s="16" t="n">
        <f aca="false">IF(E1393=99,1,E1393)</f>
        <v>1</v>
      </c>
      <c r="S1393" s="16" t="n">
        <f aca="false">IF(G1393="",0,G1393)</f>
        <v>0.05</v>
      </c>
      <c r="T1393" s="16" t="str">
        <f aca="false">IF(I1393="","Unknown",IF(I1393="upi","UPI",I1393))</f>
        <v>Debit Card</v>
      </c>
      <c r="U1393" s="16" t="str">
        <f aca="false">IF(L1393="Yes","Y",IF(L1393="No","N",L1393))</f>
        <v>Y</v>
      </c>
      <c r="V1393" s="19" t="n">
        <f aca="false">ROUND(R1393*Q1393*(1-S1393),2)</f>
        <v>2406.35</v>
      </c>
      <c r="W1393" s="16" t="str">
        <f aca="false">_xlfn.XLOOKUP(D1393,products!$A$2:$A$61,products!$C$2:$C$61,"Not found")</f>
        <v>Fashion</v>
      </c>
    </row>
    <row r="1394" customFormat="false" ht="15" hidden="false" customHeight="false" outlineLevel="0" collapsed="false">
      <c r="A1394" s="16" t="s">
        <v>2325</v>
      </c>
      <c r="B1394" s="16" t="s">
        <v>2310</v>
      </c>
      <c r="C1394" s="16" t="s">
        <v>498</v>
      </c>
      <c r="D1394" s="16" t="s">
        <v>165</v>
      </c>
      <c r="E1394" s="16" t="n">
        <v>2</v>
      </c>
      <c r="F1394" s="16" t="n">
        <v>908</v>
      </c>
      <c r="G1394" s="16" t="n">
        <v>0.2</v>
      </c>
      <c r="H1394" s="16" t="s">
        <v>130</v>
      </c>
      <c r="I1394" s="16" t="s">
        <v>100</v>
      </c>
      <c r="J1394" s="16" t="n">
        <v>2</v>
      </c>
      <c r="K1394" s="16" t="n">
        <v>5</v>
      </c>
      <c r="L1394" s="16" t="s">
        <v>41</v>
      </c>
      <c r="M1394" s="18" t="n">
        <f aca="false">IF(ISNUMBER(B1394),B1394,IF(MID(B1394,3,1)="-",DATE(VALUE(RIGHT(B1394,4)),VALUE(MID(B1394,4,2)),VALUE(LEFT(B1394,2))),DATE(VALUE(LEFT(B1394,4)),VALUE(MID(B1394,6,2)),VALUE(RIGHT(B1394,2)))))</f>
        <v>45781</v>
      </c>
      <c r="N1394" s="16" t="n">
        <f aca="false">MONTH(M1394)</f>
        <v>5</v>
      </c>
      <c r="O1394" s="16" t="str">
        <f aca="false">PROPER(TRIM(H1394))</f>
        <v>Bengaluru</v>
      </c>
      <c r="P1394" s="16" t="str">
        <f aca="false">IFERROR(VLOOKUP(O1394,city_map!$A$2:$B$6,2,FALSE()),O1394)</f>
        <v>Bengaluru</v>
      </c>
      <c r="Q1394" s="16" t="n">
        <f aca="false">IF(ISNUMBER(F1394),F1394,VALUE(SUBSTITUTE(SUBSTITUTE(F1394,"₹",""),",","")))</f>
        <v>908</v>
      </c>
      <c r="R1394" s="16" t="n">
        <f aca="false">IF(E1394=99,1,E1394)</f>
        <v>2</v>
      </c>
      <c r="S1394" s="16" t="n">
        <f aca="false">IF(G1394="",0,G1394)</f>
        <v>0.2</v>
      </c>
      <c r="T1394" s="16" t="str">
        <f aca="false">IF(I1394="","Unknown",IF(I1394="upi","UPI",I1394))</f>
        <v>Net Banking</v>
      </c>
      <c r="U1394" s="16" t="str">
        <f aca="false">IF(L1394="Yes","Y",IF(L1394="No","N",L1394))</f>
        <v>N</v>
      </c>
      <c r="V1394" s="19" t="n">
        <f aca="false">ROUND(R1394*Q1394*(1-S1394),2)</f>
        <v>1452.8</v>
      </c>
      <c r="W1394" s="16" t="str">
        <f aca="false">_xlfn.XLOOKUP(D1394,products!$A$2:$A$61,products!$C$2:$C$61,"Not found")</f>
        <v>Electronics</v>
      </c>
    </row>
    <row r="1395" customFormat="false" ht="15" hidden="false" customHeight="false" outlineLevel="0" collapsed="false">
      <c r="A1395" s="16" t="s">
        <v>2326</v>
      </c>
      <c r="B1395" s="16" t="s">
        <v>2310</v>
      </c>
      <c r="C1395" s="16" t="s">
        <v>1807</v>
      </c>
      <c r="D1395" s="16" t="s">
        <v>129</v>
      </c>
      <c r="E1395" s="16" t="n">
        <v>1</v>
      </c>
      <c r="F1395" s="16" t="n">
        <v>612</v>
      </c>
      <c r="G1395" s="16" t="n">
        <v>0.2</v>
      </c>
      <c r="H1395" s="16" t="s">
        <v>56</v>
      </c>
      <c r="I1395" s="16" t="s">
        <v>40</v>
      </c>
      <c r="J1395" s="16" t="n">
        <v>4</v>
      </c>
      <c r="K1395" s="16" t="n">
        <v>5</v>
      </c>
      <c r="L1395" s="16" t="s">
        <v>41</v>
      </c>
      <c r="M1395" s="18" t="n">
        <f aca="false">IF(ISNUMBER(B1395),B1395,IF(MID(B1395,3,1)="-",DATE(VALUE(RIGHT(B1395,4)),VALUE(MID(B1395,4,2)),VALUE(LEFT(B1395,2))),DATE(VALUE(LEFT(B1395,4)),VALUE(MID(B1395,6,2)),VALUE(RIGHT(B1395,2)))))</f>
        <v>45781</v>
      </c>
      <c r="N1395" s="16" t="n">
        <f aca="false">MONTH(M1395)</f>
        <v>5</v>
      </c>
      <c r="O1395" s="16" t="str">
        <f aca="false">PROPER(TRIM(H1395))</f>
        <v>Lucknow</v>
      </c>
      <c r="P1395" s="16" t="str">
        <f aca="false">IFERROR(VLOOKUP(O1395,city_map!$A$2:$B$6,2,FALSE()),O1395)</f>
        <v>Lucknow</v>
      </c>
      <c r="Q1395" s="16" t="n">
        <f aca="false">IF(ISNUMBER(F1395),F1395,VALUE(SUBSTITUTE(SUBSTITUTE(F1395,"₹",""),",","")))</f>
        <v>612</v>
      </c>
      <c r="R1395" s="16" t="n">
        <f aca="false">IF(E1395=99,1,E1395)</f>
        <v>1</v>
      </c>
      <c r="S1395" s="16" t="n">
        <f aca="false">IF(G1395="",0,G1395)</f>
        <v>0.2</v>
      </c>
      <c r="T1395" s="16" t="str">
        <f aca="false">IF(I1395="","Unknown",IF(I1395="upi","UPI",I1395))</f>
        <v>COD</v>
      </c>
      <c r="U1395" s="16" t="str">
        <f aca="false">IF(L1395="Yes","Y",IF(L1395="No","N",L1395))</f>
        <v>N</v>
      </c>
      <c r="V1395" s="19" t="n">
        <f aca="false">ROUND(R1395*Q1395*(1-S1395),2)</f>
        <v>489.6</v>
      </c>
      <c r="W1395" s="16" t="str">
        <f aca="false">_xlfn.XLOOKUP(D1395,products!$A$2:$A$61,products!$C$2:$C$61,"Not found")</f>
        <v>Beauty</v>
      </c>
    </row>
    <row r="1396" customFormat="false" ht="15" hidden="false" customHeight="false" outlineLevel="0" collapsed="false">
      <c r="A1396" s="16" t="s">
        <v>2327</v>
      </c>
      <c r="B1396" s="16" t="s">
        <v>2310</v>
      </c>
      <c r="C1396" s="16" t="s">
        <v>178</v>
      </c>
      <c r="D1396" s="16" t="s">
        <v>173</v>
      </c>
      <c r="E1396" s="16" t="n">
        <v>2</v>
      </c>
      <c r="F1396" s="16" t="n">
        <v>1150</v>
      </c>
      <c r="G1396" s="16" t="n">
        <v>0.1</v>
      </c>
      <c r="H1396" s="16" t="s">
        <v>46</v>
      </c>
      <c r="I1396" s="16" t="s">
        <v>40</v>
      </c>
      <c r="J1396" s="16" t="n">
        <v>3</v>
      </c>
      <c r="K1396" s="16" t="n">
        <v>4</v>
      </c>
      <c r="L1396" s="16" t="s">
        <v>41</v>
      </c>
      <c r="M1396" s="18" t="n">
        <f aca="false">IF(ISNUMBER(B1396),B1396,IF(MID(B1396,3,1)="-",DATE(VALUE(RIGHT(B1396,4)),VALUE(MID(B1396,4,2)),VALUE(LEFT(B1396,2))),DATE(VALUE(LEFT(B1396,4)),VALUE(MID(B1396,6,2)),VALUE(RIGHT(B1396,2)))))</f>
        <v>45781</v>
      </c>
      <c r="N1396" s="16" t="n">
        <f aca="false">MONTH(M1396)</f>
        <v>5</v>
      </c>
      <c r="O1396" s="16" t="str">
        <f aca="false">PROPER(TRIM(H1396))</f>
        <v>Chennai</v>
      </c>
      <c r="P1396" s="16" t="str">
        <f aca="false">IFERROR(VLOOKUP(O1396,city_map!$A$2:$B$6,2,FALSE()),O1396)</f>
        <v>Chennai</v>
      </c>
      <c r="Q1396" s="16" t="n">
        <f aca="false">IF(ISNUMBER(F1396),F1396,VALUE(SUBSTITUTE(SUBSTITUTE(F1396,"₹",""),",","")))</f>
        <v>1150</v>
      </c>
      <c r="R1396" s="16" t="n">
        <f aca="false">IF(E1396=99,1,E1396)</f>
        <v>2</v>
      </c>
      <c r="S1396" s="16" t="n">
        <f aca="false">IF(G1396="",0,G1396)</f>
        <v>0.1</v>
      </c>
      <c r="T1396" s="16" t="str">
        <f aca="false">IF(I1396="","Unknown",IF(I1396="upi","UPI",I1396))</f>
        <v>COD</v>
      </c>
      <c r="U1396" s="16" t="str">
        <f aca="false">IF(L1396="Yes","Y",IF(L1396="No","N",L1396))</f>
        <v>N</v>
      </c>
      <c r="V1396" s="19" t="n">
        <f aca="false">ROUND(R1396*Q1396*(1-S1396),2)</f>
        <v>2070</v>
      </c>
      <c r="W1396" s="16" t="str">
        <f aca="false">_xlfn.XLOOKUP(D1396,products!$A$2:$A$61,products!$C$2:$C$61,"Not found")</f>
        <v>Fashion</v>
      </c>
    </row>
    <row r="1397" customFormat="false" ht="15" hidden="false" customHeight="false" outlineLevel="0" collapsed="false">
      <c r="A1397" s="16" t="s">
        <v>2328</v>
      </c>
      <c r="B1397" s="16" t="s">
        <v>2310</v>
      </c>
      <c r="C1397" s="16" t="s">
        <v>977</v>
      </c>
      <c r="D1397" s="16" t="s">
        <v>385</v>
      </c>
      <c r="E1397" s="16" t="n">
        <v>2</v>
      </c>
      <c r="F1397" s="16" t="n">
        <v>299</v>
      </c>
      <c r="G1397" s="16" t="n">
        <v>0</v>
      </c>
      <c r="H1397" s="16" t="s">
        <v>130</v>
      </c>
      <c r="I1397" s="16" t="s">
        <v>71</v>
      </c>
      <c r="J1397" s="16" t="n">
        <v>5</v>
      </c>
      <c r="K1397" s="16" t="n">
        <v>4</v>
      </c>
      <c r="L1397" s="16" t="s">
        <v>41</v>
      </c>
      <c r="M1397" s="18" t="n">
        <f aca="false">IF(ISNUMBER(B1397),B1397,IF(MID(B1397,3,1)="-",DATE(VALUE(RIGHT(B1397,4)),VALUE(MID(B1397,4,2)),VALUE(LEFT(B1397,2))),DATE(VALUE(LEFT(B1397,4)),VALUE(MID(B1397,6,2)),VALUE(RIGHT(B1397,2)))))</f>
        <v>45781</v>
      </c>
      <c r="N1397" s="16" t="n">
        <f aca="false">MONTH(M1397)</f>
        <v>5</v>
      </c>
      <c r="O1397" s="16" t="str">
        <f aca="false">PROPER(TRIM(H1397))</f>
        <v>Bengaluru</v>
      </c>
      <c r="P1397" s="16" t="str">
        <f aca="false">IFERROR(VLOOKUP(O1397,city_map!$A$2:$B$6,2,FALSE()),O1397)</f>
        <v>Bengaluru</v>
      </c>
      <c r="Q1397" s="16" t="n">
        <f aca="false">IF(ISNUMBER(F1397),F1397,VALUE(SUBSTITUTE(SUBSTITUTE(F1397,"₹",""),",","")))</f>
        <v>299</v>
      </c>
      <c r="R1397" s="16" t="n">
        <f aca="false">IF(E1397=99,1,E1397)</f>
        <v>2</v>
      </c>
      <c r="S1397" s="16" t="n">
        <f aca="false">IF(G1397="",0,G1397)</f>
        <v>0</v>
      </c>
      <c r="T1397" s="16" t="str">
        <f aca="false">IF(I1397="","Unknown",IF(I1397="upi","UPI",I1397))</f>
        <v>Credit Card</v>
      </c>
      <c r="U1397" s="16" t="str">
        <f aca="false">IF(L1397="Yes","Y",IF(L1397="No","N",L1397))</f>
        <v>N</v>
      </c>
      <c r="V1397" s="19" t="n">
        <f aca="false">ROUND(R1397*Q1397*(1-S1397),2)</f>
        <v>598</v>
      </c>
      <c r="W1397" s="16" t="str">
        <f aca="false">_xlfn.XLOOKUP(D1397,products!$A$2:$A$61,products!$C$2:$C$61,"Not found")</f>
        <v>Books</v>
      </c>
    </row>
    <row r="1398" customFormat="false" ht="15" hidden="false" customHeight="false" outlineLevel="0" collapsed="false">
      <c r="A1398" s="16" t="s">
        <v>2329</v>
      </c>
      <c r="B1398" s="16" t="s">
        <v>2310</v>
      </c>
      <c r="C1398" s="16" t="s">
        <v>1530</v>
      </c>
      <c r="D1398" s="16" t="s">
        <v>179</v>
      </c>
      <c r="E1398" s="16" t="n">
        <v>1</v>
      </c>
      <c r="F1398" s="16" t="n">
        <v>2448</v>
      </c>
      <c r="G1398" s="16" t="n">
        <v>0</v>
      </c>
      <c r="H1398" s="16" t="s">
        <v>39</v>
      </c>
      <c r="I1398" s="16" t="s">
        <v>47</v>
      </c>
      <c r="J1398" s="16" t="n">
        <v>3</v>
      </c>
      <c r="K1398" s="16" t="n">
        <v>4</v>
      </c>
      <c r="L1398" s="16" t="s">
        <v>41</v>
      </c>
      <c r="M1398" s="18" t="n">
        <f aca="false">IF(ISNUMBER(B1398),B1398,IF(MID(B1398,3,1)="-",DATE(VALUE(RIGHT(B1398,4)),VALUE(MID(B1398,4,2)),VALUE(LEFT(B1398,2))),DATE(VALUE(LEFT(B1398,4)),VALUE(MID(B1398,6,2)),VALUE(RIGHT(B1398,2)))))</f>
        <v>45781</v>
      </c>
      <c r="N1398" s="16" t="n">
        <f aca="false">MONTH(M1398)</f>
        <v>5</v>
      </c>
      <c r="O1398" s="16" t="str">
        <f aca="false">PROPER(TRIM(H1398))</f>
        <v>Delhi</v>
      </c>
      <c r="P1398" s="16" t="str">
        <f aca="false">IFERROR(VLOOKUP(O1398,city_map!$A$2:$B$6,2,FALSE()),O1398)</f>
        <v>Delhi</v>
      </c>
      <c r="Q1398" s="16" t="n">
        <f aca="false">IF(ISNUMBER(F1398),F1398,VALUE(SUBSTITUTE(SUBSTITUTE(F1398,"₹",""),",","")))</f>
        <v>2448</v>
      </c>
      <c r="R1398" s="16" t="n">
        <f aca="false">IF(E1398=99,1,E1398)</f>
        <v>1</v>
      </c>
      <c r="S1398" s="16" t="n">
        <f aca="false">IF(G1398="",0,G1398)</f>
        <v>0</v>
      </c>
      <c r="T1398" s="16" t="str">
        <f aca="false">IF(I1398="","Unknown",IF(I1398="upi","UPI",I1398))</f>
        <v>Debit Card</v>
      </c>
      <c r="U1398" s="16" t="str">
        <f aca="false">IF(L1398="Yes","Y",IF(L1398="No","N",L1398))</f>
        <v>N</v>
      </c>
      <c r="V1398" s="19" t="n">
        <f aca="false">ROUND(R1398*Q1398*(1-S1398),2)</f>
        <v>2448</v>
      </c>
      <c r="W1398" s="16" t="str">
        <f aca="false">_xlfn.XLOOKUP(D1398,products!$A$2:$A$61,products!$C$2:$C$61,"Not found")</f>
        <v>Electronics</v>
      </c>
    </row>
    <row r="1399" customFormat="false" ht="15" hidden="false" customHeight="false" outlineLevel="0" collapsed="false">
      <c r="A1399" s="16" t="s">
        <v>2330</v>
      </c>
      <c r="B1399" s="16" t="s">
        <v>2310</v>
      </c>
      <c r="C1399" s="16" t="s">
        <v>969</v>
      </c>
      <c r="D1399" s="16" t="s">
        <v>179</v>
      </c>
      <c r="E1399" s="16" t="n">
        <v>2</v>
      </c>
      <c r="F1399" s="16" t="n">
        <v>2606</v>
      </c>
      <c r="G1399" s="16" t="n">
        <v>0</v>
      </c>
      <c r="H1399" s="16" t="s">
        <v>89</v>
      </c>
      <c r="I1399" s="16" t="s">
        <v>60</v>
      </c>
      <c r="J1399" s="16" t="n">
        <v>5</v>
      </c>
      <c r="K1399" s="16" t="n">
        <v>4</v>
      </c>
      <c r="L1399" s="16" t="s">
        <v>41</v>
      </c>
      <c r="M1399" s="18" t="n">
        <f aca="false">IF(ISNUMBER(B1399),B1399,IF(MID(B1399,3,1)="-",DATE(VALUE(RIGHT(B1399,4)),VALUE(MID(B1399,4,2)),VALUE(LEFT(B1399,2))),DATE(VALUE(LEFT(B1399,4)),VALUE(MID(B1399,6,2)),VALUE(RIGHT(B1399,2)))))</f>
        <v>45781</v>
      </c>
      <c r="N1399" s="16" t="n">
        <f aca="false">MONTH(M1399)</f>
        <v>5</v>
      </c>
      <c r="O1399" s="16" t="str">
        <f aca="false">PROPER(TRIM(H1399))</f>
        <v>Ahmedabad</v>
      </c>
      <c r="P1399" s="16" t="str">
        <f aca="false">IFERROR(VLOOKUP(O1399,city_map!$A$2:$B$6,2,FALSE()),O1399)</f>
        <v>Ahmedabad</v>
      </c>
      <c r="Q1399" s="16" t="n">
        <f aca="false">IF(ISNUMBER(F1399),F1399,VALUE(SUBSTITUTE(SUBSTITUTE(F1399,"₹",""),",","")))</f>
        <v>2606</v>
      </c>
      <c r="R1399" s="16" t="n">
        <f aca="false">IF(E1399=99,1,E1399)</f>
        <v>2</v>
      </c>
      <c r="S1399" s="16" t="n">
        <f aca="false">IF(G1399="",0,G1399)</f>
        <v>0</v>
      </c>
      <c r="T1399" s="16" t="str">
        <f aca="false">IF(I1399="","Unknown",IF(I1399="upi","UPI",I1399))</f>
        <v>UPI</v>
      </c>
      <c r="U1399" s="16" t="str">
        <f aca="false">IF(L1399="Yes","Y",IF(L1399="No","N",L1399))</f>
        <v>N</v>
      </c>
      <c r="V1399" s="19" t="n">
        <f aca="false">ROUND(R1399*Q1399*(1-S1399),2)</f>
        <v>5212</v>
      </c>
      <c r="W1399" s="16" t="str">
        <f aca="false">_xlfn.XLOOKUP(D1399,products!$A$2:$A$61,products!$C$2:$C$61,"Not found")</f>
        <v>Electronics</v>
      </c>
    </row>
    <row r="1400" customFormat="false" ht="15" hidden="false" customHeight="false" outlineLevel="0" collapsed="false">
      <c r="A1400" s="16" t="s">
        <v>2331</v>
      </c>
      <c r="B1400" s="16" t="s">
        <v>2310</v>
      </c>
      <c r="C1400" s="16" t="s">
        <v>728</v>
      </c>
      <c r="D1400" s="16" t="s">
        <v>385</v>
      </c>
      <c r="E1400" s="16" t="n">
        <v>2</v>
      </c>
      <c r="F1400" s="16" t="n">
        <v>288</v>
      </c>
      <c r="G1400" s="16" t="n">
        <v>0.1</v>
      </c>
      <c r="H1400" s="16" t="s">
        <v>46</v>
      </c>
      <c r="I1400" s="16" t="s">
        <v>40</v>
      </c>
      <c r="J1400" s="16" t="n">
        <v>2</v>
      </c>
      <c r="K1400" s="16" t="n">
        <v>4</v>
      </c>
      <c r="L1400" s="16" t="s">
        <v>41</v>
      </c>
      <c r="M1400" s="18" t="n">
        <f aca="false">IF(ISNUMBER(B1400),B1400,IF(MID(B1400,3,1)="-",DATE(VALUE(RIGHT(B1400,4)),VALUE(MID(B1400,4,2)),VALUE(LEFT(B1400,2))),DATE(VALUE(LEFT(B1400,4)),VALUE(MID(B1400,6,2)),VALUE(RIGHT(B1400,2)))))</f>
        <v>45781</v>
      </c>
      <c r="N1400" s="16" t="n">
        <f aca="false">MONTH(M1400)</f>
        <v>5</v>
      </c>
      <c r="O1400" s="16" t="str">
        <f aca="false">PROPER(TRIM(H1400))</f>
        <v>Chennai</v>
      </c>
      <c r="P1400" s="16" t="str">
        <f aca="false">IFERROR(VLOOKUP(O1400,city_map!$A$2:$B$6,2,FALSE()),O1400)</f>
        <v>Chennai</v>
      </c>
      <c r="Q1400" s="16" t="n">
        <f aca="false">IF(ISNUMBER(F1400),F1400,VALUE(SUBSTITUTE(SUBSTITUTE(F1400,"₹",""),",","")))</f>
        <v>288</v>
      </c>
      <c r="R1400" s="16" t="n">
        <f aca="false">IF(E1400=99,1,E1400)</f>
        <v>2</v>
      </c>
      <c r="S1400" s="16" t="n">
        <f aca="false">IF(G1400="",0,G1400)</f>
        <v>0.1</v>
      </c>
      <c r="T1400" s="16" t="str">
        <f aca="false">IF(I1400="","Unknown",IF(I1400="upi","UPI",I1400))</f>
        <v>COD</v>
      </c>
      <c r="U1400" s="16" t="str">
        <f aca="false">IF(L1400="Yes","Y",IF(L1400="No","N",L1400))</f>
        <v>N</v>
      </c>
      <c r="V1400" s="19" t="n">
        <f aca="false">ROUND(R1400*Q1400*(1-S1400),2)</f>
        <v>518.4</v>
      </c>
      <c r="W1400" s="16" t="str">
        <f aca="false">_xlfn.XLOOKUP(D1400,products!$A$2:$A$61,products!$C$2:$C$61,"Not found")</f>
        <v>Books</v>
      </c>
    </row>
    <row r="1401" customFormat="false" ht="15" hidden="false" customHeight="false" outlineLevel="0" collapsed="false">
      <c r="A1401" s="16" t="s">
        <v>2332</v>
      </c>
      <c r="B1401" s="16" t="s">
        <v>2333</v>
      </c>
      <c r="C1401" s="16" t="s">
        <v>76</v>
      </c>
      <c r="D1401" s="16" t="s">
        <v>99</v>
      </c>
      <c r="E1401" s="16" t="n">
        <v>2</v>
      </c>
      <c r="F1401" s="16" t="n">
        <v>679</v>
      </c>
      <c r="G1401" s="16" t="n">
        <v>0.2</v>
      </c>
      <c r="H1401" s="16" t="s">
        <v>46</v>
      </c>
      <c r="I1401" s="16" t="s">
        <v>71</v>
      </c>
      <c r="J1401" s="16" t="n">
        <v>3</v>
      </c>
      <c r="K1401" s="16" t="n">
        <v>4</v>
      </c>
      <c r="L1401" s="16" t="s">
        <v>41</v>
      </c>
      <c r="M1401" s="18" t="n">
        <f aca="false">IF(ISNUMBER(B1401),B1401,IF(MID(B1401,3,1)="-",DATE(VALUE(RIGHT(B1401,4)),VALUE(MID(B1401,4,2)),VALUE(LEFT(B1401,2))),DATE(VALUE(LEFT(B1401,4)),VALUE(MID(B1401,6,2)),VALUE(RIGHT(B1401,2)))))</f>
        <v>45782</v>
      </c>
      <c r="N1401" s="16" t="n">
        <f aca="false">MONTH(M1401)</f>
        <v>5</v>
      </c>
      <c r="O1401" s="16" t="str">
        <f aca="false">PROPER(TRIM(H1401))</f>
        <v>Chennai</v>
      </c>
      <c r="P1401" s="16" t="str">
        <f aca="false">IFERROR(VLOOKUP(O1401,city_map!$A$2:$B$6,2,FALSE()),O1401)</f>
        <v>Chennai</v>
      </c>
      <c r="Q1401" s="16" t="n">
        <f aca="false">IF(ISNUMBER(F1401),F1401,VALUE(SUBSTITUTE(SUBSTITUTE(F1401,"₹",""),",","")))</f>
        <v>679</v>
      </c>
      <c r="R1401" s="16" t="n">
        <f aca="false">IF(E1401=99,1,E1401)</f>
        <v>2</v>
      </c>
      <c r="S1401" s="16" t="n">
        <f aca="false">IF(G1401="",0,G1401)</f>
        <v>0.2</v>
      </c>
      <c r="T1401" s="16" t="str">
        <f aca="false">IF(I1401="","Unknown",IF(I1401="upi","UPI",I1401))</f>
        <v>Credit Card</v>
      </c>
      <c r="U1401" s="16" t="str">
        <f aca="false">IF(L1401="Yes","Y",IF(L1401="No","N",L1401))</f>
        <v>N</v>
      </c>
      <c r="V1401" s="19" t="n">
        <f aca="false">ROUND(R1401*Q1401*(1-S1401),2)</f>
        <v>1086.4</v>
      </c>
      <c r="W1401" s="16" t="str">
        <f aca="false">_xlfn.XLOOKUP(D1401,products!$A$2:$A$61,products!$C$2:$C$61,"Not found")</f>
        <v>Fashion</v>
      </c>
    </row>
    <row r="1402" customFormat="false" ht="15" hidden="false" customHeight="false" outlineLevel="0" collapsed="false">
      <c r="A1402" s="16" t="s">
        <v>2334</v>
      </c>
      <c r="B1402" s="16" t="s">
        <v>2333</v>
      </c>
      <c r="C1402" s="16" t="s">
        <v>2259</v>
      </c>
      <c r="D1402" s="16" t="s">
        <v>74</v>
      </c>
      <c r="E1402" s="16" t="n">
        <v>2</v>
      </c>
      <c r="F1402" s="16" t="n">
        <v>18984</v>
      </c>
      <c r="G1402" s="16" t="n">
        <v>0</v>
      </c>
      <c r="H1402" s="16" t="s">
        <v>81</v>
      </c>
      <c r="I1402" s="16" t="s">
        <v>60</v>
      </c>
      <c r="J1402" s="16" t="n">
        <v>3</v>
      </c>
      <c r="K1402" s="16" t="n">
        <v>5</v>
      </c>
      <c r="L1402" s="16" t="s">
        <v>41</v>
      </c>
      <c r="M1402" s="18" t="n">
        <f aca="false">IF(ISNUMBER(B1402),B1402,IF(MID(B1402,3,1)="-",DATE(VALUE(RIGHT(B1402,4)),VALUE(MID(B1402,4,2)),VALUE(LEFT(B1402,2))),DATE(VALUE(LEFT(B1402,4)),VALUE(MID(B1402,6,2)),VALUE(RIGHT(B1402,2)))))</f>
        <v>45782</v>
      </c>
      <c r="N1402" s="16" t="n">
        <f aca="false">MONTH(M1402)</f>
        <v>5</v>
      </c>
      <c r="O1402" s="16" t="str">
        <f aca="false">PROPER(TRIM(H1402))</f>
        <v>Hyderabad</v>
      </c>
      <c r="P1402" s="16" t="str">
        <f aca="false">IFERROR(VLOOKUP(O1402,city_map!$A$2:$B$6,2,FALSE()),O1402)</f>
        <v>Hyderabad</v>
      </c>
      <c r="Q1402" s="16" t="n">
        <f aca="false">IF(ISNUMBER(F1402),F1402,VALUE(SUBSTITUTE(SUBSTITUTE(F1402,"₹",""),",","")))</f>
        <v>18984</v>
      </c>
      <c r="R1402" s="16" t="n">
        <f aca="false">IF(E1402=99,1,E1402)</f>
        <v>2</v>
      </c>
      <c r="S1402" s="16" t="n">
        <f aca="false">IF(G1402="",0,G1402)</f>
        <v>0</v>
      </c>
      <c r="T1402" s="16" t="str">
        <f aca="false">IF(I1402="","Unknown",IF(I1402="upi","UPI",I1402))</f>
        <v>UPI</v>
      </c>
      <c r="U1402" s="16" t="str">
        <f aca="false">IF(L1402="Yes","Y",IF(L1402="No","N",L1402))</f>
        <v>N</v>
      </c>
      <c r="V1402" s="19" t="n">
        <f aca="false">ROUND(R1402*Q1402*(1-S1402),2)</f>
        <v>37968</v>
      </c>
      <c r="W1402" s="16" t="str">
        <f aca="false">_xlfn.XLOOKUP(D1402,products!$A$2:$A$61,products!$C$2:$C$61,"Not found")</f>
        <v>Electronics</v>
      </c>
    </row>
    <row r="1403" customFormat="false" ht="15" hidden="false" customHeight="false" outlineLevel="0" collapsed="false">
      <c r="A1403" s="16" t="s">
        <v>2335</v>
      </c>
      <c r="B1403" s="16" t="s">
        <v>2333</v>
      </c>
      <c r="C1403" s="16" t="s">
        <v>585</v>
      </c>
      <c r="D1403" s="16" t="s">
        <v>219</v>
      </c>
      <c r="E1403" s="16" t="n">
        <v>3</v>
      </c>
      <c r="F1403" s="16" t="n">
        <v>1272</v>
      </c>
      <c r="G1403" s="16" t="n">
        <v>0.15</v>
      </c>
      <c r="H1403" s="16" t="s">
        <v>130</v>
      </c>
      <c r="I1403" s="16" t="s">
        <v>100</v>
      </c>
      <c r="J1403" s="16" t="n">
        <v>5</v>
      </c>
      <c r="K1403" s="16" t="n">
        <v>3</v>
      </c>
      <c r="L1403" s="16" t="s">
        <v>41</v>
      </c>
      <c r="M1403" s="18" t="n">
        <f aca="false">IF(ISNUMBER(B1403),B1403,IF(MID(B1403,3,1)="-",DATE(VALUE(RIGHT(B1403,4)),VALUE(MID(B1403,4,2)),VALUE(LEFT(B1403,2))),DATE(VALUE(LEFT(B1403,4)),VALUE(MID(B1403,6,2)),VALUE(RIGHT(B1403,2)))))</f>
        <v>45782</v>
      </c>
      <c r="N1403" s="16" t="n">
        <f aca="false">MONTH(M1403)</f>
        <v>5</v>
      </c>
      <c r="O1403" s="16" t="str">
        <f aca="false">PROPER(TRIM(H1403))</f>
        <v>Bengaluru</v>
      </c>
      <c r="P1403" s="16" t="str">
        <f aca="false">IFERROR(VLOOKUP(O1403,city_map!$A$2:$B$6,2,FALSE()),O1403)</f>
        <v>Bengaluru</v>
      </c>
      <c r="Q1403" s="16" t="n">
        <f aca="false">IF(ISNUMBER(F1403),F1403,VALUE(SUBSTITUTE(SUBSTITUTE(F1403,"₹",""),",","")))</f>
        <v>1272</v>
      </c>
      <c r="R1403" s="16" t="n">
        <f aca="false">IF(E1403=99,1,E1403)</f>
        <v>3</v>
      </c>
      <c r="S1403" s="16" t="n">
        <f aca="false">IF(G1403="",0,G1403)</f>
        <v>0.15</v>
      </c>
      <c r="T1403" s="16" t="str">
        <f aca="false">IF(I1403="","Unknown",IF(I1403="upi","UPI",I1403))</f>
        <v>Net Banking</v>
      </c>
      <c r="U1403" s="16" t="str">
        <f aca="false">IF(L1403="Yes","Y",IF(L1403="No","N",L1403))</f>
        <v>N</v>
      </c>
      <c r="V1403" s="19" t="n">
        <f aca="false">ROUND(R1403*Q1403*(1-S1403),2)</f>
        <v>3243.6</v>
      </c>
      <c r="W1403" s="16" t="str">
        <f aca="false">_xlfn.XLOOKUP(D1403,products!$A$2:$A$61,products!$C$2:$C$61,"Not found")</f>
        <v>Electronics</v>
      </c>
    </row>
    <row r="1404" customFormat="false" ht="15" hidden="false" customHeight="false" outlineLevel="0" collapsed="false">
      <c r="A1404" s="16" t="s">
        <v>2336</v>
      </c>
      <c r="B1404" s="16" t="s">
        <v>2333</v>
      </c>
      <c r="C1404" s="16" t="s">
        <v>1342</v>
      </c>
      <c r="D1404" s="16" t="s">
        <v>216</v>
      </c>
      <c r="E1404" s="16" t="n">
        <v>5</v>
      </c>
      <c r="F1404" s="16" t="n">
        <v>909</v>
      </c>
      <c r="G1404" s="16" t="n">
        <v>0.3</v>
      </c>
      <c r="H1404" s="16" t="s">
        <v>39</v>
      </c>
      <c r="I1404" s="16" t="s">
        <v>60</v>
      </c>
      <c r="J1404" s="16" t="n">
        <v>2</v>
      </c>
      <c r="K1404" s="16" t="n">
        <v>4</v>
      </c>
      <c r="L1404" s="16" t="s">
        <v>41</v>
      </c>
      <c r="M1404" s="18" t="n">
        <f aca="false">IF(ISNUMBER(B1404),B1404,IF(MID(B1404,3,1)="-",DATE(VALUE(RIGHT(B1404,4)),VALUE(MID(B1404,4,2)),VALUE(LEFT(B1404,2))),DATE(VALUE(LEFT(B1404,4)),VALUE(MID(B1404,6,2)),VALUE(RIGHT(B1404,2)))))</f>
        <v>45782</v>
      </c>
      <c r="N1404" s="16" t="n">
        <f aca="false">MONTH(M1404)</f>
        <v>5</v>
      </c>
      <c r="O1404" s="16" t="str">
        <f aca="false">PROPER(TRIM(H1404))</f>
        <v>Delhi</v>
      </c>
      <c r="P1404" s="16" t="str">
        <f aca="false">IFERROR(VLOOKUP(O1404,city_map!$A$2:$B$6,2,FALSE()),O1404)</f>
        <v>Delhi</v>
      </c>
      <c r="Q1404" s="16" t="n">
        <f aca="false">IF(ISNUMBER(F1404),F1404,VALUE(SUBSTITUTE(SUBSTITUTE(F1404,"₹",""),",","")))</f>
        <v>909</v>
      </c>
      <c r="R1404" s="16" t="n">
        <f aca="false">IF(E1404=99,1,E1404)</f>
        <v>5</v>
      </c>
      <c r="S1404" s="16" t="n">
        <f aca="false">IF(G1404="",0,G1404)</f>
        <v>0.3</v>
      </c>
      <c r="T1404" s="16" t="str">
        <f aca="false">IF(I1404="","Unknown",IF(I1404="upi","UPI",I1404))</f>
        <v>UPI</v>
      </c>
      <c r="U1404" s="16" t="str">
        <f aca="false">IF(L1404="Yes","Y",IF(L1404="No","N",L1404))</f>
        <v>N</v>
      </c>
      <c r="V1404" s="19" t="n">
        <f aca="false">ROUND(R1404*Q1404*(1-S1404),2)</f>
        <v>3181.5</v>
      </c>
      <c r="W1404" s="16" t="str">
        <f aca="false">_xlfn.XLOOKUP(D1404,products!$A$2:$A$61,products!$C$2:$C$61,"Not found")</f>
        <v>Books</v>
      </c>
    </row>
    <row r="1405" customFormat="false" ht="15" hidden="false" customHeight="false" outlineLevel="0" collapsed="false">
      <c r="A1405" s="16" t="s">
        <v>2337</v>
      </c>
      <c r="B1405" s="16" t="s">
        <v>2333</v>
      </c>
      <c r="C1405" s="16" t="s">
        <v>280</v>
      </c>
      <c r="D1405" s="16" t="s">
        <v>84</v>
      </c>
      <c r="E1405" s="16" t="n">
        <v>2</v>
      </c>
      <c r="F1405" s="16" t="n">
        <v>250</v>
      </c>
      <c r="G1405" s="16" t="n">
        <v>0.1</v>
      </c>
      <c r="H1405" s="16" t="s">
        <v>161</v>
      </c>
      <c r="I1405" s="16" t="s">
        <v>40</v>
      </c>
      <c r="J1405" s="16" t="n">
        <v>2</v>
      </c>
      <c r="K1405" s="16" t="n">
        <v>5</v>
      </c>
      <c r="L1405" s="16" t="s">
        <v>41</v>
      </c>
      <c r="M1405" s="18" t="n">
        <f aca="false">IF(ISNUMBER(B1405),B1405,IF(MID(B1405,3,1)="-",DATE(VALUE(RIGHT(B1405,4)),VALUE(MID(B1405,4,2)),VALUE(LEFT(B1405,2))),DATE(VALUE(LEFT(B1405,4)),VALUE(MID(B1405,6,2)),VALUE(RIGHT(B1405,2)))))</f>
        <v>45782</v>
      </c>
      <c r="N1405" s="16" t="n">
        <f aca="false">MONTH(M1405)</f>
        <v>5</v>
      </c>
      <c r="O1405" s="16" t="str">
        <f aca="false">PROPER(TRIM(H1405))</f>
        <v>Hyderabad</v>
      </c>
      <c r="P1405" s="16" t="str">
        <f aca="false">IFERROR(VLOOKUP(O1405,city_map!$A$2:$B$6,2,FALSE()),O1405)</f>
        <v>Hyderabad</v>
      </c>
      <c r="Q1405" s="16" t="n">
        <f aca="false">IF(ISNUMBER(F1405),F1405,VALUE(SUBSTITUTE(SUBSTITUTE(F1405,"₹",""),",","")))</f>
        <v>250</v>
      </c>
      <c r="R1405" s="16" t="n">
        <f aca="false">IF(E1405=99,1,E1405)</f>
        <v>2</v>
      </c>
      <c r="S1405" s="16" t="n">
        <f aca="false">IF(G1405="",0,G1405)</f>
        <v>0.1</v>
      </c>
      <c r="T1405" s="16" t="str">
        <f aca="false">IF(I1405="","Unknown",IF(I1405="upi","UPI",I1405))</f>
        <v>COD</v>
      </c>
      <c r="U1405" s="16" t="str">
        <f aca="false">IF(L1405="Yes","Y",IF(L1405="No","N",L1405))</f>
        <v>N</v>
      </c>
      <c r="V1405" s="19" t="n">
        <f aca="false">ROUND(R1405*Q1405*(1-S1405),2)</f>
        <v>450</v>
      </c>
      <c r="W1405" s="16" t="str">
        <f aca="false">_xlfn.XLOOKUP(D1405,products!$A$2:$A$61,products!$C$2:$C$61,"Not found")</f>
        <v>Beauty</v>
      </c>
    </row>
    <row r="1406" customFormat="false" ht="15" hidden="false" customHeight="false" outlineLevel="0" collapsed="false">
      <c r="A1406" s="16" t="s">
        <v>2338</v>
      </c>
      <c r="B1406" s="16" t="s">
        <v>2339</v>
      </c>
      <c r="C1406" s="16" t="s">
        <v>299</v>
      </c>
      <c r="D1406" s="16" t="s">
        <v>393</v>
      </c>
      <c r="E1406" s="16" t="n">
        <v>1</v>
      </c>
      <c r="F1406" s="16" t="s">
        <v>2340</v>
      </c>
      <c r="G1406" s="16" t="n">
        <v>0.05</v>
      </c>
      <c r="H1406" s="16" t="s">
        <v>545</v>
      </c>
      <c r="I1406" s="16" t="s">
        <v>40</v>
      </c>
      <c r="J1406" s="16" t="n">
        <v>3</v>
      </c>
      <c r="K1406" s="16" t="n">
        <v>4</v>
      </c>
      <c r="L1406" s="16" t="s">
        <v>41</v>
      </c>
      <c r="M1406" s="18" t="n">
        <f aca="false">IF(ISNUMBER(B1406),B1406,IF(MID(B1406,3,1)="-",DATE(VALUE(RIGHT(B1406,4)),VALUE(MID(B1406,4,2)),VALUE(LEFT(B1406,2))),DATE(VALUE(LEFT(B1406,4)),VALUE(MID(B1406,6,2)),VALUE(RIGHT(B1406,2)))))</f>
        <v>45783</v>
      </c>
      <c r="N1406" s="16" t="n">
        <f aca="false">MONTH(M1406)</f>
        <v>5</v>
      </c>
      <c r="O1406" s="16" t="str">
        <f aca="false">PROPER(TRIM(H1406))</f>
        <v>Delhi</v>
      </c>
      <c r="P1406" s="16" t="str">
        <f aca="false">IFERROR(VLOOKUP(O1406,city_map!$A$2:$B$6,2,FALSE()),O1406)</f>
        <v>Delhi</v>
      </c>
      <c r="Q1406" s="16" t="n">
        <f aca="false">IF(ISNUMBER(F1406),F1406,VALUE(SUBSTITUTE(SUBSTITUTE(F1406,"₹",""),",","")))</f>
        <v>516</v>
      </c>
      <c r="R1406" s="16" t="n">
        <f aca="false">IF(E1406=99,1,E1406)</f>
        <v>1</v>
      </c>
      <c r="S1406" s="16" t="n">
        <f aca="false">IF(G1406="",0,G1406)</f>
        <v>0.05</v>
      </c>
      <c r="T1406" s="16" t="str">
        <f aca="false">IF(I1406="","Unknown",IF(I1406="upi","UPI",I1406))</f>
        <v>COD</v>
      </c>
      <c r="U1406" s="16" t="str">
        <f aca="false">IF(L1406="Yes","Y",IF(L1406="No","N",L1406))</f>
        <v>N</v>
      </c>
      <c r="V1406" s="19" t="n">
        <f aca="false">ROUND(R1406*Q1406*(1-S1406),2)</f>
        <v>490.2</v>
      </c>
      <c r="W1406" s="16" t="str">
        <f aca="false">_xlfn.XLOOKUP(D1406,products!$A$2:$A$61,products!$C$2:$C$61,"Not found")</f>
        <v>Fashion</v>
      </c>
    </row>
    <row r="1407" customFormat="false" ht="15" hidden="false" customHeight="false" outlineLevel="0" collapsed="false">
      <c r="A1407" s="16" t="s">
        <v>2341</v>
      </c>
      <c r="B1407" s="16" t="s">
        <v>2339</v>
      </c>
      <c r="C1407" s="16" t="s">
        <v>946</v>
      </c>
      <c r="D1407" s="16" t="s">
        <v>95</v>
      </c>
      <c r="E1407" s="16" t="n">
        <v>1</v>
      </c>
      <c r="F1407" s="16" t="n">
        <v>1565</v>
      </c>
      <c r="G1407" s="16" t="n">
        <v>0</v>
      </c>
      <c r="H1407" s="16" t="s">
        <v>112</v>
      </c>
      <c r="I1407" s="16" t="s">
        <v>47</v>
      </c>
      <c r="J1407" s="16" t="n">
        <v>4</v>
      </c>
      <c r="K1407" s="16" t="n">
        <v>4</v>
      </c>
      <c r="L1407" s="16" t="s">
        <v>41</v>
      </c>
      <c r="M1407" s="18" t="n">
        <f aca="false">IF(ISNUMBER(B1407),B1407,IF(MID(B1407,3,1)="-",DATE(VALUE(RIGHT(B1407,4)),VALUE(MID(B1407,4,2)),VALUE(LEFT(B1407,2))),DATE(VALUE(LEFT(B1407,4)),VALUE(MID(B1407,6,2)),VALUE(RIGHT(B1407,2)))))</f>
        <v>45783</v>
      </c>
      <c r="N1407" s="16" t="n">
        <f aca="false">MONTH(M1407)</f>
        <v>5</v>
      </c>
      <c r="O1407" s="16" t="str">
        <f aca="false">PROPER(TRIM(H1407))</f>
        <v>Mumbai</v>
      </c>
      <c r="P1407" s="16" t="str">
        <f aca="false">IFERROR(VLOOKUP(O1407,city_map!$A$2:$B$6,2,FALSE()),O1407)</f>
        <v>Mumbai</v>
      </c>
      <c r="Q1407" s="16" t="n">
        <f aca="false">IF(ISNUMBER(F1407),F1407,VALUE(SUBSTITUTE(SUBSTITUTE(F1407,"₹",""),",","")))</f>
        <v>1565</v>
      </c>
      <c r="R1407" s="16" t="n">
        <f aca="false">IF(E1407=99,1,E1407)</f>
        <v>1</v>
      </c>
      <c r="S1407" s="16" t="n">
        <f aca="false">IF(G1407="",0,G1407)</f>
        <v>0</v>
      </c>
      <c r="T1407" s="16" t="str">
        <f aca="false">IF(I1407="","Unknown",IF(I1407="upi","UPI",I1407))</f>
        <v>Debit Card</v>
      </c>
      <c r="U1407" s="16" t="str">
        <f aca="false">IF(L1407="Yes","Y",IF(L1407="No","N",L1407))</f>
        <v>N</v>
      </c>
      <c r="V1407" s="19" t="n">
        <f aca="false">ROUND(R1407*Q1407*(1-S1407),2)</f>
        <v>1565</v>
      </c>
      <c r="W1407" s="16" t="str">
        <f aca="false">_xlfn.XLOOKUP(D1407,products!$A$2:$A$61,products!$C$2:$C$61,"Not found")</f>
        <v>Electronics</v>
      </c>
    </row>
    <row r="1408" customFormat="false" ht="15" hidden="false" customHeight="false" outlineLevel="0" collapsed="false">
      <c r="A1408" s="16" t="s">
        <v>2342</v>
      </c>
      <c r="B1408" s="16" t="s">
        <v>2339</v>
      </c>
      <c r="C1408" s="16" t="s">
        <v>453</v>
      </c>
      <c r="D1408" s="16" t="s">
        <v>393</v>
      </c>
      <c r="E1408" s="16" t="n">
        <v>2</v>
      </c>
      <c r="F1408" s="16" t="n">
        <v>489</v>
      </c>
      <c r="G1408" s="16" t="n">
        <v>0</v>
      </c>
      <c r="H1408" s="16" t="s">
        <v>39</v>
      </c>
      <c r="I1408" s="16" t="s">
        <v>40</v>
      </c>
      <c r="J1408" s="16" t="n">
        <v>3</v>
      </c>
      <c r="K1408" s="16" t="n">
        <v>4</v>
      </c>
      <c r="L1408" s="16" t="s">
        <v>41</v>
      </c>
      <c r="M1408" s="18" t="n">
        <f aca="false">IF(ISNUMBER(B1408),B1408,IF(MID(B1408,3,1)="-",DATE(VALUE(RIGHT(B1408,4)),VALUE(MID(B1408,4,2)),VALUE(LEFT(B1408,2))),DATE(VALUE(LEFT(B1408,4)),VALUE(MID(B1408,6,2)),VALUE(RIGHT(B1408,2)))))</f>
        <v>45783</v>
      </c>
      <c r="N1408" s="16" t="n">
        <f aca="false">MONTH(M1408)</f>
        <v>5</v>
      </c>
      <c r="O1408" s="16" t="str">
        <f aca="false">PROPER(TRIM(H1408))</f>
        <v>Delhi</v>
      </c>
      <c r="P1408" s="16" t="str">
        <f aca="false">IFERROR(VLOOKUP(O1408,city_map!$A$2:$B$6,2,FALSE()),O1408)</f>
        <v>Delhi</v>
      </c>
      <c r="Q1408" s="16" t="n">
        <f aca="false">IF(ISNUMBER(F1408),F1408,VALUE(SUBSTITUTE(SUBSTITUTE(F1408,"₹",""),",","")))</f>
        <v>489</v>
      </c>
      <c r="R1408" s="16" t="n">
        <f aca="false">IF(E1408=99,1,E1408)</f>
        <v>2</v>
      </c>
      <c r="S1408" s="16" t="n">
        <f aca="false">IF(G1408="",0,G1408)</f>
        <v>0</v>
      </c>
      <c r="T1408" s="16" t="str">
        <f aca="false">IF(I1408="","Unknown",IF(I1408="upi","UPI",I1408))</f>
        <v>COD</v>
      </c>
      <c r="U1408" s="16" t="str">
        <f aca="false">IF(L1408="Yes","Y",IF(L1408="No","N",L1408))</f>
        <v>N</v>
      </c>
      <c r="V1408" s="19" t="n">
        <f aca="false">ROUND(R1408*Q1408*(1-S1408),2)</f>
        <v>978</v>
      </c>
      <c r="W1408" s="16" t="str">
        <f aca="false">_xlfn.XLOOKUP(D1408,products!$A$2:$A$61,products!$C$2:$C$61,"Not found")</f>
        <v>Fashion</v>
      </c>
    </row>
    <row r="1409" customFormat="false" ht="15" hidden="false" customHeight="false" outlineLevel="0" collapsed="false">
      <c r="A1409" s="16" t="s">
        <v>2343</v>
      </c>
      <c r="B1409" s="16" t="s">
        <v>2339</v>
      </c>
      <c r="C1409" s="16" t="s">
        <v>902</v>
      </c>
      <c r="D1409" s="16" t="s">
        <v>108</v>
      </c>
      <c r="E1409" s="16" t="n">
        <v>1</v>
      </c>
      <c r="F1409" s="16" t="n">
        <v>3546</v>
      </c>
      <c r="G1409" s="16" t="n">
        <v>0.05</v>
      </c>
      <c r="H1409" s="16" t="s">
        <v>39</v>
      </c>
      <c r="I1409" s="16" t="s">
        <v>71</v>
      </c>
      <c r="J1409" s="16" t="n">
        <v>3</v>
      </c>
      <c r="K1409" s="16" t="n">
        <v>4</v>
      </c>
      <c r="L1409" s="16" t="s">
        <v>41</v>
      </c>
      <c r="M1409" s="18" t="n">
        <f aca="false">IF(ISNUMBER(B1409),B1409,IF(MID(B1409,3,1)="-",DATE(VALUE(RIGHT(B1409,4)),VALUE(MID(B1409,4,2)),VALUE(LEFT(B1409,2))),DATE(VALUE(LEFT(B1409,4)),VALUE(MID(B1409,6,2)),VALUE(RIGHT(B1409,2)))))</f>
        <v>45783</v>
      </c>
      <c r="N1409" s="16" t="n">
        <f aca="false">MONTH(M1409)</f>
        <v>5</v>
      </c>
      <c r="O1409" s="16" t="str">
        <f aca="false">PROPER(TRIM(H1409))</f>
        <v>Delhi</v>
      </c>
      <c r="P1409" s="16" t="str">
        <f aca="false">IFERROR(VLOOKUP(O1409,city_map!$A$2:$B$6,2,FALSE()),O1409)</f>
        <v>Delhi</v>
      </c>
      <c r="Q1409" s="16" t="n">
        <f aca="false">IF(ISNUMBER(F1409),F1409,VALUE(SUBSTITUTE(SUBSTITUTE(F1409,"₹",""),",","")))</f>
        <v>3546</v>
      </c>
      <c r="R1409" s="16" t="n">
        <f aca="false">IF(E1409=99,1,E1409)</f>
        <v>1</v>
      </c>
      <c r="S1409" s="16" t="n">
        <f aca="false">IF(G1409="",0,G1409)</f>
        <v>0.05</v>
      </c>
      <c r="T1409" s="16" t="str">
        <f aca="false">IF(I1409="","Unknown",IF(I1409="upi","UPI",I1409))</f>
        <v>Credit Card</v>
      </c>
      <c r="U1409" s="16" t="str">
        <f aca="false">IF(L1409="Yes","Y",IF(L1409="No","N",L1409))</f>
        <v>N</v>
      </c>
      <c r="V1409" s="19" t="n">
        <f aca="false">ROUND(R1409*Q1409*(1-S1409),2)</f>
        <v>3368.7</v>
      </c>
      <c r="W1409" s="16" t="str">
        <f aca="false">_xlfn.XLOOKUP(D1409,products!$A$2:$A$61,products!$C$2:$C$61,"Not found")</f>
        <v>Electronics</v>
      </c>
    </row>
    <row r="1410" customFormat="false" ht="15" hidden="false" customHeight="false" outlineLevel="0" collapsed="false">
      <c r="A1410" s="16" t="s">
        <v>2344</v>
      </c>
      <c r="B1410" s="16" t="s">
        <v>2339</v>
      </c>
      <c r="C1410" s="16" t="s">
        <v>138</v>
      </c>
      <c r="D1410" s="16" t="s">
        <v>99</v>
      </c>
      <c r="E1410" s="16" t="n">
        <v>3</v>
      </c>
      <c r="F1410" s="16" t="n">
        <v>689</v>
      </c>
      <c r="G1410" s="16" t="n">
        <v>0.15</v>
      </c>
      <c r="H1410" s="16" t="s">
        <v>130</v>
      </c>
      <c r="I1410" s="16" t="s">
        <v>60</v>
      </c>
      <c r="J1410" s="16" t="n">
        <v>2</v>
      </c>
      <c r="K1410" s="16" t="n">
        <v>4</v>
      </c>
      <c r="L1410" s="16" t="s">
        <v>174</v>
      </c>
      <c r="M1410" s="18" t="n">
        <f aca="false">IF(ISNUMBER(B1410),B1410,IF(MID(B1410,3,1)="-",DATE(VALUE(RIGHT(B1410,4)),VALUE(MID(B1410,4,2)),VALUE(LEFT(B1410,2))),DATE(VALUE(LEFT(B1410,4)),VALUE(MID(B1410,6,2)),VALUE(RIGHT(B1410,2)))))</f>
        <v>45783</v>
      </c>
      <c r="N1410" s="16" t="n">
        <f aca="false">MONTH(M1410)</f>
        <v>5</v>
      </c>
      <c r="O1410" s="16" t="str">
        <f aca="false">PROPER(TRIM(H1410))</f>
        <v>Bengaluru</v>
      </c>
      <c r="P1410" s="16" t="str">
        <f aca="false">IFERROR(VLOOKUP(O1410,city_map!$A$2:$B$6,2,FALSE()),O1410)</f>
        <v>Bengaluru</v>
      </c>
      <c r="Q1410" s="16" t="n">
        <f aca="false">IF(ISNUMBER(F1410),F1410,VALUE(SUBSTITUTE(SUBSTITUTE(F1410,"₹",""),",","")))</f>
        <v>689</v>
      </c>
      <c r="R1410" s="16" t="n">
        <f aca="false">IF(E1410=99,1,E1410)</f>
        <v>3</v>
      </c>
      <c r="S1410" s="16" t="n">
        <f aca="false">IF(G1410="",0,G1410)</f>
        <v>0.15</v>
      </c>
      <c r="T1410" s="16" t="str">
        <f aca="false">IF(I1410="","Unknown",IF(I1410="upi","UPI",I1410))</f>
        <v>UPI</v>
      </c>
      <c r="U1410" s="16" t="str">
        <f aca="false">IF(L1410="Yes","Y",IF(L1410="No","N",L1410))</f>
        <v>N</v>
      </c>
      <c r="V1410" s="19" t="n">
        <f aca="false">ROUND(R1410*Q1410*(1-S1410),2)</f>
        <v>1756.95</v>
      </c>
      <c r="W1410" s="16" t="str">
        <f aca="false">_xlfn.XLOOKUP(D1410,products!$A$2:$A$61,products!$C$2:$C$61,"Not found")</f>
        <v>Fashion</v>
      </c>
    </row>
    <row r="1411" customFormat="false" ht="15" hidden="false" customHeight="false" outlineLevel="0" collapsed="false">
      <c r="A1411" s="16" t="s">
        <v>2345</v>
      </c>
      <c r="B1411" s="16" t="s">
        <v>2339</v>
      </c>
      <c r="C1411" s="16" t="s">
        <v>2346</v>
      </c>
      <c r="D1411" s="16" t="s">
        <v>262</v>
      </c>
      <c r="E1411" s="16" t="n">
        <v>1</v>
      </c>
      <c r="F1411" s="16" t="n">
        <v>766</v>
      </c>
      <c r="G1411" s="16" t="n">
        <v>0.05</v>
      </c>
      <c r="H1411" s="16" t="s">
        <v>39</v>
      </c>
      <c r="I1411" s="16" t="s">
        <v>60</v>
      </c>
      <c r="J1411" s="16" t="n">
        <v>4</v>
      </c>
      <c r="K1411" s="16" t="n">
        <v>4</v>
      </c>
      <c r="L1411" s="16" t="s">
        <v>41</v>
      </c>
      <c r="M1411" s="18" t="n">
        <f aca="false">IF(ISNUMBER(B1411),B1411,IF(MID(B1411,3,1)="-",DATE(VALUE(RIGHT(B1411,4)),VALUE(MID(B1411,4,2)),VALUE(LEFT(B1411,2))),DATE(VALUE(LEFT(B1411,4)),VALUE(MID(B1411,6,2)),VALUE(RIGHT(B1411,2)))))</f>
        <v>45783</v>
      </c>
      <c r="N1411" s="16" t="n">
        <f aca="false">MONTH(M1411)</f>
        <v>5</v>
      </c>
      <c r="O1411" s="16" t="str">
        <f aca="false">PROPER(TRIM(H1411))</f>
        <v>Delhi</v>
      </c>
      <c r="P1411" s="16" t="str">
        <f aca="false">IFERROR(VLOOKUP(O1411,city_map!$A$2:$B$6,2,FALSE()),O1411)</f>
        <v>Delhi</v>
      </c>
      <c r="Q1411" s="16" t="n">
        <f aca="false">IF(ISNUMBER(F1411),F1411,VALUE(SUBSTITUTE(SUBSTITUTE(F1411,"₹",""),",","")))</f>
        <v>766</v>
      </c>
      <c r="R1411" s="16" t="n">
        <f aca="false">IF(E1411=99,1,E1411)</f>
        <v>1</v>
      </c>
      <c r="S1411" s="16" t="n">
        <f aca="false">IF(G1411="",0,G1411)</f>
        <v>0.05</v>
      </c>
      <c r="T1411" s="16" t="str">
        <f aca="false">IF(I1411="","Unknown",IF(I1411="upi","UPI",I1411))</f>
        <v>UPI</v>
      </c>
      <c r="U1411" s="16" t="str">
        <f aca="false">IF(L1411="Yes","Y",IF(L1411="No","N",L1411))</f>
        <v>N</v>
      </c>
      <c r="V1411" s="19" t="n">
        <f aca="false">ROUND(R1411*Q1411*(1-S1411),2)</f>
        <v>727.7</v>
      </c>
      <c r="W1411" s="16" t="str">
        <f aca="false">_xlfn.XLOOKUP(D1411,products!$A$2:$A$61,products!$C$2:$C$61,"Not found")</f>
        <v>Home</v>
      </c>
    </row>
    <row r="1412" customFormat="false" ht="15" hidden="false" customHeight="false" outlineLevel="0" collapsed="false">
      <c r="A1412" s="16" t="s">
        <v>2347</v>
      </c>
      <c r="B1412" s="16" t="s">
        <v>2339</v>
      </c>
      <c r="C1412" s="16" t="s">
        <v>2098</v>
      </c>
      <c r="D1412" s="16" t="s">
        <v>149</v>
      </c>
      <c r="E1412" s="16" t="n">
        <v>2</v>
      </c>
      <c r="F1412" s="16" t="s">
        <v>2348</v>
      </c>
      <c r="G1412" s="16" t="n">
        <v>0.1</v>
      </c>
      <c r="H1412" s="16" t="s">
        <v>112</v>
      </c>
      <c r="I1412" s="16" t="s">
        <v>60</v>
      </c>
      <c r="J1412" s="16" t="n">
        <v>3</v>
      </c>
      <c r="K1412" s="16" t="n">
        <v>5</v>
      </c>
      <c r="L1412" s="16" t="s">
        <v>41</v>
      </c>
      <c r="M1412" s="18" t="n">
        <f aca="false">IF(ISNUMBER(B1412),B1412,IF(MID(B1412,3,1)="-",DATE(VALUE(RIGHT(B1412,4)),VALUE(MID(B1412,4,2)),VALUE(LEFT(B1412,2))),DATE(VALUE(LEFT(B1412,4)),VALUE(MID(B1412,6,2)),VALUE(RIGHT(B1412,2)))))</f>
        <v>45783</v>
      </c>
      <c r="N1412" s="16" t="n">
        <f aca="false">MONTH(M1412)</f>
        <v>5</v>
      </c>
      <c r="O1412" s="16" t="str">
        <f aca="false">PROPER(TRIM(H1412))</f>
        <v>Mumbai</v>
      </c>
      <c r="P1412" s="16" t="str">
        <f aca="false">IFERROR(VLOOKUP(O1412,city_map!$A$2:$B$6,2,FALSE()),O1412)</f>
        <v>Mumbai</v>
      </c>
      <c r="Q1412" s="16" t="n">
        <f aca="false">IF(ISNUMBER(F1412),F1412,VALUE(SUBSTITUTE(SUBSTITUTE(F1412,"₹",""),",","")))</f>
        <v>1671</v>
      </c>
      <c r="R1412" s="16" t="n">
        <f aca="false">IF(E1412=99,1,E1412)</f>
        <v>2</v>
      </c>
      <c r="S1412" s="16" t="n">
        <f aca="false">IF(G1412="",0,G1412)</f>
        <v>0.1</v>
      </c>
      <c r="T1412" s="16" t="str">
        <f aca="false">IF(I1412="","Unknown",IF(I1412="upi","UPI",I1412))</f>
        <v>UPI</v>
      </c>
      <c r="U1412" s="16" t="str">
        <f aca="false">IF(L1412="Yes","Y",IF(L1412="No","N",L1412))</f>
        <v>N</v>
      </c>
      <c r="V1412" s="19" t="n">
        <f aca="false">ROUND(R1412*Q1412*(1-S1412),2)</f>
        <v>3007.8</v>
      </c>
      <c r="W1412" s="16" t="str">
        <f aca="false">_xlfn.XLOOKUP(D1412,products!$A$2:$A$61,products!$C$2:$C$61,"Not found")</f>
        <v>Fashion</v>
      </c>
    </row>
    <row r="1413" customFormat="false" ht="15" hidden="false" customHeight="false" outlineLevel="0" collapsed="false">
      <c r="A1413" s="16" t="s">
        <v>2349</v>
      </c>
      <c r="B1413" s="16" t="s">
        <v>2339</v>
      </c>
      <c r="C1413" s="16" t="s">
        <v>65</v>
      </c>
      <c r="D1413" s="16" t="s">
        <v>308</v>
      </c>
      <c r="E1413" s="16" t="n">
        <v>1</v>
      </c>
      <c r="F1413" s="16" t="n">
        <v>205</v>
      </c>
      <c r="G1413" s="16" t="n">
        <v>0</v>
      </c>
      <c r="H1413" s="16" t="s">
        <v>67</v>
      </c>
      <c r="I1413" s="16" t="s">
        <v>47</v>
      </c>
      <c r="J1413" s="16" t="n">
        <v>3</v>
      </c>
      <c r="K1413" s="16" t="n">
        <v>3</v>
      </c>
      <c r="L1413" s="16" t="s">
        <v>41</v>
      </c>
      <c r="M1413" s="18" t="n">
        <f aca="false">IF(ISNUMBER(B1413),B1413,IF(MID(B1413,3,1)="-",DATE(VALUE(RIGHT(B1413,4)),VALUE(MID(B1413,4,2)),VALUE(LEFT(B1413,2))),DATE(VALUE(LEFT(B1413,4)),VALUE(MID(B1413,6,2)),VALUE(RIGHT(B1413,2)))))</f>
        <v>45783</v>
      </c>
      <c r="N1413" s="16" t="n">
        <f aca="false">MONTH(M1413)</f>
        <v>5</v>
      </c>
      <c r="O1413" s="16" t="str">
        <f aca="false">PROPER(TRIM(H1413))</f>
        <v>Kolkata</v>
      </c>
      <c r="P1413" s="16" t="str">
        <f aca="false">IFERROR(VLOOKUP(O1413,city_map!$A$2:$B$6,2,FALSE()),O1413)</f>
        <v>Kolkata</v>
      </c>
      <c r="Q1413" s="16" t="n">
        <f aca="false">IF(ISNUMBER(F1413),F1413,VALUE(SUBSTITUTE(SUBSTITUTE(F1413,"₹",""),",","")))</f>
        <v>205</v>
      </c>
      <c r="R1413" s="16" t="n">
        <f aca="false">IF(E1413=99,1,E1413)</f>
        <v>1</v>
      </c>
      <c r="S1413" s="16" t="n">
        <f aca="false">IF(G1413="",0,G1413)</f>
        <v>0</v>
      </c>
      <c r="T1413" s="16" t="str">
        <f aca="false">IF(I1413="","Unknown",IF(I1413="upi","UPI",I1413))</f>
        <v>Debit Card</v>
      </c>
      <c r="U1413" s="16" t="str">
        <f aca="false">IF(L1413="Yes","Y",IF(L1413="No","N",L1413))</f>
        <v>N</v>
      </c>
      <c r="V1413" s="19" t="n">
        <f aca="false">ROUND(R1413*Q1413*(1-S1413),2)</f>
        <v>205</v>
      </c>
      <c r="W1413" s="16" t="str">
        <f aca="false">_xlfn.XLOOKUP(D1413,products!$A$2:$A$61,products!$C$2:$C$61,"Not found")</f>
        <v>Beauty</v>
      </c>
    </row>
    <row r="1414" customFormat="false" ht="15" hidden="false" customHeight="false" outlineLevel="0" collapsed="false">
      <c r="A1414" s="16" t="s">
        <v>2350</v>
      </c>
      <c r="B1414" s="16" t="s">
        <v>2339</v>
      </c>
      <c r="C1414" s="16" t="s">
        <v>2351</v>
      </c>
      <c r="D1414" s="16" t="s">
        <v>184</v>
      </c>
      <c r="E1414" s="16" t="n">
        <v>2</v>
      </c>
      <c r="F1414" s="16" t="n">
        <v>1252</v>
      </c>
      <c r="G1414" s="16" t="n">
        <v>0.2</v>
      </c>
      <c r="H1414" s="16" t="s">
        <v>39</v>
      </c>
      <c r="I1414" s="16" t="s">
        <v>47</v>
      </c>
      <c r="J1414" s="16" t="n">
        <v>2</v>
      </c>
      <c r="K1414" s="16" t="n">
        <v>4</v>
      </c>
      <c r="L1414" s="16" t="s">
        <v>41</v>
      </c>
      <c r="M1414" s="18" t="n">
        <f aca="false">IF(ISNUMBER(B1414),B1414,IF(MID(B1414,3,1)="-",DATE(VALUE(RIGHT(B1414,4)),VALUE(MID(B1414,4,2)),VALUE(LEFT(B1414,2))),DATE(VALUE(LEFT(B1414,4)),VALUE(MID(B1414,6,2)),VALUE(RIGHT(B1414,2)))))</f>
        <v>45783</v>
      </c>
      <c r="N1414" s="16" t="n">
        <f aca="false">MONTH(M1414)</f>
        <v>5</v>
      </c>
      <c r="O1414" s="16" t="str">
        <f aca="false">PROPER(TRIM(H1414))</f>
        <v>Delhi</v>
      </c>
      <c r="P1414" s="16" t="str">
        <f aca="false">IFERROR(VLOOKUP(O1414,city_map!$A$2:$B$6,2,FALSE()),O1414)</f>
        <v>Delhi</v>
      </c>
      <c r="Q1414" s="16" t="n">
        <f aca="false">IF(ISNUMBER(F1414),F1414,VALUE(SUBSTITUTE(SUBSTITUTE(F1414,"₹",""),",","")))</f>
        <v>1252</v>
      </c>
      <c r="R1414" s="16" t="n">
        <f aca="false">IF(E1414=99,1,E1414)</f>
        <v>2</v>
      </c>
      <c r="S1414" s="16" t="n">
        <f aca="false">IF(G1414="",0,G1414)</f>
        <v>0.2</v>
      </c>
      <c r="T1414" s="16" t="str">
        <f aca="false">IF(I1414="","Unknown",IF(I1414="upi","UPI",I1414))</f>
        <v>Debit Card</v>
      </c>
      <c r="U1414" s="16" t="str">
        <f aca="false">IF(L1414="Yes","Y",IF(L1414="No","N",L1414))</f>
        <v>N</v>
      </c>
      <c r="V1414" s="19" t="n">
        <f aca="false">ROUND(R1414*Q1414*(1-S1414),2)</f>
        <v>2003.2</v>
      </c>
      <c r="W1414" s="16" t="str">
        <f aca="false">_xlfn.XLOOKUP(D1414,products!$A$2:$A$61,products!$C$2:$C$61,"Not found")</f>
        <v>Home</v>
      </c>
    </row>
    <row r="1415" customFormat="false" ht="15" hidden="false" customHeight="false" outlineLevel="0" collapsed="false">
      <c r="A1415" s="16" t="s">
        <v>2352</v>
      </c>
      <c r="B1415" s="16" t="s">
        <v>2353</v>
      </c>
      <c r="C1415" s="16" t="s">
        <v>1482</v>
      </c>
      <c r="D1415" s="16" t="s">
        <v>225</v>
      </c>
      <c r="E1415" s="16" t="n">
        <v>2</v>
      </c>
      <c r="F1415" s="16" t="n">
        <v>398</v>
      </c>
      <c r="G1415" s="16" t="n">
        <v>0.1</v>
      </c>
      <c r="H1415" s="16" t="s">
        <v>56</v>
      </c>
      <c r="I1415" s="16" t="s">
        <v>60</v>
      </c>
      <c r="J1415" s="16" t="n">
        <v>4</v>
      </c>
      <c r="K1415" s="16" t="n">
        <v>4</v>
      </c>
      <c r="L1415" s="16" t="s">
        <v>41</v>
      </c>
      <c r="M1415" s="18" t="n">
        <f aca="false">IF(ISNUMBER(B1415),B1415,IF(MID(B1415,3,1)="-",DATE(VALUE(RIGHT(B1415,4)),VALUE(MID(B1415,4,2)),VALUE(LEFT(B1415,2))),DATE(VALUE(LEFT(B1415,4)),VALUE(MID(B1415,6,2)),VALUE(RIGHT(B1415,2)))))</f>
        <v>45784</v>
      </c>
      <c r="N1415" s="16" t="n">
        <f aca="false">MONTH(M1415)</f>
        <v>5</v>
      </c>
      <c r="O1415" s="16" t="str">
        <f aca="false">PROPER(TRIM(H1415))</f>
        <v>Lucknow</v>
      </c>
      <c r="P1415" s="16" t="str">
        <f aca="false">IFERROR(VLOOKUP(O1415,city_map!$A$2:$B$6,2,FALSE()),O1415)</f>
        <v>Lucknow</v>
      </c>
      <c r="Q1415" s="16" t="n">
        <f aca="false">IF(ISNUMBER(F1415),F1415,VALUE(SUBSTITUTE(SUBSTITUTE(F1415,"₹",""),",","")))</f>
        <v>398</v>
      </c>
      <c r="R1415" s="16" t="n">
        <f aca="false">IF(E1415=99,1,E1415)</f>
        <v>2</v>
      </c>
      <c r="S1415" s="16" t="n">
        <f aca="false">IF(G1415="",0,G1415)</f>
        <v>0.1</v>
      </c>
      <c r="T1415" s="16" t="str">
        <f aca="false">IF(I1415="","Unknown",IF(I1415="upi","UPI",I1415))</f>
        <v>UPI</v>
      </c>
      <c r="U1415" s="16" t="str">
        <f aca="false">IF(L1415="Yes","Y",IF(L1415="No","N",L1415))</f>
        <v>N</v>
      </c>
      <c r="V1415" s="19" t="n">
        <f aca="false">ROUND(R1415*Q1415*(1-S1415),2)</f>
        <v>716.4</v>
      </c>
      <c r="W1415" s="16" t="str">
        <f aca="false">_xlfn.XLOOKUP(D1415,products!$A$2:$A$61,products!$C$2:$C$61,"Not found")</f>
        <v>Books</v>
      </c>
    </row>
    <row r="1416" customFormat="false" ht="15" hidden="false" customHeight="false" outlineLevel="0" collapsed="false">
      <c r="A1416" s="16" t="s">
        <v>2354</v>
      </c>
      <c r="B1416" s="16" t="s">
        <v>2353</v>
      </c>
      <c r="C1416" s="16" t="s">
        <v>896</v>
      </c>
      <c r="D1416" s="16" t="s">
        <v>300</v>
      </c>
      <c r="E1416" s="16" t="n">
        <v>1</v>
      </c>
      <c r="F1416" s="16" t="n">
        <v>2581</v>
      </c>
      <c r="G1416" s="16" t="n">
        <v>0.1</v>
      </c>
      <c r="H1416" s="16" t="s">
        <v>208</v>
      </c>
      <c r="I1416" s="16" t="s">
        <v>40</v>
      </c>
      <c r="J1416" s="16" t="n">
        <v>5</v>
      </c>
      <c r="K1416" s="16"/>
      <c r="L1416" s="16" t="s">
        <v>57</v>
      </c>
      <c r="M1416" s="18" t="n">
        <f aca="false">IF(ISNUMBER(B1416),B1416,IF(MID(B1416,3,1)="-",DATE(VALUE(RIGHT(B1416,4)),VALUE(MID(B1416,4,2)),VALUE(LEFT(B1416,2))),DATE(VALUE(LEFT(B1416,4)),VALUE(MID(B1416,6,2)),VALUE(RIGHT(B1416,2)))))</f>
        <v>45784</v>
      </c>
      <c r="N1416" s="16" t="n">
        <f aca="false">MONTH(M1416)</f>
        <v>5</v>
      </c>
      <c r="O1416" s="16" t="str">
        <f aca="false">PROPER(TRIM(H1416))</f>
        <v>Jaipur</v>
      </c>
      <c r="P1416" s="16" t="str">
        <f aca="false">IFERROR(VLOOKUP(O1416,city_map!$A$2:$B$6,2,FALSE()),O1416)</f>
        <v>Jaipur</v>
      </c>
      <c r="Q1416" s="16" t="n">
        <f aca="false">IF(ISNUMBER(F1416),F1416,VALUE(SUBSTITUTE(SUBSTITUTE(F1416,"₹",""),",","")))</f>
        <v>2581</v>
      </c>
      <c r="R1416" s="16" t="n">
        <f aca="false">IF(E1416=99,1,E1416)</f>
        <v>1</v>
      </c>
      <c r="S1416" s="16" t="n">
        <f aca="false">IF(G1416="",0,G1416)</f>
        <v>0.1</v>
      </c>
      <c r="T1416" s="16" t="str">
        <f aca="false">IF(I1416="","Unknown",IF(I1416="upi","UPI",I1416))</f>
        <v>COD</v>
      </c>
      <c r="U1416" s="16" t="str">
        <f aca="false">IF(L1416="Yes","Y",IF(L1416="No","N",L1416))</f>
        <v>Y</v>
      </c>
      <c r="V1416" s="19" t="n">
        <f aca="false">ROUND(R1416*Q1416*(1-S1416),2)</f>
        <v>2322.9</v>
      </c>
      <c r="W1416" s="16" t="str">
        <f aca="false">_xlfn.XLOOKUP(D1416,products!$A$2:$A$61,products!$C$2:$C$61,"Not found")</f>
        <v>Home</v>
      </c>
    </row>
    <row r="1417" customFormat="false" ht="15" hidden="false" customHeight="false" outlineLevel="0" collapsed="false">
      <c r="A1417" s="16" t="s">
        <v>2355</v>
      </c>
      <c r="B1417" s="16" t="s">
        <v>2353</v>
      </c>
      <c r="C1417" s="16" t="s">
        <v>2356</v>
      </c>
      <c r="D1417" s="16" t="s">
        <v>51</v>
      </c>
      <c r="E1417" s="16" t="n">
        <v>3</v>
      </c>
      <c r="F1417" s="16" t="n">
        <v>2215</v>
      </c>
      <c r="G1417" s="16" t="n">
        <v>0.2</v>
      </c>
      <c r="H1417" s="16" t="s">
        <v>797</v>
      </c>
      <c r="I1417" s="16" t="s">
        <v>71</v>
      </c>
      <c r="J1417" s="16" t="n">
        <v>3</v>
      </c>
      <c r="K1417" s="16" t="n">
        <v>3</v>
      </c>
      <c r="L1417" s="16" t="s">
        <v>57</v>
      </c>
      <c r="M1417" s="18" t="n">
        <f aca="false">IF(ISNUMBER(B1417),B1417,IF(MID(B1417,3,1)="-",DATE(VALUE(RIGHT(B1417,4)),VALUE(MID(B1417,4,2)),VALUE(LEFT(B1417,2))),DATE(VALUE(LEFT(B1417,4)),VALUE(MID(B1417,6,2)),VALUE(RIGHT(B1417,2)))))</f>
        <v>45784</v>
      </c>
      <c r="N1417" s="16" t="n">
        <f aca="false">MONTH(M1417)</f>
        <v>5</v>
      </c>
      <c r="O1417" s="16" t="str">
        <f aca="false">PROPER(TRIM(H1417))</f>
        <v>New Delhi</v>
      </c>
      <c r="P1417" s="16" t="str">
        <f aca="false">IFERROR(VLOOKUP(O1417,city_map!$A$2:$B$6,2,FALSE()),O1417)</f>
        <v>Delhi</v>
      </c>
      <c r="Q1417" s="16" t="n">
        <f aca="false">IF(ISNUMBER(F1417),F1417,VALUE(SUBSTITUTE(SUBSTITUTE(F1417,"₹",""),",","")))</f>
        <v>2215</v>
      </c>
      <c r="R1417" s="16" t="n">
        <f aca="false">IF(E1417=99,1,E1417)</f>
        <v>3</v>
      </c>
      <c r="S1417" s="16" t="n">
        <f aca="false">IF(G1417="",0,G1417)</f>
        <v>0.2</v>
      </c>
      <c r="T1417" s="16" t="str">
        <f aca="false">IF(I1417="","Unknown",IF(I1417="upi","UPI",I1417))</f>
        <v>Credit Card</v>
      </c>
      <c r="U1417" s="16" t="str">
        <f aca="false">IF(L1417="Yes","Y",IF(L1417="No","N",L1417))</f>
        <v>Y</v>
      </c>
      <c r="V1417" s="19" t="n">
        <f aca="false">ROUND(R1417*Q1417*(1-S1417),2)</f>
        <v>5316</v>
      </c>
      <c r="W1417" s="16" t="str">
        <f aca="false">_xlfn.XLOOKUP(D1417,products!$A$2:$A$61,products!$C$2:$C$61,"Not found")</f>
        <v>Fashion</v>
      </c>
    </row>
    <row r="1418" customFormat="false" ht="15" hidden="false" customHeight="false" outlineLevel="0" collapsed="false">
      <c r="A1418" s="16" t="s">
        <v>2357</v>
      </c>
      <c r="B1418" s="16" t="s">
        <v>2353</v>
      </c>
      <c r="C1418" s="16" t="s">
        <v>702</v>
      </c>
      <c r="D1418" s="16" t="s">
        <v>385</v>
      </c>
      <c r="E1418" s="16" t="n">
        <v>2</v>
      </c>
      <c r="F1418" s="16" t="n">
        <v>303</v>
      </c>
      <c r="G1418" s="16" t="n">
        <v>0.2</v>
      </c>
      <c r="H1418" s="16" t="s">
        <v>527</v>
      </c>
      <c r="I1418" s="16" t="s">
        <v>60</v>
      </c>
      <c r="J1418" s="16" t="n">
        <v>5</v>
      </c>
      <c r="K1418" s="16" t="n">
        <v>4</v>
      </c>
      <c r="L1418" s="16" t="s">
        <v>41</v>
      </c>
      <c r="M1418" s="18" t="n">
        <f aca="false">IF(ISNUMBER(B1418),B1418,IF(MID(B1418,3,1)="-",DATE(VALUE(RIGHT(B1418,4)),VALUE(MID(B1418,4,2)),VALUE(LEFT(B1418,2))),DATE(VALUE(LEFT(B1418,4)),VALUE(MID(B1418,6,2)),VALUE(RIGHT(B1418,2)))))</f>
        <v>45784</v>
      </c>
      <c r="N1418" s="16" t="n">
        <f aca="false">MONTH(M1418)</f>
        <v>5</v>
      </c>
      <c r="O1418" s="16" t="str">
        <f aca="false">PROPER(TRIM(H1418))</f>
        <v>Bangalore</v>
      </c>
      <c r="P1418" s="16" t="str">
        <f aca="false">IFERROR(VLOOKUP(O1418,city_map!$A$2:$B$6,2,FALSE()),O1418)</f>
        <v>Bengaluru</v>
      </c>
      <c r="Q1418" s="16" t="n">
        <f aca="false">IF(ISNUMBER(F1418),F1418,VALUE(SUBSTITUTE(SUBSTITUTE(F1418,"₹",""),",","")))</f>
        <v>303</v>
      </c>
      <c r="R1418" s="16" t="n">
        <f aca="false">IF(E1418=99,1,E1418)</f>
        <v>2</v>
      </c>
      <c r="S1418" s="16" t="n">
        <f aca="false">IF(G1418="",0,G1418)</f>
        <v>0.2</v>
      </c>
      <c r="T1418" s="16" t="str">
        <f aca="false">IF(I1418="","Unknown",IF(I1418="upi","UPI",I1418))</f>
        <v>UPI</v>
      </c>
      <c r="U1418" s="16" t="str">
        <f aca="false">IF(L1418="Yes","Y",IF(L1418="No","N",L1418))</f>
        <v>N</v>
      </c>
      <c r="V1418" s="19" t="n">
        <f aca="false">ROUND(R1418*Q1418*(1-S1418),2)</f>
        <v>484.8</v>
      </c>
      <c r="W1418" s="16" t="str">
        <f aca="false">_xlfn.XLOOKUP(D1418,products!$A$2:$A$61,products!$C$2:$C$61,"Not found")</f>
        <v>Books</v>
      </c>
    </row>
    <row r="1419" customFormat="false" ht="15" hidden="false" customHeight="false" outlineLevel="0" collapsed="false">
      <c r="A1419" s="16" t="s">
        <v>2358</v>
      </c>
      <c r="B1419" s="16" t="s">
        <v>2353</v>
      </c>
      <c r="C1419" s="16" t="s">
        <v>249</v>
      </c>
      <c r="D1419" s="16" t="s">
        <v>136</v>
      </c>
      <c r="E1419" s="16" t="n">
        <v>2</v>
      </c>
      <c r="F1419" s="16" t="n">
        <v>2159</v>
      </c>
      <c r="G1419" s="16" t="n">
        <v>0</v>
      </c>
      <c r="H1419" s="16" t="s">
        <v>46</v>
      </c>
      <c r="I1419" s="16" t="s">
        <v>71</v>
      </c>
      <c r="J1419" s="16" t="n">
        <v>2</v>
      </c>
      <c r="K1419" s="16" t="n">
        <v>4</v>
      </c>
      <c r="L1419" s="16" t="s">
        <v>41</v>
      </c>
      <c r="M1419" s="18" t="n">
        <f aca="false">IF(ISNUMBER(B1419),B1419,IF(MID(B1419,3,1)="-",DATE(VALUE(RIGHT(B1419,4)),VALUE(MID(B1419,4,2)),VALUE(LEFT(B1419,2))),DATE(VALUE(LEFT(B1419,4)),VALUE(MID(B1419,6,2)),VALUE(RIGHT(B1419,2)))))</f>
        <v>45784</v>
      </c>
      <c r="N1419" s="16" t="n">
        <f aca="false">MONTH(M1419)</f>
        <v>5</v>
      </c>
      <c r="O1419" s="16" t="str">
        <f aca="false">PROPER(TRIM(H1419))</f>
        <v>Chennai</v>
      </c>
      <c r="P1419" s="16" t="str">
        <f aca="false">IFERROR(VLOOKUP(O1419,city_map!$A$2:$B$6,2,FALSE()),O1419)</f>
        <v>Chennai</v>
      </c>
      <c r="Q1419" s="16" t="n">
        <f aca="false">IF(ISNUMBER(F1419),F1419,VALUE(SUBSTITUTE(SUBSTITUTE(F1419,"₹",""),",","")))</f>
        <v>2159</v>
      </c>
      <c r="R1419" s="16" t="n">
        <f aca="false">IF(E1419=99,1,E1419)</f>
        <v>2</v>
      </c>
      <c r="S1419" s="16" t="n">
        <f aca="false">IF(G1419="",0,G1419)</f>
        <v>0</v>
      </c>
      <c r="T1419" s="16" t="str">
        <f aca="false">IF(I1419="","Unknown",IF(I1419="upi","UPI",I1419))</f>
        <v>Credit Card</v>
      </c>
      <c r="U1419" s="16" t="str">
        <f aca="false">IF(L1419="Yes","Y",IF(L1419="No","N",L1419))</f>
        <v>N</v>
      </c>
      <c r="V1419" s="19" t="n">
        <f aca="false">ROUND(R1419*Q1419*(1-S1419),2)</f>
        <v>4318</v>
      </c>
      <c r="W1419" s="16" t="str">
        <f aca="false">_xlfn.XLOOKUP(D1419,products!$A$2:$A$61,products!$C$2:$C$61,"Not found")</f>
        <v>Electronics</v>
      </c>
    </row>
    <row r="1420" customFormat="false" ht="15" hidden="false" customHeight="false" outlineLevel="0" collapsed="false">
      <c r="A1420" s="16" t="s">
        <v>2359</v>
      </c>
      <c r="B1420" s="16" t="s">
        <v>2353</v>
      </c>
      <c r="C1420" s="16" t="s">
        <v>1757</v>
      </c>
      <c r="D1420" s="16" t="s">
        <v>95</v>
      </c>
      <c r="E1420" s="16" t="n">
        <v>1</v>
      </c>
      <c r="F1420" s="16" t="n">
        <v>1529</v>
      </c>
      <c r="G1420" s="16" t="n">
        <v>0</v>
      </c>
      <c r="H1420" s="16" t="s">
        <v>39</v>
      </c>
      <c r="I1420" s="16" t="s">
        <v>60</v>
      </c>
      <c r="J1420" s="16" t="n">
        <v>5</v>
      </c>
      <c r="K1420" s="16" t="n">
        <v>4</v>
      </c>
      <c r="L1420" s="16" t="s">
        <v>41</v>
      </c>
      <c r="M1420" s="18" t="n">
        <f aca="false">IF(ISNUMBER(B1420),B1420,IF(MID(B1420,3,1)="-",DATE(VALUE(RIGHT(B1420,4)),VALUE(MID(B1420,4,2)),VALUE(LEFT(B1420,2))),DATE(VALUE(LEFT(B1420,4)),VALUE(MID(B1420,6,2)),VALUE(RIGHT(B1420,2)))))</f>
        <v>45784</v>
      </c>
      <c r="N1420" s="16" t="n">
        <f aca="false">MONTH(M1420)</f>
        <v>5</v>
      </c>
      <c r="O1420" s="16" t="str">
        <f aca="false">PROPER(TRIM(H1420))</f>
        <v>Delhi</v>
      </c>
      <c r="P1420" s="16" t="str">
        <f aca="false">IFERROR(VLOOKUP(O1420,city_map!$A$2:$B$6,2,FALSE()),O1420)</f>
        <v>Delhi</v>
      </c>
      <c r="Q1420" s="16" t="n">
        <f aca="false">IF(ISNUMBER(F1420),F1420,VALUE(SUBSTITUTE(SUBSTITUTE(F1420,"₹",""),",","")))</f>
        <v>1529</v>
      </c>
      <c r="R1420" s="16" t="n">
        <f aca="false">IF(E1420=99,1,E1420)</f>
        <v>1</v>
      </c>
      <c r="S1420" s="16" t="n">
        <f aca="false">IF(G1420="",0,G1420)</f>
        <v>0</v>
      </c>
      <c r="T1420" s="16" t="str">
        <f aca="false">IF(I1420="","Unknown",IF(I1420="upi","UPI",I1420))</f>
        <v>UPI</v>
      </c>
      <c r="U1420" s="16" t="str">
        <f aca="false">IF(L1420="Yes","Y",IF(L1420="No","N",L1420))</f>
        <v>N</v>
      </c>
      <c r="V1420" s="19" t="n">
        <f aca="false">ROUND(R1420*Q1420*(1-S1420),2)</f>
        <v>1529</v>
      </c>
      <c r="W1420" s="16" t="str">
        <f aca="false">_xlfn.XLOOKUP(D1420,products!$A$2:$A$61,products!$C$2:$C$61,"Not found")</f>
        <v>Electronics</v>
      </c>
    </row>
    <row r="1421" customFormat="false" ht="15" hidden="false" customHeight="false" outlineLevel="0" collapsed="false">
      <c r="A1421" s="16" t="s">
        <v>2360</v>
      </c>
      <c r="B1421" s="16" t="s">
        <v>2353</v>
      </c>
      <c r="C1421" s="16" t="s">
        <v>704</v>
      </c>
      <c r="D1421" s="16" t="s">
        <v>393</v>
      </c>
      <c r="E1421" s="16" t="n">
        <v>2</v>
      </c>
      <c r="F1421" s="16" t="n">
        <v>501</v>
      </c>
      <c r="G1421" s="16" t="n">
        <v>0.2</v>
      </c>
      <c r="H1421" s="16" t="s">
        <v>56</v>
      </c>
      <c r="I1421" s="16" t="s">
        <v>60</v>
      </c>
      <c r="J1421" s="16" t="n">
        <v>5</v>
      </c>
      <c r="K1421" s="16" t="n">
        <v>3</v>
      </c>
      <c r="L1421" s="16" t="s">
        <v>57</v>
      </c>
      <c r="M1421" s="18" t="n">
        <f aca="false">IF(ISNUMBER(B1421),B1421,IF(MID(B1421,3,1)="-",DATE(VALUE(RIGHT(B1421,4)),VALUE(MID(B1421,4,2)),VALUE(LEFT(B1421,2))),DATE(VALUE(LEFT(B1421,4)),VALUE(MID(B1421,6,2)),VALUE(RIGHT(B1421,2)))))</f>
        <v>45784</v>
      </c>
      <c r="N1421" s="16" t="n">
        <f aca="false">MONTH(M1421)</f>
        <v>5</v>
      </c>
      <c r="O1421" s="16" t="str">
        <f aca="false">PROPER(TRIM(H1421))</f>
        <v>Lucknow</v>
      </c>
      <c r="P1421" s="16" t="str">
        <f aca="false">IFERROR(VLOOKUP(O1421,city_map!$A$2:$B$6,2,FALSE()),O1421)</f>
        <v>Lucknow</v>
      </c>
      <c r="Q1421" s="16" t="n">
        <f aca="false">IF(ISNUMBER(F1421),F1421,VALUE(SUBSTITUTE(SUBSTITUTE(F1421,"₹",""),",","")))</f>
        <v>501</v>
      </c>
      <c r="R1421" s="16" t="n">
        <f aca="false">IF(E1421=99,1,E1421)</f>
        <v>2</v>
      </c>
      <c r="S1421" s="16" t="n">
        <f aca="false">IF(G1421="",0,G1421)</f>
        <v>0.2</v>
      </c>
      <c r="T1421" s="16" t="str">
        <f aca="false">IF(I1421="","Unknown",IF(I1421="upi","UPI",I1421))</f>
        <v>UPI</v>
      </c>
      <c r="U1421" s="16" t="str">
        <f aca="false">IF(L1421="Yes","Y",IF(L1421="No","N",L1421))</f>
        <v>Y</v>
      </c>
      <c r="V1421" s="19" t="n">
        <f aca="false">ROUND(R1421*Q1421*(1-S1421),2)</f>
        <v>801.6</v>
      </c>
      <c r="W1421" s="16" t="str">
        <f aca="false">_xlfn.XLOOKUP(D1421,products!$A$2:$A$61,products!$C$2:$C$61,"Not found")</f>
        <v>Fashion</v>
      </c>
    </row>
    <row r="1422" customFormat="false" ht="15" hidden="false" customHeight="false" outlineLevel="0" collapsed="false">
      <c r="A1422" s="16" t="s">
        <v>2361</v>
      </c>
      <c r="B1422" s="16" t="s">
        <v>2353</v>
      </c>
      <c r="C1422" s="16" t="s">
        <v>476</v>
      </c>
      <c r="D1422" s="16" t="s">
        <v>184</v>
      </c>
      <c r="E1422" s="16" t="n">
        <v>1</v>
      </c>
      <c r="F1422" s="16" t="n">
        <v>1246</v>
      </c>
      <c r="G1422" s="16" t="n">
        <v>0.2</v>
      </c>
      <c r="H1422" s="16" t="s">
        <v>39</v>
      </c>
      <c r="I1422" s="16" t="s">
        <v>40</v>
      </c>
      <c r="J1422" s="16" t="n">
        <v>3</v>
      </c>
      <c r="K1422" s="16" t="n">
        <v>4</v>
      </c>
      <c r="L1422" s="16" t="s">
        <v>41</v>
      </c>
      <c r="M1422" s="18" t="n">
        <f aca="false">IF(ISNUMBER(B1422),B1422,IF(MID(B1422,3,1)="-",DATE(VALUE(RIGHT(B1422,4)),VALUE(MID(B1422,4,2)),VALUE(LEFT(B1422,2))),DATE(VALUE(LEFT(B1422,4)),VALUE(MID(B1422,6,2)),VALUE(RIGHT(B1422,2)))))</f>
        <v>45784</v>
      </c>
      <c r="N1422" s="16" t="n">
        <f aca="false">MONTH(M1422)</f>
        <v>5</v>
      </c>
      <c r="O1422" s="16" t="str">
        <f aca="false">PROPER(TRIM(H1422))</f>
        <v>Delhi</v>
      </c>
      <c r="P1422" s="16" t="str">
        <f aca="false">IFERROR(VLOOKUP(O1422,city_map!$A$2:$B$6,2,FALSE()),O1422)</f>
        <v>Delhi</v>
      </c>
      <c r="Q1422" s="16" t="n">
        <f aca="false">IF(ISNUMBER(F1422),F1422,VALUE(SUBSTITUTE(SUBSTITUTE(F1422,"₹",""),",","")))</f>
        <v>1246</v>
      </c>
      <c r="R1422" s="16" t="n">
        <f aca="false">IF(E1422=99,1,E1422)</f>
        <v>1</v>
      </c>
      <c r="S1422" s="16" t="n">
        <f aca="false">IF(G1422="",0,G1422)</f>
        <v>0.2</v>
      </c>
      <c r="T1422" s="16" t="str">
        <f aca="false">IF(I1422="","Unknown",IF(I1422="upi","UPI",I1422))</f>
        <v>COD</v>
      </c>
      <c r="U1422" s="16" t="str">
        <f aca="false">IF(L1422="Yes","Y",IF(L1422="No","N",L1422))</f>
        <v>N</v>
      </c>
      <c r="V1422" s="19" t="n">
        <f aca="false">ROUND(R1422*Q1422*(1-S1422),2)</f>
        <v>996.8</v>
      </c>
      <c r="W1422" s="16" t="str">
        <f aca="false">_xlfn.XLOOKUP(D1422,products!$A$2:$A$61,products!$C$2:$C$61,"Not found")</f>
        <v>Home</v>
      </c>
    </row>
    <row r="1423" customFormat="false" ht="15" hidden="false" customHeight="false" outlineLevel="0" collapsed="false">
      <c r="A1423" s="16" t="s">
        <v>2362</v>
      </c>
      <c r="B1423" s="16" t="s">
        <v>2353</v>
      </c>
      <c r="C1423" s="16" t="s">
        <v>332</v>
      </c>
      <c r="D1423" s="16" t="s">
        <v>254</v>
      </c>
      <c r="E1423" s="16" t="n">
        <v>3</v>
      </c>
      <c r="F1423" s="16" t="n">
        <v>995</v>
      </c>
      <c r="G1423" s="16" t="n">
        <v>0.15</v>
      </c>
      <c r="H1423" s="16" t="s">
        <v>56</v>
      </c>
      <c r="I1423" s="16" t="s">
        <v>71</v>
      </c>
      <c r="J1423" s="16" t="n">
        <v>7</v>
      </c>
      <c r="K1423" s="16" t="n">
        <v>3</v>
      </c>
      <c r="L1423" s="16" t="s">
        <v>41</v>
      </c>
      <c r="M1423" s="18" t="n">
        <f aca="false">IF(ISNUMBER(B1423),B1423,IF(MID(B1423,3,1)="-",DATE(VALUE(RIGHT(B1423,4)),VALUE(MID(B1423,4,2)),VALUE(LEFT(B1423,2))),DATE(VALUE(LEFT(B1423,4)),VALUE(MID(B1423,6,2)),VALUE(RIGHT(B1423,2)))))</f>
        <v>45784</v>
      </c>
      <c r="N1423" s="16" t="n">
        <f aca="false">MONTH(M1423)</f>
        <v>5</v>
      </c>
      <c r="O1423" s="16" t="str">
        <f aca="false">PROPER(TRIM(H1423))</f>
        <v>Lucknow</v>
      </c>
      <c r="P1423" s="16" t="str">
        <f aca="false">IFERROR(VLOOKUP(O1423,city_map!$A$2:$B$6,2,FALSE()),O1423)</f>
        <v>Lucknow</v>
      </c>
      <c r="Q1423" s="16" t="n">
        <f aca="false">IF(ISNUMBER(F1423),F1423,VALUE(SUBSTITUTE(SUBSTITUTE(F1423,"₹",""),",","")))</f>
        <v>995</v>
      </c>
      <c r="R1423" s="16" t="n">
        <f aca="false">IF(E1423=99,1,E1423)</f>
        <v>3</v>
      </c>
      <c r="S1423" s="16" t="n">
        <f aca="false">IF(G1423="",0,G1423)</f>
        <v>0.15</v>
      </c>
      <c r="T1423" s="16" t="str">
        <f aca="false">IF(I1423="","Unknown",IF(I1423="upi","UPI",I1423))</f>
        <v>Credit Card</v>
      </c>
      <c r="U1423" s="16" t="str">
        <f aca="false">IF(L1423="Yes","Y",IF(L1423="No","N",L1423))</f>
        <v>N</v>
      </c>
      <c r="V1423" s="19" t="n">
        <f aca="false">ROUND(R1423*Q1423*(1-S1423),2)</f>
        <v>2537.25</v>
      </c>
      <c r="W1423" s="16" t="str">
        <f aca="false">_xlfn.XLOOKUP(D1423,products!$A$2:$A$61,products!$C$2:$C$61,"Not found")</f>
        <v>Fashion</v>
      </c>
    </row>
    <row r="1424" customFormat="false" ht="15" hidden="false" customHeight="false" outlineLevel="0" collapsed="false">
      <c r="A1424" s="16" t="s">
        <v>2363</v>
      </c>
      <c r="B1424" s="16" t="s">
        <v>2353</v>
      </c>
      <c r="C1424" s="16" t="s">
        <v>1436</v>
      </c>
      <c r="D1424" s="16" t="s">
        <v>393</v>
      </c>
      <c r="E1424" s="16" t="n">
        <v>2</v>
      </c>
      <c r="F1424" s="16" t="n">
        <v>517</v>
      </c>
      <c r="G1424" s="16" t="n">
        <v>0.1</v>
      </c>
      <c r="H1424" s="16" t="s">
        <v>208</v>
      </c>
      <c r="I1424" s="16" t="s">
        <v>60</v>
      </c>
      <c r="J1424" s="16" t="n">
        <v>6</v>
      </c>
      <c r="K1424" s="16"/>
      <c r="L1424" s="16" t="s">
        <v>41</v>
      </c>
      <c r="M1424" s="18" t="n">
        <f aca="false">IF(ISNUMBER(B1424),B1424,IF(MID(B1424,3,1)="-",DATE(VALUE(RIGHT(B1424,4)),VALUE(MID(B1424,4,2)),VALUE(LEFT(B1424,2))),DATE(VALUE(LEFT(B1424,4)),VALUE(MID(B1424,6,2)),VALUE(RIGHT(B1424,2)))))</f>
        <v>45784</v>
      </c>
      <c r="N1424" s="16" t="n">
        <f aca="false">MONTH(M1424)</f>
        <v>5</v>
      </c>
      <c r="O1424" s="16" t="str">
        <f aca="false">PROPER(TRIM(H1424))</f>
        <v>Jaipur</v>
      </c>
      <c r="P1424" s="16" t="str">
        <f aca="false">IFERROR(VLOOKUP(O1424,city_map!$A$2:$B$6,2,FALSE()),O1424)</f>
        <v>Jaipur</v>
      </c>
      <c r="Q1424" s="16" t="n">
        <f aca="false">IF(ISNUMBER(F1424),F1424,VALUE(SUBSTITUTE(SUBSTITUTE(F1424,"₹",""),",","")))</f>
        <v>517</v>
      </c>
      <c r="R1424" s="16" t="n">
        <f aca="false">IF(E1424=99,1,E1424)</f>
        <v>2</v>
      </c>
      <c r="S1424" s="16" t="n">
        <f aca="false">IF(G1424="",0,G1424)</f>
        <v>0.1</v>
      </c>
      <c r="T1424" s="16" t="str">
        <f aca="false">IF(I1424="","Unknown",IF(I1424="upi","UPI",I1424))</f>
        <v>UPI</v>
      </c>
      <c r="U1424" s="16" t="str">
        <f aca="false">IF(L1424="Yes","Y",IF(L1424="No","N",L1424))</f>
        <v>N</v>
      </c>
      <c r="V1424" s="19" t="n">
        <f aca="false">ROUND(R1424*Q1424*(1-S1424),2)</f>
        <v>930.6</v>
      </c>
      <c r="W1424" s="16" t="str">
        <f aca="false">_xlfn.XLOOKUP(D1424,products!$A$2:$A$61,products!$C$2:$C$61,"Not found")</f>
        <v>Fashion</v>
      </c>
    </row>
    <row r="1425" customFormat="false" ht="15" hidden="false" customHeight="false" outlineLevel="0" collapsed="false">
      <c r="A1425" s="16" t="s">
        <v>2364</v>
      </c>
      <c r="B1425" s="16" t="s">
        <v>2365</v>
      </c>
      <c r="C1425" s="16" t="s">
        <v>1591</v>
      </c>
      <c r="D1425" s="16" t="s">
        <v>222</v>
      </c>
      <c r="E1425" s="16" t="n">
        <v>2</v>
      </c>
      <c r="F1425" s="16" t="n">
        <v>1984</v>
      </c>
      <c r="G1425" s="16" t="n">
        <v>0.2</v>
      </c>
      <c r="H1425" s="16" t="s">
        <v>39</v>
      </c>
      <c r="I1425" s="16" t="s">
        <v>47</v>
      </c>
      <c r="J1425" s="16" t="n">
        <v>2</v>
      </c>
      <c r="K1425" s="16" t="n">
        <v>2</v>
      </c>
      <c r="L1425" s="16" t="s">
        <v>57</v>
      </c>
      <c r="M1425" s="18" t="n">
        <f aca="false">IF(ISNUMBER(B1425),B1425,IF(MID(B1425,3,1)="-",DATE(VALUE(RIGHT(B1425,4)),VALUE(MID(B1425,4,2)),VALUE(LEFT(B1425,2))),DATE(VALUE(LEFT(B1425,4)),VALUE(MID(B1425,6,2)),VALUE(RIGHT(B1425,2)))))</f>
        <v>45785</v>
      </c>
      <c r="N1425" s="16" t="n">
        <f aca="false">MONTH(M1425)</f>
        <v>5</v>
      </c>
      <c r="O1425" s="16" t="str">
        <f aca="false">PROPER(TRIM(H1425))</f>
        <v>Delhi</v>
      </c>
      <c r="P1425" s="16" t="str">
        <f aca="false">IFERROR(VLOOKUP(O1425,city_map!$A$2:$B$6,2,FALSE()),O1425)</f>
        <v>Delhi</v>
      </c>
      <c r="Q1425" s="16" t="n">
        <f aca="false">IF(ISNUMBER(F1425),F1425,VALUE(SUBSTITUTE(SUBSTITUTE(F1425,"₹",""),",","")))</f>
        <v>1984</v>
      </c>
      <c r="R1425" s="16" t="n">
        <f aca="false">IF(E1425=99,1,E1425)</f>
        <v>2</v>
      </c>
      <c r="S1425" s="16" t="n">
        <f aca="false">IF(G1425="",0,G1425)</f>
        <v>0.2</v>
      </c>
      <c r="T1425" s="16" t="str">
        <f aca="false">IF(I1425="","Unknown",IF(I1425="upi","UPI",I1425))</f>
        <v>Debit Card</v>
      </c>
      <c r="U1425" s="16" t="str">
        <f aca="false">IF(L1425="Yes","Y",IF(L1425="No","N",L1425))</f>
        <v>Y</v>
      </c>
      <c r="V1425" s="19" t="n">
        <f aca="false">ROUND(R1425*Q1425*(1-S1425),2)</f>
        <v>3174.4</v>
      </c>
      <c r="W1425" s="16" t="str">
        <f aca="false">_xlfn.XLOOKUP(D1425,products!$A$2:$A$61,products!$C$2:$C$61,"Not found")</f>
        <v>Fashion</v>
      </c>
    </row>
    <row r="1426" customFormat="false" ht="15" hidden="false" customHeight="false" outlineLevel="0" collapsed="false">
      <c r="A1426" s="16" t="s">
        <v>2366</v>
      </c>
      <c r="B1426" s="16" t="s">
        <v>2365</v>
      </c>
      <c r="C1426" s="16" t="s">
        <v>2367</v>
      </c>
      <c r="D1426" s="16" t="s">
        <v>259</v>
      </c>
      <c r="E1426" s="16" t="n">
        <v>2</v>
      </c>
      <c r="F1426" s="16" t="n">
        <v>508</v>
      </c>
      <c r="G1426" s="16" t="n">
        <v>0</v>
      </c>
      <c r="H1426" s="16" t="s">
        <v>130</v>
      </c>
      <c r="I1426" s="16" t="s">
        <v>71</v>
      </c>
      <c r="J1426" s="16" t="n">
        <v>3</v>
      </c>
      <c r="K1426" s="16"/>
      <c r="L1426" s="16" t="s">
        <v>41</v>
      </c>
      <c r="M1426" s="18" t="n">
        <f aca="false">IF(ISNUMBER(B1426),B1426,IF(MID(B1426,3,1)="-",DATE(VALUE(RIGHT(B1426,4)),VALUE(MID(B1426,4,2)),VALUE(LEFT(B1426,2))),DATE(VALUE(LEFT(B1426,4)),VALUE(MID(B1426,6,2)),VALUE(RIGHT(B1426,2)))))</f>
        <v>45785</v>
      </c>
      <c r="N1426" s="16" t="n">
        <f aca="false">MONTH(M1426)</f>
        <v>5</v>
      </c>
      <c r="O1426" s="16" t="str">
        <f aca="false">PROPER(TRIM(H1426))</f>
        <v>Bengaluru</v>
      </c>
      <c r="P1426" s="16" t="str">
        <f aca="false">IFERROR(VLOOKUP(O1426,city_map!$A$2:$B$6,2,FALSE()),O1426)</f>
        <v>Bengaluru</v>
      </c>
      <c r="Q1426" s="16" t="n">
        <f aca="false">IF(ISNUMBER(F1426),F1426,VALUE(SUBSTITUTE(SUBSTITUTE(F1426,"₹",""),",","")))</f>
        <v>508</v>
      </c>
      <c r="R1426" s="16" t="n">
        <f aca="false">IF(E1426=99,1,E1426)</f>
        <v>2</v>
      </c>
      <c r="S1426" s="16" t="n">
        <f aca="false">IF(G1426="",0,G1426)</f>
        <v>0</v>
      </c>
      <c r="T1426" s="16" t="str">
        <f aca="false">IF(I1426="","Unknown",IF(I1426="upi","UPI",I1426))</f>
        <v>Credit Card</v>
      </c>
      <c r="U1426" s="16" t="str">
        <f aca="false">IF(L1426="Yes","Y",IF(L1426="No","N",L1426))</f>
        <v>N</v>
      </c>
      <c r="V1426" s="19" t="n">
        <f aca="false">ROUND(R1426*Q1426*(1-S1426),2)</f>
        <v>1016</v>
      </c>
      <c r="W1426" s="16" t="str">
        <f aca="false">_xlfn.XLOOKUP(D1426,products!$A$2:$A$61,products!$C$2:$C$61,"Not found")</f>
        <v>Books</v>
      </c>
    </row>
    <row r="1427" customFormat="false" ht="15" hidden="false" customHeight="false" outlineLevel="0" collapsed="false">
      <c r="A1427" s="16" t="s">
        <v>2368</v>
      </c>
      <c r="B1427" s="16" t="s">
        <v>2365</v>
      </c>
      <c r="C1427" s="16" t="s">
        <v>2369</v>
      </c>
      <c r="D1427" s="16" t="s">
        <v>184</v>
      </c>
      <c r="E1427" s="16" t="n">
        <v>1</v>
      </c>
      <c r="F1427" s="16" t="n">
        <v>1354</v>
      </c>
      <c r="G1427" s="16" t="n">
        <v>0.05</v>
      </c>
      <c r="H1427" s="16" t="s">
        <v>81</v>
      </c>
      <c r="I1427" s="16" t="s">
        <v>60</v>
      </c>
      <c r="J1427" s="16" t="n">
        <v>4</v>
      </c>
      <c r="K1427" s="16" t="n">
        <v>4</v>
      </c>
      <c r="L1427" s="16" t="s">
        <v>41</v>
      </c>
      <c r="M1427" s="18" t="n">
        <f aca="false">IF(ISNUMBER(B1427),B1427,IF(MID(B1427,3,1)="-",DATE(VALUE(RIGHT(B1427,4)),VALUE(MID(B1427,4,2)),VALUE(LEFT(B1427,2))),DATE(VALUE(LEFT(B1427,4)),VALUE(MID(B1427,6,2)),VALUE(RIGHT(B1427,2)))))</f>
        <v>45785</v>
      </c>
      <c r="N1427" s="16" t="n">
        <f aca="false">MONTH(M1427)</f>
        <v>5</v>
      </c>
      <c r="O1427" s="16" t="str">
        <f aca="false">PROPER(TRIM(H1427))</f>
        <v>Hyderabad</v>
      </c>
      <c r="P1427" s="16" t="str">
        <f aca="false">IFERROR(VLOOKUP(O1427,city_map!$A$2:$B$6,2,FALSE()),O1427)</f>
        <v>Hyderabad</v>
      </c>
      <c r="Q1427" s="16" t="n">
        <f aca="false">IF(ISNUMBER(F1427),F1427,VALUE(SUBSTITUTE(SUBSTITUTE(F1427,"₹",""),",","")))</f>
        <v>1354</v>
      </c>
      <c r="R1427" s="16" t="n">
        <f aca="false">IF(E1427=99,1,E1427)</f>
        <v>1</v>
      </c>
      <c r="S1427" s="16" t="n">
        <f aca="false">IF(G1427="",0,G1427)</f>
        <v>0.05</v>
      </c>
      <c r="T1427" s="16" t="str">
        <f aca="false">IF(I1427="","Unknown",IF(I1427="upi","UPI",I1427))</f>
        <v>UPI</v>
      </c>
      <c r="U1427" s="16" t="str">
        <f aca="false">IF(L1427="Yes","Y",IF(L1427="No","N",L1427))</f>
        <v>N</v>
      </c>
      <c r="V1427" s="19" t="n">
        <f aca="false">ROUND(R1427*Q1427*(1-S1427),2)</f>
        <v>1286.3</v>
      </c>
      <c r="W1427" s="16" t="str">
        <f aca="false">_xlfn.XLOOKUP(D1427,products!$A$2:$A$61,products!$C$2:$C$61,"Not found")</f>
        <v>Home</v>
      </c>
    </row>
    <row r="1428" customFormat="false" ht="15" hidden="false" customHeight="false" outlineLevel="0" collapsed="false">
      <c r="A1428" s="16" t="s">
        <v>2370</v>
      </c>
      <c r="B1428" s="16" t="s">
        <v>2365</v>
      </c>
      <c r="C1428" s="16" t="s">
        <v>788</v>
      </c>
      <c r="D1428" s="16" t="s">
        <v>191</v>
      </c>
      <c r="E1428" s="16" t="n">
        <v>2</v>
      </c>
      <c r="F1428" s="16" t="n">
        <v>392</v>
      </c>
      <c r="G1428" s="16" t="n">
        <v>0.05</v>
      </c>
      <c r="H1428" s="16" t="s">
        <v>565</v>
      </c>
      <c r="I1428" s="16" t="s">
        <v>60</v>
      </c>
      <c r="J1428" s="16" t="n">
        <v>2</v>
      </c>
      <c r="K1428" s="16" t="n">
        <v>4</v>
      </c>
      <c r="L1428" s="16" t="s">
        <v>41</v>
      </c>
      <c r="M1428" s="18" t="n">
        <f aca="false">IF(ISNUMBER(B1428),B1428,IF(MID(B1428,3,1)="-",DATE(VALUE(RIGHT(B1428,4)),VALUE(MID(B1428,4,2)),VALUE(LEFT(B1428,2))),DATE(VALUE(LEFT(B1428,4)),VALUE(MID(B1428,6,2)),VALUE(RIGHT(B1428,2)))))</f>
        <v>45785</v>
      </c>
      <c r="N1428" s="16" t="n">
        <f aca="false">MONTH(M1428)</f>
        <v>5</v>
      </c>
      <c r="O1428" s="16" t="str">
        <f aca="false">PROPER(TRIM(H1428))</f>
        <v>Madras</v>
      </c>
      <c r="P1428" s="16" t="str">
        <f aca="false">IFERROR(VLOOKUP(O1428,city_map!$A$2:$B$6,2,FALSE()),O1428)</f>
        <v>Chennai</v>
      </c>
      <c r="Q1428" s="16" t="n">
        <f aca="false">IF(ISNUMBER(F1428),F1428,VALUE(SUBSTITUTE(SUBSTITUTE(F1428,"₹",""),",","")))</f>
        <v>392</v>
      </c>
      <c r="R1428" s="16" t="n">
        <f aca="false">IF(E1428=99,1,E1428)</f>
        <v>2</v>
      </c>
      <c r="S1428" s="16" t="n">
        <f aca="false">IF(G1428="",0,G1428)</f>
        <v>0.05</v>
      </c>
      <c r="T1428" s="16" t="str">
        <f aca="false">IF(I1428="","Unknown",IF(I1428="upi","UPI",I1428))</f>
        <v>UPI</v>
      </c>
      <c r="U1428" s="16" t="str">
        <f aca="false">IF(L1428="Yes","Y",IF(L1428="No","N",L1428))</f>
        <v>N</v>
      </c>
      <c r="V1428" s="19" t="n">
        <f aca="false">ROUND(R1428*Q1428*(1-S1428),2)</f>
        <v>744.8</v>
      </c>
      <c r="W1428" s="16" t="str">
        <f aca="false">_xlfn.XLOOKUP(D1428,products!$A$2:$A$61,products!$C$2:$C$61,"Not found")</f>
        <v>Electronics</v>
      </c>
    </row>
    <row r="1429" customFormat="false" ht="15" hidden="false" customHeight="false" outlineLevel="0" collapsed="false">
      <c r="A1429" s="16" t="s">
        <v>2371</v>
      </c>
      <c r="B1429" s="16" t="s">
        <v>2365</v>
      </c>
      <c r="C1429" s="16" t="s">
        <v>2372</v>
      </c>
      <c r="D1429" s="16" t="s">
        <v>232</v>
      </c>
      <c r="E1429" s="16" t="n">
        <v>2</v>
      </c>
      <c r="F1429" s="16" t="n">
        <v>1921</v>
      </c>
      <c r="G1429" s="16" t="n">
        <v>0</v>
      </c>
      <c r="H1429" s="16" t="s">
        <v>56</v>
      </c>
      <c r="I1429" s="16" t="s">
        <v>60</v>
      </c>
      <c r="J1429" s="16" t="n">
        <v>5</v>
      </c>
      <c r="K1429" s="16" t="n">
        <v>4</v>
      </c>
      <c r="L1429" s="16" t="s">
        <v>41</v>
      </c>
      <c r="M1429" s="18" t="n">
        <f aca="false">IF(ISNUMBER(B1429),B1429,IF(MID(B1429,3,1)="-",DATE(VALUE(RIGHT(B1429,4)),VALUE(MID(B1429,4,2)),VALUE(LEFT(B1429,2))),DATE(VALUE(LEFT(B1429,4)),VALUE(MID(B1429,6,2)),VALUE(RIGHT(B1429,2)))))</f>
        <v>45785</v>
      </c>
      <c r="N1429" s="16" t="n">
        <f aca="false">MONTH(M1429)</f>
        <v>5</v>
      </c>
      <c r="O1429" s="16" t="str">
        <f aca="false">PROPER(TRIM(H1429))</f>
        <v>Lucknow</v>
      </c>
      <c r="P1429" s="16" t="str">
        <f aca="false">IFERROR(VLOOKUP(O1429,city_map!$A$2:$B$6,2,FALSE()),O1429)</f>
        <v>Lucknow</v>
      </c>
      <c r="Q1429" s="16" t="n">
        <f aca="false">IF(ISNUMBER(F1429),F1429,VALUE(SUBSTITUTE(SUBSTITUTE(F1429,"₹",""),",","")))</f>
        <v>1921</v>
      </c>
      <c r="R1429" s="16" t="n">
        <f aca="false">IF(E1429=99,1,E1429)</f>
        <v>2</v>
      </c>
      <c r="S1429" s="16" t="n">
        <f aca="false">IF(G1429="",0,G1429)</f>
        <v>0</v>
      </c>
      <c r="T1429" s="16" t="str">
        <f aca="false">IF(I1429="","Unknown",IF(I1429="upi","UPI",I1429))</f>
        <v>UPI</v>
      </c>
      <c r="U1429" s="16" t="str">
        <f aca="false">IF(L1429="Yes","Y",IF(L1429="No","N",L1429))</f>
        <v>N</v>
      </c>
      <c r="V1429" s="19" t="n">
        <f aca="false">ROUND(R1429*Q1429*(1-S1429),2)</f>
        <v>3842</v>
      </c>
      <c r="W1429" s="16" t="str">
        <f aca="false">_xlfn.XLOOKUP(D1429,products!$A$2:$A$61,products!$C$2:$C$61,"Not found")</f>
        <v>Electronics</v>
      </c>
    </row>
    <row r="1430" customFormat="false" ht="15" hidden="false" customHeight="false" outlineLevel="0" collapsed="false">
      <c r="A1430" s="16" t="s">
        <v>2373</v>
      </c>
      <c r="B1430" s="16" t="s">
        <v>2365</v>
      </c>
      <c r="C1430" s="16" t="s">
        <v>615</v>
      </c>
      <c r="D1430" s="16" t="s">
        <v>721</v>
      </c>
      <c r="E1430" s="16" t="n">
        <v>2</v>
      </c>
      <c r="F1430" s="16" t="n">
        <v>508</v>
      </c>
      <c r="G1430" s="16" t="n">
        <v>0.15</v>
      </c>
      <c r="H1430" s="16" t="s">
        <v>56</v>
      </c>
      <c r="I1430" s="16" t="s">
        <v>71</v>
      </c>
      <c r="J1430" s="16" t="n">
        <v>6</v>
      </c>
      <c r="K1430" s="16" t="n">
        <v>3</v>
      </c>
      <c r="L1430" s="16" t="s">
        <v>57</v>
      </c>
      <c r="M1430" s="18" t="n">
        <f aca="false">IF(ISNUMBER(B1430),B1430,IF(MID(B1430,3,1)="-",DATE(VALUE(RIGHT(B1430,4)),VALUE(MID(B1430,4,2)),VALUE(LEFT(B1430,2))),DATE(VALUE(LEFT(B1430,4)),VALUE(MID(B1430,6,2)),VALUE(RIGHT(B1430,2)))))</f>
        <v>45785</v>
      </c>
      <c r="N1430" s="16" t="n">
        <f aca="false">MONTH(M1430)</f>
        <v>5</v>
      </c>
      <c r="O1430" s="16" t="str">
        <f aca="false">PROPER(TRIM(H1430))</f>
        <v>Lucknow</v>
      </c>
      <c r="P1430" s="16" t="str">
        <f aca="false">IFERROR(VLOOKUP(O1430,city_map!$A$2:$B$6,2,FALSE()),O1430)</f>
        <v>Lucknow</v>
      </c>
      <c r="Q1430" s="16" t="n">
        <f aca="false">IF(ISNUMBER(F1430),F1430,VALUE(SUBSTITUTE(SUBSTITUTE(F1430,"₹",""),",","")))</f>
        <v>508</v>
      </c>
      <c r="R1430" s="16" t="n">
        <f aca="false">IF(E1430=99,1,E1430)</f>
        <v>2</v>
      </c>
      <c r="S1430" s="16" t="n">
        <f aca="false">IF(G1430="",0,G1430)</f>
        <v>0.15</v>
      </c>
      <c r="T1430" s="16" t="str">
        <f aca="false">IF(I1430="","Unknown",IF(I1430="upi","UPI",I1430))</f>
        <v>Credit Card</v>
      </c>
      <c r="U1430" s="16" t="str">
        <f aca="false">IF(L1430="Yes","Y",IF(L1430="No","N",L1430))</f>
        <v>Y</v>
      </c>
      <c r="V1430" s="19" t="n">
        <f aca="false">ROUND(R1430*Q1430*(1-S1430),2)</f>
        <v>863.6</v>
      </c>
      <c r="W1430" s="16" t="str">
        <f aca="false">_xlfn.XLOOKUP(D1430,products!$A$2:$A$61,products!$C$2:$C$61,"Not found")</f>
        <v>Beauty</v>
      </c>
    </row>
    <row r="1431" customFormat="false" ht="15" hidden="false" customHeight="false" outlineLevel="0" collapsed="false">
      <c r="A1431" s="16" t="s">
        <v>2374</v>
      </c>
      <c r="B1431" s="16" t="s">
        <v>2365</v>
      </c>
      <c r="C1431" s="16" t="s">
        <v>2375</v>
      </c>
      <c r="D1431" s="16" t="s">
        <v>721</v>
      </c>
      <c r="E1431" s="16" t="n">
        <v>2</v>
      </c>
      <c r="F1431" s="16" t="n">
        <v>492</v>
      </c>
      <c r="G1431" s="16" t="n">
        <v>0.15</v>
      </c>
      <c r="H1431" s="16" t="s">
        <v>39</v>
      </c>
      <c r="I1431" s="16" t="s">
        <v>71</v>
      </c>
      <c r="J1431" s="16" t="n">
        <v>6</v>
      </c>
      <c r="K1431" s="16" t="n">
        <v>3</v>
      </c>
      <c r="L1431" s="16" t="s">
        <v>41</v>
      </c>
      <c r="M1431" s="18" t="n">
        <f aca="false">IF(ISNUMBER(B1431),B1431,IF(MID(B1431,3,1)="-",DATE(VALUE(RIGHT(B1431,4)),VALUE(MID(B1431,4,2)),VALUE(LEFT(B1431,2))),DATE(VALUE(LEFT(B1431,4)),VALUE(MID(B1431,6,2)),VALUE(RIGHT(B1431,2)))))</f>
        <v>45785</v>
      </c>
      <c r="N1431" s="16" t="n">
        <f aca="false">MONTH(M1431)</f>
        <v>5</v>
      </c>
      <c r="O1431" s="16" t="str">
        <f aca="false">PROPER(TRIM(H1431))</f>
        <v>Delhi</v>
      </c>
      <c r="P1431" s="16" t="str">
        <f aca="false">IFERROR(VLOOKUP(O1431,city_map!$A$2:$B$6,2,FALSE()),O1431)</f>
        <v>Delhi</v>
      </c>
      <c r="Q1431" s="16" t="n">
        <f aca="false">IF(ISNUMBER(F1431),F1431,VALUE(SUBSTITUTE(SUBSTITUTE(F1431,"₹",""),",","")))</f>
        <v>492</v>
      </c>
      <c r="R1431" s="16" t="n">
        <f aca="false">IF(E1431=99,1,E1431)</f>
        <v>2</v>
      </c>
      <c r="S1431" s="16" t="n">
        <f aca="false">IF(G1431="",0,G1431)</f>
        <v>0.15</v>
      </c>
      <c r="T1431" s="16" t="str">
        <f aca="false">IF(I1431="","Unknown",IF(I1431="upi","UPI",I1431))</f>
        <v>Credit Card</v>
      </c>
      <c r="U1431" s="16" t="str">
        <f aca="false">IF(L1431="Yes","Y",IF(L1431="No","N",L1431))</f>
        <v>N</v>
      </c>
      <c r="V1431" s="19" t="n">
        <f aca="false">ROUND(R1431*Q1431*(1-S1431),2)</f>
        <v>836.4</v>
      </c>
      <c r="W1431" s="16" t="str">
        <f aca="false">_xlfn.XLOOKUP(D1431,products!$A$2:$A$61,products!$C$2:$C$61,"Not found")</f>
        <v>Beauty</v>
      </c>
    </row>
    <row r="1432" customFormat="false" ht="15" hidden="false" customHeight="false" outlineLevel="0" collapsed="false">
      <c r="A1432" s="16" t="s">
        <v>2376</v>
      </c>
      <c r="B1432" s="16" t="s">
        <v>2365</v>
      </c>
      <c r="C1432" s="16" t="s">
        <v>692</v>
      </c>
      <c r="D1432" s="16" t="s">
        <v>262</v>
      </c>
      <c r="E1432" s="16" t="n">
        <v>2</v>
      </c>
      <c r="F1432" s="16" t="n">
        <v>793</v>
      </c>
      <c r="G1432" s="16" t="n">
        <v>0</v>
      </c>
      <c r="H1432" s="16" t="s">
        <v>89</v>
      </c>
      <c r="I1432" s="16" t="s">
        <v>71</v>
      </c>
      <c r="J1432" s="16" t="n">
        <v>4</v>
      </c>
      <c r="K1432" s="16" t="n">
        <v>5</v>
      </c>
      <c r="L1432" s="16" t="s">
        <v>41</v>
      </c>
      <c r="M1432" s="18" t="n">
        <f aca="false">IF(ISNUMBER(B1432),B1432,IF(MID(B1432,3,1)="-",DATE(VALUE(RIGHT(B1432,4)),VALUE(MID(B1432,4,2)),VALUE(LEFT(B1432,2))),DATE(VALUE(LEFT(B1432,4)),VALUE(MID(B1432,6,2)),VALUE(RIGHT(B1432,2)))))</f>
        <v>45785</v>
      </c>
      <c r="N1432" s="16" t="n">
        <f aca="false">MONTH(M1432)</f>
        <v>5</v>
      </c>
      <c r="O1432" s="16" t="str">
        <f aca="false">PROPER(TRIM(H1432))</f>
        <v>Ahmedabad</v>
      </c>
      <c r="P1432" s="16" t="str">
        <f aca="false">IFERROR(VLOOKUP(O1432,city_map!$A$2:$B$6,2,FALSE()),O1432)</f>
        <v>Ahmedabad</v>
      </c>
      <c r="Q1432" s="16" t="n">
        <f aca="false">IF(ISNUMBER(F1432),F1432,VALUE(SUBSTITUTE(SUBSTITUTE(F1432,"₹",""),",","")))</f>
        <v>793</v>
      </c>
      <c r="R1432" s="16" t="n">
        <f aca="false">IF(E1432=99,1,E1432)</f>
        <v>2</v>
      </c>
      <c r="S1432" s="16" t="n">
        <f aca="false">IF(G1432="",0,G1432)</f>
        <v>0</v>
      </c>
      <c r="T1432" s="16" t="str">
        <f aca="false">IF(I1432="","Unknown",IF(I1432="upi","UPI",I1432))</f>
        <v>Credit Card</v>
      </c>
      <c r="U1432" s="16" t="str">
        <f aca="false">IF(L1432="Yes","Y",IF(L1432="No","N",L1432))</f>
        <v>N</v>
      </c>
      <c r="V1432" s="19" t="n">
        <f aca="false">ROUND(R1432*Q1432*(1-S1432),2)</f>
        <v>1586</v>
      </c>
      <c r="W1432" s="16" t="str">
        <f aca="false">_xlfn.XLOOKUP(D1432,products!$A$2:$A$61,products!$C$2:$C$61,"Not found")</f>
        <v>Home</v>
      </c>
    </row>
    <row r="1433" customFormat="false" ht="15" hidden="false" customHeight="false" outlineLevel="0" collapsed="false">
      <c r="A1433" s="16" t="s">
        <v>2377</v>
      </c>
      <c r="B1433" s="16" t="s">
        <v>2365</v>
      </c>
      <c r="C1433" s="16" t="s">
        <v>1833</v>
      </c>
      <c r="D1433" s="16" t="s">
        <v>385</v>
      </c>
      <c r="E1433" s="16" t="n">
        <v>2</v>
      </c>
      <c r="F1433" s="16" t="n">
        <v>313</v>
      </c>
      <c r="G1433" s="16" t="n">
        <v>0.2</v>
      </c>
      <c r="H1433" s="16" t="s">
        <v>208</v>
      </c>
      <c r="I1433" s="16" t="s">
        <v>71</v>
      </c>
      <c r="J1433" s="16" t="n">
        <v>5</v>
      </c>
      <c r="K1433" s="16"/>
      <c r="L1433" s="16" t="s">
        <v>41</v>
      </c>
      <c r="M1433" s="18" t="n">
        <f aca="false">IF(ISNUMBER(B1433),B1433,IF(MID(B1433,3,1)="-",DATE(VALUE(RIGHT(B1433,4)),VALUE(MID(B1433,4,2)),VALUE(LEFT(B1433,2))),DATE(VALUE(LEFT(B1433,4)),VALUE(MID(B1433,6,2)),VALUE(RIGHT(B1433,2)))))</f>
        <v>45785</v>
      </c>
      <c r="N1433" s="16" t="n">
        <f aca="false">MONTH(M1433)</f>
        <v>5</v>
      </c>
      <c r="O1433" s="16" t="str">
        <f aca="false">PROPER(TRIM(H1433))</f>
        <v>Jaipur</v>
      </c>
      <c r="P1433" s="16" t="str">
        <f aca="false">IFERROR(VLOOKUP(O1433,city_map!$A$2:$B$6,2,FALSE()),O1433)</f>
        <v>Jaipur</v>
      </c>
      <c r="Q1433" s="16" t="n">
        <f aca="false">IF(ISNUMBER(F1433),F1433,VALUE(SUBSTITUTE(SUBSTITUTE(F1433,"₹",""),",","")))</f>
        <v>313</v>
      </c>
      <c r="R1433" s="16" t="n">
        <f aca="false">IF(E1433=99,1,E1433)</f>
        <v>2</v>
      </c>
      <c r="S1433" s="16" t="n">
        <f aca="false">IF(G1433="",0,G1433)</f>
        <v>0.2</v>
      </c>
      <c r="T1433" s="16" t="str">
        <f aca="false">IF(I1433="","Unknown",IF(I1433="upi","UPI",I1433))</f>
        <v>Credit Card</v>
      </c>
      <c r="U1433" s="16" t="str">
        <f aca="false">IF(L1433="Yes","Y",IF(L1433="No","N",L1433))</f>
        <v>N</v>
      </c>
      <c r="V1433" s="19" t="n">
        <f aca="false">ROUND(R1433*Q1433*(1-S1433),2)</f>
        <v>500.8</v>
      </c>
      <c r="W1433" s="16" t="str">
        <f aca="false">_xlfn.XLOOKUP(D1433,products!$A$2:$A$61,products!$C$2:$C$61,"Not found")</f>
        <v>Books</v>
      </c>
    </row>
    <row r="1434" customFormat="false" ht="15" hidden="false" customHeight="false" outlineLevel="0" collapsed="false">
      <c r="A1434" s="16" t="s">
        <v>2378</v>
      </c>
      <c r="B1434" s="16" t="s">
        <v>2365</v>
      </c>
      <c r="C1434" s="16" t="s">
        <v>879</v>
      </c>
      <c r="D1434" s="16" t="s">
        <v>80</v>
      </c>
      <c r="E1434" s="16" t="n">
        <v>3</v>
      </c>
      <c r="F1434" s="16" t="n">
        <v>1460</v>
      </c>
      <c r="G1434" s="16" t="n">
        <v>0.1</v>
      </c>
      <c r="H1434" s="16" t="s">
        <v>130</v>
      </c>
      <c r="I1434" s="16" t="s">
        <v>47</v>
      </c>
      <c r="J1434" s="16" t="n">
        <v>3</v>
      </c>
      <c r="K1434" s="16" t="n">
        <v>5</v>
      </c>
      <c r="L1434" s="16" t="s">
        <v>41</v>
      </c>
      <c r="M1434" s="18" t="n">
        <f aca="false">IF(ISNUMBER(B1434),B1434,IF(MID(B1434,3,1)="-",DATE(VALUE(RIGHT(B1434,4)),VALUE(MID(B1434,4,2)),VALUE(LEFT(B1434,2))),DATE(VALUE(LEFT(B1434,4)),VALUE(MID(B1434,6,2)),VALUE(RIGHT(B1434,2)))))</f>
        <v>45785</v>
      </c>
      <c r="N1434" s="16" t="n">
        <f aca="false">MONTH(M1434)</f>
        <v>5</v>
      </c>
      <c r="O1434" s="16" t="str">
        <f aca="false">PROPER(TRIM(H1434))</f>
        <v>Bengaluru</v>
      </c>
      <c r="P1434" s="16" t="str">
        <f aca="false">IFERROR(VLOOKUP(O1434,city_map!$A$2:$B$6,2,FALSE()),O1434)</f>
        <v>Bengaluru</v>
      </c>
      <c r="Q1434" s="16" t="n">
        <f aca="false">IF(ISNUMBER(F1434),F1434,VALUE(SUBSTITUTE(SUBSTITUTE(F1434,"₹",""),",","")))</f>
        <v>1460</v>
      </c>
      <c r="R1434" s="16" t="n">
        <f aca="false">IF(E1434=99,1,E1434)</f>
        <v>3</v>
      </c>
      <c r="S1434" s="16" t="n">
        <f aca="false">IF(G1434="",0,G1434)</f>
        <v>0.1</v>
      </c>
      <c r="T1434" s="16" t="str">
        <f aca="false">IF(I1434="","Unknown",IF(I1434="upi","UPI",I1434))</f>
        <v>Debit Card</v>
      </c>
      <c r="U1434" s="16" t="str">
        <f aca="false">IF(L1434="Yes","Y",IF(L1434="No","N",L1434))</f>
        <v>N</v>
      </c>
      <c r="V1434" s="19" t="n">
        <f aca="false">ROUND(R1434*Q1434*(1-S1434),2)</f>
        <v>3942</v>
      </c>
      <c r="W1434" s="16" t="str">
        <f aca="false">_xlfn.XLOOKUP(D1434,products!$A$2:$A$61,products!$C$2:$C$61,"Not found")</f>
        <v>Beauty</v>
      </c>
    </row>
    <row r="1435" customFormat="false" ht="15" hidden="false" customHeight="false" outlineLevel="0" collapsed="false">
      <c r="A1435" s="16" t="s">
        <v>2379</v>
      </c>
      <c r="B1435" s="16" t="s">
        <v>2365</v>
      </c>
      <c r="C1435" s="16" t="s">
        <v>1793</v>
      </c>
      <c r="D1435" s="16" t="s">
        <v>203</v>
      </c>
      <c r="E1435" s="16" t="n">
        <v>1</v>
      </c>
      <c r="F1435" s="16" t="n">
        <v>2421</v>
      </c>
      <c r="G1435" s="16" t="n">
        <v>0.05</v>
      </c>
      <c r="H1435" s="16" t="s">
        <v>70</v>
      </c>
      <c r="I1435" s="16" t="s">
        <v>60</v>
      </c>
      <c r="J1435" s="16" t="n">
        <v>7</v>
      </c>
      <c r="K1435" s="16" t="n">
        <v>3</v>
      </c>
      <c r="L1435" s="16" t="s">
        <v>57</v>
      </c>
      <c r="M1435" s="18" t="n">
        <f aca="false">IF(ISNUMBER(B1435),B1435,IF(MID(B1435,3,1)="-",DATE(VALUE(RIGHT(B1435,4)),VALUE(MID(B1435,4,2)),VALUE(LEFT(B1435,2))),DATE(VALUE(LEFT(B1435,4)),VALUE(MID(B1435,6,2)),VALUE(RIGHT(B1435,2)))))</f>
        <v>45785</v>
      </c>
      <c r="N1435" s="16" t="n">
        <f aca="false">MONTH(M1435)</f>
        <v>5</v>
      </c>
      <c r="O1435" s="16" t="str">
        <f aca="false">PROPER(TRIM(H1435))</f>
        <v>Pune</v>
      </c>
      <c r="P1435" s="16" t="str">
        <f aca="false">IFERROR(VLOOKUP(O1435,city_map!$A$2:$B$6,2,FALSE()),O1435)</f>
        <v>Pune</v>
      </c>
      <c r="Q1435" s="16" t="n">
        <f aca="false">IF(ISNUMBER(F1435),F1435,VALUE(SUBSTITUTE(SUBSTITUTE(F1435,"₹",""),",","")))</f>
        <v>2421</v>
      </c>
      <c r="R1435" s="16" t="n">
        <f aca="false">IF(E1435=99,1,E1435)</f>
        <v>1</v>
      </c>
      <c r="S1435" s="16" t="n">
        <f aca="false">IF(G1435="",0,G1435)</f>
        <v>0.05</v>
      </c>
      <c r="T1435" s="16" t="str">
        <f aca="false">IF(I1435="","Unknown",IF(I1435="upi","UPI",I1435))</f>
        <v>UPI</v>
      </c>
      <c r="U1435" s="16" t="str">
        <f aca="false">IF(L1435="Yes","Y",IF(L1435="No","N",L1435))</f>
        <v>Y</v>
      </c>
      <c r="V1435" s="19" t="n">
        <f aca="false">ROUND(R1435*Q1435*(1-S1435),2)</f>
        <v>2299.95</v>
      </c>
      <c r="W1435" s="16" t="str">
        <f aca="false">_xlfn.XLOOKUP(D1435,products!$A$2:$A$61,products!$C$2:$C$61,"Not found")</f>
        <v>Fashion</v>
      </c>
    </row>
    <row r="1436" customFormat="false" ht="15" hidden="false" customHeight="false" outlineLevel="0" collapsed="false">
      <c r="A1436" s="16" t="s">
        <v>2380</v>
      </c>
      <c r="B1436" s="16" t="s">
        <v>2381</v>
      </c>
      <c r="C1436" s="16" t="s">
        <v>276</v>
      </c>
      <c r="D1436" s="16" t="s">
        <v>51</v>
      </c>
      <c r="E1436" s="16" t="n">
        <v>1</v>
      </c>
      <c r="F1436" s="16" t="n">
        <v>2341</v>
      </c>
      <c r="G1436" s="16" t="n">
        <v>0.1</v>
      </c>
      <c r="H1436" s="16" t="s">
        <v>130</v>
      </c>
      <c r="I1436" s="16" t="s">
        <v>60</v>
      </c>
      <c r="J1436" s="16" t="n">
        <v>2</v>
      </c>
      <c r="K1436" s="16" t="n">
        <v>5</v>
      </c>
      <c r="L1436" s="16" t="s">
        <v>41</v>
      </c>
      <c r="M1436" s="18" t="n">
        <f aca="false">IF(ISNUMBER(B1436),B1436,IF(MID(B1436,3,1)="-",DATE(VALUE(RIGHT(B1436,4)),VALUE(MID(B1436,4,2)),VALUE(LEFT(B1436,2))),DATE(VALUE(LEFT(B1436,4)),VALUE(MID(B1436,6,2)),VALUE(RIGHT(B1436,2)))))</f>
        <v>45786</v>
      </c>
      <c r="N1436" s="16" t="n">
        <f aca="false">MONTH(M1436)</f>
        <v>5</v>
      </c>
      <c r="O1436" s="16" t="str">
        <f aca="false">PROPER(TRIM(H1436))</f>
        <v>Bengaluru</v>
      </c>
      <c r="P1436" s="16" t="str">
        <f aca="false">IFERROR(VLOOKUP(O1436,city_map!$A$2:$B$6,2,FALSE()),O1436)</f>
        <v>Bengaluru</v>
      </c>
      <c r="Q1436" s="16" t="n">
        <f aca="false">IF(ISNUMBER(F1436),F1436,VALUE(SUBSTITUTE(SUBSTITUTE(F1436,"₹",""),",","")))</f>
        <v>2341</v>
      </c>
      <c r="R1436" s="16" t="n">
        <f aca="false">IF(E1436=99,1,E1436)</f>
        <v>1</v>
      </c>
      <c r="S1436" s="16" t="n">
        <f aca="false">IF(G1436="",0,G1436)</f>
        <v>0.1</v>
      </c>
      <c r="T1436" s="16" t="str">
        <f aca="false">IF(I1436="","Unknown",IF(I1436="upi","UPI",I1436))</f>
        <v>UPI</v>
      </c>
      <c r="U1436" s="16" t="str">
        <f aca="false">IF(L1436="Yes","Y",IF(L1436="No","N",L1436))</f>
        <v>N</v>
      </c>
      <c r="V1436" s="19" t="n">
        <f aca="false">ROUND(R1436*Q1436*(1-S1436),2)</f>
        <v>2106.9</v>
      </c>
      <c r="W1436" s="16" t="str">
        <f aca="false">_xlfn.XLOOKUP(D1436,products!$A$2:$A$61,products!$C$2:$C$61,"Not found")</f>
        <v>Fashion</v>
      </c>
    </row>
    <row r="1437" customFormat="false" ht="15" hidden="false" customHeight="false" outlineLevel="0" collapsed="false">
      <c r="A1437" s="16" t="s">
        <v>2382</v>
      </c>
      <c r="B1437" s="16" t="s">
        <v>2381</v>
      </c>
      <c r="C1437" s="16" t="s">
        <v>2383</v>
      </c>
      <c r="D1437" s="16" t="s">
        <v>250</v>
      </c>
      <c r="E1437" s="16" t="n">
        <v>2</v>
      </c>
      <c r="F1437" s="16" t="n">
        <v>730</v>
      </c>
      <c r="G1437" s="16" t="n">
        <v>0.3</v>
      </c>
      <c r="H1437" s="16" t="s">
        <v>70</v>
      </c>
      <c r="I1437" s="16" t="s">
        <v>71</v>
      </c>
      <c r="J1437" s="16" t="n">
        <v>6</v>
      </c>
      <c r="K1437" s="16" t="n">
        <v>3</v>
      </c>
      <c r="L1437" s="16" t="s">
        <v>41</v>
      </c>
      <c r="M1437" s="18" t="n">
        <f aca="false">IF(ISNUMBER(B1437),B1437,IF(MID(B1437,3,1)="-",DATE(VALUE(RIGHT(B1437,4)),VALUE(MID(B1437,4,2)),VALUE(LEFT(B1437,2))),DATE(VALUE(LEFT(B1437,4)),VALUE(MID(B1437,6,2)),VALUE(RIGHT(B1437,2)))))</f>
        <v>45786</v>
      </c>
      <c r="N1437" s="16" t="n">
        <f aca="false">MONTH(M1437)</f>
        <v>5</v>
      </c>
      <c r="O1437" s="16" t="str">
        <f aca="false">PROPER(TRIM(H1437))</f>
        <v>Pune</v>
      </c>
      <c r="P1437" s="16" t="str">
        <f aca="false">IFERROR(VLOOKUP(O1437,city_map!$A$2:$B$6,2,FALSE()),O1437)</f>
        <v>Pune</v>
      </c>
      <c r="Q1437" s="16" t="n">
        <f aca="false">IF(ISNUMBER(F1437),F1437,VALUE(SUBSTITUTE(SUBSTITUTE(F1437,"₹",""),",","")))</f>
        <v>730</v>
      </c>
      <c r="R1437" s="16" t="n">
        <f aca="false">IF(E1437=99,1,E1437)</f>
        <v>2</v>
      </c>
      <c r="S1437" s="16" t="n">
        <f aca="false">IF(G1437="",0,G1437)</f>
        <v>0.3</v>
      </c>
      <c r="T1437" s="16" t="str">
        <f aca="false">IF(I1437="","Unknown",IF(I1437="upi","UPI",I1437))</f>
        <v>Credit Card</v>
      </c>
      <c r="U1437" s="16" t="str">
        <f aca="false">IF(L1437="Yes","Y",IF(L1437="No","N",L1437))</f>
        <v>N</v>
      </c>
      <c r="V1437" s="19" t="n">
        <f aca="false">ROUND(R1437*Q1437*(1-S1437),2)</f>
        <v>1022</v>
      </c>
      <c r="W1437" s="16" t="str">
        <f aca="false">_xlfn.XLOOKUP(D1437,products!$A$2:$A$61,products!$C$2:$C$61,"Not found")</f>
        <v>Home</v>
      </c>
    </row>
    <row r="1438" customFormat="false" ht="15" hidden="false" customHeight="false" outlineLevel="0" collapsed="false">
      <c r="A1438" s="16" t="s">
        <v>2384</v>
      </c>
      <c r="B1438" s="16" t="s">
        <v>2381</v>
      </c>
      <c r="C1438" s="16" t="s">
        <v>102</v>
      </c>
      <c r="D1438" s="16" t="s">
        <v>126</v>
      </c>
      <c r="E1438" s="16" t="n">
        <v>1</v>
      </c>
      <c r="F1438" s="16" t="n">
        <v>408</v>
      </c>
      <c r="G1438" s="16" t="n">
        <v>0.2</v>
      </c>
      <c r="H1438" s="16" t="s">
        <v>67</v>
      </c>
      <c r="I1438" s="16" t="s">
        <v>60</v>
      </c>
      <c r="J1438" s="16" t="n">
        <v>3</v>
      </c>
      <c r="K1438" s="16" t="n">
        <v>4</v>
      </c>
      <c r="L1438" s="16" t="s">
        <v>41</v>
      </c>
      <c r="M1438" s="18" t="n">
        <f aca="false">IF(ISNUMBER(B1438),B1438,IF(MID(B1438,3,1)="-",DATE(VALUE(RIGHT(B1438,4)),VALUE(MID(B1438,4,2)),VALUE(LEFT(B1438,2))),DATE(VALUE(LEFT(B1438,4)),VALUE(MID(B1438,6,2)),VALUE(RIGHT(B1438,2)))))</f>
        <v>45786</v>
      </c>
      <c r="N1438" s="16" t="n">
        <f aca="false">MONTH(M1438)</f>
        <v>5</v>
      </c>
      <c r="O1438" s="16" t="str">
        <f aca="false">PROPER(TRIM(H1438))</f>
        <v>Kolkata</v>
      </c>
      <c r="P1438" s="16" t="str">
        <f aca="false">IFERROR(VLOOKUP(O1438,city_map!$A$2:$B$6,2,FALSE()),O1438)</f>
        <v>Kolkata</v>
      </c>
      <c r="Q1438" s="16" t="n">
        <f aca="false">IF(ISNUMBER(F1438),F1438,VALUE(SUBSTITUTE(SUBSTITUTE(F1438,"₹",""),",","")))</f>
        <v>408</v>
      </c>
      <c r="R1438" s="16" t="n">
        <f aca="false">IF(E1438=99,1,E1438)</f>
        <v>1</v>
      </c>
      <c r="S1438" s="16" t="n">
        <f aca="false">IF(G1438="",0,G1438)</f>
        <v>0.2</v>
      </c>
      <c r="T1438" s="16" t="str">
        <f aca="false">IF(I1438="","Unknown",IF(I1438="upi","UPI",I1438))</f>
        <v>UPI</v>
      </c>
      <c r="U1438" s="16" t="str">
        <f aca="false">IF(L1438="Yes","Y",IF(L1438="No","N",L1438))</f>
        <v>N</v>
      </c>
      <c r="V1438" s="19" t="n">
        <f aca="false">ROUND(R1438*Q1438*(1-S1438),2)</f>
        <v>326.4</v>
      </c>
      <c r="W1438" s="16" t="str">
        <f aca="false">_xlfn.XLOOKUP(D1438,products!$A$2:$A$61,products!$C$2:$C$61,"Not found")</f>
        <v>Home</v>
      </c>
    </row>
    <row r="1439" customFormat="false" ht="15" hidden="false" customHeight="false" outlineLevel="0" collapsed="false">
      <c r="A1439" s="16" t="s">
        <v>2385</v>
      </c>
      <c r="B1439" s="16" t="s">
        <v>2381</v>
      </c>
      <c r="C1439" s="16" t="s">
        <v>2386</v>
      </c>
      <c r="D1439" s="16" t="s">
        <v>142</v>
      </c>
      <c r="E1439" s="16" t="n">
        <v>1</v>
      </c>
      <c r="F1439" s="16" t="n">
        <v>586</v>
      </c>
      <c r="G1439" s="16" t="n">
        <v>0.2</v>
      </c>
      <c r="H1439" s="16" t="s">
        <v>56</v>
      </c>
      <c r="I1439" s="16" t="s">
        <v>60</v>
      </c>
      <c r="J1439" s="16" t="n">
        <v>6</v>
      </c>
      <c r="K1439" s="16" t="n">
        <v>2</v>
      </c>
      <c r="L1439" s="16" t="s">
        <v>57</v>
      </c>
      <c r="M1439" s="18" t="n">
        <f aca="false">IF(ISNUMBER(B1439),B1439,IF(MID(B1439,3,1)="-",DATE(VALUE(RIGHT(B1439,4)),VALUE(MID(B1439,4,2)),VALUE(LEFT(B1439,2))),DATE(VALUE(LEFT(B1439,4)),VALUE(MID(B1439,6,2)),VALUE(RIGHT(B1439,2)))))</f>
        <v>45786</v>
      </c>
      <c r="N1439" s="16" t="n">
        <f aca="false">MONTH(M1439)</f>
        <v>5</v>
      </c>
      <c r="O1439" s="16" t="str">
        <f aca="false">PROPER(TRIM(H1439))</f>
        <v>Lucknow</v>
      </c>
      <c r="P1439" s="16" t="str">
        <f aca="false">IFERROR(VLOOKUP(O1439,city_map!$A$2:$B$6,2,FALSE()),O1439)</f>
        <v>Lucknow</v>
      </c>
      <c r="Q1439" s="16" t="n">
        <f aca="false">IF(ISNUMBER(F1439),F1439,VALUE(SUBSTITUTE(SUBSTITUTE(F1439,"₹",""),",","")))</f>
        <v>586</v>
      </c>
      <c r="R1439" s="16" t="n">
        <f aca="false">IF(E1439=99,1,E1439)</f>
        <v>1</v>
      </c>
      <c r="S1439" s="16" t="n">
        <f aca="false">IF(G1439="",0,G1439)</f>
        <v>0.2</v>
      </c>
      <c r="T1439" s="16" t="str">
        <f aca="false">IF(I1439="","Unknown",IF(I1439="upi","UPI",I1439))</f>
        <v>UPI</v>
      </c>
      <c r="U1439" s="16" t="str">
        <f aca="false">IF(L1439="Yes","Y",IF(L1439="No","N",L1439))</f>
        <v>Y</v>
      </c>
      <c r="V1439" s="19" t="n">
        <f aca="false">ROUND(R1439*Q1439*(1-S1439),2)</f>
        <v>468.8</v>
      </c>
      <c r="W1439" s="16" t="str">
        <f aca="false">_xlfn.XLOOKUP(D1439,products!$A$2:$A$61,products!$C$2:$C$61,"Not found")</f>
        <v>Home</v>
      </c>
    </row>
    <row r="1440" customFormat="false" ht="15" hidden="false" customHeight="false" outlineLevel="0" collapsed="false">
      <c r="A1440" s="16" t="s">
        <v>2387</v>
      </c>
      <c r="B1440" s="16" t="s">
        <v>2381</v>
      </c>
      <c r="C1440" s="16" t="s">
        <v>198</v>
      </c>
      <c r="D1440" s="16" t="s">
        <v>149</v>
      </c>
      <c r="E1440" s="16" t="n">
        <v>2</v>
      </c>
      <c r="F1440" s="16" t="n">
        <v>1526</v>
      </c>
      <c r="G1440" s="16" t="n">
        <v>0</v>
      </c>
      <c r="H1440" s="16" t="s">
        <v>130</v>
      </c>
      <c r="I1440" s="16" t="s">
        <v>60</v>
      </c>
      <c r="J1440" s="16" t="n">
        <v>3</v>
      </c>
      <c r="K1440" s="16" t="n">
        <v>4</v>
      </c>
      <c r="L1440" s="16" t="s">
        <v>41</v>
      </c>
      <c r="M1440" s="18" t="n">
        <f aca="false">IF(ISNUMBER(B1440),B1440,IF(MID(B1440,3,1)="-",DATE(VALUE(RIGHT(B1440,4)),VALUE(MID(B1440,4,2)),VALUE(LEFT(B1440,2))),DATE(VALUE(LEFT(B1440,4)),VALUE(MID(B1440,6,2)),VALUE(RIGHT(B1440,2)))))</f>
        <v>45786</v>
      </c>
      <c r="N1440" s="16" t="n">
        <f aca="false">MONTH(M1440)</f>
        <v>5</v>
      </c>
      <c r="O1440" s="16" t="str">
        <f aca="false">PROPER(TRIM(H1440))</f>
        <v>Bengaluru</v>
      </c>
      <c r="P1440" s="16" t="str">
        <f aca="false">IFERROR(VLOOKUP(O1440,city_map!$A$2:$B$6,2,FALSE()),O1440)</f>
        <v>Bengaluru</v>
      </c>
      <c r="Q1440" s="16" t="n">
        <f aca="false">IF(ISNUMBER(F1440),F1440,VALUE(SUBSTITUTE(SUBSTITUTE(F1440,"₹",""),",","")))</f>
        <v>1526</v>
      </c>
      <c r="R1440" s="16" t="n">
        <f aca="false">IF(E1440=99,1,E1440)</f>
        <v>2</v>
      </c>
      <c r="S1440" s="16" t="n">
        <f aca="false">IF(G1440="",0,G1440)</f>
        <v>0</v>
      </c>
      <c r="T1440" s="16" t="str">
        <f aca="false">IF(I1440="","Unknown",IF(I1440="upi","UPI",I1440))</f>
        <v>UPI</v>
      </c>
      <c r="U1440" s="16" t="str">
        <f aca="false">IF(L1440="Yes","Y",IF(L1440="No","N",L1440))</f>
        <v>N</v>
      </c>
      <c r="V1440" s="19" t="n">
        <f aca="false">ROUND(R1440*Q1440*(1-S1440),2)</f>
        <v>3052</v>
      </c>
      <c r="W1440" s="16" t="str">
        <f aca="false">_xlfn.XLOOKUP(D1440,products!$A$2:$A$61,products!$C$2:$C$61,"Not found")</f>
        <v>Fashion</v>
      </c>
    </row>
    <row r="1441" customFormat="false" ht="15" hidden="false" customHeight="false" outlineLevel="0" collapsed="false">
      <c r="A1441" s="16" t="s">
        <v>2388</v>
      </c>
      <c r="B1441" s="16" t="s">
        <v>2381</v>
      </c>
      <c r="C1441" s="16" t="s">
        <v>993</v>
      </c>
      <c r="D1441" s="16" t="s">
        <v>160</v>
      </c>
      <c r="E1441" s="16" t="n">
        <v>1</v>
      </c>
      <c r="F1441" s="16" t="n">
        <v>1791</v>
      </c>
      <c r="G1441" s="16" t="n">
        <v>0</v>
      </c>
      <c r="H1441" s="16" t="s">
        <v>39</v>
      </c>
      <c r="I1441" s="16" t="s">
        <v>60</v>
      </c>
      <c r="J1441" s="16" t="n">
        <v>3</v>
      </c>
      <c r="K1441" s="16" t="n">
        <v>5</v>
      </c>
      <c r="L1441" s="16" t="s">
        <v>41</v>
      </c>
      <c r="M1441" s="18" t="n">
        <f aca="false">IF(ISNUMBER(B1441),B1441,IF(MID(B1441,3,1)="-",DATE(VALUE(RIGHT(B1441,4)),VALUE(MID(B1441,4,2)),VALUE(LEFT(B1441,2))),DATE(VALUE(LEFT(B1441,4)),VALUE(MID(B1441,6,2)),VALUE(RIGHT(B1441,2)))))</f>
        <v>45786</v>
      </c>
      <c r="N1441" s="16" t="n">
        <f aca="false">MONTH(M1441)</f>
        <v>5</v>
      </c>
      <c r="O1441" s="16" t="str">
        <f aca="false">PROPER(TRIM(H1441))</f>
        <v>Delhi</v>
      </c>
      <c r="P1441" s="16" t="str">
        <f aca="false">IFERROR(VLOOKUP(O1441,city_map!$A$2:$B$6,2,FALSE()),O1441)</f>
        <v>Delhi</v>
      </c>
      <c r="Q1441" s="16" t="n">
        <f aca="false">IF(ISNUMBER(F1441),F1441,VALUE(SUBSTITUTE(SUBSTITUTE(F1441,"₹",""),",","")))</f>
        <v>1791</v>
      </c>
      <c r="R1441" s="16" t="n">
        <f aca="false">IF(E1441=99,1,E1441)</f>
        <v>1</v>
      </c>
      <c r="S1441" s="16" t="n">
        <f aca="false">IF(G1441="",0,G1441)</f>
        <v>0</v>
      </c>
      <c r="T1441" s="16" t="str">
        <f aca="false">IF(I1441="","Unknown",IF(I1441="upi","UPI",I1441))</f>
        <v>UPI</v>
      </c>
      <c r="U1441" s="16" t="str">
        <f aca="false">IF(L1441="Yes","Y",IF(L1441="No","N",L1441))</f>
        <v>N</v>
      </c>
      <c r="V1441" s="19" t="n">
        <f aca="false">ROUND(R1441*Q1441*(1-S1441),2)</f>
        <v>1791</v>
      </c>
      <c r="W1441" s="16" t="str">
        <f aca="false">_xlfn.XLOOKUP(D1441,products!$A$2:$A$61,products!$C$2:$C$61,"Not found")</f>
        <v>Fashion</v>
      </c>
    </row>
    <row r="1442" customFormat="false" ht="15" hidden="false" customHeight="false" outlineLevel="0" collapsed="false">
      <c r="A1442" s="16" t="s">
        <v>2389</v>
      </c>
      <c r="B1442" s="16" t="s">
        <v>2381</v>
      </c>
      <c r="C1442" s="16" t="s">
        <v>592</v>
      </c>
      <c r="D1442" s="16" t="s">
        <v>146</v>
      </c>
      <c r="E1442" s="16" t="n">
        <v>1</v>
      </c>
      <c r="F1442" s="16" t="n">
        <v>449</v>
      </c>
      <c r="G1442" s="16" t="n">
        <v>0.05</v>
      </c>
      <c r="H1442" s="16" t="s">
        <v>89</v>
      </c>
      <c r="I1442" s="16" t="s">
        <v>40</v>
      </c>
      <c r="J1442" s="16" t="n">
        <v>3</v>
      </c>
      <c r="K1442" s="16" t="n">
        <v>4</v>
      </c>
      <c r="L1442" s="16" t="s">
        <v>41</v>
      </c>
      <c r="M1442" s="18" t="n">
        <f aca="false">IF(ISNUMBER(B1442),B1442,IF(MID(B1442,3,1)="-",DATE(VALUE(RIGHT(B1442,4)),VALUE(MID(B1442,4,2)),VALUE(LEFT(B1442,2))),DATE(VALUE(LEFT(B1442,4)),VALUE(MID(B1442,6,2)),VALUE(RIGHT(B1442,2)))))</f>
        <v>45786</v>
      </c>
      <c r="N1442" s="16" t="n">
        <f aca="false">MONTH(M1442)</f>
        <v>5</v>
      </c>
      <c r="O1442" s="16" t="str">
        <f aca="false">PROPER(TRIM(H1442))</f>
        <v>Ahmedabad</v>
      </c>
      <c r="P1442" s="16" t="str">
        <f aca="false">IFERROR(VLOOKUP(O1442,city_map!$A$2:$B$6,2,FALSE()),O1442)</f>
        <v>Ahmedabad</v>
      </c>
      <c r="Q1442" s="16" t="n">
        <f aca="false">IF(ISNUMBER(F1442),F1442,VALUE(SUBSTITUTE(SUBSTITUTE(F1442,"₹",""),",","")))</f>
        <v>449</v>
      </c>
      <c r="R1442" s="16" t="n">
        <f aca="false">IF(E1442=99,1,E1442)</f>
        <v>1</v>
      </c>
      <c r="S1442" s="16" t="n">
        <f aca="false">IF(G1442="",0,G1442)</f>
        <v>0.05</v>
      </c>
      <c r="T1442" s="16" t="str">
        <f aca="false">IF(I1442="","Unknown",IF(I1442="upi","UPI",I1442))</f>
        <v>COD</v>
      </c>
      <c r="U1442" s="16" t="str">
        <f aca="false">IF(L1442="Yes","Y",IF(L1442="No","N",L1442))</f>
        <v>N</v>
      </c>
      <c r="V1442" s="19" t="n">
        <f aca="false">ROUND(R1442*Q1442*(1-S1442),2)</f>
        <v>426.55</v>
      </c>
      <c r="W1442" s="16" t="str">
        <f aca="false">_xlfn.XLOOKUP(D1442,products!$A$2:$A$61,products!$C$2:$C$61,"Not found")</f>
        <v>Beauty</v>
      </c>
    </row>
    <row r="1443" customFormat="false" ht="15" hidden="false" customHeight="false" outlineLevel="0" collapsed="false">
      <c r="A1443" s="16" t="s">
        <v>2390</v>
      </c>
      <c r="B1443" s="16" t="s">
        <v>2381</v>
      </c>
      <c r="C1443" s="16" t="s">
        <v>1267</v>
      </c>
      <c r="D1443" s="16" t="s">
        <v>88</v>
      </c>
      <c r="E1443" s="16" t="n">
        <v>1</v>
      </c>
      <c r="F1443" s="16" t="n">
        <v>2900</v>
      </c>
      <c r="G1443" s="16" t="n">
        <v>0</v>
      </c>
      <c r="H1443" s="16" t="s">
        <v>67</v>
      </c>
      <c r="I1443" s="16" t="s">
        <v>47</v>
      </c>
      <c r="J1443" s="16" t="n">
        <v>3</v>
      </c>
      <c r="K1443" s="16" t="n">
        <v>5</v>
      </c>
      <c r="L1443" s="16" t="s">
        <v>41</v>
      </c>
      <c r="M1443" s="18" t="n">
        <f aca="false">IF(ISNUMBER(B1443),B1443,IF(MID(B1443,3,1)="-",DATE(VALUE(RIGHT(B1443,4)),VALUE(MID(B1443,4,2)),VALUE(LEFT(B1443,2))),DATE(VALUE(LEFT(B1443,4)),VALUE(MID(B1443,6,2)),VALUE(RIGHT(B1443,2)))))</f>
        <v>45786</v>
      </c>
      <c r="N1443" s="16" t="n">
        <f aca="false">MONTH(M1443)</f>
        <v>5</v>
      </c>
      <c r="O1443" s="16" t="str">
        <f aca="false">PROPER(TRIM(H1443))</f>
        <v>Kolkata</v>
      </c>
      <c r="P1443" s="16" t="str">
        <f aca="false">IFERROR(VLOOKUP(O1443,city_map!$A$2:$B$6,2,FALSE()),O1443)</f>
        <v>Kolkata</v>
      </c>
      <c r="Q1443" s="16" t="n">
        <f aca="false">IF(ISNUMBER(F1443),F1443,VALUE(SUBSTITUTE(SUBSTITUTE(F1443,"₹",""),",","")))</f>
        <v>2900</v>
      </c>
      <c r="R1443" s="16" t="n">
        <f aca="false">IF(E1443=99,1,E1443)</f>
        <v>1</v>
      </c>
      <c r="S1443" s="16" t="n">
        <f aca="false">IF(G1443="",0,G1443)</f>
        <v>0</v>
      </c>
      <c r="T1443" s="16" t="str">
        <f aca="false">IF(I1443="","Unknown",IF(I1443="upi","UPI",I1443))</f>
        <v>Debit Card</v>
      </c>
      <c r="U1443" s="16" t="str">
        <f aca="false">IF(L1443="Yes","Y",IF(L1443="No","N",L1443))</f>
        <v>N</v>
      </c>
      <c r="V1443" s="19" t="n">
        <f aca="false">ROUND(R1443*Q1443*(1-S1443),2)</f>
        <v>2900</v>
      </c>
      <c r="W1443" s="16" t="str">
        <f aca="false">_xlfn.XLOOKUP(D1443,products!$A$2:$A$61,products!$C$2:$C$61,"Not found")</f>
        <v>Fashion</v>
      </c>
    </row>
    <row r="1444" customFormat="false" ht="15" hidden="false" customHeight="false" outlineLevel="0" collapsed="false">
      <c r="A1444" s="16" t="s">
        <v>2391</v>
      </c>
      <c r="B1444" s="16" t="s">
        <v>2381</v>
      </c>
      <c r="C1444" s="16" t="s">
        <v>706</v>
      </c>
      <c r="D1444" s="16" t="s">
        <v>139</v>
      </c>
      <c r="E1444" s="16" t="n">
        <v>2</v>
      </c>
      <c r="F1444" s="16" t="n">
        <v>359</v>
      </c>
      <c r="G1444" s="16" t="n">
        <v>0</v>
      </c>
      <c r="H1444" s="16" t="s">
        <v>39</v>
      </c>
      <c r="I1444" s="16" t="s">
        <v>60</v>
      </c>
      <c r="J1444" s="16" t="n">
        <v>2</v>
      </c>
      <c r="K1444" s="16" t="n">
        <v>5</v>
      </c>
      <c r="L1444" s="16" t="s">
        <v>41</v>
      </c>
      <c r="M1444" s="18" t="n">
        <f aca="false">IF(ISNUMBER(B1444),B1444,IF(MID(B1444,3,1)="-",DATE(VALUE(RIGHT(B1444,4)),VALUE(MID(B1444,4,2)),VALUE(LEFT(B1444,2))),DATE(VALUE(LEFT(B1444,4)),VALUE(MID(B1444,6,2)),VALUE(RIGHT(B1444,2)))))</f>
        <v>45786</v>
      </c>
      <c r="N1444" s="16" t="n">
        <f aca="false">MONTH(M1444)</f>
        <v>5</v>
      </c>
      <c r="O1444" s="16" t="str">
        <f aca="false">PROPER(TRIM(H1444))</f>
        <v>Delhi</v>
      </c>
      <c r="P1444" s="16" t="str">
        <f aca="false">IFERROR(VLOOKUP(O1444,city_map!$A$2:$B$6,2,FALSE()),O1444)</f>
        <v>Delhi</v>
      </c>
      <c r="Q1444" s="16" t="n">
        <f aca="false">IF(ISNUMBER(F1444),F1444,VALUE(SUBSTITUTE(SUBSTITUTE(F1444,"₹",""),",","")))</f>
        <v>359</v>
      </c>
      <c r="R1444" s="16" t="n">
        <f aca="false">IF(E1444=99,1,E1444)</f>
        <v>2</v>
      </c>
      <c r="S1444" s="16" t="n">
        <f aca="false">IF(G1444="",0,G1444)</f>
        <v>0</v>
      </c>
      <c r="T1444" s="16" t="str">
        <f aca="false">IF(I1444="","Unknown",IF(I1444="upi","UPI",I1444))</f>
        <v>UPI</v>
      </c>
      <c r="U1444" s="16" t="str">
        <f aca="false">IF(L1444="Yes","Y",IF(L1444="No","N",L1444))</f>
        <v>N</v>
      </c>
      <c r="V1444" s="19" t="n">
        <f aca="false">ROUND(R1444*Q1444*(1-S1444),2)</f>
        <v>718</v>
      </c>
      <c r="W1444" s="16" t="str">
        <f aca="false">_xlfn.XLOOKUP(D1444,products!$A$2:$A$61,products!$C$2:$C$61,"Not found")</f>
        <v>Beauty</v>
      </c>
    </row>
    <row r="1445" customFormat="false" ht="15" hidden="false" customHeight="false" outlineLevel="0" collapsed="false">
      <c r="A1445" s="16" t="s">
        <v>2392</v>
      </c>
      <c r="B1445" s="16" t="s">
        <v>2381</v>
      </c>
      <c r="C1445" s="16" t="s">
        <v>439</v>
      </c>
      <c r="D1445" s="16" t="s">
        <v>451</v>
      </c>
      <c r="E1445" s="16" t="n">
        <v>1</v>
      </c>
      <c r="F1445" s="16" t="n">
        <v>1249</v>
      </c>
      <c r="G1445" s="16" t="n">
        <v>0</v>
      </c>
      <c r="H1445" s="16" t="s">
        <v>39</v>
      </c>
      <c r="I1445" s="16" t="s">
        <v>60</v>
      </c>
      <c r="J1445" s="16" t="n">
        <v>4</v>
      </c>
      <c r="K1445" s="16" t="n">
        <v>3</v>
      </c>
      <c r="L1445" s="16" t="s">
        <v>41</v>
      </c>
      <c r="M1445" s="18" t="n">
        <f aca="false">IF(ISNUMBER(B1445),B1445,IF(MID(B1445,3,1)="-",DATE(VALUE(RIGHT(B1445,4)),VALUE(MID(B1445,4,2)),VALUE(LEFT(B1445,2))),DATE(VALUE(LEFT(B1445,4)),VALUE(MID(B1445,6,2)),VALUE(RIGHT(B1445,2)))))</f>
        <v>45786</v>
      </c>
      <c r="N1445" s="16" t="n">
        <f aca="false">MONTH(M1445)</f>
        <v>5</v>
      </c>
      <c r="O1445" s="16" t="str">
        <f aca="false">PROPER(TRIM(H1445))</f>
        <v>Delhi</v>
      </c>
      <c r="P1445" s="16" t="str">
        <f aca="false">IFERROR(VLOOKUP(O1445,city_map!$A$2:$B$6,2,FALSE()),O1445)</f>
        <v>Delhi</v>
      </c>
      <c r="Q1445" s="16" t="n">
        <f aca="false">IF(ISNUMBER(F1445),F1445,VALUE(SUBSTITUTE(SUBSTITUTE(F1445,"₹",""),",","")))</f>
        <v>1249</v>
      </c>
      <c r="R1445" s="16" t="n">
        <f aca="false">IF(E1445=99,1,E1445)</f>
        <v>1</v>
      </c>
      <c r="S1445" s="16" t="n">
        <f aca="false">IF(G1445="",0,G1445)</f>
        <v>0</v>
      </c>
      <c r="T1445" s="16" t="str">
        <f aca="false">IF(I1445="","Unknown",IF(I1445="upi","UPI",I1445))</f>
        <v>UPI</v>
      </c>
      <c r="U1445" s="16" t="str">
        <f aca="false">IF(L1445="Yes","Y",IF(L1445="No","N",L1445))</f>
        <v>N</v>
      </c>
      <c r="V1445" s="19" t="n">
        <f aca="false">ROUND(R1445*Q1445*(1-S1445),2)</f>
        <v>1249</v>
      </c>
      <c r="W1445" s="16" t="str">
        <f aca="false">_xlfn.XLOOKUP(D1445,products!$A$2:$A$61,products!$C$2:$C$61,"Not found")</f>
        <v>Beauty</v>
      </c>
    </row>
    <row r="1446" customFormat="false" ht="15" hidden="false" customHeight="false" outlineLevel="0" collapsed="false">
      <c r="A1446" s="16" t="s">
        <v>2393</v>
      </c>
      <c r="B1446" s="16" t="s">
        <v>2381</v>
      </c>
      <c r="C1446" s="16" t="s">
        <v>2372</v>
      </c>
      <c r="D1446" s="16" t="s">
        <v>300</v>
      </c>
      <c r="E1446" s="16" t="n">
        <v>1</v>
      </c>
      <c r="F1446" s="16" t="n">
        <v>2600</v>
      </c>
      <c r="G1446" s="16" t="n">
        <v>0.1</v>
      </c>
      <c r="H1446" s="16" t="s">
        <v>56</v>
      </c>
      <c r="I1446" s="16" t="s">
        <v>123</v>
      </c>
      <c r="J1446" s="16" t="n">
        <v>8</v>
      </c>
      <c r="K1446" s="16" t="n">
        <v>3</v>
      </c>
      <c r="L1446" s="16" t="s">
        <v>41</v>
      </c>
      <c r="M1446" s="18" t="n">
        <f aca="false">IF(ISNUMBER(B1446),B1446,IF(MID(B1446,3,1)="-",DATE(VALUE(RIGHT(B1446,4)),VALUE(MID(B1446,4,2)),VALUE(LEFT(B1446,2))),DATE(VALUE(LEFT(B1446,4)),VALUE(MID(B1446,6,2)),VALUE(RIGHT(B1446,2)))))</f>
        <v>45786</v>
      </c>
      <c r="N1446" s="16" t="n">
        <f aca="false">MONTH(M1446)</f>
        <v>5</v>
      </c>
      <c r="O1446" s="16" t="str">
        <f aca="false">PROPER(TRIM(H1446))</f>
        <v>Lucknow</v>
      </c>
      <c r="P1446" s="16" t="str">
        <f aca="false">IFERROR(VLOOKUP(O1446,city_map!$A$2:$B$6,2,FALSE()),O1446)</f>
        <v>Lucknow</v>
      </c>
      <c r="Q1446" s="16" t="n">
        <f aca="false">IF(ISNUMBER(F1446),F1446,VALUE(SUBSTITUTE(SUBSTITUTE(F1446,"₹",""),",","")))</f>
        <v>2600</v>
      </c>
      <c r="R1446" s="16" t="n">
        <f aca="false">IF(E1446=99,1,E1446)</f>
        <v>1</v>
      </c>
      <c r="S1446" s="16" t="n">
        <f aca="false">IF(G1446="",0,G1446)</f>
        <v>0.1</v>
      </c>
      <c r="T1446" s="16" t="str">
        <f aca="false">IF(I1446="","Unknown",IF(I1446="upi","UPI",I1446))</f>
        <v>UPI</v>
      </c>
      <c r="U1446" s="16" t="str">
        <f aca="false">IF(L1446="Yes","Y",IF(L1446="No","N",L1446))</f>
        <v>N</v>
      </c>
      <c r="V1446" s="19" t="n">
        <f aca="false">ROUND(R1446*Q1446*(1-S1446),2)</f>
        <v>2340</v>
      </c>
      <c r="W1446" s="16" t="str">
        <f aca="false">_xlfn.XLOOKUP(D1446,products!$A$2:$A$61,products!$C$2:$C$61,"Not found")</f>
        <v>Home</v>
      </c>
    </row>
    <row r="1447" customFormat="false" ht="15" hidden="false" customHeight="false" outlineLevel="0" collapsed="false">
      <c r="A1447" s="16" t="s">
        <v>2394</v>
      </c>
      <c r="B1447" s="16" t="s">
        <v>2381</v>
      </c>
      <c r="C1447" s="16" t="s">
        <v>572</v>
      </c>
      <c r="D1447" s="16" t="s">
        <v>225</v>
      </c>
      <c r="E1447" s="16" t="n">
        <v>3</v>
      </c>
      <c r="F1447" s="16" t="n">
        <v>401</v>
      </c>
      <c r="G1447" s="16" t="n">
        <v>0</v>
      </c>
      <c r="H1447" s="16" t="s">
        <v>46</v>
      </c>
      <c r="I1447" s="16" t="s">
        <v>60</v>
      </c>
      <c r="J1447" s="16" t="n">
        <v>4</v>
      </c>
      <c r="K1447" s="16"/>
      <c r="L1447" s="16" t="s">
        <v>41</v>
      </c>
      <c r="M1447" s="18" t="n">
        <f aca="false">IF(ISNUMBER(B1447),B1447,IF(MID(B1447,3,1)="-",DATE(VALUE(RIGHT(B1447,4)),VALUE(MID(B1447,4,2)),VALUE(LEFT(B1447,2))),DATE(VALUE(LEFT(B1447,4)),VALUE(MID(B1447,6,2)),VALUE(RIGHT(B1447,2)))))</f>
        <v>45786</v>
      </c>
      <c r="N1447" s="16" t="n">
        <f aca="false">MONTH(M1447)</f>
        <v>5</v>
      </c>
      <c r="O1447" s="16" t="str">
        <f aca="false">PROPER(TRIM(H1447))</f>
        <v>Chennai</v>
      </c>
      <c r="P1447" s="16" t="str">
        <f aca="false">IFERROR(VLOOKUP(O1447,city_map!$A$2:$B$6,2,FALSE()),O1447)</f>
        <v>Chennai</v>
      </c>
      <c r="Q1447" s="16" t="n">
        <f aca="false">IF(ISNUMBER(F1447),F1447,VALUE(SUBSTITUTE(SUBSTITUTE(F1447,"₹",""),",","")))</f>
        <v>401</v>
      </c>
      <c r="R1447" s="16" t="n">
        <f aca="false">IF(E1447=99,1,E1447)</f>
        <v>3</v>
      </c>
      <c r="S1447" s="16" t="n">
        <f aca="false">IF(G1447="",0,G1447)</f>
        <v>0</v>
      </c>
      <c r="T1447" s="16" t="str">
        <f aca="false">IF(I1447="","Unknown",IF(I1447="upi","UPI",I1447))</f>
        <v>UPI</v>
      </c>
      <c r="U1447" s="16" t="str">
        <f aca="false">IF(L1447="Yes","Y",IF(L1447="No","N",L1447))</f>
        <v>N</v>
      </c>
      <c r="V1447" s="19" t="n">
        <f aca="false">ROUND(R1447*Q1447*(1-S1447),2)</f>
        <v>1203</v>
      </c>
      <c r="W1447" s="16" t="str">
        <f aca="false">_xlfn.XLOOKUP(D1447,products!$A$2:$A$61,products!$C$2:$C$61,"Not found")</f>
        <v>Books</v>
      </c>
    </row>
    <row r="1448" customFormat="false" ht="15" hidden="false" customHeight="false" outlineLevel="0" collapsed="false">
      <c r="A1448" s="16" t="s">
        <v>2395</v>
      </c>
      <c r="B1448" s="16" t="s">
        <v>2381</v>
      </c>
      <c r="C1448" s="16" t="s">
        <v>303</v>
      </c>
      <c r="D1448" s="16" t="s">
        <v>232</v>
      </c>
      <c r="E1448" s="16" t="n">
        <v>1</v>
      </c>
      <c r="F1448" s="16" t="n">
        <v>1938</v>
      </c>
      <c r="G1448" s="16" t="n">
        <v>0.15</v>
      </c>
      <c r="H1448" s="16" t="s">
        <v>81</v>
      </c>
      <c r="I1448" s="16" t="s">
        <v>60</v>
      </c>
      <c r="J1448" s="16" t="n">
        <v>3</v>
      </c>
      <c r="K1448" s="16" t="n">
        <v>5</v>
      </c>
      <c r="L1448" s="16" t="s">
        <v>41</v>
      </c>
      <c r="M1448" s="18" t="n">
        <f aca="false">IF(ISNUMBER(B1448),B1448,IF(MID(B1448,3,1)="-",DATE(VALUE(RIGHT(B1448,4)),VALUE(MID(B1448,4,2)),VALUE(LEFT(B1448,2))),DATE(VALUE(LEFT(B1448,4)),VALUE(MID(B1448,6,2)),VALUE(RIGHT(B1448,2)))))</f>
        <v>45786</v>
      </c>
      <c r="N1448" s="16" t="n">
        <f aca="false">MONTH(M1448)</f>
        <v>5</v>
      </c>
      <c r="O1448" s="16" t="str">
        <f aca="false">PROPER(TRIM(H1448))</f>
        <v>Hyderabad</v>
      </c>
      <c r="P1448" s="16" t="str">
        <f aca="false">IFERROR(VLOOKUP(O1448,city_map!$A$2:$B$6,2,FALSE()),O1448)</f>
        <v>Hyderabad</v>
      </c>
      <c r="Q1448" s="16" t="n">
        <f aca="false">IF(ISNUMBER(F1448),F1448,VALUE(SUBSTITUTE(SUBSTITUTE(F1448,"₹",""),",","")))</f>
        <v>1938</v>
      </c>
      <c r="R1448" s="16" t="n">
        <f aca="false">IF(E1448=99,1,E1448)</f>
        <v>1</v>
      </c>
      <c r="S1448" s="16" t="n">
        <f aca="false">IF(G1448="",0,G1448)</f>
        <v>0.15</v>
      </c>
      <c r="T1448" s="16" t="str">
        <f aca="false">IF(I1448="","Unknown",IF(I1448="upi","UPI",I1448))</f>
        <v>UPI</v>
      </c>
      <c r="U1448" s="16" t="str">
        <f aca="false">IF(L1448="Yes","Y",IF(L1448="No","N",L1448))</f>
        <v>N</v>
      </c>
      <c r="V1448" s="19" t="n">
        <f aca="false">ROUND(R1448*Q1448*(1-S1448),2)</f>
        <v>1647.3</v>
      </c>
      <c r="W1448" s="16" t="str">
        <f aca="false">_xlfn.XLOOKUP(D1448,products!$A$2:$A$61,products!$C$2:$C$61,"Not found")</f>
        <v>Electronics</v>
      </c>
    </row>
    <row r="1449" customFormat="false" ht="15" hidden="false" customHeight="false" outlineLevel="0" collapsed="false">
      <c r="A1449" s="16" t="s">
        <v>2396</v>
      </c>
      <c r="B1449" s="16" t="s">
        <v>2381</v>
      </c>
      <c r="C1449" s="16" t="s">
        <v>753</v>
      </c>
      <c r="D1449" s="16" t="s">
        <v>146</v>
      </c>
      <c r="E1449" s="16" t="n">
        <v>3</v>
      </c>
      <c r="F1449" s="16" t="n">
        <v>464</v>
      </c>
      <c r="G1449" s="16" t="n">
        <v>0.1</v>
      </c>
      <c r="H1449" s="16" t="s">
        <v>67</v>
      </c>
      <c r="I1449" s="16" t="s">
        <v>60</v>
      </c>
      <c r="J1449" s="16" t="n">
        <v>4</v>
      </c>
      <c r="K1449" s="16" t="n">
        <v>5</v>
      </c>
      <c r="L1449" s="16" t="s">
        <v>41</v>
      </c>
      <c r="M1449" s="18" t="n">
        <f aca="false">IF(ISNUMBER(B1449),B1449,IF(MID(B1449,3,1)="-",DATE(VALUE(RIGHT(B1449,4)),VALUE(MID(B1449,4,2)),VALUE(LEFT(B1449,2))),DATE(VALUE(LEFT(B1449,4)),VALUE(MID(B1449,6,2)),VALUE(RIGHT(B1449,2)))))</f>
        <v>45786</v>
      </c>
      <c r="N1449" s="16" t="n">
        <f aca="false">MONTH(M1449)</f>
        <v>5</v>
      </c>
      <c r="O1449" s="16" t="str">
        <f aca="false">PROPER(TRIM(H1449))</f>
        <v>Kolkata</v>
      </c>
      <c r="P1449" s="16" t="str">
        <f aca="false">IFERROR(VLOOKUP(O1449,city_map!$A$2:$B$6,2,FALSE()),O1449)</f>
        <v>Kolkata</v>
      </c>
      <c r="Q1449" s="16" t="n">
        <f aca="false">IF(ISNUMBER(F1449),F1449,VALUE(SUBSTITUTE(SUBSTITUTE(F1449,"₹",""),",","")))</f>
        <v>464</v>
      </c>
      <c r="R1449" s="16" t="n">
        <f aca="false">IF(E1449=99,1,E1449)</f>
        <v>3</v>
      </c>
      <c r="S1449" s="16" t="n">
        <f aca="false">IF(G1449="",0,G1449)</f>
        <v>0.1</v>
      </c>
      <c r="T1449" s="16" t="str">
        <f aca="false">IF(I1449="","Unknown",IF(I1449="upi","UPI",I1449))</f>
        <v>UPI</v>
      </c>
      <c r="U1449" s="16" t="str">
        <f aca="false">IF(L1449="Yes","Y",IF(L1449="No","N",L1449))</f>
        <v>N</v>
      </c>
      <c r="V1449" s="19" t="n">
        <f aca="false">ROUND(R1449*Q1449*(1-S1449),2)</f>
        <v>1252.8</v>
      </c>
      <c r="W1449" s="16" t="str">
        <f aca="false">_xlfn.XLOOKUP(D1449,products!$A$2:$A$61,products!$C$2:$C$61,"Not found")</f>
        <v>Beauty</v>
      </c>
    </row>
    <row r="1450" customFormat="false" ht="15" hidden="false" customHeight="false" outlineLevel="0" collapsed="false">
      <c r="A1450" s="16" t="s">
        <v>2397</v>
      </c>
      <c r="B1450" s="16" t="s">
        <v>2381</v>
      </c>
      <c r="C1450" s="16" t="s">
        <v>79</v>
      </c>
      <c r="D1450" s="16" t="s">
        <v>300</v>
      </c>
      <c r="E1450" s="16" t="n">
        <v>1</v>
      </c>
      <c r="F1450" s="16" t="n">
        <v>2602</v>
      </c>
      <c r="G1450" s="16" t="n">
        <v>0</v>
      </c>
      <c r="H1450" s="16" t="s">
        <v>81</v>
      </c>
      <c r="I1450" s="16" t="s">
        <v>40</v>
      </c>
      <c r="J1450" s="16" t="n">
        <v>4</v>
      </c>
      <c r="K1450" s="16" t="n">
        <v>4</v>
      </c>
      <c r="L1450" s="16" t="s">
        <v>41</v>
      </c>
      <c r="M1450" s="18" t="n">
        <f aca="false">IF(ISNUMBER(B1450),B1450,IF(MID(B1450,3,1)="-",DATE(VALUE(RIGHT(B1450,4)),VALUE(MID(B1450,4,2)),VALUE(LEFT(B1450,2))),DATE(VALUE(LEFT(B1450,4)),VALUE(MID(B1450,6,2)),VALUE(RIGHT(B1450,2)))))</f>
        <v>45786</v>
      </c>
      <c r="N1450" s="16" t="n">
        <f aca="false">MONTH(M1450)</f>
        <v>5</v>
      </c>
      <c r="O1450" s="16" t="str">
        <f aca="false">PROPER(TRIM(H1450))</f>
        <v>Hyderabad</v>
      </c>
      <c r="P1450" s="16" t="str">
        <f aca="false">IFERROR(VLOOKUP(O1450,city_map!$A$2:$B$6,2,FALSE()),O1450)</f>
        <v>Hyderabad</v>
      </c>
      <c r="Q1450" s="16" t="n">
        <f aca="false">IF(ISNUMBER(F1450),F1450,VALUE(SUBSTITUTE(SUBSTITUTE(F1450,"₹",""),",","")))</f>
        <v>2602</v>
      </c>
      <c r="R1450" s="16" t="n">
        <f aca="false">IF(E1450=99,1,E1450)</f>
        <v>1</v>
      </c>
      <c r="S1450" s="16" t="n">
        <f aca="false">IF(G1450="",0,G1450)</f>
        <v>0</v>
      </c>
      <c r="T1450" s="16" t="str">
        <f aca="false">IF(I1450="","Unknown",IF(I1450="upi","UPI",I1450))</f>
        <v>COD</v>
      </c>
      <c r="U1450" s="16" t="str">
        <f aca="false">IF(L1450="Yes","Y",IF(L1450="No","N",L1450))</f>
        <v>N</v>
      </c>
      <c r="V1450" s="19" t="n">
        <f aca="false">ROUND(R1450*Q1450*(1-S1450),2)</f>
        <v>2602</v>
      </c>
      <c r="W1450" s="16" t="str">
        <f aca="false">_xlfn.XLOOKUP(D1450,products!$A$2:$A$61,products!$C$2:$C$61,"Not found")</f>
        <v>Home</v>
      </c>
    </row>
    <row r="1451" customFormat="false" ht="15" hidden="false" customHeight="false" outlineLevel="0" collapsed="false">
      <c r="A1451" s="16" t="s">
        <v>2398</v>
      </c>
      <c r="B1451" s="16" t="s">
        <v>2399</v>
      </c>
      <c r="C1451" s="16" t="s">
        <v>997</v>
      </c>
      <c r="D1451" s="16" t="s">
        <v>259</v>
      </c>
      <c r="E1451" s="16" t="n">
        <v>1</v>
      </c>
      <c r="F1451" s="16" t="n">
        <v>491</v>
      </c>
      <c r="G1451" s="16" t="n">
        <v>0</v>
      </c>
      <c r="H1451" s="16" t="s">
        <v>281</v>
      </c>
      <c r="I1451" s="16" t="s">
        <v>47</v>
      </c>
      <c r="J1451" s="16" t="n">
        <v>3</v>
      </c>
      <c r="K1451" s="16" t="n">
        <v>3</v>
      </c>
      <c r="L1451" s="16" t="s">
        <v>41</v>
      </c>
      <c r="M1451" s="18" t="n">
        <f aca="false">IF(ISNUMBER(B1451),B1451,IF(MID(B1451,3,1)="-",DATE(VALUE(RIGHT(B1451,4)),VALUE(MID(B1451,4,2)),VALUE(LEFT(B1451,2))),DATE(VALUE(LEFT(B1451,4)),VALUE(MID(B1451,6,2)),VALUE(RIGHT(B1451,2)))))</f>
        <v>45787</v>
      </c>
      <c r="N1451" s="16" t="n">
        <f aca="false">MONTH(M1451)</f>
        <v>5</v>
      </c>
      <c r="O1451" s="16" t="str">
        <f aca="false">PROPER(TRIM(H1451))</f>
        <v>Bengaluru</v>
      </c>
      <c r="P1451" s="16" t="str">
        <f aca="false">IFERROR(VLOOKUP(O1451,city_map!$A$2:$B$6,2,FALSE()),O1451)</f>
        <v>Bengaluru</v>
      </c>
      <c r="Q1451" s="16" t="n">
        <f aca="false">IF(ISNUMBER(F1451),F1451,VALUE(SUBSTITUTE(SUBSTITUTE(F1451,"₹",""),",","")))</f>
        <v>491</v>
      </c>
      <c r="R1451" s="16" t="n">
        <f aca="false">IF(E1451=99,1,E1451)</f>
        <v>1</v>
      </c>
      <c r="S1451" s="16" t="n">
        <f aca="false">IF(G1451="",0,G1451)</f>
        <v>0</v>
      </c>
      <c r="T1451" s="16" t="str">
        <f aca="false">IF(I1451="","Unknown",IF(I1451="upi","UPI",I1451))</f>
        <v>Debit Card</v>
      </c>
      <c r="U1451" s="16" t="str">
        <f aca="false">IF(L1451="Yes","Y",IF(L1451="No","N",L1451))</f>
        <v>N</v>
      </c>
      <c r="V1451" s="19" t="n">
        <f aca="false">ROUND(R1451*Q1451*(1-S1451),2)</f>
        <v>491</v>
      </c>
      <c r="W1451" s="16" t="str">
        <f aca="false">_xlfn.XLOOKUP(D1451,products!$A$2:$A$61,products!$C$2:$C$61,"Not found")</f>
        <v>Books</v>
      </c>
    </row>
    <row r="1452" customFormat="false" ht="15" hidden="false" customHeight="false" outlineLevel="0" collapsed="false">
      <c r="A1452" s="16" t="s">
        <v>2400</v>
      </c>
      <c r="B1452" s="16" t="s">
        <v>2399</v>
      </c>
      <c r="C1452" s="16" t="s">
        <v>482</v>
      </c>
      <c r="D1452" s="16" t="s">
        <v>74</v>
      </c>
      <c r="E1452" s="16" t="n">
        <v>1</v>
      </c>
      <c r="F1452" s="16" t="n">
        <v>19457</v>
      </c>
      <c r="G1452" s="16" t="n">
        <v>0.05</v>
      </c>
      <c r="H1452" s="16" t="s">
        <v>112</v>
      </c>
      <c r="I1452" s="16"/>
      <c r="J1452" s="16" t="n">
        <v>4</v>
      </c>
      <c r="K1452" s="16" t="n">
        <v>4</v>
      </c>
      <c r="L1452" s="16" t="s">
        <v>41</v>
      </c>
      <c r="M1452" s="18" t="n">
        <f aca="false">IF(ISNUMBER(B1452),B1452,IF(MID(B1452,3,1)="-",DATE(VALUE(RIGHT(B1452,4)),VALUE(MID(B1452,4,2)),VALUE(LEFT(B1452,2))),DATE(VALUE(LEFT(B1452,4)),VALUE(MID(B1452,6,2)),VALUE(RIGHT(B1452,2)))))</f>
        <v>45787</v>
      </c>
      <c r="N1452" s="16" t="n">
        <f aca="false">MONTH(M1452)</f>
        <v>5</v>
      </c>
      <c r="O1452" s="16" t="str">
        <f aca="false">PROPER(TRIM(H1452))</f>
        <v>Mumbai</v>
      </c>
      <c r="P1452" s="16" t="str">
        <f aca="false">IFERROR(VLOOKUP(O1452,city_map!$A$2:$B$6,2,FALSE()),O1452)</f>
        <v>Mumbai</v>
      </c>
      <c r="Q1452" s="16" t="n">
        <f aca="false">IF(ISNUMBER(F1452),F1452,VALUE(SUBSTITUTE(SUBSTITUTE(F1452,"₹",""),",","")))</f>
        <v>19457</v>
      </c>
      <c r="R1452" s="16" t="n">
        <f aca="false">IF(E1452=99,1,E1452)</f>
        <v>1</v>
      </c>
      <c r="S1452" s="16" t="n">
        <f aca="false">IF(G1452="",0,G1452)</f>
        <v>0.05</v>
      </c>
      <c r="T1452" s="16" t="str">
        <f aca="false">IF(I1452="","Unknown",IF(I1452="upi","UPI",I1452))</f>
        <v>Unknown</v>
      </c>
      <c r="U1452" s="16" t="str">
        <f aca="false">IF(L1452="Yes","Y",IF(L1452="No","N",L1452))</f>
        <v>N</v>
      </c>
      <c r="V1452" s="19" t="n">
        <f aca="false">ROUND(R1452*Q1452*(1-S1452),2)</f>
        <v>18484.15</v>
      </c>
      <c r="W1452" s="16" t="str">
        <f aca="false">_xlfn.XLOOKUP(D1452,products!$A$2:$A$61,products!$C$2:$C$61,"Not found")</f>
        <v>Electronics</v>
      </c>
    </row>
    <row r="1453" customFormat="false" ht="15" hidden="false" customHeight="false" outlineLevel="0" collapsed="false">
      <c r="A1453" s="16" t="s">
        <v>2401</v>
      </c>
      <c r="B1453" s="16" t="s">
        <v>2399</v>
      </c>
      <c r="C1453" s="16" t="s">
        <v>2402</v>
      </c>
      <c r="D1453" s="16" t="s">
        <v>63</v>
      </c>
      <c r="E1453" s="16" t="n">
        <v>1</v>
      </c>
      <c r="F1453" s="16" t="n">
        <v>1430</v>
      </c>
      <c r="G1453" s="16" t="n">
        <v>0.1</v>
      </c>
      <c r="H1453" s="16" t="s">
        <v>208</v>
      </c>
      <c r="I1453" s="16" t="s">
        <v>60</v>
      </c>
      <c r="J1453" s="16" t="n">
        <v>4</v>
      </c>
      <c r="K1453" s="16" t="n">
        <v>4</v>
      </c>
      <c r="L1453" s="16" t="s">
        <v>41</v>
      </c>
      <c r="M1453" s="18" t="n">
        <f aca="false">IF(ISNUMBER(B1453),B1453,IF(MID(B1453,3,1)="-",DATE(VALUE(RIGHT(B1453,4)),VALUE(MID(B1453,4,2)),VALUE(LEFT(B1453,2))),DATE(VALUE(LEFT(B1453,4)),VALUE(MID(B1453,6,2)),VALUE(RIGHT(B1453,2)))))</f>
        <v>45787</v>
      </c>
      <c r="N1453" s="16" t="n">
        <f aca="false">MONTH(M1453)</f>
        <v>5</v>
      </c>
      <c r="O1453" s="16" t="str">
        <f aca="false">PROPER(TRIM(H1453))</f>
        <v>Jaipur</v>
      </c>
      <c r="P1453" s="16" t="str">
        <f aca="false">IFERROR(VLOOKUP(O1453,city_map!$A$2:$B$6,2,FALSE()),O1453)</f>
        <v>Jaipur</v>
      </c>
      <c r="Q1453" s="16" t="n">
        <f aca="false">IF(ISNUMBER(F1453),F1453,VALUE(SUBSTITUTE(SUBSTITUTE(F1453,"₹",""),",","")))</f>
        <v>1430</v>
      </c>
      <c r="R1453" s="16" t="n">
        <f aca="false">IF(E1453=99,1,E1453)</f>
        <v>1</v>
      </c>
      <c r="S1453" s="16" t="n">
        <f aca="false">IF(G1453="",0,G1453)</f>
        <v>0.1</v>
      </c>
      <c r="T1453" s="16" t="str">
        <f aca="false">IF(I1453="","Unknown",IF(I1453="upi","UPI",I1453))</f>
        <v>UPI</v>
      </c>
      <c r="U1453" s="16" t="str">
        <f aca="false">IF(L1453="Yes","Y",IF(L1453="No","N",L1453))</f>
        <v>N</v>
      </c>
      <c r="V1453" s="19" t="n">
        <f aca="false">ROUND(R1453*Q1453*(1-S1453),2)</f>
        <v>1287</v>
      </c>
      <c r="W1453" s="16" t="str">
        <f aca="false">_xlfn.XLOOKUP(D1453,products!$A$2:$A$61,products!$C$2:$C$61,"Not found")</f>
        <v>Fashion</v>
      </c>
    </row>
    <row r="1454" customFormat="false" ht="15" hidden="false" customHeight="false" outlineLevel="0" collapsed="false">
      <c r="A1454" s="16" t="s">
        <v>2403</v>
      </c>
      <c r="B1454" s="16" t="s">
        <v>2399</v>
      </c>
      <c r="C1454" s="16" t="s">
        <v>1131</v>
      </c>
      <c r="D1454" s="16" t="s">
        <v>99</v>
      </c>
      <c r="E1454" s="16" t="n">
        <v>2</v>
      </c>
      <c r="F1454" s="16" t="n">
        <v>723</v>
      </c>
      <c r="G1454" s="16" t="n">
        <v>0</v>
      </c>
      <c r="H1454" s="16" t="s">
        <v>67</v>
      </c>
      <c r="I1454" s="16" t="s">
        <v>100</v>
      </c>
      <c r="J1454" s="16" t="n">
        <v>5</v>
      </c>
      <c r="K1454" s="16" t="n">
        <v>4</v>
      </c>
      <c r="L1454" s="16" t="s">
        <v>57</v>
      </c>
      <c r="M1454" s="18" t="n">
        <f aca="false">IF(ISNUMBER(B1454),B1454,IF(MID(B1454,3,1)="-",DATE(VALUE(RIGHT(B1454,4)),VALUE(MID(B1454,4,2)),VALUE(LEFT(B1454,2))),DATE(VALUE(LEFT(B1454,4)),VALUE(MID(B1454,6,2)),VALUE(RIGHT(B1454,2)))))</f>
        <v>45787</v>
      </c>
      <c r="N1454" s="16" t="n">
        <f aca="false">MONTH(M1454)</f>
        <v>5</v>
      </c>
      <c r="O1454" s="16" t="str">
        <f aca="false">PROPER(TRIM(H1454))</f>
        <v>Kolkata</v>
      </c>
      <c r="P1454" s="16" t="str">
        <f aca="false">IFERROR(VLOOKUP(O1454,city_map!$A$2:$B$6,2,FALSE()),O1454)</f>
        <v>Kolkata</v>
      </c>
      <c r="Q1454" s="16" t="n">
        <f aca="false">IF(ISNUMBER(F1454),F1454,VALUE(SUBSTITUTE(SUBSTITUTE(F1454,"₹",""),",","")))</f>
        <v>723</v>
      </c>
      <c r="R1454" s="16" t="n">
        <f aca="false">IF(E1454=99,1,E1454)</f>
        <v>2</v>
      </c>
      <c r="S1454" s="16" t="n">
        <f aca="false">IF(G1454="",0,G1454)</f>
        <v>0</v>
      </c>
      <c r="T1454" s="16" t="str">
        <f aca="false">IF(I1454="","Unknown",IF(I1454="upi","UPI",I1454))</f>
        <v>Net Banking</v>
      </c>
      <c r="U1454" s="16" t="str">
        <f aca="false">IF(L1454="Yes","Y",IF(L1454="No","N",L1454))</f>
        <v>Y</v>
      </c>
      <c r="V1454" s="19" t="n">
        <f aca="false">ROUND(R1454*Q1454*(1-S1454),2)</f>
        <v>1446</v>
      </c>
      <c r="W1454" s="16" t="str">
        <f aca="false">_xlfn.XLOOKUP(D1454,products!$A$2:$A$61,products!$C$2:$C$61,"Not found")</f>
        <v>Fashion</v>
      </c>
    </row>
    <row r="1455" customFormat="false" ht="15" hidden="false" customHeight="false" outlineLevel="0" collapsed="false">
      <c r="A1455" s="16" t="s">
        <v>2404</v>
      </c>
      <c r="B1455" s="16" t="s">
        <v>2399</v>
      </c>
      <c r="C1455" s="16" t="s">
        <v>680</v>
      </c>
      <c r="D1455" s="16" t="s">
        <v>99</v>
      </c>
      <c r="E1455" s="16" t="n">
        <v>2</v>
      </c>
      <c r="F1455" s="16" t="n">
        <v>684</v>
      </c>
      <c r="G1455" s="16" t="n">
        <v>0.15</v>
      </c>
      <c r="H1455" s="16" t="s">
        <v>655</v>
      </c>
      <c r="I1455" s="16" t="s">
        <v>40</v>
      </c>
      <c r="J1455" s="16" t="n">
        <v>4</v>
      </c>
      <c r="K1455" s="16" t="n">
        <v>3</v>
      </c>
      <c r="L1455" s="16" t="s">
        <v>174</v>
      </c>
      <c r="M1455" s="18" t="n">
        <f aca="false">IF(ISNUMBER(B1455),B1455,IF(MID(B1455,3,1)="-",DATE(VALUE(RIGHT(B1455,4)),VALUE(MID(B1455,4,2)),VALUE(LEFT(B1455,2))),DATE(VALUE(LEFT(B1455,4)),VALUE(MID(B1455,6,2)),VALUE(RIGHT(B1455,2)))))</f>
        <v>45787</v>
      </c>
      <c r="N1455" s="16" t="n">
        <f aca="false">MONTH(M1455)</f>
        <v>5</v>
      </c>
      <c r="O1455" s="16" t="str">
        <f aca="false">PROPER(TRIM(H1455))</f>
        <v>Mumbai</v>
      </c>
      <c r="P1455" s="16" t="str">
        <f aca="false">IFERROR(VLOOKUP(O1455,city_map!$A$2:$B$6,2,FALSE()),O1455)</f>
        <v>Mumbai</v>
      </c>
      <c r="Q1455" s="16" t="n">
        <f aca="false">IF(ISNUMBER(F1455),F1455,VALUE(SUBSTITUTE(SUBSTITUTE(F1455,"₹",""),",","")))</f>
        <v>684</v>
      </c>
      <c r="R1455" s="16" t="n">
        <f aca="false">IF(E1455=99,1,E1455)</f>
        <v>2</v>
      </c>
      <c r="S1455" s="16" t="n">
        <f aca="false">IF(G1455="",0,G1455)</f>
        <v>0.15</v>
      </c>
      <c r="T1455" s="16" t="str">
        <f aca="false">IF(I1455="","Unknown",IF(I1455="upi","UPI",I1455))</f>
        <v>COD</v>
      </c>
      <c r="U1455" s="16" t="str">
        <f aca="false">IF(L1455="Yes","Y",IF(L1455="No","N",L1455))</f>
        <v>N</v>
      </c>
      <c r="V1455" s="19" t="n">
        <f aca="false">ROUND(R1455*Q1455*(1-S1455),2)</f>
        <v>1162.8</v>
      </c>
      <c r="W1455" s="16" t="str">
        <f aca="false">_xlfn.XLOOKUP(D1455,products!$A$2:$A$61,products!$C$2:$C$61,"Not found")</f>
        <v>Fashion</v>
      </c>
    </row>
    <row r="1456" customFormat="false" ht="15" hidden="false" customHeight="false" outlineLevel="0" collapsed="false">
      <c r="A1456" s="16" t="s">
        <v>2405</v>
      </c>
      <c r="B1456" s="16" t="s">
        <v>2399</v>
      </c>
      <c r="C1456" s="16" t="s">
        <v>2257</v>
      </c>
      <c r="D1456" s="16" t="s">
        <v>184</v>
      </c>
      <c r="E1456" s="16" t="n">
        <v>2</v>
      </c>
      <c r="F1456" s="16" t="n">
        <v>1261</v>
      </c>
      <c r="G1456" s="16" t="n">
        <v>0.15</v>
      </c>
      <c r="H1456" s="16" t="s">
        <v>112</v>
      </c>
      <c r="I1456" s="16" t="s">
        <v>60</v>
      </c>
      <c r="J1456" s="16" t="n">
        <v>6</v>
      </c>
      <c r="K1456" s="16" t="n">
        <v>3</v>
      </c>
      <c r="L1456" s="16" t="s">
        <v>41</v>
      </c>
      <c r="M1456" s="18" t="n">
        <f aca="false">IF(ISNUMBER(B1456),B1456,IF(MID(B1456,3,1)="-",DATE(VALUE(RIGHT(B1456,4)),VALUE(MID(B1456,4,2)),VALUE(LEFT(B1456,2))),DATE(VALUE(LEFT(B1456,4)),VALUE(MID(B1456,6,2)),VALUE(RIGHT(B1456,2)))))</f>
        <v>45787</v>
      </c>
      <c r="N1456" s="16" t="n">
        <f aca="false">MONTH(M1456)</f>
        <v>5</v>
      </c>
      <c r="O1456" s="16" t="str">
        <f aca="false">PROPER(TRIM(H1456))</f>
        <v>Mumbai</v>
      </c>
      <c r="P1456" s="16" t="str">
        <f aca="false">IFERROR(VLOOKUP(O1456,city_map!$A$2:$B$6,2,FALSE()),O1456)</f>
        <v>Mumbai</v>
      </c>
      <c r="Q1456" s="16" t="n">
        <f aca="false">IF(ISNUMBER(F1456),F1456,VALUE(SUBSTITUTE(SUBSTITUTE(F1456,"₹",""),",","")))</f>
        <v>1261</v>
      </c>
      <c r="R1456" s="16" t="n">
        <f aca="false">IF(E1456=99,1,E1456)</f>
        <v>2</v>
      </c>
      <c r="S1456" s="16" t="n">
        <f aca="false">IF(G1456="",0,G1456)</f>
        <v>0.15</v>
      </c>
      <c r="T1456" s="16" t="str">
        <f aca="false">IF(I1456="","Unknown",IF(I1456="upi","UPI",I1456))</f>
        <v>UPI</v>
      </c>
      <c r="U1456" s="16" t="str">
        <f aca="false">IF(L1456="Yes","Y",IF(L1456="No","N",L1456))</f>
        <v>N</v>
      </c>
      <c r="V1456" s="19" t="n">
        <f aca="false">ROUND(R1456*Q1456*(1-S1456),2)</f>
        <v>2143.7</v>
      </c>
      <c r="W1456" s="16" t="str">
        <f aca="false">_xlfn.XLOOKUP(D1456,products!$A$2:$A$61,products!$C$2:$C$61,"Not found")</f>
        <v>Home</v>
      </c>
    </row>
    <row r="1457" customFormat="false" ht="15" hidden="false" customHeight="false" outlineLevel="0" collapsed="false">
      <c r="A1457" s="16" t="s">
        <v>2406</v>
      </c>
      <c r="B1457" s="16" t="s">
        <v>2399</v>
      </c>
      <c r="C1457" s="16" t="s">
        <v>110</v>
      </c>
      <c r="D1457" s="16" t="s">
        <v>639</v>
      </c>
      <c r="E1457" s="16" t="n">
        <v>3</v>
      </c>
      <c r="F1457" s="16" t="n">
        <v>803</v>
      </c>
      <c r="G1457" s="16" t="n">
        <v>0</v>
      </c>
      <c r="H1457" s="16" t="s">
        <v>81</v>
      </c>
      <c r="I1457" s="16" t="s">
        <v>71</v>
      </c>
      <c r="J1457" s="16" t="n">
        <v>3</v>
      </c>
      <c r="K1457" s="16" t="n">
        <v>4</v>
      </c>
      <c r="L1457" s="16" t="s">
        <v>41</v>
      </c>
      <c r="M1457" s="18" t="n">
        <f aca="false">IF(ISNUMBER(B1457),B1457,IF(MID(B1457,3,1)="-",DATE(VALUE(RIGHT(B1457,4)),VALUE(MID(B1457,4,2)),VALUE(LEFT(B1457,2))),DATE(VALUE(LEFT(B1457,4)),VALUE(MID(B1457,6,2)),VALUE(RIGHT(B1457,2)))))</f>
        <v>45787</v>
      </c>
      <c r="N1457" s="16" t="n">
        <f aca="false">MONTH(M1457)</f>
        <v>5</v>
      </c>
      <c r="O1457" s="16" t="str">
        <f aca="false">PROPER(TRIM(H1457))</f>
        <v>Hyderabad</v>
      </c>
      <c r="P1457" s="16" t="str">
        <f aca="false">IFERROR(VLOOKUP(O1457,city_map!$A$2:$B$6,2,FALSE()),O1457)</f>
        <v>Hyderabad</v>
      </c>
      <c r="Q1457" s="16" t="n">
        <f aca="false">IF(ISNUMBER(F1457),F1457,VALUE(SUBSTITUTE(SUBSTITUTE(F1457,"₹",""),",","")))</f>
        <v>803</v>
      </c>
      <c r="R1457" s="16" t="n">
        <f aca="false">IF(E1457=99,1,E1457)</f>
        <v>3</v>
      </c>
      <c r="S1457" s="16" t="n">
        <f aca="false">IF(G1457="",0,G1457)</f>
        <v>0</v>
      </c>
      <c r="T1457" s="16" t="str">
        <f aca="false">IF(I1457="","Unknown",IF(I1457="upi","UPI",I1457))</f>
        <v>Credit Card</v>
      </c>
      <c r="U1457" s="16" t="str">
        <f aca="false">IF(L1457="Yes","Y",IF(L1457="No","N",L1457))</f>
        <v>N</v>
      </c>
      <c r="V1457" s="19" t="n">
        <f aca="false">ROUND(R1457*Q1457*(1-S1457),2)</f>
        <v>2409</v>
      </c>
      <c r="W1457" s="16" t="str">
        <f aca="false">_xlfn.XLOOKUP(D1457,products!$A$2:$A$61,products!$C$2:$C$61,"Not found")</f>
        <v>Beauty</v>
      </c>
    </row>
    <row r="1458" customFormat="false" ht="15" hidden="false" customHeight="false" outlineLevel="0" collapsed="false">
      <c r="A1458" s="16" t="s">
        <v>2407</v>
      </c>
      <c r="B1458" s="16" t="s">
        <v>2408</v>
      </c>
      <c r="C1458" s="16" t="s">
        <v>366</v>
      </c>
      <c r="D1458" s="16" t="s">
        <v>66</v>
      </c>
      <c r="E1458" s="16" t="n">
        <v>2</v>
      </c>
      <c r="F1458" s="16" t="n">
        <v>15296</v>
      </c>
      <c r="G1458" s="16" t="n">
        <v>0.05</v>
      </c>
      <c r="H1458" s="16" t="s">
        <v>208</v>
      </c>
      <c r="I1458" s="16" t="s">
        <v>60</v>
      </c>
      <c r="J1458" s="16" t="n">
        <v>5</v>
      </c>
      <c r="K1458" s="16" t="n">
        <v>3</v>
      </c>
      <c r="L1458" s="16" t="s">
        <v>41</v>
      </c>
      <c r="M1458" s="18" t="n">
        <f aca="false">IF(ISNUMBER(B1458),B1458,IF(MID(B1458,3,1)="-",DATE(VALUE(RIGHT(B1458,4)),VALUE(MID(B1458,4,2)),VALUE(LEFT(B1458,2))),DATE(VALUE(LEFT(B1458,4)),VALUE(MID(B1458,6,2)),VALUE(RIGHT(B1458,2)))))</f>
        <v>45788</v>
      </c>
      <c r="N1458" s="16" t="n">
        <f aca="false">MONTH(M1458)</f>
        <v>5</v>
      </c>
      <c r="O1458" s="16" t="str">
        <f aca="false">PROPER(TRIM(H1458))</f>
        <v>Jaipur</v>
      </c>
      <c r="P1458" s="16" t="str">
        <f aca="false">IFERROR(VLOOKUP(O1458,city_map!$A$2:$B$6,2,FALSE()),O1458)</f>
        <v>Jaipur</v>
      </c>
      <c r="Q1458" s="16" t="n">
        <f aca="false">IF(ISNUMBER(F1458),F1458,VALUE(SUBSTITUTE(SUBSTITUTE(F1458,"₹",""),",","")))</f>
        <v>15296</v>
      </c>
      <c r="R1458" s="16" t="n">
        <f aca="false">IF(E1458=99,1,E1458)</f>
        <v>2</v>
      </c>
      <c r="S1458" s="16" t="n">
        <f aca="false">IF(G1458="",0,G1458)</f>
        <v>0.05</v>
      </c>
      <c r="T1458" s="16" t="str">
        <f aca="false">IF(I1458="","Unknown",IF(I1458="upi","UPI",I1458))</f>
        <v>UPI</v>
      </c>
      <c r="U1458" s="16" t="str">
        <f aca="false">IF(L1458="Yes","Y",IF(L1458="No","N",L1458))</f>
        <v>N</v>
      </c>
      <c r="V1458" s="19" t="n">
        <f aca="false">ROUND(R1458*Q1458*(1-S1458),2)</f>
        <v>29062.4</v>
      </c>
      <c r="W1458" s="16" t="str">
        <f aca="false">_xlfn.XLOOKUP(D1458,products!$A$2:$A$61,products!$C$2:$C$61,"Not found")</f>
        <v>Electronics</v>
      </c>
    </row>
    <row r="1459" customFormat="false" ht="15" hidden="false" customHeight="false" outlineLevel="0" collapsed="false">
      <c r="A1459" s="16" t="s">
        <v>2409</v>
      </c>
      <c r="B1459" s="16" t="s">
        <v>2408</v>
      </c>
      <c r="C1459" s="16" t="s">
        <v>151</v>
      </c>
      <c r="D1459" s="16" t="s">
        <v>99</v>
      </c>
      <c r="E1459" s="16" t="n">
        <v>3</v>
      </c>
      <c r="F1459" s="16" t="n">
        <v>714</v>
      </c>
      <c r="G1459" s="16" t="n">
        <v>0</v>
      </c>
      <c r="H1459" s="16" t="s">
        <v>130</v>
      </c>
      <c r="I1459" s="16" t="s">
        <v>60</v>
      </c>
      <c r="J1459" s="16" t="n">
        <v>3</v>
      </c>
      <c r="K1459" s="16" t="n">
        <v>4</v>
      </c>
      <c r="L1459" s="16" t="s">
        <v>41</v>
      </c>
      <c r="M1459" s="18" t="n">
        <f aca="false">IF(ISNUMBER(B1459),B1459,IF(MID(B1459,3,1)="-",DATE(VALUE(RIGHT(B1459,4)),VALUE(MID(B1459,4,2)),VALUE(LEFT(B1459,2))),DATE(VALUE(LEFT(B1459,4)),VALUE(MID(B1459,6,2)),VALUE(RIGHT(B1459,2)))))</f>
        <v>45788</v>
      </c>
      <c r="N1459" s="16" t="n">
        <f aca="false">MONTH(M1459)</f>
        <v>5</v>
      </c>
      <c r="O1459" s="16" t="str">
        <f aca="false">PROPER(TRIM(H1459))</f>
        <v>Bengaluru</v>
      </c>
      <c r="P1459" s="16" t="str">
        <f aca="false">IFERROR(VLOOKUP(O1459,city_map!$A$2:$B$6,2,FALSE()),O1459)</f>
        <v>Bengaluru</v>
      </c>
      <c r="Q1459" s="16" t="n">
        <f aca="false">IF(ISNUMBER(F1459),F1459,VALUE(SUBSTITUTE(SUBSTITUTE(F1459,"₹",""),",","")))</f>
        <v>714</v>
      </c>
      <c r="R1459" s="16" t="n">
        <f aca="false">IF(E1459=99,1,E1459)</f>
        <v>3</v>
      </c>
      <c r="S1459" s="16" t="n">
        <f aca="false">IF(G1459="",0,G1459)</f>
        <v>0</v>
      </c>
      <c r="T1459" s="16" t="str">
        <f aca="false">IF(I1459="","Unknown",IF(I1459="upi","UPI",I1459))</f>
        <v>UPI</v>
      </c>
      <c r="U1459" s="16" t="str">
        <f aca="false">IF(L1459="Yes","Y",IF(L1459="No","N",L1459))</f>
        <v>N</v>
      </c>
      <c r="V1459" s="19" t="n">
        <f aca="false">ROUND(R1459*Q1459*(1-S1459),2)</f>
        <v>2142</v>
      </c>
      <c r="W1459" s="16" t="str">
        <f aca="false">_xlfn.XLOOKUP(D1459,products!$A$2:$A$61,products!$C$2:$C$61,"Not found")</f>
        <v>Fashion</v>
      </c>
    </row>
    <row r="1460" customFormat="false" ht="15" hidden="false" customHeight="false" outlineLevel="0" collapsed="false">
      <c r="A1460" s="16" t="s">
        <v>2410</v>
      </c>
      <c r="B1460" s="16" t="s">
        <v>2408</v>
      </c>
      <c r="C1460" s="16" t="s">
        <v>788</v>
      </c>
      <c r="D1460" s="16" t="s">
        <v>291</v>
      </c>
      <c r="E1460" s="16" t="n">
        <v>1</v>
      </c>
      <c r="F1460" s="16" t="n">
        <v>1149</v>
      </c>
      <c r="G1460" s="16" t="n">
        <v>0.2</v>
      </c>
      <c r="H1460" s="16" t="s">
        <v>46</v>
      </c>
      <c r="I1460" s="16" t="s">
        <v>60</v>
      </c>
      <c r="J1460" s="16" t="n">
        <v>2</v>
      </c>
      <c r="K1460" s="16" t="n">
        <v>4</v>
      </c>
      <c r="L1460" s="16" t="s">
        <v>41</v>
      </c>
      <c r="M1460" s="18" t="n">
        <f aca="false">IF(ISNUMBER(B1460),B1460,IF(MID(B1460,3,1)="-",DATE(VALUE(RIGHT(B1460,4)),VALUE(MID(B1460,4,2)),VALUE(LEFT(B1460,2))),DATE(VALUE(LEFT(B1460,4)),VALUE(MID(B1460,6,2)),VALUE(RIGHT(B1460,2)))))</f>
        <v>45788</v>
      </c>
      <c r="N1460" s="16" t="n">
        <f aca="false">MONTH(M1460)</f>
        <v>5</v>
      </c>
      <c r="O1460" s="16" t="str">
        <f aca="false">PROPER(TRIM(H1460))</f>
        <v>Chennai</v>
      </c>
      <c r="P1460" s="16" t="str">
        <f aca="false">IFERROR(VLOOKUP(O1460,city_map!$A$2:$B$6,2,FALSE()),O1460)</f>
        <v>Chennai</v>
      </c>
      <c r="Q1460" s="16" t="n">
        <f aca="false">IF(ISNUMBER(F1460),F1460,VALUE(SUBSTITUTE(SUBSTITUTE(F1460,"₹",""),",","")))</f>
        <v>1149</v>
      </c>
      <c r="R1460" s="16" t="n">
        <f aca="false">IF(E1460=99,1,E1460)</f>
        <v>1</v>
      </c>
      <c r="S1460" s="16" t="n">
        <f aca="false">IF(G1460="",0,G1460)</f>
        <v>0.2</v>
      </c>
      <c r="T1460" s="16" t="str">
        <f aca="false">IF(I1460="","Unknown",IF(I1460="upi","UPI",I1460))</f>
        <v>UPI</v>
      </c>
      <c r="U1460" s="16" t="str">
        <f aca="false">IF(L1460="Yes","Y",IF(L1460="No","N",L1460))</f>
        <v>N</v>
      </c>
      <c r="V1460" s="19" t="n">
        <f aca="false">ROUND(R1460*Q1460*(1-S1460),2)</f>
        <v>919.2</v>
      </c>
      <c r="W1460" s="16" t="str">
        <f aca="false">_xlfn.XLOOKUP(D1460,products!$A$2:$A$61,products!$C$2:$C$61,"Not found")</f>
        <v>Electronics</v>
      </c>
    </row>
    <row r="1461" customFormat="false" ht="15" hidden="false" customHeight="false" outlineLevel="0" collapsed="false">
      <c r="A1461" s="16" t="s">
        <v>2411</v>
      </c>
      <c r="B1461" s="16" t="s">
        <v>2408</v>
      </c>
      <c r="C1461" s="16" t="s">
        <v>633</v>
      </c>
      <c r="D1461" s="16" t="s">
        <v>129</v>
      </c>
      <c r="E1461" s="16" t="n">
        <v>3</v>
      </c>
      <c r="F1461" s="16" t="n">
        <v>612</v>
      </c>
      <c r="G1461" s="16" t="n">
        <v>0.05</v>
      </c>
      <c r="H1461" s="16" t="s">
        <v>67</v>
      </c>
      <c r="I1461" s="16" t="s">
        <v>47</v>
      </c>
      <c r="J1461" s="16" t="n">
        <v>7</v>
      </c>
      <c r="K1461" s="16" t="n">
        <v>4</v>
      </c>
      <c r="L1461" s="16" t="s">
        <v>41</v>
      </c>
      <c r="M1461" s="18" t="n">
        <f aca="false">IF(ISNUMBER(B1461),B1461,IF(MID(B1461,3,1)="-",DATE(VALUE(RIGHT(B1461,4)),VALUE(MID(B1461,4,2)),VALUE(LEFT(B1461,2))),DATE(VALUE(LEFT(B1461,4)),VALUE(MID(B1461,6,2)),VALUE(RIGHT(B1461,2)))))</f>
        <v>45788</v>
      </c>
      <c r="N1461" s="16" t="n">
        <f aca="false">MONTH(M1461)</f>
        <v>5</v>
      </c>
      <c r="O1461" s="16" t="str">
        <f aca="false">PROPER(TRIM(H1461))</f>
        <v>Kolkata</v>
      </c>
      <c r="P1461" s="16" t="str">
        <f aca="false">IFERROR(VLOOKUP(O1461,city_map!$A$2:$B$6,2,FALSE()),O1461)</f>
        <v>Kolkata</v>
      </c>
      <c r="Q1461" s="16" t="n">
        <f aca="false">IF(ISNUMBER(F1461),F1461,VALUE(SUBSTITUTE(SUBSTITUTE(F1461,"₹",""),",","")))</f>
        <v>612</v>
      </c>
      <c r="R1461" s="16" t="n">
        <f aca="false">IF(E1461=99,1,E1461)</f>
        <v>3</v>
      </c>
      <c r="S1461" s="16" t="n">
        <f aca="false">IF(G1461="",0,G1461)</f>
        <v>0.05</v>
      </c>
      <c r="T1461" s="16" t="str">
        <f aca="false">IF(I1461="","Unknown",IF(I1461="upi","UPI",I1461))</f>
        <v>Debit Card</v>
      </c>
      <c r="U1461" s="16" t="str">
        <f aca="false">IF(L1461="Yes","Y",IF(L1461="No","N",L1461))</f>
        <v>N</v>
      </c>
      <c r="V1461" s="19" t="n">
        <f aca="false">ROUND(R1461*Q1461*(1-S1461),2)</f>
        <v>1744.2</v>
      </c>
      <c r="W1461" s="16" t="str">
        <f aca="false">_xlfn.XLOOKUP(D1461,products!$A$2:$A$61,products!$C$2:$C$61,"Not found")</f>
        <v>Beauty</v>
      </c>
    </row>
    <row r="1462" customFormat="false" ht="15" hidden="false" customHeight="false" outlineLevel="0" collapsed="false">
      <c r="A1462" s="16" t="s">
        <v>2412</v>
      </c>
      <c r="B1462" s="16" t="s">
        <v>2408</v>
      </c>
      <c r="C1462" s="16" t="s">
        <v>1176</v>
      </c>
      <c r="D1462" s="16" t="s">
        <v>136</v>
      </c>
      <c r="E1462" s="16" t="n">
        <v>2</v>
      </c>
      <c r="F1462" s="16" t="n">
        <v>2113</v>
      </c>
      <c r="G1462" s="16" t="n">
        <v>0.05</v>
      </c>
      <c r="H1462" s="16" t="s">
        <v>130</v>
      </c>
      <c r="I1462" s="16" t="s">
        <v>60</v>
      </c>
      <c r="J1462" s="16" t="n">
        <v>4</v>
      </c>
      <c r="K1462" s="16" t="n">
        <v>4</v>
      </c>
      <c r="L1462" s="16" t="s">
        <v>41</v>
      </c>
      <c r="M1462" s="18" t="n">
        <f aca="false">IF(ISNUMBER(B1462),B1462,IF(MID(B1462,3,1)="-",DATE(VALUE(RIGHT(B1462,4)),VALUE(MID(B1462,4,2)),VALUE(LEFT(B1462,2))),DATE(VALUE(LEFT(B1462,4)),VALUE(MID(B1462,6,2)),VALUE(RIGHT(B1462,2)))))</f>
        <v>45788</v>
      </c>
      <c r="N1462" s="16" t="n">
        <f aca="false">MONTH(M1462)</f>
        <v>5</v>
      </c>
      <c r="O1462" s="16" t="str">
        <f aca="false">PROPER(TRIM(H1462))</f>
        <v>Bengaluru</v>
      </c>
      <c r="P1462" s="16" t="str">
        <f aca="false">IFERROR(VLOOKUP(O1462,city_map!$A$2:$B$6,2,FALSE()),O1462)</f>
        <v>Bengaluru</v>
      </c>
      <c r="Q1462" s="16" t="n">
        <f aca="false">IF(ISNUMBER(F1462),F1462,VALUE(SUBSTITUTE(SUBSTITUTE(F1462,"₹",""),",","")))</f>
        <v>2113</v>
      </c>
      <c r="R1462" s="16" t="n">
        <f aca="false">IF(E1462=99,1,E1462)</f>
        <v>2</v>
      </c>
      <c r="S1462" s="16" t="n">
        <f aca="false">IF(G1462="",0,G1462)</f>
        <v>0.05</v>
      </c>
      <c r="T1462" s="16" t="str">
        <f aca="false">IF(I1462="","Unknown",IF(I1462="upi","UPI",I1462))</f>
        <v>UPI</v>
      </c>
      <c r="U1462" s="16" t="str">
        <f aca="false">IF(L1462="Yes","Y",IF(L1462="No","N",L1462))</f>
        <v>N</v>
      </c>
      <c r="V1462" s="19" t="n">
        <f aca="false">ROUND(R1462*Q1462*(1-S1462),2)</f>
        <v>4014.7</v>
      </c>
      <c r="W1462" s="16" t="str">
        <f aca="false">_xlfn.XLOOKUP(D1462,products!$A$2:$A$61,products!$C$2:$C$61,"Not found")</f>
        <v>Electronics</v>
      </c>
    </row>
    <row r="1463" customFormat="false" ht="15" hidden="false" customHeight="false" outlineLevel="0" collapsed="false">
      <c r="A1463" s="16" t="s">
        <v>2413</v>
      </c>
      <c r="B1463" s="16" t="s">
        <v>2414</v>
      </c>
      <c r="C1463" s="16" t="s">
        <v>587</v>
      </c>
      <c r="D1463" s="16" t="s">
        <v>157</v>
      </c>
      <c r="E1463" s="16" t="n">
        <v>1</v>
      </c>
      <c r="F1463" s="16" t="n">
        <v>1150</v>
      </c>
      <c r="G1463" s="16" t="n">
        <v>0</v>
      </c>
      <c r="H1463" s="16" t="s">
        <v>655</v>
      </c>
      <c r="I1463" s="16" t="s">
        <v>47</v>
      </c>
      <c r="J1463" s="16" t="n">
        <v>3</v>
      </c>
      <c r="K1463" s="16" t="n">
        <v>4</v>
      </c>
      <c r="L1463" s="16" t="s">
        <v>41</v>
      </c>
      <c r="M1463" s="18" t="n">
        <f aca="false">IF(ISNUMBER(B1463),B1463,IF(MID(B1463,3,1)="-",DATE(VALUE(RIGHT(B1463,4)),VALUE(MID(B1463,4,2)),VALUE(LEFT(B1463,2))),DATE(VALUE(LEFT(B1463,4)),VALUE(MID(B1463,6,2)),VALUE(RIGHT(B1463,2)))))</f>
        <v>45789</v>
      </c>
      <c r="N1463" s="16" t="n">
        <f aca="false">MONTH(M1463)</f>
        <v>5</v>
      </c>
      <c r="O1463" s="16" t="str">
        <f aca="false">PROPER(TRIM(H1463))</f>
        <v>Mumbai</v>
      </c>
      <c r="P1463" s="16" t="str">
        <f aca="false">IFERROR(VLOOKUP(O1463,city_map!$A$2:$B$6,2,FALSE()),O1463)</f>
        <v>Mumbai</v>
      </c>
      <c r="Q1463" s="16" t="n">
        <f aca="false">IF(ISNUMBER(F1463),F1463,VALUE(SUBSTITUTE(SUBSTITUTE(F1463,"₹",""),",","")))</f>
        <v>1150</v>
      </c>
      <c r="R1463" s="16" t="n">
        <f aca="false">IF(E1463=99,1,E1463)</f>
        <v>1</v>
      </c>
      <c r="S1463" s="16" t="n">
        <f aca="false">IF(G1463="",0,G1463)</f>
        <v>0</v>
      </c>
      <c r="T1463" s="16" t="str">
        <f aca="false">IF(I1463="","Unknown",IF(I1463="upi","UPI",I1463))</f>
        <v>Debit Card</v>
      </c>
      <c r="U1463" s="16" t="str">
        <f aca="false">IF(L1463="Yes","Y",IF(L1463="No","N",L1463))</f>
        <v>N</v>
      </c>
      <c r="V1463" s="19" t="n">
        <f aca="false">ROUND(R1463*Q1463*(1-S1463),2)</f>
        <v>1150</v>
      </c>
      <c r="W1463" s="16" t="str">
        <f aca="false">_xlfn.XLOOKUP(D1463,products!$A$2:$A$61,products!$C$2:$C$61,"Not found")</f>
        <v>Books</v>
      </c>
    </row>
    <row r="1464" customFormat="false" ht="15" hidden="false" customHeight="false" outlineLevel="0" collapsed="false">
      <c r="A1464" s="16" t="s">
        <v>2415</v>
      </c>
      <c r="B1464" s="16" t="s">
        <v>2414</v>
      </c>
      <c r="C1464" s="16" t="s">
        <v>1217</v>
      </c>
      <c r="D1464" s="16" t="s">
        <v>203</v>
      </c>
      <c r="E1464" s="16" t="n">
        <v>1</v>
      </c>
      <c r="F1464" s="16" t="n">
        <v>2532</v>
      </c>
      <c r="G1464" s="16" t="n">
        <v>0.05</v>
      </c>
      <c r="H1464" s="16" t="s">
        <v>89</v>
      </c>
      <c r="I1464" s="16" t="s">
        <v>100</v>
      </c>
      <c r="J1464" s="16" t="n">
        <v>3</v>
      </c>
      <c r="K1464" s="16" t="n">
        <v>4</v>
      </c>
      <c r="L1464" s="16" t="s">
        <v>41</v>
      </c>
      <c r="M1464" s="18" t="n">
        <f aca="false">IF(ISNUMBER(B1464),B1464,IF(MID(B1464,3,1)="-",DATE(VALUE(RIGHT(B1464,4)),VALUE(MID(B1464,4,2)),VALUE(LEFT(B1464,2))),DATE(VALUE(LEFT(B1464,4)),VALUE(MID(B1464,6,2)),VALUE(RIGHT(B1464,2)))))</f>
        <v>45789</v>
      </c>
      <c r="N1464" s="16" t="n">
        <f aca="false">MONTH(M1464)</f>
        <v>5</v>
      </c>
      <c r="O1464" s="16" t="str">
        <f aca="false">PROPER(TRIM(H1464))</f>
        <v>Ahmedabad</v>
      </c>
      <c r="P1464" s="16" t="str">
        <f aca="false">IFERROR(VLOOKUP(O1464,city_map!$A$2:$B$6,2,FALSE()),O1464)</f>
        <v>Ahmedabad</v>
      </c>
      <c r="Q1464" s="16" t="n">
        <f aca="false">IF(ISNUMBER(F1464),F1464,VALUE(SUBSTITUTE(SUBSTITUTE(F1464,"₹",""),",","")))</f>
        <v>2532</v>
      </c>
      <c r="R1464" s="16" t="n">
        <f aca="false">IF(E1464=99,1,E1464)</f>
        <v>1</v>
      </c>
      <c r="S1464" s="16" t="n">
        <f aca="false">IF(G1464="",0,G1464)</f>
        <v>0.05</v>
      </c>
      <c r="T1464" s="16" t="str">
        <f aca="false">IF(I1464="","Unknown",IF(I1464="upi","UPI",I1464))</f>
        <v>Net Banking</v>
      </c>
      <c r="U1464" s="16" t="str">
        <f aca="false">IF(L1464="Yes","Y",IF(L1464="No","N",L1464))</f>
        <v>N</v>
      </c>
      <c r="V1464" s="19" t="n">
        <f aca="false">ROUND(R1464*Q1464*(1-S1464),2)</f>
        <v>2405.4</v>
      </c>
      <c r="W1464" s="16" t="str">
        <f aca="false">_xlfn.XLOOKUP(D1464,products!$A$2:$A$61,products!$C$2:$C$61,"Not found")</f>
        <v>Fashion</v>
      </c>
    </row>
    <row r="1465" customFormat="false" ht="15" hidden="false" customHeight="false" outlineLevel="0" collapsed="false">
      <c r="A1465" s="16" t="s">
        <v>2416</v>
      </c>
      <c r="B1465" s="16" t="s">
        <v>2414</v>
      </c>
      <c r="C1465" s="16" t="s">
        <v>1552</v>
      </c>
      <c r="D1465" s="16" t="s">
        <v>341</v>
      </c>
      <c r="E1465" s="16" t="n">
        <v>2</v>
      </c>
      <c r="F1465" s="16" t="n">
        <v>1098</v>
      </c>
      <c r="G1465" s="16" t="n">
        <v>0.2</v>
      </c>
      <c r="H1465" s="16" t="s">
        <v>70</v>
      </c>
      <c r="I1465" s="16" t="s">
        <v>40</v>
      </c>
      <c r="J1465" s="16" t="n">
        <v>4</v>
      </c>
      <c r="K1465" s="16" t="n">
        <v>2</v>
      </c>
      <c r="L1465" s="16" t="s">
        <v>57</v>
      </c>
      <c r="M1465" s="18" t="n">
        <f aca="false">IF(ISNUMBER(B1465),B1465,IF(MID(B1465,3,1)="-",DATE(VALUE(RIGHT(B1465,4)),VALUE(MID(B1465,4,2)),VALUE(LEFT(B1465,2))),DATE(VALUE(LEFT(B1465,4)),VALUE(MID(B1465,6,2)),VALUE(RIGHT(B1465,2)))))</f>
        <v>45789</v>
      </c>
      <c r="N1465" s="16" t="n">
        <f aca="false">MONTH(M1465)</f>
        <v>5</v>
      </c>
      <c r="O1465" s="16" t="str">
        <f aca="false">PROPER(TRIM(H1465))</f>
        <v>Pune</v>
      </c>
      <c r="P1465" s="16" t="str">
        <f aca="false">IFERROR(VLOOKUP(O1465,city_map!$A$2:$B$6,2,FALSE()),O1465)</f>
        <v>Pune</v>
      </c>
      <c r="Q1465" s="16" t="n">
        <f aca="false">IF(ISNUMBER(F1465),F1465,VALUE(SUBSTITUTE(SUBSTITUTE(F1465,"₹",""),",","")))</f>
        <v>1098</v>
      </c>
      <c r="R1465" s="16" t="n">
        <f aca="false">IF(E1465=99,1,E1465)</f>
        <v>2</v>
      </c>
      <c r="S1465" s="16" t="n">
        <f aca="false">IF(G1465="",0,G1465)</f>
        <v>0.2</v>
      </c>
      <c r="T1465" s="16" t="str">
        <f aca="false">IF(I1465="","Unknown",IF(I1465="upi","UPI",I1465))</f>
        <v>COD</v>
      </c>
      <c r="U1465" s="16" t="str">
        <f aca="false">IF(L1465="Yes","Y",IF(L1465="No","N",L1465))</f>
        <v>Y</v>
      </c>
      <c r="V1465" s="19" t="n">
        <f aca="false">ROUND(R1465*Q1465*(1-S1465),2)</f>
        <v>1756.8</v>
      </c>
      <c r="W1465" s="16" t="str">
        <f aca="false">_xlfn.XLOOKUP(D1465,products!$A$2:$A$61,products!$C$2:$C$61,"Not found")</f>
        <v>Home</v>
      </c>
    </row>
    <row r="1466" customFormat="false" ht="15" hidden="false" customHeight="false" outlineLevel="0" collapsed="false">
      <c r="A1466" s="16" t="s">
        <v>2417</v>
      </c>
      <c r="B1466" s="16" t="s">
        <v>2414</v>
      </c>
      <c r="C1466" s="16" t="s">
        <v>2418</v>
      </c>
      <c r="D1466" s="16" t="s">
        <v>262</v>
      </c>
      <c r="E1466" s="16" t="n">
        <v>1</v>
      </c>
      <c r="F1466" s="16" t="n">
        <v>783</v>
      </c>
      <c r="G1466" s="16" t="n">
        <v>0.3</v>
      </c>
      <c r="H1466" s="16" t="s">
        <v>70</v>
      </c>
      <c r="I1466" s="16" t="s">
        <v>40</v>
      </c>
      <c r="J1466" s="16" t="n">
        <v>6</v>
      </c>
      <c r="K1466" s="16" t="n">
        <v>3</v>
      </c>
      <c r="L1466" s="16" t="s">
        <v>41</v>
      </c>
      <c r="M1466" s="18" t="n">
        <f aca="false">IF(ISNUMBER(B1466),B1466,IF(MID(B1466,3,1)="-",DATE(VALUE(RIGHT(B1466,4)),VALUE(MID(B1466,4,2)),VALUE(LEFT(B1466,2))),DATE(VALUE(LEFT(B1466,4)),VALUE(MID(B1466,6,2)),VALUE(RIGHT(B1466,2)))))</f>
        <v>45789</v>
      </c>
      <c r="N1466" s="16" t="n">
        <f aca="false">MONTH(M1466)</f>
        <v>5</v>
      </c>
      <c r="O1466" s="16" t="str">
        <f aca="false">PROPER(TRIM(H1466))</f>
        <v>Pune</v>
      </c>
      <c r="P1466" s="16" t="str">
        <f aca="false">IFERROR(VLOOKUP(O1466,city_map!$A$2:$B$6,2,FALSE()),O1466)</f>
        <v>Pune</v>
      </c>
      <c r="Q1466" s="16" t="n">
        <f aca="false">IF(ISNUMBER(F1466),F1466,VALUE(SUBSTITUTE(SUBSTITUTE(F1466,"₹",""),",","")))</f>
        <v>783</v>
      </c>
      <c r="R1466" s="16" t="n">
        <f aca="false">IF(E1466=99,1,E1466)</f>
        <v>1</v>
      </c>
      <c r="S1466" s="16" t="n">
        <f aca="false">IF(G1466="",0,G1466)</f>
        <v>0.3</v>
      </c>
      <c r="T1466" s="16" t="str">
        <f aca="false">IF(I1466="","Unknown",IF(I1466="upi","UPI",I1466))</f>
        <v>COD</v>
      </c>
      <c r="U1466" s="16" t="str">
        <f aca="false">IF(L1466="Yes","Y",IF(L1466="No","N",L1466))</f>
        <v>N</v>
      </c>
      <c r="V1466" s="19" t="n">
        <f aca="false">ROUND(R1466*Q1466*(1-S1466),2)</f>
        <v>548.1</v>
      </c>
      <c r="W1466" s="16" t="str">
        <f aca="false">_xlfn.XLOOKUP(D1466,products!$A$2:$A$61,products!$C$2:$C$61,"Not found")</f>
        <v>Home</v>
      </c>
    </row>
    <row r="1467" customFormat="false" ht="15" hidden="false" customHeight="false" outlineLevel="0" collapsed="false">
      <c r="A1467" s="16" t="s">
        <v>2419</v>
      </c>
      <c r="B1467" s="16" t="s">
        <v>2414</v>
      </c>
      <c r="C1467" s="16" t="s">
        <v>2420</v>
      </c>
      <c r="D1467" s="16" t="s">
        <v>254</v>
      </c>
      <c r="E1467" s="16" t="n">
        <v>1</v>
      </c>
      <c r="F1467" s="16" t="n">
        <v>1049</v>
      </c>
      <c r="G1467" s="16" t="n">
        <v>0.2</v>
      </c>
      <c r="H1467" s="16" t="s">
        <v>70</v>
      </c>
      <c r="I1467" s="16" t="s">
        <v>60</v>
      </c>
      <c r="J1467" s="16" t="n">
        <v>5</v>
      </c>
      <c r="K1467" s="16" t="n">
        <v>4</v>
      </c>
      <c r="L1467" s="16" t="s">
        <v>41</v>
      </c>
      <c r="M1467" s="18" t="n">
        <f aca="false">IF(ISNUMBER(B1467),B1467,IF(MID(B1467,3,1)="-",DATE(VALUE(RIGHT(B1467,4)),VALUE(MID(B1467,4,2)),VALUE(LEFT(B1467,2))),DATE(VALUE(LEFT(B1467,4)),VALUE(MID(B1467,6,2)),VALUE(RIGHT(B1467,2)))))</f>
        <v>45789</v>
      </c>
      <c r="N1467" s="16" t="n">
        <f aca="false">MONTH(M1467)</f>
        <v>5</v>
      </c>
      <c r="O1467" s="16" t="str">
        <f aca="false">PROPER(TRIM(H1467))</f>
        <v>Pune</v>
      </c>
      <c r="P1467" s="16" t="str">
        <f aca="false">IFERROR(VLOOKUP(O1467,city_map!$A$2:$B$6,2,FALSE()),O1467)</f>
        <v>Pune</v>
      </c>
      <c r="Q1467" s="16" t="n">
        <f aca="false">IF(ISNUMBER(F1467),F1467,VALUE(SUBSTITUTE(SUBSTITUTE(F1467,"₹",""),",","")))</f>
        <v>1049</v>
      </c>
      <c r="R1467" s="16" t="n">
        <f aca="false">IF(E1467=99,1,E1467)</f>
        <v>1</v>
      </c>
      <c r="S1467" s="16" t="n">
        <f aca="false">IF(G1467="",0,G1467)</f>
        <v>0.2</v>
      </c>
      <c r="T1467" s="16" t="str">
        <f aca="false">IF(I1467="","Unknown",IF(I1467="upi","UPI",I1467))</f>
        <v>UPI</v>
      </c>
      <c r="U1467" s="16" t="str">
        <f aca="false">IF(L1467="Yes","Y",IF(L1467="No","N",L1467))</f>
        <v>N</v>
      </c>
      <c r="V1467" s="19" t="n">
        <f aca="false">ROUND(R1467*Q1467*(1-S1467),2)</f>
        <v>839.2</v>
      </c>
      <c r="W1467" s="16" t="str">
        <f aca="false">_xlfn.XLOOKUP(D1467,products!$A$2:$A$61,products!$C$2:$C$61,"Not found")</f>
        <v>Fashion</v>
      </c>
    </row>
    <row r="1468" customFormat="false" ht="15" hidden="false" customHeight="false" outlineLevel="0" collapsed="false">
      <c r="A1468" s="16" t="s">
        <v>2421</v>
      </c>
      <c r="B1468" s="16" t="s">
        <v>2414</v>
      </c>
      <c r="C1468" s="16" t="s">
        <v>1194</v>
      </c>
      <c r="D1468" s="16" t="s">
        <v>341</v>
      </c>
      <c r="E1468" s="16" t="n">
        <v>2</v>
      </c>
      <c r="F1468" s="16" t="n">
        <v>1065</v>
      </c>
      <c r="G1468" s="16" t="n">
        <v>0.2</v>
      </c>
      <c r="H1468" s="16" t="s">
        <v>52</v>
      </c>
      <c r="I1468" s="16" t="s">
        <v>40</v>
      </c>
      <c r="J1468" s="16" t="n">
        <v>4</v>
      </c>
      <c r="K1468" s="16" t="n">
        <v>1</v>
      </c>
      <c r="L1468" s="16" t="s">
        <v>57</v>
      </c>
      <c r="M1468" s="18" t="n">
        <f aca="false">IF(ISNUMBER(B1468),B1468,IF(MID(B1468,3,1)="-",DATE(VALUE(RIGHT(B1468,4)),VALUE(MID(B1468,4,2)),VALUE(LEFT(B1468,2))),DATE(VALUE(LEFT(B1468,4)),VALUE(MID(B1468,6,2)),VALUE(RIGHT(B1468,2)))))</f>
        <v>45789</v>
      </c>
      <c r="N1468" s="16" t="n">
        <f aca="false">MONTH(M1468)</f>
        <v>5</v>
      </c>
      <c r="O1468" s="16" t="str">
        <f aca="false">PROPER(TRIM(H1468))</f>
        <v>Delhi</v>
      </c>
      <c r="P1468" s="16" t="str">
        <f aca="false">IFERROR(VLOOKUP(O1468,city_map!$A$2:$B$6,2,FALSE()),O1468)</f>
        <v>Delhi</v>
      </c>
      <c r="Q1468" s="16" t="n">
        <f aca="false">IF(ISNUMBER(F1468),F1468,VALUE(SUBSTITUTE(SUBSTITUTE(F1468,"₹",""),",","")))</f>
        <v>1065</v>
      </c>
      <c r="R1468" s="16" t="n">
        <f aca="false">IF(E1468=99,1,E1468)</f>
        <v>2</v>
      </c>
      <c r="S1468" s="16" t="n">
        <f aca="false">IF(G1468="",0,G1468)</f>
        <v>0.2</v>
      </c>
      <c r="T1468" s="16" t="str">
        <f aca="false">IF(I1468="","Unknown",IF(I1468="upi","UPI",I1468))</f>
        <v>COD</v>
      </c>
      <c r="U1468" s="16" t="str">
        <f aca="false">IF(L1468="Yes","Y",IF(L1468="No","N",L1468))</f>
        <v>Y</v>
      </c>
      <c r="V1468" s="19" t="n">
        <f aca="false">ROUND(R1468*Q1468*(1-S1468),2)</f>
        <v>1704</v>
      </c>
      <c r="W1468" s="16" t="str">
        <f aca="false">_xlfn.XLOOKUP(D1468,products!$A$2:$A$61,products!$C$2:$C$61,"Not found")</f>
        <v>Home</v>
      </c>
    </row>
    <row r="1469" customFormat="false" ht="15" hidden="false" customHeight="false" outlineLevel="0" collapsed="false">
      <c r="A1469" s="16" t="s">
        <v>2422</v>
      </c>
      <c r="B1469" s="16" t="s">
        <v>2414</v>
      </c>
      <c r="C1469" s="16" t="s">
        <v>498</v>
      </c>
      <c r="D1469" s="16" t="s">
        <v>660</v>
      </c>
      <c r="E1469" s="16" t="n">
        <v>1</v>
      </c>
      <c r="F1469" s="16" t="n">
        <v>1823</v>
      </c>
      <c r="G1469" s="16" t="n">
        <v>0</v>
      </c>
      <c r="H1469" s="16" t="s">
        <v>130</v>
      </c>
      <c r="I1469" s="16" t="s">
        <v>60</v>
      </c>
      <c r="J1469" s="16" t="n">
        <v>4</v>
      </c>
      <c r="K1469" s="16" t="n">
        <v>4</v>
      </c>
      <c r="L1469" s="16" t="s">
        <v>41</v>
      </c>
      <c r="M1469" s="18" t="n">
        <f aca="false">IF(ISNUMBER(B1469),B1469,IF(MID(B1469,3,1)="-",DATE(VALUE(RIGHT(B1469,4)),VALUE(MID(B1469,4,2)),VALUE(LEFT(B1469,2))),DATE(VALUE(LEFT(B1469,4)),VALUE(MID(B1469,6,2)),VALUE(RIGHT(B1469,2)))))</f>
        <v>45789</v>
      </c>
      <c r="N1469" s="16" t="n">
        <f aca="false">MONTH(M1469)</f>
        <v>5</v>
      </c>
      <c r="O1469" s="16" t="str">
        <f aca="false">PROPER(TRIM(H1469))</f>
        <v>Bengaluru</v>
      </c>
      <c r="P1469" s="16" t="str">
        <f aca="false">IFERROR(VLOOKUP(O1469,city_map!$A$2:$B$6,2,FALSE()),O1469)</f>
        <v>Bengaluru</v>
      </c>
      <c r="Q1469" s="16" t="n">
        <f aca="false">IF(ISNUMBER(F1469),F1469,VALUE(SUBSTITUTE(SUBSTITUTE(F1469,"₹",""),",","")))</f>
        <v>1823</v>
      </c>
      <c r="R1469" s="16" t="n">
        <f aca="false">IF(E1469=99,1,E1469)</f>
        <v>1</v>
      </c>
      <c r="S1469" s="16" t="n">
        <f aca="false">IF(G1469="",0,G1469)</f>
        <v>0</v>
      </c>
      <c r="T1469" s="16" t="str">
        <f aca="false">IF(I1469="","Unknown",IF(I1469="upi","UPI",I1469))</f>
        <v>UPI</v>
      </c>
      <c r="U1469" s="16" t="str">
        <f aca="false">IF(L1469="Yes","Y",IF(L1469="No","N",L1469))</f>
        <v>N</v>
      </c>
      <c r="V1469" s="19" t="n">
        <f aca="false">ROUND(R1469*Q1469*(1-S1469),2)</f>
        <v>1823</v>
      </c>
      <c r="W1469" s="16" t="str">
        <f aca="false">_xlfn.XLOOKUP(D1469,products!$A$2:$A$61,products!$C$2:$C$61,"Not found")</f>
        <v>Beauty</v>
      </c>
    </row>
    <row r="1470" customFormat="false" ht="15" hidden="false" customHeight="false" outlineLevel="0" collapsed="false">
      <c r="A1470" s="16" t="s">
        <v>2423</v>
      </c>
      <c r="B1470" s="16" t="s">
        <v>2424</v>
      </c>
      <c r="C1470" s="16" t="s">
        <v>2425</v>
      </c>
      <c r="D1470" s="16" t="s">
        <v>291</v>
      </c>
      <c r="E1470" s="16" t="n">
        <v>2</v>
      </c>
      <c r="F1470" s="16" t="n">
        <v>1212</v>
      </c>
      <c r="G1470" s="16" t="n">
        <v>0.1</v>
      </c>
      <c r="H1470" s="16" t="s">
        <v>70</v>
      </c>
      <c r="I1470" s="16" t="s">
        <v>47</v>
      </c>
      <c r="J1470" s="16" t="n">
        <v>4</v>
      </c>
      <c r="K1470" s="16" t="n">
        <v>5</v>
      </c>
      <c r="L1470" s="16" t="s">
        <v>41</v>
      </c>
      <c r="M1470" s="18" t="n">
        <f aca="false">IF(ISNUMBER(B1470),B1470,IF(MID(B1470,3,1)="-",DATE(VALUE(RIGHT(B1470,4)),VALUE(MID(B1470,4,2)),VALUE(LEFT(B1470,2))),DATE(VALUE(LEFT(B1470,4)),VALUE(MID(B1470,6,2)),VALUE(RIGHT(B1470,2)))))</f>
        <v>45790</v>
      </c>
      <c r="N1470" s="16" t="n">
        <f aca="false">MONTH(M1470)</f>
        <v>5</v>
      </c>
      <c r="O1470" s="16" t="str">
        <f aca="false">PROPER(TRIM(H1470))</f>
        <v>Pune</v>
      </c>
      <c r="P1470" s="16" t="str">
        <f aca="false">IFERROR(VLOOKUP(O1470,city_map!$A$2:$B$6,2,FALSE()),O1470)</f>
        <v>Pune</v>
      </c>
      <c r="Q1470" s="16" t="n">
        <f aca="false">IF(ISNUMBER(F1470),F1470,VALUE(SUBSTITUTE(SUBSTITUTE(F1470,"₹",""),",","")))</f>
        <v>1212</v>
      </c>
      <c r="R1470" s="16" t="n">
        <f aca="false">IF(E1470=99,1,E1470)</f>
        <v>2</v>
      </c>
      <c r="S1470" s="16" t="n">
        <f aca="false">IF(G1470="",0,G1470)</f>
        <v>0.1</v>
      </c>
      <c r="T1470" s="16" t="str">
        <f aca="false">IF(I1470="","Unknown",IF(I1470="upi","UPI",I1470))</f>
        <v>Debit Card</v>
      </c>
      <c r="U1470" s="16" t="str">
        <f aca="false">IF(L1470="Yes","Y",IF(L1470="No","N",L1470))</f>
        <v>N</v>
      </c>
      <c r="V1470" s="19" t="n">
        <f aca="false">ROUND(R1470*Q1470*(1-S1470),2)</f>
        <v>2181.6</v>
      </c>
      <c r="W1470" s="16" t="str">
        <f aca="false">_xlfn.XLOOKUP(D1470,products!$A$2:$A$61,products!$C$2:$C$61,"Not found")</f>
        <v>Electronics</v>
      </c>
    </row>
    <row r="1471" customFormat="false" ht="15" hidden="false" customHeight="false" outlineLevel="0" collapsed="false">
      <c r="A1471" s="16" t="s">
        <v>2426</v>
      </c>
      <c r="B1471" s="16" t="s">
        <v>2424</v>
      </c>
      <c r="C1471" s="16" t="s">
        <v>2427</v>
      </c>
      <c r="D1471" s="16" t="s">
        <v>440</v>
      </c>
      <c r="E1471" s="16" t="n">
        <v>2</v>
      </c>
      <c r="F1471" s="16" t="n">
        <v>1410</v>
      </c>
      <c r="G1471" s="16" t="n">
        <v>0.15</v>
      </c>
      <c r="H1471" s="16" t="s">
        <v>112</v>
      </c>
      <c r="I1471" s="16" t="s">
        <v>71</v>
      </c>
      <c r="J1471" s="16" t="n">
        <v>3</v>
      </c>
      <c r="K1471" s="16" t="n">
        <v>5</v>
      </c>
      <c r="L1471" s="16" t="s">
        <v>41</v>
      </c>
      <c r="M1471" s="18" t="n">
        <f aca="false">IF(ISNUMBER(B1471),B1471,IF(MID(B1471,3,1)="-",DATE(VALUE(RIGHT(B1471,4)),VALUE(MID(B1471,4,2)),VALUE(LEFT(B1471,2))),DATE(VALUE(LEFT(B1471,4)),VALUE(MID(B1471,6,2)),VALUE(RIGHT(B1471,2)))))</f>
        <v>45790</v>
      </c>
      <c r="N1471" s="16" t="n">
        <f aca="false">MONTH(M1471)</f>
        <v>5</v>
      </c>
      <c r="O1471" s="16" t="str">
        <f aca="false">PROPER(TRIM(H1471))</f>
        <v>Mumbai</v>
      </c>
      <c r="P1471" s="16" t="str">
        <f aca="false">IFERROR(VLOOKUP(O1471,city_map!$A$2:$B$6,2,FALSE()),O1471)</f>
        <v>Mumbai</v>
      </c>
      <c r="Q1471" s="16" t="n">
        <f aca="false">IF(ISNUMBER(F1471),F1471,VALUE(SUBSTITUTE(SUBSTITUTE(F1471,"₹",""),",","")))</f>
        <v>1410</v>
      </c>
      <c r="R1471" s="16" t="n">
        <f aca="false">IF(E1471=99,1,E1471)</f>
        <v>2</v>
      </c>
      <c r="S1471" s="16" t="n">
        <f aca="false">IF(G1471="",0,G1471)</f>
        <v>0.15</v>
      </c>
      <c r="T1471" s="16" t="str">
        <f aca="false">IF(I1471="","Unknown",IF(I1471="upi","UPI",I1471))</f>
        <v>Credit Card</v>
      </c>
      <c r="U1471" s="16" t="str">
        <f aca="false">IF(L1471="Yes","Y",IF(L1471="No","N",L1471))</f>
        <v>N</v>
      </c>
      <c r="V1471" s="19" t="n">
        <f aca="false">ROUND(R1471*Q1471*(1-S1471),2)</f>
        <v>2397</v>
      </c>
      <c r="W1471" s="16" t="str">
        <f aca="false">_xlfn.XLOOKUP(D1471,products!$A$2:$A$61,products!$C$2:$C$61,"Not found")</f>
        <v>Home</v>
      </c>
    </row>
    <row r="1472" customFormat="false" ht="15" hidden="false" customHeight="false" outlineLevel="0" collapsed="false">
      <c r="A1472" s="16" t="s">
        <v>2428</v>
      </c>
      <c r="B1472" s="16" t="s">
        <v>2424</v>
      </c>
      <c r="C1472" s="16" t="s">
        <v>580</v>
      </c>
      <c r="D1472" s="16" t="s">
        <v>45</v>
      </c>
      <c r="E1472" s="16" t="n">
        <v>1</v>
      </c>
      <c r="F1472" s="16" t="n">
        <v>308</v>
      </c>
      <c r="G1472" s="16" t="n">
        <v>0.15</v>
      </c>
      <c r="H1472" s="16" t="s">
        <v>39</v>
      </c>
      <c r="I1472" s="16" t="s">
        <v>71</v>
      </c>
      <c r="J1472" s="16" t="n">
        <v>4</v>
      </c>
      <c r="K1472" s="16" t="n">
        <v>4</v>
      </c>
      <c r="L1472" s="16" t="s">
        <v>41</v>
      </c>
      <c r="M1472" s="18" t="n">
        <f aca="false">IF(ISNUMBER(B1472),B1472,IF(MID(B1472,3,1)="-",DATE(VALUE(RIGHT(B1472,4)),VALUE(MID(B1472,4,2)),VALUE(LEFT(B1472,2))),DATE(VALUE(LEFT(B1472,4)),VALUE(MID(B1472,6,2)),VALUE(RIGHT(B1472,2)))))</f>
        <v>45790</v>
      </c>
      <c r="N1472" s="16" t="n">
        <f aca="false">MONTH(M1472)</f>
        <v>5</v>
      </c>
      <c r="O1472" s="16" t="str">
        <f aca="false">PROPER(TRIM(H1472))</f>
        <v>Delhi</v>
      </c>
      <c r="P1472" s="16" t="str">
        <f aca="false">IFERROR(VLOOKUP(O1472,city_map!$A$2:$B$6,2,FALSE()),O1472)</f>
        <v>Delhi</v>
      </c>
      <c r="Q1472" s="16" t="n">
        <f aca="false">IF(ISNUMBER(F1472),F1472,VALUE(SUBSTITUTE(SUBSTITUTE(F1472,"₹",""),",","")))</f>
        <v>308</v>
      </c>
      <c r="R1472" s="16" t="n">
        <f aca="false">IF(E1472=99,1,E1472)</f>
        <v>1</v>
      </c>
      <c r="S1472" s="16" t="n">
        <f aca="false">IF(G1472="",0,G1472)</f>
        <v>0.15</v>
      </c>
      <c r="T1472" s="16" t="str">
        <f aca="false">IF(I1472="","Unknown",IF(I1472="upi","UPI",I1472))</f>
        <v>Credit Card</v>
      </c>
      <c r="U1472" s="16" t="str">
        <f aca="false">IF(L1472="Yes","Y",IF(L1472="No","N",L1472))</f>
        <v>N</v>
      </c>
      <c r="V1472" s="19" t="n">
        <f aca="false">ROUND(R1472*Q1472*(1-S1472),2)</f>
        <v>261.8</v>
      </c>
      <c r="W1472" s="16" t="str">
        <f aca="false">_xlfn.XLOOKUP(D1472,products!$A$2:$A$61,products!$C$2:$C$61,"Not found")</f>
        <v>Beauty</v>
      </c>
    </row>
    <row r="1473" customFormat="false" ht="15" hidden="false" customHeight="false" outlineLevel="0" collapsed="false">
      <c r="A1473" s="16" t="s">
        <v>2429</v>
      </c>
      <c r="B1473" s="16" t="s">
        <v>2424</v>
      </c>
      <c r="C1473" s="16" t="s">
        <v>1249</v>
      </c>
      <c r="D1473" s="16" t="s">
        <v>165</v>
      </c>
      <c r="E1473" s="16" t="n">
        <v>1</v>
      </c>
      <c r="F1473" s="16" t="n">
        <v>892</v>
      </c>
      <c r="G1473" s="16" t="n">
        <v>0.2</v>
      </c>
      <c r="H1473" s="16" t="s">
        <v>39</v>
      </c>
      <c r="I1473" s="16" t="s">
        <v>60</v>
      </c>
      <c r="J1473" s="16" t="n">
        <v>4</v>
      </c>
      <c r="K1473" s="16" t="n">
        <v>4</v>
      </c>
      <c r="L1473" s="16" t="s">
        <v>41</v>
      </c>
      <c r="M1473" s="18" t="n">
        <f aca="false">IF(ISNUMBER(B1473),B1473,IF(MID(B1473,3,1)="-",DATE(VALUE(RIGHT(B1473,4)),VALUE(MID(B1473,4,2)),VALUE(LEFT(B1473,2))),DATE(VALUE(LEFT(B1473,4)),VALUE(MID(B1473,6,2)),VALUE(RIGHT(B1473,2)))))</f>
        <v>45790</v>
      </c>
      <c r="N1473" s="16" t="n">
        <f aca="false">MONTH(M1473)</f>
        <v>5</v>
      </c>
      <c r="O1473" s="16" t="str">
        <f aca="false">PROPER(TRIM(H1473))</f>
        <v>Delhi</v>
      </c>
      <c r="P1473" s="16" t="str">
        <f aca="false">IFERROR(VLOOKUP(O1473,city_map!$A$2:$B$6,2,FALSE()),O1473)</f>
        <v>Delhi</v>
      </c>
      <c r="Q1473" s="16" t="n">
        <f aca="false">IF(ISNUMBER(F1473),F1473,VALUE(SUBSTITUTE(SUBSTITUTE(F1473,"₹",""),",","")))</f>
        <v>892</v>
      </c>
      <c r="R1473" s="16" t="n">
        <f aca="false">IF(E1473=99,1,E1473)</f>
        <v>1</v>
      </c>
      <c r="S1473" s="16" t="n">
        <f aca="false">IF(G1473="",0,G1473)</f>
        <v>0.2</v>
      </c>
      <c r="T1473" s="16" t="str">
        <f aca="false">IF(I1473="","Unknown",IF(I1473="upi","UPI",I1473))</f>
        <v>UPI</v>
      </c>
      <c r="U1473" s="16" t="str">
        <f aca="false">IF(L1473="Yes","Y",IF(L1473="No","N",L1473))</f>
        <v>N</v>
      </c>
      <c r="V1473" s="19" t="n">
        <f aca="false">ROUND(R1473*Q1473*(1-S1473),2)</f>
        <v>713.6</v>
      </c>
      <c r="W1473" s="16" t="str">
        <f aca="false">_xlfn.XLOOKUP(D1473,products!$A$2:$A$61,products!$C$2:$C$61,"Not found")</f>
        <v>Electronics</v>
      </c>
    </row>
    <row r="1474" customFormat="false" ht="15" hidden="false" customHeight="false" outlineLevel="0" collapsed="false">
      <c r="A1474" s="16" t="s">
        <v>2430</v>
      </c>
      <c r="B1474" s="16" t="s">
        <v>2424</v>
      </c>
      <c r="C1474" s="16" t="s">
        <v>200</v>
      </c>
      <c r="D1474" s="16" t="s">
        <v>440</v>
      </c>
      <c r="E1474" s="16" t="n">
        <v>1</v>
      </c>
      <c r="F1474" s="16" t="n">
        <v>1399</v>
      </c>
      <c r="G1474" s="16" t="n">
        <v>0</v>
      </c>
      <c r="H1474" s="16" t="s">
        <v>39</v>
      </c>
      <c r="I1474" s="16" t="s">
        <v>60</v>
      </c>
      <c r="J1474" s="16" t="n">
        <v>6</v>
      </c>
      <c r="K1474" s="16" t="n">
        <v>4</v>
      </c>
      <c r="L1474" s="16" t="s">
        <v>41</v>
      </c>
      <c r="M1474" s="18" t="n">
        <f aca="false">IF(ISNUMBER(B1474),B1474,IF(MID(B1474,3,1)="-",DATE(VALUE(RIGHT(B1474,4)),VALUE(MID(B1474,4,2)),VALUE(LEFT(B1474,2))),DATE(VALUE(LEFT(B1474,4)),VALUE(MID(B1474,6,2)),VALUE(RIGHT(B1474,2)))))</f>
        <v>45790</v>
      </c>
      <c r="N1474" s="16" t="n">
        <f aca="false">MONTH(M1474)</f>
        <v>5</v>
      </c>
      <c r="O1474" s="16" t="str">
        <f aca="false">PROPER(TRIM(H1474))</f>
        <v>Delhi</v>
      </c>
      <c r="P1474" s="16" t="str">
        <f aca="false">IFERROR(VLOOKUP(O1474,city_map!$A$2:$B$6,2,FALSE()),O1474)</f>
        <v>Delhi</v>
      </c>
      <c r="Q1474" s="16" t="n">
        <f aca="false">IF(ISNUMBER(F1474),F1474,VALUE(SUBSTITUTE(SUBSTITUTE(F1474,"₹",""),",","")))</f>
        <v>1399</v>
      </c>
      <c r="R1474" s="16" t="n">
        <f aca="false">IF(E1474=99,1,E1474)</f>
        <v>1</v>
      </c>
      <c r="S1474" s="16" t="n">
        <f aca="false">IF(G1474="",0,G1474)</f>
        <v>0</v>
      </c>
      <c r="T1474" s="16" t="str">
        <f aca="false">IF(I1474="","Unknown",IF(I1474="upi","UPI",I1474))</f>
        <v>UPI</v>
      </c>
      <c r="U1474" s="16" t="str">
        <f aca="false">IF(L1474="Yes","Y",IF(L1474="No","N",L1474))</f>
        <v>N</v>
      </c>
      <c r="V1474" s="19" t="n">
        <f aca="false">ROUND(R1474*Q1474*(1-S1474),2)</f>
        <v>1399</v>
      </c>
      <c r="W1474" s="16" t="str">
        <f aca="false">_xlfn.XLOOKUP(D1474,products!$A$2:$A$61,products!$C$2:$C$61,"Not found")</f>
        <v>Home</v>
      </c>
    </row>
    <row r="1475" customFormat="false" ht="15" hidden="false" customHeight="false" outlineLevel="0" collapsed="false">
      <c r="A1475" s="16" t="s">
        <v>2431</v>
      </c>
      <c r="B1475" s="16" t="s">
        <v>2424</v>
      </c>
      <c r="C1475" s="16" t="s">
        <v>1423</v>
      </c>
      <c r="D1475" s="16" t="s">
        <v>63</v>
      </c>
      <c r="E1475" s="16" t="n">
        <v>1</v>
      </c>
      <c r="F1475" s="16" t="n">
        <v>1492</v>
      </c>
      <c r="G1475" s="16" t="n">
        <v>0.05</v>
      </c>
      <c r="H1475" s="16" t="s">
        <v>81</v>
      </c>
      <c r="I1475" s="16" t="s">
        <v>60</v>
      </c>
      <c r="J1475" s="16" t="n">
        <v>2</v>
      </c>
      <c r="K1475" s="16" t="n">
        <v>3</v>
      </c>
      <c r="L1475" s="16" t="s">
        <v>41</v>
      </c>
      <c r="M1475" s="18" t="n">
        <f aca="false">IF(ISNUMBER(B1475),B1475,IF(MID(B1475,3,1)="-",DATE(VALUE(RIGHT(B1475,4)),VALUE(MID(B1475,4,2)),VALUE(LEFT(B1475,2))),DATE(VALUE(LEFT(B1475,4)),VALUE(MID(B1475,6,2)),VALUE(RIGHT(B1475,2)))))</f>
        <v>45790</v>
      </c>
      <c r="N1475" s="16" t="n">
        <f aca="false">MONTH(M1475)</f>
        <v>5</v>
      </c>
      <c r="O1475" s="16" t="str">
        <f aca="false">PROPER(TRIM(H1475))</f>
        <v>Hyderabad</v>
      </c>
      <c r="P1475" s="16" t="str">
        <f aca="false">IFERROR(VLOOKUP(O1475,city_map!$A$2:$B$6,2,FALSE()),O1475)</f>
        <v>Hyderabad</v>
      </c>
      <c r="Q1475" s="16" t="n">
        <f aca="false">IF(ISNUMBER(F1475),F1475,VALUE(SUBSTITUTE(SUBSTITUTE(F1475,"₹",""),",","")))</f>
        <v>1492</v>
      </c>
      <c r="R1475" s="16" t="n">
        <f aca="false">IF(E1475=99,1,E1475)</f>
        <v>1</v>
      </c>
      <c r="S1475" s="16" t="n">
        <f aca="false">IF(G1475="",0,G1475)</f>
        <v>0.05</v>
      </c>
      <c r="T1475" s="16" t="str">
        <f aca="false">IF(I1475="","Unknown",IF(I1475="upi","UPI",I1475))</f>
        <v>UPI</v>
      </c>
      <c r="U1475" s="16" t="str">
        <f aca="false">IF(L1475="Yes","Y",IF(L1475="No","N",L1475))</f>
        <v>N</v>
      </c>
      <c r="V1475" s="19" t="n">
        <f aca="false">ROUND(R1475*Q1475*(1-S1475),2)</f>
        <v>1417.4</v>
      </c>
      <c r="W1475" s="16" t="str">
        <f aca="false">_xlfn.XLOOKUP(D1475,products!$A$2:$A$61,products!$C$2:$C$61,"Not found")</f>
        <v>Fashion</v>
      </c>
    </row>
    <row r="1476" customFormat="false" ht="15" hidden="false" customHeight="false" outlineLevel="0" collapsed="false">
      <c r="A1476" s="16" t="s">
        <v>2432</v>
      </c>
      <c r="B1476" s="16" t="s">
        <v>2424</v>
      </c>
      <c r="C1476" s="16" t="s">
        <v>1172</v>
      </c>
      <c r="D1476" s="16" t="s">
        <v>250</v>
      </c>
      <c r="E1476" s="16" t="n">
        <v>1</v>
      </c>
      <c r="F1476" s="16" t="n">
        <v>714</v>
      </c>
      <c r="G1476" s="16" t="n">
        <v>0</v>
      </c>
      <c r="H1476" s="16" t="s">
        <v>208</v>
      </c>
      <c r="I1476" s="16" t="s">
        <v>47</v>
      </c>
      <c r="J1476" s="16" t="n">
        <v>5</v>
      </c>
      <c r="K1476" s="16"/>
      <c r="L1476" s="16" t="s">
        <v>41</v>
      </c>
      <c r="M1476" s="18" t="n">
        <f aca="false">IF(ISNUMBER(B1476),B1476,IF(MID(B1476,3,1)="-",DATE(VALUE(RIGHT(B1476,4)),VALUE(MID(B1476,4,2)),VALUE(LEFT(B1476,2))),DATE(VALUE(LEFT(B1476,4)),VALUE(MID(B1476,6,2)),VALUE(RIGHT(B1476,2)))))</f>
        <v>45790</v>
      </c>
      <c r="N1476" s="16" t="n">
        <f aca="false">MONTH(M1476)</f>
        <v>5</v>
      </c>
      <c r="O1476" s="16" t="str">
        <f aca="false">PROPER(TRIM(H1476))</f>
        <v>Jaipur</v>
      </c>
      <c r="P1476" s="16" t="str">
        <f aca="false">IFERROR(VLOOKUP(O1476,city_map!$A$2:$B$6,2,FALSE()),O1476)</f>
        <v>Jaipur</v>
      </c>
      <c r="Q1476" s="16" t="n">
        <f aca="false">IF(ISNUMBER(F1476),F1476,VALUE(SUBSTITUTE(SUBSTITUTE(F1476,"₹",""),",","")))</f>
        <v>714</v>
      </c>
      <c r="R1476" s="16" t="n">
        <f aca="false">IF(E1476=99,1,E1476)</f>
        <v>1</v>
      </c>
      <c r="S1476" s="16" t="n">
        <f aca="false">IF(G1476="",0,G1476)</f>
        <v>0</v>
      </c>
      <c r="T1476" s="16" t="str">
        <f aca="false">IF(I1476="","Unknown",IF(I1476="upi","UPI",I1476))</f>
        <v>Debit Card</v>
      </c>
      <c r="U1476" s="16" t="str">
        <f aca="false">IF(L1476="Yes","Y",IF(L1476="No","N",L1476))</f>
        <v>N</v>
      </c>
      <c r="V1476" s="19" t="n">
        <f aca="false">ROUND(R1476*Q1476*(1-S1476),2)</f>
        <v>714</v>
      </c>
      <c r="W1476" s="16" t="str">
        <f aca="false">_xlfn.XLOOKUP(D1476,products!$A$2:$A$61,products!$C$2:$C$61,"Not found")</f>
        <v>Home</v>
      </c>
    </row>
    <row r="1477" customFormat="false" ht="15" hidden="false" customHeight="false" outlineLevel="0" collapsed="false">
      <c r="A1477" s="16" t="s">
        <v>2433</v>
      </c>
      <c r="B1477" s="16" t="s">
        <v>2424</v>
      </c>
      <c r="C1477" s="16" t="s">
        <v>151</v>
      </c>
      <c r="D1477" s="16" t="s">
        <v>191</v>
      </c>
      <c r="E1477" s="16" t="n">
        <v>1</v>
      </c>
      <c r="F1477" s="16" t="n">
        <v>389</v>
      </c>
      <c r="G1477" s="16" t="n">
        <v>0</v>
      </c>
      <c r="H1477" s="16" t="s">
        <v>527</v>
      </c>
      <c r="I1477" s="16" t="s">
        <v>47</v>
      </c>
      <c r="J1477" s="16" t="n">
        <v>3</v>
      </c>
      <c r="K1477" s="16" t="n">
        <v>4</v>
      </c>
      <c r="L1477" s="16" t="s">
        <v>41</v>
      </c>
      <c r="M1477" s="18" t="n">
        <f aca="false">IF(ISNUMBER(B1477),B1477,IF(MID(B1477,3,1)="-",DATE(VALUE(RIGHT(B1477,4)),VALUE(MID(B1477,4,2)),VALUE(LEFT(B1477,2))),DATE(VALUE(LEFT(B1477,4)),VALUE(MID(B1477,6,2)),VALUE(RIGHT(B1477,2)))))</f>
        <v>45790</v>
      </c>
      <c r="N1477" s="16" t="n">
        <f aca="false">MONTH(M1477)</f>
        <v>5</v>
      </c>
      <c r="O1477" s="16" t="str">
        <f aca="false">PROPER(TRIM(H1477))</f>
        <v>Bangalore</v>
      </c>
      <c r="P1477" s="16" t="str">
        <f aca="false">IFERROR(VLOOKUP(O1477,city_map!$A$2:$B$6,2,FALSE()),O1477)</f>
        <v>Bengaluru</v>
      </c>
      <c r="Q1477" s="16" t="n">
        <f aca="false">IF(ISNUMBER(F1477),F1477,VALUE(SUBSTITUTE(SUBSTITUTE(F1477,"₹",""),",","")))</f>
        <v>389</v>
      </c>
      <c r="R1477" s="16" t="n">
        <f aca="false">IF(E1477=99,1,E1477)</f>
        <v>1</v>
      </c>
      <c r="S1477" s="16" t="n">
        <f aca="false">IF(G1477="",0,G1477)</f>
        <v>0</v>
      </c>
      <c r="T1477" s="16" t="str">
        <f aca="false">IF(I1477="","Unknown",IF(I1477="upi","UPI",I1477))</f>
        <v>Debit Card</v>
      </c>
      <c r="U1477" s="16" t="str">
        <f aca="false">IF(L1477="Yes","Y",IF(L1477="No","N",L1477))</f>
        <v>N</v>
      </c>
      <c r="V1477" s="19" t="n">
        <f aca="false">ROUND(R1477*Q1477*(1-S1477),2)</f>
        <v>389</v>
      </c>
      <c r="W1477" s="16" t="str">
        <f aca="false">_xlfn.XLOOKUP(D1477,products!$A$2:$A$61,products!$C$2:$C$61,"Not found")</f>
        <v>Electronics</v>
      </c>
    </row>
    <row r="1478" customFormat="false" ht="15" hidden="false" customHeight="false" outlineLevel="0" collapsed="false">
      <c r="A1478" s="16" t="s">
        <v>2434</v>
      </c>
      <c r="B1478" s="16" t="s">
        <v>2424</v>
      </c>
      <c r="C1478" s="16" t="s">
        <v>2435</v>
      </c>
      <c r="D1478" s="16" t="s">
        <v>126</v>
      </c>
      <c r="E1478" s="16" t="n">
        <v>2</v>
      </c>
      <c r="F1478" s="16" t="n">
        <v>407</v>
      </c>
      <c r="G1478" s="16" t="n">
        <v>0.1</v>
      </c>
      <c r="H1478" s="16" t="s">
        <v>46</v>
      </c>
      <c r="I1478" s="16" t="s">
        <v>60</v>
      </c>
      <c r="J1478" s="16" t="n">
        <v>5</v>
      </c>
      <c r="K1478" s="16" t="n">
        <v>5</v>
      </c>
      <c r="L1478" s="16" t="s">
        <v>41</v>
      </c>
      <c r="M1478" s="18" t="n">
        <f aca="false">IF(ISNUMBER(B1478),B1478,IF(MID(B1478,3,1)="-",DATE(VALUE(RIGHT(B1478,4)),VALUE(MID(B1478,4,2)),VALUE(LEFT(B1478,2))),DATE(VALUE(LEFT(B1478,4)),VALUE(MID(B1478,6,2)),VALUE(RIGHT(B1478,2)))))</f>
        <v>45790</v>
      </c>
      <c r="N1478" s="16" t="n">
        <f aca="false">MONTH(M1478)</f>
        <v>5</v>
      </c>
      <c r="O1478" s="16" t="str">
        <f aca="false">PROPER(TRIM(H1478))</f>
        <v>Chennai</v>
      </c>
      <c r="P1478" s="16" t="str">
        <f aca="false">IFERROR(VLOOKUP(O1478,city_map!$A$2:$B$6,2,FALSE()),O1478)</f>
        <v>Chennai</v>
      </c>
      <c r="Q1478" s="16" t="n">
        <f aca="false">IF(ISNUMBER(F1478),F1478,VALUE(SUBSTITUTE(SUBSTITUTE(F1478,"₹",""),",","")))</f>
        <v>407</v>
      </c>
      <c r="R1478" s="16" t="n">
        <f aca="false">IF(E1478=99,1,E1478)</f>
        <v>2</v>
      </c>
      <c r="S1478" s="16" t="n">
        <f aca="false">IF(G1478="",0,G1478)</f>
        <v>0.1</v>
      </c>
      <c r="T1478" s="16" t="str">
        <f aca="false">IF(I1478="","Unknown",IF(I1478="upi","UPI",I1478))</f>
        <v>UPI</v>
      </c>
      <c r="U1478" s="16" t="str">
        <f aca="false">IF(L1478="Yes","Y",IF(L1478="No","N",L1478))</f>
        <v>N</v>
      </c>
      <c r="V1478" s="19" t="n">
        <f aca="false">ROUND(R1478*Q1478*(1-S1478),2)</f>
        <v>732.6</v>
      </c>
      <c r="W1478" s="16" t="str">
        <f aca="false">_xlfn.XLOOKUP(D1478,products!$A$2:$A$61,products!$C$2:$C$61,"Not found")</f>
        <v>Home</v>
      </c>
    </row>
    <row r="1479" customFormat="false" ht="15" hidden="false" customHeight="false" outlineLevel="0" collapsed="false">
      <c r="A1479" s="16" t="s">
        <v>2436</v>
      </c>
      <c r="B1479" s="16" t="s">
        <v>2424</v>
      </c>
      <c r="C1479" s="16" t="s">
        <v>153</v>
      </c>
      <c r="D1479" s="16" t="s">
        <v>105</v>
      </c>
      <c r="E1479" s="16" t="n">
        <v>2</v>
      </c>
      <c r="F1479" s="16" t="n">
        <v>392</v>
      </c>
      <c r="G1479" s="16" t="n">
        <v>0.3</v>
      </c>
      <c r="H1479" s="16" t="s">
        <v>112</v>
      </c>
      <c r="I1479" s="16" t="s">
        <v>47</v>
      </c>
      <c r="J1479" s="16" t="n">
        <v>3</v>
      </c>
      <c r="K1479" s="16" t="n">
        <v>5</v>
      </c>
      <c r="L1479" s="16" t="s">
        <v>41</v>
      </c>
      <c r="M1479" s="18" t="n">
        <f aca="false">IF(ISNUMBER(B1479),B1479,IF(MID(B1479,3,1)="-",DATE(VALUE(RIGHT(B1479,4)),VALUE(MID(B1479,4,2)),VALUE(LEFT(B1479,2))),DATE(VALUE(LEFT(B1479,4)),VALUE(MID(B1479,6,2)),VALUE(RIGHT(B1479,2)))))</f>
        <v>45790</v>
      </c>
      <c r="N1479" s="16" t="n">
        <f aca="false">MONTH(M1479)</f>
        <v>5</v>
      </c>
      <c r="O1479" s="16" t="str">
        <f aca="false">PROPER(TRIM(H1479))</f>
        <v>Mumbai</v>
      </c>
      <c r="P1479" s="16" t="str">
        <f aca="false">IFERROR(VLOOKUP(O1479,city_map!$A$2:$B$6,2,FALSE()),O1479)</f>
        <v>Mumbai</v>
      </c>
      <c r="Q1479" s="16" t="n">
        <f aca="false">IF(ISNUMBER(F1479),F1479,VALUE(SUBSTITUTE(SUBSTITUTE(F1479,"₹",""),",","")))</f>
        <v>392</v>
      </c>
      <c r="R1479" s="16" t="n">
        <f aca="false">IF(E1479=99,1,E1479)</f>
        <v>2</v>
      </c>
      <c r="S1479" s="16" t="n">
        <f aca="false">IF(G1479="",0,G1479)</f>
        <v>0.3</v>
      </c>
      <c r="T1479" s="16" t="str">
        <f aca="false">IF(I1479="","Unknown",IF(I1479="upi","UPI",I1479))</f>
        <v>Debit Card</v>
      </c>
      <c r="U1479" s="16" t="str">
        <f aca="false">IF(L1479="Yes","Y",IF(L1479="No","N",L1479))</f>
        <v>N</v>
      </c>
      <c r="V1479" s="19" t="n">
        <f aca="false">ROUND(R1479*Q1479*(1-S1479),2)</f>
        <v>548.8</v>
      </c>
      <c r="W1479" s="16" t="str">
        <f aca="false">_xlfn.XLOOKUP(D1479,products!$A$2:$A$61,products!$C$2:$C$61,"Not found")</f>
        <v>Beauty</v>
      </c>
    </row>
    <row r="1480" customFormat="false" ht="15" hidden="false" customHeight="false" outlineLevel="0" collapsed="false">
      <c r="A1480" s="16" t="s">
        <v>2437</v>
      </c>
      <c r="B1480" s="16" t="s">
        <v>2424</v>
      </c>
      <c r="C1480" s="16" t="s">
        <v>1176</v>
      </c>
      <c r="D1480" s="16" t="s">
        <v>133</v>
      </c>
      <c r="E1480" s="16" t="n">
        <v>1</v>
      </c>
      <c r="F1480" s="16" t="n">
        <v>569</v>
      </c>
      <c r="G1480" s="16" t="n">
        <v>0</v>
      </c>
      <c r="H1480" s="16" t="s">
        <v>130</v>
      </c>
      <c r="I1480" s="16" t="s">
        <v>40</v>
      </c>
      <c r="J1480" s="16" t="n">
        <v>3</v>
      </c>
      <c r="K1480" s="16" t="n">
        <v>4</v>
      </c>
      <c r="L1480" s="16" t="s">
        <v>41</v>
      </c>
      <c r="M1480" s="18" t="n">
        <f aca="false">IF(ISNUMBER(B1480),B1480,IF(MID(B1480,3,1)="-",DATE(VALUE(RIGHT(B1480,4)),VALUE(MID(B1480,4,2)),VALUE(LEFT(B1480,2))),DATE(VALUE(LEFT(B1480,4)),VALUE(MID(B1480,6,2)),VALUE(RIGHT(B1480,2)))))</f>
        <v>45790</v>
      </c>
      <c r="N1480" s="16" t="n">
        <f aca="false">MONTH(M1480)</f>
        <v>5</v>
      </c>
      <c r="O1480" s="16" t="str">
        <f aca="false">PROPER(TRIM(H1480))</f>
        <v>Bengaluru</v>
      </c>
      <c r="P1480" s="16" t="str">
        <f aca="false">IFERROR(VLOOKUP(O1480,city_map!$A$2:$B$6,2,FALSE()),O1480)</f>
        <v>Bengaluru</v>
      </c>
      <c r="Q1480" s="16" t="n">
        <f aca="false">IF(ISNUMBER(F1480),F1480,VALUE(SUBSTITUTE(SUBSTITUTE(F1480,"₹",""),",","")))</f>
        <v>569</v>
      </c>
      <c r="R1480" s="16" t="n">
        <f aca="false">IF(E1480=99,1,E1480)</f>
        <v>1</v>
      </c>
      <c r="S1480" s="16" t="n">
        <f aca="false">IF(G1480="",0,G1480)</f>
        <v>0</v>
      </c>
      <c r="T1480" s="16" t="str">
        <f aca="false">IF(I1480="","Unknown",IF(I1480="upi","UPI",I1480))</f>
        <v>COD</v>
      </c>
      <c r="U1480" s="16" t="str">
        <f aca="false">IF(L1480="Yes","Y",IF(L1480="No","N",L1480))</f>
        <v>N</v>
      </c>
      <c r="V1480" s="19" t="n">
        <f aca="false">ROUND(R1480*Q1480*(1-S1480),2)</f>
        <v>569</v>
      </c>
      <c r="W1480" s="16" t="str">
        <f aca="false">_xlfn.XLOOKUP(D1480,products!$A$2:$A$61,products!$C$2:$C$61,"Not found")</f>
        <v>Books</v>
      </c>
    </row>
    <row r="1481" customFormat="false" ht="15" hidden="false" customHeight="false" outlineLevel="0" collapsed="false">
      <c r="A1481" s="16" t="s">
        <v>2438</v>
      </c>
      <c r="B1481" s="16" t="s">
        <v>2439</v>
      </c>
      <c r="C1481" s="16" t="s">
        <v>1376</v>
      </c>
      <c r="D1481" s="16" t="s">
        <v>341</v>
      </c>
      <c r="E1481" s="16" t="n">
        <v>4</v>
      </c>
      <c r="F1481" s="16" t="n">
        <v>1147</v>
      </c>
      <c r="G1481" s="16" t="n">
        <v>0.3</v>
      </c>
      <c r="H1481" s="16" t="s">
        <v>130</v>
      </c>
      <c r="I1481" s="16" t="s">
        <v>71</v>
      </c>
      <c r="J1481" s="16" t="n">
        <v>3</v>
      </c>
      <c r="K1481" s="16" t="n">
        <v>4</v>
      </c>
      <c r="L1481" s="16" t="s">
        <v>41</v>
      </c>
      <c r="M1481" s="18" t="n">
        <f aca="false">IF(ISNUMBER(B1481),B1481,IF(MID(B1481,3,1)="-",DATE(VALUE(RIGHT(B1481,4)),VALUE(MID(B1481,4,2)),VALUE(LEFT(B1481,2))),DATE(VALUE(LEFT(B1481,4)),VALUE(MID(B1481,6,2)),VALUE(RIGHT(B1481,2)))))</f>
        <v>45791</v>
      </c>
      <c r="N1481" s="16" t="n">
        <f aca="false">MONTH(M1481)</f>
        <v>5</v>
      </c>
      <c r="O1481" s="16" t="str">
        <f aca="false">PROPER(TRIM(H1481))</f>
        <v>Bengaluru</v>
      </c>
      <c r="P1481" s="16" t="str">
        <f aca="false">IFERROR(VLOOKUP(O1481,city_map!$A$2:$B$6,2,FALSE()),O1481)</f>
        <v>Bengaluru</v>
      </c>
      <c r="Q1481" s="16" t="n">
        <f aca="false">IF(ISNUMBER(F1481),F1481,VALUE(SUBSTITUTE(SUBSTITUTE(F1481,"₹",""),",","")))</f>
        <v>1147</v>
      </c>
      <c r="R1481" s="16" t="n">
        <f aca="false">IF(E1481=99,1,E1481)</f>
        <v>4</v>
      </c>
      <c r="S1481" s="16" t="n">
        <f aca="false">IF(G1481="",0,G1481)</f>
        <v>0.3</v>
      </c>
      <c r="T1481" s="16" t="str">
        <f aca="false">IF(I1481="","Unknown",IF(I1481="upi","UPI",I1481))</f>
        <v>Credit Card</v>
      </c>
      <c r="U1481" s="16" t="str">
        <f aca="false">IF(L1481="Yes","Y",IF(L1481="No","N",L1481))</f>
        <v>N</v>
      </c>
      <c r="V1481" s="19" t="n">
        <f aca="false">ROUND(R1481*Q1481*(1-S1481),2)</f>
        <v>3211.6</v>
      </c>
      <c r="W1481" s="16" t="str">
        <f aca="false">_xlfn.XLOOKUP(D1481,products!$A$2:$A$61,products!$C$2:$C$61,"Not found")</f>
        <v>Home</v>
      </c>
    </row>
    <row r="1482" customFormat="false" ht="15" hidden="false" customHeight="false" outlineLevel="0" collapsed="false">
      <c r="A1482" s="16" t="s">
        <v>2440</v>
      </c>
      <c r="B1482" s="16" t="s">
        <v>2439</v>
      </c>
      <c r="C1482" s="16" t="s">
        <v>439</v>
      </c>
      <c r="D1482" s="16" t="s">
        <v>170</v>
      </c>
      <c r="E1482" s="16" t="n">
        <v>4</v>
      </c>
      <c r="F1482" s="16" t="n">
        <v>3448</v>
      </c>
      <c r="G1482" s="16" t="n">
        <v>0.05</v>
      </c>
      <c r="H1482" s="16" t="s">
        <v>39</v>
      </c>
      <c r="I1482" s="16" t="s">
        <v>71</v>
      </c>
      <c r="J1482" s="16" t="n">
        <v>4</v>
      </c>
      <c r="K1482" s="16" t="n">
        <v>5</v>
      </c>
      <c r="L1482" s="16" t="s">
        <v>174</v>
      </c>
      <c r="M1482" s="18" t="n">
        <f aca="false">IF(ISNUMBER(B1482),B1482,IF(MID(B1482,3,1)="-",DATE(VALUE(RIGHT(B1482,4)),VALUE(MID(B1482,4,2)),VALUE(LEFT(B1482,2))),DATE(VALUE(LEFT(B1482,4)),VALUE(MID(B1482,6,2)),VALUE(RIGHT(B1482,2)))))</f>
        <v>45791</v>
      </c>
      <c r="N1482" s="16" t="n">
        <f aca="false">MONTH(M1482)</f>
        <v>5</v>
      </c>
      <c r="O1482" s="16" t="str">
        <f aca="false">PROPER(TRIM(H1482))</f>
        <v>Delhi</v>
      </c>
      <c r="P1482" s="16" t="str">
        <f aca="false">IFERROR(VLOOKUP(O1482,city_map!$A$2:$B$6,2,FALSE()),O1482)</f>
        <v>Delhi</v>
      </c>
      <c r="Q1482" s="16" t="n">
        <f aca="false">IF(ISNUMBER(F1482),F1482,VALUE(SUBSTITUTE(SUBSTITUTE(F1482,"₹",""),",","")))</f>
        <v>3448</v>
      </c>
      <c r="R1482" s="16" t="n">
        <f aca="false">IF(E1482=99,1,E1482)</f>
        <v>4</v>
      </c>
      <c r="S1482" s="16" t="n">
        <f aca="false">IF(G1482="",0,G1482)</f>
        <v>0.05</v>
      </c>
      <c r="T1482" s="16" t="str">
        <f aca="false">IF(I1482="","Unknown",IF(I1482="upi","UPI",I1482))</f>
        <v>Credit Card</v>
      </c>
      <c r="U1482" s="16" t="str">
        <f aca="false">IF(L1482="Yes","Y",IF(L1482="No","N",L1482))</f>
        <v>N</v>
      </c>
      <c r="V1482" s="19" t="n">
        <f aca="false">ROUND(R1482*Q1482*(1-S1482),2)</f>
        <v>13102.4</v>
      </c>
      <c r="W1482" s="16" t="str">
        <f aca="false">_xlfn.XLOOKUP(D1482,products!$A$2:$A$61,products!$C$2:$C$61,"Not found")</f>
        <v>Home</v>
      </c>
    </row>
    <row r="1483" customFormat="false" ht="15" hidden="false" customHeight="false" outlineLevel="0" collapsed="false">
      <c r="A1483" s="16" t="s">
        <v>2441</v>
      </c>
      <c r="B1483" s="16" t="s">
        <v>2439</v>
      </c>
      <c r="C1483" s="16" t="s">
        <v>1222</v>
      </c>
      <c r="D1483" s="16" t="s">
        <v>119</v>
      </c>
      <c r="E1483" s="16" t="n">
        <v>4</v>
      </c>
      <c r="F1483" s="16" t="n">
        <v>242</v>
      </c>
      <c r="G1483" s="16" t="n">
        <v>0.05</v>
      </c>
      <c r="H1483" s="16" t="s">
        <v>46</v>
      </c>
      <c r="I1483" s="16" t="s">
        <v>47</v>
      </c>
      <c r="J1483" s="16" t="n">
        <v>2</v>
      </c>
      <c r="K1483" s="16" t="n">
        <v>5</v>
      </c>
      <c r="L1483" s="16" t="s">
        <v>41</v>
      </c>
      <c r="M1483" s="18" t="n">
        <f aca="false">IF(ISNUMBER(B1483),B1483,IF(MID(B1483,3,1)="-",DATE(VALUE(RIGHT(B1483,4)),VALUE(MID(B1483,4,2)),VALUE(LEFT(B1483,2))),DATE(VALUE(LEFT(B1483,4)),VALUE(MID(B1483,6,2)),VALUE(RIGHT(B1483,2)))))</f>
        <v>45791</v>
      </c>
      <c r="N1483" s="16" t="n">
        <f aca="false">MONTH(M1483)</f>
        <v>5</v>
      </c>
      <c r="O1483" s="16" t="str">
        <f aca="false">PROPER(TRIM(H1483))</f>
        <v>Chennai</v>
      </c>
      <c r="P1483" s="16" t="str">
        <f aca="false">IFERROR(VLOOKUP(O1483,city_map!$A$2:$B$6,2,FALSE()),O1483)</f>
        <v>Chennai</v>
      </c>
      <c r="Q1483" s="16" t="n">
        <f aca="false">IF(ISNUMBER(F1483),F1483,VALUE(SUBSTITUTE(SUBSTITUTE(F1483,"₹",""),",","")))</f>
        <v>242</v>
      </c>
      <c r="R1483" s="16" t="n">
        <f aca="false">IF(E1483=99,1,E1483)</f>
        <v>4</v>
      </c>
      <c r="S1483" s="16" t="n">
        <f aca="false">IF(G1483="",0,G1483)</f>
        <v>0.05</v>
      </c>
      <c r="T1483" s="16" t="str">
        <f aca="false">IF(I1483="","Unknown",IF(I1483="upi","UPI",I1483))</f>
        <v>Debit Card</v>
      </c>
      <c r="U1483" s="16" t="str">
        <f aca="false">IF(L1483="Yes","Y",IF(L1483="No","N",L1483))</f>
        <v>N</v>
      </c>
      <c r="V1483" s="19" t="n">
        <f aca="false">ROUND(R1483*Q1483*(1-S1483),2)</f>
        <v>919.6</v>
      </c>
      <c r="W1483" s="16" t="str">
        <f aca="false">_xlfn.XLOOKUP(D1483,products!$A$2:$A$61,products!$C$2:$C$61,"Not found")</f>
        <v>Books</v>
      </c>
    </row>
    <row r="1484" customFormat="false" ht="15" hidden="false" customHeight="false" outlineLevel="0" collapsed="false">
      <c r="A1484" s="16" t="s">
        <v>2442</v>
      </c>
      <c r="B1484" s="16" t="s">
        <v>2439</v>
      </c>
      <c r="C1484" s="16" t="s">
        <v>1376</v>
      </c>
      <c r="D1484" s="16" t="s">
        <v>219</v>
      </c>
      <c r="E1484" s="16" t="n">
        <v>1</v>
      </c>
      <c r="F1484" s="16" t="n">
        <v>1279</v>
      </c>
      <c r="G1484" s="16" t="n">
        <v>0.1</v>
      </c>
      <c r="H1484" s="16" t="s">
        <v>130</v>
      </c>
      <c r="I1484" s="16" t="s">
        <v>71</v>
      </c>
      <c r="J1484" s="16" t="n">
        <v>4</v>
      </c>
      <c r="K1484" s="16" t="n">
        <v>5</v>
      </c>
      <c r="L1484" s="16" t="s">
        <v>41</v>
      </c>
      <c r="M1484" s="18" t="n">
        <f aca="false">IF(ISNUMBER(B1484),B1484,IF(MID(B1484,3,1)="-",DATE(VALUE(RIGHT(B1484,4)),VALUE(MID(B1484,4,2)),VALUE(LEFT(B1484,2))),DATE(VALUE(LEFT(B1484,4)),VALUE(MID(B1484,6,2)),VALUE(RIGHT(B1484,2)))))</f>
        <v>45791</v>
      </c>
      <c r="N1484" s="16" t="n">
        <f aca="false">MONTH(M1484)</f>
        <v>5</v>
      </c>
      <c r="O1484" s="16" t="str">
        <f aca="false">PROPER(TRIM(H1484))</f>
        <v>Bengaluru</v>
      </c>
      <c r="P1484" s="16" t="str">
        <f aca="false">IFERROR(VLOOKUP(O1484,city_map!$A$2:$B$6,2,FALSE()),O1484)</f>
        <v>Bengaluru</v>
      </c>
      <c r="Q1484" s="16" t="n">
        <f aca="false">IF(ISNUMBER(F1484),F1484,VALUE(SUBSTITUTE(SUBSTITUTE(F1484,"₹",""),",","")))</f>
        <v>1279</v>
      </c>
      <c r="R1484" s="16" t="n">
        <f aca="false">IF(E1484=99,1,E1484)</f>
        <v>1</v>
      </c>
      <c r="S1484" s="16" t="n">
        <f aca="false">IF(G1484="",0,G1484)</f>
        <v>0.1</v>
      </c>
      <c r="T1484" s="16" t="str">
        <f aca="false">IF(I1484="","Unknown",IF(I1484="upi","UPI",I1484))</f>
        <v>Credit Card</v>
      </c>
      <c r="U1484" s="16" t="str">
        <f aca="false">IF(L1484="Yes","Y",IF(L1484="No","N",L1484))</f>
        <v>N</v>
      </c>
      <c r="V1484" s="19" t="n">
        <f aca="false">ROUND(R1484*Q1484*(1-S1484),2)</f>
        <v>1151.1</v>
      </c>
      <c r="W1484" s="16" t="str">
        <f aca="false">_xlfn.XLOOKUP(D1484,products!$A$2:$A$61,products!$C$2:$C$61,"Not found")</f>
        <v>Electronics</v>
      </c>
    </row>
    <row r="1485" customFormat="false" ht="15" hidden="false" customHeight="false" outlineLevel="0" collapsed="false">
      <c r="A1485" s="16" t="s">
        <v>2443</v>
      </c>
      <c r="B1485" s="16" t="s">
        <v>2439</v>
      </c>
      <c r="C1485" s="16" t="s">
        <v>378</v>
      </c>
      <c r="D1485" s="16" t="s">
        <v>232</v>
      </c>
      <c r="E1485" s="16" t="n">
        <v>2</v>
      </c>
      <c r="F1485" s="16" t="n">
        <v>1997</v>
      </c>
      <c r="G1485" s="16" t="n">
        <v>0.05</v>
      </c>
      <c r="H1485" s="16" t="s">
        <v>70</v>
      </c>
      <c r="I1485" s="16" t="s">
        <v>100</v>
      </c>
      <c r="J1485" s="16" t="n">
        <v>5</v>
      </c>
      <c r="K1485" s="16" t="n">
        <v>4</v>
      </c>
      <c r="L1485" s="16" t="s">
        <v>41</v>
      </c>
      <c r="M1485" s="18" t="n">
        <f aca="false">IF(ISNUMBER(B1485),B1485,IF(MID(B1485,3,1)="-",DATE(VALUE(RIGHT(B1485,4)),VALUE(MID(B1485,4,2)),VALUE(LEFT(B1485,2))),DATE(VALUE(LEFT(B1485,4)),VALUE(MID(B1485,6,2)),VALUE(RIGHT(B1485,2)))))</f>
        <v>45791</v>
      </c>
      <c r="N1485" s="16" t="n">
        <f aca="false">MONTH(M1485)</f>
        <v>5</v>
      </c>
      <c r="O1485" s="16" t="str">
        <f aca="false">PROPER(TRIM(H1485))</f>
        <v>Pune</v>
      </c>
      <c r="P1485" s="16" t="str">
        <f aca="false">IFERROR(VLOOKUP(O1485,city_map!$A$2:$B$6,2,FALSE()),O1485)</f>
        <v>Pune</v>
      </c>
      <c r="Q1485" s="16" t="n">
        <f aca="false">IF(ISNUMBER(F1485),F1485,VALUE(SUBSTITUTE(SUBSTITUTE(F1485,"₹",""),",","")))</f>
        <v>1997</v>
      </c>
      <c r="R1485" s="16" t="n">
        <f aca="false">IF(E1485=99,1,E1485)</f>
        <v>2</v>
      </c>
      <c r="S1485" s="16" t="n">
        <f aca="false">IF(G1485="",0,G1485)</f>
        <v>0.05</v>
      </c>
      <c r="T1485" s="16" t="str">
        <f aca="false">IF(I1485="","Unknown",IF(I1485="upi","UPI",I1485))</f>
        <v>Net Banking</v>
      </c>
      <c r="U1485" s="16" t="str">
        <f aca="false">IF(L1485="Yes","Y",IF(L1485="No","N",L1485))</f>
        <v>N</v>
      </c>
      <c r="V1485" s="19" t="n">
        <f aca="false">ROUND(R1485*Q1485*(1-S1485),2)</f>
        <v>3794.3</v>
      </c>
      <c r="W1485" s="16" t="str">
        <f aca="false">_xlfn.XLOOKUP(D1485,products!$A$2:$A$61,products!$C$2:$C$61,"Not found")</f>
        <v>Electronics</v>
      </c>
    </row>
    <row r="1486" customFormat="false" ht="15" hidden="false" customHeight="false" outlineLevel="0" collapsed="false">
      <c r="A1486" s="16" t="s">
        <v>2444</v>
      </c>
      <c r="B1486" s="16" t="s">
        <v>2439</v>
      </c>
      <c r="C1486" s="16" t="s">
        <v>1993</v>
      </c>
      <c r="D1486" s="16" t="s">
        <v>412</v>
      </c>
      <c r="E1486" s="16" t="n">
        <v>1</v>
      </c>
      <c r="F1486" s="16" t="n">
        <v>1035</v>
      </c>
      <c r="G1486" s="16" t="n">
        <v>0.05</v>
      </c>
      <c r="H1486" s="16" t="s">
        <v>130</v>
      </c>
      <c r="I1486" s="16" t="s">
        <v>47</v>
      </c>
      <c r="J1486" s="16" t="n">
        <v>3</v>
      </c>
      <c r="K1486" s="16" t="n">
        <v>5</v>
      </c>
      <c r="L1486" s="16" t="s">
        <v>41</v>
      </c>
      <c r="M1486" s="18" t="n">
        <f aca="false">IF(ISNUMBER(B1486),B1486,IF(MID(B1486,3,1)="-",DATE(VALUE(RIGHT(B1486,4)),VALUE(MID(B1486,4,2)),VALUE(LEFT(B1486,2))),DATE(VALUE(LEFT(B1486,4)),VALUE(MID(B1486,6,2)),VALUE(RIGHT(B1486,2)))))</f>
        <v>45791</v>
      </c>
      <c r="N1486" s="16" t="n">
        <f aca="false">MONTH(M1486)</f>
        <v>5</v>
      </c>
      <c r="O1486" s="16" t="str">
        <f aca="false">PROPER(TRIM(H1486))</f>
        <v>Bengaluru</v>
      </c>
      <c r="P1486" s="16" t="str">
        <f aca="false">IFERROR(VLOOKUP(O1486,city_map!$A$2:$B$6,2,FALSE()),O1486)</f>
        <v>Bengaluru</v>
      </c>
      <c r="Q1486" s="16" t="n">
        <f aca="false">IF(ISNUMBER(F1486),F1486,VALUE(SUBSTITUTE(SUBSTITUTE(F1486,"₹",""),",","")))</f>
        <v>1035</v>
      </c>
      <c r="R1486" s="16" t="n">
        <f aca="false">IF(E1486=99,1,E1486)</f>
        <v>1</v>
      </c>
      <c r="S1486" s="16" t="n">
        <f aca="false">IF(G1486="",0,G1486)</f>
        <v>0.05</v>
      </c>
      <c r="T1486" s="16" t="str">
        <f aca="false">IF(I1486="","Unknown",IF(I1486="upi","UPI",I1486))</f>
        <v>Debit Card</v>
      </c>
      <c r="U1486" s="16" t="str">
        <f aca="false">IF(L1486="Yes","Y",IF(L1486="No","N",L1486))</f>
        <v>N</v>
      </c>
      <c r="V1486" s="19" t="n">
        <f aca="false">ROUND(R1486*Q1486*(1-S1486),2)</f>
        <v>983.25</v>
      </c>
      <c r="W1486" s="16" t="str">
        <f aca="false">_xlfn.XLOOKUP(D1486,products!$A$2:$A$61,products!$C$2:$C$61,"Not found")</f>
        <v>Home</v>
      </c>
    </row>
    <row r="1487" customFormat="false" ht="15" hidden="false" customHeight="false" outlineLevel="0" collapsed="false">
      <c r="A1487" s="16" t="s">
        <v>2445</v>
      </c>
      <c r="B1487" s="16" t="s">
        <v>2439</v>
      </c>
      <c r="C1487" s="16" t="s">
        <v>343</v>
      </c>
      <c r="D1487" s="16" t="s">
        <v>165</v>
      </c>
      <c r="E1487" s="16" t="n">
        <v>1</v>
      </c>
      <c r="F1487" s="16" t="n">
        <v>939</v>
      </c>
      <c r="G1487" s="16" t="n">
        <v>0.3</v>
      </c>
      <c r="H1487" s="16" t="s">
        <v>112</v>
      </c>
      <c r="I1487" s="16" t="s">
        <v>60</v>
      </c>
      <c r="J1487" s="16" t="n">
        <v>3</v>
      </c>
      <c r="K1487" s="16" t="n">
        <v>4</v>
      </c>
      <c r="L1487" s="16" t="s">
        <v>41</v>
      </c>
      <c r="M1487" s="18" t="n">
        <f aca="false">IF(ISNUMBER(B1487),B1487,IF(MID(B1487,3,1)="-",DATE(VALUE(RIGHT(B1487,4)),VALUE(MID(B1487,4,2)),VALUE(LEFT(B1487,2))),DATE(VALUE(LEFT(B1487,4)),VALUE(MID(B1487,6,2)),VALUE(RIGHT(B1487,2)))))</f>
        <v>45791</v>
      </c>
      <c r="N1487" s="16" t="n">
        <f aca="false">MONTH(M1487)</f>
        <v>5</v>
      </c>
      <c r="O1487" s="16" t="str">
        <f aca="false">PROPER(TRIM(H1487))</f>
        <v>Mumbai</v>
      </c>
      <c r="P1487" s="16" t="str">
        <f aca="false">IFERROR(VLOOKUP(O1487,city_map!$A$2:$B$6,2,FALSE()),O1487)</f>
        <v>Mumbai</v>
      </c>
      <c r="Q1487" s="16" t="n">
        <f aca="false">IF(ISNUMBER(F1487),F1487,VALUE(SUBSTITUTE(SUBSTITUTE(F1487,"₹",""),",","")))</f>
        <v>939</v>
      </c>
      <c r="R1487" s="16" t="n">
        <f aca="false">IF(E1487=99,1,E1487)</f>
        <v>1</v>
      </c>
      <c r="S1487" s="16" t="n">
        <f aca="false">IF(G1487="",0,G1487)</f>
        <v>0.3</v>
      </c>
      <c r="T1487" s="16" t="str">
        <f aca="false">IF(I1487="","Unknown",IF(I1487="upi","UPI",I1487))</f>
        <v>UPI</v>
      </c>
      <c r="U1487" s="16" t="str">
        <f aca="false">IF(L1487="Yes","Y",IF(L1487="No","N",L1487))</f>
        <v>N</v>
      </c>
      <c r="V1487" s="19" t="n">
        <f aca="false">ROUND(R1487*Q1487*(1-S1487),2)</f>
        <v>657.3</v>
      </c>
      <c r="W1487" s="16" t="str">
        <f aca="false">_xlfn.XLOOKUP(D1487,products!$A$2:$A$61,products!$C$2:$C$61,"Not found")</f>
        <v>Electronics</v>
      </c>
    </row>
    <row r="1488" customFormat="false" ht="15" hidden="false" customHeight="false" outlineLevel="0" collapsed="false">
      <c r="A1488" s="16" t="s">
        <v>2446</v>
      </c>
      <c r="B1488" s="16" t="s">
        <v>2439</v>
      </c>
      <c r="C1488" s="16" t="s">
        <v>2447</v>
      </c>
      <c r="D1488" s="16" t="s">
        <v>173</v>
      </c>
      <c r="E1488" s="16" t="n">
        <v>2</v>
      </c>
      <c r="F1488" s="16" t="n">
        <v>1248</v>
      </c>
      <c r="G1488" s="16" t="n">
        <v>0</v>
      </c>
      <c r="H1488" s="16" t="s">
        <v>130</v>
      </c>
      <c r="I1488" s="16" t="s">
        <v>60</v>
      </c>
      <c r="J1488" s="16" t="n">
        <v>2</v>
      </c>
      <c r="K1488" s="16" t="n">
        <v>4</v>
      </c>
      <c r="L1488" s="16" t="s">
        <v>41</v>
      </c>
      <c r="M1488" s="18" t="n">
        <f aca="false">IF(ISNUMBER(B1488),B1488,IF(MID(B1488,3,1)="-",DATE(VALUE(RIGHT(B1488,4)),VALUE(MID(B1488,4,2)),VALUE(LEFT(B1488,2))),DATE(VALUE(LEFT(B1488,4)),VALUE(MID(B1488,6,2)),VALUE(RIGHT(B1488,2)))))</f>
        <v>45791</v>
      </c>
      <c r="N1488" s="16" t="n">
        <f aca="false">MONTH(M1488)</f>
        <v>5</v>
      </c>
      <c r="O1488" s="16" t="str">
        <f aca="false">PROPER(TRIM(H1488))</f>
        <v>Bengaluru</v>
      </c>
      <c r="P1488" s="16" t="str">
        <f aca="false">IFERROR(VLOOKUP(O1488,city_map!$A$2:$B$6,2,FALSE()),O1488)</f>
        <v>Bengaluru</v>
      </c>
      <c r="Q1488" s="16" t="n">
        <f aca="false">IF(ISNUMBER(F1488),F1488,VALUE(SUBSTITUTE(SUBSTITUTE(F1488,"₹",""),",","")))</f>
        <v>1248</v>
      </c>
      <c r="R1488" s="16" t="n">
        <f aca="false">IF(E1488=99,1,E1488)</f>
        <v>2</v>
      </c>
      <c r="S1488" s="16" t="n">
        <f aca="false">IF(G1488="",0,G1488)</f>
        <v>0</v>
      </c>
      <c r="T1488" s="16" t="str">
        <f aca="false">IF(I1488="","Unknown",IF(I1488="upi","UPI",I1488))</f>
        <v>UPI</v>
      </c>
      <c r="U1488" s="16" t="str">
        <f aca="false">IF(L1488="Yes","Y",IF(L1488="No","N",L1488))</f>
        <v>N</v>
      </c>
      <c r="V1488" s="19" t="n">
        <f aca="false">ROUND(R1488*Q1488*(1-S1488),2)</f>
        <v>2496</v>
      </c>
      <c r="W1488" s="16" t="str">
        <f aca="false">_xlfn.XLOOKUP(D1488,products!$A$2:$A$61,products!$C$2:$C$61,"Not found")</f>
        <v>Fashion</v>
      </c>
    </row>
    <row r="1489" customFormat="false" ht="15" hidden="false" customHeight="false" outlineLevel="0" collapsed="false">
      <c r="A1489" s="16" t="s">
        <v>2448</v>
      </c>
      <c r="B1489" s="16" t="s">
        <v>2439</v>
      </c>
      <c r="C1489" s="16" t="s">
        <v>505</v>
      </c>
      <c r="D1489" s="16" t="s">
        <v>63</v>
      </c>
      <c r="E1489" s="16" t="n">
        <v>1</v>
      </c>
      <c r="F1489" s="16" t="n">
        <v>1449</v>
      </c>
      <c r="G1489" s="16" t="n">
        <v>0.1</v>
      </c>
      <c r="H1489" s="16" t="s">
        <v>130</v>
      </c>
      <c r="I1489" s="16" t="s">
        <v>60</v>
      </c>
      <c r="J1489" s="16" t="n">
        <v>2</v>
      </c>
      <c r="K1489" s="16" t="n">
        <v>4</v>
      </c>
      <c r="L1489" s="16" t="s">
        <v>41</v>
      </c>
      <c r="M1489" s="18" t="n">
        <f aca="false">IF(ISNUMBER(B1489),B1489,IF(MID(B1489,3,1)="-",DATE(VALUE(RIGHT(B1489,4)),VALUE(MID(B1489,4,2)),VALUE(LEFT(B1489,2))),DATE(VALUE(LEFT(B1489,4)),VALUE(MID(B1489,6,2)),VALUE(RIGHT(B1489,2)))))</f>
        <v>45791</v>
      </c>
      <c r="N1489" s="16" t="n">
        <f aca="false">MONTH(M1489)</f>
        <v>5</v>
      </c>
      <c r="O1489" s="16" t="str">
        <f aca="false">PROPER(TRIM(H1489))</f>
        <v>Bengaluru</v>
      </c>
      <c r="P1489" s="16" t="str">
        <f aca="false">IFERROR(VLOOKUP(O1489,city_map!$A$2:$B$6,2,FALSE()),O1489)</f>
        <v>Bengaluru</v>
      </c>
      <c r="Q1489" s="16" t="n">
        <f aca="false">IF(ISNUMBER(F1489),F1489,VALUE(SUBSTITUTE(SUBSTITUTE(F1489,"₹",""),",","")))</f>
        <v>1449</v>
      </c>
      <c r="R1489" s="16" t="n">
        <f aca="false">IF(E1489=99,1,E1489)</f>
        <v>1</v>
      </c>
      <c r="S1489" s="16" t="n">
        <f aca="false">IF(G1489="",0,G1489)</f>
        <v>0.1</v>
      </c>
      <c r="T1489" s="16" t="str">
        <f aca="false">IF(I1489="","Unknown",IF(I1489="upi","UPI",I1489))</f>
        <v>UPI</v>
      </c>
      <c r="U1489" s="16" t="str">
        <f aca="false">IF(L1489="Yes","Y",IF(L1489="No","N",L1489))</f>
        <v>N</v>
      </c>
      <c r="V1489" s="19" t="n">
        <f aca="false">ROUND(R1489*Q1489*(1-S1489),2)</f>
        <v>1304.1</v>
      </c>
      <c r="W1489" s="16" t="str">
        <f aca="false">_xlfn.XLOOKUP(D1489,products!$A$2:$A$61,products!$C$2:$C$61,"Not found")</f>
        <v>Fashion</v>
      </c>
    </row>
    <row r="1490" customFormat="false" ht="15" hidden="false" customHeight="false" outlineLevel="0" collapsed="false">
      <c r="A1490" s="16" t="s">
        <v>2449</v>
      </c>
      <c r="B1490" s="16" t="s">
        <v>2439</v>
      </c>
      <c r="C1490" s="16" t="s">
        <v>505</v>
      </c>
      <c r="D1490" s="16" t="s">
        <v>300</v>
      </c>
      <c r="E1490" s="16" t="n">
        <v>1</v>
      </c>
      <c r="F1490" s="16" t="n">
        <v>2590</v>
      </c>
      <c r="G1490" s="16" t="n">
        <v>0</v>
      </c>
      <c r="H1490" s="16" t="s">
        <v>130</v>
      </c>
      <c r="I1490" s="16" t="s">
        <v>40</v>
      </c>
      <c r="J1490" s="16" t="n">
        <v>5</v>
      </c>
      <c r="K1490" s="16" t="n">
        <v>4</v>
      </c>
      <c r="L1490" s="16" t="s">
        <v>41</v>
      </c>
      <c r="M1490" s="18" t="n">
        <f aca="false">IF(ISNUMBER(B1490),B1490,IF(MID(B1490,3,1)="-",DATE(VALUE(RIGHT(B1490,4)),VALUE(MID(B1490,4,2)),VALUE(LEFT(B1490,2))),DATE(VALUE(LEFT(B1490,4)),VALUE(MID(B1490,6,2)),VALUE(RIGHT(B1490,2)))))</f>
        <v>45791</v>
      </c>
      <c r="N1490" s="16" t="n">
        <f aca="false">MONTH(M1490)</f>
        <v>5</v>
      </c>
      <c r="O1490" s="16" t="str">
        <f aca="false">PROPER(TRIM(H1490))</f>
        <v>Bengaluru</v>
      </c>
      <c r="P1490" s="16" t="str">
        <f aca="false">IFERROR(VLOOKUP(O1490,city_map!$A$2:$B$6,2,FALSE()),O1490)</f>
        <v>Bengaluru</v>
      </c>
      <c r="Q1490" s="16" t="n">
        <f aca="false">IF(ISNUMBER(F1490),F1490,VALUE(SUBSTITUTE(SUBSTITUTE(F1490,"₹",""),",","")))</f>
        <v>2590</v>
      </c>
      <c r="R1490" s="16" t="n">
        <f aca="false">IF(E1490=99,1,E1490)</f>
        <v>1</v>
      </c>
      <c r="S1490" s="16" t="n">
        <f aca="false">IF(G1490="",0,G1490)</f>
        <v>0</v>
      </c>
      <c r="T1490" s="16" t="str">
        <f aca="false">IF(I1490="","Unknown",IF(I1490="upi","UPI",I1490))</f>
        <v>COD</v>
      </c>
      <c r="U1490" s="16" t="str">
        <f aca="false">IF(L1490="Yes","Y",IF(L1490="No","N",L1490))</f>
        <v>N</v>
      </c>
      <c r="V1490" s="19" t="n">
        <f aca="false">ROUND(R1490*Q1490*(1-S1490),2)</f>
        <v>2590</v>
      </c>
      <c r="W1490" s="16" t="str">
        <f aca="false">_xlfn.XLOOKUP(D1490,products!$A$2:$A$61,products!$C$2:$C$61,"Not found")</f>
        <v>Home</v>
      </c>
    </row>
    <row r="1491" customFormat="false" ht="15" hidden="false" customHeight="false" outlineLevel="0" collapsed="false">
      <c r="A1491" s="16" t="s">
        <v>2450</v>
      </c>
      <c r="B1491" s="16" t="s">
        <v>2439</v>
      </c>
      <c r="C1491" s="16" t="s">
        <v>583</v>
      </c>
      <c r="D1491" s="16" t="s">
        <v>254</v>
      </c>
      <c r="E1491" s="16" t="n">
        <v>4</v>
      </c>
      <c r="F1491" s="16" t="n">
        <v>972</v>
      </c>
      <c r="G1491" s="16" t="n">
        <v>0.15</v>
      </c>
      <c r="H1491" s="16" t="s">
        <v>130</v>
      </c>
      <c r="I1491" s="16" t="s">
        <v>60</v>
      </c>
      <c r="J1491" s="16" t="n">
        <v>5</v>
      </c>
      <c r="K1491" s="16" t="n">
        <v>3</v>
      </c>
      <c r="L1491" s="16" t="s">
        <v>57</v>
      </c>
      <c r="M1491" s="18" t="n">
        <f aca="false">IF(ISNUMBER(B1491),B1491,IF(MID(B1491,3,1)="-",DATE(VALUE(RIGHT(B1491,4)),VALUE(MID(B1491,4,2)),VALUE(LEFT(B1491,2))),DATE(VALUE(LEFT(B1491,4)),VALUE(MID(B1491,6,2)),VALUE(RIGHT(B1491,2)))))</f>
        <v>45791</v>
      </c>
      <c r="N1491" s="16" t="n">
        <f aca="false">MONTH(M1491)</f>
        <v>5</v>
      </c>
      <c r="O1491" s="16" t="str">
        <f aca="false">PROPER(TRIM(H1491))</f>
        <v>Bengaluru</v>
      </c>
      <c r="P1491" s="16" t="str">
        <f aca="false">IFERROR(VLOOKUP(O1491,city_map!$A$2:$B$6,2,FALSE()),O1491)</f>
        <v>Bengaluru</v>
      </c>
      <c r="Q1491" s="16" t="n">
        <f aca="false">IF(ISNUMBER(F1491),F1491,VALUE(SUBSTITUTE(SUBSTITUTE(F1491,"₹",""),",","")))</f>
        <v>972</v>
      </c>
      <c r="R1491" s="16" t="n">
        <f aca="false">IF(E1491=99,1,E1491)</f>
        <v>4</v>
      </c>
      <c r="S1491" s="16" t="n">
        <f aca="false">IF(G1491="",0,G1491)</f>
        <v>0.15</v>
      </c>
      <c r="T1491" s="16" t="str">
        <f aca="false">IF(I1491="","Unknown",IF(I1491="upi","UPI",I1491))</f>
        <v>UPI</v>
      </c>
      <c r="U1491" s="16" t="str">
        <f aca="false">IF(L1491="Yes","Y",IF(L1491="No","N",L1491))</f>
        <v>Y</v>
      </c>
      <c r="V1491" s="19" t="n">
        <f aca="false">ROUND(R1491*Q1491*(1-S1491),2)</f>
        <v>3304.8</v>
      </c>
      <c r="W1491" s="16" t="str">
        <f aca="false">_xlfn.XLOOKUP(D1491,products!$A$2:$A$61,products!$C$2:$C$61,"Not found")</f>
        <v>Fashion</v>
      </c>
    </row>
    <row r="1492" customFormat="false" ht="15" hidden="false" customHeight="false" outlineLevel="0" collapsed="false">
      <c r="A1492" s="16" t="s">
        <v>2451</v>
      </c>
      <c r="B1492" s="16" t="s">
        <v>2439</v>
      </c>
      <c r="C1492" s="16" t="s">
        <v>2023</v>
      </c>
      <c r="D1492" s="16" t="s">
        <v>184</v>
      </c>
      <c r="E1492" s="16" t="n">
        <v>2</v>
      </c>
      <c r="F1492" s="16" t="n">
        <v>1307</v>
      </c>
      <c r="G1492" s="16" t="n">
        <v>0.1</v>
      </c>
      <c r="H1492" s="16" t="s">
        <v>130</v>
      </c>
      <c r="I1492" s="16" t="s">
        <v>40</v>
      </c>
      <c r="J1492" s="16" t="n">
        <v>2</v>
      </c>
      <c r="K1492" s="16" t="n">
        <v>5</v>
      </c>
      <c r="L1492" s="16" t="s">
        <v>41</v>
      </c>
      <c r="M1492" s="18" t="n">
        <f aca="false">IF(ISNUMBER(B1492),B1492,IF(MID(B1492,3,1)="-",DATE(VALUE(RIGHT(B1492,4)),VALUE(MID(B1492,4,2)),VALUE(LEFT(B1492,2))),DATE(VALUE(LEFT(B1492,4)),VALUE(MID(B1492,6,2)),VALUE(RIGHT(B1492,2)))))</f>
        <v>45791</v>
      </c>
      <c r="N1492" s="16" t="n">
        <f aca="false">MONTH(M1492)</f>
        <v>5</v>
      </c>
      <c r="O1492" s="16" t="str">
        <f aca="false">PROPER(TRIM(H1492))</f>
        <v>Bengaluru</v>
      </c>
      <c r="P1492" s="16" t="str">
        <f aca="false">IFERROR(VLOOKUP(O1492,city_map!$A$2:$B$6,2,FALSE()),O1492)</f>
        <v>Bengaluru</v>
      </c>
      <c r="Q1492" s="16" t="n">
        <f aca="false">IF(ISNUMBER(F1492),F1492,VALUE(SUBSTITUTE(SUBSTITUTE(F1492,"₹",""),",","")))</f>
        <v>1307</v>
      </c>
      <c r="R1492" s="16" t="n">
        <f aca="false">IF(E1492=99,1,E1492)</f>
        <v>2</v>
      </c>
      <c r="S1492" s="16" t="n">
        <f aca="false">IF(G1492="",0,G1492)</f>
        <v>0.1</v>
      </c>
      <c r="T1492" s="16" t="str">
        <f aca="false">IF(I1492="","Unknown",IF(I1492="upi","UPI",I1492))</f>
        <v>COD</v>
      </c>
      <c r="U1492" s="16" t="str">
        <f aca="false">IF(L1492="Yes","Y",IF(L1492="No","N",L1492))</f>
        <v>N</v>
      </c>
      <c r="V1492" s="19" t="n">
        <f aca="false">ROUND(R1492*Q1492*(1-S1492),2)</f>
        <v>2352.6</v>
      </c>
      <c r="W1492" s="16" t="str">
        <f aca="false">_xlfn.XLOOKUP(D1492,products!$A$2:$A$61,products!$C$2:$C$61,"Not found")</f>
        <v>Home</v>
      </c>
    </row>
    <row r="1493" customFormat="false" ht="15" hidden="false" customHeight="false" outlineLevel="0" collapsed="false">
      <c r="A1493" s="16" t="s">
        <v>2452</v>
      </c>
      <c r="B1493" s="16" t="s">
        <v>2439</v>
      </c>
      <c r="C1493" s="16" t="s">
        <v>2066</v>
      </c>
      <c r="D1493" s="16" t="s">
        <v>341</v>
      </c>
      <c r="E1493" s="16" t="n">
        <v>2</v>
      </c>
      <c r="F1493" s="16" t="n">
        <v>1112</v>
      </c>
      <c r="G1493" s="16" t="n">
        <v>0.1</v>
      </c>
      <c r="H1493" s="16" t="s">
        <v>112</v>
      </c>
      <c r="I1493" s="16" t="s">
        <v>60</v>
      </c>
      <c r="J1493" s="16" t="n">
        <v>2</v>
      </c>
      <c r="K1493" s="16" t="n">
        <v>4</v>
      </c>
      <c r="L1493" s="16" t="s">
        <v>41</v>
      </c>
      <c r="M1493" s="18" t="n">
        <f aca="false">IF(ISNUMBER(B1493),B1493,IF(MID(B1493,3,1)="-",DATE(VALUE(RIGHT(B1493,4)),VALUE(MID(B1493,4,2)),VALUE(LEFT(B1493,2))),DATE(VALUE(LEFT(B1493,4)),VALUE(MID(B1493,6,2)),VALUE(RIGHT(B1493,2)))))</f>
        <v>45791</v>
      </c>
      <c r="N1493" s="16" t="n">
        <f aca="false">MONTH(M1493)</f>
        <v>5</v>
      </c>
      <c r="O1493" s="16" t="str">
        <f aca="false">PROPER(TRIM(H1493))</f>
        <v>Mumbai</v>
      </c>
      <c r="P1493" s="16" t="str">
        <f aca="false">IFERROR(VLOOKUP(O1493,city_map!$A$2:$B$6,2,FALSE()),O1493)</f>
        <v>Mumbai</v>
      </c>
      <c r="Q1493" s="16" t="n">
        <f aca="false">IF(ISNUMBER(F1493),F1493,VALUE(SUBSTITUTE(SUBSTITUTE(F1493,"₹",""),",","")))</f>
        <v>1112</v>
      </c>
      <c r="R1493" s="16" t="n">
        <f aca="false">IF(E1493=99,1,E1493)</f>
        <v>2</v>
      </c>
      <c r="S1493" s="16" t="n">
        <f aca="false">IF(G1493="",0,G1493)</f>
        <v>0.1</v>
      </c>
      <c r="T1493" s="16" t="str">
        <f aca="false">IF(I1493="","Unknown",IF(I1493="upi","UPI",I1493))</f>
        <v>UPI</v>
      </c>
      <c r="U1493" s="16" t="str">
        <f aca="false">IF(L1493="Yes","Y",IF(L1493="No","N",L1493))</f>
        <v>N</v>
      </c>
      <c r="V1493" s="19" t="n">
        <f aca="false">ROUND(R1493*Q1493*(1-S1493),2)</f>
        <v>2001.6</v>
      </c>
      <c r="W1493" s="16" t="str">
        <f aca="false">_xlfn.XLOOKUP(D1493,products!$A$2:$A$61,products!$C$2:$C$61,"Not found")</f>
        <v>Home</v>
      </c>
    </row>
    <row r="1494" customFormat="false" ht="15" hidden="false" customHeight="false" outlineLevel="0" collapsed="false">
      <c r="A1494" s="16" t="s">
        <v>2453</v>
      </c>
      <c r="B1494" s="16" t="s">
        <v>2439</v>
      </c>
      <c r="C1494" s="16" t="s">
        <v>238</v>
      </c>
      <c r="D1494" s="16" t="s">
        <v>412</v>
      </c>
      <c r="E1494" s="16" t="n">
        <v>1</v>
      </c>
      <c r="F1494" s="16" t="n">
        <v>978</v>
      </c>
      <c r="G1494" s="16" t="n">
        <v>0.1</v>
      </c>
      <c r="H1494" s="16" t="s">
        <v>130</v>
      </c>
      <c r="I1494" s="16" t="s">
        <v>71</v>
      </c>
      <c r="J1494" s="16" t="n">
        <v>2</v>
      </c>
      <c r="K1494" s="16"/>
      <c r="L1494" s="16" t="s">
        <v>41</v>
      </c>
      <c r="M1494" s="18" t="n">
        <f aca="false">IF(ISNUMBER(B1494),B1494,IF(MID(B1494,3,1)="-",DATE(VALUE(RIGHT(B1494,4)),VALUE(MID(B1494,4,2)),VALUE(LEFT(B1494,2))),DATE(VALUE(LEFT(B1494,4)),VALUE(MID(B1494,6,2)),VALUE(RIGHT(B1494,2)))))</f>
        <v>45791</v>
      </c>
      <c r="N1494" s="16" t="n">
        <f aca="false">MONTH(M1494)</f>
        <v>5</v>
      </c>
      <c r="O1494" s="16" t="str">
        <f aca="false">PROPER(TRIM(H1494))</f>
        <v>Bengaluru</v>
      </c>
      <c r="P1494" s="16" t="str">
        <f aca="false">IFERROR(VLOOKUP(O1494,city_map!$A$2:$B$6,2,FALSE()),O1494)</f>
        <v>Bengaluru</v>
      </c>
      <c r="Q1494" s="16" t="n">
        <f aca="false">IF(ISNUMBER(F1494),F1494,VALUE(SUBSTITUTE(SUBSTITUTE(F1494,"₹",""),",","")))</f>
        <v>978</v>
      </c>
      <c r="R1494" s="16" t="n">
        <f aca="false">IF(E1494=99,1,E1494)</f>
        <v>1</v>
      </c>
      <c r="S1494" s="16" t="n">
        <f aca="false">IF(G1494="",0,G1494)</f>
        <v>0.1</v>
      </c>
      <c r="T1494" s="16" t="str">
        <f aca="false">IF(I1494="","Unknown",IF(I1494="upi","UPI",I1494))</f>
        <v>Credit Card</v>
      </c>
      <c r="U1494" s="16" t="str">
        <f aca="false">IF(L1494="Yes","Y",IF(L1494="No","N",L1494))</f>
        <v>N</v>
      </c>
      <c r="V1494" s="19" t="n">
        <f aca="false">ROUND(R1494*Q1494*(1-S1494),2)</f>
        <v>880.2</v>
      </c>
      <c r="W1494" s="16" t="str">
        <f aca="false">_xlfn.XLOOKUP(D1494,products!$A$2:$A$61,products!$C$2:$C$61,"Not found")</f>
        <v>Home</v>
      </c>
    </row>
    <row r="1495" customFormat="false" ht="15" hidden="false" customHeight="false" outlineLevel="0" collapsed="false">
      <c r="A1495" s="16" t="s">
        <v>2454</v>
      </c>
      <c r="B1495" s="16" t="s">
        <v>2439</v>
      </c>
      <c r="C1495" s="16" t="s">
        <v>1259</v>
      </c>
      <c r="D1495" s="16" t="s">
        <v>74</v>
      </c>
      <c r="E1495" s="16" t="n">
        <v>1</v>
      </c>
      <c r="F1495" s="16" t="n">
        <v>18140</v>
      </c>
      <c r="G1495" s="16" t="n">
        <v>0</v>
      </c>
      <c r="H1495" s="16" t="s">
        <v>46</v>
      </c>
      <c r="I1495" s="16" t="s">
        <v>47</v>
      </c>
      <c r="J1495" s="16" t="n">
        <v>5</v>
      </c>
      <c r="K1495" s="16"/>
      <c r="L1495" s="16" t="s">
        <v>41</v>
      </c>
      <c r="M1495" s="18" t="n">
        <f aca="false">IF(ISNUMBER(B1495),B1495,IF(MID(B1495,3,1)="-",DATE(VALUE(RIGHT(B1495,4)),VALUE(MID(B1495,4,2)),VALUE(LEFT(B1495,2))),DATE(VALUE(LEFT(B1495,4)),VALUE(MID(B1495,6,2)),VALUE(RIGHT(B1495,2)))))</f>
        <v>45791</v>
      </c>
      <c r="N1495" s="16" t="n">
        <f aca="false">MONTH(M1495)</f>
        <v>5</v>
      </c>
      <c r="O1495" s="16" t="str">
        <f aca="false">PROPER(TRIM(H1495))</f>
        <v>Chennai</v>
      </c>
      <c r="P1495" s="16" t="str">
        <f aca="false">IFERROR(VLOOKUP(O1495,city_map!$A$2:$B$6,2,FALSE()),O1495)</f>
        <v>Chennai</v>
      </c>
      <c r="Q1495" s="16" t="n">
        <f aca="false">IF(ISNUMBER(F1495),F1495,VALUE(SUBSTITUTE(SUBSTITUTE(F1495,"₹",""),",","")))</f>
        <v>18140</v>
      </c>
      <c r="R1495" s="16" t="n">
        <f aca="false">IF(E1495=99,1,E1495)</f>
        <v>1</v>
      </c>
      <c r="S1495" s="16" t="n">
        <f aca="false">IF(G1495="",0,G1495)</f>
        <v>0</v>
      </c>
      <c r="T1495" s="16" t="str">
        <f aca="false">IF(I1495="","Unknown",IF(I1495="upi","UPI",I1495))</f>
        <v>Debit Card</v>
      </c>
      <c r="U1495" s="16" t="str">
        <f aca="false">IF(L1495="Yes","Y",IF(L1495="No","N",L1495))</f>
        <v>N</v>
      </c>
      <c r="V1495" s="19" t="n">
        <f aca="false">ROUND(R1495*Q1495*(1-S1495),2)</f>
        <v>18140</v>
      </c>
      <c r="W1495" s="16" t="str">
        <f aca="false">_xlfn.XLOOKUP(D1495,products!$A$2:$A$61,products!$C$2:$C$61,"Not found")</f>
        <v>Electronics</v>
      </c>
    </row>
    <row r="1496" customFormat="false" ht="15" hidden="false" customHeight="false" outlineLevel="0" collapsed="false">
      <c r="A1496" s="16" t="s">
        <v>2455</v>
      </c>
      <c r="B1496" s="16" t="s">
        <v>2439</v>
      </c>
      <c r="C1496" s="16" t="s">
        <v>280</v>
      </c>
      <c r="D1496" s="16" t="s">
        <v>451</v>
      </c>
      <c r="E1496" s="16" t="n">
        <v>1</v>
      </c>
      <c r="F1496" s="16" t="n">
        <v>1293</v>
      </c>
      <c r="G1496" s="16" t="n">
        <v>0.1</v>
      </c>
      <c r="H1496" s="16" t="s">
        <v>81</v>
      </c>
      <c r="I1496" s="16" t="s">
        <v>71</v>
      </c>
      <c r="J1496" s="16" t="n">
        <v>3</v>
      </c>
      <c r="K1496" s="16" t="n">
        <v>5</v>
      </c>
      <c r="L1496" s="16" t="s">
        <v>41</v>
      </c>
      <c r="M1496" s="18" t="n">
        <f aca="false">IF(ISNUMBER(B1496),B1496,IF(MID(B1496,3,1)="-",DATE(VALUE(RIGHT(B1496,4)),VALUE(MID(B1496,4,2)),VALUE(LEFT(B1496,2))),DATE(VALUE(LEFT(B1496,4)),VALUE(MID(B1496,6,2)),VALUE(RIGHT(B1496,2)))))</f>
        <v>45791</v>
      </c>
      <c r="N1496" s="16" t="n">
        <f aca="false">MONTH(M1496)</f>
        <v>5</v>
      </c>
      <c r="O1496" s="16" t="str">
        <f aca="false">PROPER(TRIM(H1496))</f>
        <v>Hyderabad</v>
      </c>
      <c r="P1496" s="16" t="str">
        <f aca="false">IFERROR(VLOOKUP(O1496,city_map!$A$2:$B$6,2,FALSE()),O1496)</f>
        <v>Hyderabad</v>
      </c>
      <c r="Q1496" s="16" t="n">
        <f aca="false">IF(ISNUMBER(F1496),F1496,VALUE(SUBSTITUTE(SUBSTITUTE(F1496,"₹",""),",","")))</f>
        <v>1293</v>
      </c>
      <c r="R1496" s="16" t="n">
        <f aca="false">IF(E1496=99,1,E1496)</f>
        <v>1</v>
      </c>
      <c r="S1496" s="16" t="n">
        <f aca="false">IF(G1496="",0,G1496)</f>
        <v>0.1</v>
      </c>
      <c r="T1496" s="16" t="str">
        <f aca="false">IF(I1496="","Unknown",IF(I1496="upi","UPI",I1496))</f>
        <v>Credit Card</v>
      </c>
      <c r="U1496" s="16" t="str">
        <f aca="false">IF(L1496="Yes","Y",IF(L1496="No","N",L1496))</f>
        <v>N</v>
      </c>
      <c r="V1496" s="19" t="n">
        <f aca="false">ROUND(R1496*Q1496*(1-S1496),2)</f>
        <v>1163.7</v>
      </c>
      <c r="W1496" s="16" t="str">
        <f aca="false">_xlfn.XLOOKUP(D1496,products!$A$2:$A$61,products!$C$2:$C$61,"Not found")</f>
        <v>Beauty</v>
      </c>
    </row>
    <row r="1497" customFormat="false" ht="15" hidden="false" customHeight="false" outlineLevel="0" collapsed="false">
      <c r="A1497" s="16" t="s">
        <v>2456</v>
      </c>
      <c r="B1497" s="16" t="s">
        <v>2457</v>
      </c>
      <c r="C1497" s="16" t="s">
        <v>756</v>
      </c>
      <c r="D1497" s="16" t="s">
        <v>191</v>
      </c>
      <c r="E1497" s="16" t="n">
        <v>2</v>
      </c>
      <c r="F1497" s="16" t="n">
        <v>389</v>
      </c>
      <c r="G1497" s="16" t="n">
        <v>0.2</v>
      </c>
      <c r="H1497" s="16" t="s">
        <v>39</v>
      </c>
      <c r="I1497" s="16" t="s">
        <v>71</v>
      </c>
      <c r="J1497" s="16" t="n">
        <v>3</v>
      </c>
      <c r="K1497" s="16" t="n">
        <v>4</v>
      </c>
      <c r="L1497" s="16" t="s">
        <v>41</v>
      </c>
      <c r="M1497" s="18" t="n">
        <f aca="false">IF(ISNUMBER(B1497),B1497,IF(MID(B1497,3,1)="-",DATE(VALUE(RIGHT(B1497,4)),VALUE(MID(B1497,4,2)),VALUE(LEFT(B1497,2))),DATE(VALUE(LEFT(B1497,4)),VALUE(MID(B1497,6,2)),VALUE(RIGHT(B1497,2)))))</f>
        <v>45792</v>
      </c>
      <c r="N1497" s="16" t="n">
        <f aca="false">MONTH(M1497)</f>
        <v>5</v>
      </c>
      <c r="O1497" s="16" t="str">
        <f aca="false">PROPER(TRIM(H1497))</f>
        <v>Delhi</v>
      </c>
      <c r="P1497" s="16" t="str">
        <f aca="false">IFERROR(VLOOKUP(O1497,city_map!$A$2:$B$6,2,FALSE()),O1497)</f>
        <v>Delhi</v>
      </c>
      <c r="Q1497" s="16" t="n">
        <f aca="false">IF(ISNUMBER(F1497),F1497,VALUE(SUBSTITUTE(SUBSTITUTE(F1497,"₹",""),",","")))</f>
        <v>389</v>
      </c>
      <c r="R1497" s="16" t="n">
        <f aca="false">IF(E1497=99,1,E1497)</f>
        <v>2</v>
      </c>
      <c r="S1497" s="16" t="n">
        <f aca="false">IF(G1497="",0,G1497)</f>
        <v>0.2</v>
      </c>
      <c r="T1497" s="16" t="str">
        <f aca="false">IF(I1497="","Unknown",IF(I1497="upi","UPI",I1497))</f>
        <v>Credit Card</v>
      </c>
      <c r="U1497" s="16" t="str">
        <f aca="false">IF(L1497="Yes","Y",IF(L1497="No","N",L1497))</f>
        <v>N</v>
      </c>
      <c r="V1497" s="19" t="n">
        <f aca="false">ROUND(R1497*Q1497*(1-S1497),2)</f>
        <v>622.4</v>
      </c>
      <c r="W1497" s="16" t="str">
        <f aca="false">_xlfn.XLOOKUP(D1497,products!$A$2:$A$61,products!$C$2:$C$61,"Not found")</f>
        <v>Electronics</v>
      </c>
    </row>
    <row r="1498" customFormat="false" ht="15" hidden="false" customHeight="false" outlineLevel="0" collapsed="false">
      <c r="A1498" s="16" t="s">
        <v>2458</v>
      </c>
      <c r="B1498" s="16" t="s">
        <v>2457</v>
      </c>
      <c r="C1498" s="16" t="s">
        <v>1457</v>
      </c>
      <c r="D1498" s="16" t="s">
        <v>254</v>
      </c>
      <c r="E1498" s="16" t="n">
        <v>1</v>
      </c>
      <c r="F1498" s="16" t="n">
        <v>972</v>
      </c>
      <c r="G1498" s="16" t="n">
        <v>0.2</v>
      </c>
      <c r="H1498" s="16" t="s">
        <v>130</v>
      </c>
      <c r="I1498" s="16" t="s">
        <v>60</v>
      </c>
      <c r="J1498" s="16" t="n">
        <v>4</v>
      </c>
      <c r="K1498" s="16" t="n">
        <v>4</v>
      </c>
      <c r="L1498" s="16" t="s">
        <v>41</v>
      </c>
      <c r="M1498" s="18" t="n">
        <f aca="false">IF(ISNUMBER(B1498),B1498,IF(MID(B1498,3,1)="-",DATE(VALUE(RIGHT(B1498,4)),VALUE(MID(B1498,4,2)),VALUE(LEFT(B1498,2))),DATE(VALUE(LEFT(B1498,4)),VALUE(MID(B1498,6,2)),VALUE(RIGHT(B1498,2)))))</f>
        <v>45792</v>
      </c>
      <c r="N1498" s="16" t="n">
        <f aca="false">MONTH(M1498)</f>
        <v>5</v>
      </c>
      <c r="O1498" s="16" t="str">
        <f aca="false">PROPER(TRIM(H1498))</f>
        <v>Bengaluru</v>
      </c>
      <c r="P1498" s="16" t="str">
        <f aca="false">IFERROR(VLOOKUP(O1498,city_map!$A$2:$B$6,2,FALSE()),O1498)</f>
        <v>Bengaluru</v>
      </c>
      <c r="Q1498" s="16" t="n">
        <f aca="false">IF(ISNUMBER(F1498),F1498,VALUE(SUBSTITUTE(SUBSTITUTE(F1498,"₹",""),",","")))</f>
        <v>972</v>
      </c>
      <c r="R1498" s="16" t="n">
        <f aca="false">IF(E1498=99,1,E1498)</f>
        <v>1</v>
      </c>
      <c r="S1498" s="16" t="n">
        <f aca="false">IF(G1498="",0,G1498)</f>
        <v>0.2</v>
      </c>
      <c r="T1498" s="16" t="str">
        <f aca="false">IF(I1498="","Unknown",IF(I1498="upi","UPI",I1498))</f>
        <v>UPI</v>
      </c>
      <c r="U1498" s="16" t="str">
        <f aca="false">IF(L1498="Yes","Y",IF(L1498="No","N",L1498))</f>
        <v>N</v>
      </c>
      <c r="V1498" s="19" t="n">
        <f aca="false">ROUND(R1498*Q1498*(1-S1498),2)</f>
        <v>777.6</v>
      </c>
      <c r="W1498" s="16" t="str">
        <f aca="false">_xlfn.XLOOKUP(D1498,products!$A$2:$A$61,products!$C$2:$C$61,"Not found")</f>
        <v>Fashion</v>
      </c>
    </row>
    <row r="1499" customFormat="false" ht="15" hidden="false" customHeight="false" outlineLevel="0" collapsed="false">
      <c r="A1499" s="16" t="s">
        <v>2459</v>
      </c>
      <c r="B1499" s="16" t="s">
        <v>2457</v>
      </c>
      <c r="C1499" s="16" t="s">
        <v>2460</v>
      </c>
      <c r="D1499" s="16" t="s">
        <v>126</v>
      </c>
      <c r="E1499" s="16" t="n">
        <v>2</v>
      </c>
      <c r="F1499" s="16" t="n">
        <v>379</v>
      </c>
      <c r="G1499" s="16" t="n">
        <v>0</v>
      </c>
      <c r="H1499" s="16" t="s">
        <v>112</v>
      </c>
      <c r="I1499" s="16" t="s">
        <v>40</v>
      </c>
      <c r="J1499" s="16" t="n">
        <v>4</v>
      </c>
      <c r="K1499" s="16" t="n">
        <v>3</v>
      </c>
      <c r="L1499" s="16" t="s">
        <v>41</v>
      </c>
      <c r="M1499" s="18" t="n">
        <f aca="false">IF(ISNUMBER(B1499),B1499,IF(MID(B1499,3,1)="-",DATE(VALUE(RIGHT(B1499,4)),VALUE(MID(B1499,4,2)),VALUE(LEFT(B1499,2))),DATE(VALUE(LEFT(B1499,4)),VALUE(MID(B1499,6,2)),VALUE(RIGHT(B1499,2)))))</f>
        <v>45792</v>
      </c>
      <c r="N1499" s="16" t="n">
        <f aca="false">MONTH(M1499)</f>
        <v>5</v>
      </c>
      <c r="O1499" s="16" t="str">
        <f aca="false">PROPER(TRIM(H1499))</f>
        <v>Mumbai</v>
      </c>
      <c r="P1499" s="16" t="str">
        <f aca="false">IFERROR(VLOOKUP(O1499,city_map!$A$2:$B$6,2,FALSE()),O1499)</f>
        <v>Mumbai</v>
      </c>
      <c r="Q1499" s="16" t="n">
        <f aca="false">IF(ISNUMBER(F1499),F1499,VALUE(SUBSTITUTE(SUBSTITUTE(F1499,"₹",""),",","")))</f>
        <v>379</v>
      </c>
      <c r="R1499" s="16" t="n">
        <f aca="false">IF(E1499=99,1,E1499)</f>
        <v>2</v>
      </c>
      <c r="S1499" s="16" t="n">
        <f aca="false">IF(G1499="",0,G1499)</f>
        <v>0</v>
      </c>
      <c r="T1499" s="16" t="str">
        <f aca="false">IF(I1499="","Unknown",IF(I1499="upi","UPI",I1499))</f>
        <v>COD</v>
      </c>
      <c r="U1499" s="16" t="str">
        <f aca="false">IF(L1499="Yes","Y",IF(L1499="No","N",L1499))</f>
        <v>N</v>
      </c>
      <c r="V1499" s="19" t="n">
        <f aca="false">ROUND(R1499*Q1499*(1-S1499),2)</f>
        <v>758</v>
      </c>
      <c r="W1499" s="16" t="str">
        <f aca="false">_xlfn.XLOOKUP(D1499,products!$A$2:$A$61,products!$C$2:$C$61,"Not found")</f>
        <v>Home</v>
      </c>
    </row>
    <row r="1500" customFormat="false" ht="15" hidden="false" customHeight="false" outlineLevel="0" collapsed="false">
      <c r="A1500" s="16" t="s">
        <v>2461</v>
      </c>
      <c r="B1500" s="16" t="s">
        <v>2457</v>
      </c>
      <c r="C1500" s="16" t="s">
        <v>2462</v>
      </c>
      <c r="D1500" s="16" t="s">
        <v>80</v>
      </c>
      <c r="E1500" s="16" t="n">
        <v>2</v>
      </c>
      <c r="F1500" s="16" t="n">
        <v>1476</v>
      </c>
      <c r="G1500" s="16" t="n">
        <v>0.05</v>
      </c>
      <c r="H1500" s="16" t="s">
        <v>67</v>
      </c>
      <c r="I1500" s="16" t="s">
        <v>60</v>
      </c>
      <c r="J1500" s="16" t="n">
        <v>5</v>
      </c>
      <c r="K1500" s="16" t="n">
        <v>5</v>
      </c>
      <c r="L1500" s="16" t="s">
        <v>41</v>
      </c>
      <c r="M1500" s="18" t="n">
        <f aca="false">IF(ISNUMBER(B1500),B1500,IF(MID(B1500,3,1)="-",DATE(VALUE(RIGHT(B1500,4)),VALUE(MID(B1500,4,2)),VALUE(LEFT(B1500,2))),DATE(VALUE(LEFT(B1500,4)),VALUE(MID(B1500,6,2)),VALUE(RIGHT(B1500,2)))))</f>
        <v>45792</v>
      </c>
      <c r="N1500" s="16" t="n">
        <f aca="false">MONTH(M1500)</f>
        <v>5</v>
      </c>
      <c r="O1500" s="16" t="str">
        <f aca="false">PROPER(TRIM(H1500))</f>
        <v>Kolkata</v>
      </c>
      <c r="P1500" s="16" t="str">
        <f aca="false">IFERROR(VLOOKUP(O1500,city_map!$A$2:$B$6,2,FALSE()),O1500)</f>
        <v>Kolkata</v>
      </c>
      <c r="Q1500" s="16" t="n">
        <f aca="false">IF(ISNUMBER(F1500),F1500,VALUE(SUBSTITUTE(SUBSTITUTE(F1500,"₹",""),",","")))</f>
        <v>1476</v>
      </c>
      <c r="R1500" s="16" t="n">
        <f aca="false">IF(E1500=99,1,E1500)</f>
        <v>2</v>
      </c>
      <c r="S1500" s="16" t="n">
        <f aca="false">IF(G1500="",0,G1500)</f>
        <v>0.05</v>
      </c>
      <c r="T1500" s="16" t="str">
        <f aca="false">IF(I1500="","Unknown",IF(I1500="upi","UPI",I1500))</f>
        <v>UPI</v>
      </c>
      <c r="U1500" s="16" t="str">
        <f aca="false">IF(L1500="Yes","Y",IF(L1500="No","N",L1500))</f>
        <v>N</v>
      </c>
      <c r="V1500" s="19" t="n">
        <f aca="false">ROUND(R1500*Q1500*(1-S1500),2)</f>
        <v>2804.4</v>
      </c>
      <c r="W1500" s="16" t="str">
        <f aca="false">_xlfn.XLOOKUP(D1500,products!$A$2:$A$61,products!$C$2:$C$61,"Not found")</f>
        <v>Beauty</v>
      </c>
    </row>
    <row r="1501" customFormat="false" ht="15" hidden="false" customHeight="false" outlineLevel="0" collapsed="false">
      <c r="A1501" s="16" t="s">
        <v>2463</v>
      </c>
      <c r="B1501" s="16" t="s">
        <v>2457</v>
      </c>
      <c r="C1501" s="16" t="s">
        <v>1104</v>
      </c>
      <c r="D1501" s="16" t="s">
        <v>393</v>
      </c>
      <c r="E1501" s="16" t="n">
        <v>1</v>
      </c>
      <c r="F1501" s="16" t="n">
        <v>478</v>
      </c>
      <c r="G1501" s="16" t="n">
        <v>0</v>
      </c>
      <c r="H1501" s="16" t="s">
        <v>81</v>
      </c>
      <c r="I1501" s="16" t="s">
        <v>60</v>
      </c>
      <c r="J1501" s="16" t="n">
        <v>3</v>
      </c>
      <c r="K1501" s="16" t="n">
        <v>3</v>
      </c>
      <c r="L1501" s="16" t="s">
        <v>57</v>
      </c>
      <c r="M1501" s="18" t="n">
        <f aca="false">IF(ISNUMBER(B1501),B1501,IF(MID(B1501,3,1)="-",DATE(VALUE(RIGHT(B1501,4)),VALUE(MID(B1501,4,2)),VALUE(LEFT(B1501,2))),DATE(VALUE(LEFT(B1501,4)),VALUE(MID(B1501,6,2)),VALUE(RIGHT(B1501,2)))))</f>
        <v>45792</v>
      </c>
      <c r="N1501" s="16" t="n">
        <f aca="false">MONTH(M1501)</f>
        <v>5</v>
      </c>
      <c r="O1501" s="16" t="str">
        <f aca="false">PROPER(TRIM(H1501))</f>
        <v>Hyderabad</v>
      </c>
      <c r="P1501" s="16" t="str">
        <f aca="false">IFERROR(VLOOKUP(O1501,city_map!$A$2:$B$6,2,FALSE()),O1501)</f>
        <v>Hyderabad</v>
      </c>
      <c r="Q1501" s="16" t="n">
        <f aca="false">IF(ISNUMBER(F1501),F1501,VALUE(SUBSTITUTE(SUBSTITUTE(F1501,"₹",""),",","")))</f>
        <v>478</v>
      </c>
      <c r="R1501" s="16" t="n">
        <f aca="false">IF(E1501=99,1,E1501)</f>
        <v>1</v>
      </c>
      <c r="S1501" s="16" t="n">
        <f aca="false">IF(G1501="",0,G1501)</f>
        <v>0</v>
      </c>
      <c r="T1501" s="16" t="str">
        <f aca="false">IF(I1501="","Unknown",IF(I1501="upi","UPI",I1501))</f>
        <v>UPI</v>
      </c>
      <c r="U1501" s="16" t="str">
        <f aca="false">IF(L1501="Yes","Y",IF(L1501="No","N",L1501))</f>
        <v>Y</v>
      </c>
      <c r="V1501" s="19" t="n">
        <f aca="false">ROUND(R1501*Q1501*(1-S1501),2)</f>
        <v>478</v>
      </c>
      <c r="W1501" s="16" t="str">
        <f aca="false">_xlfn.XLOOKUP(D1501,products!$A$2:$A$61,products!$C$2:$C$61,"Not found")</f>
        <v>Fashion</v>
      </c>
    </row>
    <row r="1502" customFormat="false" ht="15" hidden="false" customHeight="false" outlineLevel="0" collapsed="false">
      <c r="A1502" s="16" t="s">
        <v>2464</v>
      </c>
      <c r="B1502" s="16" t="s">
        <v>2457</v>
      </c>
      <c r="C1502" s="16" t="s">
        <v>1807</v>
      </c>
      <c r="D1502" s="16" t="s">
        <v>229</v>
      </c>
      <c r="E1502" s="16" t="n">
        <v>5</v>
      </c>
      <c r="F1502" s="16" t="n">
        <v>449</v>
      </c>
      <c r="G1502" s="16" t="n">
        <v>0.15</v>
      </c>
      <c r="H1502" s="16" t="s">
        <v>56</v>
      </c>
      <c r="I1502" s="16" t="s">
        <v>100</v>
      </c>
      <c r="J1502" s="16" t="n">
        <v>4</v>
      </c>
      <c r="K1502" s="16" t="n">
        <v>4</v>
      </c>
      <c r="L1502" s="16" t="s">
        <v>41</v>
      </c>
      <c r="M1502" s="18" t="n">
        <f aca="false">IF(ISNUMBER(B1502),B1502,IF(MID(B1502,3,1)="-",DATE(VALUE(RIGHT(B1502,4)),VALUE(MID(B1502,4,2)),VALUE(LEFT(B1502,2))),DATE(VALUE(LEFT(B1502,4)),VALUE(MID(B1502,6,2)),VALUE(RIGHT(B1502,2)))))</f>
        <v>45792</v>
      </c>
      <c r="N1502" s="16" t="n">
        <f aca="false">MONTH(M1502)</f>
        <v>5</v>
      </c>
      <c r="O1502" s="16" t="str">
        <f aca="false">PROPER(TRIM(H1502))</f>
        <v>Lucknow</v>
      </c>
      <c r="P1502" s="16" t="str">
        <f aca="false">IFERROR(VLOOKUP(O1502,city_map!$A$2:$B$6,2,FALSE()),O1502)</f>
        <v>Lucknow</v>
      </c>
      <c r="Q1502" s="16" t="n">
        <f aca="false">IF(ISNUMBER(F1502),F1502,VALUE(SUBSTITUTE(SUBSTITUTE(F1502,"₹",""),",","")))</f>
        <v>449</v>
      </c>
      <c r="R1502" s="16" t="n">
        <f aca="false">IF(E1502=99,1,E1502)</f>
        <v>5</v>
      </c>
      <c r="S1502" s="16" t="n">
        <f aca="false">IF(G1502="",0,G1502)</f>
        <v>0.15</v>
      </c>
      <c r="T1502" s="16" t="str">
        <f aca="false">IF(I1502="","Unknown",IF(I1502="upi","UPI",I1502))</f>
        <v>Net Banking</v>
      </c>
      <c r="U1502" s="16" t="str">
        <f aca="false">IF(L1502="Yes","Y",IF(L1502="No","N",L1502))</f>
        <v>N</v>
      </c>
      <c r="V1502" s="19" t="n">
        <f aca="false">ROUND(R1502*Q1502*(1-S1502),2)</f>
        <v>1908.25</v>
      </c>
      <c r="W1502" s="16" t="str">
        <f aca="false">_xlfn.XLOOKUP(D1502,products!$A$2:$A$61,products!$C$2:$C$61,"Not found")</f>
        <v>Books</v>
      </c>
    </row>
    <row r="1503" customFormat="false" ht="15" hidden="false" customHeight="false" outlineLevel="0" collapsed="false">
      <c r="A1503" s="16" t="s">
        <v>2465</v>
      </c>
      <c r="B1503" s="16" t="s">
        <v>2457</v>
      </c>
      <c r="C1503" s="16" t="s">
        <v>1951</v>
      </c>
      <c r="D1503" s="16" t="s">
        <v>229</v>
      </c>
      <c r="E1503" s="16" t="n">
        <v>1</v>
      </c>
      <c r="F1503" s="16" t="n">
        <v>430</v>
      </c>
      <c r="G1503" s="16" t="n">
        <v>0</v>
      </c>
      <c r="H1503" s="16" t="s">
        <v>112</v>
      </c>
      <c r="I1503" s="16" t="s">
        <v>40</v>
      </c>
      <c r="J1503" s="16" t="n">
        <v>3</v>
      </c>
      <c r="K1503" s="16" t="n">
        <v>4</v>
      </c>
      <c r="L1503" s="16" t="s">
        <v>41</v>
      </c>
      <c r="M1503" s="18" t="n">
        <f aca="false">IF(ISNUMBER(B1503),B1503,IF(MID(B1503,3,1)="-",DATE(VALUE(RIGHT(B1503,4)),VALUE(MID(B1503,4,2)),VALUE(LEFT(B1503,2))),DATE(VALUE(LEFT(B1503,4)),VALUE(MID(B1503,6,2)),VALUE(RIGHT(B1503,2)))))</f>
        <v>45792</v>
      </c>
      <c r="N1503" s="16" t="n">
        <f aca="false">MONTH(M1503)</f>
        <v>5</v>
      </c>
      <c r="O1503" s="16" t="str">
        <f aca="false">PROPER(TRIM(H1503))</f>
        <v>Mumbai</v>
      </c>
      <c r="P1503" s="16" t="str">
        <f aca="false">IFERROR(VLOOKUP(O1503,city_map!$A$2:$B$6,2,FALSE()),O1503)</f>
        <v>Mumbai</v>
      </c>
      <c r="Q1503" s="16" t="n">
        <f aca="false">IF(ISNUMBER(F1503),F1503,VALUE(SUBSTITUTE(SUBSTITUTE(F1503,"₹",""),",","")))</f>
        <v>430</v>
      </c>
      <c r="R1503" s="16" t="n">
        <f aca="false">IF(E1503=99,1,E1503)</f>
        <v>1</v>
      </c>
      <c r="S1503" s="16" t="n">
        <f aca="false">IF(G1503="",0,G1503)</f>
        <v>0</v>
      </c>
      <c r="T1503" s="16" t="str">
        <f aca="false">IF(I1503="","Unknown",IF(I1503="upi","UPI",I1503))</f>
        <v>COD</v>
      </c>
      <c r="U1503" s="16" t="str">
        <f aca="false">IF(L1503="Yes","Y",IF(L1503="No","N",L1503))</f>
        <v>N</v>
      </c>
      <c r="V1503" s="19" t="n">
        <f aca="false">ROUND(R1503*Q1503*(1-S1503),2)</f>
        <v>430</v>
      </c>
      <c r="W1503" s="16" t="str">
        <f aca="false">_xlfn.XLOOKUP(D1503,products!$A$2:$A$61,products!$C$2:$C$61,"Not found")</f>
        <v>Books</v>
      </c>
    </row>
    <row r="1504" customFormat="false" ht="15" hidden="false" customHeight="false" outlineLevel="0" collapsed="false">
      <c r="A1504" s="16" t="s">
        <v>2466</v>
      </c>
      <c r="B1504" s="16" t="s">
        <v>2457</v>
      </c>
      <c r="C1504" s="16" t="s">
        <v>888</v>
      </c>
      <c r="D1504" s="16" t="s">
        <v>393</v>
      </c>
      <c r="E1504" s="16" t="n">
        <v>2</v>
      </c>
      <c r="F1504" s="16" t="n">
        <v>521</v>
      </c>
      <c r="G1504" s="16" t="n">
        <v>0</v>
      </c>
      <c r="H1504" s="16" t="s">
        <v>130</v>
      </c>
      <c r="I1504" s="16" t="s">
        <v>40</v>
      </c>
      <c r="J1504" s="16" t="n">
        <v>3</v>
      </c>
      <c r="K1504" s="16" t="n">
        <v>5</v>
      </c>
      <c r="L1504" s="16" t="s">
        <v>41</v>
      </c>
      <c r="M1504" s="18" t="n">
        <f aca="false">IF(ISNUMBER(B1504),B1504,IF(MID(B1504,3,1)="-",DATE(VALUE(RIGHT(B1504,4)),VALUE(MID(B1504,4,2)),VALUE(LEFT(B1504,2))),DATE(VALUE(LEFT(B1504,4)),VALUE(MID(B1504,6,2)),VALUE(RIGHT(B1504,2)))))</f>
        <v>45792</v>
      </c>
      <c r="N1504" s="16" t="n">
        <f aca="false">MONTH(M1504)</f>
        <v>5</v>
      </c>
      <c r="O1504" s="16" t="str">
        <f aca="false">PROPER(TRIM(H1504))</f>
        <v>Bengaluru</v>
      </c>
      <c r="P1504" s="16" t="str">
        <f aca="false">IFERROR(VLOOKUP(O1504,city_map!$A$2:$B$6,2,FALSE()),O1504)</f>
        <v>Bengaluru</v>
      </c>
      <c r="Q1504" s="16" t="n">
        <f aca="false">IF(ISNUMBER(F1504),F1504,VALUE(SUBSTITUTE(SUBSTITUTE(F1504,"₹",""),",","")))</f>
        <v>521</v>
      </c>
      <c r="R1504" s="16" t="n">
        <f aca="false">IF(E1504=99,1,E1504)</f>
        <v>2</v>
      </c>
      <c r="S1504" s="16" t="n">
        <f aca="false">IF(G1504="",0,G1504)</f>
        <v>0</v>
      </c>
      <c r="T1504" s="16" t="str">
        <f aca="false">IF(I1504="","Unknown",IF(I1504="upi","UPI",I1504))</f>
        <v>COD</v>
      </c>
      <c r="U1504" s="16" t="str">
        <f aca="false">IF(L1504="Yes","Y",IF(L1504="No","N",L1504))</f>
        <v>N</v>
      </c>
      <c r="V1504" s="19" t="n">
        <f aca="false">ROUND(R1504*Q1504*(1-S1504),2)</f>
        <v>1042</v>
      </c>
      <c r="W1504" s="16" t="str">
        <f aca="false">_xlfn.XLOOKUP(D1504,products!$A$2:$A$61,products!$C$2:$C$61,"Not found")</f>
        <v>Fashion</v>
      </c>
    </row>
    <row r="1505" customFormat="false" ht="15" hidden="false" customHeight="false" outlineLevel="0" collapsed="false">
      <c r="A1505" s="16" t="s">
        <v>2467</v>
      </c>
      <c r="B1505" s="16" t="s">
        <v>2457</v>
      </c>
      <c r="C1505" s="16" t="s">
        <v>138</v>
      </c>
      <c r="D1505" s="16" t="s">
        <v>300</v>
      </c>
      <c r="E1505" s="16" t="n">
        <v>2</v>
      </c>
      <c r="F1505" s="16" t="n">
        <v>2430</v>
      </c>
      <c r="G1505" s="16" t="n">
        <v>0.05</v>
      </c>
      <c r="H1505" s="16" t="s">
        <v>527</v>
      </c>
      <c r="I1505" s="16" t="s">
        <v>100</v>
      </c>
      <c r="J1505" s="16" t="n">
        <v>2</v>
      </c>
      <c r="K1505" s="16" t="n">
        <v>4</v>
      </c>
      <c r="L1505" s="16" t="s">
        <v>41</v>
      </c>
      <c r="M1505" s="18" t="n">
        <f aca="false">IF(ISNUMBER(B1505),B1505,IF(MID(B1505,3,1)="-",DATE(VALUE(RIGHT(B1505,4)),VALUE(MID(B1505,4,2)),VALUE(LEFT(B1505,2))),DATE(VALUE(LEFT(B1505,4)),VALUE(MID(B1505,6,2)),VALUE(RIGHT(B1505,2)))))</f>
        <v>45792</v>
      </c>
      <c r="N1505" s="16" t="n">
        <f aca="false">MONTH(M1505)</f>
        <v>5</v>
      </c>
      <c r="O1505" s="16" t="str">
        <f aca="false">PROPER(TRIM(H1505))</f>
        <v>Bangalore</v>
      </c>
      <c r="P1505" s="16" t="str">
        <f aca="false">IFERROR(VLOOKUP(O1505,city_map!$A$2:$B$6,2,FALSE()),O1505)</f>
        <v>Bengaluru</v>
      </c>
      <c r="Q1505" s="16" t="n">
        <f aca="false">IF(ISNUMBER(F1505),F1505,VALUE(SUBSTITUTE(SUBSTITUTE(F1505,"₹",""),",","")))</f>
        <v>2430</v>
      </c>
      <c r="R1505" s="16" t="n">
        <f aca="false">IF(E1505=99,1,E1505)</f>
        <v>2</v>
      </c>
      <c r="S1505" s="16" t="n">
        <f aca="false">IF(G1505="",0,G1505)</f>
        <v>0.05</v>
      </c>
      <c r="T1505" s="16" t="str">
        <f aca="false">IF(I1505="","Unknown",IF(I1505="upi","UPI",I1505))</f>
        <v>Net Banking</v>
      </c>
      <c r="U1505" s="16" t="str">
        <f aca="false">IF(L1505="Yes","Y",IF(L1505="No","N",L1505))</f>
        <v>N</v>
      </c>
      <c r="V1505" s="19" t="n">
        <f aca="false">ROUND(R1505*Q1505*(1-S1505),2)</f>
        <v>4617</v>
      </c>
      <c r="W1505" s="16" t="str">
        <f aca="false">_xlfn.XLOOKUP(D1505,products!$A$2:$A$61,products!$C$2:$C$61,"Not found")</f>
        <v>Home</v>
      </c>
    </row>
    <row r="1506" customFormat="false" ht="15" hidden="false" customHeight="false" outlineLevel="0" collapsed="false">
      <c r="A1506" s="16" t="s">
        <v>2468</v>
      </c>
      <c r="B1506" s="16" t="s">
        <v>2457</v>
      </c>
      <c r="C1506" s="16" t="s">
        <v>764</v>
      </c>
      <c r="D1506" s="16" t="s">
        <v>88</v>
      </c>
      <c r="E1506" s="16" t="n">
        <v>2</v>
      </c>
      <c r="F1506" s="16" t="n">
        <v>3002</v>
      </c>
      <c r="G1506" s="16" t="n">
        <v>0.1</v>
      </c>
      <c r="H1506" s="16" t="s">
        <v>130</v>
      </c>
      <c r="I1506" s="16" t="s">
        <v>40</v>
      </c>
      <c r="J1506" s="16" t="n">
        <v>3</v>
      </c>
      <c r="K1506" s="16" t="n">
        <v>3</v>
      </c>
      <c r="L1506" s="16" t="s">
        <v>57</v>
      </c>
      <c r="M1506" s="18" t="n">
        <f aca="false">IF(ISNUMBER(B1506),B1506,IF(MID(B1506,3,1)="-",DATE(VALUE(RIGHT(B1506,4)),VALUE(MID(B1506,4,2)),VALUE(LEFT(B1506,2))),DATE(VALUE(LEFT(B1506,4)),VALUE(MID(B1506,6,2)),VALUE(RIGHT(B1506,2)))))</f>
        <v>45792</v>
      </c>
      <c r="N1506" s="16" t="n">
        <f aca="false">MONTH(M1506)</f>
        <v>5</v>
      </c>
      <c r="O1506" s="16" t="str">
        <f aca="false">PROPER(TRIM(H1506))</f>
        <v>Bengaluru</v>
      </c>
      <c r="P1506" s="16" t="str">
        <f aca="false">IFERROR(VLOOKUP(O1506,city_map!$A$2:$B$6,2,FALSE()),O1506)</f>
        <v>Bengaluru</v>
      </c>
      <c r="Q1506" s="16" t="n">
        <f aca="false">IF(ISNUMBER(F1506),F1506,VALUE(SUBSTITUTE(SUBSTITUTE(F1506,"₹",""),",","")))</f>
        <v>3002</v>
      </c>
      <c r="R1506" s="16" t="n">
        <f aca="false">IF(E1506=99,1,E1506)</f>
        <v>2</v>
      </c>
      <c r="S1506" s="16" t="n">
        <f aca="false">IF(G1506="",0,G1506)</f>
        <v>0.1</v>
      </c>
      <c r="T1506" s="16" t="str">
        <f aca="false">IF(I1506="","Unknown",IF(I1506="upi","UPI",I1506))</f>
        <v>COD</v>
      </c>
      <c r="U1506" s="16" t="str">
        <f aca="false">IF(L1506="Yes","Y",IF(L1506="No","N",L1506))</f>
        <v>Y</v>
      </c>
      <c r="V1506" s="19" t="n">
        <f aca="false">ROUND(R1506*Q1506*(1-S1506),2)</f>
        <v>5403.6</v>
      </c>
      <c r="W1506" s="16" t="str">
        <f aca="false">_xlfn.XLOOKUP(D1506,products!$A$2:$A$61,products!$C$2:$C$61,"Not found")</f>
        <v>Fashion</v>
      </c>
    </row>
    <row r="1507" customFormat="false" ht="15" hidden="false" customHeight="false" outlineLevel="0" collapsed="false">
      <c r="A1507" s="16" t="s">
        <v>2469</v>
      </c>
      <c r="B1507" s="16" t="s">
        <v>2457</v>
      </c>
      <c r="C1507" s="16" t="s">
        <v>2351</v>
      </c>
      <c r="D1507" s="16" t="s">
        <v>136</v>
      </c>
      <c r="E1507" s="16" t="n">
        <v>1</v>
      </c>
      <c r="F1507" s="16" t="n">
        <v>2240</v>
      </c>
      <c r="G1507" s="16" t="n">
        <v>0.1</v>
      </c>
      <c r="H1507" s="16" t="s">
        <v>39</v>
      </c>
      <c r="I1507" s="16" t="s">
        <v>47</v>
      </c>
      <c r="J1507" s="16" t="n">
        <v>3</v>
      </c>
      <c r="K1507" s="16" t="n">
        <v>5</v>
      </c>
      <c r="L1507" s="16" t="s">
        <v>41</v>
      </c>
      <c r="M1507" s="18" t="n">
        <f aca="false">IF(ISNUMBER(B1507),B1507,IF(MID(B1507,3,1)="-",DATE(VALUE(RIGHT(B1507,4)),VALUE(MID(B1507,4,2)),VALUE(LEFT(B1507,2))),DATE(VALUE(LEFT(B1507,4)),VALUE(MID(B1507,6,2)),VALUE(RIGHT(B1507,2)))))</f>
        <v>45792</v>
      </c>
      <c r="N1507" s="16" t="n">
        <f aca="false">MONTH(M1507)</f>
        <v>5</v>
      </c>
      <c r="O1507" s="16" t="str">
        <f aca="false">PROPER(TRIM(H1507))</f>
        <v>Delhi</v>
      </c>
      <c r="P1507" s="16" t="str">
        <f aca="false">IFERROR(VLOOKUP(O1507,city_map!$A$2:$B$6,2,FALSE()),O1507)</f>
        <v>Delhi</v>
      </c>
      <c r="Q1507" s="16" t="n">
        <f aca="false">IF(ISNUMBER(F1507),F1507,VALUE(SUBSTITUTE(SUBSTITUTE(F1507,"₹",""),",","")))</f>
        <v>2240</v>
      </c>
      <c r="R1507" s="16" t="n">
        <f aca="false">IF(E1507=99,1,E1507)</f>
        <v>1</v>
      </c>
      <c r="S1507" s="16" t="n">
        <f aca="false">IF(G1507="",0,G1507)</f>
        <v>0.1</v>
      </c>
      <c r="T1507" s="16" t="str">
        <f aca="false">IF(I1507="","Unknown",IF(I1507="upi","UPI",I1507))</f>
        <v>Debit Card</v>
      </c>
      <c r="U1507" s="16" t="str">
        <f aca="false">IF(L1507="Yes","Y",IF(L1507="No","N",L1507))</f>
        <v>N</v>
      </c>
      <c r="V1507" s="19" t="n">
        <f aca="false">ROUND(R1507*Q1507*(1-S1507),2)</f>
        <v>2016</v>
      </c>
      <c r="W1507" s="16" t="str">
        <f aca="false">_xlfn.XLOOKUP(D1507,products!$A$2:$A$61,products!$C$2:$C$61,"Not found")</f>
        <v>Electronics</v>
      </c>
    </row>
    <row r="1508" customFormat="false" ht="15" hidden="false" customHeight="false" outlineLevel="0" collapsed="false">
      <c r="A1508" s="16" t="s">
        <v>2470</v>
      </c>
      <c r="B1508" s="16" t="s">
        <v>2457</v>
      </c>
      <c r="C1508" s="16" t="s">
        <v>1178</v>
      </c>
      <c r="D1508" s="16" t="s">
        <v>111</v>
      </c>
      <c r="E1508" s="16" t="n">
        <v>1</v>
      </c>
      <c r="F1508" s="16" t="n">
        <v>973</v>
      </c>
      <c r="G1508" s="16" t="n">
        <v>0</v>
      </c>
      <c r="H1508" s="16" t="s">
        <v>70</v>
      </c>
      <c r="I1508" s="16" t="s">
        <v>71</v>
      </c>
      <c r="J1508" s="16" t="n">
        <v>8</v>
      </c>
      <c r="K1508" s="16" t="n">
        <v>3</v>
      </c>
      <c r="L1508" s="16" t="s">
        <v>57</v>
      </c>
      <c r="M1508" s="18" t="n">
        <f aca="false">IF(ISNUMBER(B1508),B1508,IF(MID(B1508,3,1)="-",DATE(VALUE(RIGHT(B1508,4)),VALUE(MID(B1508,4,2)),VALUE(LEFT(B1508,2))),DATE(VALUE(LEFT(B1508,4)),VALUE(MID(B1508,6,2)),VALUE(RIGHT(B1508,2)))))</f>
        <v>45792</v>
      </c>
      <c r="N1508" s="16" t="n">
        <f aca="false">MONTH(M1508)</f>
        <v>5</v>
      </c>
      <c r="O1508" s="16" t="str">
        <f aca="false">PROPER(TRIM(H1508))</f>
        <v>Pune</v>
      </c>
      <c r="P1508" s="16" t="str">
        <f aca="false">IFERROR(VLOOKUP(O1508,city_map!$A$2:$B$6,2,FALSE()),O1508)</f>
        <v>Pune</v>
      </c>
      <c r="Q1508" s="16" t="n">
        <f aca="false">IF(ISNUMBER(F1508),F1508,VALUE(SUBSTITUTE(SUBSTITUTE(F1508,"₹",""),",","")))</f>
        <v>973</v>
      </c>
      <c r="R1508" s="16" t="n">
        <f aca="false">IF(E1508=99,1,E1508)</f>
        <v>1</v>
      </c>
      <c r="S1508" s="16" t="n">
        <f aca="false">IF(G1508="",0,G1508)</f>
        <v>0</v>
      </c>
      <c r="T1508" s="16" t="str">
        <f aca="false">IF(I1508="","Unknown",IF(I1508="upi","UPI",I1508))</f>
        <v>Credit Card</v>
      </c>
      <c r="U1508" s="16" t="str">
        <f aca="false">IF(L1508="Yes","Y",IF(L1508="No","N",L1508))</f>
        <v>Y</v>
      </c>
      <c r="V1508" s="19" t="n">
        <f aca="false">ROUND(R1508*Q1508*(1-S1508),2)</f>
        <v>973</v>
      </c>
      <c r="W1508" s="16" t="str">
        <f aca="false">_xlfn.XLOOKUP(D1508,products!$A$2:$A$61,products!$C$2:$C$61,"Not found")</f>
        <v>Books</v>
      </c>
    </row>
    <row r="1509" customFormat="false" ht="15" hidden="false" customHeight="false" outlineLevel="0" collapsed="false">
      <c r="A1509" s="16" t="s">
        <v>2471</v>
      </c>
      <c r="B1509" s="16" t="s">
        <v>2472</v>
      </c>
      <c r="C1509" s="16" t="s">
        <v>1292</v>
      </c>
      <c r="D1509" s="16" t="s">
        <v>133</v>
      </c>
      <c r="E1509" s="16" t="n">
        <v>2</v>
      </c>
      <c r="F1509" s="16" t="n">
        <v>610</v>
      </c>
      <c r="G1509" s="16" t="n">
        <v>0.2</v>
      </c>
      <c r="H1509" s="16" t="s">
        <v>39</v>
      </c>
      <c r="I1509" s="16" t="s">
        <v>71</v>
      </c>
      <c r="J1509" s="16" t="n">
        <v>5</v>
      </c>
      <c r="K1509" s="16" t="n">
        <v>4</v>
      </c>
      <c r="L1509" s="16" t="s">
        <v>41</v>
      </c>
      <c r="M1509" s="18" t="n">
        <f aca="false">IF(ISNUMBER(B1509),B1509,IF(MID(B1509,3,1)="-",DATE(VALUE(RIGHT(B1509,4)),VALUE(MID(B1509,4,2)),VALUE(LEFT(B1509,2))),DATE(VALUE(LEFT(B1509,4)),VALUE(MID(B1509,6,2)),VALUE(RIGHT(B1509,2)))))</f>
        <v>45793</v>
      </c>
      <c r="N1509" s="16" t="n">
        <f aca="false">MONTH(M1509)</f>
        <v>5</v>
      </c>
      <c r="O1509" s="16" t="str">
        <f aca="false">PROPER(TRIM(H1509))</f>
        <v>Delhi</v>
      </c>
      <c r="P1509" s="16" t="str">
        <f aca="false">IFERROR(VLOOKUP(O1509,city_map!$A$2:$B$6,2,FALSE()),O1509)</f>
        <v>Delhi</v>
      </c>
      <c r="Q1509" s="16" t="n">
        <f aca="false">IF(ISNUMBER(F1509),F1509,VALUE(SUBSTITUTE(SUBSTITUTE(F1509,"₹",""),",","")))</f>
        <v>610</v>
      </c>
      <c r="R1509" s="16" t="n">
        <f aca="false">IF(E1509=99,1,E1509)</f>
        <v>2</v>
      </c>
      <c r="S1509" s="16" t="n">
        <f aca="false">IF(G1509="",0,G1509)</f>
        <v>0.2</v>
      </c>
      <c r="T1509" s="16" t="str">
        <f aca="false">IF(I1509="","Unknown",IF(I1509="upi","UPI",I1509))</f>
        <v>Credit Card</v>
      </c>
      <c r="U1509" s="16" t="str">
        <f aca="false">IF(L1509="Yes","Y",IF(L1509="No","N",L1509))</f>
        <v>N</v>
      </c>
      <c r="V1509" s="19" t="n">
        <f aca="false">ROUND(R1509*Q1509*(1-S1509),2)</f>
        <v>976</v>
      </c>
      <c r="W1509" s="16" t="str">
        <f aca="false">_xlfn.XLOOKUP(D1509,products!$A$2:$A$61,products!$C$2:$C$61,"Not found")</f>
        <v>Books</v>
      </c>
    </row>
    <row r="1510" customFormat="false" ht="15" hidden="false" customHeight="false" outlineLevel="0" collapsed="false">
      <c r="A1510" s="16" t="s">
        <v>2473</v>
      </c>
      <c r="B1510" s="16" t="s">
        <v>2472</v>
      </c>
      <c r="C1510" s="16" t="s">
        <v>359</v>
      </c>
      <c r="D1510" s="16" t="s">
        <v>115</v>
      </c>
      <c r="E1510" s="16" t="n">
        <v>2</v>
      </c>
      <c r="F1510" s="16" t="n">
        <v>289</v>
      </c>
      <c r="G1510" s="16" t="n">
        <v>0.15</v>
      </c>
      <c r="H1510" s="16" t="s">
        <v>89</v>
      </c>
      <c r="I1510" s="16" t="s">
        <v>60</v>
      </c>
      <c r="J1510" s="16" t="n">
        <v>2</v>
      </c>
      <c r="K1510" s="16" t="n">
        <v>4</v>
      </c>
      <c r="L1510" s="16" t="s">
        <v>41</v>
      </c>
      <c r="M1510" s="18" t="n">
        <f aca="false">IF(ISNUMBER(B1510),B1510,IF(MID(B1510,3,1)="-",DATE(VALUE(RIGHT(B1510,4)),VALUE(MID(B1510,4,2)),VALUE(LEFT(B1510,2))),DATE(VALUE(LEFT(B1510,4)),VALUE(MID(B1510,6,2)),VALUE(RIGHT(B1510,2)))))</f>
        <v>45793</v>
      </c>
      <c r="N1510" s="16" t="n">
        <f aca="false">MONTH(M1510)</f>
        <v>5</v>
      </c>
      <c r="O1510" s="16" t="str">
        <f aca="false">PROPER(TRIM(H1510))</f>
        <v>Ahmedabad</v>
      </c>
      <c r="P1510" s="16" t="str">
        <f aca="false">IFERROR(VLOOKUP(O1510,city_map!$A$2:$B$6,2,FALSE()),O1510)</f>
        <v>Ahmedabad</v>
      </c>
      <c r="Q1510" s="16" t="n">
        <f aca="false">IF(ISNUMBER(F1510),F1510,VALUE(SUBSTITUTE(SUBSTITUTE(F1510,"₹",""),",","")))</f>
        <v>289</v>
      </c>
      <c r="R1510" s="16" t="n">
        <f aca="false">IF(E1510=99,1,E1510)</f>
        <v>2</v>
      </c>
      <c r="S1510" s="16" t="n">
        <f aca="false">IF(G1510="",0,G1510)</f>
        <v>0.15</v>
      </c>
      <c r="T1510" s="16" t="str">
        <f aca="false">IF(I1510="","Unknown",IF(I1510="upi","UPI",I1510))</f>
        <v>UPI</v>
      </c>
      <c r="U1510" s="16" t="str">
        <f aca="false">IF(L1510="Yes","Y",IF(L1510="No","N",L1510))</f>
        <v>N</v>
      </c>
      <c r="V1510" s="19" t="n">
        <f aca="false">ROUND(R1510*Q1510*(1-S1510),2)</f>
        <v>491.3</v>
      </c>
      <c r="W1510" s="16" t="str">
        <f aca="false">_xlfn.XLOOKUP(D1510,products!$A$2:$A$61,products!$C$2:$C$61,"Not found")</f>
        <v>Books</v>
      </c>
    </row>
    <row r="1511" customFormat="false" ht="15" hidden="false" customHeight="false" outlineLevel="0" collapsed="false">
      <c r="A1511" s="16" t="s">
        <v>2474</v>
      </c>
      <c r="B1511" s="16" t="s">
        <v>2472</v>
      </c>
      <c r="C1511" s="16" t="s">
        <v>678</v>
      </c>
      <c r="D1511" s="16" t="s">
        <v>92</v>
      </c>
      <c r="E1511" s="16" t="n">
        <v>2</v>
      </c>
      <c r="F1511" s="16" t="n">
        <v>3845</v>
      </c>
      <c r="G1511" s="16" t="n">
        <v>0.15</v>
      </c>
      <c r="H1511" s="16" t="s">
        <v>81</v>
      </c>
      <c r="I1511" s="16" t="s">
        <v>40</v>
      </c>
      <c r="J1511" s="16" t="n">
        <v>5</v>
      </c>
      <c r="K1511" s="16" t="n">
        <v>4</v>
      </c>
      <c r="L1511" s="16" t="s">
        <v>41</v>
      </c>
      <c r="M1511" s="18" t="n">
        <f aca="false">IF(ISNUMBER(B1511),B1511,IF(MID(B1511,3,1)="-",DATE(VALUE(RIGHT(B1511,4)),VALUE(MID(B1511,4,2)),VALUE(LEFT(B1511,2))),DATE(VALUE(LEFT(B1511,4)),VALUE(MID(B1511,6,2)),VALUE(RIGHT(B1511,2)))))</f>
        <v>45793</v>
      </c>
      <c r="N1511" s="16" t="n">
        <f aca="false">MONTH(M1511)</f>
        <v>5</v>
      </c>
      <c r="O1511" s="16" t="str">
        <f aca="false">PROPER(TRIM(H1511))</f>
        <v>Hyderabad</v>
      </c>
      <c r="P1511" s="16" t="str">
        <f aca="false">IFERROR(VLOOKUP(O1511,city_map!$A$2:$B$6,2,FALSE()),O1511)</f>
        <v>Hyderabad</v>
      </c>
      <c r="Q1511" s="16" t="n">
        <f aca="false">IF(ISNUMBER(F1511),F1511,VALUE(SUBSTITUTE(SUBSTITUTE(F1511,"₹",""),",","")))</f>
        <v>3845</v>
      </c>
      <c r="R1511" s="16" t="n">
        <f aca="false">IF(E1511=99,1,E1511)</f>
        <v>2</v>
      </c>
      <c r="S1511" s="16" t="n">
        <f aca="false">IF(G1511="",0,G1511)</f>
        <v>0.15</v>
      </c>
      <c r="T1511" s="16" t="str">
        <f aca="false">IF(I1511="","Unknown",IF(I1511="upi","UPI",I1511))</f>
        <v>COD</v>
      </c>
      <c r="U1511" s="16" t="str">
        <f aca="false">IF(L1511="Yes","Y",IF(L1511="No","N",L1511))</f>
        <v>N</v>
      </c>
      <c r="V1511" s="19" t="n">
        <f aca="false">ROUND(R1511*Q1511*(1-S1511),2)</f>
        <v>6536.5</v>
      </c>
      <c r="W1511" s="16" t="str">
        <f aca="false">_xlfn.XLOOKUP(D1511,products!$A$2:$A$61,products!$C$2:$C$61,"Not found")</f>
        <v>Electronics</v>
      </c>
    </row>
    <row r="1512" customFormat="false" ht="15" hidden="false" customHeight="false" outlineLevel="0" collapsed="false">
      <c r="A1512" s="16" t="s">
        <v>2475</v>
      </c>
      <c r="B1512" s="16" t="s">
        <v>2472</v>
      </c>
      <c r="C1512" s="16" t="s">
        <v>1702</v>
      </c>
      <c r="D1512" s="16" t="s">
        <v>721</v>
      </c>
      <c r="E1512" s="16" t="n">
        <v>1</v>
      </c>
      <c r="F1512" s="16" t="n">
        <v>516</v>
      </c>
      <c r="G1512" s="16" t="n">
        <v>0</v>
      </c>
      <c r="H1512" s="16" t="s">
        <v>130</v>
      </c>
      <c r="I1512" s="16" t="s">
        <v>60</v>
      </c>
      <c r="J1512" s="16" t="n">
        <v>4</v>
      </c>
      <c r="K1512" s="16" t="n">
        <v>3</v>
      </c>
      <c r="L1512" s="16" t="s">
        <v>57</v>
      </c>
      <c r="M1512" s="18" t="n">
        <f aca="false">IF(ISNUMBER(B1512),B1512,IF(MID(B1512,3,1)="-",DATE(VALUE(RIGHT(B1512,4)),VALUE(MID(B1512,4,2)),VALUE(LEFT(B1512,2))),DATE(VALUE(LEFT(B1512,4)),VALUE(MID(B1512,6,2)),VALUE(RIGHT(B1512,2)))))</f>
        <v>45793</v>
      </c>
      <c r="N1512" s="16" t="n">
        <f aca="false">MONTH(M1512)</f>
        <v>5</v>
      </c>
      <c r="O1512" s="16" t="str">
        <f aca="false">PROPER(TRIM(H1512))</f>
        <v>Bengaluru</v>
      </c>
      <c r="P1512" s="16" t="str">
        <f aca="false">IFERROR(VLOOKUP(O1512,city_map!$A$2:$B$6,2,FALSE()),O1512)</f>
        <v>Bengaluru</v>
      </c>
      <c r="Q1512" s="16" t="n">
        <f aca="false">IF(ISNUMBER(F1512),F1512,VALUE(SUBSTITUTE(SUBSTITUTE(F1512,"₹",""),",","")))</f>
        <v>516</v>
      </c>
      <c r="R1512" s="16" t="n">
        <f aca="false">IF(E1512=99,1,E1512)</f>
        <v>1</v>
      </c>
      <c r="S1512" s="16" t="n">
        <f aca="false">IF(G1512="",0,G1512)</f>
        <v>0</v>
      </c>
      <c r="T1512" s="16" t="str">
        <f aca="false">IF(I1512="","Unknown",IF(I1512="upi","UPI",I1512))</f>
        <v>UPI</v>
      </c>
      <c r="U1512" s="16" t="str">
        <f aca="false">IF(L1512="Yes","Y",IF(L1512="No","N",L1512))</f>
        <v>Y</v>
      </c>
      <c r="V1512" s="19" t="n">
        <f aca="false">ROUND(R1512*Q1512*(1-S1512),2)</f>
        <v>516</v>
      </c>
      <c r="W1512" s="16" t="str">
        <f aca="false">_xlfn.XLOOKUP(D1512,products!$A$2:$A$61,products!$C$2:$C$61,"Not found")</f>
        <v>Beauty</v>
      </c>
    </row>
    <row r="1513" customFormat="false" ht="15" hidden="false" customHeight="false" outlineLevel="0" collapsed="false">
      <c r="A1513" s="16" t="s">
        <v>2476</v>
      </c>
      <c r="B1513" s="16" t="s">
        <v>2472</v>
      </c>
      <c r="C1513" s="16" t="s">
        <v>370</v>
      </c>
      <c r="D1513" s="16" t="s">
        <v>142</v>
      </c>
      <c r="E1513" s="16" t="n">
        <v>3</v>
      </c>
      <c r="F1513" s="16" t="n">
        <v>579</v>
      </c>
      <c r="G1513" s="16" t="n">
        <v>0</v>
      </c>
      <c r="H1513" s="16" t="s">
        <v>130</v>
      </c>
      <c r="I1513" s="16" t="s">
        <v>47</v>
      </c>
      <c r="J1513" s="16" t="n">
        <v>5</v>
      </c>
      <c r="K1513" s="16" t="n">
        <v>3</v>
      </c>
      <c r="L1513" s="16" t="s">
        <v>41</v>
      </c>
      <c r="M1513" s="18" t="n">
        <f aca="false">IF(ISNUMBER(B1513),B1513,IF(MID(B1513,3,1)="-",DATE(VALUE(RIGHT(B1513,4)),VALUE(MID(B1513,4,2)),VALUE(LEFT(B1513,2))),DATE(VALUE(LEFT(B1513,4)),VALUE(MID(B1513,6,2)),VALUE(RIGHT(B1513,2)))))</f>
        <v>45793</v>
      </c>
      <c r="N1513" s="16" t="n">
        <f aca="false">MONTH(M1513)</f>
        <v>5</v>
      </c>
      <c r="O1513" s="16" t="str">
        <f aca="false">PROPER(TRIM(H1513))</f>
        <v>Bengaluru</v>
      </c>
      <c r="P1513" s="16" t="str">
        <f aca="false">IFERROR(VLOOKUP(O1513,city_map!$A$2:$B$6,2,FALSE()),O1513)</f>
        <v>Bengaluru</v>
      </c>
      <c r="Q1513" s="16" t="n">
        <f aca="false">IF(ISNUMBER(F1513),F1513,VALUE(SUBSTITUTE(SUBSTITUTE(F1513,"₹",""),",","")))</f>
        <v>579</v>
      </c>
      <c r="R1513" s="16" t="n">
        <f aca="false">IF(E1513=99,1,E1513)</f>
        <v>3</v>
      </c>
      <c r="S1513" s="16" t="n">
        <f aca="false">IF(G1513="",0,G1513)</f>
        <v>0</v>
      </c>
      <c r="T1513" s="16" t="str">
        <f aca="false">IF(I1513="","Unknown",IF(I1513="upi","UPI",I1513))</f>
        <v>Debit Card</v>
      </c>
      <c r="U1513" s="16" t="str">
        <f aca="false">IF(L1513="Yes","Y",IF(L1513="No","N",L1513))</f>
        <v>N</v>
      </c>
      <c r="V1513" s="19" t="n">
        <f aca="false">ROUND(R1513*Q1513*(1-S1513),2)</f>
        <v>1737</v>
      </c>
      <c r="W1513" s="16" t="str">
        <f aca="false">_xlfn.XLOOKUP(D1513,products!$A$2:$A$61,products!$C$2:$C$61,"Not found")</f>
        <v>Home</v>
      </c>
    </row>
    <row r="1514" customFormat="false" ht="15" hidden="false" customHeight="false" outlineLevel="0" collapsed="false">
      <c r="A1514" s="16" t="s">
        <v>2477</v>
      </c>
      <c r="B1514" s="16" t="s">
        <v>2472</v>
      </c>
      <c r="C1514" s="16" t="s">
        <v>2478</v>
      </c>
      <c r="D1514" s="16" t="s">
        <v>51</v>
      </c>
      <c r="E1514" s="16" t="n">
        <v>1</v>
      </c>
      <c r="F1514" s="16" t="n">
        <v>2327</v>
      </c>
      <c r="G1514" s="16" t="n">
        <v>0.15</v>
      </c>
      <c r="H1514" s="16" t="s">
        <v>112</v>
      </c>
      <c r="I1514" s="16" t="s">
        <v>40</v>
      </c>
      <c r="J1514" s="16" t="n">
        <v>3</v>
      </c>
      <c r="K1514" s="16" t="n">
        <v>5</v>
      </c>
      <c r="L1514" s="16" t="s">
        <v>41</v>
      </c>
      <c r="M1514" s="18" t="n">
        <f aca="false">IF(ISNUMBER(B1514),B1514,IF(MID(B1514,3,1)="-",DATE(VALUE(RIGHT(B1514,4)),VALUE(MID(B1514,4,2)),VALUE(LEFT(B1514,2))),DATE(VALUE(LEFT(B1514,4)),VALUE(MID(B1514,6,2)),VALUE(RIGHT(B1514,2)))))</f>
        <v>45793</v>
      </c>
      <c r="N1514" s="16" t="n">
        <f aca="false">MONTH(M1514)</f>
        <v>5</v>
      </c>
      <c r="O1514" s="16" t="str">
        <f aca="false">PROPER(TRIM(H1514))</f>
        <v>Mumbai</v>
      </c>
      <c r="P1514" s="16" t="str">
        <f aca="false">IFERROR(VLOOKUP(O1514,city_map!$A$2:$B$6,2,FALSE()),O1514)</f>
        <v>Mumbai</v>
      </c>
      <c r="Q1514" s="16" t="n">
        <f aca="false">IF(ISNUMBER(F1514),F1514,VALUE(SUBSTITUTE(SUBSTITUTE(F1514,"₹",""),",","")))</f>
        <v>2327</v>
      </c>
      <c r="R1514" s="16" t="n">
        <f aca="false">IF(E1514=99,1,E1514)</f>
        <v>1</v>
      </c>
      <c r="S1514" s="16" t="n">
        <f aca="false">IF(G1514="",0,G1514)</f>
        <v>0.15</v>
      </c>
      <c r="T1514" s="16" t="str">
        <f aca="false">IF(I1514="","Unknown",IF(I1514="upi","UPI",I1514))</f>
        <v>COD</v>
      </c>
      <c r="U1514" s="16" t="str">
        <f aca="false">IF(L1514="Yes","Y",IF(L1514="No","N",L1514))</f>
        <v>N</v>
      </c>
      <c r="V1514" s="19" t="n">
        <f aca="false">ROUND(R1514*Q1514*(1-S1514),2)</f>
        <v>1977.95</v>
      </c>
      <c r="W1514" s="16" t="str">
        <f aca="false">_xlfn.XLOOKUP(D1514,products!$A$2:$A$61,products!$C$2:$C$61,"Not found")</f>
        <v>Fashion</v>
      </c>
    </row>
    <row r="1515" customFormat="false" ht="15" hidden="false" customHeight="false" outlineLevel="0" collapsed="false">
      <c r="A1515" s="16" t="s">
        <v>2479</v>
      </c>
      <c r="B1515" s="16" t="s">
        <v>2472</v>
      </c>
      <c r="C1515" s="16" t="s">
        <v>1249</v>
      </c>
      <c r="D1515" s="16" t="s">
        <v>184</v>
      </c>
      <c r="E1515" s="16" t="n">
        <v>1</v>
      </c>
      <c r="F1515" s="16" t="n">
        <v>1330</v>
      </c>
      <c r="G1515" s="16" t="n">
        <v>0</v>
      </c>
      <c r="H1515" s="16" t="s">
        <v>39</v>
      </c>
      <c r="I1515" s="16" t="s">
        <v>60</v>
      </c>
      <c r="J1515" s="16" t="n">
        <v>4</v>
      </c>
      <c r="K1515" s="16" t="n">
        <v>4</v>
      </c>
      <c r="L1515" s="16" t="s">
        <v>41</v>
      </c>
      <c r="M1515" s="18" t="n">
        <f aca="false">IF(ISNUMBER(B1515),B1515,IF(MID(B1515,3,1)="-",DATE(VALUE(RIGHT(B1515,4)),VALUE(MID(B1515,4,2)),VALUE(LEFT(B1515,2))),DATE(VALUE(LEFT(B1515,4)),VALUE(MID(B1515,6,2)),VALUE(RIGHT(B1515,2)))))</f>
        <v>45793</v>
      </c>
      <c r="N1515" s="16" t="n">
        <f aca="false">MONTH(M1515)</f>
        <v>5</v>
      </c>
      <c r="O1515" s="16" t="str">
        <f aca="false">PROPER(TRIM(H1515))</f>
        <v>Delhi</v>
      </c>
      <c r="P1515" s="16" t="str">
        <f aca="false">IFERROR(VLOOKUP(O1515,city_map!$A$2:$B$6,2,FALSE()),O1515)</f>
        <v>Delhi</v>
      </c>
      <c r="Q1515" s="16" t="n">
        <f aca="false">IF(ISNUMBER(F1515),F1515,VALUE(SUBSTITUTE(SUBSTITUTE(F1515,"₹",""),",","")))</f>
        <v>1330</v>
      </c>
      <c r="R1515" s="16" t="n">
        <f aca="false">IF(E1515=99,1,E1515)</f>
        <v>1</v>
      </c>
      <c r="S1515" s="16" t="n">
        <f aca="false">IF(G1515="",0,G1515)</f>
        <v>0</v>
      </c>
      <c r="T1515" s="16" t="str">
        <f aca="false">IF(I1515="","Unknown",IF(I1515="upi","UPI",I1515))</f>
        <v>UPI</v>
      </c>
      <c r="U1515" s="16" t="str">
        <f aca="false">IF(L1515="Yes","Y",IF(L1515="No","N",L1515))</f>
        <v>N</v>
      </c>
      <c r="V1515" s="19" t="n">
        <f aca="false">ROUND(R1515*Q1515*(1-S1515),2)</f>
        <v>1330</v>
      </c>
      <c r="W1515" s="16" t="str">
        <f aca="false">_xlfn.XLOOKUP(D1515,products!$A$2:$A$61,products!$C$2:$C$61,"Not found")</f>
        <v>Home</v>
      </c>
    </row>
    <row r="1516" customFormat="false" ht="15" hidden="false" customHeight="false" outlineLevel="0" collapsed="false">
      <c r="A1516" s="16" t="s">
        <v>2480</v>
      </c>
      <c r="B1516" s="16" t="s">
        <v>2472</v>
      </c>
      <c r="C1516" s="16" t="s">
        <v>1625</v>
      </c>
      <c r="D1516" s="16" t="s">
        <v>179</v>
      </c>
      <c r="E1516" s="16" t="n">
        <v>1</v>
      </c>
      <c r="F1516" s="16" t="n">
        <v>2416</v>
      </c>
      <c r="G1516" s="16" t="n">
        <v>0</v>
      </c>
      <c r="H1516" s="16" t="s">
        <v>112</v>
      </c>
      <c r="I1516" s="16" t="s">
        <v>60</v>
      </c>
      <c r="J1516" s="16" t="n">
        <v>6</v>
      </c>
      <c r="K1516" s="16" t="n">
        <v>4</v>
      </c>
      <c r="L1516" s="16" t="s">
        <v>41</v>
      </c>
      <c r="M1516" s="18" t="n">
        <f aca="false">IF(ISNUMBER(B1516),B1516,IF(MID(B1516,3,1)="-",DATE(VALUE(RIGHT(B1516,4)),VALUE(MID(B1516,4,2)),VALUE(LEFT(B1516,2))),DATE(VALUE(LEFT(B1516,4)),VALUE(MID(B1516,6,2)),VALUE(RIGHT(B1516,2)))))</f>
        <v>45793</v>
      </c>
      <c r="N1516" s="16" t="n">
        <f aca="false">MONTH(M1516)</f>
        <v>5</v>
      </c>
      <c r="O1516" s="16" t="str">
        <f aca="false">PROPER(TRIM(H1516))</f>
        <v>Mumbai</v>
      </c>
      <c r="P1516" s="16" t="str">
        <f aca="false">IFERROR(VLOOKUP(O1516,city_map!$A$2:$B$6,2,FALSE()),O1516)</f>
        <v>Mumbai</v>
      </c>
      <c r="Q1516" s="16" t="n">
        <f aca="false">IF(ISNUMBER(F1516),F1516,VALUE(SUBSTITUTE(SUBSTITUTE(F1516,"₹",""),",","")))</f>
        <v>2416</v>
      </c>
      <c r="R1516" s="16" t="n">
        <f aca="false">IF(E1516=99,1,E1516)</f>
        <v>1</v>
      </c>
      <c r="S1516" s="16" t="n">
        <f aca="false">IF(G1516="",0,G1516)</f>
        <v>0</v>
      </c>
      <c r="T1516" s="16" t="str">
        <f aca="false">IF(I1516="","Unknown",IF(I1516="upi","UPI",I1516))</f>
        <v>UPI</v>
      </c>
      <c r="U1516" s="16" t="str">
        <f aca="false">IF(L1516="Yes","Y",IF(L1516="No","N",L1516))</f>
        <v>N</v>
      </c>
      <c r="V1516" s="19" t="n">
        <f aca="false">ROUND(R1516*Q1516*(1-S1516),2)</f>
        <v>2416</v>
      </c>
      <c r="W1516" s="16" t="str">
        <f aca="false">_xlfn.XLOOKUP(D1516,products!$A$2:$A$61,products!$C$2:$C$61,"Not found")</f>
        <v>Electronics</v>
      </c>
    </row>
    <row r="1517" customFormat="false" ht="15" hidden="false" customHeight="false" outlineLevel="0" collapsed="false">
      <c r="A1517" s="16" t="s">
        <v>2481</v>
      </c>
      <c r="B1517" s="16" t="s">
        <v>2482</v>
      </c>
      <c r="C1517" s="16" t="s">
        <v>1465</v>
      </c>
      <c r="D1517" s="16" t="s">
        <v>222</v>
      </c>
      <c r="E1517" s="16" t="n">
        <v>3</v>
      </c>
      <c r="F1517" s="16" t="n">
        <v>1978</v>
      </c>
      <c r="G1517" s="16" t="n">
        <v>0.1</v>
      </c>
      <c r="H1517" s="16" t="s">
        <v>39</v>
      </c>
      <c r="I1517" s="16" t="s">
        <v>40</v>
      </c>
      <c r="J1517" s="16" t="n">
        <v>4</v>
      </c>
      <c r="K1517" s="16" t="n">
        <v>4</v>
      </c>
      <c r="L1517" s="16" t="s">
        <v>41</v>
      </c>
      <c r="M1517" s="18" t="n">
        <f aca="false">IF(ISNUMBER(B1517),B1517,IF(MID(B1517,3,1)="-",DATE(VALUE(RIGHT(B1517,4)),VALUE(MID(B1517,4,2)),VALUE(LEFT(B1517,2))),DATE(VALUE(LEFT(B1517,4)),VALUE(MID(B1517,6,2)),VALUE(RIGHT(B1517,2)))))</f>
        <v>45794</v>
      </c>
      <c r="N1517" s="16" t="n">
        <f aca="false">MONTH(M1517)</f>
        <v>5</v>
      </c>
      <c r="O1517" s="16" t="str">
        <f aca="false">PROPER(TRIM(H1517))</f>
        <v>Delhi</v>
      </c>
      <c r="P1517" s="16" t="str">
        <f aca="false">IFERROR(VLOOKUP(O1517,city_map!$A$2:$B$6,2,FALSE()),O1517)</f>
        <v>Delhi</v>
      </c>
      <c r="Q1517" s="16" t="n">
        <f aca="false">IF(ISNUMBER(F1517),F1517,VALUE(SUBSTITUTE(SUBSTITUTE(F1517,"₹",""),",","")))</f>
        <v>1978</v>
      </c>
      <c r="R1517" s="16" t="n">
        <f aca="false">IF(E1517=99,1,E1517)</f>
        <v>3</v>
      </c>
      <c r="S1517" s="16" t="n">
        <f aca="false">IF(G1517="",0,G1517)</f>
        <v>0.1</v>
      </c>
      <c r="T1517" s="16" t="str">
        <f aca="false">IF(I1517="","Unknown",IF(I1517="upi","UPI",I1517))</f>
        <v>COD</v>
      </c>
      <c r="U1517" s="16" t="str">
        <f aca="false">IF(L1517="Yes","Y",IF(L1517="No","N",L1517))</f>
        <v>N</v>
      </c>
      <c r="V1517" s="19" t="n">
        <f aca="false">ROUND(R1517*Q1517*(1-S1517),2)</f>
        <v>5340.6</v>
      </c>
      <c r="W1517" s="16" t="str">
        <f aca="false">_xlfn.XLOOKUP(D1517,products!$A$2:$A$61,products!$C$2:$C$61,"Not found")</f>
        <v>Fashion</v>
      </c>
    </row>
    <row r="1518" customFormat="false" ht="15" hidden="false" customHeight="false" outlineLevel="0" collapsed="false">
      <c r="A1518" s="16" t="s">
        <v>2483</v>
      </c>
      <c r="B1518" s="16" t="s">
        <v>2482</v>
      </c>
      <c r="C1518" s="16" t="s">
        <v>1371</v>
      </c>
      <c r="D1518" s="16" t="s">
        <v>308</v>
      </c>
      <c r="E1518" s="16" t="n">
        <v>2</v>
      </c>
      <c r="F1518" s="16" t="n">
        <v>208</v>
      </c>
      <c r="G1518" s="16" t="n">
        <v>0</v>
      </c>
      <c r="H1518" s="16" t="s">
        <v>130</v>
      </c>
      <c r="I1518" s="16" t="s">
        <v>60</v>
      </c>
      <c r="J1518" s="16" t="n">
        <v>3</v>
      </c>
      <c r="K1518" s="16" t="n">
        <v>5</v>
      </c>
      <c r="L1518" s="16" t="s">
        <v>41</v>
      </c>
      <c r="M1518" s="18" t="n">
        <f aca="false">IF(ISNUMBER(B1518),B1518,IF(MID(B1518,3,1)="-",DATE(VALUE(RIGHT(B1518,4)),VALUE(MID(B1518,4,2)),VALUE(LEFT(B1518,2))),DATE(VALUE(LEFT(B1518,4)),VALUE(MID(B1518,6,2)),VALUE(RIGHT(B1518,2)))))</f>
        <v>45794</v>
      </c>
      <c r="N1518" s="16" t="n">
        <f aca="false">MONTH(M1518)</f>
        <v>5</v>
      </c>
      <c r="O1518" s="16" t="str">
        <f aca="false">PROPER(TRIM(H1518))</f>
        <v>Bengaluru</v>
      </c>
      <c r="P1518" s="16" t="str">
        <f aca="false">IFERROR(VLOOKUP(O1518,city_map!$A$2:$B$6,2,FALSE()),O1518)</f>
        <v>Bengaluru</v>
      </c>
      <c r="Q1518" s="16" t="n">
        <f aca="false">IF(ISNUMBER(F1518),F1518,VALUE(SUBSTITUTE(SUBSTITUTE(F1518,"₹",""),",","")))</f>
        <v>208</v>
      </c>
      <c r="R1518" s="16" t="n">
        <f aca="false">IF(E1518=99,1,E1518)</f>
        <v>2</v>
      </c>
      <c r="S1518" s="16" t="n">
        <f aca="false">IF(G1518="",0,G1518)</f>
        <v>0</v>
      </c>
      <c r="T1518" s="16" t="str">
        <f aca="false">IF(I1518="","Unknown",IF(I1518="upi","UPI",I1518))</f>
        <v>UPI</v>
      </c>
      <c r="U1518" s="16" t="str">
        <f aca="false">IF(L1518="Yes","Y",IF(L1518="No","N",L1518))</f>
        <v>N</v>
      </c>
      <c r="V1518" s="19" t="n">
        <f aca="false">ROUND(R1518*Q1518*(1-S1518),2)</f>
        <v>416</v>
      </c>
      <c r="W1518" s="16" t="str">
        <f aca="false">_xlfn.XLOOKUP(D1518,products!$A$2:$A$61,products!$C$2:$C$61,"Not found")</f>
        <v>Beauty</v>
      </c>
    </row>
    <row r="1519" customFormat="false" ht="15" hidden="false" customHeight="false" outlineLevel="0" collapsed="false">
      <c r="A1519" s="16" t="s">
        <v>2484</v>
      </c>
      <c r="B1519" s="16" t="s">
        <v>2482</v>
      </c>
      <c r="C1519" s="16" t="s">
        <v>307</v>
      </c>
      <c r="D1519" s="16" t="s">
        <v>108</v>
      </c>
      <c r="E1519" s="16" t="n">
        <v>1</v>
      </c>
      <c r="F1519" s="16" t="n">
        <v>3433</v>
      </c>
      <c r="G1519" s="16" t="n">
        <v>0.05</v>
      </c>
      <c r="H1519" s="16" t="s">
        <v>112</v>
      </c>
      <c r="I1519" s="16" t="s">
        <v>100</v>
      </c>
      <c r="J1519" s="16" t="n">
        <v>3</v>
      </c>
      <c r="K1519" s="16" t="n">
        <v>4</v>
      </c>
      <c r="L1519" s="16" t="s">
        <v>41</v>
      </c>
      <c r="M1519" s="18" t="n">
        <f aca="false">IF(ISNUMBER(B1519),B1519,IF(MID(B1519,3,1)="-",DATE(VALUE(RIGHT(B1519,4)),VALUE(MID(B1519,4,2)),VALUE(LEFT(B1519,2))),DATE(VALUE(LEFT(B1519,4)),VALUE(MID(B1519,6,2)),VALUE(RIGHT(B1519,2)))))</f>
        <v>45794</v>
      </c>
      <c r="N1519" s="16" t="n">
        <f aca="false">MONTH(M1519)</f>
        <v>5</v>
      </c>
      <c r="O1519" s="16" t="str">
        <f aca="false">PROPER(TRIM(H1519))</f>
        <v>Mumbai</v>
      </c>
      <c r="P1519" s="16" t="str">
        <f aca="false">IFERROR(VLOOKUP(O1519,city_map!$A$2:$B$6,2,FALSE()),O1519)</f>
        <v>Mumbai</v>
      </c>
      <c r="Q1519" s="16" t="n">
        <f aca="false">IF(ISNUMBER(F1519),F1519,VALUE(SUBSTITUTE(SUBSTITUTE(F1519,"₹",""),",","")))</f>
        <v>3433</v>
      </c>
      <c r="R1519" s="16" t="n">
        <f aca="false">IF(E1519=99,1,E1519)</f>
        <v>1</v>
      </c>
      <c r="S1519" s="16" t="n">
        <f aca="false">IF(G1519="",0,G1519)</f>
        <v>0.05</v>
      </c>
      <c r="T1519" s="16" t="str">
        <f aca="false">IF(I1519="","Unknown",IF(I1519="upi","UPI",I1519))</f>
        <v>Net Banking</v>
      </c>
      <c r="U1519" s="16" t="str">
        <f aca="false">IF(L1519="Yes","Y",IF(L1519="No","N",L1519))</f>
        <v>N</v>
      </c>
      <c r="V1519" s="19" t="n">
        <f aca="false">ROUND(R1519*Q1519*(1-S1519),2)</f>
        <v>3261.35</v>
      </c>
      <c r="W1519" s="16" t="str">
        <f aca="false">_xlfn.XLOOKUP(D1519,products!$A$2:$A$61,products!$C$2:$C$61,"Not found")</f>
        <v>Electronics</v>
      </c>
    </row>
    <row r="1520" customFormat="false" ht="15" hidden="false" customHeight="false" outlineLevel="0" collapsed="false">
      <c r="A1520" s="16" t="s">
        <v>2485</v>
      </c>
      <c r="B1520" s="16" t="s">
        <v>2482</v>
      </c>
      <c r="C1520" s="16" t="s">
        <v>325</v>
      </c>
      <c r="D1520" s="16" t="s">
        <v>115</v>
      </c>
      <c r="E1520" s="16" t="n">
        <v>2</v>
      </c>
      <c r="F1520" s="16" t="n">
        <v>303</v>
      </c>
      <c r="G1520" s="16" t="n">
        <v>0.05</v>
      </c>
      <c r="H1520" s="16" t="s">
        <v>112</v>
      </c>
      <c r="I1520" s="16" t="s">
        <v>60</v>
      </c>
      <c r="J1520" s="16" t="n">
        <v>4</v>
      </c>
      <c r="K1520" s="16"/>
      <c r="L1520" s="16" t="s">
        <v>41</v>
      </c>
      <c r="M1520" s="18" t="n">
        <f aca="false">IF(ISNUMBER(B1520),B1520,IF(MID(B1520,3,1)="-",DATE(VALUE(RIGHT(B1520,4)),VALUE(MID(B1520,4,2)),VALUE(LEFT(B1520,2))),DATE(VALUE(LEFT(B1520,4)),VALUE(MID(B1520,6,2)),VALUE(RIGHT(B1520,2)))))</f>
        <v>45794</v>
      </c>
      <c r="N1520" s="16" t="n">
        <f aca="false">MONTH(M1520)</f>
        <v>5</v>
      </c>
      <c r="O1520" s="16" t="str">
        <f aca="false">PROPER(TRIM(H1520))</f>
        <v>Mumbai</v>
      </c>
      <c r="P1520" s="16" t="str">
        <f aca="false">IFERROR(VLOOKUP(O1520,city_map!$A$2:$B$6,2,FALSE()),O1520)</f>
        <v>Mumbai</v>
      </c>
      <c r="Q1520" s="16" t="n">
        <f aca="false">IF(ISNUMBER(F1520),F1520,VALUE(SUBSTITUTE(SUBSTITUTE(F1520,"₹",""),",","")))</f>
        <v>303</v>
      </c>
      <c r="R1520" s="16" t="n">
        <f aca="false">IF(E1520=99,1,E1520)</f>
        <v>2</v>
      </c>
      <c r="S1520" s="16" t="n">
        <f aca="false">IF(G1520="",0,G1520)</f>
        <v>0.05</v>
      </c>
      <c r="T1520" s="16" t="str">
        <f aca="false">IF(I1520="","Unknown",IF(I1520="upi","UPI",I1520))</f>
        <v>UPI</v>
      </c>
      <c r="U1520" s="16" t="str">
        <f aca="false">IF(L1520="Yes","Y",IF(L1520="No","N",L1520))</f>
        <v>N</v>
      </c>
      <c r="V1520" s="19" t="n">
        <f aca="false">ROUND(R1520*Q1520*(1-S1520),2)</f>
        <v>575.7</v>
      </c>
      <c r="W1520" s="16" t="str">
        <f aca="false">_xlfn.XLOOKUP(D1520,products!$A$2:$A$61,products!$C$2:$C$61,"Not found")</f>
        <v>Books</v>
      </c>
    </row>
    <row r="1521" customFormat="false" ht="15" hidden="false" customHeight="false" outlineLevel="0" collapsed="false">
      <c r="A1521" s="16" t="s">
        <v>2486</v>
      </c>
      <c r="B1521" s="16" t="s">
        <v>2482</v>
      </c>
      <c r="C1521" s="16" t="s">
        <v>860</v>
      </c>
      <c r="D1521" s="16" t="s">
        <v>393</v>
      </c>
      <c r="E1521" s="16" t="n">
        <v>1</v>
      </c>
      <c r="F1521" s="16" t="n">
        <v>487</v>
      </c>
      <c r="G1521" s="16" t="n">
        <v>0.1</v>
      </c>
      <c r="H1521" s="16" t="s">
        <v>112</v>
      </c>
      <c r="I1521" s="16" t="s">
        <v>40</v>
      </c>
      <c r="J1521" s="16" t="n">
        <v>4</v>
      </c>
      <c r="K1521" s="16" t="n">
        <v>5</v>
      </c>
      <c r="L1521" s="16" t="s">
        <v>41</v>
      </c>
      <c r="M1521" s="18" t="n">
        <f aca="false">IF(ISNUMBER(B1521),B1521,IF(MID(B1521,3,1)="-",DATE(VALUE(RIGHT(B1521,4)),VALUE(MID(B1521,4,2)),VALUE(LEFT(B1521,2))),DATE(VALUE(LEFT(B1521,4)),VALUE(MID(B1521,6,2)),VALUE(RIGHT(B1521,2)))))</f>
        <v>45794</v>
      </c>
      <c r="N1521" s="16" t="n">
        <f aca="false">MONTH(M1521)</f>
        <v>5</v>
      </c>
      <c r="O1521" s="16" t="str">
        <f aca="false">PROPER(TRIM(H1521))</f>
        <v>Mumbai</v>
      </c>
      <c r="P1521" s="16" t="str">
        <f aca="false">IFERROR(VLOOKUP(O1521,city_map!$A$2:$B$6,2,FALSE()),O1521)</f>
        <v>Mumbai</v>
      </c>
      <c r="Q1521" s="16" t="n">
        <f aca="false">IF(ISNUMBER(F1521),F1521,VALUE(SUBSTITUTE(SUBSTITUTE(F1521,"₹",""),",","")))</f>
        <v>487</v>
      </c>
      <c r="R1521" s="16" t="n">
        <f aca="false">IF(E1521=99,1,E1521)</f>
        <v>1</v>
      </c>
      <c r="S1521" s="16" t="n">
        <f aca="false">IF(G1521="",0,G1521)</f>
        <v>0.1</v>
      </c>
      <c r="T1521" s="16" t="str">
        <f aca="false">IF(I1521="","Unknown",IF(I1521="upi","UPI",I1521))</f>
        <v>COD</v>
      </c>
      <c r="U1521" s="16" t="str">
        <f aca="false">IF(L1521="Yes","Y",IF(L1521="No","N",L1521))</f>
        <v>N</v>
      </c>
      <c r="V1521" s="19" t="n">
        <f aca="false">ROUND(R1521*Q1521*(1-S1521),2)</f>
        <v>438.3</v>
      </c>
      <c r="W1521" s="16" t="str">
        <f aca="false">_xlfn.XLOOKUP(D1521,products!$A$2:$A$61,products!$C$2:$C$61,"Not found")</f>
        <v>Fashion</v>
      </c>
    </row>
    <row r="1522" customFormat="false" ht="15" hidden="false" customHeight="false" outlineLevel="0" collapsed="false">
      <c r="A1522" s="16" t="s">
        <v>2487</v>
      </c>
      <c r="B1522" s="16" t="s">
        <v>2482</v>
      </c>
      <c r="C1522" s="16" t="s">
        <v>1157</v>
      </c>
      <c r="D1522" s="16" t="s">
        <v>191</v>
      </c>
      <c r="E1522" s="16" t="n">
        <v>2</v>
      </c>
      <c r="F1522" s="16" t="n">
        <v>380</v>
      </c>
      <c r="G1522" s="16" t="n">
        <v>0.05</v>
      </c>
      <c r="H1522" s="16" t="s">
        <v>130</v>
      </c>
      <c r="I1522" s="16" t="s">
        <v>60</v>
      </c>
      <c r="J1522" s="16" t="n">
        <v>3</v>
      </c>
      <c r="K1522" s="16" t="n">
        <v>4</v>
      </c>
      <c r="L1522" s="16" t="s">
        <v>41</v>
      </c>
      <c r="M1522" s="18" t="n">
        <f aca="false">IF(ISNUMBER(B1522),B1522,IF(MID(B1522,3,1)="-",DATE(VALUE(RIGHT(B1522,4)),VALUE(MID(B1522,4,2)),VALUE(LEFT(B1522,2))),DATE(VALUE(LEFT(B1522,4)),VALUE(MID(B1522,6,2)),VALUE(RIGHT(B1522,2)))))</f>
        <v>45794</v>
      </c>
      <c r="N1522" s="16" t="n">
        <f aca="false">MONTH(M1522)</f>
        <v>5</v>
      </c>
      <c r="O1522" s="16" t="str">
        <f aca="false">PROPER(TRIM(H1522))</f>
        <v>Bengaluru</v>
      </c>
      <c r="P1522" s="16" t="str">
        <f aca="false">IFERROR(VLOOKUP(O1522,city_map!$A$2:$B$6,2,FALSE()),O1522)</f>
        <v>Bengaluru</v>
      </c>
      <c r="Q1522" s="16" t="n">
        <f aca="false">IF(ISNUMBER(F1522),F1522,VALUE(SUBSTITUTE(SUBSTITUTE(F1522,"₹",""),",","")))</f>
        <v>380</v>
      </c>
      <c r="R1522" s="16" t="n">
        <f aca="false">IF(E1522=99,1,E1522)</f>
        <v>2</v>
      </c>
      <c r="S1522" s="16" t="n">
        <f aca="false">IF(G1522="",0,G1522)</f>
        <v>0.05</v>
      </c>
      <c r="T1522" s="16" t="str">
        <f aca="false">IF(I1522="","Unknown",IF(I1522="upi","UPI",I1522))</f>
        <v>UPI</v>
      </c>
      <c r="U1522" s="16" t="str">
        <f aca="false">IF(L1522="Yes","Y",IF(L1522="No","N",L1522))</f>
        <v>N</v>
      </c>
      <c r="V1522" s="19" t="n">
        <f aca="false">ROUND(R1522*Q1522*(1-S1522),2)</f>
        <v>722</v>
      </c>
      <c r="W1522" s="16" t="str">
        <f aca="false">_xlfn.XLOOKUP(D1522,products!$A$2:$A$61,products!$C$2:$C$61,"Not found")</f>
        <v>Electronics</v>
      </c>
    </row>
    <row r="1523" customFormat="false" ht="15" hidden="false" customHeight="false" outlineLevel="0" collapsed="false">
      <c r="A1523" s="16" t="s">
        <v>2488</v>
      </c>
      <c r="B1523" s="16" t="s">
        <v>2482</v>
      </c>
      <c r="C1523" s="16" t="s">
        <v>128</v>
      </c>
      <c r="D1523" s="16" t="s">
        <v>300</v>
      </c>
      <c r="E1523" s="16" t="n">
        <v>2</v>
      </c>
      <c r="F1523" s="16" t="n">
        <v>2383</v>
      </c>
      <c r="G1523" s="16" t="n">
        <v>0.3</v>
      </c>
      <c r="H1523" s="16" t="s">
        <v>130</v>
      </c>
      <c r="I1523" s="16" t="s">
        <v>47</v>
      </c>
      <c r="J1523" s="16" t="n">
        <v>5</v>
      </c>
      <c r="K1523" s="16" t="n">
        <v>4</v>
      </c>
      <c r="L1523" s="16" t="s">
        <v>41</v>
      </c>
      <c r="M1523" s="18" t="n">
        <f aca="false">IF(ISNUMBER(B1523),B1523,IF(MID(B1523,3,1)="-",DATE(VALUE(RIGHT(B1523,4)),VALUE(MID(B1523,4,2)),VALUE(LEFT(B1523,2))),DATE(VALUE(LEFT(B1523,4)),VALUE(MID(B1523,6,2)),VALUE(RIGHT(B1523,2)))))</f>
        <v>45794</v>
      </c>
      <c r="N1523" s="16" t="n">
        <f aca="false">MONTH(M1523)</f>
        <v>5</v>
      </c>
      <c r="O1523" s="16" t="str">
        <f aca="false">PROPER(TRIM(H1523))</f>
        <v>Bengaluru</v>
      </c>
      <c r="P1523" s="16" t="str">
        <f aca="false">IFERROR(VLOOKUP(O1523,city_map!$A$2:$B$6,2,FALSE()),O1523)</f>
        <v>Bengaluru</v>
      </c>
      <c r="Q1523" s="16" t="n">
        <f aca="false">IF(ISNUMBER(F1523),F1523,VALUE(SUBSTITUTE(SUBSTITUTE(F1523,"₹",""),",","")))</f>
        <v>2383</v>
      </c>
      <c r="R1523" s="16" t="n">
        <f aca="false">IF(E1523=99,1,E1523)</f>
        <v>2</v>
      </c>
      <c r="S1523" s="16" t="n">
        <f aca="false">IF(G1523="",0,G1523)</f>
        <v>0.3</v>
      </c>
      <c r="T1523" s="16" t="str">
        <f aca="false">IF(I1523="","Unknown",IF(I1523="upi","UPI",I1523))</f>
        <v>Debit Card</v>
      </c>
      <c r="U1523" s="16" t="str">
        <f aca="false">IF(L1523="Yes","Y",IF(L1523="No","N",L1523))</f>
        <v>N</v>
      </c>
      <c r="V1523" s="19" t="n">
        <f aca="false">ROUND(R1523*Q1523*(1-S1523),2)</f>
        <v>3336.2</v>
      </c>
      <c r="W1523" s="16" t="str">
        <f aca="false">_xlfn.XLOOKUP(D1523,products!$A$2:$A$61,products!$C$2:$C$61,"Not found")</f>
        <v>Home</v>
      </c>
    </row>
    <row r="1524" customFormat="false" ht="15" hidden="false" customHeight="false" outlineLevel="0" collapsed="false">
      <c r="A1524" s="16" t="s">
        <v>2489</v>
      </c>
      <c r="B1524" s="16" t="s">
        <v>2482</v>
      </c>
      <c r="C1524" s="16" t="s">
        <v>1919</v>
      </c>
      <c r="D1524" s="16" t="s">
        <v>203</v>
      </c>
      <c r="E1524" s="16" t="n">
        <v>3</v>
      </c>
      <c r="F1524" s="16" t="n">
        <v>2430</v>
      </c>
      <c r="G1524" s="16" t="n">
        <v>0.3</v>
      </c>
      <c r="H1524" s="16" t="s">
        <v>483</v>
      </c>
      <c r="I1524" s="16" t="s">
        <v>71</v>
      </c>
      <c r="J1524" s="16" t="n">
        <v>3</v>
      </c>
      <c r="K1524" s="16" t="n">
        <v>4</v>
      </c>
      <c r="L1524" s="16" t="s">
        <v>41</v>
      </c>
      <c r="M1524" s="18" t="n">
        <f aca="false">IF(ISNUMBER(B1524),B1524,IF(MID(B1524,3,1)="-",DATE(VALUE(RIGHT(B1524,4)),VALUE(MID(B1524,4,2)),VALUE(LEFT(B1524,2))),DATE(VALUE(LEFT(B1524,4)),VALUE(MID(B1524,6,2)),VALUE(RIGHT(B1524,2)))))</f>
        <v>45794</v>
      </c>
      <c r="N1524" s="16" t="n">
        <f aca="false">MONTH(M1524)</f>
        <v>5</v>
      </c>
      <c r="O1524" s="16" t="str">
        <f aca="false">PROPER(TRIM(H1524))</f>
        <v>Bombay</v>
      </c>
      <c r="P1524" s="16" t="str">
        <f aca="false">IFERROR(VLOOKUP(O1524,city_map!$A$2:$B$6,2,FALSE()),O1524)</f>
        <v>Mumbai</v>
      </c>
      <c r="Q1524" s="16" t="n">
        <f aca="false">IF(ISNUMBER(F1524),F1524,VALUE(SUBSTITUTE(SUBSTITUTE(F1524,"₹",""),",","")))</f>
        <v>2430</v>
      </c>
      <c r="R1524" s="16" t="n">
        <f aca="false">IF(E1524=99,1,E1524)</f>
        <v>3</v>
      </c>
      <c r="S1524" s="16" t="n">
        <f aca="false">IF(G1524="",0,G1524)</f>
        <v>0.3</v>
      </c>
      <c r="T1524" s="16" t="str">
        <f aca="false">IF(I1524="","Unknown",IF(I1524="upi","UPI",I1524))</f>
        <v>Credit Card</v>
      </c>
      <c r="U1524" s="16" t="str">
        <f aca="false">IF(L1524="Yes","Y",IF(L1524="No","N",L1524))</f>
        <v>N</v>
      </c>
      <c r="V1524" s="19" t="n">
        <f aca="false">ROUND(R1524*Q1524*(1-S1524),2)</f>
        <v>5103</v>
      </c>
      <c r="W1524" s="16" t="str">
        <f aca="false">_xlfn.XLOOKUP(D1524,products!$A$2:$A$61,products!$C$2:$C$61,"Not found")</f>
        <v>Fashion</v>
      </c>
    </row>
    <row r="1525" customFormat="false" ht="15" hidden="false" customHeight="false" outlineLevel="0" collapsed="false">
      <c r="A1525" s="16" t="s">
        <v>2490</v>
      </c>
      <c r="B1525" s="16" t="s">
        <v>2482</v>
      </c>
      <c r="C1525" s="16" t="s">
        <v>1399</v>
      </c>
      <c r="D1525" s="16" t="s">
        <v>149</v>
      </c>
      <c r="E1525" s="16" t="n">
        <v>1</v>
      </c>
      <c r="F1525" s="16" t="n">
        <v>1674</v>
      </c>
      <c r="G1525" s="16" t="n">
        <v>0</v>
      </c>
      <c r="H1525" s="16" t="s">
        <v>130</v>
      </c>
      <c r="I1525" s="16" t="s">
        <v>100</v>
      </c>
      <c r="J1525" s="16" t="n">
        <v>5</v>
      </c>
      <c r="K1525" s="16" t="n">
        <v>5</v>
      </c>
      <c r="L1525" s="16" t="s">
        <v>41</v>
      </c>
      <c r="M1525" s="18" t="n">
        <f aca="false">IF(ISNUMBER(B1525),B1525,IF(MID(B1525,3,1)="-",DATE(VALUE(RIGHT(B1525,4)),VALUE(MID(B1525,4,2)),VALUE(LEFT(B1525,2))),DATE(VALUE(LEFT(B1525,4)),VALUE(MID(B1525,6,2)),VALUE(RIGHT(B1525,2)))))</f>
        <v>45794</v>
      </c>
      <c r="N1525" s="16" t="n">
        <f aca="false">MONTH(M1525)</f>
        <v>5</v>
      </c>
      <c r="O1525" s="16" t="str">
        <f aca="false">PROPER(TRIM(H1525))</f>
        <v>Bengaluru</v>
      </c>
      <c r="P1525" s="16" t="str">
        <f aca="false">IFERROR(VLOOKUP(O1525,city_map!$A$2:$B$6,2,FALSE()),O1525)</f>
        <v>Bengaluru</v>
      </c>
      <c r="Q1525" s="16" t="n">
        <f aca="false">IF(ISNUMBER(F1525),F1525,VALUE(SUBSTITUTE(SUBSTITUTE(F1525,"₹",""),",","")))</f>
        <v>1674</v>
      </c>
      <c r="R1525" s="16" t="n">
        <f aca="false">IF(E1525=99,1,E1525)</f>
        <v>1</v>
      </c>
      <c r="S1525" s="16" t="n">
        <f aca="false">IF(G1525="",0,G1525)</f>
        <v>0</v>
      </c>
      <c r="T1525" s="16" t="str">
        <f aca="false">IF(I1525="","Unknown",IF(I1525="upi","UPI",I1525))</f>
        <v>Net Banking</v>
      </c>
      <c r="U1525" s="16" t="str">
        <f aca="false">IF(L1525="Yes","Y",IF(L1525="No","N",L1525))</f>
        <v>N</v>
      </c>
      <c r="V1525" s="19" t="n">
        <f aca="false">ROUND(R1525*Q1525*(1-S1525),2)</f>
        <v>1674</v>
      </c>
      <c r="W1525" s="16" t="str">
        <f aca="false">_xlfn.XLOOKUP(D1525,products!$A$2:$A$61,products!$C$2:$C$61,"Not found")</f>
        <v>Fashion</v>
      </c>
    </row>
    <row r="1526" customFormat="false" ht="15" hidden="false" customHeight="false" outlineLevel="0" collapsed="false">
      <c r="A1526" s="16" t="s">
        <v>2491</v>
      </c>
      <c r="B1526" s="16" t="s">
        <v>2482</v>
      </c>
      <c r="C1526" s="16" t="s">
        <v>1754</v>
      </c>
      <c r="D1526" s="16" t="s">
        <v>393</v>
      </c>
      <c r="E1526" s="16" t="n">
        <v>1</v>
      </c>
      <c r="F1526" s="16" t="n">
        <v>501</v>
      </c>
      <c r="G1526" s="16" t="n">
        <v>0.05</v>
      </c>
      <c r="H1526" s="16" t="s">
        <v>39</v>
      </c>
      <c r="I1526" s="16" t="s">
        <v>71</v>
      </c>
      <c r="J1526" s="16" t="n">
        <v>2</v>
      </c>
      <c r="K1526" s="16" t="n">
        <v>3</v>
      </c>
      <c r="L1526" s="16" t="s">
        <v>174</v>
      </c>
      <c r="M1526" s="18" t="n">
        <f aca="false">IF(ISNUMBER(B1526),B1526,IF(MID(B1526,3,1)="-",DATE(VALUE(RIGHT(B1526,4)),VALUE(MID(B1526,4,2)),VALUE(LEFT(B1526,2))),DATE(VALUE(LEFT(B1526,4)),VALUE(MID(B1526,6,2)),VALUE(RIGHT(B1526,2)))))</f>
        <v>45794</v>
      </c>
      <c r="N1526" s="16" t="n">
        <f aca="false">MONTH(M1526)</f>
        <v>5</v>
      </c>
      <c r="O1526" s="16" t="str">
        <f aca="false">PROPER(TRIM(H1526))</f>
        <v>Delhi</v>
      </c>
      <c r="P1526" s="16" t="str">
        <f aca="false">IFERROR(VLOOKUP(O1526,city_map!$A$2:$B$6,2,FALSE()),O1526)</f>
        <v>Delhi</v>
      </c>
      <c r="Q1526" s="16" t="n">
        <f aca="false">IF(ISNUMBER(F1526),F1526,VALUE(SUBSTITUTE(SUBSTITUTE(F1526,"₹",""),",","")))</f>
        <v>501</v>
      </c>
      <c r="R1526" s="16" t="n">
        <f aca="false">IF(E1526=99,1,E1526)</f>
        <v>1</v>
      </c>
      <c r="S1526" s="16" t="n">
        <f aca="false">IF(G1526="",0,G1526)</f>
        <v>0.05</v>
      </c>
      <c r="T1526" s="16" t="str">
        <f aca="false">IF(I1526="","Unknown",IF(I1526="upi","UPI",I1526))</f>
        <v>Credit Card</v>
      </c>
      <c r="U1526" s="16" t="str">
        <f aca="false">IF(L1526="Yes","Y",IF(L1526="No","N",L1526))</f>
        <v>N</v>
      </c>
      <c r="V1526" s="19" t="n">
        <f aca="false">ROUND(R1526*Q1526*(1-S1526),2)</f>
        <v>475.95</v>
      </c>
      <c r="W1526" s="16" t="str">
        <f aca="false">_xlfn.XLOOKUP(D1526,products!$A$2:$A$61,products!$C$2:$C$61,"Not found")</f>
        <v>Fashion</v>
      </c>
    </row>
    <row r="1527" customFormat="false" ht="15" hidden="false" customHeight="false" outlineLevel="0" collapsed="false">
      <c r="A1527" s="16" t="s">
        <v>2492</v>
      </c>
      <c r="B1527" s="16" t="s">
        <v>2482</v>
      </c>
      <c r="C1527" s="16" t="s">
        <v>2493</v>
      </c>
      <c r="D1527" s="16" t="s">
        <v>203</v>
      </c>
      <c r="E1527" s="16" t="n">
        <v>1</v>
      </c>
      <c r="F1527" s="16" t="n">
        <v>2506</v>
      </c>
      <c r="G1527" s="16" t="n">
        <v>0</v>
      </c>
      <c r="H1527" s="16" t="s">
        <v>39</v>
      </c>
      <c r="I1527" s="16" t="s">
        <v>40</v>
      </c>
      <c r="J1527" s="16" t="n">
        <v>5</v>
      </c>
      <c r="K1527" s="16" t="n">
        <v>4</v>
      </c>
      <c r="L1527" s="16" t="s">
        <v>41</v>
      </c>
      <c r="M1527" s="18" t="n">
        <f aca="false">IF(ISNUMBER(B1527),B1527,IF(MID(B1527,3,1)="-",DATE(VALUE(RIGHT(B1527,4)),VALUE(MID(B1527,4,2)),VALUE(LEFT(B1527,2))),DATE(VALUE(LEFT(B1527,4)),VALUE(MID(B1527,6,2)),VALUE(RIGHT(B1527,2)))))</f>
        <v>45794</v>
      </c>
      <c r="N1527" s="16" t="n">
        <f aca="false">MONTH(M1527)</f>
        <v>5</v>
      </c>
      <c r="O1527" s="16" t="str">
        <f aca="false">PROPER(TRIM(H1527))</f>
        <v>Delhi</v>
      </c>
      <c r="P1527" s="16" t="str">
        <f aca="false">IFERROR(VLOOKUP(O1527,city_map!$A$2:$B$6,2,FALSE()),O1527)</f>
        <v>Delhi</v>
      </c>
      <c r="Q1527" s="16" t="n">
        <f aca="false">IF(ISNUMBER(F1527),F1527,VALUE(SUBSTITUTE(SUBSTITUTE(F1527,"₹",""),",","")))</f>
        <v>2506</v>
      </c>
      <c r="R1527" s="16" t="n">
        <f aca="false">IF(E1527=99,1,E1527)</f>
        <v>1</v>
      </c>
      <c r="S1527" s="16" t="n">
        <f aca="false">IF(G1527="",0,G1527)</f>
        <v>0</v>
      </c>
      <c r="T1527" s="16" t="str">
        <f aca="false">IF(I1527="","Unknown",IF(I1527="upi","UPI",I1527))</f>
        <v>COD</v>
      </c>
      <c r="U1527" s="16" t="str">
        <f aca="false">IF(L1527="Yes","Y",IF(L1527="No","N",L1527))</f>
        <v>N</v>
      </c>
      <c r="V1527" s="19" t="n">
        <f aca="false">ROUND(R1527*Q1527*(1-S1527),2)</f>
        <v>2506</v>
      </c>
      <c r="W1527" s="16" t="str">
        <f aca="false">_xlfn.XLOOKUP(D1527,products!$A$2:$A$61,products!$C$2:$C$61,"Not found")</f>
        <v>Fashion</v>
      </c>
    </row>
    <row r="1528" customFormat="false" ht="15" hidden="false" customHeight="false" outlineLevel="0" collapsed="false">
      <c r="A1528" s="16" t="s">
        <v>2494</v>
      </c>
      <c r="B1528" s="16" t="s">
        <v>2482</v>
      </c>
      <c r="C1528" s="16" t="s">
        <v>1334</v>
      </c>
      <c r="D1528" s="16" t="s">
        <v>38</v>
      </c>
      <c r="E1528" s="16" t="n">
        <v>2</v>
      </c>
      <c r="F1528" s="16" t="n">
        <v>351</v>
      </c>
      <c r="G1528" s="16" t="n">
        <v>0.15</v>
      </c>
      <c r="H1528" s="16" t="s">
        <v>112</v>
      </c>
      <c r="I1528" s="16" t="s">
        <v>60</v>
      </c>
      <c r="J1528" s="16" t="n">
        <v>3</v>
      </c>
      <c r="K1528" s="16" t="n">
        <v>3</v>
      </c>
      <c r="L1528" s="16" t="s">
        <v>41</v>
      </c>
      <c r="M1528" s="18" t="n">
        <f aca="false">IF(ISNUMBER(B1528),B1528,IF(MID(B1528,3,1)="-",DATE(VALUE(RIGHT(B1528,4)),VALUE(MID(B1528,4,2)),VALUE(LEFT(B1528,2))),DATE(VALUE(LEFT(B1528,4)),VALUE(MID(B1528,6,2)),VALUE(RIGHT(B1528,2)))))</f>
        <v>45794</v>
      </c>
      <c r="N1528" s="16" t="n">
        <f aca="false">MONTH(M1528)</f>
        <v>5</v>
      </c>
      <c r="O1528" s="16" t="str">
        <f aca="false">PROPER(TRIM(H1528))</f>
        <v>Mumbai</v>
      </c>
      <c r="P1528" s="16" t="str">
        <f aca="false">IFERROR(VLOOKUP(O1528,city_map!$A$2:$B$6,2,FALSE()),O1528)</f>
        <v>Mumbai</v>
      </c>
      <c r="Q1528" s="16" t="n">
        <f aca="false">IF(ISNUMBER(F1528),F1528,VALUE(SUBSTITUTE(SUBSTITUTE(F1528,"₹",""),",","")))</f>
        <v>351</v>
      </c>
      <c r="R1528" s="16" t="n">
        <f aca="false">IF(E1528=99,1,E1528)</f>
        <v>2</v>
      </c>
      <c r="S1528" s="16" t="n">
        <f aca="false">IF(G1528="",0,G1528)</f>
        <v>0.15</v>
      </c>
      <c r="T1528" s="16" t="str">
        <f aca="false">IF(I1528="","Unknown",IF(I1528="upi","UPI",I1528))</f>
        <v>UPI</v>
      </c>
      <c r="U1528" s="16" t="str">
        <f aca="false">IF(L1528="Yes","Y",IF(L1528="No","N",L1528))</f>
        <v>N</v>
      </c>
      <c r="V1528" s="19" t="n">
        <f aca="false">ROUND(R1528*Q1528*(1-S1528),2)</f>
        <v>596.7</v>
      </c>
      <c r="W1528" s="16" t="str">
        <f aca="false">_xlfn.XLOOKUP(D1528,products!$A$2:$A$61,products!$C$2:$C$61,"Not found")</f>
        <v>Books</v>
      </c>
    </row>
    <row r="1529" customFormat="false" ht="15" hidden="false" customHeight="false" outlineLevel="0" collapsed="false">
      <c r="A1529" s="16" t="s">
        <v>2495</v>
      </c>
      <c r="B1529" s="16" t="s">
        <v>2496</v>
      </c>
      <c r="C1529" s="16" t="s">
        <v>178</v>
      </c>
      <c r="D1529" s="16" t="s">
        <v>55</v>
      </c>
      <c r="E1529" s="16" t="n">
        <v>3</v>
      </c>
      <c r="F1529" s="16" t="n">
        <v>1903</v>
      </c>
      <c r="G1529" s="16" t="n">
        <v>0</v>
      </c>
      <c r="H1529" s="16" t="s">
        <v>560</v>
      </c>
      <c r="I1529" s="16" t="s">
        <v>71</v>
      </c>
      <c r="J1529" s="16" t="n">
        <v>2</v>
      </c>
      <c r="K1529" s="16" t="n">
        <v>5</v>
      </c>
      <c r="L1529" s="16" t="s">
        <v>41</v>
      </c>
      <c r="M1529" s="18" t="n">
        <f aca="false">IF(ISNUMBER(B1529),B1529,IF(MID(B1529,3,1)="-",DATE(VALUE(RIGHT(B1529,4)),VALUE(MID(B1529,4,2)),VALUE(LEFT(B1529,2))),DATE(VALUE(LEFT(B1529,4)),VALUE(MID(B1529,6,2)),VALUE(RIGHT(B1529,2)))))</f>
        <v>45795</v>
      </c>
      <c r="N1529" s="16" t="n">
        <f aca="false">MONTH(M1529)</f>
        <v>5</v>
      </c>
      <c r="O1529" s="16" t="str">
        <f aca="false">PROPER(TRIM(H1529))</f>
        <v>Chennai</v>
      </c>
      <c r="P1529" s="16" t="str">
        <f aca="false">IFERROR(VLOOKUP(O1529,city_map!$A$2:$B$6,2,FALSE()),O1529)</f>
        <v>Chennai</v>
      </c>
      <c r="Q1529" s="16" t="n">
        <f aca="false">IF(ISNUMBER(F1529),F1529,VALUE(SUBSTITUTE(SUBSTITUTE(F1529,"₹",""),",","")))</f>
        <v>1903</v>
      </c>
      <c r="R1529" s="16" t="n">
        <f aca="false">IF(E1529=99,1,E1529)</f>
        <v>3</v>
      </c>
      <c r="S1529" s="16" t="n">
        <f aca="false">IF(G1529="",0,G1529)</f>
        <v>0</v>
      </c>
      <c r="T1529" s="16" t="str">
        <f aca="false">IF(I1529="","Unknown",IF(I1529="upi","UPI",I1529))</f>
        <v>Credit Card</v>
      </c>
      <c r="U1529" s="16" t="str">
        <f aca="false">IF(L1529="Yes","Y",IF(L1529="No","N",L1529))</f>
        <v>N</v>
      </c>
      <c r="V1529" s="19" t="n">
        <f aca="false">ROUND(R1529*Q1529*(1-S1529),2)</f>
        <v>5709</v>
      </c>
      <c r="W1529" s="16" t="str">
        <f aca="false">_xlfn.XLOOKUP(D1529,products!$A$2:$A$61,products!$C$2:$C$61,"Not found")</f>
        <v>Home</v>
      </c>
    </row>
    <row r="1530" customFormat="false" ht="15" hidden="false" customHeight="false" outlineLevel="0" collapsed="false">
      <c r="A1530" s="16" t="s">
        <v>2497</v>
      </c>
      <c r="B1530" s="16" t="s">
        <v>2496</v>
      </c>
      <c r="C1530" s="16" t="s">
        <v>2420</v>
      </c>
      <c r="D1530" s="16" t="s">
        <v>341</v>
      </c>
      <c r="E1530" s="16" t="n">
        <v>2</v>
      </c>
      <c r="F1530" s="16" t="n">
        <v>1094</v>
      </c>
      <c r="G1530" s="16" t="n">
        <v>0.05</v>
      </c>
      <c r="H1530" s="16" t="s">
        <v>70</v>
      </c>
      <c r="I1530" s="16" t="s">
        <v>60</v>
      </c>
      <c r="J1530" s="16" t="n">
        <v>6</v>
      </c>
      <c r="K1530" s="16" t="n">
        <v>4</v>
      </c>
      <c r="L1530" s="16" t="s">
        <v>41</v>
      </c>
      <c r="M1530" s="18" t="n">
        <f aca="false">IF(ISNUMBER(B1530),B1530,IF(MID(B1530,3,1)="-",DATE(VALUE(RIGHT(B1530,4)),VALUE(MID(B1530,4,2)),VALUE(LEFT(B1530,2))),DATE(VALUE(LEFT(B1530,4)),VALUE(MID(B1530,6,2)),VALUE(RIGHT(B1530,2)))))</f>
        <v>45795</v>
      </c>
      <c r="N1530" s="16" t="n">
        <f aca="false">MONTH(M1530)</f>
        <v>5</v>
      </c>
      <c r="O1530" s="16" t="str">
        <f aca="false">PROPER(TRIM(H1530))</f>
        <v>Pune</v>
      </c>
      <c r="P1530" s="16" t="str">
        <f aca="false">IFERROR(VLOOKUP(O1530,city_map!$A$2:$B$6,2,FALSE()),O1530)</f>
        <v>Pune</v>
      </c>
      <c r="Q1530" s="16" t="n">
        <f aca="false">IF(ISNUMBER(F1530),F1530,VALUE(SUBSTITUTE(SUBSTITUTE(F1530,"₹",""),",","")))</f>
        <v>1094</v>
      </c>
      <c r="R1530" s="16" t="n">
        <f aca="false">IF(E1530=99,1,E1530)</f>
        <v>2</v>
      </c>
      <c r="S1530" s="16" t="n">
        <f aca="false">IF(G1530="",0,G1530)</f>
        <v>0.05</v>
      </c>
      <c r="T1530" s="16" t="str">
        <f aca="false">IF(I1530="","Unknown",IF(I1530="upi","UPI",I1530))</f>
        <v>UPI</v>
      </c>
      <c r="U1530" s="16" t="str">
        <f aca="false">IF(L1530="Yes","Y",IF(L1530="No","N",L1530))</f>
        <v>N</v>
      </c>
      <c r="V1530" s="19" t="n">
        <f aca="false">ROUND(R1530*Q1530*(1-S1530),2)</f>
        <v>2078.6</v>
      </c>
      <c r="W1530" s="16" t="str">
        <f aca="false">_xlfn.XLOOKUP(D1530,products!$A$2:$A$61,products!$C$2:$C$61,"Not found")</f>
        <v>Home</v>
      </c>
    </row>
    <row r="1531" customFormat="false" ht="15" hidden="false" customHeight="false" outlineLevel="0" collapsed="false">
      <c r="A1531" s="16" t="s">
        <v>2498</v>
      </c>
      <c r="B1531" s="16" t="s">
        <v>2496</v>
      </c>
      <c r="C1531" s="16" t="s">
        <v>1321</v>
      </c>
      <c r="D1531" s="16" t="s">
        <v>203</v>
      </c>
      <c r="E1531" s="16" t="n">
        <v>1</v>
      </c>
      <c r="F1531" s="16" t="n">
        <v>2544</v>
      </c>
      <c r="G1531" s="16" t="n">
        <v>0.05</v>
      </c>
      <c r="H1531" s="16" t="s">
        <v>46</v>
      </c>
      <c r="I1531" s="16" t="s">
        <v>40</v>
      </c>
      <c r="J1531" s="16" t="n">
        <v>7</v>
      </c>
      <c r="K1531" s="16" t="n">
        <v>2</v>
      </c>
      <c r="L1531" s="16" t="s">
        <v>57</v>
      </c>
      <c r="M1531" s="18" t="n">
        <f aca="false">IF(ISNUMBER(B1531),B1531,IF(MID(B1531,3,1)="-",DATE(VALUE(RIGHT(B1531,4)),VALUE(MID(B1531,4,2)),VALUE(LEFT(B1531,2))),DATE(VALUE(LEFT(B1531,4)),VALUE(MID(B1531,6,2)),VALUE(RIGHT(B1531,2)))))</f>
        <v>45795</v>
      </c>
      <c r="N1531" s="16" t="n">
        <f aca="false">MONTH(M1531)</f>
        <v>5</v>
      </c>
      <c r="O1531" s="16" t="str">
        <f aca="false">PROPER(TRIM(H1531))</f>
        <v>Chennai</v>
      </c>
      <c r="P1531" s="16" t="str">
        <f aca="false">IFERROR(VLOOKUP(O1531,city_map!$A$2:$B$6,2,FALSE()),O1531)</f>
        <v>Chennai</v>
      </c>
      <c r="Q1531" s="16" t="n">
        <f aca="false">IF(ISNUMBER(F1531),F1531,VALUE(SUBSTITUTE(SUBSTITUTE(F1531,"₹",""),",","")))</f>
        <v>2544</v>
      </c>
      <c r="R1531" s="16" t="n">
        <f aca="false">IF(E1531=99,1,E1531)</f>
        <v>1</v>
      </c>
      <c r="S1531" s="16" t="n">
        <f aca="false">IF(G1531="",0,G1531)</f>
        <v>0.05</v>
      </c>
      <c r="T1531" s="16" t="str">
        <f aca="false">IF(I1531="","Unknown",IF(I1531="upi","UPI",I1531))</f>
        <v>COD</v>
      </c>
      <c r="U1531" s="16" t="str">
        <f aca="false">IF(L1531="Yes","Y",IF(L1531="No","N",L1531))</f>
        <v>Y</v>
      </c>
      <c r="V1531" s="19" t="n">
        <f aca="false">ROUND(R1531*Q1531*(1-S1531),2)</f>
        <v>2416.8</v>
      </c>
      <c r="W1531" s="16" t="str">
        <f aca="false">_xlfn.XLOOKUP(D1531,products!$A$2:$A$61,products!$C$2:$C$61,"Not found")</f>
        <v>Fashion</v>
      </c>
    </row>
    <row r="1532" customFormat="false" ht="15" hidden="false" customHeight="false" outlineLevel="0" collapsed="false">
      <c r="A1532" s="16" t="s">
        <v>2499</v>
      </c>
      <c r="B1532" s="16" t="s">
        <v>2496</v>
      </c>
      <c r="C1532" s="16" t="s">
        <v>1070</v>
      </c>
      <c r="D1532" s="16" t="s">
        <v>51</v>
      </c>
      <c r="E1532" s="16" t="n">
        <v>2</v>
      </c>
      <c r="F1532" s="16" t="s">
        <v>2500</v>
      </c>
      <c r="G1532" s="16" t="n">
        <v>0.05</v>
      </c>
      <c r="H1532" s="16" t="s">
        <v>130</v>
      </c>
      <c r="I1532" s="16" t="s">
        <v>40</v>
      </c>
      <c r="J1532" s="16" t="n">
        <v>3</v>
      </c>
      <c r="K1532" s="16" t="n">
        <v>5</v>
      </c>
      <c r="L1532" s="16" t="s">
        <v>41</v>
      </c>
      <c r="M1532" s="18" t="n">
        <f aca="false">IF(ISNUMBER(B1532),B1532,IF(MID(B1532,3,1)="-",DATE(VALUE(RIGHT(B1532,4)),VALUE(MID(B1532,4,2)),VALUE(LEFT(B1532,2))),DATE(VALUE(LEFT(B1532,4)),VALUE(MID(B1532,6,2)),VALUE(RIGHT(B1532,2)))))</f>
        <v>45795</v>
      </c>
      <c r="N1532" s="16" t="n">
        <f aca="false">MONTH(M1532)</f>
        <v>5</v>
      </c>
      <c r="O1532" s="16" t="str">
        <f aca="false">PROPER(TRIM(H1532))</f>
        <v>Bengaluru</v>
      </c>
      <c r="P1532" s="16" t="str">
        <f aca="false">IFERROR(VLOOKUP(O1532,city_map!$A$2:$B$6,2,FALSE()),O1532)</f>
        <v>Bengaluru</v>
      </c>
      <c r="Q1532" s="16" t="n">
        <f aca="false">IF(ISNUMBER(F1532),F1532,VALUE(SUBSTITUTE(SUBSTITUTE(F1532,"₹",""),",","")))</f>
        <v>2236</v>
      </c>
      <c r="R1532" s="16" t="n">
        <f aca="false">IF(E1532=99,1,E1532)</f>
        <v>2</v>
      </c>
      <c r="S1532" s="16" t="n">
        <f aca="false">IF(G1532="",0,G1532)</f>
        <v>0.05</v>
      </c>
      <c r="T1532" s="16" t="str">
        <f aca="false">IF(I1532="","Unknown",IF(I1532="upi","UPI",I1532))</f>
        <v>COD</v>
      </c>
      <c r="U1532" s="16" t="str">
        <f aca="false">IF(L1532="Yes","Y",IF(L1532="No","N",L1532))</f>
        <v>N</v>
      </c>
      <c r="V1532" s="19" t="n">
        <f aca="false">ROUND(R1532*Q1532*(1-S1532),2)</f>
        <v>4248.4</v>
      </c>
      <c r="W1532" s="16" t="str">
        <f aca="false">_xlfn.XLOOKUP(D1532,products!$A$2:$A$61,products!$C$2:$C$61,"Not found")</f>
        <v>Fashion</v>
      </c>
    </row>
    <row r="1533" customFormat="false" ht="15" hidden="false" customHeight="false" outlineLevel="0" collapsed="false">
      <c r="A1533" s="16" t="s">
        <v>2501</v>
      </c>
      <c r="B1533" s="16" t="s">
        <v>2496</v>
      </c>
      <c r="C1533" s="16" t="s">
        <v>2231</v>
      </c>
      <c r="D1533" s="16" t="s">
        <v>146</v>
      </c>
      <c r="E1533" s="16" t="n">
        <v>3</v>
      </c>
      <c r="F1533" s="16" t="n">
        <v>429</v>
      </c>
      <c r="G1533" s="16" t="n">
        <v>0.1</v>
      </c>
      <c r="H1533" s="16" t="s">
        <v>39</v>
      </c>
      <c r="I1533" s="16" t="s">
        <v>47</v>
      </c>
      <c r="J1533" s="16" t="n">
        <v>3</v>
      </c>
      <c r="K1533" s="16" t="n">
        <v>3</v>
      </c>
      <c r="L1533" s="16" t="s">
        <v>41</v>
      </c>
      <c r="M1533" s="18" t="n">
        <f aca="false">IF(ISNUMBER(B1533),B1533,IF(MID(B1533,3,1)="-",DATE(VALUE(RIGHT(B1533,4)),VALUE(MID(B1533,4,2)),VALUE(LEFT(B1533,2))),DATE(VALUE(LEFT(B1533,4)),VALUE(MID(B1533,6,2)),VALUE(RIGHT(B1533,2)))))</f>
        <v>45795</v>
      </c>
      <c r="N1533" s="16" t="n">
        <f aca="false">MONTH(M1533)</f>
        <v>5</v>
      </c>
      <c r="O1533" s="16" t="str">
        <f aca="false">PROPER(TRIM(H1533))</f>
        <v>Delhi</v>
      </c>
      <c r="P1533" s="16" t="str">
        <f aca="false">IFERROR(VLOOKUP(O1533,city_map!$A$2:$B$6,2,FALSE()),O1533)</f>
        <v>Delhi</v>
      </c>
      <c r="Q1533" s="16" t="n">
        <f aca="false">IF(ISNUMBER(F1533),F1533,VALUE(SUBSTITUTE(SUBSTITUTE(F1533,"₹",""),",","")))</f>
        <v>429</v>
      </c>
      <c r="R1533" s="16" t="n">
        <f aca="false">IF(E1533=99,1,E1533)</f>
        <v>3</v>
      </c>
      <c r="S1533" s="16" t="n">
        <f aca="false">IF(G1533="",0,G1533)</f>
        <v>0.1</v>
      </c>
      <c r="T1533" s="16" t="str">
        <f aca="false">IF(I1533="","Unknown",IF(I1533="upi","UPI",I1533))</f>
        <v>Debit Card</v>
      </c>
      <c r="U1533" s="16" t="str">
        <f aca="false">IF(L1533="Yes","Y",IF(L1533="No","N",L1533))</f>
        <v>N</v>
      </c>
      <c r="V1533" s="19" t="n">
        <f aca="false">ROUND(R1533*Q1533*(1-S1533),2)</f>
        <v>1158.3</v>
      </c>
      <c r="W1533" s="16" t="str">
        <f aca="false">_xlfn.XLOOKUP(D1533,products!$A$2:$A$61,products!$C$2:$C$61,"Not found")</f>
        <v>Beauty</v>
      </c>
    </row>
    <row r="1534" customFormat="false" ht="15" hidden="false" customHeight="false" outlineLevel="0" collapsed="false">
      <c r="A1534" s="16" t="s">
        <v>2502</v>
      </c>
      <c r="B1534" s="16" t="s">
        <v>2496</v>
      </c>
      <c r="C1534" s="16" t="s">
        <v>2503</v>
      </c>
      <c r="D1534" s="16" t="s">
        <v>74</v>
      </c>
      <c r="E1534" s="16" t="n">
        <v>1</v>
      </c>
      <c r="F1534" s="16" t="n">
        <v>18975</v>
      </c>
      <c r="G1534" s="16" t="n">
        <v>0.3</v>
      </c>
      <c r="H1534" s="16" t="s">
        <v>70</v>
      </c>
      <c r="I1534" s="16" t="s">
        <v>47</v>
      </c>
      <c r="J1534" s="16" t="n">
        <v>7</v>
      </c>
      <c r="K1534" s="16" t="n">
        <v>5</v>
      </c>
      <c r="L1534" s="16" t="s">
        <v>41</v>
      </c>
      <c r="M1534" s="18" t="n">
        <f aca="false">IF(ISNUMBER(B1534),B1534,IF(MID(B1534,3,1)="-",DATE(VALUE(RIGHT(B1534,4)),VALUE(MID(B1534,4,2)),VALUE(LEFT(B1534,2))),DATE(VALUE(LEFT(B1534,4)),VALUE(MID(B1534,6,2)),VALUE(RIGHT(B1534,2)))))</f>
        <v>45795</v>
      </c>
      <c r="N1534" s="16" t="n">
        <f aca="false">MONTH(M1534)</f>
        <v>5</v>
      </c>
      <c r="O1534" s="16" t="str">
        <f aca="false">PROPER(TRIM(H1534))</f>
        <v>Pune</v>
      </c>
      <c r="P1534" s="16" t="str">
        <f aca="false">IFERROR(VLOOKUP(O1534,city_map!$A$2:$B$6,2,FALSE()),O1534)</f>
        <v>Pune</v>
      </c>
      <c r="Q1534" s="16" t="n">
        <f aca="false">IF(ISNUMBER(F1534),F1534,VALUE(SUBSTITUTE(SUBSTITUTE(F1534,"₹",""),",","")))</f>
        <v>18975</v>
      </c>
      <c r="R1534" s="16" t="n">
        <f aca="false">IF(E1534=99,1,E1534)</f>
        <v>1</v>
      </c>
      <c r="S1534" s="16" t="n">
        <f aca="false">IF(G1534="",0,G1534)</f>
        <v>0.3</v>
      </c>
      <c r="T1534" s="16" t="str">
        <f aca="false">IF(I1534="","Unknown",IF(I1534="upi","UPI",I1534))</f>
        <v>Debit Card</v>
      </c>
      <c r="U1534" s="16" t="str">
        <f aca="false">IF(L1534="Yes","Y",IF(L1534="No","N",L1534))</f>
        <v>N</v>
      </c>
      <c r="V1534" s="19" t="n">
        <f aca="false">ROUND(R1534*Q1534*(1-S1534),2)</f>
        <v>13282.5</v>
      </c>
      <c r="W1534" s="16" t="str">
        <f aca="false">_xlfn.XLOOKUP(D1534,products!$A$2:$A$61,products!$C$2:$C$61,"Not found")</f>
        <v>Electronics</v>
      </c>
    </row>
    <row r="1535" customFormat="false" ht="15" hidden="false" customHeight="false" outlineLevel="0" collapsed="false">
      <c r="A1535" s="16" t="s">
        <v>2504</v>
      </c>
      <c r="B1535" s="16" t="s">
        <v>2496</v>
      </c>
      <c r="C1535" s="16" t="s">
        <v>898</v>
      </c>
      <c r="D1535" s="16" t="s">
        <v>254</v>
      </c>
      <c r="E1535" s="16" t="n">
        <v>1</v>
      </c>
      <c r="F1535" s="16" t="n">
        <v>1009</v>
      </c>
      <c r="G1535" s="16" t="n">
        <v>0.2</v>
      </c>
      <c r="H1535" s="16" t="s">
        <v>70</v>
      </c>
      <c r="I1535" s="16" t="s">
        <v>40</v>
      </c>
      <c r="J1535" s="16" t="n">
        <v>5</v>
      </c>
      <c r="K1535" s="16" t="n">
        <v>2</v>
      </c>
      <c r="L1535" s="16" t="s">
        <v>57</v>
      </c>
      <c r="M1535" s="18" t="n">
        <f aca="false">IF(ISNUMBER(B1535),B1535,IF(MID(B1535,3,1)="-",DATE(VALUE(RIGHT(B1535,4)),VALUE(MID(B1535,4,2)),VALUE(LEFT(B1535,2))),DATE(VALUE(LEFT(B1535,4)),VALUE(MID(B1535,6,2)),VALUE(RIGHT(B1535,2)))))</f>
        <v>45795</v>
      </c>
      <c r="N1535" s="16" t="n">
        <f aca="false">MONTH(M1535)</f>
        <v>5</v>
      </c>
      <c r="O1535" s="16" t="str">
        <f aca="false">PROPER(TRIM(H1535))</f>
        <v>Pune</v>
      </c>
      <c r="P1535" s="16" t="str">
        <f aca="false">IFERROR(VLOOKUP(O1535,city_map!$A$2:$B$6,2,FALSE()),O1535)</f>
        <v>Pune</v>
      </c>
      <c r="Q1535" s="16" t="n">
        <f aca="false">IF(ISNUMBER(F1535),F1535,VALUE(SUBSTITUTE(SUBSTITUTE(F1535,"₹",""),",","")))</f>
        <v>1009</v>
      </c>
      <c r="R1535" s="16" t="n">
        <f aca="false">IF(E1535=99,1,E1535)</f>
        <v>1</v>
      </c>
      <c r="S1535" s="16" t="n">
        <f aca="false">IF(G1535="",0,G1535)</f>
        <v>0.2</v>
      </c>
      <c r="T1535" s="16" t="str">
        <f aca="false">IF(I1535="","Unknown",IF(I1535="upi","UPI",I1535))</f>
        <v>COD</v>
      </c>
      <c r="U1535" s="16" t="str">
        <f aca="false">IF(L1535="Yes","Y",IF(L1535="No","N",L1535))</f>
        <v>Y</v>
      </c>
      <c r="V1535" s="19" t="n">
        <f aca="false">ROUND(R1535*Q1535*(1-S1535),2)</f>
        <v>807.2</v>
      </c>
      <c r="W1535" s="16" t="str">
        <f aca="false">_xlfn.XLOOKUP(D1535,products!$A$2:$A$61,products!$C$2:$C$61,"Not found")</f>
        <v>Fashion</v>
      </c>
    </row>
    <row r="1536" customFormat="false" ht="15" hidden="false" customHeight="false" outlineLevel="0" collapsed="false">
      <c r="A1536" s="16" t="s">
        <v>2505</v>
      </c>
      <c r="B1536" s="16" t="s">
        <v>2496</v>
      </c>
      <c r="C1536" s="16" t="s">
        <v>370</v>
      </c>
      <c r="D1536" s="16" t="s">
        <v>160</v>
      </c>
      <c r="E1536" s="16" t="n">
        <v>1</v>
      </c>
      <c r="F1536" s="16" t="n">
        <v>1786</v>
      </c>
      <c r="G1536" s="16" t="n">
        <v>0.2</v>
      </c>
      <c r="H1536" s="16" t="s">
        <v>130</v>
      </c>
      <c r="I1536" s="16" t="s">
        <v>40</v>
      </c>
      <c r="J1536" s="16" t="n">
        <v>2</v>
      </c>
      <c r="K1536" s="16" t="n">
        <v>4</v>
      </c>
      <c r="L1536" s="16" t="s">
        <v>41</v>
      </c>
      <c r="M1536" s="18" t="n">
        <f aca="false">IF(ISNUMBER(B1536),B1536,IF(MID(B1536,3,1)="-",DATE(VALUE(RIGHT(B1536,4)),VALUE(MID(B1536,4,2)),VALUE(LEFT(B1536,2))),DATE(VALUE(LEFT(B1536,4)),VALUE(MID(B1536,6,2)),VALUE(RIGHT(B1536,2)))))</f>
        <v>45795</v>
      </c>
      <c r="N1536" s="16" t="n">
        <f aca="false">MONTH(M1536)</f>
        <v>5</v>
      </c>
      <c r="O1536" s="16" t="str">
        <f aca="false">PROPER(TRIM(H1536))</f>
        <v>Bengaluru</v>
      </c>
      <c r="P1536" s="16" t="str">
        <f aca="false">IFERROR(VLOOKUP(O1536,city_map!$A$2:$B$6,2,FALSE()),O1536)</f>
        <v>Bengaluru</v>
      </c>
      <c r="Q1536" s="16" t="n">
        <f aca="false">IF(ISNUMBER(F1536),F1536,VALUE(SUBSTITUTE(SUBSTITUTE(F1536,"₹",""),",","")))</f>
        <v>1786</v>
      </c>
      <c r="R1536" s="16" t="n">
        <f aca="false">IF(E1536=99,1,E1536)</f>
        <v>1</v>
      </c>
      <c r="S1536" s="16" t="n">
        <f aca="false">IF(G1536="",0,G1536)</f>
        <v>0.2</v>
      </c>
      <c r="T1536" s="16" t="str">
        <f aca="false">IF(I1536="","Unknown",IF(I1536="upi","UPI",I1536))</f>
        <v>COD</v>
      </c>
      <c r="U1536" s="16" t="str">
        <f aca="false">IF(L1536="Yes","Y",IF(L1536="No","N",L1536))</f>
        <v>N</v>
      </c>
      <c r="V1536" s="19" t="n">
        <f aca="false">ROUND(R1536*Q1536*(1-S1536),2)</f>
        <v>1428.8</v>
      </c>
      <c r="W1536" s="16" t="str">
        <f aca="false">_xlfn.XLOOKUP(D1536,products!$A$2:$A$61,products!$C$2:$C$61,"Not found")</f>
        <v>Fashion</v>
      </c>
    </row>
    <row r="1537" customFormat="false" ht="15" hidden="false" customHeight="false" outlineLevel="0" collapsed="false">
      <c r="A1537" s="16" t="s">
        <v>2506</v>
      </c>
      <c r="B1537" s="16" t="s">
        <v>2496</v>
      </c>
      <c r="C1537" s="16" t="s">
        <v>1596</v>
      </c>
      <c r="D1537" s="16" t="s">
        <v>99</v>
      </c>
      <c r="E1537" s="16" t="n">
        <v>2</v>
      </c>
      <c r="F1537" s="16" t="n">
        <v>730</v>
      </c>
      <c r="G1537" s="16" t="n">
        <v>0.15</v>
      </c>
      <c r="H1537" s="16" t="s">
        <v>81</v>
      </c>
      <c r="I1537" s="16" t="s">
        <v>100</v>
      </c>
      <c r="J1537" s="16" t="n">
        <v>3</v>
      </c>
      <c r="K1537" s="16" t="n">
        <v>5</v>
      </c>
      <c r="L1537" s="16" t="s">
        <v>41</v>
      </c>
      <c r="M1537" s="18" t="n">
        <f aca="false">IF(ISNUMBER(B1537),B1537,IF(MID(B1537,3,1)="-",DATE(VALUE(RIGHT(B1537,4)),VALUE(MID(B1537,4,2)),VALUE(LEFT(B1537,2))),DATE(VALUE(LEFT(B1537,4)),VALUE(MID(B1537,6,2)),VALUE(RIGHT(B1537,2)))))</f>
        <v>45795</v>
      </c>
      <c r="N1537" s="16" t="n">
        <f aca="false">MONTH(M1537)</f>
        <v>5</v>
      </c>
      <c r="O1537" s="16" t="str">
        <f aca="false">PROPER(TRIM(H1537))</f>
        <v>Hyderabad</v>
      </c>
      <c r="P1537" s="16" t="str">
        <f aca="false">IFERROR(VLOOKUP(O1537,city_map!$A$2:$B$6,2,FALSE()),O1537)</f>
        <v>Hyderabad</v>
      </c>
      <c r="Q1537" s="16" t="n">
        <f aca="false">IF(ISNUMBER(F1537),F1537,VALUE(SUBSTITUTE(SUBSTITUTE(F1537,"₹",""),",","")))</f>
        <v>730</v>
      </c>
      <c r="R1537" s="16" t="n">
        <f aca="false">IF(E1537=99,1,E1537)</f>
        <v>2</v>
      </c>
      <c r="S1537" s="16" t="n">
        <f aca="false">IF(G1537="",0,G1537)</f>
        <v>0.15</v>
      </c>
      <c r="T1537" s="16" t="str">
        <f aca="false">IF(I1537="","Unknown",IF(I1537="upi","UPI",I1537))</f>
        <v>Net Banking</v>
      </c>
      <c r="U1537" s="16" t="str">
        <f aca="false">IF(L1537="Yes","Y",IF(L1537="No","N",L1537))</f>
        <v>N</v>
      </c>
      <c r="V1537" s="19" t="n">
        <f aca="false">ROUND(R1537*Q1537*(1-S1537),2)</f>
        <v>1241</v>
      </c>
      <c r="W1537" s="16" t="str">
        <f aca="false">_xlfn.XLOOKUP(D1537,products!$A$2:$A$61,products!$C$2:$C$61,"Not found")</f>
        <v>Fashion</v>
      </c>
    </row>
    <row r="1538" customFormat="false" ht="15" hidden="false" customHeight="false" outlineLevel="0" collapsed="false">
      <c r="A1538" s="16" t="s">
        <v>2507</v>
      </c>
      <c r="B1538" s="16" t="s">
        <v>2508</v>
      </c>
      <c r="C1538" s="16" t="s">
        <v>662</v>
      </c>
      <c r="D1538" s="16" t="s">
        <v>232</v>
      </c>
      <c r="E1538" s="16" t="n">
        <v>1</v>
      </c>
      <c r="F1538" s="16" t="n">
        <v>1999</v>
      </c>
      <c r="G1538" s="16" t="n">
        <v>0</v>
      </c>
      <c r="H1538" s="16" t="s">
        <v>81</v>
      </c>
      <c r="I1538" s="16" t="s">
        <v>60</v>
      </c>
      <c r="J1538" s="16" t="n">
        <v>3</v>
      </c>
      <c r="K1538" s="16" t="n">
        <v>4</v>
      </c>
      <c r="L1538" s="16" t="s">
        <v>41</v>
      </c>
      <c r="M1538" s="18" t="n">
        <f aca="false">IF(ISNUMBER(B1538),B1538,IF(MID(B1538,3,1)="-",DATE(VALUE(RIGHT(B1538,4)),VALUE(MID(B1538,4,2)),VALUE(LEFT(B1538,2))),DATE(VALUE(LEFT(B1538,4)),VALUE(MID(B1538,6,2)),VALUE(RIGHT(B1538,2)))))</f>
        <v>45796</v>
      </c>
      <c r="N1538" s="16" t="n">
        <f aca="false">MONTH(M1538)</f>
        <v>5</v>
      </c>
      <c r="O1538" s="16" t="str">
        <f aca="false">PROPER(TRIM(H1538))</f>
        <v>Hyderabad</v>
      </c>
      <c r="P1538" s="16" t="str">
        <f aca="false">IFERROR(VLOOKUP(O1538,city_map!$A$2:$B$6,2,FALSE()),O1538)</f>
        <v>Hyderabad</v>
      </c>
      <c r="Q1538" s="16" t="n">
        <f aca="false">IF(ISNUMBER(F1538),F1538,VALUE(SUBSTITUTE(SUBSTITUTE(F1538,"₹",""),",","")))</f>
        <v>1999</v>
      </c>
      <c r="R1538" s="16" t="n">
        <f aca="false">IF(E1538=99,1,E1538)</f>
        <v>1</v>
      </c>
      <c r="S1538" s="16" t="n">
        <f aca="false">IF(G1538="",0,G1538)</f>
        <v>0</v>
      </c>
      <c r="T1538" s="16" t="str">
        <f aca="false">IF(I1538="","Unknown",IF(I1538="upi","UPI",I1538))</f>
        <v>UPI</v>
      </c>
      <c r="U1538" s="16" t="str">
        <f aca="false">IF(L1538="Yes","Y",IF(L1538="No","N",L1538))</f>
        <v>N</v>
      </c>
      <c r="V1538" s="19" t="n">
        <f aca="false">ROUND(R1538*Q1538*(1-S1538),2)</f>
        <v>1999</v>
      </c>
      <c r="W1538" s="16" t="str">
        <f aca="false">_xlfn.XLOOKUP(D1538,products!$A$2:$A$61,products!$C$2:$C$61,"Not found")</f>
        <v>Electronics</v>
      </c>
    </row>
    <row r="1539" customFormat="false" ht="15" hidden="false" customHeight="false" outlineLevel="0" collapsed="false">
      <c r="A1539" s="16" t="s">
        <v>2509</v>
      </c>
      <c r="B1539" s="16" t="s">
        <v>2508</v>
      </c>
      <c r="C1539" s="16" t="s">
        <v>1698</v>
      </c>
      <c r="D1539" s="16" t="s">
        <v>160</v>
      </c>
      <c r="E1539" s="16" t="n">
        <v>2</v>
      </c>
      <c r="F1539" s="16" t="n">
        <v>1773</v>
      </c>
      <c r="G1539" s="16" t="n">
        <v>0.2</v>
      </c>
      <c r="H1539" s="16" t="s">
        <v>70</v>
      </c>
      <c r="I1539" s="16" t="s">
        <v>40</v>
      </c>
      <c r="J1539" s="16" t="n">
        <v>5</v>
      </c>
      <c r="K1539" s="16" t="n">
        <v>3</v>
      </c>
      <c r="L1539" s="16" t="s">
        <v>57</v>
      </c>
      <c r="M1539" s="18" t="n">
        <f aca="false">IF(ISNUMBER(B1539),B1539,IF(MID(B1539,3,1)="-",DATE(VALUE(RIGHT(B1539,4)),VALUE(MID(B1539,4,2)),VALUE(LEFT(B1539,2))),DATE(VALUE(LEFT(B1539,4)),VALUE(MID(B1539,6,2)),VALUE(RIGHT(B1539,2)))))</f>
        <v>45796</v>
      </c>
      <c r="N1539" s="16" t="n">
        <f aca="false">MONTH(M1539)</f>
        <v>5</v>
      </c>
      <c r="O1539" s="16" t="str">
        <f aca="false">PROPER(TRIM(H1539))</f>
        <v>Pune</v>
      </c>
      <c r="P1539" s="16" t="str">
        <f aca="false">IFERROR(VLOOKUP(O1539,city_map!$A$2:$B$6,2,FALSE()),O1539)</f>
        <v>Pune</v>
      </c>
      <c r="Q1539" s="16" t="n">
        <f aca="false">IF(ISNUMBER(F1539),F1539,VALUE(SUBSTITUTE(SUBSTITUTE(F1539,"₹",""),",","")))</f>
        <v>1773</v>
      </c>
      <c r="R1539" s="16" t="n">
        <f aca="false">IF(E1539=99,1,E1539)</f>
        <v>2</v>
      </c>
      <c r="S1539" s="16" t="n">
        <f aca="false">IF(G1539="",0,G1539)</f>
        <v>0.2</v>
      </c>
      <c r="T1539" s="16" t="str">
        <f aca="false">IF(I1539="","Unknown",IF(I1539="upi","UPI",I1539))</f>
        <v>COD</v>
      </c>
      <c r="U1539" s="16" t="str">
        <f aca="false">IF(L1539="Yes","Y",IF(L1539="No","N",L1539))</f>
        <v>Y</v>
      </c>
      <c r="V1539" s="19" t="n">
        <f aca="false">ROUND(R1539*Q1539*(1-S1539),2)</f>
        <v>2836.8</v>
      </c>
      <c r="W1539" s="16" t="str">
        <f aca="false">_xlfn.XLOOKUP(D1539,products!$A$2:$A$61,products!$C$2:$C$61,"Not found")</f>
        <v>Fashion</v>
      </c>
    </row>
    <row r="1540" customFormat="false" ht="15" hidden="false" customHeight="false" outlineLevel="0" collapsed="false">
      <c r="A1540" s="16" t="s">
        <v>2510</v>
      </c>
      <c r="B1540" s="16" t="s">
        <v>2508</v>
      </c>
      <c r="C1540" s="16" t="s">
        <v>601</v>
      </c>
      <c r="D1540" s="16" t="s">
        <v>126</v>
      </c>
      <c r="E1540" s="16" t="n">
        <v>2</v>
      </c>
      <c r="F1540" s="16" t="n">
        <v>386</v>
      </c>
      <c r="G1540" s="16" t="n">
        <v>0.15</v>
      </c>
      <c r="H1540" s="16" t="s">
        <v>483</v>
      </c>
      <c r="I1540" s="16" t="s">
        <v>123</v>
      </c>
      <c r="J1540" s="16" t="n">
        <v>3</v>
      </c>
      <c r="K1540" s="16" t="n">
        <v>5</v>
      </c>
      <c r="L1540" s="16" t="s">
        <v>41</v>
      </c>
      <c r="M1540" s="18" t="n">
        <f aca="false">IF(ISNUMBER(B1540),B1540,IF(MID(B1540,3,1)="-",DATE(VALUE(RIGHT(B1540,4)),VALUE(MID(B1540,4,2)),VALUE(LEFT(B1540,2))),DATE(VALUE(LEFT(B1540,4)),VALUE(MID(B1540,6,2)),VALUE(RIGHT(B1540,2)))))</f>
        <v>45796</v>
      </c>
      <c r="N1540" s="16" t="n">
        <f aca="false">MONTH(M1540)</f>
        <v>5</v>
      </c>
      <c r="O1540" s="16" t="str">
        <f aca="false">PROPER(TRIM(H1540))</f>
        <v>Bombay</v>
      </c>
      <c r="P1540" s="16" t="str">
        <f aca="false">IFERROR(VLOOKUP(O1540,city_map!$A$2:$B$6,2,FALSE()),O1540)</f>
        <v>Mumbai</v>
      </c>
      <c r="Q1540" s="16" t="n">
        <f aca="false">IF(ISNUMBER(F1540),F1540,VALUE(SUBSTITUTE(SUBSTITUTE(F1540,"₹",""),",","")))</f>
        <v>386</v>
      </c>
      <c r="R1540" s="16" t="n">
        <f aca="false">IF(E1540=99,1,E1540)</f>
        <v>2</v>
      </c>
      <c r="S1540" s="16" t="n">
        <f aca="false">IF(G1540="",0,G1540)</f>
        <v>0.15</v>
      </c>
      <c r="T1540" s="16" t="str">
        <f aca="false">IF(I1540="","Unknown",IF(I1540="upi","UPI",I1540))</f>
        <v>UPI</v>
      </c>
      <c r="U1540" s="16" t="str">
        <f aca="false">IF(L1540="Yes","Y",IF(L1540="No","N",L1540))</f>
        <v>N</v>
      </c>
      <c r="V1540" s="19" t="n">
        <f aca="false">ROUND(R1540*Q1540*(1-S1540),2)</f>
        <v>656.2</v>
      </c>
      <c r="W1540" s="16" t="str">
        <f aca="false">_xlfn.XLOOKUP(D1540,products!$A$2:$A$61,products!$C$2:$C$61,"Not found")</f>
        <v>Home</v>
      </c>
    </row>
    <row r="1541" customFormat="false" ht="15" hidden="false" customHeight="false" outlineLevel="0" collapsed="false">
      <c r="A1541" s="16" t="s">
        <v>2511</v>
      </c>
      <c r="B1541" s="16" t="s">
        <v>2508</v>
      </c>
      <c r="C1541" s="16" t="s">
        <v>387</v>
      </c>
      <c r="D1541" s="16" t="s">
        <v>105</v>
      </c>
      <c r="E1541" s="16" t="n">
        <v>1</v>
      </c>
      <c r="F1541" s="16" t="n">
        <v>392</v>
      </c>
      <c r="G1541" s="16" t="n">
        <v>0.15</v>
      </c>
      <c r="H1541" s="16" t="s">
        <v>39</v>
      </c>
      <c r="I1541" s="16" t="s">
        <v>40</v>
      </c>
      <c r="J1541" s="16" t="n">
        <v>4</v>
      </c>
      <c r="K1541" s="16" t="n">
        <v>2</v>
      </c>
      <c r="L1541" s="16" t="s">
        <v>57</v>
      </c>
      <c r="M1541" s="18" t="n">
        <f aca="false">IF(ISNUMBER(B1541),B1541,IF(MID(B1541,3,1)="-",DATE(VALUE(RIGHT(B1541,4)),VALUE(MID(B1541,4,2)),VALUE(LEFT(B1541,2))),DATE(VALUE(LEFT(B1541,4)),VALUE(MID(B1541,6,2)),VALUE(RIGHT(B1541,2)))))</f>
        <v>45796</v>
      </c>
      <c r="N1541" s="16" t="n">
        <f aca="false">MONTH(M1541)</f>
        <v>5</v>
      </c>
      <c r="O1541" s="16" t="str">
        <f aca="false">PROPER(TRIM(H1541))</f>
        <v>Delhi</v>
      </c>
      <c r="P1541" s="16" t="str">
        <f aca="false">IFERROR(VLOOKUP(O1541,city_map!$A$2:$B$6,2,FALSE()),O1541)</f>
        <v>Delhi</v>
      </c>
      <c r="Q1541" s="16" t="n">
        <f aca="false">IF(ISNUMBER(F1541),F1541,VALUE(SUBSTITUTE(SUBSTITUTE(F1541,"₹",""),",","")))</f>
        <v>392</v>
      </c>
      <c r="R1541" s="16" t="n">
        <f aca="false">IF(E1541=99,1,E1541)</f>
        <v>1</v>
      </c>
      <c r="S1541" s="16" t="n">
        <f aca="false">IF(G1541="",0,G1541)</f>
        <v>0.15</v>
      </c>
      <c r="T1541" s="16" t="str">
        <f aca="false">IF(I1541="","Unknown",IF(I1541="upi","UPI",I1541))</f>
        <v>COD</v>
      </c>
      <c r="U1541" s="16" t="str">
        <f aca="false">IF(L1541="Yes","Y",IF(L1541="No","N",L1541))</f>
        <v>Y</v>
      </c>
      <c r="V1541" s="19" t="n">
        <f aca="false">ROUND(R1541*Q1541*(1-S1541),2)</f>
        <v>333.2</v>
      </c>
      <c r="W1541" s="16" t="str">
        <f aca="false">_xlfn.XLOOKUP(D1541,products!$A$2:$A$61,products!$C$2:$C$61,"Not found")</f>
        <v>Beauty</v>
      </c>
    </row>
    <row r="1542" customFormat="false" ht="15" hidden="false" customHeight="false" outlineLevel="0" collapsed="false">
      <c r="A1542" s="16" t="s">
        <v>2512</v>
      </c>
      <c r="B1542" s="16" t="s">
        <v>2508</v>
      </c>
      <c r="C1542" s="16" t="s">
        <v>1789</v>
      </c>
      <c r="D1542" s="16" t="s">
        <v>160</v>
      </c>
      <c r="E1542" s="16" t="n">
        <v>3</v>
      </c>
      <c r="F1542" s="16" t="n">
        <v>1777</v>
      </c>
      <c r="G1542" s="16" t="n">
        <v>0.2</v>
      </c>
      <c r="H1542" s="16" t="s">
        <v>112</v>
      </c>
      <c r="I1542" s="16"/>
      <c r="J1542" s="16" t="n">
        <v>2</v>
      </c>
      <c r="K1542" s="16" t="n">
        <v>4</v>
      </c>
      <c r="L1542" s="16" t="s">
        <v>57</v>
      </c>
      <c r="M1542" s="18" t="n">
        <f aca="false">IF(ISNUMBER(B1542),B1542,IF(MID(B1542,3,1)="-",DATE(VALUE(RIGHT(B1542,4)),VALUE(MID(B1542,4,2)),VALUE(LEFT(B1542,2))),DATE(VALUE(LEFT(B1542,4)),VALUE(MID(B1542,6,2)),VALUE(RIGHT(B1542,2)))))</f>
        <v>45796</v>
      </c>
      <c r="N1542" s="16" t="n">
        <f aca="false">MONTH(M1542)</f>
        <v>5</v>
      </c>
      <c r="O1542" s="16" t="str">
        <f aca="false">PROPER(TRIM(H1542))</f>
        <v>Mumbai</v>
      </c>
      <c r="P1542" s="16" t="str">
        <f aca="false">IFERROR(VLOOKUP(O1542,city_map!$A$2:$B$6,2,FALSE()),O1542)</f>
        <v>Mumbai</v>
      </c>
      <c r="Q1542" s="16" t="n">
        <f aca="false">IF(ISNUMBER(F1542),F1542,VALUE(SUBSTITUTE(SUBSTITUTE(F1542,"₹",""),",","")))</f>
        <v>1777</v>
      </c>
      <c r="R1542" s="16" t="n">
        <f aca="false">IF(E1542=99,1,E1542)</f>
        <v>3</v>
      </c>
      <c r="S1542" s="16" t="n">
        <f aca="false">IF(G1542="",0,G1542)</f>
        <v>0.2</v>
      </c>
      <c r="T1542" s="16" t="str">
        <f aca="false">IF(I1542="","Unknown",IF(I1542="upi","UPI",I1542))</f>
        <v>Unknown</v>
      </c>
      <c r="U1542" s="16" t="str">
        <f aca="false">IF(L1542="Yes","Y",IF(L1542="No","N",L1542))</f>
        <v>Y</v>
      </c>
      <c r="V1542" s="19" t="n">
        <f aca="false">ROUND(R1542*Q1542*(1-S1542),2)</f>
        <v>4264.8</v>
      </c>
      <c r="W1542" s="16" t="str">
        <f aca="false">_xlfn.XLOOKUP(D1542,products!$A$2:$A$61,products!$C$2:$C$61,"Not found")</f>
        <v>Fashion</v>
      </c>
    </row>
    <row r="1543" customFormat="false" ht="15" hidden="false" customHeight="false" outlineLevel="0" collapsed="false">
      <c r="A1543" s="16" t="s">
        <v>2513</v>
      </c>
      <c r="B1543" s="16" t="s">
        <v>2508</v>
      </c>
      <c r="C1543" s="16" t="s">
        <v>245</v>
      </c>
      <c r="D1543" s="16" t="s">
        <v>211</v>
      </c>
      <c r="E1543" s="16" t="n">
        <v>1</v>
      </c>
      <c r="F1543" s="16" t="n">
        <v>1279</v>
      </c>
      <c r="G1543" s="16" t="n">
        <v>0.15</v>
      </c>
      <c r="H1543" s="16" t="s">
        <v>39</v>
      </c>
      <c r="I1543" s="16" t="s">
        <v>71</v>
      </c>
      <c r="J1543" s="16" t="n">
        <v>4</v>
      </c>
      <c r="K1543" s="16" t="n">
        <v>4</v>
      </c>
      <c r="L1543" s="16" t="s">
        <v>41</v>
      </c>
      <c r="M1543" s="18" t="n">
        <f aca="false">IF(ISNUMBER(B1543),B1543,IF(MID(B1543,3,1)="-",DATE(VALUE(RIGHT(B1543,4)),VALUE(MID(B1543,4,2)),VALUE(LEFT(B1543,2))),DATE(VALUE(LEFT(B1543,4)),VALUE(MID(B1543,6,2)),VALUE(RIGHT(B1543,2)))))</f>
        <v>45796</v>
      </c>
      <c r="N1543" s="16" t="n">
        <f aca="false">MONTH(M1543)</f>
        <v>5</v>
      </c>
      <c r="O1543" s="16" t="str">
        <f aca="false">PROPER(TRIM(H1543))</f>
        <v>Delhi</v>
      </c>
      <c r="P1543" s="16" t="str">
        <f aca="false">IFERROR(VLOOKUP(O1543,city_map!$A$2:$B$6,2,FALSE()),O1543)</f>
        <v>Delhi</v>
      </c>
      <c r="Q1543" s="16" t="n">
        <f aca="false">IF(ISNUMBER(F1543),F1543,VALUE(SUBSTITUTE(SUBSTITUTE(F1543,"₹",""),",","")))</f>
        <v>1279</v>
      </c>
      <c r="R1543" s="16" t="n">
        <f aca="false">IF(E1543=99,1,E1543)</f>
        <v>1</v>
      </c>
      <c r="S1543" s="16" t="n">
        <f aca="false">IF(G1543="",0,G1543)</f>
        <v>0.15</v>
      </c>
      <c r="T1543" s="16" t="str">
        <f aca="false">IF(I1543="","Unknown",IF(I1543="upi","UPI",I1543))</f>
        <v>Credit Card</v>
      </c>
      <c r="U1543" s="16" t="str">
        <f aca="false">IF(L1543="Yes","Y",IF(L1543="No","N",L1543))</f>
        <v>N</v>
      </c>
      <c r="V1543" s="19" t="n">
        <f aca="false">ROUND(R1543*Q1543*(1-S1543),2)</f>
        <v>1087.15</v>
      </c>
      <c r="W1543" s="16" t="str">
        <f aca="false">_xlfn.XLOOKUP(D1543,products!$A$2:$A$61,products!$C$2:$C$61,"Not found")</f>
        <v>Fashion</v>
      </c>
    </row>
    <row r="1544" customFormat="false" ht="15" hidden="false" customHeight="false" outlineLevel="0" collapsed="false">
      <c r="A1544" s="16" t="s">
        <v>2514</v>
      </c>
      <c r="B1544" s="16" t="s">
        <v>2508</v>
      </c>
      <c r="C1544" s="16" t="s">
        <v>783</v>
      </c>
      <c r="D1544" s="16" t="s">
        <v>412</v>
      </c>
      <c r="E1544" s="16" t="n">
        <v>1</v>
      </c>
      <c r="F1544" s="16" t="n">
        <v>990</v>
      </c>
      <c r="G1544" s="16" t="n">
        <v>0.1</v>
      </c>
      <c r="H1544" s="16" t="s">
        <v>56</v>
      </c>
      <c r="I1544" s="16" t="s">
        <v>60</v>
      </c>
      <c r="J1544" s="16" t="n">
        <v>5</v>
      </c>
      <c r="K1544" s="16" t="n">
        <v>4</v>
      </c>
      <c r="L1544" s="16" t="s">
        <v>41</v>
      </c>
      <c r="M1544" s="18" t="n">
        <f aca="false">IF(ISNUMBER(B1544),B1544,IF(MID(B1544,3,1)="-",DATE(VALUE(RIGHT(B1544,4)),VALUE(MID(B1544,4,2)),VALUE(LEFT(B1544,2))),DATE(VALUE(LEFT(B1544,4)),VALUE(MID(B1544,6,2)),VALUE(RIGHT(B1544,2)))))</f>
        <v>45796</v>
      </c>
      <c r="N1544" s="16" t="n">
        <f aca="false">MONTH(M1544)</f>
        <v>5</v>
      </c>
      <c r="O1544" s="16" t="str">
        <f aca="false">PROPER(TRIM(H1544))</f>
        <v>Lucknow</v>
      </c>
      <c r="P1544" s="16" t="str">
        <f aca="false">IFERROR(VLOOKUP(O1544,city_map!$A$2:$B$6,2,FALSE()),O1544)</f>
        <v>Lucknow</v>
      </c>
      <c r="Q1544" s="16" t="n">
        <f aca="false">IF(ISNUMBER(F1544),F1544,VALUE(SUBSTITUTE(SUBSTITUTE(F1544,"₹",""),",","")))</f>
        <v>990</v>
      </c>
      <c r="R1544" s="16" t="n">
        <f aca="false">IF(E1544=99,1,E1544)</f>
        <v>1</v>
      </c>
      <c r="S1544" s="16" t="n">
        <f aca="false">IF(G1544="",0,G1544)</f>
        <v>0.1</v>
      </c>
      <c r="T1544" s="16" t="str">
        <f aca="false">IF(I1544="","Unknown",IF(I1544="upi","UPI",I1544))</f>
        <v>UPI</v>
      </c>
      <c r="U1544" s="16" t="str">
        <f aca="false">IF(L1544="Yes","Y",IF(L1544="No","N",L1544))</f>
        <v>N</v>
      </c>
      <c r="V1544" s="19" t="n">
        <f aca="false">ROUND(R1544*Q1544*(1-S1544),2)</f>
        <v>891</v>
      </c>
      <c r="W1544" s="16" t="str">
        <f aca="false">_xlfn.XLOOKUP(D1544,products!$A$2:$A$61,products!$C$2:$C$61,"Not found")</f>
        <v>Home</v>
      </c>
    </row>
    <row r="1545" customFormat="false" ht="15" hidden="false" customHeight="false" outlineLevel="0" collapsed="false">
      <c r="A1545" s="16" t="s">
        <v>2515</v>
      </c>
      <c r="B1545" s="16" t="s">
        <v>2508</v>
      </c>
      <c r="C1545" s="16" t="s">
        <v>1251</v>
      </c>
      <c r="D1545" s="16" t="s">
        <v>108</v>
      </c>
      <c r="E1545" s="16" t="n">
        <v>1</v>
      </c>
      <c r="F1545" s="16" t="n">
        <v>3604</v>
      </c>
      <c r="G1545" s="16" t="n">
        <v>0.2</v>
      </c>
      <c r="H1545" s="16" t="s">
        <v>46</v>
      </c>
      <c r="I1545" s="16" t="s">
        <v>40</v>
      </c>
      <c r="J1545" s="16" t="n">
        <v>4</v>
      </c>
      <c r="K1545" s="16" t="n">
        <v>3</v>
      </c>
      <c r="L1545" s="16" t="s">
        <v>57</v>
      </c>
      <c r="M1545" s="18" t="n">
        <f aca="false">IF(ISNUMBER(B1545),B1545,IF(MID(B1545,3,1)="-",DATE(VALUE(RIGHT(B1545,4)),VALUE(MID(B1545,4,2)),VALUE(LEFT(B1545,2))),DATE(VALUE(LEFT(B1545,4)),VALUE(MID(B1545,6,2)),VALUE(RIGHT(B1545,2)))))</f>
        <v>45796</v>
      </c>
      <c r="N1545" s="16" t="n">
        <f aca="false">MONTH(M1545)</f>
        <v>5</v>
      </c>
      <c r="O1545" s="16" t="str">
        <f aca="false">PROPER(TRIM(H1545))</f>
        <v>Chennai</v>
      </c>
      <c r="P1545" s="16" t="str">
        <f aca="false">IFERROR(VLOOKUP(O1545,city_map!$A$2:$B$6,2,FALSE()),O1545)</f>
        <v>Chennai</v>
      </c>
      <c r="Q1545" s="16" t="n">
        <f aca="false">IF(ISNUMBER(F1545),F1545,VALUE(SUBSTITUTE(SUBSTITUTE(F1545,"₹",""),",","")))</f>
        <v>3604</v>
      </c>
      <c r="R1545" s="16" t="n">
        <f aca="false">IF(E1545=99,1,E1545)</f>
        <v>1</v>
      </c>
      <c r="S1545" s="16" t="n">
        <f aca="false">IF(G1545="",0,G1545)</f>
        <v>0.2</v>
      </c>
      <c r="T1545" s="16" t="str">
        <f aca="false">IF(I1545="","Unknown",IF(I1545="upi","UPI",I1545))</f>
        <v>COD</v>
      </c>
      <c r="U1545" s="16" t="str">
        <f aca="false">IF(L1545="Yes","Y",IF(L1545="No","N",L1545))</f>
        <v>Y</v>
      </c>
      <c r="V1545" s="19" t="n">
        <f aca="false">ROUND(R1545*Q1545*(1-S1545),2)</f>
        <v>2883.2</v>
      </c>
      <c r="W1545" s="16" t="str">
        <f aca="false">_xlfn.XLOOKUP(D1545,products!$A$2:$A$61,products!$C$2:$C$61,"Not found")</f>
        <v>Electronics</v>
      </c>
    </row>
    <row r="1546" customFormat="false" ht="15" hidden="false" customHeight="false" outlineLevel="0" collapsed="false">
      <c r="A1546" s="16" t="s">
        <v>2516</v>
      </c>
      <c r="B1546" s="16" t="s">
        <v>2508</v>
      </c>
      <c r="C1546" s="16" t="s">
        <v>1053</v>
      </c>
      <c r="D1546" s="16" t="s">
        <v>259</v>
      </c>
      <c r="E1546" s="16" t="n">
        <v>2</v>
      </c>
      <c r="F1546" s="16" t="n">
        <v>480</v>
      </c>
      <c r="G1546" s="16" t="n">
        <v>0</v>
      </c>
      <c r="H1546" s="16" t="s">
        <v>560</v>
      </c>
      <c r="I1546" s="16" t="s">
        <v>71</v>
      </c>
      <c r="J1546" s="16" t="n">
        <v>5</v>
      </c>
      <c r="K1546" s="16" t="n">
        <v>2</v>
      </c>
      <c r="L1546" s="16" t="s">
        <v>57</v>
      </c>
      <c r="M1546" s="18" t="n">
        <f aca="false">IF(ISNUMBER(B1546),B1546,IF(MID(B1546,3,1)="-",DATE(VALUE(RIGHT(B1546,4)),VALUE(MID(B1546,4,2)),VALUE(LEFT(B1546,2))),DATE(VALUE(LEFT(B1546,4)),VALUE(MID(B1546,6,2)),VALUE(RIGHT(B1546,2)))))</f>
        <v>45796</v>
      </c>
      <c r="N1546" s="16" t="n">
        <f aca="false">MONTH(M1546)</f>
        <v>5</v>
      </c>
      <c r="O1546" s="16" t="str">
        <f aca="false">PROPER(TRIM(H1546))</f>
        <v>Chennai</v>
      </c>
      <c r="P1546" s="16" t="str">
        <f aca="false">IFERROR(VLOOKUP(O1546,city_map!$A$2:$B$6,2,FALSE()),O1546)</f>
        <v>Chennai</v>
      </c>
      <c r="Q1546" s="16" t="n">
        <f aca="false">IF(ISNUMBER(F1546),F1546,VALUE(SUBSTITUTE(SUBSTITUTE(F1546,"₹",""),",","")))</f>
        <v>480</v>
      </c>
      <c r="R1546" s="16" t="n">
        <f aca="false">IF(E1546=99,1,E1546)</f>
        <v>2</v>
      </c>
      <c r="S1546" s="16" t="n">
        <f aca="false">IF(G1546="",0,G1546)</f>
        <v>0</v>
      </c>
      <c r="T1546" s="16" t="str">
        <f aca="false">IF(I1546="","Unknown",IF(I1546="upi","UPI",I1546))</f>
        <v>Credit Card</v>
      </c>
      <c r="U1546" s="16" t="str">
        <f aca="false">IF(L1546="Yes","Y",IF(L1546="No","N",L1546))</f>
        <v>Y</v>
      </c>
      <c r="V1546" s="19" t="n">
        <f aca="false">ROUND(R1546*Q1546*(1-S1546),2)</f>
        <v>960</v>
      </c>
      <c r="W1546" s="16" t="str">
        <f aca="false">_xlfn.XLOOKUP(D1546,products!$A$2:$A$61,products!$C$2:$C$61,"Not found")</f>
        <v>Books</v>
      </c>
    </row>
    <row r="1547" customFormat="false" ht="15" hidden="false" customHeight="false" outlineLevel="0" collapsed="false">
      <c r="A1547" s="16" t="s">
        <v>2517</v>
      </c>
      <c r="B1547" s="16" t="s">
        <v>2508</v>
      </c>
      <c r="C1547" s="16" t="s">
        <v>848</v>
      </c>
      <c r="D1547" s="16" t="s">
        <v>300</v>
      </c>
      <c r="E1547" s="16" t="n">
        <v>2</v>
      </c>
      <c r="F1547" s="16" t="n">
        <v>2429</v>
      </c>
      <c r="G1547" s="16" t="n">
        <v>0.15</v>
      </c>
      <c r="H1547" s="16" t="s">
        <v>67</v>
      </c>
      <c r="I1547" s="16" t="s">
        <v>71</v>
      </c>
      <c r="J1547" s="16" t="n">
        <v>6</v>
      </c>
      <c r="K1547" s="16" t="n">
        <v>3</v>
      </c>
      <c r="L1547" s="16" t="s">
        <v>41</v>
      </c>
      <c r="M1547" s="18" t="n">
        <f aca="false">IF(ISNUMBER(B1547),B1547,IF(MID(B1547,3,1)="-",DATE(VALUE(RIGHT(B1547,4)),VALUE(MID(B1547,4,2)),VALUE(LEFT(B1547,2))),DATE(VALUE(LEFT(B1547,4)),VALUE(MID(B1547,6,2)),VALUE(RIGHT(B1547,2)))))</f>
        <v>45796</v>
      </c>
      <c r="N1547" s="16" t="n">
        <f aca="false">MONTH(M1547)</f>
        <v>5</v>
      </c>
      <c r="O1547" s="16" t="str">
        <f aca="false">PROPER(TRIM(H1547))</f>
        <v>Kolkata</v>
      </c>
      <c r="P1547" s="16" t="str">
        <f aca="false">IFERROR(VLOOKUP(O1547,city_map!$A$2:$B$6,2,FALSE()),O1547)</f>
        <v>Kolkata</v>
      </c>
      <c r="Q1547" s="16" t="n">
        <f aca="false">IF(ISNUMBER(F1547),F1547,VALUE(SUBSTITUTE(SUBSTITUTE(F1547,"₹",""),",","")))</f>
        <v>2429</v>
      </c>
      <c r="R1547" s="16" t="n">
        <f aca="false">IF(E1547=99,1,E1547)</f>
        <v>2</v>
      </c>
      <c r="S1547" s="16" t="n">
        <f aca="false">IF(G1547="",0,G1547)</f>
        <v>0.15</v>
      </c>
      <c r="T1547" s="16" t="str">
        <f aca="false">IF(I1547="","Unknown",IF(I1547="upi","UPI",I1547))</f>
        <v>Credit Card</v>
      </c>
      <c r="U1547" s="16" t="str">
        <f aca="false">IF(L1547="Yes","Y",IF(L1547="No","N",L1547))</f>
        <v>N</v>
      </c>
      <c r="V1547" s="19" t="n">
        <f aca="false">ROUND(R1547*Q1547*(1-S1547),2)</f>
        <v>4129.3</v>
      </c>
      <c r="W1547" s="16" t="str">
        <f aca="false">_xlfn.XLOOKUP(D1547,products!$A$2:$A$61,products!$C$2:$C$61,"Not found")</f>
        <v>Home</v>
      </c>
    </row>
    <row r="1548" customFormat="false" ht="15" hidden="false" customHeight="false" outlineLevel="0" collapsed="false">
      <c r="A1548" s="16" t="s">
        <v>2518</v>
      </c>
      <c r="B1548" s="16" t="s">
        <v>2508</v>
      </c>
      <c r="C1548" s="16" t="s">
        <v>395</v>
      </c>
      <c r="D1548" s="16" t="s">
        <v>170</v>
      </c>
      <c r="E1548" s="16" t="n">
        <v>1</v>
      </c>
      <c r="F1548" s="16" t="n">
        <v>3389</v>
      </c>
      <c r="G1548" s="16" t="n">
        <v>0.15</v>
      </c>
      <c r="H1548" s="16" t="s">
        <v>81</v>
      </c>
      <c r="I1548" s="16" t="s">
        <v>47</v>
      </c>
      <c r="J1548" s="16" t="n">
        <v>3</v>
      </c>
      <c r="K1548" s="16" t="n">
        <v>4</v>
      </c>
      <c r="L1548" s="16" t="s">
        <v>41</v>
      </c>
      <c r="M1548" s="18" t="n">
        <f aca="false">IF(ISNUMBER(B1548),B1548,IF(MID(B1548,3,1)="-",DATE(VALUE(RIGHT(B1548,4)),VALUE(MID(B1548,4,2)),VALUE(LEFT(B1548,2))),DATE(VALUE(LEFT(B1548,4)),VALUE(MID(B1548,6,2)),VALUE(RIGHT(B1548,2)))))</f>
        <v>45796</v>
      </c>
      <c r="N1548" s="16" t="n">
        <f aca="false">MONTH(M1548)</f>
        <v>5</v>
      </c>
      <c r="O1548" s="16" t="str">
        <f aca="false">PROPER(TRIM(H1548))</f>
        <v>Hyderabad</v>
      </c>
      <c r="P1548" s="16" t="str">
        <f aca="false">IFERROR(VLOOKUP(O1548,city_map!$A$2:$B$6,2,FALSE()),O1548)</f>
        <v>Hyderabad</v>
      </c>
      <c r="Q1548" s="16" t="n">
        <f aca="false">IF(ISNUMBER(F1548),F1548,VALUE(SUBSTITUTE(SUBSTITUTE(F1548,"₹",""),",","")))</f>
        <v>3389</v>
      </c>
      <c r="R1548" s="16" t="n">
        <f aca="false">IF(E1548=99,1,E1548)</f>
        <v>1</v>
      </c>
      <c r="S1548" s="16" t="n">
        <f aca="false">IF(G1548="",0,G1548)</f>
        <v>0.15</v>
      </c>
      <c r="T1548" s="16" t="str">
        <f aca="false">IF(I1548="","Unknown",IF(I1548="upi","UPI",I1548))</f>
        <v>Debit Card</v>
      </c>
      <c r="U1548" s="16" t="str">
        <f aca="false">IF(L1548="Yes","Y",IF(L1548="No","N",L1548))</f>
        <v>N</v>
      </c>
      <c r="V1548" s="19" t="n">
        <f aca="false">ROUND(R1548*Q1548*(1-S1548),2)</f>
        <v>2880.65</v>
      </c>
      <c r="W1548" s="16" t="str">
        <f aca="false">_xlfn.XLOOKUP(D1548,products!$A$2:$A$61,products!$C$2:$C$61,"Not found")</f>
        <v>Home</v>
      </c>
    </row>
    <row r="1549" customFormat="false" ht="15" hidden="false" customHeight="false" outlineLevel="0" collapsed="false">
      <c r="A1549" s="16" t="s">
        <v>2519</v>
      </c>
      <c r="B1549" s="16" t="s">
        <v>2508</v>
      </c>
      <c r="C1549" s="16" t="s">
        <v>2520</v>
      </c>
      <c r="D1549" s="16" t="s">
        <v>639</v>
      </c>
      <c r="E1549" s="16" t="n">
        <v>2</v>
      </c>
      <c r="F1549" s="16" t="n">
        <v>819</v>
      </c>
      <c r="G1549" s="16" t="n">
        <v>0.1</v>
      </c>
      <c r="H1549" s="16" t="s">
        <v>112</v>
      </c>
      <c r="I1549" s="16" t="s">
        <v>47</v>
      </c>
      <c r="J1549" s="16" t="n">
        <v>4</v>
      </c>
      <c r="K1549" s="16" t="n">
        <v>4</v>
      </c>
      <c r="L1549" s="16" t="s">
        <v>41</v>
      </c>
      <c r="M1549" s="18" t="n">
        <f aca="false">IF(ISNUMBER(B1549),B1549,IF(MID(B1549,3,1)="-",DATE(VALUE(RIGHT(B1549,4)),VALUE(MID(B1549,4,2)),VALUE(LEFT(B1549,2))),DATE(VALUE(LEFT(B1549,4)),VALUE(MID(B1549,6,2)),VALUE(RIGHT(B1549,2)))))</f>
        <v>45796</v>
      </c>
      <c r="N1549" s="16" t="n">
        <f aca="false">MONTH(M1549)</f>
        <v>5</v>
      </c>
      <c r="O1549" s="16" t="str">
        <f aca="false">PROPER(TRIM(H1549))</f>
        <v>Mumbai</v>
      </c>
      <c r="P1549" s="16" t="str">
        <f aca="false">IFERROR(VLOOKUP(O1549,city_map!$A$2:$B$6,2,FALSE()),O1549)</f>
        <v>Mumbai</v>
      </c>
      <c r="Q1549" s="16" t="n">
        <f aca="false">IF(ISNUMBER(F1549),F1549,VALUE(SUBSTITUTE(SUBSTITUTE(F1549,"₹",""),",","")))</f>
        <v>819</v>
      </c>
      <c r="R1549" s="16" t="n">
        <f aca="false">IF(E1549=99,1,E1549)</f>
        <v>2</v>
      </c>
      <c r="S1549" s="16" t="n">
        <f aca="false">IF(G1549="",0,G1549)</f>
        <v>0.1</v>
      </c>
      <c r="T1549" s="16" t="str">
        <f aca="false">IF(I1549="","Unknown",IF(I1549="upi","UPI",I1549))</f>
        <v>Debit Card</v>
      </c>
      <c r="U1549" s="16" t="str">
        <f aca="false">IF(L1549="Yes","Y",IF(L1549="No","N",L1549))</f>
        <v>N</v>
      </c>
      <c r="V1549" s="19" t="n">
        <f aca="false">ROUND(R1549*Q1549*(1-S1549),2)</f>
        <v>1474.2</v>
      </c>
      <c r="W1549" s="16" t="str">
        <f aca="false">_xlfn.XLOOKUP(D1549,products!$A$2:$A$61,products!$C$2:$C$61,"Not found")</f>
        <v>Beauty</v>
      </c>
    </row>
    <row r="1550" customFormat="false" ht="15" hidden="false" customHeight="false" outlineLevel="0" collapsed="false">
      <c r="A1550" s="16" t="s">
        <v>2521</v>
      </c>
      <c r="B1550" s="16" t="s">
        <v>2522</v>
      </c>
      <c r="C1550" s="16" t="s">
        <v>1145</v>
      </c>
      <c r="D1550" s="16" t="s">
        <v>136</v>
      </c>
      <c r="E1550" s="16" t="n">
        <v>1</v>
      </c>
      <c r="F1550" s="16" t="n">
        <v>2262</v>
      </c>
      <c r="G1550" s="16" t="n">
        <v>0.05</v>
      </c>
      <c r="H1550" s="16" t="s">
        <v>67</v>
      </c>
      <c r="I1550" s="16" t="s">
        <v>100</v>
      </c>
      <c r="J1550" s="16" t="n">
        <v>2</v>
      </c>
      <c r="K1550" s="16" t="n">
        <v>5</v>
      </c>
      <c r="L1550" s="16" t="s">
        <v>41</v>
      </c>
      <c r="M1550" s="18" t="n">
        <f aca="false">IF(ISNUMBER(B1550),B1550,IF(MID(B1550,3,1)="-",DATE(VALUE(RIGHT(B1550,4)),VALUE(MID(B1550,4,2)),VALUE(LEFT(B1550,2))),DATE(VALUE(LEFT(B1550,4)),VALUE(MID(B1550,6,2)),VALUE(RIGHT(B1550,2)))))</f>
        <v>45797</v>
      </c>
      <c r="N1550" s="16" t="n">
        <f aca="false">MONTH(M1550)</f>
        <v>5</v>
      </c>
      <c r="O1550" s="16" t="str">
        <f aca="false">PROPER(TRIM(H1550))</f>
        <v>Kolkata</v>
      </c>
      <c r="P1550" s="16" t="str">
        <f aca="false">IFERROR(VLOOKUP(O1550,city_map!$A$2:$B$6,2,FALSE()),O1550)</f>
        <v>Kolkata</v>
      </c>
      <c r="Q1550" s="16" t="n">
        <f aca="false">IF(ISNUMBER(F1550),F1550,VALUE(SUBSTITUTE(SUBSTITUTE(F1550,"₹",""),",","")))</f>
        <v>2262</v>
      </c>
      <c r="R1550" s="16" t="n">
        <f aca="false">IF(E1550=99,1,E1550)</f>
        <v>1</v>
      </c>
      <c r="S1550" s="16" t="n">
        <f aca="false">IF(G1550="",0,G1550)</f>
        <v>0.05</v>
      </c>
      <c r="T1550" s="16" t="str">
        <f aca="false">IF(I1550="","Unknown",IF(I1550="upi","UPI",I1550))</f>
        <v>Net Banking</v>
      </c>
      <c r="U1550" s="16" t="str">
        <f aca="false">IF(L1550="Yes","Y",IF(L1550="No","N",L1550))</f>
        <v>N</v>
      </c>
      <c r="V1550" s="19" t="n">
        <f aca="false">ROUND(R1550*Q1550*(1-S1550),2)</f>
        <v>2148.9</v>
      </c>
      <c r="W1550" s="16" t="str">
        <f aca="false">_xlfn.XLOOKUP(D1550,products!$A$2:$A$61,products!$C$2:$C$61,"Not found")</f>
        <v>Electronics</v>
      </c>
    </row>
    <row r="1551" customFormat="false" ht="15" hidden="false" customHeight="false" outlineLevel="0" collapsed="false">
      <c r="A1551" s="16" t="s">
        <v>2523</v>
      </c>
      <c r="B1551" s="16" t="s">
        <v>2524</v>
      </c>
      <c r="C1551" s="16" t="s">
        <v>1534</v>
      </c>
      <c r="D1551" s="16" t="s">
        <v>219</v>
      </c>
      <c r="E1551" s="16" t="n">
        <v>1</v>
      </c>
      <c r="F1551" s="16" t="n">
        <v>1286</v>
      </c>
      <c r="G1551" s="16" t="n">
        <v>0.05</v>
      </c>
      <c r="H1551" s="16" t="s">
        <v>81</v>
      </c>
      <c r="I1551" s="16" t="s">
        <v>71</v>
      </c>
      <c r="J1551" s="16" t="n">
        <v>4</v>
      </c>
      <c r="K1551" s="16" t="n">
        <v>5</v>
      </c>
      <c r="L1551" s="16" t="s">
        <v>41</v>
      </c>
      <c r="M1551" s="18" t="n">
        <f aca="false">IF(ISNUMBER(B1551),B1551,IF(MID(B1551,3,1)="-",DATE(VALUE(RIGHT(B1551,4)),VALUE(MID(B1551,4,2)),VALUE(LEFT(B1551,2))),DATE(VALUE(LEFT(B1551,4)),VALUE(MID(B1551,6,2)),VALUE(RIGHT(B1551,2)))))</f>
        <v>45797</v>
      </c>
      <c r="N1551" s="16" t="n">
        <f aca="false">MONTH(M1551)</f>
        <v>5</v>
      </c>
      <c r="O1551" s="16" t="str">
        <f aca="false">PROPER(TRIM(H1551))</f>
        <v>Hyderabad</v>
      </c>
      <c r="P1551" s="16" t="str">
        <f aca="false">IFERROR(VLOOKUP(O1551,city_map!$A$2:$B$6,2,FALSE()),O1551)</f>
        <v>Hyderabad</v>
      </c>
      <c r="Q1551" s="16" t="n">
        <f aca="false">IF(ISNUMBER(F1551),F1551,VALUE(SUBSTITUTE(SUBSTITUTE(F1551,"₹",""),",","")))</f>
        <v>1286</v>
      </c>
      <c r="R1551" s="16" t="n">
        <f aca="false">IF(E1551=99,1,E1551)</f>
        <v>1</v>
      </c>
      <c r="S1551" s="16" t="n">
        <f aca="false">IF(G1551="",0,G1551)</f>
        <v>0.05</v>
      </c>
      <c r="T1551" s="16" t="str">
        <f aca="false">IF(I1551="","Unknown",IF(I1551="upi","UPI",I1551))</f>
        <v>Credit Card</v>
      </c>
      <c r="U1551" s="16" t="str">
        <f aca="false">IF(L1551="Yes","Y",IF(L1551="No","N",L1551))</f>
        <v>N</v>
      </c>
      <c r="V1551" s="19" t="n">
        <f aca="false">ROUND(R1551*Q1551*(1-S1551),2)</f>
        <v>1221.7</v>
      </c>
      <c r="W1551" s="16" t="str">
        <f aca="false">_xlfn.XLOOKUP(D1551,products!$A$2:$A$61,products!$C$2:$C$61,"Not found")</f>
        <v>Electronics</v>
      </c>
    </row>
    <row r="1552" customFormat="false" ht="15" hidden="false" customHeight="false" outlineLevel="0" collapsed="false">
      <c r="A1552" s="16" t="s">
        <v>2525</v>
      </c>
      <c r="B1552" s="16" t="s">
        <v>2524</v>
      </c>
      <c r="C1552" s="16" t="s">
        <v>1314</v>
      </c>
      <c r="D1552" s="16" t="s">
        <v>105</v>
      </c>
      <c r="E1552" s="16" t="n">
        <v>1</v>
      </c>
      <c r="F1552" s="16" t="n">
        <v>404</v>
      </c>
      <c r="G1552" s="16" t="n">
        <v>0.15</v>
      </c>
      <c r="H1552" s="16" t="s">
        <v>130</v>
      </c>
      <c r="I1552" s="16" t="s">
        <v>47</v>
      </c>
      <c r="J1552" s="16" t="n">
        <v>3</v>
      </c>
      <c r="K1552" s="16" t="n">
        <v>4</v>
      </c>
      <c r="L1552" s="16" t="s">
        <v>41</v>
      </c>
      <c r="M1552" s="18" t="n">
        <f aca="false">IF(ISNUMBER(B1552),B1552,IF(MID(B1552,3,1)="-",DATE(VALUE(RIGHT(B1552,4)),VALUE(MID(B1552,4,2)),VALUE(LEFT(B1552,2))),DATE(VALUE(LEFT(B1552,4)),VALUE(MID(B1552,6,2)),VALUE(RIGHT(B1552,2)))))</f>
        <v>45797</v>
      </c>
      <c r="N1552" s="16" t="n">
        <f aca="false">MONTH(M1552)</f>
        <v>5</v>
      </c>
      <c r="O1552" s="16" t="str">
        <f aca="false">PROPER(TRIM(H1552))</f>
        <v>Bengaluru</v>
      </c>
      <c r="P1552" s="16" t="str">
        <f aca="false">IFERROR(VLOOKUP(O1552,city_map!$A$2:$B$6,2,FALSE()),O1552)</f>
        <v>Bengaluru</v>
      </c>
      <c r="Q1552" s="16" t="n">
        <f aca="false">IF(ISNUMBER(F1552),F1552,VALUE(SUBSTITUTE(SUBSTITUTE(F1552,"₹",""),",","")))</f>
        <v>404</v>
      </c>
      <c r="R1552" s="16" t="n">
        <f aca="false">IF(E1552=99,1,E1552)</f>
        <v>1</v>
      </c>
      <c r="S1552" s="16" t="n">
        <f aca="false">IF(G1552="",0,G1552)</f>
        <v>0.15</v>
      </c>
      <c r="T1552" s="16" t="str">
        <f aca="false">IF(I1552="","Unknown",IF(I1552="upi","UPI",I1552))</f>
        <v>Debit Card</v>
      </c>
      <c r="U1552" s="16" t="str">
        <f aca="false">IF(L1552="Yes","Y",IF(L1552="No","N",L1552))</f>
        <v>N</v>
      </c>
      <c r="V1552" s="19" t="n">
        <f aca="false">ROUND(R1552*Q1552*(1-S1552),2)</f>
        <v>343.4</v>
      </c>
      <c r="W1552" s="16" t="str">
        <f aca="false">_xlfn.XLOOKUP(D1552,products!$A$2:$A$61,products!$C$2:$C$61,"Not found")</f>
        <v>Beauty</v>
      </c>
    </row>
    <row r="1553" customFormat="false" ht="15" hidden="false" customHeight="false" outlineLevel="0" collapsed="false">
      <c r="A1553" s="16" t="s">
        <v>2526</v>
      </c>
      <c r="B1553" s="16" t="s">
        <v>2524</v>
      </c>
      <c r="C1553" s="16" t="s">
        <v>2527</v>
      </c>
      <c r="D1553" s="16" t="s">
        <v>300</v>
      </c>
      <c r="E1553" s="16" t="n">
        <v>2</v>
      </c>
      <c r="F1553" s="16" t="n">
        <v>2431</v>
      </c>
      <c r="G1553" s="16" t="n">
        <v>0.2</v>
      </c>
      <c r="H1553" s="16" t="s">
        <v>112</v>
      </c>
      <c r="I1553" s="16" t="s">
        <v>40</v>
      </c>
      <c r="J1553" s="16" t="n">
        <v>3</v>
      </c>
      <c r="K1553" s="16" t="n">
        <v>3</v>
      </c>
      <c r="L1553" s="16" t="s">
        <v>57</v>
      </c>
      <c r="M1553" s="18" t="n">
        <f aca="false">IF(ISNUMBER(B1553),B1553,IF(MID(B1553,3,1)="-",DATE(VALUE(RIGHT(B1553,4)),VALUE(MID(B1553,4,2)),VALUE(LEFT(B1553,2))),DATE(VALUE(LEFT(B1553,4)),VALUE(MID(B1553,6,2)),VALUE(RIGHT(B1553,2)))))</f>
        <v>45797</v>
      </c>
      <c r="N1553" s="16" t="n">
        <f aca="false">MONTH(M1553)</f>
        <v>5</v>
      </c>
      <c r="O1553" s="16" t="str">
        <f aca="false">PROPER(TRIM(H1553))</f>
        <v>Mumbai</v>
      </c>
      <c r="P1553" s="16" t="str">
        <f aca="false">IFERROR(VLOOKUP(O1553,city_map!$A$2:$B$6,2,FALSE()),O1553)</f>
        <v>Mumbai</v>
      </c>
      <c r="Q1553" s="16" t="n">
        <f aca="false">IF(ISNUMBER(F1553),F1553,VALUE(SUBSTITUTE(SUBSTITUTE(F1553,"₹",""),",","")))</f>
        <v>2431</v>
      </c>
      <c r="R1553" s="16" t="n">
        <f aca="false">IF(E1553=99,1,E1553)</f>
        <v>2</v>
      </c>
      <c r="S1553" s="16" t="n">
        <f aca="false">IF(G1553="",0,G1553)</f>
        <v>0.2</v>
      </c>
      <c r="T1553" s="16" t="str">
        <f aca="false">IF(I1553="","Unknown",IF(I1553="upi","UPI",I1553))</f>
        <v>COD</v>
      </c>
      <c r="U1553" s="16" t="str">
        <f aca="false">IF(L1553="Yes","Y",IF(L1553="No","N",L1553))</f>
        <v>Y</v>
      </c>
      <c r="V1553" s="19" t="n">
        <f aca="false">ROUND(R1553*Q1553*(1-S1553),2)</f>
        <v>3889.6</v>
      </c>
      <c r="W1553" s="16" t="str">
        <f aca="false">_xlfn.XLOOKUP(D1553,products!$A$2:$A$61,products!$C$2:$C$61,"Not found")</f>
        <v>Home</v>
      </c>
    </row>
    <row r="1554" customFormat="false" ht="15" hidden="false" customHeight="false" outlineLevel="0" collapsed="false">
      <c r="A1554" s="16" t="s">
        <v>2528</v>
      </c>
      <c r="B1554" s="16" t="s">
        <v>2524</v>
      </c>
      <c r="C1554" s="16" t="s">
        <v>186</v>
      </c>
      <c r="D1554" s="16" t="s">
        <v>203</v>
      </c>
      <c r="E1554" s="16" t="n">
        <v>1</v>
      </c>
      <c r="F1554" s="16" t="n">
        <v>2536</v>
      </c>
      <c r="G1554" s="16" t="n">
        <v>0</v>
      </c>
      <c r="H1554" s="16" t="s">
        <v>46</v>
      </c>
      <c r="I1554" s="16" t="s">
        <v>71</v>
      </c>
      <c r="J1554" s="16" t="n">
        <v>4</v>
      </c>
      <c r="K1554" s="16" t="n">
        <v>4</v>
      </c>
      <c r="L1554" s="16" t="s">
        <v>41</v>
      </c>
      <c r="M1554" s="18" t="n">
        <f aca="false">IF(ISNUMBER(B1554),B1554,IF(MID(B1554,3,1)="-",DATE(VALUE(RIGHT(B1554,4)),VALUE(MID(B1554,4,2)),VALUE(LEFT(B1554,2))),DATE(VALUE(LEFT(B1554,4)),VALUE(MID(B1554,6,2)),VALUE(RIGHT(B1554,2)))))</f>
        <v>45797</v>
      </c>
      <c r="N1554" s="16" t="n">
        <f aca="false">MONTH(M1554)</f>
        <v>5</v>
      </c>
      <c r="O1554" s="16" t="str">
        <f aca="false">PROPER(TRIM(H1554))</f>
        <v>Chennai</v>
      </c>
      <c r="P1554" s="16" t="str">
        <f aca="false">IFERROR(VLOOKUP(O1554,city_map!$A$2:$B$6,2,FALSE()),O1554)</f>
        <v>Chennai</v>
      </c>
      <c r="Q1554" s="16" t="n">
        <f aca="false">IF(ISNUMBER(F1554),F1554,VALUE(SUBSTITUTE(SUBSTITUTE(F1554,"₹",""),",","")))</f>
        <v>2536</v>
      </c>
      <c r="R1554" s="16" t="n">
        <f aca="false">IF(E1554=99,1,E1554)</f>
        <v>1</v>
      </c>
      <c r="S1554" s="16" t="n">
        <f aca="false">IF(G1554="",0,G1554)</f>
        <v>0</v>
      </c>
      <c r="T1554" s="16" t="str">
        <f aca="false">IF(I1554="","Unknown",IF(I1554="upi","UPI",I1554))</f>
        <v>Credit Card</v>
      </c>
      <c r="U1554" s="16" t="str">
        <f aca="false">IF(L1554="Yes","Y",IF(L1554="No","N",L1554))</f>
        <v>N</v>
      </c>
      <c r="V1554" s="19" t="n">
        <f aca="false">ROUND(R1554*Q1554*(1-S1554),2)</f>
        <v>2536</v>
      </c>
      <c r="W1554" s="16" t="str">
        <f aca="false">_xlfn.XLOOKUP(D1554,products!$A$2:$A$61,products!$C$2:$C$61,"Not found")</f>
        <v>Fashion</v>
      </c>
    </row>
    <row r="1555" customFormat="false" ht="15" hidden="false" customHeight="false" outlineLevel="0" collapsed="false">
      <c r="A1555" s="16" t="s">
        <v>2529</v>
      </c>
      <c r="B1555" s="16" t="s">
        <v>2524</v>
      </c>
      <c r="C1555" s="16" t="s">
        <v>2530</v>
      </c>
      <c r="D1555" s="16" t="s">
        <v>440</v>
      </c>
      <c r="E1555" s="16" t="n">
        <v>2</v>
      </c>
      <c r="F1555" s="16" t="n">
        <v>1441</v>
      </c>
      <c r="G1555" s="16" t="n">
        <v>0</v>
      </c>
      <c r="H1555" s="16" t="s">
        <v>39</v>
      </c>
      <c r="I1555" s="16" t="s">
        <v>71</v>
      </c>
      <c r="J1555" s="16" t="n">
        <v>3</v>
      </c>
      <c r="K1555" s="16" t="n">
        <v>3</v>
      </c>
      <c r="L1555" s="16" t="s">
        <v>41</v>
      </c>
      <c r="M1555" s="18" t="n">
        <f aca="false">IF(ISNUMBER(B1555),B1555,IF(MID(B1555,3,1)="-",DATE(VALUE(RIGHT(B1555,4)),VALUE(MID(B1555,4,2)),VALUE(LEFT(B1555,2))),DATE(VALUE(LEFT(B1555,4)),VALUE(MID(B1555,6,2)),VALUE(RIGHT(B1555,2)))))</f>
        <v>45797</v>
      </c>
      <c r="N1555" s="16" t="n">
        <f aca="false">MONTH(M1555)</f>
        <v>5</v>
      </c>
      <c r="O1555" s="16" t="str">
        <f aca="false">PROPER(TRIM(H1555))</f>
        <v>Delhi</v>
      </c>
      <c r="P1555" s="16" t="str">
        <f aca="false">IFERROR(VLOOKUP(O1555,city_map!$A$2:$B$6,2,FALSE()),O1555)</f>
        <v>Delhi</v>
      </c>
      <c r="Q1555" s="16" t="n">
        <f aca="false">IF(ISNUMBER(F1555),F1555,VALUE(SUBSTITUTE(SUBSTITUTE(F1555,"₹",""),",","")))</f>
        <v>1441</v>
      </c>
      <c r="R1555" s="16" t="n">
        <f aca="false">IF(E1555=99,1,E1555)</f>
        <v>2</v>
      </c>
      <c r="S1555" s="16" t="n">
        <f aca="false">IF(G1555="",0,G1555)</f>
        <v>0</v>
      </c>
      <c r="T1555" s="16" t="str">
        <f aca="false">IF(I1555="","Unknown",IF(I1555="upi","UPI",I1555))</f>
        <v>Credit Card</v>
      </c>
      <c r="U1555" s="16" t="str">
        <f aca="false">IF(L1555="Yes","Y",IF(L1555="No","N",L1555))</f>
        <v>N</v>
      </c>
      <c r="V1555" s="19" t="n">
        <f aca="false">ROUND(R1555*Q1555*(1-S1555),2)</f>
        <v>2882</v>
      </c>
      <c r="W1555" s="16" t="str">
        <f aca="false">_xlfn.XLOOKUP(D1555,products!$A$2:$A$61,products!$C$2:$C$61,"Not found")</f>
        <v>Home</v>
      </c>
    </row>
    <row r="1556" customFormat="false" ht="15" hidden="false" customHeight="false" outlineLevel="0" collapsed="false">
      <c r="A1556" s="16" t="s">
        <v>2531</v>
      </c>
      <c r="B1556" s="16" t="s">
        <v>2524</v>
      </c>
      <c r="C1556" s="16" t="s">
        <v>2532</v>
      </c>
      <c r="D1556" s="16" t="s">
        <v>191</v>
      </c>
      <c r="E1556" s="16" t="n">
        <v>1</v>
      </c>
      <c r="F1556" s="16" t="n">
        <v>409</v>
      </c>
      <c r="G1556" s="16" t="n">
        <v>0</v>
      </c>
      <c r="H1556" s="16" t="s">
        <v>120</v>
      </c>
      <c r="I1556" s="16" t="s">
        <v>60</v>
      </c>
      <c r="J1556" s="16" t="n">
        <v>2</v>
      </c>
      <c r="K1556" s="16" t="n">
        <v>3</v>
      </c>
      <c r="L1556" s="16" t="s">
        <v>41</v>
      </c>
      <c r="M1556" s="18" t="n">
        <f aca="false">IF(ISNUMBER(B1556),B1556,IF(MID(B1556,3,1)="-",DATE(VALUE(RIGHT(B1556,4)),VALUE(MID(B1556,4,2)),VALUE(LEFT(B1556,2))),DATE(VALUE(LEFT(B1556,4)),VALUE(MID(B1556,6,2)),VALUE(RIGHT(B1556,2)))))</f>
        <v>45797</v>
      </c>
      <c r="N1556" s="16" t="n">
        <f aca="false">MONTH(M1556)</f>
        <v>5</v>
      </c>
      <c r="O1556" s="16" t="str">
        <f aca="false">PROPER(TRIM(H1556))</f>
        <v>Kolkata</v>
      </c>
      <c r="P1556" s="16" t="str">
        <f aca="false">IFERROR(VLOOKUP(O1556,city_map!$A$2:$B$6,2,FALSE()),O1556)</f>
        <v>Kolkata</v>
      </c>
      <c r="Q1556" s="16" t="n">
        <f aca="false">IF(ISNUMBER(F1556),F1556,VALUE(SUBSTITUTE(SUBSTITUTE(F1556,"₹",""),",","")))</f>
        <v>409</v>
      </c>
      <c r="R1556" s="16" t="n">
        <f aca="false">IF(E1556=99,1,E1556)</f>
        <v>1</v>
      </c>
      <c r="S1556" s="16" t="n">
        <f aca="false">IF(G1556="",0,G1556)</f>
        <v>0</v>
      </c>
      <c r="T1556" s="16" t="str">
        <f aca="false">IF(I1556="","Unknown",IF(I1556="upi","UPI",I1556))</f>
        <v>UPI</v>
      </c>
      <c r="U1556" s="16" t="str">
        <f aca="false">IF(L1556="Yes","Y",IF(L1556="No","N",L1556))</f>
        <v>N</v>
      </c>
      <c r="V1556" s="19" t="n">
        <f aca="false">ROUND(R1556*Q1556*(1-S1556),2)</f>
        <v>409</v>
      </c>
      <c r="W1556" s="16" t="str">
        <f aca="false">_xlfn.XLOOKUP(D1556,products!$A$2:$A$61,products!$C$2:$C$61,"Not found")</f>
        <v>Electronics</v>
      </c>
    </row>
    <row r="1557" customFormat="false" ht="15" hidden="false" customHeight="false" outlineLevel="0" collapsed="false">
      <c r="A1557" s="16" t="s">
        <v>2533</v>
      </c>
      <c r="B1557" s="16" t="s">
        <v>2524</v>
      </c>
      <c r="C1557" s="16" t="s">
        <v>114</v>
      </c>
      <c r="D1557" s="16" t="s">
        <v>139</v>
      </c>
      <c r="E1557" s="16" t="n">
        <v>2</v>
      </c>
      <c r="F1557" s="16" t="n">
        <v>351</v>
      </c>
      <c r="G1557" s="16" t="n">
        <v>0.1</v>
      </c>
      <c r="H1557" s="16" t="s">
        <v>46</v>
      </c>
      <c r="I1557" s="16" t="s">
        <v>60</v>
      </c>
      <c r="J1557" s="16" t="n">
        <v>6</v>
      </c>
      <c r="K1557" s="16" t="n">
        <v>3</v>
      </c>
      <c r="L1557" s="16" t="s">
        <v>41</v>
      </c>
      <c r="M1557" s="18" t="n">
        <f aca="false">IF(ISNUMBER(B1557),B1557,IF(MID(B1557,3,1)="-",DATE(VALUE(RIGHT(B1557,4)),VALUE(MID(B1557,4,2)),VALUE(LEFT(B1557,2))),DATE(VALUE(LEFT(B1557,4)),VALUE(MID(B1557,6,2)),VALUE(RIGHT(B1557,2)))))</f>
        <v>45797</v>
      </c>
      <c r="N1557" s="16" t="n">
        <f aca="false">MONTH(M1557)</f>
        <v>5</v>
      </c>
      <c r="O1557" s="16" t="str">
        <f aca="false">PROPER(TRIM(H1557))</f>
        <v>Chennai</v>
      </c>
      <c r="P1557" s="16" t="str">
        <f aca="false">IFERROR(VLOOKUP(O1557,city_map!$A$2:$B$6,2,FALSE()),O1557)</f>
        <v>Chennai</v>
      </c>
      <c r="Q1557" s="16" t="n">
        <f aca="false">IF(ISNUMBER(F1557),F1557,VALUE(SUBSTITUTE(SUBSTITUTE(F1557,"₹",""),",","")))</f>
        <v>351</v>
      </c>
      <c r="R1557" s="16" t="n">
        <f aca="false">IF(E1557=99,1,E1557)</f>
        <v>2</v>
      </c>
      <c r="S1557" s="16" t="n">
        <f aca="false">IF(G1557="",0,G1557)</f>
        <v>0.1</v>
      </c>
      <c r="T1557" s="16" t="str">
        <f aca="false">IF(I1557="","Unknown",IF(I1557="upi","UPI",I1557))</f>
        <v>UPI</v>
      </c>
      <c r="U1557" s="16" t="str">
        <f aca="false">IF(L1557="Yes","Y",IF(L1557="No","N",L1557))</f>
        <v>N</v>
      </c>
      <c r="V1557" s="19" t="n">
        <f aca="false">ROUND(R1557*Q1557*(1-S1557),2)</f>
        <v>631.8</v>
      </c>
      <c r="W1557" s="16" t="str">
        <f aca="false">_xlfn.XLOOKUP(D1557,products!$A$2:$A$61,products!$C$2:$C$61,"Not found")</f>
        <v>Beauty</v>
      </c>
    </row>
    <row r="1558" customFormat="false" ht="15" hidden="false" customHeight="false" outlineLevel="0" collapsed="false">
      <c r="A1558" s="16" t="s">
        <v>2534</v>
      </c>
      <c r="B1558" s="16" t="s">
        <v>2524</v>
      </c>
      <c r="C1558" s="16" t="s">
        <v>809</v>
      </c>
      <c r="D1558" s="16" t="s">
        <v>229</v>
      </c>
      <c r="E1558" s="16" t="n">
        <v>2</v>
      </c>
      <c r="F1558" s="16" t="n">
        <v>467</v>
      </c>
      <c r="G1558" s="16" t="n">
        <v>0</v>
      </c>
      <c r="H1558" s="16" t="s">
        <v>67</v>
      </c>
      <c r="I1558" s="16" t="s">
        <v>40</v>
      </c>
      <c r="J1558" s="16" t="n">
        <v>3</v>
      </c>
      <c r="K1558" s="16"/>
      <c r="L1558" s="16" t="s">
        <v>57</v>
      </c>
      <c r="M1558" s="18" t="n">
        <f aca="false">IF(ISNUMBER(B1558),B1558,IF(MID(B1558,3,1)="-",DATE(VALUE(RIGHT(B1558,4)),VALUE(MID(B1558,4,2)),VALUE(LEFT(B1558,2))),DATE(VALUE(LEFT(B1558,4)),VALUE(MID(B1558,6,2)),VALUE(RIGHT(B1558,2)))))</f>
        <v>45797</v>
      </c>
      <c r="N1558" s="16" t="n">
        <f aca="false">MONTH(M1558)</f>
        <v>5</v>
      </c>
      <c r="O1558" s="16" t="str">
        <f aca="false">PROPER(TRIM(H1558))</f>
        <v>Kolkata</v>
      </c>
      <c r="P1558" s="16" t="str">
        <f aca="false">IFERROR(VLOOKUP(O1558,city_map!$A$2:$B$6,2,FALSE()),O1558)</f>
        <v>Kolkata</v>
      </c>
      <c r="Q1558" s="16" t="n">
        <f aca="false">IF(ISNUMBER(F1558),F1558,VALUE(SUBSTITUTE(SUBSTITUTE(F1558,"₹",""),",","")))</f>
        <v>467</v>
      </c>
      <c r="R1558" s="16" t="n">
        <f aca="false">IF(E1558=99,1,E1558)</f>
        <v>2</v>
      </c>
      <c r="S1558" s="16" t="n">
        <f aca="false">IF(G1558="",0,G1558)</f>
        <v>0</v>
      </c>
      <c r="T1558" s="16" t="str">
        <f aca="false">IF(I1558="","Unknown",IF(I1558="upi","UPI",I1558))</f>
        <v>COD</v>
      </c>
      <c r="U1558" s="16" t="str">
        <f aca="false">IF(L1558="Yes","Y",IF(L1558="No","N",L1558))</f>
        <v>Y</v>
      </c>
      <c r="V1558" s="19" t="n">
        <f aca="false">ROUND(R1558*Q1558*(1-S1558),2)</f>
        <v>934</v>
      </c>
      <c r="W1558" s="16" t="str">
        <f aca="false">_xlfn.XLOOKUP(D1558,products!$A$2:$A$61,products!$C$2:$C$61,"Not found")</f>
        <v>Books</v>
      </c>
    </row>
    <row r="1559" customFormat="false" ht="15" hidden="false" customHeight="false" outlineLevel="0" collapsed="false">
      <c r="A1559" s="16" t="s">
        <v>2535</v>
      </c>
      <c r="B1559" s="16" t="s">
        <v>2524</v>
      </c>
      <c r="C1559" s="16" t="s">
        <v>500</v>
      </c>
      <c r="D1559" s="16" t="s">
        <v>129</v>
      </c>
      <c r="E1559" s="16" t="n">
        <v>2</v>
      </c>
      <c r="F1559" s="16" t="n">
        <v>617</v>
      </c>
      <c r="G1559" s="16" t="n">
        <v>0</v>
      </c>
      <c r="H1559" s="16" t="s">
        <v>130</v>
      </c>
      <c r="I1559" s="16" t="s">
        <v>40</v>
      </c>
      <c r="J1559" s="16" t="n">
        <v>4</v>
      </c>
      <c r="K1559" s="16" t="n">
        <v>4</v>
      </c>
      <c r="L1559" s="16" t="s">
        <v>41</v>
      </c>
      <c r="M1559" s="18" t="n">
        <f aca="false">IF(ISNUMBER(B1559),B1559,IF(MID(B1559,3,1)="-",DATE(VALUE(RIGHT(B1559,4)),VALUE(MID(B1559,4,2)),VALUE(LEFT(B1559,2))),DATE(VALUE(LEFT(B1559,4)),VALUE(MID(B1559,6,2)),VALUE(RIGHT(B1559,2)))))</f>
        <v>45797</v>
      </c>
      <c r="N1559" s="16" t="n">
        <f aca="false">MONTH(M1559)</f>
        <v>5</v>
      </c>
      <c r="O1559" s="16" t="str">
        <f aca="false">PROPER(TRIM(H1559))</f>
        <v>Bengaluru</v>
      </c>
      <c r="P1559" s="16" t="str">
        <f aca="false">IFERROR(VLOOKUP(O1559,city_map!$A$2:$B$6,2,FALSE()),O1559)</f>
        <v>Bengaluru</v>
      </c>
      <c r="Q1559" s="16" t="n">
        <f aca="false">IF(ISNUMBER(F1559),F1559,VALUE(SUBSTITUTE(SUBSTITUTE(F1559,"₹",""),",","")))</f>
        <v>617</v>
      </c>
      <c r="R1559" s="16" t="n">
        <f aca="false">IF(E1559=99,1,E1559)</f>
        <v>2</v>
      </c>
      <c r="S1559" s="16" t="n">
        <f aca="false">IF(G1559="",0,G1559)</f>
        <v>0</v>
      </c>
      <c r="T1559" s="16" t="str">
        <f aca="false">IF(I1559="","Unknown",IF(I1559="upi","UPI",I1559))</f>
        <v>COD</v>
      </c>
      <c r="U1559" s="16" t="str">
        <f aca="false">IF(L1559="Yes","Y",IF(L1559="No","N",L1559))</f>
        <v>N</v>
      </c>
      <c r="V1559" s="19" t="n">
        <f aca="false">ROUND(R1559*Q1559*(1-S1559),2)</f>
        <v>1234</v>
      </c>
      <c r="W1559" s="16" t="str">
        <f aca="false">_xlfn.XLOOKUP(D1559,products!$A$2:$A$61,products!$C$2:$C$61,"Not found")</f>
        <v>Beauty</v>
      </c>
    </row>
    <row r="1560" customFormat="false" ht="15" hidden="false" customHeight="false" outlineLevel="0" collapsed="false">
      <c r="A1560" s="16" t="s">
        <v>2536</v>
      </c>
      <c r="B1560" s="16" t="s">
        <v>2524</v>
      </c>
      <c r="C1560" s="16" t="s">
        <v>1087</v>
      </c>
      <c r="D1560" s="16" t="s">
        <v>45</v>
      </c>
      <c r="E1560" s="16" t="n">
        <v>4</v>
      </c>
      <c r="F1560" s="16" t="n">
        <v>312</v>
      </c>
      <c r="G1560" s="16" t="n">
        <v>0.1</v>
      </c>
      <c r="H1560" s="16" t="s">
        <v>39</v>
      </c>
      <c r="I1560" s="16" t="s">
        <v>60</v>
      </c>
      <c r="J1560" s="16" t="n">
        <v>2</v>
      </c>
      <c r="K1560" s="16" t="n">
        <v>4</v>
      </c>
      <c r="L1560" s="16" t="s">
        <v>41</v>
      </c>
      <c r="M1560" s="18" t="n">
        <f aca="false">IF(ISNUMBER(B1560),B1560,IF(MID(B1560,3,1)="-",DATE(VALUE(RIGHT(B1560,4)),VALUE(MID(B1560,4,2)),VALUE(LEFT(B1560,2))),DATE(VALUE(LEFT(B1560,4)),VALUE(MID(B1560,6,2)),VALUE(RIGHT(B1560,2)))))</f>
        <v>45797</v>
      </c>
      <c r="N1560" s="16" t="n">
        <f aca="false">MONTH(M1560)</f>
        <v>5</v>
      </c>
      <c r="O1560" s="16" t="str">
        <f aca="false">PROPER(TRIM(H1560))</f>
        <v>Delhi</v>
      </c>
      <c r="P1560" s="16" t="str">
        <f aca="false">IFERROR(VLOOKUP(O1560,city_map!$A$2:$B$6,2,FALSE()),O1560)</f>
        <v>Delhi</v>
      </c>
      <c r="Q1560" s="16" t="n">
        <f aca="false">IF(ISNUMBER(F1560),F1560,VALUE(SUBSTITUTE(SUBSTITUTE(F1560,"₹",""),",","")))</f>
        <v>312</v>
      </c>
      <c r="R1560" s="16" t="n">
        <f aca="false">IF(E1560=99,1,E1560)</f>
        <v>4</v>
      </c>
      <c r="S1560" s="16" t="n">
        <f aca="false">IF(G1560="",0,G1560)</f>
        <v>0.1</v>
      </c>
      <c r="T1560" s="16" t="str">
        <f aca="false">IF(I1560="","Unknown",IF(I1560="upi","UPI",I1560))</f>
        <v>UPI</v>
      </c>
      <c r="U1560" s="16" t="str">
        <f aca="false">IF(L1560="Yes","Y",IF(L1560="No","N",L1560))</f>
        <v>N</v>
      </c>
      <c r="V1560" s="19" t="n">
        <f aca="false">ROUND(R1560*Q1560*(1-S1560),2)</f>
        <v>1123.2</v>
      </c>
      <c r="W1560" s="16" t="str">
        <f aca="false">_xlfn.XLOOKUP(D1560,products!$A$2:$A$61,products!$C$2:$C$61,"Not found")</f>
        <v>Beauty</v>
      </c>
    </row>
    <row r="1561" customFormat="false" ht="15" hidden="false" customHeight="false" outlineLevel="0" collapsed="false">
      <c r="A1561" s="16" t="s">
        <v>2537</v>
      </c>
      <c r="B1561" s="16" t="s">
        <v>2524</v>
      </c>
      <c r="C1561" s="16" t="s">
        <v>907</v>
      </c>
      <c r="D1561" s="16" t="s">
        <v>126</v>
      </c>
      <c r="E1561" s="16" t="n">
        <v>1</v>
      </c>
      <c r="F1561" s="16" t="n">
        <v>384</v>
      </c>
      <c r="G1561" s="16" t="n">
        <v>0.2</v>
      </c>
      <c r="H1561" s="16" t="s">
        <v>477</v>
      </c>
      <c r="I1561" s="16" t="s">
        <v>47</v>
      </c>
      <c r="J1561" s="16" t="n">
        <v>4</v>
      </c>
      <c r="K1561" s="16" t="n">
        <v>5</v>
      </c>
      <c r="L1561" s="16" t="s">
        <v>41</v>
      </c>
      <c r="M1561" s="18" t="n">
        <f aca="false">IF(ISNUMBER(B1561),B1561,IF(MID(B1561,3,1)="-",DATE(VALUE(RIGHT(B1561,4)),VALUE(MID(B1561,4,2)),VALUE(LEFT(B1561,2))),DATE(VALUE(LEFT(B1561,4)),VALUE(MID(B1561,6,2)),VALUE(RIGHT(B1561,2)))))</f>
        <v>45797</v>
      </c>
      <c r="N1561" s="16" t="n">
        <f aca="false">MONTH(M1561)</f>
        <v>5</v>
      </c>
      <c r="O1561" s="16" t="str">
        <f aca="false">PROPER(TRIM(H1561))</f>
        <v>Delhi</v>
      </c>
      <c r="P1561" s="16" t="str">
        <f aca="false">IFERROR(VLOOKUP(O1561,city_map!$A$2:$B$6,2,FALSE()),O1561)</f>
        <v>Delhi</v>
      </c>
      <c r="Q1561" s="16" t="n">
        <f aca="false">IF(ISNUMBER(F1561),F1561,VALUE(SUBSTITUTE(SUBSTITUTE(F1561,"₹",""),",","")))</f>
        <v>384</v>
      </c>
      <c r="R1561" s="16" t="n">
        <f aca="false">IF(E1561=99,1,E1561)</f>
        <v>1</v>
      </c>
      <c r="S1561" s="16" t="n">
        <f aca="false">IF(G1561="",0,G1561)</f>
        <v>0.2</v>
      </c>
      <c r="T1561" s="16" t="str">
        <f aca="false">IF(I1561="","Unknown",IF(I1561="upi","UPI",I1561))</f>
        <v>Debit Card</v>
      </c>
      <c r="U1561" s="16" t="str">
        <f aca="false">IF(L1561="Yes","Y",IF(L1561="No","N",L1561))</f>
        <v>N</v>
      </c>
      <c r="V1561" s="19" t="n">
        <f aca="false">ROUND(R1561*Q1561*(1-S1561),2)</f>
        <v>307.2</v>
      </c>
      <c r="W1561" s="16" t="str">
        <f aca="false">_xlfn.XLOOKUP(D1561,products!$A$2:$A$61,products!$C$2:$C$61,"Not found")</f>
        <v>Home</v>
      </c>
    </row>
    <row r="1562" customFormat="false" ht="15" hidden="false" customHeight="false" outlineLevel="0" collapsed="false">
      <c r="A1562" s="16" t="s">
        <v>2538</v>
      </c>
      <c r="B1562" s="16" t="s">
        <v>2524</v>
      </c>
      <c r="C1562" s="16" t="s">
        <v>1091</v>
      </c>
      <c r="D1562" s="16" t="s">
        <v>66</v>
      </c>
      <c r="E1562" s="16" t="n">
        <v>1</v>
      </c>
      <c r="F1562" s="16" t="n">
        <v>15258</v>
      </c>
      <c r="G1562" s="16" t="n">
        <v>0</v>
      </c>
      <c r="H1562" s="16" t="s">
        <v>39</v>
      </c>
      <c r="I1562" s="16" t="s">
        <v>71</v>
      </c>
      <c r="J1562" s="16" t="n">
        <v>3</v>
      </c>
      <c r="K1562" s="16"/>
      <c r="L1562" s="16" t="s">
        <v>41</v>
      </c>
      <c r="M1562" s="18" t="n">
        <f aca="false">IF(ISNUMBER(B1562),B1562,IF(MID(B1562,3,1)="-",DATE(VALUE(RIGHT(B1562,4)),VALUE(MID(B1562,4,2)),VALUE(LEFT(B1562,2))),DATE(VALUE(LEFT(B1562,4)),VALUE(MID(B1562,6,2)),VALUE(RIGHT(B1562,2)))))</f>
        <v>45797</v>
      </c>
      <c r="N1562" s="16" t="n">
        <f aca="false">MONTH(M1562)</f>
        <v>5</v>
      </c>
      <c r="O1562" s="16" t="str">
        <f aca="false">PROPER(TRIM(H1562))</f>
        <v>Delhi</v>
      </c>
      <c r="P1562" s="16" t="str">
        <f aca="false">IFERROR(VLOOKUP(O1562,city_map!$A$2:$B$6,2,FALSE()),O1562)</f>
        <v>Delhi</v>
      </c>
      <c r="Q1562" s="16" t="n">
        <f aca="false">IF(ISNUMBER(F1562),F1562,VALUE(SUBSTITUTE(SUBSTITUTE(F1562,"₹",""),",","")))</f>
        <v>15258</v>
      </c>
      <c r="R1562" s="16" t="n">
        <f aca="false">IF(E1562=99,1,E1562)</f>
        <v>1</v>
      </c>
      <c r="S1562" s="16" t="n">
        <f aca="false">IF(G1562="",0,G1562)</f>
        <v>0</v>
      </c>
      <c r="T1562" s="16" t="str">
        <f aca="false">IF(I1562="","Unknown",IF(I1562="upi","UPI",I1562))</f>
        <v>Credit Card</v>
      </c>
      <c r="U1562" s="16" t="str">
        <f aca="false">IF(L1562="Yes","Y",IF(L1562="No","N",L1562))</f>
        <v>N</v>
      </c>
      <c r="V1562" s="19" t="n">
        <f aca="false">ROUND(R1562*Q1562*(1-S1562),2)</f>
        <v>15258</v>
      </c>
      <c r="W1562" s="16" t="str">
        <f aca="false">_xlfn.XLOOKUP(D1562,products!$A$2:$A$61,products!$C$2:$C$61,"Not found")</f>
        <v>Electronics</v>
      </c>
    </row>
    <row r="1563" customFormat="false" ht="15" hidden="false" customHeight="false" outlineLevel="0" collapsed="false">
      <c r="A1563" s="16" t="s">
        <v>2539</v>
      </c>
      <c r="B1563" s="16" t="s">
        <v>2524</v>
      </c>
      <c r="C1563" s="16" t="s">
        <v>1285</v>
      </c>
      <c r="D1563" s="16" t="s">
        <v>173</v>
      </c>
      <c r="E1563" s="16" t="n">
        <v>1</v>
      </c>
      <c r="F1563" s="16" t="n">
        <v>1213</v>
      </c>
      <c r="G1563" s="16" t="n">
        <v>0</v>
      </c>
      <c r="H1563" s="16" t="s">
        <v>39</v>
      </c>
      <c r="I1563" s="16" t="s">
        <v>40</v>
      </c>
      <c r="J1563" s="16" t="n">
        <v>5</v>
      </c>
      <c r="K1563" s="16" t="n">
        <v>4</v>
      </c>
      <c r="L1563" s="16" t="s">
        <v>41</v>
      </c>
      <c r="M1563" s="18" t="n">
        <f aca="false">IF(ISNUMBER(B1563),B1563,IF(MID(B1563,3,1)="-",DATE(VALUE(RIGHT(B1563,4)),VALUE(MID(B1563,4,2)),VALUE(LEFT(B1563,2))),DATE(VALUE(LEFT(B1563,4)),VALUE(MID(B1563,6,2)),VALUE(RIGHT(B1563,2)))))</f>
        <v>45797</v>
      </c>
      <c r="N1563" s="16" t="n">
        <f aca="false">MONTH(M1563)</f>
        <v>5</v>
      </c>
      <c r="O1563" s="16" t="str">
        <f aca="false">PROPER(TRIM(H1563))</f>
        <v>Delhi</v>
      </c>
      <c r="P1563" s="16" t="str">
        <f aca="false">IFERROR(VLOOKUP(O1563,city_map!$A$2:$B$6,2,FALSE()),O1563)</f>
        <v>Delhi</v>
      </c>
      <c r="Q1563" s="16" t="n">
        <f aca="false">IF(ISNUMBER(F1563),F1563,VALUE(SUBSTITUTE(SUBSTITUTE(F1563,"₹",""),",","")))</f>
        <v>1213</v>
      </c>
      <c r="R1563" s="16" t="n">
        <f aca="false">IF(E1563=99,1,E1563)</f>
        <v>1</v>
      </c>
      <c r="S1563" s="16" t="n">
        <f aca="false">IF(G1563="",0,G1563)</f>
        <v>0</v>
      </c>
      <c r="T1563" s="16" t="str">
        <f aca="false">IF(I1563="","Unknown",IF(I1563="upi","UPI",I1563))</f>
        <v>COD</v>
      </c>
      <c r="U1563" s="16" t="str">
        <f aca="false">IF(L1563="Yes","Y",IF(L1563="No","N",L1563))</f>
        <v>N</v>
      </c>
      <c r="V1563" s="19" t="n">
        <f aca="false">ROUND(R1563*Q1563*(1-S1563),2)</f>
        <v>1213</v>
      </c>
      <c r="W1563" s="16" t="str">
        <f aca="false">_xlfn.XLOOKUP(D1563,products!$A$2:$A$61,products!$C$2:$C$61,"Not found")</f>
        <v>Fashion</v>
      </c>
    </row>
    <row r="1564" customFormat="false" ht="15" hidden="false" customHeight="false" outlineLevel="0" collapsed="false">
      <c r="A1564" s="16" t="s">
        <v>2540</v>
      </c>
      <c r="B1564" s="16" t="s">
        <v>2524</v>
      </c>
      <c r="C1564" s="16" t="s">
        <v>114</v>
      </c>
      <c r="D1564" s="16" t="s">
        <v>99</v>
      </c>
      <c r="E1564" s="16" t="n">
        <v>1</v>
      </c>
      <c r="F1564" s="16" t="n">
        <v>683</v>
      </c>
      <c r="G1564" s="16" t="n">
        <v>0.05</v>
      </c>
      <c r="H1564" s="16" t="s">
        <v>46</v>
      </c>
      <c r="I1564" s="16" t="s">
        <v>40</v>
      </c>
      <c r="J1564" s="16" t="n">
        <v>4</v>
      </c>
      <c r="K1564" s="16" t="n">
        <v>5</v>
      </c>
      <c r="L1564" s="16" t="s">
        <v>41</v>
      </c>
      <c r="M1564" s="18" t="n">
        <f aca="false">IF(ISNUMBER(B1564),B1564,IF(MID(B1564,3,1)="-",DATE(VALUE(RIGHT(B1564,4)),VALUE(MID(B1564,4,2)),VALUE(LEFT(B1564,2))),DATE(VALUE(LEFT(B1564,4)),VALUE(MID(B1564,6,2)),VALUE(RIGHT(B1564,2)))))</f>
        <v>45797</v>
      </c>
      <c r="N1564" s="16" t="n">
        <f aca="false">MONTH(M1564)</f>
        <v>5</v>
      </c>
      <c r="O1564" s="16" t="str">
        <f aca="false">PROPER(TRIM(H1564))</f>
        <v>Chennai</v>
      </c>
      <c r="P1564" s="16" t="str">
        <f aca="false">IFERROR(VLOOKUP(O1564,city_map!$A$2:$B$6,2,FALSE()),O1564)</f>
        <v>Chennai</v>
      </c>
      <c r="Q1564" s="16" t="n">
        <f aca="false">IF(ISNUMBER(F1564),F1564,VALUE(SUBSTITUTE(SUBSTITUTE(F1564,"₹",""),",","")))</f>
        <v>683</v>
      </c>
      <c r="R1564" s="16" t="n">
        <f aca="false">IF(E1564=99,1,E1564)</f>
        <v>1</v>
      </c>
      <c r="S1564" s="16" t="n">
        <f aca="false">IF(G1564="",0,G1564)</f>
        <v>0.05</v>
      </c>
      <c r="T1564" s="16" t="str">
        <f aca="false">IF(I1564="","Unknown",IF(I1564="upi","UPI",I1564))</f>
        <v>COD</v>
      </c>
      <c r="U1564" s="16" t="str">
        <f aca="false">IF(L1564="Yes","Y",IF(L1564="No","N",L1564))</f>
        <v>N</v>
      </c>
      <c r="V1564" s="19" t="n">
        <f aca="false">ROUND(R1564*Q1564*(1-S1564),2)</f>
        <v>648.85</v>
      </c>
      <c r="W1564" s="16" t="str">
        <f aca="false">_xlfn.XLOOKUP(D1564,products!$A$2:$A$61,products!$C$2:$C$61,"Not found")</f>
        <v>Fashion</v>
      </c>
    </row>
    <row r="1565" customFormat="false" ht="15" hidden="false" customHeight="false" outlineLevel="0" collapsed="false">
      <c r="A1565" s="16" t="s">
        <v>2541</v>
      </c>
      <c r="B1565" s="16" t="s">
        <v>2524</v>
      </c>
      <c r="C1565" s="16" t="s">
        <v>730</v>
      </c>
      <c r="D1565" s="16" t="s">
        <v>173</v>
      </c>
      <c r="E1565" s="16" t="n">
        <v>1</v>
      </c>
      <c r="F1565" s="16" t="n">
        <v>1140</v>
      </c>
      <c r="G1565" s="16" t="n">
        <v>0.15</v>
      </c>
      <c r="H1565" s="16" t="s">
        <v>89</v>
      </c>
      <c r="I1565" s="16" t="s">
        <v>60</v>
      </c>
      <c r="J1565" s="16" t="n">
        <v>4</v>
      </c>
      <c r="K1565" s="16" t="n">
        <v>3</v>
      </c>
      <c r="L1565" s="16" t="s">
        <v>57</v>
      </c>
      <c r="M1565" s="18" t="n">
        <f aca="false">IF(ISNUMBER(B1565),B1565,IF(MID(B1565,3,1)="-",DATE(VALUE(RIGHT(B1565,4)),VALUE(MID(B1565,4,2)),VALUE(LEFT(B1565,2))),DATE(VALUE(LEFT(B1565,4)),VALUE(MID(B1565,6,2)),VALUE(RIGHT(B1565,2)))))</f>
        <v>45797</v>
      </c>
      <c r="N1565" s="16" t="n">
        <f aca="false">MONTH(M1565)</f>
        <v>5</v>
      </c>
      <c r="O1565" s="16" t="str">
        <f aca="false">PROPER(TRIM(H1565))</f>
        <v>Ahmedabad</v>
      </c>
      <c r="P1565" s="16" t="str">
        <f aca="false">IFERROR(VLOOKUP(O1565,city_map!$A$2:$B$6,2,FALSE()),O1565)</f>
        <v>Ahmedabad</v>
      </c>
      <c r="Q1565" s="16" t="n">
        <f aca="false">IF(ISNUMBER(F1565),F1565,VALUE(SUBSTITUTE(SUBSTITUTE(F1565,"₹",""),",","")))</f>
        <v>1140</v>
      </c>
      <c r="R1565" s="16" t="n">
        <f aca="false">IF(E1565=99,1,E1565)</f>
        <v>1</v>
      </c>
      <c r="S1565" s="16" t="n">
        <f aca="false">IF(G1565="",0,G1565)</f>
        <v>0.15</v>
      </c>
      <c r="T1565" s="16" t="str">
        <f aca="false">IF(I1565="","Unknown",IF(I1565="upi","UPI",I1565))</f>
        <v>UPI</v>
      </c>
      <c r="U1565" s="16" t="str">
        <f aca="false">IF(L1565="Yes","Y",IF(L1565="No","N",L1565))</f>
        <v>Y</v>
      </c>
      <c r="V1565" s="19" t="n">
        <f aca="false">ROUND(R1565*Q1565*(1-S1565),2)</f>
        <v>969</v>
      </c>
      <c r="W1565" s="16" t="str">
        <f aca="false">_xlfn.XLOOKUP(D1565,products!$A$2:$A$61,products!$C$2:$C$61,"Not found")</f>
        <v>Fashion</v>
      </c>
    </row>
    <row r="1566" customFormat="false" ht="15" hidden="false" customHeight="false" outlineLevel="0" collapsed="false">
      <c r="A1566" s="16" t="s">
        <v>2542</v>
      </c>
      <c r="B1566" s="16" t="s">
        <v>2524</v>
      </c>
      <c r="C1566" s="16" t="s">
        <v>2061</v>
      </c>
      <c r="D1566" s="16" t="s">
        <v>396</v>
      </c>
      <c r="E1566" s="16" t="n">
        <v>1</v>
      </c>
      <c r="F1566" s="16" t="n">
        <v>5244</v>
      </c>
      <c r="G1566" s="16" t="n">
        <v>0.1</v>
      </c>
      <c r="H1566" s="16" t="s">
        <v>112</v>
      </c>
      <c r="I1566" s="16" t="s">
        <v>71</v>
      </c>
      <c r="J1566" s="16" t="n">
        <v>3</v>
      </c>
      <c r="K1566" s="16" t="n">
        <v>5</v>
      </c>
      <c r="L1566" s="16" t="s">
        <v>41</v>
      </c>
      <c r="M1566" s="18" t="n">
        <f aca="false">IF(ISNUMBER(B1566),B1566,IF(MID(B1566,3,1)="-",DATE(VALUE(RIGHT(B1566,4)),VALUE(MID(B1566,4,2)),VALUE(LEFT(B1566,2))),DATE(VALUE(LEFT(B1566,4)),VALUE(MID(B1566,6,2)),VALUE(RIGHT(B1566,2)))))</f>
        <v>45797</v>
      </c>
      <c r="N1566" s="16" t="n">
        <f aca="false">MONTH(M1566)</f>
        <v>5</v>
      </c>
      <c r="O1566" s="16" t="str">
        <f aca="false">PROPER(TRIM(H1566))</f>
        <v>Mumbai</v>
      </c>
      <c r="P1566" s="16" t="str">
        <f aca="false">IFERROR(VLOOKUP(O1566,city_map!$A$2:$B$6,2,FALSE()),O1566)</f>
        <v>Mumbai</v>
      </c>
      <c r="Q1566" s="16" t="n">
        <f aca="false">IF(ISNUMBER(F1566),F1566,VALUE(SUBSTITUTE(SUBSTITUTE(F1566,"₹",""),",","")))</f>
        <v>5244</v>
      </c>
      <c r="R1566" s="16" t="n">
        <f aca="false">IF(E1566=99,1,E1566)</f>
        <v>1</v>
      </c>
      <c r="S1566" s="16" t="n">
        <f aca="false">IF(G1566="",0,G1566)</f>
        <v>0.1</v>
      </c>
      <c r="T1566" s="16" t="str">
        <f aca="false">IF(I1566="","Unknown",IF(I1566="upi","UPI",I1566))</f>
        <v>Credit Card</v>
      </c>
      <c r="U1566" s="16" t="str">
        <f aca="false">IF(L1566="Yes","Y",IF(L1566="No","N",L1566))</f>
        <v>N</v>
      </c>
      <c r="V1566" s="19" t="n">
        <f aca="false">ROUND(R1566*Q1566*(1-S1566),2)</f>
        <v>4719.6</v>
      </c>
      <c r="W1566" s="16" t="str">
        <f aca="false">_xlfn.XLOOKUP(D1566,products!$A$2:$A$61,products!$C$2:$C$61,"Not found")</f>
        <v>Home</v>
      </c>
    </row>
    <row r="1567" customFormat="false" ht="15" hidden="false" customHeight="false" outlineLevel="0" collapsed="false">
      <c r="A1567" s="16" t="s">
        <v>2543</v>
      </c>
      <c r="B1567" s="16" t="s">
        <v>2524</v>
      </c>
      <c r="C1567" s="16" t="s">
        <v>110</v>
      </c>
      <c r="D1567" s="16" t="s">
        <v>385</v>
      </c>
      <c r="E1567" s="16" t="n">
        <v>4</v>
      </c>
      <c r="F1567" s="16" t="n">
        <v>308</v>
      </c>
      <c r="G1567" s="16" t="n">
        <v>0.2</v>
      </c>
      <c r="H1567" s="16" t="s">
        <v>112</v>
      </c>
      <c r="I1567" s="16" t="s">
        <v>47</v>
      </c>
      <c r="J1567" s="16" t="n">
        <v>2</v>
      </c>
      <c r="K1567" s="16"/>
      <c r="L1567" s="16" t="s">
        <v>41</v>
      </c>
      <c r="M1567" s="18" t="n">
        <f aca="false">IF(ISNUMBER(B1567),B1567,IF(MID(B1567,3,1)="-",DATE(VALUE(RIGHT(B1567,4)),VALUE(MID(B1567,4,2)),VALUE(LEFT(B1567,2))),DATE(VALUE(LEFT(B1567,4)),VALUE(MID(B1567,6,2)),VALUE(RIGHT(B1567,2)))))</f>
        <v>45797</v>
      </c>
      <c r="N1567" s="16" t="n">
        <f aca="false">MONTH(M1567)</f>
        <v>5</v>
      </c>
      <c r="O1567" s="16" t="str">
        <f aca="false">PROPER(TRIM(H1567))</f>
        <v>Mumbai</v>
      </c>
      <c r="P1567" s="16" t="str">
        <f aca="false">IFERROR(VLOOKUP(O1567,city_map!$A$2:$B$6,2,FALSE()),O1567)</f>
        <v>Mumbai</v>
      </c>
      <c r="Q1567" s="16" t="n">
        <f aca="false">IF(ISNUMBER(F1567),F1567,VALUE(SUBSTITUTE(SUBSTITUTE(F1567,"₹",""),",","")))</f>
        <v>308</v>
      </c>
      <c r="R1567" s="16" t="n">
        <f aca="false">IF(E1567=99,1,E1567)</f>
        <v>4</v>
      </c>
      <c r="S1567" s="16" t="n">
        <f aca="false">IF(G1567="",0,G1567)</f>
        <v>0.2</v>
      </c>
      <c r="T1567" s="16" t="str">
        <f aca="false">IF(I1567="","Unknown",IF(I1567="upi","UPI",I1567))</f>
        <v>Debit Card</v>
      </c>
      <c r="U1567" s="16" t="str">
        <f aca="false">IF(L1567="Yes","Y",IF(L1567="No","N",L1567))</f>
        <v>N</v>
      </c>
      <c r="V1567" s="19" t="n">
        <f aca="false">ROUND(R1567*Q1567*(1-S1567),2)</f>
        <v>985.6</v>
      </c>
      <c r="W1567" s="16" t="str">
        <f aca="false">_xlfn.XLOOKUP(D1567,products!$A$2:$A$61,products!$C$2:$C$61,"Not found")</f>
        <v>Books</v>
      </c>
    </row>
    <row r="1568" customFormat="false" ht="15" hidden="false" customHeight="false" outlineLevel="0" collapsed="false">
      <c r="A1568" s="16" t="s">
        <v>2544</v>
      </c>
      <c r="B1568" s="16" t="s">
        <v>2524</v>
      </c>
      <c r="C1568" s="16" t="s">
        <v>1034</v>
      </c>
      <c r="D1568" s="16" t="s">
        <v>74</v>
      </c>
      <c r="E1568" s="16" t="n">
        <v>1</v>
      </c>
      <c r="F1568" s="16" t="n">
        <v>18895</v>
      </c>
      <c r="G1568" s="16" t="n">
        <v>0.15</v>
      </c>
      <c r="H1568" s="16" t="s">
        <v>281</v>
      </c>
      <c r="I1568" s="16" t="s">
        <v>60</v>
      </c>
      <c r="J1568" s="16" t="n">
        <v>4</v>
      </c>
      <c r="K1568" s="16" t="n">
        <v>3</v>
      </c>
      <c r="L1568" s="16" t="s">
        <v>41</v>
      </c>
      <c r="M1568" s="18" t="n">
        <f aca="false">IF(ISNUMBER(B1568),B1568,IF(MID(B1568,3,1)="-",DATE(VALUE(RIGHT(B1568,4)),VALUE(MID(B1568,4,2)),VALUE(LEFT(B1568,2))),DATE(VALUE(LEFT(B1568,4)),VALUE(MID(B1568,6,2)),VALUE(RIGHT(B1568,2)))))</f>
        <v>45797</v>
      </c>
      <c r="N1568" s="16" t="n">
        <f aca="false">MONTH(M1568)</f>
        <v>5</v>
      </c>
      <c r="O1568" s="16" t="str">
        <f aca="false">PROPER(TRIM(H1568))</f>
        <v>Bengaluru</v>
      </c>
      <c r="P1568" s="16" t="str">
        <f aca="false">IFERROR(VLOOKUP(O1568,city_map!$A$2:$B$6,2,FALSE()),O1568)</f>
        <v>Bengaluru</v>
      </c>
      <c r="Q1568" s="16" t="n">
        <f aca="false">IF(ISNUMBER(F1568),F1568,VALUE(SUBSTITUTE(SUBSTITUTE(F1568,"₹",""),",","")))</f>
        <v>18895</v>
      </c>
      <c r="R1568" s="16" t="n">
        <f aca="false">IF(E1568=99,1,E1568)</f>
        <v>1</v>
      </c>
      <c r="S1568" s="16" t="n">
        <f aca="false">IF(G1568="",0,G1568)</f>
        <v>0.15</v>
      </c>
      <c r="T1568" s="16" t="str">
        <f aca="false">IF(I1568="","Unknown",IF(I1568="upi","UPI",I1568))</f>
        <v>UPI</v>
      </c>
      <c r="U1568" s="16" t="str">
        <f aca="false">IF(L1568="Yes","Y",IF(L1568="No","N",L1568))</f>
        <v>N</v>
      </c>
      <c r="V1568" s="19" t="n">
        <f aca="false">ROUND(R1568*Q1568*(1-S1568),2)</f>
        <v>16060.75</v>
      </c>
      <c r="W1568" s="16" t="str">
        <f aca="false">_xlfn.XLOOKUP(D1568,products!$A$2:$A$61,products!$C$2:$C$61,"Not found")</f>
        <v>Electronics</v>
      </c>
    </row>
    <row r="1569" customFormat="false" ht="15" hidden="false" customHeight="false" outlineLevel="0" collapsed="false">
      <c r="A1569" s="16" t="s">
        <v>2545</v>
      </c>
      <c r="B1569" s="16" t="s">
        <v>2524</v>
      </c>
      <c r="C1569" s="16" t="s">
        <v>59</v>
      </c>
      <c r="D1569" s="16" t="s">
        <v>115</v>
      </c>
      <c r="E1569" s="16" t="n">
        <v>1</v>
      </c>
      <c r="F1569" s="16" t="n">
        <v>294</v>
      </c>
      <c r="G1569" s="16" t="n">
        <v>0</v>
      </c>
      <c r="H1569" s="16" t="s">
        <v>46</v>
      </c>
      <c r="I1569" s="16" t="s">
        <v>60</v>
      </c>
      <c r="J1569" s="16" t="n">
        <v>2</v>
      </c>
      <c r="K1569" s="16"/>
      <c r="L1569" s="16" t="s">
        <v>41</v>
      </c>
      <c r="M1569" s="18" t="n">
        <f aca="false">IF(ISNUMBER(B1569),B1569,IF(MID(B1569,3,1)="-",DATE(VALUE(RIGHT(B1569,4)),VALUE(MID(B1569,4,2)),VALUE(LEFT(B1569,2))),DATE(VALUE(LEFT(B1569,4)),VALUE(MID(B1569,6,2)),VALUE(RIGHT(B1569,2)))))</f>
        <v>45797</v>
      </c>
      <c r="N1569" s="16" t="n">
        <f aca="false">MONTH(M1569)</f>
        <v>5</v>
      </c>
      <c r="O1569" s="16" t="str">
        <f aca="false">PROPER(TRIM(H1569))</f>
        <v>Chennai</v>
      </c>
      <c r="P1569" s="16" t="str">
        <f aca="false">IFERROR(VLOOKUP(O1569,city_map!$A$2:$B$6,2,FALSE()),O1569)</f>
        <v>Chennai</v>
      </c>
      <c r="Q1569" s="16" t="n">
        <f aca="false">IF(ISNUMBER(F1569),F1569,VALUE(SUBSTITUTE(SUBSTITUTE(F1569,"₹",""),",","")))</f>
        <v>294</v>
      </c>
      <c r="R1569" s="16" t="n">
        <f aca="false">IF(E1569=99,1,E1569)</f>
        <v>1</v>
      </c>
      <c r="S1569" s="16" t="n">
        <f aca="false">IF(G1569="",0,G1569)</f>
        <v>0</v>
      </c>
      <c r="T1569" s="16" t="str">
        <f aca="false">IF(I1569="","Unknown",IF(I1569="upi","UPI",I1569))</f>
        <v>UPI</v>
      </c>
      <c r="U1569" s="16" t="str">
        <f aca="false">IF(L1569="Yes","Y",IF(L1569="No","N",L1569))</f>
        <v>N</v>
      </c>
      <c r="V1569" s="19" t="n">
        <f aca="false">ROUND(R1569*Q1569*(1-S1569),2)</f>
        <v>294</v>
      </c>
      <c r="W1569" s="16" t="str">
        <f aca="false">_xlfn.XLOOKUP(D1569,products!$A$2:$A$61,products!$C$2:$C$61,"Not found")</f>
        <v>Books</v>
      </c>
    </row>
    <row r="1570" customFormat="false" ht="15" hidden="false" customHeight="false" outlineLevel="0" collapsed="false">
      <c r="A1570" s="16" t="s">
        <v>2546</v>
      </c>
      <c r="B1570" s="16" t="s">
        <v>2547</v>
      </c>
      <c r="C1570" s="16" t="s">
        <v>2548</v>
      </c>
      <c r="D1570" s="16" t="s">
        <v>142</v>
      </c>
      <c r="E1570" s="16" t="n">
        <v>2</v>
      </c>
      <c r="F1570" s="16" t="n">
        <v>593</v>
      </c>
      <c r="G1570" s="16" t="n">
        <v>0.1</v>
      </c>
      <c r="H1570" s="16" t="s">
        <v>81</v>
      </c>
      <c r="I1570" s="16" t="s">
        <v>60</v>
      </c>
      <c r="J1570" s="16" t="n">
        <v>5</v>
      </c>
      <c r="K1570" s="16" t="n">
        <v>5</v>
      </c>
      <c r="L1570" s="16" t="s">
        <v>41</v>
      </c>
      <c r="M1570" s="18" t="n">
        <f aca="false">IF(ISNUMBER(B1570),B1570,IF(MID(B1570,3,1)="-",DATE(VALUE(RIGHT(B1570,4)),VALUE(MID(B1570,4,2)),VALUE(LEFT(B1570,2))),DATE(VALUE(LEFT(B1570,4)),VALUE(MID(B1570,6,2)),VALUE(RIGHT(B1570,2)))))</f>
        <v>45798</v>
      </c>
      <c r="N1570" s="16" t="n">
        <f aca="false">MONTH(M1570)</f>
        <v>5</v>
      </c>
      <c r="O1570" s="16" t="str">
        <f aca="false">PROPER(TRIM(H1570))</f>
        <v>Hyderabad</v>
      </c>
      <c r="P1570" s="16" t="str">
        <f aca="false">IFERROR(VLOOKUP(O1570,city_map!$A$2:$B$6,2,FALSE()),O1570)</f>
        <v>Hyderabad</v>
      </c>
      <c r="Q1570" s="16" t="n">
        <f aca="false">IF(ISNUMBER(F1570),F1570,VALUE(SUBSTITUTE(SUBSTITUTE(F1570,"₹",""),",","")))</f>
        <v>593</v>
      </c>
      <c r="R1570" s="16" t="n">
        <f aca="false">IF(E1570=99,1,E1570)</f>
        <v>2</v>
      </c>
      <c r="S1570" s="16" t="n">
        <f aca="false">IF(G1570="",0,G1570)</f>
        <v>0.1</v>
      </c>
      <c r="T1570" s="16" t="str">
        <f aca="false">IF(I1570="","Unknown",IF(I1570="upi","UPI",I1570))</f>
        <v>UPI</v>
      </c>
      <c r="U1570" s="16" t="str">
        <f aca="false">IF(L1570="Yes","Y",IF(L1570="No","N",L1570))</f>
        <v>N</v>
      </c>
      <c r="V1570" s="19" t="n">
        <f aca="false">ROUND(R1570*Q1570*(1-S1570),2)</f>
        <v>1067.4</v>
      </c>
      <c r="W1570" s="16" t="str">
        <f aca="false">_xlfn.XLOOKUP(D1570,products!$A$2:$A$61,products!$C$2:$C$61,"Not found")</f>
        <v>Home</v>
      </c>
    </row>
    <row r="1571" customFormat="false" ht="15" hidden="false" customHeight="false" outlineLevel="0" collapsed="false">
      <c r="A1571" s="16" t="s">
        <v>2549</v>
      </c>
      <c r="B1571" s="16" t="s">
        <v>2547</v>
      </c>
      <c r="C1571" s="16" t="s">
        <v>87</v>
      </c>
      <c r="D1571" s="16" t="s">
        <v>88</v>
      </c>
      <c r="E1571" s="16" t="n">
        <v>1</v>
      </c>
      <c r="F1571" s="16" t="n">
        <v>3137</v>
      </c>
      <c r="G1571" s="16" t="n">
        <v>0.1</v>
      </c>
      <c r="H1571" s="16" t="s">
        <v>89</v>
      </c>
      <c r="I1571" s="16" t="s">
        <v>71</v>
      </c>
      <c r="J1571" s="16" t="n">
        <v>2</v>
      </c>
      <c r="K1571" s="16" t="n">
        <v>5</v>
      </c>
      <c r="L1571" s="16" t="s">
        <v>41</v>
      </c>
      <c r="M1571" s="18" t="n">
        <f aca="false">IF(ISNUMBER(B1571),B1571,IF(MID(B1571,3,1)="-",DATE(VALUE(RIGHT(B1571,4)),VALUE(MID(B1571,4,2)),VALUE(LEFT(B1571,2))),DATE(VALUE(LEFT(B1571,4)),VALUE(MID(B1571,6,2)),VALUE(RIGHT(B1571,2)))))</f>
        <v>45798</v>
      </c>
      <c r="N1571" s="16" t="n">
        <f aca="false">MONTH(M1571)</f>
        <v>5</v>
      </c>
      <c r="O1571" s="16" t="str">
        <f aca="false">PROPER(TRIM(H1571))</f>
        <v>Ahmedabad</v>
      </c>
      <c r="P1571" s="16" t="str">
        <f aca="false">IFERROR(VLOOKUP(O1571,city_map!$A$2:$B$6,2,FALSE()),O1571)</f>
        <v>Ahmedabad</v>
      </c>
      <c r="Q1571" s="16" t="n">
        <f aca="false">IF(ISNUMBER(F1571),F1571,VALUE(SUBSTITUTE(SUBSTITUTE(F1571,"₹",""),",","")))</f>
        <v>3137</v>
      </c>
      <c r="R1571" s="16" t="n">
        <f aca="false">IF(E1571=99,1,E1571)</f>
        <v>1</v>
      </c>
      <c r="S1571" s="16" t="n">
        <f aca="false">IF(G1571="",0,G1571)</f>
        <v>0.1</v>
      </c>
      <c r="T1571" s="16" t="str">
        <f aca="false">IF(I1571="","Unknown",IF(I1571="upi","UPI",I1571))</f>
        <v>Credit Card</v>
      </c>
      <c r="U1571" s="16" t="str">
        <f aca="false">IF(L1571="Yes","Y",IF(L1571="No","N",L1571))</f>
        <v>N</v>
      </c>
      <c r="V1571" s="19" t="n">
        <f aca="false">ROUND(R1571*Q1571*(1-S1571),2)</f>
        <v>2823.3</v>
      </c>
      <c r="W1571" s="16" t="str">
        <f aca="false">_xlfn.XLOOKUP(D1571,products!$A$2:$A$61,products!$C$2:$C$61,"Not found")</f>
        <v>Fashion</v>
      </c>
    </row>
    <row r="1572" customFormat="false" ht="15" hidden="false" customHeight="false" outlineLevel="0" collapsed="false">
      <c r="A1572" s="16" t="s">
        <v>2550</v>
      </c>
      <c r="B1572" s="16" t="s">
        <v>2547</v>
      </c>
      <c r="C1572" s="16" t="s">
        <v>720</v>
      </c>
      <c r="D1572" s="16" t="s">
        <v>95</v>
      </c>
      <c r="E1572" s="16" t="n">
        <v>1</v>
      </c>
      <c r="F1572" s="16" t="n">
        <v>1473</v>
      </c>
      <c r="G1572" s="16" t="n">
        <v>0</v>
      </c>
      <c r="H1572" s="16" t="s">
        <v>112</v>
      </c>
      <c r="I1572" s="16" t="s">
        <v>60</v>
      </c>
      <c r="J1572" s="16" t="n">
        <v>2</v>
      </c>
      <c r="K1572" s="16" t="n">
        <v>3</v>
      </c>
      <c r="L1572" s="16" t="s">
        <v>41</v>
      </c>
      <c r="M1572" s="18" t="n">
        <f aca="false">IF(ISNUMBER(B1572),B1572,IF(MID(B1572,3,1)="-",DATE(VALUE(RIGHT(B1572,4)),VALUE(MID(B1572,4,2)),VALUE(LEFT(B1572,2))),DATE(VALUE(LEFT(B1572,4)),VALUE(MID(B1572,6,2)),VALUE(RIGHT(B1572,2)))))</f>
        <v>45798</v>
      </c>
      <c r="N1572" s="16" t="n">
        <f aca="false">MONTH(M1572)</f>
        <v>5</v>
      </c>
      <c r="O1572" s="16" t="str">
        <f aca="false">PROPER(TRIM(H1572))</f>
        <v>Mumbai</v>
      </c>
      <c r="P1572" s="16" t="str">
        <f aca="false">IFERROR(VLOOKUP(O1572,city_map!$A$2:$B$6,2,FALSE()),O1572)</f>
        <v>Mumbai</v>
      </c>
      <c r="Q1572" s="16" t="n">
        <f aca="false">IF(ISNUMBER(F1572),F1572,VALUE(SUBSTITUTE(SUBSTITUTE(F1572,"₹",""),",","")))</f>
        <v>1473</v>
      </c>
      <c r="R1572" s="16" t="n">
        <f aca="false">IF(E1572=99,1,E1572)</f>
        <v>1</v>
      </c>
      <c r="S1572" s="16" t="n">
        <f aca="false">IF(G1572="",0,G1572)</f>
        <v>0</v>
      </c>
      <c r="T1572" s="16" t="str">
        <f aca="false">IF(I1572="","Unknown",IF(I1572="upi","UPI",I1572))</f>
        <v>UPI</v>
      </c>
      <c r="U1572" s="16" t="str">
        <f aca="false">IF(L1572="Yes","Y",IF(L1572="No","N",L1572))</f>
        <v>N</v>
      </c>
      <c r="V1572" s="19" t="n">
        <f aca="false">ROUND(R1572*Q1572*(1-S1572),2)</f>
        <v>1473</v>
      </c>
      <c r="W1572" s="16" t="str">
        <f aca="false">_xlfn.XLOOKUP(D1572,products!$A$2:$A$61,products!$C$2:$C$61,"Not found")</f>
        <v>Electronics</v>
      </c>
    </row>
    <row r="1573" customFormat="false" ht="15" hidden="false" customHeight="false" outlineLevel="0" collapsed="false">
      <c r="A1573" s="16" t="s">
        <v>2551</v>
      </c>
      <c r="B1573" s="16" t="s">
        <v>2547</v>
      </c>
      <c r="C1573" s="16" t="s">
        <v>1857</v>
      </c>
      <c r="D1573" s="16" t="s">
        <v>129</v>
      </c>
      <c r="E1573" s="16" t="n">
        <v>1</v>
      </c>
      <c r="F1573" s="16" t="n">
        <v>623</v>
      </c>
      <c r="G1573" s="16" t="n">
        <v>0</v>
      </c>
      <c r="H1573" s="16" t="s">
        <v>39</v>
      </c>
      <c r="I1573" s="16" t="s">
        <v>60</v>
      </c>
      <c r="J1573" s="16" t="n">
        <v>3</v>
      </c>
      <c r="K1573" s="16" t="n">
        <v>5</v>
      </c>
      <c r="L1573" s="16" t="s">
        <v>41</v>
      </c>
      <c r="M1573" s="18" t="n">
        <f aca="false">IF(ISNUMBER(B1573),B1573,IF(MID(B1573,3,1)="-",DATE(VALUE(RIGHT(B1573,4)),VALUE(MID(B1573,4,2)),VALUE(LEFT(B1573,2))),DATE(VALUE(LEFT(B1573,4)),VALUE(MID(B1573,6,2)),VALUE(RIGHT(B1573,2)))))</f>
        <v>45798</v>
      </c>
      <c r="N1573" s="16" t="n">
        <f aca="false">MONTH(M1573)</f>
        <v>5</v>
      </c>
      <c r="O1573" s="16" t="str">
        <f aca="false">PROPER(TRIM(H1573))</f>
        <v>Delhi</v>
      </c>
      <c r="P1573" s="16" t="str">
        <f aca="false">IFERROR(VLOOKUP(O1573,city_map!$A$2:$B$6,2,FALSE()),O1573)</f>
        <v>Delhi</v>
      </c>
      <c r="Q1573" s="16" t="n">
        <f aca="false">IF(ISNUMBER(F1573),F1573,VALUE(SUBSTITUTE(SUBSTITUTE(F1573,"₹",""),",","")))</f>
        <v>623</v>
      </c>
      <c r="R1573" s="16" t="n">
        <f aca="false">IF(E1573=99,1,E1573)</f>
        <v>1</v>
      </c>
      <c r="S1573" s="16" t="n">
        <f aca="false">IF(G1573="",0,G1573)</f>
        <v>0</v>
      </c>
      <c r="T1573" s="16" t="str">
        <f aca="false">IF(I1573="","Unknown",IF(I1573="upi","UPI",I1573))</f>
        <v>UPI</v>
      </c>
      <c r="U1573" s="16" t="str">
        <f aca="false">IF(L1573="Yes","Y",IF(L1573="No","N",L1573))</f>
        <v>N</v>
      </c>
      <c r="V1573" s="19" t="n">
        <f aca="false">ROUND(R1573*Q1573*(1-S1573),2)</f>
        <v>623</v>
      </c>
      <c r="W1573" s="16" t="str">
        <f aca="false">_xlfn.XLOOKUP(D1573,products!$A$2:$A$61,products!$C$2:$C$61,"Not found")</f>
        <v>Beauty</v>
      </c>
    </row>
    <row r="1574" customFormat="false" ht="15" hidden="false" customHeight="false" outlineLevel="0" collapsed="false">
      <c r="A1574" s="16" t="s">
        <v>2552</v>
      </c>
      <c r="B1574" s="16" t="s">
        <v>2547</v>
      </c>
      <c r="C1574" s="16" t="s">
        <v>1510</v>
      </c>
      <c r="D1574" s="16" t="s">
        <v>660</v>
      </c>
      <c r="E1574" s="16" t="n">
        <v>1</v>
      </c>
      <c r="F1574" s="16" t="n">
        <v>1839</v>
      </c>
      <c r="G1574" s="16" t="n">
        <v>0.15</v>
      </c>
      <c r="H1574" s="16" t="s">
        <v>130</v>
      </c>
      <c r="I1574" s="16" t="s">
        <v>47</v>
      </c>
      <c r="J1574" s="16" t="n">
        <v>5</v>
      </c>
      <c r="K1574" s="16" t="n">
        <v>4</v>
      </c>
      <c r="L1574" s="16" t="s">
        <v>41</v>
      </c>
      <c r="M1574" s="18" t="n">
        <f aca="false">IF(ISNUMBER(B1574),B1574,IF(MID(B1574,3,1)="-",DATE(VALUE(RIGHT(B1574,4)),VALUE(MID(B1574,4,2)),VALUE(LEFT(B1574,2))),DATE(VALUE(LEFT(B1574,4)),VALUE(MID(B1574,6,2)),VALUE(RIGHT(B1574,2)))))</f>
        <v>45798</v>
      </c>
      <c r="N1574" s="16" t="n">
        <f aca="false">MONTH(M1574)</f>
        <v>5</v>
      </c>
      <c r="O1574" s="16" t="str">
        <f aca="false">PROPER(TRIM(H1574))</f>
        <v>Bengaluru</v>
      </c>
      <c r="P1574" s="16" t="str">
        <f aca="false">IFERROR(VLOOKUP(O1574,city_map!$A$2:$B$6,2,FALSE()),O1574)</f>
        <v>Bengaluru</v>
      </c>
      <c r="Q1574" s="16" t="n">
        <f aca="false">IF(ISNUMBER(F1574),F1574,VALUE(SUBSTITUTE(SUBSTITUTE(F1574,"₹",""),",","")))</f>
        <v>1839</v>
      </c>
      <c r="R1574" s="16" t="n">
        <f aca="false">IF(E1574=99,1,E1574)</f>
        <v>1</v>
      </c>
      <c r="S1574" s="16" t="n">
        <f aca="false">IF(G1574="",0,G1574)</f>
        <v>0.15</v>
      </c>
      <c r="T1574" s="16" t="str">
        <f aca="false">IF(I1574="","Unknown",IF(I1574="upi","UPI",I1574))</f>
        <v>Debit Card</v>
      </c>
      <c r="U1574" s="16" t="str">
        <f aca="false">IF(L1574="Yes","Y",IF(L1574="No","N",L1574))</f>
        <v>N</v>
      </c>
      <c r="V1574" s="19" t="n">
        <f aca="false">ROUND(R1574*Q1574*(1-S1574),2)</f>
        <v>1563.15</v>
      </c>
      <c r="W1574" s="16" t="str">
        <f aca="false">_xlfn.XLOOKUP(D1574,products!$A$2:$A$61,products!$C$2:$C$61,"Not found")</f>
        <v>Beauty</v>
      </c>
    </row>
    <row r="1575" customFormat="false" ht="15" hidden="false" customHeight="false" outlineLevel="0" collapsed="false">
      <c r="A1575" s="16" t="s">
        <v>2553</v>
      </c>
      <c r="B1575" s="16" t="s">
        <v>2547</v>
      </c>
      <c r="C1575" s="16" t="s">
        <v>1438</v>
      </c>
      <c r="D1575" s="16" t="s">
        <v>95</v>
      </c>
      <c r="E1575" s="16" t="n">
        <v>1</v>
      </c>
      <c r="F1575" s="16" t="n">
        <v>1560</v>
      </c>
      <c r="G1575" s="16" t="n">
        <v>0</v>
      </c>
      <c r="H1575" s="16" t="s">
        <v>67</v>
      </c>
      <c r="I1575" s="16" t="s">
        <v>47</v>
      </c>
      <c r="J1575" s="16" t="n">
        <v>3</v>
      </c>
      <c r="K1575" s="16" t="n">
        <v>5</v>
      </c>
      <c r="L1575" s="16" t="s">
        <v>41</v>
      </c>
      <c r="M1575" s="18" t="n">
        <f aca="false">IF(ISNUMBER(B1575),B1575,IF(MID(B1575,3,1)="-",DATE(VALUE(RIGHT(B1575,4)),VALUE(MID(B1575,4,2)),VALUE(LEFT(B1575,2))),DATE(VALUE(LEFT(B1575,4)),VALUE(MID(B1575,6,2)),VALUE(RIGHT(B1575,2)))))</f>
        <v>45798</v>
      </c>
      <c r="N1575" s="16" t="n">
        <f aca="false">MONTH(M1575)</f>
        <v>5</v>
      </c>
      <c r="O1575" s="16" t="str">
        <f aca="false">PROPER(TRIM(H1575))</f>
        <v>Kolkata</v>
      </c>
      <c r="P1575" s="16" t="str">
        <f aca="false">IFERROR(VLOOKUP(O1575,city_map!$A$2:$B$6,2,FALSE()),O1575)</f>
        <v>Kolkata</v>
      </c>
      <c r="Q1575" s="16" t="n">
        <f aca="false">IF(ISNUMBER(F1575),F1575,VALUE(SUBSTITUTE(SUBSTITUTE(F1575,"₹",""),",","")))</f>
        <v>1560</v>
      </c>
      <c r="R1575" s="16" t="n">
        <f aca="false">IF(E1575=99,1,E1575)</f>
        <v>1</v>
      </c>
      <c r="S1575" s="16" t="n">
        <f aca="false">IF(G1575="",0,G1575)</f>
        <v>0</v>
      </c>
      <c r="T1575" s="16" t="str">
        <f aca="false">IF(I1575="","Unknown",IF(I1575="upi","UPI",I1575))</f>
        <v>Debit Card</v>
      </c>
      <c r="U1575" s="16" t="str">
        <f aca="false">IF(L1575="Yes","Y",IF(L1575="No","N",L1575))</f>
        <v>N</v>
      </c>
      <c r="V1575" s="19" t="n">
        <f aca="false">ROUND(R1575*Q1575*(1-S1575),2)</f>
        <v>1560</v>
      </c>
      <c r="W1575" s="16" t="str">
        <f aca="false">_xlfn.XLOOKUP(D1575,products!$A$2:$A$61,products!$C$2:$C$61,"Not found")</f>
        <v>Electronics</v>
      </c>
    </row>
    <row r="1576" customFormat="false" ht="15" hidden="false" customHeight="false" outlineLevel="0" collapsed="false">
      <c r="A1576" s="16" t="s">
        <v>2554</v>
      </c>
      <c r="B1576" s="16" t="s">
        <v>2547</v>
      </c>
      <c r="C1576" s="16" t="s">
        <v>894</v>
      </c>
      <c r="D1576" s="16" t="s">
        <v>157</v>
      </c>
      <c r="E1576" s="16" t="n">
        <v>3</v>
      </c>
      <c r="F1576" s="16" t="n">
        <v>1045</v>
      </c>
      <c r="G1576" s="16" t="n">
        <v>0.05</v>
      </c>
      <c r="H1576" s="16" t="s">
        <v>503</v>
      </c>
      <c r="I1576" s="16" t="s">
        <v>60</v>
      </c>
      <c r="J1576" s="16" t="n">
        <v>4</v>
      </c>
      <c r="K1576" s="16" t="n">
        <v>4</v>
      </c>
      <c r="L1576" s="16" t="s">
        <v>41</v>
      </c>
      <c r="M1576" s="18" t="n">
        <f aca="false">IF(ISNUMBER(B1576),B1576,IF(MID(B1576,3,1)="-",DATE(VALUE(RIGHT(B1576,4)),VALUE(MID(B1576,4,2)),VALUE(LEFT(B1576,2))),DATE(VALUE(LEFT(B1576,4)),VALUE(MID(B1576,6,2)),VALUE(RIGHT(B1576,2)))))</f>
        <v>45798</v>
      </c>
      <c r="N1576" s="16" t="n">
        <f aca="false">MONTH(M1576)</f>
        <v>5</v>
      </c>
      <c r="O1576" s="16" t="str">
        <f aca="false">PROPER(TRIM(H1576))</f>
        <v>Pune</v>
      </c>
      <c r="P1576" s="16" t="str">
        <f aca="false">IFERROR(VLOOKUP(O1576,city_map!$A$2:$B$6,2,FALSE()),O1576)</f>
        <v>Pune</v>
      </c>
      <c r="Q1576" s="16" t="n">
        <f aca="false">IF(ISNUMBER(F1576),F1576,VALUE(SUBSTITUTE(SUBSTITUTE(F1576,"₹",""),",","")))</f>
        <v>1045</v>
      </c>
      <c r="R1576" s="16" t="n">
        <f aca="false">IF(E1576=99,1,E1576)</f>
        <v>3</v>
      </c>
      <c r="S1576" s="16" t="n">
        <f aca="false">IF(G1576="",0,G1576)</f>
        <v>0.05</v>
      </c>
      <c r="T1576" s="16" t="str">
        <f aca="false">IF(I1576="","Unknown",IF(I1576="upi","UPI",I1576))</f>
        <v>UPI</v>
      </c>
      <c r="U1576" s="16" t="str">
        <f aca="false">IF(L1576="Yes","Y",IF(L1576="No","N",L1576))</f>
        <v>N</v>
      </c>
      <c r="V1576" s="19" t="n">
        <f aca="false">ROUND(R1576*Q1576*(1-S1576),2)</f>
        <v>2978.25</v>
      </c>
      <c r="W1576" s="16" t="str">
        <f aca="false">_xlfn.XLOOKUP(D1576,products!$A$2:$A$61,products!$C$2:$C$61,"Not found")</f>
        <v>Books</v>
      </c>
    </row>
    <row r="1577" customFormat="false" ht="15" hidden="false" customHeight="false" outlineLevel="0" collapsed="false">
      <c r="A1577" s="16" t="s">
        <v>2555</v>
      </c>
      <c r="B1577" s="16" t="s">
        <v>2547</v>
      </c>
      <c r="C1577" s="16" t="s">
        <v>635</v>
      </c>
      <c r="D1577" s="16" t="s">
        <v>105</v>
      </c>
      <c r="E1577" s="16" t="n">
        <v>2</v>
      </c>
      <c r="F1577" s="16" t="n">
        <v>410</v>
      </c>
      <c r="G1577" s="16" t="n">
        <v>0.15</v>
      </c>
      <c r="H1577" s="16" t="s">
        <v>208</v>
      </c>
      <c r="I1577" s="16" t="s">
        <v>60</v>
      </c>
      <c r="J1577" s="16" t="n">
        <v>5</v>
      </c>
      <c r="K1577" s="16" t="n">
        <v>5</v>
      </c>
      <c r="L1577" s="16" t="s">
        <v>41</v>
      </c>
      <c r="M1577" s="18" t="n">
        <f aca="false">IF(ISNUMBER(B1577),B1577,IF(MID(B1577,3,1)="-",DATE(VALUE(RIGHT(B1577,4)),VALUE(MID(B1577,4,2)),VALUE(LEFT(B1577,2))),DATE(VALUE(LEFT(B1577,4)),VALUE(MID(B1577,6,2)),VALUE(RIGHT(B1577,2)))))</f>
        <v>45798</v>
      </c>
      <c r="N1577" s="16" t="n">
        <f aca="false">MONTH(M1577)</f>
        <v>5</v>
      </c>
      <c r="O1577" s="16" t="str">
        <f aca="false">PROPER(TRIM(H1577))</f>
        <v>Jaipur</v>
      </c>
      <c r="P1577" s="16" t="str">
        <f aca="false">IFERROR(VLOOKUP(O1577,city_map!$A$2:$B$6,2,FALSE()),O1577)</f>
        <v>Jaipur</v>
      </c>
      <c r="Q1577" s="16" t="n">
        <f aca="false">IF(ISNUMBER(F1577),F1577,VALUE(SUBSTITUTE(SUBSTITUTE(F1577,"₹",""),",","")))</f>
        <v>410</v>
      </c>
      <c r="R1577" s="16" t="n">
        <f aca="false">IF(E1577=99,1,E1577)</f>
        <v>2</v>
      </c>
      <c r="S1577" s="16" t="n">
        <f aca="false">IF(G1577="",0,G1577)</f>
        <v>0.15</v>
      </c>
      <c r="T1577" s="16" t="str">
        <f aca="false">IF(I1577="","Unknown",IF(I1577="upi","UPI",I1577))</f>
        <v>UPI</v>
      </c>
      <c r="U1577" s="16" t="str">
        <f aca="false">IF(L1577="Yes","Y",IF(L1577="No","N",L1577))</f>
        <v>N</v>
      </c>
      <c r="V1577" s="19" t="n">
        <f aca="false">ROUND(R1577*Q1577*(1-S1577),2)</f>
        <v>697</v>
      </c>
      <c r="W1577" s="16" t="str">
        <f aca="false">_xlfn.XLOOKUP(D1577,products!$A$2:$A$61,products!$C$2:$C$61,"Not found")</f>
        <v>Beauty</v>
      </c>
    </row>
    <row r="1578" customFormat="false" ht="15" hidden="false" customHeight="false" outlineLevel="0" collapsed="false">
      <c r="A1578" s="16" t="s">
        <v>2556</v>
      </c>
      <c r="B1578" s="16" t="s">
        <v>2547</v>
      </c>
      <c r="C1578" s="16" t="s">
        <v>728</v>
      </c>
      <c r="D1578" s="16" t="s">
        <v>38</v>
      </c>
      <c r="E1578" s="16" t="n">
        <v>1</v>
      </c>
      <c r="F1578" s="16" t="n">
        <v>354</v>
      </c>
      <c r="G1578" s="16" t="n">
        <v>0.15</v>
      </c>
      <c r="H1578" s="16" t="s">
        <v>46</v>
      </c>
      <c r="I1578" s="16" t="s">
        <v>60</v>
      </c>
      <c r="J1578" s="16" t="n">
        <v>3</v>
      </c>
      <c r="K1578" s="16" t="n">
        <v>5</v>
      </c>
      <c r="L1578" s="16" t="s">
        <v>41</v>
      </c>
      <c r="M1578" s="18" t="n">
        <f aca="false">IF(ISNUMBER(B1578),B1578,IF(MID(B1578,3,1)="-",DATE(VALUE(RIGHT(B1578,4)),VALUE(MID(B1578,4,2)),VALUE(LEFT(B1578,2))),DATE(VALUE(LEFT(B1578,4)),VALUE(MID(B1578,6,2)),VALUE(RIGHT(B1578,2)))))</f>
        <v>45798</v>
      </c>
      <c r="N1578" s="16" t="n">
        <f aca="false">MONTH(M1578)</f>
        <v>5</v>
      </c>
      <c r="O1578" s="16" t="str">
        <f aca="false">PROPER(TRIM(H1578))</f>
        <v>Chennai</v>
      </c>
      <c r="P1578" s="16" t="str">
        <f aca="false">IFERROR(VLOOKUP(O1578,city_map!$A$2:$B$6,2,FALSE()),O1578)</f>
        <v>Chennai</v>
      </c>
      <c r="Q1578" s="16" t="n">
        <f aca="false">IF(ISNUMBER(F1578),F1578,VALUE(SUBSTITUTE(SUBSTITUTE(F1578,"₹",""),",","")))</f>
        <v>354</v>
      </c>
      <c r="R1578" s="16" t="n">
        <f aca="false">IF(E1578=99,1,E1578)</f>
        <v>1</v>
      </c>
      <c r="S1578" s="16" t="n">
        <f aca="false">IF(G1578="",0,G1578)</f>
        <v>0.15</v>
      </c>
      <c r="T1578" s="16" t="str">
        <f aca="false">IF(I1578="","Unknown",IF(I1578="upi","UPI",I1578))</f>
        <v>UPI</v>
      </c>
      <c r="U1578" s="16" t="str">
        <f aca="false">IF(L1578="Yes","Y",IF(L1578="No","N",L1578))</f>
        <v>N</v>
      </c>
      <c r="V1578" s="19" t="n">
        <f aca="false">ROUND(R1578*Q1578*(1-S1578),2)</f>
        <v>300.9</v>
      </c>
      <c r="W1578" s="16" t="str">
        <f aca="false">_xlfn.XLOOKUP(D1578,products!$A$2:$A$61,products!$C$2:$C$61,"Not found")</f>
        <v>Books</v>
      </c>
    </row>
    <row r="1579" customFormat="false" ht="15" hidden="false" customHeight="false" outlineLevel="0" collapsed="false">
      <c r="A1579" s="16" t="s">
        <v>2557</v>
      </c>
      <c r="B1579" s="16" t="s">
        <v>2547</v>
      </c>
      <c r="C1579" s="16" t="s">
        <v>398</v>
      </c>
      <c r="D1579" s="16" t="s">
        <v>232</v>
      </c>
      <c r="E1579" s="16" t="n">
        <v>1</v>
      </c>
      <c r="F1579" s="16" t="n">
        <v>2056</v>
      </c>
      <c r="G1579" s="16" t="n">
        <v>0.05</v>
      </c>
      <c r="H1579" s="16" t="s">
        <v>39</v>
      </c>
      <c r="I1579" s="16" t="s">
        <v>71</v>
      </c>
      <c r="J1579" s="16" t="n">
        <v>4</v>
      </c>
      <c r="K1579" s="16" t="n">
        <v>3</v>
      </c>
      <c r="L1579" s="16" t="s">
        <v>41</v>
      </c>
      <c r="M1579" s="18" t="n">
        <f aca="false">IF(ISNUMBER(B1579),B1579,IF(MID(B1579,3,1)="-",DATE(VALUE(RIGHT(B1579,4)),VALUE(MID(B1579,4,2)),VALUE(LEFT(B1579,2))),DATE(VALUE(LEFT(B1579,4)),VALUE(MID(B1579,6,2)),VALUE(RIGHT(B1579,2)))))</f>
        <v>45798</v>
      </c>
      <c r="N1579" s="16" t="n">
        <f aca="false">MONTH(M1579)</f>
        <v>5</v>
      </c>
      <c r="O1579" s="16" t="str">
        <f aca="false">PROPER(TRIM(H1579))</f>
        <v>Delhi</v>
      </c>
      <c r="P1579" s="16" t="str">
        <f aca="false">IFERROR(VLOOKUP(O1579,city_map!$A$2:$B$6,2,FALSE()),O1579)</f>
        <v>Delhi</v>
      </c>
      <c r="Q1579" s="16" t="n">
        <f aca="false">IF(ISNUMBER(F1579),F1579,VALUE(SUBSTITUTE(SUBSTITUTE(F1579,"₹",""),",","")))</f>
        <v>2056</v>
      </c>
      <c r="R1579" s="16" t="n">
        <f aca="false">IF(E1579=99,1,E1579)</f>
        <v>1</v>
      </c>
      <c r="S1579" s="16" t="n">
        <f aca="false">IF(G1579="",0,G1579)</f>
        <v>0.05</v>
      </c>
      <c r="T1579" s="16" t="str">
        <f aca="false">IF(I1579="","Unknown",IF(I1579="upi","UPI",I1579))</f>
        <v>Credit Card</v>
      </c>
      <c r="U1579" s="16" t="str">
        <f aca="false">IF(L1579="Yes","Y",IF(L1579="No","N",L1579))</f>
        <v>N</v>
      </c>
      <c r="V1579" s="19" t="n">
        <f aca="false">ROUND(R1579*Q1579*(1-S1579),2)</f>
        <v>1953.2</v>
      </c>
      <c r="W1579" s="16" t="str">
        <f aca="false">_xlfn.XLOOKUP(D1579,products!$A$2:$A$61,products!$C$2:$C$61,"Not found")</f>
        <v>Electronics</v>
      </c>
    </row>
    <row r="1580" customFormat="false" ht="15" hidden="false" customHeight="false" outlineLevel="0" collapsed="false">
      <c r="A1580" s="16" t="s">
        <v>2558</v>
      </c>
      <c r="B1580" s="16" t="s">
        <v>2547</v>
      </c>
      <c r="C1580" s="16" t="s">
        <v>378</v>
      </c>
      <c r="D1580" s="16" t="s">
        <v>99</v>
      </c>
      <c r="E1580" s="16" t="n">
        <v>1</v>
      </c>
      <c r="F1580" s="16" t="n">
        <v>698</v>
      </c>
      <c r="G1580" s="16" t="n">
        <v>0.05</v>
      </c>
      <c r="H1580" s="16" t="s">
        <v>70</v>
      </c>
      <c r="I1580" s="16" t="s">
        <v>60</v>
      </c>
      <c r="J1580" s="16" t="n">
        <v>9</v>
      </c>
      <c r="K1580" s="16" t="n">
        <v>2</v>
      </c>
      <c r="L1580" s="16" t="s">
        <v>57</v>
      </c>
      <c r="M1580" s="18" t="n">
        <f aca="false">IF(ISNUMBER(B1580),B1580,IF(MID(B1580,3,1)="-",DATE(VALUE(RIGHT(B1580,4)),VALUE(MID(B1580,4,2)),VALUE(LEFT(B1580,2))),DATE(VALUE(LEFT(B1580,4)),VALUE(MID(B1580,6,2)),VALUE(RIGHT(B1580,2)))))</f>
        <v>45798</v>
      </c>
      <c r="N1580" s="16" t="n">
        <f aca="false">MONTH(M1580)</f>
        <v>5</v>
      </c>
      <c r="O1580" s="16" t="str">
        <f aca="false">PROPER(TRIM(H1580))</f>
        <v>Pune</v>
      </c>
      <c r="P1580" s="16" t="str">
        <f aca="false">IFERROR(VLOOKUP(O1580,city_map!$A$2:$B$6,2,FALSE()),O1580)</f>
        <v>Pune</v>
      </c>
      <c r="Q1580" s="16" t="n">
        <f aca="false">IF(ISNUMBER(F1580),F1580,VALUE(SUBSTITUTE(SUBSTITUTE(F1580,"₹",""),",","")))</f>
        <v>698</v>
      </c>
      <c r="R1580" s="16" t="n">
        <f aca="false">IF(E1580=99,1,E1580)</f>
        <v>1</v>
      </c>
      <c r="S1580" s="16" t="n">
        <f aca="false">IF(G1580="",0,G1580)</f>
        <v>0.05</v>
      </c>
      <c r="T1580" s="16" t="str">
        <f aca="false">IF(I1580="","Unknown",IF(I1580="upi","UPI",I1580))</f>
        <v>UPI</v>
      </c>
      <c r="U1580" s="16" t="str">
        <f aca="false">IF(L1580="Yes","Y",IF(L1580="No","N",L1580))</f>
        <v>Y</v>
      </c>
      <c r="V1580" s="19" t="n">
        <f aca="false">ROUND(R1580*Q1580*(1-S1580),2)</f>
        <v>663.1</v>
      </c>
      <c r="W1580" s="16" t="str">
        <f aca="false">_xlfn.XLOOKUP(D1580,products!$A$2:$A$61,products!$C$2:$C$61,"Not found")</f>
        <v>Fashion</v>
      </c>
    </row>
    <row r="1581" customFormat="false" ht="15" hidden="false" customHeight="false" outlineLevel="0" collapsed="false">
      <c r="A1581" s="16" t="s">
        <v>2559</v>
      </c>
      <c r="B1581" s="16" t="s">
        <v>2547</v>
      </c>
      <c r="C1581" s="16" t="s">
        <v>2560</v>
      </c>
      <c r="D1581" s="16" t="s">
        <v>149</v>
      </c>
      <c r="E1581" s="16" t="n">
        <v>1</v>
      </c>
      <c r="F1581" s="16" t="n">
        <v>1524</v>
      </c>
      <c r="G1581" s="16" t="n">
        <v>0</v>
      </c>
      <c r="H1581" s="16" t="s">
        <v>70</v>
      </c>
      <c r="I1581" s="16" t="s">
        <v>60</v>
      </c>
      <c r="J1581" s="16" t="n">
        <v>6</v>
      </c>
      <c r="K1581" s="16" t="n">
        <v>2</v>
      </c>
      <c r="L1581" s="16" t="s">
        <v>57</v>
      </c>
      <c r="M1581" s="18" t="n">
        <f aca="false">IF(ISNUMBER(B1581),B1581,IF(MID(B1581,3,1)="-",DATE(VALUE(RIGHT(B1581,4)),VALUE(MID(B1581,4,2)),VALUE(LEFT(B1581,2))),DATE(VALUE(LEFT(B1581,4)),VALUE(MID(B1581,6,2)),VALUE(RIGHT(B1581,2)))))</f>
        <v>45798</v>
      </c>
      <c r="N1581" s="16" t="n">
        <f aca="false">MONTH(M1581)</f>
        <v>5</v>
      </c>
      <c r="O1581" s="16" t="str">
        <f aca="false">PROPER(TRIM(H1581))</f>
        <v>Pune</v>
      </c>
      <c r="P1581" s="16" t="str">
        <f aca="false">IFERROR(VLOOKUP(O1581,city_map!$A$2:$B$6,2,FALSE()),O1581)</f>
        <v>Pune</v>
      </c>
      <c r="Q1581" s="16" t="n">
        <f aca="false">IF(ISNUMBER(F1581),F1581,VALUE(SUBSTITUTE(SUBSTITUTE(F1581,"₹",""),",","")))</f>
        <v>1524</v>
      </c>
      <c r="R1581" s="16" t="n">
        <f aca="false">IF(E1581=99,1,E1581)</f>
        <v>1</v>
      </c>
      <c r="S1581" s="16" t="n">
        <f aca="false">IF(G1581="",0,G1581)</f>
        <v>0</v>
      </c>
      <c r="T1581" s="16" t="str">
        <f aca="false">IF(I1581="","Unknown",IF(I1581="upi","UPI",I1581))</f>
        <v>UPI</v>
      </c>
      <c r="U1581" s="16" t="str">
        <f aca="false">IF(L1581="Yes","Y",IF(L1581="No","N",L1581))</f>
        <v>Y</v>
      </c>
      <c r="V1581" s="19" t="n">
        <f aca="false">ROUND(R1581*Q1581*(1-S1581),2)</f>
        <v>1524</v>
      </c>
      <c r="W1581" s="16" t="str">
        <f aca="false">_xlfn.XLOOKUP(D1581,products!$A$2:$A$61,products!$C$2:$C$61,"Not found")</f>
        <v>Fashion</v>
      </c>
    </row>
    <row r="1582" customFormat="false" ht="15" hidden="false" customHeight="false" outlineLevel="0" collapsed="false">
      <c r="A1582" s="16" t="s">
        <v>2561</v>
      </c>
      <c r="B1582" s="16" t="s">
        <v>2562</v>
      </c>
      <c r="C1582" s="16" t="s">
        <v>1246</v>
      </c>
      <c r="D1582" s="16" t="s">
        <v>232</v>
      </c>
      <c r="E1582" s="16" t="n">
        <v>1</v>
      </c>
      <c r="F1582" s="16" t="n">
        <v>2074</v>
      </c>
      <c r="G1582" s="16" t="n">
        <v>0.1</v>
      </c>
      <c r="H1582" s="16" t="s">
        <v>89</v>
      </c>
      <c r="I1582" s="16" t="s">
        <v>60</v>
      </c>
      <c r="J1582" s="16" t="n">
        <v>3</v>
      </c>
      <c r="K1582" s="16" t="n">
        <v>4</v>
      </c>
      <c r="L1582" s="16" t="s">
        <v>41</v>
      </c>
      <c r="M1582" s="18" t="n">
        <f aca="false">IF(ISNUMBER(B1582),B1582,IF(MID(B1582,3,1)="-",DATE(VALUE(RIGHT(B1582,4)),VALUE(MID(B1582,4,2)),VALUE(LEFT(B1582,2))),DATE(VALUE(LEFT(B1582,4)),VALUE(MID(B1582,6,2)),VALUE(RIGHT(B1582,2)))))</f>
        <v>45799</v>
      </c>
      <c r="N1582" s="16" t="n">
        <f aca="false">MONTH(M1582)</f>
        <v>5</v>
      </c>
      <c r="O1582" s="16" t="str">
        <f aca="false">PROPER(TRIM(H1582))</f>
        <v>Ahmedabad</v>
      </c>
      <c r="P1582" s="16" t="str">
        <f aca="false">IFERROR(VLOOKUP(O1582,city_map!$A$2:$B$6,2,FALSE()),O1582)</f>
        <v>Ahmedabad</v>
      </c>
      <c r="Q1582" s="16" t="n">
        <f aca="false">IF(ISNUMBER(F1582),F1582,VALUE(SUBSTITUTE(SUBSTITUTE(F1582,"₹",""),",","")))</f>
        <v>2074</v>
      </c>
      <c r="R1582" s="16" t="n">
        <f aca="false">IF(E1582=99,1,E1582)</f>
        <v>1</v>
      </c>
      <c r="S1582" s="16" t="n">
        <f aca="false">IF(G1582="",0,G1582)</f>
        <v>0.1</v>
      </c>
      <c r="T1582" s="16" t="str">
        <f aca="false">IF(I1582="","Unknown",IF(I1582="upi","UPI",I1582))</f>
        <v>UPI</v>
      </c>
      <c r="U1582" s="16" t="str">
        <f aca="false">IF(L1582="Yes","Y",IF(L1582="No","N",L1582))</f>
        <v>N</v>
      </c>
      <c r="V1582" s="19" t="n">
        <f aca="false">ROUND(R1582*Q1582*(1-S1582),2)</f>
        <v>1866.6</v>
      </c>
      <c r="W1582" s="16" t="str">
        <f aca="false">_xlfn.XLOOKUP(D1582,products!$A$2:$A$61,products!$C$2:$C$61,"Not found")</f>
        <v>Electronics</v>
      </c>
    </row>
    <row r="1583" customFormat="false" ht="15" hidden="false" customHeight="false" outlineLevel="0" collapsed="false">
      <c r="A1583" s="16" t="s">
        <v>2563</v>
      </c>
      <c r="B1583" s="16" t="s">
        <v>2562</v>
      </c>
      <c r="C1583" s="16" t="s">
        <v>1930</v>
      </c>
      <c r="D1583" s="16" t="s">
        <v>254</v>
      </c>
      <c r="E1583" s="16" t="n">
        <v>2</v>
      </c>
      <c r="F1583" s="16" t="n">
        <v>962</v>
      </c>
      <c r="G1583" s="16" t="n">
        <v>0</v>
      </c>
      <c r="H1583" s="16" t="s">
        <v>81</v>
      </c>
      <c r="I1583" s="16" t="s">
        <v>60</v>
      </c>
      <c r="J1583" s="16" t="n">
        <v>4</v>
      </c>
      <c r="K1583" s="16" t="n">
        <v>4</v>
      </c>
      <c r="L1583" s="16" t="s">
        <v>41</v>
      </c>
      <c r="M1583" s="18" t="n">
        <f aca="false">IF(ISNUMBER(B1583),B1583,IF(MID(B1583,3,1)="-",DATE(VALUE(RIGHT(B1583,4)),VALUE(MID(B1583,4,2)),VALUE(LEFT(B1583,2))),DATE(VALUE(LEFT(B1583,4)),VALUE(MID(B1583,6,2)),VALUE(RIGHT(B1583,2)))))</f>
        <v>45799</v>
      </c>
      <c r="N1583" s="16" t="n">
        <f aca="false">MONTH(M1583)</f>
        <v>5</v>
      </c>
      <c r="O1583" s="16" t="str">
        <f aca="false">PROPER(TRIM(H1583))</f>
        <v>Hyderabad</v>
      </c>
      <c r="P1583" s="16" t="str">
        <f aca="false">IFERROR(VLOOKUP(O1583,city_map!$A$2:$B$6,2,FALSE()),O1583)</f>
        <v>Hyderabad</v>
      </c>
      <c r="Q1583" s="16" t="n">
        <f aca="false">IF(ISNUMBER(F1583),F1583,VALUE(SUBSTITUTE(SUBSTITUTE(F1583,"₹",""),",","")))</f>
        <v>962</v>
      </c>
      <c r="R1583" s="16" t="n">
        <f aca="false">IF(E1583=99,1,E1583)</f>
        <v>2</v>
      </c>
      <c r="S1583" s="16" t="n">
        <f aca="false">IF(G1583="",0,G1583)</f>
        <v>0</v>
      </c>
      <c r="T1583" s="16" t="str">
        <f aca="false">IF(I1583="","Unknown",IF(I1583="upi","UPI",I1583))</f>
        <v>UPI</v>
      </c>
      <c r="U1583" s="16" t="str">
        <f aca="false">IF(L1583="Yes","Y",IF(L1583="No","N",L1583))</f>
        <v>N</v>
      </c>
      <c r="V1583" s="19" t="n">
        <f aca="false">ROUND(R1583*Q1583*(1-S1583),2)</f>
        <v>1924</v>
      </c>
      <c r="W1583" s="16" t="str">
        <f aca="false">_xlfn.XLOOKUP(D1583,products!$A$2:$A$61,products!$C$2:$C$61,"Not found")</f>
        <v>Fashion</v>
      </c>
    </row>
    <row r="1584" customFormat="false" ht="15" hidden="false" customHeight="false" outlineLevel="0" collapsed="false">
      <c r="A1584" s="16" t="s">
        <v>2564</v>
      </c>
      <c r="B1584" s="16" t="s">
        <v>2562</v>
      </c>
      <c r="C1584" s="16" t="s">
        <v>756</v>
      </c>
      <c r="D1584" s="16" t="s">
        <v>92</v>
      </c>
      <c r="E1584" s="16" t="n">
        <v>2</v>
      </c>
      <c r="F1584" s="16" t="n">
        <v>3878</v>
      </c>
      <c r="G1584" s="16" t="n">
        <v>0.05</v>
      </c>
      <c r="H1584" s="16" t="s">
        <v>81</v>
      </c>
      <c r="I1584" s="16" t="s">
        <v>60</v>
      </c>
      <c r="J1584" s="16" t="n">
        <v>6</v>
      </c>
      <c r="K1584" s="16" t="n">
        <v>3</v>
      </c>
      <c r="L1584" s="16" t="s">
        <v>57</v>
      </c>
      <c r="M1584" s="18" t="n">
        <f aca="false">IF(ISNUMBER(B1584),B1584,IF(MID(B1584,3,1)="-",DATE(VALUE(RIGHT(B1584,4)),VALUE(MID(B1584,4,2)),VALUE(LEFT(B1584,2))),DATE(VALUE(LEFT(B1584,4)),VALUE(MID(B1584,6,2)),VALUE(RIGHT(B1584,2)))))</f>
        <v>45799</v>
      </c>
      <c r="N1584" s="16" t="n">
        <f aca="false">MONTH(M1584)</f>
        <v>5</v>
      </c>
      <c r="O1584" s="16" t="str">
        <f aca="false">PROPER(TRIM(H1584))</f>
        <v>Hyderabad</v>
      </c>
      <c r="P1584" s="16" t="str">
        <f aca="false">IFERROR(VLOOKUP(O1584,city_map!$A$2:$B$6,2,FALSE()),O1584)</f>
        <v>Hyderabad</v>
      </c>
      <c r="Q1584" s="16" t="n">
        <f aca="false">IF(ISNUMBER(F1584),F1584,VALUE(SUBSTITUTE(SUBSTITUTE(F1584,"₹",""),",","")))</f>
        <v>3878</v>
      </c>
      <c r="R1584" s="16" t="n">
        <f aca="false">IF(E1584=99,1,E1584)</f>
        <v>2</v>
      </c>
      <c r="S1584" s="16" t="n">
        <f aca="false">IF(G1584="",0,G1584)</f>
        <v>0.05</v>
      </c>
      <c r="T1584" s="16" t="str">
        <f aca="false">IF(I1584="","Unknown",IF(I1584="upi","UPI",I1584))</f>
        <v>UPI</v>
      </c>
      <c r="U1584" s="16" t="str">
        <f aca="false">IF(L1584="Yes","Y",IF(L1584="No","N",L1584))</f>
        <v>Y</v>
      </c>
      <c r="V1584" s="19" t="n">
        <f aca="false">ROUND(R1584*Q1584*(1-S1584),2)</f>
        <v>7368.2</v>
      </c>
      <c r="W1584" s="16" t="str">
        <f aca="false">_xlfn.XLOOKUP(D1584,products!$A$2:$A$61,products!$C$2:$C$61,"Not found")</f>
        <v>Electronics</v>
      </c>
    </row>
    <row r="1585" customFormat="false" ht="15" hidden="false" customHeight="false" outlineLevel="0" collapsed="false">
      <c r="A1585" s="16" t="s">
        <v>2565</v>
      </c>
      <c r="B1585" s="16" t="s">
        <v>2562</v>
      </c>
      <c r="C1585" s="16" t="s">
        <v>706</v>
      </c>
      <c r="D1585" s="16" t="s">
        <v>119</v>
      </c>
      <c r="E1585" s="16" t="n">
        <v>4</v>
      </c>
      <c r="F1585" s="16" t="n">
        <v>246</v>
      </c>
      <c r="G1585" s="16" t="n">
        <v>0.3</v>
      </c>
      <c r="H1585" s="16" t="s">
        <v>39</v>
      </c>
      <c r="I1585" s="16" t="s">
        <v>40</v>
      </c>
      <c r="J1585" s="16" t="n">
        <v>4</v>
      </c>
      <c r="K1585" s="16" t="n">
        <v>5</v>
      </c>
      <c r="L1585" s="16" t="s">
        <v>41</v>
      </c>
      <c r="M1585" s="18" t="n">
        <f aca="false">IF(ISNUMBER(B1585),B1585,IF(MID(B1585,3,1)="-",DATE(VALUE(RIGHT(B1585,4)),VALUE(MID(B1585,4,2)),VALUE(LEFT(B1585,2))),DATE(VALUE(LEFT(B1585,4)),VALUE(MID(B1585,6,2)),VALUE(RIGHT(B1585,2)))))</f>
        <v>45799</v>
      </c>
      <c r="N1585" s="16" t="n">
        <f aca="false">MONTH(M1585)</f>
        <v>5</v>
      </c>
      <c r="O1585" s="16" t="str">
        <f aca="false">PROPER(TRIM(H1585))</f>
        <v>Delhi</v>
      </c>
      <c r="P1585" s="16" t="str">
        <f aca="false">IFERROR(VLOOKUP(O1585,city_map!$A$2:$B$6,2,FALSE()),O1585)</f>
        <v>Delhi</v>
      </c>
      <c r="Q1585" s="16" t="n">
        <f aca="false">IF(ISNUMBER(F1585),F1585,VALUE(SUBSTITUTE(SUBSTITUTE(F1585,"₹",""),",","")))</f>
        <v>246</v>
      </c>
      <c r="R1585" s="16" t="n">
        <f aca="false">IF(E1585=99,1,E1585)</f>
        <v>4</v>
      </c>
      <c r="S1585" s="16" t="n">
        <f aca="false">IF(G1585="",0,G1585)</f>
        <v>0.3</v>
      </c>
      <c r="T1585" s="16" t="str">
        <f aca="false">IF(I1585="","Unknown",IF(I1585="upi","UPI",I1585))</f>
        <v>COD</v>
      </c>
      <c r="U1585" s="16" t="str">
        <f aca="false">IF(L1585="Yes","Y",IF(L1585="No","N",L1585))</f>
        <v>N</v>
      </c>
      <c r="V1585" s="19" t="n">
        <f aca="false">ROUND(R1585*Q1585*(1-S1585),2)</f>
        <v>688.8</v>
      </c>
      <c r="W1585" s="16" t="str">
        <f aca="false">_xlfn.XLOOKUP(D1585,products!$A$2:$A$61,products!$C$2:$C$61,"Not found")</f>
        <v>Books</v>
      </c>
    </row>
    <row r="1586" customFormat="false" ht="15" hidden="false" customHeight="false" outlineLevel="0" collapsed="false">
      <c r="A1586" s="16" t="s">
        <v>2566</v>
      </c>
      <c r="B1586" s="16" t="s">
        <v>2562</v>
      </c>
      <c r="C1586" s="16" t="s">
        <v>2567</v>
      </c>
      <c r="D1586" s="16" t="s">
        <v>133</v>
      </c>
      <c r="E1586" s="16" t="n">
        <v>1</v>
      </c>
      <c r="F1586" s="16" t="n">
        <v>589</v>
      </c>
      <c r="G1586" s="16" t="n">
        <v>0.05</v>
      </c>
      <c r="H1586" s="16" t="s">
        <v>81</v>
      </c>
      <c r="I1586" s="16" t="s">
        <v>60</v>
      </c>
      <c r="J1586" s="16" t="n">
        <v>3</v>
      </c>
      <c r="K1586" s="16" t="n">
        <v>5</v>
      </c>
      <c r="L1586" s="16" t="s">
        <v>41</v>
      </c>
      <c r="M1586" s="18" t="n">
        <f aca="false">IF(ISNUMBER(B1586),B1586,IF(MID(B1586,3,1)="-",DATE(VALUE(RIGHT(B1586,4)),VALUE(MID(B1586,4,2)),VALUE(LEFT(B1586,2))),DATE(VALUE(LEFT(B1586,4)),VALUE(MID(B1586,6,2)),VALUE(RIGHT(B1586,2)))))</f>
        <v>45799</v>
      </c>
      <c r="N1586" s="16" t="n">
        <f aca="false">MONTH(M1586)</f>
        <v>5</v>
      </c>
      <c r="O1586" s="16" t="str">
        <f aca="false">PROPER(TRIM(H1586))</f>
        <v>Hyderabad</v>
      </c>
      <c r="P1586" s="16" t="str">
        <f aca="false">IFERROR(VLOOKUP(O1586,city_map!$A$2:$B$6,2,FALSE()),O1586)</f>
        <v>Hyderabad</v>
      </c>
      <c r="Q1586" s="16" t="n">
        <f aca="false">IF(ISNUMBER(F1586),F1586,VALUE(SUBSTITUTE(SUBSTITUTE(F1586,"₹",""),",","")))</f>
        <v>589</v>
      </c>
      <c r="R1586" s="16" t="n">
        <f aca="false">IF(E1586=99,1,E1586)</f>
        <v>1</v>
      </c>
      <c r="S1586" s="16" t="n">
        <f aca="false">IF(G1586="",0,G1586)</f>
        <v>0.05</v>
      </c>
      <c r="T1586" s="16" t="str">
        <f aca="false">IF(I1586="","Unknown",IF(I1586="upi","UPI",I1586))</f>
        <v>UPI</v>
      </c>
      <c r="U1586" s="16" t="str">
        <f aca="false">IF(L1586="Yes","Y",IF(L1586="No","N",L1586))</f>
        <v>N</v>
      </c>
      <c r="V1586" s="19" t="n">
        <f aca="false">ROUND(R1586*Q1586*(1-S1586),2)</f>
        <v>559.55</v>
      </c>
      <c r="W1586" s="16" t="str">
        <f aca="false">_xlfn.XLOOKUP(D1586,products!$A$2:$A$61,products!$C$2:$C$61,"Not found")</f>
        <v>Books</v>
      </c>
    </row>
    <row r="1587" customFormat="false" ht="15" hidden="false" customHeight="false" outlineLevel="0" collapsed="false">
      <c r="A1587" s="16" t="s">
        <v>2568</v>
      </c>
      <c r="B1587" s="16" t="s">
        <v>2562</v>
      </c>
      <c r="C1587" s="16" t="s">
        <v>2195</v>
      </c>
      <c r="D1587" s="16" t="s">
        <v>259</v>
      </c>
      <c r="E1587" s="16" t="n">
        <v>3</v>
      </c>
      <c r="F1587" s="16" t="n">
        <v>517</v>
      </c>
      <c r="G1587" s="16" t="n">
        <v>0.1</v>
      </c>
      <c r="H1587" s="16" t="s">
        <v>560</v>
      </c>
      <c r="I1587" s="16" t="s">
        <v>71</v>
      </c>
      <c r="J1587" s="16" t="n">
        <v>3</v>
      </c>
      <c r="K1587" s="16" t="n">
        <v>3</v>
      </c>
      <c r="L1587" s="16" t="s">
        <v>41</v>
      </c>
      <c r="M1587" s="18" t="n">
        <f aca="false">IF(ISNUMBER(B1587),B1587,IF(MID(B1587,3,1)="-",DATE(VALUE(RIGHT(B1587,4)),VALUE(MID(B1587,4,2)),VALUE(LEFT(B1587,2))),DATE(VALUE(LEFT(B1587,4)),VALUE(MID(B1587,6,2)),VALUE(RIGHT(B1587,2)))))</f>
        <v>45799</v>
      </c>
      <c r="N1587" s="16" t="n">
        <f aca="false">MONTH(M1587)</f>
        <v>5</v>
      </c>
      <c r="O1587" s="16" t="str">
        <f aca="false">PROPER(TRIM(H1587))</f>
        <v>Chennai</v>
      </c>
      <c r="P1587" s="16" t="str">
        <f aca="false">IFERROR(VLOOKUP(O1587,city_map!$A$2:$B$6,2,FALSE()),O1587)</f>
        <v>Chennai</v>
      </c>
      <c r="Q1587" s="16" t="n">
        <f aca="false">IF(ISNUMBER(F1587),F1587,VALUE(SUBSTITUTE(SUBSTITUTE(F1587,"₹",""),",","")))</f>
        <v>517</v>
      </c>
      <c r="R1587" s="16" t="n">
        <f aca="false">IF(E1587=99,1,E1587)</f>
        <v>3</v>
      </c>
      <c r="S1587" s="16" t="n">
        <f aca="false">IF(G1587="",0,G1587)</f>
        <v>0.1</v>
      </c>
      <c r="T1587" s="16" t="str">
        <f aca="false">IF(I1587="","Unknown",IF(I1587="upi","UPI",I1587))</f>
        <v>Credit Card</v>
      </c>
      <c r="U1587" s="16" t="str">
        <f aca="false">IF(L1587="Yes","Y",IF(L1587="No","N",L1587))</f>
        <v>N</v>
      </c>
      <c r="V1587" s="19" t="n">
        <f aca="false">ROUND(R1587*Q1587*(1-S1587),2)</f>
        <v>1395.9</v>
      </c>
      <c r="W1587" s="16" t="str">
        <f aca="false">_xlfn.XLOOKUP(D1587,products!$A$2:$A$61,products!$C$2:$C$61,"Not found")</f>
        <v>Books</v>
      </c>
    </row>
    <row r="1588" customFormat="false" ht="15" hidden="false" customHeight="false" outlineLevel="0" collapsed="false">
      <c r="A1588" s="16" t="s">
        <v>2569</v>
      </c>
      <c r="B1588" s="16" t="s">
        <v>2562</v>
      </c>
      <c r="C1588" s="16" t="s">
        <v>427</v>
      </c>
      <c r="D1588" s="16" t="s">
        <v>385</v>
      </c>
      <c r="E1588" s="16" t="n">
        <v>3</v>
      </c>
      <c r="F1588" s="16" t="n">
        <v>285</v>
      </c>
      <c r="G1588" s="16" t="n">
        <v>0</v>
      </c>
      <c r="H1588" s="16" t="s">
        <v>67</v>
      </c>
      <c r="I1588" s="16" t="s">
        <v>47</v>
      </c>
      <c r="J1588" s="16" t="n">
        <v>6</v>
      </c>
      <c r="K1588" s="16" t="n">
        <v>5</v>
      </c>
      <c r="L1588" s="16" t="s">
        <v>41</v>
      </c>
      <c r="M1588" s="18" t="n">
        <f aca="false">IF(ISNUMBER(B1588),B1588,IF(MID(B1588,3,1)="-",DATE(VALUE(RIGHT(B1588,4)),VALUE(MID(B1588,4,2)),VALUE(LEFT(B1588,2))),DATE(VALUE(LEFT(B1588,4)),VALUE(MID(B1588,6,2)),VALUE(RIGHT(B1588,2)))))</f>
        <v>45799</v>
      </c>
      <c r="N1588" s="16" t="n">
        <f aca="false">MONTH(M1588)</f>
        <v>5</v>
      </c>
      <c r="O1588" s="16" t="str">
        <f aca="false">PROPER(TRIM(H1588))</f>
        <v>Kolkata</v>
      </c>
      <c r="P1588" s="16" t="str">
        <f aca="false">IFERROR(VLOOKUP(O1588,city_map!$A$2:$B$6,2,FALSE()),O1588)</f>
        <v>Kolkata</v>
      </c>
      <c r="Q1588" s="16" t="n">
        <f aca="false">IF(ISNUMBER(F1588),F1588,VALUE(SUBSTITUTE(SUBSTITUTE(F1588,"₹",""),",","")))</f>
        <v>285</v>
      </c>
      <c r="R1588" s="16" t="n">
        <f aca="false">IF(E1588=99,1,E1588)</f>
        <v>3</v>
      </c>
      <c r="S1588" s="16" t="n">
        <f aca="false">IF(G1588="",0,G1588)</f>
        <v>0</v>
      </c>
      <c r="T1588" s="16" t="str">
        <f aca="false">IF(I1588="","Unknown",IF(I1588="upi","UPI",I1588))</f>
        <v>Debit Card</v>
      </c>
      <c r="U1588" s="16" t="str">
        <f aca="false">IF(L1588="Yes","Y",IF(L1588="No","N",L1588))</f>
        <v>N</v>
      </c>
      <c r="V1588" s="19" t="n">
        <f aca="false">ROUND(R1588*Q1588*(1-S1588),2)</f>
        <v>855</v>
      </c>
      <c r="W1588" s="16" t="str">
        <f aca="false">_xlfn.XLOOKUP(D1588,products!$A$2:$A$61,products!$C$2:$C$61,"Not found")</f>
        <v>Books</v>
      </c>
    </row>
    <row r="1589" customFormat="false" ht="15" hidden="false" customHeight="false" outlineLevel="0" collapsed="false">
      <c r="A1589" s="16" t="s">
        <v>2570</v>
      </c>
      <c r="B1589" s="16" t="s">
        <v>2562</v>
      </c>
      <c r="C1589" s="16" t="s">
        <v>2006</v>
      </c>
      <c r="D1589" s="16" t="s">
        <v>136</v>
      </c>
      <c r="E1589" s="16" t="n">
        <v>2</v>
      </c>
      <c r="F1589" s="16" t="n">
        <v>2298</v>
      </c>
      <c r="G1589" s="16" t="n">
        <v>0</v>
      </c>
      <c r="H1589" s="16" t="s">
        <v>236</v>
      </c>
      <c r="I1589" s="16" t="s">
        <v>47</v>
      </c>
      <c r="J1589" s="16" t="n">
        <v>4</v>
      </c>
      <c r="K1589" s="16" t="n">
        <v>4</v>
      </c>
      <c r="L1589" s="16" t="s">
        <v>41</v>
      </c>
      <c r="M1589" s="18" t="n">
        <f aca="false">IF(ISNUMBER(B1589),B1589,IF(MID(B1589,3,1)="-",DATE(VALUE(RIGHT(B1589,4)),VALUE(MID(B1589,4,2)),VALUE(LEFT(B1589,2))),DATE(VALUE(LEFT(B1589,4)),VALUE(MID(B1589,6,2)),VALUE(RIGHT(B1589,2)))))</f>
        <v>45799</v>
      </c>
      <c r="N1589" s="16" t="n">
        <f aca="false">MONTH(M1589)</f>
        <v>5</v>
      </c>
      <c r="O1589" s="16" t="str">
        <f aca="false">PROPER(TRIM(H1589))</f>
        <v>Pune</v>
      </c>
      <c r="P1589" s="16" t="str">
        <f aca="false">IFERROR(VLOOKUP(O1589,city_map!$A$2:$B$6,2,FALSE()),O1589)</f>
        <v>Pune</v>
      </c>
      <c r="Q1589" s="16" t="n">
        <f aca="false">IF(ISNUMBER(F1589),F1589,VALUE(SUBSTITUTE(SUBSTITUTE(F1589,"₹",""),",","")))</f>
        <v>2298</v>
      </c>
      <c r="R1589" s="16" t="n">
        <f aca="false">IF(E1589=99,1,E1589)</f>
        <v>2</v>
      </c>
      <c r="S1589" s="16" t="n">
        <f aca="false">IF(G1589="",0,G1589)</f>
        <v>0</v>
      </c>
      <c r="T1589" s="16" t="str">
        <f aca="false">IF(I1589="","Unknown",IF(I1589="upi","UPI",I1589))</f>
        <v>Debit Card</v>
      </c>
      <c r="U1589" s="16" t="str">
        <f aca="false">IF(L1589="Yes","Y",IF(L1589="No","N",L1589))</f>
        <v>N</v>
      </c>
      <c r="V1589" s="19" t="n">
        <f aca="false">ROUND(R1589*Q1589*(1-S1589),2)</f>
        <v>4596</v>
      </c>
      <c r="W1589" s="16" t="str">
        <f aca="false">_xlfn.XLOOKUP(D1589,products!$A$2:$A$61,products!$C$2:$C$61,"Not found")</f>
        <v>Electronics</v>
      </c>
    </row>
    <row r="1590" customFormat="false" ht="15" hidden="false" customHeight="false" outlineLevel="0" collapsed="false">
      <c r="A1590" s="16" t="s">
        <v>2571</v>
      </c>
      <c r="B1590" s="16" t="s">
        <v>2562</v>
      </c>
      <c r="C1590" s="16" t="s">
        <v>1046</v>
      </c>
      <c r="D1590" s="16" t="s">
        <v>219</v>
      </c>
      <c r="E1590" s="16" t="n">
        <v>3</v>
      </c>
      <c r="F1590" s="16" t="n">
        <v>1349</v>
      </c>
      <c r="G1590" s="16" t="n">
        <v>0</v>
      </c>
      <c r="H1590" s="16" t="s">
        <v>112</v>
      </c>
      <c r="I1590" s="16" t="s">
        <v>60</v>
      </c>
      <c r="J1590" s="16" t="n">
        <v>3</v>
      </c>
      <c r="K1590" s="16" t="n">
        <v>5</v>
      </c>
      <c r="L1590" s="16" t="s">
        <v>41</v>
      </c>
      <c r="M1590" s="18" t="n">
        <f aca="false">IF(ISNUMBER(B1590),B1590,IF(MID(B1590,3,1)="-",DATE(VALUE(RIGHT(B1590,4)),VALUE(MID(B1590,4,2)),VALUE(LEFT(B1590,2))),DATE(VALUE(LEFT(B1590,4)),VALUE(MID(B1590,6,2)),VALUE(RIGHT(B1590,2)))))</f>
        <v>45799</v>
      </c>
      <c r="N1590" s="16" t="n">
        <f aca="false">MONTH(M1590)</f>
        <v>5</v>
      </c>
      <c r="O1590" s="16" t="str">
        <f aca="false">PROPER(TRIM(H1590))</f>
        <v>Mumbai</v>
      </c>
      <c r="P1590" s="16" t="str">
        <f aca="false">IFERROR(VLOOKUP(O1590,city_map!$A$2:$B$6,2,FALSE()),O1590)</f>
        <v>Mumbai</v>
      </c>
      <c r="Q1590" s="16" t="n">
        <f aca="false">IF(ISNUMBER(F1590),F1590,VALUE(SUBSTITUTE(SUBSTITUTE(F1590,"₹",""),",","")))</f>
        <v>1349</v>
      </c>
      <c r="R1590" s="16" t="n">
        <f aca="false">IF(E1590=99,1,E1590)</f>
        <v>3</v>
      </c>
      <c r="S1590" s="16" t="n">
        <f aca="false">IF(G1590="",0,G1590)</f>
        <v>0</v>
      </c>
      <c r="T1590" s="16" t="str">
        <f aca="false">IF(I1590="","Unknown",IF(I1590="upi","UPI",I1590))</f>
        <v>UPI</v>
      </c>
      <c r="U1590" s="16" t="str">
        <f aca="false">IF(L1590="Yes","Y",IF(L1590="No","N",L1590))</f>
        <v>N</v>
      </c>
      <c r="V1590" s="19" t="n">
        <f aca="false">ROUND(R1590*Q1590*(1-S1590),2)</f>
        <v>4047</v>
      </c>
      <c r="W1590" s="16" t="str">
        <f aca="false">_xlfn.XLOOKUP(D1590,products!$A$2:$A$61,products!$C$2:$C$61,"Not found")</f>
        <v>Electronics</v>
      </c>
    </row>
    <row r="1591" customFormat="false" ht="15" hidden="false" customHeight="false" outlineLevel="0" collapsed="false">
      <c r="A1591" s="16" t="s">
        <v>2572</v>
      </c>
      <c r="B1591" s="16" t="s">
        <v>2573</v>
      </c>
      <c r="C1591" s="16" t="s">
        <v>169</v>
      </c>
      <c r="D1591" s="16" t="s">
        <v>63</v>
      </c>
      <c r="E1591" s="16" t="n">
        <v>1</v>
      </c>
      <c r="F1591" s="16" t="n">
        <v>1427</v>
      </c>
      <c r="G1591" s="16" t="n">
        <v>0</v>
      </c>
      <c r="H1591" s="16" t="s">
        <v>67</v>
      </c>
      <c r="I1591" s="16" t="s">
        <v>100</v>
      </c>
      <c r="J1591" s="16" t="n">
        <v>2</v>
      </c>
      <c r="K1591" s="16" t="n">
        <v>4</v>
      </c>
      <c r="L1591" s="16" t="s">
        <v>41</v>
      </c>
      <c r="M1591" s="18" t="n">
        <f aca="false">IF(ISNUMBER(B1591),B1591,IF(MID(B1591,3,1)="-",DATE(VALUE(RIGHT(B1591,4)),VALUE(MID(B1591,4,2)),VALUE(LEFT(B1591,2))),DATE(VALUE(LEFT(B1591,4)),VALUE(MID(B1591,6,2)),VALUE(RIGHT(B1591,2)))))</f>
        <v>45800</v>
      </c>
      <c r="N1591" s="16" t="n">
        <f aca="false">MONTH(M1591)</f>
        <v>5</v>
      </c>
      <c r="O1591" s="16" t="str">
        <f aca="false">PROPER(TRIM(H1591))</f>
        <v>Kolkata</v>
      </c>
      <c r="P1591" s="16" t="str">
        <f aca="false">IFERROR(VLOOKUP(O1591,city_map!$A$2:$B$6,2,FALSE()),O1591)</f>
        <v>Kolkata</v>
      </c>
      <c r="Q1591" s="16" t="n">
        <f aca="false">IF(ISNUMBER(F1591),F1591,VALUE(SUBSTITUTE(SUBSTITUTE(F1591,"₹",""),",","")))</f>
        <v>1427</v>
      </c>
      <c r="R1591" s="16" t="n">
        <f aca="false">IF(E1591=99,1,E1591)</f>
        <v>1</v>
      </c>
      <c r="S1591" s="16" t="n">
        <f aca="false">IF(G1591="",0,G1591)</f>
        <v>0</v>
      </c>
      <c r="T1591" s="16" t="str">
        <f aca="false">IF(I1591="","Unknown",IF(I1591="upi","UPI",I1591))</f>
        <v>Net Banking</v>
      </c>
      <c r="U1591" s="16" t="str">
        <f aca="false">IF(L1591="Yes","Y",IF(L1591="No","N",L1591))</f>
        <v>N</v>
      </c>
      <c r="V1591" s="19" t="n">
        <f aca="false">ROUND(R1591*Q1591*(1-S1591),2)</f>
        <v>1427</v>
      </c>
      <c r="W1591" s="16" t="str">
        <f aca="false">_xlfn.XLOOKUP(D1591,products!$A$2:$A$61,products!$C$2:$C$61,"Not found")</f>
        <v>Fashion</v>
      </c>
    </row>
    <row r="1592" customFormat="false" ht="15" hidden="false" customHeight="false" outlineLevel="0" collapsed="false">
      <c r="A1592" s="16" t="s">
        <v>2574</v>
      </c>
      <c r="B1592" s="16" t="s">
        <v>2573</v>
      </c>
      <c r="C1592" s="16" t="s">
        <v>651</v>
      </c>
      <c r="D1592" s="16" t="s">
        <v>259</v>
      </c>
      <c r="E1592" s="16" t="n">
        <v>4</v>
      </c>
      <c r="F1592" s="16" t="n">
        <v>506</v>
      </c>
      <c r="G1592" s="16" t="n">
        <v>0.15</v>
      </c>
      <c r="H1592" s="16" t="s">
        <v>56</v>
      </c>
      <c r="I1592" s="16" t="s">
        <v>100</v>
      </c>
      <c r="J1592" s="16" t="n">
        <v>6</v>
      </c>
      <c r="K1592" s="16" t="n">
        <v>3</v>
      </c>
      <c r="L1592" s="16" t="s">
        <v>41</v>
      </c>
      <c r="M1592" s="18" t="n">
        <f aca="false">IF(ISNUMBER(B1592),B1592,IF(MID(B1592,3,1)="-",DATE(VALUE(RIGHT(B1592,4)),VALUE(MID(B1592,4,2)),VALUE(LEFT(B1592,2))),DATE(VALUE(LEFT(B1592,4)),VALUE(MID(B1592,6,2)),VALUE(RIGHT(B1592,2)))))</f>
        <v>45800</v>
      </c>
      <c r="N1592" s="16" t="n">
        <f aca="false">MONTH(M1592)</f>
        <v>5</v>
      </c>
      <c r="O1592" s="16" t="str">
        <f aca="false">PROPER(TRIM(H1592))</f>
        <v>Lucknow</v>
      </c>
      <c r="P1592" s="16" t="str">
        <f aca="false">IFERROR(VLOOKUP(O1592,city_map!$A$2:$B$6,2,FALSE()),O1592)</f>
        <v>Lucknow</v>
      </c>
      <c r="Q1592" s="16" t="n">
        <f aca="false">IF(ISNUMBER(F1592),F1592,VALUE(SUBSTITUTE(SUBSTITUTE(F1592,"₹",""),",","")))</f>
        <v>506</v>
      </c>
      <c r="R1592" s="16" t="n">
        <f aca="false">IF(E1592=99,1,E1592)</f>
        <v>4</v>
      </c>
      <c r="S1592" s="16" t="n">
        <f aca="false">IF(G1592="",0,G1592)</f>
        <v>0.15</v>
      </c>
      <c r="T1592" s="16" t="str">
        <f aca="false">IF(I1592="","Unknown",IF(I1592="upi","UPI",I1592))</f>
        <v>Net Banking</v>
      </c>
      <c r="U1592" s="16" t="str">
        <f aca="false">IF(L1592="Yes","Y",IF(L1592="No","N",L1592))</f>
        <v>N</v>
      </c>
      <c r="V1592" s="19" t="n">
        <f aca="false">ROUND(R1592*Q1592*(1-S1592),2)</f>
        <v>1720.4</v>
      </c>
      <c r="W1592" s="16" t="str">
        <f aca="false">_xlfn.XLOOKUP(D1592,products!$A$2:$A$61,products!$C$2:$C$61,"Not found")</f>
        <v>Books</v>
      </c>
    </row>
    <row r="1593" customFormat="false" ht="15" hidden="false" customHeight="false" outlineLevel="0" collapsed="false">
      <c r="A1593" s="16" t="s">
        <v>2575</v>
      </c>
      <c r="B1593" s="16" t="s">
        <v>2573</v>
      </c>
      <c r="C1593" s="16" t="s">
        <v>2576</v>
      </c>
      <c r="D1593" s="16" t="s">
        <v>451</v>
      </c>
      <c r="E1593" s="16" t="n">
        <v>1</v>
      </c>
      <c r="F1593" s="16" t="n">
        <v>1289</v>
      </c>
      <c r="G1593" s="16" t="n">
        <v>0.2</v>
      </c>
      <c r="H1593" s="16" t="s">
        <v>67</v>
      </c>
      <c r="I1593" s="16" t="s">
        <v>60</v>
      </c>
      <c r="J1593" s="16" t="n">
        <v>3</v>
      </c>
      <c r="K1593" s="16" t="n">
        <v>5</v>
      </c>
      <c r="L1593" s="16" t="s">
        <v>41</v>
      </c>
      <c r="M1593" s="18" t="n">
        <f aca="false">IF(ISNUMBER(B1593),B1593,IF(MID(B1593,3,1)="-",DATE(VALUE(RIGHT(B1593,4)),VALUE(MID(B1593,4,2)),VALUE(LEFT(B1593,2))),DATE(VALUE(LEFT(B1593,4)),VALUE(MID(B1593,6,2)),VALUE(RIGHT(B1593,2)))))</f>
        <v>45800</v>
      </c>
      <c r="N1593" s="16" t="n">
        <f aca="false">MONTH(M1593)</f>
        <v>5</v>
      </c>
      <c r="O1593" s="16" t="str">
        <f aca="false">PROPER(TRIM(H1593))</f>
        <v>Kolkata</v>
      </c>
      <c r="P1593" s="16" t="str">
        <f aca="false">IFERROR(VLOOKUP(O1593,city_map!$A$2:$B$6,2,FALSE()),O1593)</f>
        <v>Kolkata</v>
      </c>
      <c r="Q1593" s="16" t="n">
        <f aca="false">IF(ISNUMBER(F1593),F1593,VALUE(SUBSTITUTE(SUBSTITUTE(F1593,"₹",""),",","")))</f>
        <v>1289</v>
      </c>
      <c r="R1593" s="16" t="n">
        <f aca="false">IF(E1593=99,1,E1593)</f>
        <v>1</v>
      </c>
      <c r="S1593" s="16" t="n">
        <f aca="false">IF(G1593="",0,G1593)</f>
        <v>0.2</v>
      </c>
      <c r="T1593" s="16" t="str">
        <f aca="false">IF(I1593="","Unknown",IF(I1593="upi","UPI",I1593))</f>
        <v>UPI</v>
      </c>
      <c r="U1593" s="16" t="str">
        <f aca="false">IF(L1593="Yes","Y",IF(L1593="No","N",L1593))</f>
        <v>N</v>
      </c>
      <c r="V1593" s="19" t="n">
        <f aca="false">ROUND(R1593*Q1593*(1-S1593),2)</f>
        <v>1031.2</v>
      </c>
      <c r="W1593" s="16" t="str">
        <f aca="false">_xlfn.XLOOKUP(D1593,products!$A$2:$A$61,products!$C$2:$C$61,"Not found")</f>
        <v>Beauty</v>
      </c>
    </row>
    <row r="1594" customFormat="false" ht="15" hidden="false" customHeight="false" outlineLevel="0" collapsed="false">
      <c r="A1594" s="16" t="s">
        <v>2577</v>
      </c>
      <c r="B1594" s="16" t="s">
        <v>2573</v>
      </c>
      <c r="C1594" s="16" t="s">
        <v>2578</v>
      </c>
      <c r="D1594" s="16" t="s">
        <v>80</v>
      </c>
      <c r="E1594" s="16" t="n">
        <v>3</v>
      </c>
      <c r="F1594" s="16" t="n">
        <v>1501</v>
      </c>
      <c r="G1594" s="16" t="n">
        <v>0.05</v>
      </c>
      <c r="H1594" s="16" t="s">
        <v>89</v>
      </c>
      <c r="I1594" s="16" t="s">
        <v>60</v>
      </c>
      <c r="J1594" s="16" t="n">
        <v>3</v>
      </c>
      <c r="K1594" s="16" t="n">
        <v>4</v>
      </c>
      <c r="L1594" s="16" t="s">
        <v>41</v>
      </c>
      <c r="M1594" s="18" t="n">
        <f aca="false">IF(ISNUMBER(B1594),B1594,IF(MID(B1594,3,1)="-",DATE(VALUE(RIGHT(B1594,4)),VALUE(MID(B1594,4,2)),VALUE(LEFT(B1594,2))),DATE(VALUE(LEFT(B1594,4)),VALUE(MID(B1594,6,2)),VALUE(RIGHT(B1594,2)))))</f>
        <v>45800</v>
      </c>
      <c r="N1594" s="16" t="n">
        <f aca="false">MONTH(M1594)</f>
        <v>5</v>
      </c>
      <c r="O1594" s="16" t="str">
        <f aca="false">PROPER(TRIM(H1594))</f>
        <v>Ahmedabad</v>
      </c>
      <c r="P1594" s="16" t="str">
        <f aca="false">IFERROR(VLOOKUP(O1594,city_map!$A$2:$B$6,2,FALSE()),O1594)</f>
        <v>Ahmedabad</v>
      </c>
      <c r="Q1594" s="16" t="n">
        <f aca="false">IF(ISNUMBER(F1594),F1594,VALUE(SUBSTITUTE(SUBSTITUTE(F1594,"₹",""),",","")))</f>
        <v>1501</v>
      </c>
      <c r="R1594" s="16" t="n">
        <f aca="false">IF(E1594=99,1,E1594)</f>
        <v>3</v>
      </c>
      <c r="S1594" s="16" t="n">
        <f aca="false">IF(G1594="",0,G1594)</f>
        <v>0.05</v>
      </c>
      <c r="T1594" s="16" t="str">
        <f aca="false">IF(I1594="","Unknown",IF(I1594="upi","UPI",I1594))</f>
        <v>UPI</v>
      </c>
      <c r="U1594" s="16" t="str">
        <f aca="false">IF(L1594="Yes","Y",IF(L1594="No","N",L1594))</f>
        <v>N</v>
      </c>
      <c r="V1594" s="19" t="n">
        <f aca="false">ROUND(R1594*Q1594*(1-S1594),2)</f>
        <v>4277.85</v>
      </c>
      <c r="W1594" s="16" t="str">
        <f aca="false">_xlfn.XLOOKUP(D1594,products!$A$2:$A$61,products!$C$2:$C$61,"Not found")</f>
        <v>Beauty</v>
      </c>
    </row>
    <row r="1595" customFormat="false" ht="15" hidden="false" customHeight="false" outlineLevel="0" collapsed="false">
      <c r="A1595" s="16" t="s">
        <v>2579</v>
      </c>
      <c r="B1595" s="16" t="s">
        <v>2573</v>
      </c>
      <c r="C1595" s="16" t="s">
        <v>2580</v>
      </c>
      <c r="D1595" s="16" t="s">
        <v>88</v>
      </c>
      <c r="E1595" s="16" t="n">
        <v>1</v>
      </c>
      <c r="F1595" s="16" t="n">
        <v>3054</v>
      </c>
      <c r="G1595" s="16" t="n">
        <v>0.05</v>
      </c>
      <c r="H1595" s="16" t="s">
        <v>56</v>
      </c>
      <c r="I1595" s="16" t="s">
        <v>47</v>
      </c>
      <c r="J1595" s="16" t="n">
        <v>5</v>
      </c>
      <c r="K1595" s="16" t="n">
        <v>4</v>
      </c>
      <c r="L1595" s="16" t="s">
        <v>41</v>
      </c>
      <c r="M1595" s="18" t="n">
        <f aca="false">IF(ISNUMBER(B1595),B1595,IF(MID(B1595,3,1)="-",DATE(VALUE(RIGHT(B1595,4)),VALUE(MID(B1595,4,2)),VALUE(LEFT(B1595,2))),DATE(VALUE(LEFT(B1595,4)),VALUE(MID(B1595,6,2)),VALUE(RIGHT(B1595,2)))))</f>
        <v>45800</v>
      </c>
      <c r="N1595" s="16" t="n">
        <f aca="false">MONTH(M1595)</f>
        <v>5</v>
      </c>
      <c r="O1595" s="16" t="str">
        <f aca="false">PROPER(TRIM(H1595))</f>
        <v>Lucknow</v>
      </c>
      <c r="P1595" s="16" t="str">
        <f aca="false">IFERROR(VLOOKUP(O1595,city_map!$A$2:$B$6,2,FALSE()),O1595)</f>
        <v>Lucknow</v>
      </c>
      <c r="Q1595" s="16" t="n">
        <f aca="false">IF(ISNUMBER(F1595),F1595,VALUE(SUBSTITUTE(SUBSTITUTE(F1595,"₹",""),",","")))</f>
        <v>3054</v>
      </c>
      <c r="R1595" s="16" t="n">
        <f aca="false">IF(E1595=99,1,E1595)</f>
        <v>1</v>
      </c>
      <c r="S1595" s="16" t="n">
        <f aca="false">IF(G1595="",0,G1595)</f>
        <v>0.05</v>
      </c>
      <c r="T1595" s="16" t="str">
        <f aca="false">IF(I1595="","Unknown",IF(I1595="upi","UPI",I1595))</f>
        <v>Debit Card</v>
      </c>
      <c r="U1595" s="16" t="str">
        <f aca="false">IF(L1595="Yes","Y",IF(L1595="No","N",L1595))</f>
        <v>N</v>
      </c>
      <c r="V1595" s="19" t="n">
        <f aca="false">ROUND(R1595*Q1595*(1-S1595),2)</f>
        <v>2901.3</v>
      </c>
      <c r="W1595" s="16" t="str">
        <f aca="false">_xlfn.XLOOKUP(D1595,products!$A$2:$A$61,products!$C$2:$C$61,"Not found")</f>
        <v>Fashion</v>
      </c>
    </row>
    <row r="1596" customFormat="false" ht="15" hidden="false" customHeight="false" outlineLevel="0" collapsed="false">
      <c r="A1596" s="16" t="s">
        <v>2581</v>
      </c>
      <c r="B1596" s="16" t="s">
        <v>2573</v>
      </c>
      <c r="C1596" s="16" t="s">
        <v>1877</v>
      </c>
      <c r="D1596" s="16" t="s">
        <v>84</v>
      </c>
      <c r="E1596" s="16" t="n">
        <v>1</v>
      </c>
      <c r="F1596" s="16" t="n">
        <v>254</v>
      </c>
      <c r="G1596" s="16" t="n">
        <v>0</v>
      </c>
      <c r="H1596" s="16" t="s">
        <v>46</v>
      </c>
      <c r="I1596" s="16" t="s">
        <v>71</v>
      </c>
      <c r="J1596" s="16" t="n">
        <v>3</v>
      </c>
      <c r="K1596" s="16" t="n">
        <v>5</v>
      </c>
      <c r="L1596" s="16" t="s">
        <v>41</v>
      </c>
      <c r="M1596" s="18" t="n">
        <f aca="false">IF(ISNUMBER(B1596),B1596,IF(MID(B1596,3,1)="-",DATE(VALUE(RIGHT(B1596,4)),VALUE(MID(B1596,4,2)),VALUE(LEFT(B1596,2))),DATE(VALUE(LEFT(B1596,4)),VALUE(MID(B1596,6,2)),VALUE(RIGHT(B1596,2)))))</f>
        <v>45800</v>
      </c>
      <c r="N1596" s="16" t="n">
        <f aca="false">MONTH(M1596)</f>
        <v>5</v>
      </c>
      <c r="O1596" s="16" t="str">
        <f aca="false">PROPER(TRIM(H1596))</f>
        <v>Chennai</v>
      </c>
      <c r="P1596" s="16" t="str">
        <f aca="false">IFERROR(VLOOKUP(O1596,city_map!$A$2:$B$6,2,FALSE()),O1596)</f>
        <v>Chennai</v>
      </c>
      <c r="Q1596" s="16" t="n">
        <f aca="false">IF(ISNUMBER(F1596),F1596,VALUE(SUBSTITUTE(SUBSTITUTE(F1596,"₹",""),",","")))</f>
        <v>254</v>
      </c>
      <c r="R1596" s="16" t="n">
        <f aca="false">IF(E1596=99,1,E1596)</f>
        <v>1</v>
      </c>
      <c r="S1596" s="16" t="n">
        <f aca="false">IF(G1596="",0,G1596)</f>
        <v>0</v>
      </c>
      <c r="T1596" s="16" t="str">
        <f aca="false">IF(I1596="","Unknown",IF(I1596="upi","UPI",I1596))</f>
        <v>Credit Card</v>
      </c>
      <c r="U1596" s="16" t="str">
        <f aca="false">IF(L1596="Yes","Y",IF(L1596="No","N",L1596))</f>
        <v>N</v>
      </c>
      <c r="V1596" s="19" t="n">
        <f aca="false">ROUND(R1596*Q1596*(1-S1596),2)</f>
        <v>254</v>
      </c>
      <c r="W1596" s="16" t="str">
        <f aca="false">_xlfn.XLOOKUP(D1596,products!$A$2:$A$61,products!$C$2:$C$61,"Not found")</f>
        <v>Beauty</v>
      </c>
    </row>
    <row r="1597" customFormat="false" ht="15" hidden="false" customHeight="false" outlineLevel="0" collapsed="false">
      <c r="A1597" s="16" t="s">
        <v>2582</v>
      </c>
      <c r="B1597" s="16" t="s">
        <v>2573</v>
      </c>
      <c r="C1597" s="16" t="s">
        <v>879</v>
      </c>
      <c r="D1597" s="16" t="s">
        <v>396</v>
      </c>
      <c r="E1597" s="16" t="n">
        <v>2</v>
      </c>
      <c r="F1597" s="16" t="n">
        <v>5719</v>
      </c>
      <c r="G1597" s="16" t="n">
        <v>0</v>
      </c>
      <c r="H1597" s="16" t="s">
        <v>130</v>
      </c>
      <c r="I1597" s="16" t="s">
        <v>100</v>
      </c>
      <c r="J1597" s="16" t="n">
        <v>4</v>
      </c>
      <c r="K1597" s="16" t="n">
        <v>3</v>
      </c>
      <c r="L1597" s="16" t="s">
        <v>57</v>
      </c>
      <c r="M1597" s="18" t="n">
        <f aca="false">IF(ISNUMBER(B1597),B1597,IF(MID(B1597,3,1)="-",DATE(VALUE(RIGHT(B1597,4)),VALUE(MID(B1597,4,2)),VALUE(LEFT(B1597,2))),DATE(VALUE(LEFT(B1597,4)),VALUE(MID(B1597,6,2)),VALUE(RIGHT(B1597,2)))))</f>
        <v>45800</v>
      </c>
      <c r="N1597" s="16" t="n">
        <f aca="false">MONTH(M1597)</f>
        <v>5</v>
      </c>
      <c r="O1597" s="16" t="str">
        <f aca="false">PROPER(TRIM(H1597))</f>
        <v>Bengaluru</v>
      </c>
      <c r="P1597" s="16" t="str">
        <f aca="false">IFERROR(VLOOKUP(O1597,city_map!$A$2:$B$6,2,FALSE()),O1597)</f>
        <v>Bengaluru</v>
      </c>
      <c r="Q1597" s="16" t="n">
        <f aca="false">IF(ISNUMBER(F1597),F1597,VALUE(SUBSTITUTE(SUBSTITUTE(F1597,"₹",""),",","")))</f>
        <v>5719</v>
      </c>
      <c r="R1597" s="16" t="n">
        <f aca="false">IF(E1597=99,1,E1597)</f>
        <v>2</v>
      </c>
      <c r="S1597" s="16" t="n">
        <f aca="false">IF(G1597="",0,G1597)</f>
        <v>0</v>
      </c>
      <c r="T1597" s="16" t="str">
        <f aca="false">IF(I1597="","Unknown",IF(I1597="upi","UPI",I1597))</f>
        <v>Net Banking</v>
      </c>
      <c r="U1597" s="16" t="str">
        <f aca="false">IF(L1597="Yes","Y",IF(L1597="No","N",L1597))</f>
        <v>Y</v>
      </c>
      <c r="V1597" s="19" t="n">
        <f aca="false">ROUND(R1597*Q1597*(1-S1597),2)</f>
        <v>11438</v>
      </c>
      <c r="W1597" s="16" t="str">
        <f aca="false">_xlfn.XLOOKUP(D1597,products!$A$2:$A$61,products!$C$2:$C$61,"Not found")</f>
        <v>Home</v>
      </c>
    </row>
    <row r="1598" customFormat="false" ht="15" hidden="false" customHeight="false" outlineLevel="0" collapsed="false">
      <c r="A1598" s="16" t="s">
        <v>2583</v>
      </c>
      <c r="B1598" s="16" t="s">
        <v>2573</v>
      </c>
      <c r="C1598" s="16" t="s">
        <v>1436</v>
      </c>
      <c r="D1598" s="16" t="s">
        <v>254</v>
      </c>
      <c r="E1598" s="16" t="n">
        <v>1</v>
      </c>
      <c r="F1598" s="16" t="n">
        <v>964</v>
      </c>
      <c r="G1598" s="16" t="n">
        <v>0</v>
      </c>
      <c r="H1598" s="16" t="s">
        <v>208</v>
      </c>
      <c r="I1598" s="16" t="s">
        <v>47</v>
      </c>
      <c r="J1598" s="16" t="n">
        <v>5</v>
      </c>
      <c r="K1598" s="16" t="n">
        <v>3</v>
      </c>
      <c r="L1598" s="16" t="s">
        <v>41</v>
      </c>
      <c r="M1598" s="18" t="n">
        <f aca="false">IF(ISNUMBER(B1598),B1598,IF(MID(B1598,3,1)="-",DATE(VALUE(RIGHT(B1598,4)),VALUE(MID(B1598,4,2)),VALUE(LEFT(B1598,2))),DATE(VALUE(LEFT(B1598,4)),VALUE(MID(B1598,6,2)),VALUE(RIGHT(B1598,2)))))</f>
        <v>45800</v>
      </c>
      <c r="N1598" s="16" t="n">
        <f aca="false">MONTH(M1598)</f>
        <v>5</v>
      </c>
      <c r="O1598" s="16" t="str">
        <f aca="false">PROPER(TRIM(H1598))</f>
        <v>Jaipur</v>
      </c>
      <c r="P1598" s="16" t="str">
        <f aca="false">IFERROR(VLOOKUP(O1598,city_map!$A$2:$B$6,2,FALSE()),O1598)</f>
        <v>Jaipur</v>
      </c>
      <c r="Q1598" s="16" t="n">
        <f aca="false">IF(ISNUMBER(F1598),F1598,VALUE(SUBSTITUTE(SUBSTITUTE(F1598,"₹",""),",","")))</f>
        <v>964</v>
      </c>
      <c r="R1598" s="16" t="n">
        <f aca="false">IF(E1598=99,1,E1598)</f>
        <v>1</v>
      </c>
      <c r="S1598" s="16" t="n">
        <f aca="false">IF(G1598="",0,G1598)</f>
        <v>0</v>
      </c>
      <c r="T1598" s="16" t="str">
        <f aca="false">IF(I1598="","Unknown",IF(I1598="upi","UPI",I1598))</f>
        <v>Debit Card</v>
      </c>
      <c r="U1598" s="16" t="str">
        <f aca="false">IF(L1598="Yes","Y",IF(L1598="No","N",L1598))</f>
        <v>N</v>
      </c>
      <c r="V1598" s="19" t="n">
        <f aca="false">ROUND(R1598*Q1598*(1-S1598),2)</f>
        <v>964</v>
      </c>
      <c r="W1598" s="16" t="str">
        <f aca="false">_xlfn.XLOOKUP(D1598,products!$A$2:$A$61,products!$C$2:$C$61,"Not found")</f>
        <v>Fashion</v>
      </c>
    </row>
    <row r="1599" customFormat="false" ht="15" hidden="false" customHeight="false" outlineLevel="0" collapsed="false">
      <c r="A1599" s="16" t="s">
        <v>2584</v>
      </c>
      <c r="B1599" s="16" t="s">
        <v>2573</v>
      </c>
      <c r="C1599" s="16" t="s">
        <v>905</v>
      </c>
      <c r="D1599" s="16" t="s">
        <v>222</v>
      </c>
      <c r="E1599" s="16" t="n">
        <v>2</v>
      </c>
      <c r="F1599" s="16" t="n">
        <v>1808</v>
      </c>
      <c r="G1599" s="16" t="n">
        <v>0.3</v>
      </c>
      <c r="H1599" s="16" t="s">
        <v>208</v>
      </c>
      <c r="I1599" s="16" t="s">
        <v>47</v>
      </c>
      <c r="J1599" s="16" t="n">
        <v>4</v>
      </c>
      <c r="K1599" s="16" t="n">
        <v>5</v>
      </c>
      <c r="L1599" s="16" t="s">
        <v>41</v>
      </c>
      <c r="M1599" s="18" t="n">
        <f aca="false">IF(ISNUMBER(B1599),B1599,IF(MID(B1599,3,1)="-",DATE(VALUE(RIGHT(B1599,4)),VALUE(MID(B1599,4,2)),VALUE(LEFT(B1599,2))),DATE(VALUE(LEFT(B1599,4)),VALUE(MID(B1599,6,2)),VALUE(RIGHT(B1599,2)))))</f>
        <v>45800</v>
      </c>
      <c r="N1599" s="16" t="n">
        <f aca="false">MONTH(M1599)</f>
        <v>5</v>
      </c>
      <c r="O1599" s="16" t="str">
        <f aca="false">PROPER(TRIM(H1599))</f>
        <v>Jaipur</v>
      </c>
      <c r="P1599" s="16" t="str">
        <f aca="false">IFERROR(VLOOKUP(O1599,city_map!$A$2:$B$6,2,FALSE()),O1599)</f>
        <v>Jaipur</v>
      </c>
      <c r="Q1599" s="16" t="n">
        <f aca="false">IF(ISNUMBER(F1599),F1599,VALUE(SUBSTITUTE(SUBSTITUTE(F1599,"₹",""),",","")))</f>
        <v>1808</v>
      </c>
      <c r="R1599" s="16" t="n">
        <f aca="false">IF(E1599=99,1,E1599)</f>
        <v>2</v>
      </c>
      <c r="S1599" s="16" t="n">
        <f aca="false">IF(G1599="",0,G1599)</f>
        <v>0.3</v>
      </c>
      <c r="T1599" s="16" t="str">
        <f aca="false">IF(I1599="","Unknown",IF(I1599="upi","UPI",I1599))</f>
        <v>Debit Card</v>
      </c>
      <c r="U1599" s="16" t="str">
        <f aca="false">IF(L1599="Yes","Y",IF(L1599="No","N",L1599))</f>
        <v>N</v>
      </c>
      <c r="V1599" s="19" t="n">
        <f aca="false">ROUND(R1599*Q1599*(1-S1599),2)</f>
        <v>2531.2</v>
      </c>
      <c r="W1599" s="16" t="str">
        <f aca="false">_xlfn.XLOOKUP(D1599,products!$A$2:$A$61,products!$C$2:$C$61,"Not found")</f>
        <v>Fashion</v>
      </c>
    </row>
    <row r="1600" customFormat="false" ht="15" hidden="false" customHeight="false" outlineLevel="0" collapsed="false">
      <c r="A1600" s="16" t="s">
        <v>2585</v>
      </c>
      <c r="B1600" s="16" t="s">
        <v>2573</v>
      </c>
      <c r="C1600" s="16" t="s">
        <v>1359</v>
      </c>
      <c r="D1600" s="16" t="s">
        <v>203</v>
      </c>
      <c r="E1600" s="16" t="n">
        <v>2</v>
      </c>
      <c r="F1600" s="16" t="n">
        <v>2613</v>
      </c>
      <c r="G1600" s="16" t="n">
        <v>0.05</v>
      </c>
      <c r="H1600" s="16" t="s">
        <v>67</v>
      </c>
      <c r="I1600" s="16" t="s">
        <v>71</v>
      </c>
      <c r="J1600" s="16" t="n">
        <v>4</v>
      </c>
      <c r="K1600" s="16" t="n">
        <v>4</v>
      </c>
      <c r="L1600" s="16" t="s">
        <v>41</v>
      </c>
      <c r="M1600" s="18" t="n">
        <f aca="false">IF(ISNUMBER(B1600),B1600,IF(MID(B1600,3,1)="-",DATE(VALUE(RIGHT(B1600,4)),VALUE(MID(B1600,4,2)),VALUE(LEFT(B1600,2))),DATE(VALUE(LEFT(B1600,4)),VALUE(MID(B1600,6,2)),VALUE(RIGHT(B1600,2)))))</f>
        <v>45800</v>
      </c>
      <c r="N1600" s="16" t="n">
        <f aca="false">MONTH(M1600)</f>
        <v>5</v>
      </c>
      <c r="O1600" s="16" t="str">
        <f aca="false">PROPER(TRIM(H1600))</f>
        <v>Kolkata</v>
      </c>
      <c r="P1600" s="16" t="str">
        <f aca="false">IFERROR(VLOOKUP(O1600,city_map!$A$2:$B$6,2,FALSE()),O1600)</f>
        <v>Kolkata</v>
      </c>
      <c r="Q1600" s="16" t="n">
        <f aca="false">IF(ISNUMBER(F1600),F1600,VALUE(SUBSTITUTE(SUBSTITUTE(F1600,"₹",""),",","")))</f>
        <v>2613</v>
      </c>
      <c r="R1600" s="16" t="n">
        <f aca="false">IF(E1600=99,1,E1600)</f>
        <v>2</v>
      </c>
      <c r="S1600" s="16" t="n">
        <f aca="false">IF(G1600="",0,G1600)</f>
        <v>0.05</v>
      </c>
      <c r="T1600" s="16" t="str">
        <f aca="false">IF(I1600="","Unknown",IF(I1600="upi","UPI",I1600))</f>
        <v>Credit Card</v>
      </c>
      <c r="U1600" s="16" t="str">
        <f aca="false">IF(L1600="Yes","Y",IF(L1600="No","N",L1600))</f>
        <v>N</v>
      </c>
      <c r="V1600" s="19" t="n">
        <f aca="false">ROUND(R1600*Q1600*(1-S1600),2)</f>
        <v>4964.7</v>
      </c>
      <c r="W1600" s="16" t="str">
        <f aca="false">_xlfn.XLOOKUP(D1600,products!$A$2:$A$61,products!$C$2:$C$61,"Not found")</f>
        <v>Fashion</v>
      </c>
    </row>
    <row r="1601" customFormat="false" ht="15" hidden="false" customHeight="false" outlineLevel="0" collapsed="false">
      <c r="A1601" s="16" t="s">
        <v>2586</v>
      </c>
      <c r="B1601" s="16" t="s">
        <v>2573</v>
      </c>
      <c r="C1601" s="16" t="s">
        <v>1187</v>
      </c>
      <c r="D1601" s="16" t="s">
        <v>393</v>
      </c>
      <c r="E1601" s="16" t="n">
        <v>1</v>
      </c>
      <c r="F1601" s="16" t="n">
        <v>512</v>
      </c>
      <c r="G1601" s="16" t="n">
        <v>0.1</v>
      </c>
      <c r="H1601" s="16" t="s">
        <v>89</v>
      </c>
      <c r="I1601" s="16" t="s">
        <v>60</v>
      </c>
      <c r="J1601" s="16" t="n">
        <v>3</v>
      </c>
      <c r="K1601" s="16" t="n">
        <v>4</v>
      </c>
      <c r="L1601" s="16" t="s">
        <v>41</v>
      </c>
      <c r="M1601" s="18" t="n">
        <f aca="false">IF(ISNUMBER(B1601),B1601,IF(MID(B1601,3,1)="-",DATE(VALUE(RIGHT(B1601,4)),VALUE(MID(B1601,4,2)),VALUE(LEFT(B1601,2))),DATE(VALUE(LEFT(B1601,4)),VALUE(MID(B1601,6,2)),VALUE(RIGHT(B1601,2)))))</f>
        <v>45800</v>
      </c>
      <c r="N1601" s="16" t="n">
        <f aca="false">MONTH(M1601)</f>
        <v>5</v>
      </c>
      <c r="O1601" s="16" t="str">
        <f aca="false">PROPER(TRIM(H1601))</f>
        <v>Ahmedabad</v>
      </c>
      <c r="P1601" s="16" t="str">
        <f aca="false">IFERROR(VLOOKUP(O1601,city_map!$A$2:$B$6,2,FALSE()),O1601)</f>
        <v>Ahmedabad</v>
      </c>
      <c r="Q1601" s="16" t="n">
        <f aca="false">IF(ISNUMBER(F1601),F1601,VALUE(SUBSTITUTE(SUBSTITUTE(F1601,"₹",""),",","")))</f>
        <v>512</v>
      </c>
      <c r="R1601" s="16" t="n">
        <f aca="false">IF(E1601=99,1,E1601)</f>
        <v>1</v>
      </c>
      <c r="S1601" s="16" t="n">
        <f aca="false">IF(G1601="",0,G1601)</f>
        <v>0.1</v>
      </c>
      <c r="T1601" s="16" t="str">
        <f aca="false">IF(I1601="","Unknown",IF(I1601="upi","UPI",I1601))</f>
        <v>UPI</v>
      </c>
      <c r="U1601" s="16" t="str">
        <f aca="false">IF(L1601="Yes","Y",IF(L1601="No","N",L1601))</f>
        <v>N</v>
      </c>
      <c r="V1601" s="19" t="n">
        <f aca="false">ROUND(R1601*Q1601*(1-S1601),2)</f>
        <v>460.8</v>
      </c>
      <c r="W1601" s="16" t="str">
        <f aca="false">_xlfn.XLOOKUP(D1601,products!$A$2:$A$61,products!$C$2:$C$61,"Not found")</f>
        <v>Fashion</v>
      </c>
    </row>
    <row r="1602" customFormat="false" ht="15" hidden="false" customHeight="false" outlineLevel="0" collapsed="false">
      <c r="A1602" s="16" t="s">
        <v>2587</v>
      </c>
      <c r="B1602" s="16" t="s">
        <v>2573</v>
      </c>
      <c r="C1602" s="16" t="s">
        <v>2133</v>
      </c>
      <c r="D1602" s="16" t="s">
        <v>99</v>
      </c>
      <c r="E1602" s="16" t="n">
        <v>2</v>
      </c>
      <c r="F1602" s="16" t="n">
        <v>685</v>
      </c>
      <c r="G1602" s="16" t="n">
        <v>0.05</v>
      </c>
      <c r="H1602" s="16" t="s">
        <v>46</v>
      </c>
      <c r="I1602" s="16"/>
      <c r="J1602" s="16" t="n">
        <v>4</v>
      </c>
      <c r="K1602" s="16" t="n">
        <v>4</v>
      </c>
      <c r="L1602" s="16" t="s">
        <v>41</v>
      </c>
      <c r="M1602" s="18" t="n">
        <f aca="false">IF(ISNUMBER(B1602),B1602,IF(MID(B1602,3,1)="-",DATE(VALUE(RIGHT(B1602,4)),VALUE(MID(B1602,4,2)),VALUE(LEFT(B1602,2))),DATE(VALUE(LEFT(B1602,4)),VALUE(MID(B1602,6,2)),VALUE(RIGHT(B1602,2)))))</f>
        <v>45800</v>
      </c>
      <c r="N1602" s="16" t="n">
        <f aca="false">MONTH(M1602)</f>
        <v>5</v>
      </c>
      <c r="O1602" s="16" t="str">
        <f aca="false">PROPER(TRIM(H1602))</f>
        <v>Chennai</v>
      </c>
      <c r="P1602" s="16" t="str">
        <f aca="false">IFERROR(VLOOKUP(O1602,city_map!$A$2:$B$6,2,FALSE()),O1602)</f>
        <v>Chennai</v>
      </c>
      <c r="Q1602" s="16" t="n">
        <f aca="false">IF(ISNUMBER(F1602),F1602,VALUE(SUBSTITUTE(SUBSTITUTE(F1602,"₹",""),",","")))</f>
        <v>685</v>
      </c>
      <c r="R1602" s="16" t="n">
        <f aca="false">IF(E1602=99,1,E1602)</f>
        <v>2</v>
      </c>
      <c r="S1602" s="16" t="n">
        <f aca="false">IF(G1602="",0,G1602)</f>
        <v>0.05</v>
      </c>
      <c r="T1602" s="16" t="str">
        <f aca="false">IF(I1602="","Unknown",IF(I1602="upi","UPI",I1602))</f>
        <v>Unknown</v>
      </c>
      <c r="U1602" s="16" t="str">
        <f aca="false">IF(L1602="Yes","Y",IF(L1602="No","N",L1602))</f>
        <v>N</v>
      </c>
      <c r="V1602" s="19" t="n">
        <f aca="false">ROUND(R1602*Q1602*(1-S1602),2)</f>
        <v>1301.5</v>
      </c>
      <c r="W1602" s="16" t="str">
        <f aca="false">_xlfn.XLOOKUP(D1602,products!$A$2:$A$61,products!$C$2:$C$61,"Not found")</f>
        <v>Fashion</v>
      </c>
    </row>
    <row r="1603" customFormat="false" ht="15" hidden="false" customHeight="false" outlineLevel="0" collapsed="false">
      <c r="A1603" s="16" t="s">
        <v>2588</v>
      </c>
      <c r="B1603" s="16" t="s">
        <v>2573</v>
      </c>
      <c r="C1603" s="16" t="s">
        <v>1807</v>
      </c>
      <c r="D1603" s="16" t="s">
        <v>222</v>
      </c>
      <c r="E1603" s="16" t="n">
        <v>2</v>
      </c>
      <c r="F1603" s="16" t="n">
        <v>1891</v>
      </c>
      <c r="G1603" s="16"/>
      <c r="H1603" s="16" t="s">
        <v>56</v>
      </c>
      <c r="I1603" s="16" t="s">
        <v>47</v>
      </c>
      <c r="J1603" s="16" t="n">
        <v>7</v>
      </c>
      <c r="K1603" s="16" t="n">
        <v>3</v>
      </c>
      <c r="L1603" s="16" t="s">
        <v>174</v>
      </c>
      <c r="M1603" s="18" t="n">
        <f aca="false">IF(ISNUMBER(B1603),B1603,IF(MID(B1603,3,1)="-",DATE(VALUE(RIGHT(B1603,4)),VALUE(MID(B1603,4,2)),VALUE(LEFT(B1603,2))),DATE(VALUE(LEFT(B1603,4)),VALUE(MID(B1603,6,2)),VALUE(RIGHT(B1603,2)))))</f>
        <v>45800</v>
      </c>
      <c r="N1603" s="16" t="n">
        <f aca="false">MONTH(M1603)</f>
        <v>5</v>
      </c>
      <c r="O1603" s="16" t="str">
        <f aca="false">PROPER(TRIM(H1603))</f>
        <v>Lucknow</v>
      </c>
      <c r="P1603" s="16" t="str">
        <f aca="false">IFERROR(VLOOKUP(O1603,city_map!$A$2:$B$6,2,FALSE()),O1603)</f>
        <v>Lucknow</v>
      </c>
      <c r="Q1603" s="16" t="n">
        <f aca="false">IF(ISNUMBER(F1603),F1603,VALUE(SUBSTITUTE(SUBSTITUTE(F1603,"₹",""),",","")))</f>
        <v>1891</v>
      </c>
      <c r="R1603" s="16" t="n">
        <f aca="false">IF(E1603=99,1,E1603)</f>
        <v>2</v>
      </c>
      <c r="S1603" s="16" t="n">
        <f aca="false">IF(G1603="",0,G1603)</f>
        <v>0</v>
      </c>
      <c r="T1603" s="16" t="str">
        <f aca="false">IF(I1603="","Unknown",IF(I1603="upi","UPI",I1603))</f>
        <v>Debit Card</v>
      </c>
      <c r="U1603" s="16" t="str">
        <f aca="false">IF(L1603="Yes","Y",IF(L1603="No","N",L1603))</f>
        <v>N</v>
      </c>
      <c r="V1603" s="19" t="n">
        <f aca="false">ROUND(R1603*Q1603*(1-S1603),2)</f>
        <v>3782</v>
      </c>
      <c r="W1603" s="16" t="str">
        <f aca="false">_xlfn.XLOOKUP(D1603,products!$A$2:$A$61,products!$C$2:$C$61,"Not found")</f>
        <v>Fashion</v>
      </c>
    </row>
    <row r="1604" customFormat="false" ht="15" hidden="false" customHeight="false" outlineLevel="0" collapsed="false">
      <c r="A1604" s="16" t="s">
        <v>2589</v>
      </c>
      <c r="B1604" s="16" t="s">
        <v>2573</v>
      </c>
      <c r="C1604" s="16" t="s">
        <v>1465</v>
      </c>
      <c r="D1604" s="16" t="s">
        <v>165</v>
      </c>
      <c r="E1604" s="16" t="n">
        <v>1</v>
      </c>
      <c r="F1604" s="16" t="n">
        <v>913</v>
      </c>
      <c r="G1604" s="16" t="n">
        <v>0.05</v>
      </c>
      <c r="H1604" s="16" t="s">
        <v>39</v>
      </c>
      <c r="I1604" s="16" t="s">
        <v>60</v>
      </c>
      <c r="J1604" s="16" t="n">
        <v>6</v>
      </c>
      <c r="K1604" s="16" t="n">
        <v>4</v>
      </c>
      <c r="L1604" s="16" t="s">
        <v>41</v>
      </c>
      <c r="M1604" s="18" t="n">
        <f aca="false">IF(ISNUMBER(B1604),B1604,IF(MID(B1604,3,1)="-",DATE(VALUE(RIGHT(B1604,4)),VALUE(MID(B1604,4,2)),VALUE(LEFT(B1604,2))),DATE(VALUE(LEFT(B1604,4)),VALUE(MID(B1604,6,2)),VALUE(RIGHT(B1604,2)))))</f>
        <v>45800</v>
      </c>
      <c r="N1604" s="16" t="n">
        <f aca="false">MONTH(M1604)</f>
        <v>5</v>
      </c>
      <c r="O1604" s="16" t="str">
        <f aca="false">PROPER(TRIM(H1604))</f>
        <v>Delhi</v>
      </c>
      <c r="P1604" s="16" t="str">
        <f aca="false">IFERROR(VLOOKUP(O1604,city_map!$A$2:$B$6,2,FALSE()),O1604)</f>
        <v>Delhi</v>
      </c>
      <c r="Q1604" s="16" t="n">
        <f aca="false">IF(ISNUMBER(F1604),F1604,VALUE(SUBSTITUTE(SUBSTITUTE(F1604,"₹",""),",","")))</f>
        <v>913</v>
      </c>
      <c r="R1604" s="16" t="n">
        <f aca="false">IF(E1604=99,1,E1604)</f>
        <v>1</v>
      </c>
      <c r="S1604" s="16" t="n">
        <f aca="false">IF(G1604="",0,G1604)</f>
        <v>0.05</v>
      </c>
      <c r="T1604" s="16" t="str">
        <f aca="false">IF(I1604="","Unknown",IF(I1604="upi","UPI",I1604))</f>
        <v>UPI</v>
      </c>
      <c r="U1604" s="16" t="str">
        <f aca="false">IF(L1604="Yes","Y",IF(L1604="No","N",L1604))</f>
        <v>N</v>
      </c>
      <c r="V1604" s="19" t="n">
        <f aca="false">ROUND(R1604*Q1604*(1-S1604),2)</f>
        <v>867.35</v>
      </c>
      <c r="W1604" s="16" t="str">
        <f aca="false">_xlfn.XLOOKUP(D1604,products!$A$2:$A$61,products!$C$2:$C$61,"Not found")</f>
        <v>Electronics</v>
      </c>
    </row>
    <row r="1605" customFormat="false" ht="15" hidden="false" customHeight="false" outlineLevel="0" collapsed="false">
      <c r="A1605" s="16" t="s">
        <v>2590</v>
      </c>
      <c r="B1605" s="16" t="s">
        <v>2573</v>
      </c>
      <c r="C1605" s="16" t="s">
        <v>505</v>
      </c>
      <c r="D1605" s="16" t="s">
        <v>99</v>
      </c>
      <c r="E1605" s="16" t="n">
        <v>1</v>
      </c>
      <c r="F1605" s="16" t="n">
        <v>700</v>
      </c>
      <c r="G1605" s="16" t="n">
        <v>0.1</v>
      </c>
      <c r="H1605" s="16" t="s">
        <v>130</v>
      </c>
      <c r="I1605" s="16" t="s">
        <v>40</v>
      </c>
      <c r="J1605" s="16" t="n">
        <v>3</v>
      </c>
      <c r="K1605" s="16" t="n">
        <v>2</v>
      </c>
      <c r="L1605" s="16" t="s">
        <v>57</v>
      </c>
      <c r="M1605" s="18" t="n">
        <f aca="false">IF(ISNUMBER(B1605),B1605,IF(MID(B1605,3,1)="-",DATE(VALUE(RIGHT(B1605,4)),VALUE(MID(B1605,4,2)),VALUE(LEFT(B1605,2))),DATE(VALUE(LEFT(B1605,4)),VALUE(MID(B1605,6,2)),VALUE(RIGHT(B1605,2)))))</f>
        <v>45800</v>
      </c>
      <c r="N1605" s="16" t="n">
        <f aca="false">MONTH(M1605)</f>
        <v>5</v>
      </c>
      <c r="O1605" s="16" t="str">
        <f aca="false">PROPER(TRIM(H1605))</f>
        <v>Bengaluru</v>
      </c>
      <c r="P1605" s="16" t="str">
        <f aca="false">IFERROR(VLOOKUP(O1605,city_map!$A$2:$B$6,2,FALSE()),O1605)</f>
        <v>Bengaluru</v>
      </c>
      <c r="Q1605" s="16" t="n">
        <f aca="false">IF(ISNUMBER(F1605),F1605,VALUE(SUBSTITUTE(SUBSTITUTE(F1605,"₹",""),",","")))</f>
        <v>700</v>
      </c>
      <c r="R1605" s="16" t="n">
        <f aca="false">IF(E1605=99,1,E1605)</f>
        <v>1</v>
      </c>
      <c r="S1605" s="16" t="n">
        <f aca="false">IF(G1605="",0,G1605)</f>
        <v>0.1</v>
      </c>
      <c r="T1605" s="16" t="str">
        <f aca="false">IF(I1605="","Unknown",IF(I1605="upi","UPI",I1605))</f>
        <v>COD</v>
      </c>
      <c r="U1605" s="16" t="str">
        <f aca="false">IF(L1605="Yes","Y",IF(L1605="No","N",L1605))</f>
        <v>Y</v>
      </c>
      <c r="V1605" s="19" t="n">
        <f aca="false">ROUND(R1605*Q1605*(1-S1605),2)</f>
        <v>630</v>
      </c>
      <c r="W1605" s="16" t="str">
        <f aca="false">_xlfn.XLOOKUP(D1605,products!$A$2:$A$61,products!$C$2:$C$61,"Not found")</f>
        <v>Fashion</v>
      </c>
    </row>
    <row r="1606" customFormat="false" ht="15" hidden="false" customHeight="false" outlineLevel="0" collapsed="false">
      <c r="A1606" s="16" t="s">
        <v>2591</v>
      </c>
      <c r="B1606" s="16" t="s">
        <v>2573</v>
      </c>
      <c r="C1606" s="16" t="s">
        <v>1465</v>
      </c>
      <c r="D1606" s="16" t="s">
        <v>308</v>
      </c>
      <c r="E1606" s="16" t="n">
        <v>1</v>
      </c>
      <c r="F1606" s="16" t="n">
        <v>198</v>
      </c>
      <c r="G1606" s="16" t="n">
        <v>0</v>
      </c>
      <c r="H1606" s="16" t="s">
        <v>797</v>
      </c>
      <c r="I1606" s="16" t="s">
        <v>40</v>
      </c>
      <c r="J1606" s="16" t="n">
        <v>3</v>
      </c>
      <c r="K1606" s="16" t="n">
        <v>4</v>
      </c>
      <c r="L1606" s="16" t="s">
        <v>41</v>
      </c>
      <c r="M1606" s="18" t="n">
        <f aca="false">IF(ISNUMBER(B1606),B1606,IF(MID(B1606,3,1)="-",DATE(VALUE(RIGHT(B1606,4)),VALUE(MID(B1606,4,2)),VALUE(LEFT(B1606,2))),DATE(VALUE(LEFT(B1606,4)),VALUE(MID(B1606,6,2)),VALUE(RIGHT(B1606,2)))))</f>
        <v>45800</v>
      </c>
      <c r="N1606" s="16" t="n">
        <f aca="false">MONTH(M1606)</f>
        <v>5</v>
      </c>
      <c r="O1606" s="16" t="str">
        <f aca="false">PROPER(TRIM(H1606))</f>
        <v>New Delhi</v>
      </c>
      <c r="P1606" s="16" t="str">
        <f aca="false">IFERROR(VLOOKUP(O1606,city_map!$A$2:$B$6,2,FALSE()),O1606)</f>
        <v>Delhi</v>
      </c>
      <c r="Q1606" s="16" t="n">
        <f aca="false">IF(ISNUMBER(F1606),F1606,VALUE(SUBSTITUTE(SUBSTITUTE(F1606,"₹",""),",","")))</f>
        <v>198</v>
      </c>
      <c r="R1606" s="16" t="n">
        <f aca="false">IF(E1606=99,1,E1606)</f>
        <v>1</v>
      </c>
      <c r="S1606" s="16" t="n">
        <f aca="false">IF(G1606="",0,G1606)</f>
        <v>0</v>
      </c>
      <c r="T1606" s="16" t="str">
        <f aca="false">IF(I1606="","Unknown",IF(I1606="upi","UPI",I1606))</f>
        <v>COD</v>
      </c>
      <c r="U1606" s="16" t="str">
        <f aca="false">IF(L1606="Yes","Y",IF(L1606="No","N",L1606))</f>
        <v>N</v>
      </c>
      <c r="V1606" s="19" t="n">
        <f aca="false">ROUND(R1606*Q1606*(1-S1606),2)</f>
        <v>198</v>
      </c>
      <c r="W1606" s="16" t="str">
        <f aca="false">_xlfn.XLOOKUP(D1606,products!$A$2:$A$61,products!$C$2:$C$61,"Not found")</f>
        <v>Beauty</v>
      </c>
    </row>
    <row r="1607" customFormat="false" ht="15" hidden="false" customHeight="false" outlineLevel="0" collapsed="false">
      <c r="A1607" s="16" t="s">
        <v>2592</v>
      </c>
      <c r="B1607" s="16" t="s">
        <v>2573</v>
      </c>
      <c r="C1607" s="16" t="s">
        <v>520</v>
      </c>
      <c r="D1607" s="16" t="s">
        <v>385</v>
      </c>
      <c r="E1607" s="16" t="n">
        <v>3</v>
      </c>
      <c r="F1607" s="16" t="s">
        <v>2593</v>
      </c>
      <c r="G1607" s="16" t="n">
        <v>0.3</v>
      </c>
      <c r="H1607" s="16" t="s">
        <v>56</v>
      </c>
      <c r="I1607" s="16" t="s">
        <v>60</v>
      </c>
      <c r="J1607" s="16" t="n">
        <v>4</v>
      </c>
      <c r="K1607" s="16" t="n">
        <v>4</v>
      </c>
      <c r="L1607" s="16" t="s">
        <v>41</v>
      </c>
      <c r="M1607" s="18" t="n">
        <f aca="false">IF(ISNUMBER(B1607),B1607,IF(MID(B1607,3,1)="-",DATE(VALUE(RIGHT(B1607,4)),VALUE(MID(B1607,4,2)),VALUE(LEFT(B1607,2))),DATE(VALUE(LEFT(B1607,4)),VALUE(MID(B1607,6,2)),VALUE(RIGHT(B1607,2)))))</f>
        <v>45800</v>
      </c>
      <c r="N1607" s="16" t="n">
        <f aca="false">MONTH(M1607)</f>
        <v>5</v>
      </c>
      <c r="O1607" s="16" t="str">
        <f aca="false">PROPER(TRIM(H1607))</f>
        <v>Lucknow</v>
      </c>
      <c r="P1607" s="16" t="str">
        <f aca="false">IFERROR(VLOOKUP(O1607,city_map!$A$2:$B$6,2,FALSE()),O1607)</f>
        <v>Lucknow</v>
      </c>
      <c r="Q1607" s="16" t="n">
        <f aca="false">IF(ISNUMBER(F1607),F1607,VALUE(SUBSTITUTE(SUBSTITUTE(F1607,"₹",""),",","")))</f>
        <v>291</v>
      </c>
      <c r="R1607" s="16" t="n">
        <f aca="false">IF(E1607=99,1,E1607)</f>
        <v>3</v>
      </c>
      <c r="S1607" s="16" t="n">
        <f aca="false">IF(G1607="",0,G1607)</f>
        <v>0.3</v>
      </c>
      <c r="T1607" s="16" t="str">
        <f aca="false">IF(I1607="","Unknown",IF(I1607="upi","UPI",I1607))</f>
        <v>UPI</v>
      </c>
      <c r="U1607" s="16" t="str">
        <f aca="false">IF(L1607="Yes","Y",IF(L1607="No","N",L1607))</f>
        <v>N</v>
      </c>
      <c r="V1607" s="19" t="n">
        <f aca="false">ROUND(R1607*Q1607*(1-S1607),2)</f>
        <v>611.1</v>
      </c>
      <c r="W1607" s="16" t="str">
        <f aca="false">_xlfn.XLOOKUP(D1607,products!$A$2:$A$61,products!$C$2:$C$61,"Not found")</f>
        <v>Books</v>
      </c>
    </row>
    <row r="1608" customFormat="false" ht="15" hidden="false" customHeight="false" outlineLevel="0" collapsed="false">
      <c r="A1608" s="16" t="s">
        <v>2594</v>
      </c>
      <c r="B1608" s="16" t="s">
        <v>2573</v>
      </c>
      <c r="C1608" s="16" t="s">
        <v>2124</v>
      </c>
      <c r="D1608" s="16" t="s">
        <v>412</v>
      </c>
      <c r="E1608" s="16" t="n">
        <v>1</v>
      </c>
      <c r="F1608" s="16" t="n">
        <v>1014</v>
      </c>
      <c r="G1608" s="16" t="n">
        <v>0.15</v>
      </c>
      <c r="H1608" s="16" t="s">
        <v>39</v>
      </c>
      <c r="I1608" s="16" t="s">
        <v>100</v>
      </c>
      <c r="J1608" s="16" t="n">
        <v>3</v>
      </c>
      <c r="K1608" s="16" t="n">
        <v>4</v>
      </c>
      <c r="L1608" s="16" t="s">
        <v>41</v>
      </c>
      <c r="M1608" s="18" t="n">
        <f aca="false">IF(ISNUMBER(B1608),B1608,IF(MID(B1608,3,1)="-",DATE(VALUE(RIGHT(B1608,4)),VALUE(MID(B1608,4,2)),VALUE(LEFT(B1608,2))),DATE(VALUE(LEFT(B1608,4)),VALUE(MID(B1608,6,2)),VALUE(RIGHT(B1608,2)))))</f>
        <v>45800</v>
      </c>
      <c r="N1608" s="16" t="n">
        <f aca="false">MONTH(M1608)</f>
        <v>5</v>
      </c>
      <c r="O1608" s="16" t="str">
        <f aca="false">PROPER(TRIM(H1608))</f>
        <v>Delhi</v>
      </c>
      <c r="P1608" s="16" t="str">
        <f aca="false">IFERROR(VLOOKUP(O1608,city_map!$A$2:$B$6,2,FALSE()),O1608)</f>
        <v>Delhi</v>
      </c>
      <c r="Q1608" s="16" t="n">
        <f aca="false">IF(ISNUMBER(F1608),F1608,VALUE(SUBSTITUTE(SUBSTITUTE(F1608,"₹",""),",","")))</f>
        <v>1014</v>
      </c>
      <c r="R1608" s="16" t="n">
        <f aca="false">IF(E1608=99,1,E1608)</f>
        <v>1</v>
      </c>
      <c r="S1608" s="16" t="n">
        <f aca="false">IF(G1608="",0,G1608)</f>
        <v>0.15</v>
      </c>
      <c r="T1608" s="16" t="str">
        <f aca="false">IF(I1608="","Unknown",IF(I1608="upi","UPI",I1608))</f>
        <v>Net Banking</v>
      </c>
      <c r="U1608" s="16" t="str">
        <f aca="false">IF(L1608="Yes","Y",IF(L1608="No","N",L1608))</f>
        <v>N</v>
      </c>
      <c r="V1608" s="19" t="n">
        <f aca="false">ROUND(R1608*Q1608*(1-S1608),2)</f>
        <v>861.9</v>
      </c>
      <c r="W1608" s="16" t="str">
        <f aca="false">_xlfn.XLOOKUP(D1608,products!$A$2:$A$61,products!$C$2:$C$61,"Not found")</f>
        <v>Home</v>
      </c>
    </row>
    <row r="1609" customFormat="false" ht="15" hidden="false" customHeight="false" outlineLevel="0" collapsed="false">
      <c r="A1609" s="16" t="s">
        <v>2595</v>
      </c>
      <c r="B1609" s="16" t="s">
        <v>2596</v>
      </c>
      <c r="C1609" s="16" t="s">
        <v>635</v>
      </c>
      <c r="D1609" s="16" t="s">
        <v>219</v>
      </c>
      <c r="E1609" s="16" t="n">
        <v>3</v>
      </c>
      <c r="F1609" s="16" t="n">
        <v>1317</v>
      </c>
      <c r="G1609" s="16" t="n">
        <v>0.2</v>
      </c>
      <c r="H1609" s="16" t="s">
        <v>208</v>
      </c>
      <c r="I1609" s="16" t="s">
        <v>100</v>
      </c>
      <c r="J1609" s="16" t="n">
        <v>4</v>
      </c>
      <c r="K1609" s="16" t="n">
        <v>5</v>
      </c>
      <c r="L1609" s="16" t="s">
        <v>41</v>
      </c>
      <c r="M1609" s="18" t="n">
        <f aca="false">IF(ISNUMBER(B1609),B1609,IF(MID(B1609,3,1)="-",DATE(VALUE(RIGHT(B1609,4)),VALUE(MID(B1609,4,2)),VALUE(LEFT(B1609,2))),DATE(VALUE(LEFT(B1609,4)),VALUE(MID(B1609,6,2)),VALUE(RIGHT(B1609,2)))))</f>
        <v>45800</v>
      </c>
      <c r="N1609" s="16" t="n">
        <f aca="false">MONTH(M1609)</f>
        <v>5</v>
      </c>
      <c r="O1609" s="16" t="str">
        <f aca="false">PROPER(TRIM(H1609))</f>
        <v>Jaipur</v>
      </c>
      <c r="P1609" s="16" t="str">
        <f aca="false">IFERROR(VLOOKUP(O1609,city_map!$A$2:$B$6,2,FALSE()),O1609)</f>
        <v>Jaipur</v>
      </c>
      <c r="Q1609" s="16" t="n">
        <f aca="false">IF(ISNUMBER(F1609),F1609,VALUE(SUBSTITUTE(SUBSTITUTE(F1609,"₹",""),",","")))</f>
        <v>1317</v>
      </c>
      <c r="R1609" s="16" t="n">
        <f aca="false">IF(E1609=99,1,E1609)</f>
        <v>3</v>
      </c>
      <c r="S1609" s="16" t="n">
        <f aca="false">IF(G1609="",0,G1609)</f>
        <v>0.2</v>
      </c>
      <c r="T1609" s="16" t="str">
        <f aca="false">IF(I1609="","Unknown",IF(I1609="upi","UPI",I1609))</f>
        <v>Net Banking</v>
      </c>
      <c r="U1609" s="16" t="str">
        <f aca="false">IF(L1609="Yes","Y",IF(L1609="No","N",L1609))</f>
        <v>N</v>
      </c>
      <c r="V1609" s="19" t="n">
        <f aca="false">ROUND(R1609*Q1609*(1-S1609),2)</f>
        <v>3160.8</v>
      </c>
      <c r="W1609" s="16" t="str">
        <f aca="false">_xlfn.XLOOKUP(D1609,products!$A$2:$A$61,products!$C$2:$C$61,"Not found")</f>
        <v>Electronics</v>
      </c>
    </row>
    <row r="1610" customFormat="false" ht="15" hidden="false" customHeight="false" outlineLevel="0" collapsed="false">
      <c r="A1610" s="16" t="s">
        <v>2597</v>
      </c>
      <c r="B1610" s="16" t="s">
        <v>2598</v>
      </c>
      <c r="C1610" s="16" t="s">
        <v>986</v>
      </c>
      <c r="D1610" s="16" t="s">
        <v>291</v>
      </c>
      <c r="E1610" s="16" t="n">
        <v>3</v>
      </c>
      <c r="F1610" s="16" t="n">
        <v>1240</v>
      </c>
      <c r="G1610" s="16" t="n">
        <v>0.1</v>
      </c>
      <c r="H1610" s="16" t="s">
        <v>67</v>
      </c>
      <c r="I1610" s="16" t="s">
        <v>47</v>
      </c>
      <c r="J1610" s="16" t="n">
        <v>3</v>
      </c>
      <c r="K1610" s="16" t="n">
        <v>4</v>
      </c>
      <c r="L1610" s="16" t="s">
        <v>41</v>
      </c>
      <c r="M1610" s="18" t="n">
        <f aca="false">IF(ISNUMBER(B1610),B1610,IF(MID(B1610,3,1)="-",DATE(VALUE(RIGHT(B1610,4)),VALUE(MID(B1610,4,2)),VALUE(LEFT(B1610,2))),DATE(VALUE(LEFT(B1610,4)),VALUE(MID(B1610,6,2)),VALUE(RIGHT(B1610,2)))))</f>
        <v>45801</v>
      </c>
      <c r="N1610" s="16" t="n">
        <f aca="false">MONTH(M1610)</f>
        <v>5</v>
      </c>
      <c r="O1610" s="16" t="str">
        <f aca="false">PROPER(TRIM(H1610))</f>
        <v>Kolkata</v>
      </c>
      <c r="P1610" s="16" t="str">
        <f aca="false">IFERROR(VLOOKUP(O1610,city_map!$A$2:$B$6,2,FALSE()),O1610)</f>
        <v>Kolkata</v>
      </c>
      <c r="Q1610" s="16" t="n">
        <f aca="false">IF(ISNUMBER(F1610),F1610,VALUE(SUBSTITUTE(SUBSTITUTE(F1610,"₹",""),",","")))</f>
        <v>1240</v>
      </c>
      <c r="R1610" s="16" t="n">
        <f aca="false">IF(E1610=99,1,E1610)</f>
        <v>3</v>
      </c>
      <c r="S1610" s="16" t="n">
        <f aca="false">IF(G1610="",0,G1610)</f>
        <v>0.1</v>
      </c>
      <c r="T1610" s="16" t="str">
        <f aca="false">IF(I1610="","Unknown",IF(I1610="upi","UPI",I1610))</f>
        <v>Debit Card</v>
      </c>
      <c r="U1610" s="16" t="str">
        <f aca="false">IF(L1610="Yes","Y",IF(L1610="No","N",L1610))</f>
        <v>N</v>
      </c>
      <c r="V1610" s="19" t="n">
        <f aca="false">ROUND(R1610*Q1610*(1-S1610),2)</f>
        <v>3348</v>
      </c>
      <c r="W1610" s="16" t="str">
        <f aca="false">_xlfn.XLOOKUP(D1610,products!$A$2:$A$61,products!$C$2:$C$61,"Not found")</f>
        <v>Electronics</v>
      </c>
    </row>
    <row r="1611" customFormat="false" ht="15" hidden="false" customHeight="false" outlineLevel="0" collapsed="false">
      <c r="A1611" s="16" t="s">
        <v>2599</v>
      </c>
      <c r="B1611" s="16" t="s">
        <v>2598</v>
      </c>
      <c r="C1611" s="16" t="s">
        <v>1462</v>
      </c>
      <c r="D1611" s="16" t="s">
        <v>95</v>
      </c>
      <c r="E1611" s="16" t="n">
        <v>1</v>
      </c>
      <c r="F1611" s="16" t="n">
        <v>1562</v>
      </c>
      <c r="G1611" s="16" t="n">
        <v>0</v>
      </c>
      <c r="H1611" s="16" t="s">
        <v>208</v>
      </c>
      <c r="I1611" s="16" t="s">
        <v>60</v>
      </c>
      <c r="J1611" s="16" t="n">
        <v>6</v>
      </c>
      <c r="K1611" s="16" t="n">
        <v>4</v>
      </c>
      <c r="L1611" s="16" t="s">
        <v>41</v>
      </c>
      <c r="M1611" s="18" t="n">
        <f aca="false">IF(ISNUMBER(B1611),B1611,IF(MID(B1611,3,1)="-",DATE(VALUE(RIGHT(B1611,4)),VALUE(MID(B1611,4,2)),VALUE(LEFT(B1611,2))),DATE(VALUE(LEFT(B1611,4)),VALUE(MID(B1611,6,2)),VALUE(RIGHT(B1611,2)))))</f>
        <v>45801</v>
      </c>
      <c r="N1611" s="16" t="n">
        <f aca="false">MONTH(M1611)</f>
        <v>5</v>
      </c>
      <c r="O1611" s="16" t="str">
        <f aca="false">PROPER(TRIM(H1611))</f>
        <v>Jaipur</v>
      </c>
      <c r="P1611" s="16" t="str">
        <f aca="false">IFERROR(VLOOKUP(O1611,city_map!$A$2:$B$6,2,FALSE()),O1611)</f>
        <v>Jaipur</v>
      </c>
      <c r="Q1611" s="16" t="n">
        <f aca="false">IF(ISNUMBER(F1611),F1611,VALUE(SUBSTITUTE(SUBSTITUTE(F1611,"₹",""),",","")))</f>
        <v>1562</v>
      </c>
      <c r="R1611" s="16" t="n">
        <f aca="false">IF(E1611=99,1,E1611)</f>
        <v>1</v>
      </c>
      <c r="S1611" s="16" t="n">
        <f aca="false">IF(G1611="",0,G1611)</f>
        <v>0</v>
      </c>
      <c r="T1611" s="16" t="str">
        <f aca="false">IF(I1611="","Unknown",IF(I1611="upi","UPI",I1611))</f>
        <v>UPI</v>
      </c>
      <c r="U1611" s="16" t="str">
        <f aca="false">IF(L1611="Yes","Y",IF(L1611="No","N",L1611))</f>
        <v>N</v>
      </c>
      <c r="V1611" s="19" t="n">
        <f aca="false">ROUND(R1611*Q1611*(1-S1611),2)</f>
        <v>1562</v>
      </c>
      <c r="W1611" s="16" t="str">
        <f aca="false">_xlfn.XLOOKUP(D1611,products!$A$2:$A$61,products!$C$2:$C$61,"Not found")</f>
        <v>Electronics</v>
      </c>
    </row>
    <row r="1612" customFormat="false" ht="15" hidden="false" customHeight="false" outlineLevel="0" collapsed="false">
      <c r="A1612" s="16" t="s">
        <v>2600</v>
      </c>
      <c r="B1612" s="16" t="s">
        <v>2598</v>
      </c>
      <c r="C1612" s="16" t="s">
        <v>114</v>
      </c>
      <c r="D1612" s="16" t="s">
        <v>184</v>
      </c>
      <c r="E1612" s="16" t="n">
        <v>2</v>
      </c>
      <c r="F1612" s="16" t="n">
        <v>1321</v>
      </c>
      <c r="G1612" s="16" t="n">
        <v>0</v>
      </c>
      <c r="H1612" s="16" t="s">
        <v>46</v>
      </c>
      <c r="I1612" s="16" t="s">
        <v>47</v>
      </c>
      <c r="J1612" s="16" t="n">
        <v>3</v>
      </c>
      <c r="K1612" s="16" t="n">
        <v>4</v>
      </c>
      <c r="L1612" s="16" t="s">
        <v>41</v>
      </c>
      <c r="M1612" s="18" t="n">
        <f aca="false">IF(ISNUMBER(B1612),B1612,IF(MID(B1612,3,1)="-",DATE(VALUE(RIGHT(B1612,4)),VALUE(MID(B1612,4,2)),VALUE(LEFT(B1612,2))),DATE(VALUE(LEFT(B1612,4)),VALUE(MID(B1612,6,2)),VALUE(RIGHT(B1612,2)))))</f>
        <v>45801</v>
      </c>
      <c r="N1612" s="16" t="n">
        <f aca="false">MONTH(M1612)</f>
        <v>5</v>
      </c>
      <c r="O1612" s="16" t="str">
        <f aca="false">PROPER(TRIM(H1612))</f>
        <v>Chennai</v>
      </c>
      <c r="P1612" s="16" t="str">
        <f aca="false">IFERROR(VLOOKUP(O1612,city_map!$A$2:$B$6,2,FALSE()),O1612)</f>
        <v>Chennai</v>
      </c>
      <c r="Q1612" s="16" t="n">
        <f aca="false">IF(ISNUMBER(F1612),F1612,VALUE(SUBSTITUTE(SUBSTITUTE(F1612,"₹",""),",","")))</f>
        <v>1321</v>
      </c>
      <c r="R1612" s="16" t="n">
        <f aca="false">IF(E1612=99,1,E1612)</f>
        <v>2</v>
      </c>
      <c r="S1612" s="16" t="n">
        <f aca="false">IF(G1612="",0,G1612)</f>
        <v>0</v>
      </c>
      <c r="T1612" s="16" t="str">
        <f aca="false">IF(I1612="","Unknown",IF(I1612="upi","UPI",I1612))</f>
        <v>Debit Card</v>
      </c>
      <c r="U1612" s="16" t="str">
        <f aca="false">IF(L1612="Yes","Y",IF(L1612="No","N",L1612))</f>
        <v>N</v>
      </c>
      <c r="V1612" s="19" t="n">
        <f aca="false">ROUND(R1612*Q1612*(1-S1612),2)</f>
        <v>2642</v>
      </c>
      <c r="W1612" s="16" t="str">
        <f aca="false">_xlfn.XLOOKUP(D1612,products!$A$2:$A$61,products!$C$2:$C$61,"Not found")</f>
        <v>Home</v>
      </c>
    </row>
    <row r="1613" customFormat="false" ht="15" hidden="false" customHeight="false" outlineLevel="0" collapsed="false">
      <c r="A1613" s="16" t="s">
        <v>2601</v>
      </c>
      <c r="B1613" s="16" t="s">
        <v>2598</v>
      </c>
      <c r="C1613" s="16" t="s">
        <v>448</v>
      </c>
      <c r="D1613" s="16" t="s">
        <v>232</v>
      </c>
      <c r="E1613" s="16" t="n">
        <v>1</v>
      </c>
      <c r="F1613" s="16" t="n">
        <v>2038</v>
      </c>
      <c r="G1613" s="16" t="n">
        <v>0.05</v>
      </c>
      <c r="H1613" s="16" t="s">
        <v>89</v>
      </c>
      <c r="I1613" s="16" t="s">
        <v>60</v>
      </c>
      <c r="J1613" s="16" t="n">
        <v>4</v>
      </c>
      <c r="K1613" s="16" t="n">
        <v>3</v>
      </c>
      <c r="L1613" s="16" t="s">
        <v>41</v>
      </c>
      <c r="M1613" s="18" t="n">
        <f aca="false">IF(ISNUMBER(B1613),B1613,IF(MID(B1613,3,1)="-",DATE(VALUE(RIGHT(B1613,4)),VALUE(MID(B1613,4,2)),VALUE(LEFT(B1613,2))),DATE(VALUE(LEFT(B1613,4)),VALUE(MID(B1613,6,2)),VALUE(RIGHT(B1613,2)))))</f>
        <v>45801</v>
      </c>
      <c r="N1613" s="16" t="n">
        <f aca="false">MONTH(M1613)</f>
        <v>5</v>
      </c>
      <c r="O1613" s="16" t="str">
        <f aca="false">PROPER(TRIM(H1613))</f>
        <v>Ahmedabad</v>
      </c>
      <c r="P1613" s="16" t="str">
        <f aca="false">IFERROR(VLOOKUP(O1613,city_map!$A$2:$B$6,2,FALSE()),O1613)</f>
        <v>Ahmedabad</v>
      </c>
      <c r="Q1613" s="16" t="n">
        <f aca="false">IF(ISNUMBER(F1613),F1613,VALUE(SUBSTITUTE(SUBSTITUTE(F1613,"₹",""),",","")))</f>
        <v>2038</v>
      </c>
      <c r="R1613" s="16" t="n">
        <f aca="false">IF(E1613=99,1,E1613)</f>
        <v>1</v>
      </c>
      <c r="S1613" s="16" t="n">
        <f aca="false">IF(G1613="",0,G1613)</f>
        <v>0.05</v>
      </c>
      <c r="T1613" s="16" t="str">
        <f aca="false">IF(I1613="","Unknown",IF(I1613="upi","UPI",I1613))</f>
        <v>UPI</v>
      </c>
      <c r="U1613" s="16" t="str">
        <f aca="false">IF(L1613="Yes","Y",IF(L1613="No","N",L1613))</f>
        <v>N</v>
      </c>
      <c r="V1613" s="19" t="n">
        <f aca="false">ROUND(R1613*Q1613*(1-S1613),2)</f>
        <v>1936.1</v>
      </c>
      <c r="W1613" s="16" t="str">
        <f aca="false">_xlfn.XLOOKUP(D1613,products!$A$2:$A$61,products!$C$2:$C$61,"Not found")</f>
        <v>Electronics</v>
      </c>
    </row>
    <row r="1614" customFormat="false" ht="15" hidden="false" customHeight="false" outlineLevel="0" collapsed="false">
      <c r="A1614" s="16" t="s">
        <v>2602</v>
      </c>
      <c r="B1614" s="16" t="s">
        <v>2598</v>
      </c>
      <c r="C1614" s="16" t="s">
        <v>415</v>
      </c>
      <c r="D1614" s="16" t="s">
        <v>84</v>
      </c>
      <c r="E1614" s="16" t="n">
        <v>2</v>
      </c>
      <c r="F1614" s="16" t="n">
        <v>252</v>
      </c>
      <c r="G1614" s="16" t="n">
        <v>0</v>
      </c>
      <c r="H1614" s="16" t="s">
        <v>67</v>
      </c>
      <c r="I1614" s="16" t="s">
        <v>40</v>
      </c>
      <c r="J1614" s="16" t="n">
        <v>3</v>
      </c>
      <c r="K1614" s="16" t="n">
        <v>4</v>
      </c>
      <c r="L1614" s="16" t="s">
        <v>41</v>
      </c>
      <c r="M1614" s="18" t="n">
        <f aca="false">IF(ISNUMBER(B1614),B1614,IF(MID(B1614,3,1)="-",DATE(VALUE(RIGHT(B1614,4)),VALUE(MID(B1614,4,2)),VALUE(LEFT(B1614,2))),DATE(VALUE(LEFT(B1614,4)),VALUE(MID(B1614,6,2)),VALUE(RIGHT(B1614,2)))))</f>
        <v>45801</v>
      </c>
      <c r="N1614" s="16" t="n">
        <f aca="false">MONTH(M1614)</f>
        <v>5</v>
      </c>
      <c r="O1614" s="16" t="str">
        <f aca="false">PROPER(TRIM(H1614))</f>
        <v>Kolkata</v>
      </c>
      <c r="P1614" s="16" t="str">
        <f aca="false">IFERROR(VLOOKUP(O1614,city_map!$A$2:$B$6,2,FALSE()),O1614)</f>
        <v>Kolkata</v>
      </c>
      <c r="Q1614" s="16" t="n">
        <f aca="false">IF(ISNUMBER(F1614),F1614,VALUE(SUBSTITUTE(SUBSTITUTE(F1614,"₹",""),",","")))</f>
        <v>252</v>
      </c>
      <c r="R1614" s="16" t="n">
        <f aca="false">IF(E1614=99,1,E1614)</f>
        <v>2</v>
      </c>
      <c r="S1614" s="16" t="n">
        <f aca="false">IF(G1614="",0,G1614)</f>
        <v>0</v>
      </c>
      <c r="T1614" s="16" t="str">
        <f aca="false">IF(I1614="","Unknown",IF(I1614="upi","UPI",I1614))</f>
        <v>COD</v>
      </c>
      <c r="U1614" s="16" t="str">
        <f aca="false">IF(L1614="Yes","Y",IF(L1614="No","N",L1614))</f>
        <v>N</v>
      </c>
      <c r="V1614" s="19" t="n">
        <f aca="false">ROUND(R1614*Q1614*(1-S1614),2)</f>
        <v>504</v>
      </c>
      <c r="W1614" s="16" t="str">
        <f aca="false">_xlfn.XLOOKUP(D1614,products!$A$2:$A$61,products!$C$2:$C$61,"Not found")</f>
        <v>Beauty</v>
      </c>
    </row>
    <row r="1615" customFormat="false" ht="15" hidden="false" customHeight="false" outlineLevel="0" collapsed="false">
      <c r="A1615" s="16" t="s">
        <v>2603</v>
      </c>
      <c r="B1615" s="16" t="s">
        <v>2598</v>
      </c>
      <c r="C1615" s="16" t="s">
        <v>1271</v>
      </c>
      <c r="D1615" s="16" t="s">
        <v>160</v>
      </c>
      <c r="E1615" s="16" t="n">
        <v>1</v>
      </c>
      <c r="F1615" s="16" t="n">
        <v>1808</v>
      </c>
      <c r="G1615" s="16" t="n">
        <v>0.05</v>
      </c>
      <c r="H1615" s="16" t="s">
        <v>130</v>
      </c>
      <c r="I1615" s="16" t="s">
        <v>40</v>
      </c>
      <c r="J1615" s="16" t="n">
        <v>3</v>
      </c>
      <c r="K1615" s="16" t="n">
        <v>5</v>
      </c>
      <c r="L1615" s="16" t="s">
        <v>41</v>
      </c>
      <c r="M1615" s="18" t="n">
        <f aca="false">IF(ISNUMBER(B1615),B1615,IF(MID(B1615,3,1)="-",DATE(VALUE(RIGHT(B1615,4)),VALUE(MID(B1615,4,2)),VALUE(LEFT(B1615,2))),DATE(VALUE(LEFT(B1615,4)),VALUE(MID(B1615,6,2)),VALUE(RIGHT(B1615,2)))))</f>
        <v>45801</v>
      </c>
      <c r="N1615" s="16" t="n">
        <f aca="false">MONTH(M1615)</f>
        <v>5</v>
      </c>
      <c r="O1615" s="16" t="str">
        <f aca="false">PROPER(TRIM(H1615))</f>
        <v>Bengaluru</v>
      </c>
      <c r="P1615" s="16" t="str">
        <f aca="false">IFERROR(VLOOKUP(O1615,city_map!$A$2:$B$6,2,FALSE()),O1615)</f>
        <v>Bengaluru</v>
      </c>
      <c r="Q1615" s="16" t="n">
        <f aca="false">IF(ISNUMBER(F1615),F1615,VALUE(SUBSTITUTE(SUBSTITUTE(F1615,"₹",""),",","")))</f>
        <v>1808</v>
      </c>
      <c r="R1615" s="16" t="n">
        <f aca="false">IF(E1615=99,1,E1615)</f>
        <v>1</v>
      </c>
      <c r="S1615" s="16" t="n">
        <f aca="false">IF(G1615="",0,G1615)</f>
        <v>0.05</v>
      </c>
      <c r="T1615" s="16" t="str">
        <f aca="false">IF(I1615="","Unknown",IF(I1615="upi","UPI",I1615))</f>
        <v>COD</v>
      </c>
      <c r="U1615" s="16" t="str">
        <f aca="false">IF(L1615="Yes","Y",IF(L1615="No","N",L1615))</f>
        <v>N</v>
      </c>
      <c r="V1615" s="19" t="n">
        <f aca="false">ROUND(R1615*Q1615*(1-S1615),2)</f>
        <v>1717.6</v>
      </c>
      <c r="W1615" s="16" t="str">
        <f aca="false">_xlfn.XLOOKUP(D1615,products!$A$2:$A$61,products!$C$2:$C$61,"Not found")</f>
        <v>Fashion</v>
      </c>
    </row>
    <row r="1616" customFormat="false" ht="15" hidden="false" customHeight="false" outlineLevel="0" collapsed="false">
      <c r="A1616" s="16" t="s">
        <v>2604</v>
      </c>
      <c r="B1616" s="16" t="s">
        <v>2598</v>
      </c>
      <c r="C1616" s="16" t="s">
        <v>2605</v>
      </c>
      <c r="D1616" s="16" t="s">
        <v>63</v>
      </c>
      <c r="E1616" s="16" t="n">
        <v>1</v>
      </c>
      <c r="F1616" s="16" t="n">
        <v>1525</v>
      </c>
      <c r="G1616" s="16" t="n">
        <v>0.1</v>
      </c>
      <c r="H1616" s="16" t="s">
        <v>46</v>
      </c>
      <c r="I1616" s="16" t="s">
        <v>60</v>
      </c>
      <c r="J1616" s="16" t="n">
        <v>3</v>
      </c>
      <c r="K1616" s="16" t="n">
        <v>4</v>
      </c>
      <c r="L1616" s="16" t="s">
        <v>41</v>
      </c>
      <c r="M1616" s="18" t="n">
        <f aca="false">IF(ISNUMBER(B1616),B1616,IF(MID(B1616,3,1)="-",DATE(VALUE(RIGHT(B1616,4)),VALUE(MID(B1616,4,2)),VALUE(LEFT(B1616,2))),DATE(VALUE(LEFT(B1616,4)),VALUE(MID(B1616,6,2)),VALUE(RIGHT(B1616,2)))))</f>
        <v>45801</v>
      </c>
      <c r="N1616" s="16" t="n">
        <f aca="false">MONTH(M1616)</f>
        <v>5</v>
      </c>
      <c r="O1616" s="16" t="str">
        <f aca="false">PROPER(TRIM(H1616))</f>
        <v>Chennai</v>
      </c>
      <c r="P1616" s="16" t="str">
        <f aca="false">IFERROR(VLOOKUP(O1616,city_map!$A$2:$B$6,2,FALSE()),O1616)</f>
        <v>Chennai</v>
      </c>
      <c r="Q1616" s="16" t="n">
        <f aca="false">IF(ISNUMBER(F1616),F1616,VALUE(SUBSTITUTE(SUBSTITUTE(F1616,"₹",""),",","")))</f>
        <v>1525</v>
      </c>
      <c r="R1616" s="16" t="n">
        <f aca="false">IF(E1616=99,1,E1616)</f>
        <v>1</v>
      </c>
      <c r="S1616" s="16" t="n">
        <f aca="false">IF(G1616="",0,G1616)</f>
        <v>0.1</v>
      </c>
      <c r="T1616" s="16" t="str">
        <f aca="false">IF(I1616="","Unknown",IF(I1616="upi","UPI",I1616))</f>
        <v>UPI</v>
      </c>
      <c r="U1616" s="16" t="str">
        <f aca="false">IF(L1616="Yes","Y",IF(L1616="No","N",L1616))</f>
        <v>N</v>
      </c>
      <c r="V1616" s="19" t="n">
        <f aca="false">ROUND(R1616*Q1616*(1-S1616),2)</f>
        <v>1372.5</v>
      </c>
      <c r="W1616" s="16" t="str">
        <f aca="false">_xlfn.XLOOKUP(D1616,products!$A$2:$A$61,products!$C$2:$C$61,"Not found")</f>
        <v>Fashion</v>
      </c>
    </row>
    <row r="1617" customFormat="false" ht="15" hidden="false" customHeight="false" outlineLevel="0" collapsed="false">
      <c r="A1617" s="16" t="s">
        <v>2606</v>
      </c>
      <c r="B1617" s="16" t="s">
        <v>2607</v>
      </c>
      <c r="C1617" s="16" t="s">
        <v>253</v>
      </c>
      <c r="D1617" s="16" t="s">
        <v>308</v>
      </c>
      <c r="E1617" s="16" t="n">
        <v>2</v>
      </c>
      <c r="F1617" s="16" t="n">
        <v>195</v>
      </c>
      <c r="G1617" s="16" t="n">
        <v>0.1</v>
      </c>
      <c r="H1617" s="16" t="s">
        <v>89</v>
      </c>
      <c r="I1617" s="16" t="s">
        <v>60</v>
      </c>
      <c r="J1617" s="16" t="n">
        <v>4</v>
      </c>
      <c r="K1617" s="16" t="n">
        <v>4</v>
      </c>
      <c r="L1617" s="16" t="s">
        <v>41</v>
      </c>
      <c r="M1617" s="18" t="n">
        <f aca="false">IF(ISNUMBER(B1617),B1617,IF(MID(B1617,3,1)="-",DATE(VALUE(RIGHT(B1617,4)),VALUE(MID(B1617,4,2)),VALUE(LEFT(B1617,2))),DATE(VALUE(LEFT(B1617,4)),VALUE(MID(B1617,6,2)),VALUE(RIGHT(B1617,2)))))</f>
        <v>45802</v>
      </c>
      <c r="N1617" s="16" t="n">
        <f aca="false">MONTH(M1617)</f>
        <v>5</v>
      </c>
      <c r="O1617" s="16" t="str">
        <f aca="false">PROPER(TRIM(H1617))</f>
        <v>Ahmedabad</v>
      </c>
      <c r="P1617" s="16" t="str">
        <f aca="false">IFERROR(VLOOKUP(O1617,city_map!$A$2:$B$6,2,FALSE()),O1617)</f>
        <v>Ahmedabad</v>
      </c>
      <c r="Q1617" s="16" t="n">
        <f aca="false">IF(ISNUMBER(F1617),F1617,VALUE(SUBSTITUTE(SUBSTITUTE(F1617,"₹",""),",","")))</f>
        <v>195</v>
      </c>
      <c r="R1617" s="16" t="n">
        <f aca="false">IF(E1617=99,1,E1617)</f>
        <v>2</v>
      </c>
      <c r="S1617" s="16" t="n">
        <f aca="false">IF(G1617="",0,G1617)</f>
        <v>0.1</v>
      </c>
      <c r="T1617" s="16" t="str">
        <f aca="false">IF(I1617="","Unknown",IF(I1617="upi","UPI",I1617))</f>
        <v>UPI</v>
      </c>
      <c r="U1617" s="16" t="str">
        <f aca="false">IF(L1617="Yes","Y",IF(L1617="No","N",L1617))</f>
        <v>N</v>
      </c>
      <c r="V1617" s="19" t="n">
        <f aca="false">ROUND(R1617*Q1617*(1-S1617),2)</f>
        <v>351</v>
      </c>
      <c r="W1617" s="16" t="str">
        <f aca="false">_xlfn.XLOOKUP(D1617,products!$A$2:$A$61,products!$C$2:$C$61,"Not found")</f>
        <v>Beauty</v>
      </c>
    </row>
    <row r="1618" customFormat="false" ht="15" hidden="false" customHeight="false" outlineLevel="0" collapsed="false">
      <c r="A1618" s="16" t="s">
        <v>2608</v>
      </c>
      <c r="B1618" s="16" t="s">
        <v>2607</v>
      </c>
      <c r="C1618" s="16" t="s">
        <v>813</v>
      </c>
      <c r="D1618" s="16" t="s">
        <v>51</v>
      </c>
      <c r="E1618" s="16" t="n">
        <v>1</v>
      </c>
      <c r="F1618" s="16" t="n">
        <v>2192</v>
      </c>
      <c r="G1618" s="16" t="n">
        <v>0</v>
      </c>
      <c r="H1618" s="16" t="s">
        <v>208</v>
      </c>
      <c r="I1618" s="16" t="s">
        <v>60</v>
      </c>
      <c r="J1618" s="16" t="n">
        <v>4</v>
      </c>
      <c r="K1618" s="16" t="n">
        <v>3</v>
      </c>
      <c r="L1618" s="16" t="s">
        <v>57</v>
      </c>
      <c r="M1618" s="18" t="n">
        <f aca="false">IF(ISNUMBER(B1618),B1618,IF(MID(B1618,3,1)="-",DATE(VALUE(RIGHT(B1618,4)),VALUE(MID(B1618,4,2)),VALUE(LEFT(B1618,2))),DATE(VALUE(LEFT(B1618,4)),VALUE(MID(B1618,6,2)),VALUE(RIGHT(B1618,2)))))</f>
        <v>45802</v>
      </c>
      <c r="N1618" s="16" t="n">
        <f aca="false">MONTH(M1618)</f>
        <v>5</v>
      </c>
      <c r="O1618" s="16" t="str">
        <f aca="false">PROPER(TRIM(H1618))</f>
        <v>Jaipur</v>
      </c>
      <c r="P1618" s="16" t="str">
        <f aca="false">IFERROR(VLOOKUP(O1618,city_map!$A$2:$B$6,2,FALSE()),O1618)</f>
        <v>Jaipur</v>
      </c>
      <c r="Q1618" s="16" t="n">
        <f aca="false">IF(ISNUMBER(F1618),F1618,VALUE(SUBSTITUTE(SUBSTITUTE(F1618,"₹",""),",","")))</f>
        <v>2192</v>
      </c>
      <c r="R1618" s="16" t="n">
        <f aca="false">IF(E1618=99,1,E1618)</f>
        <v>1</v>
      </c>
      <c r="S1618" s="16" t="n">
        <f aca="false">IF(G1618="",0,G1618)</f>
        <v>0</v>
      </c>
      <c r="T1618" s="16" t="str">
        <f aca="false">IF(I1618="","Unknown",IF(I1618="upi","UPI",I1618))</f>
        <v>UPI</v>
      </c>
      <c r="U1618" s="16" t="str">
        <f aca="false">IF(L1618="Yes","Y",IF(L1618="No","N",L1618))</f>
        <v>Y</v>
      </c>
      <c r="V1618" s="19" t="n">
        <f aca="false">ROUND(R1618*Q1618*(1-S1618),2)</f>
        <v>2192</v>
      </c>
      <c r="W1618" s="16" t="str">
        <f aca="false">_xlfn.XLOOKUP(D1618,products!$A$2:$A$61,products!$C$2:$C$61,"Not found")</f>
        <v>Fashion</v>
      </c>
    </row>
    <row r="1619" customFormat="false" ht="15" hidden="false" customHeight="false" outlineLevel="0" collapsed="false">
      <c r="A1619" s="16" t="s">
        <v>2609</v>
      </c>
      <c r="B1619" s="16" t="s">
        <v>2607</v>
      </c>
      <c r="C1619" s="16" t="s">
        <v>312</v>
      </c>
      <c r="D1619" s="16" t="s">
        <v>77</v>
      </c>
      <c r="E1619" s="16" t="n">
        <v>1</v>
      </c>
      <c r="F1619" s="16" t="n">
        <v>358</v>
      </c>
      <c r="G1619" s="16" t="n">
        <v>0.05</v>
      </c>
      <c r="H1619" s="16" t="s">
        <v>130</v>
      </c>
      <c r="I1619" s="16" t="s">
        <v>60</v>
      </c>
      <c r="J1619" s="16" t="n">
        <v>2</v>
      </c>
      <c r="K1619" s="16" t="n">
        <v>5</v>
      </c>
      <c r="L1619" s="16" t="s">
        <v>41</v>
      </c>
      <c r="M1619" s="18" t="n">
        <f aca="false">IF(ISNUMBER(B1619),B1619,IF(MID(B1619,3,1)="-",DATE(VALUE(RIGHT(B1619,4)),VALUE(MID(B1619,4,2)),VALUE(LEFT(B1619,2))),DATE(VALUE(LEFT(B1619,4)),VALUE(MID(B1619,6,2)),VALUE(RIGHT(B1619,2)))))</f>
        <v>45802</v>
      </c>
      <c r="N1619" s="16" t="n">
        <f aca="false">MONTH(M1619)</f>
        <v>5</v>
      </c>
      <c r="O1619" s="16" t="str">
        <f aca="false">PROPER(TRIM(H1619))</f>
        <v>Bengaluru</v>
      </c>
      <c r="P1619" s="16" t="str">
        <f aca="false">IFERROR(VLOOKUP(O1619,city_map!$A$2:$B$6,2,FALSE()),O1619)</f>
        <v>Bengaluru</v>
      </c>
      <c r="Q1619" s="16" t="n">
        <f aca="false">IF(ISNUMBER(F1619),F1619,VALUE(SUBSTITUTE(SUBSTITUTE(F1619,"₹",""),",","")))</f>
        <v>358</v>
      </c>
      <c r="R1619" s="16" t="n">
        <f aca="false">IF(E1619=99,1,E1619)</f>
        <v>1</v>
      </c>
      <c r="S1619" s="16" t="n">
        <f aca="false">IF(G1619="",0,G1619)</f>
        <v>0.05</v>
      </c>
      <c r="T1619" s="16" t="str">
        <f aca="false">IF(I1619="","Unknown",IF(I1619="upi","UPI",I1619))</f>
        <v>UPI</v>
      </c>
      <c r="U1619" s="16" t="str">
        <f aca="false">IF(L1619="Yes","Y",IF(L1619="No","N",L1619))</f>
        <v>N</v>
      </c>
      <c r="V1619" s="19" t="n">
        <f aca="false">ROUND(R1619*Q1619*(1-S1619),2)</f>
        <v>340.1</v>
      </c>
      <c r="W1619" s="16" t="str">
        <f aca="false">_xlfn.XLOOKUP(D1619,products!$A$2:$A$61,products!$C$2:$C$61,"Not found")</f>
        <v>Books</v>
      </c>
    </row>
    <row r="1620" customFormat="false" ht="15" hidden="false" customHeight="false" outlineLevel="0" collapsed="false">
      <c r="A1620" s="16" t="s">
        <v>2610</v>
      </c>
      <c r="B1620" s="16" t="s">
        <v>2607</v>
      </c>
      <c r="C1620" s="16" t="s">
        <v>176</v>
      </c>
      <c r="D1620" s="16" t="s">
        <v>51</v>
      </c>
      <c r="E1620" s="16" t="n">
        <v>3</v>
      </c>
      <c r="F1620" s="16" t="n">
        <v>2402</v>
      </c>
      <c r="G1620" s="16" t="n">
        <v>0</v>
      </c>
      <c r="H1620" s="16" t="s">
        <v>130</v>
      </c>
      <c r="I1620" s="16" t="s">
        <v>60</v>
      </c>
      <c r="J1620" s="16" t="n">
        <v>4</v>
      </c>
      <c r="K1620" s="16" t="n">
        <v>4</v>
      </c>
      <c r="L1620" s="16" t="s">
        <v>41</v>
      </c>
      <c r="M1620" s="18" t="n">
        <f aca="false">IF(ISNUMBER(B1620),B1620,IF(MID(B1620,3,1)="-",DATE(VALUE(RIGHT(B1620,4)),VALUE(MID(B1620,4,2)),VALUE(LEFT(B1620,2))),DATE(VALUE(LEFT(B1620,4)),VALUE(MID(B1620,6,2)),VALUE(RIGHT(B1620,2)))))</f>
        <v>45802</v>
      </c>
      <c r="N1620" s="16" t="n">
        <f aca="false">MONTH(M1620)</f>
        <v>5</v>
      </c>
      <c r="O1620" s="16" t="str">
        <f aca="false">PROPER(TRIM(H1620))</f>
        <v>Bengaluru</v>
      </c>
      <c r="P1620" s="16" t="str">
        <f aca="false">IFERROR(VLOOKUP(O1620,city_map!$A$2:$B$6,2,FALSE()),O1620)</f>
        <v>Bengaluru</v>
      </c>
      <c r="Q1620" s="16" t="n">
        <f aca="false">IF(ISNUMBER(F1620),F1620,VALUE(SUBSTITUTE(SUBSTITUTE(F1620,"₹",""),",","")))</f>
        <v>2402</v>
      </c>
      <c r="R1620" s="16" t="n">
        <f aca="false">IF(E1620=99,1,E1620)</f>
        <v>3</v>
      </c>
      <c r="S1620" s="16" t="n">
        <f aca="false">IF(G1620="",0,G1620)</f>
        <v>0</v>
      </c>
      <c r="T1620" s="16" t="str">
        <f aca="false">IF(I1620="","Unknown",IF(I1620="upi","UPI",I1620))</f>
        <v>UPI</v>
      </c>
      <c r="U1620" s="16" t="str">
        <f aca="false">IF(L1620="Yes","Y",IF(L1620="No","N",L1620))</f>
        <v>N</v>
      </c>
      <c r="V1620" s="19" t="n">
        <f aca="false">ROUND(R1620*Q1620*(1-S1620),2)</f>
        <v>7206</v>
      </c>
      <c r="W1620" s="16" t="str">
        <f aca="false">_xlfn.XLOOKUP(D1620,products!$A$2:$A$61,products!$C$2:$C$61,"Not found")</f>
        <v>Fashion</v>
      </c>
    </row>
    <row r="1621" customFormat="false" ht="15" hidden="false" customHeight="false" outlineLevel="0" collapsed="false">
      <c r="A1621" s="16" t="s">
        <v>2611</v>
      </c>
      <c r="B1621" s="16" t="s">
        <v>2612</v>
      </c>
      <c r="C1621" s="16" t="s">
        <v>44</v>
      </c>
      <c r="D1621" s="16" t="s">
        <v>222</v>
      </c>
      <c r="E1621" s="16" t="n">
        <v>1</v>
      </c>
      <c r="F1621" s="16" t="n">
        <v>1895</v>
      </c>
      <c r="G1621" s="16" t="n">
        <v>0.15</v>
      </c>
      <c r="H1621" s="16" t="s">
        <v>46</v>
      </c>
      <c r="I1621" s="16" t="s">
        <v>60</v>
      </c>
      <c r="J1621" s="16" t="n">
        <v>4</v>
      </c>
      <c r="K1621" s="16" t="n">
        <v>5</v>
      </c>
      <c r="L1621" s="16" t="s">
        <v>41</v>
      </c>
      <c r="M1621" s="18" t="n">
        <f aca="false">IF(ISNUMBER(B1621),B1621,IF(MID(B1621,3,1)="-",DATE(VALUE(RIGHT(B1621,4)),VALUE(MID(B1621,4,2)),VALUE(LEFT(B1621,2))),DATE(VALUE(LEFT(B1621,4)),VALUE(MID(B1621,6,2)),VALUE(RIGHT(B1621,2)))))</f>
        <v>45802</v>
      </c>
      <c r="N1621" s="16" t="n">
        <f aca="false">MONTH(M1621)</f>
        <v>5</v>
      </c>
      <c r="O1621" s="16" t="str">
        <f aca="false">PROPER(TRIM(H1621))</f>
        <v>Chennai</v>
      </c>
      <c r="P1621" s="16" t="str">
        <f aca="false">IFERROR(VLOOKUP(O1621,city_map!$A$2:$B$6,2,FALSE()),O1621)</f>
        <v>Chennai</v>
      </c>
      <c r="Q1621" s="16" t="n">
        <f aca="false">IF(ISNUMBER(F1621),F1621,VALUE(SUBSTITUTE(SUBSTITUTE(F1621,"₹",""),",","")))</f>
        <v>1895</v>
      </c>
      <c r="R1621" s="16" t="n">
        <f aca="false">IF(E1621=99,1,E1621)</f>
        <v>1</v>
      </c>
      <c r="S1621" s="16" t="n">
        <f aca="false">IF(G1621="",0,G1621)</f>
        <v>0.15</v>
      </c>
      <c r="T1621" s="16" t="str">
        <f aca="false">IF(I1621="","Unknown",IF(I1621="upi","UPI",I1621))</f>
        <v>UPI</v>
      </c>
      <c r="U1621" s="16" t="str">
        <f aca="false">IF(L1621="Yes","Y",IF(L1621="No","N",L1621))</f>
        <v>N</v>
      </c>
      <c r="V1621" s="19" t="n">
        <f aca="false">ROUND(R1621*Q1621*(1-S1621),2)</f>
        <v>1610.75</v>
      </c>
      <c r="W1621" s="16" t="str">
        <f aca="false">_xlfn.XLOOKUP(D1621,products!$A$2:$A$61,products!$C$2:$C$61,"Not found")</f>
        <v>Fashion</v>
      </c>
    </row>
    <row r="1622" customFormat="false" ht="15" hidden="false" customHeight="false" outlineLevel="0" collapsed="false">
      <c r="A1622" s="16" t="s">
        <v>2613</v>
      </c>
      <c r="B1622" s="16" t="s">
        <v>2607</v>
      </c>
      <c r="C1622" s="16" t="s">
        <v>1629</v>
      </c>
      <c r="D1622" s="16" t="s">
        <v>262</v>
      </c>
      <c r="E1622" s="16" t="n">
        <v>2</v>
      </c>
      <c r="F1622" s="16" t="n">
        <v>776</v>
      </c>
      <c r="G1622" s="16" t="n">
        <v>0</v>
      </c>
      <c r="H1622" s="16" t="s">
        <v>241</v>
      </c>
      <c r="I1622" s="16" t="s">
        <v>40</v>
      </c>
      <c r="J1622" s="16" t="n">
        <v>4</v>
      </c>
      <c r="K1622" s="16" t="n">
        <v>5</v>
      </c>
      <c r="L1622" s="16" t="s">
        <v>41</v>
      </c>
      <c r="M1622" s="18" t="n">
        <f aca="false">IF(ISNUMBER(B1622),B1622,IF(MID(B1622,3,1)="-",DATE(VALUE(RIGHT(B1622,4)),VALUE(MID(B1622,4,2)),VALUE(LEFT(B1622,2))),DATE(VALUE(LEFT(B1622,4)),VALUE(MID(B1622,6,2)),VALUE(RIGHT(B1622,2)))))</f>
        <v>45802</v>
      </c>
      <c r="N1622" s="16" t="n">
        <f aca="false">MONTH(M1622)</f>
        <v>5</v>
      </c>
      <c r="O1622" s="16" t="str">
        <f aca="false">PROPER(TRIM(H1622))</f>
        <v>Calcutta</v>
      </c>
      <c r="P1622" s="16" t="str">
        <f aca="false">IFERROR(VLOOKUP(O1622,city_map!$A$2:$B$6,2,FALSE()),O1622)</f>
        <v>Kolkata</v>
      </c>
      <c r="Q1622" s="16" t="n">
        <f aca="false">IF(ISNUMBER(F1622),F1622,VALUE(SUBSTITUTE(SUBSTITUTE(F1622,"₹",""),",","")))</f>
        <v>776</v>
      </c>
      <c r="R1622" s="16" t="n">
        <f aca="false">IF(E1622=99,1,E1622)</f>
        <v>2</v>
      </c>
      <c r="S1622" s="16" t="n">
        <f aca="false">IF(G1622="",0,G1622)</f>
        <v>0</v>
      </c>
      <c r="T1622" s="16" t="str">
        <f aca="false">IF(I1622="","Unknown",IF(I1622="upi","UPI",I1622))</f>
        <v>COD</v>
      </c>
      <c r="U1622" s="16" t="str">
        <f aca="false">IF(L1622="Yes","Y",IF(L1622="No","N",L1622))</f>
        <v>N</v>
      </c>
      <c r="V1622" s="19" t="n">
        <f aca="false">ROUND(R1622*Q1622*(1-S1622),2)</f>
        <v>1552</v>
      </c>
      <c r="W1622" s="16" t="str">
        <f aca="false">_xlfn.XLOOKUP(D1622,products!$A$2:$A$61,products!$C$2:$C$61,"Not found")</f>
        <v>Home</v>
      </c>
    </row>
    <row r="1623" customFormat="false" ht="15" hidden="false" customHeight="false" outlineLevel="0" collapsed="false">
      <c r="A1623" s="16" t="s">
        <v>2614</v>
      </c>
      <c r="B1623" s="16" t="s">
        <v>2607</v>
      </c>
      <c r="C1623" s="16" t="s">
        <v>1482</v>
      </c>
      <c r="D1623" s="16" t="s">
        <v>38</v>
      </c>
      <c r="E1623" s="16" t="n">
        <v>1</v>
      </c>
      <c r="F1623" s="16" t="n">
        <v>341</v>
      </c>
      <c r="G1623" s="16" t="n">
        <v>0.1</v>
      </c>
      <c r="H1623" s="16" t="s">
        <v>56</v>
      </c>
      <c r="I1623" s="16" t="s">
        <v>60</v>
      </c>
      <c r="J1623" s="16" t="n">
        <v>5</v>
      </c>
      <c r="K1623" s="16" t="n">
        <v>4</v>
      </c>
      <c r="L1623" s="16" t="s">
        <v>41</v>
      </c>
      <c r="M1623" s="18" t="n">
        <f aca="false">IF(ISNUMBER(B1623),B1623,IF(MID(B1623,3,1)="-",DATE(VALUE(RIGHT(B1623,4)),VALUE(MID(B1623,4,2)),VALUE(LEFT(B1623,2))),DATE(VALUE(LEFT(B1623,4)),VALUE(MID(B1623,6,2)),VALUE(RIGHT(B1623,2)))))</f>
        <v>45802</v>
      </c>
      <c r="N1623" s="16" t="n">
        <f aca="false">MONTH(M1623)</f>
        <v>5</v>
      </c>
      <c r="O1623" s="16" t="str">
        <f aca="false">PROPER(TRIM(H1623))</f>
        <v>Lucknow</v>
      </c>
      <c r="P1623" s="16" t="str">
        <f aca="false">IFERROR(VLOOKUP(O1623,city_map!$A$2:$B$6,2,FALSE()),O1623)</f>
        <v>Lucknow</v>
      </c>
      <c r="Q1623" s="16" t="n">
        <f aca="false">IF(ISNUMBER(F1623),F1623,VALUE(SUBSTITUTE(SUBSTITUTE(F1623,"₹",""),",","")))</f>
        <v>341</v>
      </c>
      <c r="R1623" s="16" t="n">
        <f aca="false">IF(E1623=99,1,E1623)</f>
        <v>1</v>
      </c>
      <c r="S1623" s="16" t="n">
        <f aca="false">IF(G1623="",0,G1623)</f>
        <v>0.1</v>
      </c>
      <c r="T1623" s="16" t="str">
        <f aca="false">IF(I1623="","Unknown",IF(I1623="upi","UPI",I1623))</f>
        <v>UPI</v>
      </c>
      <c r="U1623" s="16" t="str">
        <f aca="false">IF(L1623="Yes","Y",IF(L1623="No","N",L1623))</f>
        <v>N</v>
      </c>
      <c r="V1623" s="19" t="n">
        <f aca="false">ROUND(R1623*Q1623*(1-S1623),2)</f>
        <v>306.9</v>
      </c>
      <c r="W1623" s="16" t="str">
        <f aca="false">_xlfn.XLOOKUP(D1623,products!$A$2:$A$61,products!$C$2:$C$61,"Not found")</f>
        <v>Books</v>
      </c>
    </row>
    <row r="1624" customFormat="false" ht="15" hidden="false" customHeight="false" outlineLevel="0" collapsed="false">
      <c r="A1624" s="16" t="s">
        <v>2615</v>
      </c>
      <c r="B1624" s="16" t="s">
        <v>2607</v>
      </c>
      <c r="C1624" s="16" t="s">
        <v>87</v>
      </c>
      <c r="D1624" s="16" t="s">
        <v>111</v>
      </c>
      <c r="E1624" s="16" t="n">
        <v>3</v>
      </c>
      <c r="F1624" s="16" t="n">
        <v>1044</v>
      </c>
      <c r="G1624" s="16" t="n">
        <v>0.1</v>
      </c>
      <c r="H1624" s="16" t="s">
        <v>89</v>
      </c>
      <c r="I1624" s="16" t="s">
        <v>47</v>
      </c>
      <c r="J1624" s="16" t="n">
        <v>2</v>
      </c>
      <c r="K1624" s="16" t="n">
        <v>5</v>
      </c>
      <c r="L1624" s="16" t="s">
        <v>41</v>
      </c>
      <c r="M1624" s="18" t="n">
        <f aca="false">IF(ISNUMBER(B1624),B1624,IF(MID(B1624,3,1)="-",DATE(VALUE(RIGHT(B1624,4)),VALUE(MID(B1624,4,2)),VALUE(LEFT(B1624,2))),DATE(VALUE(LEFT(B1624,4)),VALUE(MID(B1624,6,2)),VALUE(RIGHT(B1624,2)))))</f>
        <v>45802</v>
      </c>
      <c r="N1624" s="16" t="n">
        <f aca="false">MONTH(M1624)</f>
        <v>5</v>
      </c>
      <c r="O1624" s="16" t="str">
        <f aca="false">PROPER(TRIM(H1624))</f>
        <v>Ahmedabad</v>
      </c>
      <c r="P1624" s="16" t="str">
        <f aca="false">IFERROR(VLOOKUP(O1624,city_map!$A$2:$B$6,2,FALSE()),O1624)</f>
        <v>Ahmedabad</v>
      </c>
      <c r="Q1624" s="16" t="n">
        <f aca="false">IF(ISNUMBER(F1624),F1624,VALUE(SUBSTITUTE(SUBSTITUTE(F1624,"₹",""),",","")))</f>
        <v>1044</v>
      </c>
      <c r="R1624" s="16" t="n">
        <f aca="false">IF(E1624=99,1,E1624)</f>
        <v>3</v>
      </c>
      <c r="S1624" s="16" t="n">
        <f aca="false">IF(G1624="",0,G1624)</f>
        <v>0.1</v>
      </c>
      <c r="T1624" s="16" t="str">
        <f aca="false">IF(I1624="","Unknown",IF(I1624="upi","UPI",I1624))</f>
        <v>Debit Card</v>
      </c>
      <c r="U1624" s="16" t="str">
        <f aca="false">IF(L1624="Yes","Y",IF(L1624="No","N",L1624))</f>
        <v>N</v>
      </c>
      <c r="V1624" s="19" t="n">
        <f aca="false">ROUND(R1624*Q1624*(1-S1624),2)</f>
        <v>2818.8</v>
      </c>
      <c r="W1624" s="16" t="str">
        <f aca="false">_xlfn.XLOOKUP(D1624,products!$A$2:$A$61,products!$C$2:$C$61,"Not found")</f>
        <v>Books</v>
      </c>
    </row>
    <row r="1625" customFormat="false" ht="15" hidden="false" customHeight="false" outlineLevel="0" collapsed="false">
      <c r="A1625" s="16" t="s">
        <v>2616</v>
      </c>
      <c r="B1625" s="16" t="s">
        <v>2607</v>
      </c>
      <c r="C1625" s="16" t="s">
        <v>423</v>
      </c>
      <c r="D1625" s="16" t="s">
        <v>308</v>
      </c>
      <c r="E1625" s="16" t="n">
        <v>3</v>
      </c>
      <c r="F1625" s="16" t="n">
        <v>193</v>
      </c>
      <c r="G1625" s="16" t="n">
        <v>0.3</v>
      </c>
      <c r="H1625" s="16" t="s">
        <v>81</v>
      </c>
      <c r="I1625" s="16" t="s">
        <v>100</v>
      </c>
      <c r="J1625" s="16" t="n">
        <v>3</v>
      </c>
      <c r="K1625" s="16" t="n">
        <v>4</v>
      </c>
      <c r="L1625" s="16" t="s">
        <v>41</v>
      </c>
      <c r="M1625" s="18" t="n">
        <f aca="false">IF(ISNUMBER(B1625),B1625,IF(MID(B1625,3,1)="-",DATE(VALUE(RIGHT(B1625,4)),VALUE(MID(B1625,4,2)),VALUE(LEFT(B1625,2))),DATE(VALUE(LEFT(B1625,4)),VALUE(MID(B1625,6,2)),VALUE(RIGHT(B1625,2)))))</f>
        <v>45802</v>
      </c>
      <c r="N1625" s="16" t="n">
        <f aca="false">MONTH(M1625)</f>
        <v>5</v>
      </c>
      <c r="O1625" s="16" t="str">
        <f aca="false">PROPER(TRIM(H1625))</f>
        <v>Hyderabad</v>
      </c>
      <c r="P1625" s="16" t="str">
        <f aca="false">IFERROR(VLOOKUP(O1625,city_map!$A$2:$B$6,2,FALSE()),O1625)</f>
        <v>Hyderabad</v>
      </c>
      <c r="Q1625" s="16" t="n">
        <f aca="false">IF(ISNUMBER(F1625),F1625,VALUE(SUBSTITUTE(SUBSTITUTE(F1625,"₹",""),",","")))</f>
        <v>193</v>
      </c>
      <c r="R1625" s="16" t="n">
        <f aca="false">IF(E1625=99,1,E1625)</f>
        <v>3</v>
      </c>
      <c r="S1625" s="16" t="n">
        <f aca="false">IF(G1625="",0,G1625)</f>
        <v>0.3</v>
      </c>
      <c r="T1625" s="16" t="str">
        <f aca="false">IF(I1625="","Unknown",IF(I1625="upi","UPI",I1625))</f>
        <v>Net Banking</v>
      </c>
      <c r="U1625" s="16" t="str">
        <f aca="false">IF(L1625="Yes","Y",IF(L1625="No","N",L1625))</f>
        <v>N</v>
      </c>
      <c r="V1625" s="19" t="n">
        <f aca="false">ROUND(R1625*Q1625*(1-S1625),2)</f>
        <v>405.3</v>
      </c>
      <c r="W1625" s="16" t="str">
        <f aca="false">_xlfn.XLOOKUP(D1625,products!$A$2:$A$61,products!$C$2:$C$61,"Not found")</f>
        <v>Beauty</v>
      </c>
    </row>
    <row r="1626" customFormat="false" ht="15" hidden="false" customHeight="false" outlineLevel="0" collapsed="false">
      <c r="A1626" s="16" t="s">
        <v>2617</v>
      </c>
      <c r="B1626" s="16" t="s">
        <v>2607</v>
      </c>
      <c r="C1626" s="16" t="s">
        <v>1198</v>
      </c>
      <c r="D1626" s="16" t="s">
        <v>300</v>
      </c>
      <c r="E1626" s="16" t="n">
        <v>1</v>
      </c>
      <c r="F1626" s="16" t="n">
        <v>2433</v>
      </c>
      <c r="G1626" s="16" t="n">
        <v>0</v>
      </c>
      <c r="H1626" s="16" t="s">
        <v>67</v>
      </c>
      <c r="I1626" s="16" t="s">
        <v>60</v>
      </c>
      <c r="J1626" s="16" t="n">
        <v>5</v>
      </c>
      <c r="K1626" s="16" t="n">
        <v>4</v>
      </c>
      <c r="L1626" s="16" t="s">
        <v>41</v>
      </c>
      <c r="M1626" s="18" t="n">
        <f aca="false">IF(ISNUMBER(B1626),B1626,IF(MID(B1626,3,1)="-",DATE(VALUE(RIGHT(B1626,4)),VALUE(MID(B1626,4,2)),VALUE(LEFT(B1626,2))),DATE(VALUE(LEFT(B1626,4)),VALUE(MID(B1626,6,2)),VALUE(RIGHT(B1626,2)))))</f>
        <v>45802</v>
      </c>
      <c r="N1626" s="16" t="n">
        <f aca="false">MONTH(M1626)</f>
        <v>5</v>
      </c>
      <c r="O1626" s="16" t="str">
        <f aca="false">PROPER(TRIM(H1626))</f>
        <v>Kolkata</v>
      </c>
      <c r="P1626" s="16" t="str">
        <f aca="false">IFERROR(VLOOKUP(O1626,city_map!$A$2:$B$6,2,FALSE()),O1626)</f>
        <v>Kolkata</v>
      </c>
      <c r="Q1626" s="16" t="n">
        <f aca="false">IF(ISNUMBER(F1626),F1626,VALUE(SUBSTITUTE(SUBSTITUTE(F1626,"₹",""),",","")))</f>
        <v>2433</v>
      </c>
      <c r="R1626" s="16" t="n">
        <f aca="false">IF(E1626=99,1,E1626)</f>
        <v>1</v>
      </c>
      <c r="S1626" s="16" t="n">
        <f aca="false">IF(G1626="",0,G1626)</f>
        <v>0</v>
      </c>
      <c r="T1626" s="16" t="str">
        <f aca="false">IF(I1626="","Unknown",IF(I1626="upi","UPI",I1626))</f>
        <v>UPI</v>
      </c>
      <c r="U1626" s="16" t="str">
        <f aca="false">IF(L1626="Yes","Y",IF(L1626="No","N",L1626))</f>
        <v>N</v>
      </c>
      <c r="V1626" s="19" t="n">
        <f aca="false">ROUND(R1626*Q1626*(1-S1626),2)</f>
        <v>2433</v>
      </c>
      <c r="W1626" s="16" t="str">
        <f aca="false">_xlfn.XLOOKUP(D1626,products!$A$2:$A$61,products!$C$2:$C$61,"Not found")</f>
        <v>Home</v>
      </c>
    </row>
    <row r="1627" customFormat="false" ht="15" hidden="false" customHeight="false" outlineLevel="0" collapsed="false">
      <c r="A1627" s="16" t="s">
        <v>2618</v>
      </c>
      <c r="B1627" s="16" t="s">
        <v>2607</v>
      </c>
      <c r="C1627" s="16" t="s">
        <v>1656</v>
      </c>
      <c r="D1627" s="16" t="s">
        <v>133</v>
      </c>
      <c r="E1627" s="16" t="n">
        <v>2</v>
      </c>
      <c r="F1627" s="16" t="n">
        <v>588</v>
      </c>
      <c r="G1627" s="16" t="n">
        <v>0</v>
      </c>
      <c r="H1627" s="16" t="s">
        <v>39</v>
      </c>
      <c r="I1627" s="16" t="s">
        <v>60</v>
      </c>
      <c r="J1627" s="16" t="n">
        <v>4</v>
      </c>
      <c r="K1627" s="16" t="n">
        <v>4</v>
      </c>
      <c r="L1627" s="16" t="s">
        <v>41</v>
      </c>
      <c r="M1627" s="18" t="n">
        <f aca="false">IF(ISNUMBER(B1627),B1627,IF(MID(B1627,3,1)="-",DATE(VALUE(RIGHT(B1627,4)),VALUE(MID(B1627,4,2)),VALUE(LEFT(B1627,2))),DATE(VALUE(LEFT(B1627,4)),VALUE(MID(B1627,6,2)),VALUE(RIGHT(B1627,2)))))</f>
        <v>45802</v>
      </c>
      <c r="N1627" s="16" t="n">
        <f aca="false">MONTH(M1627)</f>
        <v>5</v>
      </c>
      <c r="O1627" s="16" t="str">
        <f aca="false">PROPER(TRIM(H1627))</f>
        <v>Delhi</v>
      </c>
      <c r="P1627" s="16" t="str">
        <f aca="false">IFERROR(VLOOKUP(O1627,city_map!$A$2:$B$6,2,FALSE()),O1627)</f>
        <v>Delhi</v>
      </c>
      <c r="Q1627" s="16" t="n">
        <f aca="false">IF(ISNUMBER(F1627),F1627,VALUE(SUBSTITUTE(SUBSTITUTE(F1627,"₹",""),",","")))</f>
        <v>588</v>
      </c>
      <c r="R1627" s="16" t="n">
        <f aca="false">IF(E1627=99,1,E1627)</f>
        <v>2</v>
      </c>
      <c r="S1627" s="16" t="n">
        <f aca="false">IF(G1627="",0,G1627)</f>
        <v>0</v>
      </c>
      <c r="T1627" s="16" t="str">
        <f aca="false">IF(I1627="","Unknown",IF(I1627="upi","UPI",I1627))</f>
        <v>UPI</v>
      </c>
      <c r="U1627" s="16" t="str">
        <f aca="false">IF(L1627="Yes","Y",IF(L1627="No","N",L1627))</f>
        <v>N</v>
      </c>
      <c r="V1627" s="19" t="n">
        <f aca="false">ROUND(R1627*Q1627*(1-S1627),2)</f>
        <v>1176</v>
      </c>
      <c r="W1627" s="16" t="str">
        <f aca="false">_xlfn.XLOOKUP(D1627,products!$A$2:$A$61,products!$C$2:$C$61,"Not found")</f>
        <v>Books</v>
      </c>
    </row>
    <row r="1628" customFormat="false" ht="15" hidden="false" customHeight="false" outlineLevel="0" collapsed="false">
      <c r="A1628" s="16" t="s">
        <v>2619</v>
      </c>
      <c r="B1628" s="16" t="s">
        <v>2607</v>
      </c>
      <c r="C1628" s="16" t="s">
        <v>1259</v>
      </c>
      <c r="D1628" s="16" t="s">
        <v>385</v>
      </c>
      <c r="E1628" s="16" t="n">
        <v>2</v>
      </c>
      <c r="F1628" s="16" t="n">
        <v>285</v>
      </c>
      <c r="G1628" s="16" t="n">
        <v>0.15</v>
      </c>
      <c r="H1628" s="16" t="s">
        <v>46</v>
      </c>
      <c r="I1628" s="16" t="s">
        <v>100</v>
      </c>
      <c r="J1628" s="16" t="n">
        <v>3</v>
      </c>
      <c r="K1628" s="16" t="n">
        <v>5</v>
      </c>
      <c r="L1628" s="16" t="s">
        <v>41</v>
      </c>
      <c r="M1628" s="18" t="n">
        <f aca="false">IF(ISNUMBER(B1628),B1628,IF(MID(B1628,3,1)="-",DATE(VALUE(RIGHT(B1628,4)),VALUE(MID(B1628,4,2)),VALUE(LEFT(B1628,2))),DATE(VALUE(LEFT(B1628,4)),VALUE(MID(B1628,6,2)),VALUE(RIGHT(B1628,2)))))</f>
        <v>45802</v>
      </c>
      <c r="N1628" s="16" t="n">
        <f aca="false">MONTH(M1628)</f>
        <v>5</v>
      </c>
      <c r="O1628" s="16" t="str">
        <f aca="false">PROPER(TRIM(H1628))</f>
        <v>Chennai</v>
      </c>
      <c r="P1628" s="16" t="str">
        <f aca="false">IFERROR(VLOOKUP(O1628,city_map!$A$2:$B$6,2,FALSE()),O1628)</f>
        <v>Chennai</v>
      </c>
      <c r="Q1628" s="16" t="n">
        <f aca="false">IF(ISNUMBER(F1628),F1628,VALUE(SUBSTITUTE(SUBSTITUTE(F1628,"₹",""),",","")))</f>
        <v>285</v>
      </c>
      <c r="R1628" s="16" t="n">
        <f aca="false">IF(E1628=99,1,E1628)</f>
        <v>2</v>
      </c>
      <c r="S1628" s="16" t="n">
        <f aca="false">IF(G1628="",0,G1628)</f>
        <v>0.15</v>
      </c>
      <c r="T1628" s="16" t="str">
        <f aca="false">IF(I1628="","Unknown",IF(I1628="upi","UPI",I1628))</f>
        <v>Net Banking</v>
      </c>
      <c r="U1628" s="16" t="str">
        <f aca="false">IF(L1628="Yes","Y",IF(L1628="No","N",L1628))</f>
        <v>N</v>
      </c>
      <c r="V1628" s="19" t="n">
        <f aca="false">ROUND(R1628*Q1628*(1-S1628),2)</f>
        <v>484.5</v>
      </c>
      <c r="W1628" s="16" t="str">
        <f aca="false">_xlfn.XLOOKUP(D1628,products!$A$2:$A$61,products!$C$2:$C$61,"Not found")</f>
        <v>Books</v>
      </c>
    </row>
    <row r="1629" customFormat="false" ht="15" hidden="false" customHeight="false" outlineLevel="0" collapsed="false">
      <c r="A1629" s="16" t="s">
        <v>2620</v>
      </c>
      <c r="B1629" s="16" t="s">
        <v>2607</v>
      </c>
      <c r="C1629" s="16" t="s">
        <v>270</v>
      </c>
      <c r="D1629" s="16" t="s">
        <v>291</v>
      </c>
      <c r="E1629" s="16" t="n">
        <v>1</v>
      </c>
      <c r="F1629" s="16" t="n">
        <v>1185</v>
      </c>
      <c r="G1629" s="16" t="n">
        <v>0.05</v>
      </c>
      <c r="H1629" s="16" t="s">
        <v>46</v>
      </c>
      <c r="I1629" s="16" t="s">
        <v>60</v>
      </c>
      <c r="J1629" s="16" t="n">
        <v>7</v>
      </c>
      <c r="K1629" s="16" t="n">
        <v>4</v>
      </c>
      <c r="L1629" s="16" t="s">
        <v>41</v>
      </c>
      <c r="M1629" s="18" t="n">
        <f aca="false">IF(ISNUMBER(B1629),B1629,IF(MID(B1629,3,1)="-",DATE(VALUE(RIGHT(B1629,4)),VALUE(MID(B1629,4,2)),VALUE(LEFT(B1629,2))),DATE(VALUE(LEFT(B1629,4)),VALUE(MID(B1629,6,2)),VALUE(RIGHT(B1629,2)))))</f>
        <v>45802</v>
      </c>
      <c r="N1629" s="16" t="n">
        <f aca="false">MONTH(M1629)</f>
        <v>5</v>
      </c>
      <c r="O1629" s="16" t="str">
        <f aca="false">PROPER(TRIM(H1629))</f>
        <v>Chennai</v>
      </c>
      <c r="P1629" s="16" t="str">
        <f aca="false">IFERROR(VLOOKUP(O1629,city_map!$A$2:$B$6,2,FALSE()),O1629)</f>
        <v>Chennai</v>
      </c>
      <c r="Q1629" s="16" t="n">
        <f aca="false">IF(ISNUMBER(F1629),F1629,VALUE(SUBSTITUTE(SUBSTITUTE(F1629,"₹",""),",","")))</f>
        <v>1185</v>
      </c>
      <c r="R1629" s="16" t="n">
        <f aca="false">IF(E1629=99,1,E1629)</f>
        <v>1</v>
      </c>
      <c r="S1629" s="16" t="n">
        <f aca="false">IF(G1629="",0,G1629)</f>
        <v>0.05</v>
      </c>
      <c r="T1629" s="16" t="str">
        <f aca="false">IF(I1629="","Unknown",IF(I1629="upi","UPI",I1629))</f>
        <v>UPI</v>
      </c>
      <c r="U1629" s="16" t="str">
        <f aca="false">IF(L1629="Yes","Y",IF(L1629="No","N",L1629))</f>
        <v>N</v>
      </c>
      <c r="V1629" s="19" t="n">
        <f aca="false">ROUND(R1629*Q1629*(1-S1629),2)</f>
        <v>1125.75</v>
      </c>
      <c r="W1629" s="16" t="str">
        <f aca="false">_xlfn.XLOOKUP(D1629,products!$A$2:$A$61,products!$C$2:$C$61,"Not found")</f>
        <v>Electronics</v>
      </c>
    </row>
    <row r="1630" customFormat="false" ht="15" hidden="false" customHeight="false" outlineLevel="0" collapsed="false">
      <c r="A1630" s="16" t="s">
        <v>2621</v>
      </c>
      <c r="B1630" s="16" t="s">
        <v>2607</v>
      </c>
      <c r="C1630" s="16" t="s">
        <v>850</v>
      </c>
      <c r="D1630" s="16" t="s">
        <v>108</v>
      </c>
      <c r="E1630" s="16" t="n">
        <v>5</v>
      </c>
      <c r="F1630" s="16" t="n">
        <v>3531</v>
      </c>
      <c r="G1630" s="16" t="n">
        <v>0.3</v>
      </c>
      <c r="H1630" s="16" t="s">
        <v>39</v>
      </c>
      <c r="I1630" s="16" t="s">
        <v>71</v>
      </c>
      <c r="J1630" s="16" t="n">
        <v>4</v>
      </c>
      <c r="K1630" s="16" t="n">
        <v>5</v>
      </c>
      <c r="L1630" s="16" t="s">
        <v>41</v>
      </c>
      <c r="M1630" s="18" t="n">
        <f aca="false">IF(ISNUMBER(B1630),B1630,IF(MID(B1630,3,1)="-",DATE(VALUE(RIGHT(B1630,4)),VALUE(MID(B1630,4,2)),VALUE(LEFT(B1630,2))),DATE(VALUE(LEFT(B1630,4)),VALUE(MID(B1630,6,2)),VALUE(RIGHT(B1630,2)))))</f>
        <v>45802</v>
      </c>
      <c r="N1630" s="16" t="n">
        <f aca="false">MONTH(M1630)</f>
        <v>5</v>
      </c>
      <c r="O1630" s="16" t="str">
        <f aca="false">PROPER(TRIM(H1630))</f>
        <v>Delhi</v>
      </c>
      <c r="P1630" s="16" t="str">
        <f aca="false">IFERROR(VLOOKUP(O1630,city_map!$A$2:$B$6,2,FALSE()),O1630)</f>
        <v>Delhi</v>
      </c>
      <c r="Q1630" s="16" t="n">
        <f aca="false">IF(ISNUMBER(F1630),F1630,VALUE(SUBSTITUTE(SUBSTITUTE(F1630,"₹",""),",","")))</f>
        <v>3531</v>
      </c>
      <c r="R1630" s="16" t="n">
        <f aca="false">IF(E1630=99,1,E1630)</f>
        <v>5</v>
      </c>
      <c r="S1630" s="16" t="n">
        <f aca="false">IF(G1630="",0,G1630)</f>
        <v>0.3</v>
      </c>
      <c r="T1630" s="16" t="str">
        <f aca="false">IF(I1630="","Unknown",IF(I1630="upi","UPI",I1630))</f>
        <v>Credit Card</v>
      </c>
      <c r="U1630" s="16" t="str">
        <f aca="false">IF(L1630="Yes","Y",IF(L1630="No","N",L1630))</f>
        <v>N</v>
      </c>
      <c r="V1630" s="19" t="n">
        <f aca="false">ROUND(R1630*Q1630*(1-S1630),2)</f>
        <v>12358.5</v>
      </c>
      <c r="W1630" s="16" t="str">
        <f aca="false">_xlfn.XLOOKUP(D1630,products!$A$2:$A$61,products!$C$2:$C$61,"Not found")</f>
        <v>Electronics</v>
      </c>
    </row>
    <row r="1631" customFormat="false" ht="15" hidden="false" customHeight="false" outlineLevel="0" collapsed="false">
      <c r="A1631" s="16" t="s">
        <v>2622</v>
      </c>
      <c r="B1631" s="16" t="s">
        <v>2607</v>
      </c>
      <c r="C1631" s="16" t="s">
        <v>1055</v>
      </c>
      <c r="D1631" s="16" t="s">
        <v>136</v>
      </c>
      <c r="E1631" s="16" t="n">
        <v>1</v>
      </c>
      <c r="F1631" s="16" t="n">
        <v>2252</v>
      </c>
      <c r="G1631" s="16" t="n">
        <v>0.1</v>
      </c>
      <c r="H1631" s="16" t="s">
        <v>112</v>
      </c>
      <c r="I1631" s="16" t="s">
        <v>60</v>
      </c>
      <c r="J1631" s="16" t="n">
        <v>5</v>
      </c>
      <c r="K1631" s="16" t="n">
        <v>3</v>
      </c>
      <c r="L1631" s="16" t="s">
        <v>41</v>
      </c>
      <c r="M1631" s="18" t="n">
        <f aca="false">IF(ISNUMBER(B1631),B1631,IF(MID(B1631,3,1)="-",DATE(VALUE(RIGHT(B1631,4)),VALUE(MID(B1631,4,2)),VALUE(LEFT(B1631,2))),DATE(VALUE(LEFT(B1631,4)),VALUE(MID(B1631,6,2)),VALUE(RIGHT(B1631,2)))))</f>
        <v>45802</v>
      </c>
      <c r="N1631" s="16" t="n">
        <f aca="false">MONTH(M1631)</f>
        <v>5</v>
      </c>
      <c r="O1631" s="16" t="str">
        <f aca="false">PROPER(TRIM(H1631))</f>
        <v>Mumbai</v>
      </c>
      <c r="P1631" s="16" t="str">
        <f aca="false">IFERROR(VLOOKUP(O1631,city_map!$A$2:$B$6,2,FALSE()),O1631)</f>
        <v>Mumbai</v>
      </c>
      <c r="Q1631" s="16" t="n">
        <f aca="false">IF(ISNUMBER(F1631),F1631,VALUE(SUBSTITUTE(SUBSTITUTE(F1631,"₹",""),",","")))</f>
        <v>2252</v>
      </c>
      <c r="R1631" s="16" t="n">
        <f aca="false">IF(E1631=99,1,E1631)</f>
        <v>1</v>
      </c>
      <c r="S1631" s="16" t="n">
        <f aca="false">IF(G1631="",0,G1631)</f>
        <v>0.1</v>
      </c>
      <c r="T1631" s="16" t="str">
        <f aca="false">IF(I1631="","Unknown",IF(I1631="upi","UPI",I1631))</f>
        <v>UPI</v>
      </c>
      <c r="U1631" s="16" t="str">
        <f aca="false">IF(L1631="Yes","Y",IF(L1631="No","N",L1631))</f>
        <v>N</v>
      </c>
      <c r="V1631" s="19" t="n">
        <f aca="false">ROUND(R1631*Q1631*(1-S1631),2)</f>
        <v>2026.8</v>
      </c>
      <c r="W1631" s="16" t="str">
        <f aca="false">_xlfn.XLOOKUP(D1631,products!$A$2:$A$61,products!$C$2:$C$61,"Not found")</f>
        <v>Electronics</v>
      </c>
    </row>
    <row r="1632" customFormat="false" ht="15" hidden="false" customHeight="false" outlineLevel="0" collapsed="false">
      <c r="A1632" s="16" t="s">
        <v>2623</v>
      </c>
      <c r="B1632" s="16" t="s">
        <v>2624</v>
      </c>
      <c r="C1632" s="16" t="s">
        <v>480</v>
      </c>
      <c r="D1632" s="16" t="s">
        <v>341</v>
      </c>
      <c r="E1632" s="16" t="n">
        <v>1</v>
      </c>
      <c r="F1632" s="16" t="s">
        <v>2625</v>
      </c>
      <c r="G1632" s="16" t="n">
        <v>0.2</v>
      </c>
      <c r="H1632" s="16" t="s">
        <v>81</v>
      </c>
      <c r="I1632" s="16" t="s">
        <v>40</v>
      </c>
      <c r="J1632" s="16" t="n">
        <v>4</v>
      </c>
      <c r="K1632" s="16" t="n">
        <v>4</v>
      </c>
      <c r="L1632" s="16" t="s">
        <v>41</v>
      </c>
      <c r="M1632" s="18" t="n">
        <f aca="false">IF(ISNUMBER(B1632),B1632,IF(MID(B1632,3,1)="-",DATE(VALUE(RIGHT(B1632,4)),VALUE(MID(B1632,4,2)),VALUE(LEFT(B1632,2))),DATE(VALUE(LEFT(B1632,4)),VALUE(MID(B1632,6,2)),VALUE(RIGHT(B1632,2)))))</f>
        <v>45803</v>
      </c>
      <c r="N1632" s="16" t="n">
        <f aca="false">MONTH(M1632)</f>
        <v>5</v>
      </c>
      <c r="O1632" s="16" t="str">
        <f aca="false">PROPER(TRIM(H1632))</f>
        <v>Hyderabad</v>
      </c>
      <c r="P1632" s="16" t="str">
        <f aca="false">IFERROR(VLOOKUP(O1632,city_map!$A$2:$B$6,2,FALSE()),O1632)</f>
        <v>Hyderabad</v>
      </c>
      <c r="Q1632" s="16" t="n">
        <f aca="false">IF(ISNUMBER(F1632),F1632,VALUE(SUBSTITUTE(SUBSTITUTE(F1632,"₹",""),",","")))</f>
        <v>1105</v>
      </c>
      <c r="R1632" s="16" t="n">
        <f aca="false">IF(E1632=99,1,E1632)</f>
        <v>1</v>
      </c>
      <c r="S1632" s="16" t="n">
        <f aca="false">IF(G1632="",0,G1632)</f>
        <v>0.2</v>
      </c>
      <c r="T1632" s="16" t="str">
        <f aca="false">IF(I1632="","Unknown",IF(I1632="upi","UPI",I1632))</f>
        <v>COD</v>
      </c>
      <c r="U1632" s="16" t="str">
        <f aca="false">IF(L1632="Yes","Y",IF(L1632="No","N",L1632))</f>
        <v>N</v>
      </c>
      <c r="V1632" s="19" t="n">
        <f aca="false">ROUND(R1632*Q1632*(1-S1632),2)</f>
        <v>884</v>
      </c>
      <c r="W1632" s="16" t="str">
        <f aca="false">_xlfn.XLOOKUP(D1632,products!$A$2:$A$61,products!$C$2:$C$61,"Not found")</f>
        <v>Home</v>
      </c>
    </row>
    <row r="1633" customFormat="false" ht="15" hidden="false" customHeight="false" outlineLevel="0" collapsed="false">
      <c r="A1633" s="16" t="s">
        <v>2626</v>
      </c>
      <c r="B1633" s="16" t="s">
        <v>2624</v>
      </c>
      <c r="C1633" s="16" t="s">
        <v>662</v>
      </c>
      <c r="D1633" s="16" t="s">
        <v>300</v>
      </c>
      <c r="E1633" s="16" t="n">
        <v>2</v>
      </c>
      <c r="F1633" s="16" t="n">
        <v>2449</v>
      </c>
      <c r="G1633" s="16" t="n">
        <v>0.15</v>
      </c>
      <c r="H1633" s="16" t="s">
        <v>81</v>
      </c>
      <c r="I1633" s="16" t="s">
        <v>60</v>
      </c>
      <c r="J1633" s="16" t="n">
        <v>4</v>
      </c>
      <c r="K1633" s="16" t="n">
        <v>4</v>
      </c>
      <c r="L1633" s="16" t="s">
        <v>41</v>
      </c>
      <c r="M1633" s="18" t="n">
        <f aca="false">IF(ISNUMBER(B1633),B1633,IF(MID(B1633,3,1)="-",DATE(VALUE(RIGHT(B1633,4)),VALUE(MID(B1633,4,2)),VALUE(LEFT(B1633,2))),DATE(VALUE(LEFT(B1633,4)),VALUE(MID(B1633,6,2)),VALUE(RIGHT(B1633,2)))))</f>
        <v>45803</v>
      </c>
      <c r="N1633" s="16" t="n">
        <f aca="false">MONTH(M1633)</f>
        <v>5</v>
      </c>
      <c r="O1633" s="16" t="str">
        <f aca="false">PROPER(TRIM(H1633))</f>
        <v>Hyderabad</v>
      </c>
      <c r="P1633" s="16" t="str">
        <f aca="false">IFERROR(VLOOKUP(O1633,city_map!$A$2:$B$6,2,FALSE()),O1633)</f>
        <v>Hyderabad</v>
      </c>
      <c r="Q1633" s="16" t="n">
        <f aca="false">IF(ISNUMBER(F1633),F1633,VALUE(SUBSTITUTE(SUBSTITUTE(F1633,"₹",""),",","")))</f>
        <v>2449</v>
      </c>
      <c r="R1633" s="16" t="n">
        <f aca="false">IF(E1633=99,1,E1633)</f>
        <v>2</v>
      </c>
      <c r="S1633" s="16" t="n">
        <f aca="false">IF(G1633="",0,G1633)</f>
        <v>0.15</v>
      </c>
      <c r="T1633" s="16" t="str">
        <f aca="false">IF(I1633="","Unknown",IF(I1633="upi","UPI",I1633))</f>
        <v>UPI</v>
      </c>
      <c r="U1633" s="16" t="str">
        <f aca="false">IF(L1633="Yes","Y",IF(L1633="No","N",L1633))</f>
        <v>N</v>
      </c>
      <c r="V1633" s="19" t="n">
        <f aca="false">ROUND(R1633*Q1633*(1-S1633),2)</f>
        <v>4163.3</v>
      </c>
      <c r="W1633" s="16" t="str">
        <f aca="false">_xlfn.XLOOKUP(D1633,products!$A$2:$A$61,products!$C$2:$C$61,"Not found")</f>
        <v>Home</v>
      </c>
    </row>
    <row r="1634" customFormat="false" ht="15" hidden="false" customHeight="false" outlineLevel="0" collapsed="false">
      <c r="A1634" s="16" t="s">
        <v>2627</v>
      </c>
      <c r="B1634" s="16" t="s">
        <v>2624</v>
      </c>
      <c r="C1634" s="16" t="s">
        <v>1591</v>
      </c>
      <c r="D1634" s="16" t="s">
        <v>440</v>
      </c>
      <c r="E1634" s="16" t="n">
        <v>1</v>
      </c>
      <c r="F1634" s="16" t="n">
        <v>1405</v>
      </c>
      <c r="G1634" s="16" t="n">
        <v>0</v>
      </c>
      <c r="H1634" s="16" t="s">
        <v>112</v>
      </c>
      <c r="I1634" s="16" t="s">
        <v>60</v>
      </c>
      <c r="J1634" s="16" t="n">
        <v>3</v>
      </c>
      <c r="K1634" s="16" t="n">
        <v>5</v>
      </c>
      <c r="L1634" s="16" t="s">
        <v>41</v>
      </c>
      <c r="M1634" s="18" t="n">
        <f aca="false">IF(ISNUMBER(B1634),B1634,IF(MID(B1634,3,1)="-",DATE(VALUE(RIGHT(B1634,4)),VALUE(MID(B1634,4,2)),VALUE(LEFT(B1634,2))),DATE(VALUE(LEFT(B1634,4)),VALUE(MID(B1634,6,2)),VALUE(RIGHT(B1634,2)))))</f>
        <v>45803</v>
      </c>
      <c r="N1634" s="16" t="n">
        <f aca="false">MONTH(M1634)</f>
        <v>5</v>
      </c>
      <c r="O1634" s="16" t="str">
        <f aca="false">PROPER(TRIM(H1634))</f>
        <v>Mumbai</v>
      </c>
      <c r="P1634" s="16" t="str">
        <f aca="false">IFERROR(VLOOKUP(O1634,city_map!$A$2:$B$6,2,FALSE()),O1634)</f>
        <v>Mumbai</v>
      </c>
      <c r="Q1634" s="16" t="n">
        <f aca="false">IF(ISNUMBER(F1634),F1634,VALUE(SUBSTITUTE(SUBSTITUTE(F1634,"₹",""),",","")))</f>
        <v>1405</v>
      </c>
      <c r="R1634" s="16" t="n">
        <f aca="false">IF(E1634=99,1,E1634)</f>
        <v>1</v>
      </c>
      <c r="S1634" s="16" t="n">
        <f aca="false">IF(G1634="",0,G1634)</f>
        <v>0</v>
      </c>
      <c r="T1634" s="16" t="str">
        <f aca="false">IF(I1634="","Unknown",IF(I1634="upi","UPI",I1634))</f>
        <v>UPI</v>
      </c>
      <c r="U1634" s="16" t="str">
        <f aca="false">IF(L1634="Yes","Y",IF(L1634="No","N",L1634))</f>
        <v>N</v>
      </c>
      <c r="V1634" s="19" t="n">
        <f aca="false">ROUND(R1634*Q1634*(1-S1634),2)</f>
        <v>1405</v>
      </c>
      <c r="W1634" s="16" t="str">
        <f aca="false">_xlfn.XLOOKUP(D1634,products!$A$2:$A$61,products!$C$2:$C$61,"Not found")</f>
        <v>Home</v>
      </c>
    </row>
    <row r="1635" customFormat="false" ht="15" hidden="false" customHeight="false" outlineLevel="0" collapsed="false">
      <c r="A1635" s="16" t="s">
        <v>2628</v>
      </c>
      <c r="B1635" s="16" t="s">
        <v>2624</v>
      </c>
      <c r="C1635" s="16" t="s">
        <v>753</v>
      </c>
      <c r="D1635" s="16" t="s">
        <v>165</v>
      </c>
      <c r="E1635" s="16" t="n">
        <v>1</v>
      </c>
      <c r="F1635" s="16" t="n">
        <v>919</v>
      </c>
      <c r="G1635" s="16" t="n">
        <v>0.3</v>
      </c>
      <c r="H1635" s="16" t="s">
        <v>67</v>
      </c>
      <c r="I1635" s="16" t="s">
        <v>60</v>
      </c>
      <c r="J1635" s="16" t="n">
        <v>5</v>
      </c>
      <c r="K1635" s="16" t="n">
        <v>4</v>
      </c>
      <c r="L1635" s="16" t="s">
        <v>41</v>
      </c>
      <c r="M1635" s="18" t="n">
        <f aca="false">IF(ISNUMBER(B1635),B1635,IF(MID(B1635,3,1)="-",DATE(VALUE(RIGHT(B1635,4)),VALUE(MID(B1635,4,2)),VALUE(LEFT(B1635,2))),DATE(VALUE(LEFT(B1635,4)),VALUE(MID(B1635,6,2)),VALUE(RIGHT(B1635,2)))))</f>
        <v>45803</v>
      </c>
      <c r="N1635" s="16" t="n">
        <f aca="false">MONTH(M1635)</f>
        <v>5</v>
      </c>
      <c r="O1635" s="16" t="str">
        <f aca="false">PROPER(TRIM(H1635))</f>
        <v>Kolkata</v>
      </c>
      <c r="P1635" s="16" t="str">
        <f aca="false">IFERROR(VLOOKUP(O1635,city_map!$A$2:$B$6,2,FALSE()),O1635)</f>
        <v>Kolkata</v>
      </c>
      <c r="Q1635" s="16" t="n">
        <f aca="false">IF(ISNUMBER(F1635),F1635,VALUE(SUBSTITUTE(SUBSTITUTE(F1635,"₹",""),",","")))</f>
        <v>919</v>
      </c>
      <c r="R1635" s="16" t="n">
        <f aca="false">IF(E1635=99,1,E1635)</f>
        <v>1</v>
      </c>
      <c r="S1635" s="16" t="n">
        <f aca="false">IF(G1635="",0,G1635)</f>
        <v>0.3</v>
      </c>
      <c r="T1635" s="16" t="str">
        <f aca="false">IF(I1635="","Unknown",IF(I1635="upi","UPI",I1635))</f>
        <v>UPI</v>
      </c>
      <c r="U1635" s="16" t="str">
        <f aca="false">IF(L1635="Yes","Y",IF(L1635="No","N",L1635))</f>
        <v>N</v>
      </c>
      <c r="V1635" s="19" t="n">
        <f aca="false">ROUND(R1635*Q1635*(1-S1635),2)</f>
        <v>643.3</v>
      </c>
      <c r="W1635" s="16" t="str">
        <f aca="false">_xlfn.XLOOKUP(D1635,products!$A$2:$A$61,products!$C$2:$C$61,"Not found")</f>
        <v>Electronics</v>
      </c>
    </row>
    <row r="1636" customFormat="false" ht="15" hidden="false" customHeight="false" outlineLevel="0" collapsed="false">
      <c r="A1636" s="16" t="s">
        <v>2629</v>
      </c>
      <c r="B1636" s="16" t="s">
        <v>2624</v>
      </c>
      <c r="C1636" s="16" t="s">
        <v>875</v>
      </c>
      <c r="D1636" s="16" t="s">
        <v>157</v>
      </c>
      <c r="E1636" s="16" t="n">
        <v>2</v>
      </c>
      <c r="F1636" s="16" t="n">
        <v>1086</v>
      </c>
      <c r="G1636" s="16" t="n">
        <v>0.15</v>
      </c>
      <c r="H1636" s="16" t="s">
        <v>89</v>
      </c>
      <c r="I1636" s="16" t="s">
        <v>40</v>
      </c>
      <c r="J1636" s="16" t="n">
        <v>4</v>
      </c>
      <c r="K1636" s="16" t="n">
        <v>3</v>
      </c>
      <c r="L1636" s="16" t="s">
        <v>41</v>
      </c>
      <c r="M1636" s="18" t="n">
        <f aca="false">IF(ISNUMBER(B1636),B1636,IF(MID(B1636,3,1)="-",DATE(VALUE(RIGHT(B1636,4)),VALUE(MID(B1636,4,2)),VALUE(LEFT(B1636,2))),DATE(VALUE(LEFT(B1636,4)),VALUE(MID(B1636,6,2)),VALUE(RIGHT(B1636,2)))))</f>
        <v>45803</v>
      </c>
      <c r="N1636" s="16" t="n">
        <f aca="false">MONTH(M1636)</f>
        <v>5</v>
      </c>
      <c r="O1636" s="16" t="str">
        <f aca="false">PROPER(TRIM(H1636))</f>
        <v>Ahmedabad</v>
      </c>
      <c r="P1636" s="16" t="str">
        <f aca="false">IFERROR(VLOOKUP(O1636,city_map!$A$2:$B$6,2,FALSE()),O1636)</f>
        <v>Ahmedabad</v>
      </c>
      <c r="Q1636" s="16" t="n">
        <f aca="false">IF(ISNUMBER(F1636),F1636,VALUE(SUBSTITUTE(SUBSTITUTE(F1636,"₹",""),",","")))</f>
        <v>1086</v>
      </c>
      <c r="R1636" s="16" t="n">
        <f aca="false">IF(E1636=99,1,E1636)</f>
        <v>2</v>
      </c>
      <c r="S1636" s="16" t="n">
        <f aca="false">IF(G1636="",0,G1636)</f>
        <v>0.15</v>
      </c>
      <c r="T1636" s="16" t="str">
        <f aca="false">IF(I1636="","Unknown",IF(I1636="upi","UPI",I1636))</f>
        <v>COD</v>
      </c>
      <c r="U1636" s="16" t="str">
        <f aca="false">IF(L1636="Yes","Y",IF(L1636="No","N",L1636))</f>
        <v>N</v>
      </c>
      <c r="V1636" s="19" t="n">
        <f aca="false">ROUND(R1636*Q1636*(1-S1636),2)</f>
        <v>1846.2</v>
      </c>
      <c r="W1636" s="16" t="str">
        <f aca="false">_xlfn.XLOOKUP(D1636,products!$A$2:$A$61,products!$C$2:$C$61,"Not found")</f>
        <v>Books</v>
      </c>
    </row>
    <row r="1637" customFormat="false" ht="15" hidden="false" customHeight="false" outlineLevel="0" collapsed="false">
      <c r="A1637" s="16" t="s">
        <v>2630</v>
      </c>
      <c r="B1637" s="16" t="s">
        <v>2624</v>
      </c>
      <c r="C1637" s="16" t="s">
        <v>583</v>
      </c>
      <c r="D1637" s="16" t="s">
        <v>179</v>
      </c>
      <c r="E1637" s="16" t="n">
        <v>3</v>
      </c>
      <c r="F1637" s="16" t="n">
        <v>2492</v>
      </c>
      <c r="G1637" s="16" t="n">
        <v>0.05</v>
      </c>
      <c r="H1637" s="16" t="s">
        <v>130</v>
      </c>
      <c r="I1637" s="16" t="s">
        <v>47</v>
      </c>
      <c r="J1637" s="16" t="n">
        <v>2</v>
      </c>
      <c r="K1637" s="16" t="n">
        <v>5</v>
      </c>
      <c r="L1637" s="16" t="s">
        <v>41</v>
      </c>
      <c r="M1637" s="18" t="n">
        <f aca="false">IF(ISNUMBER(B1637),B1637,IF(MID(B1637,3,1)="-",DATE(VALUE(RIGHT(B1637,4)),VALUE(MID(B1637,4,2)),VALUE(LEFT(B1637,2))),DATE(VALUE(LEFT(B1637,4)),VALUE(MID(B1637,6,2)),VALUE(RIGHT(B1637,2)))))</f>
        <v>45803</v>
      </c>
      <c r="N1637" s="16" t="n">
        <f aca="false">MONTH(M1637)</f>
        <v>5</v>
      </c>
      <c r="O1637" s="16" t="str">
        <f aca="false">PROPER(TRIM(H1637))</f>
        <v>Bengaluru</v>
      </c>
      <c r="P1637" s="16" t="str">
        <f aca="false">IFERROR(VLOOKUP(O1637,city_map!$A$2:$B$6,2,FALSE()),O1637)</f>
        <v>Bengaluru</v>
      </c>
      <c r="Q1637" s="16" t="n">
        <f aca="false">IF(ISNUMBER(F1637),F1637,VALUE(SUBSTITUTE(SUBSTITUTE(F1637,"₹",""),",","")))</f>
        <v>2492</v>
      </c>
      <c r="R1637" s="16" t="n">
        <f aca="false">IF(E1637=99,1,E1637)</f>
        <v>3</v>
      </c>
      <c r="S1637" s="16" t="n">
        <f aca="false">IF(G1637="",0,G1637)</f>
        <v>0.05</v>
      </c>
      <c r="T1637" s="16" t="str">
        <f aca="false">IF(I1637="","Unknown",IF(I1637="upi","UPI",I1637))</f>
        <v>Debit Card</v>
      </c>
      <c r="U1637" s="16" t="str">
        <f aca="false">IF(L1637="Yes","Y",IF(L1637="No","N",L1637))</f>
        <v>N</v>
      </c>
      <c r="V1637" s="19" t="n">
        <f aca="false">ROUND(R1637*Q1637*(1-S1637),2)</f>
        <v>7102.2</v>
      </c>
      <c r="W1637" s="16" t="str">
        <f aca="false">_xlfn.XLOOKUP(D1637,products!$A$2:$A$61,products!$C$2:$C$61,"Not found")</f>
        <v>Electronics</v>
      </c>
    </row>
    <row r="1638" customFormat="false" ht="15" hidden="false" customHeight="false" outlineLevel="0" collapsed="false">
      <c r="A1638" s="16" t="s">
        <v>2631</v>
      </c>
      <c r="B1638" s="16" t="s">
        <v>2624</v>
      </c>
      <c r="C1638" s="16" t="s">
        <v>325</v>
      </c>
      <c r="D1638" s="16" t="s">
        <v>133</v>
      </c>
      <c r="E1638" s="16" t="n">
        <v>2</v>
      </c>
      <c r="F1638" s="16" t="n">
        <v>611</v>
      </c>
      <c r="G1638" s="16" t="n">
        <v>0.15</v>
      </c>
      <c r="H1638" s="16" t="s">
        <v>112</v>
      </c>
      <c r="I1638" s="16" t="s">
        <v>100</v>
      </c>
      <c r="J1638" s="16" t="n">
        <v>2</v>
      </c>
      <c r="K1638" s="16" t="n">
        <v>3</v>
      </c>
      <c r="L1638" s="16" t="s">
        <v>174</v>
      </c>
      <c r="M1638" s="18" t="n">
        <f aca="false">IF(ISNUMBER(B1638),B1638,IF(MID(B1638,3,1)="-",DATE(VALUE(RIGHT(B1638,4)),VALUE(MID(B1638,4,2)),VALUE(LEFT(B1638,2))),DATE(VALUE(LEFT(B1638,4)),VALUE(MID(B1638,6,2)),VALUE(RIGHT(B1638,2)))))</f>
        <v>45803</v>
      </c>
      <c r="N1638" s="16" t="n">
        <f aca="false">MONTH(M1638)</f>
        <v>5</v>
      </c>
      <c r="O1638" s="16" t="str">
        <f aca="false">PROPER(TRIM(H1638))</f>
        <v>Mumbai</v>
      </c>
      <c r="P1638" s="16" t="str">
        <f aca="false">IFERROR(VLOOKUP(O1638,city_map!$A$2:$B$6,2,FALSE()),O1638)</f>
        <v>Mumbai</v>
      </c>
      <c r="Q1638" s="16" t="n">
        <f aca="false">IF(ISNUMBER(F1638),F1638,VALUE(SUBSTITUTE(SUBSTITUTE(F1638,"₹",""),",","")))</f>
        <v>611</v>
      </c>
      <c r="R1638" s="16" t="n">
        <f aca="false">IF(E1638=99,1,E1638)</f>
        <v>2</v>
      </c>
      <c r="S1638" s="16" t="n">
        <f aca="false">IF(G1638="",0,G1638)</f>
        <v>0.15</v>
      </c>
      <c r="T1638" s="16" t="str">
        <f aca="false">IF(I1638="","Unknown",IF(I1638="upi","UPI",I1638))</f>
        <v>Net Banking</v>
      </c>
      <c r="U1638" s="16" t="str">
        <f aca="false">IF(L1638="Yes","Y",IF(L1638="No","N",L1638))</f>
        <v>N</v>
      </c>
      <c r="V1638" s="19" t="n">
        <f aca="false">ROUND(R1638*Q1638*(1-S1638),2)</f>
        <v>1038.7</v>
      </c>
      <c r="W1638" s="16" t="str">
        <f aca="false">_xlfn.XLOOKUP(D1638,products!$A$2:$A$61,products!$C$2:$C$61,"Not found")</f>
        <v>Books</v>
      </c>
    </row>
    <row r="1639" customFormat="false" ht="15" hidden="false" customHeight="false" outlineLevel="0" collapsed="false">
      <c r="A1639" s="16" t="s">
        <v>2632</v>
      </c>
      <c r="B1639" s="16" t="s">
        <v>2633</v>
      </c>
      <c r="C1639" s="16" t="s">
        <v>1231</v>
      </c>
      <c r="D1639" s="16" t="s">
        <v>126</v>
      </c>
      <c r="E1639" s="16" t="n">
        <v>2</v>
      </c>
      <c r="F1639" s="16" t="n">
        <v>411</v>
      </c>
      <c r="G1639" s="16" t="n">
        <v>0.2</v>
      </c>
      <c r="H1639" s="16" t="s">
        <v>67</v>
      </c>
      <c r="I1639" s="16" t="s">
        <v>47</v>
      </c>
      <c r="J1639" s="16" t="n">
        <v>5</v>
      </c>
      <c r="K1639" s="16" t="n">
        <v>4</v>
      </c>
      <c r="L1639" s="16" t="s">
        <v>41</v>
      </c>
      <c r="M1639" s="18" t="n">
        <f aca="false">IF(ISNUMBER(B1639),B1639,IF(MID(B1639,3,1)="-",DATE(VALUE(RIGHT(B1639,4)),VALUE(MID(B1639,4,2)),VALUE(LEFT(B1639,2))),DATE(VALUE(LEFT(B1639,4)),VALUE(MID(B1639,6,2)),VALUE(RIGHT(B1639,2)))))</f>
        <v>45803</v>
      </c>
      <c r="N1639" s="16" t="n">
        <f aca="false">MONTH(M1639)</f>
        <v>5</v>
      </c>
      <c r="O1639" s="16" t="str">
        <f aca="false">PROPER(TRIM(H1639))</f>
        <v>Kolkata</v>
      </c>
      <c r="P1639" s="16" t="str">
        <f aca="false">IFERROR(VLOOKUP(O1639,city_map!$A$2:$B$6,2,FALSE()),O1639)</f>
        <v>Kolkata</v>
      </c>
      <c r="Q1639" s="16" t="n">
        <f aca="false">IF(ISNUMBER(F1639),F1639,VALUE(SUBSTITUTE(SUBSTITUTE(F1639,"₹",""),",","")))</f>
        <v>411</v>
      </c>
      <c r="R1639" s="16" t="n">
        <f aca="false">IF(E1639=99,1,E1639)</f>
        <v>2</v>
      </c>
      <c r="S1639" s="16" t="n">
        <f aca="false">IF(G1639="",0,G1639)</f>
        <v>0.2</v>
      </c>
      <c r="T1639" s="16" t="str">
        <f aca="false">IF(I1639="","Unknown",IF(I1639="upi","UPI",I1639))</f>
        <v>Debit Card</v>
      </c>
      <c r="U1639" s="16" t="str">
        <f aca="false">IF(L1639="Yes","Y",IF(L1639="No","N",L1639))</f>
        <v>N</v>
      </c>
      <c r="V1639" s="19" t="n">
        <f aca="false">ROUND(R1639*Q1639*(1-S1639),2)</f>
        <v>657.6</v>
      </c>
      <c r="W1639" s="16" t="str">
        <f aca="false">_xlfn.XLOOKUP(D1639,products!$A$2:$A$61,products!$C$2:$C$61,"Not found")</f>
        <v>Home</v>
      </c>
    </row>
    <row r="1640" customFormat="false" ht="15" hidden="false" customHeight="false" outlineLevel="0" collapsed="false">
      <c r="A1640" s="16" t="s">
        <v>2634</v>
      </c>
      <c r="B1640" s="16" t="s">
        <v>2624</v>
      </c>
      <c r="C1640" s="16" t="s">
        <v>156</v>
      </c>
      <c r="D1640" s="16" t="s">
        <v>203</v>
      </c>
      <c r="E1640" s="16" t="n">
        <v>2</v>
      </c>
      <c r="F1640" s="16" t="n">
        <v>2587</v>
      </c>
      <c r="G1640" s="16" t="n">
        <v>0.2</v>
      </c>
      <c r="H1640" s="16" t="s">
        <v>112</v>
      </c>
      <c r="I1640" s="16" t="s">
        <v>60</v>
      </c>
      <c r="J1640" s="16" t="n">
        <v>4</v>
      </c>
      <c r="K1640" s="16" t="n">
        <v>2</v>
      </c>
      <c r="L1640" s="16" t="s">
        <v>57</v>
      </c>
      <c r="M1640" s="18" t="n">
        <f aca="false">IF(ISNUMBER(B1640),B1640,IF(MID(B1640,3,1)="-",DATE(VALUE(RIGHT(B1640,4)),VALUE(MID(B1640,4,2)),VALUE(LEFT(B1640,2))),DATE(VALUE(LEFT(B1640,4)),VALUE(MID(B1640,6,2)),VALUE(RIGHT(B1640,2)))))</f>
        <v>45803</v>
      </c>
      <c r="N1640" s="16" t="n">
        <f aca="false">MONTH(M1640)</f>
        <v>5</v>
      </c>
      <c r="O1640" s="16" t="str">
        <f aca="false">PROPER(TRIM(H1640))</f>
        <v>Mumbai</v>
      </c>
      <c r="P1640" s="16" t="str">
        <f aca="false">IFERROR(VLOOKUP(O1640,city_map!$A$2:$B$6,2,FALSE()),O1640)</f>
        <v>Mumbai</v>
      </c>
      <c r="Q1640" s="16" t="n">
        <f aca="false">IF(ISNUMBER(F1640),F1640,VALUE(SUBSTITUTE(SUBSTITUTE(F1640,"₹",""),",","")))</f>
        <v>2587</v>
      </c>
      <c r="R1640" s="16" t="n">
        <f aca="false">IF(E1640=99,1,E1640)</f>
        <v>2</v>
      </c>
      <c r="S1640" s="16" t="n">
        <f aca="false">IF(G1640="",0,G1640)</f>
        <v>0.2</v>
      </c>
      <c r="T1640" s="16" t="str">
        <f aca="false">IF(I1640="","Unknown",IF(I1640="upi","UPI",I1640))</f>
        <v>UPI</v>
      </c>
      <c r="U1640" s="16" t="str">
        <f aca="false">IF(L1640="Yes","Y",IF(L1640="No","N",L1640))</f>
        <v>Y</v>
      </c>
      <c r="V1640" s="19" t="n">
        <f aca="false">ROUND(R1640*Q1640*(1-S1640),2)</f>
        <v>4139.2</v>
      </c>
      <c r="W1640" s="16" t="str">
        <f aca="false">_xlfn.XLOOKUP(D1640,products!$A$2:$A$61,products!$C$2:$C$61,"Not found")</f>
        <v>Fashion</v>
      </c>
    </row>
    <row r="1641" customFormat="false" ht="15" hidden="false" customHeight="false" outlineLevel="0" collapsed="false">
      <c r="A1641" s="16" t="s">
        <v>2635</v>
      </c>
      <c r="B1641" s="16" t="s">
        <v>2624</v>
      </c>
      <c r="C1641" s="16" t="s">
        <v>395</v>
      </c>
      <c r="D1641" s="16" t="s">
        <v>451</v>
      </c>
      <c r="E1641" s="16" t="n">
        <v>1</v>
      </c>
      <c r="F1641" s="16" t="n">
        <v>1295</v>
      </c>
      <c r="G1641" s="16" t="n">
        <v>0.2</v>
      </c>
      <c r="H1641" s="16" t="s">
        <v>81</v>
      </c>
      <c r="I1641" s="16" t="s">
        <v>60</v>
      </c>
      <c r="J1641" s="16" t="n">
        <v>2</v>
      </c>
      <c r="K1641" s="16" t="n">
        <v>4</v>
      </c>
      <c r="L1641" s="16" t="s">
        <v>41</v>
      </c>
      <c r="M1641" s="18" t="n">
        <f aca="false">IF(ISNUMBER(B1641),B1641,IF(MID(B1641,3,1)="-",DATE(VALUE(RIGHT(B1641,4)),VALUE(MID(B1641,4,2)),VALUE(LEFT(B1641,2))),DATE(VALUE(LEFT(B1641,4)),VALUE(MID(B1641,6,2)),VALUE(RIGHT(B1641,2)))))</f>
        <v>45803</v>
      </c>
      <c r="N1641" s="16" t="n">
        <f aca="false">MONTH(M1641)</f>
        <v>5</v>
      </c>
      <c r="O1641" s="16" t="str">
        <f aca="false">PROPER(TRIM(H1641))</f>
        <v>Hyderabad</v>
      </c>
      <c r="P1641" s="16" t="str">
        <f aca="false">IFERROR(VLOOKUP(O1641,city_map!$A$2:$B$6,2,FALSE()),O1641)</f>
        <v>Hyderabad</v>
      </c>
      <c r="Q1641" s="16" t="n">
        <f aca="false">IF(ISNUMBER(F1641),F1641,VALUE(SUBSTITUTE(SUBSTITUTE(F1641,"₹",""),",","")))</f>
        <v>1295</v>
      </c>
      <c r="R1641" s="16" t="n">
        <f aca="false">IF(E1641=99,1,E1641)</f>
        <v>1</v>
      </c>
      <c r="S1641" s="16" t="n">
        <f aca="false">IF(G1641="",0,G1641)</f>
        <v>0.2</v>
      </c>
      <c r="T1641" s="16" t="str">
        <f aca="false">IF(I1641="","Unknown",IF(I1641="upi","UPI",I1641))</f>
        <v>UPI</v>
      </c>
      <c r="U1641" s="16" t="str">
        <f aca="false">IF(L1641="Yes","Y",IF(L1641="No","N",L1641))</f>
        <v>N</v>
      </c>
      <c r="V1641" s="19" t="n">
        <f aca="false">ROUND(R1641*Q1641*(1-S1641),2)</f>
        <v>1036</v>
      </c>
      <c r="W1641" s="16" t="str">
        <f aca="false">_xlfn.XLOOKUP(D1641,products!$A$2:$A$61,products!$C$2:$C$61,"Not found")</f>
        <v>Beauty</v>
      </c>
    </row>
    <row r="1642" customFormat="false" ht="15" hidden="false" customHeight="false" outlineLevel="0" collapsed="false">
      <c r="A1642" s="16" t="s">
        <v>2636</v>
      </c>
      <c r="B1642" s="16" t="s">
        <v>2624</v>
      </c>
      <c r="C1642" s="16" t="s">
        <v>2375</v>
      </c>
      <c r="D1642" s="16" t="s">
        <v>203</v>
      </c>
      <c r="E1642" s="16" t="n">
        <v>2</v>
      </c>
      <c r="F1642" s="16" t="n">
        <v>2497</v>
      </c>
      <c r="G1642" s="16" t="n">
        <v>0.1</v>
      </c>
      <c r="H1642" s="16" t="s">
        <v>39</v>
      </c>
      <c r="I1642" s="16" t="s">
        <v>60</v>
      </c>
      <c r="J1642" s="16" t="n">
        <v>3</v>
      </c>
      <c r="K1642" s="16" t="n">
        <v>4</v>
      </c>
      <c r="L1642" s="16" t="s">
        <v>41</v>
      </c>
      <c r="M1642" s="18" t="n">
        <f aca="false">IF(ISNUMBER(B1642),B1642,IF(MID(B1642,3,1)="-",DATE(VALUE(RIGHT(B1642,4)),VALUE(MID(B1642,4,2)),VALUE(LEFT(B1642,2))),DATE(VALUE(LEFT(B1642,4)),VALUE(MID(B1642,6,2)),VALUE(RIGHT(B1642,2)))))</f>
        <v>45803</v>
      </c>
      <c r="N1642" s="16" t="n">
        <f aca="false">MONTH(M1642)</f>
        <v>5</v>
      </c>
      <c r="O1642" s="16" t="str">
        <f aca="false">PROPER(TRIM(H1642))</f>
        <v>Delhi</v>
      </c>
      <c r="P1642" s="16" t="str">
        <f aca="false">IFERROR(VLOOKUP(O1642,city_map!$A$2:$B$6,2,FALSE()),O1642)</f>
        <v>Delhi</v>
      </c>
      <c r="Q1642" s="16" t="n">
        <f aca="false">IF(ISNUMBER(F1642),F1642,VALUE(SUBSTITUTE(SUBSTITUTE(F1642,"₹",""),",","")))</f>
        <v>2497</v>
      </c>
      <c r="R1642" s="16" t="n">
        <f aca="false">IF(E1642=99,1,E1642)</f>
        <v>2</v>
      </c>
      <c r="S1642" s="16" t="n">
        <f aca="false">IF(G1642="",0,G1642)</f>
        <v>0.1</v>
      </c>
      <c r="T1642" s="16" t="str">
        <f aca="false">IF(I1642="","Unknown",IF(I1642="upi","UPI",I1642))</f>
        <v>UPI</v>
      </c>
      <c r="U1642" s="16" t="str">
        <f aca="false">IF(L1642="Yes","Y",IF(L1642="No","N",L1642))</f>
        <v>N</v>
      </c>
      <c r="V1642" s="19" t="n">
        <f aca="false">ROUND(R1642*Q1642*(1-S1642),2)</f>
        <v>4494.6</v>
      </c>
      <c r="W1642" s="16" t="str">
        <f aca="false">_xlfn.XLOOKUP(D1642,products!$A$2:$A$61,products!$C$2:$C$61,"Not found")</f>
        <v>Fashion</v>
      </c>
    </row>
    <row r="1643" customFormat="false" ht="15" hidden="false" customHeight="false" outlineLevel="0" collapsed="false">
      <c r="A1643" s="16" t="s">
        <v>2637</v>
      </c>
      <c r="B1643" s="16" t="s">
        <v>2624</v>
      </c>
      <c r="C1643" s="16" t="s">
        <v>977</v>
      </c>
      <c r="D1643" s="16" t="s">
        <v>300</v>
      </c>
      <c r="E1643" s="16" t="n">
        <v>2</v>
      </c>
      <c r="F1643" s="16" t="n">
        <v>2604</v>
      </c>
      <c r="G1643" s="16" t="n">
        <v>0.05</v>
      </c>
      <c r="H1643" s="16" t="s">
        <v>130</v>
      </c>
      <c r="I1643" s="16" t="s">
        <v>60</v>
      </c>
      <c r="J1643" s="16" t="n">
        <v>3</v>
      </c>
      <c r="K1643" s="16"/>
      <c r="L1643" s="16" t="s">
        <v>57</v>
      </c>
      <c r="M1643" s="18" t="n">
        <f aca="false">IF(ISNUMBER(B1643),B1643,IF(MID(B1643,3,1)="-",DATE(VALUE(RIGHT(B1643,4)),VALUE(MID(B1643,4,2)),VALUE(LEFT(B1643,2))),DATE(VALUE(LEFT(B1643,4)),VALUE(MID(B1643,6,2)),VALUE(RIGHT(B1643,2)))))</f>
        <v>45803</v>
      </c>
      <c r="N1643" s="16" t="n">
        <f aca="false">MONTH(M1643)</f>
        <v>5</v>
      </c>
      <c r="O1643" s="16" t="str">
        <f aca="false">PROPER(TRIM(H1643))</f>
        <v>Bengaluru</v>
      </c>
      <c r="P1643" s="16" t="str">
        <f aca="false">IFERROR(VLOOKUP(O1643,city_map!$A$2:$B$6,2,FALSE()),O1643)</f>
        <v>Bengaluru</v>
      </c>
      <c r="Q1643" s="16" t="n">
        <f aca="false">IF(ISNUMBER(F1643),F1643,VALUE(SUBSTITUTE(SUBSTITUTE(F1643,"₹",""),",","")))</f>
        <v>2604</v>
      </c>
      <c r="R1643" s="16" t="n">
        <f aca="false">IF(E1643=99,1,E1643)</f>
        <v>2</v>
      </c>
      <c r="S1643" s="16" t="n">
        <f aca="false">IF(G1643="",0,G1643)</f>
        <v>0.05</v>
      </c>
      <c r="T1643" s="16" t="str">
        <f aca="false">IF(I1643="","Unknown",IF(I1643="upi","UPI",I1643))</f>
        <v>UPI</v>
      </c>
      <c r="U1643" s="16" t="str">
        <f aca="false">IF(L1643="Yes","Y",IF(L1643="No","N",L1643))</f>
        <v>Y</v>
      </c>
      <c r="V1643" s="19" t="n">
        <f aca="false">ROUND(R1643*Q1643*(1-S1643),2)</f>
        <v>4947.6</v>
      </c>
      <c r="W1643" s="16" t="str">
        <f aca="false">_xlfn.XLOOKUP(D1643,products!$A$2:$A$61,products!$C$2:$C$61,"Not found")</f>
        <v>Home</v>
      </c>
    </row>
    <row r="1644" customFormat="false" ht="15" hidden="false" customHeight="false" outlineLevel="0" collapsed="false">
      <c r="A1644" s="16" t="s">
        <v>2638</v>
      </c>
      <c r="B1644" s="16" t="s">
        <v>2639</v>
      </c>
      <c r="C1644" s="16" t="s">
        <v>2218</v>
      </c>
      <c r="D1644" s="16" t="s">
        <v>92</v>
      </c>
      <c r="E1644" s="16" t="n">
        <v>2</v>
      </c>
      <c r="F1644" s="16" t="n">
        <v>3977</v>
      </c>
      <c r="G1644" s="16" t="n">
        <v>0.1</v>
      </c>
      <c r="H1644" s="16" t="s">
        <v>130</v>
      </c>
      <c r="I1644" s="16" t="s">
        <v>60</v>
      </c>
      <c r="J1644" s="16" t="n">
        <v>4</v>
      </c>
      <c r="K1644" s="16" t="n">
        <v>4</v>
      </c>
      <c r="L1644" s="16" t="s">
        <v>41</v>
      </c>
      <c r="M1644" s="18" t="n">
        <f aca="false">IF(ISNUMBER(B1644),B1644,IF(MID(B1644,3,1)="-",DATE(VALUE(RIGHT(B1644,4)),VALUE(MID(B1644,4,2)),VALUE(LEFT(B1644,2))),DATE(VALUE(LEFT(B1644,4)),VALUE(MID(B1644,6,2)),VALUE(RIGHT(B1644,2)))))</f>
        <v>45804</v>
      </c>
      <c r="N1644" s="16" t="n">
        <f aca="false">MONTH(M1644)</f>
        <v>5</v>
      </c>
      <c r="O1644" s="16" t="str">
        <f aca="false">PROPER(TRIM(H1644))</f>
        <v>Bengaluru</v>
      </c>
      <c r="P1644" s="16" t="str">
        <f aca="false">IFERROR(VLOOKUP(O1644,city_map!$A$2:$B$6,2,FALSE()),O1644)</f>
        <v>Bengaluru</v>
      </c>
      <c r="Q1644" s="16" t="n">
        <f aca="false">IF(ISNUMBER(F1644),F1644,VALUE(SUBSTITUTE(SUBSTITUTE(F1644,"₹",""),",","")))</f>
        <v>3977</v>
      </c>
      <c r="R1644" s="16" t="n">
        <f aca="false">IF(E1644=99,1,E1644)</f>
        <v>2</v>
      </c>
      <c r="S1644" s="16" t="n">
        <f aca="false">IF(G1644="",0,G1644)</f>
        <v>0.1</v>
      </c>
      <c r="T1644" s="16" t="str">
        <f aca="false">IF(I1644="","Unknown",IF(I1644="upi","UPI",I1644))</f>
        <v>UPI</v>
      </c>
      <c r="U1644" s="16" t="str">
        <f aca="false">IF(L1644="Yes","Y",IF(L1644="No","N",L1644))</f>
        <v>N</v>
      </c>
      <c r="V1644" s="19" t="n">
        <f aca="false">ROUND(R1644*Q1644*(1-S1644),2)</f>
        <v>7158.6</v>
      </c>
      <c r="W1644" s="16" t="str">
        <f aca="false">_xlfn.XLOOKUP(D1644,products!$A$2:$A$61,products!$C$2:$C$61,"Not found")</f>
        <v>Electronics</v>
      </c>
    </row>
    <row r="1645" customFormat="false" ht="15" hidden="false" customHeight="false" outlineLevel="0" collapsed="false">
      <c r="A1645" s="16" t="s">
        <v>2640</v>
      </c>
      <c r="B1645" s="16" t="s">
        <v>2639</v>
      </c>
      <c r="C1645" s="16" t="s">
        <v>114</v>
      </c>
      <c r="D1645" s="16" t="s">
        <v>291</v>
      </c>
      <c r="E1645" s="16" t="n">
        <v>2</v>
      </c>
      <c r="F1645" s="16" t="n">
        <v>1227</v>
      </c>
      <c r="G1645" s="16" t="n">
        <v>0</v>
      </c>
      <c r="H1645" s="16" t="s">
        <v>46</v>
      </c>
      <c r="I1645" s="16" t="s">
        <v>60</v>
      </c>
      <c r="J1645" s="16" t="n">
        <v>3</v>
      </c>
      <c r="K1645" s="16" t="n">
        <v>4</v>
      </c>
      <c r="L1645" s="16" t="s">
        <v>41</v>
      </c>
      <c r="M1645" s="18" t="n">
        <f aca="false">IF(ISNUMBER(B1645),B1645,IF(MID(B1645,3,1)="-",DATE(VALUE(RIGHT(B1645,4)),VALUE(MID(B1645,4,2)),VALUE(LEFT(B1645,2))),DATE(VALUE(LEFT(B1645,4)),VALUE(MID(B1645,6,2)),VALUE(RIGHT(B1645,2)))))</f>
        <v>45804</v>
      </c>
      <c r="N1645" s="16" t="n">
        <f aca="false">MONTH(M1645)</f>
        <v>5</v>
      </c>
      <c r="O1645" s="16" t="str">
        <f aca="false">PROPER(TRIM(H1645))</f>
        <v>Chennai</v>
      </c>
      <c r="P1645" s="16" t="str">
        <f aca="false">IFERROR(VLOOKUP(O1645,city_map!$A$2:$B$6,2,FALSE()),O1645)</f>
        <v>Chennai</v>
      </c>
      <c r="Q1645" s="16" t="n">
        <f aca="false">IF(ISNUMBER(F1645),F1645,VALUE(SUBSTITUTE(SUBSTITUTE(F1645,"₹",""),",","")))</f>
        <v>1227</v>
      </c>
      <c r="R1645" s="16" t="n">
        <f aca="false">IF(E1645=99,1,E1645)</f>
        <v>2</v>
      </c>
      <c r="S1645" s="16" t="n">
        <f aca="false">IF(G1645="",0,G1645)</f>
        <v>0</v>
      </c>
      <c r="T1645" s="16" t="str">
        <f aca="false">IF(I1645="","Unknown",IF(I1645="upi","UPI",I1645))</f>
        <v>UPI</v>
      </c>
      <c r="U1645" s="16" t="str">
        <f aca="false">IF(L1645="Yes","Y",IF(L1645="No","N",L1645))</f>
        <v>N</v>
      </c>
      <c r="V1645" s="19" t="n">
        <f aca="false">ROUND(R1645*Q1645*(1-S1645),2)</f>
        <v>2454</v>
      </c>
      <c r="W1645" s="16" t="str">
        <f aca="false">_xlfn.XLOOKUP(D1645,products!$A$2:$A$61,products!$C$2:$C$61,"Not found")</f>
        <v>Electronics</v>
      </c>
    </row>
    <row r="1646" customFormat="false" ht="15" hidden="false" customHeight="false" outlineLevel="0" collapsed="false">
      <c r="A1646" s="16" t="s">
        <v>2641</v>
      </c>
      <c r="B1646" s="16" t="s">
        <v>2639</v>
      </c>
      <c r="C1646" s="16" t="s">
        <v>1354</v>
      </c>
      <c r="D1646" s="16" t="s">
        <v>639</v>
      </c>
      <c r="E1646" s="16" t="n">
        <v>1</v>
      </c>
      <c r="F1646" s="16" t="n">
        <v>777</v>
      </c>
      <c r="G1646" s="16" t="n">
        <v>0</v>
      </c>
      <c r="H1646" s="16" t="s">
        <v>81</v>
      </c>
      <c r="I1646" s="16" t="s">
        <v>47</v>
      </c>
      <c r="J1646" s="16" t="n">
        <v>4</v>
      </c>
      <c r="K1646" s="16" t="n">
        <v>4</v>
      </c>
      <c r="L1646" s="16" t="s">
        <v>41</v>
      </c>
      <c r="M1646" s="18" t="n">
        <f aca="false">IF(ISNUMBER(B1646),B1646,IF(MID(B1646,3,1)="-",DATE(VALUE(RIGHT(B1646,4)),VALUE(MID(B1646,4,2)),VALUE(LEFT(B1646,2))),DATE(VALUE(LEFT(B1646,4)),VALUE(MID(B1646,6,2)),VALUE(RIGHT(B1646,2)))))</f>
        <v>45804</v>
      </c>
      <c r="N1646" s="16" t="n">
        <f aca="false">MONTH(M1646)</f>
        <v>5</v>
      </c>
      <c r="O1646" s="16" t="str">
        <f aca="false">PROPER(TRIM(H1646))</f>
        <v>Hyderabad</v>
      </c>
      <c r="P1646" s="16" t="str">
        <f aca="false">IFERROR(VLOOKUP(O1646,city_map!$A$2:$B$6,2,FALSE()),O1646)</f>
        <v>Hyderabad</v>
      </c>
      <c r="Q1646" s="16" t="n">
        <f aca="false">IF(ISNUMBER(F1646),F1646,VALUE(SUBSTITUTE(SUBSTITUTE(F1646,"₹",""),",","")))</f>
        <v>777</v>
      </c>
      <c r="R1646" s="16" t="n">
        <f aca="false">IF(E1646=99,1,E1646)</f>
        <v>1</v>
      </c>
      <c r="S1646" s="16" t="n">
        <f aca="false">IF(G1646="",0,G1646)</f>
        <v>0</v>
      </c>
      <c r="T1646" s="16" t="str">
        <f aca="false">IF(I1646="","Unknown",IF(I1646="upi","UPI",I1646))</f>
        <v>Debit Card</v>
      </c>
      <c r="U1646" s="16" t="str">
        <f aca="false">IF(L1646="Yes","Y",IF(L1646="No","N",L1646))</f>
        <v>N</v>
      </c>
      <c r="V1646" s="19" t="n">
        <f aca="false">ROUND(R1646*Q1646*(1-S1646),2)</f>
        <v>777</v>
      </c>
      <c r="W1646" s="16" t="str">
        <f aca="false">_xlfn.XLOOKUP(D1646,products!$A$2:$A$61,products!$C$2:$C$61,"Not found")</f>
        <v>Beauty</v>
      </c>
    </row>
    <row r="1647" customFormat="false" ht="15" hidden="false" customHeight="false" outlineLevel="0" collapsed="false">
      <c r="A1647" s="16" t="s">
        <v>2642</v>
      </c>
      <c r="B1647" s="16" t="s">
        <v>2639</v>
      </c>
      <c r="C1647" s="16" t="s">
        <v>1983</v>
      </c>
      <c r="D1647" s="16" t="s">
        <v>222</v>
      </c>
      <c r="E1647" s="16" t="n">
        <v>1</v>
      </c>
      <c r="F1647" s="16" t="n">
        <v>1982</v>
      </c>
      <c r="G1647" s="16" t="n">
        <v>0.1</v>
      </c>
      <c r="H1647" s="16" t="s">
        <v>81</v>
      </c>
      <c r="I1647" s="16"/>
      <c r="J1647" s="16" t="n">
        <v>5</v>
      </c>
      <c r="K1647" s="16" t="n">
        <v>5</v>
      </c>
      <c r="L1647" s="16" t="s">
        <v>41</v>
      </c>
      <c r="M1647" s="18" t="n">
        <f aca="false">IF(ISNUMBER(B1647),B1647,IF(MID(B1647,3,1)="-",DATE(VALUE(RIGHT(B1647,4)),VALUE(MID(B1647,4,2)),VALUE(LEFT(B1647,2))),DATE(VALUE(LEFT(B1647,4)),VALUE(MID(B1647,6,2)),VALUE(RIGHT(B1647,2)))))</f>
        <v>45804</v>
      </c>
      <c r="N1647" s="16" t="n">
        <f aca="false">MONTH(M1647)</f>
        <v>5</v>
      </c>
      <c r="O1647" s="16" t="str">
        <f aca="false">PROPER(TRIM(H1647))</f>
        <v>Hyderabad</v>
      </c>
      <c r="P1647" s="16" t="str">
        <f aca="false">IFERROR(VLOOKUP(O1647,city_map!$A$2:$B$6,2,FALSE()),O1647)</f>
        <v>Hyderabad</v>
      </c>
      <c r="Q1647" s="16" t="n">
        <f aca="false">IF(ISNUMBER(F1647),F1647,VALUE(SUBSTITUTE(SUBSTITUTE(F1647,"₹",""),",","")))</f>
        <v>1982</v>
      </c>
      <c r="R1647" s="16" t="n">
        <f aca="false">IF(E1647=99,1,E1647)</f>
        <v>1</v>
      </c>
      <c r="S1647" s="16" t="n">
        <f aca="false">IF(G1647="",0,G1647)</f>
        <v>0.1</v>
      </c>
      <c r="T1647" s="16" t="str">
        <f aca="false">IF(I1647="","Unknown",IF(I1647="upi","UPI",I1647))</f>
        <v>Unknown</v>
      </c>
      <c r="U1647" s="16" t="str">
        <f aca="false">IF(L1647="Yes","Y",IF(L1647="No","N",L1647))</f>
        <v>N</v>
      </c>
      <c r="V1647" s="19" t="n">
        <f aca="false">ROUND(R1647*Q1647*(1-S1647),2)</f>
        <v>1783.8</v>
      </c>
      <c r="W1647" s="16" t="str">
        <f aca="false">_xlfn.XLOOKUP(D1647,products!$A$2:$A$61,products!$C$2:$C$61,"Not found")</f>
        <v>Fashion</v>
      </c>
    </row>
    <row r="1648" customFormat="false" ht="15" hidden="false" customHeight="false" outlineLevel="0" collapsed="false">
      <c r="A1648" s="16" t="s">
        <v>2643</v>
      </c>
      <c r="B1648" s="16" t="s">
        <v>2639</v>
      </c>
      <c r="C1648" s="16" t="s">
        <v>2644</v>
      </c>
      <c r="D1648" s="16" t="s">
        <v>126</v>
      </c>
      <c r="E1648" s="16" t="n">
        <v>4</v>
      </c>
      <c r="F1648" s="16" t="n">
        <v>407</v>
      </c>
      <c r="G1648" s="16" t="n">
        <v>0.1</v>
      </c>
      <c r="H1648" s="16" t="s">
        <v>89</v>
      </c>
      <c r="I1648" s="16" t="s">
        <v>60</v>
      </c>
      <c r="J1648" s="16" t="n">
        <v>2</v>
      </c>
      <c r="K1648" s="16" t="n">
        <v>4</v>
      </c>
      <c r="L1648" s="16" t="s">
        <v>41</v>
      </c>
      <c r="M1648" s="18" t="n">
        <f aca="false">IF(ISNUMBER(B1648),B1648,IF(MID(B1648,3,1)="-",DATE(VALUE(RIGHT(B1648,4)),VALUE(MID(B1648,4,2)),VALUE(LEFT(B1648,2))),DATE(VALUE(LEFT(B1648,4)),VALUE(MID(B1648,6,2)),VALUE(RIGHT(B1648,2)))))</f>
        <v>45804</v>
      </c>
      <c r="N1648" s="16" t="n">
        <f aca="false">MONTH(M1648)</f>
        <v>5</v>
      </c>
      <c r="O1648" s="16" t="str">
        <f aca="false">PROPER(TRIM(H1648))</f>
        <v>Ahmedabad</v>
      </c>
      <c r="P1648" s="16" t="str">
        <f aca="false">IFERROR(VLOOKUP(O1648,city_map!$A$2:$B$6,2,FALSE()),O1648)</f>
        <v>Ahmedabad</v>
      </c>
      <c r="Q1648" s="16" t="n">
        <f aca="false">IF(ISNUMBER(F1648),F1648,VALUE(SUBSTITUTE(SUBSTITUTE(F1648,"₹",""),",","")))</f>
        <v>407</v>
      </c>
      <c r="R1648" s="16" t="n">
        <f aca="false">IF(E1648=99,1,E1648)</f>
        <v>4</v>
      </c>
      <c r="S1648" s="16" t="n">
        <f aca="false">IF(G1648="",0,G1648)</f>
        <v>0.1</v>
      </c>
      <c r="T1648" s="16" t="str">
        <f aca="false">IF(I1648="","Unknown",IF(I1648="upi","UPI",I1648))</f>
        <v>UPI</v>
      </c>
      <c r="U1648" s="16" t="str">
        <f aca="false">IF(L1648="Yes","Y",IF(L1648="No","N",L1648))</f>
        <v>N</v>
      </c>
      <c r="V1648" s="19" t="n">
        <f aca="false">ROUND(R1648*Q1648*(1-S1648),2)</f>
        <v>1465.2</v>
      </c>
      <c r="W1648" s="16" t="str">
        <f aca="false">_xlfn.XLOOKUP(D1648,products!$A$2:$A$61,products!$C$2:$C$61,"Not found")</f>
        <v>Home</v>
      </c>
    </row>
    <row r="1649" customFormat="false" ht="15" hidden="false" customHeight="false" outlineLevel="0" collapsed="false">
      <c r="A1649" s="16" t="s">
        <v>2645</v>
      </c>
      <c r="B1649" s="16" t="s">
        <v>2639</v>
      </c>
      <c r="C1649" s="16" t="s">
        <v>961</v>
      </c>
      <c r="D1649" s="16" t="s">
        <v>119</v>
      </c>
      <c r="E1649" s="16" t="n">
        <v>2</v>
      </c>
      <c r="F1649" s="16" t="n">
        <v>247</v>
      </c>
      <c r="G1649" s="16" t="n">
        <v>0.15</v>
      </c>
      <c r="H1649" s="16" t="s">
        <v>112</v>
      </c>
      <c r="I1649" s="16" t="s">
        <v>47</v>
      </c>
      <c r="J1649" s="16" t="n">
        <v>4</v>
      </c>
      <c r="K1649" s="16" t="n">
        <v>4</v>
      </c>
      <c r="L1649" s="16" t="s">
        <v>41</v>
      </c>
      <c r="M1649" s="18" t="n">
        <f aca="false">IF(ISNUMBER(B1649),B1649,IF(MID(B1649,3,1)="-",DATE(VALUE(RIGHT(B1649,4)),VALUE(MID(B1649,4,2)),VALUE(LEFT(B1649,2))),DATE(VALUE(LEFT(B1649,4)),VALUE(MID(B1649,6,2)),VALUE(RIGHT(B1649,2)))))</f>
        <v>45804</v>
      </c>
      <c r="N1649" s="16" t="n">
        <f aca="false">MONTH(M1649)</f>
        <v>5</v>
      </c>
      <c r="O1649" s="16" t="str">
        <f aca="false">PROPER(TRIM(H1649))</f>
        <v>Mumbai</v>
      </c>
      <c r="P1649" s="16" t="str">
        <f aca="false">IFERROR(VLOOKUP(O1649,city_map!$A$2:$B$6,2,FALSE()),O1649)</f>
        <v>Mumbai</v>
      </c>
      <c r="Q1649" s="16" t="n">
        <f aca="false">IF(ISNUMBER(F1649),F1649,VALUE(SUBSTITUTE(SUBSTITUTE(F1649,"₹",""),",","")))</f>
        <v>247</v>
      </c>
      <c r="R1649" s="16" t="n">
        <f aca="false">IF(E1649=99,1,E1649)</f>
        <v>2</v>
      </c>
      <c r="S1649" s="16" t="n">
        <f aca="false">IF(G1649="",0,G1649)</f>
        <v>0.15</v>
      </c>
      <c r="T1649" s="16" t="str">
        <f aca="false">IF(I1649="","Unknown",IF(I1649="upi","UPI",I1649))</f>
        <v>Debit Card</v>
      </c>
      <c r="U1649" s="16" t="str">
        <f aca="false">IF(L1649="Yes","Y",IF(L1649="No","N",L1649))</f>
        <v>N</v>
      </c>
      <c r="V1649" s="19" t="n">
        <f aca="false">ROUND(R1649*Q1649*(1-S1649),2)</f>
        <v>419.9</v>
      </c>
      <c r="W1649" s="16" t="str">
        <f aca="false">_xlfn.XLOOKUP(D1649,products!$A$2:$A$61,products!$C$2:$C$61,"Not found")</f>
        <v>Books</v>
      </c>
    </row>
    <row r="1650" customFormat="false" ht="15" hidden="false" customHeight="false" outlineLevel="0" collapsed="false">
      <c r="A1650" s="16" t="s">
        <v>2646</v>
      </c>
      <c r="B1650" s="16" t="s">
        <v>2639</v>
      </c>
      <c r="C1650" s="16" t="s">
        <v>726</v>
      </c>
      <c r="D1650" s="16" t="s">
        <v>225</v>
      </c>
      <c r="E1650" s="16" t="n">
        <v>3</v>
      </c>
      <c r="F1650" s="16" t="n">
        <v>412</v>
      </c>
      <c r="G1650" s="16" t="n">
        <v>0.2</v>
      </c>
      <c r="H1650" s="16" t="s">
        <v>112</v>
      </c>
      <c r="I1650" s="16" t="s">
        <v>71</v>
      </c>
      <c r="J1650" s="16" t="n">
        <v>3</v>
      </c>
      <c r="K1650" s="16" t="n">
        <v>4</v>
      </c>
      <c r="L1650" s="16" t="s">
        <v>41</v>
      </c>
      <c r="M1650" s="18" t="n">
        <f aca="false">IF(ISNUMBER(B1650),B1650,IF(MID(B1650,3,1)="-",DATE(VALUE(RIGHT(B1650,4)),VALUE(MID(B1650,4,2)),VALUE(LEFT(B1650,2))),DATE(VALUE(LEFT(B1650,4)),VALUE(MID(B1650,6,2)),VALUE(RIGHT(B1650,2)))))</f>
        <v>45804</v>
      </c>
      <c r="N1650" s="16" t="n">
        <f aca="false">MONTH(M1650)</f>
        <v>5</v>
      </c>
      <c r="O1650" s="16" t="str">
        <f aca="false">PROPER(TRIM(H1650))</f>
        <v>Mumbai</v>
      </c>
      <c r="P1650" s="16" t="str">
        <f aca="false">IFERROR(VLOOKUP(O1650,city_map!$A$2:$B$6,2,FALSE()),O1650)</f>
        <v>Mumbai</v>
      </c>
      <c r="Q1650" s="16" t="n">
        <f aca="false">IF(ISNUMBER(F1650),F1650,VALUE(SUBSTITUTE(SUBSTITUTE(F1650,"₹",""),",","")))</f>
        <v>412</v>
      </c>
      <c r="R1650" s="16" t="n">
        <f aca="false">IF(E1650=99,1,E1650)</f>
        <v>3</v>
      </c>
      <c r="S1650" s="16" t="n">
        <f aca="false">IF(G1650="",0,G1650)</f>
        <v>0.2</v>
      </c>
      <c r="T1650" s="16" t="str">
        <f aca="false">IF(I1650="","Unknown",IF(I1650="upi","UPI",I1650))</f>
        <v>Credit Card</v>
      </c>
      <c r="U1650" s="16" t="str">
        <f aca="false">IF(L1650="Yes","Y",IF(L1650="No","N",L1650))</f>
        <v>N</v>
      </c>
      <c r="V1650" s="19" t="n">
        <f aca="false">ROUND(R1650*Q1650*(1-S1650),2)</f>
        <v>988.8</v>
      </c>
      <c r="W1650" s="16" t="str">
        <f aca="false">_xlfn.XLOOKUP(D1650,products!$A$2:$A$61,products!$C$2:$C$61,"Not found")</f>
        <v>Books</v>
      </c>
    </row>
    <row r="1651" customFormat="false" ht="15" hidden="false" customHeight="false" outlineLevel="0" collapsed="false">
      <c r="A1651" s="16" t="s">
        <v>2647</v>
      </c>
      <c r="B1651" s="16" t="s">
        <v>2639</v>
      </c>
      <c r="C1651" s="16" t="s">
        <v>2016</v>
      </c>
      <c r="D1651" s="16" t="s">
        <v>412</v>
      </c>
      <c r="E1651" s="16" t="n">
        <v>2</v>
      </c>
      <c r="F1651" s="16" t="n">
        <v>977</v>
      </c>
      <c r="G1651" s="16" t="n">
        <v>0.3</v>
      </c>
      <c r="H1651" s="16" t="s">
        <v>70</v>
      </c>
      <c r="I1651" s="16" t="s">
        <v>40</v>
      </c>
      <c r="J1651" s="16" t="n">
        <v>4</v>
      </c>
      <c r="K1651" s="16" t="n">
        <v>4</v>
      </c>
      <c r="L1651" s="16" t="s">
        <v>41</v>
      </c>
      <c r="M1651" s="18" t="n">
        <f aca="false">IF(ISNUMBER(B1651),B1651,IF(MID(B1651,3,1)="-",DATE(VALUE(RIGHT(B1651,4)),VALUE(MID(B1651,4,2)),VALUE(LEFT(B1651,2))),DATE(VALUE(LEFT(B1651,4)),VALUE(MID(B1651,6,2)),VALUE(RIGHT(B1651,2)))))</f>
        <v>45804</v>
      </c>
      <c r="N1651" s="16" t="n">
        <f aca="false">MONTH(M1651)</f>
        <v>5</v>
      </c>
      <c r="O1651" s="16" t="str">
        <f aca="false">PROPER(TRIM(H1651))</f>
        <v>Pune</v>
      </c>
      <c r="P1651" s="16" t="str">
        <f aca="false">IFERROR(VLOOKUP(O1651,city_map!$A$2:$B$6,2,FALSE()),O1651)</f>
        <v>Pune</v>
      </c>
      <c r="Q1651" s="16" t="n">
        <f aca="false">IF(ISNUMBER(F1651),F1651,VALUE(SUBSTITUTE(SUBSTITUTE(F1651,"₹",""),",","")))</f>
        <v>977</v>
      </c>
      <c r="R1651" s="16" t="n">
        <f aca="false">IF(E1651=99,1,E1651)</f>
        <v>2</v>
      </c>
      <c r="S1651" s="16" t="n">
        <f aca="false">IF(G1651="",0,G1651)</f>
        <v>0.3</v>
      </c>
      <c r="T1651" s="16" t="str">
        <f aca="false">IF(I1651="","Unknown",IF(I1651="upi","UPI",I1651))</f>
        <v>COD</v>
      </c>
      <c r="U1651" s="16" t="str">
        <f aca="false">IF(L1651="Yes","Y",IF(L1651="No","N",L1651))</f>
        <v>N</v>
      </c>
      <c r="V1651" s="19" t="n">
        <f aca="false">ROUND(R1651*Q1651*(1-S1651),2)</f>
        <v>1367.8</v>
      </c>
      <c r="W1651" s="16" t="str">
        <f aca="false">_xlfn.XLOOKUP(D1651,products!$A$2:$A$61,products!$C$2:$C$61,"Not found")</f>
        <v>Home</v>
      </c>
    </row>
    <row r="1652" customFormat="false" ht="15" hidden="false" customHeight="false" outlineLevel="0" collapsed="false">
      <c r="A1652" s="16" t="s">
        <v>2648</v>
      </c>
      <c r="B1652" s="16" t="s">
        <v>2639</v>
      </c>
      <c r="C1652" s="16" t="s">
        <v>1287</v>
      </c>
      <c r="D1652" s="16" t="s">
        <v>165</v>
      </c>
      <c r="E1652" s="16" t="n">
        <v>1</v>
      </c>
      <c r="F1652" s="16" t="n">
        <v>938</v>
      </c>
      <c r="G1652" s="16" t="n">
        <v>0.05</v>
      </c>
      <c r="H1652" s="16" t="s">
        <v>70</v>
      </c>
      <c r="I1652" s="16" t="s">
        <v>60</v>
      </c>
      <c r="J1652" s="16" t="n">
        <v>6</v>
      </c>
      <c r="K1652" s="16" t="n">
        <v>2</v>
      </c>
      <c r="L1652" s="16" t="s">
        <v>57</v>
      </c>
      <c r="M1652" s="18" t="n">
        <f aca="false">IF(ISNUMBER(B1652),B1652,IF(MID(B1652,3,1)="-",DATE(VALUE(RIGHT(B1652,4)),VALUE(MID(B1652,4,2)),VALUE(LEFT(B1652,2))),DATE(VALUE(LEFT(B1652,4)),VALUE(MID(B1652,6,2)),VALUE(RIGHT(B1652,2)))))</f>
        <v>45804</v>
      </c>
      <c r="N1652" s="16" t="n">
        <f aca="false">MONTH(M1652)</f>
        <v>5</v>
      </c>
      <c r="O1652" s="16" t="str">
        <f aca="false">PROPER(TRIM(H1652))</f>
        <v>Pune</v>
      </c>
      <c r="P1652" s="16" t="str">
        <f aca="false">IFERROR(VLOOKUP(O1652,city_map!$A$2:$B$6,2,FALSE()),O1652)</f>
        <v>Pune</v>
      </c>
      <c r="Q1652" s="16" t="n">
        <f aca="false">IF(ISNUMBER(F1652),F1652,VALUE(SUBSTITUTE(SUBSTITUTE(F1652,"₹",""),",","")))</f>
        <v>938</v>
      </c>
      <c r="R1652" s="16" t="n">
        <f aca="false">IF(E1652=99,1,E1652)</f>
        <v>1</v>
      </c>
      <c r="S1652" s="16" t="n">
        <f aca="false">IF(G1652="",0,G1652)</f>
        <v>0.05</v>
      </c>
      <c r="T1652" s="16" t="str">
        <f aca="false">IF(I1652="","Unknown",IF(I1652="upi","UPI",I1652))</f>
        <v>UPI</v>
      </c>
      <c r="U1652" s="16" t="str">
        <f aca="false">IF(L1652="Yes","Y",IF(L1652="No","N",L1652))</f>
        <v>Y</v>
      </c>
      <c r="V1652" s="19" t="n">
        <f aca="false">ROUND(R1652*Q1652*(1-S1652),2)</f>
        <v>891.1</v>
      </c>
      <c r="W1652" s="16" t="str">
        <f aca="false">_xlfn.XLOOKUP(D1652,products!$A$2:$A$61,products!$C$2:$C$61,"Not found")</f>
        <v>Electronics</v>
      </c>
    </row>
    <row r="1653" customFormat="false" ht="15" hidden="false" customHeight="false" outlineLevel="0" collapsed="false">
      <c r="A1653" s="16" t="s">
        <v>2649</v>
      </c>
      <c r="B1653" s="16" t="s">
        <v>2639</v>
      </c>
      <c r="C1653" s="16" t="s">
        <v>1627</v>
      </c>
      <c r="D1653" s="16" t="s">
        <v>149</v>
      </c>
      <c r="E1653" s="16" t="n">
        <v>2</v>
      </c>
      <c r="F1653" s="16" t="n">
        <v>1549</v>
      </c>
      <c r="G1653" s="16" t="n">
        <v>0.1</v>
      </c>
      <c r="H1653" s="16" t="s">
        <v>39</v>
      </c>
      <c r="I1653" s="16" t="s">
        <v>60</v>
      </c>
      <c r="J1653" s="16" t="n">
        <v>5</v>
      </c>
      <c r="K1653" s="16" t="n">
        <v>4</v>
      </c>
      <c r="L1653" s="16" t="s">
        <v>57</v>
      </c>
      <c r="M1653" s="18" t="n">
        <f aca="false">IF(ISNUMBER(B1653),B1653,IF(MID(B1653,3,1)="-",DATE(VALUE(RIGHT(B1653,4)),VALUE(MID(B1653,4,2)),VALUE(LEFT(B1653,2))),DATE(VALUE(LEFT(B1653,4)),VALUE(MID(B1653,6,2)),VALUE(RIGHT(B1653,2)))))</f>
        <v>45804</v>
      </c>
      <c r="N1653" s="16" t="n">
        <f aca="false">MONTH(M1653)</f>
        <v>5</v>
      </c>
      <c r="O1653" s="16" t="str">
        <f aca="false">PROPER(TRIM(H1653))</f>
        <v>Delhi</v>
      </c>
      <c r="P1653" s="16" t="str">
        <f aca="false">IFERROR(VLOOKUP(O1653,city_map!$A$2:$B$6,2,FALSE()),O1653)</f>
        <v>Delhi</v>
      </c>
      <c r="Q1653" s="16" t="n">
        <f aca="false">IF(ISNUMBER(F1653),F1653,VALUE(SUBSTITUTE(SUBSTITUTE(F1653,"₹",""),",","")))</f>
        <v>1549</v>
      </c>
      <c r="R1653" s="16" t="n">
        <f aca="false">IF(E1653=99,1,E1653)</f>
        <v>2</v>
      </c>
      <c r="S1653" s="16" t="n">
        <f aca="false">IF(G1653="",0,G1653)</f>
        <v>0.1</v>
      </c>
      <c r="T1653" s="16" t="str">
        <f aca="false">IF(I1653="","Unknown",IF(I1653="upi","UPI",I1653))</f>
        <v>UPI</v>
      </c>
      <c r="U1653" s="16" t="str">
        <f aca="false">IF(L1653="Yes","Y",IF(L1653="No","N",L1653))</f>
        <v>Y</v>
      </c>
      <c r="V1653" s="19" t="n">
        <f aca="false">ROUND(R1653*Q1653*(1-S1653),2)</f>
        <v>2788.2</v>
      </c>
      <c r="W1653" s="16" t="str">
        <f aca="false">_xlfn.XLOOKUP(D1653,products!$A$2:$A$61,products!$C$2:$C$61,"Not found")</f>
        <v>Fashion</v>
      </c>
    </row>
    <row r="1654" customFormat="false" ht="15" hidden="false" customHeight="false" outlineLevel="0" collapsed="false">
      <c r="A1654" s="16" t="s">
        <v>2650</v>
      </c>
      <c r="B1654" s="16" t="s">
        <v>2639</v>
      </c>
      <c r="C1654" s="16" t="s">
        <v>1340</v>
      </c>
      <c r="D1654" s="16" t="s">
        <v>92</v>
      </c>
      <c r="E1654" s="16" t="n">
        <v>1</v>
      </c>
      <c r="F1654" s="16" t="n">
        <v>4131</v>
      </c>
      <c r="G1654" s="16" t="n">
        <v>0</v>
      </c>
      <c r="H1654" s="16" t="s">
        <v>208</v>
      </c>
      <c r="I1654" s="16" t="s">
        <v>40</v>
      </c>
      <c r="J1654" s="16" t="n">
        <v>7</v>
      </c>
      <c r="K1654" s="16" t="n">
        <v>2</v>
      </c>
      <c r="L1654" s="16" t="s">
        <v>57</v>
      </c>
      <c r="M1654" s="18" t="n">
        <f aca="false">IF(ISNUMBER(B1654),B1654,IF(MID(B1654,3,1)="-",DATE(VALUE(RIGHT(B1654,4)),VALUE(MID(B1654,4,2)),VALUE(LEFT(B1654,2))),DATE(VALUE(LEFT(B1654,4)),VALUE(MID(B1654,6,2)),VALUE(RIGHT(B1654,2)))))</f>
        <v>45804</v>
      </c>
      <c r="N1654" s="16" t="n">
        <f aca="false">MONTH(M1654)</f>
        <v>5</v>
      </c>
      <c r="O1654" s="16" t="str">
        <f aca="false">PROPER(TRIM(H1654))</f>
        <v>Jaipur</v>
      </c>
      <c r="P1654" s="16" t="str">
        <f aca="false">IFERROR(VLOOKUP(O1654,city_map!$A$2:$B$6,2,FALSE()),O1654)</f>
        <v>Jaipur</v>
      </c>
      <c r="Q1654" s="16" t="n">
        <f aca="false">IF(ISNUMBER(F1654),F1654,VALUE(SUBSTITUTE(SUBSTITUTE(F1654,"₹",""),",","")))</f>
        <v>4131</v>
      </c>
      <c r="R1654" s="16" t="n">
        <f aca="false">IF(E1654=99,1,E1654)</f>
        <v>1</v>
      </c>
      <c r="S1654" s="16" t="n">
        <f aca="false">IF(G1654="",0,G1654)</f>
        <v>0</v>
      </c>
      <c r="T1654" s="16" t="str">
        <f aca="false">IF(I1654="","Unknown",IF(I1654="upi","UPI",I1654))</f>
        <v>COD</v>
      </c>
      <c r="U1654" s="16" t="str">
        <f aca="false">IF(L1654="Yes","Y",IF(L1654="No","N",L1654))</f>
        <v>Y</v>
      </c>
      <c r="V1654" s="19" t="n">
        <f aca="false">ROUND(R1654*Q1654*(1-S1654),2)</f>
        <v>4131</v>
      </c>
      <c r="W1654" s="16" t="str">
        <f aca="false">_xlfn.XLOOKUP(D1654,products!$A$2:$A$61,products!$C$2:$C$61,"Not found")</f>
        <v>Electronics</v>
      </c>
    </row>
    <row r="1655" customFormat="false" ht="15" hidden="false" customHeight="false" outlineLevel="0" collapsed="false">
      <c r="A1655" s="16" t="s">
        <v>2651</v>
      </c>
      <c r="B1655" s="16" t="s">
        <v>2639</v>
      </c>
      <c r="C1655" s="16" t="s">
        <v>76</v>
      </c>
      <c r="D1655" s="16" t="s">
        <v>92</v>
      </c>
      <c r="E1655" s="16" t="n">
        <v>1</v>
      </c>
      <c r="F1655" s="16" t="n">
        <v>3904</v>
      </c>
      <c r="G1655" s="16" t="n">
        <v>0.15</v>
      </c>
      <c r="H1655" s="16" t="s">
        <v>46</v>
      </c>
      <c r="I1655" s="16" t="s">
        <v>71</v>
      </c>
      <c r="J1655" s="16" t="n">
        <v>2</v>
      </c>
      <c r="K1655" s="16"/>
      <c r="L1655" s="16" t="s">
        <v>41</v>
      </c>
      <c r="M1655" s="18" t="n">
        <f aca="false">IF(ISNUMBER(B1655),B1655,IF(MID(B1655,3,1)="-",DATE(VALUE(RIGHT(B1655,4)),VALUE(MID(B1655,4,2)),VALUE(LEFT(B1655,2))),DATE(VALUE(LEFT(B1655,4)),VALUE(MID(B1655,6,2)),VALUE(RIGHT(B1655,2)))))</f>
        <v>45804</v>
      </c>
      <c r="N1655" s="16" t="n">
        <f aca="false">MONTH(M1655)</f>
        <v>5</v>
      </c>
      <c r="O1655" s="16" t="str">
        <f aca="false">PROPER(TRIM(H1655))</f>
        <v>Chennai</v>
      </c>
      <c r="P1655" s="16" t="str">
        <f aca="false">IFERROR(VLOOKUP(O1655,city_map!$A$2:$B$6,2,FALSE()),O1655)</f>
        <v>Chennai</v>
      </c>
      <c r="Q1655" s="16" t="n">
        <f aca="false">IF(ISNUMBER(F1655),F1655,VALUE(SUBSTITUTE(SUBSTITUTE(F1655,"₹",""),",","")))</f>
        <v>3904</v>
      </c>
      <c r="R1655" s="16" t="n">
        <f aca="false">IF(E1655=99,1,E1655)</f>
        <v>1</v>
      </c>
      <c r="S1655" s="16" t="n">
        <f aca="false">IF(G1655="",0,G1655)</f>
        <v>0.15</v>
      </c>
      <c r="T1655" s="16" t="str">
        <f aca="false">IF(I1655="","Unknown",IF(I1655="upi","UPI",I1655))</f>
        <v>Credit Card</v>
      </c>
      <c r="U1655" s="16" t="str">
        <f aca="false">IF(L1655="Yes","Y",IF(L1655="No","N",L1655))</f>
        <v>N</v>
      </c>
      <c r="V1655" s="19" t="n">
        <f aca="false">ROUND(R1655*Q1655*(1-S1655),2)</f>
        <v>3318.4</v>
      </c>
      <c r="W1655" s="16" t="str">
        <f aca="false">_xlfn.XLOOKUP(D1655,products!$A$2:$A$61,products!$C$2:$C$61,"Not found")</f>
        <v>Electronics</v>
      </c>
    </row>
    <row r="1656" customFormat="false" ht="15" hidden="false" customHeight="false" outlineLevel="0" collapsed="false">
      <c r="A1656" s="16" t="s">
        <v>2652</v>
      </c>
      <c r="B1656" s="16" t="s">
        <v>2639</v>
      </c>
      <c r="C1656" s="16" t="s">
        <v>1337</v>
      </c>
      <c r="D1656" s="16" t="s">
        <v>232</v>
      </c>
      <c r="E1656" s="16" t="n">
        <v>1</v>
      </c>
      <c r="F1656" s="16" t="n">
        <v>2009</v>
      </c>
      <c r="G1656" s="16" t="n">
        <v>0.3</v>
      </c>
      <c r="H1656" s="16" t="s">
        <v>67</v>
      </c>
      <c r="I1656" s="16" t="s">
        <v>60</v>
      </c>
      <c r="J1656" s="16" t="n">
        <v>3</v>
      </c>
      <c r="K1656" s="16" t="n">
        <v>5</v>
      </c>
      <c r="L1656" s="16" t="s">
        <v>41</v>
      </c>
      <c r="M1656" s="18" t="n">
        <f aca="false">IF(ISNUMBER(B1656),B1656,IF(MID(B1656,3,1)="-",DATE(VALUE(RIGHT(B1656,4)),VALUE(MID(B1656,4,2)),VALUE(LEFT(B1656,2))),DATE(VALUE(LEFT(B1656,4)),VALUE(MID(B1656,6,2)),VALUE(RIGHT(B1656,2)))))</f>
        <v>45804</v>
      </c>
      <c r="N1656" s="16" t="n">
        <f aca="false">MONTH(M1656)</f>
        <v>5</v>
      </c>
      <c r="O1656" s="16" t="str">
        <f aca="false">PROPER(TRIM(H1656))</f>
        <v>Kolkata</v>
      </c>
      <c r="P1656" s="16" t="str">
        <f aca="false">IFERROR(VLOOKUP(O1656,city_map!$A$2:$B$6,2,FALSE()),O1656)</f>
        <v>Kolkata</v>
      </c>
      <c r="Q1656" s="16" t="n">
        <f aca="false">IF(ISNUMBER(F1656),F1656,VALUE(SUBSTITUTE(SUBSTITUTE(F1656,"₹",""),",","")))</f>
        <v>2009</v>
      </c>
      <c r="R1656" s="16" t="n">
        <f aca="false">IF(E1656=99,1,E1656)</f>
        <v>1</v>
      </c>
      <c r="S1656" s="16" t="n">
        <f aca="false">IF(G1656="",0,G1656)</f>
        <v>0.3</v>
      </c>
      <c r="T1656" s="16" t="str">
        <f aca="false">IF(I1656="","Unknown",IF(I1656="upi","UPI",I1656))</f>
        <v>UPI</v>
      </c>
      <c r="U1656" s="16" t="str">
        <f aca="false">IF(L1656="Yes","Y",IF(L1656="No","N",L1656))</f>
        <v>N</v>
      </c>
      <c r="V1656" s="19" t="n">
        <f aca="false">ROUND(R1656*Q1656*(1-S1656),2)</f>
        <v>1406.3</v>
      </c>
      <c r="W1656" s="16" t="str">
        <f aca="false">_xlfn.XLOOKUP(D1656,products!$A$2:$A$61,products!$C$2:$C$61,"Not found")</f>
        <v>Electronics</v>
      </c>
    </row>
    <row r="1657" customFormat="false" ht="15" hidden="false" customHeight="false" outlineLevel="0" collapsed="false">
      <c r="A1657" s="16" t="s">
        <v>2653</v>
      </c>
      <c r="B1657" s="16" t="s">
        <v>2639</v>
      </c>
      <c r="C1657" s="16" t="s">
        <v>1677</v>
      </c>
      <c r="D1657" s="16" t="s">
        <v>184</v>
      </c>
      <c r="E1657" s="16" t="n">
        <v>2</v>
      </c>
      <c r="F1657" s="16" t="n">
        <v>1259</v>
      </c>
      <c r="G1657" s="16" t="n">
        <v>0.3</v>
      </c>
      <c r="H1657" s="16" t="s">
        <v>39</v>
      </c>
      <c r="I1657" s="16" t="s">
        <v>71</v>
      </c>
      <c r="J1657" s="16" t="n">
        <v>4</v>
      </c>
      <c r="K1657" s="16" t="n">
        <v>5</v>
      </c>
      <c r="L1657" s="16" t="s">
        <v>41</v>
      </c>
      <c r="M1657" s="18" t="n">
        <f aca="false">IF(ISNUMBER(B1657),B1657,IF(MID(B1657,3,1)="-",DATE(VALUE(RIGHT(B1657,4)),VALUE(MID(B1657,4,2)),VALUE(LEFT(B1657,2))),DATE(VALUE(LEFT(B1657,4)),VALUE(MID(B1657,6,2)),VALUE(RIGHT(B1657,2)))))</f>
        <v>45804</v>
      </c>
      <c r="N1657" s="16" t="n">
        <f aca="false">MONTH(M1657)</f>
        <v>5</v>
      </c>
      <c r="O1657" s="16" t="str">
        <f aca="false">PROPER(TRIM(H1657))</f>
        <v>Delhi</v>
      </c>
      <c r="P1657" s="16" t="str">
        <f aca="false">IFERROR(VLOOKUP(O1657,city_map!$A$2:$B$6,2,FALSE()),O1657)</f>
        <v>Delhi</v>
      </c>
      <c r="Q1657" s="16" t="n">
        <f aca="false">IF(ISNUMBER(F1657),F1657,VALUE(SUBSTITUTE(SUBSTITUTE(F1657,"₹",""),",","")))</f>
        <v>1259</v>
      </c>
      <c r="R1657" s="16" t="n">
        <f aca="false">IF(E1657=99,1,E1657)</f>
        <v>2</v>
      </c>
      <c r="S1657" s="16" t="n">
        <f aca="false">IF(G1657="",0,G1657)</f>
        <v>0.3</v>
      </c>
      <c r="T1657" s="16" t="str">
        <f aca="false">IF(I1657="","Unknown",IF(I1657="upi","UPI",I1657))</f>
        <v>Credit Card</v>
      </c>
      <c r="U1657" s="16" t="str">
        <f aca="false">IF(L1657="Yes","Y",IF(L1657="No","N",L1657))</f>
        <v>N</v>
      </c>
      <c r="V1657" s="19" t="n">
        <f aca="false">ROUND(R1657*Q1657*(1-S1657),2)</f>
        <v>1762.6</v>
      </c>
      <c r="W1657" s="16" t="str">
        <f aca="false">_xlfn.XLOOKUP(D1657,products!$A$2:$A$61,products!$C$2:$C$61,"Not found")</f>
        <v>Home</v>
      </c>
    </row>
    <row r="1658" customFormat="false" ht="15" hidden="false" customHeight="false" outlineLevel="0" collapsed="false">
      <c r="A1658" s="16" t="s">
        <v>2654</v>
      </c>
      <c r="B1658" s="16" t="s">
        <v>2639</v>
      </c>
      <c r="C1658" s="16" t="s">
        <v>1376</v>
      </c>
      <c r="D1658" s="16" t="s">
        <v>88</v>
      </c>
      <c r="E1658" s="16" t="n">
        <v>1</v>
      </c>
      <c r="F1658" s="16" t="n">
        <v>2917</v>
      </c>
      <c r="G1658" s="16" t="n">
        <v>0</v>
      </c>
      <c r="H1658" s="16" t="s">
        <v>130</v>
      </c>
      <c r="I1658" s="16" t="s">
        <v>60</v>
      </c>
      <c r="J1658" s="16" t="n">
        <v>3</v>
      </c>
      <c r="K1658" s="16" t="n">
        <v>5</v>
      </c>
      <c r="L1658" s="16" t="s">
        <v>41</v>
      </c>
      <c r="M1658" s="18" t="n">
        <f aca="false">IF(ISNUMBER(B1658),B1658,IF(MID(B1658,3,1)="-",DATE(VALUE(RIGHT(B1658,4)),VALUE(MID(B1658,4,2)),VALUE(LEFT(B1658,2))),DATE(VALUE(LEFT(B1658,4)),VALUE(MID(B1658,6,2)),VALUE(RIGHT(B1658,2)))))</f>
        <v>45804</v>
      </c>
      <c r="N1658" s="16" t="n">
        <f aca="false">MONTH(M1658)</f>
        <v>5</v>
      </c>
      <c r="O1658" s="16" t="str">
        <f aca="false">PROPER(TRIM(H1658))</f>
        <v>Bengaluru</v>
      </c>
      <c r="P1658" s="16" t="str">
        <f aca="false">IFERROR(VLOOKUP(O1658,city_map!$A$2:$B$6,2,FALSE()),O1658)</f>
        <v>Bengaluru</v>
      </c>
      <c r="Q1658" s="16" t="n">
        <f aca="false">IF(ISNUMBER(F1658),F1658,VALUE(SUBSTITUTE(SUBSTITUTE(F1658,"₹",""),",","")))</f>
        <v>2917</v>
      </c>
      <c r="R1658" s="16" t="n">
        <f aca="false">IF(E1658=99,1,E1658)</f>
        <v>1</v>
      </c>
      <c r="S1658" s="16" t="n">
        <f aca="false">IF(G1658="",0,G1658)</f>
        <v>0</v>
      </c>
      <c r="T1658" s="16" t="str">
        <f aca="false">IF(I1658="","Unknown",IF(I1658="upi","UPI",I1658))</f>
        <v>UPI</v>
      </c>
      <c r="U1658" s="16" t="str">
        <f aca="false">IF(L1658="Yes","Y",IF(L1658="No","N",L1658))</f>
        <v>N</v>
      </c>
      <c r="V1658" s="19" t="n">
        <f aca="false">ROUND(R1658*Q1658*(1-S1658),2)</f>
        <v>2917</v>
      </c>
      <c r="W1658" s="16" t="str">
        <f aca="false">_xlfn.XLOOKUP(D1658,products!$A$2:$A$61,products!$C$2:$C$61,"Not found")</f>
        <v>Fashion</v>
      </c>
    </row>
    <row r="1659" customFormat="false" ht="15" hidden="false" customHeight="false" outlineLevel="0" collapsed="false">
      <c r="A1659" s="16" t="s">
        <v>2655</v>
      </c>
      <c r="B1659" s="16" t="s">
        <v>2639</v>
      </c>
      <c r="C1659" s="16" t="s">
        <v>322</v>
      </c>
      <c r="D1659" s="16" t="s">
        <v>393</v>
      </c>
      <c r="E1659" s="16" t="n">
        <v>2</v>
      </c>
      <c r="F1659" s="16" t="n">
        <v>478</v>
      </c>
      <c r="G1659" s="16" t="n">
        <v>0.3</v>
      </c>
      <c r="H1659" s="16" t="s">
        <v>112</v>
      </c>
      <c r="I1659" s="16" t="s">
        <v>47</v>
      </c>
      <c r="J1659" s="16" t="n">
        <v>2</v>
      </c>
      <c r="K1659" s="16"/>
      <c r="L1659" s="16" t="s">
        <v>41</v>
      </c>
      <c r="M1659" s="18" t="n">
        <f aca="false">IF(ISNUMBER(B1659),B1659,IF(MID(B1659,3,1)="-",DATE(VALUE(RIGHT(B1659,4)),VALUE(MID(B1659,4,2)),VALUE(LEFT(B1659,2))),DATE(VALUE(LEFT(B1659,4)),VALUE(MID(B1659,6,2)),VALUE(RIGHT(B1659,2)))))</f>
        <v>45804</v>
      </c>
      <c r="N1659" s="16" t="n">
        <f aca="false">MONTH(M1659)</f>
        <v>5</v>
      </c>
      <c r="O1659" s="16" t="str">
        <f aca="false">PROPER(TRIM(H1659))</f>
        <v>Mumbai</v>
      </c>
      <c r="P1659" s="16" t="str">
        <f aca="false">IFERROR(VLOOKUP(O1659,city_map!$A$2:$B$6,2,FALSE()),O1659)</f>
        <v>Mumbai</v>
      </c>
      <c r="Q1659" s="16" t="n">
        <f aca="false">IF(ISNUMBER(F1659),F1659,VALUE(SUBSTITUTE(SUBSTITUTE(F1659,"₹",""),",","")))</f>
        <v>478</v>
      </c>
      <c r="R1659" s="16" t="n">
        <f aca="false">IF(E1659=99,1,E1659)</f>
        <v>2</v>
      </c>
      <c r="S1659" s="16" t="n">
        <f aca="false">IF(G1659="",0,G1659)</f>
        <v>0.3</v>
      </c>
      <c r="T1659" s="16" t="str">
        <f aca="false">IF(I1659="","Unknown",IF(I1659="upi","UPI",I1659))</f>
        <v>Debit Card</v>
      </c>
      <c r="U1659" s="16" t="str">
        <f aca="false">IF(L1659="Yes","Y",IF(L1659="No","N",L1659))</f>
        <v>N</v>
      </c>
      <c r="V1659" s="19" t="n">
        <f aca="false">ROUND(R1659*Q1659*(1-S1659),2)</f>
        <v>669.2</v>
      </c>
      <c r="W1659" s="16" t="str">
        <f aca="false">_xlfn.XLOOKUP(D1659,products!$A$2:$A$61,products!$C$2:$C$61,"Not found")</f>
        <v>Fashion</v>
      </c>
    </row>
    <row r="1660" customFormat="false" ht="15" hidden="false" customHeight="false" outlineLevel="0" collapsed="false">
      <c r="A1660" s="16" t="s">
        <v>2656</v>
      </c>
      <c r="B1660" s="16" t="s">
        <v>2657</v>
      </c>
      <c r="C1660" s="16" t="s">
        <v>1570</v>
      </c>
      <c r="D1660" s="16" t="s">
        <v>254</v>
      </c>
      <c r="E1660" s="16" t="n">
        <v>1</v>
      </c>
      <c r="F1660" s="16" t="n">
        <v>967</v>
      </c>
      <c r="G1660" s="16" t="n">
        <v>0.05</v>
      </c>
      <c r="H1660" s="16" t="s">
        <v>1899</v>
      </c>
      <c r="I1660" s="16" t="s">
        <v>47</v>
      </c>
      <c r="J1660" s="16" t="n">
        <v>3</v>
      </c>
      <c r="K1660" s="16" t="n">
        <v>4</v>
      </c>
      <c r="L1660" s="16" t="s">
        <v>57</v>
      </c>
      <c r="M1660" s="18" t="n">
        <f aca="false">IF(ISNUMBER(B1660),B1660,IF(MID(B1660,3,1)="-",DATE(VALUE(RIGHT(B1660,4)),VALUE(MID(B1660,4,2)),VALUE(LEFT(B1660,2))),DATE(VALUE(LEFT(B1660,4)),VALUE(MID(B1660,6,2)),VALUE(RIGHT(B1660,2)))))</f>
        <v>45805</v>
      </c>
      <c r="N1660" s="16" t="n">
        <f aca="false">MONTH(M1660)</f>
        <v>5</v>
      </c>
      <c r="O1660" s="16" t="str">
        <f aca="false">PROPER(TRIM(H1660))</f>
        <v>Bengaluru</v>
      </c>
      <c r="P1660" s="16" t="str">
        <f aca="false">IFERROR(VLOOKUP(O1660,city_map!$A$2:$B$6,2,FALSE()),O1660)</f>
        <v>Bengaluru</v>
      </c>
      <c r="Q1660" s="16" t="n">
        <f aca="false">IF(ISNUMBER(F1660),F1660,VALUE(SUBSTITUTE(SUBSTITUTE(F1660,"₹",""),",","")))</f>
        <v>967</v>
      </c>
      <c r="R1660" s="16" t="n">
        <f aca="false">IF(E1660=99,1,E1660)</f>
        <v>1</v>
      </c>
      <c r="S1660" s="16" t="n">
        <f aca="false">IF(G1660="",0,G1660)</f>
        <v>0.05</v>
      </c>
      <c r="T1660" s="16" t="str">
        <f aca="false">IF(I1660="","Unknown",IF(I1660="upi","UPI",I1660))</f>
        <v>Debit Card</v>
      </c>
      <c r="U1660" s="16" t="str">
        <f aca="false">IF(L1660="Yes","Y",IF(L1660="No","N",L1660))</f>
        <v>Y</v>
      </c>
      <c r="V1660" s="19" t="n">
        <f aca="false">ROUND(R1660*Q1660*(1-S1660),2)</f>
        <v>918.65</v>
      </c>
      <c r="W1660" s="16" t="str">
        <f aca="false">_xlfn.XLOOKUP(D1660,products!$A$2:$A$61,products!$C$2:$C$61,"Not found")</f>
        <v>Fashion</v>
      </c>
    </row>
    <row r="1661" customFormat="false" ht="15" hidden="false" customHeight="false" outlineLevel="0" collapsed="false">
      <c r="A1661" s="16" t="s">
        <v>2658</v>
      </c>
      <c r="B1661" s="16" t="s">
        <v>2657</v>
      </c>
      <c r="C1661" s="16" t="s">
        <v>148</v>
      </c>
      <c r="D1661" s="16" t="s">
        <v>108</v>
      </c>
      <c r="E1661" s="16" t="n">
        <v>2</v>
      </c>
      <c r="F1661" s="16" t="n">
        <v>3381</v>
      </c>
      <c r="G1661" s="16" t="n">
        <v>0.1</v>
      </c>
      <c r="H1661" s="16" t="s">
        <v>81</v>
      </c>
      <c r="I1661" s="16" t="s">
        <v>60</v>
      </c>
      <c r="J1661" s="16" t="n">
        <v>3</v>
      </c>
      <c r="K1661" s="16" t="n">
        <v>5</v>
      </c>
      <c r="L1661" s="16" t="s">
        <v>41</v>
      </c>
      <c r="M1661" s="18" t="n">
        <f aca="false">IF(ISNUMBER(B1661),B1661,IF(MID(B1661,3,1)="-",DATE(VALUE(RIGHT(B1661,4)),VALUE(MID(B1661,4,2)),VALUE(LEFT(B1661,2))),DATE(VALUE(LEFT(B1661,4)),VALUE(MID(B1661,6,2)),VALUE(RIGHT(B1661,2)))))</f>
        <v>45805</v>
      </c>
      <c r="N1661" s="16" t="n">
        <f aca="false">MONTH(M1661)</f>
        <v>5</v>
      </c>
      <c r="O1661" s="16" t="str">
        <f aca="false">PROPER(TRIM(H1661))</f>
        <v>Hyderabad</v>
      </c>
      <c r="P1661" s="16" t="str">
        <f aca="false">IFERROR(VLOOKUP(O1661,city_map!$A$2:$B$6,2,FALSE()),O1661)</f>
        <v>Hyderabad</v>
      </c>
      <c r="Q1661" s="16" t="n">
        <f aca="false">IF(ISNUMBER(F1661),F1661,VALUE(SUBSTITUTE(SUBSTITUTE(F1661,"₹",""),",","")))</f>
        <v>3381</v>
      </c>
      <c r="R1661" s="16" t="n">
        <f aca="false">IF(E1661=99,1,E1661)</f>
        <v>2</v>
      </c>
      <c r="S1661" s="16" t="n">
        <f aca="false">IF(G1661="",0,G1661)</f>
        <v>0.1</v>
      </c>
      <c r="T1661" s="16" t="str">
        <f aca="false">IF(I1661="","Unknown",IF(I1661="upi","UPI",I1661))</f>
        <v>UPI</v>
      </c>
      <c r="U1661" s="16" t="str">
        <f aca="false">IF(L1661="Yes","Y",IF(L1661="No","N",L1661))</f>
        <v>N</v>
      </c>
      <c r="V1661" s="19" t="n">
        <f aca="false">ROUND(R1661*Q1661*(1-S1661),2)</f>
        <v>6085.8</v>
      </c>
      <c r="W1661" s="16" t="str">
        <f aca="false">_xlfn.XLOOKUP(D1661,products!$A$2:$A$61,products!$C$2:$C$61,"Not found")</f>
        <v>Electronics</v>
      </c>
    </row>
    <row r="1662" customFormat="false" ht="15" hidden="false" customHeight="false" outlineLevel="0" collapsed="false">
      <c r="A1662" s="16" t="s">
        <v>2659</v>
      </c>
      <c r="B1662" s="16" t="s">
        <v>2657</v>
      </c>
      <c r="C1662" s="16" t="s">
        <v>1102</v>
      </c>
      <c r="D1662" s="16" t="s">
        <v>129</v>
      </c>
      <c r="E1662" s="16" t="n">
        <v>2</v>
      </c>
      <c r="F1662" s="16" t="n">
        <v>629</v>
      </c>
      <c r="G1662" s="16" t="n">
        <v>0.05</v>
      </c>
      <c r="H1662" s="16" t="s">
        <v>39</v>
      </c>
      <c r="I1662" s="16" t="s">
        <v>60</v>
      </c>
      <c r="J1662" s="16" t="n">
        <v>6</v>
      </c>
      <c r="K1662" s="16" t="n">
        <v>4</v>
      </c>
      <c r="L1662" s="16" t="s">
        <v>41</v>
      </c>
      <c r="M1662" s="18" t="n">
        <f aca="false">IF(ISNUMBER(B1662),B1662,IF(MID(B1662,3,1)="-",DATE(VALUE(RIGHT(B1662,4)),VALUE(MID(B1662,4,2)),VALUE(LEFT(B1662,2))),DATE(VALUE(LEFT(B1662,4)),VALUE(MID(B1662,6,2)),VALUE(RIGHT(B1662,2)))))</f>
        <v>45805</v>
      </c>
      <c r="N1662" s="16" t="n">
        <f aca="false">MONTH(M1662)</f>
        <v>5</v>
      </c>
      <c r="O1662" s="16" t="str">
        <f aca="false">PROPER(TRIM(H1662))</f>
        <v>Delhi</v>
      </c>
      <c r="P1662" s="16" t="str">
        <f aca="false">IFERROR(VLOOKUP(O1662,city_map!$A$2:$B$6,2,FALSE()),O1662)</f>
        <v>Delhi</v>
      </c>
      <c r="Q1662" s="16" t="n">
        <f aca="false">IF(ISNUMBER(F1662),F1662,VALUE(SUBSTITUTE(SUBSTITUTE(F1662,"₹",""),",","")))</f>
        <v>629</v>
      </c>
      <c r="R1662" s="16" t="n">
        <f aca="false">IF(E1662=99,1,E1662)</f>
        <v>2</v>
      </c>
      <c r="S1662" s="16" t="n">
        <f aca="false">IF(G1662="",0,G1662)</f>
        <v>0.05</v>
      </c>
      <c r="T1662" s="16" t="str">
        <f aca="false">IF(I1662="","Unknown",IF(I1662="upi","UPI",I1662))</f>
        <v>UPI</v>
      </c>
      <c r="U1662" s="16" t="str">
        <f aca="false">IF(L1662="Yes","Y",IF(L1662="No","N",L1662))</f>
        <v>N</v>
      </c>
      <c r="V1662" s="19" t="n">
        <f aca="false">ROUND(R1662*Q1662*(1-S1662),2)</f>
        <v>1195.1</v>
      </c>
      <c r="W1662" s="16" t="str">
        <f aca="false">_xlfn.XLOOKUP(D1662,products!$A$2:$A$61,products!$C$2:$C$61,"Not found")</f>
        <v>Beauty</v>
      </c>
    </row>
    <row r="1663" customFormat="false" ht="15" hidden="false" customHeight="false" outlineLevel="0" collapsed="false">
      <c r="A1663" s="16" t="s">
        <v>2660</v>
      </c>
      <c r="B1663" s="16" t="s">
        <v>2657</v>
      </c>
      <c r="C1663" s="16" t="s">
        <v>678</v>
      </c>
      <c r="D1663" s="16" t="s">
        <v>412</v>
      </c>
      <c r="E1663" s="16" t="n">
        <v>1</v>
      </c>
      <c r="F1663" s="16" t="n">
        <v>981</v>
      </c>
      <c r="G1663" s="16" t="n">
        <v>0</v>
      </c>
      <c r="H1663" s="16" t="s">
        <v>81</v>
      </c>
      <c r="I1663" s="16" t="s">
        <v>71</v>
      </c>
      <c r="J1663" s="16" t="n">
        <v>6</v>
      </c>
      <c r="K1663" s="16" t="n">
        <v>5</v>
      </c>
      <c r="L1663" s="16" t="s">
        <v>174</v>
      </c>
      <c r="M1663" s="18" t="n">
        <f aca="false">IF(ISNUMBER(B1663),B1663,IF(MID(B1663,3,1)="-",DATE(VALUE(RIGHT(B1663,4)),VALUE(MID(B1663,4,2)),VALUE(LEFT(B1663,2))),DATE(VALUE(LEFT(B1663,4)),VALUE(MID(B1663,6,2)),VALUE(RIGHT(B1663,2)))))</f>
        <v>45805</v>
      </c>
      <c r="N1663" s="16" t="n">
        <f aca="false">MONTH(M1663)</f>
        <v>5</v>
      </c>
      <c r="O1663" s="16" t="str">
        <f aca="false">PROPER(TRIM(H1663))</f>
        <v>Hyderabad</v>
      </c>
      <c r="P1663" s="16" t="str">
        <f aca="false">IFERROR(VLOOKUP(O1663,city_map!$A$2:$B$6,2,FALSE()),O1663)</f>
        <v>Hyderabad</v>
      </c>
      <c r="Q1663" s="16" t="n">
        <f aca="false">IF(ISNUMBER(F1663),F1663,VALUE(SUBSTITUTE(SUBSTITUTE(F1663,"₹",""),",","")))</f>
        <v>981</v>
      </c>
      <c r="R1663" s="16" t="n">
        <f aca="false">IF(E1663=99,1,E1663)</f>
        <v>1</v>
      </c>
      <c r="S1663" s="16" t="n">
        <f aca="false">IF(G1663="",0,G1663)</f>
        <v>0</v>
      </c>
      <c r="T1663" s="16" t="str">
        <f aca="false">IF(I1663="","Unknown",IF(I1663="upi","UPI",I1663))</f>
        <v>Credit Card</v>
      </c>
      <c r="U1663" s="16" t="str">
        <f aca="false">IF(L1663="Yes","Y",IF(L1663="No","N",L1663))</f>
        <v>N</v>
      </c>
      <c r="V1663" s="19" t="n">
        <f aca="false">ROUND(R1663*Q1663*(1-S1663),2)</f>
        <v>981</v>
      </c>
      <c r="W1663" s="16" t="str">
        <f aca="false">_xlfn.XLOOKUP(D1663,products!$A$2:$A$61,products!$C$2:$C$61,"Not found")</f>
        <v>Home</v>
      </c>
    </row>
    <row r="1664" customFormat="false" ht="15" hidden="false" customHeight="false" outlineLevel="0" collapsed="false">
      <c r="A1664" s="16" t="s">
        <v>2661</v>
      </c>
      <c r="B1664" s="16" t="s">
        <v>2657</v>
      </c>
      <c r="C1664" s="16" t="s">
        <v>2244</v>
      </c>
      <c r="D1664" s="16" t="s">
        <v>412</v>
      </c>
      <c r="E1664" s="16" t="n">
        <v>1</v>
      </c>
      <c r="F1664" s="16" t="n">
        <v>1005</v>
      </c>
      <c r="G1664" s="16" t="n">
        <v>0.05</v>
      </c>
      <c r="H1664" s="16" t="s">
        <v>89</v>
      </c>
      <c r="I1664" s="16" t="s">
        <v>60</v>
      </c>
      <c r="J1664" s="16" t="n">
        <v>5</v>
      </c>
      <c r="K1664" s="16" t="n">
        <v>4</v>
      </c>
      <c r="L1664" s="16" t="s">
        <v>41</v>
      </c>
      <c r="M1664" s="18" t="n">
        <f aca="false">IF(ISNUMBER(B1664),B1664,IF(MID(B1664,3,1)="-",DATE(VALUE(RIGHT(B1664,4)),VALUE(MID(B1664,4,2)),VALUE(LEFT(B1664,2))),DATE(VALUE(LEFT(B1664,4)),VALUE(MID(B1664,6,2)),VALUE(RIGHT(B1664,2)))))</f>
        <v>45805</v>
      </c>
      <c r="N1664" s="16" t="n">
        <f aca="false">MONTH(M1664)</f>
        <v>5</v>
      </c>
      <c r="O1664" s="16" t="str">
        <f aca="false">PROPER(TRIM(H1664))</f>
        <v>Ahmedabad</v>
      </c>
      <c r="P1664" s="16" t="str">
        <f aca="false">IFERROR(VLOOKUP(O1664,city_map!$A$2:$B$6,2,FALSE()),O1664)</f>
        <v>Ahmedabad</v>
      </c>
      <c r="Q1664" s="16" t="n">
        <f aca="false">IF(ISNUMBER(F1664),F1664,VALUE(SUBSTITUTE(SUBSTITUTE(F1664,"₹",""),",","")))</f>
        <v>1005</v>
      </c>
      <c r="R1664" s="16" t="n">
        <f aca="false">IF(E1664=99,1,E1664)</f>
        <v>1</v>
      </c>
      <c r="S1664" s="16" t="n">
        <f aca="false">IF(G1664="",0,G1664)</f>
        <v>0.05</v>
      </c>
      <c r="T1664" s="16" t="str">
        <f aca="false">IF(I1664="","Unknown",IF(I1664="upi","UPI",I1664))</f>
        <v>UPI</v>
      </c>
      <c r="U1664" s="16" t="str">
        <f aca="false">IF(L1664="Yes","Y",IF(L1664="No","N",L1664))</f>
        <v>N</v>
      </c>
      <c r="V1664" s="19" t="n">
        <f aca="false">ROUND(R1664*Q1664*(1-S1664),2)</f>
        <v>954.75</v>
      </c>
      <c r="W1664" s="16" t="str">
        <f aca="false">_xlfn.XLOOKUP(D1664,products!$A$2:$A$61,products!$C$2:$C$61,"Not found")</f>
        <v>Home</v>
      </c>
    </row>
    <row r="1665" customFormat="false" ht="15" hidden="false" customHeight="false" outlineLevel="0" collapsed="false">
      <c r="A1665" s="16" t="s">
        <v>2662</v>
      </c>
      <c r="B1665" s="16" t="s">
        <v>2657</v>
      </c>
      <c r="C1665" s="16" t="s">
        <v>437</v>
      </c>
      <c r="D1665" s="16" t="s">
        <v>219</v>
      </c>
      <c r="E1665" s="16" t="n">
        <v>1</v>
      </c>
      <c r="F1665" s="16" t="n">
        <v>1306</v>
      </c>
      <c r="G1665" s="16" t="n">
        <v>0.05</v>
      </c>
      <c r="H1665" s="16" t="s">
        <v>56</v>
      </c>
      <c r="I1665" s="16" t="s">
        <v>47</v>
      </c>
      <c r="J1665" s="16" t="n">
        <v>5</v>
      </c>
      <c r="K1665" s="16" t="n">
        <v>4</v>
      </c>
      <c r="L1665" s="16" t="s">
        <v>41</v>
      </c>
      <c r="M1665" s="18" t="n">
        <f aca="false">IF(ISNUMBER(B1665),B1665,IF(MID(B1665,3,1)="-",DATE(VALUE(RIGHT(B1665,4)),VALUE(MID(B1665,4,2)),VALUE(LEFT(B1665,2))),DATE(VALUE(LEFT(B1665,4)),VALUE(MID(B1665,6,2)),VALUE(RIGHT(B1665,2)))))</f>
        <v>45805</v>
      </c>
      <c r="N1665" s="16" t="n">
        <f aca="false">MONTH(M1665)</f>
        <v>5</v>
      </c>
      <c r="O1665" s="16" t="str">
        <f aca="false">PROPER(TRIM(H1665))</f>
        <v>Lucknow</v>
      </c>
      <c r="P1665" s="16" t="str">
        <f aca="false">IFERROR(VLOOKUP(O1665,city_map!$A$2:$B$6,2,FALSE()),O1665)</f>
        <v>Lucknow</v>
      </c>
      <c r="Q1665" s="16" t="n">
        <f aca="false">IF(ISNUMBER(F1665),F1665,VALUE(SUBSTITUTE(SUBSTITUTE(F1665,"₹",""),",","")))</f>
        <v>1306</v>
      </c>
      <c r="R1665" s="16" t="n">
        <f aca="false">IF(E1665=99,1,E1665)</f>
        <v>1</v>
      </c>
      <c r="S1665" s="16" t="n">
        <f aca="false">IF(G1665="",0,G1665)</f>
        <v>0.05</v>
      </c>
      <c r="T1665" s="16" t="str">
        <f aca="false">IF(I1665="","Unknown",IF(I1665="upi","UPI",I1665))</f>
        <v>Debit Card</v>
      </c>
      <c r="U1665" s="16" t="str">
        <f aca="false">IF(L1665="Yes","Y",IF(L1665="No","N",L1665))</f>
        <v>N</v>
      </c>
      <c r="V1665" s="19" t="n">
        <f aca="false">ROUND(R1665*Q1665*(1-S1665),2)</f>
        <v>1240.7</v>
      </c>
      <c r="W1665" s="16" t="str">
        <f aca="false">_xlfn.XLOOKUP(D1665,products!$A$2:$A$61,products!$C$2:$C$61,"Not found")</f>
        <v>Electronics</v>
      </c>
    </row>
    <row r="1666" customFormat="false" ht="15" hidden="false" customHeight="false" outlineLevel="0" collapsed="false">
      <c r="A1666" s="16" t="s">
        <v>2663</v>
      </c>
      <c r="B1666" s="16" t="s">
        <v>2657</v>
      </c>
      <c r="C1666" s="16" t="s">
        <v>2664</v>
      </c>
      <c r="D1666" s="16" t="s">
        <v>341</v>
      </c>
      <c r="E1666" s="16" t="n">
        <v>5</v>
      </c>
      <c r="F1666" s="16" t="n">
        <v>1108</v>
      </c>
      <c r="G1666" s="16" t="n">
        <v>0.15</v>
      </c>
      <c r="H1666" s="16" t="s">
        <v>56</v>
      </c>
      <c r="I1666" s="16" t="s">
        <v>47</v>
      </c>
      <c r="J1666" s="16" t="n">
        <v>5</v>
      </c>
      <c r="K1666" s="16" t="n">
        <v>2</v>
      </c>
      <c r="L1666" s="16" t="s">
        <v>57</v>
      </c>
      <c r="M1666" s="18" t="n">
        <f aca="false">IF(ISNUMBER(B1666),B1666,IF(MID(B1666,3,1)="-",DATE(VALUE(RIGHT(B1666,4)),VALUE(MID(B1666,4,2)),VALUE(LEFT(B1666,2))),DATE(VALUE(LEFT(B1666,4)),VALUE(MID(B1666,6,2)),VALUE(RIGHT(B1666,2)))))</f>
        <v>45805</v>
      </c>
      <c r="N1666" s="16" t="n">
        <f aca="false">MONTH(M1666)</f>
        <v>5</v>
      </c>
      <c r="O1666" s="16" t="str">
        <f aca="false">PROPER(TRIM(H1666))</f>
        <v>Lucknow</v>
      </c>
      <c r="P1666" s="16" t="str">
        <f aca="false">IFERROR(VLOOKUP(O1666,city_map!$A$2:$B$6,2,FALSE()),O1666)</f>
        <v>Lucknow</v>
      </c>
      <c r="Q1666" s="16" t="n">
        <f aca="false">IF(ISNUMBER(F1666),F1666,VALUE(SUBSTITUTE(SUBSTITUTE(F1666,"₹",""),",","")))</f>
        <v>1108</v>
      </c>
      <c r="R1666" s="16" t="n">
        <f aca="false">IF(E1666=99,1,E1666)</f>
        <v>5</v>
      </c>
      <c r="S1666" s="16" t="n">
        <f aca="false">IF(G1666="",0,G1666)</f>
        <v>0.15</v>
      </c>
      <c r="T1666" s="16" t="str">
        <f aca="false">IF(I1666="","Unknown",IF(I1666="upi","UPI",I1666))</f>
        <v>Debit Card</v>
      </c>
      <c r="U1666" s="16" t="str">
        <f aca="false">IF(L1666="Yes","Y",IF(L1666="No","N",L1666))</f>
        <v>Y</v>
      </c>
      <c r="V1666" s="19" t="n">
        <f aca="false">ROUND(R1666*Q1666*(1-S1666),2)</f>
        <v>4709</v>
      </c>
      <c r="W1666" s="16" t="str">
        <f aca="false">_xlfn.XLOOKUP(D1666,products!$A$2:$A$61,products!$C$2:$C$61,"Not found")</f>
        <v>Home</v>
      </c>
    </row>
    <row r="1667" customFormat="false" ht="15" hidden="false" customHeight="false" outlineLevel="0" collapsed="false">
      <c r="A1667" s="16" t="s">
        <v>2665</v>
      </c>
      <c r="B1667" s="16" t="s">
        <v>2657</v>
      </c>
      <c r="C1667" s="16" t="s">
        <v>898</v>
      </c>
      <c r="D1667" s="16" t="s">
        <v>173</v>
      </c>
      <c r="E1667" s="16" t="n">
        <v>1</v>
      </c>
      <c r="F1667" s="16" t="n">
        <v>1157</v>
      </c>
      <c r="G1667" s="16" t="n">
        <v>0.2</v>
      </c>
      <c r="H1667" s="16" t="s">
        <v>70</v>
      </c>
      <c r="I1667" s="16" t="s">
        <v>60</v>
      </c>
      <c r="J1667" s="16" t="n">
        <v>5</v>
      </c>
      <c r="K1667" s="16" t="n">
        <v>5</v>
      </c>
      <c r="L1667" s="16" t="s">
        <v>41</v>
      </c>
      <c r="M1667" s="18" t="n">
        <f aca="false">IF(ISNUMBER(B1667),B1667,IF(MID(B1667,3,1)="-",DATE(VALUE(RIGHT(B1667,4)),VALUE(MID(B1667,4,2)),VALUE(LEFT(B1667,2))),DATE(VALUE(LEFT(B1667,4)),VALUE(MID(B1667,6,2)),VALUE(RIGHT(B1667,2)))))</f>
        <v>45805</v>
      </c>
      <c r="N1667" s="16" t="n">
        <f aca="false">MONTH(M1667)</f>
        <v>5</v>
      </c>
      <c r="O1667" s="16" t="str">
        <f aca="false">PROPER(TRIM(H1667))</f>
        <v>Pune</v>
      </c>
      <c r="P1667" s="16" t="str">
        <f aca="false">IFERROR(VLOOKUP(O1667,city_map!$A$2:$B$6,2,FALSE()),O1667)</f>
        <v>Pune</v>
      </c>
      <c r="Q1667" s="16" t="n">
        <f aca="false">IF(ISNUMBER(F1667),F1667,VALUE(SUBSTITUTE(SUBSTITUTE(F1667,"₹",""),",","")))</f>
        <v>1157</v>
      </c>
      <c r="R1667" s="16" t="n">
        <f aca="false">IF(E1667=99,1,E1667)</f>
        <v>1</v>
      </c>
      <c r="S1667" s="16" t="n">
        <f aca="false">IF(G1667="",0,G1667)</f>
        <v>0.2</v>
      </c>
      <c r="T1667" s="16" t="str">
        <f aca="false">IF(I1667="","Unknown",IF(I1667="upi","UPI",I1667))</f>
        <v>UPI</v>
      </c>
      <c r="U1667" s="16" t="str">
        <f aca="false">IF(L1667="Yes","Y",IF(L1667="No","N",L1667))</f>
        <v>N</v>
      </c>
      <c r="V1667" s="19" t="n">
        <f aca="false">ROUND(R1667*Q1667*(1-S1667),2)</f>
        <v>925.6</v>
      </c>
      <c r="W1667" s="16" t="str">
        <f aca="false">_xlfn.XLOOKUP(D1667,products!$A$2:$A$61,products!$C$2:$C$61,"Not found")</f>
        <v>Fashion</v>
      </c>
    </row>
    <row r="1668" customFormat="false" ht="15" hidden="false" customHeight="false" outlineLevel="0" collapsed="false">
      <c r="A1668" s="16" t="s">
        <v>2666</v>
      </c>
      <c r="B1668" s="16" t="s">
        <v>2657</v>
      </c>
      <c r="C1668" s="16" t="s">
        <v>1796</v>
      </c>
      <c r="D1668" s="16" t="s">
        <v>173</v>
      </c>
      <c r="E1668" s="16" t="n">
        <v>3</v>
      </c>
      <c r="F1668" s="16" t="n">
        <v>1165</v>
      </c>
      <c r="G1668" s="16" t="n">
        <v>0</v>
      </c>
      <c r="H1668" s="16" t="s">
        <v>112</v>
      </c>
      <c r="I1668" s="16" t="s">
        <v>71</v>
      </c>
      <c r="J1668" s="16" t="n">
        <v>5</v>
      </c>
      <c r="K1668" s="16" t="n">
        <v>4</v>
      </c>
      <c r="L1668" s="16" t="s">
        <v>41</v>
      </c>
      <c r="M1668" s="18" t="n">
        <f aca="false">IF(ISNUMBER(B1668),B1668,IF(MID(B1668,3,1)="-",DATE(VALUE(RIGHT(B1668,4)),VALUE(MID(B1668,4,2)),VALUE(LEFT(B1668,2))),DATE(VALUE(LEFT(B1668,4)),VALUE(MID(B1668,6,2)),VALUE(RIGHT(B1668,2)))))</f>
        <v>45805</v>
      </c>
      <c r="N1668" s="16" t="n">
        <f aca="false">MONTH(M1668)</f>
        <v>5</v>
      </c>
      <c r="O1668" s="16" t="str">
        <f aca="false">PROPER(TRIM(H1668))</f>
        <v>Mumbai</v>
      </c>
      <c r="P1668" s="16" t="str">
        <f aca="false">IFERROR(VLOOKUP(O1668,city_map!$A$2:$B$6,2,FALSE()),O1668)</f>
        <v>Mumbai</v>
      </c>
      <c r="Q1668" s="16" t="n">
        <f aca="false">IF(ISNUMBER(F1668),F1668,VALUE(SUBSTITUTE(SUBSTITUTE(F1668,"₹",""),",","")))</f>
        <v>1165</v>
      </c>
      <c r="R1668" s="16" t="n">
        <f aca="false">IF(E1668=99,1,E1668)</f>
        <v>3</v>
      </c>
      <c r="S1668" s="16" t="n">
        <f aca="false">IF(G1668="",0,G1668)</f>
        <v>0</v>
      </c>
      <c r="T1668" s="16" t="str">
        <f aca="false">IF(I1668="","Unknown",IF(I1668="upi","UPI",I1668))</f>
        <v>Credit Card</v>
      </c>
      <c r="U1668" s="16" t="str">
        <f aca="false">IF(L1668="Yes","Y",IF(L1668="No","N",L1668))</f>
        <v>N</v>
      </c>
      <c r="V1668" s="19" t="n">
        <f aca="false">ROUND(R1668*Q1668*(1-S1668),2)</f>
        <v>3495</v>
      </c>
      <c r="W1668" s="16" t="str">
        <f aca="false">_xlfn.XLOOKUP(D1668,products!$A$2:$A$61,products!$C$2:$C$61,"Not found")</f>
        <v>Fashion</v>
      </c>
    </row>
    <row r="1669" customFormat="false" ht="15" hidden="false" customHeight="false" outlineLevel="0" collapsed="false">
      <c r="A1669" s="16" t="s">
        <v>2667</v>
      </c>
      <c r="B1669" s="16" t="s">
        <v>2657</v>
      </c>
      <c r="C1669" s="16" t="s">
        <v>336</v>
      </c>
      <c r="D1669" s="16" t="s">
        <v>165</v>
      </c>
      <c r="E1669" s="16" t="n">
        <v>2</v>
      </c>
      <c r="F1669" s="16" t="n">
        <v>920</v>
      </c>
      <c r="G1669" s="16" t="n">
        <v>0.2</v>
      </c>
      <c r="H1669" s="16" t="s">
        <v>81</v>
      </c>
      <c r="I1669" s="16"/>
      <c r="J1669" s="16" t="n">
        <v>3</v>
      </c>
      <c r="K1669" s="16" t="n">
        <v>4</v>
      </c>
      <c r="L1669" s="16" t="s">
        <v>41</v>
      </c>
      <c r="M1669" s="18" t="n">
        <f aca="false">IF(ISNUMBER(B1669),B1669,IF(MID(B1669,3,1)="-",DATE(VALUE(RIGHT(B1669,4)),VALUE(MID(B1669,4,2)),VALUE(LEFT(B1669,2))),DATE(VALUE(LEFT(B1669,4)),VALUE(MID(B1669,6,2)),VALUE(RIGHT(B1669,2)))))</f>
        <v>45805</v>
      </c>
      <c r="N1669" s="16" t="n">
        <f aca="false">MONTH(M1669)</f>
        <v>5</v>
      </c>
      <c r="O1669" s="16" t="str">
        <f aca="false">PROPER(TRIM(H1669))</f>
        <v>Hyderabad</v>
      </c>
      <c r="P1669" s="16" t="str">
        <f aca="false">IFERROR(VLOOKUP(O1669,city_map!$A$2:$B$6,2,FALSE()),O1669)</f>
        <v>Hyderabad</v>
      </c>
      <c r="Q1669" s="16" t="n">
        <f aca="false">IF(ISNUMBER(F1669),F1669,VALUE(SUBSTITUTE(SUBSTITUTE(F1669,"₹",""),",","")))</f>
        <v>920</v>
      </c>
      <c r="R1669" s="16" t="n">
        <f aca="false">IF(E1669=99,1,E1669)</f>
        <v>2</v>
      </c>
      <c r="S1669" s="16" t="n">
        <f aca="false">IF(G1669="",0,G1669)</f>
        <v>0.2</v>
      </c>
      <c r="T1669" s="16" t="str">
        <f aca="false">IF(I1669="","Unknown",IF(I1669="upi","UPI",I1669))</f>
        <v>Unknown</v>
      </c>
      <c r="U1669" s="16" t="str">
        <f aca="false">IF(L1669="Yes","Y",IF(L1669="No","N",L1669))</f>
        <v>N</v>
      </c>
      <c r="V1669" s="19" t="n">
        <f aca="false">ROUND(R1669*Q1669*(1-S1669),2)</f>
        <v>1472</v>
      </c>
      <c r="W1669" s="16" t="str">
        <f aca="false">_xlfn.XLOOKUP(D1669,products!$A$2:$A$61,products!$C$2:$C$61,"Not found")</f>
        <v>Electronics</v>
      </c>
    </row>
    <row r="1670" customFormat="false" ht="15" hidden="false" customHeight="false" outlineLevel="0" collapsed="false">
      <c r="A1670" s="16" t="s">
        <v>2668</v>
      </c>
      <c r="B1670" s="16" t="s">
        <v>2669</v>
      </c>
      <c r="C1670" s="16" t="s">
        <v>1038</v>
      </c>
      <c r="D1670" s="16" t="s">
        <v>291</v>
      </c>
      <c r="E1670" s="16" t="n">
        <v>1</v>
      </c>
      <c r="F1670" s="16" t="n">
        <v>1214</v>
      </c>
      <c r="G1670" s="16" t="n">
        <v>0.05</v>
      </c>
      <c r="H1670" s="16" t="s">
        <v>89</v>
      </c>
      <c r="I1670" s="16" t="s">
        <v>47</v>
      </c>
      <c r="J1670" s="16" t="n">
        <v>4</v>
      </c>
      <c r="K1670" s="16" t="n">
        <v>5</v>
      </c>
      <c r="L1670" s="16" t="s">
        <v>41</v>
      </c>
      <c r="M1670" s="18" t="n">
        <f aca="false">IF(ISNUMBER(B1670),B1670,IF(MID(B1670,3,1)="-",DATE(VALUE(RIGHT(B1670,4)),VALUE(MID(B1670,4,2)),VALUE(LEFT(B1670,2))),DATE(VALUE(LEFT(B1670,4)),VALUE(MID(B1670,6,2)),VALUE(RIGHT(B1670,2)))))</f>
        <v>45809</v>
      </c>
      <c r="N1670" s="16" t="n">
        <f aca="false">MONTH(M1670)</f>
        <v>6</v>
      </c>
      <c r="O1670" s="16" t="str">
        <f aca="false">PROPER(TRIM(H1670))</f>
        <v>Ahmedabad</v>
      </c>
      <c r="P1670" s="16" t="str">
        <f aca="false">IFERROR(VLOOKUP(O1670,city_map!$A$2:$B$6,2,FALSE()),O1670)</f>
        <v>Ahmedabad</v>
      </c>
      <c r="Q1670" s="16" t="n">
        <f aca="false">IF(ISNUMBER(F1670),F1670,VALUE(SUBSTITUTE(SUBSTITUTE(F1670,"₹",""),",","")))</f>
        <v>1214</v>
      </c>
      <c r="R1670" s="16" t="n">
        <f aca="false">IF(E1670=99,1,E1670)</f>
        <v>1</v>
      </c>
      <c r="S1670" s="16" t="n">
        <f aca="false">IF(G1670="",0,G1670)</f>
        <v>0.05</v>
      </c>
      <c r="T1670" s="16" t="str">
        <f aca="false">IF(I1670="","Unknown",IF(I1670="upi","UPI",I1670))</f>
        <v>Debit Card</v>
      </c>
      <c r="U1670" s="16" t="str">
        <f aca="false">IF(L1670="Yes","Y",IF(L1670="No","N",L1670))</f>
        <v>N</v>
      </c>
      <c r="V1670" s="19" t="n">
        <f aca="false">ROUND(R1670*Q1670*(1-S1670),2)</f>
        <v>1153.3</v>
      </c>
      <c r="W1670" s="16" t="str">
        <f aca="false">_xlfn.XLOOKUP(D1670,products!$A$2:$A$61,products!$C$2:$C$61,"Not found")</f>
        <v>Electronics</v>
      </c>
    </row>
    <row r="1671" customFormat="false" ht="15" hidden="false" customHeight="false" outlineLevel="0" collapsed="false">
      <c r="A1671" s="16" t="s">
        <v>2670</v>
      </c>
      <c r="B1671" s="16" t="s">
        <v>2669</v>
      </c>
      <c r="C1671" s="16" t="s">
        <v>610</v>
      </c>
      <c r="D1671" s="16" t="s">
        <v>146</v>
      </c>
      <c r="E1671" s="16" t="n">
        <v>3</v>
      </c>
      <c r="F1671" s="16" t="n">
        <v>451</v>
      </c>
      <c r="G1671" s="16" t="n">
        <v>0.05</v>
      </c>
      <c r="H1671" s="16" t="s">
        <v>130</v>
      </c>
      <c r="I1671" s="16" t="s">
        <v>71</v>
      </c>
      <c r="J1671" s="16" t="n">
        <v>2</v>
      </c>
      <c r="K1671" s="16" t="n">
        <v>4</v>
      </c>
      <c r="L1671" s="16" t="s">
        <v>41</v>
      </c>
      <c r="M1671" s="18" t="n">
        <f aca="false">IF(ISNUMBER(B1671),B1671,IF(MID(B1671,3,1)="-",DATE(VALUE(RIGHT(B1671,4)),VALUE(MID(B1671,4,2)),VALUE(LEFT(B1671,2))),DATE(VALUE(LEFT(B1671,4)),VALUE(MID(B1671,6,2)),VALUE(RIGHT(B1671,2)))))</f>
        <v>45809</v>
      </c>
      <c r="N1671" s="16" t="n">
        <f aca="false">MONTH(M1671)</f>
        <v>6</v>
      </c>
      <c r="O1671" s="16" t="str">
        <f aca="false">PROPER(TRIM(H1671))</f>
        <v>Bengaluru</v>
      </c>
      <c r="P1671" s="16" t="str">
        <f aca="false">IFERROR(VLOOKUP(O1671,city_map!$A$2:$B$6,2,FALSE()),O1671)</f>
        <v>Bengaluru</v>
      </c>
      <c r="Q1671" s="16" t="n">
        <f aca="false">IF(ISNUMBER(F1671),F1671,VALUE(SUBSTITUTE(SUBSTITUTE(F1671,"₹",""),",","")))</f>
        <v>451</v>
      </c>
      <c r="R1671" s="16" t="n">
        <f aca="false">IF(E1671=99,1,E1671)</f>
        <v>3</v>
      </c>
      <c r="S1671" s="16" t="n">
        <f aca="false">IF(G1671="",0,G1671)</f>
        <v>0.05</v>
      </c>
      <c r="T1671" s="16" t="str">
        <f aca="false">IF(I1671="","Unknown",IF(I1671="upi","UPI",I1671))</f>
        <v>Credit Card</v>
      </c>
      <c r="U1671" s="16" t="str">
        <f aca="false">IF(L1671="Yes","Y",IF(L1671="No","N",L1671))</f>
        <v>N</v>
      </c>
      <c r="V1671" s="19" t="n">
        <f aca="false">ROUND(R1671*Q1671*(1-S1671),2)</f>
        <v>1285.35</v>
      </c>
      <c r="W1671" s="16" t="str">
        <f aca="false">_xlfn.XLOOKUP(D1671,products!$A$2:$A$61,products!$C$2:$C$61,"Not found")</f>
        <v>Beauty</v>
      </c>
    </row>
    <row r="1672" customFormat="false" ht="15" hidden="false" customHeight="false" outlineLevel="0" collapsed="false">
      <c r="A1672" s="16" t="s">
        <v>2671</v>
      </c>
      <c r="B1672" s="16" t="s">
        <v>2669</v>
      </c>
      <c r="C1672" s="16" t="s">
        <v>1848</v>
      </c>
      <c r="D1672" s="16" t="s">
        <v>184</v>
      </c>
      <c r="E1672" s="16" t="n">
        <v>1</v>
      </c>
      <c r="F1672" s="16" t="n">
        <v>1288</v>
      </c>
      <c r="G1672" s="16" t="n">
        <v>0.2</v>
      </c>
      <c r="H1672" s="16" t="s">
        <v>112</v>
      </c>
      <c r="I1672" s="16" t="s">
        <v>47</v>
      </c>
      <c r="J1672" s="16" t="n">
        <v>4</v>
      </c>
      <c r="K1672" s="16" t="n">
        <v>4</v>
      </c>
      <c r="L1672" s="16" t="s">
        <v>41</v>
      </c>
      <c r="M1672" s="18" t="n">
        <f aca="false">IF(ISNUMBER(B1672),B1672,IF(MID(B1672,3,1)="-",DATE(VALUE(RIGHT(B1672,4)),VALUE(MID(B1672,4,2)),VALUE(LEFT(B1672,2))),DATE(VALUE(LEFT(B1672,4)),VALUE(MID(B1672,6,2)),VALUE(RIGHT(B1672,2)))))</f>
        <v>45809</v>
      </c>
      <c r="N1672" s="16" t="n">
        <f aca="false">MONTH(M1672)</f>
        <v>6</v>
      </c>
      <c r="O1672" s="16" t="str">
        <f aca="false">PROPER(TRIM(H1672))</f>
        <v>Mumbai</v>
      </c>
      <c r="P1672" s="16" t="str">
        <f aca="false">IFERROR(VLOOKUP(O1672,city_map!$A$2:$B$6,2,FALSE()),O1672)</f>
        <v>Mumbai</v>
      </c>
      <c r="Q1672" s="16" t="n">
        <f aca="false">IF(ISNUMBER(F1672),F1672,VALUE(SUBSTITUTE(SUBSTITUTE(F1672,"₹",""),",","")))</f>
        <v>1288</v>
      </c>
      <c r="R1672" s="16" t="n">
        <f aca="false">IF(E1672=99,1,E1672)</f>
        <v>1</v>
      </c>
      <c r="S1672" s="16" t="n">
        <f aca="false">IF(G1672="",0,G1672)</f>
        <v>0.2</v>
      </c>
      <c r="T1672" s="16" t="str">
        <f aca="false">IF(I1672="","Unknown",IF(I1672="upi","UPI",I1672))</f>
        <v>Debit Card</v>
      </c>
      <c r="U1672" s="16" t="str">
        <f aca="false">IF(L1672="Yes","Y",IF(L1672="No","N",L1672))</f>
        <v>N</v>
      </c>
      <c r="V1672" s="19" t="n">
        <f aca="false">ROUND(R1672*Q1672*(1-S1672),2)</f>
        <v>1030.4</v>
      </c>
      <c r="W1672" s="16" t="str">
        <f aca="false">_xlfn.XLOOKUP(D1672,products!$A$2:$A$61,products!$C$2:$C$61,"Not found")</f>
        <v>Home</v>
      </c>
    </row>
    <row r="1673" customFormat="false" ht="15" hidden="false" customHeight="false" outlineLevel="0" collapsed="false">
      <c r="A1673" s="16" t="s">
        <v>2672</v>
      </c>
      <c r="B1673" s="16" t="s">
        <v>2669</v>
      </c>
      <c r="C1673" s="16" t="s">
        <v>1979</v>
      </c>
      <c r="D1673" s="16" t="s">
        <v>393</v>
      </c>
      <c r="E1673" s="16" t="n">
        <v>1</v>
      </c>
      <c r="F1673" s="16" t="n">
        <v>503</v>
      </c>
      <c r="G1673" s="16" t="n">
        <v>0</v>
      </c>
      <c r="H1673" s="16" t="s">
        <v>112</v>
      </c>
      <c r="I1673" s="16" t="s">
        <v>47</v>
      </c>
      <c r="J1673" s="16" t="n">
        <v>2</v>
      </c>
      <c r="K1673" s="16" t="n">
        <v>4</v>
      </c>
      <c r="L1673" s="16" t="s">
        <v>41</v>
      </c>
      <c r="M1673" s="18" t="n">
        <f aca="false">IF(ISNUMBER(B1673),B1673,IF(MID(B1673,3,1)="-",DATE(VALUE(RIGHT(B1673,4)),VALUE(MID(B1673,4,2)),VALUE(LEFT(B1673,2))),DATE(VALUE(LEFT(B1673,4)),VALUE(MID(B1673,6,2)),VALUE(RIGHT(B1673,2)))))</f>
        <v>45809</v>
      </c>
      <c r="N1673" s="16" t="n">
        <f aca="false">MONTH(M1673)</f>
        <v>6</v>
      </c>
      <c r="O1673" s="16" t="str">
        <f aca="false">PROPER(TRIM(H1673))</f>
        <v>Mumbai</v>
      </c>
      <c r="P1673" s="16" t="str">
        <f aca="false">IFERROR(VLOOKUP(O1673,city_map!$A$2:$B$6,2,FALSE()),O1673)</f>
        <v>Mumbai</v>
      </c>
      <c r="Q1673" s="16" t="n">
        <f aca="false">IF(ISNUMBER(F1673),F1673,VALUE(SUBSTITUTE(SUBSTITUTE(F1673,"₹",""),",","")))</f>
        <v>503</v>
      </c>
      <c r="R1673" s="16" t="n">
        <f aca="false">IF(E1673=99,1,E1673)</f>
        <v>1</v>
      </c>
      <c r="S1673" s="16" t="n">
        <f aca="false">IF(G1673="",0,G1673)</f>
        <v>0</v>
      </c>
      <c r="T1673" s="16" t="str">
        <f aca="false">IF(I1673="","Unknown",IF(I1673="upi","UPI",I1673))</f>
        <v>Debit Card</v>
      </c>
      <c r="U1673" s="16" t="str">
        <f aca="false">IF(L1673="Yes","Y",IF(L1673="No","N",L1673))</f>
        <v>N</v>
      </c>
      <c r="V1673" s="19" t="n">
        <f aca="false">ROUND(R1673*Q1673*(1-S1673),2)</f>
        <v>503</v>
      </c>
      <c r="W1673" s="16" t="str">
        <f aca="false">_xlfn.XLOOKUP(D1673,products!$A$2:$A$61,products!$C$2:$C$61,"Not found")</f>
        <v>Fashion</v>
      </c>
    </row>
    <row r="1674" customFormat="false" ht="15" hidden="false" customHeight="false" outlineLevel="0" collapsed="false">
      <c r="A1674" s="16" t="s">
        <v>2673</v>
      </c>
      <c r="B1674" s="16" t="s">
        <v>2669</v>
      </c>
      <c r="C1674" s="16" t="s">
        <v>186</v>
      </c>
      <c r="D1674" s="16" t="s">
        <v>341</v>
      </c>
      <c r="E1674" s="16" t="n">
        <v>3</v>
      </c>
      <c r="F1674" s="16" t="n">
        <v>1098</v>
      </c>
      <c r="G1674" s="16" t="n">
        <v>0.3</v>
      </c>
      <c r="H1674" s="16" t="s">
        <v>46</v>
      </c>
      <c r="I1674" s="16" t="s">
        <v>40</v>
      </c>
      <c r="J1674" s="16" t="n">
        <v>4</v>
      </c>
      <c r="K1674" s="16" t="n">
        <v>3</v>
      </c>
      <c r="L1674" s="16" t="s">
        <v>196</v>
      </c>
      <c r="M1674" s="18" t="n">
        <f aca="false">IF(ISNUMBER(B1674),B1674,IF(MID(B1674,3,1)="-",DATE(VALUE(RIGHT(B1674,4)),VALUE(MID(B1674,4,2)),VALUE(LEFT(B1674,2))),DATE(VALUE(LEFT(B1674,4)),VALUE(MID(B1674,6,2)),VALUE(RIGHT(B1674,2)))))</f>
        <v>45809</v>
      </c>
      <c r="N1674" s="16" t="n">
        <f aca="false">MONTH(M1674)</f>
        <v>6</v>
      </c>
      <c r="O1674" s="16" t="str">
        <f aca="false">PROPER(TRIM(H1674))</f>
        <v>Chennai</v>
      </c>
      <c r="P1674" s="16" t="str">
        <f aca="false">IFERROR(VLOOKUP(O1674,city_map!$A$2:$B$6,2,FALSE()),O1674)</f>
        <v>Chennai</v>
      </c>
      <c r="Q1674" s="16" t="n">
        <f aca="false">IF(ISNUMBER(F1674),F1674,VALUE(SUBSTITUTE(SUBSTITUTE(F1674,"₹",""),",","")))</f>
        <v>1098</v>
      </c>
      <c r="R1674" s="16" t="n">
        <f aca="false">IF(E1674=99,1,E1674)</f>
        <v>3</v>
      </c>
      <c r="S1674" s="16" t="n">
        <f aca="false">IF(G1674="",0,G1674)</f>
        <v>0.3</v>
      </c>
      <c r="T1674" s="16" t="str">
        <f aca="false">IF(I1674="","Unknown",IF(I1674="upi","UPI",I1674))</f>
        <v>COD</v>
      </c>
      <c r="U1674" s="16" t="str">
        <f aca="false">IF(L1674="Yes","Y",IF(L1674="No","N",L1674))</f>
        <v>Y</v>
      </c>
      <c r="V1674" s="19" t="n">
        <f aca="false">ROUND(R1674*Q1674*(1-S1674),2)</f>
        <v>2305.8</v>
      </c>
      <c r="W1674" s="16" t="str">
        <f aca="false">_xlfn.XLOOKUP(D1674,products!$A$2:$A$61,products!$C$2:$C$61,"Not found")</f>
        <v>Home</v>
      </c>
    </row>
    <row r="1675" customFormat="false" ht="15" hidden="false" customHeight="false" outlineLevel="0" collapsed="false">
      <c r="A1675" s="16" t="s">
        <v>2674</v>
      </c>
      <c r="B1675" s="16" t="s">
        <v>2675</v>
      </c>
      <c r="C1675" s="16" t="s">
        <v>500</v>
      </c>
      <c r="D1675" s="16" t="s">
        <v>291</v>
      </c>
      <c r="E1675" s="16" t="n">
        <v>2</v>
      </c>
      <c r="F1675" s="16" t="n">
        <v>1231</v>
      </c>
      <c r="G1675" s="16" t="n">
        <v>0.05</v>
      </c>
      <c r="H1675" s="16" t="s">
        <v>1899</v>
      </c>
      <c r="I1675" s="16" t="s">
        <v>71</v>
      </c>
      <c r="J1675" s="16" t="n">
        <v>4</v>
      </c>
      <c r="K1675" s="16" t="n">
        <v>4</v>
      </c>
      <c r="L1675" s="16" t="s">
        <v>41</v>
      </c>
      <c r="M1675" s="18" t="n">
        <f aca="false">IF(ISNUMBER(B1675),B1675,IF(MID(B1675,3,1)="-",DATE(VALUE(RIGHT(B1675,4)),VALUE(MID(B1675,4,2)),VALUE(LEFT(B1675,2))),DATE(VALUE(LEFT(B1675,4)),VALUE(MID(B1675,6,2)),VALUE(RIGHT(B1675,2)))))</f>
        <v>45809</v>
      </c>
      <c r="N1675" s="16" t="n">
        <f aca="false">MONTH(M1675)</f>
        <v>6</v>
      </c>
      <c r="O1675" s="16" t="str">
        <f aca="false">PROPER(TRIM(H1675))</f>
        <v>Bengaluru</v>
      </c>
      <c r="P1675" s="16" t="str">
        <f aca="false">IFERROR(VLOOKUP(O1675,city_map!$A$2:$B$6,2,FALSE()),O1675)</f>
        <v>Bengaluru</v>
      </c>
      <c r="Q1675" s="16" t="n">
        <f aca="false">IF(ISNUMBER(F1675),F1675,VALUE(SUBSTITUTE(SUBSTITUTE(F1675,"₹",""),",","")))</f>
        <v>1231</v>
      </c>
      <c r="R1675" s="16" t="n">
        <f aca="false">IF(E1675=99,1,E1675)</f>
        <v>2</v>
      </c>
      <c r="S1675" s="16" t="n">
        <f aca="false">IF(G1675="",0,G1675)</f>
        <v>0.05</v>
      </c>
      <c r="T1675" s="16" t="str">
        <f aca="false">IF(I1675="","Unknown",IF(I1675="upi","UPI",I1675))</f>
        <v>Credit Card</v>
      </c>
      <c r="U1675" s="16" t="str">
        <f aca="false">IF(L1675="Yes","Y",IF(L1675="No","N",L1675))</f>
        <v>N</v>
      </c>
      <c r="V1675" s="19" t="n">
        <f aca="false">ROUND(R1675*Q1675*(1-S1675),2)</f>
        <v>2338.9</v>
      </c>
      <c r="W1675" s="16" t="str">
        <f aca="false">_xlfn.XLOOKUP(D1675,products!$A$2:$A$61,products!$C$2:$C$61,"Not found")</f>
        <v>Electronics</v>
      </c>
    </row>
    <row r="1676" customFormat="false" ht="15" hidden="false" customHeight="false" outlineLevel="0" collapsed="false">
      <c r="A1676" s="16" t="s">
        <v>2676</v>
      </c>
      <c r="B1676" s="16" t="s">
        <v>2669</v>
      </c>
      <c r="C1676" s="16" t="s">
        <v>1584</v>
      </c>
      <c r="D1676" s="16" t="s">
        <v>88</v>
      </c>
      <c r="E1676" s="16" t="n">
        <v>1</v>
      </c>
      <c r="F1676" s="16" t="n">
        <v>2860</v>
      </c>
      <c r="G1676" s="16" t="n">
        <v>0</v>
      </c>
      <c r="H1676" s="16" t="s">
        <v>39</v>
      </c>
      <c r="I1676" s="16" t="s">
        <v>60</v>
      </c>
      <c r="J1676" s="16" t="n">
        <v>3</v>
      </c>
      <c r="K1676" s="16" t="n">
        <v>5</v>
      </c>
      <c r="L1676" s="16" t="s">
        <v>41</v>
      </c>
      <c r="M1676" s="18" t="n">
        <f aca="false">IF(ISNUMBER(B1676),B1676,IF(MID(B1676,3,1)="-",DATE(VALUE(RIGHT(B1676,4)),VALUE(MID(B1676,4,2)),VALUE(LEFT(B1676,2))),DATE(VALUE(LEFT(B1676,4)),VALUE(MID(B1676,6,2)),VALUE(RIGHT(B1676,2)))))</f>
        <v>45809</v>
      </c>
      <c r="N1676" s="16" t="n">
        <f aca="false">MONTH(M1676)</f>
        <v>6</v>
      </c>
      <c r="O1676" s="16" t="str">
        <f aca="false">PROPER(TRIM(H1676))</f>
        <v>Delhi</v>
      </c>
      <c r="P1676" s="16" t="str">
        <f aca="false">IFERROR(VLOOKUP(O1676,city_map!$A$2:$B$6,2,FALSE()),O1676)</f>
        <v>Delhi</v>
      </c>
      <c r="Q1676" s="16" t="n">
        <f aca="false">IF(ISNUMBER(F1676),F1676,VALUE(SUBSTITUTE(SUBSTITUTE(F1676,"₹",""),",","")))</f>
        <v>2860</v>
      </c>
      <c r="R1676" s="16" t="n">
        <f aca="false">IF(E1676=99,1,E1676)</f>
        <v>1</v>
      </c>
      <c r="S1676" s="16" t="n">
        <f aca="false">IF(G1676="",0,G1676)</f>
        <v>0</v>
      </c>
      <c r="T1676" s="16" t="str">
        <f aca="false">IF(I1676="","Unknown",IF(I1676="upi","UPI",I1676))</f>
        <v>UPI</v>
      </c>
      <c r="U1676" s="16" t="str">
        <f aca="false">IF(L1676="Yes","Y",IF(L1676="No","N",L1676))</f>
        <v>N</v>
      </c>
      <c r="V1676" s="19" t="n">
        <f aca="false">ROUND(R1676*Q1676*(1-S1676),2)</f>
        <v>2860</v>
      </c>
      <c r="W1676" s="16" t="str">
        <f aca="false">_xlfn.XLOOKUP(D1676,products!$A$2:$A$61,products!$C$2:$C$61,"Not found")</f>
        <v>Fashion</v>
      </c>
    </row>
    <row r="1677" customFormat="false" ht="15" hidden="false" customHeight="false" outlineLevel="0" collapsed="false">
      <c r="A1677" s="16" t="s">
        <v>2677</v>
      </c>
      <c r="B1677" s="16" t="s">
        <v>2669</v>
      </c>
      <c r="C1677" s="16" t="s">
        <v>1848</v>
      </c>
      <c r="D1677" s="16" t="s">
        <v>95</v>
      </c>
      <c r="E1677" s="16" t="n">
        <v>2</v>
      </c>
      <c r="F1677" s="16" t="n">
        <v>1474</v>
      </c>
      <c r="G1677" s="16" t="n">
        <v>0.1</v>
      </c>
      <c r="H1677" s="16" t="s">
        <v>112</v>
      </c>
      <c r="I1677" s="16" t="s">
        <v>40</v>
      </c>
      <c r="J1677" s="16" t="n">
        <v>3</v>
      </c>
      <c r="K1677" s="16" t="n">
        <v>5</v>
      </c>
      <c r="L1677" s="16" t="s">
        <v>41</v>
      </c>
      <c r="M1677" s="18" t="n">
        <f aca="false">IF(ISNUMBER(B1677),B1677,IF(MID(B1677,3,1)="-",DATE(VALUE(RIGHT(B1677,4)),VALUE(MID(B1677,4,2)),VALUE(LEFT(B1677,2))),DATE(VALUE(LEFT(B1677,4)),VALUE(MID(B1677,6,2)),VALUE(RIGHT(B1677,2)))))</f>
        <v>45809</v>
      </c>
      <c r="N1677" s="16" t="n">
        <f aca="false">MONTH(M1677)</f>
        <v>6</v>
      </c>
      <c r="O1677" s="16" t="str">
        <f aca="false">PROPER(TRIM(H1677))</f>
        <v>Mumbai</v>
      </c>
      <c r="P1677" s="16" t="str">
        <f aca="false">IFERROR(VLOOKUP(O1677,city_map!$A$2:$B$6,2,FALSE()),O1677)</f>
        <v>Mumbai</v>
      </c>
      <c r="Q1677" s="16" t="n">
        <f aca="false">IF(ISNUMBER(F1677),F1677,VALUE(SUBSTITUTE(SUBSTITUTE(F1677,"₹",""),",","")))</f>
        <v>1474</v>
      </c>
      <c r="R1677" s="16" t="n">
        <f aca="false">IF(E1677=99,1,E1677)</f>
        <v>2</v>
      </c>
      <c r="S1677" s="16" t="n">
        <f aca="false">IF(G1677="",0,G1677)</f>
        <v>0.1</v>
      </c>
      <c r="T1677" s="16" t="str">
        <f aca="false">IF(I1677="","Unknown",IF(I1677="upi","UPI",I1677))</f>
        <v>COD</v>
      </c>
      <c r="U1677" s="16" t="str">
        <f aca="false">IF(L1677="Yes","Y",IF(L1677="No","N",L1677))</f>
        <v>N</v>
      </c>
      <c r="V1677" s="19" t="n">
        <f aca="false">ROUND(R1677*Q1677*(1-S1677),2)</f>
        <v>2653.2</v>
      </c>
      <c r="W1677" s="16" t="str">
        <f aca="false">_xlfn.XLOOKUP(D1677,products!$A$2:$A$61,products!$C$2:$C$61,"Not found")</f>
        <v>Electronics</v>
      </c>
    </row>
    <row r="1678" customFormat="false" ht="15" hidden="false" customHeight="false" outlineLevel="0" collapsed="false">
      <c r="A1678" s="16" t="s">
        <v>2678</v>
      </c>
      <c r="B1678" s="16" t="s">
        <v>2669</v>
      </c>
      <c r="C1678" s="16" t="s">
        <v>699</v>
      </c>
      <c r="D1678" s="16" t="s">
        <v>225</v>
      </c>
      <c r="E1678" s="16" t="n">
        <v>1</v>
      </c>
      <c r="F1678" s="16" t="n">
        <v>382</v>
      </c>
      <c r="G1678" s="16" t="n">
        <v>0</v>
      </c>
      <c r="H1678" s="16" t="s">
        <v>39</v>
      </c>
      <c r="I1678" s="16" t="s">
        <v>60</v>
      </c>
      <c r="J1678" s="16" t="n">
        <v>2</v>
      </c>
      <c r="K1678" s="16" t="n">
        <v>4</v>
      </c>
      <c r="L1678" s="16" t="s">
        <v>41</v>
      </c>
      <c r="M1678" s="18" t="n">
        <f aca="false">IF(ISNUMBER(B1678),B1678,IF(MID(B1678,3,1)="-",DATE(VALUE(RIGHT(B1678,4)),VALUE(MID(B1678,4,2)),VALUE(LEFT(B1678,2))),DATE(VALUE(LEFT(B1678,4)),VALUE(MID(B1678,6,2)),VALUE(RIGHT(B1678,2)))))</f>
        <v>45809</v>
      </c>
      <c r="N1678" s="16" t="n">
        <f aca="false">MONTH(M1678)</f>
        <v>6</v>
      </c>
      <c r="O1678" s="16" t="str">
        <f aca="false">PROPER(TRIM(H1678))</f>
        <v>Delhi</v>
      </c>
      <c r="P1678" s="16" t="str">
        <f aca="false">IFERROR(VLOOKUP(O1678,city_map!$A$2:$B$6,2,FALSE()),O1678)</f>
        <v>Delhi</v>
      </c>
      <c r="Q1678" s="16" t="n">
        <f aca="false">IF(ISNUMBER(F1678),F1678,VALUE(SUBSTITUTE(SUBSTITUTE(F1678,"₹",""),",","")))</f>
        <v>382</v>
      </c>
      <c r="R1678" s="16" t="n">
        <f aca="false">IF(E1678=99,1,E1678)</f>
        <v>1</v>
      </c>
      <c r="S1678" s="16" t="n">
        <f aca="false">IF(G1678="",0,G1678)</f>
        <v>0</v>
      </c>
      <c r="T1678" s="16" t="str">
        <f aca="false">IF(I1678="","Unknown",IF(I1678="upi","UPI",I1678))</f>
        <v>UPI</v>
      </c>
      <c r="U1678" s="16" t="str">
        <f aca="false">IF(L1678="Yes","Y",IF(L1678="No","N",L1678))</f>
        <v>N</v>
      </c>
      <c r="V1678" s="19" t="n">
        <f aca="false">ROUND(R1678*Q1678*(1-S1678),2)</f>
        <v>382</v>
      </c>
      <c r="W1678" s="16" t="str">
        <f aca="false">_xlfn.XLOOKUP(D1678,products!$A$2:$A$61,products!$C$2:$C$61,"Not found")</f>
        <v>Books</v>
      </c>
    </row>
    <row r="1679" customFormat="false" ht="15" hidden="false" customHeight="false" outlineLevel="0" collapsed="false">
      <c r="A1679" s="16" t="s">
        <v>2679</v>
      </c>
      <c r="B1679" s="16" t="s">
        <v>2669</v>
      </c>
      <c r="C1679" s="16" t="s">
        <v>997</v>
      </c>
      <c r="D1679" s="16" t="s">
        <v>149</v>
      </c>
      <c r="E1679" s="16" t="n">
        <v>3</v>
      </c>
      <c r="F1679" s="16" t="n">
        <v>1642</v>
      </c>
      <c r="G1679" s="16" t="n">
        <v>0.1</v>
      </c>
      <c r="H1679" s="16" t="s">
        <v>281</v>
      </c>
      <c r="I1679" s="16" t="s">
        <v>47</v>
      </c>
      <c r="J1679" s="16" t="n">
        <v>3</v>
      </c>
      <c r="K1679" s="16" t="n">
        <v>4</v>
      </c>
      <c r="L1679" s="16" t="s">
        <v>41</v>
      </c>
      <c r="M1679" s="18" t="n">
        <f aca="false">IF(ISNUMBER(B1679),B1679,IF(MID(B1679,3,1)="-",DATE(VALUE(RIGHT(B1679,4)),VALUE(MID(B1679,4,2)),VALUE(LEFT(B1679,2))),DATE(VALUE(LEFT(B1679,4)),VALUE(MID(B1679,6,2)),VALUE(RIGHT(B1679,2)))))</f>
        <v>45809</v>
      </c>
      <c r="N1679" s="16" t="n">
        <f aca="false">MONTH(M1679)</f>
        <v>6</v>
      </c>
      <c r="O1679" s="16" t="str">
        <f aca="false">PROPER(TRIM(H1679))</f>
        <v>Bengaluru</v>
      </c>
      <c r="P1679" s="16" t="str">
        <f aca="false">IFERROR(VLOOKUP(O1679,city_map!$A$2:$B$6,2,FALSE()),O1679)</f>
        <v>Bengaluru</v>
      </c>
      <c r="Q1679" s="16" t="n">
        <f aca="false">IF(ISNUMBER(F1679),F1679,VALUE(SUBSTITUTE(SUBSTITUTE(F1679,"₹",""),",","")))</f>
        <v>1642</v>
      </c>
      <c r="R1679" s="16" t="n">
        <f aca="false">IF(E1679=99,1,E1679)</f>
        <v>3</v>
      </c>
      <c r="S1679" s="16" t="n">
        <f aca="false">IF(G1679="",0,G1679)</f>
        <v>0.1</v>
      </c>
      <c r="T1679" s="16" t="str">
        <f aca="false">IF(I1679="","Unknown",IF(I1679="upi","UPI",I1679))</f>
        <v>Debit Card</v>
      </c>
      <c r="U1679" s="16" t="str">
        <f aca="false">IF(L1679="Yes","Y",IF(L1679="No","N",L1679))</f>
        <v>N</v>
      </c>
      <c r="V1679" s="19" t="n">
        <f aca="false">ROUND(R1679*Q1679*(1-S1679),2)</f>
        <v>4433.4</v>
      </c>
      <c r="W1679" s="16" t="str">
        <f aca="false">_xlfn.XLOOKUP(D1679,products!$A$2:$A$61,products!$C$2:$C$61,"Not found")</f>
        <v>Fashion</v>
      </c>
    </row>
    <row r="1680" customFormat="false" ht="15" hidden="false" customHeight="false" outlineLevel="0" collapsed="false">
      <c r="A1680" s="16" t="s">
        <v>2680</v>
      </c>
      <c r="B1680" s="16" t="s">
        <v>2669</v>
      </c>
      <c r="C1680" s="16" t="s">
        <v>2681</v>
      </c>
      <c r="D1680" s="16" t="s">
        <v>74</v>
      </c>
      <c r="E1680" s="16" t="n">
        <v>1</v>
      </c>
      <c r="F1680" s="16" t="n">
        <v>18214</v>
      </c>
      <c r="G1680" s="16" t="n">
        <v>0.15</v>
      </c>
      <c r="H1680" s="16" t="s">
        <v>81</v>
      </c>
      <c r="I1680" s="16" t="s">
        <v>71</v>
      </c>
      <c r="J1680" s="16" t="n">
        <v>3</v>
      </c>
      <c r="K1680" s="16" t="n">
        <v>5</v>
      </c>
      <c r="L1680" s="16" t="s">
        <v>41</v>
      </c>
      <c r="M1680" s="18" t="n">
        <f aca="false">IF(ISNUMBER(B1680),B1680,IF(MID(B1680,3,1)="-",DATE(VALUE(RIGHT(B1680,4)),VALUE(MID(B1680,4,2)),VALUE(LEFT(B1680,2))),DATE(VALUE(LEFT(B1680,4)),VALUE(MID(B1680,6,2)),VALUE(RIGHT(B1680,2)))))</f>
        <v>45809</v>
      </c>
      <c r="N1680" s="16" t="n">
        <f aca="false">MONTH(M1680)</f>
        <v>6</v>
      </c>
      <c r="O1680" s="16" t="str">
        <f aca="false">PROPER(TRIM(H1680))</f>
        <v>Hyderabad</v>
      </c>
      <c r="P1680" s="16" t="str">
        <f aca="false">IFERROR(VLOOKUP(O1680,city_map!$A$2:$B$6,2,FALSE()),O1680)</f>
        <v>Hyderabad</v>
      </c>
      <c r="Q1680" s="16" t="n">
        <f aca="false">IF(ISNUMBER(F1680),F1680,VALUE(SUBSTITUTE(SUBSTITUTE(F1680,"₹",""),",","")))</f>
        <v>18214</v>
      </c>
      <c r="R1680" s="16" t="n">
        <f aca="false">IF(E1680=99,1,E1680)</f>
        <v>1</v>
      </c>
      <c r="S1680" s="16" t="n">
        <f aca="false">IF(G1680="",0,G1680)</f>
        <v>0.15</v>
      </c>
      <c r="T1680" s="16" t="str">
        <f aca="false">IF(I1680="","Unknown",IF(I1680="upi","UPI",I1680))</f>
        <v>Credit Card</v>
      </c>
      <c r="U1680" s="16" t="str">
        <f aca="false">IF(L1680="Yes","Y",IF(L1680="No","N",L1680))</f>
        <v>N</v>
      </c>
      <c r="V1680" s="19" t="n">
        <f aca="false">ROUND(R1680*Q1680*(1-S1680),2)</f>
        <v>15481.9</v>
      </c>
      <c r="W1680" s="16" t="str">
        <f aca="false">_xlfn.XLOOKUP(D1680,products!$A$2:$A$61,products!$C$2:$C$61,"Not found")</f>
        <v>Electronics</v>
      </c>
    </row>
    <row r="1681" customFormat="false" ht="15" hidden="false" customHeight="false" outlineLevel="0" collapsed="false">
      <c r="A1681" s="16" t="s">
        <v>2682</v>
      </c>
      <c r="B1681" s="16" t="s">
        <v>2683</v>
      </c>
      <c r="C1681" s="16" t="s">
        <v>2684</v>
      </c>
      <c r="D1681" s="16" t="s">
        <v>412</v>
      </c>
      <c r="E1681" s="16" t="n">
        <v>1</v>
      </c>
      <c r="F1681" s="16" t="n">
        <v>1010</v>
      </c>
      <c r="G1681" s="16" t="n">
        <v>0.15</v>
      </c>
      <c r="H1681" s="16" t="s">
        <v>89</v>
      </c>
      <c r="I1681" s="16" t="s">
        <v>60</v>
      </c>
      <c r="J1681" s="16" t="n">
        <v>4</v>
      </c>
      <c r="K1681" s="16" t="n">
        <v>5</v>
      </c>
      <c r="L1681" s="16" t="s">
        <v>41</v>
      </c>
      <c r="M1681" s="18" t="n">
        <f aca="false">IF(ISNUMBER(B1681),B1681,IF(MID(B1681,3,1)="-",DATE(VALUE(RIGHT(B1681,4)),VALUE(MID(B1681,4,2)),VALUE(LEFT(B1681,2))),DATE(VALUE(LEFT(B1681,4)),VALUE(MID(B1681,6,2)),VALUE(RIGHT(B1681,2)))))</f>
        <v>45810</v>
      </c>
      <c r="N1681" s="16" t="n">
        <f aca="false">MONTH(M1681)</f>
        <v>6</v>
      </c>
      <c r="O1681" s="16" t="str">
        <f aca="false">PROPER(TRIM(H1681))</f>
        <v>Ahmedabad</v>
      </c>
      <c r="P1681" s="16" t="str">
        <f aca="false">IFERROR(VLOOKUP(O1681,city_map!$A$2:$B$6,2,FALSE()),O1681)</f>
        <v>Ahmedabad</v>
      </c>
      <c r="Q1681" s="16" t="n">
        <f aca="false">IF(ISNUMBER(F1681),F1681,VALUE(SUBSTITUTE(SUBSTITUTE(F1681,"₹",""),",","")))</f>
        <v>1010</v>
      </c>
      <c r="R1681" s="16" t="n">
        <f aca="false">IF(E1681=99,1,E1681)</f>
        <v>1</v>
      </c>
      <c r="S1681" s="16" t="n">
        <f aca="false">IF(G1681="",0,G1681)</f>
        <v>0.15</v>
      </c>
      <c r="T1681" s="16" t="str">
        <f aca="false">IF(I1681="","Unknown",IF(I1681="upi","UPI",I1681))</f>
        <v>UPI</v>
      </c>
      <c r="U1681" s="16" t="str">
        <f aca="false">IF(L1681="Yes","Y",IF(L1681="No","N",L1681))</f>
        <v>N</v>
      </c>
      <c r="V1681" s="19" t="n">
        <f aca="false">ROUND(R1681*Q1681*(1-S1681),2)</f>
        <v>858.5</v>
      </c>
      <c r="W1681" s="16" t="str">
        <f aca="false">_xlfn.XLOOKUP(D1681,products!$A$2:$A$61,products!$C$2:$C$61,"Not found")</f>
        <v>Home</v>
      </c>
    </row>
    <row r="1682" customFormat="false" ht="15" hidden="false" customHeight="false" outlineLevel="0" collapsed="false">
      <c r="A1682" s="16" t="s">
        <v>2685</v>
      </c>
      <c r="B1682" s="16" t="s">
        <v>2683</v>
      </c>
      <c r="C1682" s="16" t="s">
        <v>62</v>
      </c>
      <c r="D1682" s="16" t="s">
        <v>393</v>
      </c>
      <c r="E1682" s="16" t="n">
        <v>2</v>
      </c>
      <c r="F1682" s="16" t="n">
        <v>508</v>
      </c>
      <c r="G1682" s="16" t="n">
        <v>0.3</v>
      </c>
      <c r="H1682" s="16" t="s">
        <v>81</v>
      </c>
      <c r="I1682" s="16"/>
      <c r="J1682" s="16" t="n">
        <v>3</v>
      </c>
      <c r="K1682" s="16" t="n">
        <v>5</v>
      </c>
      <c r="L1682" s="16" t="s">
        <v>41</v>
      </c>
      <c r="M1682" s="18" t="n">
        <f aca="false">IF(ISNUMBER(B1682),B1682,IF(MID(B1682,3,1)="-",DATE(VALUE(RIGHT(B1682,4)),VALUE(MID(B1682,4,2)),VALUE(LEFT(B1682,2))),DATE(VALUE(LEFT(B1682,4)),VALUE(MID(B1682,6,2)),VALUE(RIGHT(B1682,2)))))</f>
        <v>45810</v>
      </c>
      <c r="N1682" s="16" t="n">
        <f aca="false">MONTH(M1682)</f>
        <v>6</v>
      </c>
      <c r="O1682" s="16" t="str">
        <f aca="false">PROPER(TRIM(H1682))</f>
        <v>Hyderabad</v>
      </c>
      <c r="P1682" s="16" t="str">
        <f aca="false">IFERROR(VLOOKUP(O1682,city_map!$A$2:$B$6,2,FALSE()),O1682)</f>
        <v>Hyderabad</v>
      </c>
      <c r="Q1682" s="16" t="n">
        <f aca="false">IF(ISNUMBER(F1682),F1682,VALUE(SUBSTITUTE(SUBSTITUTE(F1682,"₹",""),",","")))</f>
        <v>508</v>
      </c>
      <c r="R1682" s="16" t="n">
        <f aca="false">IF(E1682=99,1,E1682)</f>
        <v>2</v>
      </c>
      <c r="S1682" s="16" t="n">
        <f aca="false">IF(G1682="",0,G1682)</f>
        <v>0.3</v>
      </c>
      <c r="T1682" s="16" t="str">
        <f aca="false">IF(I1682="","Unknown",IF(I1682="upi","UPI",I1682))</f>
        <v>Unknown</v>
      </c>
      <c r="U1682" s="16" t="str">
        <f aca="false">IF(L1682="Yes","Y",IF(L1682="No","N",L1682))</f>
        <v>N</v>
      </c>
      <c r="V1682" s="19" t="n">
        <f aca="false">ROUND(R1682*Q1682*(1-S1682),2)</f>
        <v>711.2</v>
      </c>
      <c r="W1682" s="16" t="str">
        <f aca="false">_xlfn.XLOOKUP(D1682,products!$A$2:$A$61,products!$C$2:$C$61,"Not found")</f>
        <v>Fashion</v>
      </c>
    </row>
    <row r="1683" customFormat="false" ht="15" hidden="false" customHeight="false" outlineLevel="0" collapsed="false">
      <c r="A1683" s="16" t="s">
        <v>2686</v>
      </c>
      <c r="B1683" s="16" t="s">
        <v>2683</v>
      </c>
      <c r="C1683" s="16" t="s">
        <v>1314</v>
      </c>
      <c r="D1683" s="16" t="s">
        <v>254</v>
      </c>
      <c r="E1683" s="16" t="n">
        <v>3</v>
      </c>
      <c r="F1683" s="16" t="n">
        <v>1023</v>
      </c>
      <c r="G1683" s="16" t="n">
        <v>0.3</v>
      </c>
      <c r="H1683" s="16" t="s">
        <v>39</v>
      </c>
      <c r="I1683" s="16" t="s">
        <v>71</v>
      </c>
      <c r="J1683" s="16" t="n">
        <v>2</v>
      </c>
      <c r="K1683" s="16" t="n">
        <v>5</v>
      </c>
      <c r="L1683" s="16" t="s">
        <v>41</v>
      </c>
      <c r="M1683" s="18" t="n">
        <f aca="false">IF(ISNUMBER(B1683),B1683,IF(MID(B1683,3,1)="-",DATE(VALUE(RIGHT(B1683,4)),VALUE(MID(B1683,4,2)),VALUE(LEFT(B1683,2))),DATE(VALUE(LEFT(B1683,4)),VALUE(MID(B1683,6,2)),VALUE(RIGHT(B1683,2)))))</f>
        <v>45810</v>
      </c>
      <c r="N1683" s="16" t="n">
        <f aca="false">MONTH(M1683)</f>
        <v>6</v>
      </c>
      <c r="O1683" s="16" t="str">
        <f aca="false">PROPER(TRIM(H1683))</f>
        <v>Delhi</v>
      </c>
      <c r="P1683" s="16" t="str">
        <f aca="false">IFERROR(VLOOKUP(O1683,city_map!$A$2:$B$6,2,FALSE()),O1683)</f>
        <v>Delhi</v>
      </c>
      <c r="Q1683" s="16" t="n">
        <f aca="false">IF(ISNUMBER(F1683),F1683,VALUE(SUBSTITUTE(SUBSTITUTE(F1683,"₹",""),",","")))</f>
        <v>1023</v>
      </c>
      <c r="R1683" s="16" t="n">
        <f aca="false">IF(E1683=99,1,E1683)</f>
        <v>3</v>
      </c>
      <c r="S1683" s="16" t="n">
        <f aca="false">IF(G1683="",0,G1683)</f>
        <v>0.3</v>
      </c>
      <c r="T1683" s="16" t="str">
        <f aca="false">IF(I1683="","Unknown",IF(I1683="upi","UPI",I1683))</f>
        <v>Credit Card</v>
      </c>
      <c r="U1683" s="16" t="str">
        <f aca="false">IF(L1683="Yes","Y",IF(L1683="No","N",L1683))</f>
        <v>N</v>
      </c>
      <c r="V1683" s="19" t="n">
        <f aca="false">ROUND(R1683*Q1683*(1-S1683),2)</f>
        <v>2148.3</v>
      </c>
      <c r="W1683" s="16" t="str">
        <f aca="false">_xlfn.XLOOKUP(D1683,products!$A$2:$A$61,products!$C$2:$C$61,"Not found")</f>
        <v>Fashion</v>
      </c>
    </row>
    <row r="1684" customFormat="false" ht="15" hidden="false" customHeight="false" outlineLevel="0" collapsed="false">
      <c r="A1684" s="16" t="s">
        <v>2687</v>
      </c>
      <c r="B1684" s="16" t="s">
        <v>2683</v>
      </c>
      <c r="C1684" s="16" t="s">
        <v>562</v>
      </c>
      <c r="D1684" s="16" t="s">
        <v>300</v>
      </c>
      <c r="E1684" s="16" t="n">
        <v>2</v>
      </c>
      <c r="F1684" s="16" t="n">
        <v>2607</v>
      </c>
      <c r="G1684" s="16" t="n">
        <v>0.2</v>
      </c>
      <c r="H1684" s="16" t="s">
        <v>56</v>
      </c>
      <c r="I1684" s="16" t="s">
        <v>60</v>
      </c>
      <c r="J1684" s="16" t="n">
        <v>4</v>
      </c>
      <c r="K1684" s="16"/>
      <c r="L1684" s="16" t="s">
        <v>41</v>
      </c>
      <c r="M1684" s="18" t="n">
        <f aca="false">IF(ISNUMBER(B1684),B1684,IF(MID(B1684,3,1)="-",DATE(VALUE(RIGHT(B1684,4)),VALUE(MID(B1684,4,2)),VALUE(LEFT(B1684,2))),DATE(VALUE(LEFT(B1684,4)),VALUE(MID(B1684,6,2)),VALUE(RIGHT(B1684,2)))))</f>
        <v>45810</v>
      </c>
      <c r="N1684" s="16" t="n">
        <f aca="false">MONTH(M1684)</f>
        <v>6</v>
      </c>
      <c r="O1684" s="16" t="str">
        <f aca="false">PROPER(TRIM(H1684))</f>
        <v>Lucknow</v>
      </c>
      <c r="P1684" s="16" t="str">
        <f aca="false">IFERROR(VLOOKUP(O1684,city_map!$A$2:$B$6,2,FALSE()),O1684)</f>
        <v>Lucknow</v>
      </c>
      <c r="Q1684" s="16" t="n">
        <f aca="false">IF(ISNUMBER(F1684),F1684,VALUE(SUBSTITUTE(SUBSTITUTE(F1684,"₹",""),",","")))</f>
        <v>2607</v>
      </c>
      <c r="R1684" s="16" t="n">
        <f aca="false">IF(E1684=99,1,E1684)</f>
        <v>2</v>
      </c>
      <c r="S1684" s="16" t="n">
        <f aca="false">IF(G1684="",0,G1684)</f>
        <v>0.2</v>
      </c>
      <c r="T1684" s="16" t="str">
        <f aca="false">IF(I1684="","Unknown",IF(I1684="upi","UPI",I1684))</f>
        <v>UPI</v>
      </c>
      <c r="U1684" s="16" t="str">
        <f aca="false">IF(L1684="Yes","Y",IF(L1684="No","N",L1684))</f>
        <v>N</v>
      </c>
      <c r="V1684" s="19" t="n">
        <f aca="false">ROUND(R1684*Q1684*(1-S1684),2)</f>
        <v>4171.2</v>
      </c>
      <c r="W1684" s="16" t="str">
        <f aca="false">_xlfn.XLOOKUP(D1684,products!$A$2:$A$61,products!$C$2:$C$61,"Not found")</f>
        <v>Home</v>
      </c>
    </row>
    <row r="1685" customFormat="false" ht="15" hidden="false" customHeight="false" outlineLevel="0" collapsed="false">
      <c r="A1685" s="16" t="s">
        <v>2688</v>
      </c>
      <c r="B1685" s="16" t="s">
        <v>2683</v>
      </c>
      <c r="C1685" s="16" t="s">
        <v>2689</v>
      </c>
      <c r="D1685" s="16" t="s">
        <v>170</v>
      </c>
      <c r="E1685" s="16" t="n">
        <v>1</v>
      </c>
      <c r="F1685" s="16" t="n">
        <v>3329</v>
      </c>
      <c r="G1685" s="16" t="n">
        <v>0</v>
      </c>
      <c r="H1685" s="16" t="s">
        <v>39</v>
      </c>
      <c r="I1685" s="16" t="s">
        <v>100</v>
      </c>
      <c r="J1685" s="16" t="n">
        <v>2</v>
      </c>
      <c r="K1685" s="16" t="n">
        <v>5</v>
      </c>
      <c r="L1685" s="16" t="s">
        <v>41</v>
      </c>
      <c r="M1685" s="18" t="n">
        <f aca="false">IF(ISNUMBER(B1685),B1685,IF(MID(B1685,3,1)="-",DATE(VALUE(RIGHT(B1685,4)),VALUE(MID(B1685,4,2)),VALUE(LEFT(B1685,2))),DATE(VALUE(LEFT(B1685,4)),VALUE(MID(B1685,6,2)),VALUE(RIGHT(B1685,2)))))</f>
        <v>45810</v>
      </c>
      <c r="N1685" s="16" t="n">
        <f aca="false">MONTH(M1685)</f>
        <v>6</v>
      </c>
      <c r="O1685" s="16" t="str">
        <f aca="false">PROPER(TRIM(H1685))</f>
        <v>Delhi</v>
      </c>
      <c r="P1685" s="16" t="str">
        <f aca="false">IFERROR(VLOOKUP(O1685,city_map!$A$2:$B$6,2,FALSE()),O1685)</f>
        <v>Delhi</v>
      </c>
      <c r="Q1685" s="16" t="n">
        <f aca="false">IF(ISNUMBER(F1685),F1685,VALUE(SUBSTITUTE(SUBSTITUTE(F1685,"₹",""),",","")))</f>
        <v>3329</v>
      </c>
      <c r="R1685" s="16" t="n">
        <f aca="false">IF(E1685=99,1,E1685)</f>
        <v>1</v>
      </c>
      <c r="S1685" s="16" t="n">
        <f aca="false">IF(G1685="",0,G1685)</f>
        <v>0</v>
      </c>
      <c r="T1685" s="16" t="str">
        <f aca="false">IF(I1685="","Unknown",IF(I1685="upi","UPI",I1685))</f>
        <v>Net Banking</v>
      </c>
      <c r="U1685" s="16" t="str">
        <f aca="false">IF(L1685="Yes","Y",IF(L1685="No","N",L1685))</f>
        <v>N</v>
      </c>
      <c r="V1685" s="19" t="n">
        <f aca="false">ROUND(R1685*Q1685*(1-S1685),2)</f>
        <v>3329</v>
      </c>
      <c r="W1685" s="16" t="str">
        <f aca="false">_xlfn.XLOOKUP(D1685,products!$A$2:$A$61,products!$C$2:$C$61,"Not found")</f>
        <v>Home</v>
      </c>
    </row>
    <row r="1686" customFormat="false" ht="15" hidden="false" customHeight="false" outlineLevel="0" collapsed="false">
      <c r="A1686" s="16" t="s">
        <v>2690</v>
      </c>
      <c r="B1686" s="16" t="s">
        <v>2683</v>
      </c>
      <c r="C1686" s="16" t="s">
        <v>1399</v>
      </c>
      <c r="D1686" s="16" t="s">
        <v>51</v>
      </c>
      <c r="E1686" s="16" t="n">
        <v>3</v>
      </c>
      <c r="F1686" s="16" t="s">
        <v>2691</v>
      </c>
      <c r="G1686" s="16" t="n">
        <v>0.1</v>
      </c>
      <c r="H1686" s="16" t="s">
        <v>130</v>
      </c>
      <c r="I1686" s="16" t="s">
        <v>100</v>
      </c>
      <c r="J1686" s="16" t="n">
        <v>2</v>
      </c>
      <c r="K1686" s="16" t="n">
        <v>3</v>
      </c>
      <c r="L1686" s="16" t="s">
        <v>41</v>
      </c>
      <c r="M1686" s="18" t="n">
        <f aca="false">IF(ISNUMBER(B1686),B1686,IF(MID(B1686,3,1)="-",DATE(VALUE(RIGHT(B1686,4)),VALUE(MID(B1686,4,2)),VALUE(LEFT(B1686,2))),DATE(VALUE(LEFT(B1686,4)),VALUE(MID(B1686,6,2)),VALUE(RIGHT(B1686,2)))))</f>
        <v>45810</v>
      </c>
      <c r="N1686" s="16" t="n">
        <f aca="false">MONTH(M1686)</f>
        <v>6</v>
      </c>
      <c r="O1686" s="16" t="str">
        <f aca="false">PROPER(TRIM(H1686))</f>
        <v>Bengaluru</v>
      </c>
      <c r="P1686" s="16" t="str">
        <f aca="false">IFERROR(VLOOKUP(O1686,city_map!$A$2:$B$6,2,FALSE()),O1686)</f>
        <v>Bengaluru</v>
      </c>
      <c r="Q1686" s="16" t="n">
        <f aca="false">IF(ISNUMBER(F1686),F1686,VALUE(SUBSTITUTE(SUBSTITUTE(F1686,"₹",""),",","")))</f>
        <v>2290</v>
      </c>
      <c r="R1686" s="16" t="n">
        <f aca="false">IF(E1686=99,1,E1686)</f>
        <v>3</v>
      </c>
      <c r="S1686" s="16" t="n">
        <f aca="false">IF(G1686="",0,G1686)</f>
        <v>0.1</v>
      </c>
      <c r="T1686" s="16" t="str">
        <f aca="false">IF(I1686="","Unknown",IF(I1686="upi","UPI",I1686))</f>
        <v>Net Banking</v>
      </c>
      <c r="U1686" s="16" t="str">
        <f aca="false">IF(L1686="Yes","Y",IF(L1686="No","N",L1686))</f>
        <v>N</v>
      </c>
      <c r="V1686" s="19" t="n">
        <f aca="false">ROUND(R1686*Q1686*(1-S1686),2)</f>
        <v>6183</v>
      </c>
      <c r="W1686" s="16" t="str">
        <f aca="false">_xlfn.XLOOKUP(D1686,products!$A$2:$A$61,products!$C$2:$C$61,"Not found")</f>
        <v>Fashion</v>
      </c>
    </row>
    <row r="1687" customFormat="false" ht="15" hidden="false" customHeight="false" outlineLevel="0" collapsed="false">
      <c r="A1687" s="16" t="s">
        <v>2692</v>
      </c>
      <c r="B1687" s="16" t="s">
        <v>2683</v>
      </c>
      <c r="C1687" s="16" t="s">
        <v>1584</v>
      </c>
      <c r="D1687" s="16" t="s">
        <v>229</v>
      </c>
      <c r="E1687" s="16" t="n">
        <v>1</v>
      </c>
      <c r="F1687" s="16" t="n">
        <v>455</v>
      </c>
      <c r="G1687" s="16" t="n">
        <v>0.05</v>
      </c>
      <c r="H1687" s="16" t="s">
        <v>39</v>
      </c>
      <c r="I1687" s="16" t="s">
        <v>60</v>
      </c>
      <c r="J1687" s="16" t="n">
        <v>4</v>
      </c>
      <c r="K1687" s="16" t="n">
        <v>5</v>
      </c>
      <c r="L1687" s="16" t="s">
        <v>41</v>
      </c>
      <c r="M1687" s="18" t="n">
        <f aca="false">IF(ISNUMBER(B1687),B1687,IF(MID(B1687,3,1)="-",DATE(VALUE(RIGHT(B1687,4)),VALUE(MID(B1687,4,2)),VALUE(LEFT(B1687,2))),DATE(VALUE(LEFT(B1687,4)),VALUE(MID(B1687,6,2)),VALUE(RIGHT(B1687,2)))))</f>
        <v>45810</v>
      </c>
      <c r="N1687" s="16" t="n">
        <f aca="false">MONTH(M1687)</f>
        <v>6</v>
      </c>
      <c r="O1687" s="16" t="str">
        <f aca="false">PROPER(TRIM(H1687))</f>
        <v>Delhi</v>
      </c>
      <c r="P1687" s="16" t="str">
        <f aca="false">IFERROR(VLOOKUP(O1687,city_map!$A$2:$B$6,2,FALSE()),O1687)</f>
        <v>Delhi</v>
      </c>
      <c r="Q1687" s="16" t="n">
        <f aca="false">IF(ISNUMBER(F1687),F1687,VALUE(SUBSTITUTE(SUBSTITUTE(F1687,"₹",""),",","")))</f>
        <v>455</v>
      </c>
      <c r="R1687" s="16" t="n">
        <f aca="false">IF(E1687=99,1,E1687)</f>
        <v>1</v>
      </c>
      <c r="S1687" s="16" t="n">
        <f aca="false">IF(G1687="",0,G1687)</f>
        <v>0.05</v>
      </c>
      <c r="T1687" s="16" t="str">
        <f aca="false">IF(I1687="","Unknown",IF(I1687="upi","UPI",I1687))</f>
        <v>UPI</v>
      </c>
      <c r="U1687" s="16" t="str">
        <f aca="false">IF(L1687="Yes","Y",IF(L1687="No","N",L1687))</f>
        <v>N</v>
      </c>
      <c r="V1687" s="19" t="n">
        <f aca="false">ROUND(R1687*Q1687*(1-S1687),2)</f>
        <v>432.25</v>
      </c>
      <c r="W1687" s="16" t="str">
        <f aca="false">_xlfn.XLOOKUP(D1687,products!$A$2:$A$61,products!$C$2:$C$61,"Not found")</f>
        <v>Books</v>
      </c>
    </row>
    <row r="1688" customFormat="false" ht="15" hidden="false" customHeight="false" outlineLevel="0" collapsed="false">
      <c r="A1688" s="16" t="s">
        <v>2693</v>
      </c>
      <c r="B1688" s="16" t="s">
        <v>2683</v>
      </c>
      <c r="C1688" s="16" t="s">
        <v>1044</v>
      </c>
      <c r="D1688" s="16" t="s">
        <v>184</v>
      </c>
      <c r="E1688" s="16" t="n">
        <v>3</v>
      </c>
      <c r="F1688" s="16" t="n">
        <v>1333</v>
      </c>
      <c r="G1688" s="16" t="n">
        <v>0.05</v>
      </c>
      <c r="H1688" s="16" t="s">
        <v>67</v>
      </c>
      <c r="I1688" s="16" t="s">
        <v>47</v>
      </c>
      <c r="J1688" s="16" t="n">
        <v>3</v>
      </c>
      <c r="K1688" s="16" t="n">
        <v>5</v>
      </c>
      <c r="L1688" s="16" t="s">
        <v>41</v>
      </c>
      <c r="M1688" s="18" t="n">
        <f aca="false">IF(ISNUMBER(B1688),B1688,IF(MID(B1688,3,1)="-",DATE(VALUE(RIGHT(B1688,4)),VALUE(MID(B1688,4,2)),VALUE(LEFT(B1688,2))),DATE(VALUE(LEFT(B1688,4)),VALUE(MID(B1688,6,2)),VALUE(RIGHT(B1688,2)))))</f>
        <v>45810</v>
      </c>
      <c r="N1688" s="16" t="n">
        <f aca="false">MONTH(M1688)</f>
        <v>6</v>
      </c>
      <c r="O1688" s="16" t="str">
        <f aca="false">PROPER(TRIM(H1688))</f>
        <v>Kolkata</v>
      </c>
      <c r="P1688" s="16" t="str">
        <f aca="false">IFERROR(VLOOKUP(O1688,city_map!$A$2:$B$6,2,FALSE()),O1688)</f>
        <v>Kolkata</v>
      </c>
      <c r="Q1688" s="16" t="n">
        <f aca="false">IF(ISNUMBER(F1688),F1688,VALUE(SUBSTITUTE(SUBSTITUTE(F1688,"₹",""),",","")))</f>
        <v>1333</v>
      </c>
      <c r="R1688" s="16" t="n">
        <f aca="false">IF(E1688=99,1,E1688)</f>
        <v>3</v>
      </c>
      <c r="S1688" s="16" t="n">
        <f aca="false">IF(G1688="",0,G1688)</f>
        <v>0.05</v>
      </c>
      <c r="T1688" s="16" t="str">
        <f aca="false">IF(I1688="","Unknown",IF(I1688="upi","UPI",I1688))</f>
        <v>Debit Card</v>
      </c>
      <c r="U1688" s="16" t="str">
        <f aca="false">IF(L1688="Yes","Y",IF(L1688="No","N",L1688))</f>
        <v>N</v>
      </c>
      <c r="V1688" s="19" t="n">
        <f aca="false">ROUND(R1688*Q1688*(1-S1688),2)</f>
        <v>3799.05</v>
      </c>
      <c r="W1688" s="16" t="str">
        <f aca="false">_xlfn.XLOOKUP(D1688,products!$A$2:$A$61,products!$C$2:$C$61,"Not found")</f>
        <v>Home</v>
      </c>
    </row>
    <row r="1689" customFormat="false" ht="15" hidden="false" customHeight="false" outlineLevel="0" collapsed="false">
      <c r="A1689" s="16" t="s">
        <v>2694</v>
      </c>
      <c r="B1689" s="16" t="s">
        <v>2695</v>
      </c>
      <c r="C1689" s="16" t="s">
        <v>153</v>
      </c>
      <c r="D1689" s="16" t="s">
        <v>222</v>
      </c>
      <c r="E1689" s="16" t="n">
        <v>2</v>
      </c>
      <c r="F1689" s="16" t="n">
        <v>1889</v>
      </c>
      <c r="G1689" s="16" t="n">
        <v>0.15</v>
      </c>
      <c r="H1689" s="16" t="s">
        <v>112</v>
      </c>
      <c r="I1689" s="16" t="s">
        <v>47</v>
      </c>
      <c r="J1689" s="16" t="n">
        <v>3</v>
      </c>
      <c r="K1689" s="16" t="n">
        <v>4</v>
      </c>
      <c r="L1689" s="16" t="s">
        <v>41</v>
      </c>
      <c r="M1689" s="18" t="n">
        <f aca="false">IF(ISNUMBER(B1689),B1689,IF(MID(B1689,3,1)="-",DATE(VALUE(RIGHT(B1689,4)),VALUE(MID(B1689,4,2)),VALUE(LEFT(B1689,2))),DATE(VALUE(LEFT(B1689,4)),VALUE(MID(B1689,6,2)),VALUE(RIGHT(B1689,2)))))</f>
        <v>45810</v>
      </c>
      <c r="N1689" s="16" t="n">
        <f aca="false">MONTH(M1689)</f>
        <v>6</v>
      </c>
      <c r="O1689" s="16" t="str">
        <f aca="false">PROPER(TRIM(H1689))</f>
        <v>Mumbai</v>
      </c>
      <c r="P1689" s="16" t="str">
        <f aca="false">IFERROR(VLOOKUP(O1689,city_map!$A$2:$B$6,2,FALSE()),O1689)</f>
        <v>Mumbai</v>
      </c>
      <c r="Q1689" s="16" t="n">
        <f aca="false">IF(ISNUMBER(F1689),F1689,VALUE(SUBSTITUTE(SUBSTITUTE(F1689,"₹",""),",","")))</f>
        <v>1889</v>
      </c>
      <c r="R1689" s="16" t="n">
        <f aca="false">IF(E1689=99,1,E1689)</f>
        <v>2</v>
      </c>
      <c r="S1689" s="16" t="n">
        <f aca="false">IF(G1689="",0,G1689)</f>
        <v>0.15</v>
      </c>
      <c r="T1689" s="16" t="str">
        <f aca="false">IF(I1689="","Unknown",IF(I1689="upi","UPI",I1689))</f>
        <v>Debit Card</v>
      </c>
      <c r="U1689" s="16" t="str">
        <f aca="false">IF(L1689="Yes","Y",IF(L1689="No","N",L1689))</f>
        <v>N</v>
      </c>
      <c r="V1689" s="19" t="n">
        <f aca="false">ROUND(R1689*Q1689*(1-S1689),2)</f>
        <v>3211.3</v>
      </c>
      <c r="W1689" s="16" t="str">
        <f aca="false">_xlfn.XLOOKUP(D1689,products!$A$2:$A$61,products!$C$2:$C$61,"Not found")</f>
        <v>Fashion</v>
      </c>
    </row>
    <row r="1690" customFormat="false" ht="15" hidden="false" customHeight="false" outlineLevel="0" collapsed="false">
      <c r="A1690" s="16" t="s">
        <v>2696</v>
      </c>
      <c r="B1690" s="16" t="s">
        <v>2683</v>
      </c>
      <c r="C1690" s="16" t="s">
        <v>1584</v>
      </c>
      <c r="D1690" s="16" t="s">
        <v>203</v>
      </c>
      <c r="E1690" s="16" t="n">
        <v>1</v>
      </c>
      <c r="F1690" s="16" t="s">
        <v>2697</v>
      </c>
      <c r="G1690" s="16" t="n">
        <v>0.15</v>
      </c>
      <c r="H1690" s="16" t="s">
        <v>39</v>
      </c>
      <c r="I1690" s="16" t="s">
        <v>60</v>
      </c>
      <c r="J1690" s="16" t="n">
        <v>3</v>
      </c>
      <c r="K1690" s="16" t="n">
        <v>4</v>
      </c>
      <c r="L1690" s="16" t="s">
        <v>41</v>
      </c>
      <c r="M1690" s="18" t="n">
        <f aca="false">IF(ISNUMBER(B1690),B1690,IF(MID(B1690,3,1)="-",DATE(VALUE(RIGHT(B1690,4)),VALUE(MID(B1690,4,2)),VALUE(LEFT(B1690,2))),DATE(VALUE(LEFT(B1690,4)),VALUE(MID(B1690,6,2)),VALUE(RIGHT(B1690,2)))))</f>
        <v>45810</v>
      </c>
      <c r="N1690" s="16" t="n">
        <f aca="false">MONTH(M1690)</f>
        <v>6</v>
      </c>
      <c r="O1690" s="16" t="str">
        <f aca="false">PROPER(TRIM(H1690))</f>
        <v>Delhi</v>
      </c>
      <c r="P1690" s="16" t="str">
        <f aca="false">IFERROR(VLOOKUP(O1690,city_map!$A$2:$B$6,2,FALSE()),O1690)</f>
        <v>Delhi</v>
      </c>
      <c r="Q1690" s="16" t="n">
        <f aca="false">IF(ISNUMBER(F1690),F1690,VALUE(SUBSTITUTE(SUBSTITUTE(F1690,"₹",""),",","")))</f>
        <v>2498</v>
      </c>
      <c r="R1690" s="16" t="n">
        <f aca="false">IF(E1690=99,1,E1690)</f>
        <v>1</v>
      </c>
      <c r="S1690" s="16" t="n">
        <f aca="false">IF(G1690="",0,G1690)</f>
        <v>0.15</v>
      </c>
      <c r="T1690" s="16" t="str">
        <f aca="false">IF(I1690="","Unknown",IF(I1690="upi","UPI",I1690))</f>
        <v>UPI</v>
      </c>
      <c r="U1690" s="16" t="str">
        <f aca="false">IF(L1690="Yes","Y",IF(L1690="No","N",L1690))</f>
        <v>N</v>
      </c>
      <c r="V1690" s="19" t="n">
        <f aca="false">ROUND(R1690*Q1690*(1-S1690),2)</f>
        <v>2123.3</v>
      </c>
      <c r="W1690" s="16" t="str">
        <f aca="false">_xlfn.XLOOKUP(D1690,products!$A$2:$A$61,products!$C$2:$C$61,"Not found")</f>
        <v>Fashion</v>
      </c>
    </row>
    <row r="1691" customFormat="false" ht="15" hidden="false" customHeight="false" outlineLevel="0" collapsed="false">
      <c r="A1691" s="16" t="s">
        <v>2698</v>
      </c>
      <c r="B1691" s="16" t="s">
        <v>2683</v>
      </c>
      <c r="C1691" s="16" t="s">
        <v>2152</v>
      </c>
      <c r="D1691" s="16" t="s">
        <v>88</v>
      </c>
      <c r="E1691" s="16" t="n">
        <v>1</v>
      </c>
      <c r="F1691" s="16" t="n">
        <v>2989</v>
      </c>
      <c r="G1691" s="16" t="n">
        <v>0</v>
      </c>
      <c r="H1691" s="16" t="s">
        <v>81</v>
      </c>
      <c r="I1691" s="16" t="s">
        <v>40</v>
      </c>
      <c r="J1691" s="16" t="n">
        <v>7</v>
      </c>
      <c r="K1691" s="16" t="n">
        <v>2</v>
      </c>
      <c r="L1691" s="16" t="s">
        <v>57</v>
      </c>
      <c r="M1691" s="18" t="n">
        <f aca="false">IF(ISNUMBER(B1691),B1691,IF(MID(B1691,3,1)="-",DATE(VALUE(RIGHT(B1691,4)),VALUE(MID(B1691,4,2)),VALUE(LEFT(B1691,2))),DATE(VALUE(LEFT(B1691,4)),VALUE(MID(B1691,6,2)),VALUE(RIGHT(B1691,2)))))</f>
        <v>45810</v>
      </c>
      <c r="N1691" s="16" t="n">
        <f aca="false">MONTH(M1691)</f>
        <v>6</v>
      </c>
      <c r="O1691" s="16" t="str">
        <f aca="false">PROPER(TRIM(H1691))</f>
        <v>Hyderabad</v>
      </c>
      <c r="P1691" s="16" t="str">
        <f aca="false">IFERROR(VLOOKUP(O1691,city_map!$A$2:$B$6,2,FALSE()),O1691)</f>
        <v>Hyderabad</v>
      </c>
      <c r="Q1691" s="16" t="n">
        <f aca="false">IF(ISNUMBER(F1691),F1691,VALUE(SUBSTITUTE(SUBSTITUTE(F1691,"₹",""),",","")))</f>
        <v>2989</v>
      </c>
      <c r="R1691" s="16" t="n">
        <f aca="false">IF(E1691=99,1,E1691)</f>
        <v>1</v>
      </c>
      <c r="S1691" s="16" t="n">
        <f aca="false">IF(G1691="",0,G1691)</f>
        <v>0</v>
      </c>
      <c r="T1691" s="16" t="str">
        <f aca="false">IF(I1691="","Unknown",IF(I1691="upi","UPI",I1691))</f>
        <v>COD</v>
      </c>
      <c r="U1691" s="16" t="str">
        <f aca="false">IF(L1691="Yes","Y",IF(L1691="No","N",L1691))</f>
        <v>Y</v>
      </c>
      <c r="V1691" s="19" t="n">
        <f aca="false">ROUND(R1691*Q1691*(1-S1691),2)</f>
        <v>2989</v>
      </c>
      <c r="W1691" s="16" t="str">
        <f aca="false">_xlfn.XLOOKUP(D1691,products!$A$2:$A$61,products!$C$2:$C$61,"Not found")</f>
        <v>Fashion</v>
      </c>
    </row>
    <row r="1692" customFormat="false" ht="15" hidden="false" customHeight="false" outlineLevel="0" collapsed="false">
      <c r="A1692" s="16" t="s">
        <v>2699</v>
      </c>
      <c r="B1692" s="16" t="s">
        <v>2683</v>
      </c>
      <c r="C1692" s="16" t="s">
        <v>376</v>
      </c>
      <c r="D1692" s="16" t="s">
        <v>229</v>
      </c>
      <c r="E1692" s="16" t="n">
        <v>1</v>
      </c>
      <c r="F1692" s="16" t="n">
        <v>447</v>
      </c>
      <c r="G1692" s="16" t="n">
        <v>0.05</v>
      </c>
      <c r="H1692" s="16" t="s">
        <v>67</v>
      </c>
      <c r="I1692" s="16" t="s">
        <v>60</v>
      </c>
      <c r="J1692" s="16" t="n">
        <v>3</v>
      </c>
      <c r="K1692" s="16" t="n">
        <v>5</v>
      </c>
      <c r="L1692" s="16" t="s">
        <v>41</v>
      </c>
      <c r="M1692" s="18" t="n">
        <f aca="false">IF(ISNUMBER(B1692),B1692,IF(MID(B1692,3,1)="-",DATE(VALUE(RIGHT(B1692,4)),VALUE(MID(B1692,4,2)),VALUE(LEFT(B1692,2))),DATE(VALUE(LEFT(B1692,4)),VALUE(MID(B1692,6,2)),VALUE(RIGHT(B1692,2)))))</f>
        <v>45810</v>
      </c>
      <c r="N1692" s="16" t="n">
        <f aca="false">MONTH(M1692)</f>
        <v>6</v>
      </c>
      <c r="O1692" s="16" t="str">
        <f aca="false">PROPER(TRIM(H1692))</f>
        <v>Kolkata</v>
      </c>
      <c r="P1692" s="16" t="str">
        <f aca="false">IFERROR(VLOOKUP(O1692,city_map!$A$2:$B$6,2,FALSE()),O1692)</f>
        <v>Kolkata</v>
      </c>
      <c r="Q1692" s="16" t="n">
        <f aca="false">IF(ISNUMBER(F1692),F1692,VALUE(SUBSTITUTE(SUBSTITUTE(F1692,"₹",""),",","")))</f>
        <v>447</v>
      </c>
      <c r="R1692" s="16" t="n">
        <f aca="false">IF(E1692=99,1,E1692)</f>
        <v>1</v>
      </c>
      <c r="S1692" s="16" t="n">
        <f aca="false">IF(G1692="",0,G1692)</f>
        <v>0.05</v>
      </c>
      <c r="T1692" s="16" t="str">
        <f aca="false">IF(I1692="","Unknown",IF(I1692="upi","UPI",I1692))</f>
        <v>UPI</v>
      </c>
      <c r="U1692" s="16" t="str">
        <f aca="false">IF(L1692="Yes","Y",IF(L1692="No","N",L1692))</f>
        <v>N</v>
      </c>
      <c r="V1692" s="19" t="n">
        <f aca="false">ROUND(R1692*Q1692*(1-S1692),2)</f>
        <v>424.65</v>
      </c>
      <c r="W1692" s="16" t="str">
        <f aca="false">_xlfn.XLOOKUP(D1692,products!$A$2:$A$61,products!$C$2:$C$61,"Not found")</f>
        <v>Books</v>
      </c>
    </row>
    <row r="1693" customFormat="false" ht="15" hidden="false" customHeight="false" outlineLevel="0" collapsed="false">
      <c r="A1693" s="16" t="s">
        <v>2700</v>
      </c>
      <c r="B1693" s="16" t="s">
        <v>2683</v>
      </c>
      <c r="C1693" s="16" t="s">
        <v>533</v>
      </c>
      <c r="D1693" s="16" t="s">
        <v>149</v>
      </c>
      <c r="E1693" s="16" t="n">
        <v>1</v>
      </c>
      <c r="F1693" s="16" t="n">
        <v>1520</v>
      </c>
      <c r="G1693" s="16" t="n">
        <v>0.2</v>
      </c>
      <c r="H1693" s="16" t="s">
        <v>70</v>
      </c>
      <c r="I1693" s="16" t="s">
        <v>60</v>
      </c>
      <c r="J1693" s="16" t="n">
        <v>6</v>
      </c>
      <c r="K1693" s="16" t="n">
        <v>5</v>
      </c>
      <c r="L1693" s="16" t="s">
        <v>41</v>
      </c>
      <c r="M1693" s="18" t="n">
        <f aca="false">IF(ISNUMBER(B1693),B1693,IF(MID(B1693,3,1)="-",DATE(VALUE(RIGHT(B1693,4)),VALUE(MID(B1693,4,2)),VALUE(LEFT(B1693,2))),DATE(VALUE(LEFT(B1693,4)),VALUE(MID(B1693,6,2)),VALUE(RIGHT(B1693,2)))))</f>
        <v>45810</v>
      </c>
      <c r="N1693" s="16" t="n">
        <f aca="false">MONTH(M1693)</f>
        <v>6</v>
      </c>
      <c r="O1693" s="16" t="str">
        <f aca="false">PROPER(TRIM(H1693))</f>
        <v>Pune</v>
      </c>
      <c r="P1693" s="16" t="str">
        <f aca="false">IFERROR(VLOOKUP(O1693,city_map!$A$2:$B$6,2,FALSE()),O1693)</f>
        <v>Pune</v>
      </c>
      <c r="Q1693" s="16" t="n">
        <f aca="false">IF(ISNUMBER(F1693),F1693,VALUE(SUBSTITUTE(SUBSTITUTE(F1693,"₹",""),",","")))</f>
        <v>1520</v>
      </c>
      <c r="R1693" s="16" t="n">
        <f aca="false">IF(E1693=99,1,E1693)</f>
        <v>1</v>
      </c>
      <c r="S1693" s="16" t="n">
        <f aca="false">IF(G1693="",0,G1693)</f>
        <v>0.2</v>
      </c>
      <c r="T1693" s="16" t="str">
        <f aca="false">IF(I1693="","Unknown",IF(I1693="upi","UPI",I1693))</f>
        <v>UPI</v>
      </c>
      <c r="U1693" s="16" t="str">
        <f aca="false">IF(L1693="Yes","Y",IF(L1693="No","N",L1693))</f>
        <v>N</v>
      </c>
      <c r="V1693" s="19" t="n">
        <f aca="false">ROUND(R1693*Q1693*(1-S1693),2)</f>
        <v>1216</v>
      </c>
      <c r="W1693" s="16" t="str">
        <f aca="false">_xlfn.XLOOKUP(D1693,products!$A$2:$A$61,products!$C$2:$C$61,"Not found")</f>
        <v>Fashion</v>
      </c>
    </row>
    <row r="1694" customFormat="false" ht="15" hidden="false" customHeight="false" outlineLevel="0" collapsed="false">
      <c r="A1694" s="16" t="s">
        <v>2701</v>
      </c>
      <c r="B1694" s="16" t="s">
        <v>2683</v>
      </c>
      <c r="C1694" s="16" t="s">
        <v>457</v>
      </c>
      <c r="D1694" s="16" t="s">
        <v>95</v>
      </c>
      <c r="E1694" s="16" t="n">
        <v>2</v>
      </c>
      <c r="F1694" s="16" t="n">
        <v>1541</v>
      </c>
      <c r="G1694" s="16" t="n">
        <v>0.05</v>
      </c>
      <c r="H1694" s="16" t="s">
        <v>483</v>
      </c>
      <c r="I1694" s="16" t="s">
        <v>40</v>
      </c>
      <c r="J1694" s="16" t="n">
        <v>3</v>
      </c>
      <c r="K1694" s="16" t="n">
        <v>4</v>
      </c>
      <c r="L1694" s="16" t="s">
        <v>41</v>
      </c>
      <c r="M1694" s="18" t="n">
        <f aca="false">IF(ISNUMBER(B1694),B1694,IF(MID(B1694,3,1)="-",DATE(VALUE(RIGHT(B1694,4)),VALUE(MID(B1694,4,2)),VALUE(LEFT(B1694,2))),DATE(VALUE(LEFT(B1694,4)),VALUE(MID(B1694,6,2)),VALUE(RIGHT(B1694,2)))))</f>
        <v>45810</v>
      </c>
      <c r="N1694" s="16" t="n">
        <f aca="false">MONTH(M1694)</f>
        <v>6</v>
      </c>
      <c r="O1694" s="16" t="str">
        <f aca="false">PROPER(TRIM(H1694))</f>
        <v>Bombay</v>
      </c>
      <c r="P1694" s="16" t="str">
        <f aca="false">IFERROR(VLOOKUP(O1694,city_map!$A$2:$B$6,2,FALSE()),O1694)</f>
        <v>Mumbai</v>
      </c>
      <c r="Q1694" s="16" t="n">
        <f aca="false">IF(ISNUMBER(F1694),F1694,VALUE(SUBSTITUTE(SUBSTITUTE(F1694,"₹",""),",","")))</f>
        <v>1541</v>
      </c>
      <c r="R1694" s="16" t="n">
        <f aca="false">IF(E1694=99,1,E1694)</f>
        <v>2</v>
      </c>
      <c r="S1694" s="16" t="n">
        <f aca="false">IF(G1694="",0,G1694)</f>
        <v>0.05</v>
      </c>
      <c r="T1694" s="16" t="str">
        <f aca="false">IF(I1694="","Unknown",IF(I1694="upi","UPI",I1694))</f>
        <v>COD</v>
      </c>
      <c r="U1694" s="16" t="str">
        <f aca="false">IF(L1694="Yes","Y",IF(L1694="No","N",L1694))</f>
        <v>N</v>
      </c>
      <c r="V1694" s="19" t="n">
        <f aca="false">ROUND(R1694*Q1694*(1-S1694),2)</f>
        <v>2927.9</v>
      </c>
      <c r="W1694" s="16" t="str">
        <f aca="false">_xlfn.XLOOKUP(D1694,products!$A$2:$A$61,products!$C$2:$C$61,"Not found")</f>
        <v>Electronics</v>
      </c>
    </row>
    <row r="1695" customFormat="false" ht="15" hidden="false" customHeight="false" outlineLevel="0" collapsed="false">
      <c r="A1695" s="16" t="s">
        <v>2702</v>
      </c>
      <c r="B1695" s="16" t="s">
        <v>2683</v>
      </c>
      <c r="C1695" s="16" t="s">
        <v>1166</v>
      </c>
      <c r="D1695" s="16" t="s">
        <v>63</v>
      </c>
      <c r="E1695" s="16" t="n">
        <v>2</v>
      </c>
      <c r="F1695" s="16" t="n">
        <v>1539</v>
      </c>
      <c r="G1695" s="16" t="n">
        <v>0.3</v>
      </c>
      <c r="H1695" s="16" t="s">
        <v>46</v>
      </c>
      <c r="I1695" s="16" t="s">
        <v>60</v>
      </c>
      <c r="J1695" s="16" t="n">
        <v>3</v>
      </c>
      <c r="K1695" s="16" t="n">
        <v>3</v>
      </c>
      <c r="L1695" s="16" t="s">
        <v>57</v>
      </c>
      <c r="M1695" s="18" t="n">
        <f aca="false">IF(ISNUMBER(B1695),B1695,IF(MID(B1695,3,1)="-",DATE(VALUE(RIGHT(B1695,4)),VALUE(MID(B1695,4,2)),VALUE(LEFT(B1695,2))),DATE(VALUE(LEFT(B1695,4)),VALUE(MID(B1695,6,2)),VALUE(RIGHT(B1695,2)))))</f>
        <v>45810</v>
      </c>
      <c r="N1695" s="16" t="n">
        <f aca="false">MONTH(M1695)</f>
        <v>6</v>
      </c>
      <c r="O1695" s="16" t="str">
        <f aca="false">PROPER(TRIM(H1695))</f>
        <v>Chennai</v>
      </c>
      <c r="P1695" s="16" t="str">
        <f aca="false">IFERROR(VLOOKUP(O1695,city_map!$A$2:$B$6,2,FALSE()),O1695)</f>
        <v>Chennai</v>
      </c>
      <c r="Q1695" s="16" t="n">
        <f aca="false">IF(ISNUMBER(F1695),F1695,VALUE(SUBSTITUTE(SUBSTITUTE(F1695,"₹",""),",","")))</f>
        <v>1539</v>
      </c>
      <c r="R1695" s="16" t="n">
        <f aca="false">IF(E1695=99,1,E1695)</f>
        <v>2</v>
      </c>
      <c r="S1695" s="16" t="n">
        <f aca="false">IF(G1695="",0,G1695)</f>
        <v>0.3</v>
      </c>
      <c r="T1695" s="16" t="str">
        <f aca="false">IF(I1695="","Unknown",IF(I1695="upi","UPI",I1695))</f>
        <v>UPI</v>
      </c>
      <c r="U1695" s="16" t="str">
        <f aca="false">IF(L1695="Yes","Y",IF(L1695="No","N",L1695))</f>
        <v>Y</v>
      </c>
      <c r="V1695" s="19" t="n">
        <f aca="false">ROUND(R1695*Q1695*(1-S1695),2)</f>
        <v>2154.6</v>
      </c>
      <c r="W1695" s="16" t="str">
        <f aca="false">_xlfn.XLOOKUP(D1695,products!$A$2:$A$61,products!$C$2:$C$61,"Not found")</f>
        <v>Fashion</v>
      </c>
    </row>
    <row r="1696" customFormat="false" ht="15" hidden="false" customHeight="false" outlineLevel="0" collapsed="false">
      <c r="A1696" s="16" t="s">
        <v>2703</v>
      </c>
      <c r="B1696" s="16" t="s">
        <v>2704</v>
      </c>
      <c r="C1696" s="16" t="s">
        <v>221</v>
      </c>
      <c r="D1696" s="16" t="s">
        <v>222</v>
      </c>
      <c r="E1696" s="16" t="n">
        <v>3</v>
      </c>
      <c r="F1696" s="16" t="n">
        <v>1868</v>
      </c>
      <c r="G1696" s="16" t="n">
        <v>0.05</v>
      </c>
      <c r="H1696" s="16" t="s">
        <v>39</v>
      </c>
      <c r="I1696" s="16" t="s">
        <v>60</v>
      </c>
      <c r="J1696" s="16" t="n">
        <v>3</v>
      </c>
      <c r="K1696" s="16" t="n">
        <v>4</v>
      </c>
      <c r="L1696" s="16" t="s">
        <v>41</v>
      </c>
      <c r="M1696" s="18" t="n">
        <f aca="false">IF(ISNUMBER(B1696),B1696,IF(MID(B1696,3,1)="-",DATE(VALUE(RIGHT(B1696,4)),VALUE(MID(B1696,4,2)),VALUE(LEFT(B1696,2))),DATE(VALUE(LEFT(B1696,4)),VALUE(MID(B1696,6,2)),VALUE(RIGHT(B1696,2)))))</f>
        <v>45811</v>
      </c>
      <c r="N1696" s="16" t="n">
        <f aca="false">MONTH(M1696)</f>
        <v>6</v>
      </c>
      <c r="O1696" s="16" t="str">
        <f aca="false">PROPER(TRIM(H1696))</f>
        <v>Delhi</v>
      </c>
      <c r="P1696" s="16" t="str">
        <f aca="false">IFERROR(VLOOKUP(O1696,city_map!$A$2:$B$6,2,FALSE()),O1696)</f>
        <v>Delhi</v>
      </c>
      <c r="Q1696" s="16" t="n">
        <f aca="false">IF(ISNUMBER(F1696),F1696,VALUE(SUBSTITUTE(SUBSTITUTE(F1696,"₹",""),",","")))</f>
        <v>1868</v>
      </c>
      <c r="R1696" s="16" t="n">
        <f aca="false">IF(E1696=99,1,E1696)</f>
        <v>3</v>
      </c>
      <c r="S1696" s="16" t="n">
        <f aca="false">IF(G1696="",0,G1696)</f>
        <v>0.05</v>
      </c>
      <c r="T1696" s="16" t="str">
        <f aca="false">IF(I1696="","Unknown",IF(I1696="upi","UPI",I1696))</f>
        <v>UPI</v>
      </c>
      <c r="U1696" s="16" t="str">
        <f aca="false">IF(L1696="Yes","Y",IF(L1696="No","N",L1696))</f>
        <v>N</v>
      </c>
      <c r="V1696" s="19" t="n">
        <f aca="false">ROUND(R1696*Q1696*(1-S1696),2)</f>
        <v>5323.8</v>
      </c>
      <c r="W1696" s="16" t="str">
        <f aca="false">_xlfn.XLOOKUP(D1696,products!$A$2:$A$61,products!$C$2:$C$61,"Not found")</f>
        <v>Fashion</v>
      </c>
    </row>
    <row r="1697" customFormat="false" ht="15" hidden="false" customHeight="false" outlineLevel="0" collapsed="false">
      <c r="A1697" s="16" t="s">
        <v>2705</v>
      </c>
      <c r="B1697" s="16" t="s">
        <v>2704</v>
      </c>
      <c r="C1697" s="16" t="s">
        <v>1142</v>
      </c>
      <c r="D1697" s="16" t="s">
        <v>80</v>
      </c>
      <c r="E1697" s="16" t="n">
        <v>2</v>
      </c>
      <c r="F1697" s="16" t="n">
        <v>1531</v>
      </c>
      <c r="G1697" s="16" t="n">
        <v>0.1</v>
      </c>
      <c r="H1697" s="16" t="s">
        <v>130</v>
      </c>
      <c r="I1697" s="16" t="s">
        <v>60</v>
      </c>
      <c r="J1697" s="16" t="n">
        <v>3</v>
      </c>
      <c r="K1697" s="16" t="n">
        <v>5</v>
      </c>
      <c r="L1697" s="16" t="s">
        <v>41</v>
      </c>
      <c r="M1697" s="18" t="n">
        <f aca="false">IF(ISNUMBER(B1697),B1697,IF(MID(B1697,3,1)="-",DATE(VALUE(RIGHT(B1697,4)),VALUE(MID(B1697,4,2)),VALUE(LEFT(B1697,2))),DATE(VALUE(LEFT(B1697,4)),VALUE(MID(B1697,6,2)),VALUE(RIGHT(B1697,2)))))</f>
        <v>45811</v>
      </c>
      <c r="N1697" s="16" t="n">
        <f aca="false">MONTH(M1697)</f>
        <v>6</v>
      </c>
      <c r="O1697" s="16" t="str">
        <f aca="false">PROPER(TRIM(H1697))</f>
        <v>Bengaluru</v>
      </c>
      <c r="P1697" s="16" t="str">
        <f aca="false">IFERROR(VLOOKUP(O1697,city_map!$A$2:$B$6,2,FALSE()),O1697)</f>
        <v>Bengaluru</v>
      </c>
      <c r="Q1697" s="16" t="n">
        <f aca="false">IF(ISNUMBER(F1697),F1697,VALUE(SUBSTITUTE(SUBSTITUTE(F1697,"₹",""),",","")))</f>
        <v>1531</v>
      </c>
      <c r="R1697" s="16" t="n">
        <f aca="false">IF(E1697=99,1,E1697)</f>
        <v>2</v>
      </c>
      <c r="S1697" s="16" t="n">
        <f aca="false">IF(G1697="",0,G1697)</f>
        <v>0.1</v>
      </c>
      <c r="T1697" s="16" t="str">
        <f aca="false">IF(I1697="","Unknown",IF(I1697="upi","UPI",I1697))</f>
        <v>UPI</v>
      </c>
      <c r="U1697" s="16" t="str">
        <f aca="false">IF(L1697="Yes","Y",IF(L1697="No","N",L1697))</f>
        <v>N</v>
      </c>
      <c r="V1697" s="19" t="n">
        <f aca="false">ROUND(R1697*Q1697*(1-S1697),2)</f>
        <v>2755.8</v>
      </c>
      <c r="W1697" s="16" t="str">
        <f aca="false">_xlfn.XLOOKUP(D1697,products!$A$2:$A$61,products!$C$2:$C$61,"Not found")</f>
        <v>Beauty</v>
      </c>
    </row>
    <row r="1698" customFormat="false" ht="15" hidden="false" customHeight="false" outlineLevel="0" collapsed="false">
      <c r="A1698" s="16" t="s">
        <v>2706</v>
      </c>
      <c r="B1698" s="16" t="s">
        <v>2704</v>
      </c>
      <c r="C1698" s="16" t="s">
        <v>221</v>
      </c>
      <c r="D1698" s="16" t="s">
        <v>92</v>
      </c>
      <c r="E1698" s="16" t="n">
        <v>2</v>
      </c>
      <c r="F1698" s="16" t="n">
        <v>4145</v>
      </c>
      <c r="G1698" s="16" t="n">
        <v>0.3</v>
      </c>
      <c r="H1698" s="16" t="s">
        <v>39</v>
      </c>
      <c r="I1698" s="16" t="s">
        <v>47</v>
      </c>
      <c r="J1698" s="16" t="n">
        <v>2</v>
      </c>
      <c r="K1698" s="16" t="n">
        <v>4</v>
      </c>
      <c r="L1698" s="16" t="s">
        <v>41</v>
      </c>
      <c r="M1698" s="18" t="n">
        <f aca="false">IF(ISNUMBER(B1698),B1698,IF(MID(B1698,3,1)="-",DATE(VALUE(RIGHT(B1698,4)),VALUE(MID(B1698,4,2)),VALUE(LEFT(B1698,2))),DATE(VALUE(LEFT(B1698,4)),VALUE(MID(B1698,6,2)),VALUE(RIGHT(B1698,2)))))</f>
        <v>45811</v>
      </c>
      <c r="N1698" s="16" t="n">
        <f aca="false">MONTH(M1698)</f>
        <v>6</v>
      </c>
      <c r="O1698" s="16" t="str">
        <f aca="false">PROPER(TRIM(H1698))</f>
        <v>Delhi</v>
      </c>
      <c r="P1698" s="16" t="str">
        <f aca="false">IFERROR(VLOOKUP(O1698,city_map!$A$2:$B$6,2,FALSE()),O1698)</f>
        <v>Delhi</v>
      </c>
      <c r="Q1698" s="16" t="n">
        <f aca="false">IF(ISNUMBER(F1698),F1698,VALUE(SUBSTITUTE(SUBSTITUTE(F1698,"₹",""),",","")))</f>
        <v>4145</v>
      </c>
      <c r="R1698" s="16" t="n">
        <f aca="false">IF(E1698=99,1,E1698)</f>
        <v>2</v>
      </c>
      <c r="S1698" s="16" t="n">
        <f aca="false">IF(G1698="",0,G1698)</f>
        <v>0.3</v>
      </c>
      <c r="T1698" s="16" t="str">
        <f aca="false">IF(I1698="","Unknown",IF(I1698="upi","UPI",I1698))</f>
        <v>Debit Card</v>
      </c>
      <c r="U1698" s="16" t="str">
        <f aca="false">IF(L1698="Yes","Y",IF(L1698="No","N",L1698))</f>
        <v>N</v>
      </c>
      <c r="V1698" s="19" t="n">
        <f aca="false">ROUND(R1698*Q1698*(1-S1698),2)</f>
        <v>5803</v>
      </c>
      <c r="W1698" s="16" t="str">
        <f aca="false">_xlfn.XLOOKUP(D1698,products!$A$2:$A$61,products!$C$2:$C$61,"Not found")</f>
        <v>Electronics</v>
      </c>
    </row>
    <row r="1699" customFormat="false" ht="15" hidden="false" customHeight="false" outlineLevel="0" collapsed="false">
      <c r="A1699" s="16" t="s">
        <v>2707</v>
      </c>
      <c r="B1699" s="16" t="s">
        <v>2704</v>
      </c>
      <c r="C1699" s="16" t="s">
        <v>2708</v>
      </c>
      <c r="D1699" s="16" t="s">
        <v>451</v>
      </c>
      <c r="E1699" s="16" t="n">
        <v>2</v>
      </c>
      <c r="F1699" s="16" t="n">
        <v>1280</v>
      </c>
      <c r="G1699" s="16" t="n">
        <v>0.05</v>
      </c>
      <c r="H1699" s="16" t="s">
        <v>281</v>
      </c>
      <c r="I1699" s="16" t="s">
        <v>40</v>
      </c>
      <c r="J1699" s="16" t="n">
        <v>4</v>
      </c>
      <c r="K1699" s="16" t="n">
        <v>3</v>
      </c>
      <c r="L1699" s="16" t="s">
        <v>57</v>
      </c>
      <c r="M1699" s="18" t="n">
        <f aca="false">IF(ISNUMBER(B1699),B1699,IF(MID(B1699,3,1)="-",DATE(VALUE(RIGHT(B1699,4)),VALUE(MID(B1699,4,2)),VALUE(LEFT(B1699,2))),DATE(VALUE(LEFT(B1699,4)),VALUE(MID(B1699,6,2)),VALUE(RIGHT(B1699,2)))))</f>
        <v>45811</v>
      </c>
      <c r="N1699" s="16" t="n">
        <f aca="false">MONTH(M1699)</f>
        <v>6</v>
      </c>
      <c r="O1699" s="16" t="str">
        <f aca="false">PROPER(TRIM(H1699))</f>
        <v>Bengaluru</v>
      </c>
      <c r="P1699" s="16" t="str">
        <f aca="false">IFERROR(VLOOKUP(O1699,city_map!$A$2:$B$6,2,FALSE()),O1699)</f>
        <v>Bengaluru</v>
      </c>
      <c r="Q1699" s="16" t="n">
        <f aca="false">IF(ISNUMBER(F1699),F1699,VALUE(SUBSTITUTE(SUBSTITUTE(F1699,"₹",""),",","")))</f>
        <v>1280</v>
      </c>
      <c r="R1699" s="16" t="n">
        <f aca="false">IF(E1699=99,1,E1699)</f>
        <v>2</v>
      </c>
      <c r="S1699" s="16" t="n">
        <f aca="false">IF(G1699="",0,G1699)</f>
        <v>0.05</v>
      </c>
      <c r="T1699" s="16" t="str">
        <f aca="false">IF(I1699="","Unknown",IF(I1699="upi","UPI",I1699))</f>
        <v>COD</v>
      </c>
      <c r="U1699" s="16" t="str">
        <f aca="false">IF(L1699="Yes","Y",IF(L1699="No","N",L1699))</f>
        <v>Y</v>
      </c>
      <c r="V1699" s="19" t="n">
        <f aca="false">ROUND(R1699*Q1699*(1-S1699),2)</f>
        <v>2432</v>
      </c>
      <c r="W1699" s="16" t="str">
        <f aca="false">_xlfn.XLOOKUP(D1699,products!$A$2:$A$61,products!$C$2:$C$61,"Not found")</f>
        <v>Beauty</v>
      </c>
    </row>
    <row r="1700" customFormat="false" ht="15" hidden="false" customHeight="false" outlineLevel="0" collapsed="false">
      <c r="A1700" s="16" t="s">
        <v>2709</v>
      </c>
      <c r="B1700" s="16" t="s">
        <v>2704</v>
      </c>
      <c r="C1700" s="16" t="s">
        <v>1754</v>
      </c>
      <c r="D1700" s="16" t="s">
        <v>111</v>
      </c>
      <c r="E1700" s="16" t="n">
        <v>1</v>
      </c>
      <c r="F1700" s="16" t="n">
        <v>980</v>
      </c>
      <c r="G1700" s="16" t="n">
        <v>0</v>
      </c>
      <c r="H1700" s="16" t="s">
        <v>39</v>
      </c>
      <c r="I1700" s="16" t="s">
        <v>47</v>
      </c>
      <c r="J1700" s="16" t="n">
        <v>4</v>
      </c>
      <c r="K1700" s="16"/>
      <c r="L1700" s="16" t="s">
        <v>41</v>
      </c>
      <c r="M1700" s="18" t="n">
        <f aca="false">IF(ISNUMBER(B1700),B1700,IF(MID(B1700,3,1)="-",DATE(VALUE(RIGHT(B1700,4)),VALUE(MID(B1700,4,2)),VALUE(LEFT(B1700,2))),DATE(VALUE(LEFT(B1700,4)),VALUE(MID(B1700,6,2)),VALUE(RIGHT(B1700,2)))))</f>
        <v>45811</v>
      </c>
      <c r="N1700" s="16" t="n">
        <f aca="false">MONTH(M1700)</f>
        <v>6</v>
      </c>
      <c r="O1700" s="16" t="str">
        <f aca="false">PROPER(TRIM(H1700))</f>
        <v>Delhi</v>
      </c>
      <c r="P1700" s="16" t="str">
        <f aca="false">IFERROR(VLOOKUP(O1700,city_map!$A$2:$B$6,2,FALSE()),O1700)</f>
        <v>Delhi</v>
      </c>
      <c r="Q1700" s="16" t="n">
        <f aca="false">IF(ISNUMBER(F1700),F1700,VALUE(SUBSTITUTE(SUBSTITUTE(F1700,"₹",""),",","")))</f>
        <v>980</v>
      </c>
      <c r="R1700" s="16" t="n">
        <f aca="false">IF(E1700=99,1,E1700)</f>
        <v>1</v>
      </c>
      <c r="S1700" s="16" t="n">
        <f aca="false">IF(G1700="",0,G1700)</f>
        <v>0</v>
      </c>
      <c r="T1700" s="16" t="str">
        <f aca="false">IF(I1700="","Unknown",IF(I1700="upi","UPI",I1700))</f>
        <v>Debit Card</v>
      </c>
      <c r="U1700" s="16" t="str">
        <f aca="false">IF(L1700="Yes","Y",IF(L1700="No","N",L1700))</f>
        <v>N</v>
      </c>
      <c r="V1700" s="19" t="n">
        <f aca="false">ROUND(R1700*Q1700*(1-S1700),2)</f>
        <v>980</v>
      </c>
      <c r="W1700" s="16" t="str">
        <f aca="false">_xlfn.XLOOKUP(D1700,products!$A$2:$A$61,products!$C$2:$C$61,"Not found")</f>
        <v>Books</v>
      </c>
    </row>
    <row r="1701" customFormat="false" ht="15" hidden="false" customHeight="false" outlineLevel="0" collapsed="false">
      <c r="A1701" s="16" t="s">
        <v>2710</v>
      </c>
      <c r="B1701" s="16" t="s">
        <v>2704</v>
      </c>
      <c r="C1701" s="16" t="s">
        <v>169</v>
      </c>
      <c r="D1701" s="16" t="s">
        <v>66</v>
      </c>
      <c r="E1701" s="16" t="n">
        <v>1</v>
      </c>
      <c r="F1701" s="16" t="n">
        <v>14707</v>
      </c>
      <c r="G1701" s="16" t="n">
        <v>0.15</v>
      </c>
      <c r="H1701" s="16" t="s">
        <v>112</v>
      </c>
      <c r="I1701" s="16" t="s">
        <v>40</v>
      </c>
      <c r="J1701" s="16" t="n">
        <v>4</v>
      </c>
      <c r="K1701" s="16" t="n">
        <v>4</v>
      </c>
      <c r="L1701" s="16" t="s">
        <v>41</v>
      </c>
      <c r="M1701" s="18" t="n">
        <f aca="false">IF(ISNUMBER(B1701),B1701,IF(MID(B1701,3,1)="-",DATE(VALUE(RIGHT(B1701,4)),VALUE(MID(B1701,4,2)),VALUE(LEFT(B1701,2))),DATE(VALUE(LEFT(B1701,4)),VALUE(MID(B1701,6,2)),VALUE(RIGHT(B1701,2)))))</f>
        <v>45811</v>
      </c>
      <c r="N1701" s="16" t="n">
        <f aca="false">MONTH(M1701)</f>
        <v>6</v>
      </c>
      <c r="O1701" s="16" t="str">
        <f aca="false">PROPER(TRIM(H1701))</f>
        <v>Mumbai</v>
      </c>
      <c r="P1701" s="16" t="str">
        <f aca="false">IFERROR(VLOOKUP(O1701,city_map!$A$2:$B$6,2,FALSE()),O1701)</f>
        <v>Mumbai</v>
      </c>
      <c r="Q1701" s="16" t="n">
        <f aca="false">IF(ISNUMBER(F1701),F1701,VALUE(SUBSTITUTE(SUBSTITUTE(F1701,"₹",""),",","")))</f>
        <v>14707</v>
      </c>
      <c r="R1701" s="16" t="n">
        <f aca="false">IF(E1701=99,1,E1701)</f>
        <v>1</v>
      </c>
      <c r="S1701" s="16" t="n">
        <f aca="false">IF(G1701="",0,G1701)</f>
        <v>0.15</v>
      </c>
      <c r="T1701" s="16" t="str">
        <f aca="false">IF(I1701="","Unknown",IF(I1701="upi","UPI",I1701))</f>
        <v>COD</v>
      </c>
      <c r="U1701" s="16" t="str">
        <f aca="false">IF(L1701="Yes","Y",IF(L1701="No","N",L1701))</f>
        <v>N</v>
      </c>
      <c r="V1701" s="19" t="n">
        <f aca="false">ROUND(R1701*Q1701*(1-S1701),2)</f>
        <v>12500.95</v>
      </c>
      <c r="W1701" s="16" t="str">
        <f aca="false">_xlfn.XLOOKUP(D1701,products!$A$2:$A$61,products!$C$2:$C$61,"Not found")</f>
        <v>Electronics</v>
      </c>
    </row>
    <row r="1702" customFormat="false" ht="15" hidden="false" customHeight="false" outlineLevel="0" collapsed="false">
      <c r="A1702" s="16" t="s">
        <v>2711</v>
      </c>
      <c r="B1702" s="16" t="s">
        <v>2704</v>
      </c>
      <c r="C1702" s="16" t="s">
        <v>1407</v>
      </c>
      <c r="D1702" s="16" t="s">
        <v>149</v>
      </c>
      <c r="E1702" s="16" t="n">
        <v>2</v>
      </c>
      <c r="F1702" s="16" t="n">
        <v>1539</v>
      </c>
      <c r="G1702" s="16" t="n">
        <v>0.1</v>
      </c>
      <c r="H1702" s="16" t="s">
        <v>545</v>
      </c>
      <c r="I1702" s="16" t="s">
        <v>71</v>
      </c>
      <c r="J1702" s="16" t="n">
        <v>2</v>
      </c>
      <c r="K1702" s="16" t="n">
        <v>5</v>
      </c>
      <c r="L1702" s="16" t="s">
        <v>41</v>
      </c>
      <c r="M1702" s="18" t="n">
        <f aca="false">IF(ISNUMBER(B1702),B1702,IF(MID(B1702,3,1)="-",DATE(VALUE(RIGHT(B1702,4)),VALUE(MID(B1702,4,2)),VALUE(LEFT(B1702,2))),DATE(VALUE(LEFT(B1702,4)),VALUE(MID(B1702,6,2)),VALUE(RIGHT(B1702,2)))))</f>
        <v>45811</v>
      </c>
      <c r="N1702" s="16" t="n">
        <f aca="false">MONTH(M1702)</f>
        <v>6</v>
      </c>
      <c r="O1702" s="16" t="str">
        <f aca="false">PROPER(TRIM(H1702))</f>
        <v>Delhi</v>
      </c>
      <c r="P1702" s="16" t="str">
        <f aca="false">IFERROR(VLOOKUP(O1702,city_map!$A$2:$B$6,2,FALSE()),O1702)</f>
        <v>Delhi</v>
      </c>
      <c r="Q1702" s="16" t="n">
        <f aca="false">IF(ISNUMBER(F1702),F1702,VALUE(SUBSTITUTE(SUBSTITUTE(F1702,"₹",""),",","")))</f>
        <v>1539</v>
      </c>
      <c r="R1702" s="16" t="n">
        <f aca="false">IF(E1702=99,1,E1702)</f>
        <v>2</v>
      </c>
      <c r="S1702" s="16" t="n">
        <f aca="false">IF(G1702="",0,G1702)</f>
        <v>0.1</v>
      </c>
      <c r="T1702" s="16" t="str">
        <f aca="false">IF(I1702="","Unknown",IF(I1702="upi","UPI",I1702))</f>
        <v>Credit Card</v>
      </c>
      <c r="U1702" s="16" t="str">
        <f aca="false">IF(L1702="Yes","Y",IF(L1702="No","N",L1702))</f>
        <v>N</v>
      </c>
      <c r="V1702" s="19" t="n">
        <f aca="false">ROUND(R1702*Q1702*(1-S1702),2)</f>
        <v>2770.2</v>
      </c>
      <c r="W1702" s="16" t="str">
        <f aca="false">_xlfn.XLOOKUP(D1702,products!$A$2:$A$61,products!$C$2:$C$61,"Not found")</f>
        <v>Fashion</v>
      </c>
    </row>
    <row r="1703" customFormat="false" ht="15" hidden="false" customHeight="false" outlineLevel="0" collapsed="false">
      <c r="A1703" s="16" t="s">
        <v>2712</v>
      </c>
      <c r="B1703" s="16" t="s">
        <v>2704</v>
      </c>
      <c r="C1703" s="16" t="s">
        <v>982</v>
      </c>
      <c r="D1703" s="16" t="s">
        <v>229</v>
      </c>
      <c r="E1703" s="16" t="n">
        <v>2</v>
      </c>
      <c r="F1703" s="16" t="n">
        <v>429</v>
      </c>
      <c r="G1703" s="16" t="n">
        <v>0.3</v>
      </c>
      <c r="H1703" s="16" t="s">
        <v>112</v>
      </c>
      <c r="I1703" s="16" t="s">
        <v>71</v>
      </c>
      <c r="J1703" s="16" t="n">
        <v>2</v>
      </c>
      <c r="K1703" s="16" t="n">
        <v>4</v>
      </c>
      <c r="L1703" s="16" t="s">
        <v>41</v>
      </c>
      <c r="M1703" s="18" t="n">
        <f aca="false">IF(ISNUMBER(B1703),B1703,IF(MID(B1703,3,1)="-",DATE(VALUE(RIGHT(B1703,4)),VALUE(MID(B1703,4,2)),VALUE(LEFT(B1703,2))),DATE(VALUE(LEFT(B1703,4)),VALUE(MID(B1703,6,2)),VALUE(RIGHT(B1703,2)))))</f>
        <v>45811</v>
      </c>
      <c r="N1703" s="16" t="n">
        <f aca="false">MONTH(M1703)</f>
        <v>6</v>
      </c>
      <c r="O1703" s="16" t="str">
        <f aca="false">PROPER(TRIM(H1703))</f>
        <v>Mumbai</v>
      </c>
      <c r="P1703" s="16" t="str">
        <f aca="false">IFERROR(VLOOKUP(O1703,city_map!$A$2:$B$6,2,FALSE()),O1703)</f>
        <v>Mumbai</v>
      </c>
      <c r="Q1703" s="16" t="n">
        <f aca="false">IF(ISNUMBER(F1703),F1703,VALUE(SUBSTITUTE(SUBSTITUTE(F1703,"₹",""),",","")))</f>
        <v>429</v>
      </c>
      <c r="R1703" s="16" t="n">
        <f aca="false">IF(E1703=99,1,E1703)</f>
        <v>2</v>
      </c>
      <c r="S1703" s="16" t="n">
        <f aca="false">IF(G1703="",0,G1703)</f>
        <v>0.3</v>
      </c>
      <c r="T1703" s="16" t="str">
        <f aca="false">IF(I1703="","Unknown",IF(I1703="upi","UPI",I1703))</f>
        <v>Credit Card</v>
      </c>
      <c r="U1703" s="16" t="str">
        <f aca="false">IF(L1703="Yes","Y",IF(L1703="No","N",L1703))</f>
        <v>N</v>
      </c>
      <c r="V1703" s="19" t="n">
        <f aca="false">ROUND(R1703*Q1703*(1-S1703),2)</f>
        <v>600.6</v>
      </c>
      <c r="W1703" s="16" t="str">
        <f aca="false">_xlfn.XLOOKUP(D1703,products!$A$2:$A$61,products!$C$2:$C$61,"Not found")</f>
        <v>Books</v>
      </c>
    </row>
    <row r="1704" customFormat="false" ht="15" hidden="false" customHeight="false" outlineLevel="0" collapsed="false">
      <c r="A1704" s="16" t="s">
        <v>2713</v>
      </c>
      <c r="B1704" s="16" t="s">
        <v>2714</v>
      </c>
      <c r="C1704" s="16" t="s">
        <v>535</v>
      </c>
      <c r="D1704" s="16" t="s">
        <v>229</v>
      </c>
      <c r="E1704" s="16" t="n">
        <v>1</v>
      </c>
      <c r="F1704" s="16" t="n">
        <v>454</v>
      </c>
      <c r="G1704" s="16" t="n">
        <v>0</v>
      </c>
      <c r="H1704" s="16" t="s">
        <v>39</v>
      </c>
      <c r="I1704" s="16" t="s">
        <v>40</v>
      </c>
      <c r="J1704" s="16" t="n">
        <v>3</v>
      </c>
      <c r="K1704" s="16" t="n">
        <v>4</v>
      </c>
      <c r="L1704" s="16" t="s">
        <v>41</v>
      </c>
      <c r="M1704" s="18" t="n">
        <f aca="false">IF(ISNUMBER(B1704),B1704,IF(MID(B1704,3,1)="-",DATE(VALUE(RIGHT(B1704,4)),VALUE(MID(B1704,4,2)),VALUE(LEFT(B1704,2))),DATE(VALUE(LEFT(B1704,4)),VALUE(MID(B1704,6,2)),VALUE(RIGHT(B1704,2)))))</f>
        <v>45812</v>
      </c>
      <c r="N1704" s="16" t="n">
        <f aca="false">MONTH(M1704)</f>
        <v>6</v>
      </c>
      <c r="O1704" s="16" t="str">
        <f aca="false">PROPER(TRIM(H1704))</f>
        <v>Delhi</v>
      </c>
      <c r="P1704" s="16" t="str">
        <f aca="false">IFERROR(VLOOKUP(O1704,city_map!$A$2:$B$6,2,FALSE()),O1704)</f>
        <v>Delhi</v>
      </c>
      <c r="Q1704" s="16" t="n">
        <f aca="false">IF(ISNUMBER(F1704),F1704,VALUE(SUBSTITUTE(SUBSTITUTE(F1704,"₹",""),",","")))</f>
        <v>454</v>
      </c>
      <c r="R1704" s="16" t="n">
        <f aca="false">IF(E1704=99,1,E1704)</f>
        <v>1</v>
      </c>
      <c r="S1704" s="16" t="n">
        <f aca="false">IF(G1704="",0,G1704)</f>
        <v>0</v>
      </c>
      <c r="T1704" s="16" t="str">
        <f aca="false">IF(I1704="","Unknown",IF(I1704="upi","UPI",I1704))</f>
        <v>COD</v>
      </c>
      <c r="U1704" s="16" t="str">
        <f aca="false">IF(L1704="Yes","Y",IF(L1704="No","N",L1704))</f>
        <v>N</v>
      </c>
      <c r="V1704" s="19" t="n">
        <f aca="false">ROUND(R1704*Q1704*(1-S1704),2)</f>
        <v>454</v>
      </c>
      <c r="W1704" s="16" t="str">
        <f aca="false">_xlfn.XLOOKUP(D1704,products!$A$2:$A$61,products!$C$2:$C$61,"Not found")</f>
        <v>Books</v>
      </c>
    </row>
    <row r="1705" customFormat="false" ht="15" hidden="false" customHeight="false" outlineLevel="0" collapsed="false">
      <c r="A1705" s="16" t="s">
        <v>2715</v>
      </c>
      <c r="B1705" s="16" t="s">
        <v>2714</v>
      </c>
      <c r="C1705" s="16" t="s">
        <v>819</v>
      </c>
      <c r="D1705" s="16" t="s">
        <v>291</v>
      </c>
      <c r="E1705" s="16" t="n">
        <v>1</v>
      </c>
      <c r="F1705" s="16" t="n">
        <v>1233</v>
      </c>
      <c r="G1705" s="16" t="n">
        <v>0</v>
      </c>
      <c r="H1705" s="16" t="s">
        <v>52</v>
      </c>
      <c r="I1705" s="16" t="s">
        <v>47</v>
      </c>
      <c r="J1705" s="16" t="n">
        <v>3</v>
      </c>
      <c r="K1705" s="16" t="n">
        <v>4</v>
      </c>
      <c r="L1705" s="16" t="s">
        <v>41</v>
      </c>
      <c r="M1705" s="18" t="n">
        <f aca="false">IF(ISNUMBER(B1705),B1705,IF(MID(B1705,3,1)="-",DATE(VALUE(RIGHT(B1705,4)),VALUE(MID(B1705,4,2)),VALUE(LEFT(B1705,2))),DATE(VALUE(LEFT(B1705,4)),VALUE(MID(B1705,6,2)),VALUE(RIGHT(B1705,2)))))</f>
        <v>45812</v>
      </c>
      <c r="N1705" s="16" t="n">
        <f aca="false">MONTH(M1705)</f>
        <v>6</v>
      </c>
      <c r="O1705" s="16" t="str">
        <f aca="false">PROPER(TRIM(H1705))</f>
        <v>Delhi</v>
      </c>
      <c r="P1705" s="16" t="str">
        <f aca="false">IFERROR(VLOOKUP(O1705,city_map!$A$2:$B$6,2,FALSE()),O1705)</f>
        <v>Delhi</v>
      </c>
      <c r="Q1705" s="16" t="n">
        <f aca="false">IF(ISNUMBER(F1705),F1705,VALUE(SUBSTITUTE(SUBSTITUTE(F1705,"₹",""),",","")))</f>
        <v>1233</v>
      </c>
      <c r="R1705" s="16" t="n">
        <f aca="false">IF(E1705=99,1,E1705)</f>
        <v>1</v>
      </c>
      <c r="S1705" s="16" t="n">
        <f aca="false">IF(G1705="",0,G1705)</f>
        <v>0</v>
      </c>
      <c r="T1705" s="16" t="str">
        <f aca="false">IF(I1705="","Unknown",IF(I1705="upi","UPI",I1705))</f>
        <v>Debit Card</v>
      </c>
      <c r="U1705" s="16" t="str">
        <f aca="false">IF(L1705="Yes","Y",IF(L1705="No","N",L1705))</f>
        <v>N</v>
      </c>
      <c r="V1705" s="19" t="n">
        <f aca="false">ROUND(R1705*Q1705*(1-S1705),2)</f>
        <v>1233</v>
      </c>
      <c r="W1705" s="16" t="str">
        <f aca="false">_xlfn.XLOOKUP(D1705,products!$A$2:$A$61,products!$C$2:$C$61,"Not found")</f>
        <v>Electronics</v>
      </c>
    </row>
    <row r="1706" customFormat="false" ht="15" hidden="false" customHeight="false" outlineLevel="0" collapsed="false">
      <c r="A1706" s="16" t="s">
        <v>2716</v>
      </c>
      <c r="B1706" s="16" t="s">
        <v>2714</v>
      </c>
      <c r="C1706" s="16" t="s">
        <v>931</v>
      </c>
      <c r="D1706" s="16" t="s">
        <v>63</v>
      </c>
      <c r="E1706" s="16" t="n">
        <v>1</v>
      </c>
      <c r="F1706" s="16" t="n">
        <v>1468</v>
      </c>
      <c r="G1706" s="16" t="n">
        <v>0.05</v>
      </c>
      <c r="H1706" s="16" t="s">
        <v>81</v>
      </c>
      <c r="I1706" s="16" t="s">
        <v>60</v>
      </c>
      <c r="J1706" s="16" t="n">
        <v>4</v>
      </c>
      <c r="K1706" s="16"/>
      <c r="L1706" s="16" t="s">
        <v>41</v>
      </c>
      <c r="M1706" s="18" t="n">
        <f aca="false">IF(ISNUMBER(B1706),B1706,IF(MID(B1706,3,1)="-",DATE(VALUE(RIGHT(B1706,4)),VALUE(MID(B1706,4,2)),VALUE(LEFT(B1706,2))),DATE(VALUE(LEFT(B1706,4)),VALUE(MID(B1706,6,2)),VALUE(RIGHT(B1706,2)))))</f>
        <v>45812</v>
      </c>
      <c r="N1706" s="16" t="n">
        <f aca="false">MONTH(M1706)</f>
        <v>6</v>
      </c>
      <c r="O1706" s="16" t="str">
        <f aca="false">PROPER(TRIM(H1706))</f>
        <v>Hyderabad</v>
      </c>
      <c r="P1706" s="16" t="str">
        <f aca="false">IFERROR(VLOOKUP(O1706,city_map!$A$2:$B$6,2,FALSE()),O1706)</f>
        <v>Hyderabad</v>
      </c>
      <c r="Q1706" s="16" t="n">
        <f aca="false">IF(ISNUMBER(F1706),F1706,VALUE(SUBSTITUTE(SUBSTITUTE(F1706,"₹",""),",","")))</f>
        <v>1468</v>
      </c>
      <c r="R1706" s="16" t="n">
        <f aca="false">IF(E1706=99,1,E1706)</f>
        <v>1</v>
      </c>
      <c r="S1706" s="16" t="n">
        <f aca="false">IF(G1706="",0,G1706)</f>
        <v>0.05</v>
      </c>
      <c r="T1706" s="16" t="str">
        <f aca="false">IF(I1706="","Unknown",IF(I1706="upi","UPI",I1706))</f>
        <v>UPI</v>
      </c>
      <c r="U1706" s="16" t="str">
        <f aca="false">IF(L1706="Yes","Y",IF(L1706="No","N",L1706))</f>
        <v>N</v>
      </c>
      <c r="V1706" s="19" t="n">
        <f aca="false">ROUND(R1706*Q1706*(1-S1706),2)</f>
        <v>1394.6</v>
      </c>
      <c r="W1706" s="16" t="str">
        <f aca="false">_xlfn.XLOOKUP(D1706,products!$A$2:$A$61,products!$C$2:$C$61,"Not found")</f>
        <v>Fashion</v>
      </c>
    </row>
    <row r="1707" customFormat="false" ht="15" hidden="false" customHeight="false" outlineLevel="0" collapsed="false">
      <c r="A1707" s="16" t="s">
        <v>2717</v>
      </c>
      <c r="B1707" s="16" t="s">
        <v>2714</v>
      </c>
      <c r="C1707" s="16" t="s">
        <v>2718</v>
      </c>
      <c r="D1707" s="16" t="s">
        <v>74</v>
      </c>
      <c r="E1707" s="16" t="n">
        <v>1</v>
      </c>
      <c r="F1707" s="16" t="n">
        <v>19320</v>
      </c>
      <c r="G1707" s="16" t="n">
        <v>0</v>
      </c>
      <c r="H1707" s="16" t="s">
        <v>89</v>
      </c>
      <c r="I1707" s="16" t="s">
        <v>47</v>
      </c>
      <c r="J1707" s="16" t="n">
        <v>4</v>
      </c>
      <c r="K1707" s="16" t="n">
        <v>4</v>
      </c>
      <c r="L1707" s="16" t="s">
        <v>41</v>
      </c>
      <c r="M1707" s="18" t="n">
        <f aca="false">IF(ISNUMBER(B1707),B1707,IF(MID(B1707,3,1)="-",DATE(VALUE(RIGHT(B1707,4)),VALUE(MID(B1707,4,2)),VALUE(LEFT(B1707,2))),DATE(VALUE(LEFT(B1707,4)),VALUE(MID(B1707,6,2)),VALUE(RIGHT(B1707,2)))))</f>
        <v>45812</v>
      </c>
      <c r="N1707" s="16" t="n">
        <f aca="false">MONTH(M1707)</f>
        <v>6</v>
      </c>
      <c r="O1707" s="16" t="str">
        <f aca="false">PROPER(TRIM(H1707))</f>
        <v>Ahmedabad</v>
      </c>
      <c r="P1707" s="16" t="str">
        <f aca="false">IFERROR(VLOOKUP(O1707,city_map!$A$2:$B$6,2,FALSE()),O1707)</f>
        <v>Ahmedabad</v>
      </c>
      <c r="Q1707" s="16" t="n">
        <f aca="false">IF(ISNUMBER(F1707),F1707,VALUE(SUBSTITUTE(SUBSTITUTE(F1707,"₹",""),",","")))</f>
        <v>19320</v>
      </c>
      <c r="R1707" s="16" t="n">
        <f aca="false">IF(E1707=99,1,E1707)</f>
        <v>1</v>
      </c>
      <c r="S1707" s="16" t="n">
        <f aca="false">IF(G1707="",0,G1707)</f>
        <v>0</v>
      </c>
      <c r="T1707" s="16" t="str">
        <f aca="false">IF(I1707="","Unknown",IF(I1707="upi","UPI",I1707))</f>
        <v>Debit Card</v>
      </c>
      <c r="U1707" s="16" t="str">
        <f aca="false">IF(L1707="Yes","Y",IF(L1707="No","N",L1707))</f>
        <v>N</v>
      </c>
      <c r="V1707" s="19" t="n">
        <f aca="false">ROUND(R1707*Q1707*(1-S1707),2)</f>
        <v>19320</v>
      </c>
      <c r="W1707" s="16" t="str">
        <f aca="false">_xlfn.XLOOKUP(D1707,products!$A$2:$A$61,products!$C$2:$C$61,"Not found")</f>
        <v>Electronics</v>
      </c>
    </row>
    <row r="1708" customFormat="false" ht="15" hidden="false" customHeight="false" outlineLevel="0" collapsed="false">
      <c r="A1708" s="16" t="s">
        <v>2719</v>
      </c>
      <c r="B1708" s="16" t="s">
        <v>2714</v>
      </c>
      <c r="C1708" s="16" t="s">
        <v>2720</v>
      </c>
      <c r="D1708" s="16" t="s">
        <v>129</v>
      </c>
      <c r="E1708" s="16" t="n">
        <v>1</v>
      </c>
      <c r="F1708" s="16" t="n">
        <v>586</v>
      </c>
      <c r="G1708" s="16" t="n">
        <v>0.1</v>
      </c>
      <c r="H1708" s="16" t="s">
        <v>560</v>
      </c>
      <c r="I1708" s="16" t="s">
        <v>71</v>
      </c>
      <c r="J1708" s="16" t="n">
        <v>6</v>
      </c>
      <c r="K1708" s="16" t="n">
        <v>4</v>
      </c>
      <c r="L1708" s="16" t="s">
        <v>41</v>
      </c>
      <c r="M1708" s="18" t="n">
        <f aca="false">IF(ISNUMBER(B1708),B1708,IF(MID(B1708,3,1)="-",DATE(VALUE(RIGHT(B1708,4)),VALUE(MID(B1708,4,2)),VALUE(LEFT(B1708,2))),DATE(VALUE(LEFT(B1708,4)),VALUE(MID(B1708,6,2)),VALUE(RIGHT(B1708,2)))))</f>
        <v>45812</v>
      </c>
      <c r="N1708" s="16" t="n">
        <f aca="false">MONTH(M1708)</f>
        <v>6</v>
      </c>
      <c r="O1708" s="16" t="str">
        <f aca="false">PROPER(TRIM(H1708))</f>
        <v>Chennai</v>
      </c>
      <c r="P1708" s="16" t="str">
        <f aca="false">IFERROR(VLOOKUP(O1708,city_map!$A$2:$B$6,2,FALSE()),O1708)</f>
        <v>Chennai</v>
      </c>
      <c r="Q1708" s="16" t="n">
        <f aca="false">IF(ISNUMBER(F1708),F1708,VALUE(SUBSTITUTE(SUBSTITUTE(F1708,"₹",""),",","")))</f>
        <v>586</v>
      </c>
      <c r="R1708" s="16" t="n">
        <f aca="false">IF(E1708=99,1,E1708)</f>
        <v>1</v>
      </c>
      <c r="S1708" s="16" t="n">
        <f aca="false">IF(G1708="",0,G1708)</f>
        <v>0.1</v>
      </c>
      <c r="T1708" s="16" t="str">
        <f aca="false">IF(I1708="","Unknown",IF(I1708="upi","UPI",I1708))</f>
        <v>Credit Card</v>
      </c>
      <c r="U1708" s="16" t="str">
        <f aca="false">IF(L1708="Yes","Y",IF(L1708="No","N",L1708))</f>
        <v>N</v>
      </c>
      <c r="V1708" s="19" t="n">
        <f aca="false">ROUND(R1708*Q1708*(1-S1708),2)</f>
        <v>527.4</v>
      </c>
      <c r="W1708" s="16" t="str">
        <f aca="false">_xlfn.XLOOKUP(D1708,products!$A$2:$A$61,products!$C$2:$C$61,"Not found")</f>
        <v>Beauty</v>
      </c>
    </row>
    <row r="1709" customFormat="false" ht="15" hidden="false" customHeight="false" outlineLevel="0" collapsed="false">
      <c r="A1709" s="16" t="s">
        <v>2721</v>
      </c>
      <c r="B1709" s="16" t="s">
        <v>2722</v>
      </c>
      <c r="C1709" s="16" t="s">
        <v>1135</v>
      </c>
      <c r="D1709" s="16" t="s">
        <v>396</v>
      </c>
      <c r="E1709" s="16" t="n">
        <v>1</v>
      </c>
      <c r="F1709" s="16" t="n">
        <v>5662</v>
      </c>
      <c r="G1709" s="16" t="n">
        <v>0.05</v>
      </c>
      <c r="H1709" s="16" t="s">
        <v>112</v>
      </c>
      <c r="I1709" s="16" t="s">
        <v>40</v>
      </c>
      <c r="J1709" s="16" t="n">
        <v>3</v>
      </c>
      <c r="K1709" s="16" t="n">
        <v>4</v>
      </c>
      <c r="L1709" s="16" t="s">
        <v>41</v>
      </c>
      <c r="M1709" s="18" t="n">
        <f aca="false">IF(ISNUMBER(B1709),B1709,IF(MID(B1709,3,1)="-",DATE(VALUE(RIGHT(B1709,4)),VALUE(MID(B1709,4,2)),VALUE(LEFT(B1709,2))),DATE(VALUE(LEFT(B1709,4)),VALUE(MID(B1709,6,2)),VALUE(RIGHT(B1709,2)))))</f>
        <v>45812</v>
      </c>
      <c r="N1709" s="16" t="n">
        <f aca="false">MONTH(M1709)</f>
        <v>6</v>
      </c>
      <c r="O1709" s="16" t="str">
        <f aca="false">PROPER(TRIM(H1709))</f>
        <v>Mumbai</v>
      </c>
      <c r="P1709" s="16" t="str">
        <f aca="false">IFERROR(VLOOKUP(O1709,city_map!$A$2:$B$6,2,FALSE()),O1709)</f>
        <v>Mumbai</v>
      </c>
      <c r="Q1709" s="16" t="n">
        <f aca="false">IF(ISNUMBER(F1709),F1709,VALUE(SUBSTITUTE(SUBSTITUTE(F1709,"₹",""),",","")))</f>
        <v>5662</v>
      </c>
      <c r="R1709" s="16" t="n">
        <f aca="false">IF(E1709=99,1,E1709)</f>
        <v>1</v>
      </c>
      <c r="S1709" s="16" t="n">
        <f aca="false">IF(G1709="",0,G1709)</f>
        <v>0.05</v>
      </c>
      <c r="T1709" s="16" t="str">
        <f aca="false">IF(I1709="","Unknown",IF(I1709="upi","UPI",I1709))</f>
        <v>COD</v>
      </c>
      <c r="U1709" s="16" t="str">
        <f aca="false">IF(L1709="Yes","Y",IF(L1709="No","N",L1709))</f>
        <v>N</v>
      </c>
      <c r="V1709" s="19" t="n">
        <f aca="false">ROUND(R1709*Q1709*(1-S1709),2)</f>
        <v>5378.9</v>
      </c>
      <c r="W1709" s="16" t="str">
        <f aca="false">_xlfn.XLOOKUP(D1709,products!$A$2:$A$61,products!$C$2:$C$61,"Not found")</f>
        <v>Home</v>
      </c>
    </row>
    <row r="1710" customFormat="false" ht="15" hidden="false" customHeight="false" outlineLevel="0" collapsed="false">
      <c r="A1710" s="16" t="s">
        <v>2723</v>
      </c>
      <c r="B1710" s="16" t="s">
        <v>2714</v>
      </c>
      <c r="C1710" s="16" t="s">
        <v>102</v>
      </c>
      <c r="D1710" s="16" t="s">
        <v>250</v>
      </c>
      <c r="E1710" s="16" t="n">
        <v>2</v>
      </c>
      <c r="F1710" s="16" t="n">
        <v>723</v>
      </c>
      <c r="G1710" s="16" t="n">
        <v>0.1</v>
      </c>
      <c r="H1710" s="16" t="s">
        <v>67</v>
      </c>
      <c r="I1710" s="16" t="s">
        <v>40</v>
      </c>
      <c r="J1710" s="16" t="n">
        <v>3</v>
      </c>
      <c r="K1710" s="16" t="n">
        <v>4</v>
      </c>
      <c r="L1710" s="16" t="s">
        <v>57</v>
      </c>
      <c r="M1710" s="18" t="n">
        <f aca="false">IF(ISNUMBER(B1710),B1710,IF(MID(B1710,3,1)="-",DATE(VALUE(RIGHT(B1710,4)),VALUE(MID(B1710,4,2)),VALUE(LEFT(B1710,2))),DATE(VALUE(LEFT(B1710,4)),VALUE(MID(B1710,6,2)),VALUE(RIGHT(B1710,2)))))</f>
        <v>45812</v>
      </c>
      <c r="N1710" s="16" t="n">
        <f aca="false">MONTH(M1710)</f>
        <v>6</v>
      </c>
      <c r="O1710" s="16" t="str">
        <f aca="false">PROPER(TRIM(H1710))</f>
        <v>Kolkata</v>
      </c>
      <c r="P1710" s="16" t="str">
        <f aca="false">IFERROR(VLOOKUP(O1710,city_map!$A$2:$B$6,2,FALSE()),O1710)</f>
        <v>Kolkata</v>
      </c>
      <c r="Q1710" s="16" t="n">
        <f aca="false">IF(ISNUMBER(F1710),F1710,VALUE(SUBSTITUTE(SUBSTITUTE(F1710,"₹",""),",","")))</f>
        <v>723</v>
      </c>
      <c r="R1710" s="16" t="n">
        <f aca="false">IF(E1710=99,1,E1710)</f>
        <v>2</v>
      </c>
      <c r="S1710" s="16" t="n">
        <f aca="false">IF(G1710="",0,G1710)</f>
        <v>0.1</v>
      </c>
      <c r="T1710" s="16" t="str">
        <f aca="false">IF(I1710="","Unknown",IF(I1710="upi","UPI",I1710))</f>
        <v>COD</v>
      </c>
      <c r="U1710" s="16" t="str">
        <f aca="false">IF(L1710="Yes","Y",IF(L1710="No","N",L1710))</f>
        <v>Y</v>
      </c>
      <c r="V1710" s="19" t="n">
        <f aca="false">ROUND(R1710*Q1710*(1-S1710),2)</f>
        <v>1301.4</v>
      </c>
      <c r="W1710" s="16" t="str">
        <f aca="false">_xlfn.XLOOKUP(D1710,products!$A$2:$A$61,products!$C$2:$C$61,"Not found")</f>
        <v>Home</v>
      </c>
    </row>
    <row r="1711" customFormat="false" ht="15" hidden="false" customHeight="false" outlineLevel="0" collapsed="false">
      <c r="A1711" s="16" t="s">
        <v>2724</v>
      </c>
      <c r="B1711" s="16" t="s">
        <v>2714</v>
      </c>
      <c r="C1711" s="16" t="s">
        <v>2057</v>
      </c>
      <c r="D1711" s="16" t="s">
        <v>254</v>
      </c>
      <c r="E1711" s="16" t="n">
        <v>1</v>
      </c>
      <c r="F1711" s="16" t="n">
        <v>976</v>
      </c>
      <c r="G1711" s="16" t="n">
        <v>0.1</v>
      </c>
      <c r="H1711" s="16" t="s">
        <v>112</v>
      </c>
      <c r="I1711" s="16" t="s">
        <v>100</v>
      </c>
      <c r="J1711" s="16" t="n">
        <v>2</v>
      </c>
      <c r="K1711" s="16" t="n">
        <v>4</v>
      </c>
      <c r="L1711" s="16" t="s">
        <v>41</v>
      </c>
      <c r="M1711" s="18" t="n">
        <f aca="false">IF(ISNUMBER(B1711),B1711,IF(MID(B1711,3,1)="-",DATE(VALUE(RIGHT(B1711,4)),VALUE(MID(B1711,4,2)),VALUE(LEFT(B1711,2))),DATE(VALUE(LEFT(B1711,4)),VALUE(MID(B1711,6,2)),VALUE(RIGHT(B1711,2)))))</f>
        <v>45812</v>
      </c>
      <c r="N1711" s="16" t="n">
        <f aca="false">MONTH(M1711)</f>
        <v>6</v>
      </c>
      <c r="O1711" s="16" t="str">
        <f aca="false">PROPER(TRIM(H1711))</f>
        <v>Mumbai</v>
      </c>
      <c r="P1711" s="16" t="str">
        <f aca="false">IFERROR(VLOOKUP(O1711,city_map!$A$2:$B$6,2,FALSE()),O1711)</f>
        <v>Mumbai</v>
      </c>
      <c r="Q1711" s="16" t="n">
        <f aca="false">IF(ISNUMBER(F1711),F1711,VALUE(SUBSTITUTE(SUBSTITUTE(F1711,"₹",""),",","")))</f>
        <v>976</v>
      </c>
      <c r="R1711" s="16" t="n">
        <f aca="false">IF(E1711=99,1,E1711)</f>
        <v>1</v>
      </c>
      <c r="S1711" s="16" t="n">
        <f aca="false">IF(G1711="",0,G1711)</f>
        <v>0.1</v>
      </c>
      <c r="T1711" s="16" t="str">
        <f aca="false">IF(I1711="","Unknown",IF(I1711="upi","UPI",I1711))</f>
        <v>Net Banking</v>
      </c>
      <c r="U1711" s="16" t="str">
        <f aca="false">IF(L1711="Yes","Y",IF(L1711="No","N",L1711))</f>
        <v>N</v>
      </c>
      <c r="V1711" s="19" t="n">
        <f aca="false">ROUND(R1711*Q1711*(1-S1711),2)</f>
        <v>878.4</v>
      </c>
      <c r="W1711" s="16" t="str">
        <f aca="false">_xlfn.XLOOKUP(D1711,products!$A$2:$A$61,products!$C$2:$C$61,"Not found")</f>
        <v>Fashion</v>
      </c>
    </row>
    <row r="1712" customFormat="false" ht="15" hidden="false" customHeight="false" outlineLevel="0" collapsed="false">
      <c r="A1712" s="16" t="s">
        <v>2725</v>
      </c>
      <c r="B1712" s="16" t="s">
        <v>2714</v>
      </c>
      <c r="C1712" s="16" t="s">
        <v>1831</v>
      </c>
      <c r="D1712" s="16" t="s">
        <v>66</v>
      </c>
      <c r="E1712" s="16" t="n">
        <v>1</v>
      </c>
      <c r="F1712" s="16" t="n">
        <v>15635</v>
      </c>
      <c r="G1712" s="16" t="n">
        <v>0</v>
      </c>
      <c r="H1712" s="16" t="s">
        <v>655</v>
      </c>
      <c r="I1712" s="16" t="s">
        <v>60</v>
      </c>
      <c r="J1712" s="16" t="n">
        <v>5</v>
      </c>
      <c r="K1712" s="16" t="n">
        <v>3</v>
      </c>
      <c r="L1712" s="16" t="s">
        <v>57</v>
      </c>
      <c r="M1712" s="18" t="n">
        <f aca="false">IF(ISNUMBER(B1712),B1712,IF(MID(B1712,3,1)="-",DATE(VALUE(RIGHT(B1712,4)),VALUE(MID(B1712,4,2)),VALUE(LEFT(B1712,2))),DATE(VALUE(LEFT(B1712,4)),VALUE(MID(B1712,6,2)),VALUE(RIGHT(B1712,2)))))</f>
        <v>45812</v>
      </c>
      <c r="N1712" s="16" t="n">
        <f aca="false">MONTH(M1712)</f>
        <v>6</v>
      </c>
      <c r="O1712" s="16" t="str">
        <f aca="false">PROPER(TRIM(H1712))</f>
        <v>Mumbai</v>
      </c>
      <c r="P1712" s="16" t="str">
        <f aca="false">IFERROR(VLOOKUP(O1712,city_map!$A$2:$B$6,2,FALSE()),O1712)</f>
        <v>Mumbai</v>
      </c>
      <c r="Q1712" s="16" t="n">
        <f aca="false">IF(ISNUMBER(F1712),F1712,VALUE(SUBSTITUTE(SUBSTITUTE(F1712,"₹",""),",","")))</f>
        <v>15635</v>
      </c>
      <c r="R1712" s="16" t="n">
        <f aca="false">IF(E1712=99,1,E1712)</f>
        <v>1</v>
      </c>
      <c r="S1712" s="16" t="n">
        <f aca="false">IF(G1712="",0,G1712)</f>
        <v>0</v>
      </c>
      <c r="T1712" s="16" t="str">
        <f aca="false">IF(I1712="","Unknown",IF(I1712="upi","UPI",I1712))</f>
        <v>UPI</v>
      </c>
      <c r="U1712" s="16" t="str">
        <f aca="false">IF(L1712="Yes","Y",IF(L1712="No","N",L1712))</f>
        <v>Y</v>
      </c>
      <c r="V1712" s="19" t="n">
        <f aca="false">ROUND(R1712*Q1712*(1-S1712),2)</f>
        <v>15635</v>
      </c>
      <c r="W1712" s="16" t="str">
        <f aca="false">_xlfn.XLOOKUP(D1712,products!$A$2:$A$61,products!$C$2:$C$61,"Not found")</f>
        <v>Electronics</v>
      </c>
    </row>
    <row r="1713" customFormat="false" ht="15" hidden="false" customHeight="false" outlineLevel="0" collapsed="false">
      <c r="A1713" s="16" t="s">
        <v>2726</v>
      </c>
      <c r="B1713" s="16" t="s">
        <v>2714</v>
      </c>
      <c r="C1713" s="16" t="s">
        <v>1706</v>
      </c>
      <c r="D1713" s="16" t="s">
        <v>165</v>
      </c>
      <c r="E1713" s="16" t="n">
        <v>1</v>
      </c>
      <c r="F1713" s="16" t="s">
        <v>2727</v>
      </c>
      <c r="G1713" s="16" t="n">
        <v>0</v>
      </c>
      <c r="H1713" s="16" t="s">
        <v>130</v>
      </c>
      <c r="I1713" s="16" t="s">
        <v>71</v>
      </c>
      <c r="J1713" s="16" t="n">
        <v>3</v>
      </c>
      <c r="K1713" s="16" t="n">
        <v>4</v>
      </c>
      <c r="L1713" s="16" t="s">
        <v>41</v>
      </c>
      <c r="M1713" s="18" t="n">
        <f aca="false">IF(ISNUMBER(B1713),B1713,IF(MID(B1713,3,1)="-",DATE(VALUE(RIGHT(B1713,4)),VALUE(MID(B1713,4,2)),VALUE(LEFT(B1713,2))),DATE(VALUE(LEFT(B1713,4)),VALUE(MID(B1713,6,2)),VALUE(RIGHT(B1713,2)))))</f>
        <v>45812</v>
      </c>
      <c r="N1713" s="16" t="n">
        <f aca="false">MONTH(M1713)</f>
        <v>6</v>
      </c>
      <c r="O1713" s="16" t="str">
        <f aca="false">PROPER(TRIM(H1713))</f>
        <v>Bengaluru</v>
      </c>
      <c r="P1713" s="16" t="str">
        <f aca="false">IFERROR(VLOOKUP(O1713,city_map!$A$2:$B$6,2,FALSE()),O1713)</f>
        <v>Bengaluru</v>
      </c>
      <c r="Q1713" s="16" t="n">
        <f aca="false">IF(ISNUMBER(F1713),F1713,VALUE(SUBSTITUTE(SUBSTITUTE(F1713,"₹",""),",","")))</f>
        <v>886</v>
      </c>
      <c r="R1713" s="16" t="n">
        <f aca="false">IF(E1713=99,1,E1713)</f>
        <v>1</v>
      </c>
      <c r="S1713" s="16" t="n">
        <f aca="false">IF(G1713="",0,G1713)</f>
        <v>0</v>
      </c>
      <c r="T1713" s="16" t="str">
        <f aca="false">IF(I1713="","Unknown",IF(I1713="upi","UPI",I1713))</f>
        <v>Credit Card</v>
      </c>
      <c r="U1713" s="16" t="str">
        <f aca="false">IF(L1713="Yes","Y",IF(L1713="No","N",L1713))</f>
        <v>N</v>
      </c>
      <c r="V1713" s="19" t="n">
        <f aca="false">ROUND(R1713*Q1713*(1-S1713),2)</f>
        <v>886</v>
      </c>
      <c r="W1713" s="16" t="str">
        <f aca="false">_xlfn.XLOOKUP(D1713,products!$A$2:$A$61,products!$C$2:$C$61,"Not found")</f>
        <v>Electronics</v>
      </c>
    </row>
    <row r="1714" customFormat="false" ht="15" hidden="false" customHeight="false" outlineLevel="0" collapsed="false">
      <c r="A1714" s="16" t="s">
        <v>2728</v>
      </c>
      <c r="B1714" s="16" t="s">
        <v>2714</v>
      </c>
      <c r="C1714" s="16" t="s">
        <v>848</v>
      </c>
      <c r="D1714" s="16" t="s">
        <v>179</v>
      </c>
      <c r="E1714" s="16" t="n">
        <v>2</v>
      </c>
      <c r="F1714" s="16" t="n">
        <v>2404</v>
      </c>
      <c r="G1714" s="16" t="n">
        <v>0.1</v>
      </c>
      <c r="H1714" s="16" t="s">
        <v>67</v>
      </c>
      <c r="I1714" s="16" t="s">
        <v>60</v>
      </c>
      <c r="J1714" s="16" t="n">
        <v>3</v>
      </c>
      <c r="K1714" s="16" t="n">
        <v>3</v>
      </c>
      <c r="L1714" s="16" t="s">
        <v>41</v>
      </c>
      <c r="M1714" s="18" t="n">
        <f aca="false">IF(ISNUMBER(B1714),B1714,IF(MID(B1714,3,1)="-",DATE(VALUE(RIGHT(B1714,4)),VALUE(MID(B1714,4,2)),VALUE(LEFT(B1714,2))),DATE(VALUE(LEFT(B1714,4)),VALUE(MID(B1714,6,2)),VALUE(RIGHT(B1714,2)))))</f>
        <v>45812</v>
      </c>
      <c r="N1714" s="16" t="n">
        <f aca="false">MONTH(M1714)</f>
        <v>6</v>
      </c>
      <c r="O1714" s="16" t="str">
        <f aca="false">PROPER(TRIM(H1714))</f>
        <v>Kolkata</v>
      </c>
      <c r="P1714" s="16" t="str">
        <f aca="false">IFERROR(VLOOKUP(O1714,city_map!$A$2:$B$6,2,FALSE()),O1714)</f>
        <v>Kolkata</v>
      </c>
      <c r="Q1714" s="16" t="n">
        <f aca="false">IF(ISNUMBER(F1714),F1714,VALUE(SUBSTITUTE(SUBSTITUTE(F1714,"₹",""),",","")))</f>
        <v>2404</v>
      </c>
      <c r="R1714" s="16" t="n">
        <f aca="false">IF(E1714=99,1,E1714)</f>
        <v>2</v>
      </c>
      <c r="S1714" s="16" t="n">
        <f aca="false">IF(G1714="",0,G1714)</f>
        <v>0.1</v>
      </c>
      <c r="T1714" s="16" t="str">
        <f aca="false">IF(I1714="","Unknown",IF(I1714="upi","UPI",I1714))</f>
        <v>UPI</v>
      </c>
      <c r="U1714" s="16" t="str">
        <f aca="false">IF(L1714="Yes","Y",IF(L1714="No","N",L1714))</f>
        <v>N</v>
      </c>
      <c r="V1714" s="19" t="n">
        <f aca="false">ROUND(R1714*Q1714*(1-S1714),2)</f>
        <v>4327.2</v>
      </c>
      <c r="W1714" s="16" t="str">
        <f aca="false">_xlfn.XLOOKUP(D1714,products!$A$2:$A$61,products!$C$2:$C$61,"Not found")</f>
        <v>Electronics</v>
      </c>
    </row>
    <row r="1715" customFormat="false" ht="15" hidden="false" customHeight="false" outlineLevel="0" collapsed="false">
      <c r="A1715" s="16" t="s">
        <v>2729</v>
      </c>
      <c r="B1715" s="16" t="s">
        <v>2714</v>
      </c>
      <c r="C1715" s="16" t="s">
        <v>2730</v>
      </c>
      <c r="D1715" s="16" t="s">
        <v>92</v>
      </c>
      <c r="E1715" s="16" t="n">
        <v>1</v>
      </c>
      <c r="F1715" s="16" t="n">
        <v>4052</v>
      </c>
      <c r="G1715" s="16" t="n">
        <v>0.3</v>
      </c>
      <c r="H1715" s="16" t="s">
        <v>130</v>
      </c>
      <c r="I1715" s="16" t="s">
        <v>71</v>
      </c>
      <c r="J1715" s="16" t="n">
        <v>3</v>
      </c>
      <c r="K1715" s="16" t="n">
        <v>4</v>
      </c>
      <c r="L1715" s="16" t="s">
        <v>41</v>
      </c>
      <c r="M1715" s="18" t="n">
        <f aca="false">IF(ISNUMBER(B1715),B1715,IF(MID(B1715,3,1)="-",DATE(VALUE(RIGHT(B1715,4)),VALUE(MID(B1715,4,2)),VALUE(LEFT(B1715,2))),DATE(VALUE(LEFT(B1715,4)),VALUE(MID(B1715,6,2)),VALUE(RIGHT(B1715,2)))))</f>
        <v>45812</v>
      </c>
      <c r="N1715" s="16" t="n">
        <f aca="false">MONTH(M1715)</f>
        <v>6</v>
      </c>
      <c r="O1715" s="16" t="str">
        <f aca="false">PROPER(TRIM(H1715))</f>
        <v>Bengaluru</v>
      </c>
      <c r="P1715" s="16" t="str">
        <f aca="false">IFERROR(VLOOKUP(O1715,city_map!$A$2:$B$6,2,FALSE()),O1715)</f>
        <v>Bengaluru</v>
      </c>
      <c r="Q1715" s="16" t="n">
        <f aca="false">IF(ISNUMBER(F1715),F1715,VALUE(SUBSTITUTE(SUBSTITUTE(F1715,"₹",""),",","")))</f>
        <v>4052</v>
      </c>
      <c r="R1715" s="16" t="n">
        <f aca="false">IF(E1715=99,1,E1715)</f>
        <v>1</v>
      </c>
      <c r="S1715" s="16" t="n">
        <f aca="false">IF(G1715="",0,G1715)</f>
        <v>0.3</v>
      </c>
      <c r="T1715" s="16" t="str">
        <f aca="false">IF(I1715="","Unknown",IF(I1715="upi","UPI",I1715))</f>
        <v>Credit Card</v>
      </c>
      <c r="U1715" s="16" t="str">
        <f aca="false">IF(L1715="Yes","Y",IF(L1715="No","N",L1715))</f>
        <v>N</v>
      </c>
      <c r="V1715" s="19" t="n">
        <f aca="false">ROUND(R1715*Q1715*(1-S1715),2)</f>
        <v>2836.4</v>
      </c>
      <c r="W1715" s="16" t="str">
        <f aca="false">_xlfn.XLOOKUP(D1715,products!$A$2:$A$61,products!$C$2:$C$61,"Not found")</f>
        <v>Electronics</v>
      </c>
    </row>
    <row r="1716" customFormat="false" ht="15" hidden="false" customHeight="false" outlineLevel="0" collapsed="false">
      <c r="A1716" s="16" t="s">
        <v>2731</v>
      </c>
      <c r="B1716" s="16" t="s">
        <v>2732</v>
      </c>
      <c r="C1716" s="16" t="s">
        <v>860</v>
      </c>
      <c r="D1716" s="16" t="s">
        <v>440</v>
      </c>
      <c r="E1716" s="16" t="n">
        <v>2</v>
      </c>
      <c r="F1716" s="16" t="n">
        <v>1449</v>
      </c>
      <c r="G1716" s="16" t="n">
        <v>0.15</v>
      </c>
      <c r="H1716" s="16" t="s">
        <v>112</v>
      </c>
      <c r="I1716" s="16" t="s">
        <v>60</v>
      </c>
      <c r="J1716" s="16" t="n">
        <v>6</v>
      </c>
      <c r="K1716" s="16" t="n">
        <v>5</v>
      </c>
      <c r="L1716" s="16" t="s">
        <v>41</v>
      </c>
      <c r="M1716" s="18" t="n">
        <f aca="false">IF(ISNUMBER(B1716),B1716,IF(MID(B1716,3,1)="-",DATE(VALUE(RIGHT(B1716,4)),VALUE(MID(B1716,4,2)),VALUE(LEFT(B1716,2))),DATE(VALUE(LEFT(B1716,4)),VALUE(MID(B1716,6,2)),VALUE(RIGHT(B1716,2)))))</f>
        <v>45813</v>
      </c>
      <c r="N1716" s="16" t="n">
        <f aca="false">MONTH(M1716)</f>
        <v>6</v>
      </c>
      <c r="O1716" s="16" t="str">
        <f aca="false">PROPER(TRIM(H1716))</f>
        <v>Mumbai</v>
      </c>
      <c r="P1716" s="16" t="str">
        <f aca="false">IFERROR(VLOOKUP(O1716,city_map!$A$2:$B$6,2,FALSE()),O1716)</f>
        <v>Mumbai</v>
      </c>
      <c r="Q1716" s="16" t="n">
        <f aca="false">IF(ISNUMBER(F1716),F1716,VALUE(SUBSTITUTE(SUBSTITUTE(F1716,"₹",""),",","")))</f>
        <v>1449</v>
      </c>
      <c r="R1716" s="16" t="n">
        <f aca="false">IF(E1716=99,1,E1716)</f>
        <v>2</v>
      </c>
      <c r="S1716" s="16" t="n">
        <f aca="false">IF(G1716="",0,G1716)</f>
        <v>0.15</v>
      </c>
      <c r="T1716" s="16" t="str">
        <f aca="false">IF(I1716="","Unknown",IF(I1716="upi","UPI",I1716))</f>
        <v>UPI</v>
      </c>
      <c r="U1716" s="16" t="str">
        <f aca="false">IF(L1716="Yes","Y",IF(L1716="No","N",L1716))</f>
        <v>N</v>
      </c>
      <c r="V1716" s="19" t="n">
        <f aca="false">ROUND(R1716*Q1716*(1-S1716),2)</f>
        <v>2463.3</v>
      </c>
      <c r="W1716" s="16" t="str">
        <f aca="false">_xlfn.XLOOKUP(D1716,products!$A$2:$A$61,products!$C$2:$C$61,"Not found")</f>
        <v>Home</v>
      </c>
    </row>
    <row r="1717" customFormat="false" ht="15" hidden="false" customHeight="false" outlineLevel="0" collapsed="false">
      <c r="A1717" s="16" t="s">
        <v>2733</v>
      </c>
      <c r="B1717" s="16" t="s">
        <v>2732</v>
      </c>
      <c r="C1717" s="16" t="s">
        <v>264</v>
      </c>
      <c r="D1717" s="16" t="s">
        <v>393</v>
      </c>
      <c r="E1717" s="16" t="n">
        <v>2</v>
      </c>
      <c r="F1717" s="16" t="n">
        <v>502</v>
      </c>
      <c r="G1717" s="16" t="n">
        <v>0.3</v>
      </c>
      <c r="H1717" s="16" t="s">
        <v>89</v>
      </c>
      <c r="I1717" s="16" t="s">
        <v>47</v>
      </c>
      <c r="J1717" s="16" t="n">
        <v>4</v>
      </c>
      <c r="K1717" s="16" t="n">
        <v>4</v>
      </c>
      <c r="L1717" s="16" t="s">
        <v>41</v>
      </c>
      <c r="M1717" s="18" t="n">
        <f aca="false">IF(ISNUMBER(B1717),B1717,IF(MID(B1717,3,1)="-",DATE(VALUE(RIGHT(B1717,4)),VALUE(MID(B1717,4,2)),VALUE(LEFT(B1717,2))),DATE(VALUE(LEFT(B1717,4)),VALUE(MID(B1717,6,2)),VALUE(RIGHT(B1717,2)))))</f>
        <v>45813</v>
      </c>
      <c r="N1717" s="16" t="n">
        <f aca="false">MONTH(M1717)</f>
        <v>6</v>
      </c>
      <c r="O1717" s="16" t="str">
        <f aca="false">PROPER(TRIM(H1717))</f>
        <v>Ahmedabad</v>
      </c>
      <c r="P1717" s="16" t="str">
        <f aca="false">IFERROR(VLOOKUP(O1717,city_map!$A$2:$B$6,2,FALSE()),O1717)</f>
        <v>Ahmedabad</v>
      </c>
      <c r="Q1717" s="16" t="n">
        <f aca="false">IF(ISNUMBER(F1717),F1717,VALUE(SUBSTITUTE(SUBSTITUTE(F1717,"₹",""),",","")))</f>
        <v>502</v>
      </c>
      <c r="R1717" s="16" t="n">
        <f aca="false">IF(E1717=99,1,E1717)</f>
        <v>2</v>
      </c>
      <c r="S1717" s="16" t="n">
        <f aca="false">IF(G1717="",0,G1717)</f>
        <v>0.3</v>
      </c>
      <c r="T1717" s="16" t="str">
        <f aca="false">IF(I1717="","Unknown",IF(I1717="upi","UPI",I1717))</f>
        <v>Debit Card</v>
      </c>
      <c r="U1717" s="16" t="str">
        <f aca="false">IF(L1717="Yes","Y",IF(L1717="No","N",L1717))</f>
        <v>N</v>
      </c>
      <c r="V1717" s="19" t="n">
        <f aca="false">ROUND(R1717*Q1717*(1-S1717),2)</f>
        <v>702.8</v>
      </c>
      <c r="W1717" s="16" t="str">
        <f aca="false">_xlfn.XLOOKUP(D1717,products!$A$2:$A$61,products!$C$2:$C$61,"Not found")</f>
        <v>Fashion</v>
      </c>
    </row>
    <row r="1718" customFormat="false" ht="15" hidden="false" customHeight="false" outlineLevel="0" collapsed="false">
      <c r="A1718" s="16" t="s">
        <v>2734</v>
      </c>
      <c r="B1718" s="16" t="s">
        <v>2732</v>
      </c>
      <c r="C1718" s="16" t="s">
        <v>50</v>
      </c>
      <c r="D1718" s="16" t="s">
        <v>308</v>
      </c>
      <c r="E1718" s="16" t="n">
        <v>1</v>
      </c>
      <c r="F1718" s="16" t="n">
        <v>202</v>
      </c>
      <c r="G1718" s="16" t="n">
        <v>0</v>
      </c>
      <c r="H1718" s="16" t="s">
        <v>52</v>
      </c>
      <c r="I1718" s="16" t="s">
        <v>60</v>
      </c>
      <c r="J1718" s="16" t="n">
        <v>5</v>
      </c>
      <c r="K1718" s="16" t="n">
        <v>5</v>
      </c>
      <c r="L1718" s="16" t="s">
        <v>41</v>
      </c>
      <c r="M1718" s="18" t="n">
        <f aca="false">IF(ISNUMBER(B1718),B1718,IF(MID(B1718,3,1)="-",DATE(VALUE(RIGHT(B1718,4)),VALUE(MID(B1718,4,2)),VALUE(LEFT(B1718,2))),DATE(VALUE(LEFT(B1718,4)),VALUE(MID(B1718,6,2)),VALUE(RIGHT(B1718,2)))))</f>
        <v>45813</v>
      </c>
      <c r="N1718" s="16" t="n">
        <f aca="false">MONTH(M1718)</f>
        <v>6</v>
      </c>
      <c r="O1718" s="16" t="str">
        <f aca="false">PROPER(TRIM(H1718))</f>
        <v>Delhi</v>
      </c>
      <c r="P1718" s="16" t="str">
        <f aca="false">IFERROR(VLOOKUP(O1718,city_map!$A$2:$B$6,2,FALSE()),O1718)</f>
        <v>Delhi</v>
      </c>
      <c r="Q1718" s="16" t="n">
        <f aca="false">IF(ISNUMBER(F1718),F1718,VALUE(SUBSTITUTE(SUBSTITUTE(F1718,"₹",""),",","")))</f>
        <v>202</v>
      </c>
      <c r="R1718" s="16" t="n">
        <f aca="false">IF(E1718=99,1,E1718)</f>
        <v>1</v>
      </c>
      <c r="S1718" s="16" t="n">
        <f aca="false">IF(G1718="",0,G1718)</f>
        <v>0</v>
      </c>
      <c r="T1718" s="16" t="str">
        <f aca="false">IF(I1718="","Unknown",IF(I1718="upi","UPI",I1718))</f>
        <v>UPI</v>
      </c>
      <c r="U1718" s="16" t="str">
        <f aca="false">IF(L1718="Yes","Y",IF(L1718="No","N",L1718))</f>
        <v>N</v>
      </c>
      <c r="V1718" s="19" t="n">
        <f aca="false">ROUND(R1718*Q1718*(1-S1718),2)</f>
        <v>202</v>
      </c>
      <c r="W1718" s="16" t="str">
        <f aca="false">_xlfn.XLOOKUP(D1718,products!$A$2:$A$61,products!$C$2:$C$61,"Not found")</f>
        <v>Beauty</v>
      </c>
    </row>
    <row r="1719" customFormat="false" ht="15" hidden="false" customHeight="false" outlineLevel="0" collapsed="false">
      <c r="A1719" s="16" t="s">
        <v>2735</v>
      </c>
      <c r="B1719" s="16" t="s">
        <v>2732</v>
      </c>
      <c r="C1719" s="16" t="s">
        <v>513</v>
      </c>
      <c r="D1719" s="16" t="s">
        <v>63</v>
      </c>
      <c r="E1719" s="16" t="n">
        <v>1</v>
      </c>
      <c r="F1719" s="16" t="n">
        <v>1568</v>
      </c>
      <c r="G1719" s="16" t="n">
        <v>0.2</v>
      </c>
      <c r="H1719" s="16" t="s">
        <v>161</v>
      </c>
      <c r="I1719" s="16" t="s">
        <v>60</v>
      </c>
      <c r="J1719" s="16" t="n">
        <v>4</v>
      </c>
      <c r="K1719" s="16" t="n">
        <v>3</v>
      </c>
      <c r="L1719" s="16" t="s">
        <v>57</v>
      </c>
      <c r="M1719" s="18" t="n">
        <f aca="false">IF(ISNUMBER(B1719),B1719,IF(MID(B1719,3,1)="-",DATE(VALUE(RIGHT(B1719,4)),VALUE(MID(B1719,4,2)),VALUE(LEFT(B1719,2))),DATE(VALUE(LEFT(B1719,4)),VALUE(MID(B1719,6,2)),VALUE(RIGHT(B1719,2)))))</f>
        <v>45813</v>
      </c>
      <c r="N1719" s="16" t="n">
        <f aca="false">MONTH(M1719)</f>
        <v>6</v>
      </c>
      <c r="O1719" s="16" t="str">
        <f aca="false">PROPER(TRIM(H1719))</f>
        <v>Hyderabad</v>
      </c>
      <c r="P1719" s="16" t="str">
        <f aca="false">IFERROR(VLOOKUP(O1719,city_map!$A$2:$B$6,2,FALSE()),O1719)</f>
        <v>Hyderabad</v>
      </c>
      <c r="Q1719" s="16" t="n">
        <f aca="false">IF(ISNUMBER(F1719),F1719,VALUE(SUBSTITUTE(SUBSTITUTE(F1719,"₹",""),",","")))</f>
        <v>1568</v>
      </c>
      <c r="R1719" s="16" t="n">
        <f aca="false">IF(E1719=99,1,E1719)</f>
        <v>1</v>
      </c>
      <c r="S1719" s="16" t="n">
        <f aca="false">IF(G1719="",0,G1719)</f>
        <v>0.2</v>
      </c>
      <c r="T1719" s="16" t="str">
        <f aca="false">IF(I1719="","Unknown",IF(I1719="upi","UPI",I1719))</f>
        <v>UPI</v>
      </c>
      <c r="U1719" s="16" t="str">
        <f aca="false">IF(L1719="Yes","Y",IF(L1719="No","N",L1719))</f>
        <v>Y</v>
      </c>
      <c r="V1719" s="19" t="n">
        <f aca="false">ROUND(R1719*Q1719*(1-S1719),2)</f>
        <v>1254.4</v>
      </c>
      <c r="W1719" s="16" t="str">
        <f aca="false">_xlfn.XLOOKUP(D1719,products!$A$2:$A$61,products!$C$2:$C$61,"Not found")</f>
        <v>Fashion</v>
      </c>
    </row>
    <row r="1720" customFormat="false" ht="15" hidden="false" customHeight="false" outlineLevel="0" collapsed="false">
      <c r="A1720" s="16" t="s">
        <v>2736</v>
      </c>
      <c r="B1720" s="16" t="s">
        <v>2732</v>
      </c>
      <c r="C1720" s="16" t="s">
        <v>813</v>
      </c>
      <c r="D1720" s="16" t="s">
        <v>203</v>
      </c>
      <c r="E1720" s="16" t="n">
        <v>1</v>
      </c>
      <c r="F1720" s="16" t="n">
        <v>2601</v>
      </c>
      <c r="G1720" s="16" t="n">
        <v>0</v>
      </c>
      <c r="H1720" s="16" t="s">
        <v>208</v>
      </c>
      <c r="I1720" s="16" t="s">
        <v>71</v>
      </c>
      <c r="J1720" s="16" t="n">
        <v>5</v>
      </c>
      <c r="K1720" s="16" t="n">
        <v>5</v>
      </c>
      <c r="L1720" s="16" t="s">
        <v>41</v>
      </c>
      <c r="M1720" s="18" t="n">
        <f aca="false">IF(ISNUMBER(B1720),B1720,IF(MID(B1720,3,1)="-",DATE(VALUE(RIGHT(B1720,4)),VALUE(MID(B1720,4,2)),VALUE(LEFT(B1720,2))),DATE(VALUE(LEFT(B1720,4)),VALUE(MID(B1720,6,2)),VALUE(RIGHT(B1720,2)))))</f>
        <v>45813</v>
      </c>
      <c r="N1720" s="16" t="n">
        <f aca="false">MONTH(M1720)</f>
        <v>6</v>
      </c>
      <c r="O1720" s="16" t="str">
        <f aca="false">PROPER(TRIM(H1720))</f>
        <v>Jaipur</v>
      </c>
      <c r="P1720" s="16" t="str">
        <f aca="false">IFERROR(VLOOKUP(O1720,city_map!$A$2:$B$6,2,FALSE()),O1720)</f>
        <v>Jaipur</v>
      </c>
      <c r="Q1720" s="16" t="n">
        <f aca="false">IF(ISNUMBER(F1720),F1720,VALUE(SUBSTITUTE(SUBSTITUTE(F1720,"₹",""),",","")))</f>
        <v>2601</v>
      </c>
      <c r="R1720" s="16" t="n">
        <f aca="false">IF(E1720=99,1,E1720)</f>
        <v>1</v>
      </c>
      <c r="S1720" s="16" t="n">
        <f aca="false">IF(G1720="",0,G1720)</f>
        <v>0</v>
      </c>
      <c r="T1720" s="16" t="str">
        <f aca="false">IF(I1720="","Unknown",IF(I1720="upi","UPI",I1720))</f>
        <v>Credit Card</v>
      </c>
      <c r="U1720" s="16" t="str">
        <f aca="false">IF(L1720="Yes","Y",IF(L1720="No","N",L1720))</f>
        <v>N</v>
      </c>
      <c r="V1720" s="19" t="n">
        <f aca="false">ROUND(R1720*Q1720*(1-S1720),2)</f>
        <v>2601</v>
      </c>
      <c r="W1720" s="16" t="str">
        <f aca="false">_xlfn.XLOOKUP(D1720,products!$A$2:$A$61,products!$C$2:$C$61,"Not found")</f>
        <v>Fashion</v>
      </c>
    </row>
    <row r="1721" customFormat="false" ht="15" hidden="false" customHeight="false" outlineLevel="0" collapsed="false">
      <c r="A1721" s="16" t="s">
        <v>2737</v>
      </c>
      <c r="B1721" s="16" t="s">
        <v>2732</v>
      </c>
      <c r="C1721" s="16" t="s">
        <v>2738</v>
      </c>
      <c r="D1721" s="16" t="s">
        <v>440</v>
      </c>
      <c r="E1721" s="16" t="n">
        <v>1</v>
      </c>
      <c r="F1721" s="16" t="n">
        <v>1376</v>
      </c>
      <c r="G1721" s="16" t="n">
        <v>0.05</v>
      </c>
      <c r="H1721" s="16" t="s">
        <v>112</v>
      </c>
      <c r="I1721" s="16" t="s">
        <v>100</v>
      </c>
      <c r="J1721" s="16" t="n">
        <v>4</v>
      </c>
      <c r="K1721" s="16" t="n">
        <v>4</v>
      </c>
      <c r="L1721" s="16" t="s">
        <v>41</v>
      </c>
      <c r="M1721" s="18" t="n">
        <f aca="false">IF(ISNUMBER(B1721),B1721,IF(MID(B1721,3,1)="-",DATE(VALUE(RIGHT(B1721,4)),VALUE(MID(B1721,4,2)),VALUE(LEFT(B1721,2))),DATE(VALUE(LEFT(B1721,4)),VALUE(MID(B1721,6,2)),VALUE(RIGHT(B1721,2)))))</f>
        <v>45813</v>
      </c>
      <c r="N1721" s="16" t="n">
        <f aca="false">MONTH(M1721)</f>
        <v>6</v>
      </c>
      <c r="O1721" s="16" t="str">
        <f aca="false">PROPER(TRIM(H1721))</f>
        <v>Mumbai</v>
      </c>
      <c r="P1721" s="16" t="str">
        <f aca="false">IFERROR(VLOOKUP(O1721,city_map!$A$2:$B$6,2,FALSE()),O1721)</f>
        <v>Mumbai</v>
      </c>
      <c r="Q1721" s="16" t="n">
        <f aca="false">IF(ISNUMBER(F1721),F1721,VALUE(SUBSTITUTE(SUBSTITUTE(F1721,"₹",""),",","")))</f>
        <v>1376</v>
      </c>
      <c r="R1721" s="16" t="n">
        <f aca="false">IF(E1721=99,1,E1721)</f>
        <v>1</v>
      </c>
      <c r="S1721" s="16" t="n">
        <f aca="false">IF(G1721="",0,G1721)</f>
        <v>0.05</v>
      </c>
      <c r="T1721" s="16" t="str">
        <f aca="false">IF(I1721="","Unknown",IF(I1721="upi","UPI",I1721))</f>
        <v>Net Banking</v>
      </c>
      <c r="U1721" s="16" t="str">
        <f aca="false">IF(L1721="Yes","Y",IF(L1721="No","N",L1721))</f>
        <v>N</v>
      </c>
      <c r="V1721" s="19" t="n">
        <f aca="false">ROUND(R1721*Q1721*(1-S1721),2)</f>
        <v>1307.2</v>
      </c>
      <c r="W1721" s="16" t="str">
        <f aca="false">_xlfn.XLOOKUP(D1721,products!$A$2:$A$61,products!$C$2:$C$61,"Not found")</f>
        <v>Home</v>
      </c>
    </row>
    <row r="1722" customFormat="false" ht="15" hidden="false" customHeight="false" outlineLevel="0" collapsed="false">
      <c r="A1722" s="16" t="s">
        <v>2739</v>
      </c>
      <c r="B1722" s="16" t="s">
        <v>2732</v>
      </c>
      <c r="C1722" s="16" t="s">
        <v>2576</v>
      </c>
      <c r="D1722" s="16" t="s">
        <v>45</v>
      </c>
      <c r="E1722" s="16" t="n">
        <v>2</v>
      </c>
      <c r="F1722" s="16" t="n">
        <v>297</v>
      </c>
      <c r="G1722" s="16" t="n">
        <v>0.1</v>
      </c>
      <c r="H1722" s="16" t="s">
        <v>67</v>
      </c>
      <c r="I1722" s="16" t="s">
        <v>47</v>
      </c>
      <c r="J1722" s="16" t="n">
        <v>4</v>
      </c>
      <c r="K1722" s="16" t="n">
        <v>4</v>
      </c>
      <c r="L1722" s="16" t="s">
        <v>41</v>
      </c>
      <c r="M1722" s="18" t="n">
        <f aca="false">IF(ISNUMBER(B1722),B1722,IF(MID(B1722,3,1)="-",DATE(VALUE(RIGHT(B1722,4)),VALUE(MID(B1722,4,2)),VALUE(LEFT(B1722,2))),DATE(VALUE(LEFT(B1722,4)),VALUE(MID(B1722,6,2)),VALUE(RIGHT(B1722,2)))))</f>
        <v>45813</v>
      </c>
      <c r="N1722" s="16" t="n">
        <f aca="false">MONTH(M1722)</f>
        <v>6</v>
      </c>
      <c r="O1722" s="16" t="str">
        <f aca="false">PROPER(TRIM(H1722))</f>
        <v>Kolkata</v>
      </c>
      <c r="P1722" s="16" t="str">
        <f aca="false">IFERROR(VLOOKUP(O1722,city_map!$A$2:$B$6,2,FALSE()),O1722)</f>
        <v>Kolkata</v>
      </c>
      <c r="Q1722" s="16" t="n">
        <f aca="false">IF(ISNUMBER(F1722),F1722,VALUE(SUBSTITUTE(SUBSTITUTE(F1722,"₹",""),",","")))</f>
        <v>297</v>
      </c>
      <c r="R1722" s="16" t="n">
        <f aca="false">IF(E1722=99,1,E1722)</f>
        <v>2</v>
      </c>
      <c r="S1722" s="16" t="n">
        <f aca="false">IF(G1722="",0,G1722)</f>
        <v>0.1</v>
      </c>
      <c r="T1722" s="16" t="str">
        <f aca="false">IF(I1722="","Unknown",IF(I1722="upi","UPI",I1722))</f>
        <v>Debit Card</v>
      </c>
      <c r="U1722" s="16" t="str">
        <f aca="false">IF(L1722="Yes","Y",IF(L1722="No","N",L1722))</f>
        <v>N</v>
      </c>
      <c r="V1722" s="19" t="n">
        <f aca="false">ROUND(R1722*Q1722*(1-S1722),2)</f>
        <v>534.6</v>
      </c>
      <c r="W1722" s="16" t="str">
        <f aca="false">_xlfn.XLOOKUP(D1722,products!$A$2:$A$61,products!$C$2:$C$61,"Not found")</f>
        <v>Beauty</v>
      </c>
    </row>
    <row r="1723" customFormat="false" ht="15" hidden="false" customHeight="false" outlineLevel="0" collapsed="false">
      <c r="A1723" s="16" t="s">
        <v>2740</v>
      </c>
      <c r="B1723" s="16" t="s">
        <v>2732</v>
      </c>
      <c r="C1723" s="16" t="s">
        <v>2741</v>
      </c>
      <c r="D1723" s="16" t="s">
        <v>119</v>
      </c>
      <c r="E1723" s="16" t="n">
        <v>1</v>
      </c>
      <c r="F1723" s="16" t="n">
        <v>242</v>
      </c>
      <c r="G1723" s="16" t="n">
        <v>0.1</v>
      </c>
      <c r="H1723" s="16" t="s">
        <v>39</v>
      </c>
      <c r="I1723" s="16" t="s">
        <v>71</v>
      </c>
      <c r="J1723" s="16" t="n">
        <v>4</v>
      </c>
      <c r="K1723" s="16" t="n">
        <v>5</v>
      </c>
      <c r="L1723" s="16" t="s">
        <v>41</v>
      </c>
      <c r="M1723" s="18" t="n">
        <f aca="false">IF(ISNUMBER(B1723),B1723,IF(MID(B1723,3,1)="-",DATE(VALUE(RIGHT(B1723,4)),VALUE(MID(B1723,4,2)),VALUE(LEFT(B1723,2))),DATE(VALUE(LEFT(B1723,4)),VALUE(MID(B1723,6,2)),VALUE(RIGHT(B1723,2)))))</f>
        <v>45813</v>
      </c>
      <c r="N1723" s="16" t="n">
        <f aca="false">MONTH(M1723)</f>
        <v>6</v>
      </c>
      <c r="O1723" s="16" t="str">
        <f aca="false">PROPER(TRIM(H1723))</f>
        <v>Delhi</v>
      </c>
      <c r="P1723" s="16" t="str">
        <f aca="false">IFERROR(VLOOKUP(O1723,city_map!$A$2:$B$6,2,FALSE()),O1723)</f>
        <v>Delhi</v>
      </c>
      <c r="Q1723" s="16" t="n">
        <f aca="false">IF(ISNUMBER(F1723),F1723,VALUE(SUBSTITUTE(SUBSTITUTE(F1723,"₹",""),",","")))</f>
        <v>242</v>
      </c>
      <c r="R1723" s="16" t="n">
        <f aca="false">IF(E1723=99,1,E1723)</f>
        <v>1</v>
      </c>
      <c r="S1723" s="16" t="n">
        <f aca="false">IF(G1723="",0,G1723)</f>
        <v>0.1</v>
      </c>
      <c r="T1723" s="16" t="str">
        <f aca="false">IF(I1723="","Unknown",IF(I1723="upi","UPI",I1723))</f>
        <v>Credit Card</v>
      </c>
      <c r="U1723" s="16" t="str">
        <f aca="false">IF(L1723="Yes","Y",IF(L1723="No","N",L1723))</f>
        <v>N</v>
      </c>
      <c r="V1723" s="19" t="n">
        <f aca="false">ROUND(R1723*Q1723*(1-S1723),2)</f>
        <v>217.8</v>
      </c>
      <c r="W1723" s="16" t="str">
        <f aca="false">_xlfn.XLOOKUP(D1723,products!$A$2:$A$61,products!$C$2:$C$61,"Not found")</f>
        <v>Books</v>
      </c>
    </row>
    <row r="1724" customFormat="false" ht="15" hidden="false" customHeight="false" outlineLevel="0" collapsed="false">
      <c r="A1724" s="16" t="s">
        <v>2742</v>
      </c>
      <c r="B1724" s="16" t="s">
        <v>2743</v>
      </c>
      <c r="C1724" s="16" t="s">
        <v>1059</v>
      </c>
      <c r="D1724" s="16" t="s">
        <v>440</v>
      </c>
      <c r="E1724" s="16" t="n">
        <v>1</v>
      </c>
      <c r="F1724" s="16" t="n">
        <v>1456</v>
      </c>
      <c r="G1724" s="16" t="n">
        <v>0</v>
      </c>
      <c r="H1724" s="16" t="s">
        <v>56</v>
      </c>
      <c r="I1724" s="16" t="s">
        <v>71</v>
      </c>
      <c r="J1724" s="16" t="n">
        <v>5</v>
      </c>
      <c r="K1724" s="16" t="n">
        <v>4</v>
      </c>
      <c r="L1724" s="16" t="s">
        <v>41</v>
      </c>
      <c r="M1724" s="18" t="n">
        <f aca="false">IF(ISNUMBER(B1724),B1724,IF(MID(B1724,3,1)="-",DATE(VALUE(RIGHT(B1724,4)),VALUE(MID(B1724,4,2)),VALUE(LEFT(B1724,2))),DATE(VALUE(LEFT(B1724,4)),VALUE(MID(B1724,6,2)),VALUE(RIGHT(B1724,2)))))</f>
        <v>45813</v>
      </c>
      <c r="N1724" s="16" t="n">
        <f aca="false">MONTH(M1724)</f>
        <v>6</v>
      </c>
      <c r="O1724" s="16" t="str">
        <f aca="false">PROPER(TRIM(H1724))</f>
        <v>Lucknow</v>
      </c>
      <c r="P1724" s="16" t="str">
        <f aca="false">IFERROR(VLOOKUP(O1724,city_map!$A$2:$B$6,2,FALSE()),O1724)</f>
        <v>Lucknow</v>
      </c>
      <c r="Q1724" s="16" t="n">
        <f aca="false">IF(ISNUMBER(F1724),F1724,VALUE(SUBSTITUTE(SUBSTITUTE(F1724,"₹",""),",","")))</f>
        <v>1456</v>
      </c>
      <c r="R1724" s="16" t="n">
        <f aca="false">IF(E1724=99,1,E1724)</f>
        <v>1</v>
      </c>
      <c r="S1724" s="16" t="n">
        <f aca="false">IF(G1724="",0,G1724)</f>
        <v>0</v>
      </c>
      <c r="T1724" s="16" t="str">
        <f aca="false">IF(I1724="","Unknown",IF(I1724="upi","UPI",I1724))</f>
        <v>Credit Card</v>
      </c>
      <c r="U1724" s="16" t="str">
        <f aca="false">IF(L1724="Yes","Y",IF(L1724="No","N",L1724))</f>
        <v>N</v>
      </c>
      <c r="V1724" s="19" t="n">
        <f aca="false">ROUND(R1724*Q1724*(1-S1724),2)</f>
        <v>1456</v>
      </c>
      <c r="W1724" s="16" t="str">
        <f aca="false">_xlfn.XLOOKUP(D1724,products!$A$2:$A$61,products!$C$2:$C$61,"Not found")</f>
        <v>Home</v>
      </c>
    </row>
    <row r="1725" customFormat="false" ht="15" hidden="false" customHeight="false" outlineLevel="0" collapsed="false">
      <c r="A1725" s="16" t="s">
        <v>2744</v>
      </c>
      <c r="B1725" s="16" t="s">
        <v>2732</v>
      </c>
      <c r="C1725" s="16" t="s">
        <v>406</v>
      </c>
      <c r="D1725" s="16" t="s">
        <v>55</v>
      </c>
      <c r="E1725" s="16" t="n">
        <v>1</v>
      </c>
      <c r="F1725" s="16" t="n">
        <v>2001</v>
      </c>
      <c r="G1725" s="16" t="n">
        <v>0</v>
      </c>
      <c r="H1725" s="16" t="s">
        <v>46</v>
      </c>
      <c r="I1725" s="16" t="s">
        <v>40</v>
      </c>
      <c r="J1725" s="16" t="n">
        <v>2</v>
      </c>
      <c r="K1725" s="16" t="n">
        <v>5</v>
      </c>
      <c r="L1725" s="16" t="s">
        <v>41</v>
      </c>
      <c r="M1725" s="18" t="n">
        <f aca="false">IF(ISNUMBER(B1725),B1725,IF(MID(B1725,3,1)="-",DATE(VALUE(RIGHT(B1725,4)),VALUE(MID(B1725,4,2)),VALUE(LEFT(B1725,2))),DATE(VALUE(LEFT(B1725,4)),VALUE(MID(B1725,6,2)),VALUE(RIGHT(B1725,2)))))</f>
        <v>45813</v>
      </c>
      <c r="N1725" s="16" t="n">
        <f aca="false">MONTH(M1725)</f>
        <v>6</v>
      </c>
      <c r="O1725" s="16" t="str">
        <f aca="false">PROPER(TRIM(H1725))</f>
        <v>Chennai</v>
      </c>
      <c r="P1725" s="16" t="str">
        <f aca="false">IFERROR(VLOOKUP(O1725,city_map!$A$2:$B$6,2,FALSE()),O1725)</f>
        <v>Chennai</v>
      </c>
      <c r="Q1725" s="16" t="n">
        <f aca="false">IF(ISNUMBER(F1725),F1725,VALUE(SUBSTITUTE(SUBSTITUTE(F1725,"₹",""),",","")))</f>
        <v>2001</v>
      </c>
      <c r="R1725" s="16" t="n">
        <f aca="false">IF(E1725=99,1,E1725)</f>
        <v>1</v>
      </c>
      <c r="S1725" s="16" t="n">
        <f aca="false">IF(G1725="",0,G1725)</f>
        <v>0</v>
      </c>
      <c r="T1725" s="16" t="str">
        <f aca="false">IF(I1725="","Unknown",IF(I1725="upi","UPI",I1725))</f>
        <v>COD</v>
      </c>
      <c r="U1725" s="16" t="str">
        <f aca="false">IF(L1725="Yes","Y",IF(L1725="No","N",L1725))</f>
        <v>N</v>
      </c>
      <c r="V1725" s="19" t="n">
        <f aca="false">ROUND(R1725*Q1725*(1-S1725),2)</f>
        <v>2001</v>
      </c>
      <c r="W1725" s="16" t="str">
        <f aca="false">_xlfn.XLOOKUP(D1725,products!$A$2:$A$61,products!$C$2:$C$61,"Not found")</f>
        <v>Home</v>
      </c>
    </row>
    <row r="1726" customFormat="false" ht="15" hidden="false" customHeight="false" outlineLevel="0" collapsed="false">
      <c r="A1726" s="16" t="s">
        <v>2745</v>
      </c>
      <c r="B1726" s="16" t="s">
        <v>2732</v>
      </c>
      <c r="C1726" s="16" t="s">
        <v>1044</v>
      </c>
      <c r="D1726" s="16" t="s">
        <v>440</v>
      </c>
      <c r="E1726" s="16" t="n">
        <v>1</v>
      </c>
      <c r="F1726" s="16" t="n">
        <v>1354</v>
      </c>
      <c r="G1726" s="16" t="n">
        <v>0.1</v>
      </c>
      <c r="H1726" s="16" t="s">
        <v>67</v>
      </c>
      <c r="I1726" s="16" t="s">
        <v>71</v>
      </c>
      <c r="J1726" s="16" t="n">
        <v>4</v>
      </c>
      <c r="K1726" s="16" t="n">
        <v>3</v>
      </c>
      <c r="L1726" s="16" t="s">
        <v>41</v>
      </c>
      <c r="M1726" s="18" t="n">
        <f aca="false">IF(ISNUMBER(B1726),B1726,IF(MID(B1726,3,1)="-",DATE(VALUE(RIGHT(B1726,4)),VALUE(MID(B1726,4,2)),VALUE(LEFT(B1726,2))),DATE(VALUE(LEFT(B1726,4)),VALUE(MID(B1726,6,2)),VALUE(RIGHT(B1726,2)))))</f>
        <v>45813</v>
      </c>
      <c r="N1726" s="16" t="n">
        <f aca="false">MONTH(M1726)</f>
        <v>6</v>
      </c>
      <c r="O1726" s="16" t="str">
        <f aca="false">PROPER(TRIM(H1726))</f>
        <v>Kolkata</v>
      </c>
      <c r="P1726" s="16" t="str">
        <f aca="false">IFERROR(VLOOKUP(O1726,city_map!$A$2:$B$6,2,FALSE()),O1726)</f>
        <v>Kolkata</v>
      </c>
      <c r="Q1726" s="16" t="n">
        <f aca="false">IF(ISNUMBER(F1726),F1726,VALUE(SUBSTITUTE(SUBSTITUTE(F1726,"₹",""),",","")))</f>
        <v>1354</v>
      </c>
      <c r="R1726" s="16" t="n">
        <f aca="false">IF(E1726=99,1,E1726)</f>
        <v>1</v>
      </c>
      <c r="S1726" s="16" t="n">
        <f aca="false">IF(G1726="",0,G1726)</f>
        <v>0.1</v>
      </c>
      <c r="T1726" s="16" t="str">
        <f aca="false">IF(I1726="","Unknown",IF(I1726="upi","UPI",I1726))</f>
        <v>Credit Card</v>
      </c>
      <c r="U1726" s="16" t="str">
        <f aca="false">IF(L1726="Yes","Y",IF(L1726="No","N",L1726))</f>
        <v>N</v>
      </c>
      <c r="V1726" s="19" t="n">
        <f aca="false">ROUND(R1726*Q1726*(1-S1726),2)</f>
        <v>1218.6</v>
      </c>
      <c r="W1726" s="16" t="str">
        <f aca="false">_xlfn.XLOOKUP(D1726,products!$A$2:$A$61,products!$C$2:$C$61,"Not found")</f>
        <v>Home</v>
      </c>
    </row>
    <row r="1727" customFormat="false" ht="15" hidden="false" customHeight="false" outlineLevel="0" collapsed="false">
      <c r="A1727" s="16" t="s">
        <v>2746</v>
      </c>
      <c r="B1727" s="16" t="s">
        <v>2732</v>
      </c>
      <c r="C1727" s="16" t="s">
        <v>2747</v>
      </c>
      <c r="D1727" s="16" t="s">
        <v>92</v>
      </c>
      <c r="E1727" s="16" t="n">
        <v>2</v>
      </c>
      <c r="F1727" s="16" t="n">
        <v>3875</v>
      </c>
      <c r="G1727" s="16" t="n">
        <v>0.1</v>
      </c>
      <c r="H1727" s="16" t="s">
        <v>208</v>
      </c>
      <c r="I1727" s="16" t="s">
        <v>60</v>
      </c>
      <c r="J1727" s="16" t="n">
        <v>4</v>
      </c>
      <c r="K1727" s="16" t="n">
        <v>4</v>
      </c>
      <c r="L1727" s="16" t="s">
        <v>41</v>
      </c>
      <c r="M1727" s="18" t="n">
        <f aca="false">IF(ISNUMBER(B1727),B1727,IF(MID(B1727,3,1)="-",DATE(VALUE(RIGHT(B1727,4)),VALUE(MID(B1727,4,2)),VALUE(LEFT(B1727,2))),DATE(VALUE(LEFT(B1727,4)),VALUE(MID(B1727,6,2)),VALUE(RIGHT(B1727,2)))))</f>
        <v>45813</v>
      </c>
      <c r="N1727" s="16" t="n">
        <f aca="false">MONTH(M1727)</f>
        <v>6</v>
      </c>
      <c r="O1727" s="16" t="str">
        <f aca="false">PROPER(TRIM(H1727))</f>
        <v>Jaipur</v>
      </c>
      <c r="P1727" s="16" t="str">
        <f aca="false">IFERROR(VLOOKUP(O1727,city_map!$A$2:$B$6,2,FALSE()),O1727)</f>
        <v>Jaipur</v>
      </c>
      <c r="Q1727" s="16" t="n">
        <f aca="false">IF(ISNUMBER(F1727),F1727,VALUE(SUBSTITUTE(SUBSTITUTE(F1727,"₹",""),",","")))</f>
        <v>3875</v>
      </c>
      <c r="R1727" s="16" t="n">
        <f aca="false">IF(E1727=99,1,E1727)</f>
        <v>2</v>
      </c>
      <c r="S1727" s="16" t="n">
        <f aca="false">IF(G1727="",0,G1727)</f>
        <v>0.1</v>
      </c>
      <c r="T1727" s="16" t="str">
        <f aca="false">IF(I1727="","Unknown",IF(I1727="upi","UPI",I1727))</f>
        <v>UPI</v>
      </c>
      <c r="U1727" s="16" t="str">
        <f aca="false">IF(L1727="Yes","Y",IF(L1727="No","N",L1727))</f>
        <v>N</v>
      </c>
      <c r="V1727" s="19" t="n">
        <f aca="false">ROUND(R1727*Q1727*(1-S1727),2)</f>
        <v>6975</v>
      </c>
      <c r="W1727" s="16" t="str">
        <f aca="false">_xlfn.XLOOKUP(D1727,products!$A$2:$A$61,products!$C$2:$C$61,"Not found")</f>
        <v>Electronics</v>
      </c>
    </row>
    <row r="1728" customFormat="false" ht="15" hidden="false" customHeight="false" outlineLevel="0" collapsed="false">
      <c r="A1728" s="16" t="s">
        <v>2748</v>
      </c>
      <c r="B1728" s="16" t="s">
        <v>2732</v>
      </c>
      <c r="C1728" s="16" t="s">
        <v>1172</v>
      </c>
      <c r="D1728" s="16" t="s">
        <v>51</v>
      </c>
      <c r="E1728" s="16" t="n">
        <v>1</v>
      </c>
      <c r="F1728" s="16" t="n">
        <v>2316</v>
      </c>
      <c r="G1728" s="16" t="n">
        <v>0.1</v>
      </c>
      <c r="H1728" s="16" t="s">
        <v>208</v>
      </c>
      <c r="I1728" s="16" t="s">
        <v>100</v>
      </c>
      <c r="J1728" s="16" t="n">
        <v>6</v>
      </c>
      <c r="K1728" s="16" t="n">
        <v>4</v>
      </c>
      <c r="L1728" s="16" t="s">
        <v>41</v>
      </c>
      <c r="M1728" s="18" t="n">
        <f aca="false">IF(ISNUMBER(B1728),B1728,IF(MID(B1728,3,1)="-",DATE(VALUE(RIGHT(B1728,4)),VALUE(MID(B1728,4,2)),VALUE(LEFT(B1728,2))),DATE(VALUE(LEFT(B1728,4)),VALUE(MID(B1728,6,2)),VALUE(RIGHT(B1728,2)))))</f>
        <v>45813</v>
      </c>
      <c r="N1728" s="16" t="n">
        <f aca="false">MONTH(M1728)</f>
        <v>6</v>
      </c>
      <c r="O1728" s="16" t="str">
        <f aca="false">PROPER(TRIM(H1728))</f>
        <v>Jaipur</v>
      </c>
      <c r="P1728" s="16" t="str">
        <f aca="false">IFERROR(VLOOKUP(O1728,city_map!$A$2:$B$6,2,FALSE()),O1728)</f>
        <v>Jaipur</v>
      </c>
      <c r="Q1728" s="16" t="n">
        <f aca="false">IF(ISNUMBER(F1728),F1728,VALUE(SUBSTITUTE(SUBSTITUTE(F1728,"₹",""),",","")))</f>
        <v>2316</v>
      </c>
      <c r="R1728" s="16" t="n">
        <f aca="false">IF(E1728=99,1,E1728)</f>
        <v>1</v>
      </c>
      <c r="S1728" s="16" t="n">
        <f aca="false">IF(G1728="",0,G1728)</f>
        <v>0.1</v>
      </c>
      <c r="T1728" s="16" t="str">
        <f aca="false">IF(I1728="","Unknown",IF(I1728="upi","UPI",I1728))</f>
        <v>Net Banking</v>
      </c>
      <c r="U1728" s="16" t="str">
        <f aca="false">IF(L1728="Yes","Y",IF(L1728="No","N",L1728))</f>
        <v>N</v>
      </c>
      <c r="V1728" s="19" t="n">
        <f aca="false">ROUND(R1728*Q1728*(1-S1728),2)</f>
        <v>2084.4</v>
      </c>
      <c r="W1728" s="16" t="str">
        <f aca="false">_xlfn.XLOOKUP(D1728,products!$A$2:$A$61,products!$C$2:$C$61,"Not found")</f>
        <v>Fashion</v>
      </c>
    </row>
    <row r="1729" customFormat="false" ht="15" hidden="false" customHeight="false" outlineLevel="0" collapsed="false">
      <c r="A1729" s="16" t="s">
        <v>2749</v>
      </c>
      <c r="B1729" s="16" t="s">
        <v>2732</v>
      </c>
      <c r="C1729" s="16" t="s">
        <v>1099</v>
      </c>
      <c r="D1729" s="16" t="s">
        <v>160</v>
      </c>
      <c r="E1729" s="16" t="n">
        <v>1</v>
      </c>
      <c r="F1729" s="16" t="n">
        <v>1782</v>
      </c>
      <c r="G1729" s="16" t="n">
        <v>0.05</v>
      </c>
      <c r="H1729" s="16" t="s">
        <v>503</v>
      </c>
      <c r="I1729" s="16" t="s">
        <v>47</v>
      </c>
      <c r="J1729" s="16" t="n">
        <v>5</v>
      </c>
      <c r="K1729" s="16" t="n">
        <v>4</v>
      </c>
      <c r="L1729" s="16" t="s">
        <v>41</v>
      </c>
      <c r="M1729" s="18" t="n">
        <f aca="false">IF(ISNUMBER(B1729),B1729,IF(MID(B1729,3,1)="-",DATE(VALUE(RIGHT(B1729,4)),VALUE(MID(B1729,4,2)),VALUE(LEFT(B1729,2))),DATE(VALUE(LEFT(B1729,4)),VALUE(MID(B1729,6,2)),VALUE(RIGHT(B1729,2)))))</f>
        <v>45813</v>
      </c>
      <c r="N1729" s="16" t="n">
        <f aca="false">MONTH(M1729)</f>
        <v>6</v>
      </c>
      <c r="O1729" s="16" t="str">
        <f aca="false">PROPER(TRIM(H1729))</f>
        <v>Pune</v>
      </c>
      <c r="P1729" s="16" t="str">
        <f aca="false">IFERROR(VLOOKUP(O1729,city_map!$A$2:$B$6,2,FALSE()),O1729)</f>
        <v>Pune</v>
      </c>
      <c r="Q1729" s="16" t="n">
        <f aca="false">IF(ISNUMBER(F1729),F1729,VALUE(SUBSTITUTE(SUBSTITUTE(F1729,"₹",""),",","")))</f>
        <v>1782</v>
      </c>
      <c r="R1729" s="16" t="n">
        <f aca="false">IF(E1729=99,1,E1729)</f>
        <v>1</v>
      </c>
      <c r="S1729" s="16" t="n">
        <f aca="false">IF(G1729="",0,G1729)</f>
        <v>0.05</v>
      </c>
      <c r="T1729" s="16" t="str">
        <f aca="false">IF(I1729="","Unknown",IF(I1729="upi","UPI",I1729))</f>
        <v>Debit Card</v>
      </c>
      <c r="U1729" s="16" t="str">
        <f aca="false">IF(L1729="Yes","Y",IF(L1729="No","N",L1729))</f>
        <v>N</v>
      </c>
      <c r="V1729" s="19" t="n">
        <f aca="false">ROUND(R1729*Q1729*(1-S1729),2)</f>
        <v>1692.9</v>
      </c>
      <c r="W1729" s="16" t="str">
        <f aca="false">_xlfn.XLOOKUP(D1729,products!$A$2:$A$61,products!$C$2:$C$61,"Not found")</f>
        <v>Fashion</v>
      </c>
    </row>
    <row r="1730" customFormat="false" ht="15" hidden="false" customHeight="false" outlineLevel="0" collapsed="false">
      <c r="A1730" s="16" t="s">
        <v>2750</v>
      </c>
      <c r="B1730" s="16" t="s">
        <v>2732</v>
      </c>
      <c r="C1730" s="16" t="s">
        <v>2751</v>
      </c>
      <c r="D1730" s="16" t="s">
        <v>451</v>
      </c>
      <c r="E1730" s="16" t="n">
        <v>2</v>
      </c>
      <c r="F1730" s="16" t="n">
        <v>1358</v>
      </c>
      <c r="G1730" s="16" t="n">
        <v>0.05</v>
      </c>
      <c r="H1730" s="16" t="s">
        <v>46</v>
      </c>
      <c r="I1730" s="16" t="s">
        <v>60</v>
      </c>
      <c r="J1730" s="16" t="n">
        <v>2</v>
      </c>
      <c r="K1730" s="16" t="n">
        <v>4</v>
      </c>
      <c r="L1730" s="16" t="s">
        <v>41</v>
      </c>
      <c r="M1730" s="18" t="n">
        <f aca="false">IF(ISNUMBER(B1730),B1730,IF(MID(B1730,3,1)="-",DATE(VALUE(RIGHT(B1730,4)),VALUE(MID(B1730,4,2)),VALUE(LEFT(B1730,2))),DATE(VALUE(LEFT(B1730,4)),VALUE(MID(B1730,6,2)),VALUE(RIGHT(B1730,2)))))</f>
        <v>45813</v>
      </c>
      <c r="N1730" s="16" t="n">
        <f aca="false">MONTH(M1730)</f>
        <v>6</v>
      </c>
      <c r="O1730" s="16" t="str">
        <f aca="false">PROPER(TRIM(H1730))</f>
        <v>Chennai</v>
      </c>
      <c r="P1730" s="16" t="str">
        <f aca="false">IFERROR(VLOOKUP(O1730,city_map!$A$2:$B$6,2,FALSE()),O1730)</f>
        <v>Chennai</v>
      </c>
      <c r="Q1730" s="16" t="n">
        <f aca="false">IF(ISNUMBER(F1730),F1730,VALUE(SUBSTITUTE(SUBSTITUTE(F1730,"₹",""),",","")))</f>
        <v>1358</v>
      </c>
      <c r="R1730" s="16" t="n">
        <f aca="false">IF(E1730=99,1,E1730)</f>
        <v>2</v>
      </c>
      <c r="S1730" s="16" t="n">
        <f aca="false">IF(G1730="",0,G1730)</f>
        <v>0.05</v>
      </c>
      <c r="T1730" s="16" t="str">
        <f aca="false">IF(I1730="","Unknown",IF(I1730="upi","UPI",I1730))</f>
        <v>UPI</v>
      </c>
      <c r="U1730" s="16" t="str">
        <f aca="false">IF(L1730="Yes","Y",IF(L1730="No","N",L1730))</f>
        <v>N</v>
      </c>
      <c r="V1730" s="19" t="n">
        <f aca="false">ROUND(R1730*Q1730*(1-S1730),2)</f>
        <v>2580.2</v>
      </c>
      <c r="W1730" s="16" t="str">
        <f aca="false">_xlfn.XLOOKUP(D1730,products!$A$2:$A$61,products!$C$2:$C$61,"Not found")</f>
        <v>Beauty</v>
      </c>
    </row>
    <row r="1731" customFormat="false" ht="15" hidden="false" customHeight="false" outlineLevel="0" collapsed="false">
      <c r="A1731" s="16" t="s">
        <v>2752</v>
      </c>
      <c r="B1731" s="16" t="s">
        <v>2732</v>
      </c>
      <c r="C1731" s="16" t="s">
        <v>1081</v>
      </c>
      <c r="D1731" s="16" t="s">
        <v>341</v>
      </c>
      <c r="E1731" s="16" t="n">
        <v>1</v>
      </c>
      <c r="F1731" s="16" t="n">
        <v>1110</v>
      </c>
      <c r="G1731" s="16" t="n">
        <v>0.1</v>
      </c>
      <c r="H1731" s="16" t="s">
        <v>81</v>
      </c>
      <c r="I1731" s="16" t="s">
        <v>60</v>
      </c>
      <c r="J1731" s="16" t="n">
        <v>3</v>
      </c>
      <c r="K1731" s="16" t="n">
        <v>3</v>
      </c>
      <c r="L1731" s="16" t="s">
        <v>57</v>
      </c>
      <c r="M1731" s="18" t="n">
        <f aca="false">IF(ISNUMBER(B1731),B1731,IF(MID(B1731,3,1)="-",DATE(VALUE(RIGHT(B1731,4)),VALUE(MID(B1731,4,2)),VALUE(LEFT(B1731,2))),DATE(VALUE(LEFT(B1731,4)),VALUE(MID(B1731,6,2)),VALUE(RIGHT(B1731,2)))))</f>
        <v>45813</v>
      </c>
      <c r="N1731" s="16" t="n">
        <f aca="false">MONTH(M1731)</f>
        <v>6</v>
      </c>
      <c r="O1731" s="16" t="str">
        <f aca="false">PROPER(TRIM(H1731))</f>
        <v>Hyderabad</v>
      </c>
      <c r="P1731" s="16" t="str">
        <f aca="false">IFERROR(VLOOKUP(O1731,city_map!$A$2:$B$6,2,FALSE()),O1731)</f>
        <v>Hyderabad</v>
      </c>
      <c r="Q1731" s="16" t="n">
        <f aca="false">IF(ISNUMBER(F1731),F1731,VALUE(SUBSTITUTE(SUBSTITUTE(F1731,"₹",""),",","")))</f>
        <v>1110</v>
      </c>
      <c r="R1731" s="16" t="n">
        <f aca="false">IF(E1731=99,1,E1731)</f>
        <v>1</v>
      </c>
      <c r="S1731" s="16" t="n">
        <f aca="false">IF(G1731="",0,G1731)</f>
        <v>0.1</v>
      </c>
      <c r="T1731" s="16" t="str">
        <f aca="false">IF(I1731="","Unknown",IF(I1731="upi","UPI",I1731))</f>
        <v>UPI</v>
      </c>
      <c r="U1731" s="16" t="str">
        <f aca="false">IF(L1731="Yes","Y",IF(L1731="No","N",L1731))</f>
        <v>Y</v>
      </c>
      <c r="V1731" s="19" t="n">
        <f aca="false">ROUND(R1731*Q1731*(1-S1731),2)</f>
        <v>999</v>
      </c>
      <c r="W1731" s="16" t="str">
        <f aca="false">_xlfn.XLOOKUP(D1731,products!$A$2:$A$61,products!$C$2:$C$61,"Not found")</f>
        <v>Home</v>
      </c>
    </row>
    <row r="1732" customFormat="false" ht="15" hidden="false" customHeight="false" outlineLevel="0" collapsed="false">
      <c r="A1732" s="16" t="s">
        <v>2753</v>
      </c>
      <c r="B1732" s="16" t="s">
        <v>2754</v>
      </c>
      <c r="C1732" s="16" t="s">
        <v>952</v>
      </c>
      <c r="D1732" s="16" t="s">
        <v>149</v>
      </c>
      <c r="E1732" s="16" t="n">
        <v>1</v>
      </c>
      <c r="F1732" s="16" t="n">
        <v>1654</v>
      </c>
      <c r="G1732" s="16" t="n">
        <v>0.1</v>
      </c>
      <c r="H1732" s="16" t="s">
        <v>46</v>
      </c>
      <c r="I1732" s="16" t="s">
        <v>40</v>
      </c>
      <c r="J1732" s="16" t="n">
        <v>3</v>
      </c>
      <c r="K1732" s="16" t="n">
        <v>4</v>
      </c>
      <c r="L1732" s="16" t="s">
        <v>41</v>
      </c>
      <c r="M1732" s="18" t="n">
        <f aca="false">IF(ISNUMBER(B1732),B1732,IF(MID(B1732,3,1)="-",DATE(VALUE(RIGHT(B1732,4)),VALUE(MID(B1732,4,2)),VALUE(LEFT(B1732,2))),DATE(VALUE(LEFT(B1732,4)),VALUE(MID(B1732,6,2)),VALUE(RIGHT(B1732,2)))))</f>
        <v>45814</v>
      </c>
      <c r="N1732" s="16" t="n">
        <f aca="false">MONTH(M1732)</f>
        <v>6</v>
      </c>
      <c r="O1732" s="16" t="str">
        <f aca="false">PROPER(TRIM(H1732))</f>
        <v>Chennai</v>
      </c>
      <c r="P1732" s="16" t="str">
        <f aca="false">IFERROR(VLOOKUP(O1732,city_map!$A$2:$B$6,2,FALSE()),O1732)</f>
        <v>Chennai</v>
      </c>
      <c r="Q1732" s="16" t="n">
        <f aca="false">IF(ISNUMBER(F1732),F1732,VALUE(SUBSTITUTE(SUBSTITUTE(F1732,"₹",""),",","")))</f>
        <v>1654</v>
      </c>
      <c r="R1732" s="16" t="n">
        <f aca="false">IF(E1732=99,1,E1732)</f>
        <v>1</v>
      </c>
      <c r="S1732" s="16" t="n">
        <f aca="false">IF(G1732="",0,G1732)</f>
        <v>0.1</v>
      </c>
      <c r="T1732" s="16" t="str">
        <f aca="false">IF(I1732="","Unknown",IF(I1732="upi","UPI",I1732))</f>
        <v>COD</v>
      </c>
      <c r="U1732" s="16" t="str">
        <f aca="false">IF(L1732="Yes","Y",IF(L1732="No","N",L1732))</f>
        <v>N</v>
      </c>
      <c r="V1732" s="19" t="n">
        <f aca="false">ROUND(R1732*Q1732*(1-S1732),2)</f>
        <v>1488.6</v>
      </c>
      <c r="W1732" s="16" t="str">
        <f aca="false">_xlfn.XLOOKUP(D1732,products!$A$2:$A$61,products!$C$2:$C$61,"Not found")</f>
        <v>Fashion</v>
      </c>
    </row>
    <row r="1733" customFormat="false" ht="15" hidden="false" customHeight="false" outlineLevel="0" collapsed="false">
      <c r="A1733" s="16" t="s">
        <v>2755</v>
      </c>
      <c r="B1733" s="16" t="s">
        <v>2754</v>
      </c>
      <c r="C1733" s="16" t="s">
        <v>1399</v>
      </c>
      <c r="D1733" s="16" t="s">
        <v>55</v>
      </c>
      <c r="E1733" s="16" t="n">
        <v>2</v>
      </c>
      <c r="F1733" s="16" t="n">
        <v>2081</v>
      </c>
      <c r="G1733" s="16" t="n">
        <v>0</v>
      </c>
      <c r="H1733" s="16" t="s">
        <v>56</v>
      </c>
      <c r="I1733" s="16" t="s">
        <v>60</v>
      </c>
      <c r="J1733" s="16" t="n">
        <v>7</v>
      </c>
      <c r="K1733" s="16" t="n">
        <v>4</v>
      </c>
      <c r="L1733" s="16" t="s">
        <v>41</v>
      </c>
      <c r="M1733" s="18" t="n">
        <f aca="false">IF(ISNUMBER(B1733),B1733,IF(MID(B1733,3,1)="-",DATE(VALUE(RIGHT(B1733,4)),VALUE(MID(B1733,4,2)),VALUE(LEFT(B1733,2))),DATE(VALUE(LEFT(B1733,4)),VALUE(MID(B1733,6,2)),VALUE(RIGHT(B1733,2)))))</f>
        <v>45814</v>
      </c>
      <c r="N1733" s="16" t="n">
        <f aca="false">MONTH(M1733)</f>
        <v>6</v>
      </c>
      <c r="O1733" s="16" t="str">
        <f aca="false">PROPER(TRIM(H1733))</f>
        <v>Lucknow</v>
      </c>
      <c r="P1733" s="16" t="str">
        <f aca="false">IFERROR(VLOOKUP(O1733,city_map!$A$2:$B$6,2,FALSE()),O1733)</f>
        <v>Lucknow</v>
      </c>
      <c r="Q1733" s="16" t="n">
        <f aca="false">IF(ISNUMBER(F1733),F1733,VALUE(SUBSTITUTE(SUBSTITUTE(F1733,"₹",""),",","")))</f>
        <v>2081</v>
      </c>
      <c r="R1733" s="16" t="n">
        <f aca="false">IF(E1733=99,1,E1733)</f>
        <v>2</v>
      </c>
      <c r="S1733" s="16" t="n">
        <f aca="false">IF(G1733="",0,G1733)</f>
        <v>0</v>
      </c>
      <c r="T1733" s="16" t="str">
        <f aca="false">IF(I1733="","Unknown",IF(I1733="upi","UPI",I1733))</f>
        <v>UPI</v>
      </c>
      <c r="U1733" s="16" t="str">
        <f aca="false">IF(L1733="Yes","Y",IF(L1733="No","N",L1733))</f>
        <v>N</v>
      </c>
      <c r="V1733" s="19" t="n">
        <f aca="false">ROUND(R1733*Q1733*(1-S1733),2)</f>
        <v>4162</v>
      </c>
      <c r="W1733" s="16" t="str">
        <f aca="false">_xlfn.XLOOKUP(D1733,products!$A$2:$A$61,products!$C$2:$C$61,"Not found")</f>
        <v>Home</v>
      </c>
    </row>
    <row r="1734" customFormat="false" ht="15" hidden="false" customHeight="false" outlineLevel="0" collapsed="false">
      <c r="A1734" s="16" t="s">
        <v>2756</v>
      </c>
      <c r="B1734" s="16" t="s">
        <v>2754</v>
      </c>
      <c r="C1734" s="16" t="s">
        <v>535</v>
      </c>
      <c r="D1734" s="16" t="s">
        <v>291</v>
      </c>
      <c r="E1734" s="16" t="n">
        <v>3</v>
      </c>
      <c r="F1734" s="16" t="n">
        <v>1160</v>
      </c>
      <c r="G1734" s="16" t="n">
        <v>0.15</v>
      </c>
      <c r="H1734" s="16" t="s">
        <v>39</v>
      </c>
      <c r="I1734" s="16" t="s">
        <v>40</v>
      </c>
      <c r="J1734" s="16" t="n">
        <v>3</v>
      </c>
      <c r="K1734" s="16" t="n">
        <v>5</v>
      </c>
      <c r="L1734" s="16" t="s">
        <v>41</v>
      </c>
      <c r="M1734" s="18" t="n">
        <f aca="false">IF(ISNUMBER(B1734),B1734,IF(MID(B1734,3,1)="-",DATE(VALUE(RIGHT(B1734,4)),VALUE(MID(B1734,4,2)),VALUE(LEFT(B1734,2))),DATE(VALUE(LEFT(B1734,4)),VALUE(MID(B1734,6,2)),VALUE(RIGHT(B1734,2)))))</f>
        <v>45814</v>
      </c>
      <c r="N1734" s="16" t="n">
        <f aca="false">MONTH(M1734)</f>
        <v>6</v>
      </c>
      <c r="O1734" s="16" t="str">
        <f aca="false">PROPER(TRIM(H1734))</f>
        <v>Delhi</v>
      </c>
      <c r="P1734" s="16" t="str">
        <f aca="false">IFERROR(VLOOKUP(O1734,city_map!$A$2:$B$6,2,FALSE()),O1734)</f>
        <v>Delhi</v>
      </c>
      <c r="Q1734" s="16" t="n">
        <f aca="false">IF(ISNUMBER(F1734),F1734,VALUE(SUBSTITUTE(SUBSTITUTE(F1734,"₹",""),",","")))</f>
        <v>1160</v>
      </c>
      <c r="R1734" s="16" t="n">
        <f aca="false">IF(E1734=99,1,E1734)</f>
        <v>3</v>
      </c>
      <c r="S1734" s="16" t="n">
        <f aca="false">IF(G1734="",0,G1734)</f>
        <v>0.15</v>
      </c>
      <c r="T1734" s="16" t="str">
        <f aca="false">IF(I1734="","Unknown",IF(I1734="upi","UPI",I1734))</f>
        <v>COD</v>
      </c>
      <c r="U1734" s="16" t="str">
        <f aca="false">IF(L1734="Yes","Y",IF(L1734="No","N",L1734))</f>
        <v>N</v>
      </c>
      <c r="V1734" s="19" t="n">
        <f aca="false">ROUND(R1734*Q1734*(1-S1734),2)</f>
        <v>2958</v>
      </c>
      <c r="W1734" s="16" t="str">
        <f aca="false">_xlfn.XLOOKUP(D1734,products!$A$2:$A$61,products!$C$2:$C$61,"Not found")</f>
        <v>Electronics</v>
      </c>
    </row>
    <row r="1735" customFormat="false" ht="15" hidden="false" customHeight="false" outlineLevel="0" collapsed="false">
      <c r="A1735" s="16" t="s">
        <v>2757</v>
      </c>
      <c r="B1735" s="16" t="s">
        <v>2754</v>
      </c>
      <c r="C1735" s="16" t="s">
        <v>156</v>
      </c>
      <c r="D1735" s="16" t="s">
        <v>146</v>
      </c>
      <c r="E1735" s="16" t="n">
        <v>1</v>
      </c>
      <c r="F1735" s="16" t="n">
        <v>442</v>
      </c>
      <c r="G1735" s="16" t="n">
        <v>0.05</v>
      </c>
      <c r="H1735" s="16" t="s">
        <v>112</v>
      </c>
      <c r="I1735" s="16" t="s">
        <v>40</v>
      </c>
      <c r="J1735" s="16" t="n">
        <v>4</v>
      </c>
      <c r="K1735" s="16" t="n">
        <v>4</v>
      </c>
      <c r="L1735" s="16" t="s">
        <v>41</v>
      </c>
      <c r="M1735" s="18" t="n">
        <f aca="false">IF(ISNUMBER(B1735),B1735,IF(MID(B1735,3,1)="-",DATE(VALUE(RIGHT(B1735,4)),VALUE(MID(B1735,4,2)),VALUE(LEFT(B1735,2))),DATE(VALUE(LEFT(B1735,4)),VALUE(MID(B1735,6,2)),VALUE(RIGHT(B1735,2)))))</f>
        <v>45814</v>
      </c>
      <c r="N1735" s="16" t="n">
        <f aca="false">MONTH(M1735)</f>
        <v>6</v>
      </c>
      <c r="O1735" s="16" t="str">
        <f aca="false">PROPER(TRIM(H1735))</f>
        <v>Mumbai</v>
      </c>
      <c r="P1735" s="16" t="str">
        <f aca="false">IFERROR(VLOOKUP(O1735,city_map!$A$2:$B$6,2,FALSE()),O1735)</f>
        <v>Mumbai</v>
      </c>
      <c r="Q1735" s="16" t="n">
        <f aca="false">IF(ISNUMBER(F1735),F1735,VALUE(SUBSTITUTE(SUBSTITUTE(F1735,"₹",""),",","")))</f>
        <v>442</v>
      </c>
      <c r="R1735" s="16" t="n">
        <f aca="false">IF(E1735=99,1,E1735)</f>
        <v>1</v>
      </c>
      <c r="S1735" s="16" t="n">
        <f aca="false">IF(G1735="",0,G1735)</f>
        <v>0.05</v>
      </c>
      <c r="T1735" s="16" t="str">
        <f aca="false">IF(I1735="","Unknown",IF(I1735="upi","UPI",I1735))</f>
        <v>COD</v>
      </c>
      <c r="U1735" s="16" t="str">
        <f aca="false">IF(L1735="Yes","Y",IF(L1735="No","N",L1735))</f>
        <v>N</v>
      </c>
      <c r="V1735" s="19" t="n">
        <f aca="false">ROUND(R1735*Q1735*(1-S1735),2)</f>
        <v>419.9</v>
      </c>
      <c r="W1735" s="16" t="str">
        <f aca="false">_xlfn.XLOOKUP(D1735,products!$A$2:$A$61,products!$C$2:$C$61,"Not found")</f>
        <v>Beauty</v>
      </c>
    </row>
    <row r="1736" customFormat="false" ht="15" hidden="false" customHeight="false" outlineLevel="0" collapsed="false">
      <c r="A1736" s="16" t="s">
        <v>2758</v>
      </c>
      <c r="B1736" s="16" t="s">
        <v>2754</v>
      </c>
      <c r="C1736" s="16" t="s">
        <v>624</v>
      </c>
      <c r="D1736" s="16" t="s">
        <v>126</v>
      </c>
      <c r="E1736" s="16" t="n">
        <v>2</v>
      </c>
      <c r="F1736" s="16" t="n">
        <v>404</v>
      </c>
      <c r="G1736" s="16" t="n">
        <v>0.05</v>
      </c>
      <c r="H1736" s="16" t="s">
        <v>130</v>
      </c>
      <c r="I1736" s="16" t="s">
        <v>40</v>
      </c>
      <c r="J1736" s="16" t="n">
        <v>5</v>
      </c>
      <c r="K1736" s="16" t="n">
        <v>5</v>
      </c>
      <c r="L1736" s="16" t="s">
        <v>41</v>
      </c>
      <c r="M1736" s="18" t="n">
        <f aca="false">IF(ISNUMBER(B1736),B1736,IF(MID(B1736,3,1)="-",DATE(VALUE(RIGHT(B1736,4)),VALUE(MID(B1736,4,2)),VALUE(LEFT(B1736,2))),DATE(VALUE(LEFT(B1736,4)),VALUE(MID(B1736,6,2)),VALUE(RIGHT(B1736,2)))))</f>
        <v>45814</v>
      </c>
      <c r="N1736" s="16" t="n">
        <f aca="false">MONTH(M1736)</f>
        <v>6</v>
      </c>
      <c r="O1736" s="16" t="str">
        <f aca="false">PROPER(TRIM(H1736))</f>
        <v>Bengaluru</v>
      </c>
      <c r="P1736" s="16" t="str">
        <f aca="false">IFERROR(VLOOKUP(O1736,city_map!$A$2:$B$6,2,FALSE()),O1736)</f>
        <v>Bengaluru</v>
      </c>
      <c r="Q1736" s="16" t="n">
        <f aca="false">IF(ISNUMBER(F1736),F1736,VALUE(SUBSTITUTE(SUBSTITUTE(F1736,"₹",""),",","")))</f>
        <v>404</v>
      </c>
      <c r="R1736" s="16" t="n">
        <f aca="false">IF(E1736=99,1,E1736)</f>
        <v>2</v>
      </c>
      <c r="S1736" s="16" t="n">
        <f aca="false">IF(G1736="",0,G1736)</f>
        <v>0.05</v>
      </c>
      <c r="T1736" s="16" t="str">
        <f aca="false">IF(I1736="","Unknown",IF(I1736="upi","UPI",I1736))</f>
        <v>COD</v>
      </c>
      <c r="U1736" s="16" t="str">
        <f aca="false">IF(L1736="Yes","Y",IF(L1736="No","N",L1736))</f>
        <v>N</v>
      </c>
      <c r="V1736" s="19" t="n">
        <f aca="false">ROUND(R1736*Q1736*(1-S1736),2)</f>
        <v>767.6</v>
      </c>
      <c r="W1736" s="16" t="str">
        <f aca="false">_xlfn.XLOOKUP(D1736,products!$A$2:$A$61,products!$C$2:$C$61,"Not found")</f>
        <v>Home</v>
      </c>
    </row>
    <row r="1737" customFormat="false" ht="15" hidden="false" customHeight="false" outlineLevel="0" collapsed="false">
      <c r="A1737" s="16" t="s">
        <v>2759</v>
      </c>
      <c r="B1737" s="16" t="s">
        <v>2754</v>
      </c>
      <c r="C1737" s="16" t="s">
        <v>2760</v>
      </c>
      <c r="D1737" s="16" t="s">
        <v>95</v>
      </c>
      <c r="E1737" s="16" t="n">
        <v>2</v>
      </c>
      <c r="F1737" s="16" t="n">
        <v>1503</v>
      </c>
      <c r="G1737" s="16" t="n">
        <v>0</v>
      </c>
      <c r="H1737" s="16" t="s">
        <v>39</v>
      </c>
      <c r="I1737" s="16" t="s">
        <v>71</v>
      </c>
      <c r="J1737" s="16" t="n">
        <v>4</v>
      </c>
      <c r="K1737" s="16" t="n">
        <v>3</v>
      </c>
      <c r="L1737" s="16" t="s">
        <v>41</v>
      </c>
      <c r="M1737" s="18" t="n">
        <f aca="false">IF(ISNUMBER(B1737),B1737,IF(MID(B1737,3,1)="-",DATE(VALUE(RIGHT(B1737,4)),VALUE(MID(B1737,4,2)),VALUE(LEFT(B1737,2))),DATE(VALUE(LEFT(B1737,4)),VALUE(MID(B1737,6,2)),VALUE(RIGHT(B1737,2)))))</f>
        <v>45814</v>
      </c>
      <c r="N1737" s="16" t="n">
        <f aca="false">MONTH(M1737)</f>
        <v>6</v>
      </c>
      <c r="O1737" s="16" t="str">
        <f aca="false">PROPER(TRIM(H1737))</f>
        <v>Delhi</v>
      </c>
      <c r="P1737" s="16" t="str">
        <f aca="false">IFERROR(VLOOKUP(O1737,city_map!$A$2:$B$6,2,FALSE()),O1737)</f>
        <v>Delhi</v>
      </c>
      <c r="Q1737" s="16" t="n">
        <f aca="false">IF(ISNUMBER(F1737),F1737,VALUE(SUBSTITUTE(SUBSTITUTE(F1737,"₹",""),",","")))</f>
        <v>1503</v>
      </c>
      <c r="R1737" s="16" t="n">
        <f aca="false">IF(E1737=99,1,E1737)</f>
        <v>2</v>
      </c>
      <c r="S1737" s="16" t="n">
        <f aca="false">IF(G1737="",0,G1737)</f>
        <v>0</v>
      </c>
      <c r="T1737" s="16" t="str">
        <f aca="false">IF(I1737="","Unknown",IF(I1737="upi","UPI",I1737))</f>
        <v>Credit Card</v>
      </c>
      <c r="U1737" s="16" t="str">
        <f aca="false">IF(L1737="Yes","Y",IF(L1737="No","N",L1737))</f>
        <v>N</v>
      </c>
      <c r="V1737" s="19" t="n">
        <f aca="false">ROUND(R1737*Q1737*(1-S1737),2)</f>
        <v>3006</v>
      </c>
      <c r="W1737" s="16" t="str">
        <f aca="false">_xlfn.XLOOKUP(D1737,products!$A$2:$A$61,products!$C$2:$C$61,"Not found")</f>
        <v>Electronics</v>
      </c>
    </row>
    <row r="1738" customFormat="false" ht="15" hidden="false" customHeight="false" outlineLevel="0" collapsed="false">
      <c r="A1738" s="16" t="s">
        <v>2761</v>
      </c>
      <c r="B1738" s="16" t="s">
        <v>2754</v>
      </c>
      <c r="C1738" s="16" t="s">
        <v>2004</v>
      </c>
      <c r="D1738" s="16" t="s">
        <v>146</v>
      </c>
      <c r="E1738" s="16" t="n">
        <v>1</v>
      </c>
      <c r="F1738" s="16" t="n">
        <v>455</v>
      </c>
      <c r="G1738" s="16" t="n">
        <v>0.1</v>
      </c>
      <c r="H1738" s="16" t="s">
        <v>39</v>
      </c>
      <c r="I1738" s="16" t="s">
        <v>40</v>
      </c>
      <c r="J1738" s="16" t="n">
        <v>5</v>
      </c>
      <c r="K1738" s="16" t="n">
        <v>4</v>
      </c>
      <c r="L1738" s="16" t="s">
        <v>41</v>
      </c>
      <c r="M1738" s="18" t="n">
        <f aca="false">IF(ISNUMBER(B1738),B1738,IF(MID(B1738,3,1)="-",DATE(VALUE(RIGHT(B1738,4)),VALUE(MID(B1738,4,2)),VALUE(LEFT(B1738,2))),DATE(VALUE(LEFT(B1738,4)),VALUE(MID(B1738,6,2)),VALUE(RIGHT(B1738,2)))))</f>
        <v>45814</v>
      </c>
      <c r="N1738" s="16" t="n">
        <f aca="false">MONTH(M1738)</f>
        <v>6</v>
      </c>
      <c r="O1738" s="16" t="str">
        <f aca="false">PROPER(TRIM(H1738))</f>
        <v>Delhi</v>
      </c>
      <c r="P1738" s="16" t="str">
        <f aca="false">IFERROR(VLOOKUP(O1738,city_map!$A$2:$B$6,2,FALSE()),O1738)</f>
        <v>Delhi</v>
      </c>
      <c r="Q1738" s="16" t="n">
        <f aca="false">IF(ISNUMBER(F1738),F1738,VALUE(SUBSTITUTE(SUBSTITUTE(F1738,"₹",""),",","")))</f>
        <v>455</v>
      </c>
      <c r="R1738" s="16" t="n">
        <f aca="false">IF(E1738=99,1,E1738)</f>
        <v>1</v>
      </c>
      <c r="S1738" s="16" t="n">
        <f aca="false">IF(G1738="",0,G1738)</f>
        <v>0.1</v>
      </c>
      <c r="T1738" s="16" t="str">
        <f aca="false">IF(I1738="","Unknown",IF(I1738="upi","UPI",I1738))</f>
        <v>COD</v>
      </c>
      <c r="U1738" s="16" t="str">
        <f aca="false">IF(L1738="Yes","Y",IF(L1738="No","N",L1738))</f>
        <v>N</v>
      </c>
      <c r="V1738" s="19" t="n">
        <f aca="false">ROUND(R1738*Q1738*(1-S1738),2)</f>
        <v>409.5</v>
      </c>
      <c r="W1738" s="16" t="str">
        <f aca="false">_xlfn.XLOOKUP(D1738,products!$A$2:$A$61,products!$C$2:$C$61,"Not found")</f>
        <v>Beauty</v>
      </c>
    </row>
    <row r="1739" customFormat="false" ht="15" hidden="false" customHeight="false" outlineLevel="0" collapsed="false">
      <c r="A1739" s="16" t="s">
        <v>2762</v>
      </c>
      <c r="B1739" s="16" t="s">
        <v>2754</v>
      </c>
      <c r="C1739" s="16" t="s">
        <v>450</v>
      </c>
      <c r="D1739" s="16" t="s">
        <v>300</v>
      </c>
      <c r="E1739" s="16" t="n">
        <v>3</v>
      </c>
      <c r="F1739" s="16" t="n">
        <v>2518</v>
      </c>
      <c r="G1739" s="16" t="n">
        <v>0</v>
      </c>
      <c r="H1739" s="16" t="s">
        <v>89</v>
      </c>
      <c r="I1739" s="16" t="s">
        <v>60</v>
      </c>
      <c r="J1739" s="16" t="n">
        <v>3</v>
      </c>
      <c r="K1739" s="16" t="n">
        <v>4</v>
      </c>
      <c r="L1739" s="16" t="s">
        <v>41</v>
      </c>
      <c r="M1739" s="18" t="n">
        <f aca="false">IF(ISNUMBER(B1739),B1739,IF(MID(B1739,3,1)="-",DATE(VALUE(RIGHT(B1739,4)),VALUE(MID(B1739,4,2)),VALUE(LEFT(B1739,2))),DATE(VALUE(LEFT(B1739,4)),VALUE(MID(B1739,6,2)),VALUE(RIGHT(B1739,2)))))</f>
        <v>45814</v>
      </c>
      <c r="N1739" s="16" t="n">
        <f aca="false">MONTH(M1739)</f>
        <v>6</v>
      </c>
      <c r="O1739" s="16" t="str">
        <f aca="false">PROPER(TRIM(H1739))</f>
        <v>Ahmedabad</v>
      </c>
      <c r="P1739" s="16" t="str">
        <f aca="false">IFERROR(VLOOKUP(O1739,city_map!$A$2:$B$6,2,FALSE()),O1739)</f>
        <v>Ahmedabad</v>
      </c>
      <c r="Q1739" s="16" t="n">
        <f aca="false">IF(ISNUMBER(F1739),F1739,VALUE(SUBSTITUTE(SUBSTITUTE(F1739,"₹",""),",","")))</f>
        <v>2518</v>
      </c>
      <c r="R1739" s="16" t="n">
        <f aca="false">IF(E1739=99,1,E1739)</f>
        <v>3</v>
      </c>
      <c r="S1739" s="16" t="n">
        <f aca="false">IF(G1739="",0,G1739)</f>
        <v>0</v>
      </c>
      <c r="T1739" s="16" t="str">
        <f aca="false">IF(I1739="","Unknown",IF(I1739="upi","UPI",I1739))</f>
        <v>UPI</v>
      </c>
      <c r="U1739" s="16" t="str">
        <f aca="false">IF(L1739="Yes","Y",IF(L1739="No","N",L1739))</f>
        <v>N</v>
      </c>
      <c r="V1739" s="19" t="n">
        <f aca="false">ROUND(R1739*Q1739*(1-S1739),2)</f>
        <v>7554</v>
      </c>
      <c r="W1739" s="16" t="str">
        <f aca="false">_xlfn.XLOOKUP(D1739,products!$A$2:$A$61,products!$C$2:$C$61,"Not found")</f>
        <v>Home</v>
      </c>
    </row>
    <row r="1740" customFormat="false" ht="15" hidden="false" customHeight="false" outlineLevel="0" collapsed="false">
      <c r="A1740" s="16" t="s">
        <v>2763</v>
      </c>
      <c r="B1740" s="16" t="s">
        <v>2754</v>
      </c>
      <c r="C1740" s="16" t="s">
        <v>756</v>
      </c>
      <c r="D1740" s="16" t="s">
        <v>216</v>
      </c>
      <c r="E1740" s="16" t="n">
        <v>2</v>
      </c>
      <c r="F1740" s="16" t="n">
        <v>866</v>
      </c>
      <c r="G1740" s="16" t="n">
        <v>0.1</v>
      </c>
      <c r="H1740" s="16" t="s">
        <v>81</v>
      </c>
      <c r="I1740" s="16" t="s">
        <v>60</v>
      </c>
      <c r="J1740" s="16" t="n">
        <v>2</v>
      </c>
      <c r="K1740" s="16" t="n">
        <v>4</v>
      </c>
      <c r="L1740" s="16" t="s">
        <v>41</v>
      </c>
      <c r="M1740" s="18" t="n">
        <f aca="false">IF(ISNUMBER(B1740),B1740,IF(MID(B1740,3,1)="-",DATE(VALUE(RIGHT(B1740,4)),VALUE(MID(B1740,4,2)),VALUE(LEFT(B1740,2))),DATE(VALUE(LEFT(B1740,4)),VALUE(MID(B1740,6,2)),VALUE(RIGHT(B1740,2)))))</f>
        <v>45814</v>
      </c>
      <c r="N1740" s="16" t="n">
        <f aca="false">MONTH(M1740)</f>
        <v>6</v>
      </c>
      <c r="O1740" s="16" t="str">
        <f aca="false">PROPER(TRIM(H1740))</f>
        <v>Hyderabad</v>
      </c>
      <c r="P1740" s="16" t="str">
        <f aca="false">IFERROR(VLOOKUP(O1740,city_map!$A$2:$B$6,2,FALSE()),O1740)</f>
        <v>Hyderabad</v>
      </c>
      <c r="Q1740" s="16" t="n">
        <f aca="false">IF(ISNUMBER(F1740),F1740,VALUE(SUBSTITUTE(SUBSTITUTE(F1740,"₹",""),",","")))</f>
        <v>866</v>
      </c>
      <c r="R1740" s="16" t="n">
        <f aca="false">IF(E1740=99,1,E1740)</f>
        <v>2</v>
      </c>
      <c r="S1740" s="16" t="n">
        <f aca="false">IF(G1740="",0,G1740)</f>
        <v>0.1</v>
      </c>
      <c r="T1740" s="16" t="str">
        <f aca="false">IF(I1740="","Unknown",IF(I1740="upi","UPI",I1740))</f>
        <v>UPI</v>
      </c>
      <c r="U1740" s="16" t="str">
        <f aca="false">IF(L1740="Yes","Y",IF(L1740="No","N",L1740))</f>
        <v>N</v>
      </c>
      <c r="V1740" s="19" t="n">
        <f aca="false">ROUND(R1740*Q1740*(1-S1740),2)</f>
        <v>1558.8</v>
      </c>
      <c r="W1740" s="16" t="str">
        <f aca="false">_xlfn.XLOOKUP(D1740,products!$A$2:$A$61,products!$C$2:$C$61,"Not found")</f>
        <v>Books</v>
      </c>
    </row>
    <row r="1741" customFormat="false" ht="15" hidden="false" customHeight="false" outlineLevel="0" collapsed="false">
      <c r="A1741" s="16" t="s">
        <v>2764</v>
      </c>
      <c r="B1741" s="16" t="s">
        <v>2754</v>
      </c>
      <c r="C1741" s="16" t="s">
        <v>515</v>
      </c>
      <c r="D1741" s="16" t="s">
        <v>440</v>
      </c>
      <c r="E1741" s="16" t="n">
        <v>3</v>
      </c>
      <c r="F1741" s="16" t="n">
        <v>1340</v>
      </c>
      <c r="G1741" s="16" t="n">
        <v>0.15</v>
      </c>
      <c r="H1741" s="16" t="s">
        <v>39</v>
      </c>
      <c r="I1741" s="16" t="s">
        <v>60</v>
      </c>
      <c r="J1741" s="16" t="n">
        <v>4</v>
      </c>
      <c r="K1741" s="16" t="n">
        <v>5</v>
      </c>
      <c r="L1741" s="16" t="s">
        <v>41</v>
      </c>
      <c r="M1741" s="18" t="n">
        <f aca="false">IF(ISNUMBER(B1741),B1741,IF(MID(B1741,3,1)="-",DATE(VALUE(RIGHT(B1741,4)),VALUE(MID(B1741,4,2)),VALUE(LEFT(B1741,2))),DATE(VALUE(LEFT(B1741,4)),VALUE(MID(B1741,6,2)),VALUE(RIGHT(B1741,2)))))</f>
        <v>45814</v>
      </c>
      <c r="N1741" s="16" t="n">
        <f aca="false">MONTH(M1741)</f>
        <v>6</v>
      </c>
      <c r="O1741" s="16" t="str">
        <f aca="false">PROPER(TRIM(H1741))</f>
        <v>Delhi</v>
      </c>
      <c r="P1741" s="16" t="str">
        <f aca="false">IFERROR(VLOOKUP(O1741,city_map!$A$2:$B$6,2,FALSE()),O1741)</f>
        <v>Delhi</v>
      </c>
      <c r="Q1741" s="16" t="n">
        <f aca="false">IF(ISNUMBER(F1741),F1741,VALUE(SUBSTITUTE(SUBSTITUTE(F1741,"₹",""),",","")))</f>
        <v>1340</v>
      </c>
      <c r="R1741" s="16" t="n">
        <f aca="false">IF(E1741=99,1,E1741)</f>
        <v>3</v>
      </c>
      <c r="S1741" s="16" t="n">
        <f aca="false">IF(G1741="",0,G1741)</f>
        <v>0.15</v>
      </c>
      <c r="T1741" s="16" t="str">
        <f aca="false">IF(I1741="","Unknown",IF(I1741="upi","UPI",I1741))</f>
        <v>UPI</v>
      </c>
      <c r="U1741" s="16" t="str">
        <f aca="false">IF(L1741="Yes","Y",IF(L1741="No","N",L1741))</f>
        <v>N</v>
      </c>
      <c r="V1741" s="19" t="n">
        <f aca="false">ROUND(R1741*Q1741*(1-S1741),2)</f>
        <v>3417</v>
      </c>
      <c r="W1741" s="16" t="str">
        <f aca="false">_xlfn.XLOOKUP(D1741,products!$A$2:$A$61,products!$C$2:$C$61,"Not found")</f>
        <v>Home</v>
      </c>
    </row>
    <row r="1742" customFormat="false" ht="15" hidden="false" customHeight="false" outlineLevel="0" collapsed="false">
      <c r="A1742" s="16" t="s">
        <v>2765</v>
      </c>
      <c r="B1742" s="16" t="s">
        <v>2754</v>
      </c>
      <c r="C1742" s="16" t="s">
        <v>587</v>
      </c>
      <c r="D1742" s="16" t="s">
        <v>259</v>
      </c>
      <c r="E1742" s="16" t="n">
        <v>1</v>
      </c>
      <c r="F1742" s="16" t="n">
        <v>489</v>
      </c>
      <c r="G1742" s="16" t="n">
        <v>0.05</v>
      </c>
      <c r="H1742" s="16" t="s">
        <v>112</v>
      </c>
      <c r="I1742" s="16" t="s">
        <v>60</v>
      </c>
      <c r="J1742" s="16" t="n">
        <v>2</v>
      </c>
      <c r="K1742" s="16" t="n">
        <v>4</v>
      </c>
      <c r="L1742" s="16" t="s">
        <v>41</v>
      </c>
      <c r="M1742" s="18" t="n">
        <f aca="false">IF(ISNUMBER(B1742),B1742,IF(MID(B1742,3,1)="-",DATE(VALUE(RIGHT(B1742,4)),VALUE(MID(B1742,4,2)),VALUE(LEFT(B1742,2))),DATE(VALUE(LEFT(B1742,4)),VALUE(MID(B1742,6,2)),VALUE(RIGHT(B1742,2)))))</f>
        <v>45814</v>
      </c>
      <c r="N1742" s="16" t="n">
        <f aca="false">MONTH(M1742)</f>
        <v>6</v>
      </c>
      <c r="O1742" s="16" t="str">
        <f aca="false">PROPER(TRIM(H1742))</f>
        <v>Mumbai</v>
      </c>
      <c r="P1742" s="16" t="str">
        <f aca="false">IFERROR(VLOOKUP(O1742,city_map!$A$2:$B$6,2,FALSE()),O1742)</f>
        <v>Mumbai</v>
      </c>
      <c r="Q1742" s="16" t="n">
        <f aca="false">IF(ISNUMBER(F1742),F1742,VALUE(SUBSTITUTE(SUBSTITUTE(F1742,"₹",""),",","")))</f>
        <v>489</v>
      </c>
      <c r="R1742" s="16" t="n">
        <f aca="false">IF(E1742=99,1,E1742)</f>
        <v>1</v>
      </c>
      <c r="S1742" s="16" t="n">
        <f aca="false">IF(G1742="",0,G1742)</f>
        <v>0.05</v>
      </c>
      <c r="T1742" s="16" t="str">
        <f aca="false">IF(I1742="","Unknown",IF(I1742="upi","UPI",I1742))</f>
        <v>UPI</v>
      </c>
      <c r="U1742" s="16" t="str">
        <f aca="false">IF(L1742="Yes","Y",IF(L1742="No","N",L1742))</f>
        <v>N</v>
      </c>
      <c r="V1742" s="19" t="n">
        <f aca="false">ROUND(R1742*Q1742*(1-S1742),2)</f>
        <v>464.55</v>
      </c>
      <c r="W1742" s="16" t="str">
        <f aca="false">_xlfn.XLOOKUP(D1742,products!$A$2:$A$61,products!$C$2:$C$61,"Not found")</f>
        <v>Books</v>
      </c>
    </row>
    <row r="1743" customFormat="false" ht="15" hidden="false" customHeight="false" outlineLevel="0" collapsed="false">
      <c r="A1743" s="16" t="s">
        <v>2766</v>
      </c>
      <c r="B1743" s="16" t="s">
        <v>2754</v>
      </c>
      <c r="C1743" s="16" t="s">
        <v>1310</v>
      </c>
      <c r="D1743" s="16" t="s">
        <v>99</v>
      </c>
      <c r="E1743" s="16" t="n">
        <v>1</v>
      </c>
      <c r="F1743" s="16" t="n">
        <v>706</v>
      </c>
      <c r="G1743" s="16" t="n">
        <v>0</v>
      </c>
      <c r="H1743" s="16" t="s">
        <v>46</v>
      </c>
      <c r="I1743" s="16" t="s">
        <v>40</v>
      </c>
      <c r="J1743" s="16" t="n">
        <v>4</v>
      </c>
      <c r="K1743" s="16" t="n">
        <v>4</v>
      </c>
      <c r="L1743" s="16" t="s">
        <v>41</v>
      </c>
      <c r="M1743" s="18" t="n">
        <f aca="false">IF(ISNUMBER(B1743),B1743,IF(MID(B1743,3,1)="-",DATE(VALUE(RIGHT(B1743,4)),VALUE(MID(B1743,4,2)),VALUE(LEFT(B1743,2))),DATE(VALUE(LEFT(B1743,4)),VALUE(MID(B1743,6,2)),VALUE(RIGHT(B1743,2)))))</f>
        <v>45814</v>
      </c>
      <c r="N1743" s="16" t="n">
        <f aca="false">MONTH(M1743)</f>
        <v>6</v>
      </c>
      <c r="O1743" s="16" t="str">
        <f aca="false">PROPER(TRIM(H1743))</f>
        <v>Chennai</v>
      </c>
      <c r="P1743" s="16" t="str">
        <f aca="false">IFERROR(VLOOKUP(O1743,city_map!$A$2:$B$6,2,FALSE()),O1743)</f>
        <v>Chennai</v>
      </c>
      <c r="Q1743" s="16" t="n">
        <f aca="false">IF(ISNUMBER(F1743),F1743,VALUE(SUBSTITUTE(SUBSTITUTE(F1743,"₹",""),",","")))</f>
        <v>706</v>
      </c>
      <c r="R1743" s="16" t="n">
        <f aca="false">IF(E1743=99,1,E1743)</f>
        <v>1</v>
      </c>
      <c r="S1743" s="16" t="n">
        <f aca="false">IF(G1743="",0,G1743)</f>
        <v>0</v>
      </c>
      <c r="T1743" s="16" t="str">
        <f aca="false">IF(I1743="","Unknown",IF(I1743="upi","UPI",I1743))</f>
        <v>COD</v>
      </c>
      <c r="U1743" s="16" t="str">
        <f aca="false">IF(L1743="Yes","Y",IF(L1743="No","N",L1743))</f>
        <v>N</v>
      </c>
      <c r="V1743" s="19" t="n">
        <f aca="false">ROUND(R1743*Q1743*(1-S1743),2)</f>
        <v>706</v>
      </c>
      <c r="W1743" s="16" t="str">
        <f aca="false">_xlfn.XLOOKUP(D1743,products!$A$2:$A$61,products!$C$2:$C$61,"Not found")</f>
        <v>Fashion</v>
      </c>
    </row>
    <row r="1744" customFormat="false" ht="15" hidden="false" customHeight="false" outlineLevel="0" collapsed="false">
      <c r="A1744" s="16" t="s">
        <v>2767</v>
      </c>
      <c r="B1744" s="16" t="s">
        <v>2768</v>
      </c>
      <c r="C1744" s="16" t="s">
        <v>562</v>
      </c>
      <c r="D1744" s="16" t="s">
        <v>74</v>
      </c>
      <c r="E1744" s="16" t="n">
        <v>1</v>
      </c>
      <c r="F1744" s="16" t="n">
        <v>18099</v>
      </c>
      <c r="G1744" s="16" t="n">
        <v>0.3</v>
      </c>
      <c r="H1744" s="16" t="s">
        <v>56</v>
      </c>
      <c r="I1744" s="16" t="s">
        <v>71</v>
      </c>
      <c r="J1744" s="16" t="n">
        <v>6</v>
      </c>
      <c r="K1744" s="16"/>
      <c r="L1744" s="16" t="s">
        <v>57</v>
      </c>
      <c r="M1744" s="18" t="n">
        <f aca="false">IF(ISNUMBER(B1744),B1744,IF(MID(B1744,3,1)="-",DATE(VALUE(RIGHT(B1744,4)),VALUE(MID(B1744,4,2)),VALUE(LEFT(B1744,2))),DATE(VALUE(LEFT(B1744,4)),VALUE(MID(B1744,6,2)),VALUE(RIGHT(B1744,2)))))</f>
        <v>45815</v>
      </c>
      <c r="N1744" s="16" t="n">
        <f aca="false">MONTH(M1744)</f>
        <v>6</v>
      </c>
      <c r="O1744" s="16" t="str">
        <f aca="false">PROPER(TRIM(H1744))</f>
        <v>Lucknow</v>
      </c>
      <c r="P1744" s="16" t="str">
        <f aca="false">IFERROR(VLOOKUP(O1744,city_map!$A$2:$B$6,2,FALSE()),O1744)</f>
        <v>Lucknow</v>
      </c>
      <c r="Q1744" s="16" t="n">
        <f aca="false">IF(ISNUMBER(F1744),F1744,VALUE(SUBSTITUTE(SUBSTITUTE(F1744,"₹",""),",","")))</f>
        <v>18099</v>
      </c>
      <c r="R1744" s="16" t="n">
        <f aca="false">IF(E1744=99,1,E1744)</f>
        <v>1</v>
      </c>
      <c r="S1744" s="16" t="n">
        <f aca="false">IF(G1744="",0,G1744)</f>
        <v>0.3</v>
      </c>
      <c r="T1744" s="16" t="str">
        <f aca="false">IF(I1744="","Unknown",IF(I1744="upi","UPI",I1744))</f>
        <v>Credit Card</v>
      </c>
      <c r="U1744" s="16" t="str">
        <f aca="false">IF(L1744="Yes","Y",IF(L1744="No","N",L1744))</f>
        <v>Y</v>
      </c>
      <c r="V1744" s="19" t="n">
        <f aca="false">ROUND(R1744*Q1744*(1-S1744),2)</f>
        <v>12669.3</v>
      </c>
      <c r="W1744" s="16" t="str">
        <f aca="false">_xlfn.XLOOKUP(D1744,products!$A$2:$A$61,products!$C$2:$C$61,"Not found")</f>
        <v>Electronics</v>
      </c>
    </row>
    <row r="1745" customFormat="false" ht="15" hidden="false" customHeight="false" outlineLevel="0" collapsed="false">
      <c r="A1745" s="16" t="s">
        <v>2769</v>
      </c>
      <c r="B1745" s="16" t="s">
        <v>2768</v>
      </c>
      <c r="C1745" s="16" t="s">
        <v>202</v>
      </c>
      <c r="D1745" s="16" t="s">
        <v>219</v>
      </c>
      <c r="E1745" s="16" t="n">
        <v>1</v>
      </c>
      <c r="F1745" s="16" t="n">
        <v>1237</v>
      </c>
      <c r="G1745" s="16" t="n">
        <v>0.1</v>
      </c>
      <c r="H1745" s="16" t="s">
        <v>56</v>
      </c>
      <c r="I1745" s="16" t="s">
        <v>71</v>
      </c>
      <c r="J1745" s="16" t="n">
        <v>7</v>
      </c>
      <c r="K1745" s="16" t="n">
        <v>4</v>
      </c>
      <c r="L1745" s="16" t="s">
        <v>57</v>
      </c>
      <c r="M1745" s="18" t="n">
        <f aca="false">IF(ISNUMBER(B1745),B1745,IF(MID(B1745,3,1)="-",DATE(VALUE(RIGHT(B1745,4)),VALUE(MID(B1745,4,2)),VALUE(LEFT(B1745,2))),DATE(VALUE(LEFT(B1745,4)),VALUE(MID(B1745,6,2)),VALUE(RIGHT(B1745,2)))))</f>
        <v>45815</v>
      </c>
      <c r="N1745" s="16" t="n">
        <f aca="false">MONTH(M1745)</f>
        <v>6</v>
      </c>
      <c r="O1745" s="16" t="str">
        <f aca="false">PROPER(TRIM(H1745))</f>
        <v>Lucknow</v>
      </c>
      <c r="P1745" s="16" t="str">
        <f aca="false">IFERROR(VLOOKUP(O1745,city_map!$A$2:$B$6,2,FALSE()),O1745)</f>
        <v>Lucknow</v>
      </c>
      <c r="Q1745" s="16" t="n">
        <f aca="false">IF(ISNUMBER(F1745),F1745,VALUE(SUBSTITUTE(SUBSTITUTE(F1745,"₹",""),",","")))</f>
        <v>1237</v>
      </c>
      <c r="R1745" s="16" t="n">
        <f aca="false">IF(E1745=99,1,E1745)</f>
        <v>1</v>
      </c>
      <c r="S1745" s="16" t="n">
        <f aca="false">IF(G1745="",0,G1745)</f>
        <v>0.1</v>
      </c>
      <c r="T1745" s="16" t="str">
        <f aca="false">IF(I1745="","Unknown",IF(I1745="upi","UPI",I1745))</f>
        <v>Credit Card</v>
      </c>
      <c r="U1745" s="16" t="str">
        <f aca="false">IF(L1745="Yes","Y",IF(L1745="No","N",L1745))</f>
        <v>Y</v>
      </c>
      <c r="V1745" s="19" t="n">
        <f aca="false">ROUND(R1745*Q1745*(1-S1745),2)</f>
        <v>1113.3</v>
      </c>
      <c r="W1745" s="16" t="str">
        <f aca="false">_xlfn.XLOOKUP(D1745,products!$A$2:$A$61,products!$C$2:$C$61,"Not found")</f>
        <v>Electronics</v>
      </c>
    </row>
    <row r="1746" customFormat="false" ht="15" hidden="false" customHeight="false" outlineLevel="0" collapsed="false">
      <c r="A1746" s="16" t="s">
        <v>2770</v>
      </c>
      <c r="B1746" s="16" t="s">
        <v>2768</v>
      </c>
      <c r="C1746" s="16" t="s">
        <v>1672</v>
      </c>
      <c r="D1746" s="16" t="s">
        <v>77</v>
      </c>
      <c r="E1746" s="16" t="n">
        <v>1</v>
      </c>
      <c r="F1746" s="16" t="n">
        <v>345</v>
      </c>
      <c r="G1746" s="16" t="n">
        <v>0</v>
      </c>
      <c r="H1746" s="16" t="s">
        <v>130</v>
      </c>
      <c r="I1746" s="16" t="s">
        <v>60</v>
      </c>
      <c r="J1746" s="16" t="n">
        <v>3</v>
      </c>
      <c r="K1746" s="16" t="n">
        <v>5</v>
      </c>
      <c r="L1746" s="16" t="s">
        <v>41</v>
      </c>
      <c r="M1746" s="18" t="n">
        <f aca="false">IF(ISNUMBER(B1746),B1746,IF(MID(B1746,3,1)="-",DATE(VALUE(RIGHT(B1746,4)),VALUE(MID(B1746,4,2)),VALUE(LEFT(B1746,2))),DATE(VALUE(LEFT(B1746,4)),VALUE(MID(B1746,6,2)),VALUE(RIGHT(B1746,2)))))</f>
        <v>45815</v>
      </c>
      <c r="N1746" s="16" t="n">
        <f aca="false">MONTH(M1746)</f>
        <v>6</v>
      </c>
      <c r="O1746" s="16" t="str">
        <f aca="false">PROPER(TRIM(H1746))</f>
        <v>Bengaluru</v>
      </c>
      <c r="P1746" s="16" t="str">
        <f aca="false">IFERROR(VLOOKUP(O1746,city_map!$A$2:$B$6,2,FALSE()),O1746)</f>
        <v>Bengaluru</v>
      </c>
      <c r="Q1746" s="16" t="n">
        <f aca="false">IF(ISNUMBER(F1746),F1746,VALUE(SUBSTITUTE(SUBSTITUTE(F1746,"₹",""),",","")))</f>
        <v>345</v>
      </c>
      <c r="R1746" s="16" t="n">
        <f aca="false">IF(E1746=99,1,E1746)</f>
        <v>1</v>
      </c>
      <c r="S1746" s="16" t="n">
        <f aca="false">IF(G1746="",0,G1746)</f>
        <v>0</v>
      </c>
      <c r="T1746" s="16" t="str">
        <f aca="false">IF(I1746="","Unknown",IF(I1746="upi","UPI",I1746))</f>
        <v>UPI</v>
      </c>
      <c r="U1746" s="16" t="str">
        <f aca="false">IF(L1746="Yes","Y",IF(L1746="No","N",L1746))</f>
        <v>N</v>
      </c>
      <c r="V1746" s="19" t="n">
        <f aca="false">ROUND(R1746*Q1746*(1-S1746),2)</f>
        <v>345</v>
      </c>
      <c r="W1746" s="16" t="str">
        <f aca="false">_xlfn.XLOOKUP(D1746,products!$A$2:$A$61,products!$C$2:$C$61,"Not found")</f>
        <v>Books</v>
      </c>
    </row>
    <row r="1747" customFormat="false" ht="15" hidden="false" customHeight="false" outlineLevel="0" collapsed="false">
      <c r="A1747" s="16" t="s">
        <v>2771</v>
      </c>
      <c r="B1747" s="16" t="s">
        <v>2768</v>
      </c>
      <c r="C1747" s="16" t="s">
        <v>215</v>
      </c>
      <c r="D1747" s="16" t="s">
        <v>99</v>
      </c>
      <c r="E1747" s="16" t="n">
        <v>2</v>
      </c>
      <c r="F1747" s="16" t="n">
        <v>729</v>
      </c>
      <c r="G1747" s="16" t="n">
        <v>0.1</v>
      </c>
      <c r="H1747" s="16" t="s">
        <v>130</v>
      </c>
      <c r="I1747" s="16" t="s">
        <v>47</v>
      </c>
      <c r="J1747" s="16" t="n">
        <v>2</v>
      </c>
      <c r="K1747" s="16" t="n">
        <v>5</v>
      </c>
      <c r="L1747" s="16" t="s">
        <v>41</v>
      </c>
      <c r="M1747" s="18" t="n">
        <f aca="false">IF(ISNUMBER(B1747),B1747,IF(MID(B1747,3,1)="-",DATE(VALUE(RIGHT(B1747,4)),VALUE(MID(B1747,4,2)),VALUE(LEFT(B1747,2))),DATE(VALUE(LEFT(B1747,4)),VALUE(MID(B1747,6,2)),VALUE(RIGHT(B1747,2)))))</f>
        <v>45815</v>
      </c>
      <c r="N1747" s="16" t="n">
        <f aca="false">MONTH(M1747)</f>
        <v>6</v>
      </c>
      <c r="O1747" s="16" t="str">
        <f aca="false">PROPER(TRIM(H1747))</f>
        <v>Bengaluru</v>
      </c>
      <c r="P1747" s="16" t="str">
        <f aca="false">IFERROR(VLOOKUP(O1747,city_map!$A$2:$B$6,2,FALSE()),O1747)</f>
        <v>Bengaluru</v>
      </c>
      <c r="Q1747" s="16" t="n">
        <f aca="false">IF(ISNUMBER(F1747),F1747,VALUE(SUBSTITUTE(SUBSTITUTE(F1747,"₹",""),",","")))</f>
        <v>729</v>
      </c>
      <c r="R1747" s="16" t="n">
        <f aca="false">IF(E1747=99,1,E1747)</f>
        <v>2</v>
      </c>
      <c r="S1747" s="16" t="n">
        <f aca="false">IF(G1747="",0,G1747)</f>
        <v>0.1</v>
      </c>
      <c r="T1747" s="16" t="str">
        <f aca="false">IF(I1747="","Unknown",IF(I1747="upi","UPI",I1747))</f>
        <v>Debit Card</v>
      </c>
      <c r="U1747" s="16" t="str">
        <f aca="false">IF(L1747="Yes","Y",IF(L1747="No","N",L1747))</f>
        <v>N</v>
      </c>
      <c r="V1747" s="19" t="n">
        <f aca="false">ROUND(R1747*Q1747*(1-S1747),2)</f>
        <v>1312.2</v>
      </c>
      <c r="W1747" s="16" t="str">
        <f aca="false">_xlfn.XLOOKUP(D1747,products!$A$2:$A$61,products!$C$2:$C$61,"Not found")</f>
        <v>Fashion</v>
      </c>
    </row>
    <row r="1748" customFormat="false" ht="15" hidden="false" customHeight="false" outlineLevel="0" collapsed="false">
      <c r="A1748" s="16" t="s">
        <v>2772</v>
      </c>
      <c r="B1748" s="16" t="s">
        <v>2768</v>
      </c>
      <c r="C1748" s="16" t="s">
        <v>2773</v>
      </c>
      <c r="D1748" s="16" t="s">
        <v>108</v>
      </c>
      <c r="E1748" s="16" t="n">
        <v>1</v>
      </c>
      <c r="F1748" s="16" t="n">
        <v>3627</v>
      </c>
      <c r="G1748" s="16" t="n">
        <v>0</v>
      </c>
      <c r="H1748" s="16" t="s">
        <v>39</v>
      </c>
      <c r="I1748" s="16" t="s">
        <v>60</v>
      </c>
      <c r="J1748" s="16" t="n">
        <v>3</v>
      </c>
      <c r="K1748" s="16" t="n">
        <v>5</v>
      </c>
      <c r="L1748" s="16" t="s">
        <v>41</v>
      </c>
      <c r="M1748" s="18" t="n">
        <f aca="false">IF(ISNUMBER(B1748),B1748,IF(MID(B1748,3,1)="-",DATE(VALUE(RIGHT(B1748,4)),VALUE(MID(B1748,4,2)),VALUE(LEFT(B1748,2))),DATE(VALUE(LEFT(B1748,4)),VALUE(MID(B1748,6,2)),VALUE(RIGHT(B1748,2)))))</f>
        <v>45815</v>
      </c>
      <c r="N1748" s="16" t="n">
        <f aca="false">MONTH(M1748)</f>
        <v>6</v>
      </c>
      <c r="O1748" s="16" t="str">
        <f aca="false">PROPER(TRIM(H1748))</f>
        <v>Delhi</v>
      </c>
      <c r="P1748" s="16" t="str">
        <f aca="false">IFERROR(VLOOKUP(O1748,city_map!$A$2:$B$6,2,FALSE()),O1748)</f>
        <v>Delhi</v>
      </c>
      <c r="Q1748" s="16" t="n">
        <f aca="false">IF(ISNUMBER(F1748),F1748,VALUE(SUBSTITUTE(SUBSTITUTE(F1748,"₹",""),",","")))</f>
        <v>3627</v>
      </c>
      <c r="R1748" s="16" t="n">
        <f aca="false">IF(E1748=99,1,E1748)</f>
        <v>1</v>
      </c>
      <c r="S1748" s="16" t="n">
        <f aca="false">IF(G1748="",0,G1748)</f>
        <v>0</v>
      </c>
      <c r="T1748" s="16" t="str">
        <f aca="false">IF(I1748="","Unknown",IF(I1748="upi","UPI",I1748))</f>
        <v>UPI</v>
      </c>
      <c r="U1748" s="16" t="str">
        <f aca="false">IF(L1748="Yes","Y",IF(L1748="No","N",L1748))</f>
        <v>N</v>
      </c>
      <c r="V1748" s="19" t="n">
        <f aca="false">ROUND(R1748*Q1748*(1-S1748),2)</f>
        <v>3627</v>
      </c>
      <c r="W1748" s="16" t="str">
        <f aca="false">_xlfn.XLOOKUP(D1748,products!$A$2:$A$61,products!$C$2:$C$61,"Not found")</f>
        <v>Electronics</v>
      </c>
    </row>
    <row r="1749" customFormat="false" ht="15" hidden="false" customHeight="false" outlineLevel="0" collapsed="false">
      <c r="A1749" s="16" t="s">
        <v>2774</v>
      </c>
      <c r="B1749" s="16" t="s">
        <v>2768</v>
      </c>
      <c r="C1749" s="16" t="s">
        <v>1618</v>
      </c>
      <c r="D1749" s="16" t="s">
        <v>393</v>
      </c>
      <c r="E1749" s="16" t="n">
        <v>2</v>
      </c>
      <c r="F1749" s="16" t="n">
        <v>498</v>
      </c>
      <c r="G1749" s="16" t="n">
        <v>0.05</v>
      </c>
      <c r="H1749" s="16" t="s">
        <v>89</v>
      </c>
      <c r="I1749" s="16" t="s">
        <v>60</v>
      </c>
      <c r="J1749" s="16" t="n">
        <v>3</v>
      </c>
      <c r="K1749" s="16" t="n">
        <v>4</v>
      </c>
      <c r="L1749" s="16" t="s">
        <v>41</v>
      </c>
      <c r="M1749" s="18" t="n">
        <f aca="false">IF(ISNUMBER(B1749),B1749,IF(MID(B1749,3,1)="-",DATE(VALUE(RIGHT(B1749,4)),VALUE(MID(B1749,4,2)),VALUE(LEFT(B1749,2))),DATE(VALUE(LEFT(B1749,4)),VALUE(MID(B1749,6,2)),VALUE(RIGHT(B1749,2)))))</f>
        <v>45815</v>
      </c>
      <c r="N1749" s="16" t="n">
        <f aca="false">MONTH(M1749)</f>
        <v>6</v>
      </c>
      <c r="O1749" s="16" t="str">
        <f aca="false">PROPER(TRIM(H1749))</f>
        <v>Ahmedabad</v>
      </c>
      <c r="P1749" s="16" t="str">
        <f aca="false">IFERROR(VLOOKUP(O1749,city_map!$A$2:$B$6,2,FALSE()),O1749)</f>
        <v>Ahmedabad</v>
      </c>
      <c r="Q1749" s="16" t="n">
        <f aca="false">IF(ISNUMBER(F1749),F1749,VALUE(SUBSTITUTE(SUBSTITUTE(F1749,"₹",""),",","")))</f>
        <v>498</v>
      </c>
      <c r="R1749" s="16" t="n">
        <f aca="false">IF(E1749=99,1,E1749)</f>
        <v>2</v>
      </c>
      <c r="S1749" s="16" t="n">
        <f aca="false">IF(G1749="",0,G1749)</f>
        <v>0.05</v>
      </c>
      <c r="T1749" s="16" t="str">
        <f aca="false">IF(I1749="","Unknown",IF(I1749="upi","UPI",I1749))</f>
        <v>UPI</v>
      </c>
      <c r="U1749" s="16" t="str">
        <f aca="false">IF(L1749="Yes","Y",IF(L1749="No","N",L1749))</f>
        <v>N</v>
      </c>
      <c r="V1749" s="19" t="n">
        <f aca="false">ROUND(R1749*Q1749*(1-S1749),2)</f>
        <v>946.2</v>
      </c>
      <c r="W1749" s="16" t="str">
        <f aca="false">_xlfn.XLOOKUP(D1749,products!$A$2:$A$61,products!$C$2:$C$61,"Not found")</f>
        <v>Fashion</v>
      </c>
    </row>
    <row r="1750" customFormat="false" ht="15" hidden="false" customHeight="false" outlineLevel="0" collapsed="false">
      <c r="A1750" s="16" t="s">
        <v>2775</v>
      </c>
      <c r="B1750" s="16" t="s">
        <v>2776</v>
      </c>
      <c r="C1750" s="16" t="s">
        <v>702</v>
      </c>
      <c r="D1750" s="16" t="s">
        <v>262</v>
      </c>
      <c r="E1750" s="16" t="n">
        <v>2</v>
      </c>
      <c r="F1750" s="16" t="n">
        <v>769</v>
      </c>
      <c r="G1750" s="16" t="n">
        <v>0.1</v>
      </c>
      <c r="H1750" s="16" t="s">
        <v>130</v>
      </c>
      <c r="I1750" s="16" t="s">
        <v>71</v>
      </c>
      <c r="J1750" s="16" t="n">
        <v>2</v>
      </c>
      <c r="K1750" s="16"/>
      <c r="L1750" s="16" t="s">
        <v>41</v>
      </c>
      <c r="M1750" s="18" t="n">
        <f aca="false">IF(ISNUMBER(B1750),B1750,IF(MID(B1750,3,1)="-",DATE(VALUE(RIGHT(B1750,4)),VALUE(MID(B1750,4,2)),VALUE(LEFT(B1750,2))),DATE(VALUE(LEFT(B1750,4)),VALUE(MID(B1750,6,2)),VALUE(RIGHT(B1750,2)))))</f>
        <v>45815</v>
      </c>
      <c r="N1750" s="16" t="n">
        <f aca="false">MONTH(M1750)</f>
        <v>6</v>
      </c>
      <c r="O1750" s="16" t="str">
        <f aca="false">PROPER(TRIM(H1750))</f>
        <v>Bengaluru</v>
      </c>
      <c r="P1750" s="16" t="str">
        <f aca="false">IFERROR(VLOOKUP(O1750,city_map!$A$2:$B$6,2,FALSE()),O1750)</f>
        <v>Bengaluru</v>
      </c>
      <c r="Q1750" s="16" t="n">
        <f aca="false">IF(ISNUMBER(F1750),F1750,VALUE(SUBSTITUTE(SUBSTITUTE(F1750,"₹",""),",","")))</f>
        <v>769</v>
      </c>
      <c r="R1750" s="16" t="n">
        <f aca="false">IF(E1750=99,1,E1750)</f>
        <v>2</v>
      </c>
      <c r="S1750" s="16" t="n">
        <f aca="false">IF(G1750="",0,G1750)</f>
        <v>0.1</v>
      </c>
      <c r="T1750" s="16" t="str">
        <f aca="false">IF(I1750="","Unknown",IF(I1750="upi","UPI",I1750))</f>
        <v>Credit Card</v>
      </c>
      <c r="U1750" s="16" t="str">
        <f aca="false">IF(L1750="Yes","Y",IF(L1750="No","N",L1750))</f>
        <v>N</v>
      </c>
      <c r="V1750" s="19" t="n">
        <f aca="false">ROUND(R1750*Q1750*(1-S1750),2)</f>
        <v>1384.2</v>
      </c>
      <c r="W1750" s="16" t="str">
        <f aca="false">_xlfn.XLOOKUP(D1750,products!$A$2:$A$61,products!$C$2:$C$61,"Not found")</f>
        <v>Home</v>
      </c>
    </row>
    <row r="1751" customFormat="false" ht="15" hidden="false" customHeight="false" outlineLevel="0" collapsed="false">
      <c r="A1751" s="16" t="s">
        <v>2777</v>
      </c>
      <c r="B1751" s="16" t="s">
        <v>2768</v>
      </c>
      <c r="C1751" s="16" t="s">
        <v>62</v>
      </c>
      <c r="D1751" s="16" t="s">
        <v>341</v>
      </c>
      <c r="E1751" s="16" t="n">
        <v>2</v>
      </c>
      <c r="F1751" s="16" t="n">
        <v>1072</v>
      </c>
      <c r="G1751" s="16" t="n">
        <v>0.05</v>
      </c>
      <c r="H1751" s="16" t="s">
        <v>39</v>
      </c>
      <c r="I1751" s="16" t="s">
        <v>40</v>
      </c>
      <c r="J1751" s="16" t="n">
        <v>5</v>
      </c>
      <c r="K1751" s="16" t="n">
        <v>4</v>
      </c>
      <c r="L1751" s="16" t="s">
        <v>41</v>
      </c>
      <c r="M1751" s="18" t="n">
        <f aca="false">IF(ISNUMBER(B1751),B1751,IF(MID(B1751,3,1)="-",DATE(VALUE(RIGHT(B1751,4)),VALUE(MID(B1751,4,2)),VALUE(LEFT(B1751,2))),DATE(VALUE(LEFT(B1751,4)),VALUE(MID(B1751,6,2)),VALUE(RIGHT(B1751,2)))))</f>
        <v>45815</v>
      </c>
      <c r="N1751" s="16" t="n">
        <f aca="false">MONTH(M1751)</f>
        <v>6</v>
      </c>
      <c r="O1751" s="16" t="str">
        <f aca="false">PROPER(TRIM(H1751))</f>
        <v>Delhi</v>
      </c>
      <c r="P1751" s="16" t="str">
        <f aca="false">IFERROR(VLOOKUP(O1751,city_map!$A$2:$B$6,2,FALSE()),O1751)</f>
        <v>Delhi</v>
      </c>
      <c r="Q1751" s="16" t="n">
        <f aca="false">IF(ISNUMBER(F1751),F1751,VALUE(SUBSTITUTE(SUBSTITUTE(F1751,"₹",""),",","")))</f>
        <v>1072</v>
      </c>
      <c r="R1751" s="16" t="n">
        <f aca="false">IF(E1751=99,1,E1751)</f>
        <v>2</v>
      </c>
      <c r="S1751" s="16" t="n">
        <f aca="false">IF(G1751="",0,G1751)</f>
        <v>0.05</v>
      </c>
      <c r="T1751" s="16" t="str">
        <f aca="false">IF(I1751="","Unknown",IF(I1751="upi","UPI",I1751))</f>
        <v>COD</v>
      </c>
      <c r="U1751" s="16" t="str">
        <f aca="false">IF(L1751="Yes","Y",IF(L1751="No","N",L1751))</f>
        <v>N</v>
      </c>
      <c r="V1751" s="19" t="n">
        <f aca="false">ROUND(R1751*Q1751*(1-S1751),2)</f>
        <v>2036.8</v>
      </c>
      <c r="W1751" s="16" t="str">
        <f aca="false">_xlfn.XLOOKUP(D1751,products!$A$2:$A$61,products!$C$2:$C$61,"Not found")</f>
        <v>Home</v>
      </c>
    </row>
    <row r="1752" customFormat="false" ht="15" hidden="false" customHeight="false" outlineLevel="0" collapsed="false">
      <c r="A1752" s="16" t="s">
        <v>2778</v>
      </c>
      <c r="B1752" s="16" t="s">
        <v>2779</v>
      </c>
      <c r="C1752" s="16" t="s">
        <v>2192</v>
      </c>
      <c r="D1752" s="16" t="s">
        <v>63</v>
      </c>
      <c r="E1752" s="16" t="n">
        <v>2</v>
      </c>
      <c r="F1752" s="16" t="n">
        <v>1459</v>
      </c>
      <c r="G1752" s="16" t="n">
        <v>0</v>
      </c>
      <c r="H1752" s="16" t="s">
        <v>39</v>
      </c>
      <c r="I1752" s="16" t="s">
        <v>47</v>
      </c>
      <c r="J1752" s="16" t="n">
        <v>4</v>
      </c>
      <c r="K1752" s="16" t="n">
        <v>3</v>
      </c>
      <c r="L1752" s="16" t="s">
        <v>41</v>
      </c>
      <c r="M1752" s="18" t="n">
        <f aca="false">IF(ISNUMBER(B1752),B1752,IF(MID(B1752,3,1)="-",DATE(VALUE(RIGHT(B1752,4)),VALUE(MID(B1752,4,2)),VALUE(LEFT(B1752,2))),DATE(VALUE(LEFT(B1752,4)),VALUE(MID(B1752,6,2)),VALUE(RIGHT(B1752,2)))))</f>
        <v>45816</v>
      </c>
      <c r="N1752" s="16" t="n">
        <f aca="false">MONTH(M1752)</f>
        <v>6</v>
      </c>
      <c r="O1752" s="16" t="str">
        <f aca="false">PROPER(TRIM(H1752))</f>
        <v>Delhi</v>
      </c>
      <c r="P1752" s="16" t="str">
        <f aca="false">IFERROR(VLOOKUP(O1752,city_map!$A$2:$B$6,2,FALSE()),O1752)</f>
        <v>Delhi</v>
      </c>
      <c r="Q1752" s="16" t="n">
        <f aca="false">IF(ISNUMBER(F1752),F1752,VALUE(SUBSTITUTE(SUBSTITUTE(F1752,"₹",""),",","")))</f>
        <v>1459</v>
      </c>
      <c r="R1752" s="16" t="n">
        <f aca="false">IF(E1752=99,1,E1752)</f>
        <v>2</v>
      </c>
      <c r="S1752" s="16" t="n">
        <f aca="false">IF(G1752="",0,G1752)</f>
        <v>0</v>
      </c>
      <c r="T1752" s="16" t="str">
        <f aca="false">IF(I1752="","Unknown",IF(I1752="upi","UPI",I1752))</f>
        <v>Debit Card</v>
      </c>
      <c r="U1752" s="16" t="str">
        <f aca="false">IF(L1752="Yes","Y",IF(L1752="No","N",L1752))</f>
        <v>N</v>
      </c>
      <c r="V1752" s="19" t="n">
        <f aca="false">ROUND(R1752*Q1752*(1-S1752),2)</f>
        <v>2918</v>
      </c>
      <c r="W1752" s="16" t="str">
        <f aca="false">_xlfn.XLOOKUP(D1752,products!$A$2:$A$61,products!$C$2:$C$61,"Not found")</f>
        <v>Fashion</v>
      </c>
    </row>
    <row r="1753" customFormat="false" ht="15" hidden="false" customHeight="false" outlineLevel="0" collapsed="false">
      <c r="A1753" s="16" t="s">
        <v>2780</v>
      </c>
      <c r="B1753" s="16" t="s">
        <v>2779</v>
      </c>
      <c r="C1753" s="16" t="s">
        <v>235</v>
      </c>
      <c r="D1753" s="16" t="s">
        <v>77</v>
      </c>
      <c r="E1753" s="16" t="n">
        <v>1</v>
      </c>
      <c r="F1753" s="16" t="n">
        <v>335</v>
      </c>
      <c r="G1753" s="16" t="n">
        <v>0.1</v>
      </c>
      <c r="H1753" s="16" t="s">
        <v>560</v>
      </c>
      <c r="I1753" s="16" t="s">
        <v>60</v>
      </c>
      <c r="J1753" s="16" t="n">
        <v>3</v>
      </c>
      <c r="K1753" s="16" t="n">
        <v>4</v>
      </c>
      <c r="L1753" s="16" t="s">
        <v>41</v>
      </c>
      <c r="M1753" s="18" t="n">
        <f aca="false">IF(ISNUMBER(B1753),B1753,IF(MID(B1753,3,1)="-",DATE(VALUE(RIGHT(B1753,4)),VALUE(MID(B1753,4,2)),VALUE(LEFT(B1753,2))),DATE(VALUE(LEFT(B1753,4)),VALUE(MID(B1753,6,2)),VALUE(RIGHT(B1753,2)))))</f>
        <v>45816</v>
      </c>
      <c r="N1753" s="16" t="n">
        <f aca="false">MONTH(M1753)</f>
        <v>6</v>
      </c>
      <c r="O1753" s="16" t="str">
        <f aca="false">PROPER(TRIM(H1753))</f>
        <v>Chennai</v>
      </c>
      <c r="P1753" s="16" t="str">
        <f aca="false">IFERROR(VLOOKUP(O1753,city_map!$A$2:$B$6,2,FALSE()),O1753)</f>
        <v>Chennai</v>
      </c>
      <c r="Q1753" s="16" t="n">
        <f aca="false">IF(ISNUMBER(F1753),F1753,VALUE(SUBSTITUTE(SUBSTITUTE(F1753,"₹",""),",","")))</f>
        <v>335</v>
      </c>
      <c r="R1753" s="16" t="n">
        <f aca="false">IF(E1753=99,1,E1753)</f>
        <v>1</v>
      </c>
      <c r="S1753" s="16" t="n">
        <f aca="false">IF(G1753="",0,G1753)</f>
        <v>0.1</v>
      </c>
      <c r="T1753" s="16" t="str">
        <f aca="false">IF(I1753="","Unknown",IF(I1753="upi","UPI",I1753))</f>
        <v>UPI</v>
      </c>
      <c r="U1753" s="16" t="str">
        <f aca="false">IF(L1753="Yes","Y",IF(L1753="No","N",L1753))</f>
        <v>N</v>
      </c>
      <c r="V1753" s="19" t="n">
        <f aca="false">ROUND(R1753*Q1753*(1-S1753),2)</f>
        <v>301.5</v>
      </c>
      <c r="W1753" s="16" t="str">
        <f aca="false">_xlfn.XLOOKUP(D1753,products!$A$2:$A$61,products!$C$2:$C$61,"Not found")</f>
        <v>Books</v>
      </c>
    </row>
    <row r="1754" customFormat="false" ht="15" hidden="false" customHeight="false" outlineLevel="0" collapsed="false">
      <c r="A1754" s="16" t="s">
        <v>2781</v>
      </c>
      <c r="B1754" s="16" t="s">
        <v>2779</v>
      </c>
      <c r="C1754" s="16" t="s">
        <v>2782</v>
      </c>
      <c r="D1754" s="16" t="s">
        <v>74</v>
      </c>
      <c r="E1754" s="16" t="n">
        <v>1</v>
      </c>
      <c r="F1754" s="16" t="n">
        <v>18054</v>
      </c>
      <c r="G1754" s="16" t="n">
        <v>0</v>
      </c>
      <c r="H1754" s="16" t="s">
        <v>70</v>
      </c>
      <c r="I1754" s="16" t="s">
        <v>71</v>
      </c>
      <c r="J1754" s="16" t="n">
        <v>6</v>
      </c>
      <c r="K1754" s="16" t="n">
        <v>3</v>
      </c>
      <c r="L1754" s="16" t="s">
        <v>57</v>
      </c>
      <c r="M1754" s="18" t="n">
        <f aca="false">IF(ISNUMBER(B1754),B1754,IF(MID(B1754,3,1)="-",DATE(VALUE(RIGHT(B1754,4)),VALUE(MID(B1754,4,2)),VALUE(LEFT(B1754,2))),DATE(VALUE(LEFT(B1754,4)),VALUE(MID(B1754,6,2)),VALUE(RIGHT(B1754,2)))))</f>
        <v>45816</v>
      </c>
      <c r="N1754" s="16" t="n">
        <f aca="false">MONTH(M1754)</f>
        <v>6</v>
      </c>
      <c r="O1754" s="16" t="str">
        <f aca="false">PROPER(TRIM(H1754))</f>
        <v>Pune</v>
      </c>
      <c r="P1754" s="16" t="str">
        <f aca="false">IFERROR(VLOOKUP(O1754,city_map!$A$2:$B$6,2,FALSE()),O1754)</f>
        <v>Pune</v>
      </c>
      <c r="Q1754" s="16" t="n">
        <f aca="false">IF(ISNUMBER(F1754),F1754,VALUE(SUBSTITUTE(SUBSTITUTE(F1754,"₹",""),",","")))</f>
        <v>18054</v>
      </c>
      <c r="R1754" s="16" t="n">
        <f aca="false">IF(E1754=99,1,E1754)</f>
        <v>1</v>
      </c>
      <c r="S1754" s="16" t="n">
        <f aca="false">IF(G1754="",0,G1754)</f>
        <v>0</v>
      </c>
      <c r="T1754" s="16" t="str">
        <f aca="false">IF(I1754="","Unknown",IF(I1754="upi","UPI",I1754))</f>
        <v>Credit Card</v>
      </c>
      <c r="U1754" s="16" t="str">
        <f aca="false">IF(L1754="Yes","Y",IF(L1754="No","N",L1754))</f>
        <v>Y</v>
      </c>
      <c r="V1754" s="19" t="n">
        <f aca="false">ROUND(R1754*Q1754*(1-S1754),2)</f>
        <v>18054</v>
      </c>
      <c r="W1754" s="16" t="str">
        <f aca="false">_xlfn.XLOOKUP(D1754,products!$A$2:$A$61,products!$C$2:$C$61,"Not found")</f>
        <v>Electronics</v>
      </c>
    </row>
    <row r="1755" customFormat="false" ht="15" hidden="false" customHeight="false" outlineLevel="0" collapsed="false">
      <c r="A1755" s="16" t="s">
        <v>2783</v>
      </c>
      <c r="B1755" s="16" t="s">
        <v>2779</v>
      </c>
      <c r="C1755" s="16" t="s">
        <v>2425</v>
      </c>
      <c r="D1755" s="16" t="s">
        <v>393</v>
      </c>
      <c r="E1755" s="16" t="n">
        <v>2</v>
      </c>
      <c r="F1755" s="16" t="n">
        <v>484</v>
      </c>
      <c r="G1755" s="16" t="n">
        <v>0.15</v>
      </c>
      <c r="H1755" s="16" t="s">
        <v>70</v>
      </c>
      <c r="I1755" s="16" t="s">
        <v>71</v>
      </c>
      <c r="J1755" s="16" t="n">
        <v>8</v>
      </c>
      <c r="K1755" s="16" t="n">
        <v>1</v>
      </c>
      <c r="L1755" s="16" t="s">
        <v>57</v>
      </c>
      <c r="M1755" s="18" t="n">
        <f aca="false">IF(ISNUMBER(B1755),B1755,IF(MID(B1755,3,1)="-",DATE(VALUE(RIGHT(B1755,4)),VALUE(MID(B1755,4,2)),VALUE(LEFT(B1755,2))),DATE(VALUE(LEFT(B1755,4)),VALUE(MID(B1755,6,2)),VALUE(RIGHT(B1755,2)))))</f>
        <v>45816</v>
      </c>
      <c r="N1755" s="16" t="n">
        <f aca="false">MONTH(M1755)</f>
        <v>6</v>
      </c>
      <c r="O1755" s="16" t="str">
        <f aca="false">PROPER(TRIM(H1755))</f>
        <v>Pune</v>
      </c>
      <c r="P1755" s="16" t="str">
        <f aca="false">IFERROR(VLOOKUP(O1755,city_map!$A$2:$B$6,2,FALSE()),O1755)</f>
        <v>Pune</v>
      </c>
      <c r="Q1755" s="16" t="n">
        <f aca="false">IF(ISNUMBER(F1755),F1755,VALUE(SUBSTITUTE(SUBSTITUTE(F1755,"₹",""),",","")))</f>
        <v>484</v>
      </c>
      <c r="R1755" s="16" t="n">
        <f aca="false">IF(E1755=99,1,E1755)</f>
        <v>2</v>
      </c>
      <c r="S1755" s="16" t="n">
        <f aca="false">IF(G1755="",0,G1755)</f>
        <v>0.15</v>
      </c>
      <c r="T1755" s="16" t="str">
        <f aca="false">IF(I1755="","Unknown",IF(I1755="upi","UPI",I1755))</f>
        <v>Credit Card</v>
      </c>
      <c r="U1755" s="16" t="str">
        <f aca="false">IF(L1755="Yes","Y",IF(L1755="No","N",L1755))</f>
        <v>Y</v>
      </c>
      <c r="V1755" s="19" t="n">
        <f aca="false">ROUND(R1755*Q1755*(1-S1755),2)</f>
        <v>822.8</v>
      </c>
      <c r="W1755" s="16" t="str">
        <f aca="false">_xlfn.XLOOKUP(D1755,products!$A$2:$A$61,products!$C$2:$C$61,"Not found")</f>
        <v>Fashion</v>
      </c>
    </row>
    <row r="1756" customFormat="false" ht="15" hidden="false" customHeight="false" outlineLevel="0" collapsed="false">
      <c r="A1756" s="16" t="s">
        <v>2784</v>
      </c>
      <c r="B1756" s="16" t="s">
        <v>2779</v>
      </c>
      <c r="C1756" s="16" t="s">
        <v>1921</v>
      </c>
      <c r="D1756" s="16" t="s">
        <v>92</v>
      </c>
      <c r="E1756" s="16" t="n">
        <v>4</v>
      </c>
      <c r="F1756" s="16" t="n">
        <v>4142</v>
      </c>
      <c r="G1756" s="16" t="n">
        <v>0.3</v>
      </c>
      <c r="H1756" s="16" t="s">
        <v>39</v>
      </c>
      <c r="I1756" s="16" t="s">
        <v>40</v>
      </c>
      <c r="J1756" s="16" t="n">
        <v>4</v>
      </c>
      <c r="K1756" s="16" t="n">
        <v>3</v>
      </c>
      <c r="L1756" s="16" t="s">
        <v>41</v>
      </c>
      <c r="M1756" s="18" t="n">
        <f aca="false">IF(ISNUMBER(B1756),B1756,IF(MID(B1756,3,1)="-",DATE(VALUE(RIGHT(B1756,4)),VALUE(MID(B1756,4,2)),VALUE(LEFT(B1756,2))),DATE(VALUE(LEFT(B1756,4)),VALUE(MID(B1756,6,2)),VALUE(RIGHT(B1756,2)))))</f>
        <v>45816</v>
      </c>
      <c r="N1756" s="16" t="n">
        <f aca="false">MONTH(M1756)</f>
        <v>6</v>
      </c>
      <c r="O1756" s="16" t="str">
        <f aca="false">PROPER(TRIM(H1756))</f>
        <v>Delhi</v>
      </c>
      <c r="P1756" s="16" t="str">
        <f aca="false">IFERROR(VLOOKUP(O1756,city_map!$A$2:$B$6,2,FALSE()),O1756)</f>
        <v>Delhi</v>
      </c>
      <c r="Q1756" s="16" t="n">
        <f aca="false">IF(ISNUMBER(F1756),F1756,VALUE(SUBSTITUTE(SUBSTITUTE(F1756,"₹",""),",","")))</f>
        <v>4142</v>
      </c>
      <c r="R1756" s="16" t="n">
        <f aca="false">IF(E1756=99,1,E1756)</f>
        <v>4</v>
      </c>
      <c r="S1756" s="16" t="n">
        <f aca="false">IF(G1756="",0,G1756)</f>
        <v>0.3</v>
      </c>
      <c r="T1756" s="16" t="str">
        <f aca="false">IF(I1756="","Unknown",IF(I1756="upi","UPI",I1756))</f>
        <v>COD</v>
      </c>
      <c r="U1756" s="16" t="str">
        <f aca="false">IF(L1756="Yes","Y",IF(L1756="No","N",L1756))</f>
        <v>N</v>
      </c>
      <c r="V1756" s="19" t="n">
        <f aca="false">ROUND(R1756*Q1756*(1-S1756),2)</f>
        <v>11597.6</v>
      </c>
      <c r="W1756" s="16" t="str">
        <f aca="false">_xlfn.XLOOKUP(D1756,products!$A$2:$A$61,products!$C$2:$C$61,"Not found")</f>
        <v>Electronics</v>
      </c>
    </row>
    <row r="1757" customFormat="false" ht="15" hidden="false" customHeight="false" outlineLevel="0" collapsed="false">
      <c r="A1757" s="16" t="s">
        <v>2785</v>
      </c>
      <c r="B1757" s="16" t="s">
        <v>2779</v>
      </c>
      <c r="C1757" s="16" t="s">
        <v>1251</v>
      </c>
      <c r="D1757" s="16" t="s">
        <v>63</v>
      </c>
      <c r="E1757" s="16" t="n">
        <v>1</v>
      </c>
      <c r="F1757" s="16" t="n">
        <v>1455</v>
      </c>
      <c r="G1757" s="16" t="n">
        <v>0.15</v>
      </c>
      <c r="H1757" s="16" t="s">
        <v>46</v>
      </c>
      <c r="I1757" s="16" t="s">
        <v>60</v>
      </c>
      <c r="J1757" s="16" t="n">
        <v>4</v>
      </c>
      <c r="K1757" s="16" t="n">
        <v>5</v>
      </c>
      <c r="L1757" s="16" t="s">
        <v>41</v>
      </c>
      <c r="M1757" s="18" t="n">
        <f aca="false">IF(ISNUMBER(B1757),B1757,IF(MID(B1757,3,1)="-",DATE(VALUE(RIGHT(B1757,4)),VALUE(MID(B1757,4,2)),VALUE(LEFT(B1757,2))),DATE(VALUE(LEFT(B1757,4)),VALUE(MID(B1757,6,2)),VALUE(RIGHT(B1757,2)))))</f>
        <v>45816</v>
      </c>
      <c r="N1757" s="16" t="n">
        <f aca="false">MONTH(M1757)</f>
        <v>6</v>
      </c>
      <c r="O1757" s="16" t="str">
        <f aca="false">PROPER(TRIM(H1757))</f>
        <v>Chennai</v>
      </c>
      <c r="P1757" s="16" t="str">
        <f aca="false">IFERROR(VLOOKUP(O1757,city_map!$A$2:$B$6,2,FALSE()),O1757)</f>
        <v>Chennai</v>
      </c>
      <c r="Q1757" s="16" t="n">
        <f aca="false">IF(ISNUMBER(F1757),F1757,VALUE(SUBSTITUTE(SUBSTITUTE(F1757,"₹",""),",","")))</f>
        <v>1455</v>
      </c>
      <c r="R1757" s="16" t="n">
        <f aca="false">IF(E1757=99,1,E1757)</f>
        <v>1</v>
      </c>
      <c r="S1757" s="16" t="n">
        <f aca="false">IF(G1757="",0,G1757)</f>
        <v>0.15</v>
      </c>
      <c r="T1757" s="16" t="str">
        <f aca="false">IF(I1757="","Unknown",IF(I1757="upi","UPI",I1757))</f>
        <v>UPI</v>
      </c>
      <c r="U1757" s="16" t="str">
        <f aca="false">IF(L1757="Yes","Y",IF(L1757="No","N",L1757))</f>
        <v>N</v>
      </c>
      <c r="V1757" s="19" t="n">
        <f aca="false">ROUND(R1757*Q1757*(1-S1757),2)</f>
        <v>1236.75</v>
      </c>
      <c r="W1757" s="16" t="str">
        <f aca="false">_xlfn.XLOOKUP(D1757,products!$A$2:$A$61,products!$C$2:$C$61,"Not found")</f>
        <v>Fashion</v>
      </c>
    </row>
    <row r="1758" customFormat="false" ht="15" hidden="false" customHeight="false" outlineLevel="0" collapsed="false">
      <c r="A1758" s="16" t="s">
        <v>2786</v>
      </c>
      <c r="B1758" s="16" t="s">
        <v>2779</v>
      </c>
      <c r="C1758" s="16" t="s">
        <v>1265</v>
      </c>
      <c r="D1758" s="16" t="s">
        <v>639</v>
      </c>
      <c r="E1758" s="16" t="n">
        <v>2</v>
      </c>
      <c r="F1758" s="16" t="n">
        <v>787</v>
      </c>
      <c r="G1758" s="16" t="n">
        <v>0.1</v>
      </c>
      <c r="H1758" s="16" t="s">
        <v>89</v>
      </c>
      <c r="I1758" s="16" t="s">
        <v>71</v>
      </c>
      <c r="J1758" s="16" t="n">
        <v>3</v>
      </c>
      <c r="K1758" s="16" t="n">
        <v>3</v>
      </c>
      <c r="L1758" s="16" t="s">
        <v>41</v>
      </c>
      <c r="M1758" s="18" t="n">
        <f aca="false">IF(ISNUMBER(B1758),B1758,IF(MID(B1758,3,1)="-",DATE(VALUE(RIGHT(B1758,4)),VALUE(MID(B1758,4,2)),VALUE(LEFT(B1758,2))),DATE(VALUE(LEFT(B1758,4)),VALUE(MID(B1758,6,2)),VALUE(RIGHT(B1758,2)))))</f>
        <v>45816</v>
      </c>
      <c r="N1758" s="16" t="n">
        <f aca="false">MONTH(M1758)</f>
        <v>6</v>
      </c>
      <c r="O1758" s="16" t="str">
        <f aca="false">PROPER(TRIM(H1758))</f>
        <v>Ahmedabad</v>
      </c>
      <c r="P1758" s="16" t="str">
        <f aca="false">IFERROR(VLOOKUP(O1758,city_map!$A$2:$B$6,2,FALSE()),O1758)</f>
        <v>Ahmedabad</v>
      </c>
      <c r="Q1758" s="16" t="n">
        <f aca="false">IF(ISNUMBER(F1758),F1758,VALUE(SUBSTITUTE(SUBSTITUTE(F1758,"₹",""),",","")))</f>
        <v>787</v>
      </c>
      <c r="R1758" s="16" t="n">
        <f aca="false">IF(E1758=99,1,E1758)</f>
        <v>2</v>
      </c>
      <c r="S1758" s="16" t="n">
        <f aca="false">IF(G1758="",0,G1758)</f>
        <v>0.1</v>
      </c>
      <c r="T1758" s="16" t="str">
        <f aca="false">IF(I1758="","Unknown",IF(I1758="upi","UPI",I1758))</f>
        <v>Credit Card</v>
      </c>
      <c r="U1758" s="16" t="str">
        <f aca="false">IF(L1758="Yes","Y",IF(L1758="No","N",L1758))</f>
        <v>N</v>
      </c>
      <c r="V1758" s="19" t="n">
        <f aca="false">ROUND(R1758*Q1758*(1-S1758),2)</f>
        <v>1416.6</v>
      </c>
      <c r="W1758" s="16" t="str">
        <f aca="false">_xlfn.XLOOKUP(D1758,products!$A$2:$A$61,products!$C$2:$C$61,"Not found")</f>
        <v>Beauty</v>
      </c>
    </row>
    <row r="1759" customFormat="false" ht="15" hidden="false" customHeight="false" outlineLevel="0" collapsed="false">
      <c r="A1759" s="16" t="s">
        <v>2787</v>
      </c>
      <c r="B1759" s="16" t="s">
        <v>2779</v>
      </c>
      <c r="C1759" s="16" t="s">
        <v>118</v>
      </c>
      <c r="D1759" s="16" t="s">
        <v>393</v>
      </c>
      <c r="E1759" s="16" t="n">
        <v>2</v>
      </c>
      <c r="F1759" s="16" t="n">
        <v>509</v>
      </c>
      <c r="G1759" s="16" t="n">
        <v>0.05</v>
      </c>
      <c r="H1759" s="16" t="s">
        <v>67</v>
      </c>
      <c r="I1759" s="16" t="s">
        <v>100</v>
      </c>
      <c r="J1759" s="16" t="n">
        <v>3</v>
      </c>
      <c r="K1759" s="16" t="n">
        <v>4</v>
      </c>
      <c r="L1759" s="16" t="s">
        <v>41</v>
      </c>
      <c r="M1759" s="18" t="n">
        <f aca="false">IF(ISNUMBER(B1759),B1759,IF(MID(B1759,3,1)="-",DATE(VALUE(RIGHT(B1759,4)),VALUE(MID(B1759,4,2)),VALUE(LEFT(B1759,2))),DATE(VALUE(LEFT(B1759,4)),VALUE(MID(B1759,6,2)),VALUE(RIGHT(B1759,2)))))</f>
        <v>45816</v>
      </c>
      <c r="N1759" s="16" t="n">
        <f aca="false">MONTH(M1759)</f>
        <v>6</v>
      </c>
      <c r="O1759" s="16" t="str">
        <f aca="false">PROPER(TRIM(H1759))</f>
        <v>Kolkata</v>
      </c>
      <c r="P1759" s="16" t="str">
        <f aca="false">IFERROR(VLOOKUP(O1759,city_map!$A$2:$B$6,2,FALSE()),O1759)</f>
        <v>Kolkata</v>
      </c>
      <c r="Q1759" s="16" t="n">
        <f aca="false">IF(ISNUMBER(F1759),F1759,VALUE(SUBSTITUTE(SUBSTITUTE(F1759,"₹",""),",","")))</f>
        <v>509</v>
      </c>
      <c r="R1759" s="16" t="n">
        <f aca="false">IF(E1759=99,1,E1759)</f>
        <v>2</v>
      </c>
      <c r="S1759" s="16" t="n">
        <f aca="false">IF(G1759="",0,G1759)</f>
        <v>0.05</v>
      </c>
      <c r="T1759" s="16" t="str">
        <f aca="false">IF(I1759="","Unknown",IF(I1759="upi","UPI",I1759))</f>
        <v>Net Banking</v>
      </c>
      <c r="U1759" s="16" t="str">
        <f aca="false">IF(L1759="Yes","Y",IF(L1759="No","N",L1759))</f>
        <v>N</v>
      </c>
      <c r="V1759" s="19" t="n">
        <f aca="false">ROUND(R1759*Q1759*(1-S1759),2)</f>
        <v>967.1</v>
      </c>
      <c r="W1759" s="16" t="str">
        <f aca="false">_xlfn.XLOOKUP(D1759,products!$A$2:$A$61,products!$C$2:$C$61,"Not found")</f>
        <v>Fashion</v>
      </c>
    </row>
    <row r="1760" customFormat="false" ht="15" hidden="false" customHeight="false" outlineLevel="0" collapsed="false">
      <c r="A1760" s="16" t="s">
        <v>2788</v>
      </c>
      <c r="B1760" s="16" t="s">
        <v>2779</v>
      </c>
      <c r="C1760" s="16" t="s">
        <v>1391</v>
      </c>
      <c r="D1760" s="16" t="s">
        <v>115</v>
      </c>
      <c r="E1760" s="16" t="n">
        <v>1</v>
      </c>
      <c r="F1760" s="16" t="n">
        <v>314</v>
      </c>
      <c r="G1760" s="16" t="n">
        <v>0.15</v>
      </c>
      <c r="H1760" s="16" t="s">
        <v>67</v>
      </c>
      <c r="I1760" s="16" t="s">
        <v>47</v>
      </c>
      <c r="J1760" s="16" t="n">
        <v>2</v>
      </c>
      <c r="K1760" s="16" t="n">
        <v>5</v>
      </c>
      <c r="L1760" s="16" t="s">
        <v>41</v>
      </c>
      <c r="M1760" s="18" t="n">
        <f aca="false">IF(ISNUMBER(B1760),B1760,IF(MID(B1760,3,1)="-",DATE(VALUE(RIGHT(B1760,4)),VALUE(MID(B1760,4,2)),VALUE(LEFT(B1760,2))),DATE(VALUE(LEFT(B1760,4)),VALUE(MID(B1760,6,2)),VALUE(RIGHT(B1760,2)))))</f>
        <v>45816</v>
      </c>
      <c r="N1760" s="16" t="n">
        <f aca="false">MONTH(M1760)</f>
        <v>6</v>
      </c>
      <c r="O1760" s="16" t="str">
        <f aca="false">PROPER(TRIM(H1760))</f>
        <v>Kolkata</v>
      </c>
      <c r="P1760" s="16" t="str">
        <f aca="false">IFERROR(VLOOKUP(O1760,city_map!$A$2:$B$6,2,FALSE()),O1760)</f>
        <v>Kolkata</v>
      </c>
      <c r="Q1760" s="16" t="n">
        <f aca="false">IF(ISNUMBER(F1760),F1760,VALUE(SUBSTITUTE(SUBSTITUTE(F1760,"₹",""),",","")))</f>
        <v>314</v>
      </c>
      <c r="R1760" s="16" t="n">
        <f aca="false">IF(E1760=99,1,E1760)</f>
        <v>1</v>
      </c>
      <c r="S1760" s="16" t="n">
        <f aca="false">IF(G1760="",0,G1760)</f>
        <v>0.15</v>
      </c>
      <c r="T1760" s="16" t="str">
        <f aca="false">IF(I1760="","Unknown",IF(I1760="upi","UPI",I1760))</f>
        <v>Debit Card</v>
      </c>
      <c r="U1760" s="16" t="str">
        <f aca="false">IF(L1760="Yes","Y",IF(L1760="No","N",L1760))</f>
        <v>N</v>
      </c>
      <c r="V1760" s="19" t="n">
        <f aca="false">ROUND(R1760*Q1760*(1-S1760),2)</f>
        <v>266.9</v>
      </c>
      <c r="W1760" s="16" t="str">
        <f aca="false">_xlfn.XLOOKUP(D1760,products!$A$2:$A$61,products!$C$2:$C$61,"Not found")</f>
        <v>Books</v>
      </c>
    </row>
    <row r="1761" customFormat="false" ht="15" hidden="false" customHeight="false" outlineLevel="0" collapsed="false">
      <c r="A1761" s="16" t="s">
        <v>2789</v>
      </c>
      <c r="B1761" s="16" t="s">
        <v>2779</v>
      </c>
      <c r="C1761" s="16" t="s">
        <v>1420</v>
      </c>
      <c r="D1761" s="16" t="s">
        <v>146</v>
      </c>
      <c r="E1761" s="16" t="n">
        <v>1</v>
      </c>
      <c r="F1761" s="16" t="n">
        <v>429</v>
      </c>
      <c r="G1761" s="16" t="n">
        <v>0.05</v>
      </c>
      <c r="H1761" s="16" t="s">
        <v>112</v>
      </c>
      <c r="I1761" s="16" t="s">
        <v>40</v>
      </c>
      <c r="J1761" s="16" t="n">
        <v>2</v>
      </c>
      <c r="K1761" s="16" t="n">
        <v>4</v>
      </c>
      <c r="L1761" s="16" t="s">
        <v>41</v>
      </c>
      <c r="M1761" s="18" t="n">
        <f aca="false">IF(ISNUMBER(B1761),B1761,IF(MID(B1761,3,1)="-",DATE(VALUE(RIGHT(B1761,4)),VALUE(MID(B1761,4,2)),VALUE(LEFT(B1761,2))),DATE(VALUE(LEFT(B1761,4)),VALUE(MID(B1761,6,2)),VALUE(RIGHT(B1761,2)))))</f>
        <v>45816</v>
      </c>
      <c r="N1761" s="16" t="n">
        <f aca="false">MONTH(M1761)</f>
        <v>6</v>
      </c>
      <c r="O1761" s="16" t="str">
        <f aca="false">PROPER(TRIM(H1761))</f>
        <v>Mumbai</v>
      </c>
      <c r="P1761" s="16" t="str">
        <f aca="false">IFERROR(VLOOKUP(O1761,city_map!$A$2:$B$6,2,FALSE()),O1761)</f>
        <v>Mumbai</v>
      </c>
      <c r="Q1761" s="16" t="n">
        <f aca="false">IF(ISNUMBER(F1761),F1761,VALUE(SUBSTITUTE(SUBSTITUTE(F1761,"₹",""),",","")))</f>
        <v>429</v>
      </c>
      <c r="R1761" s="16" t="n">
        <f aca="false">IF(E1761=99,1,E1761)</f>
        <v>1</v>
      </c>
      <c r="S1761" s="16" t="n">
        <f aca="false">IF(G1761="",0,G1761)</f>
        <v>0.05</v>
      </c>
      <c r="T1761" s="16" t="str">
        <f aca="false">IF(I1761="","Unknown",IF(I1761="upi","UPI",I1761))</f>
        <v>COD</v>
      </c>
      <c r="U1761" s="16" t="str">
        <f aca="false">IF(L1761="Yes","Y",IF(L1761="No","N",L1761))</f>
        <v>N</v>
      </c>
      <c r="V1761" s="19" t="n">
        <f aca="false">ROUND(R1761*Q1761*(1-S1761),2)</f>
        <v>407.55</v>
      </c>
      <c r="W1761" s="16" t="str">
        <f aca="false">_xlfn.XLOOKUP(D1761,products!$A$2:$A$61,products!$C$2:$C$61,"Not found")</f>
        <v>Beauty</v>
      </c>
    </row>
    <row r="1762" customFormat="false" ht="15" hidden="false" customHeight="false" outlineLevel="0" collapsed="false">
      <c r="A1762" s="16" t="s">
        <v>2790</v>
      </c>
      <c r="B1762" s="16" t="s">
        <v>2779</v>
      </c>
      <c r="C1762" s="16" t="s">
        <v>732</v>
      </c>
      <c r="D1762" s="16" t="s">
        <v>170</v>
      </c>
      <c r="E1762" s="16" t="n">
        <v>3</v>
      </c>
      <c r="F1762" s="16" t="n">
        <v>3375</v>
      </c>
      <c r="G1762" s="16" t="n">
        <v>0.1</v>
      </c>
      <c r="H1762" s="16" t="s">
        <v>545</v>
      </c>
      <c r="I1762" s="16" t="s">
        <v>60</v>
      </c>
      <c r="J1762" s="16" t="n">
        <v>4</v>
      </c>
      <c r="K1762" s="16" t="n">
        <v>4</v>
      </c>
      <c r="L1762" s="16" t="s">
        <v>41</v>
      </c>
      <c r="M1762" s="18" t="n">
        <f aca="false">IF(ISNUMBER(B1762),B1762,IF(MID(B1762,3,1)="-",DATE(VALUE(RIGHT(B1762,4)),VALUE(MID(B1762,4,2)),VALUE(LEFT(B1762,2))),DATE(VALUE(LEFT(B1762,4)),VALUE(MID(B1762,6,2)),VALUE(RIGHT(B1762,2)))))</f>
        <v>45816</v>
      </c>
      <c r="N1762" s="16" t="n">
        <f aca="false">MONTH(M1762)</f>
        <v>6</v>
      </c>
      <c r="O1762" s="16" t="str">
        <f aca="false">PROPER(TRIM(H1762))</f>
        <v>Delhi</v>
      </c>
      <c r="P1762" s="16" t="str">
        <f aca="false">IFERROR(VLOOKUP(O1762,city_map!$A$2:$B$6,2,FALSE()),O1762)</f>
        <v>Delhi</v>
      </c>
      <c r="Q1762" s="16" t="n">
        <f aca="false">IF(ISNUMBER(F1762),F1762,VALUE(SUBSTITUTE(SUBSTITUTE(F1762,"₹",""),",","")))</f>
        <v>3375</v>
      </c>
      <c r="R1762" s="16" t="n">
        <f aca="false">IF(E1762=99,1,E1762)</f>
        <v>3</v>
      </c>
      <c r="S1762" s="16" t="n">
        <f aca="false">IF(G1762="",0,G1762)</f>
        <v>0.1</v>
      </c>
      <c r="T1762" s="16" t="str">
        <f aca="false">IF(I1762="","Unknown",IF(I1762="upi","UPI",I1762))</f>
        <v>UPI</v>
      </c>
      <c r="U1762" s="16" t="str">
        <f aca="false">IF(L1762="Yes","Y",IF(L1762="No","N",L1762))</f>
        <v>N</v>
      </c>
      <c r="V1762" s="19" t="n">
        <f aca="false">ROUND(R1762*Q1762*(1-S1762),2)</f>
        <v>9112.5</v>
      </c>
      <c r="W1762" s="16" t="str">
        <f aca="false">_xlfn.XLOOKUP(D1762,products!$A$2:$A$61,products!$C$2:$C$61,"Not found")</f>
        <v>Home</v>
      </c>
    </row>
    <row r="1763" customFormat="false" ht="15" hidden="false" customHeight="false" outlineLevel="0" collapsed="false">
      <c r="A1763" s="16" t="s">
        <v>2791</v>
      </c>
      <c r="B1763" s="16" t="s">
        <v>2779</v>
      </c>
      <c r="C1763" s="16" t="s">
        <v>2064</v>
      </c>
      <c r="D1763" s="16" t="s">
        <v>721</v>
      </c>
      <c r="E1763" s="16" t="n">
        <v>2</v>
      </c>
      <c r="F1763" s="16" t="n">
        <v>509</v>
      </c>
      <c r="G1763" s="16" t="n">
        <v>0</v>
      </c>
      <c r="H1763" s="16" t="s">
        <v>112</v>
      </c>
      <c r="I1763" s="16" t="s">
        <v>60</v>
      </c>
      <c r="J1763" s="16" t="n">
        <v>4</v>
      </c>
      <c r="K1763" s="16" t="n">
        <v>3</v>
      </c>
      <c r="L1763" s="16" t="s">
        <v>57</v>
      </c>
      <c r="M1763" s="18" t="n">
        <f aca="false">IF(ISNUMBER(B1763),B1763,IF(MID(B1763,3,1)="-",DATE(VALUE(RIGHT(B1763,4)),VALUE(MID(B1763,4,2)),VALUE(LEFT(B1763,2))),DATE(VALUE(LEFT(B1763,4)),VALUE(MID(B1763,6,2)),VALUE(RIGHT(B1763,2)))))</f>
        <v>45816</v>
      </c>
      <c r="N1763" s="16" t="n">
        <f aca="false">MONTH(M1763)</f>
        <v>6</v>
      </c>
      <c r="O1763" s="16" t="str">
        <f aca="false">PROPER(TRIM(H1763))</f>
        <v>Mumbai</v>
      </c>
      <c r="P1763" s="16" t="str">
        <f aca="false">IFERROR(VLOOKUP(O1763,city_map!$A$2:$B$6,2,FALSE()),O1763)</f>
        <v>Mumbai</v>
      </c>
      <c r="Q1763" s="16" t="n">
        <f aca="false">IF(ISNUMBER(F1763),F1763,VALUE(SUBSTITUTE(SUBSTITUTE(F1763,"₹",""),",","")))</f>
        <v>509</v>
      </c>
      <c r="R1763" s="16" t="n">
        <f aca="false">IF(E1763=99,1,E1763)</f>
        <v>2</v>
      </c>
      <c r="S1763" s="16" t="n">
        <f aca="false">IF(G1763="",0,G1763)</f>
        <v>0</v>
      </c>
      <c r="T1763" s="16" t="str">
        <f aca="false">IF(I1763="","Unknown",IF(I1763="upi","UPI",I1763))</f>
        <v>UPI</v>
      </c>
      <c r="U1763" s="16" t="str">
        <f aca="false">IF(L1763="Yes","Y",IF(L1763="No","N",L1763))</f>
        <v>Y</v>
      </c>
      <c r="V1763" s="19" t="n">
        <f aca="false">ROUND(R1763*Q1763*(1-S1763),2)</f>
        <v>1018</v>
      </c>
      <c r="W1763" s="16" t="str">
        <f aca="false">_xlfn.XLOOKUP(D1763,products!$A$2:$A$61,products!$C$2:$C$61,"Not found")</f>
        <v>Beauty</v>
      </c>
    </row>
    <row r="1764" customFormat="false" ht="15" hidden="false" customHeight="false" outlineLevel="0" collapsed="false">
      <c r="A1764" s="16" t="s">
        <v>2792</v>
      </c>
      <c r="B1764" s="16" t="s">
        <v>2779</v>
      </c>
      <c r="C1764" s="16" t="s">
        <v>2793</v>
      </c>
      <c r="D1764" s="16" t="s">
        <v>51</v>
      </c>
      <c r="E1764" s="16" t="n">
        <v>2</v>
      </c>
      <c r="F1764" s="16" t="n">
        <v>2299</v>
      </c>
      <c r="G1764" s="16" t="n">
        <v>0.05</v>
      </c>
      <c r="H1764" s="16" t="s">
        <v>56</v>
      </c>
      <c r="I1764" s="16" t="s">
        <v>60</v>
      </c>
      <c r="J1764" s="16" t="n">
        <v>6</v>
      </c>
      <c r="K1764" s="16" t="n">
        <v>5</v>
      </c>
      <c r="L1764" s="16" t="s">
        <v>41</v>
      </c>
      <c r="M1764" s="18" t="n">
        <f aca="false">IF(ISNUMBER(B1764),B1764,IF(MID(B1764,3,1)="-",DATE(VALUE(RIGHT(B1764,4)),VALUE(MID(B1764,4,2)),VALUE(LEFT(B1764,2))),DATE(VALUE(LEFT(B1764,4)),VALUE(MID(B1764,6,2)),VALUE(RIGHT(B1764,2)))))</f>
        <v>45816</v>
      </c>
      <c r="N1764" s="16" t="n">
        <f aca="false">MONTH(M1764)</f>
        <v>6</v>
      </c>
      <c r="O1764" s="16" t="str">
        <f aca="false">PROPER(TRIM(H1764))</f>
        <v>Lucknow</v>
      </c>
      <c r="P1764" s="16" t="str">
        <f aca="false">IFERROR(VLOOKUP(O1764,city_map!$A$2:$B$6,2,FALSE()),O1764)</f>
        <v>Lucknow</v>
      </c>
      <c r="Q1764" s="16" t="n">
        <f aca="false">IF(ISNUMBER(F1764),F1764,VALUE(SUBSTITUTE(SUBSTITUTE(F1764,"₹",""),",","")))</f>
        <v>2299</v>
      </c>
      <c r="R1764" s="16" t="n">
        <f aca="false">IF(E1764=99,1,E1764)</f>
        <v>2</v>
      </c>
      <c r="S1764" s="16" t="n">
        <f aca="false">IF(G1764="",0,G1764)</f>
        <v>0.05</v>
      </c>
      <c r="T1764" s="16" t="str">
        <f aca="false">IF(I1764="","Unknown",IF(I1764="upi","UPI",I1764))</f>
        <v>UPI</v>
      </c>
      <c r="U1764" s="16" t="str">
        <f aca="false">IF(L1764="Yes","Y",IF(L1764="No","N",L1764))</f>
        <v>N</v>
      </c>
      <c r="V1764" s="19" t="n">
        <f aca="false">ROUND(R1764*Q1764*(1-S1764),2)</f>
        <v>4368.1</v>
      </c>
      <c r="W1764" s="16" t="str">
        <f aca="false">_xlfn.XLOOKUP(D1764,products!$A$2:$A$61,products!$C$2:$C$61,"Not found")</f>
        <v>Fashion</v>
      </c>
    </row>
    <row r="1765" customFormat="false" ht="15" hidden="false" customHeight="false" outlineLevel="0" collapsed="false">
      <c r="A1765" s="16" t="s">
        <v>2794</v>
      </c>
      <c r="B1765" s="16" t="s">
        <v>2795</v>
      </c>
      <c r="C1765" s="16" t="s">
        <v>750</v>
      </c>
      <c r="D1765" s="16" t="s">
        <v>55</v>
      </c>
      <c r="E1765" s="16" t="n">
        <v>1</v>
      </c>
      <c r="F1765" s="16" t="n">
        <v>1914</v>
      </c>
      <c r="G1765" s="16" t="n">
        <v>0</v>
      </c>
      <c r="H1765" s="16" t="s">
        <v>112</v>
      </c>
      <c r="I1765" s="16" t="s">
        <v>40</v>
      </c>
      <c r="J1765" s="16" t="n">
        <v>7</v>
      </c>
      <c r="K1765" s="16" t="n">
        <v>4</v>
      </c>
      <c r="L1765" s="16" t="s">
        <v>41</v>
      </c>
      <c r="M1765" s="18" t="n">
        <f aca="false">IF(ISNUMBER(B1765),B1765,IF(MID(B1765,3,1)="-",DATE(VALUE(RIGHT(B1765,4)),VALUE(MID(B1765,4,2)),VALUE(LEFT(B1765,2))),DATE(VALUE(LEFT(B1765,4)),VALUE(MID(B1765,6,2)),VALUE(RIGHT(B1765,2)))))</f>
        <v>45817</v>
      </c>
      <c r="N1765" s="16" t="n">
        <f aca="false">MONTH(M1765)</f>
        <v>6</v>
      </c>
      <c r="O1765" s="16" t="str">
        <f aca="false">PROPER(TRIM(H1765))</f>
        <v>Mumbai</v>
      </c>
      <c r="P1765" s="16" t="str">
        <f aca="false">IFERROR(VLOOKUP(O1765,city_map!$A$2:$B$6,2,FALSE()),O1765)</f>
        <v>Mumbai</v>
      </c>
      <c r="Q1765" s="16" t="n">
        <f aca="false">IF(ISNUMBER(F1765),F1765,VALUE(SUBSTITUTE(SUBSTITUTE(F1765,"₹",""),",","")))</f>
        <v>1914</v>
      </c>
      <c r="R1765" s="16" t="n">
        <f aca="false">IF(E1765=99,1,E1765)</f>
        <v>1</v>
      </c>
      <c r="S1765" s="16" t="n">
        <f aca="false">IF(G1765="",0,G1765)</f>
        <v>0</v>
      </c>
      <c r="T1765" s="16" t="str">
        <f aca="false">IF(I1765="","Unknown",IF(I1765="upi","UPI",I1765))</f>
        <v>COD</v>
      </c>
      <c r="U1765" s="16" t="str">
        <f aca="false">IF(L1765="Yes","Y",IF(L1765="No","N",L1765))</f>
        <v>N</v>
      </c>
      <c r="V1765" s="19" t="n">
        <f aca="false">ROUND(R1765*Q1765*(1-S1765),2)</f>
        <v>1914</v>
      </c>
      <c r="W1765" s="16" t="str">
        <f aca="false">_xlfn.XLOOKUP(D1765,products!$A$2:$A$61,products!$C$2:$C$61,"Not found")</f>
        <v>Home</v>
      </c>
    </row>
    <row r="1766" customFormat="false" ht="15" hidden="false" customHeight="false" outlineLevel="0" collapsed="false">
      <c r="A1766" s="16" t="s">
        <v>2796</v>
      </c>
      <c r="B1766" s="16" t="s">
        <v>2795</v>
      </c>
      <c r="C1766" s="16" t="s">
        <v>1376</v>
      </c>
      <c r="D1766" s="16" t="s">
        <v>129</v>
      </c>
      <c r="E1766" s="16" t="n">
        <v>1</v>
      </c>
      <c r="F1766" s="16" t="n">
        <v>621</v>
      </c>
      <c r="G1766" s="16" t="n">
        <v>0.05</v>
      </c>
      <c r="H1766" s="16" t="s">
        <v>130</v>
      </c>
      <c r="I1766" s="16" t="s">
        <v>60</v>
      </c>
      <c r="J1766" s="16" t="n">
        <v>5</v>
      </c>
      <c r="K1766" s="16" t="n">
        <v>4</v>
      </c>
      <c r="L1766" s="16" t="s">
        <v>41</v>
      </c>
      <c r="M1766" s="18" t="n">
        <f aca="false">IF(ISNUMBER(B1766),B1766,IF(MID(B1766,3,1)="-",DATE(VALUE(RIGHT(B1766,4)),VALUE(MID(B1766,4,2)),VALUE(LEFT(B1766,2))),DATE(VALUE(LEFT(B1766,4)),VALUE(MID(B1766,6,2)),VALUE(RIGHT(B1766,2)))))</f>
        <v>45817</v>
      </c>
      <c r="N1766" s="16" t="n">
        <f aca="false">MONTH(M1766)</f>
        <v>6</v>
      </c>
      <c r="O1766" s="16" t="str">
        <f aca="false">PROPER(TRIM(H1766))</f>
        <v>Bengaluru</v>
      </c>
      <c r="P1766" s="16" t="str">
        <f aca="false">IFERROR(VLOOKUP(O1766,city_map!$A$2:$B$6,2,FALSE()),O1766)</f>
        <v>Bengaluru</v>
      </c>
      <c r="Q1766" s="16" t="n">
        <f aca="false">IF(ISNUMBER(F1766),F1766,VALUE(SUBSTITUTE(SUBSTITUTE(F1766,"₹",""),",","")))</f>
        <v>621</v>
      </c>
      <c r="R1766" s="16" t="n">
        <f aca="false">IF(E1766=99,1,E1766)</f>
        <v>1</v>
      </c>
      <c r="S1766" s="16" t="n">
        <f aca="false">IF(G1766="",0,G1766)</f>
        <v>0.05</v>
      </c>
      <c r="T1766" s="16" t="str">
        <f aca="false">IF(I1766="","Unknown",IF(I1766="upi","UPI",I1766))</f>
        <v>UPI</v>
      </c>
      <c r="U1766" s="16" t="str">
        <f aca="false">IF(L1766="Yes","Y",IF(L1766="No","N",L1766))</f>
        <v>N</v>
      </c>
      <c r="V1766" s="19" t="n">
        <f aca="false">ROUND(R1766*Q1766*(1-S1766),2)</f>
        <v>589.95</v>
      </c>
      <c r="W1766" s="16" t="str">
        <f aca="false">_xlfn.XLOOKUP(D1766,products!$A$2:$A$61,products!$C$2:$C$61,"Not found")</f>
        <v>Beauty</v>
      </c>
    </row>
    <row r="1767" customFormat="false" ht="15" hidden="false" customHeight="false" outlineLevel="0" collapsed="false">
      <c r="A1767" s="16" t="s">
        <v>2797</v>
      </c>
      <c r="B1767" s="16" t="s">
        <v>2795</v>
      </c>
      <c r="C1767" s="16" t="s">
        <v>1629</v>
      </c>
      <c r="D1767" s="16" t="s">
        <v>222</v>
      </c>
      <c r="E1767" s="16" t="n">
        <v>2</v>
      </c>
      <c r="F1767" s="16" t="n">
        <v>1848</v>
      </c>
      <c r="G1767" s="16"/>
      <c r="H1767" s="16" t="s">
        <v>67</v>
      </c>
      <c r="I1767" s="16" t="s">
        <v>60</v>
      </c>
      <c r="J1767" s="16" t="n">
        <v>4</v>
      </c>
      <c r="K1767" s="16" t="n">
        <v>5</v>
      </c>
      <c r="L1767" s="16" t="s">
        <v>41</v>
      </c>
      <c r="M1767" s="18" t="n">
        <f aca="false">IF(ISNUMBER(B1767),B1767,IF(MID(B1767,3,1)="-",DATE(VALUE(RIGHT(B1767,4)),VALUE(MID(B1767,4,2)),VALUE(LEFT(B1767,2))),DATE(VALUE(LEFT(B1767,4)),VALUE(MID(B1767,6,2)),VALUE(RIGHT(B1767,2)))))</f>
        <v>45817</v>
      </c>
      <c r="N1767" s="16" t="n">
        <f aca="false">MONTH(M1767)</f>
        <v>6</v>
      </c>
      <c r="O1767" s="16" t="str">
        <f aca="false">PROPER(TRIM(H1767))</f>
        <v>Kolkata</v>
      </c>
      <c r="P1767" s="16" t="str">
        <f aca="false">IFERROR(VLOOKUP(O1767,city_map!$A$2:$B$6,2,FALSE()),O1767)</f>
        <v>Kolkata</v>
      </c>
      <c r="Q1767" s="16" t="n">
        <f aca="false">IF(ISNUMBER(F1767),F1767,VALUE(SUBSTITUTE(SUBSTITUTE(F1767,"₹",""),",","")))</f>
        <v>1848</v>
      </c>
      <c r="R1767" s="16" t="n">
        <f aca="false">IF(E1767=99,1,E1767)</f>
        <v>2</v>
      </c>
      <c r="S1767" s="16" t="n">
        <f aca="false">IF(G1767="",0,G1767)</f>
        <v>0</v>
      </c>
      <c r="T1767" s="16" t="str">
        <f aca="false">IF(I1767="","Unknown",IF(I1767="upi","UPI",I1767))</f>
        <v>UPI</v>
      </c>
      <c r="U1767" s="16" t="str">
        <f aca="false">IF(L1767="Yes","Y",IF(L1767="No","N",L1767))</f>
        <v>N</v>
      </c>
      <c r="V1767" s="19" t="n">
        <f aca="false">ROUND(R1767*Q1767*(1-S1767),2)</f>
        <v>3696</v>
      </c>
      <c r="W1767" s="16" t="str">
        <f aca="false">_xlfn.XLOOKUP(D1767,products!$A$2:$A$61,products!$C$2:$C$61,"Not found")</f>
        <v>Fashion</v>
      </c>
    </row>
    <row r="1768" customFormat="false" ht="15" hidden="false" customHeight="false" outlineLevel="0" collapsed="false">
      <c r="A1768" s="16" t="s">
        <v>2798</v>
      </c>
      <c r="B1768" s="16" t="s">
        <v>2795</v>
      </c>
      <c r="C1768" s="16" t="s">
        <v>1246</v>
      </c>
      <c r="D1768" s="16" t="s">
        <v>222</v>
      </c>
      <c r="E1768" s="16" t="n">
        <v>1</v>
      </c>
      <c r="F1768" s="16" t="s">
        <v>2799</v>
      </c>
      <c r="G1768" s="16" t="n">
        <v>0</v>
      </c>
      <c r="H1768" s="16" t="s">
        <v>208</v>
      </c>
      <c r="I1768" s="16" t="s">
        <v>71</v>
      </c>
      <c r="J1768" s="16" t="n">
        <v>4</v>
      </c>
      <c r="K1768" s="16" t="n">
        <v>4</v>
      </c>
      <c r="L1768" s="16" t="s">
        <v>41</v>
      </c>
      <c r="M1768" s="18" t="n">
        <f aca="false">IF(ISNUMBER(B1768),B1768,IF(MID(B1768,3,1)="-",DATE(VALUE(RIGHT(B1768,4)),VALUE(MID(B1768,4,2)),VALUE(LEFT(B1768,2))),DATE(VALUE(LEFT(B1768,4)),VALUE(MID(B1768,6,2)),VALUE(RIGHT(B1768,2)))))</f>
        <v>45817</v>
      </c>
      <c r="N1768" s="16" t="n">
        <f aca="false">MONTH(M1768)</f>
        <v>6</v>
      </c>
      <c r="O1768" s="16" t="str">
        <f aca="false">PROPER(TRIM(H1768))</f>
        <v>Jaipur</v>
      </c>
      <c r="P1768" s="16" t="str">
        <f aca="false">IFERROR(VLOOKUP(O1768,city_map!$A$2:$B$6,2,FALSE()),O1768)</f>
        <v>Jaipur</v>
      </c>
      <c r="Q1768" s="16" t="n">
        <f aca="false">IF(ISNUMBER(F1768),F1768,VALUE(SUBSTITUTE(SUBSTITUTE(F1768,"₹",""),",","")))</f>
        <v>1907</v>
      </c>
      <c r="R1768" s="16" t="n">
        <f aca="false">IF(E1768=99,1,E1768)</f>
        <v>1</v>
      </c>
      <c r="S1768" s="16" t="n">
        <f aca="false">IF(G1768="",0,G1768)</f>
        <v>0</v>
      </c>
      <c r="T1768" s="16" t="str">
        <f aca="false">IF(I1768="","Unknown",IF(I1768="upi","UPI",I1768))</f>
        <v>Credit Card</v>
      </c>
      <c r="U1768" s="16" t="str">
        <f aca="false">IF(L1768="Yes","Y",IF(L1768="No","N",L1768))</f>
        <v>N</v>
      </c>
      <c r="V1768" s="19" t="n">
        <f aca="false">ROUND(R1768*Q1768*(1-S1768),2)</f>
        <v>1907</v>
      </c>
      <c r="W1768" s="16" t="str">
        <f aca="false">_xlfn.XLOOKUP(D1768,products!$A$2:$A$61,products!$C$2:$C$61,"Not found")</f>
        <v>Fashion</v>
      </c>
    </row>
    <row r="1769" customFormat="false" ht="15" hidden="false" customHeight="false" outlineLevel="0" collapsed="false">
      <c r="A1769" s="16" t="s">
        <v>2800</v>
      </c>
      <c r="B1769" s="16" t="s">
        <v>2795</v>
      </c>
      <c r="C1769" s="16" t="s">
        <v>480</v>
      </c>
      <c r="D1769" s="16" t="s">
        <v>115</v>
      </c>
      <c r="E1769" s="16" t="n">
        <v>1</v>
      </c>
      <c r="F1769" s="16" t="n">
        <v>289</v>
      </c>
      <c r="G1769" s="16" t="n">
        <v>0</v>
      </c>
      <c r="H1769" s="16" t="s">
        <v>81</v>
      </c>
      <c r="I1769" s="16" t="s">
        <v>71</v>
      </c>
      <c r="J1769" s="16" t="n">
        <v>4</v>
      </c>
      <c r="K1769" s="16" t="n">
        <v>4</v>
      </c>
      <c r="L1769" s="16" t="s">
        <v>41</v>
      </c>
      <c r="M1769" s="18" t="n">
        <f aca="false">IF(ISNUMBER(B1769),B1769,IF(MID(B1769,3,1)="-",DATE(VALUE(RIGHT(B1769,4)),VALUE(MID(B1769,4,2)),VALUE(LEFT(B1769,2))),DATE(VALUE(LEFT(B1769,4)),VALUE(MID(B1769,6,2)),VALUE(RIGHT(B1769,2)))))</f>
        <v>45817</v>
      </c>
      <c r="N1769" s="16" t="n">
        <f aca="false">MONTH(M1769)</f>
        <v>6</v>
      </c>
      <c r="O1769" s="16" t="str">
        <f aca="false">PROPER(TRIM(H1769))</f>
        <v>Hyderabad</v>
      </c>
      <c r="P1769" s="16" t="str">
        <f aca="false">IFERROR(VLOOKUP(O1769,city_map!$A$2:$B$6,2,FALSE()),O1769)</f>
        <v>Hyderabad</v>
      </c>
      <c r="Q1769" s="16" t="n">
        <f aca="false">IF(ISNUMBER(F1769),F1769,VALUE(SUBSTITUTE(SUBSTITUTE(F1769,"₹",""),",","")))</f>
        <v>289</v>
      </c>
      <c r="R1769" s="16" t="n">
        <f aca="false">IF(E1769=99,1,E1769)</f>
        <v>1</v>
      </c>
      <c r="S1769" s="16" t="n">
        <f aca="false">IF(G1769="",0,G1769)</f>
        <v>0</v>
      </c>
      <c r="T1769" s="16" t="str">
        <f aca="false">IF(I1769="","Unknown",IF(I1769="upi","UPI",I1769))</f>
        <v>Credit Card</v>
      </c>
      <c r="U1769" s="16" t="str">
        <f aca="false">IF(L1769="Yes","Y",IF(L1769="No","N",L1769))</f>
        <v>N</v>
      </c>
      <c r="V1769" s="19" t="n">
        <f aca="false">ROUND(R1769*Q1769*(1-S1769),2)</f>
        <v>289</v>
      </c>
      <c r="W1769" s="16" t="str">
        <f aca="false">_xlfn.XLOOKUP(D1769,products!$A$2:$A$61,products!$C$2:$C$61,"Not found")</f>
        <v>Books</v>
      </c>
    </row>
    <row r="1770" customFormat="false" ht="15" hidden="false" customHeight="false" outlineLevel="0" collapsed="false">
      <c r="A1770" s="16" t="s">
        <v>2801</v>
      </c>
      <c r="B1770" s="16" t="s">
        <v>2795</v>
      </c>
      <c r="C1770" s="16" t="s">
        <v>303</v>
      </c>
      <c r="D1770" s="16" t="s">
        <v>99</v>
      </c>
      <c r="E1770" s="16" t="n">
        <v>2</v>
      </c>
      <c r="F1770" s="16" t="n">
        <v>683</v>
      </c>
      <c r="G1770" s="16" t="n">
        <v>0</v>
      </c>
      <c r="H1770" s="16" t="s">
        <v>81</v>
      </c>
      <c r="I1770" s="16" t="s">
        <v>60</v>
      </c>
      <c r="J1770" s="16" t="n">
        <v>4</v>
      </c>
      <c r="K1770" s="16" t="n">
        <v>4</v>
      </c>
      <c r="L1770" s="16" t="s">
        <v>41</v>
      </c>
      <c r="M1770" s="18" t="n">
        <f aca="false">IF(ISNUMBER(B1770),B1770,IF(MID(B1770,3,1)="-",DATE(VALUE(RIGHT(B1770,4)),VALUE(MID(B1770,4,2)),VALUE(LEFT(B1770,2))),DATE(VALUE(LEFT(B1770,4)),VALUE(MID(B1770,6,2)),VALUE(RIGHT(B1770,2)))))</f>
        <v>45817</v>
      </c>
      <c r="N1770" s="16" t="n">
        <f aca="false">MONTH(M1770)</f>
        <v>6</v>
      </c>
      <c r="O1770" s="16" t="str">
        <f aca="false">PROPER(TRIM(H1770))</f>
        <v>Hyderabad</v>
      </c>
      <c r="P1770" s="16" t="str">
        <f aca="false">IFERROR(VLOOKUP(O1770,city_map!$A$2:$B$6,2,FALSE()),O1770)</f>
        <v>Hyderabad</v>
      </c>
      <c r="Q1770" s="16" t="n">
        <f aca="false">IF(ISNUMBER(F1770),F1770,VALUE(SUBSTITUTE(SUBSTITUTE(F1770,"₹",""),",","")))</f>
        <v>683</v>
      </c>
      <c r="R1770" s="16" t="n">
        <f aca="false">IF(E1770=99,1,E1770)</f>
        <v>2</v>
      </c>
      <c r="S1770" s="16" t="n">
        <f aca="false">IF(G1770="",0,G1770)</f>
        <v>0</v>
      </c>
      <c r="T1770" s="16" t="str">
        <f aca="false">IF(I1770="","Unknown",IF(I1770="upi","UPI",I1770))</f>
        <v>UPI</v>
      </c>
      <c r="U1770" s="16" t="str">
        <f aca="false">IF(L1770="Yes","Y",IF(L1770="No","N",L1770))</f>
        <v>N</v>
      </c>
      <c r="V1770" s="19" t="n">
        <f aca="false">ROUND(R1770*Q1770*(1-S1770),2)</f>
        <v>1366</v>
      </c>
      <c r="W1770" s="16" t="str">
        <f aca="false">_xlfn.XLOOKUP(D1770,products!$A$2:$A$61,products!$C$2:$C$61,"Not found")</f>
        <v>Fashion</v>
      </c>
    </row>
    <row r="1771" customFormat="false" ht="15" hidden="false" customHeight="false" outlineLevel="0" collapsed="false">
      <c r="A1771" s="16" t="s">
        <v>2802</v>
      </c>
      <c r="B1771" s="16" t="s">
        <v>2795</v>
      </c>
      <c r="C1771" s="16" t="s">
        <v>2803</v>
      </c>
      <c r="D1771" s="16" t="s">
        <v>393</v>
      </c>
      <c r="E1771" s="16" t="n">
        <v>4</v>
      </c>
      <c r="F1771" s="16" t="n">
        <v>520</v>
      </c>
      <c r="G1771" s="16" t="n">
        <v>0.1</v>
      </c>
      <c r="H1771" s="16" t="s">
        <v>39</v>
      </c>
      <c r="I1771" s="16" t="s">
        <v>60</v>
      </c>
      <c r="J1771" s="16" t="n">
        <v>2</v>
      </c>
      <c r="K1771" s="16" t="n">
        <v>3</v>
      </c>
      <c r="L1771" s="16" t="s">
        <v>41</v>
      </c>
      <c r="M1771" s="18" t="n">
        <f aca="false">IF(ISNUMBER(B1771),B1771,IF(MID(B1771,3,1)="-",DATE(VALUE(RIGHT(B1771,4)),VALUE(MID(B1771,4,2)),VALUE(LEFT(B1771,2))),DATE(VALUE(LEFT(B1771,4)),VALUE(MID(B1771,6,2)),VALUE(RIGHT(B1771,2)))))</f>
        <v>45817</v>
      </c>
      <c r="N1771" s="16" t="n">
        <f aca="false">MONTH(M1771)</f>
        <v>6</v>
      </c>
      <c r="O1771" s="16" t="str">
        <f aca="false">PROPER(TRIM(H1771))</f>
        <v>Delhi</v>
      </c>
      <c r="P1771" s="16" t="str">
        <f aca="false">IFERROR(VLOOKUP(O1771,city_map!$A$2:$B$6,2,FALSE()),O1771)</f>
        <v>Delhi</v>
      </c>
      <c r="Q1771" s="16" t="n">
        <f aca="false">IF(ISNUMBER(F1771),F1771,VALUE(SUBSTITUTE(SUBSTITUTE(F1771,"₹",""),",","")))</f>
        <v>520</v>
      </c>
      <c r="R1771" s="16" t="n">
        <f aca="false">IF(E1771=99,1,E1771)</f>
        <v>4</v>
      </c>
      <c r="S1771" s="16" t="n">
        <f aca="false">IF(G1771="",0,G1771)</f>
        <v>0.1</v>
      </c>
      <c r="T1771" s="16" t="str">
        <f aca="false">IF(I1771="","Unknown",IF(I1771="upi","UPI",I1771))</f>
        <v>UPI</v>
      </c>
      <c r="U1771" s="16" t="str">
        <f aca="false">IF(L1771="Yes","Y",IF(L1771="No","N",L1771))</f>
        <v>N</v>
      </c>
      <c r="V1771" s="19" t="n">
        <f aca="false">ROUND(R1771*Q1771*(1-S1771),2)</f>
        <v>1872</v>
      </c>
      <c r="W1771" s="16" t="str">
        <f aca="false">_xlfn.XLOOKUP(D1771,products!$A$2:$A$61,products!$C$2:$C$61,"Not found")</f>
        <v>Fashion</v>
      </c>
    </row>
    <row r="1772" customFormat="false" ht="15" hidden="false" customHeight="false" outlineLevel="0" collapsed="false">
      <c r="A1772" s="16" t="s">
        <v>2804</v>
      </c>
      <c r="B1772" s="16" t="s">
        <v>2795</v>
      </c>
      <c r="C1772" s="16" t="s">
        <v>815</v>
      </c>
      <c r="D1772" s="16" t="s">
        <v>225</v>
      </c>
      <c r="E1772" s="16" t="n">
        <v>2</v>
      </c>
      <c r="F1772" s="16" t="n">
        <v>410</v>
      </c>
      <c r="G1772" s="16" t="n">
        <v>0.15</v>
      </c>
      <c r="H1772" s="16" t="s">
        <v>70</v>
      </c>
      <c r="I1772" s="16" t="s">
        <v>71</v>
      </c>
      <c r="J1772" s="16" t="n">
        <v>5</v>
      </c>
      <c r="K1772" s="16" t="n">
        <v>3</v>
      </c>
      <c r="L1772" s="16" t="s">
        <v>57</v>
      </c>
      <c r="M1772" s="18" t="n">
        <f aca="false">IF(ISNUMBER(B1772),B1772,IF(MID(B1772,3,1)="-",DATE(VALUE(RIGHT(B1772,4)),VALUE(MID(B1772,4,2)),VALUE(LEFT(B1772,2))),DATE(VALUE(LEFT(B1772,4)),VALUE(MID(B1772,6,2)),VALUE(RIGHT(B1772,2)))))</f>
        <v>45817</v>
      </c>
      <c r="N1772" s="16" t="n">
        <f aca="false">MONTH(M1772)</f>
        <v>6</v>
      </c>
      <c r="O1772" s="16" t="str">
        <f aca="false">PROPER(TRIM(H1772))</f>
        <v>Pune</v>
      </c>
      <c r="P1772" s="16" t="str">
        <f aca="false">IFERROR(VLOOKUP(O1772,city_map!$A$2:$B$6,2,FALSE()),O1772)</f>
        <v>Pune</v>
      </c>
      <c r="Q1772" s="16" t="n">
        <f aca="false">IF(ISNUMBER(F1772),F1772,VALUE(SUBSTITUTE(SUBSTITUTE(F1772,"₹",""),",","")))</f>
        <v>410</v>
      </c>
      <c r="R1772" s="16" t="n">
        <f aca="false">IF(E1772=99,1,E1772)</f>
        <v>2</v>
      </c>
      <c r="S1772" s="16" t="n">
        <f aca="false">IF(G1772="",0,G1772)</f>
        <v>0.15</v>
      </c>
      <c r="T1772" s="16" t="str">
        <f aca="false">IF(I1772="","Unknown",IF(I1772="upi","UPI",I1772))</f>
        <v>Credit Card</v>
      </c>
      <c r="U1772" s="16" t="str">
        <f aca="false">IF(L1772="Yes","Y",IF(L1772="No","N",L1772))</f>
        <v>Y</v>
      </c>
      <c r="V1772" s="19" t="n">
        <f aca="false">ROUND(R1772*Q1772*(1-S1772),2)</f>
        <v>697</v>
      </c>
      <c r="W1772" s="16" t="str">
        <f aca="false">_xlfn.XLOOKUP(D1772,products!$A$2:$A$61,products!$C$2:$C$61,"Not found")</f>
        <v>Books</v>
      </c>
    </row>
    <row r="1773" customFormat="false" ht="15" hidden="false" customHeight="false" outlineLevel="0" collapsed="false">
      <c r="A1773" s="16" t="s">
        <v>2805</v>
      </c>
      <c r="B1773" s="16" t="s">
        <v>2795</v>
      </c>
      <c r="C1773" s="16" t="s">
        <v>732</v>
      </c>
      <c r="D1773" s="16" t="s">
        <v>254</v>
      </c>
      <c r="E1773" s="16" t="n">
        <v>2</v>
      </c>
      <c r="F1773" s="16" t="n">
        <v>1029</v>
      </c>
      <c r="G1773" s="16" t="n">
        <v>0.3</v>
      </c>
      <c r="H1773" s="16" t="s">
        <v>39</v>
      </c>
      <c r="I1773" s="16" t="s">
        <v>60</v>
      </c>
      <c r="J1773" s="16" t="n">
        <v>5</v>
      </c>
      <c r="K1773" s="16" t="n">
        <v>4</v>
      </c>
      <c r="L1773" s="16" t="s">
        <v>41</v>
      </c>
      <c r="M1773" s="18" t="n">
        <f aca="false">IF(ISNUMBER(B1773),B1773,IF(MID(B1773,3,1)="-",DATE(VALUE(RIGHT(B1773,4)),VALUE(MID(B1773,4,2)),VALUE(LEFT(B1773,2))),DATE(VALUE(LEFT(B1773,4)),VALUE(MID(B1773,6,2)),VALUE(RIGHT(B1773,2)))))</f>
        <v>45817</v>
      </c>
      <c r="N1773" s="16" t="n">
        <f aca="false">MONTH(M1773)</f>
        <v>6</v>
      </c>
      <c r="O1773" s="16" t="str">
        <f aca="false">PROPER(TRIM(H1773))</f>
        <v>Delhi</v>
      </c>
      <c r="P1773" s="16" t="str">
        <f aca="false">IFERROR(VLOOKUP(O1773,city_map!$A$2:$B$6,2,FALSE()),O1773)</f>
        <v>Delhi</v>
      </c>
      <c r="Q1773" s="16" t="n">
        <f aca="false">IF(ISNUMBER(F1773),F1773,VALUE(SUBSTITUTE(SUBSTITUTE(F1773,"₹",""),",","")))</f>
        <v>1029</v>
      </c>
      <c r="R1773" s="16" t="n">
        <f aca="false">IF(E1773=99,1,E1773)</f>
        <v>2</v>
      </c>
      <c r="S1773" s="16" t="n">
        <f aca="false">IF(G1773="",0,G1773)</f>
        <v>0.3</v>
      </c>
      <c r="T1773" s="16" t="str">
        <f aca="false">IF(I1773="","Unknown",IF(I1773="upi","UPI",I1773))</f>
        <v>UPI</v>
      </c>
      <c r="U1773" s="16" t="str">
        <f aca="false">IF(L1773="Yes","Y",IF(L1773="No","N",L1773))</f>
        <v>N</v>
      </c>
      <c r="V1773" s="19" t="n">
        <f aca="false">ROUND(R1773*Q1773*(1-S1773),2)</f>
        <v>1440.6</v>
      </c>
      <c r="W1773" s="16" t="str">
        <f aca="false">_xlfn.XLOOKUP(D1773,products!$A$2:$A$61,products!$C$2:$C$61,"Not found")</f>
        <v>Fashion</v>
      </c>
    </row>
    <row r="1774" customFormat="false" ht="15" hidden="false" customHeight="false" outlineLevel="0" collapsed="false">
      <c r="A1774" s="16" t="s">
        <v>2806</v>
      </c>
      <c r="B1774" s="16" t="s">
        <v>2795</v>
      </c>
      <c r="C1774" s="16" t="s">
        <v>568</v>
      </c>
      <c r="D1774" s="16" t="s">
        <v>412</v>
      </c>
      <c r="E1774" s="16" t="n">
        <v>1</v>
      </c>
      <c r="F1774" s="16" t="n">
        <v>1047</v>
      </c>
      <c r="G1774" s="16" t="n">
        <v>0</v>
      </c>
      <c r="H1774" s="16" t="s">
        <v>130</v>
      </c>
      <c r="I1774" s="16" t="s">
        <v>60</v>
      </c>
      <c r="J1774" s="16" t="n">
        <v>3</v>
      </c>
      <c r="K1774" s="16" t="n">
        <v>4</v>
      </c>
      <c r="L1774" s="16" t="s">
        <v>41</v>
      </c>
      <c r="M1774" s="18" t="n">
        <f aca="false">IF(ISNUMBER(B1774),B1774,IF(MID(B1774,3,1)="-",DATE(VALUE(RIGHT(B1774,4)),VALUE(MID(B1774,4,2)),VALUE(LEFT(B1774,2))),DATE(VALUE(LEFT(B1774,4)),VALUE(MID(B1774,6,2)),VALUE(RIGHT(B1774,2)))))</f>
        <v>45817</v>
      </c>
      <c r="N1774" s="16" t="n">
        <f aca="false">MONTH(M1774)</f>
        <v>6</v>
      </c>
      <c r="O1774" s="16" t="str">
        <f aca="false">PROPER(TRIM(H1774))</f>
        <v>Bengaluru</v>
      </c>
      <c r="P1774" s="16" t="str">
        <f aca="false">IFERROR(VLOOKUP(O1774,city_map!$A$2:$B$6,2,FALSE()),O1774)</f>
        <v>Bengaluru</v>
      </c>
      <c r="Q1774" s="16" t="n">
        <f aca="false">IF(ISNUMBER(F1774),F1774,VALUE(SUBSTITUTE(SUBSTITUTE(F1774,"₹",""),",","")))</f>
        <v>1047</v>
      </c>
      <c r="R1774" s="16" t="n">
        <f aca="false">IF(E1774=99,1,E1774)</f>
        <v>1</v>
      </c>
      <c r="S1774" s="16" t="n">
        <f aca="false">IF(G1774="",0,G1774)</f>
        <v>0</v>
      </c>
      <c r="T1774" s="16" t="str">
        <f aca="false">IF(I1774="","Unknown",IF(I1774="upi","UPI",I1774))</f>
        <v>UPI</v>
      </c>
      <c r="U1774" s="16" t="str">
        <f aca="false">IF(L1774="Yes","Y",IF(L1774="No","N",L1774))</f>
        <v>N</v>
      </c>
      <c r="V1774" s="19" t="n">
        <f aca="false">ROUND(R1774*Q1774*(1-S1774),2)</f>
        <v>1047</v>
      </c>
      <c r="W1774" s="16" t="str">
        <f aca="false">_xlfn.XLOOKUP(D1774,products!$A$2:$A$61,products!$C$2:$C$61,"Not found")</f>
        <v>Home</v>
      </c>
    </row>
    <row r="1775" customFormat="false" ht="15" hidden="false" customHeight="false" outlineLevel="0" collapsed="false">
      <c r="A1775" s="16" t="s">
        <v>2807</v>
      </c>
      <c r="B1775" s="16" t="s">
        <v>2795</v>
      </c>
      <c r="C1775" s="16" t="s">
        <v>2747</v>
      </c>
      <c r="D1775" s="16" t="s">
        <v>254</v>
      </c>
      <c r="E1775" s="16" t="n">
        <v>2</v>
      </c>
      <c r="F1775" s="16" t="n">
        <v>954</v>
      </c>
      <c r="G1775" s="16" t="n">
        <v>0.05</v>
      </c>
      <c r="H1775" s="16" t="s">
        <v>208</v>
      </c>
      <c r="I1775" s="16" t="s">
        <v>71</v>
      </c>
      <c r="J1775" s="16" t="n">
        <v>8</v>
      </c>
      <c r="K1775" s="16" t="n">
        <v>3</v>
      </c>
      <c r="L1775" s="16" t="s">
        <v>41</v>
      </c>
      <c r="M1775" s="18" t="n">
        <f aca="false">IF(ISNUMBER(B1775),B1775,IF(MID(B1775,3,1)="-",DATE(VALUE(RIGHT(B1775,4)),VALUE(MID(B1775,4,2)),VALUE(LEFT(B1775,2))),DATE(VALUE(LEFT(B1775,4)),VALUE(MID(B1775,6,2)),VALUE(RIGHT(B1775,2)))))</f>
        <v>45817</v>
      </c>
      <c r="N1775" s="16" t="n">
        <f aca="false">MONTH(M1775)</f>
        <v>6</v>
      </c>
      <c r="O1775" s="16" t="str">
        <f aca="false">PROPER(TRIM(H1775))</f>
        <v>Jaipur</v>
      </c>
      <c r="P1775" s="16" t="str">
        <f aca="false">IFERROR(VLOOKUP(O1775,city_map!$A$2:$B$6,2,FALSE()),O1775)</f>
        <v>Jaipur</v>
      </c>
      <c r="Q1775" s="16" t="n">
        <f aca="false">IF(ISNUMBER(F1775),F1775,VALUE(SUBSTITUTE(SUBSTITUTE(F1775,"₹",""),",","")))</f>
        <v>954</v>
      </c>
      <c r="R1775" s="16" t="n">
        <f aca="false">IF(E1775=99,1,E1775)</f>
        <v>2</v>
      </c>
      <c r="S1775" s="16" t="n">
        <f aca="false">IF(G1775="",0,G1775)</f>
        <v>0.05</v>
      </c>
      <c r="T1775" s="16" t="str">
        <f aca="false">IF(I1775="","Unknown",IF(I1775="upi","UPI",I1775))</f>
        <v>Credit Card</v>
      </c>
      <c r="U1775" s="16" t="str">
        <f aca="false">IF(L1775="Yes","Y",IF(L1775="No","N",L1775))</f>
        <v>N</v>
      </c>
      <c r="V1775" s="19" t="n">
        <f aca="false">ROUND(R1775*Q1775*(1-S1775),2)</f>
        <v>1812.6</v>
      </c>
      <c r="W1775" s="16" t="str">
        <f aca="false">_xlfn.XLOOKUP(D1775,products!$A$2:$A$61,products!$C$2:$C$61,"Not found")</f>
        <v>Fashion</v>
      </c>
    </row>
    <row r="1776" customFormat="false" ht="15" hidden="false" customHeight="false" outlineLevel="0" collapsed="false">
      <c r="A1776" s="16" t="s">
        <v>2808</v>
      </c>
      <c r="B1776" s="16" t="s">
        <v>2795</v>
      </c>
      <c r="C1776" s="16" t="s">
        <v>1371</v>
      </c>
      <c r="D1776" s="16" t="s">
        <v>157</v>
      </c>
      <c r="E1776" s="16" t="n">
        <v>1</v>
      </c>
      <c r="F1776" s="16" t="n">
        <v>1073</v>
      </c>
      <c r="G1776" s="16" t="n">
        <v>0</v>
      </c>
      <c r="H1776" s="16" t="s">
        <v>39</v>
      </c>
      <c r="I1776" s="16" t="s">
        <v>60</v>
      </c>
      <c r="J1776" s="16" t="n">
        <v>4</v>
      </c>
      <c r="K1776" s="16" t="n">
        <v>4</v>
      </c>
      <c r="L1776" s="16" t="s">
        <v>41</v>
      </c>
      <c r="M1776" s="18" t="n">
        <f aca="false">IF(ISNUMBER(B1776),B1776,IF(MID(B1776,3,1)="-",DATE(VALUE(RIGHT(B1776,4)),VALUE(MID(B1776,4,2)),VALUE(LEFT(B1776,2))),DATE(VALUE(LEFT(B1776,4)),VALUE(MID(B1776,6,2)),VALUE(RIGHT(B1776,2)))))</f>
        <v>45817</v>
      </c>
      <c r="N1776" s="16" t="n">
        <f aca="false">MONTH(M1776)</f>
        <v>6</v>
      </c>
      <c r="O1776" s="16" t="str">
        <f aca="false">PROPER(TRIM(H1776))</f>
        <v>Delhi</v>
      </c>
      <c r="P1776" s="16" t="str">
        <f aca="false">IFERROR(VLOOKUP(O1776,city_map!$A$2:$B$6,2,FALSE()),O1776)</f>
        <v>Delhi</v>
      </c>
      <c r="Q1776" s="16" t="n">
        <f aca="false">IF(ISNUMBER(F1776),F1776,VALUE(SUBSTITUTE(SUBSTITUTE(F1776,"₹",""),",","")))</f>
        <v>1073</v>
      </c>
      <c r="R1776" s="16" t="n">
        <f aca="false">IF(E1776=99,1,E1776)</f>
        <v>1</v>
      </c>
      <c r="S1776" s="16" t="n">
        <f aca="false">IF(G1776="",0,G1776)</f>
        <v>0</v>
      </c>
      <c r="T1776" s="16" t="str">
        <f aca="false">IF(I1776="","Unknown",IF(I1776="upi","UPI",I1776))</f>
        <v>UPI</v>
      </c>
      <c r="U1776" s="16" t="str">
        <f aca="false">IF(L1776="Yes","Y",IF(L1776="No","N",L1776))</f>
        <v>N</v>
      </c>
      <c r="V1776" s="19" t="n">
        <f aca="false">ROUND(R1776*Q1776*(1-S1776),2)</f>
        <v>1073</v>
      </c>
      <c r="W1776" s="16" t="str">
        <f aca="false">_xlfn.XLOOKUP(D1776,products!$A$2:$A$61,products!$C$2:$C$61,"Not found")</f>
        <v>Books</v>
      </c>
    </row>
    <row r="1777" customFormat="false" ht="15" hidden="false" customHeight="false" outlineLevel="0" collapsed="false">
      <c r="A1777" s="16" t="s">
        <v>2809</v>
      </c>
      <c r="B1777" s="16" t="s">
        <v>2795</v>
      </c>
      <c r="C1777" s="16" t="s">
        <v>2810</v>
      </c>
      <c r="D1777" s="16" t="s">
        <v>157</v>
      </c>
      <c r="E1777" s="16" t="n">
        <v>2</v>
      </c>
      <c r="F1777" s="16" t="n">
        <v>1131</v>
      </c>
      <c r="G1777" s="16" t="n">
        <v>0.3</v>
      </c>
      <c r="H1777" s="16" t="s">
        <v>46</v>
      </c>
      <c r="I1777" s="16" t="s">
        <v>71</v>
      </c>
      <c r="J1777" s="16" t="n">
        <v>2</v>
      </c>
      <c r="K1777" s="16" t="n">
        <v>5</v>
      </c>
      <c r="L1777" s="16" t="s">
        <v>41</v>
      </c>
      <c r="M1777" s="18" t="n">
        <f aca="false">IF(ISNUMBER(B1777),B1777,IF(MID(B1777,3,1)="-",DATE(VALUE(RIGHT(B1777,4)),VALUE(MID(B1777,4,2)),VALUE(LEFT(B1777,2))),DATE(VALUE(LEFT(B1777,4)),VALUE(MID(B1777,6,2)),VALUE(RIGHT(B1777,2)))))</f>
        <v>45817</v>
      </c>
      <c r="N1777" s="16" t="n">
        <f aca="false">MONTH(M1777)</f>
        <v>6</v>
      </c>
      <c r="O1777" s="16" t="str">
        <f aca="false">PROPER(TRIM(H1777))</f>
        <v>Chennai</v>
      </c>
      <c r="P1777" s="16" t="str">
        <f aca="false">IFERROR(VLOOKUP(O1777,city_map!$A$2:$B$6,2,FALSE()),O1777)</f>
        <v>Chennai</v>
      </c>
      <c r="Q1777" s="16" t="n">
        <f aca="false">IF(ISNUMBER(F1777),F1777,VALUE(SUBSTITUTE(SUBSTITUTE(F1777,"₹",""),",","")))</f>
        <v>1131</v>
      </c>
      <c r="R1777" s="16" t="n">
        <f aca="false">IF(E1777=99,1,E1777)</f>
        <v>2</v>
      </c>
      <c r="S1777" s="16" t="n">
        <f aca="false">IF(G1777="",0,G1777)</f>
        <v>0.3</v>
      </c>
      <c r="T1777" s="16" t="str">
        <f aca="false">IF(I1777="","Unknown",IF(I1777="upi","UPI",I1777))</f>
        <v>Credit Card</v>
      </c>
      <c r="U1777" s="16" t="str">
        <f aca="false">IF(L1777="Yes","Y",IF(L1777="No","N",L1777))</f>
        <v>N</v>
      </c>
      <c r="V1777" s="19" t="n">
        <f aca="false">ROUND(R1777*Q1777*(1-S1777),2)</f>
        <v>1583.4</v>
      </c>
      <c r="W1777" s="16" t="str">
        <f aca="false">_xlfn.XLOOKUP(D1777,products!$A$2:$A$61,products!$C$2:$C$61,"Not found")</f>
        <v>Books</v>
      </c>
    </row>
    <row r="1778" customFormat="false" ht="15" hidden="false" customHeight="false" outlineLevel="0" collapsed="false">
      <c r="A1778" s="16" t="s">
        <v>2811</v>
      </c>
      <c r="B1778" s="16" t="s">
        <v>2812</v>
      </c>
      <c r="C1778" s="16" t="s">
        <v>572</v>
      </c>
      <c r="D1778" s="16" t="s">
        <v>129</v>
      </c>
      <c r="E1778" s="16" t="n">
        <v>1</v>
      </c>
      <c r="F1778" s="16" t="n">
        <v>628</v>
      </c>
      <c r="G1778" s="16" t="n">
        <v>0.1</v>
      </c>
      <c r="H1778" s="16" t="s">
        <v>46</v>
      </c>
      <c r="I1778" s="16" t="s">
        <v>60</v>
      </c>
      <c r="J1778" s="16" t="n">
        <v>3</v>
      </c>
      <c r="K1778" s="16" t="n">
        <v>3</v>
      </c>
      <c r="L1778" s="16" t="s">
        <v>41</v>
      </c>
      <c r="M1778" s="18" t="n">
        <f aca="false">IF(ISNUMBER(B1778),B1778,IF(MID(B1778,3,1)="-",DATE(VALUE(RIGHT(B1778,4)),VALUE(MID(B1778,4,2)),VALUE(LEFT(B1778,2))),DATE(VALUE(LEFT(B1778,4)),VALUE(MID(B1778,6,2)),VALUE(RIGHT(B1778,2)))))</f>
        <v>45818</v>
      </c>
      <c r="N1778" s="16" t="n">
        <f aca="false">MONTH(M1778)</f>
        <v>6</v>
      </c>
      <c r="O1778" s="16" t="str">
        <f aca="false">PROPER(TRIM(H1778))</f>
        <v>Chennai</v>
      </c>
      <c r="P1778" s="16" t="str">
        <f aca="false">IFERROR(VLOOKUP(O1778,city_map!$A$2:$B$6,2,FALSE()),O1778)</f>
        <v>Chennai</v>
      </c>
      <c r="Q1778" s="16" t="n">
        <f aca="false">IF(ISNUMBER(F1778),F1778,VALUE(SUBSTITUTE(SUBSTITUTE(F1778,"₹",""),",","")))</f>
        <v>628</v>
      </c>
      <c r="R1778" s="16" t="n">
        <f aca="false">IF(E1778=99,1,E1778)</f>
        <v>1</v>
      </c>
      <c r="S1778" s="16" t="n">
        <f aca="false">IF(G1778="",0,G1778)</f>
        <v>0.1</v>
      </c>
      <c r="T1778" s="16" t="str">
        <f aca="false">IF(I1778="","Unknown",IF(I1778="upi","UPI",I1778))</f>
        <v>UPI</v>
      </c>
      <c r="U1778" s="16" t="str">
        <f aca="false">IF(L1778="Yes","Y",IF(L1778="No","N",L1778))</f>
        <v>N</v>
      </c>
      <c r="V1778" s="19" t="n">
        <f aca="false">ROUND(R1778*Q1778*(1-S1778),2)</f>
        <v>565.2</v>
      </c>
      <c r="W1778" s="16" t="str">
        <f aca="false">_xlfn.XLOOKUP(D1778,products!$A$2:$A$61,products!$C$2:$C$61,"Not found")</f>
        <v>Beauty</v>
      </c>
    </row>
    <row r="1779" customFormat="false" ht="15" hidden="false" customHeight="false" outlineLevel="0" collapsed="false">
      <c r="A1779" s="16" t="s">
        <v>2813</v>
      </c>
      <c r="B1779" s="16" t="s">
        <v>2812</v>
      </c>
      <c r="C1779" s="16" t="s">
        <v>848</v>
      </c>
      <c r="D1779" s="16" t="s">
        <v>259</v>
      </c>
      <c r="E1779" s="16" t="n">
        <v>3</v>
      </c>
      <c r="F1779" s="16" t="n">
        <v>480</v>
      </c>
      <c r="G1779" s="16" t="n">
        <v>0.2</v>
      </c>
      <c r="H1779" s="16" t="s">
        <v>67</v>
      </c>
      <c r="I1779" s="16" t="s">
        <v>60</v>
      </c>
      <c r="J1779" s="16" t="n">
        <v>3</v>
      </c>
      <c r="K1779" s="16" t="n">
        <v>4</v>
      </c>
      <c r="L1779" s="16" t="s">
        <v>41</v>
      </c>
      <c r="M1779" s="18" t="n">
        <f aca="false">IF(ISNUMBER(B1779),B1779,IF(MID(B1779,3,1)="-",DATE(VALUE(RIGHT(B1779,4)),VALUE(MID(B1779,4,2)),VALUE(LEFT(B1779,2))),DATE(VALUE(LEFT(B1779,4)),VALUE(MID(B1779,6,2)),VALUE(RIGHT(B1779,2)))))</f>
        <v>45818</v>
      </c>
      <c r="N1779" s="16" t="n">
        <f aca="false">MONTH(M1779)</f>
        <v>6</v>
      </c>
      <c r="O1779" s="16" t="str">
        <f aca="false">PROPER(TRIM(H1779))</f>
        <v>Kolkata</v>
      </c>
      <c r="P1779" s="16" t="str">
        <f aca="false">IFERROR(VLOOKUP(O1779,city_map!$A$2:$B$6,2,FALSE()),O1779)</f>
        <v>Kolkata</v>
      </c>
      <c r="Q1779" s="16" t="n">
        <f aca="false">IF(ISNUMBER(F1779),F1779,VALUE(SUBSTITUTE(SUBSTITUTE(F1779,"₹",""),",","")))</f>
        <v>480</v>
      </c>
      <c r="R1779" s="16" t="n">
        <f aca="false">IF(E1779=99,1,E1779)</f>
        <v>3</v>
      </c>
      <c r="S1779" s="16" t="n">
        <f aca="false">IF(G1779="",0,G1779)</f>
        <v>0.2</v>
      </c>
      <c r="T1779" s="16" t="str">
        <f aca="false">IF(I1779="","Unknown",IF(I1779="upi","UPI",I1779))</f>
        <v>UPI</v>
      </c>
      <c r="U1779" s="16" t="str">
        <f aca="false">IF(L1779="Yes","Y",IF(L1779="No","N",L1779))</f>
        <v>N</v>
      </c>
      <c r="V1779" s="19" t="n">
        <f aca="false">ROUND(R1779*Q1779*(1-S1779),2)</f>
        <v>1152</v>
      </c>
      <c r="W1779" s="16" t="str">
        <f aca="false">_xlfn.XLOOKUP(D1779,products!$A$2:$A$61,products!$C$2:$C$61,"Not found")</f>
        <v>Books</v>
      </c>
    </row>
    <row r="1780" customFormat="false" ht="15" hidden="false" customHeight="false" outlineLevel="0" collapsed="false">
      <c r="A1780" s="16" t="s">
        <v>2814</v>
      </c>
      <c r="B1780" s="16" t="s">
        <v>2815</v>
      </c>
      <c r="C1780" s="16" t="s">
        <v>2816</v>
      </c>
      <c r="D1780" s="16" t="s">
        <v>211</v>
      </c>
      <c r="E1780" s="16" t="n">
        <v>2</v>
      </c>
      <c r="F1780" s="16" t="s">
        <v>2817</v>
      </c>
      <c r="G1780" s="16" t="n">
        <v>0.3</v>
      </c>
      <c r="H1780" s="16" t="s">
        <v>112</v>
      </c>
      <c r="I1780" s="16" t="s">
        <v>40</v>
      </c>
      <c r="J1780" s="16" t="n">
        <v>4</v>
      </c>
      <c r="K1780" s="16" t="n">
        <v>4</v>
      </c>
      <c r="L1780" s="16" t="s">
        <v>41</v>
      </c>
      <c r="M1780" s="18" t="n">
        <f aca="false">IF(ISNUMBER(B1780),B1780,IF(MID(B1780,3,1)="-",DATE(VALUE(RIGHT(B1780,4)),VALUE(MID(B1780,4,2)),VALUE(LEFT(B1780,2))),DATE(VALUE(LEFT(B1780,4)),VALUE(MID(B1780,6,2)),VALUE(RIGHT(B1780,2)))))</f>
        <v>45818</v>
      </c>
      <c r="N1780" s="16" t="n">
        <f aca="false">MONTH(M1780)</f>
        <v>6</v>
      </c>
      <c r="O1780" s="16" t="str">
        <f aca="false">PROPER(TRIM(H1780))</f>
        <v>Mumbai</v>
      </c>
      <c r="P1780" s="16" t="str">
        <f aca="false">IFERROR(VLOOKUP(O1780,city_map!$A$2:$B$6,2,FALSE()),O1780)</f>
        <v>Mumbai</v>
      </c>
      <c r="Q1780" s="16" t="n">
        <f aca="false">IF(ISNUMBER(F1780),F1780,VALUE(SUBSTITUTE(SUBSTITUTE(F1780,"₹",""),",","")))</f>
        <v>1302</v>
      </c>
      <c r="R1780" s="16" t="n">
        <f aca="false">IF(E1780=99,1,E1780)</f>
        <v>2</v>
      </c>
      <c r="S1780" s="16" t="n">
        <f aca="false">IF(G1780="",0,G1780)</f>
        <v>0.3</v>
      </c>
      <c r="T1780" s="16" t="str">
        <f aca="false">IF(I1780="","Unknown",IF(I1780="upi","UPI",I1780))</f>
        <v>COD</v>
      </c>
      <c r="U1780" s="16" t="str">
        <f aca="false">IF(L1780="Yes","Y",IF(L1780="No","N",L1780))</f>
        <v>N</v>
      </c>
      <c r="V1780" s="19" t="n">
        <f aca="false">ROUND(R1780*Q1780*(1-S1780),2)</f>
        <v>1822.8</v>
      </c>
      <c r="W1780" s="16" t="str">
        <f aca="false">_xlfn.XLOOKUP(D1780,products!$A$2:$A$61,products!$C$2:$C$61,"Not found")</f>
        <v>Fashion</v>
      </c>
    </row>
    <row r="1781" customFormat="false" ht="15" hidden="false" customHeight="false" outlineLevel="0" collapsed="false">
      <c r="A1781" s="16" t="s">
        <v>2818</v>
      </c>
      <c r="B1781" s="16" t="s">
        <v>2812</v>
      </c>
      <c r="C1781" s="16" t="s">
        <v>993</v>
      </c>
      <c r="D1781" s="16" t="s">
        <v>393</v>
      </c>
      <c r="E1781" s="16" t="n">
        <v>1</v>
      </c>
      <c r="F1781" s="16" t="n">
        <v>510</v>
      </c>
      <c r="G1781" s="16" t="n">
        <v>0</v>
      </c>
      <c r="H1781" s="16" t="s">
        <v>545</v>
      </c>
      <c r="I1781" s="16" t="s">
        <v>60</v>
      </c>
      <c r="J1781" s="16" t="n">
        <v>2</v>
      </c>
      <c r="K1781" s="16" t="n">
        <v>4</v>
      </c>
      <c r="L1781" s="16" t="s">
        <v>41</v>
      </c>
      <c r="M1781" s="18" t="n">
        <f aca="false">IF(ISNUMBER(B1781),B1781,IF(MID(B1781,3,1)="-",DATE(VALUE(RIGHT(B1781,4)),VALUE(MID(B1781,4,2)),VALUE(LEFT(B1781,2))),DATE(VALUE(LEFT(B1781,4)),VALUE(MID(B1781,6,2)),VALUE(RIGHT(B1781,2)))))</f>
        <v>45818</v>
      </c>
      <c r="N1781" s="16" t="n">
        <f aca="false">MONTH(M1781)</f>
        <v>6</v>
      </c>
      <c r="O1781" s="16" t="str">
        <f aca="false">PROPER(TRIM(H1781))</f>
        <v>Delhi</v>
      </c>
      <c r="P1781" s="16" t="str">
        <f aca="false">IFERROR(VLOOKUP(O1781,city_map!$A$2:$B$6,2,FALSE()),O1781)</f>
        <v>Delhi</v>
      </c>
      <c r="Q1781" s="16" t="n">
        <f aca="false">IF(ISNUMBER(F1781),F1781,VALUE(SUBSTITUTE(SUBSTITUTE(F1781,"₹",""),",","")))</f>
        <v>510</v>
      </c>
      <c r="R1781" s="16" t="n">
        <f aca="false">IF(E1781=99,1,E1781)</f>
        <v>1</v>
      </c>
      <c r="S1781" s="16" t="n">
        <f aca="false">IF(G1781="",0,G1781)</f>
        <v>0</v>
      </c>
      <c r="T1781" s="16" t="str">
        <f aca="false">IF(I1781="","Unknown",IF(I1781="upi","UPI",I1781))</f>
        <v>UPI</v>
      </c>
      <c r="U1781" s="16" t="str">
        <f aca="false">IF(L1781="Yes","Y",IF(L1781="No","N",L1781))</f>
        <v>N</v>
      </c>
      <c r="V1781" s="19" t="n">
        <f aca="false">ROUND(R1781*Q1781*(1-S1781),2)</f>
        <v>510</v>
      </c>
      <c r="W1781" s="16" t="str">
        <f aca="false">_xlfn.XLOOKUP(D1781,products!$A$2:$A$61,products!$C$2:$C$61,"Not found")</f>
        <v>Fashion</v>
      </c>
    </row>
    <row r="1782" customFormat="false" ht="15" hidden="false" customHeight="false" outlineLevel="0" collapsed="false">
      <c r="A1782" s="16" t="s">
        <v>2819</v>
      </c>
      <c r="B1782" s="16" t="s">
        <v>2812</v>
      </c>
      <c r="C1782" s="16" t="s">
        <v>178</v>
      </c>
      <c r="D1782" s="16" t="s">
        <v>639</v>
      </c>
      <c r="E1782" s="16" t="n">
        <v>3</v>
      </c>
      <c r="F1782" s="16" t="n">
        <v>760</v>
      </c>
      <c r="G1782" s="16" t="n">
        <v>0.1</v>
      </c>
      <c r="H1782" s="16" t="s">
        <v>46</v>
      </c>
      <c r="I1782" s="16" t="s">
        <v>40</v>
      </c>
      <c r="J1782" s="16" t="n">
        <v>3</v>
      </c>
      <c r="K1782" s="16" t="n">
        <v>4</v>
      </c>
      <c r="L1782" s="16" t="s">
        <v>41</v>
      </c>
      <c r="M1782" s="18" t="n">
        <f aca="false">IF(ISNUMBER(B1782),B1782,IF(MID(B1782,3,1)="-",DATE(VALUE(RIGHT(B1782,4)),VALUE(MID(B1782,4,2)),VALUE(LEFT(B1782,2))),DATE(VALUE(LEFT(B1782,4)),VALUE(MID(B1782,6,2)),VALUE(RIGHT(B1782,2)))))</f>
        <v>45818</v>
      </c>
      <c r="N1782" s="16" t="n">
        <f aca="false">MONTH(M1782)</f>
        <v>6</v>
      </c>
      <c r="O1782" s="16" t="str">
        <f aca="false">PROPER(TRIM(H1782))</f>
        <v>Chennai</v>
      </c>
      <c r="P1782" s="16" t="str">
        <f aca="false">IFERROR(VLOOKUP(O1782,city_map!$A$2:$B$6,2,FALSE()),O1782)</f>
        <v>Chennai</v>
      </c>
      <c r="Q1782" s="16" t="n">
        <f aca="false">IF(ISNUMBER(F1782),F1782,VALUE(SUBSTITUTE(SUBSTITUTE(F1782,"₹",""),",","")))</f>
        <v>760</v>
      </c>
      <c r="R1782" s="16" t="n">
        <f aca="false">IF(E1782=99,1,E1782)</f>
        <v>3</v>
      </c>
      <c r="S1782" s="16" t="n">
        <f aca="false">IF(G1782="",0,G1782)</f>
        <v>0.1</v>
      </c>
      <c r="T1782" s="16" t="str">
        <f aca="false">IF(I1782="","Unknown",IF(I1782="upi","UPI",I1782))</f>
        <v>COD</v>
      </c>
      <c r="U1782" s="16" t="str">
        <f aca="false">IF(L1782="Yes","Y",IF(L1782="No","N",L1782))</f>
        <v>N</v>
      </c>
      <c r="V1782" s="19" t="n">
        <f aca="false">ROUND(R1782*Q1782*(1-S1782),2)</f>
        <v>2052</v>
      </c>
      <c r="W1782" s="16" t="str">
        <f aca="false">_xlfn.XLOOKUP(D1782,products!$A$2:$A$61,products!$C$2:$C$61,"Not found")</f>
        <v>Beauty</v>
      </c>
    </row>
    <row r="1783" customFormat="false" ht="15" hidden="false" customHeight="false" outlineLevel="0" collapsed="false">
      <c r="A1783" s="16" t="s">
        <v>2820</v>
      </c>
      <c r="B1783" s="16" t="s">
        <v>2812</v>
      </c>
      <c r="C1783" s="16" t="s">
        <v>2803</v>
      </c>
      <c r="D1783" s="16" t="s">
        <v>157</v>
      </c>
      <c r="E1783" s="16" t="n">
        <v>3</v>
      </c>
      <c r="F1783" s="16" t="n">
        <v>1092</v>
      </c>
      <c r="G1783" s="16" t="n">
        <v>0.15</v>
      </c>
      <c r="H1783" s="16" t="s">
        <v>39</v>
      </c>
      <c r="I1783" s="16" t="s">
        <v>40</v>
      </c>
      <c r="J1783" s="16" t="n">
        <v>2</v>
      </c>
      <c r="K1783" s="16" t="n">
        <v>5</v>
      </c>
      <c r="L1783" s="16" t="s">
        <v>41</v>
      </c>
      <c r="M1783" s="18" t="n">
        <f aca="false">IF(ISNUMBER(B1783),B1783,IF(MID(B1783,3,1)="-",DATE(VALUE(RIGHT(B1783,4)),VALUE(MID(B1783,4,2)),VALUE(LEFT(B1783,2))),DATE(VALUE(LEFT(B1783,4)),VALUE(MID(B1783,6,2)),VALUE(RIGHT(B1783,2)))))</f>
        <v>45818</v>
      </c>
      <c r="N1783" s="16" t="n">
        <f aca="false">MONTH(M1783)</f>
        <v>6</v>
      </c>
      <c r="O1783" s="16" t="str">
        <f aca="false">PROPER(TRIM(H1783))</f>
        <v>Delhi</v>
      </c>
      <c r="P1783" s="16" t="str">
        <f aca="false">IFERROR(VLOOKUP(O1783,city_map!$A$2:$B$6,2,FALSE()),O1783)</f>
        <v>Delhi</v>
      </c>
      <c r="Q1783" s="16" t="n">
        <f aca="false">IF(ISNUMBER(F1783),F1783,VALUE(SUBSTITUTE(SUBSTITUTE(F1783,"₹",""),",","")))</f>
        <v>1092</v>
      </c>
      <c r="R1783" s="16" t="n">
        <f aca="false">IF(E1783=99,1,E1783)</f>
        <v>3</v>
      </c>
      <c r="S1783" s="16" t="n">
        <f aca="false">IF(G1783="",0,G1783)</f>
        <v>0.15</v>
      </c>
      <c r="T1783" s="16" t="str">
        <f aca="false">IF(I1783="","Unknown",IF(I1783="upi","UPI",I1783))</f>
        <v>COD</v>
      </c>
      <c r="U1783" s="16" t="str">
        <f aca="false">IF(L1783="Yes","Y",IF(L1783="No","N",L1783))</f>
        <v>N</v>
      </c>
      <c r="V1783" s="19" t="n">
        <f aca="false">ROUND(R1783*Q1783*(1-S1783),2)</f>
        <v>2784.6</v>
      </c>
      <c r="W1783" s="16" t="str">
        <f aca="false">_xlfn.XLOOKUP(D1783,products!$A$2:$A$61,products!$C$2:$C$61,"Not found")</f>
        <v>Books</v>
      </c>
    </row>
    <row r="1784" customFormat="false" ht="15" hidden="false" customHeight="false" outlineLevel="0" collapsed="false">
      <c r="A1784" s="16" t="s">
        <v>2821</v>
      </c>
      <c r="B1784" s="16" t="s">
        <v>2812</v>
      </c>
      <c r="C1784" s="16" t="s">
        <v>692</v>
      </c>
      <c r="D1784" s="16" t="s">
        <v>254</v>
      </c>
      <c r="E1784" s="16" t="n">
        <v>2</v>
      </c>
      <c r="F1784" s="16" t="n">
        <v>967</v>
      </c>
      <c r="G1784" s="16" t="n">
        <v>0.2</v>
      </c>
      <c r="H1784" s="16" t="s">
        <v>70</v>
      </c>
      <c r="I1784" s="16"/>
      <c r="J1784" s="16" t="n">
        <v>4</v>
      </c>
      <c r="K1784" s="16" t="n">
        <v>5</v>
      </c>
      <c r="L1784" s="16" t="s">
        <v>41</v>
      </c>
      <c r="M1784" s="18" t="n">
        <f aca="false">IF(ISNUMBER(B1784),B1784,IF(MID(B1784,3,1)="-",DATE(VALUE(RIGHT(B1784,4)),VALUE(MID(B1784,4,2)),VALUE(LEFT(B1784,2))),DATE(VALUE(LEFT(B1784,4)),VALUE(MID(B1784,6,2)),VALUE(RIGHT(B1784,2)))))</f>
        <v>45818</v>
      </c>
      <c r="N1784" s="16" t="n">
        <f aca="false">MONTH(M1784)</f>
        <v>6</v>
      </c>
      <c r="O1784" s="16" t="str">
        <f aca="false">PROPER(TRIM(H1784))</f>
        <v>Pune</v>
      </c>
      <c r="P1784" s="16" t="str">
        <f aca="false">IFERROR(VLOOKUP(O1784,city_map!$A$2:$B$6,2,FALSE()),O1784)</f>
        <v>Pune</v>
      </c>
      <c r="Q1784" s="16" t="n">
        <f aca="false">IF(ISNUMBER(F1784),F1784,VALUE(SUBSTITUTE(SUBSTITUTE(F1784,"₹",""),",","")))</f>
        <v>967</v>
      </c>
      <c r="R1784" s="16" t="n">
        <f aca="false">IF(E1784=99,1,E1784)</f>
        <v>2</v>
      </c>
      <c r="S1784" s="16" t="n">
        <f aca="false">IF(G1784="",0,G1784)</f>
        <v>0.2</v>
      </c>
      <c r="T1784" s="16" t="str">
        <f aca="false">IF(I1784="","Unknown",IF(I1784="upi","UPI",I1784))</f>
        <v>Unknown</v>
      </c>
      <c r="U1784" s="16" t="str">
        <f aca="false">IF(L1784="Yes","Y",IF(L1784="No","N",L1784))</f>
        <v>N</v>
      </c>
      <c r="V1784" s="19" t="n">
        <f aca="false">ROUND(R1784*Q1784*(1-S1784),2)</f>
        <v>1547.2</v>
      </c>
      <c r="W1784" s="16" t="str">
        <f aca="false">_xlfn.XLOOKUP(D1784,products!$A$2:$A$61,products!$C$2:$C$61,"Not found")</f>
        <v>Fashion</v>
      </c>
    </row>
    <row r="1785" customFormat="false" ht="15" hidden="false" customHeight="false" outlineLevel="0" collapsed="false">
      <c r="A1785" s="16" t="s">
        <v>2822</v>
      </c>
      <c r="B1785" s="16" t="s">
        <v>2812</v>
      </c>
      <c r="C1785" s="16" t="s">
        <v>1951</v>
      </c>
      <c r="D1785" s="16" t="s">
        <v>55</v>
      </c>
      <c r="E1785" s="16" t="n">
        <v>2</v>
      </c>
      <c r="F1785" s="16" t="n">
        <v>2029</v>
      </c>
      <c r="G1785" s="16" t="n">
        <v>0.05</v>
      </c>
      <c r="H1785" s="16" t="s">
        <v>483</v>
      </c>
      <c r="I1785" s="16" t="s">
        <v>40</v>
      </c>
      <c r="J1785" s="16" t="n">
        <v>4</v>
      </c>
      <c r="K1785" s="16" t="n">
        <v>4</v>
      </c>
      <c r="L1785" s="16" t="s">
        <v>41</v>
      </c>
      <c r="M1785" s="18" t="n">
        <f aca="false">IF(ISNUMBER(B1785),B1785,IF(MID(B1785,3,1)="-",DATE(VALUE(RIGHT(B1785,4)),VALUE(MID(B1785,4,2)),VALUE(LEFT(B1785,2))),DATE(VALUE(LEFT(B1785,4)),VALUE(MID(B1785,6,2)),VALUE(RIGHT(B1785,2)))))</f>
        <v>45818</v>
      </c>
      <c r="N1785" s="16" t="n">
        <f aca="false">MONTH(M1785)</f>
        <v>6</v>
      </c>
      <c r="O1785" s="16" t="str">
        <f aca="false">PROPER(TRIM(H1785))</f>
        <v>Bombay</v>
      </c>
      <c r="P1785" s="16" t="str">
        <f aca="false">IFERROR(VLOOKUP(O1785,city_map!$A$2:$B$6,2,FALSE()),O1785)</f>
        <v>Mumbai</v>
      </c>
      <c r="Q1785" s="16" t="n">
        <f aca="false">IF(ISNUMBER(F1785),F1785,VALUE(SUBSTITUTE(SUBSTITUTE(F1785,"₹",""),",","")))</f>
        <v>2029</v>
      </c>
      <c r="R1785" s="16" t="n">
        <f aca="false">IF(E1785=99,1,E1785)</f>
        <v>2</v>
      </c>
      <c r="S1785" s="16" t="n">
        <f aca="false">IF(G1785="",0,G1785)</f>
        <v>0.05</v>
      </c>
      <c r="T1785" s="16" t="str">
        <f aca="false">IF(I1785="","Unknown",IF(I1785="upi","UPI",I1785))</f>
        <v>COD</v>
      </c>
      <c r="U1785" s="16" t="str">
        <f aca="false">IF(L1785="Yes","Y",IF(L1785="No","N",L1785))</f>
        <v>N</v>
      </c>
      <c r="V1785" s="19" t="n">
        <f aca="false">ROUND(R1785*Q1785*(1-S1785),2)</f>
        <v>3855.1</v>
      </c>
      <c r="W1785" s="16" t="str">
        <f aca="false">_xlfn.XLOOKUP(D1785,products!$A$2:$A$61,products!$C$2:$C$61,"Not found")</f>
        <v>Home</v>
      </c>
    </row>
    <row r="1786" customFormat="false" ht="15" hidden="false" customHeight="false" outlineLevel="0" collapsed="false">
      <c r="A1786" s="16" t="s">
        <v>2823</v>
      </c>
      <c r="B1786" s="16" t="s">
        <v>2812</v>
      </c>
      <c r="C1786" s="16" t="s">
        <v>961</v>
      </c>
      <c r="D1786" s="16" t="s">
        <v>51</v>
      </c>
      <c r="E1786" s="16" t="n">
        <v>1</v>
      </c>
      <c r="F1786" s="16" t="n">
        <v>2331</v>
      </c>
      <c r="G1786" s="16" t="n">
        <v>0</v>
      </c>
      <c r="H1786" s="16" t="s">
        <v>130</v>
      </c>
      <c r="I1786" s="16" t="s">
        <v>60</v>
      </c>
      <c r="J1786" s="16" t="n">
        <v>5</v>
      </c>
      <c r="K1786" s="16" t="n">
        <v>3</v>
      </c>
      <c r="L1786" s="16" t="s">
        <v>41</v>
      </c>
      <c r="M1786" s="18" t="n">
        <f aca="false">IF(ISNUMBER(B1786),B1786,IF(MID(B1786,3,1)="-",DATE(VALUE(RIGHT(B1786,4)),VALUE(MID(B1786,4,2)),VALUE(LEFT(B1786,2))),DATE(VALUE(LEFT(B1786,4)),VALUE(MID(B1786,6,2)),VALUE(RIGHT(B1786,2)))))</f>
        <v>45818</v>
      </c>
      <c r="N1786" s="16" t="n">
        <f aca="false">MONTH(M1786)</f>
        <v>6</v>
      </c>
      <c r="O1786" s="16" t="str">
        <f aca="false">PROPER(TRIM(H1786))</f>
        <v>Bengaluru</v>
      </c>
      <c r="P1786" s="16" t="str">
        <f aca="false">IFERROR(VLOOKUP(O1786,city_map!$A$2:$B$6,2,FALSE()),O1786)</f>
        <v>Bengaluru</v>
      </c>
      <c r="Q1786" s="16" t="n">
        <f aca="false">IF(ISNUMBER(F1786),F1786,VALUE(SUBSTITUTE(SUBSTITUTE(F1786,"₹",""),",","")))</f>
        <v>2331</v>
      </c>
      <c r="R1786" s="16" t="n">
        <f aca="false">IF(E1786=99,1,E1786)</f>
        <v>1</v>
      </c>
      <c r="S1786" s="16" t="n">
        <f aca="false">IF(G1786="",0,G1786)</f>
        <v>0</v>
      </c>
      <c r="T1786" s="16" t="str">
        <f aca="false">IF(I1786="","Unknown",IF(I1786="upi","UPI",I1786))</f>
        <v>UPI</v>
      </c>
      <c r="U1786" s="16" t="str">
        <f aca="false">IF(L1786="Yes","Y",IF(L1786="No","N",L1786))</f>
        <v>N</v>
      </c>
      <c r="V1786" s="19" t="n">
        <f aca="false">ROUND(R1786*Q1786*(1-S1786),2)</f>
        <v>2331</v>
      </c>
      <c r="W1786" s="16" t="str">
        <f aca="false">_xlfn.XLOOKUP(D1786,products!$A$2:$A$61,products!$C$2:$C$61,"Not found")</f>
        <v>Fashion</v>
      </c>
    </row>
    <row r="1787" customFormat="false" ht="15" hidden="false" customHeight="false" outlineLevel="0" collapsed="false">
      <c r="A1787" s="16" t="s">
        <v>2824</v>
      </c>
      <c r="B1787" s="16" t="s">
        <v>2812</v>
      </c>
      <c r="C1787" s="16" t="s">
        <v>1926</v>
      </c>
      <c r="D1787" s="16" t="s">
        <v>203</v>
      </c>
      <c r="E1787" s="16" t="n">
        <v>1</v>
      </c>
      <c r="F1787" s="16" t="n">
        <v>2523</v>
      </c>
      <c r="G1787" s="16" t="n">
        <v>0.3</v>
      </c>
      <c r="H1787" s="16" t="s">
        <v>130</v>
      </c>
      <c r="I1787" s="16" t="s">
        <v>60</v>
      </c>
      <c r="J1787" s="16" t="n">
        <v>3</v>
      </c>
      <c r="K1787" s="16" t="n">
        <v>4</v>
      </c>
      <c r="L1787" s="16" t="s">
        <v>57</v>
      </c>
      <c r="M1787" s="18" t="n">
        <f aca="false">IF(ISNUMBER(B1787),B1787,IF(MID(B1787,3,1)="-",DATE(VALUE(RIGHT(B1787,4)),VALUE(MID(B1787,4,2)),VALUE(LEFT(B1787,2))),DATE(VALUE(LEFT(B1787,4)),VALUE(MID(B1787,6,2)),VALUE(RIGHT(B1787,2)))))</f>
        <v>45818</v>
      </c>
      <c r="N1787" s="16" t="n">
        <f aca="false">MONTH(M1787)</f>
        <v>6</v>
      </c>
      <c r="O1787" s="16" t="str">
        <f aca="false">PROPER(TRIM(H1787))</f>
        <v>Bengaluru</v>
      </c>
      <c r="P1787" s="16" t="str">
        <f aca="false">IFERROR(VLOOKUP(O1787,city_map!$A$2:$B$6,2,FALSE()),O1787)</f>
        <v>Bengaluru</v>
      </c>
      <c r="Q1787" s="16" t="n">
        <f aca="false">IF(ISNUMBER(F1787),F1787,VALUE(SUBSTITUTE(SUBSTITUTE(F1787,"₹",""),",","")))</f>
        <v>2523</v>
      </c>
      <c r="R1787" s="16" t="n">
        <f aca="false">IF(E1787=99,1,E1787)</f>
        <v>1</v>
      </c>
      <c r="S1787" s="16" t="n">
        <f aca="false">IF(G1787="",0,G1787)</f>
        <v>0.3</v>
      </c>
      <c r="T1787" s="16" t="str">
        <f aca="false">IF(I1787="","Unknown",IF(I1787="upi","UPI",I1787))</f>
        <v>UPI</v>
      </c>
      <c r="U1787" s="16" t="str">
        <f aca="false">IF(L1787="Yes","Y",IF(L1787="No","N",L1787))</f>
        <v>Y</v>
      </c>
      <c r="V1787" s="19" t="n">
        <f aca="false">ROUND(R1787*Q1787*(1-S1787),2)</f>
        <v>1766.1</v>
      </c>
      <c r="W1787" s="16" t="str">
        <f aca="false">_xlfn.XLOOKUP(D1787,products!$A$2:$A$61,products!$C$2:$C$61,"Not found")</f>
        <v>Fashion</v>
      </c>
    </row>
    <row r="1788" customFormat="false" ht="15" hidden="false" customHeight="false" outlineLevel="0" collapsed="false">
      <c r="A1788" s="16" t="s">
        <v>2825</v>
      </c>
      <c r="B1788" s="16" t="s">
        <v>2812</v>
      </c>
      <c r="C1788" s="16" t="s">
        <v>1374</v>
      </c>
      <c r="D1788" s="16" t="s">
        <v>55</v>
      </c>
      <c r="E1788" s="16" t="n">
        <v>2</v>
      </c>
      <c r="F1788" s="16" t="n">
        <v>1913</v>
      </c>
      <c r="G1788" s="16" t="n">
        <v>0</v>
      </c>
      <c r="H1788" s="16" t="s">
        <v>208</v>
      </c>
      <c r="I1788" s="16" t="s">
        <v>60</v>
      </c>
      <c r="J1788" s="16" t="n">
        <v>7</v>
      </c>
      <c r="K1788" s="16" t="n">
        <v>3</v>
      </c>
      <c r="L1788" s="16" t="s">
        <v>41</v>
      </c>
      <c r="M1788" s="18" t="n">
        <f aca="false">IF(ISNUMBER(B1788),B1788,IF(MID(B1788,3,1)="-",DATE(VALUE(RIGHT(B1788,4)),VALUE(MID(B1788,4,2)),VALUE(LEFT(B1788,2))),DATE(VALUE(LEFT(B1788,4)),VALUE(MID(B1788,6,2)),VALUE(RIGHT(B1788,2)))))</f>
        <v>45818</v>
      </c>
      <c r="N1788" s="16" t="n">
        <f aca="false">MONTH(M1788)</f>
        <v>6</v>
      </c>
      <c r="O1788" s="16" t="str">
        <f aca="false">PROPER(TRIM(H1788))</f>
        <v>Jaipur</v>
      </c>
      <c r="P1788" s="16" t="str">
        <f aca="false">IFERROR(VLOOKUP(O1788,city_map!$A$2:$B$6,2,FALSE()),O1788)</f>
        <v>Jaipur</v>
      </c>
      <c r="Q1788" s="16" t="n">
        <f aca="false">IF(ISNUMBER(F1788),F1788,VALUE(SUBSTITUTE(SUBSTITUTE(F1788,"₹",""),",","")))</f>
        <v>1913</v>
      </c>
      <c r="R1788" s="16" t="n">
        <f aca="false">IF(E1788=99,1,E1788)</f>
        <v>2</v>
      </c>
      <c r="S1788" s="16" t="n">
        <f aca="false">IF(G1788="",0,G1788)</f>
        <v>0</v>
      </c>
      <c r="T1788" s="16" t="str">
        <f aca="false">IF(I1788="","Unknown",IF(I1788="upi","UPI",I1788))</f>
        <v>UPI</v>
      </c>
      <c r="U1788" s="16" t="str">
        <f aca="false">IF(L1788="Yes","Y",IF(L1788="No","N",L1788))</f>
        <v>N</v>
      </c>
      <c r="V1788" s="19" t="n">
        <f aca="false">ROUND(R1788*Q1788*(1-S1788),2)</f>
        <v>3826</v>
      </c>
      <c r="W1788" s="16" t="str">
        <f aca="false">_xlfn.XLOOKUP(D1788,products!$A$2:$A$61,products!$C$2:$C$61,"Not found")</f>
        <v>Home</v>
      </c>
    </row>
    <row r="1789" customFormat="false" ht="15" hidden="false" customHeight="false" outlineLevel="0" collapsed="false">
      <c r="A1789" s="16" t="s">
        <v>2826</v>
      </c>
      <c r="B1789" s="16" t="s">
        <v>2827</v>
      </c>
      <c r="C1789" s="16" t="s">
        <v>1946</v>
      </c>
      <c r="D1789" s="16" t="s">
        <v>84</v>
      </c>
      <c r="E1789" s="16" t="n">
        <v>4</v>
      </c>
      <c r="F1789" s="16" t="n">
        <v>256</v>
      </c>
      <c r="G1789" s="16" t="n">
        <v>0.15</v>
      </c>
      <c r="H1789" s="16" t="s">
        <v>208</v>
      </c>
      <c r="I1789" s="16" t="s">
        <v>40</v>
      </c>
      <c r="J1789" s="16" t="n">
        <v>6</v>
      </c>
      <c r="K1789" s="16" t="n">
        <v>4</v>
      </c>
      <c r="L1789" s="16" t="s">
        <v>41</v>
      </c>
      <c r="M1789" s="18" t="n">
        <f aca="false">IF(ISNUMBER(B1789),B1789,IF(MID(B1789,3,1)="-",DATE(VALUE(RIGHT(B1789,4)),VALUE(MID(B1789,4,2)),VALUE(LEFT(B1789,2))),DATE(VALUE(LEFT(B1789,4)),VALUE(MID(B1789,6,2)),VALUE(RIGHT(B1789,2)))))</f>
        <v>45819</v>
      </c>
      <c r="N1789" s="16" t="n">
        <f aca="false">MONTH(M1789)</f>
        <v>6</v>
      </c>
      <c r="O1789" s="16" t="str">
        <f aca="false">PROPER(TRIM(H1789))</f>
        <v>Jaipur</v>
      </c>
      <c r="P1789" s="16" t="str">
        <f aca="false">IFERROR(VLOOKUP(O1789,city_map!$A$2:$B$6,2,FALSE()),O1789)</f>
        <v>Jaipur</v>
      </c>
      <c r="Q1789" s="16" t="n">
        <f aca="false">IF(ISNUMBER(F1789),F1789,VALUE(SUBSTITUTE(SUBSTITUTE(F1789,"₹",""),",","")))</f>
        <v>256</v>
      </c>
      <c r="R1789" s="16" t="n">
        <f aca="false">IF(E1789=99,1,E1789)</f>
        <v>4</v>
      </c>
      <c r="S1789" s="16" t="n">
        <f aca="false">IF(G1789="",0,G1789)</f>
        <v>0.15</v>
      </c>
      <c r="T1789" s="16" t="str">
        <f aca="false">IF(I1789="","Unknown",IF(I1789="upi","UPI",I1789))</f>
        <v>COD</v>
      </c>
      <c r="U1789" s="16" t="str">
        <f aca="false">IF(L1789="Yes","Y",IF(L1789="No","N",L1789))</f>
        <v>N</v>
      </c>
      <c r="V1789" s="19" t="n">
        <f aca="false">ROUND(R1789*Q1789*(1-S1789),2)</f>
        <v>870.4</v>
      </c>
      <c r="W1789" s="16" t="str">
        <f aca="false">_xlfn.XLOOKUP(D1789,products!$A$2:$A$61,products!$C$2:$C$61,"Not found")</f>
        <v>Beauty</v>
      </c>
    </row>
    <row r="1790" customFormat="false" ht="15" hidden="false" customHeight="false" outlineLevel="0" collapsed="false">
      <c r="A1790" s="16" t="s">
        <v>2828</v>
      </c>
      <c r="B1790" s="16" t="s">
        <v>2827</v>
      </c>
      <c r="C1790" s="16" t="s">
        <v>1896</v>
      </c>
      <c r="D1790" s="16" t="s">
        <v>291</v>
      </c>
      <c r="E1790" s="16" t="n">
        <v>2</v>
      </c>
      <c r="F1790" s="16" t="n">
        <v>1212</v>
      </c>
      <c r="G1790" s="16" t="n">
        <v>0</v>
      </c>
      <c r="H1790" s="16" t="s">
        <v>655</v>
      </c>
      <c r="I1790" s="16" t="s">
        <v>60</v>
      </c>
      <c r="J1790" s="16" t="n">
        <v>4</v>
      </c>
      <c r="K1790" s="16" t="n">
        <v>4</v>
      </c>
      <c r="L1790" s="16" t="s">
        <v>41</v>
      </c>
      <c r="M1790" s="18" t="n">
        <f aca="false">IF(ISNUMBER(B1790),B1790,IF(MID(B1790,3,1)="-",DATE(VALUE(RIGHT(B1790,4)),VALUE(MID(B1790,4,2)),VALUE(LEFT(B1790,2))),DATE(VALUE(LEFT(B1790,4)),VALUE(MID(B1790,6,2)),VALUE(RIGHT(B1790,2)))))</f>
        <v>45819</v>
      </c>
      <c r="N1790" s="16" t="n">
        <f aca="false">MONTH(M1790)</f>
        <v>6</v>
      </c>
      <c r="O1790" s="16" t="str">
        <f aca="false">PROPER(TRIM(H1790))</f>
        <v>Mumbai</v>
      </c>
      <c r="P1790" s="16" t="str">
        <f aca="false">IFERROR(VLOOKUP(O1790,city_map!$A$2:$B$6,2,FALSE()),O1790)</f>
        <v>Mumbai</v>
      </c>
      <c r="Q1790" s="16" t="n">
        <f aca="false">IF(ISNUMBER(F1790),F1790,VALUE(SUBSTITUTE(SUBSTITUTE(F1790,"₹",""),",","")))</f>
        <v>1212</v>
      </c>
      <c r="R1790" s="16" t="n">
        <f aca="false">IF(E1790=99,1,E1790)</f>
        <v>2</v>
      </c>
      <c r="S1790" s="16" t="n">
        <f aca="false">IF(G1790="",0,G1790)</f>
        <v>0</v>
      </c>
      <c r="T1790" s="16" t="str">
        <f aca="false">IF(I1790="","Unknown",IF(I1790="upi","UPI",I1790))</f>
        <v>UPI</v>
      </c>
      <c r="U1790" s="16" t="str">
        <f aca="false">IF(L1790="Yes","Y",IF(L1790="No","N",L1790))</f>
        <v>N</v>
      </c>
      <c r="V1790" s="19" t="n">
        <f aca="false">ROUND(R1790*Q1790*(1-S1790),2)</f>
        <v>2424</v>
      </c>
      <c r="W1790" s="16" t="str">
        <f aca="false">_xlfn.XLOOKUP(D1790,products!$A$2:$A$61,products!$C$2:$C$61,"Not found")</f>
        <v>Electronics</v>
      </c>
    </row>
    <row r="1791" customFormat="false" ht="15" hidden="false" customHeight="false" outlineLevel="0" collapsed="false">
      <c r="A1791" s="16" t="s">
        <v>2829</v>
      </c>
      <c r="B1791" s="16" t="s">
        <v>2827</v>
      </c>
      <c r="C1791" s="16" t="s">
        <v>1010</v>
      </c>
      <c r="D1791" s="16" t="s">
        <v>149</v>
      </c>
      <c r="E1791" s="16" t="n">
        <v>2</v>
      </c>
      <c r="F1791" s="16" t="n">
        <v>1616</v>
      </c>
      <c r="G1791" s="16" t="n">
        <v>0.05</v>
      </c>
      <c r="H1791" s="16" t="s">
        <v>130</v>
      </c>
      <c r="I1791" s="16"/>
      <c r="J1791" s="16" t="n">
        <v>2</v>
      </c>
      <c r="K1791" s="16" t="n">
        <v>3</v>
      </c>
      <c r="L1791" s="16" t="s">
        <v>57</v>
      </c>
      <c r="M1791" s="18" t="n">
        <f aca="false">IF(ISNUMBER(B1791),B1791,IF(MID(B1791,3,1)="-",DATE(VALUE(RIGHT(B1791,4)),VALUE(MID(B1791,4,2)),VALUE(LEFT(B1791,2))),DATE(VALUE(LEFT(B1791,4)),VALUE(MID(B1791,6,2)),VALUE(RIGHT(B1791,2)))))</f>
        <v>45819</v>
      </c>
      <c r="N1791" s="16" t="n">
        <f aca="false">MONTH(M1791)</f>
        <v>6</v>
      </c>
      <c r="O1791" s="16" t="str">
        <f aca="false">PROPER(TRIM(H1791))</f>
        <v>Bengaluru</v>
      </c>
      <c r="P1791" s="16" t="str">
        <f aca="false">IFERROR(VLOOKUP(O1791,city_map!$A$2:$B$6,2,FALSE()),O1791)</f>
        <v>Bengaluru</v>
      </c>
      <c r="Q1791" s="16" t="n">
        <f aca="false">IF(ISNUMBER(F1791),F1791,VALUE(SUBSTITUTE(SUBSTITUTE(F1791,"₹",""),",","")))</f>
        <v>1616</v>
      </c>
      <c r="R1791" s="16" t="n">
        <f aca="false">IF(E1791=99,1,E1791)</f>
        <v>2</v>
      </c>
      <c r="S1791" s="16" t="n">
        <f aca="false">IF(G1791="",0,G1791)</f>
        <v>0.05</v>
      </c>
      <c r="T1791" s="16" t="str">
        <f aca="false">IF(I1791="","Unknown",IF(I1791="upi","UPI",I1791))</f>
        <v>Unknown</v>
      </c>
      <c r="U1791" s="16" t="str">
        <f aca="false">IF(L1791="Yes","Y",IF(L1791="No","N",L1791))</f>
        <v>Y</v>
      </c>
      <c r="V1791" s="19" t="n">
        <f aca="false">ROUND(R1791*Q1791*(1-S1791),2)</f>
        <v>3070.4</v>
      </c>
      <c r="W1791" s="16" t="str">
        <f aca="false">_xlfn.XLOOKUP(D1791,products!$A$2:$A$61,products!$C$2:$C$61,"Not found")</f>
        <v>Fashion</v>
      </c>
    </row>
    <row r="1792" customFormat="false" ht="15" hidden="false" customHeight="false" outlineLevel="0" collapsed="false">
      <c r="A1792" s="16" t="s">
        <v>2830</v>
      </c>
      <c r="B1792" s="16" t="s">
        <v>2827</v>
      </c>
      <c r="C1792" s="16" t="s">
        <v>2831</v>
      </c>
      <c r="D1792" s="16" t="s">
        <v>51</v>
      </c>
      <c r="E1792" s="16" t="n">
        <v>1</v>
      </c>
      <c r="F1792" s="16" t="n">
        <v>2296</v>
      </c>
      <c r="G1792" s="16" t="n">
        <v>0.05</v>
      </c>
      <c r="H1792" s="16" t="s">
        <v>112</v>
      </c>
      <c r="I1792" s="16" t="s">
        <v>40</v>
      </c>
      <c r="J1792" s="16" t="n">
        <v>3</v>
      </c>
      <c r="K1792" s="16" t="n">
        <v>4</v>
      </c>
      <c r="L1792" s="16" t="s">
        <v>41</v>
      </c>
      <c r="M1792" s="18" t="n">
        <f aca="false">IF(ISNUMBER(B1792),B1792,IF(MID(B1792,3,1)="-",DATE(VALUE(RIGHT(B1792,4)),VALUE(MID(B1792,4,2)),VALUE(LEFT(B1792,2))),DATE(VALUE(LEFT(B1792,4)),VALUE(MID(B1792,6,2)),VALUE(RIGHT(B1792,2)))))</f>
        <v>45819</v>
      </c>
      <c r="N1792" s="16" t="n">
        <f aca="false">MONTH(M1792)</f>
        <v>6</v>
      </c>
      <c r="O1792" s="16" t="str">
        <f aca="false">PROPER(TRIM(H1792))</f>
        <v>Mumbai</v>
      </c>
      <c r="P1792" s="16" t="str">
        <f aca="false">IFERROR(VLOOKUP(O1792,city_map!$A$2:$B$6,2,FALSE()),O1792)</f>
        <v>Mumbai</v>
      </c>
      <c r="Q1792" s="16" t="n">
        <f aca="false">IF(ISNUMBER(F1792),F1792,VALUE(SUBSTITUTE(SUBSTITUTE(F1792,"₹",""),",","")))</f>
        <v>2296</v>
      </c>
      <c r="R1792" s="16" t="n">
        <f aca="false">IF(E1792=99,1,E1792)</f>
        <v>1</v>
      </c>
      <c r="S1792" s="16" t="n">
        <f aca="false">IF(G1792="",0,G1792)</f>
        <v>0.05</v>
      </c>
      <c r="T1792" s="16" t="str">
        <f aca="false">IF(I1792="","Unknown",IF(I1792="upi","UPI",I1792))</f>
        <v>COD</v>
      </c>
      <c r="U1792" s="16" t="str">
        <f aca="false">IF(L1792="Yes","Y",IF(L1792="No","N",L1792))</f>
        <v>N</v>
      </c>
      <c r="V1792" s="19" t="n">
        <f aca="false">ROUND(R1792*Q1792*(1-S1792),2)</f>
        <v>2181.2</v>
      </c>
      <c r="W1792" s="16" t="str">
        <f aca="false">_xlfn.XLOOKUP(D1792,products!$A$2:$A$61,products!$C$2:$C$61,"Not found")</f>
        <v>Fashion</v>
      </c>
    </row>
    <row r="1793" customFormat="false" ht="15" hidden="false" customHeight="false" outlineLevel="0" collapsed="false">
      <c r="A1793" s="16" t="s">
        <v>2832</v>
      </c>
      <c r="B1793" s="16" t="s">
        <v>2827</v>
      </c>
      <c r="C1793" s="16" t="s">
        <v>202</v>
      </c>
      <c r="D1793" s="16" t="s">
        <v>396</v>
      </c>
      <c r="E1793" s="16" t="n">
        <v>1</v>
      </c>
      <c r="F1793" s="16" t="n">
        <v>5655</v>
      </c>
      <c r="G1793" s="16" t="n">
        <v>0</v>
      </c>
      <c r="H1793" s="16" t="s">
        <v>56</v>
      </c>
      <c r="I1793" s="16" t="s">
        <v>71</v>
      </c>
      <c r="J1793" s="16" t="n">
        <v>4</v>
      </c>
      <c r="K1793" s="16" t="n">
        <v>4</v>
      </c>
      <c r="L1793" s="16" t="s">
        <v>41</v>
      </c>
      <c r="M1793" s="18" t="n">
        <f aca="false">IF(ISNUMBER(B1793),B1793,IF(MID(B1793,3,1)="-",DATE(VALUE(RIGHT(B1793,4)),VALUE(MID(B1793,4,2)),VALUE(LEFT(B1793,2))),DATE(VALUE(LEFT(B1793,4)),VALUE(MID(B1793,6,2)),VALUE(RIGHT(B1793,2)))))</f>
        <v>45819</v>
      </c>
      <c r="N1793" s="16" t="n">
        <f aca="false">MONTH(M1793)</f>
        <v>6</v>
      </c>
      <c r="O1793" s="16" t="str">
        <f aca="false">PROPER(TRIM(H1793))</f>
        <v>Lucknow</v>
      </c>
      <c r="P1793" s="16" t="str">
        <f aca="false">IFERROR(VLOOKUP(O1793,city_map!$A$2:$B$6,2,FALSE()),O1793)</f>
        <v>Lucknow</v>
      </c>
      <c r="Q1793" s="16" t="n">
        <f aca="false">IF(ISNUMBER(F1793),F1793,VALUE(SUBSTITUTE(SUBSTITUTE(F1793,"₹",""),",","")))</f>
        <v>5655</v>
      </c>
      <c r="R1793" s="16" t="n">
        <f aca="false">IF(E1793=99,1,E1793)</f>
        <v>1</v>
      </c>
      <c r="S1793" s="16" t="n">
        <f aca="false">IF(G1793="",0,G1793)</f>
        <v>0</v>
      </c>
      <c r="T1793" s="16" t="str">
        <f aca="false">IF(I1793="","Unknown",IF(I1793="upi","UPI",I1793))</f>
        <v>Credit Card</v>
      </c>
      <c r="U1793" s="16" t="str">
        <f aca="false">IF(L1793="Yes","Y",IF(L1793="No","N",L1793))</f>
        <v>N</v>
      </c>
      <c r="V1793" s="19" t="n">
        <f aca="false">ROUND(R1793*Q1793*(1-S1793),2)</f>
        <v>5655</v>
      </c>
      <c r="W1793" s="16" t="str">
        <f aca="false">_xlfn.XLOOKUP(D1793,products!$A$2:$A$61,products!$C$2:$C$61,"Not found")</f>
        <v>Home</v>
      </c>
    </row>
    <row r="1794" customFormat="false" ht="15" hidden="false" customHeight="false" outlineLevel="0" collapsed="false">
      <c r="A1794" s="16" t="s">
        <v>2833</v>
      </c>
      <c r="B1794" s="16" t="s">
        <v>2827</v>
      </c>
      <c r="C1794" s="16" t="s">
        <v>1625</v>
      </c>
      <c r="D1794" s="16" t="s">
        <v>55</v>
      </c>
      <c r="E1794" s="16" t="n">
        <v>1</v>
      </c>
      <c r="F1794" s="16" t="n">
        <v>2057</v>
      </c>
      <c r="G1794" s="16" t="n">
        <v>0.2</v>
      </c>
      <c r="H1794" s="16" t="s">
        <v>112</v>
      </c>
      <c r="I1794" s="16" t="s">
        <v>60</v>
      </c>
      <c r="J1794" s="16" t="n">
        <v>3</v>
      </c>
      <c r="K1794" s="16" t="n">
        <v>4</v>
      </c>
      <c r="L1794" s="16" t="s">
        <v>41</v>
      </c>
      <c r="M1794" s="18" t="n">
        <f aca="false">IF(ISNUMBER(B1794),B1794,IF(MID(B1794,3,1)="-",DATE(VALUE(RIGHT(B1794,4)),VALUE(MID(B1794,4,2)),VALUE(LEFT(B1794,2))),DATE(VALUE(LEFT(B1794,4)),VALUE(MID(B1794,6,2)),VALUE(RIGHT(B1794,2)))))</f>
        <v>45819</v>
      </c>
      <c r="N1794" s="16" t="n">
        <f aca="false">MONTH(M1794)</f>
        <v>6</v>
      </c>
      <c r="O1794" s="16" t="str">
        <f aca="false">PROPER(TRIM(H1794))</f>
        <v>Mumbai</v>
      </c>
      <c r="P1794" s="16" t="str">
        <f aca="false">IFERROR(VLOOKUP(O1794,city_map!$A$2:$B$6,2,FALSE()),O1794)</f>
        <v>Mumbai</v>
      </c>
      <c r="Q1794" s="16" t="n">
        <f aca="false">IF(ISNUMBER(F1794),F1794,VALUE(SUBSTITUTE(SUBSTITUTE(F1794,"₹",""),",","")))</f>
        <v>2057</v>
      </c>
      <c r="R1794" s="16" t="n">
        <f aca="false">IF(E1794=99,1,E1794)</f>
        <v>1</v>
      </c>
      <c r="S1794" s="16" t="n">
        <f aca="false">IF(G1794="",0,G1794)</f>
        <v>0.2</v>
      </c>
      <c r="T1794" s="16" t="str">
        <f aca="false">IF(I1794="","Unknown",IF(I1794="upi","UPI",I1794))</f>
        <v>UPI</v>
      </c>
      <c r="U1794" s="16" t="str">
        <f aca="false">IF(L1794="Yes","Y",IF(L1794="No","N",L1794))</f>
        <v>N</v>
      </c>
      <c r="V1794" s="19" t="n">
        <f aca="false">ROUND(R1794*Q1794*(1-S1794),2)</f>
        <v>1645.6</v>
      </c>
      <c r="W1794" s="16" t="str">
        <f aca="false">_xlfn.XLOOKUP(D1794,products!$A$2:$A$61,products!$C$2:$C$61,"Not found")</f>
        <v>Home</v>
      </c>
    </row>
    <row r="1795" customFormat="false" ht="15" hidden="false" customHeight="false" outlineLevel="0" collapsed="false">
      <c r="A1795" s="16" t="s">
        <v>2834</v>
      </c>
      <c r="B1795" s="16" t="s">
        <v>2827</v>
      </c>
      <c r="C1795" s="16" t="s">
        <v>969</v>
      </c>
      <c r="D1795" s="16" t="s">
        <v>88</v>
      </c>
      <c r="E1795" s="16" t="n">
        <v>1</v>
      </c>
      <c r="F1795" s="16" t="n">
        <v>3089</v>
      </c>
      <c r="G1795" s="16" t="n">
        <v>0.05</v>
      </c>
      <c r="H1795" s="16" t="s">
        <v>89</v>
      </c>
      <c r="I1795" s="16" t="s">
        <v>60</v>
      </c>
      <c r="J1795" s="16" t="n">
        <v>5</v>
      </c>
      <c r="K1795" s="16" t="n">
        <v>2</v>
      </c>
      <c r="L1795" s="16" t="s">
        <v>57</v>
      </c>
      <c r="M1795" s="18" t="n">
        <f aca="false">IF(ISNUMBER(B1795),B1795,IF(MID(B1795,3,1)="-",DATE(VALUE(RIGHT(B1795,4)),VALUE(MID(B1795,4,2)),VALUE(LEFT(B1795,2))),DATE(VALUE(LEFT(B1795,4)),VALUE(MID(B1795,6,2)),VALUE(RIGHT(B1795,2)))))</f>
        <v>45819</v>
      </c>
      <c r="N1795" s="16" t="n">
        <f aca="false">MONTH(M1795)</f>
        <v>6</v>
      </c>
      <c r="O1795" s="16" t="str">
        <f aca="false">PROPER(TRIM(H1795))</f>
        <v>Ahmedabad</v>
      </c>
      <c r="P1795" s="16" t="str">
        <f aca="false">IFERROR(VLOOKUP(O1795,city_map!$A$2:$B$6,2,FALSE()),O1795)</f>
        <v>Ahmedabad</v>
      </c>
      <c r="Q1795" s="16" t="n">
        <f aca="false">IF(ISNUMBER(F1795),F1795,VALUE(SUBSTITUTE(SUBSTITUTE(F1795,"₹",""),",","")))</f>
        <v>3089</v>
      </c>
      <c r="R1795" s="16" t="n">
        <f aca="false">IF(E1795=99,1,E1795)</f>
        <v>1</v>
      </c>
      <c r="S1795" s="16" t="n">
        <f aca="false">IF(G1795="",0,G1795)</f>
        <v>0.05</v>
      </c>
      <c r="T1795" s="16" t="str">
        <f aca="false">IF(I1795="","Unknown",IF(I1795="upi","UPI",I1795))</f>
        <v>UPI</v>
      </c>
      <c r="U1795" s="16" t="str">
        <f aca="false">IF(L1795="Yes","Y",IF(L1795="No","N",L1795))</f>
        <v>Y</v>
      </c>
      <c r="V1795" s="19" t="n">
        <f aca="false">ROUND(R1795*Q1795*(1-S1795),2)</f>
        <v>2934.55</v>
      </c>
      <c r="W1795" s="16" t="str">
        <f aca="false">_xlfn.XLOOKUP(D1795,products!$A$2:$A$61,products!$C$2:$C$61,"Not found")</f>
        <v>Fashion</v>
      </c>
    </row>
    <row r="1796" customFormat="false" ht="15" hidden="false" customHeight="false" outlineLevel="0" collapsed="false">
      <c r="A1796" s="16" t="s">
        <v>2835</v>
      </c>
      <c r="B1796" s="16" t="s">
        <v>2827</v>
      </c>
      <c r="C1796" s="16" t="s">
        <v>592</v>
      </c>
      <c r="D1796" s="16" t="s">
        <v>165</v>
      </c>
      <c r="E1796" s="16" t="n">
        <v>1</v>
      </c>
      <c r="F1796" s="16" t="n">
        <v>883</v>
      </c>
      <c r="G1796" s="16" t="n">
        <v>0.15</v>
      </c>
      <c r="H1796" s="16" t="s">
        <v>89</v>
      </c>
      <c r="I1796" s="16"/>
      <c r="J1796" s="16" t="n">
        <v>3</v>
      </c>
      <c r="K1796" s="16" t="n">
        <v>3</v>
      </c>
      <c r="L1796" s="16" t="s">
        <v>41</v>
      </c>
      <c r="M1796" s="18" t="n">
        <f aca="false">IF(ISNUMBER(B1796),B1796,IF(MID(B1796,3,1)="-",DATE(VALUE(RIGHT(B1796,4)),VALUE(MID(B1796,4,2)),VALUE(LEFT(B1796,2))),DATE(VALUE(LEFT(B1796,4)),VALUE(MID(B1796,6,2)),VALUE(RIGHT(B1796,2)))))</f>
        <v>45819</v>
      </c>
      <c r="N1796" s="16" t="n">
        <f aca="false">MONTH(M1796)</f>
        <v>6</v>
      </c>
      <c r="O1796" s="16" t="str">
        <f aca="false">PROPER(TRIM(H1796))</f>
        <v>Ahmedabad</v>
      </c>
      <c r="P1796" s="16" t="str">
        <f aca="false">IFERROR(VLOOKUP(O1796,city_map!$A$2:$B$6,2,FALSE()),O1796)</f>
        <v>Ahmedabad</v>
      </c>
      <c r="Q1796" s="16" t="n">
        <f aca="false">IF(ISNUMBER(F1796),F1796,VALUE(SUBSTITUTE(SUBSTITUTE(F1796,"₹",""),",","")))</f>
        <v>883</v>
      </c>
      <c r="R1796" s="16" t="n">
        <f aca="false">IF(E1796=99,1,E1796)</f>
        <v>1</v>
      </c>
      <c r="S1796" s="16" t="n">
        <f aca="false">IF(G1796="",0,G1796)</f>
        <v>0.15</v>
      </c>
      <c r="T1796" s="16" t="str">
        <f aca="false">IF(I1796="","Unknown",IF(I1796="upi","UPI",I1796))</f>
        <v>Unknown</v>
      </c>
      <c r="U1796" s="16" t="str">
        <f aca="false">IF(L1796="Yes","Y",IF(L1796="No","N",L1796))</f>
        <v>N</v>
      </c>
      <c r="V1796" s="19" t="n">
        <f aca="false">ROUND(R1796*Q1796*(1-S1796),2)</f>
        <v>750.55</v>
      </c>
      <c r="W1796" s="16" t="str">
        <f aca="false">_xlfn.XLOOKUP(D1796,products!$A$2:$A$61,products!$C$2:$C$61,"Not found")</f>
        <v>Electronics</v>
      </c>
    </row>
    <row r="1797" customFormat="false" ht="15" hidden="false" customHeight="false" outlineLevel="0" collapsed="false">
      <c r="A1797" s="16" t="s">
        <v>2836</v>
      </c>
      <c r="B1797" s="16" t="s">
        <v>2827</v>
      </c>
      <c r="C1797" s="16" t="s">
        <v>98</v>
      </c>
      <c r="D1797" s="16" t="s">
        <v>88</v>
      </c>
      <c r="E1797" s="16" t="n">
        <v>2</v>
      </c>
      <c r="F1797" s="16" t="n">
        <v>2955</v>
      </c>
      <c r="G1797" s="16" t="n">
        <v>0.05</v>
      </c>
      <c r="H1797" s="16" t="s">
        <v>56</v>
      </c>
      <c r="I1797" s="16" t="s">
        <v>40</v>
      </c>
      <c r="J1797" s="16" t="n">
        <v>5</v>
      </c>
      <c r="K1797" s="16" t="n">
        <v>4</v>
      </c>
      <c r="L1797" s="16" t="s">
        <v>41</v>
      </c>
      <c r="M1797" s="18" t="n">
        <f aca="false">IF(ISNUMBER(B1797),B1797,IF(MID(B1797,3,1)="-",DATE(VALUE(RIGHT(B1797,4)),VALUE(MID(B1797,4,2)),VALUE(LEFT(B1797,2))),DATE(VALUE(LEFT(B1797,4)),VALUE(MID(B1797,6,2)),VALUE(RIGHT(B1797,2)))))</f>
        <v>45819</v>
      </c>
      <c r="N1797" s="16" t="n">
        <f aca="false">MONTH(M1797)</f>
        <v>6</v>
      </c>
      <c r="O1797" s="16" t="str">
        <f aca="false">PROPER(TRIM(H1797))</f>
        <v>Lucknow</v>
      </c>
      <c r="P1797" s="16" t="str">
        <f aca="false">IFERROR(VLOOKUP(O1797,city_map!$A$2:$B$6,2,FALSE()),O1797)</f>
        <v>Lucknow</v>
      </c>
      <c r="Q1797" s="16" t="n">
        <f aca="false">IF(ISNUMBER(F1797),F1797,VALUE(SUBSTITUTE(SUBSTITUTE(F1797,"₹",""),",","")))</f>
        <v>2955</v>
      </c>
      <c r="R1797" s="16" t="n">
        <f aca="false">IF(E1797=99,1,E1797)</f>
        <v>2</v>
      </c>
      <c r="S1797" s="16" t="n">
        <f aca="false">IF(G1797="",0,G1797)</f>
        <v>0.05</v>
      </c>
      <c r="T1797" s="16" t="str">
        <f aca="false">IF(I1797="","Unknown",IF(I1797="upi","UPI",I1797))</f>
        <v>COD</v>
      </c>
      <c r="U1797" s="16" t="str">
        <f aca="false">IF(L1797="Yes","Y",IF(L1797="No","N",L1797))</f>
        <v>N</v>
      </c>
      <c r="V1797" s="19" t="n">
        <f aca="false">ROUND(R1797*Q1797*(1-S1797),2)</f>
        <v>5614.5</v>
      </c>
      <c r="W1797" s="16" t="str">
        <f aca="false">_xlfn.XLOOKUP(D1797,products!$A$2:$A$61,products!$C$2:$C$61,"Not found")</f>
        <v>Fashion</v>
      </c>
    </row>
    <row r="1798" customFormat="false" ht="15" hidden="false" customHeight="false" outlineLevel="0" collapsed="false">
      <c r="A1798" s="16" t="s">
        <v>2837</v>
      </c>
      <c r="B1798" s="16" t="s">
        <v>2827</v>
      </c>
      <c r="C1798" s="16" t="s">
        <v>2838</v>
      </c>
      <c r="D1798" s="16" t="s">
        <v>149</v>
      </c>
      <c r="E1798" s="16" t="n">
        <v>1</v>
      </c>
      <c r="F1798" s="16" t="n">
        <v>1656</v>
      </c>
      <c r="G1798" s="16" t="n">
        <v>0.05</v>
      </c>
      <c r="H1798" s="16" t="s">
        <v>81</v>
      </c>
      <c r="I1798" s="16" t="s">
        <v>47</v>
      </c>
      <c r="J1798" s="16" t="n">
        <v>2</v>
      </c>
      <c r="K1798" s="16" t="n">
        <v>4</v>
      </c>
      <c r="L1798" s="16" t="s">
        <v>41</v>
      </c>
      <c r="M1798" s="18" t="n">
        <f aca="false">IF(ISNUMBER(B1798),B1798,IF(MID(B1798,3,1)="-",DATE(VALUE(RIGHT(B1798,4)),VALUE(MID(B1798,4,2)),VALUE(LEFT(B1798,2))),DATE(VALUE(LEFT(B1798,4)),VALUE(MID(B1798,6,2)),VALUE(RIGHT(B1798,2)))))</f>
        <v>45819</v>
      </c>
      <c r="N1798" s="16" t="n">
        <f aca="false">MONTH(M1798)</f>
        <v>6</v>
      </c>
      <c r="O1798" s="16" t="str">
        <f aca="false">PROPER(TRIM(H1798))</f>
        <v>Hyderabad</v>
      </c>
      <c r="P1798" s="16" t="str">
        <f aca="false">IFERROR(VLOOKUP(O1798,city_map!$A$2:$B$6,2,FALSE()),O1798)</f>
        <v>Hyderabad</v>
      </c>
      <c r="Q1798" s="16" t="n">
        <f aca="false">IF(ISNUMBER(F1798),F1798,VALUE(SUBSTITUTE(SUBSTITUTE(F1798,"₹",""),",","")))</f>
        <v>1656</v>
      </c>
      <c r="R1798" s="16" t="n">
        <f aca="false">IF(E1798=99,1,E1798)</f>
        <v>1</v>
      </c>
      <c r="S1798" s="16" t="n">
        <f aca="false">IF(G1798="",0,G1798)</f>
        <v>0.05</v>
      </c>
      <c r="T1798" s="16" t="str">
        <f aca="false">IF(I1798="","Unknown",IF(I1798="upi","UPI",I1798))</f>
        <v>Debit Card</v>
      </c>
      <c r="U1798" s="16" t="str">
        <f aca="false">IF(L1798="Yes","Y",IF(L1798="No","N",L1798))</f>
        <v>N</v>
      </c>
      <c r="V1798" s="19" t="n">
        <f aca="false">ROUND(R1798*Q1798*(1-S1798),2)</f>
        <v>1573.2</v>
      </c>
      <c r="W1798" s="16" t="str">
        <f aca="false">_xlfn.XLOOKUP(D1798,products!$A$2:$A$61,products!$C$2:$C$61,"Not found")</f>
        <v>Fashion</v>
      </c>
    </row>
    <row r="1799" customFormat="false" ht="15" hidden="false" customHeight="false" outlineLevel="0" collapsed="false">
      <c r="A1799" s="16" t="s">
        <v>2839</v>
      </c>
      <c r="B1799" s="16" t="s">
        <v>2827</v>
      </c>
      <c r="C1799" s="16" t="s">
        <v>576</v>
      </c>
      <c r="D1799" s="16" t="s">
        <v>149</v>
      </c>
      <c r="E1799" s="16" t="n">
        <v>1</v>
      </c>
      <c r="F1799" s="16" t="n">
        <v>1648</v>
      </c>
      <c r="G1799" s="16" t="n">
        <v>0.05</v>
      </c>
      <c r="H1799" s="16" t="s">
        <v>70</v>
      </c>
      <c r="I1799" s="16" t="s">
        <v>71</v>
      </c>
      <c r="J1799" s="16" t="n">
        <v>5</v>
      </c>
      <c r="K1799" s="16" t="n">
        <v>2</v>
      </c>
      <c r="L1799" s="16" t="s">
        <v>57</v>
      </c>
      <c r="M1799" s="18" t="n">
        <f aca="false">IF(ISNUMBER(B1799),B1799,IF(MID(B1799,3,1)="-",DATE(VALUE(RIGHT(B1799,4)),VALUE(MID(B1799,4,2)),VALUE(LEFT(B1799,2))),DATE(VALUE(LEFT(B1799,4)),VALUE(MID(B1799,6,2)),VALUE(RIGHT(B1799,2)))))</f>
        <v>45819</v>
      </c>
      <c r="N1799" s="16" t="n">
        <f aca="false">MONTH(M1799)</f>
        <v>6</v>
      </c>
      <c r="O1799" s="16" t="str">
        <f aca="false">PROPER(TRIM(H1799))</f>
        <v>Pune</v>
      </c>
      <c r="P1799" s="16" t="str">
        <f aca="false">IFERROR(VLOOKUP(O1799,city_map!$A$2:$B$6,2,FALSE()),O1799)</f>
        <v>Pune</v>
      </c>
      <c r="Q1799" s="16" t="n">
        <f aca="false">IF(ISNUMBER(F1799),F1799,VALUE(SUBSTITUTE(SUBSTITUTE(F1799,"₹",""),",","")))</f>
        <v>1648</v>
      </c>
      <c r="R1799" s="16" t="n">
        <f aca="false">IF(E1799=99,1,E1799)</f>
        <v>1</v>
      </c>
      <c r="S1799" s="16" t="n">
        <f aca="false">IF(G1799="",0,G1799)</f>
        <v>0.05</v>
      </c>
      <c r="T1799" s="16" t="str">
        <f aca="false">IF(I1799="","Unknown",IF(I1799="upi","UPI",I1799))</f>
        <v>Credit Card</v>
      </c>
      <c r="U1799" s="16" t="str">
        <f aca="false">IF(L1799="Yes","Y",IF(L1799="No","N",L1799))</f>
        <v>Y</v>
      </c>
      <c r="V1799" s="19" t="n">
        <f aca="false">ROUND(R1799*Q1799*(1-S1799),2)</f>
        <v>1565.6</v>
      </c>
      <c r="W1799" s="16" t="str">
        <f aca="false">_xlfn.XLOOKUP(D1799,products!$A$2:$A$61,products!$C$2:$C$61,"Not found")</f>
        <v>Fashion</v>
      </c>
    </row>
    <row r="1800" customFormat="false" ht="15" hidden="false" customHeight="false" outlineLevel="0" collapsed="false">
      <c r="A1800" s="16" t="s">
        <v>2840</v>
      </c>
      <c r="B1800" s="16" t="s">
        <v>2841</v>
      </c>
      <c r="C1800" s="16" t="s">
        <v>500</v>
      </c>
      <c r="D1800" s="16" t="s">
        <v>222</v>
      </c>
      <c r="E1800" s="16" t="n">
        <v>2</v>
      </c>
      <c r="F1800" s="16" t="n">
        <v>1824</v>
      </c>
      <c r="G1800" s="16" t="n">
        <v>0.15</v>
      </c>
      <c r="H1800" s="16" t="s">
        <v>130</v>
      </c>
      <c r="I1800" s="16" t="s">
        <v>123</v>
      </c>
      <c r="J1800" s="16" t="n">
        <v>4</v>
      </c>
      <c r="K1800" s="16" t="n">
        <v>3</v>
      </c>
      <c r="L1800" s="16" t="s">
        <v>57</v>
      </c>
      <c r="M1800" s="18" t="n">
        <f aca="false">IF(ISNUMBER(B1800),B1800,IF(MID(B1800,3,1)="-",DATE(VALUE(RIGHT(B1800,4)),VALUE(MID(B1800,4,2)),VALUE(LEFT(B1800,2))),DATE(VALUE(LEFT(B1800,4)),VALUE(MID(B1800,6,2)),VALUE(RIGHT(B1800,2)))))</f>
        <v>45819</v>
      </c>
      <c r="N1800" s="16" t="n">
        <f aca="false">MONTH(M1800)</f>
        <v>6</v>
      </c>
      <c r="O1800" s="16" t="str">
        <f aca="false">PROPER(TRIM(H1800))</f>
        <v>Bengaluru</v>
      </c>
      <c r="P1800" s="16" t="str">
        <f aca="false">IFERROR(VLOOKUP(O1800,city_map!$A$2:$B$6,2,FALSE()),O1800)</f>
        <v>Bengaluru</v>
      </c>
      <c r="Q1800" s="16" t="n">
        <f aca="false">IF(ISNUMBER(F1800),F1800,VALUE(SUBSTITUTE(SUBSTITUTE(F1800,"₹",""),",","")))</f>
        <v>1824</v>
      </c>
      <c r="R1800" s="16" t="n">
        <f aca="false">IF(E1800=99,1,E1800)</f>
        <v>2</v>
      </c>
      <c r="S1800" s="16" t="n">
        <f aca="false">IF(G1800="",0,G1800)</f>
        <v>0.15</v>
      </c>
      <c r="T1800" s="16" t="str">
        <f aca="false">IF(I1800="","Unknown",IF(I1800="upi","UPI",I1800))</f>
        <v>UPI</v>
      </c>
      <c r="U1800" s="16" t="str">
        <f aca="false">IF(L1800="Yes","Y",IF(L1800="No","N",L1800))</f>
        <v>Y</v>
      </c>
      <c r="V1800" s="19" t="n">
        <f aca="false">ROUND(R1800*Q1800*(1-S1800),2)</f>
        <v>3100.8</v>
      </c>
      <c r="W1800" s="16" t="str">
        <f aca="false">_xlfn.XLOOKUP(D1800,products!$A$2:$A$61,products!$C$2:$C$61,"Not found")</f>
        <v>Fashion</v>
      </c>
    </row>
    <row r="1801" customFormat="false" ht="15" hidden="false" customHeight="false" outlineLevel="0" collapsed="false">
      <c r="A1801" s="16" t="s">
        <v>2842</v>
      </c>
      <c r="B1801" s="16" t="s">
        <v>2827</v>
      </c>
      <c r="C1801" s="16" t="s">
        <v>1510</v>
      </c>
      <c r="D1801" s="16" t="s">
        <v>216</v>
      </c>
      <c r="E1801" s="16" t="n">
        <v>1</v>
      </c>
      <c r="F1801" s="16" t="n">
        <v>888</v>
      </c>
      <c r="G1801" s="16" t="n">
        <v>0.2</v>
      </c>
      <c r="H1801" s="16" t="s">
        <v>130</v>
      </c>
      <c r="I1801" s="16" t="s">
        <v>60</v>
      </c>
      <c r="J1801" s="16" t="n">
        <v>2</v>
      </c>
      <c r="K1801" s="16" t="n">
        <v>5</v>
      </c>
      <c r="L1801" s="16" t="s">
        <v>41</v>
      </c>
      <c r="M1801" s="18" t="n">
        <f aca="false">IF(ISNUMBER(B1801),B1801,IF(MID(B1801,3,1)="-",DATE(VALUE(RIGHT(B1801,4)),VALUE(MID(B1801,4,2)),VALUE(LEFT(B1801,2))),DATE(VALUE(LEFT(B1801,4)),VALUE(MID(B1801,6,2)),VALUE(RIGHT(B1801,2)))))</f>
        <v>45819</v>
      </c>
      <c r="N1801" s="16" t="n">
        <f aca="false">MONTH(M1801)</f>
        <v>6</v>
      </c>
      <c r="O1801" s="16" t="str">
        <f aca="false">PROPER(TRIM(H1801))</f>
        <v>Bengaluru</v>
      </c>
      <c r="P1801" s="16" t="str">
        <f aca="false">IFERROR(VLOOKUP(O1801,city_map!$A$2:$B$6,2,FALSE()),O1801)</f>
        <v>Bengaluru</v>
      </c>
      <c r="Q1801" s="16" t="n">
        <f aca="false">IF(ISNUMBER(F1801),F1801,VALUE(SUBSTITUTE(SUBSTITUTE(F1801,"₹",""),",","")))</f>
        <v>888</v>
      </c>
      <c r="R1801" s="16" t="n">
        <f aca="false">IF(E1801=99,1,E1801)</f>
        <v>1</v>
      </c>
      <c r="S1801" s="16" t="n">
        <f aca="false">IF(G1801="",0,G1801)</f>
        <v>0.2</v>
      </c>
      <c r="T1801" s="16" t="str">
        <f aca="false">IF(I1801="","Unknown",IF(I1801="upi","UPI",I1801))</f>
        <v>UPI</v>
      </c>
      <c r="U1801" s="16" t="str">
        <f aca="false">IF(L1801="Yes","Y",IF(L1801="No","N",L1801))</f>
        <v>N</v>
      </c>
      <c r="V1801" s="19" t="n">
        <f aca="false">ROUND(R1801*Q1801*(1-S1801),2)</f>
        <v>710.4</v>
      </c>
      <c r="W1801" s="16" t="str">
        <f aca="false">_xlfn.XLOOKUP(D1801,products!$A$2:$A$61,products!$C$2:$C$61,"Not found")</f>
        <v>Books</v>
      </c>
    </row>
    <row r="1802" customFormat="false" ht="15" hidden="false" customHeight="false" outlineLevel="0" collapsed="false">
      <c r="A1802" s="16" t="s">
        <v>2843</v>
      </c>
      <c r="B1802" s="16" t="s">
        <v>2827</v>
      </c>
      <c r="C1802" s="16" t="s">
        <v>363</v>
      </c>
      <c r="D1802" s="16" t="s">
        <v>300</v>
      </c>
      <c r="E1802" s="16" t="n">
        <v>2</v>
      </c>
      <c r="F1802" s="16" t="n">
        <v>2473</v>
      </c>
      <c r="G1802" s="16" t="n">
        <v>0</v>
      </c>
      <c r="H1802" s="16" t="s">
        <v>70</v>
      </c>
      <c r="I1802" s="16" t="s">
        <v>60</v>
      </c>
      <c r="J1802" s="16" t="n">
        <v>4</v>
      </c>
      <c r="K1802" s="16" t="n">
        <v>4</v>
      </c>
      <c r="L1802" s="16" t="s">
        <v>41</v>
      </c>
      <c r="M1802" s="18" t="n">
        <f aca="false">IF(ISNUMBER(B1802),B1802,IF(MID(B1802,3,1)="-",DATE(VALUE(RIGHT(B1802,4)),VALUE(MID(B1802,4,2)),VALUE(LEFT(B1802,2))),DATE(VALUE(LEFT(B1802,4)),VALUE(MID(B1802,6,2)),VALUE(RIGHT(B1802,2)))))</f>
        <v>45819</v>
      </c>
      <c r="N1802" s="16" t="n">
        <f aca="false">MONTH(M1802)</f>
        <v>6</v>
      </c>
      <c r="O1802" s="16" t="str">
        <f aca="false">PROPER(TRIM(H1802))</f>
        <v>Pune</v>
      </c>
      <c r="P1802" s="16" t="str">
        <f aca="false">IFERROR(VLOOKUP(O1802,city_map!$A$2:$B$6,2,FALSE()),O1802)</f>
        <v>Pune</v>
      </c>
      <c r="Q1802" s="16" t="n">
        <f aca="false">IF(ISNUMBER(F1802),F1802,VALUE(SUBSTITUTE(SUBSTITUTE(F1802,"₹",""),",","")))</f>
        <v>2473</v>
      </c>
      <c r="R1802" s="16" t="n">
        <f aca="false">IF(E1802=99,1,E1802)</f>
        <v>2</v>
      </c>
      <c r="S1802" s="16" t="n">
        <f aca="false">IF(G1802="",0,G1802)</f>
        <v>0</v>
      </c>
      <c r="T1802" s="16" t="str">
        <f aca="false">IF(I1802="","Unknown",IF(I1802="upi","UPI",I1802))</f>
        <v>UPI</v>
      </c>
      <c r="U1802" s="16" t="str">
        <f aca="false">IF(L1802="Yes","Y",IF(L1802="No","N",L1802))</f>
        <v>N</v>
      </c>
      <c r="V1802" s="19" t="n">
        <f aca="false">ROUND(R1802*Q1802*(1-S1802),2)</f>
        <v>4946</v>
      </c>
      <c r="W1802" s="16" t="str">
        <f aca="false">_xlfn.XLOOKUP(D1802,products!$A$2:$A$61,products!$C$2:$C$61,"Not found")</f>
        <v>Home</v>
      </c>
    </row>
    <row r="1803" customFormat="false" ht="15" hidden="false" customHeight="false" outlineLevel="0" collapsed="false">
      <c r="A1803" s="16" t="s">
        <v>2844</v>
      </c>
      <c r="B1803" s="16" t="s">
        <v>2845</v>
      </c>
      <c r="C1803" s="16" t="s">
        <v>198</v>
      </c>
      <c r="D1803" s="16" t="s">
        <v>149</v>
      </c>
      <c r="E1803" s="16" t="n">
        <v>2</v>
      </c>
      <c r="F1803" s="16" t="n">
        <v>1537</v>
      </c>
      <c r="G1803" s="16" t="n">
        <v>0.2</v>
      </c>
      <c r="H1803" s="16" t="s">
        <v>130</v>
      </c>
      <c r="I1803" s="16" t="s">
        <v>123</v>
      </c>
      <c r="J1803" s="16" t="n">
        <v>3</v>
      </c>
      <c r="K1803" s="16" t="n">
        <v>5</v>
      </c>
      <c r="L1803" s="16" t="s">
        <v>41</v>
      </c>
      <c r="M1803" s="18" t="n">
        <f aca="false">IF(ISNUMBER(B1803),B1803,IF(MID(B1803,3,1)="-",DATE(VALUE(RIGHT(B1803,4)),VALUE(MID(B1803,4,2)),VALUE(LEFT(B1803,2))),DATE(VALUE(LEFT(B1803,4)),VALUE(MID(B1803,6,2)),VALUE(RIGHT(B1803,2)))))</f>
        <v>45820</v>
      </c>
      <c r="N1803" s="16" t="n">
        <f aca="false">MONTH(M1803)</f>
        <v>6</v>
      </c>
      <c r="O1803" s="16" t="str">
        <f aca="false">PROPER(TRIM(H1803))</f>
        <v>Bengaluru</v>
      </c>
      <c r="P1803" s="16" t="str">
        <f aca="false">IFERROR(VLOOKUP(O1803,city_map!$A$2:$B$6,2,FALSE()),O1803)</f>
        <v>Bengaluru</v>
      </c>
      <c r="Q1803" s="16" t="n">
        <f aca="false">IF(ISNUMBER(F1803),F1803,VALUE(SUBSTITUTE(SUBSTITUTE(F1803,"₹",""),",","")))</f>
        <v>1537</v>
      </c>
      <c r="R1803" s="16" t="n">
        <f aca="false">IF(E1803=99,1,E1803)</f>
        <v>2</v>
      </c>
      <c r="S1803" s="16" t="n">
        <f aca="false">IF(G1803="",0,G1803)</f>
        <v>0.2</v>
      </c>
      <c r="T1803" s="16" t="str">
        <f aca="false">IF(I1803="","Unknown",IF(I1803="upi","UPI",I1803))</f>
        <v>UPI</v>
      </c>
      <c r="U1803" s="16" t="str">
        <f aca="false">IF(L1803="Yes","Y",IF(L1803="No","N",L1803))</f>
        <v>N</v>
      </c>
      <c r="V1803" s="19" t="n">
        <f aca="false">ROUND(R1803*Q1803*(1-S1803),2)</f>
        <v>2459.2</v>
      </c>
      <c r="W1803" s="16" t="str">
        <f aca="false">_xlfn.XLOOKUP(D1803,products!$A$2:$A$61,products!$C$2:$C$61,"Not found")</f>
        <v>Fashion</v>
      </c>
    </row>
    <row r="1804" customFormat="false" ht="15" hidden="false" customHeight="false" outlineLevel="0" collapsed="false">
      <c r="A1804" s="16" t="s">
        <v>2846</v>
      </c>
      <c r="B1804" s="16" t="s">
        <v>2845</v>
      </c>
      <c r="C1804" s="16" t="s">
        <v>2605</v>
      </c>
      <c r="D1804" s="16" t="s">
        <v>222</v>
      </c>
      <c r="E1804" s="16" t="n">
        <v>1</v>
      </c>
      <c r="F1804" s="16" t="n">
        <v>1972</v>
      </c>
      <c r="G1804" s="16" t="n">
        <v>0.05</v>
      </c>
      <c r="H1804" s="16" t="s">
        <v>560</v>
      </c>
      <c r="I1804" s="16" t="s">
        <v>100</v>
      </c>
      <c r="J1804" s="16" t="n">
        <v>2</v>
      </c>
      <c r="K1804" s="16" t="n">
        <v>5</v>
      </c>
      <c r="L1804" s="16" t="s">
        <v>41</v>
      </c>
      <c r="M1804" s="18" t="n">
        <f aca="false">IF(ISNUMBER(B1804),B1804,IF(MID(B1804,3,1)="-",DATE(VALUE(RIGHT(B1804,4)),VALUE(MID(B1804,4,2)),VALUE(LEFT(B1804,2))),DATE(VALUE(LEFT(B1804,4)),VALUE(MID(B1804,6,2)),VALUE(RIGHT(B1804,2)))))</f>
        <v>45820</v>
      </c>
      <c r="N1804" s="16" t="n">
        <f aca="false">MONTH(M1804)</f>
        <v>6</v>
      </c>
      <c r="O1804" s="16" t="str">
        <f aca="false">PROPER(TRIM(H1804))</f>
        <v>Chennai</v>
      </c>
      <c r="P1804" s="16" t="str">
        <f aca="false">IFERROR(VLOOKUP(O1804,city_map!$A$2:$B$6,2,FALSE()),O1804)</f>
        <v>Chennai</v>
      </c>
      <c r="Q1804" s="16" t="n">
        <f aca="false">IF(ISNUMBER(F1804),F1804,VALUE(SUBSTITUTE(SUBSTITUTE(F1804,"₹",""),",","")))</f>
        <v>1972</v>
      </c>
      <c r="R1804" s="16" t="n">
        <f aca="false">IF(E1804=99,1,E1804)</f>
        <v>1</v>
      </c>
      <c r="S1804" s="16" t="n">
        <f aca="false">IF(G1804="",0,G1804)</f>
        <v>0.05</v>
      </c>
      <c r="T1804" s="16" t="str">
        <f aca="false">IF(I1804="","Unknown",IF(I1804="upi","UPI",I1804))</f>
        <v>Net Banking</v>
      </c>
      <c r="U1804" s="16" t="str">
        <f aca="false">IF(L1804="Yes","Y",IF(L1804="No","N",L1804))</f>
        <v>N</v>
      </c>
      <c r="V1804" s="19" t="n">
        <f aca="false">ROUND(R1804*Q1804*(1-S1804),2)</f>
        <v>1873.4</v>
      </c>
      <c r="W1804" s="16" t="str">
        <f aca="false">_xlfn.XLOOKUP(D1804,products!$A$2:$A$61,products!$C$2:$C$61,"Not found")</f>
        <v>Fashion</v>
      </c>
    </row>
    <row r="1805" customFormat="false" ht="15" hidden="false" customHeight="false" outlineLevel="0" collapsed="false">
      <c r="A1805" s="16" t="s">
        <v>2847</v>
      </c>
      <c r="B1805" s="16" t="s">
        <v>2845</v>
      </c>
      <c r="C1805" s="16" t="s">
        <v>114</v>
      </c>
      <c r="D1805" s="16" t="s">
        <v>45</v>
      </c>
      <c r="E1805" s="16" t="n">
        <v>3</v>
      </c>
      <c r="F1805" s="16" t="n">
        <v>296</v>
      </c>
      <c r="G1805" s="16" t="n">
        <v>0.2</v>
      </c>
      <c r="H1805" s="16" t="s">
        <v>112</v>
      </c>
      <c r="I1805" s="16" t="s">
        <v>60</v>
      </c>
      <c r="J1805" s="16" t="n">
        <v>3</v>
      </c>
      <c r="K1805" s="16" t="n">
        <v>5</v>
      </c>
      <c r="L1805" s="16" t="s">
        <v>41</v>
      </c>
      <c r="M1805" s="18" t="n">
        <f aca="false">IF(ISNUMBER(B1805),B1805,IF(MID(B1805,3,1)="-",DATE(VALUE(RIGHT(B1805,4)),VALUE(MID(B1805,4,2)),VALUE(LEFT(B1805,2))),DATE(VALUE(LEFT(B1805,4)),VALUE(MID(B1805,6,2)),VALUE(RIGHT(B1805,2)))))</f>
        <v>45820</v>
      </c>
      <c r="N1805" s="16" t="n">
        <f aca="false">MONTH(M1805)</f>
        <v>6</v>
      </c>
      <c r="O1805" s="16" t="str">
        <f aca="false">PROPER(TRIM(H1805))</f>
        <v>Mumbai</v>
      </c>
      <c r="P1805" s="16" t="str">
        <f aca="false">IFERROR(VLOOKUP(O1805,city_map!$A$2:$B$6,2,FALSE()),O1805)</f>
        <v>Mumbai</v>
      </c>
      <c r="Q1805" s="16" t="n">
        <f aca="false">IF(ISNUMBER(F1805),F1805,VALUE(SUBSTITUTE(SUBSTITUTE(F1805,"₹",""),",","")))</f>
        <v>296</v>
      </c>
      <c r="R1805" s="16" t="n">
        <f aca="false">IF(E1805=99,1,E1805)</f>
        <v>3</v>
      </c>
      <c r="S1805" s="16" t="n">
        <f aca="false">IF(G1805="",0,G1805)</f>
        <v>0.2</v>
      </c>
      <c r="T1805" s="16" t="str">
        <f aca="false">IF(I1805="","Unknown",IF(I1805="upi","UPI",I1805))</f>
        <v>UPI</v>
      </c>
      <c r="U1805" s="16" t="str">
        <f aca="false">IF(L1805="Yes","Y",IF(L1805="No","N",L1805))</f>
        <v>N</v>
      </c>
      <c r="V1805" s="19" t="n">
        <f aca="false">ROUND(R1805*Q1805*(1-S1805),2)</f>
        <v>710.4</v>
      </c>
      <c r="W1805" s="16" t="str">
        <f aca="false">_xlfn.XLOOKUP(D1805,products!$A$2:$A$61,products!$C$2:$C$61,"Not found")</f>
        <v>Beauty</v>
      </c>
    </row>
    <row r="1806" customFormat="false" ht="15" hidden="false" customHeight="false" outlineLevel="0" collapsed="false">
      <c r="A1806" s="16" t="s">
        <v>2848</v>
      </c>
      <c r="B1806" s="16" t="s">
        <v>2845</v>
      </c>
      <c r="C1806" s="16" t="s">
        <v>2849</v>
      </c>
      <c r="D1806" s="16" t="s">
        <v>63</v>
      </c>
      <c r="E1806" s="16" t="n">
        <v>1</v>
      </c>
      <c r="F1806" s="16" t="n">
        <v>1571</v>
      </c>
      <c r="G1806" s="16" t="n">
        <v>0.1</v>
      </c>
      <c r="H1806" s="16" t="s">
        <v>39</v>
      </c>
      <c r="I1806" s="16" t="s">
        <v>60</v>
      </c>
      <c r="J1806" s="16" t="n">
        <v>3</v>
      </c>
      <c r="K1806" s="16" t="n">
        <v>4</v>
      </c>
      <c r="L1806" s="16" t="s">
        <v>41</v>
      </c>
      <c r="M1806" s="18" t="n">
        <f aca="false">IF(ISNUMBER(B1806),B1806,IF(MID(B1806,3,1)="-",DATE(VALUE(RIGHT(B1806,4)),VALUE(MID(B1806,4,2)),VALUE(LEFT(B1806,2))),DATE(VALUE(LEFT(B1806,4)),VALUE(MID(B1806,6,2)),VALUE(RIGHT(B1806,2)))))</f>
        <v>45820</v>
      </c>
      <c r="N1806" s="16" t="n">
        <f aca="false">MONTH(M1806)</f>
        <v>6</v>
      </c>
      <c r="O1806" s="16" t="str">
        <f aca="false">PROPER(TRIM(H1806))</f>
        <v>Delhi</v>
      </c>
      <c r="P1806" s="16" t="str">
        <f aca="false">IFERROR(VLOOKUP(O1806,city_map!$A$2:$B$6,2,FALSE()),O1806)</f>
        <v>Delhi</v>
      </c>
      <c r="Q1806" s="16" t="n">
        <f aca="false">IF(ISNUMBER(F1806),F1806,VALUE(SUBSTITUTE(SUBSTITUTE(F1806,"₹",""),",","")))</f>
        <v>1571</v>
      </c>
      <c r="R1806" s="16" t="n">
        <f aca="false">IF(E1806=99,1,E1806)</f>
        <v>1</v>
      </c>
      <c r="S1806" s="16" t="n">
        <f aca="false">IF(G1806="",0,G1806)</f>
        <v>0.1</v>
      </c>
      <c r="T1806" s="16" t="str">
        <f aca="false">IF(I1806="","Unknown",IF(I1806="upi","UPI",I1806))</f>
        <v>UPI</v>
      </c>
      <c r="U1806" s="16" t="str">
        <f aca="false">IF(L1806="Yes","Y",IF(L1806="No","N",L1806))</f>
        <v>N</v>
      </c>
      <c r="V1806" s="19" t="n">
        <f aca="false">ROUND(R1806*Q1806*(1-S1806),2)</f>
        <v>1413.9</v>
      </c>
      <c r="W1806" s="16" t="str">
        <f aca="false">_xlfn.XLOOKUP(D1806,products!$A$2:$A$61,products!$C$2:$C$61,"Not found")</f>
        <v>Fashion</v>
      </c>
    </row>
    <row r="1807" customFormat="false" ht="15" hidden="false" customHeight="false" outlineLevel="0" collapsed="false">
      <c r="A1807" s="16" t="s">
        <v>2850</v>
      </c>
      <c r="B1807" s="16" t="s">
        <v>2845</v>
      </c>
      <c r="C1807" s="16" t="s">
        <v>312</v>
      </c>
      <c r="D1807" s="16" t="s">
        <v>259</v>
      </c>
      <c r="E1807" s="16" t="n">
        <v>2</v>
      </c>
      <c r="F1807" s="16" t="n">
        <v>491</v>
      </c>
      <c r="G1807" s="16" t="n">
        <v>0</v>
      </c>
      <c r="H1807" s="16" t="s">
        <v>130</v>
      </c>
      <c r="I1807" s="16" t="s">
        <v>71</v>
      </c>
      <c r="J1807" s="16" t="n">
        <v>4</v>
      </c>
      <c r="K1807" s="16" t="n">
        <v>5</v>
      </c>
      <c r="L1807" s="16" t="s">
        <v>41</v>
      </c>
      <c r="M1807" s="18" t="n">
        <f aca="false">IF(ISNUMBER(B1807),B1807,IF(MID(B1807,3,1)="-",DATE(VALUE(RIGHT(B1807,4)),VALUE(MID(B1807,4,2)),VALUE(LEFT(B1807,2))),DATE(VALUE(LEFT(B1807,4)),VALUE(MID(B1807,6,2)),VALUE(RIGHT(B1807,2)))))</f>
        <v>45820</v>
      </c>
      <c r="N1807" s="16" t="n">
        <f aca="false">MONTH(M1807)</f>
        <v>6</v>
      </c>
      <c r="O1807" s="16" t="str">
        <f aca="false">PROPER(TRIM(H1807))</f>
        <v>Bengaluru</v>
      </c>
      <c r="P1807" s="16" t="str">
        <f aca="false">IFERROR(VLOOKUP(O1807,city_map!$A$2:$B$6,2,FALSE()),O1807)</f>
        <v>Bengaluru</v>
      </c>
      <c r="Q1807" s="16" t="n">
        <f aca="false">IF(ISNUMBER(F1807),F1807,VALUE(SUBSTITUTE(SUBSTITUTE(F1807,"₹",""),",","")))</f>
        <v>491</v>
      </c>
      <c r="R1807" s="16" t="n">
        <f aca="false">IF(E1807=99,1,E1807)</f>
        <v>2</v>
      </c>
      <c r="S1807" s="16" t="n">
        <f aca="false">IF(G1807="",0,G1807)</f>
        <v>0</v>
      </c>
      <c r="T1807" s="16" t="str">
        <f aca="false">IF(I1807="","Unknown",IF(I1807="upi","UPI",I1807))</f>
        <v>Credit Card</v>
      </c>
      <c r="U1807" s="16" t="str">
        <f aca="false">IF(L1807="Yes","Y",IF(L1807="No","N",L1807))</f>
        <v>N</v>
      </c>
      <c r="V1807" s="19" t="n">
        <f aca="false">ROUND(R1807*Q1807*(1-S1807),2)</f>
        <v>982</v>
      </c>
      <c r="W1807" s="16" t="str">
        <f aca="false">_xlfn.XLOOKUP(D1807,products!$A$2:$A$61,products!$C$2:$C$61,"Not found")</f>
        <v>Books</v>
      </c>
    </row>
    <row r="1808" customFormat="false" ht="15" hidden="false" customHeight="false" outlineLevel="0" collapsed="false">
      <c r="A1808" s="16" t="s">
        <v>2851</v>
      </c>
      <c r="B1808" s="16" t="s">
        <v>2845</v>
      </c>
      <c r="C1808" s="16" t="s">
        <v>1014</v>
      </c>
      <c r="D1808" s="16" t="s">
        <v>136</v>
      </c>
      <c r="E1808" s="16" t="n">
        <v>2</v>
      </c>
      <c r="F1808" s="16" t="n">
        <v>2174</v>
      </c>
      <c r="G1808" s="16" t="n">
        <v>0.05</v>
      </c>
      <c r="H1808" s="16" t="s">
        <v>39</v>
      </c>
      <c r="I1808" s="16" t="s">
        <v>71</v>
      </c>
      <c r="J1808" s="16" t="n">
        <v>6</v>
      </c>
      <c r="K1808" s="16" t="n">
        <v>3</v>
      </c>
      <c r="L1808" s="16" t="s">
        <v>41</v>
      </c>
      <c r="M1808" s="18" t="n">
        <f aca="false">IF(ISNUMBER(B1808),B1808,IF(MID(B1808,3,1)="-",DATE(VALUE(RIGHT(B1808,4)),VALUE(MID(B1808,4,2)),VALUE(LEFT(B1808,2))),DATE(VALUE(LEFT(B1808,4)),VALUE(MID(B1808,6,2)),VALUE(RIGHT(B1808,2)))))</f>
        <v>45820</v>
      </c>
      <c r="N1808" s="16" t="n">
        <f aca="false">MONTH(M1808)</f>
        <v>6</v>
      </c>
      <c r="O1808" s="16" t="str">
        <f aca="false">PROPER(TRIM(H1808))</f>
        <v>Delhi</v>
      </c>
      <c r="P1808" s="16" t="str">
        <f aca="false">IFERROR(VLOOKUP(O1808,city_map!$A$2:$B$6,2,FALSE()),O1808)</f>
        <v>Delhi</v>
      </c>
      <c r="Q1808" s="16" t="n">
        <f aca="false">IF(ISNUMBER(F1808),F1808,VALUE(SUBSTITUTE(SUBSTITUTE(F1808,"₹",""),",","")))</f>
        <v>2174</v>
      </c>
      <c r="R1808" s="16" t="n">
        <f aca="false">IF(E1808=99,1,E1808)</f>
        <v>2</v>
      </c>
      <c r="S1808" s="16" t="n">
        <f aca="false">IF(G1808="",0,G1808)</f>
        <v>0.05</v>
      </c>
      <c r="T1808" s="16" t="str">
        <f aca="false">IF(I1808="","Unknown",IF(I1808="upi","UPI",I1808))</f>
        <v>Credit Card</v>
      </c>
      <c r="U1808" s="16" t="str">
        <f aca="false">IF(L1808="Yes","Y",IF(L1808="No","N",L1808))</f>
        <v>N</v>
      </c>
      <c r="V1808" s="19" t="n">
        <f aca="false">ROUND(R1808*Q1808*(1-S1808),2)</f>
        <v>4130.6</v>
      </c>
      <c r="W1808" s="16" t="str">
        <f aca="false">_xlfn.XLOOKUP(D1808,products!$A$2:$A$61,products!$C$2:$C$61,"Not found")</f>
        <v>Electronics</v>
      </c>
    </row>
    <row r="1809" customFormat="false" ht="15" hidden="false" customHeight="false" outlineLevel="0" collapsed="false">
      <c r="A1809" s="16" t="s">
        <v>2852</v>
      </c>
      <c r="B1809" s="16" t="s">
        <v>2845</v>
      </c>
      <c r="C1809" s="16" t="s">
        <v>1465</v>
      </c>
      <c r="D1809" s="16" t="s">
        <v>84</v>
      </c>
      <c r="E1809" s="16" t="n">
        <v>1</v>
      </c>
      <c r="F1809" s="16" t="n">
        <v>259</v>
      </c>
      <c r="G1809" s="16" t="n">
        <v>0.1</v>
      </c>
      <c r="H1809" s="16" t="s">
        <v>39</v>
      </c>
      <c r="I1809" s="16" t="s">
        <v>71</v>
      </c>
      <c r="J1809" s="16" t="n">
        <v>4</v>
      </c>
      <c r="K1809" s="16" t="n">
        <v>4</v>
      </c>
      <c r="L1809" s="16" t="s">
        <v>41</v>
      </c>
      <c r="M1809" s="18" t="n">
        <f aca="false">IF(ISNUMBER(B1809),B1809,IF(MID(B1809,3,1)="-",DATE(VALUE(RIGHT(B1809,4)),VALUE(MID(B1809,4,2)),VALUE(LEFT(B1809,2))),DATE(VALUE(LEFT(B1809,4)),VALUE(MID(B1809,6,2)),VALUE(RIGHT(B1809,2)))))</f>
        <v>45820</v>
      </c>
      <c r="N1809" s="16" t="n">
        <f aca="false">MONTH(M1809)</f>
        <v>6</v>
      </c>
      <c r="O1809" s="16" t="str">
        <f aca="false">PROPER(TRIM(H1809))</f>
        <v>Delhi</v>
      </c>
      <c r="P1809" s="16" t="str">
        <f aca="false">IFERROR(VLOOKUP(O1809,city_map!$A$2:$B$6,2,FALSE()),O1809)</f>
        <v>Delhi</v>
      </c>
      <c r="Q1809" s="16" t="n">
        <f aca="false">IF(ISNUMBER(F1809),F1809,VALUE(SUBSTITUTE(SUBSTITUTE(F1809,"₹",""),",","")))</f>
        <v>259</v>
      </c>
      <c r="R1809" s="16" t="n">
        <f aca="false">IF(E1809=99,1,E1809)</f>
        <v>1</v>
      </c>
      <c r="S1809" s="16" t="n">
        <f aca="false">IF(G1809="",0,G1809)</f>
        <v>0.1</v>
      </c>
      <c r="T1809" s="16" t="str">
        <f aca="false">IF(I1809="","Unknown",IF(I1809="upi","UPI",I1809))</f>
        <v>Credit Card</v>
      </c>
      <c r="U1809" s="16" t="str">
        <f aca="false">IF(L1809="Yes","Y",IF(L1809="No","N",L1809))</f>
        <v>N</v>
      </c>
      <c r="V1809" s="19" t="n">
        <f aca="false">ROUND(R1809*Q1809*(1-S1809),2)</f>
        <v>233.1</v>
      </c>
      <c r="W1809" s="16" t="str">
        <f aca="false">_xlfn.XLOOKUP(D1809,products!$A$2:$A$61,products!$C$2:$C$61,"Not found")</f>
        <v>Beauty</v>
      </c>
    </row>
    <row r="1810" customFormat="false" ht="15" hidden="false" customHeight="false" outlineLevel="0" collapsed="false">
      <c r="A1810" s="16" t="s">
        <v>2853</v>
      </c>
      <c r="B1810" s="16" t="s">
        <v>2845</v>
      </c>
      <c r="C1810" s="16" t="s">
        <v>498</v>
      </c>
      <c r="D1810" s="16" t="s">
        <v>262</v>
      </c>
      <c r="E1810" s="16" t="n">
        <v>1</v>
      </c>
      <c r="F1810" s="16" t="n">
        <v>819</v>
      </c>
      <c r="G1810" s="16" t="n">
        <v>0.2</v>
      </c>
      <c r="H1810" s="16" t="s">
        <v>130</v>
      </c>
      <c r="I1810" s="16" t="s">
        <v>40</v>
      </c>
      <c r="J1810" s="16" t="n">
        <v>5</v>
      </c>
      <c r="K1810" s="16" t="n">
        <v>4</v>
      </c>
      <c r="L1810" s="16" t="s">
        <v>41</v>
      </c>
      <c r="M1810" s="18" t="n">
        <f aca="false">IF(ISNUMBER(B1810),B1810,IF(MID(B1810,3,1)="-",DATE(VALUE(RIGHT(B1810,4)),VALUE(MID(B1810,4,2)),VALUE(LEFT(B1810,2))),DATE(VALUE(LEFT(B1810,4)),VALUE(MID(B1810,6,2)),VALUE(RIGHT(B1810,2)))))</f>
        <v>45820</v>
      </c>
      <c r="N1810" s="16" t="n">
        <f aca="false">MONTH(M1810)</f>
        <v>6</v>
      </c>
      <c r="O1810" s="16" t="str">
        <f aca="false">PROPER(TRIM(H1810))</f>
        <v>Bengaluru</v>
      </c>
      <c r="P1810" s="16" t="str">
        <f aca="false">IFERROR(VLOOKUP(O1810,city_map!$A$2:$B$6,2,FALSE()),O1810)</f>
        <v>Bengaluru</v>
      </c>
      <c r="Q1810" s="16" t="n">
        <f aca="false">IF(ISNUMBER(F1810),F1810,VALUE(SUBSTITUTE(SUBSTITUTE(F1810,"₹",""),",","")))</f>
        <v>819</v>
      </c>
      <c r="R1810" s="16" t="n">
        <f aca="false">IF(E1810=99,1,E1810)</f>
        <v>1</v>
      </c>
      <c r="S1810" s="16" t="n">
        <f aca="false">IF(G1810="",0,G1810)</f>
        <v>0.2</v>
      </c>
      <c r="T1810" s="16" t="str">
        <f aca="false">IF(I1810="","Unknown",IF(I1810="upi","UPI",I1810))</f>
        <v>COD</v>
      </c>
      <c r="U1810" s="16" t="str">
        <f aca="false">IF(L1810="Yes","Y",IF(L1810="No","N",L1810))</f>
        <v>N</v>
      </c>
      <c r="V1810" s="19" t="n">
        <f aca="false">ROUND(R1810*Q1810*(1-S1810),2)</f>
        <v>655.2</v>
      </c>
      <c r="W1810" s="16" t="str">
        <f aca="false">_xlfn.XLOOKUP(D1810,products!$A$2:$A$61,products!$C$2:$C$61,"Not found")</f>
        <v>Home</v>
      </c>
    </row>
    <row r="1811" customFormat="false" ht="15" hidden="false" customHeight="false" outlineLevel="0" collapsed="false">
      <c r="A1811" s="16" t="s">
        <v>2854</v>
      </c>
      <c r="B1811" s="16" t="s">
        <v>2845</v>
      </c>
      <c r="C1811" s="16" t="s">
        <v>1395</v>
      </c>
      <c r="D1811" s="16" t="s">
        <v>126</v>
      </c>
      <c r="E1811" s="16" t="n">
        <v>99</v>
      </c>
      <c r="F1811" s="16" t="n">
        <v>401</v>
      </c>
      <c r="G1811" s="16" t="n">
        <v>0.15</v>
      </c>
      <c r="H1811" s="16" t="s">
        <v>112</v>
      </c>
      <c r="I1811" s="16" t="s">
        <v>60</v>
      </c>
      <c r="J1811" s="16" t="n">
        <v>3</v>
      </c>
      <c r="K1811" s="16" t="n">
        <v>4</v>
      </c>
      <c r="L1811" s="16" t="s">
        <v>41</v>
      </c>
      <c r="M1811" s="18" t="n">
        <f aca="false">IF(ISNUMBER(B1811),B1811,IF(MID(B1811,3,1)="-",DATE(VALUE(RIGHT(B1811,4)),VALUE(MID(B1811,4,2)),VALUE(LEFT(B1811,2))),DATE(VALUE(LEFT(B1811,4)),VALUE(MID(B1811,6,2)),VALUE(RIGHT(B1811,2)))))</f>
        <v>45820</v>
      </c>
      <c r="N1811" s="16" t="n">
        <f aca="false">MONTH(M1811)</f>
        <v>6</v>
      </c>
      <c r="O1811" s="16" t="str">
        <f aca="false">PROPER(TRIM(H1811))</f>
        <v>Mumbai</v>
      </c>
      <c r="P1811" s="16" t="str">
        <f aca="false">IFERROR(VLOOKUP(O1811,city_map!$A$2:$B$6,2,FALSE()),O1811)</f>
        <v>Mumbai</v>
      </c>
      <c r="Q1811" s="16" t="n">
        <f aca="false">IF(ISNUMBER(F1811),F1811,VALUE(SUBSTITUTE(SUBSTITUTE(F1811,"₹",""),",","")))</f>
        <v>401</v>
      </c>
      <c r="R1811" s="16" t="n">
        <f aca="false">IF(E1811=99,1,E1811)</f>
        <v>1</v>
      </c>
      <c r="S1811" s="16" t="n">
        <f aca="false">IF(G1811="",0,G1811)</f>
        <v>0.15</v>
      </c>
      <c r="T1811" s="16" t="str">
        <f aca="false">IF(I1811="","Unknown",IF(I1811="upi","UPI",I1811))</f>
        <v>UPI</v>
      </c>
      <c r="U1811" s="16" t="str">
        <f aca="false">IF(L1811="Yes","Y",IF(L1811="No","N",L1811))</f>
        <v>N</v>
      </c>
      <c r="V1811" s="19" t="n">
        <f aca="false">ROUND(R1811*Q1811*(1-S1811),2)</f>
        <v>340.85</v>
      </c>
      <c r="W1811" s="16" t="str">
        <f aca="false">_xlfn.XLOOKUP(D1811,products!$A$2:$A$61,products!$C$2:$C$61,"Not found")</f>
        <v>Home</v>
      </c>
    </row>
    <row r="1812" customFormat="false" ht="15" hidden="false" customHeight="false" outlineLevel="0" collapsed="false">
      <c r="A1812" s="16" t="s">
        <v>2855</v>
      </c>
      <c r="B1812" s="16" t="s">
        <v>2845</v>
      </c>
      <c r="C1812" s="16" t="s">
        <v>837</v>
      </c>
      <c r="D1812" s="16" t="s">
        <v>136</v>
      </c>
      <c r="E1812" s="16" t="n">
        <v>1</v>
      </c>
      <c r="F1812" s="16" t="n">
        <v>2095</v>
      </c>
      <c r="G1812" s="16" t="n">
        <v>0.15</v>
      </c>
      <c r="H1812" s="16" t="s">
        <v>46</v>
      </c>
      <c r="I1812" s="16" t="s">
        <v>60</v>
      </c>
      <c r="J1812" s="16" t="n">
        <v>2</v>
      </c>
      <c r="K1812" s="16" t="n">
        <v>4</v>
      </c>
      <c r="L1812" s="16" t="s">
        <v>41</v>
      </c>
      <c r="M1812" s="18" t="n">
        <f aca="false">IF(ISNUMBER(B1812),B1812,IF(MID(B1812,3,1)="-",DATE(VALUE(RIGHT(B1812,4)),VALUE(MID(B1812,4,2)),VALUE(LEFT(B1812,2))),DATE(VALUE(LEFT(B1812,4)),VALUE(MID(B1812,6,2)),VALUE(RIGHT(B1812,2)))))</f>
        <v>45820</v>
      </c>
      <c r="N1812" s="16" t="n">
        <f aca="false">MONTH(M1812)</f>
        <v>6</v>
      </c>
      <c r="O1812" s="16" t="str">
        <f aca="false">PROPER(TRIM(H1812))</f>
        <v>Chennai</v>
      </c>
      <c r="P1812" s="16" t="str">
        <f aca="false">IFERROR(VLOOKUP(O1812,city_map!$A$2:$B$6,2,FALSE()),O1812)</f>
        <v>Chennai</v>
      </c>
      <c r="Q1812" s="16" t="n">
        <f aca="false">IF(ISNUMBER(F1812),F1812,VALUE(SUBSTITUTE(SUBSTITUTE(F1812,"₹",""),",","")))</f>
        <v>2095</v>
      </c>
      <c r="R1812" s="16" t="n">
        <f aca="false">IF(E1812=99,1,E1812)</f>
        <v>1</v>
      </c>
      <c r="S1812" s="16" t="n">
        <f aca="false">IF(G1812="",0,G1812)</f>
        <v>0.15</v>
      </c>
      <c r="T1812" s="16" t="str">
        <f aca="false">IF(I1812="","Unknown",IF(I1812="upi","UPI",I1812))</f>
        <v>UPI</v>
      </c>
      <c r="U1812" s="16" t="str">
        <f aca="false">IF(L1812="Yes","Y",IF(L1812="No","N",L1812))</f>
        <v>N</v>
      </c>
      <c r="V1812" s="19" t="n">
        <f aca="false">ROUND(R1812*Q1812*(1-S1812),2)</f>
        <v>1780.75</v>
      </c>
      <c r="W1812" s="16" t="str">
        <f aca="false">_xlfn.XLOOKUP(D1812,products!$A$2:$A$61,products!$C$2:$C$61,"Not found")</f>
        <v>Electronics</v>
      </c>
    </row>
    <row r="1813" customFormat="false" ht="15" hidden="false" customHeight="false" outlineLevel="0" collapsed="false">
      <c r="A1813" s="16" t="s">
        <v>2856</v>
      </c>
      <c r="B1813" s="16" t="s">
        <v>2845</v>
      </c>
      <c r="C1813" s="16" t="s">
        <v>2689</v>
      </c>
      <c r="D1813" s="16" t="s">
        <v>308</v>
      </c>
      <c r="E1813" s="16" t="n">
        <v>2</v>
      </c>
      <c r="F1813" s="16" t="n">
        <v>199</v>
      </c>
      <c r="G1813" s="16" t="n">
        <v>0</v>
      </c>
      <c r="H1813" s="16" t="s">
        <v>545</v>
      </c>
      <c r="I1813" s="16" t="s">
        <v>71</v>
      </c>
      <c r="J1813" s="16" t="n">
        <v>4</v>
      </c>
      <c r="K1813" s="16" t="n">
        <v>3</v>
      </c>
      <c r="L1813" s="16" t="s">
        <v>41</v>
      </c>
      <c r="M1813" s="18" t="n">
        <f aca="false">IF(ISNUMBER(B1813),B1813,IF(MID(B1813,3,1)="-",DATE(VALUE(RIGHT(B1813,4)),VALUE(MID(B1813,4,2)),VALUE(LEFT(B1813,2))),DATE(VALUE(LEFT(B1813,4)),VALUE(MID(B1813,6,2)),VALUE(RIGHT(B1813,2)))))</f>
        <v>45820</v>
      </c>
      <c r="N1813" s="16" t="n">
        <f aca="false">MONTH(M1813)</f>
        <v>6</v>
      </c>
      <c r="O1813" s="16" t="str">
        <f aca="false">PROPER(TRIM(H1813))</f>
        <v>Delhi</v>
      </c>
      <c r="P1813" s="16" t="str">
        <f aca="false">IFERROR(VLOOKUP(O1813,city_map!$A$2:$B$6,2,FALSE()),O1813)</f>
        <v>Delhi</v>
      </c>
      <c r="Q1813" s="16" t="n">
        <f aca="false">IF(ISNUMBER(F1813),F1813,VALUE(SUBSTITUTE(SUBSTITUTE(F1813,"₹",""),",","")))</f>
        <v>199</v>
      </c>
      <c r="R1813" s="16" t="n">
        <f aca="false">IF(E1813=99,1,E1813)</f>
        <v>2</v>
      </c>
      <c r="S1813" s="16" t="n">
        <f aca="false">IF(G1813="",0,G1813)</f>
        <v>0</v>
      </c>
      <c r="T1813" s="16" t="str">
        <f aca="false">IF(I1813="","Unknown",IF(I1813="upi","UPI",I1813))</f>
        <v>Credit Card</v>
      </c>
      <c r="U1813" s="16" t="str">
        <f aca="false">IF(L1813="Yes","Y",IF(L1813="No","N",L1813))</f>
        <v>N</v>
      </c>
      <c r="V1813" s="19" t="n">
        <f aca="false">ROUND(R1813*Q1813*(1-S1813),2)</f>
        <v>398</v>
      </c>
      <c r="W1813" s="16" t="str">
        <f aca="false">_xlfn.XLOOKUP(D1813,products!$A$2:$A$61,products!$C$2:$C$61,"Not found")</f>
        <v>Beauty</v>
      </c>
    </row>
    <row r="1814" customFormat="false" ht="15" hidden="false" customHeight="false" outlineLevel="0" collapsed="false">
      <c r="A1814" s="16" t="s">
        <v>2857</v>
      </c>
      <c r="B1814" s="16" t="s">
        <v>2845</v>
      </c>
      <c r="C1814" s="16" t="s">
        <v>946</v>
      </c>
      <c r="D1814" s="16" t="s">
        <v>99</v>
      </c>
      <c r="E1814" s="16" t="n">
        <v>2</v>
      </c>
      <c r="F1814" s="16" t="n">
        <v>705</v>
      </c>
      <c r="G1814" s="16" t="n">
        <v>0.05</v>
      </c>
      <c r="H1814" s="16" t="s">
        <v>46</v>
      </c>
      <c r="I1814" s="16" t="s">
        <v>60</v>
      </c>
      <c r="J1814" s="16" t="n">
        <v>4</v>
      </c>
      <c r="K1814" s="16" t="n">
        <v>3</v>
      </c>
      <c r="L1814" s="16" t="s">
        <v>57</v>
      </c>
      <c r="M1814" s="18" t="n">
        <f aca="false">IF(ISNUMBER(B1814),B1814,IF(MID(B1814,3,1)="-",DATE(VALUE(RIGHT(B1814,4)),VALUE(MID(B1814,4,2)),VALUE(LEFT(B1814,2))),DATE(VALUE(LEFT(B1814,4)),VALUE(MID(B1814,6,2)),VALUE(RIGHT(B1814,2)))))</f>
        <v>45820</v>
      </c>
      <c r="N1814" s="16" t="n">
        <f aca="false">MONTH(M1814)</f>
        <v>6</v>
      </c>
      <c r="O1814" s="16" t="str">
        <f aca="false">PROPER(TRIM(H1814))</f>
        <v>Chennai</v>
      </c>
      <c r="P1814" s="16" t="str">
        <f aca="false">IFERROR(VLOOKUP(O1814,city_map!$A$2:$B$6,2,FALSE()),O1814)</f>
        <v>Chennai</v>
      </c>
      <c r="Q1814" s="16" t="n">
        <f aca="false">IF(ISNUMBER(F1814),F1814,VALUE(SUBSTITUTE(SUBSTITUTE(F1814,"₹",""),",","")))</f>
        <v>705</v>
      </c>
      <c r="R1814" s="16" t="n">
        <f aca="false">IF(E1814=99,1,E1814)</f>
        <v>2</v>
      </c>
      <c r="S1814" s="16" t="n">
        <f aca="false">IF(G1814="",0,G1814)</f>
        <v>0.05</v>
      </c>
      <c r="T1814" s="16" t="str">
        <f aca="false">IF(I1814="","Unknown",IF(I1814="upi","UPI",I1814))</f>
        <v>UPI</v>
      </c>
      <c r="U1814" s="16" t="str">
        <f aca="false">IF(L1814="Yes","Y",IF(L1814="No","N",L1814))</f>
        <v>Y</v>
      </c>
      <c r="V1814" s="19" t="n">
        <f aca="false">ROUND(R1814*Q1814*(1-S1814),2)</f>
        <v>1339.5</v>
      </c>
      <c r="W1814" s="16" t="str">
        <f aca="false">_xlfn.XLOOKUP(D1814,products!$A$2:$A$61,products!$C$2:$C$61,"Not found")</f>
        <v>Fashion</v>
      </c>
    </row>
    <row r="1815" customFormat="false" ht="15" hidden="false" customHeight="false" outlineLevel="0" collapsed="false">
      <c r="A1815" s="16" t="s">
        <v>2858</v>
      </c>
      <c r="B1815" s="16" t="s">
        <v>2845</v>
      </c>
      <c r="C1815" s="16" t="s">
        <v>2859</v>
      </c>
      <c r="D1815" s="16" t="s">
        <v>95</v>
      </c>
      <c r="E1815" s="16" t="n">
        <v>2</v>
      </c>
      <c r="F1815" s="16" t="n">
        <v>1467</v>
      </c>
      <c r="G1815" s="16" t="n">
        <v>0</v>
      </c>
      <c r="H1815" s="16" t="s">
        <v>130</v>
      </c>
      <c r="I1815" s="16" t="s">
        <v>60</v>
      </c>
      <c r="J1815" s="16" t="n">
        <v>3</v>
      </c>
      <c r="K1815" s="16" t="n">
        <v>4</v>
      </c>
      <c r="L1815" s="16" t="s">
        <v>41</v>
      </c>
      <c r="M1815" s="18" t="n">
        <f aca="false">IF(ISNUMBER(B1815),B1815,IF(MID(B1815,3,1)="-",DATE(VALUE(RIGHT(B1815,4)),VALUE(MID(B1815,4,2)),VALUE(LEFT(B1815,2))),DATE(VALUE(LEFT(B1815,4)),VALUE(MID(B1815,6,2)),VALUE(RIGHT(B1815,2)))))</f>
        <v>45820</v>
      </c>
      <c r="N1815" s="16" t="n">
        <f aca="false">MONTH(M1815)</f>
        <v>6</v>
      </c>
      <c r="O1815" s="16" t="str">
        <f aca="false">PROPER(TRIM(H1815))</f>
        <v>Bengaluru</v>
      </c>
      <c r="P1815" s="16" t="str">
        <f aca="false">IFERROR(VLOOKUP(O1815,city_map!$A$2:$B$6,2,FALSE()),O1815)</f>
        <v>Bengaluru</v>
      </c>
      <c r="Q1815" s="16" t="n">
        <f aca="false">IF(ISNUMBER(F1815),F1815,VALUE(SUBSTITUTE(SUBSTITUTE(F1815,"₹",""),",","")))</f>
        <v>1467</v>
      </c>
      <c r="R1815" s="16" t="n">
        <f aca="false">IF(E1815=99,1,E1815)</f>
        <v>2</v>
      </c>
      <c r="S1815" s="16" t="n">
        <f aca="false">IF(G1815="",0,G1815)</f>
        <v>0</v>
      </c>
      <c r="T1815" s="16" t="str">
        <f aca="false">IF(I1815="","Unknown",IF(I1815="upi","UPI",I1815))</f>
        <v>UPI</v>
      </c>
      <c r="U1815" s="16" t="str">
        <f aca="false">IF(L1815="Yes","Y",IF(L1815="No","N",L1815))</f>
        <v>N</v>
      </c>
      <c r="V1815" s="19" t="n">
        <f aca="false">ROUND(R1815*Q1815*(1-S1815),2)</f>
        <v>2934</v>
      </c>
      <c r="W1815" s="16" t="str">
        <f aca="false">_xlfn.XLOOKUP(D1815,products!$A$2:$A$61,products!$C$2:$C$61,"Not found")</f>
        <v>Electronics</v>
      </c>
    </row>
    <row r="1816" customFormat="false" ht="15" hidden="false" customHeight="false" outlineLevel="0" collapsed="false">
      <c r="A1816" s="16" t="s">
        <v>2860</v>
      </c>
      <c r="B1816" s="16" t="s">
        <v>2845</v>
      </c>
      <c r="C1816" s="16" t="s">
        <v>1453</v>
      </c>
      <c r="D1816" s="16" t="s">
        <v>139</v>
      </c>
      <c r="E1816" s="16" t="n">
        <v>3</v>
      </c>
      <c r="F1816" s="16" t="n">
        <v>349</v>
      </c>
      <c r="G1816" s="16" t="n">
        <v>0.2</v>
      </c>
      <c r="H1816" s="16" t="s">
        <v>70</v>
      </c>
      <c r="I1816" s="16" t="s">
        <v>123</v>
      </c>
      <c r="J1816" s="16" t="n">
        <v>5</v>
      </c>
      <c r="K1816" s="16" t="n">
        <v>4</v>
      </c>
      <c r="L1816" s="16" t="s">
        <v>41</v>
      </c>
      <c r="M1816" s="18" t="n">
        <f aca="false">IF(ISNUMBER(B1816),B1816,IF(MID(B1816,3,1)="-",DATE(VALUE(RIGHT(B1816,4)),VALUE(MID(B1816,4,2)),VALUE(LEFT(B1816,2))),DATE(VALUE(LEFT(B1816,4)),VALUE(MID(B1816,6,2)),VALUE(RIGHT(B1816,2)))))</f>
        <v>45820</v>
      </c>
      <c r="N1816" s="16" t="n">
        <f aca="false">MONTH(M1816)</f>
        <v>6</v>
      </c>
      <c r="O1816" s="16" t="str">
        <f aca="false">PROPER(TRIM(H1816))</f>
        <v>Pune</v>
      </c>
      <c r="P1816" s="16" t="str">
        <f aca="false">IFERROR(VLOOKUP(O1816,city_map!$A$2:$B$6,2,FALSE()),O1816)</f>
        <v>Pune</v>
      </c>
      <c r="Q1816" s="16" t="n">
        <f aca="false">IF(ISNUMBER(F1816),F1816,VALUE(SUBSTITUTE(SUBSTITUTE(F1816,"₹",""),",","")))</f>
        <v>349</v>
      </c>
      <c r="R1816" s="16" t="n">
        <f aca="false">IF(E1816=99,1,E1816)</f>
        <v>3</v>
      </c>
      <c r="S1816" s="16" t="n">
        <f aca="false">IF(G1816="",0,G1816)</f>
        <v>0.2</v>
      </c>
      <c r="T1816" s="16" t="str">
        <f aca="false">IF(I1816="","Unknown",IF(I1816="upi","UPI",I1816))</f>
        <v>UPI</v>
      </c>
      <c r="U1816" s="16" t="str">
        <f aca="false">IF(L1816="Yes","Y",IF(L1816="No","N",L1816))</f>
        <v>N</v>
      </c>
      <c r="V1816" s="19" t="n">
        <f aca="false">ROUND(R1816*Q1816*(1-S1816),2)</f>
        <v>837.6</v>
      </c>
      <c r="W1816" s="16" t="str">
        <f aca="false">_xlfn.XLOOKUP(D1816,products!$A$2:$A$61,products!$C$2:$C$61,"Not found")</f>
        <v>Beauty</v>
      </c>
    </row>
    <row r="1817" customFormat="false" ht="15" hidden="false" customHeight="false" outlineLevel="0" collapsed="false">
      <c r="A1817" s="16" t="s">
        <v>2861</v>
      </c>
      <c r="B1817" s="16" t="s">
        <v>2862</v>
      </c>
      <c r="C1817" s="16" t="s">
        <v>286</v>
      </c>
      <c r="D1817" s="16" t="s">
        <v>393</v>
      </c>
      <c r="E1817" s="16" t="n">
        <v>2</v>
      </c>
      <c r="F1817" s="16" t="n">
        <v>496</v>
      </c>
      <c r="G1817" s="16" t="n">
        <v>0.05</v>
      </c>
      <c r="H1817" s="16" t="s">
        <v>39</v>
      </c>
      <c r="I1817" s="16" t="s">
        <v>100</v>
      </c>
      <c r="J1817" s="16" t="n">
        <v>3</v>
      </c>
      <c r="K1817" s="16"/>
      <c r="L1817" s="16" t="s">
        <v>57</v>
      </c>
      <c r="M1817" s="18" t="n">
        <f aca="false">IF(ISNUMBER(B1817),B1817,IF(MID(B1817,3,1)="-",DATE(VALUE(RIGHT(B1817,4)),VALUE(MID(B1817,4,2)),VALUE(LEFT(B1817,2))),DATE(VALUE(LEFT(B1817,4)),VALUE(MID(B1817,6,2)),VALUE(RIGHT(B1817,2)))))</f>
        <v>45821</v>
      </c>
      <c r="N1817" s="16" t="n">
        <f aca="false">MONTH(M1817)</f>
        <v>6</v>
      </c>
      <c r="O1817" s="16" t="str">
        <f aca="false">PROPER(TRIM(H1817))</f>
        <v>Delhi</v>
      </c>
      <c r="P1817" s="16" t="str">
        <f aca="false">IFERROR(VLOOKUP(O1817,city_map!$A$2:$B$6,2,FALSE()),O1817)</f>
        <v>Delhi</v>
      </c>
      <c r="Q1817" s="16" t="n">
        <f aca="false">IF(ISNUMBER(F1817),F1817,VALUE(SUBSTITUTE(SUBSTITUTE(F1817,"₹",""),",","")))</f>
        <v>496</v>
      </c>
      <c r="R1817" s="16" t="n">
        <f aca="false">IF(E1817=99,1,E1817)</f>
        <v>2</v>
      </c>
      <c r="S1817" s="16" t="n">
        <f aca="false">IF(G1817="",0,G1817)</f>
        <v>0.05</v>
      </c>
      <c r="T1817" s="16" t="str">
        <f aca="false">IF(I1817="","Unknown",IF(I1817="upi","UPI",I1817))</f>
        <v>Net Banking</v>
      </c>
      <c r="U1817" s="16" t="str">
        <f aca="false">IF(L1817="Yes","Y",IF(L1817="No","N",L1817))</f>
        <v>Y</v>
      </c>
      <c r="V1817" s="19" t="n">
        <f aca="false">ROUND(R1817*Q1817*(1-S1817),2)</f>
        <v>942.4</v>
      </c>
      <c r="W1817" s="16" t="str">
        <f aca="false">_xlfn.XLOOKUP(D1817,products!$A$2:$A$61,products!$C$2:$C$61,"Not found")</f>
        <v>Fashion</v>
      </c>
    </row>
    <row r="1818" customFormat="false" ht="15" hidden="false" customHeight="false" outlineLevel="0" collapsed="false">
      <c r="A1818" s="16" t="s">
        <v>2863</v>
      </c>
      <c r="B1818" s="16" t="s">
        <v>2862</v>
      </c>
      <c r="C1818" s="16" t="s">
        <v>946</v>
      </c>
      <c r="D1818" s="16" t="s">
        <v>77</v>
      </c>
      <c r="E1818" s="16" t="n">
        <v>3</v>
      </c>
      <c r="F1818" s="16" t="n">
        <v>341</v>
      </c>
      <c r="G1818" s="16" t="n">
        <v>0.05</v>
      </c>
      <c r="H1818" s="16" t="s">
        <v>208</v>
      </c>
      <c r="I1818" s="16" t="s">
        <v>60</v>
      </c>
      <c r="J1818" s="16" t="n">
        <v>4</v>
      </c>
      <c r="K1818" s="16" t="n">
        <v>4</v>
      </c>
      <c r="L1818" s="16" t="s">
        <v>41</v>
      </c>
      <c r="M1818" s="18" t="n">
        <f aca="false">IF(ISNUMBER(B1818),B1818,IF(MID(B1818,3,1)="-",DATE(VALUE(RIGHT(B1818,4)),VALUE(MID(B1818,4,2)),VALUE(LEFT(B1818,2))),DATE(VALUE(LEFT(B1818,4)),VALUE(MID(B1818,6,2)),VALUE(RIGHT(B1818,2)))))</f>
        <v>45821</v>
      </c>
      <c r="N1818" s="16" t="n">
        <f aca="false">MONTH(M1818)</f>
        <v>6</v>
      </c>
      <c r="O1818" s="16" t="str">
        <f aca="false">PROPER(TRIM(H1818))</f>
        <v>Jaipur</v>
      </c>
      <c r="P1818" s="16" t="str">
        <f aca="false">IFERROR(VLOOKUP(O1818,city_map!$A$2:$B$6,2,FALSE()),O1818)</f>
        <v>Jaipur</v>
      </c>
      <c r="Q1818" s="16" t="n">
        <f aca="false">IF(ISNUMBER(F1818),F1818,VALUE(SUBSTITUTE(SUBSTITUTE(F1818,"₹",""),",","")))</f>
        <v>341</v>
      </c>
      <c r="R1818" s="16" t="n">
        <f aca="false">IF(E1818=99,1,E1818)</f>
        <v>3</v>
      </c>
      <c r="S1818" s="16" t="n">
        <f aca="false">IF(G1818="",0,G1818)</f>
        <v>0.05</v>
      </c>
      <c r="T1818" s="16" t="str">
        <f aca="false">IF(I1818="","Unknown",IF(I1818="upi","UPI",I1818))</f>
        <v>UPI</v>
      </c>
      <c r="U1818" s="16" t="str">
        <f aca="false">IF(L1818="Yes","Y",IF(L1818="No","N",L1818))</f>
        <v>N</v>
      </c>
      <c r="V1818" s="19" t="n">
        <f aca="false">ROUND(R1818*Q1818*(1-S1818),2)</f>
        <v>971.85</v>
      </c>
      <c r="W1818" s="16" t="str">
        <f aca="false">_xlfn.XLOOKUP(D1818,products!$A$2:$A$61,products!$C$2:$C$61,"Not found")</f>
        <v>Books</v>
      </c>
    </row>
    <row r="1819" customFormat="false" ht="15" hidden="false" customHeight="false" outlineLevel="0" collapsed="false">
      <c r="A1819" s="16" t="s">
        <v>2864</v>
      </c>
      <c r="B1819" s="16" t="s">
        <v>2862</v>
      </c>
      <c r="C1819" s="16" t="s">
        <v>1068</v>
      </c>
      <c r="D1819" s="16" t="s">
        <v>51</v>
      </c>
      <c r="E1819" s="16" t="n">
        <v>1</v>
      </c>
      <c r="F1819" s="16" t="s">
        <v>2865</v>
      </c>
      <c r="G1819" s="16" t="n">
        <v>0.1</v>
      </c>
      <c r="H1819" s="16" t="s">
        <v>46</v>
      </c>
      <c r="I1819" s="16" t="s">
        <v>60</v>
      </c>
      <c r="J1819" s="16" t="n">
        <v>4</v>
      </c>
      <c r="K1819" s="16" t="n">
        <v>2</v>
      </c>
      <c r="L1819" s="16" t="s">
        <v>57</v>
      </c>
      <c r="M1819" s="18" t="n">
        <f aca="false">IF(ISNUMBER(B1819),B1819,IF(MID(B1819,3,1)="-",DATE(VALUE(RIGHT(B1819,4)),VALUE(MID(B1819,4,2)),VALUE(LEFT(B1819,2))),DATE(VALUE(LEFT(B1819,4)),VALUE(MID(B1819,6,2)),VALUE(RIGHT(B1819,2)))))</f>
        <v>45821</v>
      </c>
      <c r="N1819" s="16" t="n">
        <f aca="false">MONTH(M1819)</f>
        <v>6</v>
      </c>
      <c r="O1819" s="16" t="str">
        <f aca="false">PROPER(TRIM(H1819))</f>
        <v>Chennai</v>
      </c>
      <c r="P1819" s="16" t="str">
        <f aca="false">IFERROR(VLOOKUP(O1819,city_map!$A$2:$B$6,2,FALSE()),O1819)</f>
        <v>Chennai</v>
      </c>
      <c r="Q1819" s="16" t="n">
        <f aca="false">IF(ISNUMBER(F1819),F1819,VALUE(SUBSTITUTE(SUBSTITUTE(F1819,"₹",""),",","")))</f>
        <v>2217</v>
      </c>
      <c r="R1819" s="16" t="n">
        <f aca="false">IF(E1819=99,1,E1819)</f>
        <v>1</v>
      </c>
      <c r="S1819" s="16" t="n">
        <f aca="false">IF(G1819="",0,G1819)</f>
        <v>0.1</v>
      </c>
      <c r="T1819" s="16" t="str">
        <f aca="false">IF(I1819="","Unknown",IF(I1819="upi","UPI",I1819))</f>
        <v>UPI</v>
      </c>
      <c r="U1819" s="16" t="str">
        <f aca="false">IF(L1819="Yes","Y",IF(L1819="No","N",L1819))</f>
        <v>Y</v>
      </c>
      <c r="V1819" s="19" t="n">
        <f aca="false">ROUND(R1819*Q1819*(1-S1819),2)</f>
        <v>1995.3</v>
      </c>
      <c r="W1819" s="16" t="str">
        <f aca="false">_xlfn.XLOOKUP(D1819,products!$A$2:$A$61,products!$C$2:$C$61,"Not found")</f>
        <v>Fashion</v>
      </c>
    </row>
    <row r="1820" customFormat="false" ht="15" hidden="false" customHeight="false" outlineLevel="0" collapsed="false">
      <c r="A1820" s="16" t="s">
        <v>2866</v>
      </c>
      <c r="B1820" s="16" t="s">
        <v>2862</v>
      </c>
      <c r="C1820" s="16" t="s">
        <v>559</v>
      </c>
      <c r="D1820" s="16" t="s">
        <v>142</v>
      </c>
      <c r="E1820" s="16" t="n">
        <v>1</v>
      </c>
      <c r="F1820" s="16" t="n">
        <v>623</v>
      </c>
      <c r="G1820" s="16" t="n">
        <v>0</v>
      </c>
      <c r="H1820" s="16" t="s">
        <v>46</v>
      </c>
      <c r="I1820" s="16" t="s">
        <v>40</v>
      </c>
      <c r="J1820" s="16" t="n">
        <v>4</v>
      </c>
      <c r="K1820" s="16" t="n">
        <v>4</v>
      </c>
      <c r="L1820" s="16" t="s">
        <v>41</v>
      </c>
      <c r="M1820" s="18" t="n">
        <f aca="false">IF(ISNUMBER(B1820),B1820,IF(MID(B1820,3,1)="-",DATE(VALUE(RIGHT(B1820,4)),VALUE(MID(B1820,4,2)),VALUE(LEFT(B1820,2))),DATE(VALUE(LEFT(B1820,4)),VALUE(MID(B1820,6,2)),VALUE(RIGHT(B1820,2)))))</f>
        <v>45821</v>
      </c>
      <c r="N1820" s="16" t="n">
        <f aca="false">MONTH(M1820)</f>
        <v>6</v>
      </c>
      <c r="O1820" s="16" t="str">
        <f aca="false">PROPER(TRIM(H1820))</f>
        <v>Chennai</v>
      </c>
      <c r="P1820" s="16" t="str">
        <f aca="false">IFERROR(VLOOKUP(O1820,city_map!$A$2:$B$6,2,FALSE()),O1820)</f>
        <v>Chennai</v>
      </c>
      <c r="Q1820" s="16" t="n">
        <f aca="false">IF(ISNUMBER(F1820),F1820,VALUE(SUBSTITUTE(SUBSTITUTE(F1820,"₹",""),",","")))</f>
        <v>623</v>
      </c>
      <c r="R1820" s="16" t="n">
        <f aca="false">IF(E1820=99,1,E1820)</f>
        <v>1</v>
      </c>
      <c r="S1820" s="16" t="n">
        <f aca="false">IF(G1820="",0,G1820)</f>
        <v>0</v>
      </c>
      <c r="T1820" s="16" t="str">
        <f aca="false">IF(I1820="","Unknown",IF(I1820="upi","UPI",I1820))</f>
        <v>COD</v>
      </c>
      <c r="U1820" s="16" t="str">
        <f aca="false">IF(L1820="Yes","Y",IF(L1820="No","N",L1820))</f>
        <v>N</v>
      </c>
      <c r="V1820" s="19" t="n">
        <f aca="false">ROUND(R1820*Q1820*(1-S1820),2)</f>
        <v>623</v>
      </c>
      <c r="W1820" s="16" t="str">
        <f aca="false">_xlfn.XLOOKUP(D1820,products!$A$2:$A$61,products!$C$2:$C$61,"Not found")</f>
        <v>Home</v>
      </c>
    </row>
    <row r="1821" customFormat="false" ht="15" hidden="false" customHeight="false" outlineLevel="0" collapsed="false">
      <c r="A1821" s="16" t="s">
        <v>2867</v>
      </c>
      <c r="B1821" s="16" t="s">
        <v>2862</v>
      </c>
      <c r="C1821" s="16" t="s">
        <v>800</v>
      </c>
      <c r="D1821" s="16" t="s">
        <v>211</v>
      </c>
      <c r="E1821" s="16" t="n">
        <v>2</v>
      </c>
      <c r="F1821" s="16" t="n">
        <v>1340</v>
      </c>
      <c r="G1821" s="16" t="n">
        <v>0.05</v>
      </c>
      <c r="H1821" s="16" t="s">
        <v>67</v>
      </c>
      <c r="I1821" s="16" t="s">
        <v>40</v>
      </c>
      <c r="J1821" s="16" t="n">
        <v>2</v>
      </c>
      <c r="K1821" s="16" t="n">
        <v>4</v>
      </c>
      <c r="L1821" s="16" t="s">
        <v>41</v>
      </c>
      <c r="M1821" s="18" t="n">
        <f aca="false">IF(ISNUMBER(B1821),B1821,IF(MID(B1821,3,1)="-",DATE(VALUE(RIGHT(B1821,4)),VALUE(MID(B1821,4,2)),VALUE(LEFT(B1821,2))),DATE(VALUE(LEFT(B1821,4)),VALUE(MID(B1821,6,2)),VALUE(RIGHT(B1821,2)))))</f>
        <v>45821</v>
      </c>
      <c r="N1821" s="16" t="n">
        <f aca="false">MONTH(M1821)</f>
        <v>6</v>
      </c>
      <c r="O1821" s="16" t="str">
        <f aca="false">PROPER(TRIM(H1821))</f>
        <v>Kolkata</v>
      </c>
      <c r="P1821" s="16" t="str">
        <f aca="false">IFERROR(VLOOKUP(O1821,city_map!$A$2:$B$6,2,FALSE()),O1821)</f>
        <v>Kolkata</v>
      </c>
      <c r="Q1821" s="16" t="n">
        <f aca="false">IF(ISNUMBER(F1821),F1821,VALUE(SUBSTITUTE(SUBSTITUTE(F1821,"₹",""),",","")))</f>
        <v>1340</v>
      </c>
      <c r="R1821" s="16" t="n">
        <f aca="false">IF(E1821=99,1,E1821)</f>
        <v>2</v>
      </c>
      <c r="S1821" s="16" t="n">
        <f aca="false">IF(G1821="",0,G1821)</f>
        <v>0.05</v>
      </c>
      <c r="T1821" s="16" t="str">
        <f aca="false">IF(I1821="","Unknown",IF(I1821="upi","UPI",I1821))</f>
        <v>COD</v>
      </c>
      <c r="U1821" s="16" t="str">
        <f aca="false">IF(L1821="Yes","Y",IF(L1821="No","N",L1821))</f>
        <v>N</v>
      </c>
      <c r="V1821" s="19" t="n">
        <f aca="false">ROUND(R1821*Q1821*(1-S1821),2)</f>
        <v>2546</v>
      </c>
      <c r="W1821" s="16" t="str">
        <f aca="false">_xlfn.XLOOKUP(D1821,products!$A$2:$A$61,products!$C$2:$C$61,"Not found")</f>
        <v>Fashion</v>
      </c>
    </row>
    <row r="1822" customFormat="false" ht="15" hidden="false" customHeight="false" outlineLevel="0" collapsed="false">
      <c r="A1822" s="16" t="s">
        <v>2868</v>
      </c>
      <c r="B1822" s="16" t="s">
        <v>2862</v>
      </c>
      <c r="C1822" s="16" t="s">
        <v>1074</v>
      </c>
      <c r="D1822" s="16" t="s">
        <v>170</v>
      </c>
      <c r="E1822" s="16" t="n">
        <v>1</v>
      </c>
      <c r="F1822" s="16" t="n">
        <v>3456</v>
      </c>
      <c r="G1822" s="16" t="n">
        <v>0.3</v>
      </c>
      <c r="H1822" s="16" t="s">
        <v>70</v>
      </c>
      <c r="I1822" s="16" t="s">
        <v>60</v>
      </c>
      <c r="J1822" s="16" t="n">
        <v>7</v>
      </c>
      <c r="K1822" s="16" t="n">
        <v>3</v>
      </c>
      <c r="L1822" s="16" t="s">
        <v>41</v>
      </c>
      <c r="M1822" s="18" t="n">
        <f aca="false">IF(ISNUMBER(B1822),B1822,IF(MID(B1822,3,1)="-",DATE(VALUE(RIGHT(B1822,4)),VALUE(MID(B1822,4,2)),VALUE(LEFT(B1822,2))),DATE(VALUE(LEFT(B1822,4)),VALUE(MID(B1822,6,2)),VALUE(RIGHT(B1822,2)))))</f>
        <v>45821</v>
      </c>
      <c r="N1822" s="16" t="n">
        <f aca="false">MONTH(M1822)</f>
        <v>6</v>
      </c>
      <c r="O1822" s="16" t="str">
        <f aca="false">PROPER(TRIM(H1822))</f>
        <v>Pune</v>
      </c>
      <c r="P1822" s="16" t="str">
        <f aca="false">IFERROR(VLOOKUP(O1822,city_map!$A$2:$B$6,2,FALSE()),O1822)</f>
        <v>Pune</v>
      </c>
      <c r="Q1822" s="16" t="n">
        <f aca="false">IF(ISNUMBER(F1822),F1822,VALUE(SUBSTITUTE(SUBSTITUTE(F1822,"₹",""),",","")))</f>
        <v>3456</v>
      </c>
      <c r="R1822" s="16" t="n">
        <f aca="false">IF(E1822=99,1,E1822)</f>
        <v>1</v>
      </c>
      <c r="S1822" s="16" t="n">
        <f aca="false">IF(G1822="",0,G1822)</f>
        <v>0.3</v>
      </c>
      <c r="T1822" s="16" t="str">
        <f aca="false">IF(I1822="","Unknown",IF(I1822="upi","UPI",I1822))</f>
        <v>UPI</v>
      </c>
      <c r="U1822" s="16" t="str">
        <f aca="false">IF(L1822="Yes","Y",IF(L1822="No","N",L1822))</f>
        <v>N</v>
      </c>
      <c r="V1822" s="19" t="n">
        <f aca="false">ROUND(R1822*Q1822*(1-S1822),2)</f>
        <v>2419.2</v>
      </c>
      <c r="W1822" s="16" t="str">
        <f aca="false">_xlfn.XLOOKUP(D1822,products!$A$2:$A$61,products!$C$2:$C$61,"Not found")</f>
        <v>Home</v>
      </c>
    </row>
    <row r="1823" customFormat="false" ht="15" hidden="false" customHeight="false" outlineLevel="0" collapsed="false">
      <c r="A1823" s="16" t="s">
        <v>2869</v>
      </c>
      <c r="B1823" s="16" t="s">
        <v>2862</v>
      </c>
      <c r="C1823" s="16" t="s">
        <v>1063</v>
      </c>
      <c r="D1823" s="16" t="s">
        <v>139</v>
      </c>
      <c r="E1823" s="16" t="n">
        <v>2</v>
      </c>
      <c r="F1823" s="16" t="n">
        <v>335</v>
      </c>
      <c r="G1823" s="16" t="n">
        <v>0.2</v>
      </c>
      <c r="H1823" s="16" t="s">
        <v>81</v>
      </c>
      <c r="I1823" s="16" t="s">
        <v>60</v>
      </c>
      <c r="J1823" s="16" t="n">
        <v>2</v>
      </c>
      <c r="K1823" s="16" t="n">
        <v>5</v>
      </c>
      <c r="L1823" s="16" t="s">
        <v>41</v>
      </c>
      <c r="M1823" s="18" t="n">
        <f aca="false">IF(ISNUMBER(B1823),B1823,IF(MID(B1823,3,1)="-",DATE(VALUE(RIGHT(B1823,4)),VALUE(MID(B1823,4,2)),VALUE(LEFT(B1823,2))),DATE(VALUE(LEFT(B1823,4)),VALUE(MID(B1823,6,2)),VALUE(RIGHT(B1823,2)))))</f>
        <v>45821</v>
      </c>
      <c r="N1823" s="16" t="n">
        <f aca="false">MONTH(M1823)</f>
        <v>6</v>
      </c>
      <c r="O1823" s="16" t="str">
        <f aca="false">PROPER(TRIM(H1823))</f>
        <v>Hyderabad</v>
      </c>
      <c r="P1823" s="16" t="str">
        <f aca="false">IFERROR(VLOOKUP(O1823,city_map!$A$2:$B$6,2,FALSE()),O1823)</f>
        <v>Hyderabad</v>
      </c>
      <c r="Q1823" s="16" t="n">
        <f aca="false">IF(ISNUMBER(F1823),F1823,VALUE(SUBSTITUTE(SUBSTITUTE(F1823,"₹",""),",","")))</f>
        <v>335</v>
      </c>
      <c r="R1823" s="16" t="n">
        <f aca="false">IF(E1823=99,1,E1823)</f>
        <v>2</v>
      </c>
      <c r="S1823" s="16" t="n">
        <f aca="false">IF(G1823="",0,G1823)</f>
        <v>0.2</v>
      </c>
      <c r="T1823" s="16" t="str">
        <f aca="false">IF(I1823="","Unknown",IF(I1823="upi","UPI",I1823))</f>
        <v>UPI</v>
      </c>
      <c r="U1823" s="16" t="str">
        <f aca="false">IF(L1823="Yes","Y",IF(L1823="No","N",L1823))</f>
        <v>N</v>
      </c>
      <c r="V1823" s="19" t="n">
        <f aca="false">ROUND(R1823*Q1823*(1-S1823),2)</f>
        <v>536</v>
      </c>
      <c r="W1823" s="16" t="str">
        <f aca="false">_xlfn.XLOOKUP(D1823,products!$A$2:$A$61,products!$C$2:$C$61,"Not found")</f>
        <v>Beauty</v>
      </c>
    </row>
    <row r="1824" customFormat="false" ht="15" hidden="false" customHeight="false" outlineLevel="0" collapsed="false">
      <c r="A1824" s="16" t="s">
        <v>2870</v>
      </c>
      <c r="B1824" s="16" t="s">
        <v>2862</v>
      </c>
      <c r="C1824" s="16" t="s">
        <v>817</v>
      </c>
      <c r="D1824" s="16" t="s">
        <v>92</v>
      </c>
      <c r="E1824" s="16" t="n">
        <v>3</v>
      </c>
      <c r="F1824" s="16" t="s">
        <v>2871</v>
      </c>
      <c r="G1824" s="16" t="n">
        <v>0</v>
      </c>
      <c r="H1824" s="16" t="s">
        <v>67</v>
      </c>
      <c r="I1824" s="16" t="s">
        <v>60</v>
      </c>
      <c r="J1824" s="16" t="n">
        <v>5</v>
      </c>
      <c r="K1824" s="16" t="n">
        <v>5</v>
      </c>
      <c r="L1824" s="16" t="s">
        <v>41</v>
      </c>
      <c r="M1824" s="18" t="n">
        <f aca="false">IF(ISNUMBER(B1824),B1824,IF(MID(B1824,3,1)="-",DATE(VALUE(RIGHT(B1824,4)),VALUE(MID(B1824,4,2)),VALUE(LEFT(B1824,2))),DATE(VALUE(LEFT(B1824,4)),VALUE(MID(B1824,6,2)),VALUE(RIGHT(B1824,2)))))</f>
        <v>45821</v>
      </c>
      <c r="N1824" s="16" t="n">
        <f aca="false">MONTH(M1824)</f>
        <v>6</v>
      </c>
      <c r="O1824" s="16" t="str">
        <f aca="false">PROPER(TRIM(H1824))</f>
        <v>Kolkata</v>
      </c>
      <c r="P1824" s="16" t="str">
        <f aca="false">IFERROR(VLOOKUP(O1824,city_map!$A$2:$B$6,2,FALSE()),O1824)</f>
        <v>Kolkata</v>
      </c>
      <c r="Q1824" s="16" t="n">
        <f aca="false">IF(ISNUMBER(F1824),F1824,VALUE(SUBSTITUTE(SUBSTITUTE(F1824,"₹",""),",","")))</f>
        <v>3924</v>
      </c>
      <c r="R1824" s="16" t="n">
        <f aca="false">IF(E1824=99,1,E1824)</f>
        <v>3</v>
      </c>
      <c r="S1824" s="16" t="n">
        <f aca="false">IF(G1824="",0,G1824)</f>
        <v>0</v>
      </c>
      <c r="T1824" s="16" t="str">
        <f aca="false">IF(I1824="","Unknown",IF(I1824="upi","UPI",I1824))</f>
        <v>UPI</v>
      </c>
      <c r="U1824" s="16" t="str">
        <f aca="false">IF(L1824="Yes","Y",IF(L1824="No","N",L1824))</f>
        <v>N</v>
      </c>
      <c r="V1824" s="19" t="n">
        <f aca="false">ROUND(R1824*Q1824*(1-S1824),2)</f>
        <v>11772</v>
      </c>
      <c r="W1824" s="16" t="str">
        <f aca="false">_xlfn.XLOOKUP(D1824,products!$A$2:$A$61,products!$C$2:$C$61,"Not found")</f>
        <v>Electronics</v>
      </c>
    </row>
    <row r="1825" customFormat="false" ht="15" hidden="false" customHeight="false" outlineLevel="0" collapsed="false">
      <c r="A1825" s="16" t="s">
        <v>2872</v>
      </c>
      <c r="B1825" s="16" t="s">
        <v>2873</v>
      </c>
      <c r="C1825" s="16" t="s">
        <v>325</v>
      </c>
      <c r="D1825" s="16" t="s">
        <v>136</v>
      </c>
      <c r="E1825" s="16" t="n">
        <v>1</v>
      </c>
      <c r="F1825" s="16" t="n">
        <v>2205</v>
      </c>
      <c r="G1825" s="16" t="n">
        <v>0.1</v>
      </c>
      <c r="H1825" s="16" t="s">
        <v>655</v>
      </c>
      <c r="I1825" s="16" t="s">
        <v>40</v>
      </c>
      <c r="J1825" s="16" t="n">
        <v>3</v>
      </c>
      <c r="K1825" s="16" t="n">
        <v>4</v>
      </c>
      <c r="L1825" s="16" t="s">
        <v>41</v>
      </c>
      <c r="M1825" s="18" t="n">
        <f aca="false">IF(ISNUMBER(B1825),B1825,IF(MID(B1825,3,1)="-",DATE(VALUE(RIGHT(B1825,4)),VALUE(MID(B1825,4,2)),VALUE(LEFT(B1825,2))),DATE(VALUE(LEFT(B1825,4)),VALUE(MID(B1825,6,2)),VALUE(RIGHT(B1825,2)))))</f>
        <v>45822</v>
      </c>
      <c r="N1825" s="16" t="n">
        <f aca="false">MONTH(M1825)</f>
        <v>6</v>
      </c>
      <c r="O1825" s="16" t="str">
        <f aca="false">PROPER(TRIM(H1825))</f>
        <v>Mumbai</v>
      </c>
      <c r="P1825" s="16" t="str">
        <f aca="false">IFERROR(VLOOKUP(O1825,city_map!$A$2:$B$6,2,FALSE()),O1825)</f>
        <v>Mumbai</v>
      </c>
      <c r="Q1825" s="16" t="n">
        <f aca="false">IF(ISNUMBER(F1825),F1825,VALUE(SUBSTITUTE(SUBSTITUTE(F1825,"₹",""),",","")))</f>
        <v>2205</v>
      </c>
      <c r="R1825" s="16" t="n">
        <f aca="false">IF(E1825=99,1,E1825)</f>
        <v>1</v>
      </c>
      <c r="S1825" s="16" t="n">
        <f aca="false">IF(G1825="",0,G1825)</f>
        <v>0.1</v>
      </c>
      <c r="T1825" s="16" t="str">
        <f aca="false">IF(I1825="","Unknown",IF(I1825="upi","UPI",I1825))</f>
        <v>COD</v>
      </c>
      <c r="U1825" s="16" t="str">
        <f aca="false">IF(L1825="Yes","Y",IF(L1825="No","N",L1825))</f>
        <v>N</v>
      </c>
      <c r="V1825" s="19" t="n">
        <f aca="false">ROUND(R1825*Q1825*(1-S1825),2)</f>
        <v>1984.5</v>
      </c>
      <c r="W1825" s="16" t="str">
        <f aca="false">_xlfn.XLOOKUP(D1825,products!$A$2:$A$61,products!$C$2:$C$61,"Not found")</f>
        <v>Electronics</v>
      </c>
    </row>
    <row r="1826" customFormat="false" ht="15" hidden="false" customHeight="false" outlineLevel="0" collapsed="false">
      <c r="A1826" s="16" t="s">
        <v>2874</v>
      </c>
      <c r="B1826" s="16" t="s">
        <v>2873</v>
      </c>
      <c r="C1826" s="16" t="s">
        <v>76</v>
      </c>
      <c r="D1826" s="16" t="s">
        <v>126</v>
      </c>
      <c r="E1826" s="16" t="n">
        <v>3</v>
      </c>
      <c r="F1826" s="16" t="n">
        <v>396</v>
      </c>
      <c r="G1826" s="16" t="n">
        <v>0.2</v>
      </c>
      <c r="H1826" s="16" t="s">
        <v>46</v>
      </c>
      <c r="I1826" s="16" t="s">
        <v>40</v>
      </c>
      <c r="J1826" s="16" t="n">
        <v>3</v>
      </c>
      <c r="K1826" s="16" t="n">
        <v>3</v>
      </c>
      <c r="L1826" s="16" t="s">
        <v>57</v>
      </c>
      <c r="M1826" s="18" t="n">
        <f aca="false">IF(ISNUMBER(B1826),B1826,IF(MID(B1826,3,1)="-",DATE(VALUE(RIGHT(B1826,4)),VALUE(MID(B1826,4,2)),VALUE(LEFT(B1826,2))),DATE(VALUE(LEFT(B1826,4)),VALUE(MID(B1826,6,2)),VALUE(RIGHT(B1826,2)))))</f>
        <v>45822</v>
      </c>
      <c r="N1826" s="16" t="n">
        <f aca="false">MONTH(M1826)</f>
        <v>6</v>
      </c>
      <c r="O1826" s="16" t="str">
        <f aca="false">PROPER(TRIM(H1826))</f>
        <v>Chennai</v>
      </c>
      <c r="P1826" s="16" t="str">
        <f aca="false">IFERROR(VLOOKUP(O1826,city_map!$A$2:$B$6,2,FALSE()),O1826)</f>
        <v>Chennai</v>
      </c>
      <c r="Q1826" s="16" t="n">
        <f aca="false">IF(ISNUMBER(F1826),F1826,VALUE(SUBSTITUTE(SUBSTITUTE(F1826,"₹",""),",","")))</f>
        <v>396</v>
      </c>
      <c r="R1826" s="16" t="n">
        <f aca="false">IF(E1826=99,1,E1826)</f>
        <v>3</v>
      </c>
      <c r="S1826" s="16" t="n">
        <f aca="false">IF(G1826="",0,G1826)</f>
        <v>0.2</v>
      </c>
      <c r="T1826" s="16" t="str">
        <f aca="false">IF(I1826="","Unknown",IF(I1826="upi","UPI",I1826))</f>
        <v>COD</v>
      </c>
      <c r="U1826" s="16" t="str">
        <f aca="false">IF(L1826="Yes","Y",IF(L1826="No","N",L1826))</f>
        <v>Y</v>
      </c>
      <c r="V1826" s="19" t="n">
        <f aca="false">ROUND(R1826*Q1826*(1-S1826),2)</f>
        <v>950.4</v>
      </c>
      <c r="W1826" s="16" t="str">
        <f aca="false">_xlfn.XLOOKUP(D1826,products!$A$2:$A$61,products!$C$2:$C$61,"Not found")</f>
        <v>Home</v>
      </c>
    </row>
    <row r="1827" customFormat="false" ht="15" hidden="false" customHeight="false" outlineLevel="0" collapsed="false">
      <c r="A1827" s="16" t="s">
        <v>2875</v>
      </c>
      <c r="B1827" s="16" t="s">
        <v>2873</v>
      </c>
      <c r="C1827" s="16" t="s">
        <v>384</v>
      </c>
      <c r="D1827" s="16" t="s">
        <v>232</v>
      </c>
      <c r="E1827" s="16" t="n">
        <v>2</v>
      </c>
      <c r="F1827" s="16" t="n">
        <v>2039</v>
      </c>
      <c r="G1827" s="16" t="n">
        <v>0.3</v>
      </c>
      <c r="H1827" s="16" t="s">
        <v>483</v>
      </c>
      <c r="I1827" s="16" t="s">
        <v>60</v>
      </c>
      <c r="J1827" s="16" t="n">
        <v>6</v>
      </c>
      <c r="K1827" s="16"/>
      <c r="L1827" s="16" t="s">
        <v>57</v>
      </c>
      <c r="M1827" s="18" t="n">
        <f aca="false">IF(ISNUMBER(B1827),B1827,IF(MID(B1827,3,1)="-",DATE(VALUE(RIGHT(B1827,4)),VALUE(MID(B1827,4,2)),VALUE(LEFT(B1827,2))),DATE(VALUE(LEFT(B1827,4)),VALUE(MID(B1827,6,2)),VALUE(RIGHT(B1827,2)))))</f>
        <v>45822</v>
      </c>
      <c r="N1827" s="16" t="n">
        <f aca="false">MONTH(M1827)</f>
        <v>6</v>
      </c>
      <c r="O1827" s="16" t="str">
        <f aca="false">PROPER(TRIM(H1827))</f>
        <v>Bombay</v>
      </c>
      <c r="P1827" s="16" t="str">
        <f aca="false">IFERROR(VLOOKUP(O1827,city_map!$A$2:$B$6,2,FALSE()),O1827)</f>
        <v>Mumbai</v>
      </c>
      <c r="Q1827" s="16" t="n">
        <f aca="false">IF(ISNUMBER(F1827),F1827,VALUE(SUBSTITUTE(SUBSTITUTE(F1827,"₹",""),",","")))</f>
        <v>2039</v>
      </c>
      <c r="R1827" s="16" t="n">
        <f aca="false">IF(E1827=99,1,E1827)</f>
        <v>2</v>
      </c>
      <c r="S1827" s="16" t="n">
        <f aca="false">IF(G1827="",0,G1827)</f>
        <v>0.3</v>
      </c>
      <c r="T1827" s="16" t="str">
        <f aca="false">IF(I1827="","Unknown",IF(I1827="upi","UPI",I1827))</f>
        <v>UPI</v>
      </c>
      <c r="U1827" s="16" t="str">
        <f aca="false">IF(L1827="Yes","Y",IF(L1827="No","N",L1827))</f>
        <v>Y</v>
      </c>
      <c r="V1827" s="19" t="n">
        <f aca="false">ROUND(R1827*Q1827*(1-S1827),2)</f>
        <v>2854.6</v>
      </c>
      <c r="W1827" s="16" t="str">
        <f aca="false">_xlfn.XLOOKUP(D1827,products!$A$2:$A$61,products!$C$2:$C$61,"Not found")</f>
        <v>Electronics</v>
      </c>
    </row>
    <row r="1828" customFormat="false" ht="15" hidden="false" customHeight="false" outlineLevel="0" collapsed="false">
      <c r="A1828" s="16" t="s">
        <v>2876</v>
      </c>
      <c r="B1828" s="16" t="s">
        <v>2873</v>
      </c>
      <c r="C1828" s="16" t="s">
        <v>2218</v>
      </c>
      <c r="D1828" s="16" t="s">
        <v>51</v>
      </c>
      <c r="E1828" s="16" t="n">
        <v>2</v>
      </c>
      <c r="F1828" s="16" t="n">
        <v>2324</v>
      </c>
      <c r="G1828" s="16" t="n">
        <v>0.3</v>
      </c>
      <c r="H1828" s="16" t="s">
        <v>130</v>
      </c>
      <c r="I1828" s="16" t="s">
        <v>71</v>
      </c>
      <c r="J1828" s="16" t="n">
        <v>6</v>
      </c>
      <c r="K1828" s="16" t="n">
        <v>5</v>
      </c>
      <c r="L1828" s="16" t="s">
        <v>41</v>
      </c>
      <c r="M1828" s="18" t="n">
        <f aca="false">IF(ISNUMBER(B1828),B1828,IF(MID(B1828,3,1)="-",DATE(VALUE(RIGHT(B1828,4)),VALUE(MID(B1828,4,2)),VALUE(LEFT(B1828,2))),DATE(VALUE(LEFT(B1828,4)),VALUE(MID(B1828,6,2)),VALUE(RIGHT(B1828,2)))))</f>
        <v>45822</v>
      </c>
      <c r="N1828" s="16" t="n">
        <f aca="false">MONTH(M1828)</f>
        <v>6</v>
      </c>
      <c r="O1828" s="16" t="str">
        <f aca="false">PROPER(TRIM(H1828))</f>
        <v>Bengaluru</v>
      </c>
      <c r="P1828" s="16" t="str">
        <f aca="false">IFERROR(VLOOKUP(O1828,city_map!$A$2:$B$6,2,FALSE()),O1828)</f>
        <v>Bengaluru</v>
      </c>
      <c r="Q1828" s="16" t="n">
        <f aca="false">IF(ISNUMBER(F1828),F1828,VALUE(SUBSTITUTE(SUBSTITUTE(F1828,"₹",""),",","")))</f>
        <v>2324</v>
      </c>
      <c r="R1828" s="16" t="n">
        <f aca="false">IF(E1828=99,1,E1828)</f>
        <v>2</v>
      </c>
      <c r="S1828" s="16" t="n">
        <f aca="false">IF(G1828="",0,G1828)</f>
        <v>0.3</v>
      </c>
      <c r="T1828" s="16" t="str">
        <f aca="false">IF(I1828="","Unknown",IF(I1828="upi","UPI",I1828))</f>
        <v>Credit Card</v>
      </c>
      <c r="U1828" s="16" t="str">
        <f aca="false">IF(L1828="Yes","Y",IF(L1828="No","N",L1828))</f>
        <v>N</v>
      </c>
      <c r="V1828" s="19" t="n">
        <f aca="false">ROUND(R1828*Q1828*(1-S1828),2)</f>
        <v>3253.6</v>
      </c>
      <c r="W1828" s="16" t="str">
        <f aca="false">_xlfn.XLOOKUP(D1828,products!$A$2:$A$61,products!$C$2:$C$61,"Not found")</f>
        <v>Fashion</v>
      </c>
    </row>
    <row r="1829" customFormat="false" ht="15" hidden="false" customHeight="false" outlineLevel="0" collapsed="false">
      <c r="A1829" s="16" t="s">
        <v>2877</v>
      </c>
      <c r="B1829" s="16" t="s">
        <v>2873</v>
      </c>
      <c r="C1829" s="16" t="s">
        <v>2878</v>
      </c>
      <c r="D1829" s="16" t="s">
        <v>219</v>
      </c>
      <c r="E1829" s="16" t="n">
        <v>2</v>
      </c>
      <c r="F1829" s="16" t="n">
        <v>1314</v>
      </c>
      <c r="G1829" s="16" t="n">
        <v>0.2</v>
      </c>
      <c r="H1829" s="16" t="s">
        <v>281</v>
      </c>
      <c r="I1829" s="16" t="s">
        <v>60</v>
      </c>
      <c r="J1829" s="16" t="n">
        <v>5</v>
      </c>
      <c r="K1829" s="16" t="n">
        <v>4</v>
      </c>
      <c r="L1829" s="16" t="s">
        <v>41</v>
      </c>
      <c r="M1829" s="18" t="n">
        <f aca="false">IF(ISNUMBER(B1829),B1829,IF(MID(B1829,3,1)="-",DATE(VALUE(RIGHT(B1829,4)),VALUE(MID(B1829,4,2)),VALUE(LEFT(B1829,2))),DATE(VALUE(LEFT(B1829,4)),VALUE(MID(B1829,6,2)),VALUE(RIGHT(B1829,2)))))</f>
        <v>45822</v>
      </c>
      <c r="N1829" s="16" t="n">
        <f aca="false">MONTH(M1829)</f>
        <v>6</v>
      </c>
      <c r="O1829" s="16" t="str">
        <f aca="false">PROPER(TRIM(H1829))</f>
        <v>Bengaluru</v>
      </c>
      <c r="P1829" s="16" t="str">
        <f aca="false">IFERROR(VLOOKUP(O1829,city_map!$A$2:$B$6,2,FALSE()),O1829)</f>
        <v>Bengaluru</v>
      </c>
      <c r="Q1829" s="16" t="n">
        <f aca="false">IF(ISNUMBER(F1829),F1829,VALUE(SUBSTITUTE(SUBSTITUTE(F1829,"₹",""),",","")))</f>
        <v>1314</v>
      </c>
      <c r="R1829" s="16" t="n">
        <f aca="false">IF(E1829=99,1,E1829)</f>
        <v>2</v>
      </c>
      <c r="S1829" s="16" t="n">
        <f aca="false">IF(G1829="",0,G1829)</f>
        <v>0.2</v>
      </c>
      <c r="T1829" s="16" t="str">
        <f aca="false">IF(I1829="","Unknown",IF(I1829="upi","UPI",I1829))</f>
        <v>UPI</v>
      </c>
      <c r="U1829" s="16" t="str">
        <f aca="false">IF(L1829="Yes","Y",IF(L1829="No","N",L1829))</f>
        <v>N</v>
      </c>
      <c r="V1829" s="19" t="n">
        <f aca="false">ROUND(R1829*Q1829*(1-S1829),2)</f>
        <v>2102.4</v>
      </c>
      <c r="W1829" s="16" t="str">
        <f aca="false">_xlfn.XLOOKUP(D1829,products!$A$2:$A$61,products!$C$2:$C$61,"Not found")</f>
        <v>Electronics</v>
      </c>
    </row>
    <row r="1830" customFormat="false" ht="15" hidden="false" customHeight="false" outlineLevel="0" collapsed="false">
      <c r="A1830" s="16" t="s">
        <v>2879</v>
      </c>
      <c r="B1830" s="16" t="s">
        <v>2873</v>
      </c>
      <c r="C1830" s="16" t="s">
        <v>357</v>
      </c>
      <c r="D1830" s="16" t="s">
        <v>63</v>
      </c>
      <c r="E1830" s="16" t="n">
        <v>1</v>
      </c>
      <c r="F1830" s="16" t="n">
        <v>1425</v>
      </c>
      <c r="G1830" s="16" t="n">
        <v>0</v>
      </c>
      <c r="H1830" s="16" t="s">
        <v>81</v>
      </c>
      <c r="I1830" s="16" t="s">
        <v>71</v>
      </c>
      <c r="J1830" s="16" t="n">
        <v>4</v>
      </c>
      <c r="K1830" s="16" t="n">
        <v>4</v>
      </c>
      <c r="L1830" s="16" t="s">
        <v>41</v>
      </c>
      <c r="M1830" s="18" t="n">
        <f aca="false">IF(ISNUMBER(B1830),B1830,IF(MID(B1830,3,1)="-",DATE(VALUE(RIGHT(B1830,4)),VALUE(MID(B1830,4,2)),VALUE(LEFT(B1830,2))),DATE(VALUE(LEFT(B1830,4)),VALUE(MID(B1830,6,2)),VALUE(RIGHT(B1830,2)))))</f>
        <v>45822</v>
      </c>
      <c r="N1830" s="16" t="n">
        <f aca="false">MONTH(M1830)</f>
        <v>6</v>
      </c>
      <c r="O1830" s="16" t="str">
        <f aca="false">PROPER(TRIM(H1830))</f>
        <v>Hyderabad</v>
      </c>
      <c r="P1830" s="16" t="str">
        <f aca="false">IFERROR(VLOOKUP(O1830,city_map!$A$2:$B$6,2,FALSE()),O1830)</f>
        <v>Hyderabad</v>
      </c>
      <c r="Q1830" s="16" t="n">
        <f aca="false">IF(ISNUMBER(F1830),F1830,VALUE(SUBSTITUTE(SUBSTITUTE(F1830,"₹",""),",","")))</f>
        <v>1425</v>
      </c>
      <c r="R1830" s="16" t="n">
        <f aca="false">IF(E1830=99,1,E1830)</f>
        <v>1</v>
      </c>
      <c r="S1830" s="16" t="n">
        <f aca="false">IF(G1830="",0,G1830)</f>
        <v>0</v>
      </c>
      <c r="T1830" s="16" t="str">
        <f aca="false">IF(I1830="","Unknown",IF(I1830="upi","UPI",I1830))</f>
        <v>Credit Card</v>
      </c>
      <c r="U1830" s="16" t="str">
        <f aca="false">IF(L1830="Yes","Y",IF(L1830="No","N",L1830))</f>
        <v>N</v>
      </c>
      <c r="V1830" s="19" t="n">
        <f aca="false">ROUND(R1830*Q1830*(1-S1830),2)</f>
        <v>1425</v>
      </c>
      <c r="W1830" s="16" t="str">
        <f aca="false">_xlfn.XLOOKUP(D1830,products!$A$2:$A$61,products!$C$2:$C$61,"Not found")</f>
        <v>Fashion</v>
      </c>
    </row>
    <row r="1831" customFormat="false" ht="15" hidden="false" customHeight="false" outlineLevel="0" collapsed="false">
      <c r="A1831" s="16" t="s">
        <v>2880</v>
      </c>
      <c r="B1831" s="16" t="s">
        <v>2873</v>
      </c>
      <c r="C1831" s="16" t="s">
        <v>1779</v>
      </c>
      <c r="D1831" s="16" t="s">
        <v>250</v>
      </c>
      <c r="E1831" s="16" t="n">
        <v>3</v>
      </c>
      <c r="F1831" s="16" t="n">
        <v>722</v>
      </c>
      <c r="G1831" s="16" t="n">
        <v>0.1</v>
      </c>
      <c r="H1831" s="16" t="s">
        <v>81</v>
      </c>
      <c r="I1831" s="16" t="s">
        <v>40</v>
      </c>
      <c r="J1831" s="16" t="n">
        <v>2</v>
      </c>
      <c r="K1831" s="16" t="n">
        <v>3</v>
      </c>
      <c r="L1831" s="16" t="s">
        <v>57</v>
      </c>
      <c r="M1831" s="18" t="n">
        <f aca="false">IF(ISNUMBER(B1831),B1831,IF(MID(B1831,3,1)="-",DATE(VALUE(RIGHT(B1831,4)),VALUE(MID(B1831,4,2)),VALUE(LEFT(B1831,2))),DATE(VALUE(LEFT(B1831,4)),VALUE(MID(B1831,6,2)),VALUE(RIGHT(B1831,2)))))</f>
        <v>45822</v>
      </c>
      <c r="N1831" s="16" t="n">
        <f aca="false">MONTH(M1831)</f>
        <v>6</v>
      </c>
      <c r="O1831" s="16" t="str">
        <f aca="false">PROPER(TRIM(H1831))</f>
        <v>Hyderabad</v>
      </c>
      <c r="P1831" s="16" t="str">
        <f aca="false">IFERROR(VLOOKUP(O1831,city_map!$A$2:$B$6,2,FALSE()),O1831)</f>
        <v>Hyderabad</v>
      </c>
      <c r="Q1831" s="16" t="n">
        <f aca="false">IF(ISNUMBER(F1831),F1831,VALUE(SUBSTITUTE(SUBSTITUTE(F1831,"₹",""),",","")))</f>
        <v>722</v>
      </c>
      <c r="R1831" s="16" t="n">
        <f aca="false">IF(E1831=99,1,E1831)</f>
        <v>3</v>
      </c>
      <c r="S1831" s="16" t="n">
        <f aca="false">IF(G1831="",0,G1831)</f>
        <v>0.1</v>
      </c>
      <c r="T1831" s="16" t="str">
        <f aca="false">IF(I1831="","Unknown",IF(I1831="upi","UPI",I1831))</f>
        <v>COD</v>
      </c>
      <c r="U1831" s="16" t="str">
        <f aca="false">IF(L1831="Yes","Y",IF(L1831="No","N",L1831))</f>
        <v>Y</v>
      </c>
      <c r="V1831" s="19" t="n">
        <f aca="false">ROUND(R1831*Q1831*(1-S1831),2)</f>
        <v>1949.4</v>
      </c>
      <c r="W1831" s="16" t="str">
        <f aca="false">_xlfn.XLOOKUP(D1831,products!$A$2:$A$61,products!$C$2:$C$61,"Not found")</f>
        <v>Home</v>
      </c>
    </row>
    <row r="1832" customFormat="false" ht="15" hidden="false" customHeight="false" outlineLevel="0" collapsed="false">
      <c r="A1832" s="16" t="s">
        <v>2881</v>
      </c>
      <c r="B1832" s="16" t="s">
        <v>2873</v>
      </c>
      <c r="C1832" s="16" t="s">
        <v>1337</v>
      </c>
      <c r="D1832" s="16" t="s">
        <v>451</v>
      </c>
      <c r="E1832" s="16" t="n">
        <v>1</v>
      </c>
      <c r="F1832" s="16" t="n">
        <v>1286</v>
      </c>
      <c r="G1832" s="16" t="n">
        <v>0</v>
      </c>
      <c r="H1832" s="16" t="s">
        <v>70</v>
      </c>
      <c r="I1832" s="16" t="s">
        <v>40</v>
      </c>
      <c r="J1832" s="16" t="n">
        <v>6</v>
      </c>
      <c r="K1832" s="16"/>
      <c r="L1832" s="16" t="s">
        <v>174</v>
      </c>
      <c r="M1832" s="18" t="n">
        <f aca="false">IF(ISNUMBER(B1832),B1832,IF(MID(B1832,3,1)="-",DATE(VALUE(RIGHT(B1832,4)),VALUE(MID(B1832,4,2)),VALUE(LEFT(B1832,2))),DATE(VALUE(LEFT(B1832,4)),VALUE(MID(B1832,6,2)),VALUE(RIGHT(B1832,2)))))</f>
        <v>45822</v>
      </c>
      <c r="N1832" s="16" t="n">
        <f aca="false">MONTH(M1832)</f>
        <v>6</v>
      </c>
      <c r="O1832" s="16" t="str">
        <f aca="false">PROPER(TRIM(H1832))</f>
        <v>Pune</v>
      </c>
      <c r="P1832" s="16" t="str">
        <f aca="false">IFERROR(VLOOKUP(O1832,city_map!$A$2:$B$6,2,FALSE()),O1832)</f>
        <v>Pune</v>
      </c>
      <c r="Q1832" s="16" t="n">
        <f aca="false">IF(ISNUMBER(F1832),F1832,VALUE(SUBSTITUTE(SUBSTITUTE(F1832,"₹",""),",","")))</f>
        <v>1286</v>
      </c>
      <c r="R1832" s="16" t="n">
        <f aca="false">IF(E1832=99,1,E1832)</f>
        <v>1</v>
      </c>
      <c r="S1832" s="16" t="n">
        <f aca="false">IF(G1832="",0,G1832)</f>
        <v>0</v>
      </c>
      <c r="T1832" s="16" t="str">
        <f aca="false">IF(I1832="","Unknown",IF(I1832="upi","UPI",I1832))</f>
        <v>COD</v>
      </c>
      <c r="U1832" s="16" t="str">
        <f aca="false">IF(L1832="Yes","Y",IF(L1832="No","N",L1832))</f>
        <v>N</v>
      </c>
      <c r="V1832" s="19" t="n">
        <f aca="false">ROUND(R1832*Q1832*(1-S1832),2)</f>
        <v>1286</v>
      </c>
      <c r="W1832" s="16" t="str">
        <f aca="false">_xlfn.XLOOKUP(D1832,products!$A$2:$A$61,products!$C$2:$C$61,"Not found")</f>
        <v>Beauty</v>
      </c>
    </row>
    <row r="1833" customFormat="false" ht="15" hidden="false" customHeight="false" outlineLevel="0" collapsed="false">
      <c r="A1833" s="16" t="s">
        <v>2882</v>
      </c>
      <c r="B1833" s="16" t="s">
        <v>2873</v>
      </c>
      <c r="C1833" s="16" t="s">
        <v>1004</v>
      </c>
      <c r="D1833" s="16" t="s">
        <v>173</v>
      </c>
      <c r="E1833" s="16" t="n">
        <v>1</v>
      </c>
      <c r="F1833" s="16" t="n">
        <v>1219</v>
      </c>
      <c r="G1833" s="16" t="n">
        <v>0.05</v>
      </c>
      <c r="H1833" s="16" t="s">
        <v>130</v>
      </c>
      <c r="I1833" s="16"/>
      <c r="J1833" s="16" t="n">
        <v>2</v>
      </c>
      <c r="K1833" s="16" t="n">
        <v>4</v>
      </c>
      <c r="L1833" s="16" t="s">
        <v>41</v>
      </c>
      <c r="M1833" s="18" t="n">
        <f aca="false">IF(ISNUMBER(B1833),B1833,IF(MID(B1833,3,1)="-",DATE(VALUE(RIGHT(B1833,4)),VALUE(MID(B1833,4,2)),VALUE(LEFT(B1833,2))),DATE(VALUE(LEFT(B1833,4)),VALUE(MID(B1833,6,2)),VALUE(RIGHT(B1833,2)))))</f>
        <v>45822</v>
      </c>
      <c r="N1833" s="16" t="n">
        <f aca="false">MONTH(M1833)</f>
        <v>6</v>
      </c>
      <c r="O1833" s="16" t="str">
        <f aca="false">PROPER(TRIM(H1833))</f>
        <v>Bengaluru</v>
      </c>
      <c r="P1833" s="16" t="str">
        <f aca="false">IFERROR(VLOOKUP(O1833,city_map!$A$2:$B$6,2,FALSE()),O1833)</f>
        <v>Bengaluru</v>
      </c>
      <c r="Q1833" s="16" t="n">
        <f aca="false">IF(ISNUMBER(F1833),F1833,VALUE(SUBSTITUTE(SUBSTITUTE(F1833,"₹",""),",","")))</f>
        <v>1219</v>
      </c>
      <c r="R1833" s="16" t="n">
        <f aca="false">IF(E1833=99,1,E1833)</f>
        <v>1</v>
      </c>
      <c r="S1833" s="16" t="n">
        <f aca="false">IF(G1833="",0,G1833)</f>
        <v>0.05</v>
      </c>
      <c r="T1833" s="16" t="str">
        <f aca="false">IF(I1833="","Unknown",IF(I1833="upi","UPI",I1833))</f>
        <v>Unknown</v>
      </c>
      <c r="U1833" s="16" t="str">
        <f aca="false">IF(L1833="Yes","Y",IF(L1833="No","N",L1833))</f>
        <v>N</v>
      </c>
      <c r="V1833" s="19" t="n">
        <f aca="false">ROUND(R1833*Q1833*(1-S1833),2)</f>
        <v>1158.05</v>
      </c>
      <c r="W1833" s="16" t="str">
        <f aca="false">_xlfn.XLOOKUP(D1833,products!$A$2:$A$61,products!$C$2:$C$61,"Not found")</f>
        <v>Fashion</v>
      </c>
    </row>
    <row r="1834" customFormat="false" ht="15" hidden="false" customHeight="false" outlineLevel="0" collapsed="false">
      <c r="A1834" s="16" t="s">
        <v>2883</v>
      </c>
      <c r="B1834" s="16" t="s">
        <v>2884</v>
      </c>
      <c r="C1834" s="16" t="s">
        <v>2244</v>
      </c>
      <c r="D1834" s="16" t="s">
        <v>191</v>
      </c>
      <c r="E1834" s="16" t="n">
        <v>2</v>
      </c>
      <c r="F1834" s="16" t="n">
        <v>391</v>
      </c>
      <c r="G1834" s="16" t="n">
        <v>0.05</v>
      </c>
      <c r="H1834" s="16" t="s">
        <v>89</v>
      </c>
      <c r="I1834" s="16" t="s">
        <v>40</v>
      </c>
      <c r="J1834" s="16" t="n">
        <v>3</v>
      </c>
      <c r="K1834" s="16" t="n">
        <v>3</v>
      </c>
      <c r="L1834" s="16" t="s">
        <v>57</v>
      </c>
      <c r="M1834" s="18" t="n">
        <f aca="false">IF(ISNUMBER(B1834),B1834,IF(MID(B1834,3,1)="-",DATE(VALUE(RIGHT(B1834,4)),VALUE(MID(B1834,4,2)),VALUE(LEFT(B1834,2))),DATE(VALUE(LEFT(B1834,4)),VALUE(MID(B1834,6,2)),VALUE(RIGHT(B1834,2)))))</f>
        <v>45823</v>
      </c>
      <c r="N1834" s="16" t="n">
        <f aca="false">MONTH(M1834)</f>
        <v>6</v>
      </c>
      <c r="O1834" s="16" t="str">
        <f aca="false">PROPER(TRIM(H1834))</f>
        <v>Ahmedabad</v>
      </c>
      <c r="P1834" s="16" t="str">
        <f aca="false">IFERROR(VLOOKUP(O1834,city_map!$A$2:$B$6,2,FALSE()),O1834)</f>
        <v>Ahmedabad</v>
      </c>
      <c r="Q1834" s="16" t="n">
        <f aca="false">IF(ISNUMBER(F1834),F1834,VALUE(SUBSTITUTE(SUBSTITUTE(F1834,"₹",""),",","")))</f>
        <v>391</v>
      </c>
      <c r="R1834" s="16" t="n">
        <f aca="false">IF(E1834=99,1,E1834)</f>
        <v>2</v>
      </c>
      <c r="S1834" s="16" t="n">
        <f aca="false">IF(G1834="",0,G1834)</f>
        <v>0.05</v>
      </c>
      <c r="T1834" s="16" t="str">
        <f aca="false">IF(I1834="","Unknown",IF(I1834="upi","UPI",I1834))</f>
        <v>COD</v>
      </c>
      <c r="U1834" s="16" t="str">
        <f aca="false">IF(L1834="Yes","Y",IF(L1834="No","N",L1834))</f>
        <v>Y</v>
      </c>
      <c r="V1834" s="19" t="n">
        <f aca="false">ROUND(R1834*Q1834*(1-S1834),2)</f>
        <v>742.9</v>
      </c>
      <c r="W1834" s="16" t="str">
        <f aca="false">_xlfn.XLOOKUP(D1834,products!$A$2:$A$61,products!$C$2:$C$61,"Not found")</f>
        <v>Electronics</v>
      </c>
    </row>
    <row r="1835" customFormat="false" ht="15" hidden="false" customHeight="false" outlineLevel="0" collapsed="false">
      <c r="A1835" s="16" t="s">
        <v>2885</v>
      </c>
      <c r="B1835" s="16" t="s">
        <v>2884</v>
      </c>
      <c r="C1835" s="16" t="s">
        <v>788</v>
      </c>
      <c r="D1835" s="16" t="s">
        <v>451</v>
      </c>
      <c r="E1835" s="16" t="n">
        <v>1</v>
      </c>
      <c r="F1835" s="16" t="n">
        <v>1305</v>
      </c>
      <c r="G1835" s="16" t="n">
        <v>0.05</v>
      </c>
      <c r="H1835" s="16" t="s">
        <v>46</v>
      </c>
      <c r="I1835" s="16" t="s">
        <v>47</v>
      </c>
      <c r="J1835" s="16" t="n">
        <v>3</v>
      </c>
      <c r="K1835" s="16" t="n">
        <v>4</v>
      </c>
      <c r="L1835" s="16" t="s">
        <v>41</v>
      </c>
      <c r="M1835" s="18" t="n">
        <f aca="false">IF(ISNUMBER(B1835),B1835,IF(MID(B1835,3,1)="-",DATE(VALUE(RIGHT(B1835,4)),VALUE(MID(B1835,4,2)),VALUE(LEFT(B1835,2))),DATE(VALUE(LEFT(B1835,4)),VALUE(MID(B1835,6,2)),VALUE(RIGHT(B1835,2)))))</f>
        <v>45823</v>
      </c>
      <c r="N1835" s="16" t="n">
        <f aca="false">MONTH(M1835)</f>
        <v>6</v>
      </c>
      <c r="O1835" s="16" t="str">
        <f aca="false">PROPER(TRIM(H1835))</f>
        <v>Chennai</v>
      </c>
      <c r="P1835" s="16" t="str">
        <f aca="false">IFERROR(VLOOKUP(O1835,city_map!$A$2:$B$6,2,FALSE()),O1835)</f>
        <v>Chennai</v>
      </c>
      <c r="Q1835" s="16" t="n">
        <f aca="false">IF(ISNUMBER(F1835),F1835,VALUE(SUBSTITUTE(SUBSTITUTE(F1835,"₹",""),",","")))</f>
        <v>1305</v>
      </c>
      <c r="R1835" s="16" t="n">
        <f aca="false">IF(E1835=99,1,E1835)</f>
        <v>1</v>
      </c>
      <c r="S1835" s="16" t="n">
        <f aca="false">IF(G1835="",0,G1835)</f>
        <v>0.05</v>
      </c>
      <c r="T1835" s="16" t="str">
        <f aca="false">IF(I1835="","Unknown",IF(I1835="upi","UPI",I1835))</f>
        <v>Debit Card</v>
      </c>
      <c r="U1835" s="16" t="str">
        <f aca="false">IF(L1835="Yes","Y",IF(L1835="No","N",L1835))</f>
        <v>N</v>
      </c>
      <c r="V1835" s="19" t="n">
        <f aca="false">ROUND(R1835*Q1835*(1-S1835),2)</f>
        <v>1239.75</v>
      </c>
      <c r="W1835" s="16" t="str">
        <f aca="false">_xlfn.XLOOKUP(D1835,products!$A$2:$A$61,products!$C$2:$C$61,"Not found")</f>
        <v>Beauty</v>
      </c>
    </row>
    <row r="1836" customFormat="false" ht="15" hidden="false" customHeight="false" outlineLevel="0" collapsed="false">
      <c r="A1836" s="16" t="s">
        <v>2886</v>
      </c>
      <c r="B1836" s="16" t="s">
        <v>2884</v>
      </c>
      <c r="C1836" s="16" t="s">
        <v>1231</v>
      </c>
      <c r="D1836" s="16" t="s">
        <v>393</v>
      </c>
      <c r="E1836" s="16" t="n">
        <v>1</v>
      </c>
      <c r="F1836" s="16" t="s">
        <v>2887</v>
      </c>
      <c r="G1836" s="16" t="n">
        <v>0.15</v>
      </c>
      <c r="H1836" s="16" t="s">
        <v>67</v>
      </c>
      <c r="I1836" s="16" t="s">
        <v>60</v>
      </c>
      <c r="J1836" s="16" t="n">
        <v>3</v>
      </c>
      <c r="K1836" s="16" t="n">
        <v>3</v>
      </c>
      <c r="L1836" s="16" t="s">
        <v>57</v>
      </c>
      <c r="M1836" s="18" t="n">
        <f aca="false">IF(ISNUMBER(B1836),B1836,IF(MID(B1836,3,1)="-",DATE(VALUE(RIGHT(B1836,4)),VALUE(MID(B1836,4,2)),VALUE(LEFT(B1836,2))),DATE(VALUE(LEFT(B1836,4)),VALUE(MID(B1836,6,2)),VALUE(RIGHT(B1836,2)))))</f>
        <v>45823</v>
      </c>
      <c r="N1836" s="16" t="n">
        <f aca="false">MONTH(M1836)</f>
        <v>6</v>
      </c>
      <c r="O1836" s="16" t="str">
        <f aca="false">PROPER(TRIM(H1836))</f>
        <v>Kolkata</v>
      </c>
      <c r="P1836" s="16" t="str">
        <f aca="false">IFERROR(VLOOKUP(O1836,city_map!$A$2:$B$6,2,FALSE()),O1836)</f>
        <v>Kolkata</v>
      </c>
      <c r="Q1836" s="16" t="n">
        <f aca="false">IF(ISNUMBER(F1836),F1836,VALUE(SUBSTITUTE(SUBSTITUTE(F1836,"₹",""),",","")))</f>
        <v>482</v>
      </c>
      <c r="R1836" s="16" t="n">
        <f aca="false">IF(E1836=99,1,E1836)</f>
        <v>1</v>
      </c>
      <c r="S1836" s="16" t="n">
        <f aca="false">IF(G1836="",0,G1836)</f>
        <v>0.15</v>
      </c>
      <c r="T1836" s="16" t="str">
        <f aca="false">IF(I1836="","Unknown",IF(I1836="upi","UPI",I1836))</f>
        <v>UPI</v>
      </c>
      <c r="U1836" s="16" t="str">
        <f aca="false">IF(L1836="Yes","Y",IF(L1836="No","N",L1836))</f>
        <v>Y</v>
      </c>
      <c r="V1836" s="19" t="n">
        <f aca="false">ROUND(R1836*Q1836*(1-S1836),2)</f>
        <v>409.7</v>
      </c>
      <c r="W1836" s="16" t="str">
        <f aca="false">_xlfn.XLOOKUP(D1836,products!$A$2:$A$61,products!$C$2:$C$61,"Not found")</f>
        <v>Fashion</v>
      </c>
    </row>
    <row r="1837" customFormat="false" ht="15" hidden="false" customHeight="false" outlineLevel="0" collapsed="false">
      <c r="A1837" s="16" t="s">
        <v>2888</v>
      </c>
      <c r="B1837" s="16" t="s">
        <v>2884</v>
      </c>
      <c r="C1837" s="16" t="s">
        <v>1066</v>
      </c>
      <c r="D1837" s="16" t="s">
        <v>254</v>
      </c>
      <c r="E1837" s="16" t="n">
        <v>2</v>
      </c>
      <c r="F1837" s="16" t="n">
        <v>988</v>
      </c>
      <c r="G1837" s="16" t="n">
        <v>0.1</v>
      </c>
      <c r="H1837" s="16" t="s">
        <v>797</v>
      </c>
      <c r="I1837" s="16" t="s">
        <v>60</v>
      </c>
      <c r="J1837" s="16" t="n">
        <v>4</v>
      </c>
      <c r="K1837" s="16" t="n">
        <v>4</v>
      </c>
      <c r="L1837" s="16" t="s">
        <v>41</v>
      </c>
      <c r="M1837" s="18" t="n">
        <f aca="false">IF(ISNUMBER(B1837),B1837,IF(MID(B1837,3,1)="-",DATE(VALUE(RIGHT(B1837,4)),VALUE(MID(B1837,4,2)),VALUE(LEFT(B1837,2))),DATE(VALUE(LEFT(B1837,4)),VALUE(MID(B1837,6,2)),VALUE(RIGHT(B1837,2)))))</f>
        <v>45823</v>
      </c>
      <c r="N1837" s="16" t="n">
        <f aca="false">MONTH(M1837)</f>
        <v>6</v>
      </c>
      <c r="O1837" s="16" t="str">
        <f aca="false">PROPER(TRIM(H1837))</f>
        <v>New Delhi</v>
      </c>
      <c r="P1837" s="16" t="str">
        <f aca="false">IFERROR(VLOOKUP(O1837,city_map!$A$2:$B$6,2,FALSE()),O1837)</f>
        <v>Delhi</v>
      </c>
      <c r="Q1837" s="16" t="n">
        <f aca="false">IF(ISNUMBER(F1837),F1837,VALUE(SUBSTITUTE(SUBSTITUTE(F1837,"₹",""),",","")))</f>
        <v>988</v>
      </c>
      <c r="R1837" s="16" t="n">
        <f aca="false">IF(E1837=99,1,E1837)</f>
        <v>2</v>
      </c>
      <c r="S1837" s="16" t="n">
        <f aca="false">IF(G1837="",0,G1837)</f>
        <v>0.1</v>
      </c>
      <c r="T1837" s="16" t="str">
        <f aca="false">IF(I1837="","Unknown",IF(I1837="upi","UPI",I1837))</f>
        <v>UPI</v>
      </c>
      <c r="U1837" s="16" t="str">
        <f aca="false">IF(L1837="Yes","Y",IF(L1837="No","N",L1837))</f>
        <v>N</v>
      </c>
      <c r="V1837" s="19" t="n">
        <f aca="false">ROUND(R1837*Q1837*(1-S1837),2)</f>
        <v>1778.4</v>
      </c>
      <c r="W1837" s="16" t="str">
        <f aca="false">_xlfn.XLOOKUP(D1837,products!$A$2:$A$61,products!$C$2:$C$61,"Not found")</f>
        <v>Fashion</v>
      </c>
    </row>
    <row r="1838" customFormat="false" ht="15" hidden="false" customHeight="false" outlineLevel="0" collapsed="false">
      <c r="A1838" s="16" t="s">
        <v>2889</v>
      </c>
      <c r="B1838" s="16" t="s">
        <v>2884</v>
      </c>
      <c r="C1838" s="16" t="s">
        <v>1409</v>
      </c>
      <c r="D1838" s="16" t="s">
        <v>291</v>
      </c>
      <c r="E1838" s="16" t="n">
        <v>1</v>
      </c>
      <c r="F1838" s="16" t="n">
        <v>1230</v>
      </c>
      <c r="G1838" s="16" t="n">
        <v>0</v>
      </c>
      <c r="H1838" s="16" t="s">
        <v>67</v>
      </c>
      <c r="I1838" s="16" t="s">
        <v>40</v>
      </c>
      <c r="J1838" s="16" t="n">
        <v>5</v>
      </c>
      <c r="K1838" s="16" t="n">
        <v>4</v>
      </c>
      <c r="L1838" s="16" t="s">
        <v>41</v>
      </c>
      <c r="M1838" s="18" t="n">
        <f aca="false">IF(ISNUMBER(B1838),B1838,IF(MID(B1838,3,1)="-",DATE(VALUE(RIGHT(B1838,4)),VALUE(MID(B1838,4,2)),VALUE(LEFT(B1838,2))),DATE(VALUE(LEFT(B1838,4)),VALUE(MID(B1838,6,2)),VALUE(RIGHT(B1838,2)))))</f>
        <v>45823</v>
      </c>
      <c r="N1838" s="16" t="n">
        <f aca="false">MONTH(M1838)</f>
        <v>6</v>
      </c>
      <c r="O1838" s="16" t="str">
        <f aca="false">PROPER(TRIM(H1838))</f>
        <v>Kolkata</v>
      </c>
      <c r="P1838" s="16" t="str">
        <f aca="false">IFERROR(VLOOKUP(O1838,city_map!$A$2:$B$6,2,FALSE()),O1838)</f>
        <v>Kolkata</v>
      </c>
      <c r="Q1838" s="16" t="n">
        <f aca="false">IF(ISNUMBER(F1838),F1838,VALUE(SUBSTITUTE(SUBSTITUTE(F1838,"₹",""),",","")))</f>
        <v>1230</v>
      </c>
      <c r="R1838" s="16" t="n">
        <f aca="false">IF(E1838=99,1,E1838)</f>
        <v>1</v>
      </c>
      <c r="S1838" s="16" t="n">
        <f aca="false">IF(G1838="",0,G1838)</f>
        <v>0</v>
      </c>
      <c r="T1838" s="16" t="str">
        <f aca="false">IF(I1838="","Unknown",IF(I1838="upi","UPI",I1838))</f>
        <v>COD</v>
      </c>
      <c r="U1838" s="16" t="str">
        <f aca="false">IF(L1838="Yes","Y",IF(L1838="No","N",L1838))</f>
        <v>N</v>
      </c>
      <c r="V1838" s="19" t="n">
        <f aca="false">ROUND(R1838*Q1838*(1-S1838),2)</f>
        <v>1230</v>
      </c>
      <c r="W1838" s="16" t="str">
        <f aca="false">_xlfn.XLOOKUP(D1838,products!$A$2:$A$61,products!$C$2:$C$61,"Not found")</f>
        <v>Electronics</v>
      </c>
    </row>
    <row r="1839" customFormat="false" ht="15" hidden="false" customHeight="false" outlineLevel="0" collapsed="false">
      <c r="A1839" s="16" t="s">
        <v>2890</v>
      </c>
      <c r="B1839" s="16" t="s">
        <v>2884</v>
      </c>
      <c r="C1839" s="16" t="s">
        <v>2192</v>
      </c>
      <c r="D1839" s="16" t="s">
        <v>225</v>
      </c>
      <c r="E1839" s="16" t="n">
        <v>1</v>
      </c>
      <c r="F1839" s="16" t="n">
        <v>392</v>
      </c>
      <c r="G1839" s="16" t="n">
        <v>0</v>
      </c>
      <c r="H1839" s="16" t="s">
        <v>112</v>
      </c>
      <c r="I1839" s="16" t="s">
        <v>40</v>
      </c>
      <c r="J1839" s="16" t="n">
        <v>4</v>
      </c>
      <c r="K1839" s="16" t="n">
        <v>5</v>
      </c>
      <c r="L1839" s="16" t="s">
        <v>41</v>
      </c>
      <c r="M1839" s="18" t="n">
        <f aca="false">IF(ISNUMBER(B1839),B1839,IF(MID(B1839,3,1)="-",DATE(VALUE(RIGHT(B1839,4)),VALUE(MID(B1839,4,2)),VALUE(LEFT(B1839,2))),DATE(VALUE(LEFT(B1839,4)),VALUE(MID(B1839,6,2)),VALUE(RIGHT(B1839,2)))))</f>
        <v>45823</v>
      </c>
      <c r="N1839" s="16" t="n">
        <f aca="false">MONTH(M1839)</f>
        <v>6</v>
      </c>
      <c r="O1839" s="16" t="str">
        <f aca="false">PROPER(TRIM(H1839))</f>
        <v>Mumbai</v>
      </c>
      <c r="P1839" s="16" t="str">
        <f aca="false">IFERROR(VLOOKUP(O1839,city_map!$A$2:$B$6,2,FALSE()),O1839)</f>
        <v>Mumbai</v>
      </c>
      <c r="Q1839" s="16" t="n">
        <f aca="false">IF(ISNUMBER(F1839),F1839,VALUE(SUBSTITUTE(SUBSTITUTE(F1839,"₹",""),",","")))</f>
        <v>392</v>
      </c>
      <c r="R1839" s="16" t="n">
        <f aca="false">IF(E1839=99,1,E1839)</f>
        <v>1</v>
      </c>
      <c r="S1839" s="16" t="n">
        <f aca="false">IF(G1839="",0,G1839)</f>
        <v>0</v>
      </c>
      <c r="T1839" s="16" t="str">
        <f aca="false">IF(I1839="","Unknown",IF(I1839="upi","UPI",I1839))</f>
        <v>COD</v>
      </c>
      <c r="U1839" s="16" t="str">
        <f aca="false">IF(L1839="Yes","Y",IF(L1839="No","N",L1839))</f>
        <v>N</v>
      </c>
      <c r="V1839" s="19" t="n">
        <f aca="false">ROUND(R1839*Q1839*(1-S1839),2)</f>
        <v>392</v>
      </c>
      <c r="W1839" s="16" t="str">
        <f aca="false">_xlfn.XLOOKUP(D1839,products!$A$2:$A$61,products!$C$2:$C$61,"Not found")</f>
        <v>Books</v>
      </c>
    </row>
    <row r="1840" customFormat="false" ht="15" hidden="false" customHeight="false" outlineLevel="0" collapsed="false">
      <c r="A1840" s="16" t="s">
        <v>2891</v>
      </c>
      <c r="B1840" s="16" t="s">
        <v>2884</v>
      </c>
      <c r="C1840" s="16" t="s">
        <v>2527</v>
      </c>
      <c r="D1840" s="16" t="s">
        <v>77</v>
      </c>
      <c r="E1840" s="16" t="n">
        <v>2</v>
      </c>
      <c r="F1840" s="16" t="n">
        <v>361</v>
      </c>
      <c r="G1840" s="16" t="n">
        <v>0.05</v>
      </c>
      <c r="H1840" s="16" t="s">
        <v>112</v>
      </c>
      <c r="I1840" s="16" t="s">
        <v>60</v>
      </c>
      <c r="J1840" s="16" t="n">
        <v>4</v>
      </c>
      <c r="K1840" s="16" t="n">
        <v>4</v>
      </c>
      <c r="L1840" s="16" t="s">
        <v>41</v>
      </c>
      <c r="M1840" s="18" t="n">
        <f aca="false">IF(ISNUMBER(B1840),B1840,IF(MID(B1840,3,1)="-",DATE(VALUE(RIGHT(B1840,4)),VALUE(MID(B1840,4,2)),VALUE(LEFT(B1840,2))),DATE(VALUE(LEFT(B1840,4)),VALUE(MID(B1840,6,2)),VALUE(RIGHT(B1840,2)))))</f>
        <v>45823</v>
      </c>
      <c r="N1840" s="16" t="n">
        <f aca="false">MONTH(M1840)</f>
        <v>6</v>
      </c>
      <c r="O1840" s="16" t="str">
        <f aca="false">PROPER(TRIM(H1840))</f>
        <v>Mumbai</v>
      </c>
      <c r="P1840" s="16" t="str">
        <f aca="false">IFERROR(VLOOKUP(O1840,city_map!$A$2:$B$6,2,FALSE()),O1840)</f>
        <v>Mumbai</v>
      </c>
      <c r="Q1840" s="16" t="n">
        <f aca="false">IF(ISNUMBER(F1840),F1840,VALUE(SUBSTITUTE(SUBSTITUTE(F1840,"₹",""),",","")))</f>
        <v>361</v>
      </c>
      <c r="R1840" s="16" t="n">
        <f aca="false">IF(E1840=99,1,E1840)</f>
        <v>2</v>
      </c>
      <c r="S1840" s="16" t="n">
        <f aca="false">IF(G1840="",0,G1840)</f>
        <v>0.05</v>
      </c>
      <c r="T1840" s="16" t="str">
        <f aca="false">IF(I1840="","Unknown",IF(I1840="upi","UPI",I1840))</f>
        <v>UPI</v>
      </c>
      <c r="U1840" s="16" t="str">
        <f aca="false">IF(L1840="Yes","Y",IF(L1840="No","N",L1840))</f>
        <v>N</v>
      </c>
      <c r="V1840" s="19" t="n">
        <f aca="false">ROUND(R1840*Q1840*(1-S1840),2)</f>
        <v>685.9</v>
      </c>
      <c r="W1840" s="16" t="str">
        <f aca="false">_xlfn.XLOOKUP(D1840,products!$A$2:$A$61,products!$C$2:$C$61,"Not found")</f>
        <v>Books</v>
      </c>
    </row>
    <row r="1841" customFormat="false" ht="15" hidden="false" customHeight="false" outlineLevel="0" collapsed="false">
      <c r="A1841" s="16" t="s">
        <v>2892</v>
      </c>
      <c r="B1841" s="16" t="s">
        <v>2884</v>
      </c>
      <c r="C1841" s="16" t="s">
        <v>1669</v>
      </c>
      <c r="D1841" s="16" t="s">
        <v>84</v>
      </c>
      <c r="E1841" s="16" t="n">
        <v>2</v>
      </c>
      <c r="F1841" s="16" t="s">
        <v>2893</v>
      </c>
      <c r="G1841" s="16" t="n">
        <v>0</v>
      </c>
      <c r="H1841" s="16" t="s">
        <v>112</v>
      </c>
      <c r="I1841" s="16" t="s">
        <v>60</v>
      </c>
      <c r="J1841" s="16" t="n">
        <v>2</v>
      </c>
      <c r="K1841" s="16" t="n">
        <v>5</v>
      </c>
      <c r="L1841" s="16" t="s">
        <v>41</v>
      </c>
      <c r="M1841" s="18" t="n">
        <f aca="false">IF(ISNUMBER(B1841),B1841,IF(MID(B1841,3,1)="-",DATE(VALUE(RIGHT(B1841,4)),VALUE(MID(B1841,4,2)),VALUE(LEFT(B1841,2))),DATE(VALUE(LEFT(B1841,4)),VALUE(MID(B1841,6,2)),VALUE(RIGHT(B1841,2)))))</f>
        <v>45823</v>
      </c>
      <c r="N1841" s="16" t="n">
        <f aca="false">MONTH(M1841)</f>
        <v>6</v>
      </c>
      <c r="O1841" s="16" t="str">
        <f aca="false">PROPER(TRIM(H1841))</f>
        <v>Mumbai</v>
      </c>
      <c r="P1841" s="16" t="str">
        <f aca="false">IFERROR(VLOOKUP(O1841,city_map!$A$2:$B$6,2,FALSE()),O1841)</f>
        <v>Mumbai</v>
      </c>
      <c r="Q1841" s="16" t="n">
        <f aca="false">IF(ISNUMBER(F1841),F1841,VALUE(SUBSTITUTE(SUBSTITUTE(F1841,"₹",""),",","")))</f>
        <v>252</v>
      </c>
      <c r="R1841" s="16" t="n">
        <f aca="false">IF(E1841=99,1,E1841)</f>
        <v>2</v>
      </c>
      <c r="S1841" s="16" t="n">
        <f aca="false">IF(G1841="",0,G1841)</f>
        <v>0</v>
      </c>
      <c r="T1841" s="16" t="str">
        <f aca="false">IF(I1841="","Unknown",IF(I1841="upi","UPI",I1841))</f>
        <v>UPI</v>
      </c>
      <c r="U1841" s="16" t="str">
        <f aca="false">IF(L1841="Yes","Y",IF(L1841="No","N",L1841))</f>
        <v>N</v>
      </c>
      <c r="V1841" s="19" t="n">
        <f aca="false">ROUND(R1841*Q1841*(1-S1841),2)</f>
        <v>504</v>
      </c>
      <c r="W1841" s="16" t="str">
        <f aca="false">_xlfn.XLOOKUP(D1841,products!$A$2:$A$61,products!$C$2:$C$61,"Not found")</f>
        <v>Beauty</v>
      </c>
    </row>
    <row r="1842" customFormat="false" ht="15" hidden="false" customHeight="false" outlineLevel="0" collapsed="false">
      <c r="A1842" s="16" t="s">
        <v>2894</v>
      </c>
      <c r="B1842" s="16" t="s">
        <v>2884</v>
      </c>
      <c r="C1842" s="16" t="s">
        <v>2895</v>
      </c>
      <c r="D1842" s="16" t="s">
        <v>229</v>
      </c>
      <c r="E1842" s="16" t="n">
        <v>2</v>
      </c>
      <c r="F1842" s="16" t="n">
        <v>441</v>
      </c>
      <c r="G1842" s="16" t="n">
        <v>0.05</v>
      </c>
      <c r="H1842" s="16" t="s">
        <v>527</v>
      </c>
      <c r="I1842" s="16" t="s">
        <v>47</v>
      </c>
      <c r="J1842" s="16" t="n">
        <v>2</v>
      </c>
      <c r="K1842" s="16" t="n">
        <v>5</v>
      </c>
      <c r="L1842" s="16" t="s">
        <v>41</v>
      </c>
      <c r="M1842" s="18" t="n">
        <f aca="false">IF(ISNUMBER(B1842),B1842,IF(MID(B1842,3,1)="-",DATE(VALUE(RIGHT(B1842,4)),VALUE(MID(B1842,4,2)),VALUE(LEFT(B1842,2))),DATE(VALUE(LEFT(B1842,4)),VALUE(MID(B1842,6,2)),VALUE(RIGHT(B1842,2)))))</f>
        <v>45823</v>
      </c>
      <c r="N1842" s="16" t="n">
        <f aca="false">MONTH(M1842)</f>
        <v>6</v>
      </c>
      <c r="O1842" s="16" t="str">
        <f aca="false">PROPER(TRIM(H1842))</f>
        <v>Bangalore</v>
      </c>
      <c r="P1842" s="16" t="str">
        <f aca="false">IFERROR(VLOOKUP(O1842,city_map!$A$2:$B$6,2,FALSE()),O1842)</f>
        <v>Bengaluru</v>
      </c>
      <c r="Q1842" s="16" t="n">
        <f aca="false">IF(ISNUMBER(F1842),F1842,VALUE(SUBSTITUTE(SUBSTITUTE(F1842,"₹",""),",","")))</f>
        <v>441</v>
      </c>
      <c r="R1842" s="16" t="n">
        <f aca="false">IF(E1842=99,1,E1842)</f>
        <v>2</v>
      </c>
      <c r="S1842" s="16" t="n">
        <f aca="false">IF(G1842="",0,G1842)</f>
        <v>0.05</v>
      </c>
      <c r="T1842" s="16" t="str">
        <f aca="false">IF(I1842="","Unknown",IF(I1842="upi","UPI",I1842))</f>
        <v>Debit Card</v>
      </c>
      <c r="U1842" s="16" t="str">
        <f aca="false">IF(L1842="Yes","Y",IF(L1842="No","N",L1842))</f>
        <v>N</v>
      </c>
      <c r="V1842" s="19" t="n">
        <f aca="false">ROUND(R1842*Q1842*(1-S1842),2)</f>
        <v>837.9</v>
      </c>
      <c r="W1842" s="16" t="str">
        <f aca="false">_xlfn.XLOOKUP(D1842,products!$A$2:$A$61,products!$C$2:$C$61,"Not found")</f>
        <v>Books</v>
      </c>
    </row>
    <row r="1843" customFormat="false" ht="15" hidden="false" customHeight="false" outlineLevel="0" collapsed="false">
      <c r="A1843" s="16" t="s">
        <v>2896</v>
      </c>
      <c r="B1843" s="16" t="s">
        <v>2897</v>
      </c>
      <c r="C1843" s="16" t="s">
        <v>939</v>
      </c>
      <c r="D1843" s="16" t="s">
        <v>222</v>
      </c>
      <c r="E1843" s="16" t="n">
        <v>1</v>
      </c>
      <c r="F1843" s="16" t="n">
        <v>1837</v>
      </c>
      <c r="G1843" s="16" t="n">
        <v>0.2</v>
      </c>
      <c r="H1843" s="16" t="s">
        <v>112</v>
      </c>
      <c r="I1843" s="16" t="s">
        <v>71</v>
      </c>
      <c r="J1843" s="16" t="n">
        <v>2</v>
      </c>
      <c r="K1843" s="16" t="n">
        <v>4</v>
      </c>
      <c r="L1843" s="16" t="s">
        <v>41</v>
      </c>
      <c r="M1843" s="18" t="n">
        <f aca="false">IF(ISNUMBER(B1843),B1843,IF(MID(B1843,3,1)="-",DATE(VALUE(RIGHT(B1843,4)),VALUE(MID(B1843,4,2)),VALUE(LEFT(B1843,2))),DATE(VALUE(LEFT(B1843,4)),VALUE(MID(B1843,6,2)),VALUE(RIGHT(B1843,2)))))</f>
        <v>45824</v>
      </c>
      <c r="N1843" s="16" t="n">
        <f aca="false">MONTH(M1843)</f>
        <v>6</v>
      </c>
      <c r="O1843" s="16" t="str">
        <f aca="false">PROPER(TRIM(H1843))</f>
        <v>Mumbai</v>
      </c>
      <c r="P1843" s="16" t="str">
        <f aca="false">IFERROR(VLOOKUP(O1843,city_map!$A$2:$B$6,2,FALSE()),O1843)</f>
        <v>Mumbai</v>
      </c>
      <c r="Q1843" s="16" t="n">
        <f aca="false">IF(ISNUMBER(F1843),F1843,VALUE(SUBSTITUTE(SUBSTITUTE(F1843,"₹",""),",","")))</f>
        <v>1837</v>
      </c>
      <c r="R1843" s="16" t="n">
        <f aca="false">IF(E1843=99,1,E1843)</f>
        <v>1</v>
      </c>
      <c r="S1843" s="16" t="n">
        <f aca="false">IF(G1843="",0,G1843)</f>
        <v>0.2</v>
      </c>
      <c r="T1843" s="16" t="str">
        <f aca="false">IF(I1843="","Unknown",IF(I1843="upi","UPI",I1843))</f>
        <v>Credit Card</v>
      </c>
      <c r="U1843" s="16" t="str">
        <f aca="false">IF(L1843="Yes","Y",IF(L1843="No","N",L1843))</f>
        <v>N</v>
      </c>
      <c r="V1843" s="19" t="n">
        <f aca="false">ROUND(R1843*Q1843*(1-S1843),2)</f>
        <v>1469.6</v>
      </c>
      <c r="W1843" s="16" t="str">
        <f aca="false">_xlfn.XLOOKUP(D1843,products!$A$2:$A$61,products!$C$2:$C$61,"Not found")</f>
        <v>Fashion</v>
      </c>
    </row>
    <row r="1844" customFormat="false" ht="15" hidden="false" customHeight="false" outlineLevel="0" collapsed="false">
      <c r="A1844" s="16" t="s">
        <v>2898</v>
      </c>
      <c r="B1844" s="16" t="s">
        <v>2897</v>
      </c>
      <c r="C1844" s="16" t="s">
        <v>1276</v>
      </c>
      <c r="D1844" s="16" t="s">
        <v>111</v>
      </c>
      <c r="E1844" s="16" t="n">
        <v>3</v>
      </c>
      <c r="F1844" s="16" t="n">
        <v>986</v>
      </c>
      <c r="G1844" s="16" t="n">
        <v>0</v>
      </c>
      <c r="H1844" s="16" t="s">
        <v>56</v>
      </c>
      <c r="I1844" s="16" t="s">
        <v>40</v>
      </c>
      <c r="J1844" s="16" t="n">
        <v>7</v>
      </c>
      <c r="K1844" s="16" t="n">
        <v>3</v>
      </c>
      <c r="L1844" s="16" t="s">
        <v>41</v>
      </c>
      <c r="M1844" s="18" t="n">
        <f aca="false">IF(ISNUMBER(B1844),B1844,IF(MID(B1844,3,1)="-",DATE(VALUE(RIGHT(B1844,4)),VALUE(MID(B1844,4,2)),VALUE(LEFT(B1844,2))),DATE(VALUE(LEFT(B1844,4)),VALUE(MID(B1844,6,2)),VALUE(RIGHT(B1844,2)))))</f>
        <v>45824</v>
      </c>
      <c r="N1844" s="16" t="n">
        <f aca="false">MONTH(M1844)</f>
        <v>6</v>
      </c>
      <c r="O1844" s="16" t="str">
        <f aca="false">PROPER(TRIM(H1844))</f>
        <v>Lucknow</v>
      </c>
      <c r="P1844" s="16" t="str">
        <f aca="false">IFERROR(VLOOKUP(O1844,city_map!$A$2:$B$6,2,FALSE()),O1844)</f>
        <v>Lucknow</v>
      </c>
      <c r="Q1844" s="16" t="n">
        <f aca="false">IF(ISNUMBER(F1844),F1844,VALUE(SUBSTITUTE(SUBSTITUTE(F1844,"₹",""),",","")))</f>
        <v>986</v>
      </c>
      <c r="R1844" s="16" t="n">
        <f aca="false">IF(E1844=99,1,E1844)</f>
        <v>3</v>
      </c>
      <c r="S1844" s="16" t="n">
        <f aca="false">IF(G1844="",0,G1844)</f>
        <v>0</v>
      </c>
      <c r="T1844" s="16" t="str">
        <f aca="false">IF(I1844="","Unknown",IF(I1844="upi","UPI",I1844))</f>
        <v>COD</v>
      </c>
      <c r="U1844" s="16" t="str">
        <f aca="false">IF(L1844="Yes","Y",IF(L1844="No","N",L1844))</f>
        <v>N</v>
      </c>
      <c r="V1844" s="19" t="n">
        <f aca="false">ROUND(R1844*Q1844*(1-S1844),2)</f>
        <v>2958</v>
      </c>
      <c r="W1844" s="16" t="str">
        <f aca="false">_xlfn.XLOOKUP(D1844,products!$A$2:$A$61,products!$C$2:$C$61,"Not found")</f>
        <v>Books</v>
      </c>
    </row>
    <row r="1845" customFormat="false" ht="15" hidden="false" customHeight="false" outlineLevel="0" collapsed="false">
      <c r="A1845" s="16" t="s">
        <v>2899</v>
      </c>
      <c r="B1845" s="16" t="s">
        <v>2897</v>
      </c>
      <c r="C1845" s="16" t="s">
        <v>2900</v>
      </c>
      <c r="D1845" s="16" t="s">
        <v>160</v>
      </c>
      <c r="E1845" s="16" t="n">
        <v>2</v>
      </c>
      <c r="F1845" s="16" t="n">
        <v>1719</v>
      </c>
      <c r="G1845" s="16" t="n">
        <v>0.1</v>
      </c>
      <c r="H1845" s="16" t="s">
        <v>70</v>
      </c>
      <c r="I1845" s="16" t="s">
        <v>40</v>
      </c>
      <c r="J1845" s="16" t="n">
        <v>5</v>
      </c>
      <c r="K1845" s="16" t="n">
        <v>2</v>
      </c>
      <c r="L1845" s="16" t="s">
        <v>57</v>
      </c>
      <c r="M1845" s="18" t="n">
        <f aca="false">IF(ISNUMBER(B1845),B1845,IF(MID(B1845,3,1)="-",DATE(VALUE(RIGHT(B1845,4)),VALUE(MID(B1845,4,2)),VALUE(LEFT(B1845,2))),DATE(VALUE(LEFT(B1845,4)),VALUE(MID(B1845,6,2)),VALUE(RIGHT(B1845,2)))))</f>
        <v>45824</v>
      </c>
      <c r="N1845" s="16" t="n">
        <f aca="false">MONTH(M1845)</f>
        <v>6</v>
      </c>
      <c r="O1845" s="16" t="str">
        <f aca="false">PROPER(TRIM(H1845))</f>
        <v>Pune</v>
      </c>
      <c r="P1845" s="16" t="str">
        <f aca="false">IFERROR(VLOOKUP(O1845,city_map!$A$2:$B$6,2,FALSE()),O1845)</f>
        <v>Pune</v>
      </c>
      <c r="Q1845" s="16" t="n">
        <f aca="false">IF(ISNUMBER(F1845),F1845,VALUE(SUBSTITUTE(SUBSTITUTE(F1845,"₹",""),",","")))</f>
        <v>1719</v>
      </c>
      <c r="R1845" s="16" t="n">
        <f aca="false">IF(E1845=99,1,E1845)</f>
        <v>2</v>
      </c>
      <c r="S1845" s="16" t="n">
        <f aca="false">IF(G1845="",0,G1845)</f>
        <v>0.1</v>
      </c>
      <c r="T1845" s="16" t="str">
        <f aca="false">IF(I1845="","Unknown",IF(I1845="upi","UPI",I1845))</f>
        <v>COD</v>
      </c>
      <c r="U1845" s="16" t="str">
        <f aca="false">IF(L1845="Yes","Y",IF(L1845="No","N",L1845))</f>
        <v>Y</v>
      </c>
      <c r="V1845" s="19" t="n">
        <f aca="false">ROUND(R1845*Q1845*(1-S1845),2)</f>
        <v>3094.2</v>
      </c>
      <c r="W1845" s="16" t="str">
        <f aca="false">_xlfn.XLOOKUP(D1845,products!$A$2:$A$61,products!$C$2:$C$61,"Not found")</f>
        <v>Fashion</v>
      </c>
    </row>
    <row r="1846" customFormat="false" ht="15" hidden="false" customHeight="false" outlineLevel="0" collapsed="false">
      <c r="A1846" s="16" t="s">
        <v>2901</v>
      </c>
      <c r="B1846" s="16" t="s">
        <v>2902</v>
      </c>
      <c r="C1846" s="16" t="s">
        <v>2386</v>
      </c>
      <c r="D1846" s="16" t="s">
        <v>219</v>
      </c>
      <c r="E1846" s="16" t="n">
        <v>1</v>
      </c>
      <c r="F1846" s="16" t="n">
        <v>1270</v>
      </c>
      <c r="G1846" s="16" t="n">
        <v>0.05</v>
      </c>
      <c r="H1846" s="16" t="s">
        <v>56</v>
      </c>
      <c r="I1846" s="16" t="s">
        <v>71</v>
      </c>
      <c r="J1846" s="16" t="n">
        <v>6</v>
      </c>
      <c r="K1846" s="16" t="n">
        <v>3</v>
      </c>
      <c r="L1846" s="16" t="s">
        <v>41</v>
      </c>
      <c r="M1846" s="18" t="n">
        <f aca="false">IF(ISNUMBER(B1846),B1846,IF(MID(B1846,3,1)="-",DATE(VALUE(RIGHT(B1846,4)),VALUE(MID(B1846,4,2)),VALUE(LEFT(B1846,2))),DATE(VALUE(LEFT(B1846,4)),VALUE(MID(B1846,6,2)),VALUE(RIGHT(B1846,2)))))</f>
        <v>45824</v>
      </c>
      <c r="N1846" s="16" t="n">
        <f aca="false">MONTH(M1846)</f>
        <v>6</v>
      </c>
      <c r="O1846" s="16" t="str">
        <f aca="false">PROPER(TRIM(H1846))</f>
        <v>Lucknow</v>
      </c>
      <c r="P1846" s="16" t="str">
        <f aca="false">IFERROR(VLOOKUP(O1846,city_map!$A$2:$B$6,2,FALSE()),O1846)</f>
        <v>Lucknow</v>
      </c>
      <c r="Q1846" s="16" t="n">
        <f aca="false">IF(ISNUMBER(F1846),F1846,VALUE(SUBSTITUTE(SUBSTITUTE(F1846,"₹",""),",","")))</f>
        <v>1270</v>
      </c>
      <c r="R1846" s="16" t="n">
        <f aca="false">IF(E1846=99,1,E1846)</f>
        <v>1</v>
      </c>
      <c r="S1846" s="16" t="n">
        <f aca="false">IF(G1846="",0,G1846)</f>
        <v>0.05</v>
      </c>
      <c r="T1846" s="16" t="str">
        <f aca="false">IF(I1846="","Unknown",IF(I1846="upi","UPI",I1846))</f>
        <v>Credit Card</v>
      </c>
      <c r="U1846" s="16" t="str">
        <f aca="false">IF(L1846="Yes","Y",IF(L1846="No","N",L1846))</f>
        <v>N</v>
      </c>
      <c r="V1846" s="19" t="n">
        <f aca="false">ROUND(R1846*Q1846*(1-S1846),2)</f>
        <v>1206.5</v>
      </c>
      <c r="W1846" s="16" t="str">
        <f aca="false">_xlfn.XLOOKUP(D1846,products!$A$2:$A$61,products!$C$2:$C$61,"Not found")</f>
        <v>Electronics</v>
      </c>
    </row>
    <row r="1847" customFormat="false" ht="15" hidden="false" customHeight="false" outlineLevel="0" collapsed="false">
      <c r="A1847" s="16" t="s">
        <v>2903</v>
      </c>
      <c r="B1847" s="16" t="s">
        <v>2897</v>
      </c>
      <c r="C1847" s="16" t="s">
        <v>2904</v>
      </c>
      <c r="D1847" s="16" t="s">
        <v>451</v>
      </c>
      <c r="E1847" s="16" t="n">
        <v>2</v>
      </c>
      <c r="F1847" s="16" t="n">
        <v>1285</v>
      </c>
      <c r="G1847" s="16" t="n">
        <v>0.1</v>
      </c>
      <c r="H1847" s="16" t="s">
        <v>112</v>
      </c>
      <c r="I1847" s="16" t="s">
        <v>60</v>
      </c>
      <c r="J1847" s="16" t="n">
        <v>3</v>
      </c>
      <c r="K1847" s="16" t="n">
        <v>4</v>
      </c>
      <c r="L1847" s="16" t="s">
        <v>41</v>
      </c>
      <c r="M1847" s="18" t="n">
        <f aca="false">IF(ISNUMBER(B1847),B1847,IF(MID(B1847,3,1)="-",DATE(VALUE(RIGHT(B1847,4)),VALUE(MID(B1847,4,2)),VALUE(LEFT(B1847,2))),DATE(VALUE(LEFT(B1847,4)),VALUE(MID(B1847,6,2)),VALUE(RIGHT(B1847,2)))))</f>
        <v>45824</v>
      </c>
      <c r="N1847" s="16" t="n">
        <f aca="false">MONTH(M1847)</f>
        <v>6</v>
      </c>
      <c r="O1847" s="16" t="str">
        <f aca="false">PROPER(TRIM(H1847))</f>
        <v>Mumbai</v>
      </c>
      <c r="P1847" s="16" t="str">
        <f aca="false">IFERROR(VLOOKUP(O1847,city_map!$A$2:$B$6,2,FALSE()),O1847)</f>
        <v>Mumbai</v>
      </c>
      <c r="Q1847" s="16" t="n">
        <f aca="false">IF(ISNUMBER(F1847),F1847,VALUE(SUBSTITUTE(SUBSTITUTE(F1847,"₹",""),",","")))</f>
        <v>1285</v>
      </c>
      <c r="R1847" s="16" t="n">
        <f aca="false">IF(E1847=99,1,E1847)</f>
        <v>2</v>
      </c>
      <c r="S1847" s="16" t="n">
        <f aca="false">IF(G1847="",0,G1847)</f>
        <v>0.1</v>
      </c>
      <c r="T1847" s="16" t="str">
        <f aca="false">IF(I1847="","Unknown",IF(I1847="upi","UPI",I1847))</f>
        <v>UPI</v>
      </c>
      <c r="U1847" s="16" t="str">
        <f aca="false">IF(L1847="Yes","Y",IF(L1847="No","N",L1847))</f>
        <v>N</v>
      </c>
      <c r="V1847" s="19" t="n">
        <f aca="false">ROUND(R1847*Q1847*(1-S1847),2)</f>
        <v>2313</v>
      </c>
      <c r="W1847" s="16" t="str">
        <f aca="false">_xlfn.XLOOKUP(D1847,products!$A$2:$A$61,products!$C$2:$C$61,"Not found")</f>
        <v>Beauty</v>
      </c>
    </row>
    <row r="1848" customFormat="false" ht="15" hidden="false" customHeight="false" outlineLevel="0" collapsed="false">
      <c r="A1848" s="16" t="s">
        <v>2905</v>
      </c>
      <c r="B1848" s="16" t="s">
        <v>2897</v>
      </c>
      <c r="C1848" s="16" t="s">
        <v>1379</v>
      </c>
      <c r="D1848" s="16" t="s">
        <v>291</v>
      </c>
      <c r="E1848" s="16" t="n">
        <v>2</v>
      </c>
      <c r="F1848" s="16" t="n">
        <v>1216</v>
      </c>
      <c r="G1848" s="16" t="n">
        <v>0</v>
      </c>
      <c r="H1848" s="16" t="s">
        <v>112</v>
      </c>
      <c r="I1848" s="16" t="s">
        <v>40</v>
      </c>
      <c r="J1848" s="16" t="n">
        <v>2</v>
      </c>
      <c r="K1848" s="16" t="n">
        <v>3</v>
      </c>
      <c r="L1848" s="16" t="s">
        <v>57</v>
      </c>
      <c r="M1848" s="18" t="n">
        <f aca="false">IF(ISNUMBER(B1848),B1848,IF(MID(B1848,3,1)="-",DATE(VALUE(RIGHT(B1848,4)),VALUE(MID(B1848,4,2)),VALUE(LEFT(B1848,2))),DATE(VALUE(LEFT(B1848,4)),VALUE(MID(B1848,6,2)),VALUE(RIGHT(B1848,2)))))</f>
        <v>45824</v>
      </c>
      <c r="N1848" s="16" t="n">
        <f aca="false">MONTH(M1848)</f>
        <v>6</v>
      </c>
      <c r="O1848" s="16" t="str">
        <f aca="false">PROPER(TRIM(H1848))</f>
        <v>Mumbai</v>
      </c>
      <c r="P1848" s="16" t="str">
        <f aca="false">IFERROR(VLOOKUP(O1848,city_map!$A$2:$B$6,2,FALSE()),O1848)</f>
        <v>Mumbai</v>
      </c>
      <c r="Q1848" s="16" t="n">
        <f aca="false">IF(ISNUMBER(F1848),F1848,VALUE(SUBSTITUTE(SUBSTITUTE(F1848,"₹",""),",","")))</f>
        <v>1216</v>
      </c>
      <c r="R1848" s="16" t="n">
        <f aca="false">IF(E1848=99,1,E1848)</f>
        <v>2</v>
      </c>
      <c r="S1848" s="16" t="n">
        <f aca="false">IF(G1848="",0,G1848)</f>
        <v>0</v>
      </c>
      <c r="T1848" s="16" t="str">
        <f aca="false">IF(I1848="","Unknown",IF(I1848="upi","UPI",I1848))</f>
        <v>COD</v>
      </c>
      <c r="U1848" s="16" t="str">
        <f aca="false">IF(L1848="Yes","Y",IF(L1848="No","N",L1848))</f>
        <v>Y</v>
      </c>
      <c r="V1848" s="19" t="n">
        <f aca="false">ROUND(R1848*Q1848*(1-S1848),2)</f>
        <v>2432</v>
      </c>
      <c r="W1848" s="16" t="str">
        <f aca="false">_xlfn.XLOOKUP(D1848,products!$A$2:$A$61,products!$C$2:$C$61,"Not found")</f>
        <v>Electronics</v>
      </c>
    </row>
    <row r="1849" customFormat="false" ht="15" hidden="false" customHeight="false" outlineLevel="0" collapsed="false">
      <c r="A1849" s="16" t="s">
        <v>2906</v>
      </c>
      <c r="B1849" s="16" t="s">
        <v>2897</v>
      </c>
      <c r="C1849" s="16" t="s">
        <v>657</v>
      </c>
      <c r="D1849" s="16" t="s">
        <v>225</v>
      </c>
      <c r="E1849" s="16" t="n">
        <v>2</v>
      </c>
      <c r="F1849" s="16" t="n">
        <v>401</v>
      </c>
      <c r="G1849" s="16" t="n">
        <v>0.05</v>
      </c>
      <c r="H1849" s="16" t="s">
        <v>70</v>
      </c>
      <c r="I1849" s="16" t="s">
        <v>47</v>
      </c>
      <c r="J1849" s="16" t="n">
        <v>8</v>
      </c>
      <c r="K1849" s="16" t="n">
        <v>4</v>
      </c>
      <c r="L1849" s="16" t="s">
        <v>41</v>
      </c>
      <c r="M1849" s="18" t="n">
        <f aca="false">IF(ISNUMBER(B1849),B1849,IF(MID(B1849,3,1)="-",DATE(VALUE(RIGHT(B1849,4)),VALUE(MID(B1849,4,2)),VALUE(LEFT(B1849,2))),DATE(VALUE(LEFT(B1849,4)),VALUE(MID(B1849,6,2)),VALUE(RIGHT(B1849,2)))))</f>
        <v>45824</v>
      </c>
      <c r="N1849" s="16" t="n">
        <f aca="false">MONTH(M1849)</f>
        <v>6</v>
      </c>
      <c r="O1849" s="16" t="str">
        <f aca="false">PROPER(TRIM(H1849))</f>
        <v>Pune</v>
      </c>
      <c r="P1849" s="16" t="str">
        <f aca="false">IFERROR(VLOOKUP(O1849,city_map!$A$2:$B$6,2,FALSE()),O1849)</f>
        <v>Pune</v>
      </c>
      <c r="Q1849" s="16" t="n">
        <f aca="false">IF(ISNUMBER(F1849),F1849,VALUE(SUBSTITUTE(SUBSTITUTE(F1849,"₹",""),",","")))</f>
        <v>401</v>
      </c>
      <c r="R1849" s="16" t="n">
        <f aca="false">IF(E1849=99,1,E1849)</f>
        <v>2</v>
      </c>
      <c r="S1849" s="16" t="n">
        <f aca="false">IF(G1849="",0,G1849)</f>
        <v>0.05</v>
      </c>
      <c r="T1849" s="16" t="str">
        <f aca="false">IF(I1849="","Unknown",IF(I1849="upi","UPI",I1849))</f>
        <v>Debit Card</v>
      </c>
      <c r="U1849" s="16" t="str">
        <f aca="false">IF(L1849="Yes","Y",IF(L1849="No","N",L1849))</f>
        <v>N</v>
      </c>
      <c r="V1849" s="19" t="n">
        <f aca="false">ROUND(R1849*Q1849*(1-S1849),2)</f>
        <v>761.9</v>
      </c>
      <c r="W1849" s="16" t="str">
        <f aca="false">_xlfn.XLOOKUP(D1849,products!$A$2:$A$61,products!$C$2:$C$61,"Not found")</f>
        <v>Books</v>
      </c>
    </row>
    <row r="1850" customFormat="false" ht="15" hidden="false" customHeight="false" outlineLevel="0" collapsed="false">
      <c r="A1850" s="16" t="s">
        <v>2907</v>
      </c>
      <c r="B1850" s="16" t="s">
        <v>2897</v>
      </c>
      <c r="C1850" s="16" t="s">
        <v>69</v>
      </c>
      <c r="D1850" s="16" t="s">
        <v>149</v>
      </c>
      <c r="E1850" s="16" t="n">
        <v>1</v>
      </c>
      <c r="F1850" s="16" t="n">
        <v>1653</v>
      </c>
      <c r="G1850" s="16" t="n">
        <v>0.3</v>
      </c>
      <c r="H1850" s="16" t="s">
        <v>70</v>
      </c>
      <c r="I1850" s="16" t="s">
        <v>40</v>
      </c>
      <c r="J1850" s="16" t="n">
        <v>5</v>
      </c>
      <c r="K1850" s="16" t="n">
        <v>1</v>
      </c>
      <c r="L1850" s="16" t="s">
        <v>57</v>
      </c>
      <c r="M1850" s="18" t="n">
        <f aca="false">IF(ISNUMBER(B1850),B1850,IF(MID(B1850,3,1)="-",DATE(VALUE(RIGHT(B1850,4)),VALUE(MID(B1850,4,2)),VALUE(LEFT(B1850,2))),DATE(VALUE(LEFT(B1850,4)),VALUE(MID(B1850,6,2)),VALUE(RIGHT(B1850,2)))))</f>
        <v>45824</v>
      </c>
      <c r="N1850" s="16" t="n">
        <f aca="false">MONTH(M1850)</f>
        <v>6</v>
      </c>
      <c r="O1850" s="16" t="str">
        <f aca="false">PROPER(TRIM(H1850))</f>
        <v>Pune</v>
      </c>
      <c r="P1850" s="16" t="str">
        <f aca="false">IFERROR(VLOOKUP(O1850,city_map!$A$2:$B$6,2,FALSE()),O1850)</f>
        <v>Pune</v>
      </c>
      <c r="Q1850" s="16" t="n">
        <f aca="false">IF(ISNUMBER(F1850),F1850,VALUE(SUBSTITUTE(SUBSTITUTE(F1850,"₹",""),",","")))</f>
        <v>1653</v>
      </c>
      <c r="R1850" s="16" t="n">
        <f aca="false">IF(E1850=99,1,E1850)</f>
        <v>1</v>
      </c>
      <c r="S1850" s="16" t="n">
        <f aca="false">IF(G1850="",0,G1850)</f>
        <v>0.3</v>
      </c>
      <c r="T1850" s="16" t="str">
        <f aca="false">IF(I1850="","Unknown",IF(I1850="upi","UPI",I1850))</f>
        <v>COD</v>
      </c>
      <c r="U1850" s="16" t="str">
        <f aca="false">IF(L1850="Yes","Y",IF(L1850="No","N",L1850))</f>
        <v>Y</v>
      </c>
      <c r="V1850" s="19" t="n">
        <f aca="false">ROUND(R1850*Q1850*(1-S1850),2)</f>
        <v>1157.1</v>
      </c>
      <c r="W1850" s="16" t="str">
        <f aca="false">_xlfn.XLOOKUP(D1850,products!$A$2:$A$61,products!$C$2:$C$61,"Not found")</f>
        <v>Fashion</v>
      </c>
    </row>
    <row r="1851" customFormat="false" ht="15" hidden="false" customHeight="false" outlineLevel="0" collapsed="false">
      <c r="A1851" s="16" t="s">
        <v>2908</v>
      </c>
      <c r="B1851" s="16" t="s">
        <v>2897</v>
      </c>
      <c r="C1851" s="16" t="s">
        <v>258</v>
      </c>
      <c r="D1851" s="16" t="s">
        <v>170</v>
      </c>
      <c r="E1851" s="16" t="n">
        <v>1</v>
      </c>
      <c r="F1851" s="16" t="n">
        <v>3287</v>
      </c>
      <c r="G1851" s="16" t="n">
        <v>0.15</v>
      </c>
      <c r="H1851" s="16" t="s">
        <v>46</v>
      </c>
      <c r="I1851" s="16" t="s">
        <v>60</v>
      </c>
      <c r="J1851" s="16" t="n">
        <v>2</v>
      </c>
      <c r="K1851" s="16" t="n">
        <v>4</v>
      </c>
      <c r="L1851" s="16" t="s">
        <v>41</v>
      </c>
      <c r="M1851" s="18" t="n">
        <f aca="false">IF(ISNUMBER(B1851),B1851,IF(MID(B1851,3,1)="-",DATE(VALUE(RIGHT(B1851,4)),VALUE(MID(B1851,4,2)),VALUE(LEFT(B1851,2))),DATE(VALUE(LEFT(B1851,4)),VALUE(MID(B1851,6,2)),VALUE(RIGHT(B1851,2)))))</f>
        <v>45824</v>
      </c>
      <c r="N1851" s="16" t="n">
        <f aca="false">MONTH(M1851)</f>
        <v>6</v>
      </c>
      <c r="O1851" s="16" t="str">
        <f aca="false">PROPER(TRIM(H1851))</f>
        <v>Chennai</v>
      </c>
      <c r="P1851" s="16" t="str">
        <f aca="false">IFERROR(VLOOKUP(O1851,city_map!$A$2:$B$6,2,FALSE()),O1851)</f>
        <v>Chennai</v>
      </c>
      <c r="Q1851" s="16" t="n">
        <f aca="false">IF(ISNUMBER(F1851),F1851,VALUE(SUBSTITUTE(SUBSTITUTE(F1851,"₹",""),",","")))</f>
        <v>3287</v>
      </c>
      <c r="R1851" s="16" t="n">
        <f aca="false">IF(E1851=99,1,E1851)</f>
        <v>1</v>
      </c>
      <c r="S1851" s="16" t="n">
        <f aca="false">IF(G1851="",0,G1851)</f>
        <v>0.15</v>
      </c>
      <c r="T1851" s="16" t="str">
        <f aca="false">IF(I1851="","Unknown",IF(I1851="upi","UPI",I1851))</f>
        <v>UPI</v>
      </c>
      <c r="U1851" s="16" t="str">
        <f aca="false">IF(L1851="Yes","Y",IF(L1851="No","N",L1851))</f>
        <v>N</v>
      </c>
      <c r="V1851" s="19" t="n">
        <f aca="false">ROUND(R1851*Q1851*(1-S1851),2)</f>
        <v>2793.95</v>
      </c>
      <c r="W1851" s="16" t="str">
        <f aca="false">_xlfn.XLOOKUP(D1851,products!$A$2:$A$61,products!$C$2:$C$61,"Not found")</f>
        <v>Home</v>
      </c>
    </row>
    <row r="1852" customFormat="false" ht="15" hidden="false" customHeight="false" outlineLevel="0" collapsed="false">
      <c r="A1852" s="16" t="s">
        <v>2909</v>
      </c>
      <c r="B1852" s="16" t="s">
        <v>2910</v>
      </c>
      <c r="C1852" s="16" t="s">
        <v>1486</v>
      </c>
      <c r="D1852" s="16" t="s">
        <v>259</v>
      </c>
      <c r="E1852" s="16" t="n">
        <v>1</v>
      </c>
      <c r="F1852" s="16" t="n">
        <v>493</v>
      </c>
      <c r="G1852" s="16" t="n">
        <v>0.2</v>
      </c>
      <c r="H1852" s="16" t="s">
        <v>112</v>
      </c>
      <c r="I1852" s="16" t="s">
        <v>60</v>
      </c>
      <c r="J1852" s="16" t="n">
        <v>3</v>
      </c>
      <c r="K1852" s="16" t="n">
        <v>5</v>
      </c>
      <c r="L1852" s="16" t="s">
        <v>41</v>
      </c>
      <c r="M1852" s="18" t="n">
        <f aca="false">IF(ISNUMBER(B1852),B1852,IF(MID(B1852,3,1)="-",DATE(VALUE(RIGHT(B1852,4)),VALUE(MID(B1852,4,2)),VALUE(LEFT(B1852,2))),DATE(VALUE(LEFT(B1852,4)),VALUE(MID(B1852,6,2)),VALUE(RIGHT(B1852,2)))))</f>
        <v>45825</v>
      </c>
      <c r="N1852" s="16" t="n">
        <f aca="false">MONTH(M1852)</f>
        <v>6</v>
      </c>
      <c r="O1852" s="16" t="str">
        <f aca="false">PROPER(TRIM(H1852))</f>
        <v>Mumbai</v>
      </c>
      <c r="P1852" s="16" t="str">
        <f aca="false">IFERROR(VLOOKUP(O1852,city_map!$A$2:$B$6,2,FALSE()),O1852)</f>
        <v>Mumbai</v>
      </c>
      <c r="Q1852" s="16" t="n">
        <f aca="false">IF(ISNUMBER(F1852),F1852,VALUE(SUBSTITUTE(SUBSTITUTE(F1852,"₹",""),",","")))</f>
        <v>493</v>
      </c>
      <c r="R1852" s="16" t="n">
        <f aca="false">IF(E1852=99,1,E1852)</f>
        <v>1</v>
      </c>
      <c r="S1852" s="16" t="n">
        <f aca="false">IF(G1852="",0,G1852)</f>
        <v>0.2</v>
      </c>
      <c r="T1852" s="16" t="str">
        <f aca="false">IF(I1852="","Unknown",IF(I1852="upi","UPI",I1852))</f>
        <v>UPI</v>
      </c>
      <c r="U1852" s="16" t="str">
        <f aca="false">IF(L1852="Yes","Y",IF(L1852="No","N",L1852))</f>
        <v>N</v>
      </c>
      <c r="V1852" s="19" t="n">
        <f aca="false">ROUND(R1852*Q1852*(1-S1852),2)</f>
        <v>394.4</v>
      </c>
      <c r="W1852" s="16" t="str">
        <f aca="false">_xlfn.XLOOKUP(D1852,products!$A$2:$A$61,products!$C$2:$C$61,"Not found")</f>
        <v>Books</v>
      </c>
    </row>
    <row r="1853" customFormat="false" ht="15" hidden="false" customHeight="false" outlineLevel="0" collapsed="false">
      <c r="A1853" s="16" t="s">
        <v>2911</v>
      </c>
      <c r="B1853" s="16" t="s">
        <v>2910</v>
      </c>
      <c r="C1853" s="16" t="s">
        <v>253</v>
      </c>
      <c r="D1853" s="16" t="s">
        <v>146</v>
      </c>
      <c r="E1853" s="16" t="n">
        <v>5</v>
      </c>
      <c r="F1853" s="16" t="n">
        <v>459</v>
      </c>
      <c r="G1853" s="16" t="n">
        <v>0.15</v>
      </c>
      <c r="H1853" s="16" t="s">
        <v>89</v>
      </c>
      <c r="I1853" s="16" t="s">
        <v>60</v>
      </c>
      <c r="J1853" s="16" t="n">
        <v>5</v>
      </c>
      <c r="K1853" s="16" t="n">
        <v>4</v>
      </c>
      <c r="L1853" s="16" t="s">
        <v>41</v>
      </c>
      <c r="M1853" s="18" t="n">
        <f aca="false">IF(ISNUMBER(B1853),B1853,IF(MID(B1853,3,1)="-",DATE(VALUE(RIGHT(B1853,4)),VALUE(MID(B1853,4,2)),VALUE(LEFT(B1853,2))),DATE(VALUE(LEFT(B1853,4)),VALUE(MID(B1853,6,2)),VALUE(RIGHT(B1853,2)))))</f>
        <v>45825</v>
      </c>
      <c r="N1853" s="16" t="n">
        <f aca="false">MONTH(M1853)</f>
        <v>6</v>
      </c>
      <c r="O1853" s="16" t="str">
        <f aca="false">PROPER(TRIM(H1853))</f>
        <v>Ahmedabad</v>
      </c>
      <c r="P1853" s="16" t="str">
        <f aca="false">IFERROR(VLOOKUP(O1853,city_map!$A$2:$B$6,2,FALSE()),O1853)</f>
        <v>Ahmedabad</v>
      </c>
      <c r="Q1853" s="16" t="n">
        <f aca="false">IF(ISNUMBER(F1853),F1853,VALUE(SUBSTITUTE(SUBSTITUTE(F1853,"₹",""),",","")))</f>
        <v>459</v>
      </c>
      <c r="R1853" s="16" t="n">
        <f aca="false">IF(E1853=99,1,E1853)</f>
        <v>5</v>
      </c>
      <c r="S1853" s="16" t="n">
        <f aca="false">IF(G1853="",0,G1853)</f>
        <v>0.15</v>
      </c>
      <c r="T1853" s="16" t="str">
        <f aca="false">IF(I1853="","Unknown",IF(I1853="upi","UPI",I1853))</f>
        <v>UPI</v>
      </c>
      <c r="U1853" s="16" t="str">
        <f aca="false">IF(L1853="Yes","Y",IF(L1853="No","N",L1853))</f>
        <v>N</v>
      </c>
      <c r="V1853" s="19" t="n">
        <f aca="false">ROUND(R1853*Q1853*(1-S1853),2)</f>
        <v>1950.75</v>
      </c>
      <c r="W1853" s="16" t="str">
        <f aca="false">_xlfn.XLOOKUP(D1853,products!$A$2:$A$61,products!$C$2:$C$61,"Not found")</f>
        <v>Beauty</v>
      </c>
    </row>
    <row r="1854" customFormat="false" ht="15" hidden="false" customHeight="false" outlineLevel="0" collapsed="false">
      <c r="A1854" s="16" t="s">
        <v>2912</v>
      </c>
      <c r="B1854" s="16" t="s">
        <v>2910</v>
      </c>
      <c r="C1854" s="16" t="s">
        <v>1482</v>
      </c>
      <c r="D1854" s="16" t="s">
        <v>660</v>
      </c>
      <c r="E1854" s="16" t="n">
        <v>3</v>
      </c>
      <c r="F1854" s="16" t="n">
        <v>1829</v>
      </c>
      <c r="G1854" s="16" t="n">
        <v>0.3</v>
      </c>
      <c r="H1854" s="16" t="s">
        <v>56</v>
      </c>
      <c r="I1854" s="16" t="s">
        <v>40</v>
      </c>
      <c r="J1854" s="16" t="n">
        <v>6</v>
      </c>
      <c r="K1854" s="16" t="n">
        <v>4</v>
      </c>
      <c r="L1854" s="16" t="s">
        <v>41</v>
      </c>
      <c r="M1854" s="18" t="n">
        <f aca="false">IF(ISNUMBER(B1854),B1854,IF(MID(B1854,3,1)="-",DATE(VALUE(RIGHT(B1854,4)),VALUE(MID(B1854,4,2)),VALUE(LEFT(B1854,2))),DATE(VALUE(LEFT(B1854,4)),VALUE(MID(B1854,6,2)),VALUE(RIGHT(B1854,2)))))</f>
        <v>45825</v>
      </c>
      <c r="N1854" s="16" t="n">
        <f aca="false">MONTH(M1854)</f>
        <v>6</v>
      </c>
      <c r="O1854" s="16" t="str">
        <f aca="false">PROPER(TRIM(H1854))</f>
        <v>Lucknow</v>
      </c>
      <c r="P1854" s="16" t="str">
        <f aca="false">IFERROR(VLOOKUP(O1854,city_map!$A$2:$B$6,2,FALSE()),O1854)</f>
        <v>Lucknow</v>
      </c>
      <c r="Q1854" s="16" t="n">
        <f aca="false">IF(ISNUMBER(F1854),F1854,VALUE(SUBSTITUTE(SUBSTITUTE(F1854,"₹",""),",","")))</f>
        <v>1829</v>
      </c>
      <c r="R1854" s="16" t="n">
        <f aca="false">IF(E1854=99,1,E1854)</f>
        <v>3</v>
      </c>
      <c r="S1854" s="16" t="n">
        <f aca="false">IF(G1854="",0,G1854)</f>
        <v>0.3</v>
      </c>
      <c r="T1854" s="16" t="str">
        <f aca="false">IF(I1854="","Unknown",IF(I1854="upi","UPI",I1854))</f>
        <v>COD</v>
      </c>
      <c r="U1854" s="16" t="str">
        <f aca="false">IF(L1854="Yes","Y",IF(L1854="No","N",L1854))</f>
        <v>N</v>
      </c>
      <c r="V1854" s="19" t="n">
        <f aca="false">ROUND(R1854*Q1854*(1-S1854),2)</f>
        <v>3840.9</v>
      </c>
      <c r="W1854" s="16" t="str">
        <f aca="false">_xlfn.XLOOKUP(D1854,products!$A$2:$A$61,products!$C$2:$C$61,"Not found")</f>
        <v>Beauty</v>
      </c>
    </row>
    <row r="1855" customFormat="false" ht="15" hidden="false" customHeight="false" outlineLevel="0" collapsed="false">
      <c r="A1855" s="16" t="s">
        <v>2913</v>
      </c>
      <c r="B1855" s="16" t="s">
        <v>2910</v>
      </c>
      <c r="C1855" s="16" t="s">
        <v>783</v>
      </c>
      <c r="D1855" s="16" t="s">
        <v>639</v>
      </c>
      <c r="E1855" s="16" t="n">
        <v>3</v>
      </c>
      <c r="F1855" s="16" t="n">
        <v>789</v>
      </c>
      <c r="G1855" s="16" t="n">
        <v>0</v>
      </c>
      <c r="H1855" s="16" t="s">
        <v>56</v>
      </c>
      <c r="I1855" s="16" t="s">
        <v>60</v>
      </c>
      <c r="J1855" s="16" t="n">
        <v>6</v>
      </c>
      <c r="K1855" s="16" t="n">
        <v>4</v>
      </c>
      <c r="L1855" s="16" t="s">
        <v>41</v>
      </c>
      <c r="M1855" s="18" t="n">
        <f aca="false">IF(ISNUMBER(B1855),B1855,IF(MID(B1855,3,1)="-",DATE(VALUE(RIGHT(B1855,4)),VALUE(MID(B1855,4,2)),VALUE(LEFT(B1855,2))),DATE(VALUE(LEFT(B1855,4)),VALUE(MID(B1855,6,2)),VALUE(RIGHT(B1855,2)))))</f>
        <v>45825</v>
      </c>
      <c r="N1855" s="16" t="n">
        <f aca="false">MONTH(M1855)</f>
        <v>6</v>
      </c>
      <c r="O1855" s="16" t="str">
        <f aca="false">PROPER(TRIM(H1855))</f>
        <v>Lucknow</v>
      </c>
      <c r="P1855" s="16" t="str">
        <f aca="false">IFERROR(VLOOKUP(O1855,city_map!$A$2:$B$6,2,FALSE()),O1855)</f>
        <v>Lucknow</v>
      </c>
      <c r="Q1855" s="16" t="n">
        <f aca="false">IF(ISNUMBER(F1855),F1855,VALUE(SUBSTITUTE(SUBSTITUTE(F1855,"₹",""),",","")))</f>
        <v>789</v>
      </c>
      <c r="R1855" s="16" t="n">
        <f aca="false">IF(E1855=99,1,E1855)</f>
        <v>3</v>
      </c>
      <c r="S1855" s="16" t="n">
        <f aca="false">IF(G1855="",0,G1855)</f>
        <v>0</v>
      </c>
      <c r="T1855" s="16" t="str">
        <f aca="false">IF(I1855="","Unknown",IF(I1855="upi","UPI",I1855))</f>
        <v>UPI</v>
      </c>
      <c r="U1855" s="16" t="str">
        <f aca="false">IF(L1855="Yes","Y",IF(L1855="No","N",L1855))</f>
        <v>N</v>
      </c>
      <c r="V1855" s="19" t="n">
        <f aca="false">ROUND(R1855*Q1855*(1-S1855),2)</f>
        <v>2367</v>
      </c>
      <c r="W1855" s="16" t="str">
        <f aca="false">_xlfn.XLOOKUP(D1855,products!$A$2:$A$61,products!$C$2:$C$61,"Not found")</f>
        <v>Beauty</v>
      </c>
    </row>
    <row r="1856" customFormat="false" ht="15" hidden="false" customHeight="false" outlineLevel="0" collapsed="false">
      <c r="A1856" s="16" t="s">
        <v>2914</v>
      </c>
      <c r="B1856" s="16" t="s">
        <v>2910</v>
      </c>
      <c r="C1856" s="16" t="s">
        <v>164</v>
      </c>
      <c r="D1856" s="16" t="s">
        <v>129</v>
      </c>
      <c r="E1856" s="16" t="n">
        <v>2</v>
      </c>
      <c r="F1856" s="16" t="n">
        <v>618</v>
      </c>
      <c r="G1856" s="16" t="n">
        <v>0</v>
      </c>
      <c r="H1856" s="16" t="s">
        <v>70</v>
      </c>
      <c r="I1856" s="16" t="s">
        <v>60</v>
      </c>
      <c r="J1856" s="16" t="n">
        <v>6</v>
      </c>
      <c r="K1856" s="16" t="n">
        <v>3</v>
      </c>
      <c r="L1856" s="16" t="s">
        <v>41</v>
      </c>
      <c r="M1856" s="18" t="n">
        <f aca="false">IF(ISNUMBER(B1856),B1856,IF(MID(B1856,3,1)="-",DATE(VALUE(RIGHT(B1856,4)),VALUE(MID(B1856,4,2)),VALUE(LEFT(B1856,2))),DATE(VALUE(LEFT(B1856,4)),VALUE(MID(B1856,6,2)),VALUE(RIGHT(B1856,2)))))</f>
        <v>45825</v>
      </c>
      <c r="N1856" s="16" t="n">
        <f aca="false">MONTH(M1856)</f>
        <v>6</v>
      </c>
      <c r="O1856" s="16" t="str">
        <f aca="false">PROPER(TRIM(H1856))</f>
        <v>Pune</v>
      </c>
      <c r="P1856" s="16" t="str">
        <f aca="false">IFERROR(VLOOKUP(O1856,city_map!$A$2:$B$6,2,FALSE()),O1856)</f>
        <v>Pune</v>
      </c>
      <c r="Q1856" s="16" t="n">
        <f aca="false">IF(ISNUMBER(F1856),F1856,VALUE(SUBSTITUTE(SUBSTITUTE(F1856,"₹",""),",","")))</f>
        <v>618</v>
      </c>
      <c r="R1856" s="16" t="n">
        <f aca="false">IF(E1856=99,1,E1856)</f>
        <v>2</v>
      </c>
      <c r="S1856" s="16" t="n">
        <f aca="false">IF(G1856="",0,G1856)</f>
        <v>0</v>
      </c>
      <c r="T1856" s="16" t="str">
        <f aca="false">IF(I1856="","Unknown",IF(I1856="upi","UPI",I1856))</f>
        <v>UPI</v>
      </c>
      <c r="U1856" s="16" t="str">
        <f aca="false">IF(L1856="Yes","Y",IF(L1856="No","N",L1856))</f>
        <v>N</v>
      </c>
      <c r="V1856" s="19" t="n">
        <f aca="false">ROUND(R1856*Q1856*(1-S1856),2)</f>
        <v>1236</v>
      </c>
      <c r="W1856" s="16" t="str">
        <f aca="false">_xlfn.XLOOKUP(D1856,products!$A$2:$A$61,products!$C$2:$C$61,"Not found")</f>
        <v>Beauty</v>
      </c>
    </row>
    <row r="1857" customFormat="false" ht="15" hidden="false" customHeight="false" outlineLevel="0" collapsed="false">
      <c r="A1857" s="16" t="s">
        <v>2915</v>
      </c>
      <c r="B1857" s="16" t="s">
        <v>2910</v>
      </c>
      <c r="C1857" s="16" t="s">
        <v>1510</v>
      </c>
      <c r="D1857" s="16" t="s">
        <v>660</v>
      </c>
      <c r="E1857" s="16" t="n">
        <v>3</v>
      </c>
      <c r="F1857" s="16" t="n">
        <v>1879</v>
      </c>
      <c r="G1857" s="16" t="n">
        <v>0.2</v>
      </c>
      <c r="H1857" s="16" t="s">
        <v>130</v>
      </c>
      <c r="I1857" s="16" t="s">
        <v>71</v>
      </c>
      <c r="J1857" s="16" t="n">
        <v>4</v>
      </c>
      <c r="K1857" s="16" t="n">
        <v>5</v>
      </c>
      <c r="L1857" s="16" t="s">
        <v>41</v>
      </c>
      <c r="M1857" s="18" t="n">
        <f aca="false">IF(ISNUMBER(B1857),B1857,IF(MID(B1857,3,1)="-",DATE(VALUE(RIGHT(B1857,4)),VALUE(MID(B1857,4,2)),VALUE(LEFT(B1857,2))),DATE(VALUE(LEFT(B1857,4)),VALUE(MID(B1857,6,2)),VALUE(RIGHT(B1857,2)))))</f>
        <v>45825</v>
      </c>
      <c r="N1857" s="16" t="n">
        <f aca="false">MONTH(M1857)</f>
        <v>6</v>
      </c>
      <c r="O1857" s="16" t="str">
        <f aca="false">PROPER(TRIM(H1857))</f>
        <v>Bengaluru</v>
      </c>
      <c r="P1857" s="16" t="str">
        <f aca="false">IFERROR(VLOOKUP(O1857,city_map!$A$2:$B$6,2,FALSE()),O1857)</f>
        <v>Bengaluru</v>
      </c>
      <c r="Q1857" s="16" t="n">
        <f aca="false">IF(ISNUMBER(F1857),F1857,VALUE(SUBSTITUTE(SUBSTITUTE(F1857,"₹",""),",","")))</f>
        <v>1879</v>
      </c>
      <c r="R1857" s="16" t="n">
        <f aca="false">IF(E1857=99,1,E1857)</f>
        <v>3</v>
      </c>
      <c r="S1857" s="16" t="n">
        <f aca="false">IF(G1857="",0,G1857)</f>
        <v>0.2</v>
      </c>
      <c r="T1857" s="16" t="str">
        <f aca="false">IF(I1857="","Unknown",IF(I1857="upi","UPI",I1857))</f>
        <v>Credit Card</v>
      </c>
      <c r="U1857" s="16" t="str">
        <f aca="false">IF(L1857="Yes","Y",IF(L1857="No","N",L1857))</f>
        <v>N</v>
      </c>
      <c r="V1857" s="19" t="n">
        <f aca="false">ROUND(R1857*Q1857*(1-S1857),2)</f>
        <v>4509.6</v>
      </c>
      <c r="W1857" s="16" t="str">
        <f aca="false">_xlfn.XLOOKUP(D1857,products!$A$2:$A$61,products!$C$2:$C$61,"Not found")</f>
        <v>Beauty</v>
      </c>
    </row>
    <row r="1858" customFormat="false" ht="15" hidden="false" customHeight="false" outlineLevel="0" collapsed="false">
      <c r="A1858" s="16" t="s">
        <v>2916</v>
      </c>
      <c r="B1858" s="16" t="s">
        <v>2917</v>
      </c>
      <c r="C1858" s="16" t="s">
        <v>1135</v>
      </c>
      <c r="D1858" s="16" t="s">
        <v>84</v>
      </c>
      <c r="E1858" s="16" t="n">
        <v>2</v>
      </c>
      <c r="F1858" s="16" t="n">
        <v>258</v>
      </c>
      <c r="G1858" s="16" t="n">
        <v>0</v>
      </c>
      <c r="H1858" s="16" t="s">
        <v>46</v>
      </c>
      <c r="I1858" s="16" t="s">
        <v>60</v>
      </c>
      <c r="J1858" s="16" t="n">
        <v>3</v>
      </c>
      <c r="K1858" s="16" t="n">
        <v>4</v>
      </c>
      <c r="L1858" s="16" t="s">
        <v>41</v>
      </c>
      <c r="M1858" s="18" t="n">
        <f aca="false">IF(ISNUMBER(B1858),B1858,IF(MID(B1858,3,1)="-",DATE(VALUE(RIGHT(B1858,4)),VALUE(MID(B1858,4,2)),VALUE(LEFT(B1858,2))),DATE(VALUE(LEFT(B1858,4)),VALUE(MID(B1858,6,2)),VALUE(RIGHT(B1858,2)))))</f>
        <v>45826</v>
      </c>
      <c r="N1858" s="16" t="n">
        <f aca="false">MONTH(M1858)</f>
        <v>6</v>
      </c>
      <c r="O1858" s="16" t="str">
        <f aca="false">PROPER(TRIM(H1858))</f>
        <v>Chennai</v>
      </c>
      <c r="P1858" s="16" t="str">
        <f aca="false">IFERROR(VLOOKUP(O1858,city_map!$A$2:$B$6,2,FALSE()),O1858)</f>
        <v>Chennai</v>
      </c>
      <c r="Q1858" s="16" t="n">
        <f aca="false">IF(ISNUMBER(F1858),F1858,VALUE(SUBSTITUTE(SUBSTITUTE(F1858,"₹",""),",","")))</f>
        <v>258</v>
      </c>
      <c r="R1858" s="16" t="n">
        <f aca="false">IF(E1858=99,1,E1858)</f>
        <v>2</v>
      </c>
      <c r="S1858" s="16" t="n">
        <f aca="false">IF(G1858="",0,G1858)</f>
        <v>0</v>
      </c>
      <c r="T1858" s="16" t="str">
        <f aca="false">IF(I1858="","Unknown",IF(I1858="upi","UPI",I1858))</f>
        <v>UPI</v>
      </c>
      <c r="U1858" s="16" t="str">
        <f aca="false">IF(L1858="Yes","Y",IF(L1858="No","N",L1858))</f>
        <v>N</v>
      </c>
      <c r="V1858" s="19" t="n">
        <f aca="false">ROUND(R1858*Q1858*(1-S1858),2)</f>
        <v>516</v>
      </c>
      <c r="W1858" s="16" t="str">
        <f aca="false">_xlfn.XLOOKUP(D1858,products!$A$2:$A$61,products!$C$2:$C$61,"Not found")</f>
        <v>Beauty</v>
      </c>
    </row>
    <row r="1859" customFormat="false" ht="15" hidden="false" customHeight="false" outlineLevel="0" collapsed="false">
      <c r="A1859" s="16" t="s">
        <v>2918</v>
      </c>
      <c r="B1859" s="16" t="s">
        <v>2917</v>
      </c>
      <c r="C1859" s="16" t="s">
        <v>2231</v>
      </c>
      <c r="D1859" s="16" t="s">
        <v>184</v>
      </c>
      <c r="E1859" s="16" t="n">
        <v>2</v>
      </c>
      <c r="F1859" s="16" t="n">
        <v>1237</v>
      </c>
      <c r="G1859" s="16" t="n">
        <v>0.1</v>
      </c>
      <c r="H1859" s="16" t="s">
        <v>39</v>
      </c>
      <c r="I1859" s="16" t="s">
        <v>60</v>
      </c>
      <c r="J1859" s="16" t="n">
        <v>3</v>
      </c>
      <c r="K1859" s="16" t="n">
        <v>5</v>
      </c>
      <c r="L1859" s="16" t="s">
        <v>41</v>
      </c>
      <c r="M1859" s="18" t="n">
        <f aca="false">IF(ISNUMBER(B1859),B1859,IF(MID(B1859,3,1)="-",DATE(VALUE(RIGHT(B1859,4)),VALUE(MID(B1859,4,2)),VALUE(LEFT(B1859,2))),DATE(VALUE(LEFT(B1859,4)),VALUE(MID(B1859,6,2)),VALUE(RIGHT(B1859,2)))))</f>
        <v>45826</v>
      </c>
      <c r="N1859" s="16" t="n">
        <f aca="false">MONTH(M1859)</f>
        <v>6</v>
      </c>
      <c r="O1859" s="16" t="str">
        <f aca="false">PROPER(TRIM(H1859))</f>
        <v>Delhi</v>
      </c>
      <c r="P1859" s="16" t="str">
        <f aca="false">IFERROR(VLOOKUP(O1859,city_map!$A$2:$B$6,2,FALSE()),O1859)</f>
        <v>Delhi</v>
      </c>
      <c r="Q1859" s="16" t="n">
        <f aca="false">IF(ISNUMBER(F1859),F1859,VALUE(SUBSTITUTE(SUBSTITUTE(F1859,"₹",""),",","")))</f>
        <v>1237</v>
      </c>
      <c r="R1859" s="16" t="n">
        <f aca="false">IF(E1859=99,1,E1859)</f>
        <v>2</v>
      </c>
      <c r="S1859" s="16" t="n">
        <f aca="false">IF(G1859="",0,G1859)</f>
        <v>0.1</v>
      </c>
      <c r="T1859" s="16" t="str">
        <f aca="false">IF(I1859="","Unknown",IF(I1859="upi","UPI",I1859))</f>
        <v>UPI</v>
      </c>
      <c r="U1859" s="16" t="str">
        <f aca="false">IF(L1859="Yes","Y",IF(L1859="No","N",L1859))</f>
        <v>N</v>
      </c>
      <c r="V1859" s="19" t="n">
        <f aca="false">ROUND(R1859*Q1859*(1-S1859),2)</f>
        <v>2226.6</v>
      </c>
      <c r="W1859" s="16" t="str">
        <f aca="false">_xlfn.XLOOKUP(D1859,products!$A$2:$A$61,products!$C$2:$C$61,"Not found")</f>
        <v>Home</v>
      </c>
    </row>
    <row r="1860" customFormat="false" ht="15" hidden="false" customHeight="false" outlineLevel="0" collapsed="false">
      <c r="A1860" s="16" t="s">
        <v>2919</v>
      </c>
      <c r="B1860" s="16" t="s">
        <v>2917</v>
      </c>
      <c r="C1860" s="16" t="s">
        <v>435</v>
      </c>
      <c r="D1860" s="16" t="s">
        <v>184</v>
      </c>
      <c r="E1860" s="16" t="n">
        <v>2</v>
      </c>
      <c r="F1860" s="16" t="n">
        <v>1326</v>
      </c>
      <c r="G1860" s="16" t="n">
        <v>0</v>
      </c>
      <c r="H1860" s="16" t="s">
        <v>89</v>
      </c>
      <c r="I1860" s="16" t="s">
        <v>40</v>
      </c>
      <c r="J1860" s="16" t="n">
        <v>3</v>
      </c>
      <c r="K1860" s="16" t="n">
        <v>3</v>
      </c>
      <c r="L1860" s="16" t="s">
        <v>57</v>
      </c>
      <c r="M1860" s="18" t="n">
        <f aca="false">IF(ISNUMBER(B1860),B1860,IF(MID(B1860,3,1)="-",DATE(VALUE(RIGHT(B1860,4)),VALUE(MID(B1860,4,2)),VALUE(LEFT(B1860,2))),DATE(VALUE(LEFT(B1860,4)),VALUE(MID(B1860,6,2)),VALUE(RIGHT(B1860,2)))))</f>
        <v>45826</v>
      </c>
      <c r="N1860" s="16" t="n">
        <f aca="false">MONTH(M1860)</f>
        <v>6</v>
      </c>
      <c r="O1860" s="16" t="str">
        <f aca="false">PROPER(TRIM(H1860))</f>
        <v>Ahmedabad</v>
      </c>
      <c r="P1860" s="16" t="str">
        <f aca="false">IFERROR(VLOOKUP(O1860,city_map!$A$2:$B$6,2,FALSE()),O1860)</f>
        <v>Ahmedabad</v>
      </c>
      <c r="Q1860" s="16" t="n">
        <f aca="false">IF(ISNUMBER(F1860),F1860,VALUE(SUBSTITUTE(SUBSTITUTE(F1860,"₹",""),",","")))</f>
        <v>1326</v>
      </c>
      <c r="R1860" s="16" t="n">
        <f aca="false">IF(E1860=99,1,E1860)</f>
        <v>2</v>
      </c>
      <c r="S1860" s="16" t="n">
        <f aca="false">IF(G1860="",0,G1860)</f>
        <v>0</v>
      </c>
      <c r="T1860" s="16" t="str">
        <f aca="false">IF(I1860="","Unknown",IF(I1860="upi","UPI",I1860))</f>
        <v>COD</v>
      </c>
      <c r="U1860" s="16" t="str">
        <f aca="false">IF(L1860="Yes","Y",IF(L1860="No","N",L1860))</f>
        <v>Y</v>
      </c>
      <c r="V1860" s="19" t="n">
        <f aca="false">ROUND(R1860*Q1860*(1-S1860),2)</f>
        <v>2652</v>
      </c>
      <c r="W1860" s="16" t="str">
        <f aca="false">_xlfn.XLOOKUP(D1860,products!$A$2:$A$61,products!$C$2:$C$61,"Not found")</f>
        <v>Home</v>
      </c>
    </row>
    <row r="1861" customFormat="false" ht="15" hidden="false" customHeight="false" outlineLevel="0" collapsed="false">
      <c r="A1861" s="16" t="s">
        <v>2920</v>
      </c>
      <c r="B1861" s="16" t="s">
        <v>2917</v>
      </c>
      <c r="C1861" s="16" t="s">
        <v>522</v>
      </c>
      <c r="D1861" s="16" t="s">
        <v>63</v>
      </c>
      <c r="E1861" s="16" t="n">
        <v>3</v>
      </c>
      <c r="F1861" s="16" t="n">
        <v>1566</v>
      </c>
      <c r="G1861" s="16" t="n">
        <v>0.05</v>
      </c>
      <c r="H1861" s="16" t="s">
        <v>208</v>
      </c>
      <c r="I1861" s="16" t="s">
        <v>60</v>
      </c>
      <c r="J1861" s="16" t="n">
        <v>4</v>
      </c>
      <c r="K1861" s="16" t="n">
        <v>4</v>
      </c>
      <c r="L1861" s="16" t="s">
        <v>41</v>
      </c>
      <c r="M1861" s="18" t="n">
        <f aca="false">IF(ISNUMBER(B1861),B1861,IF(MID(B1861,3,1)="-",DATE(VALUE(RIGHT(B1861,4)),VALUE(MID(B1861,4,2)),VALUE(LEFT(B1861,2))),DATE(VALUE(LEFT(B1861,4)),VALUE(MID(B1861,6,2)),VALUE(RIGHT(B1861,2)))))</f>
        <v>45826</v>
      </c>
      <c r="N1861" s="16" t="n">
        <f aca="false">MONTH(M1861)</f>
        <v>6</v>
      </c>
      <c r="O1861" s="16" t="str">
        <f aca="false">PROPER(TRIM(H1861))</f>
        <v>Jaipur</v>
      </c>
      <c r="P1861" s="16" t="str">
        <f aca="false">IFERROR(VLOOKUP(O1861,city_map!$A$2:$B$6,2,FALSE()),O1861)</f>
        <v>Jaipur</v>
      </c>
      <c r="Q1861" s="16" t="n">
        <f aca="false">IF(ISNUMBER(F1861),F1861,VALUE(SUBSTITUTE(SUBSTITUTE(F1861,"₹",""),",","")))</f>
        <v>1566</v>
      </c>
      <c r="R1861" s="16" t="n">
        <f aca="false">IF(E1861=99,1,E1861)</f>
        <v>3</v>
      </c>
      <c r="S1861" s="16" t="n">
        <f aca="false">IF(G1861="",0,G1861)</f>
        <v>0.05</v>
      </c>
      <c r="T1861" s="16" t="str">
        <f aca="false">IF(I1861="","Unknown",IF(I1861="upi","UPI",I1861))</f>
        <v>UPI</v>
      </c>
      <c r="U1861" s="16" t="str">
        <f aca="false">IF(L1861="Yes","Y",IF(L1861="No","N",L1861))</f>
        <v>N</v>
      </c>
      <c r="V1861" s="19" t="n">
        <f aca="false">ROUND(R1861*Q1861*(1-S1861),2)</f>
        <v>4463.1</v>
      </c>
      <c r="W1861" s="16" t="str">
        <f aca="false">_xlfn.XLOOKUP(D1861,products!$A$2:$A$61,products!$C$2:$C$61,"Not found")</f>
        <v>Fashion</v>
      </c>
    </row>
    <row r="1862" customFormat="false" ht="15" hidden="false" customHeight="false" outlineLevel="0" collapsed="false">
      <c r="A1862" s="16" t="s">
        <v>2921</v>
      </c>
      <c r="B1862" s="16" t="s">
        <v>2917</v>
      </c>
      <c r="C1862" s="16" t="s">
        <v>1225</v>
      </c>
      <c r="D1862" s="16" t="s">
        <v>203</v>
      </c>
      <c r="E1862" s="16" t="n">
        <v>5</v>
      </c>
      <c r="F1862" s="16" t="n">
        <v>2567</v>
      </c>
      <c r="G1862" s="16" t="n">
        <v>0.2</v>
      </c>
      <c r="H1862" s="16" t="s">
        <v>112</v>
      </c>
      <c r="I1862" s="16" t="s">
        <v>60</v>
      </c>
      <c r="J1862" s="16" t="n">
        <v>3</v>
      </c>
      <c r="K1862" s="16" t="n">
        <v>3</v>
      </c>
      <c r="L1862" s="16" t="s">
        <v>41</v>
      </c>
      <c r="M1862" s="18" t="n">
        <f aca="false">IF(ISNUMBER(B1862),B1862,IF(MID(B1862,3,1)="-",DATE(VALUE(RIGHT(B1862,4)),VALUE(MID(B1862,4,2)),VALUE(LEFT(B1862,2))),DATE(VALUE(LEFT(B1862,4)),VALUE(MID(B1862,6,2)),VALUE(RIGHT(B1862,2)))))</f>
        <v>45826</v>
      </c>
      <c r="N1862" s="16" t="n">
        <f aca="false">MONTH(M1862)</f>
        <v>6</v>
      </c>
      <c r="O1862" s="16" t="str">
        <f aca="false">PROPER(TRIM(H1862))</f>
        <v>Mumbai</v>
      </c>
      <c r="P1862" s="16" t="str">
        <f aca="false">IFERROR(VLOOKUP(O1862,city_map!$A$2:$B$6,2,FALSE()),O1862)</f>
        <v>Mumbai</v>
      </c>
      <c r="Q1862" s="16" t="n">
        <f aca="false">IF(ISNUMBER(F1862),F1862,VALUE(SUBSTITUTE(SUBSTITUTE(F1862,"₹",""),",","")))</f>
        <v>2567</v>
      </c>
      <c r="R1862" s="16" t="n">
        <f aca="false">IF(E1862=99,1,E1862)</f>
        <v>5</v>
      </c>
      <c r="S1862" s="16" t="n">
        <f aca="false">IF(G1862="",0,G1862)</f>
        <v>0.2</v>
      </c>
      <c r="T1862" s="16" t="str">
        <f aca="false">IF(I1862="","Unknown",IF(I1862="upi","UPI",I1862))</f>
        <v>UPI</v>
      </c>
      <c r="U1862" s="16" t="str">
        <f aca="false">IF(L1862="Yes","Y",IF(L1862="No","N",L1862))</f>
        <v>N</v>
      </c>
      <c r="V1862" s="19" t="n">
        <f aca="false">ROUND(R1862*Q1862*(1-S1862),2)</f>
        <v>10268</v>
      </c>
      <c r="W1862" s="16" t="str">
        <f aca="false">_xlfn.XLOOKUP(D1862,products!$A$2:$A$61,products!$C$2:$C$61,"Not found")</f>
        <v>Fashion</v>
      </c>
    </row>
    <row r="1863" customFormat="false" ht="15" hidden="false" customHeight="false" outlineLevel="0" collapsed="false">
      <c r="A1863" s="16" t="s">
        <v>2922</v>
      </c>
      <c r="B1863" s="16" t="s">
        <v>2917</v>
      </c>
      <c r="C1863" s="16" t="s">
        <v>1416</v>
      </c>
      <c r="D1863" s="16" t="s">
        <v>385</v>
      </c>
      <c r="E1863" s="16" t="n">
        <v>1</v>
      </c>
      <c r="F1863" s="16" t="n">
        <v>296</v>
      </c>
      <c r="G1863" s="16" t="n">
        <v>0</v>
      </c>
      <c r="H1863" s="16" t="s">
        <v>70</v>
      </c>
      <c r="I1863" s="16" t="s">
        <v>60</v>
      </c>
      <c r="J1863" s="16" t="n">
        <v>5</v>
      </c>
      <c r="K1863" s="16" t="n">
        <v>4</v>
      </c>
      <c r="L1863" s="16" t="s">
        <v>41</v>
      </c>
      <c r="M1863" s="18" t="n">
        <f aca="false">IF(ISNUMBER(B1863),B1863,IF(MID(B1863,3,1)="-",DATE(VALUE(RIGHT(B1863,4)),VALUE(MID(B1863,4,2)),VALUE(LEFT(B1863,2))),DATE(VALUE(LEFT(B1863,4)),VALUE(MID(B1863,6,2)),VALUE(RIGHT(B1863,2)))))</f>
        <v>45826</v>
      </c>
      <c r="N1863" s="16" t="n">
        <f aca="false">MONTH(M1863)</f>
        <v>6</v>
      </c>
      <c r="O1863" s="16" t="str">
        <f aca="false">PROPER(TRIM(H1863))</f>
        <v>Pune</v>
      </c>
      <c r="P1863" s="16" t="str">
        <f aca="false">IFERROR(VLOOKUP(O1863,city_map!$A$2:$B$6,2,FALSE()),O1863)</f>
        <v>Pune</v>
      </c>
      <c r="Q1863" s="16" t="n">
        <f aca="false">IF(ISNUMBER(F1863),F1863,VALUE(SUBSTITUTE(SUBSTITUTE(F1863,"₹",""),",","")))</f>
        <v>296</v>
      </c>
      <c r="R1863" s="16" t="n">
        <f aca="false">IF(E1863=99,1,E1863)</f>
        <v>1</v>
      </c>
      <c r="S1863" s="16" t="n">
        <f aca="false">IF(G1863="",0,G1863)</f>
        <v>0</v>
      </c>
      <c r="T1863" s="16" t="str">
        <f aca="false">IF(I1863="","Unknown",IF(I1863="upi","UPI",I1863))</f>
        <v>UPI</v>
      </c>
      <c r="U1863" s="16" t="str">
        <f aca="false">IF(L1863="Yes","Y",IF(L1863="No","N",L1863))</f>
        <v>N</v>
      </c>
      <c r="V1863" s="19" t="n">
        <f aca="false">ROUND(R1863*Q1863*(1-S1863),2)</f>
        <v>296</v>
      </c>
      <c r="W1863" s="16" t="str">
        <f aca="false">_xlfn.XLOOKUP(D1863,products!$A$2:$A$61,products!$C$2:$C$61,"Not found")</f>
        <v>Books</v>
      </c>
    </row>
    <row r="1864" customFormat="false" ht="15" hidden="false" customHeight="false" outlineLevel="0" collapsed="false">
      <c r="A1864" s="16" t="s">
        <v>2923</v>
      </c>
      <c r="B1864" s="16" t="s">
        <v>2917</v>
      </c>
      <c r="C1864" s="16" t="s">
        <v>2924</v>
      </c>
      <c r="D1864" s="16" t="s">
        <v>108</v>
      </c>
      <c r="E1864" s="16" t="n">
        <v>1</v>
      </c>
      <c r="F1864" s="16" t="n">
        <v>3428</v>
      </c>
      <c r="G1864" s="16" t="n">
        <v>0.05</v>
      </c>
      <c r="H1864" s="16" t="s">
        <v>112</v>
      </c>
      <c r="I1864" s="16" t="s">
        <v>60</v>
      </c>
      <c r="J1864" s="16" t="n">
        <v>4</v>
      </c>
      <c r="K1864" s="16" t="n">
        <v>3</v>
      </c>
      <c r="L1864" s="16" t="s">
        <v>41</v>
      </c>
      <c r="M1864" s="18" t="n">
        <f aca="false">IF(ISNUMBER(B1864),B1864,IF(MID(B1864,3,1)="-",DATE(VALUE(RIGHT(B1864,4)),VALUE(MID(B1864,4,2)),VALUE(LEFT(B1864,2))),DATE(VALUE(LEFT(B1864,4)),VALUE(MID(B1864,6,2)),VALUE(RIGHT(B1864,2)))))</f>
        <v>45826</v>
      </c>
      <c r="N1864" s="16" t="n">
        <f aca="false">MONTH(M1864)</f>
        <v>6</v>
      </c>
      <c r="O1864" s="16" t="str">
        <f aca="false">PROPER(TRIM(H1864))</f>
        <v>Mumbai</v>
      </c>
      <c r="P1864" s="16" t="str">
        <f aca="false">IFERROR(VLOOKUP(O1864,city_map!$A$2:$B$6,2,FALSE()),O1864)</f>
        <v>Mumbai</v>
      </c>
      <c r="Q1864" s="16" t="n">
        <f aca="false">IF(ISNUMBER(F1864),F1864,VALUE(SUBSTITUTE(SUBSTITUTE(F1864,"₹",""),",","")))</f>
        <v>3428</v>
      </c>
      <c r="R1864" s="16" t="n">
        <f aca="false">IF(E1864=99,1,E1864)</f>
        <v>1</v>
      </c>
      <c r="S1864" s="16" t="n">
        <f aca="false">IF(G1864="",0,G1864)</f>
        <v>0.05</v>
      </c>
      <c r="T1864" s="16" t="str">
        <f aca="false">IF(I1864="","Unknown",IF(I1864="upi","UPI",I1864))</f>
        <v>UPI</v>
      </c>
      <c r="U1864" s="16" t="str">
        <f aca="false">IF(L1864="Yes","Y",IF(L1864="No","N",L1864))</f>
        <v>N</v>
      </c>
      <c r="V1864" s="19" t="n">
        <f aca="false">ROUND(R1864*Q1864*(1-S1864),2)</f>
        <v>3256.6</v>
      </c>
      <c r="W1864" s="16" t="str">
        <f aca="false">_xlfn.XLOOKUP(D1864,products!$A$2:$A$61,products!$C$2:$C$61,"Not found")</f>
        <v>Electronics</v>
      </c>
    </row>
    <row r="1865" customFormat="false" ht="15" hidden="false" customHeight="false" outlineLevel="0" collapsed="false">
      <c r="A1865" s="16" t="s">
        <v>2925</v>
      </c>
      <c r="B1865" s="16" t="s">
        <v>2917</v>
      </c>
      <c r="C1865" s="16" t="s">
        <v>1135</v>
      </c>
      <c r="D1865" s="16" t="s">
        <v>55</v>
      </c>
      <c r="E1865" s="16" t="n">
        <v>1</v>
      </c>
      <c r="F1865" s="16" t="s">
        <v>2926</v>
      </c>
      <c r="G1865" s="16" t="n">
        <v>0</v>
      </c>
      <c r="H1865" s="16" t="s">
        <v>81</v>
      </c>
      <c r="I1865" s="16" t="s">
        <v>60</v>
      </c>
      <c r="J1865" s="16" t="n">
        <v>2</v>
      </c>
      <c r="K1865" s="16" t="n">
        <v>5</v>
      </c>
      <c r="L1865" s="16" t="s">
        <v>41</v>
      </c>
      <c r="M1865" s="18" t="n">
        <f aca="false">IF(ISNUMBER(B1865),B1865,IF(MID(B1865,3,1)="-",DATE(VALUE(RIGHT(B1865,4)),VALUE(MID(B1865,4,2)),VALUE(LEFT(B1865,2))),DATE(VALUE(LEFT(B1865,4)),VALUE(MID(B1865,6,2)),VALUE(RIGHT(B1865,2)))))</f>
        <v>45826</v>
      </c>
      <c r="N1865" s="16" t="n">
        <f aca="false">MONTH(M1865)</f>
        <v>6</v>
      </c>
      <c r="O1865" s="16" t="str">
        <f aca="false">PROPER(TRIM(H1865))</f>
        <v>Hyderabad</v>
      </c>
      <c r="P1865" s="16" t="str">
        <f aca="false">IFERROR(VLOOKUP(O1865,city_map!$A$2:$B$6,2,FALSE()),O1865)</f>
        <v>Hyderabad</v>
      </c>
      <c r="Q1865" s="16" t="n">
        <f aca="false">IF(ISNUMBER(F1865),F1865,VALUE(SUBSTITUTE(SUBSTITUTE(F1865,"₹",""),",","")))</f>
        <v>1990</v>
      </c>
      <c r="R1865" s="16" t="n">
        <f aca="false">IF(E1865=99,1,E1865)</f>
        <v>1</v>
      </c>
      <c r="S1865" s="16" t="n">
        <f aca="false">IF(G1865="",0,G1865)</f>
        <v>0</v>
      </c>
      <c r="T1865" s="16" t="str">
        <f aca="false">IF(I1865="","Unknown",IF(I1865="upi","UPI",I1865))</f>
        <v>UPI</v>
      </c>
      <c r="U1865" s="16" t="str">
        <f aca="false">IF(L1865="Yes","Y",IF(L1865="No","N",L1865))</f>
        <v>N</v>
      </c>
      <c r="V1865" s="19" t="n">
        <f aca="false">ROUND(R1865*Q1865*(1-S1865),2)</f>
        <v>1990</v>
      </c>
      <c r="W1865" s="16" t="str">
        <f aca="false">_xlfn.XLOOKUP(D1865,products!$A$2:$A$61,products!$C$2:$C$61,"Not found")</f>
        <v>Home</v>
      </c>
    </row>
    <row r="1866" customFormat="false" ht="15" hidden="false" customHeight="false" outlineLevel="0" collapsed="false">
      <c r="A1866" s="16" t="s">
        <v>2927</v>
      </c>
      <c r="B1866" s="16" t="s">
        <v>2928</v>
      </c>
      <c r="C1866" s="16" t="s">
        <v>2929</v>
      </c>
      <c r="D1866" s="16" t="s">
        <v>721</v>
      </c>
      <c r="E1866" s="16" t="n">
        <v>1</v>
      </c>
      <c r="F1866" s="16" t="n">
        <v>498</v>
      </c>
      <c r="G1866" s="16" t="n">
        <v>0</v>
      </c>
      <c r="H1866" s="16" t="s">
        <v>241</v>
      </c>
      <c r="I1866" s="16" t="s">
        <v>60</v>
      </c>
      <c r="J1866" s="16" t="n">
        <v>2</v>
      </c>
      <c r="K1866" s="16" t="n">
        <v>5</v>
      </c>
      <c r="L1866" s="16" t="s">
        <v>41</v>
      </c>
      <c r="M1866" s="18" t="n">
        <f aca="false">IF(ISNUMBER(B1866),B1866,IF(MID(B1866,3,1)="-",DATE(VALUE(RIGHT(B1866,4)),VALUE(MID(B1866,4,2)),VALUE(LEFT(B1866,2))),DATE(VALUE(LEFT(B1866,4)),VALUE(MID(B1866,6,2)),VALUE(RIGHT(B1866,2)))))</f>
        <v>45827</v>
      </c>
      <c r="N1866" s="16" t="n">
        <f aca="false">MONTH(M1866)</f>
        <v>6</v>
      </c>
      <c r="O1866" s="16" t="str">
        <f aca="false">PROPER(TRIM(H1866))</f>
        <v>Calcutta</v>
      </c>
      <c r="P1866" s="16" t="str">
        <f aca="false">IFERROR(VLOOKUP(O1866,city_map!$A$2:$B$6,2,FALSE()),O1866)</f>
        <v>Kolkata</v>
      </c>
      <c r="Q1866" s="16" t="n">
        <f aca="false">IF(ISNUMBER(F1866),F1866,VALUE(SUBSTITUTE(SUBSTITUTE(F1866,"₹",""),",","")))</f>
        <v>498</v>
      </c>
      <c r="R1866" s="16" t="n">
        <f aca="false">IF(E1866=99,1,E1866)</f>
        <v>1</v>
      </c>
      <c r="S1866" s="16" t="n">
        <f aca="false">IF(G1866="",0,G1866)</f>
        <v>0</v>
      </c>
      <c r="T1866" s="16" t="str">
        <f aca="false">IF(I1866="","Unknown",IF(I1866="upi","UPI",I1866))</f>
        <v>UPI</v>
      </c>
      <c r="U1866" s="16" t="str">
        <f aca="false">IF(L1866="Yes","Y",IF(L1866="No","N",L1866))</f>
        <v>N</v>
      </c>
      <c r="V1866" s="19" t="n">
        <f aca="false">ROUND(R1866*Q1866*(1-S1866),2)</f>
        <v>498</v>
      </c>
      <c r="W1866" s="16" t="str">
        <f aca="false">_xlfn.XLOOKUP(D1866,products!$A$2:$A$61,products!$C$2:$C$61,"Not found")</f>
        <v>Beauty</v>
      </c>
    </row>
    <row r="1867" customFormat="false" ht="15" hidden="false" customHeight="false" outlineLevel="0" collapsed="false">
      <c r="A1867" s="16" t="s">
        <v>2930</v>
      </c>
      <c r="B1867" s="16" t="s">
        <v>2928</v>
      </c>
      <c r="C1867" s="16" t="s">
        <v>898</v>
      </c>
      <c r="D1867" s="16" t="s">
        <v>341</v>
      </c>
      <c r="E1867" s="16" t="n">
        <v>2</v>
      </c>
      <c r="F1867" s="16" t="n">
        <v>1047</v>
      </c>
      <c r="G1867" s="16" t="n">
        <v>0.3</v>
      </c>
      <c r="H1867" s="16" t="s">
        <v>70</v>
      </c>
      <c r="I1867" s="16" t="s">
        <v>60</v>
      </c>
      <c r="J1867" s="16" t="n">
        <v>7</v>
      </c>
      <c r="K1867" s="16" t="n">
        <v>4</v>
      </c>
      <c r="L1867" s="16" t="s">
        <v>41</v>
      </c>
      <c r="M1867" s="18" t="n">
        <f aca="false">IF(ISNUMBER(B1867),B1867,IF(MID(B1867,3,1)="-",DATE(VALUE(RIGHT(B1867,4)),VALUE(MID(B1867,4,2)),VALUE(LEFT(B1867,2))),DATE(VALUE(LEFT(B1867,4)),VALUE(MID(B1867,6,2)),VALUE(RIGHT(B1867,2)))))</f>
        <v>45827</v>
      </c>
      <c r="N1867" s="16" t="n">
        <f aca="false">MONTH(M1867)</f>
        <v>6</v>
      </c>
      <c r="O1867" s="16" t="str">
        <f aca="false">PROPER(TRIM(H1867))</f>
        <v>Pune</v>
      </c>
      <c r="P1867" s="16" t="str">
        <f aca="false">IFERROR(VLOOKUP(O1867,city_map!$A$2:$B$6,2,FALSE()),O1867)</f>
        <v>Pune</v>
      </c>
      <c r="Q1867" s="16" t="n">
        <f aca="false">IF(ISNUMBER(F1867),F1867,VALUE(SUBSTITUTE(SUBSTITUTE(F1867,"₹",""),",","")))</f>
        <v>1047</v>
      </c>
      <c r="R1867" s="16" t="n">
        <f aca="false">IF(E1867=99,1,E1867)</f>
        <v>2</v>
      </c>
      <c r="S1867" s="16" t="n">
        <f aca="false">IF(G1867="",0,G1867)</f>
        <v>0.3</v>
      </c>
      <c r="T1867" s="16" t="str">
        <f aca="false">IF(I1867="","Unknown",IF(I1867="upi","UPI",I1867))</f>
        <v>UPI</v>
      </c>
      <c r="U1867" s="16" t="str">
        <f aca="false">IF(L1867="Yes","Y",IF(L1867="No","N",L1867))</f>
        <v>N</v>
      </c>
      <c r="V1867" s="19" t="n">
        <f aca="false">ROUND(R1867*Q1867*(1-S1867),2)</f>
        <v>1465.8</v>
      </c>
      <c r="W1867" s="16" t="str">
        <f aca="false">_xlfn.XLOOKUP(D1867,products!$A$2:$A$61,products!$C$2:$C$61,"Not found")</f>
        <v>Home</v>
      </c>
    </row>
    <row r="1868" customFormat="false" ht="15" hidden="false" customHeight="false" outlineLevel="0" collapsed="false">
      <c r="A1868" s="16" t="s">
        <v>2931</v>
      </c>
      <c r="B1868" s="16" t="s">
        <v>2928</v>
      </c>
      <c r="C1868" s="16" t="s">
        <v>205</v>
      </c>
      <c r="D1868" s="16" t="s">
        <v>262</v>
      </c>
      <c r="E1868" s="16" t="n">
        <v>2</v>
      </c>
      <c r="F1868" s="16" t="n">
        <v>822</v>
      </c>
      <c r="G1868" s="16" t="n">
        <v>0.1</v>
      </c>
      <c r="H1868" s="16" t="s">
        <v>70</v>
      </c>
      <c r="I1868" s="16" t="s">
        <v>40</v>
      </c>
      <c r="J1868" s="16" t="n">
        <v>6</v>
      </c>
      <c r="K1868" s="16" t="n">
        <v>2</v>
      </c>
      <c r="L1868" s="16" t="s">
        <v>57</v>
      </c>
      <c r="M1868" s="18" t="n">
        <f aca="false">IF(ISNUMBER(B1868),B1868,IF(MID(B1868,3,1)="-",DATE(VALUE(RIGHT(B1868,4)),VALUE(MID(B1868,4,2)),VALUE(LEFT(B1868,2))),DATE(VALUE(LEFT(B1868,4)),VALUE(MID(B1868,6,2)),VALUE(RIGHT(B1868,2)))))</f>
        <v>45827</v>
      </c>
      <c r="N1868" s="16" t="n">
        <f aca="false">MONTH(M1868)</f>
        <v>6</v>
      </c>
      <c r="O1868" s="16" t="str">
        <f aca="false">PROPER(TRIM(H1868))</f>
        <v>Pune</v>
      </c>
      <c r="P1868" s="16" t="str">
        <f aca="false">IFERROR(VLOOKUP(O1868,city_map!$A$2:$B$6,2,FALSE()),O1868)</f>
        <v>Pune</v>
      </c>
      <c r="Q1868" s="16" t="n">
        <f aca="false">IF(ISNUMBER(F1868),F1868,VALUE(SUBSTITUTE(SUBSTITUTE(F1868,"₹",""),",","")))</f>
        <v>822</v>
      </c>
      <c r="R1868" s="16" t="n">
        <f aca="false">IF(E1868=99,1,E1868)</f>
        <v>2</v>
      </c>
      <c r="S1868" s="16" t="n">
        <f aca="false">IF(G1868="",0,G1868)</f>
        <v>0.1</v>
      </c>
      <c r="T1868" s="16" t="str">
        <f aca="false">IF(I1868="","Unknown",IF(I1868="upi","UPI",I1868))</f>
        <v>COD</v>
      </c>
      <c r="U1868" s="16" t="str">
        <f aca="false">IF(L1868="Yes","Y",IF(L1868="No","N",L1868))</f>
        <v>Y</v>
      </c>
      <c r="V1868" s="19" t="n">
        <f aca="false">ROUND(R1868*Q1868*(1-S1868),2)</f>
        <v>1479.6</v>
      </c>
      <c r="W1868" s="16" t="str">
        <f aca="false">_xlfn.XLOOKUP(D1868,products!$A$2:$A$61,products!$C$2:$C$61,"Not found")</f>
        <v>Home</v>
      </c>
    </row>
    <row r="1869" customFormat="false" ht="15" hidden="false" customHeight="false" outlineLevel="0" collapsed="false">
      <c r="A1869" s="16" t="s">
        <v>2932</v>
      </c>
      <c r="B1869" s="16" t="s">
        <v>2933</v>
      </c>
      <c r="C1869" s="16" t="s">
        <v>2934</v>
      </c>
      <c r="D1869" s="16" t="s">
        <v>259</v>
      </c>
      <c r="E1869" s="16" t="n">
        <v>1</v>
      </c>
      <c r="F1869" s="16" t="n">
        <v>503</v>
      </c>
      <c r="G1869" s="16" t="n">
        <v>0.05</v>
      </c>
      <c r="H1869" s="16" t="s">
        <v>39</v>
      </c>
      <c r="I1869" s="16" t="s">
        <v>60</v>
      </c>
      <c r="J1869" s="16" t="n">
        <v>3</v>
      </c>
      <c r="K1869" s="16" t="n">
        <v>5</v>
      </c>
      <c r="L1869" s="16" t="s">
        <v>41</v>
      </c>
      <c r="M1869" s="18" t="n">
        <f aca="false">IF(ISNUMBER(B1869),B1869,IF(MID(B1869,3,1)="-",DATE(VALUE(RIGHT(B1869,4)),VALUE(MID(B1869,4,2)),VALUE(LEFT(B1869,2))),DATE(VALUE(LEFT(B1869,4)),VALUE(MID(B1869,6,2)),VALUE(RIGHT(B1869,2)))))</f>
        <v>45827</v>
      </c>
      <c r="N1869" s="16" t="n">
        <f aca="false">MONTH(M1869)</f>
        <v>6</v>
      </c>
      <c r="O1869" s="16" t="str">
        <f aca="false">PROPER(TRIM(H1869))</f>
        <v>Delhi</v>
      </c>
      <c r="P1869" s="16" t="str">
        <f aca="false">IFERROR(VLOOKUP(O1869,city_map!$A$2:$B$6,2,FALSE()),O1869)</f>
        <v>Delhi</v>
      </c>
      <c r="Q1869" s="16" t="n">
        <f aca="false">IF(ISNUMBER(F1869),F1869,VALUE(SUBSTITUTE(SUBSTITUTE(F1869,"₹",""),",","")))</f>
        <v>503</v>
      </c>
      <c r="R1869" s="16" t="n">
        <f aca="false">IF(E1869=99,1,E1869)</f>
        <v>1</v>
      </c>
      <c r="S1869" s="16" t="n">
        <f aca="false">IF(G1869="",0,G1869)</f>
        <v>0.05</v>
      </c>
      <c r="T1869" s="16" t="str">
        <f aca="false">IF(I1869="","Unknown",IF(I1869="upi","UPI",I1869))</f>
        <v>UPI</v>
      </c>
      <c r="U1869" s="16" t="str">
        <f aca="false">IF(L1869="Yes","Y",IF(L1869="No","N",L1869))</f>
        <v>N</v>
      </c>
      <c r="V1869" s="19" t="n">
        <f aca="false">ROUND(R1869*Q1869*(1-S1869),2)</f>
        <v>477.85</v>
      </c>
      <c r="W1869" s="16" t="str">
        <f aca="false">_xlfn.XLOOKUP(D1869,products!$A$2:$A$61,products!$C$2:$C$61,"Not found")</f>
        <v>Books</v>
      </c>
    </row>
    <row r="1870" customFormat="false" ht="15" hidden="false" customHeight="false" outlineLevel="0" collapsed="false">
      <c r="A1870" s="16" t="s">
        <v>2935</v>
      </c>
      <c r="B1870" s="16" t="s">
        <v>2928</v>
      </c>
      <c r="C1870" s="16" t="s">
        <v>1453</v>
      </c>
      <c r="D1870" s="16" t="s">
        <v>254</v>
      </c>
      <c r="E1870" s="16" t="n">
        <v>3</v>
      </c>
      <c r="F1870" s="16" t="n">
        <v>1000</v>
      </c>
      <c r="G1870" s="16" t="n">
        <v>0</v>
      </c>
      <c r="H1870" s="16" t="s">
        <v>70</v>
      </c>
      <c r="I1870" s="16" t="s">
        <v>47</v>
      </c>
      <c r="J1870" s="16" t="n">
        <v>6</v>
      </c>
      <c r="K1870" s="16" t="n">
        <v>4</v>
      </c>
      <c r="L1870" s="16" t="s">
        <v>41</v>
      </c>
      <c r="M1870" s="18" t="n">
        <f aca="false">IF(ISNUMBER(B1870),B1870,IF(MID(B1870,3,1)="-",DATE(VALUE(RIGHT(B1870,4)),VALUE(MID(B1870,4,2)),VALUE(LEFT(B1870,2))),DATE(VALUE(LEFT(B1870,4)),VALUE(MID(B1870,6,2)),VALUE(RIGHT(B1870,2)))))</f>
        <v>45827</v>
      </c>
      <c r="N1870" s="16" t="n">
        <f aca="false">MONTH(M1870)</f>
        <v>6</v>
      </c>
      <c r="O1870" s="16" t="str">
        <f aca="false">PROPER(TRIM(H1870))</f>
        <v>Pune</v>
      </c>
      <c r="P1870" s="16" t="str">
        <f aca="false">IFERROR(VLOOKUP(O1870,city_map!$A$2:$B$6,2,FALSE()),O1870)</f>
        <v>Pune</v>
      </c>
      <c r="Q1870" s="16" t="n">
        <f aca="false">IF(ISNUMBER(F1870),F1870,VALUE(SUBSTITUTE(SUBSTITUTE(F1870,"₹",""),",","")))</f>
        <v>1000</v>
      </c>
      <c r="R1870" s="16" t="n">
        <f aca="false">IF(E1870=99,1,E1870)</f>
        <v>3</v>
      </c>
      <c r="S1870" s="16" t="n">
        <f aca="false">IF(G1870="",0,G1870)</f>
        <v>0</v>
      </c>
      <c r="T1870" s="16" t="str">
        <f aca="false">IF(I1870="","Unknown",IF(I1870="upi","UPI",I1870))</f>
        <v>Debit Card</v>
      </c>
      <c r="U1870" s="16" t="str">
        <f aca="false">IF(L1870="Yes","Y",IF(L1870="No","N",L1870))</f>
        <v>N</v>
      </c>
      <c r="V1870" s="19" t="n">
        <f aca="false">ROUND(R1870*Q1870*(1-S1870),2)</f>
        <v>3000</v>
      </c>
      <c r="W1870" s="16" t="str">
        <f aca="false">_xlfn.XLOOKUP(D1870,products!$A$2:$A$61,products!$C$2:$C$61,"Not found")</f>
        <v>Fashion</v>
      </c>
    </row>
    <row r="1871" customFormat="false" ht="15" hidden="false" customHeight="false" outlineLevel="0" collapsed="false">
      <c r="A1871" s="16" t="s">
        <v>2936</v>
      </c>
      <c r="B1871" s="16" t="s">
        <v>2928</v>
      </c>
      <c r="C1871" s="16" t="s">
        <v>666</v>
      </c>
      <c r="D1871" s="16" t="s">
        <v>77</v>
      </c>
      <c r="E1871" s="16" t="n">
        <v>1</v>
      </c>
      <c r="F1871" s="16" t="n">
        <v>340</v>
      </c>
      <c r="G1871" s="16" t="n">
        <v>0</v>
      </c>
      <c r="H1871" s="16" t="s">
        <v>112</v>
      </c>
      <c r="I1871" s="16" t="s">
        <v>60</v>
      </c>
      <c r="J1871" s="16" t="n">
        <v>3</v>
      </c>
      <c r="K1871" s="16" t="n">
        <v>4</v>
      </c>
      <c r="L1871" s="16" t="s">
        <v>41</v>
      </c>
      <c r="M1871" s="18" t="n">
        <f aca="false">IF(ISNUMBER(B1871),B1871,IF(MID(B1871,3,1)="-",DATE(VALUE(RIGHT(B1871,4)),VALUE(MID(B1871,4,2)),VALUE(LEFT(B1871,2))),DATE(VALUE(LEFT(B1871,4)),VALUE(MID(B1871,6,2)),VALUE(RIGHT(B1871,2)))))</f>
        <v>45827</v>
      </c>
      <c r="N1871" s="16" t="n">
        <f aca="false">MONTH(M1871)</f>
        <v>6</v>
      </c>
      <c r="O1871" s="16" t="str">
        <f aca="false">PROPER(TRIM(H1871))</f>
        <v>Mumbai</v>
      </c>
      <c r="P1871" s="16" t="str">
        <f aca="false">IFERROR(VLOOKUP(O1871,city_map!$A$2:$B$6,2,FALSE()),O1871)</f>
        <v>Mumbai</v>
      </c>
      <c r="Q1871" s="16" t="n">
        <f aca="false">IF(ISNUMBER(F1871),F1871,VALUE(SUBSTITUTE(SUBSTITUTE(F1871,"₹",""),",","")))</f>
        <v>340</v>
      </c>
      <c r="R1871" s="16" t="n">
        <f aca="false">IF(E1871=99,1,E1871)</f>
        <v>1</v>
      </c>
      <c r="S1871" s="16" t="n">
        <f aca="false">IF(G1871="",0,G1871)</f>
        <v>0</v>
      </c>
      <c r="T1871" s="16" t="str">
        <f aca="false">IF(I1871="","Unknown",IF(I1871="upi","UPI",I1871))</f>
        <v>UPI</v>
      </c>
      <c r="U1871" s="16" t="str">
        <f aca="false">IF(L1871="Yes","Y",IF(L1871="No","N",L1871))</f>
        <v>N</v>
      </c>
      <c r="V1871" s="19" t="n">
        <f aca="false">ROUND(R1871*Q1871*(1-S1871),2)</f>
        <v>340</v>
      </c>
      <c r="W1871" s="16" t="str">
        <f aca="false">_xlfn.XLOOKUP(D1871,products!$A$2:$A$61,products!$C$2:$C$61,"Not found")</f>
        <v>Books</v>
      </c>
    </row>
    <row r="1872" customFormat="false" ht="15" hidden="false" customHeight="false" outlineLevel="0" collapsed="false">
      <c r="A1872" s="16" t="s">
        <v>2937</v>
      </c>
      <c r="B1872" s="16" t="s">
        <v>2928</v>
      </c>
      <c r="C1872" s="16" t="s">
        <v>1104</v>
      </c>
      <c r="D1872" s="16" t="s">
        <v>136</v>
      </c>
      <c r="E1872" s="16" t="n">
        <v>1</v>
      </c>
      <c r="F1872" s="16" t="n">
        <v>2184</v>
      </c>
      <c r="G1872" s="16" t="n">
        <v>0</v>
      </c>
      <c r="H1872" s="16" t="s">
        <v>81</v>
      </c>
      <c r="I1872" s="16" t="s">
        <v>47</v>
      </c>
      <c r="J1872" s="16" t="n">
        <v>3</v>
      </c>
      <c r="K1872" s="16" t="n">
        <v>5</v>
      </c>
      <c r="L1872" s="16" t="s">
        <v>41</v>
      </c>
      <c r="M1872" s="18" t="n">
        <f aca="false">IF(ISNUMBER(B1872),B1872,IF(MID(B1872,3,1)="-",DATE(VALUE(RIGHT(B1872,4)),VALUE(MID(B1872,4,2)),VALUE(LEFT(B1872,2))),DATE(VALUE(LEFT(B1872,4)),VALUE(MID(B1872,6,2)),VALUE(RIGHT(B1872,2)))))</f>
        <v>45827</v>
      </c>
      <c r="N1872" s="16" t="n">
        <f aca="false">MONTH(M1872)</f>
        <v>6</v>
      </c>
      <c r="O1872" s="16" t="str">
        <f aca="false">PROPER(TRIM(H1872))</f>
        <v>Hyderabad</v>
      </c>
      <c r="P1872" s="16" t="str">
        <f aca="false">IFERROR(VLOOKUP(O1872,city_map!$A$2:$B$6,2,FALSE()),O1872)</f>
        <v>Hyderabad</v>
      </c>
      <c r="Q1872" s="16" t="n">
        <f aca="false">IF(ISNUMBER(F1872),F1872,VALUE(SUBSTITUTE(SUBSTITUTE(F1872,"₹",""),",","")))</f>
        <v>2184</v>
      </c>
      <c r="R1872" s="16" t="n">
        <f aca="false">IF(E1872=99,1,E1872)</f>
        <v>1</v>
      </c>
      <c r="S1872" s="16" t="n">
        <f aca="false">IF(G1872="",0,G1872)</f>
        <v>0</v>
      </c>
      <c r="T1872" s="16" t="str">
        <f aca="false">IF(I1872="","Unknown",IF(I1872="upi","UPI",I1872))</f>
        <v>Debit Card</v>
      </c>
      <c r="U1872" s="16" t="str">
        <f aca="false">IF(L1872="Yes","Y",IF(L1872="No","N",L1872))</f>
        <v>N</v>
      </c>
      <c r="V1872" s="19" t="n">
        <f aca="false">ROUND(R1872*Q1872*(1-S1872),2)</f>
        <v>2184</v>
      </c>
      <c r="W1872" s="16" t="str">
        <f aca="false">_xlfn.XLOOKUP(D1872,products!$A$2:$A$61,products!$C$2:$C$61,"Not found")</f>
        <v>Electronics</v>
      </c>
    </row>
    <row r="1873" customFormat="false" ht="15" hidden="false" customHeight="false" outlineLevel="0" collapsed="false">
      <c r="A1873" s="16" t="s">
        <v>2938</v>
      </c>
      <c r="B1873" s="16" t="s">
        <v>2928</v>
      </c>
      <c r="C1873" s="16" t="s">
        <v>94</v>
      </c>
      <c r="D1873" s="16" t="s">
        <v>149</v>
      </c>
      <c r="E1873" s="16" t="n">
        <v>2</v>
      </c>
      <c r="F1873" s="16" t="n">
        <v>1604</v>
      </c>
      <c r="G1873" s="16" t="n">
        <v>0.05</v>
      </c>
      <c r="H1873" s="16" t="s">
        <v>70</v>
      </c>
      <c r="I1873" s="16" t="s">
        <v>60</v>
      </c>
      <c r="J1873" s="16" t="n">
        <v>8</v>
      </c>
      <c r="K1873" s="16" t="n">
        <v>2</v>
      </c>
      <c r="L1873" s="16" t="s">
        <v>57</v>
      </c>
      <c r="M1873" s="18" t="n">
        <f aca="false">IF(ISNUMBER(B1873),B1873,IF(MID(B1873,3,1)="-",DATE(VALUE(RIGHT(B1873,4)),VALUE(MID(B1873,4,2)),VALUE(LEFT(B1873,2))),DATE(VALUE(LEFT(B1873,4)),VALUE(MID(B1873,6,2)),VALUE(RIGHT(B1873,2)))))</f>
        <v>45827</v>
      </c>
      <c r="N1873" s="16" t="n">
        <f aca="false">MONTH(M1873)</f>
        <v>6</v>
      </c>
      <c r="O1873" s="16" t="str">
        <f aca="false">PROPER(TRIM(H1873))</f>
        <v>Pune</v>
      </c>
      <c r="P1873" s="16" t="str">
        <f aca="false">IFERROR(VLOOKUP(O1873,city_map!$A$2:$B$6,2,FALSE()),O1873)</f>
        <v>Pune</v>
      </c>
      <c r="Q1873" s="16" t="n">
        <f aca="false">IF(ISNUMBER(F1873),F1873,VALUE(SUBSTITUTE(SUBSTITUTE(F1873,"₹",""),",","")))</f>
        <v>1604</v>
      </c>
      <c r="R1873" s="16" t="n">
        <f aca="false">IF(E1873=99,1,E1873)</f>
        <v>2</v>
      </c>
      <c r="S1873" s="16" t="n">
        <f aca="false">IF(G1873="",0,G1873)</f>
        <v>0.05</v>
      </c>
      <c r="T1873" s="16" t="str">
        <f aca="false">IF(I1873="","Unknown",IF(I1873="upi","UPI",I1873))</f>
        <v>UPI</v>
      </c>
      <c r="U1873" s="16" t="str">
        <f aca="false">IF(L1873="Yes","Y",IF(L1873="No","N",L1873))</f>
        <v>Y</v>
      </c>
      <c r="V1873" s="19" t="n">
        <f aca="false">ROUND(R1873*Q1873*(1-S1873),2)</f>
        <v>3047.6</v>
      </c>
      <c r="W1873" s="16" t="str">
        <f aca="false">_xlfn.XLOOKUP(D1873,products!$A$2:$A$61,products!$C$2:$C$61,"Not found")</f>
        <v>Fashion</v>
      </c>
    </row>
    <row r="1874" customFormat="false" ht="15" hidden="false" customHeight="false" outlineLevel="0" collapsed="false">
      <c r="A1874" s="16" t="s">
        <v>2939</v>
      </c>
      <c r="B1874" s="16" t="s">
        <v>2928</v>
      </c>
      <c r="C1874" s="16" t="s">
        <v>2940</v>
      </c>
      <c r="D1874" s="16" t="s">
        <v>126</v>
      </c>
      <c r="E1874" s="16" t="n">
        <v>1</v>
      </c>
      <c r="F1874" s="16" t="n">
        <v>402</v>
      </c>
      <c r="G1874" s="16" t="n">
        <v>0.15</v>
      </c>
      <c r="H1874" s="16" t="s">
        <v>56</v>
      </c>
      <c r="I1874" s="16" t="s">
        <v>71</v>
      </c>
      <c r="J1874" s="16" t="n">
        <v>7</v>
      </c>
      <c r="K1874" s="16" t="n">
        <v>3</v>
      </c>
      <c r="L1874" s="16" t="s">
        <v>41</v>
      </c>
      <c r="M1874" s="18" t="n">
        <f aca="false">IF(ISNUMBER(B1874),B1874,IF(MID(B1874,3,1)="-",DATE(VALUE(RIGHT(B1874,4)),VALUE(MID(B1874,4,2)),VALUE(LEFT(B1874,2))),DATE(VALUE(LEFT(B1874,4)),VALUE(MID(B1874,6,2)),VALUE(RIGHT(B1874,2)))))</f>
        <v>45827</v>
      </c>
      <c r="N1874" s="16" t="n">
        <f aca="false">MONTH(M1874)</f>
        <v>6</v>
      </c>
      <c r="O1874" s="16" t="str">
        <f aca="false">PROPER(TRIM(H1874))</f>
        <v>Lucknow</v>
      </c>
      <c r="P1874" s="16" t="str">
        <f aca="false">IFERROR(VLOOKUP(O1874,city_map!$A$2:$B$6,2,FALSE()),O1874)</f>
        <v>Lucknow</v>
      </c>
      <c r="Q1874" s="16" t="n">
        <f aca="false">IF(ISNUMBER(F1874),F1874,VALUE(SUBSTITUTE(SUBSTITUTE(F1874,"₹",""),",","")))</f>
        <v>402</v>
      </c>
      <c r="R1874" s="16" t="n">
        <f aca="false">IF(E1874=99,1,E1874)</f>
        <v>1</v>
      </c>
      <c r="S1874" s="16" t="n">
        <f aca="false">IF(G1874="",0,G1874)</f>
        <v>0.15</v>
      </c>
      <c r="T1874" s="16" t="str">
        <f aca="false">IF(I1874="","Unknown",IF(I1874="upi","UPI",I1874))</f>
        <v>Credit Card</v>
      </c>
      <c r="U1874" s="16" t="str">
        <f aca="false">IF(L1874="Yes","Y",IF(L1874="No","N",L1874))</f>
        <v>N</v>
      </c>
      <c r="V1874" s="19" t="n">
        <f aca="false">ROUND(R1874*Q1874*(1-S1874),2)</f>
        <v>341.7</v>
      </c>
      <c r="W1874" s="16" t="str">
        <f aca="false">_xlfn.XLOOKUP(D1874,products!$A$2:$A$61,products!$C$2:$C$61,"Not found")</f>
        <v>Home</v>
      </c>
    </row>
    <row r="1875" customFormat="false" ht="15" hidden="false" customHeight="false" outlineLevel="0" collapsed="false">
      <c r="A1875" s="16" t="s">
        <v>2941</v>
      </c>
      <c r="B1875" s="16" t="s">
        <v>2942</v>
      </c>
      <c r="C1875" s="16" t="s">
        <v>2383</v>
      </c>
      <c r="D1875" s="16" t="s">
        <v>179</v>
      </c>
      <c r="E1875" s="16" t="n">
        <v>1</v>
      </c>
      <c r="F1875" s="16" t="n">
        <v>2600</v>
      </c>
      <c r="G1875" s="16" t="n">
        <v>0</v>
      </c>
      <c r="H1875" s="16" t="s">
        <v>70</v>
      </c>
      <c r="I1875" s="16" t="s">
        <v>60</v>
      </c>
      <c r="J1875" s="16" t="n">
        <v>6</v>
      </c>
      <c r="K1875" s="16" t="n">
        <v>5</v>
      </c>
      <c r="L1875" s="16" t="s">
        <v>41</v>
      </c>
      <c r="M1875" s="18" t="n">
        <f aca="false">IF(ISNUMBER(B1875),B1875,IF(MID(B1875,3,1)="-",DATE(VALUE(RIGHT(B1875,4)),VALUE(MID(B1875,4,2)),VALUE(LEFT(B1875,2))),DATE(VALUE(LEFT(B1875,4)),VALUE(MID(B1875,6,2)),VALUE(RIGHT(B1875,2)))))</f>
        <v>45828</v>
      </c>
      <c r="N1875" s="16" t="n">
        <f aca="false">MONTH(M1875)</f>
        <v>6</v>
      </c>
      <c r="O1875" s="16" t="str">
        <f aca="false">PROPER(TRIM(H1875))</f>
        <v>Pune</v>
      </c>
      <c r="P1875" s="16" t="str">
        <f aca="false">IFERROR(VLOOKUP(O1875,city_map!$A$2:$B$6,2,FALSE()),O1875)</f>
        <v>Pune</v>
      </c>
      <c r="Q1875" s="16" t="n">
        <f aca="false">IF(ISNUMBER(F1875),F1875,VALUE(SUBSTITUTE(SUBSTITUTE(F1875,"₹",""),",","")))</f>
        <v>2600</v>
      </c>
      <c r="R1875" s="16" t="n">
        <f aca="false">IF(E1875=99,1,E1875)</f>
        <v>1</v>
      </c>
      <c r="S1875" s="16" t="n">
        <f aca="false">IF(G1875="",0,G1875)</f>
        <v>0</v>
      </c>
      <c r="T1875" s="16" t="str">
        <f aca="false">IF(I1875="","Unknown",IF(I1875="upi","UPI",I1875))</f>
        <v>UPI</v>
      </c>
      <c r="U1875" s="16" t="str">
        <f aca="false">IF(L1875="Yes","Y",IF(L1875="No","N",L1875))</f>
        <v>N</v>
      </c>
      <c r="V1875" s="19" t="n">
        <f aca="false">ROUND(R1875*Q1875*(1-S1875),2)</f>
        <v>2600</v>
      </c>
      <c r="W1875" s="16" t="str">
        <f aca="false">_xlfn.XLOOKUP(D1875,products!$A$2:$A$61,products!$C$2:$C$61,"Not found")</f>
        <v>Electronics</v>
      </c>
    </row>
    <row r="1876" customFormat="false" ht="15" hidden="false" customHeight="false" outlineLevel="0" collapsed="false">
      <c r="A1876" s="16" t="s">
        <v>2943</v>
      </c>
      <c r="B1876" s="16" t="s">
        <v>2944</v>
      </c>
      <c r="C1876" s="16" t="s">
        <v>2532</v>
      </c>
      <c r="D1876" s="16" t="s">
        <v>88</v>
      </c>
      <c r="E1876" s="16" t="n">
        <v>1</v>
      </c>
      <c r="F1876" s="16" t="s">
        <v>2945</v>
      </c>
      <c r="G1876" s="16" t="n">
        <v>0.1</v>
      </c>
      <c r="H1876" s="16" t="s">
        <v>241</v>
      </c>
      <c r="I1876" s="16" t="s">
        <v>47</v>
      </c>
      <c r="J1876" s="16" t="n">
        <v>4</v>
      </c>
      <c r="K1876" s="16" t="n">
        <v>3</v>
      </c>
      <c r="L1876" s="16" t="s">
        <v>41</v>
      </c>
      <c r="M1876" s="18" t="n">
        <f aca="false">IF(ISNUMBER(B1876),B1876,IF(MID(B1876,3,1)="-",DATE(VALUE(RIGHT(B1876,4)),VALUE(MID(B1876,4,2)),VALUE(LEFT(B1876,2))),DATE(VALUE(LEFT(B1876,4)),VALUE(MID(B1876,6,2)),VALUE(RIGHT(B1876,2)))))</f>
        <v>45828</v>
      </c>
      <c r="N1876" s="16" t="n">
        <f aca="false">MONTH(M1876)</f>
        <v>6</v>
      </c>
      <c r="O1876" s="16" t="str">
        <f aca="false">PROPER(TRIM(H1876))</f>
        <v>Calcutta</v>
      </c>
      <c r="P1876" s="16" t="str">
        <f aca="false">IFERROR(VLOOKUP(O1876,city_map!$A$2:$B$6,2,FALSE()),O1876)</f>
        <v>Kolkata</v>
      </c>
      <c r="Q1876" s="16" t="n">
        <f aca="false">IF(ISNUMBER(F1876),F1876,VALUE(SUBSTITUTE(SUBSTITUTE(F1876,"₹",""),",","")))</f>
        <v>3005</v>
      </c>
      <c r="R1876" s="16" t="n">
        <f aca="false">IF(E1876=99,1,E1876)</f>
        <v>1</v>
      </c>
      <c r="S1876" s="16" t="n">
        <f aca="false">IF(G1876="",0,G1876)</f>
        <v>0.1</v>
      </c>
      <c r="T1876" s="16" t="str">
        <f aca="false">IF(I1876="","Unknown",IF(I1876="upi","UPI",I1876))</f>
        <v>Debit Card</v>
      </c>
      <c r="U1876" s="16" t="str">
        <f aca="false">IF(L1876="Yes","Y",IF(L1876="No","N",L1876))</f>
        <v>N</v>
      </c>
      <c r="V1876" s="19" t="n">
        <f aca="false">ROUND(R1876*Q1876*(1-S1876),2)</f>
        <v>2704.5</v>
      </c>
      <c r="W1876" s="16" t="str">
        <f aca="false">_xlfn.XLOOKUP(D1876,products!$A$2:$A$61,products!$C$2:$C$61,"Not found")</f>
        <v>Fashion</v>
      </c>
    </row>
    <row r="1877" customFormat="false" ht="15" hidden="false" customHeight="false" outlineLevel="0" collapsed="false">
      <c r="A1877" s="16" t="s">
        <v>2946</v>
      </c>
      <c r="B1877" s="16" t="s">
        <v>2942</v>
      </c>
      <c r="C1877" s="16" t="s">
        <v>2053</v>
      </c>
      <c r="D1877" s="16" t="s">
        <v>111</v>
      </c>
      <c r="E1877" s="16" t="n">
        <v>3</v>
      </c>
      <c r="F1877" s="16" t="n">
        <v>1036</v>
      </c>
      <c r="G1877" s="16" t="n">
        <v>0.1</v>
      </c>
      <c r="H1877" s="16" t="s">
        <v>112</v>
      </c>
      <c r="I1877" s="16" t="s">
        <v>60</v>
      </c>
      <c r="J1877" s="16" t="n">
        <v>3</v>
      </c>
      <c r="K1877" s="16" t="n">
        <v>3</v>
      </c>
      <c r="L1877" s="16" t="s">
        <v>41</v>
      </c>
      <c r="M1877" s="18" t="n">
        <f aca="false">IF(ISNUMBER(B1877),B1877,IF(MID(B1877,3,1)="-",DATE(VALUE(RIGHT(B1877,4)),VALUE(MID(B1877,4,2)),VALUE(LEFT(B1877,2))),DATE(VALUE(LEFT(B1877,4)),VALUE(MID(B1877,6,2)),VALUE(RIGHT(B1877,2)))))</f>
        <v>45828</v>
      </c>
      <c r="N1877" s="16" t="n">
        <f aca="false">MONTH(M1877)</f>
        <v>6</v>
      </c>
      <c r="O1877" s="16" t="str">
        <f aca="false">PROPER(TRIM(H1877))</f>
        <v>Mumbai</v>
      </c>
      <c r="P1877" s="16" t="str">
        <f aca="false">IFERROR(VLOOKUP(O1877,city_map!$A$2:$B$6,2,FALSE()),O1877)</f>
        <v>Mumbai</v>
      </c>
      <c r="Q1877" s="16" t="n">
        <f aca="false">IF(ISNUMBER(F1877),F1877,VALUE(SUBSTITUTE(SUBSTITUTE(F1877,"₹",""),",","")))</f>
        <v>1036</v>
      </c>
      <c r="R1877" s="16" t="n">
        <f aca="false">IF(E1877=99,1,E1877)</f>
        <v>3</v>
      </c>
      <c r="S1877" s="16" t="n">
        <f aca="false">IF(G1877="",0,G1877)</f>
        <v>0.1</v>
      </c>
      <c r="T1877" s="16" t="str">
        <f aca="false">IF(I1877="","Unknown",IF(I1877="upi","UPI",I1877))</f>
        <v>UPI</v>
      </c>
      <c r="U1877" s="16" t="str">
        <f aca="false">IF(L1877="Yes","Y",IF(L1877="No","N",L1877))</f>
        <v>N</v>
      </c>
      <c r="V1877" s="19" t="n">
        <f aca="false">ROUND(R1877*Q1877*(1-S1877),2)</f>
        <v>2797.2</v>
      </c>
      <c r="W1877" s="16" t="str">
        <f aca="false">_xlfn.XLOOKUP(D1877,products!$A$2:$A$61,products!$C$2:$C$61,"Not found")</f>
        <v>Books</v>
      </c>
    </row>
    <row r="1878" customFormat="false" ht="15" hidden="false" customHeight="false" outlineLevel="0" collapsed="false">
      <c r="A1878" s="16" t="s">
        <v>2947</v>
      </c>
      <c r="B1878" s="16" t="s">
        <v>2942</v>
      </c>
      <c r="C1878" s="16" t="s">
        <v>312</v>
      </c>
      <c r="D1878" s="16" t="s">
        <v>149</v>
      </c>
      <c r="E1878" s="16" t="n">
        <v>1</v>
      </c>
      <c r="F1878" s="16" t="n">
        <v>1631</v>
      </c>
      <c r="G1878" s="16" t="n">
        <v>0</v>
      </c>
      <c r="H1878" s="16" t="s">
        <v>130</v>
      </c>
      <c r="I1878" s="16" t="s">
        <v>40</v>
      </c>
      <c r="J1878" s="16" t="n">
        <v>3</v>
      </c>
      <c r="K1878" s="16" t="n">
        <v>4</v>
      </c>
      <c r="L1878" s="16" t="s">
        <v>41</v>
      </c>
      <c r="M1878" s="18" t="n">
        <f aca="false">IF(ISNUMBER(B1878),B1878,IF(MID(B1878,3,1)="-",DATE(VALUE(RIGHT(B1878,4)),VALUE(MID(B1878,4,2)),VALUE(LEFT(B1878,2))),DATE(VALUE(LEFT(B1878,4)),VALUE(MID(B1878,6,2)),VALUE(RIGHT(B1878,2)))))</f>
        <v>45828</v>
      </c>
      <c r="N1878" s="16" t="n">
        <f aca="false">MONTH(M1878)</f>
        <v>6</v>
      </c>
      <c r="O1878" s="16" t="str">
        <f aca="false">PROPER(TRIM(H1878))</f>
        <v>Bengaluru</v>
      </c>
      <c r="P1878" s="16" t="str">
        <f aca="false">IFERROR(VLOOKUP(O1878,city_map!$A$2:$B$6,2,FALSE()),O1878)</f>
        <v>Bengaluru</v>
      </c>
      <c r="Q1878" s="16" t="n">
        <f aca="false">IF(ISNUMBER(F1878),F1878,VALUE(SUBSTITUTE(SUBSTITUTE(F1878,"₹",""),",","")))</f>
        <v>1631</v>
      </c>
      <c r="R1878" s="16" t="n">
        <f aca="false">IF(E1878=99,1,E1878)</f>
        <v>1</v>
      </c>
      <c r="S1878" s="16" t="n">
        <f aca="false">IF(G1878="",0,G1878)</f>
        <v>0</v>
      </c>
      <c r="T1878" s="16" t="str">
        <f aca="false">IF(I1878="","Unknown",IF(I1878="upi","UPI",I1878))</f>
        <v>COD</v>
      </c>
      <c r="U1878" s="16" t="str">
        <f aca="false">IF(L1878="Yes","Y",IF(L1878="No","N",L1878))</f>
        <v>N</v>
      </c>
      <c r="V1878" s="19" t="n">
        <f aca="false">ROUND(R1878*Q1878*(1-S1878),2)</f>
        <v>1631</v>
      </c>
      <c r="W1878" s="16" t="str">
        <f aca="false">_xlfn.XLOOKUP(D1878,products!$A$2:$A$61,products!$C$2:$C$61,"Not found")</f>
        <v>Fashion</v>
      </c>
    </row>
    <row r="1879" customFormat="false" ht="15" hidden="false" customHeight="false" outlineLevel="0" collapsed="false">
      <c r="A1879" s="16" t="s">
        <v>2948</v>
      </c>
      <c r="B1879" s="16" t="s">
        <v>2942</v>
      </c>
      <c r="C1879" s="16" t="s">
        <v>1582</v>
      </c>
      <c r="D1879" s="16" t="s">
        <v>160</v>
      </c>
      <c r="E1879" s="16" t="n">
        <v>1</v>
      </c>
      <c r="F1879" s="16" t="n">
        <v>1860</v>
      </c>
      <c r="G1879" s="16" t="n">
        <v>0.1</v>
      </c>
      <c r="H1879" s="16" t="s">
        <v>112</v>
      </c>
      <c r="I1879" s="16" t="s">
        <v>60</v>
      </c>
      <c r="J1879" s="16" t="n">
        <v>2</v>
      </c>
      <c r="K1879" s="16" t="n">
        <v>5</v>
      </c>
      <c r="L1879" s="16" t="s">
        <v>41</v>
      </c>
      <c r="M1879" s="18" t="n">
        <f aca="false">IF(ISNUMBER(B1879),B1879,IF(MID(B1879,3,1)="-",DATE(VALUE(RIGHT(B1879,4)),VALUE(MID(B1879,4,2)),VALUE(LEFT(B1879,2))),DATE(VALUE(LEFT(B1879,4)),VALUE(MID(B1879,6,2)),VALUE(RIGHT(B1879,2)))))</f>
        <v>45828</v>
      </c>
      <c r="N1879" s="16" t="n">
        <f aca="false">MONTH(M1879)</f>
        <v>6</v>
      </c>
      <c r="O1879" s="16" t="str">
        <f aca="false">PROPER(TRIM(H1879))</f>
        <v>Mumbai</v>
      </c>
      <c r="P1879" s="16" t="str">
        <f aca="false">IFERROR(VLOOKUP(O1879,city_map!$A$2:$B$6,2,FALSE()),O1879)</f>
        <v>Mumbai</v>
      </c>
      <c r="Q1879" s="16" t="n">
        <f aca="false">IF(ISNUMBER(F1879),F1879,VALUE(SUBSTITUTE(SUBSTITUTE(F1879,"₹",""),",","")))</f>
        <v>1860</v>
      </c>
      <c r="R1879" s="16" t="n">
        <f aca="false">IF(E1879=99,1,E1879)</f>
        <v>1</v>
      </c>
      <c r="S1879" s="16" t="n">
        <f aca="false">IF(G1879="",0,G1879)</f>
        <v>0.1</v>
      </c>
      <c r="T1879" s="16" t="str">
        <f aca="false">IF(I1879="","Unknown",IF(I1879="upi","UPI",I1879))</f>
        <v>UPI</v>
      </c>
      <c r="U1879" s="16" t="str">
        <f aca="false">IF(L1879="Yes","Y",IF(L1879="No","N",L1879))</f>
        <v>N</v>
      </c>
      <c r="V1879" s="19" t="n">
        <f aca="false">ROUND(R1879*Q1879*(1-S1879),2)</f>
        <v>1674</v>
      </c>
      <c r="W1879" s="16" t="str">
        <f aca="false">_xlfn.XLOOKUP(D1879,products!$A$2:$A$61,products!$C$2:$C$61,"Not found")</f>
        <v>Fashion</v>
      </c>
    </row>
    <row r="1880" customFormat="false" ht="15" hidden="false" customHeight="false" outlineLevel="0" collapsed="false">
      <c r="A1880" s="16" t="s">
        <v>2949</v>
      </c>
      <c r="B1880" s="16" t="s">
        <v>2942</v>
      </c>
      <c r="C1880" s="16" t="s">
        <v>2118</v>
      </c>
      <c r="D1880" s="16" t="s">
        <v>66</v>
      </c>
      <c r="E1880" s="16" t="n">
        <v>1</v>
      </c>
      <c r="F1880" s="16" t="n">
        <v>15639</v>
      </c>
      <c r="G1880" s="16" t="n">
        <v>0.1</v>
      </c>
      <c r="H1880" s="16" t="s">
        <v>39</v>
      </c>
      <c r="I1880" s="16" t="s">
        <v>71</v>
      </c>
      <c r="J1880" s="16" t="n">
        <v>3</v>
      </c>
      <c r="K1880" s="16" t="n">
        <v>4</v>
      </c>
      <c r="L1880" s="16" t="s">
        <v>41</v>
      </c>
      <c r="M1880" s="18" t="n">
        <f aca="false">IF(ISNUMBER(B1880),B1880,IF(MID(B1880,3,1)="-",DATE(VALUE(RIGHT(B1880,4)),VALUE(MID(B1880,4,2)),VALUE(LEFT(B1880,2))),DATE(VALUE(LEFT(B1880,4)),VALUE(MID(B1880,6,2)),VALUE(RIGHT(B1880,2)))))</f>
        <v>45828</v>
      </c>
      <c r="N1880" s="16" t="n">
        <f aca="false">MONTH(M1880)</f>
        <v>6</v>
      </c>
      <c r="O1880" s="16" t="str">
        <f aca="false">PROPER(TRIM(H1880))</f>
        <v>Delhi</v>
      </c>
      <c r="P1880" s="16" t="str">
        <f aca="false">IFERROR(VLOOKUP(O1880,city_map!$A$2:$B$6,2,FALSE()),O1880)</f>
        <v>Delhi</v>
      </c>
      <c r="Q1880" s="16" t="n">
        <f aca="false">IF(ISNUMBER(F1880),F1880,VALUE(SUBSTITUTE(SUBSTITUTE(F1880,"₹",""),",","")))</f>
        <v>15639</v>
      </c>
      <c r="R1880" s="16" t="n">
        <f aca="false">IF(E1880=99,1,E1880)</f>
        <v>1</v>
      </c>
      <c r="S1880" s="16" t="n">
        <f aca="false">IF(G1880="",0,G1880)</f>
        <v>0.1</v>
      </c>
      <c r="T1880" s="16" t="str">
        <f aca="false">IF(I1880="","Unknown",IF(I1880="upi","UPI",I1880))</f>
        <v>Credit Card</v>
      </c>
      <c r="U1880" s="16" t="str">
        <f aca="false">IF(L1880="Yes","Y",IF(L1880="No","N",L1880))</f>
        <v>N</v>
      </c>
      <c r="V1880" s="19" t="n">
        <f aca="false">ROUND(R1880*Q1880*(1-S1880),2)</f>
        <v>14075.1</v>
      </c>
      <c r="W1880" s="16" t="str">
        <f aca="false">_xlfn.XLOOKUP(D1880,products!$A$2:$A$61,products!$C$2:$C$61,"Not found")</f>
        <v>Electronics</v>
      </c>
    </row>
    <row r="1881" customFormat="false" ht="15" hidden="false" customHeight="false" outlineLevel="0" collapsed="false">
      <c r="A1881" s="16" t="s">
        <v>2950</v>
      </c>
      <c r="B1881" s="16" t="s">
        <v>2942</v>
      </c>
      <c r="C1881" s="16" t="s">
        <v>726</v>
      </c>
      <c r="D1881" s="16" t="s">
        <v>393</v>
      </c>
      <c r="E1881" s="16" t="n">
        <v>1</v>
      </c>
      <c r="F1881" s="16" t="n">
        <v>512</v>
      </c>
      <c r="G1881" s="16" t="n">
        <v>0.15</v>
      </c>
      <c r="H1881" s="16" t="s">
        <v>112</v>
      </c>
      <c r="I1881" s="16" t="s">
        <v>60</v>
      </c>
      <c r="J1881" s="16" t="n">
        <v>2</v>
      </c>
      <c r="K1881" s="16" t="n">
        <v>4</v>
      </c>
      <c r="L1881" s="16" t="s">
        <v>41</v>
      </c>
      <c r="M1881" s="18" t="n">
        <f aca="false">IF(ISNUMBER(B1881),B1881,IF(MID(B1881,3,1)="-",DATE(VALUE(RIGHT(B1881,4)),VALUE(MID(B1881,4,2)),VALUE(LEFT(B1881,2))),DATE(VALUE(LEFT(B1881,4)),VALUE(MID(B1881,6,2)),VALUE(RIGHT(B1881,2)))))</f>
        <v>45828</v>
      </c>
      <c r="N1881" s="16" t="n">
        <f aca="false">MONTH(M1881)</f>
        <v>6</v>
      </c>
      <c r="O1881" s="16" t="str">
        <f aca="false">PROPER(TRIM(H1881))</f>
        <v>Mumbai</v>
      </c>
      <c r="P1881" s="16" t="str">
        <f aca="false">IFERROR(VLOOKUP(O1881,city_map!$A$2:$B$6,2,FALSE()),O1881)</f>
        <v>Mumbai</v>
      </c>
      <c r="Q1881" s="16" t="n">
        <f aca="false">IF(ISNUMBER(F1881),F1881,VALUE(SUBSTITUTE(SUBSTITUTE(F1881,"₹",""),",","")))</f>
        <v>512</v>
      </c>
      <c r="R1881" s="16" t="n">
        <f aca="false">IF(E1881=99,1,E1881)</f>
        <v>1</v>
      </c>
      <c r="S1881" s="16" t="n">
        <f aca="false">IF(G1881="",0,G1881)</f>
        <v>0.15</v>
      </c>
      <c r="T1881" s="16" t="str">
        <f aca="false">IF(I1881="","Unknown",IF(I1881="upi","UPI",I1881))</f>
        <v>UPI</v>
      </c>
      <c r="U1881" s="16" t="str">
        <f aca="false">IF(L1881="Yes","Y",IF(L1881="No","N",L1881))</f>
        <v>N</v>
      </c>
      <c r="V1881" s="19" t="n">
        <f aca="false">ROUND(R1881*Q1881*(1-S1881),2)</f>
        <v>435.2</v>
      </c>
      <c r="W1881" s="16" t="str">
        <f aca="false">_xlfn.XLOOKUP(D1881,products!$A$2:$A$61,products!$C$2:$C$61,"Not found")</f>
        <v>Fashion</v>
      </c>
    </row>
    <row r="1882" customFormat="false" ht="15" hidden="false" customHeight="false" outlineLevel="0" collapsed="false">
      <c r="A1882" s="16" t="s">
        <v>2951</v>
      </c>
      <c r="B1882" s="16" t="s">
        <v>2942</v>
      </c>
      <c r="C1882" s="16" t="s">
        <v>1438</v>
      </c>
      <c r="D1882" s="16" t="s">
        <v>173</v>
      </c>
      <c r="E1882" s="16" t="n">
        <v>1</v>
      </c>
      <c r="F1882" s="16" t="n">
        <v>1165</v>
      </c>
      <c r="G1882" s="16" t="n">
        <v>0.05</v>
      </c>
      <c r="H1882" s="16" t="s">
        <v>67</v>
      </c>
      <c r="I1882" s="16" t="s">
        <v>40</v>
      </c>
      <c r="J1882" s="16" t="n">
        <v>6</v>
      </c>
      <c r="K1882" s="16" t="n">
        <v>4</v>
      </c>
      <c r="L1882" s="16" t="s">
        <v>41</v>
      </c>
      <c r="M1882" s="18" t="n">
        <f aca="false">IF(ISNUMBER(B1882),B1882,IF(MID(B1882,3,1)="-",DATE(VALUE(RIGHT(B1882,4)),VALUE(MID(B1882,4,2)),VALUE(LEFT(B1882,2))),DATE(VALUE(LEFT(B1882,4)),VALUE(MID(B1882,6,2)),VALUE(RIGHT(B1882,2)))))</f>
        <v>45828</v>
      </c>
      <c r="N1882" s="16" t="n">
        <f aca="false">MONTH(M1882)</f>
        <v>6</v>
      </c>
      <c r="O1882" s="16" t="str">
        <f aca="false">PROPER(TRIM(H1882))</f>
        <v>Kolkata</v>
      </c>
      <c r="P1882" s="16" t="str">
        <f aca="false">IFERROR(VLOOKUP(O1882,city_map!$A$2:$B$6,2,FALSE()),O1882)</f>
        <v>Kolkata</v>
      </c>
      <c r="Q1882" s="16" t="n">
        <f aca="false">IF(ISNUMBER(F1882),F1882,VALUE(SUBSTITUTE(SUBSTITUTE(F1882,"₹",""),",","")))</f>
        <v>1165</v>
      </c>
      <c r="R1882" s="16" t="n">
        <f aca="false">IF(E1882=99,1,E1882)</f>
        <v>1</v>
      </c>
      <c r="S1882" s="16" t="n">
        <f aca="false">IF(G1882="",0,G1882)</f>
        <v>0.05</v>
      </c>
      <c r="T1882" s="16" t="str">
        <f aca="false">IF(I1882="","Unknown",IF(I1882="upi","UPI",I1882))</f>
        <v>COD</v>
      </c>
      <c r="U1882" s="16" t="str">
        <f aca="false">IF(L1882="Yes","Y",IF(L1882="No","N",L1882))</f>
        <v>N</v>
      </c>
      <c r="V1882" s="19" t="n">
        <f aca="false">ROUND(R1882*Q1882*(1-S1882),2)</f>
        <v>1106.75</v>
      </c>
      <c r="W1882" s="16" t="str">
        <f aca="false">_xlfn.XLOOKUP(D1882,products!$A$2:$A$61,products!$C$2:$C$61,"Not found")</f>
        <v>Fashion</v>
      </c>
    </row>
    <row r="1883" customFormat="false" ht="15" hidden="false" customHeight="false" outlineLevel="0" collapsed="false">
      <c r="A1883" s="16" t="s">
        <v>2952</v>
      </c>
      <c r="B1883" s="16" t="s">
        <v>2942</v>
      </c>
      <c r="C1883" s="16" t="s">
        <v>2773</v>
      </c>
      <c r="D1883" s="16" t="s">
        <v>63</v>
      </c>
      <c r="E1883" s="16" t="n">
        <v>2</v>
      </c>
      <c r="F1883" s="16" t="n">
        <v>1448</v>
      </c>
      <c r="G1883" s="16" t="n">
        <v>0.2</v>
      </c>
      <c r="H1883" s="16" t="s">
        <v>565</v>
      </c>
      <c r="I1883" s="16" t="s">
        <v>100</v>
      </c>
      <c r="J1883" s="16" t="n">
        <v>2</v>
      </c>
      <c r="K1883" s="16" t="n">
        <v>5</v>
      </c>
      <c r="L1883" s="16" t="s">
        <v>41</v>
      </c>
      <c r="M1883" s="18" t="n">
        <f aca="false">IF(ISNUMBER(B1883),B1883,IF(MID(B1883,3,1)="-",DATE(VALUE(RIGHT(B1883,4)),VALUE(MID(B1883,4,2)),VALUE(LEFT(B1883,2))),DATE(VALUE(LEFT(B1883,4)),VALUE(MID(B1883,6,2)),VALUE(RIGHT(B1883,2)))))</f>
        <v>45828</v>
      </c>
      <c r="N1883" s="16" t="n">
        <f aca="false">MONTH(M1883)</f>
        <v>6</v>
      </c>
      <c r="O1883" s="16" t="str">
        <f aca="false">PROPER(TRIM(H1883))</f>
        <v>Madras</v>
      </c>
      <c r="P1883" s="16" t="str">
        <f aca="false">IFERROR(VLOOKUP(O1883,city_map!$A$2:$B$6,2,FALSE()),O1883)</f>
        <v>Chennai</v>
      </c>
      <c r="Q1883" s="16" t="n">
        <f aca="false">IF(ISNUMBER(F1883),F1883,VALUE(SUBSTITUTE(SUBSTITUTE(F1883,"₹",""),",","")))</f>
        <v>1448</v>
      </c>
      <c r="R1883" s="16" t="n">
        <f aca="false">IF(E1883=99,1,E1883)</f>
        <v>2</v>
      </c>
      <c r="S1883" s="16" t="n">
        <f aca="false">IF(G1883="",0,G1883)</f>
        <v>0.2</v>
      </c>
      <c r="T1883" s="16" t="str">
        <f aca="false">IF(I1883="","Unknown",IF(I1883="upi","UPI",I1883))</f>
        <v>Net Banking</v>
      </c>
      <c r="U1883" s="16" t="str">
        <f aca="false">IF(L1883="Yes","Y",IF(L1883="No","N",L1883))</f>
        <v>N</v>
      </c>
      <c r="V1883" s="19" t="n">
        <f aca="false">ROUND(R1883*Q1883*(1-S1883),2)</f>
        <v>2316.8</v>
      </c>
      <c r="W1883" s="16" t="str">
        <f aca="false">_xlfn.XLOOKUP(D1883,products!$A$2:$A$61,products!$C$2:$C$61,"Not found")</f>
        <v>Fashion</v>
      </c>
    </row>
    <row r="1884" customFormat="false" ht="15" hidden="false" customHeight="false" outlineLevel="0" collapsed="false">
      <c r="A1884" s="16" t="s">
        <v>2953</v>
      </c>
      <c r="B1884" s="16" t="s">
        <v>2942</v>
      </c>
      <c r="C1884" s="16" t="s">
        <v>764</v>
      </c>
      <c r="D1884" s="16" t="s">
        <v>262</v>
      </c>
      <c r="E1884" s="16" t="n">
        <v>1</v>
      </c>
      <c r="F1884" s="16" t="n">
        <v>762</v>
      </c>
      <c r="G1884" s="16" t="n">
        <v>0</v>
      </c>
      <c r="H1884" s="16" t="s">
        <v>130</v>
      </c>
      <c r="I1884" s="16" t="s">
        <v>100</v>
      </c>
      <c r="J1884" s="16" t="n">
        <v>3</v>
      </c>
      <c r="K1884" s="16" t="n">
        <v>4</v>
      </c>
      <c r="L1884" s="16" t="s">
        <v>41</v>
      </c>
      <c r="M1884" s="18" t="n">
        <f aca="false">IF(ISNUMBER(B1884),B1884,IF(MID(B1884,3,1)="-",DATE(VALUE(RIGHT(B1884,4)),VALUE(MID(B1884,4,2)),VALUE(LEFT(B1884,2))),DATE(VALUE(LEFT(B1884,4)),VALUE(MID(B1884,6,2)),VALUE(RIGHT(B1884,2)))))</f>
        <v>45828</v>
      </c>
      <c r="N1884" s="16" t="n">
        <f aca="false">MONTH(M1884)</f>
        <v>6</v>
      </c>
      <c r="O1884" s="16" t="str">
        <f aca="false">PROPER(TRIM(H1884))</f>
        <v>Bengaluru</v>
      </c>
      <c r="P1884" s="16" t="str">
        <f aca="false">IFERROR(VLOOKUP(O1884,city_map!$A$2:$B$6,2,FALSE()),O1884)</f>
        <v>Bengaluru</v>
      </c>
      <c r="Q1884" s="16" t="n">
        <f aca="false">IF(ISNUMBER(F1884),F1884,VALUE(SUBSTITUTE(SUBSTITUTE(F1884,"₹",""),",","")))</f>
        <v>762</v>
      </c>
      <c r="R1884" s="16" t="n">
        <f aca="false">IF(E1884=99,1,E1884)</f>
        <v>1</v>
      </c>
      <c r="S1884" s="16" t="n">
        <f aca="false">IF(G1884="",0,G1884)</f>
        <v>0</v>
      </c>
      <c r="T1884" s="16" t="str">
        <f aca="false">IF(I1884="","Unknown",IF(I1884="upi","UPI",I1884))</f>
        <v>Net Banking</v>
      </c>
      <c r="U1884" s="16" t="str">
        <f aca="false">IF(L1884="Yes","Y",IF(L1884="No","N",L1884))</f>
        <v>N</v>
      </c>
      <c r="V1884" s="19" t="n">
        <f aca="false">ROUND(R1884*Q1884*(1-S1884),2)</f>
        <v>762</v>
      </c>
      <c r="W1884" s="16" t="str">
        <f aca="false">_xlfn.XLOOKUP(D1884,products!$A$2:$A$61,products!$C$2:$C$61,"Not found")</f>
        <v>Home</v>
      </c>
    </row>
    <row r="1885" customFormat="false" ht="15" hidden="false" customHeight="false" outlineLevel="0" collapsed="false">
      <c r="A1885" s="16" t="s">
        <v>2954</v>
      </c>
      <c r="B1885" s="16" t="s">
        <v>2955</v>
      </c>
      <c r="C1885" s="16" t="s">
        <v>1285</v>
      </c>
      <c r="D1885" s="16" t="s">
        <v>179</v>
      </c>
      <c r="E1885" s="16" t="n">
        <v>1</v>
      </c>
      <c r="F1885" s="16" t="n">
        <v>2420</v>
      </c>
      <c r="G1885" s="16" t="n">
        <v>0</v>
      </c>
      <c r="H1885" s="16" t="s">
        <v>39</v>
      </c>
      <c r="I1885" s="16" t="s">
        <v>40</v>
      </c>
      <c r="J1885" s="16" t="n">
        <v>3</v>
      </c>
      <c r="K1885" s="16" t="n">
        <v>4</v>
      </c>
      <c r="L1885" s="16" t="s">
        <v>41</v>
      </c>
      <c r="M1885" s="18" t="n">
        <f aca="false">IF(ISNUMBER(B1885),B1885,IF(MID(B1885,3,1)="-",DATE(VALUE(RIGHT(B1885,4)),VALUE(MID(B1885,4,2)),VALUE(LEFT(B1885,2))),DATE(VALUE(LEFT(B1885,4)),VALUE(MID(B1885,6,2)),VALUE(RIGHT(B1885,2)))))</f>
        <v>45829</v>
      </c>
      <c r="N1885" s="16" t="n">
        <f aca="false">MONTH(M1885)</f>
        <v>6</v>
      </c>
      <c r="O1885" s="16" t="str">
        <f aca="false">PROPER(TRIM(H1885))</f>
        <v>Delhi</v>
      </c>
      <c r="P1885" s="16" t="str">
        <f aca="false">IFERROR(VLOOKUP(O1885,city_map!$A$2:$B$6,2,FALSE()),O1885)</f>
        <v>Delhi</v>
      </c>
      <c r="Q1885" s="16" t="n">
        <f aca="false">IF(ISNUMBER(F1885),F1885,VALUE(SUBSTITUTE(SUBSTITUTE(F1885,"₹",""),",","")))</f>
        <v>2420</v>
      </c>
      <c r="R1885" s="16" t="n">
        <f aca="false">IF(E1885=99,1,E1885)</f>
        <v>1</v>
      </c>
      <c r="S1885" s="16" t="n">
        <f aca="false">IF(G1885="",0,G1885)</f>
        <v>0</v>
      </c>
      <c r="T1885" s="16" t="str">
        <f aca="false">IF(I1885="","Unknown",IF(I1885="upi","UPI",I1885))</f>
        <v>COD</v>
      </c>
      <c r="U1885" s="16" t="str">
        <f aca="false">IF(L1885="Yes","Y",IF(L1885="No","N",L1885))</f>
        <v>N</v>
      </c>
      <c r="V1885" s="19" t="n">
        <f aca="false">ROUND(R1885*Q1885*(1-S1885),2)</f>
        <v>2420</v>
      </c>
      <c r="W1885" s="16" t="str">
        <f aca="false">_xlfn.XLOOKUP(D1885,products!$A$2:$A$61,products!$C$2:$C$61,"Not found")</f>
        <v>Electronics</v>
      </c>
    </row>
    <row r="1886" customFormat="false" ht="15" hidden="false" customHeight="false" outlineLevel="0" collapsed="false">
      <c r="A1886" s="16" t="s">
        <v>2956</v>
      </c>
      <c r="B1886" s="16" t="s">
        <v>2955</v>
      </c>
      <c r="C1886" s="16" t="s">
        <v>720</v>
      </c>
      <c r="D1886" s="16" t="s">
        <v>300</v>
      </c>
      <c r="E1886" s="16" t="n">
        <v>1</v>
      </c>
      <c r="F1886" s="16" t="n">
        <v>2464</v>
      </c>
      <c r="G1886" s="16" t="n">
        <v>0</v>
      </c>
      <c r="H1886" s="16" t="s">
        <v>112</v>
      </c>
      <c r="I1886" s="16" t="s">
        <v>47</v>
      </c>
      <c r="J1886" s="16" t="n">
        <v>3</v>
      </c>
      <c r="K1886" s="16" t="n">
        <v>5</v>
      </c>
      <c r="L1886" s="16" t="s">
        <v>41</v>
      </c>
      <c r="M1886" s="18" t="n">
        <f aca="false">IF(ISNUMBER(B1886),B1886,IF(MID(B1886,3,1)="-",DATE(VALUE(RIGHT(B1886,4)),VALUE(MID(B1886,4,2)),VALUE(LEFT(B1886,2))),DATE(VALUE(LEFT(B1886,4)),VALUE(MID(B1886,6,2)),VALUE(RIGHT(B1886,2)))))</f>
        <v>45829</v>
      </c>
      <c r="N1886" s="16" t="n">
        <f aca="false">MONTH(M1886)</f>
        <v>6</v>
      </c>
      <c r="O1886" s="16" t="str">
        <f aca="false">PROPER(TRIM(H1886))</f>
        <v>Mumbai</v>
      </c>
      <c r="P1886" s="16" t="str">
        <f aca="false">IFERROR(VLOOKUP(O1886,city_map!$A$2:$B$6,2,FALSE()),O1886)</f>
        <v>Mumbai</v>
      </c>
      <c r="Q1886" s="16" t="n">
        <f aca="false">IF(ISNUMBER(F1886),F1886,VALUE(SUBSTITUTE(SUBSTITUTE(F1886,"₹",""),",","")))</f>
        <v>2464</v>
      </c>
      <c r="R1886" s="16" t="n">
        <f aca="false">IF(E1886=99,1,E1886)</f>
        <v>1</v>
      </c>
      <c r="S1886" s="16" t="n">
        <f aca="false">IF(G1886="",0,G1886)</f>
        <v>0</v>
      </c>
      <c r="T1886" s="16" t="str">
        <f aca="false">IF(I1886="","Unknown",IF(I1886="upi","UPI",I1886))</f>
        <v>Debit Card</v>
      </c>
      <c r="U1886" s="16" t="str">
        <f aca="false">IF(L1886="Yes","Y",IF(L1886="No","N",L1886))</f>
        <v>N</v>
      </c>
      <c r="V1886" s="19" t="n">
        <f aca="false">ROUND(R1886*Q1886*(1-S1886),2)</f>
        <v>2464</v>
      </c>
      <c r="W1886" s="16" t="str">
        <f aca="false">_xlfn.XLOOKUP(D1886,products!$A$2:$A$61,products!$C$2:$C$61,"Not found")</f>
        <v>Home</v>
      </c>
    </row>
    <row r="1887" customFormat="false" ht="15" hidden="false" customHeight="false" outlineLevel="0" collapsed="false">
      <c r="A1887" s="16" t="s">
        <v>2957</v>
      </c>
      <c r="B1887" s="16" t="s">
        <v>2955</v>
      </c>
      <c r="C1887" s="16" t="s">
        <v>1823</v>
      </c>
      <c r="D1887" s="16" t="s">
        <v>222</v>
      </c>
      <c r="E1887" s="16" t="n">
        <v>1</v>
      </c>
      <c r="F1887" s="16" t="n">
        <v>1952</v>
      </c>
      <c r="G1887" s="16" t="n">
        <v>0.1</v>
      </c>
      <c r="H1887" s="16" t="s">
        <v>112</v>
      </c>
      <c r="I1887" s="16" t="s">
        <v>60</v>
      </c>
      <c r="J1887" s="16" t="n">
        <v>2</v>
      </c>
      <c r="K1887" s="16" t="n">
        <v>3</v>
      </c>
      <c r="L1887" s="16" t="s">
        <v>41</v>
      </c>
      <c r="M1887" s="18" t="n">
        <f aca="false">IF(ISNUMBER(B1887),B1887,IF(MID(B1887,3,1)="-",DATE(VALUE(RIGHT(B1887,4)),VALUE(MID(B1887,4,2)),VALUE(LEFT(B1887,2))),DATE(VALUE(LEFT(B1887,4)),VALUE(MID(B1887,6,2)),VALUE(RIGHT(B1887,2)))))</f>
        <v>45829</v>
      </c>
      <c r="N1887" s="16" t="n">
        <f aca="false">MONTH(M1887)</f>
        <v>6</v>
      </c>
      <c r="O1887" s="16" t="str">
        <f aca="false">PROPER(TRIM(H1887))</f>
        <v>Mumbai</v>
      </c>
      <c r="P1887" s="16" t="str">
        <f aca="false">IFERROR(VLOOKUP(O1887,city_map!$A$2:$B$6,2,FALSE()),O1887)</f>
        <v>Mumbai</v>
      </c>
      <c r="Q1887" s="16" t="n">
        <f aca="false">IF(ISNUMBER(F1887),F1887,VALUE(SUBSTITUTE(SUBSTITUTE(F1887,"₹",""),",","")))</f>
        <v>1952</v>
      </c>
      <c r="R1887" s="16" t="n">
        <f aca="false">IF(E1887=99,1,E1887)</f>
        <v>1</v>
      </c>
      <c r="S1887" s="16" t="n">
        <f aca="false">IF(G1887="",0,G1887)</f>
        <v>0.1</v>
      </c>
      <c r="T1887" s="16" t="str">
        <f aca="false">IF(I1887="","Unknown",IF(I1887="upi","UPI",I1887))</f>
        <v>UPI</v>
      </c>
      <c r="U1887" s="16" t="str">
        <f aca="false">IF(L1887="Yes","Y",IF(L1887="No","N",L1887))</f>
        <v>N</v>
      </c>
      <c r="V1887" s="19" t="n">
        <f aca="false">ROUND(R1887*Q1887*(1-S1887),2)</f>
        <v>1756.8</v>
      </c>
      <c r="W1887" s="16" t="str">
        <f aca="false">_xlfn.XLOOKUP(D1887,products!$A$2:$A$61,products!$C$2:$C$61,"Not found")</f>
        <v>Fashion</v>
      </c>
    </row>
    <row r="1888" customFormat="false" ht="15" hidden="false" customHeight="false" outlineLevel="0" collapsed="false">
      <c r="A1888" s="16" t="s">
        <v>2958</v>
      </c>
      <c r="B1888" s="16" t="s">
        <v>2955</v>
      </c>
      <c r="C1888" s="16" t="s">
        <v>153</v>
      </c>
      <c r="D1888" s="16" t="s">
        <v>105</v>
      </c>
      <c r="E1888" s="16" t="n">
        <v>2</v>
      </c>
      <c r="F1888" s="16" t="n">
        <v>380</v>
      </c>
      <c r="G1888" s="16" t="n">
        <v>0.1</v>
      </c>
      <c r="H1888" s="16" t="s">
        <v>233</v>
      </c>
      <c r="I1888" s="16" t="s">
        <v>47</v>
      </c>
      <c r="J1888" s="16" t="n">
        <v>3</v>
      </c>
      <c r="K1888" s="16" t="n">
        <v>4</v>
      </c>
      <c r="L1888" s="16" t="s">
        <v>41</v>
      </c>
      <c r="M1888" s="18" t="n">
        <f aca="false">IF(ISNUMBER(B1888),B1888,IF(MID(B1888,3,1)="-",DATE(VALUE(RIGHT(B1888,4)),VALUE(MID(B1888,4,2)),VALUE(LEFT(B1888,2))),DATE(VALUE(LEFT(B1888,4)),VALUE(MID(B1888,6,2)),VALUE(RIGHT(B1888,2)))))</f>
        <v>45829</v>
      </c>
      <c r="N1888" s="16" t="n">
        <f aca="false">MONTH(M1888)</f>
        <v>6</v>
      </c>
      <c r="O1888" s="16" t="str">
        <f aca="false">PROPER(TRIM(H1888))</f>
        <v>Mumbai</v>
      </c>
      <c r="P1888" s="16" t="str">
        <f aca="false">IFERROR(VLOOKUP(O1888,city_map!$A$2:$B$6,2,FALSE()),O1888)</f>
        <v>Mumbai</v>
      </c>
      <c r="Q1888" s="16" t="n">
        <f aca="false">IF(ISNUMBER(F1888),F1888,VALUE(SUBSTITUTE(SUBSTITUTE(F1888,"₹",""),",","")))</f>
        <v>380</v>
      </c>
      <c r="R1888" s="16" t="n">
        <f aca="false">IF(E1888=99,1,E1888)</f>
        <v>2</v>
      </c>
      <c r="S1888" s="16" t="n">
        <f aca="false">IF(G1888="",0,G1888)</f>
        <v>0.1</v>
      </c>
      <c r="T1888" s="16" t="str">
        <f aca="false">IF(I1888="","Unknown",IF(I1888="upi","UPI",I1888))</f>
        <v>Debit Card</v>
      </c>
      <c r="U1888" s="16" t="str">
        <f aca="false">IF(L1888="Yes","Y",IF(L1888="No","N",L1888))</f>
        <v>N</v>
      </c>
      <c r="V1888" s="19" t="n">
        <f aca="false">ROUND(R1888*Q1888*(1-S1888),2)</f>
        <v>684</v>
      </c>
      <c r="W1888" s="16" t="str">
        <f aca="false">_xlfn.XLOOKUP(D1888,products!$A$2:$A$61,products!$C$2:$C$61,"Not found")</f>
        <v>Beauty</v>
      </c>
    </row>
    <row r="1889" customFormat="false" ht="15" hidden="false" customHeight="false" outlineLevel="0" collapsed="false">
      <c r="A1889" s="16" t="s">
        <v>2959</v>
      </c>
      <c r="B1889" s="16" t="s">
        <v>2955</v>
      </c>
      <c r="C1889" s="16" t="s">
        <v>1135</v>
      </c>
      <c r="D1889" s="16" t="s">
        <v>396</v>
      </c>
      <c r="E1889" s="16" t="n">
        <v>1</v>
      </c>
      <c r="F1889" s="16" t="n">
        <v>5553</v>
      </c>
      <c r="G1889" s="16" t="n">
        <v>0.05</v>
      </c>
      <c r="H1889" s="16" t="s">
        <v>81</v>
      </c>
      <c r="I1889" s="16" t="s">
        <v>71</v>
      </c>
      <c r="J1889" s="16" t="n">
        <v>4</v>
      </c>
      <c r="K1889" s="16" t="n">
        <v>5</v>
      </c>
      <c r="L1889" s="16" t="s">
        <v>41</v>
      </c>
      <c r="M1889" s="18" t="n">
        <f aca="false">IF(ISNUMBER(B1889),B1889,IF(MID(B1889,3,1)="-",DATE(VALUE(RIGHT(B1889,4)),VALUE(MID(B1889,4,2)),VALUE(LEFT(B1889,2))),DATE(VALUE(LEFT(B1889,4)),VALUE(MID(B1889,6,2)),VALUE(RIGHT(B1889,2)))))</f>
        <v>45829</v>
      </c>
      <c r="N1889" s="16" t="n">
        <f aca="false">MONTH(M1889)</f>
        <v>6</v>
      </c>
      <c r="O1889" s="16" t="str">
        <f aca="false">PROPER(TRIM(H1889))</f>
        <v>Hyderabad</v>
      </c>
      <c r="P1889" s="16" t="str">
        <f aca="false">IFERROR(VLOOKUP(O1889,city_map!$A$2:$B$6,2,FALSE()),O1889)</f>
        <v>Hyderabad</v>
      </c>
      <c r="Q1889" s="16" t="n">
        <f aca="false">IF(ISNUMBER(F1889),F1889,VALUE(SUBSTITUTE(SUBSTITUTE(F1889,"₹",""),",","")))</f>
        <v>5553</v>
      </c>
      <c r="R1889" s="16" t="n">
        <f aca="false">IF(E1889=99,1,E1889)</f>
        <v>1</v>
      </c>
      <c r="S1889" s="16" t="n">
        <f aca="false">IF(G1889="",0,G1889)</f>
        <v>0.05</v>
      </c>
      <c r="T1889" s="16" t="str">
        <f aca="false">IF(I1889="","Unknown",IF(I1889="upi","UPI",I1889))</f>
        <v>Credit Card</v>
      </c>
      <c r="U1889" s="16" t="str">
        <f aca="false">IF(L1889="Yes","Y",IF(L1889="No","N",L1889))</f>
        <v>N</v>
      </c>
      <c r="V1889" s="19" t="n">
        <f aca="false">ROUND(R1889*Q1889*(1-S1889),2)</f>
        <v>5275.35</v>
      </c>
      <c r="W1889" s="16" t="str">
        <f aca="false">_xlfn.XLOOKUP(D1889,products!$A$2:$A$61,products!$C$2:$C$61,"Not found")</f>
        <v>Home</v>
      </c>
    </row>
    <row r="1890" customFormat="false" ht="15" hidden="false" customHeight="false" outlineLevel="0" collapsed="false">
      <c r="A1890" s="16" t="s">
        <v>2960</v>
      </c>
      <c r="B1890" s="16" t="s">
        <v>2955</v>
      </c>
      <c r="C1890" s="16" t="s">
        <v>1786</v>
      </c>
      <c r="D1890" s="16" t="s">
        <v>639</v>
      </c>
      <c r="E1890" s="16" t="n">
        <v>1</v>
      </c>
      <c r="F1890" s="16" t="n">
        <v>822</v>
      </c>
      <c r="G1890" s="16" t="n">
        <v>0.05</v>
      </c>
      <c r="H1890" s="16" t="s">
        <v>130</v>
      </c>
      <c r="I1890" s="16" t="s">
        <v>60</v>
      </c>
      <c r="J1890" s="16" t="n">
        <v>4</v>
      </c>
      <c r="K1890" s="16" t="n">
        <v>2</v>
      </c>
      <c r="L1890" s="16" t="s">
        <v>57</v>
      </c>
      <c r="M1890" s="18" t="n">
        <f aca="false">IF(ISNUMBER(B1890),B1890,IF(MID(B1890,3,1)="-",DATE(VALUE(RIGHT(B1890,4)),VALUE(MID(B1890,4,2)),VALUE(LEFT(B1890,2))),DATE(VALUE(LEFT(B1890,4)),VALUE(MID(B1890,6,2)),VALUE(RIGHT(B1890,2)))))</f>
        <v>45829</v>
      </c>
      <c r="N1890" s="16" t="n">
        <f aca="false">MONTH(M1890)</f>
        <v>6</v>
      </c>
      <c r="O1890" s="16" t="str">
        <f aca="false">PROPER(TRIM(H1890))</f>
        <v>Bengaluru</v>
      </c>
      <c r="P1890" s="16" t="str">
        <f aca="false">IFERROR(VLOOKUP(O1890,city_map!$A$2:$B$6,2,FALSE()),O1890)</f>
        <v>Bengaluru</v>
      </c>
      <c r="Q1890" s="16" t="n">
        <f aca="false">IF(ISNUMBER(F1890),F1890,VALUE(SUBSTITUTE(SUBSTITUTE(F1890,"₹",""),",","")))</f>
        <v>822</v>
      </c>
      <c r="R1890" s="16" t="n">
        <f aca="false">IF(E1890=99,1,E1890)</f>
        <v>1</v>
      </c>
      <c r="S1890" s="16" t="n">
        <f aca="false">IF(G1890="",0,G1890)</f>
        <v>0.05</v>
      </c>
      <c r="T1890" s="16" t="str">
        <f aca="false">IF(I1890="","Unknown",IF(I1890="upi","UPI",I1890))</f>
        <v>UPI</v>
      </c>
      <c r="U1890" s="16" t="str">
        <f aca="false">IF(L1890="Yes","Y",IF(L1890="No","N",L1890))</f>
        <v>Y</v>
      </c>
      <c r="V1890" s="19" t="n">
        <f aca="false">ROUND(R1890*Q1890*(1-S1890),2)</f>
        <v>780.9</v>
      </c>
      <c r="W1890" s="16" t="str">
        <f aca="false">_xlfn.XLOOKUP(D1890,products!$A$2:$A$61,products!$C$2:$C$61,"Not found")</f>
        <v>Beauty</v>
      </c>
    </row>
    <row r="1891" customFormat="false" ht="15" hidden="false" customHeight="false" outlineLevel="0" collapsed="false">
      <c r="A1891" s="16" t="s">
        <v>2961</v>
      </c>
      <c r="B1891" s="16" t="s">
        <v>2955</v>
      </c>
      <c r="C1891" s="16" t="s">
        <v>453</v>
      </c>
      <c r="D1891" s="16" t="s">
        <v>291</v>
      </c>
      <c r="E1891" s="16" t="n">
        <v>2</v>
      </c>
      <c r="F1891" s="16" t="n">
        <v>1155</v>
      </c>
      <c r="G1891" s="16" t="n">
        <v>0.1</v>
      </c>
      <c r="H1891" s="16" t="s">
        <v>39</v>
      </c>
      <c r="I1891" s="16" t="s">
        <v>100</v>
      </c>
      <c r="J1891" s="16" t="n">
        <v>2</v>
      </c>
      <c r="K1891" s="16" t="n">
        <v>4</v>
      </c>
      <c r="L1891" s="16" t="s">
        <v>41</v>
      </c>
      <c r="M1891" s="18" t="n">
        <f aca="false">IF(ISNUMBER(B1891),B1891,IF(MID(B1891,3,1)="-",DATE(VALUE(RIGHT(B1891,4)),VALUE(MID(B1891,4,2)),VALUE(LEFT(B1891,2))),DATE(VALUE(LEFT(B1891,4)),VALUE(MID(B1891,6,2)),VALUE(RIGHT(B1891,2)))))</f>
        <v>45829</v>
      </c>
      <c r="N1891" s="16" t="n">
        <f aca="false">MONTH(M1891)</f>
        <v>6</v>
      </c>
      <c r="O1891" s="16" t="str">
        <f aca="false">PROPER(TRIM(H1891))</f>
        <v>Delhi</v>
      </c>
      <c r="P1891" s="16" t="str">
        <f aca="false">IFERROR(VLOOKUP(O1891,city_map!$A$2:$B$6,2,FALSE()),O1891)</f>
        <v>Delhi</v>
      </c>
      <c r="Q1891" s="16" t="n">
        <f aca="false">IF(ISNUMBER(F1891),F1891,VALUE(SUBSTITUTE(SUBSTITUTE(F1891,"₹",""),",","")))</f>
        <v>1155</v>
      </c>
      <c r="R1891" s="16" t="n">
        <f aca="false">IF(E1891=99,1,E1891)</f>
        <v>2</v>
      </c>
      <c r="S1891" s="16" t="n">
        <f aca="false">IF(G1891="",0,G1891)</f>
        <v>0.1</v>
      </c>
      <c r="T1891" s="16" t="str">
        <f aca="false">IF(I1891="","Unknown",IF(I1891="upi","UPI",I1891))</f>
        <v>Net Banking</v>
      </c>
      <c r="U1891" s="16" t="str">
        <f aca="false">IF(L1891="Yes","Y",IF(L1891="No","N",L1891))</f>
        <v>N</v>
      </c>
      <c r="V1891" s="19" t="n">
        <f aca="false">ROUND(R1891*Q1891*(1-S1891),2)</f>
        <v>2079</v>
      </c>
      <c r="W1891" s="16" t="str">
        <f aca="false">_xlfn.XLOOKUP(D1891,products!$A$2:$A$61,products!$C$2:$C$61,"Not found")</f>
        <v>Electronics</v>
      </c>
    </row>
    <row r="1892" customFormat="false" ht="15" hidden="false" customHeight="false" outlineLevel="0" collapsed="false">
      <c r="A1892" s="16" t="s">
        <v>2962</v>
      </c>
      <c r="B1892" s="16" t="s">
        <v>2955</v>
      </c>
      <c r="C1892" s="16" t="s">
        <v>1465</v>
      </c>
      <c r="D1892" s="16" t="s">
        <v>173</v>
      </c>
      <c r="E1892" s="16" t="n">
        <v>1</v>
      </c>
      <c r="F1892" s="16" t="n">
        <v>1223</v>
      </c>
      <c r="G1892" s="16" t="n">
        <v>0.1</v>
      </c>
      <c r="H1892" s="16" t="s">
        <v>39</v>
      </c>
      <c r="I1892" s="16" t="s">
        <v>71</v>
      </c>
      <c r="J1892" s="16" t="n">
        <v>2</v>
      </c>
      <c r="K1892" s="16" t="n">
        <v>5</v>
      </c>
      <c r="L1892" s="16" t="s">
        <v>41</v>
      </c>
      <c r="M1892" s="18" t="n">
        <f aca="false">IF(ISNUMBER(B1892),B1892,IF(MID(B1892,3,1)="-",DATE(VALUE(RIGHT(B1892,4)),VALUE(MID(B1892,4,2)),VALUE(LEFT(B1892,2))),DATE(VALUE(LEFT(B1892,4)),VALUE(MID(B1892,6,2)),VALUE(RIGHT(B1892,2)))))</f>
        <v>45829</v>
      </c>
      <c r="N1892" s="16" t="n">
        <f aca="false">MONTH(M1892)</f>
        <v>6</v>
      </c>
      <c r="O1892" s="16" t="str">
        <f aca="false">PROPER(TRIM(H1892))</f>
        <v>Delhi</v>
      </c>
      <c r="P1892" s="16" t="str">
        <f aca="false">IFERROR(VLOOKUP(O1892,city_map!$A$2:$B$6,2,FALSE()),O1892)</f>
        <v>Delhi</v>
      </c>
      <c r="Q1892" s="16" t="n">
        <f aca="false">IF(ISNUMBER(F1892),F1892,VALUE(SUBSTITUTE(SUBSTITUTE(F1892,"₹",""),",","")))</f>
        <v>1223</v>
      </c>
      <c r="R1892" s="16" t="n">
        <f aca="false">IF(E1892=99,1,E1892)</f>
        <v>1</v>
      </c>
      <c r="S1892" s="16" t="n">
        <f aca="false">IF(G1892="",0,G1892)</f>
        <v>0.1</v>
      </c>
      <c r="T1892" s="16" t="str">
        <f aca="false">IF(I1892="","Unknown",IF(I1892="upi","UPI",I1892))</f>
        <v>Credit Card</v>
      </c>
      <c r="U1892" s="16" t="str">
        <f aca="false">IF(L1892="Yes","Y",IF(L1892="No","N",L1892))</f>
        <v>N</v>
      </c>
      <c r="V1892" s="19" t="n">
        <f aca="false">ROUND(R1892*Q1892*(1-S1892),2)</f>
        <v>1100.7</v>
      </c>
      <c r="W1892" s="16" t="str">
        <f aca="false">_xlfn.XLOOKUP(D1892,products!$A$2:$A$61,products!$C$2:$C$61,"Not found")</f>
        <v>Fashion</v>
      </c>
    </row>
    <row r="1893" customFormat="false" ht="15" hidden="false" customHeight="false" outlineLevel="0" collapsed="false">
      <c r="A1893" s="16" t="s">
        <v>2963</v>
      </c>
      <c r="B1893" s="16" t="s">
        <v>2964</v>
      </c>
      <c r="C1893" s="16" t="s">
        <v>1294</v>
      </c>
      <c r="D1893" s="16" t="s">
        <v>300</v>
      </c>
      <c r="E1893" s="16" t="n">
        <v>2</v>
      </c>
      <c r="F1893" s="16" t="n">
        <v>2381</v>
      </c>
      <c r="G1893" s="16" t="n">
        <v>0</v>
      </c>
      <c r="H1893" s="16" t="s">
        <v>67</v>
      </c>
      <c r="I1893" s="16" t="s">
        <v>40</v>
      </c>
      <c r="J1893" s="16" t="n">
        <v>6</v>
      </c>
      <c r="K1893" s="16" t="n">
        <v>4</v>
      </c>
      <c r="L1893" s="16" t="s">
        <v>41</v>
      </c>
      <c r="M1893" s="18" t="n">
        <f aca="false">IF(ISNUMBER(B1893),B1893,IF(MID(B1893,3,1)="-",DATE(VALUE(RIGHT(B1893,4)),VALUE(MID(B1893,4,2)),VALUE(LEFT(B1893,2))),DATE(VALUE(LEFT(B1893,4)),VALUE(MID(B1893,6,2)),VALUE(RIGHT(B1893,2)))))</f>
        <v>45830</v>
      </c>
      <c r="N1893" s="16" t="n">
        <f aca="false">MONTH(M1893)</f>
        <v>6</v>
      </c>
      <c r="O1893" s="16" t="str">
        <f aca="false">PROPER(TRIM(H1893))</f>
        <v>Kolkata</v>
      </c>
      <c r="P1893" s="16" t="str">
        <f aca="false">IFERROR(VLOOKUP(O1893,city_map!$A$2:$B$6,2,FALSE()),O1893)</f>
        <v>Kolkata</v>
      </c>
      <c r="Q1893" s="16" t="n">
        <f aca="false">IF(ISNUMBER(F1893),F1893,VALUE(SUBSTITUTE(SUBSTITUTE(F1893,"₹",""),",","")))</f>
        <v>2381</v>
      </c>
      <c r="R1893" s="16" t="n">
        <f aca="false">IF(E1893=99,1,E1893)</f>
        <v>2</v>
      </c>
      <c r="S1893" s="16" t="n">
        <f aca="false">IF(G1893="",0,G1893)</f>
        <v>0</v>
      </c>
      <c r="T1893" s="16" t="str">
        <f aca="false">IF(I1893="","Unknown",IF(I1893="upi","UPI",I1893))</f>
        <v>COD</v>
      </c>
      <c r="U1893" s="16" t="str">
        <f aca="false">IF(L1893="Yes","Y",IF(L1893="No","N",L1893))</f>
        <v>N</v>
      </c>
      <c r="V1893" s="19" t="n">
        <f aca="false">ROUND(R1893*Q1893*(1-S1893),2)</f>
        <v>4762</v>
      </c>
      <c r="W1893" s="16" t="str">
        <f aca="false">_xlfn.XLOOKUP(D1893,products!$A$2:$A$61,products!$C$2:$C$61,"Not found")</f>
        <v>Home</v>
      </c>
    </row>
    <row r="1894" customFormat="false" ht="15" hidden="false" customHeight="false" outlineLevel="0" collapsed="false">
      <c r="A1894" s="16" t="s">
        <v>2965</v>
      </c>
      <c r="B1894" s="16" t="s">
        <v>2964</v>
      </c>
      <c r="C1894" s="16" t="s">
        <v>2061</v>
      </c>
      <c r="D1894" s="16" t="s">
        <v>99</v>
      </c>
      <c r="E1894" s="16" t="n">
        <v>2</v>
      </c>
      <c r="F1894" s="16" t="n">
        <v>731</v>
      </c>
      <c r="G1894" s="16" t="n">
        <v>0</v>
      </c>
      <c r="H1894" s="16" t="s">
        <v>112</v>
      </c>
      <c r="I1894" s="16" t="s">
        <v>60</v>
      </c>
      <c r="J1894" s="16" t="n">
        <v>3</v>
      </c>
      <c r="K1894" s="16" t="n">
        <v>5</v>
      </c>
      <c r="L1894" s="16" t="s">
        <v>41</v>
      </c>
      <c r="M1894" s="18" t="n">
        <f aca="false">IF(ISNUMBER(B1894),B1894,IF(MID(B1894,3,1)="-",DATE(VALUE(RIGHT(B1894,4)),VALUE(MID(B1894,4,2)),VALUE(LEFT(B1894,2))),DATE(VALUE(LEFT(B1894,4)),VALUE(MID(B1894,6,2)),VALUE(RIGHT(B1894,2)))))</f>
        <v>45830</v>
      </c>
      <c r="N1894" s="16" t="n">
        <f aca="false">MONTH(M1894)</f>
        <v>6</v>
      </c>
      <c r="O1894" s="16" t="str">
        <f aca="false">PROPER(TRIM(H1894))</f>
        <v>Mumbai</v>
      </c>
      <c r="P1894" s="16" t="str">
        <f aca="false">IFERROR(VLOOKUP(O1894,city_map!$A$2:$B$6,2,FALSE()),O1894)</f>
        <v>Mumbai</v>
      </c>
      <c r="Q1894" s="16" t="n">
        <f aca="false">IF(ISNUMBER(F1894),F1894,VALUE(SUBSTITUTE(SUBSTITUTE(F1894,"₹",""),",","")))</f>
        <v>731</v>
      </c>
      <c r="R1894" s="16" t="n">
        <f aca="false">IF(E1894=99,1,E1894)</f>
        <v>2</v>
      </c>
      <c r="S1894" s="16" t="n">
        <f aca="false">IF(G1894="",0,G1894)</f>
        <v>0</v>
      </c>
      <c r="T1894" s="16" t="str">
        <f aca="false">IF(I1894="","Unknown",IF(I1894="upi","UPI",I1894))</f>
        <v>UPI</v>
      </c>
      <c r="U1894" s="16" t="str">
        <f aca="false">IF(L1894="Yes","Y",IF(L1894="No","N",L1894))</f>
        <v>N</v>
      </c>
      <c r="V1894" s="19" t="n">
        <f aca="false">ROUND(R1894*Q1894*(1-S1894),2)</f>
        <v>1462</v>
      </c>
      <c r="W1894" s="16" t="str">
        <f aca="false">_xlfn.XLOOKUP(D1894,products!$A$2:$A$61,products!$C$2:$C$61,"Not found")</f>
        <v>Fashion</v>
      </c>
    </row>
    <row r="1895" customFormat="false" ht="15" hidden="false" customHeight="false" outlineLevel="0" collapsed="false">
      <c r="A1895" s="16" t="s">
        <v>2966</v>
      </c>
      <c r="B1895" s="16" t="s">
        <v>2964</v>
      </c>
      <c r="C1895" s="16" t="s">
        <v>1776</v>
      </c>
      <c r="D1895" s="16" t="s">
        <v>84</v>
      </c>
      <c r="E1895" s="16" t="n">
        <v>2</v>
      </c>
      <c r="F1895" s="16" t="n">
        <v>251</v>
      </c>
      <c r="G1895" s="16" t="n">
        <v>0.05</v>
      </c>
      <c r="H1895" s="16" t="s">
        <v>67</v>
      </c>
      <c r="I1895" s="16" t="s">
        <v>60</v>
      </c>
      <c r="J1895" s="16" t="n">
        <v>3</v>
      </c>
      <c r="K1895" s="16" t="n">
        <v>4</v>
      </c>
      <c r="L1895" s="16" t="s">
        <v>41</v>
      </c>
      <c r="M1895" s="18" t="n">
        <f aca="false">IF(ISNUMBER(B1895),B1895,IF(MID(B1895,3,1)="-",DATE(VALUE(RIGHT(B1895,4)),VALUE(MID(B1895,4,2)),VALUE(LEFT(B1895,2))),DATE(VALUE(LEFT(B1895,4)),VALUE(MID(B1895,6,2)),VALUE(RIGHT(B1895,2)))))</f>
        <v>45830</v>
      </c>
      <c r="N1895" s="16" t="n">
        <f aca="false">MONTH(M1895)</f>
        <v>6</v>
      </c>
      <c r="O1895" s="16" t="str">
        <f aca="false">PROPER(TRIM(H1895))</f>
        <v>Kolkata</v>
      </c>
      <c r="P1895" s="16" t="str">
        <f aca="false">IFERROR(VLOOKUP(O1895,city_map!$A$2:$B$6,2,FALSE()),O1895)</f>
        <v>Kolkata</v>
      </c>
      <c r="Q1895" s="16" t="n">
        <f aca="false">IF(ISNUMBER(F1895),F1895,VALUE(SUBSTITUTE(SUBSTITUTE(F1895,"₹",""),",","")))</f>
        <v>251</v>
      </c>
      <c r="R1895" s="16" t="n">
        <f aca="false">IF(E1895=99,1,E1895)</f>
        <v>2</v>
      </c>
      <c r="S1895" s="16" t="n">
        <f aca="false">IF(G1895="",0,G1895)</f>
        <v>0.05</v>
      </c>
      <c r="T1895" s="16" t="str">
        <f aca="false">IF(I1895="","Unknown",IF(I1895="upi","UPI",I1895))</f>
        <v>UPI</v>
      </c>
      <c r="U1895" s="16" t="str">
        <f aca="false">IF(L1895="Yes","Y",IF(L1895="No","N",L1895))</f>
        <v>N</v>
      </c>
      <c r="V1895" s="19" t="n">
        <f aca="false">ROUND(R1895*Q1895*(1-S1895),2)</f>
        <v>476.9</v>
      </c>
      <c r="W1895" s="16" t="str">
        <f aca="false">_xlfn.XLOOKUP(D1895,products!$A$2:$A$61,products!$C$2:$C$61,"Not found")</f>
        <v>Beauty</v>
      </c>
    </row>
    <row r="1896" customFormat="false" ht="15" hidden="false" customHeight="false" outlineLevel="0" collapsed="false">
      <c r="A1896" s="16" t="s">
        <v>2967</v>
      </c>
      <c r="B1896" s="16" t="s">
        <v>2964</v>
      </c>
      <c r="C1896" s="16" t="s">
        <v>2760</v>
      </c>
      <c r="D1896" s="16" t="s">
        <v>139</v>
      </c>
      <c r="E1896" s="16" t="n">
        <v>2</v>
      </c>
      <c r="F1896" s="16" t="n">
        <v>344</v>
      </c>
      <c r="G1896" s="16" t="n">
        <v>0.1</v>
      </c>
      <c r="H1896" s="16" t="s">
        <v>130</v>
      </c>
      <c r="I1896" s="16" t="s">
        <v>60</v>
      </c>
      <c r="J1896" s="16" t="n">
        <v>4</v>
      </c>
      <c r="K1896" s="16" t="n">
        <v>5</v>
      </c>
      <c r="L1896" s="16" t="s">
        <v>41</v>
      </c>
      <c r="M1896" s="18" t="n">
        <f aca="false">IF(ISNUMBER(B1896),B1896,IF(MID(B1896,3,1)="-",DATE(VALUE(RIGHT(B1896,4)),VALUE(MID(B1896,4,2)),VALUE(LEFT(B1896,2))),DATE(VALUE(LEFT(B1896,4)),VALUE(MID(B1896,6,2)),VALUE(RIGHT(B1896,2)))))</f>
        <v>45830</v>
      </c>
      <c r="N1896" s="16" t="n">
        <f aca="false">MONTH(M1896)</f>
        <v>6</v>
      </c>
      <c r="O1896" s="16" t="str">
        <f aca="false">PROPER(TRIM(H1896))</f>
        <v>Bengaluru</v>
      </c>
      <c r="P1896" s="16" t="str">
        <f aca="false">IFERROR(VLOOKUP(O1896,city_map!$A$2:$B$6,2,FALSE()),O1896)</f>
        <v>Bengaluru</v>
      </c>
      <c r="Q1896" s="16" t="n">
        <f aca="false">IF(ISNUMBER(F1896),F1896,VALUE(SUBSTITUTE(SUBSTITUTE(F1896,"₹",""),",","")))</f>
        <v>344</v>
      </c>
      <c r="R1896" s="16" t="n">
        <f aca="false">IF(E1896=99,1,E1896)</f>
        <v>2</v>
      </c>
      <c r="S1896" s="16" t="n">
        <f aca="false">IF(G1896="",0,G1896)</f>
        <v>0.1</v>
      </c>
      <c r="T1896" s="16" t="str">
        <f aca="false">IF(I1896="","Unknown",IF(I1896="upi","UPI",I1896))</f>
        <v>UPI</v>
      </c>
      <c r="U1896" s="16" t="str">
        <f aca="false">IF(L1896="Yes","Y",IF(L1896="No","N",L1896))</f>
        <v>N</v>
      </c>
      <c r="V1896" s="19" t="n">
        <f aca="false">ROUND(R1896*Q1896*(1-S1896),2)</f>
        <v>619.2</v>
      </c>
      <c r="W1896" s="16" t="str">
        <f aca="false">_xlfn.XLOOKUP(D1896,products!$A$2:$A$61,products!$C$2:$C$61,"Not found")</f>
        <v>Beauty</v>
      </c>
    </row>
    <row r="1897" customFormat="false" ht="15" hidden="false" customHeight="false" outlineLevel="0" collapsed="false">
      <c r="A1897" s="16" t="s">
        <v>2968</v>
      </c>
      <c r="B1897" s="16" t="s">
        <v>2964</v>
      </c>
      <c r="C1897" s="16" t="s">
        <v>2118</v>
      </c>
      <c r="D1897" s="16" t="s">
        <v>308</v>
      </c>
      <c r="E1897" s="16" t="n">
        <v>4</v>
      </c>
      <c r="F1897" s="16" t="n">
        <v>195</v>
      </c>
      <c r="G1897" s="16" t="n">
        <v>0.2</v>
      </c>
      <c r="H1897" s="16" t="s">
        <v>56</v>
      </c>
      <c r="I1897" s="16" t="s">
        <v>60</v>
      </c>
      <c r="J1897" s="16" t="n">
        <v>4</v>
      </c>
      <c r="K1897" s="16" t="n">
        <v>5</v>
      </c>
      <c r="L1897" s="16" t="s">
        <v>41</v>
      </c>
      <c r="M1897" s="18" t="n">
        <f aca="false">IF(ISNUMBER(B1897),B1897,IF(MID(B1897,3,1)="-",DATE(VALUE(RIGHT(B1897,4)),VALUE(MID(B1897,4,2)),VALUE(LEFT(B1897,2))),DATE(VALUE(LEFT(B1897,4)),VALUE(MID(B1897,6,2)),VALUE(RIGHT(B1897,2)))))</f>
        <v>45830</v>
      </c>
      <c r="N1897" s="16" t="n">
        <f aca="false">MONTH(M1897)</f>
        <v>6</v>
      </c>
      <c r="O1897" s="16" t="str">
        <f aca="false">PROPER(TRIM(H1897))</f>
        <v>Lucknow</v>
      </c>
      <c r="P1897" s="16" t="str">
        <f aca="false">IFERROR(VLOOKUP(O1897,city_map!$A$2:$B$6,2,FALSE()),O1897)</f>
        <v>Lucknow</v>
      </c>
      <c r="Q1897" s="16" t="n">
        <f aca="false">IF(ISNUMBER(F1897),F1897,VALUE(SUBSTITUTE(SUBSTITUTE(F1897,"₹",""),",","")))</f>
        <v>195</v>
      </c>
      <c r="R1897" s="16" t="n">
        <f aca="false">IF(E1897=99,1,E1897)</f>
        <v>4</v>
      </c>
      <c r="S1897" s="16" t="n">
        <f aca="false">IF(G1897="",0,G1897)</f>
        <v>0.2</v>
      </c>
      <c r="T1897" s="16" t="str">
        <f aca="false">IF(I1897="","Unknown",IF(I1897="upi","UPI",I1897))</f>
        <v>UPI</v>
      </c>
      <c r="U1897" s="16" t="str">
        <f aca="false">IF(L1897="Yes","Y",IF(L1897="No","N",L1897))</f>
        <v>N</v>
      </c>
      <c r="V1897" s="19" t="n">
        <f aca="false">ROUND(R1897*Q1897*(1-S1897),2)</f>
        <v>624</v>
      </c>
      <c r="W1897" s="16" t="str">
        <f aca="false">_xlfn.XLOOKUP(D1897,products!$A$2:$A$61,products!$C$2:$C$61,"Not found")</f>
        <v>Beauty</v>
      </c>
    </row>
    <row r="1898" customFormat="false" ht="15" hidden="false" customHeight="false" outlineLevel="0" collapsed="false">
      <c r="A1898" s="16" t="s">
        <v>2969</v>
      </c>
      <c r="B1898" s="16" t="s">
        <v>2964</v>
      </c>
      <c r="C1898" s="16" t="s">
        <v>2970</v>
      </c>
      <c r="D1898" s="16" t="s">
        <v>95</v>
      </c>
      <c r="E1898" s="16" t="n">
        <v>1</v>
      </c>
      <c r="F1898" s="16" t="n">
        <v>1534</v>
      </c>
      <c r="G1898" s="16" t="n">
        <v>0</v>
      </c>
      <c r="H1898" s="16" t="s">
        <v>236</v>
      </c>
      <c r="I1898" s="16" t="s">
        <v>40</v>
      </c>
      <c r="J1898" s="16" t="n">
        <v>6</v>
      </c>
      <c r="K1898" s="16" t="n">
        <v>3</v>
      </c>
      <c r="L1898" s="16" t="s">
        <v>57</v>
      </c>
      <c r="M1898" s="18" t="n">
        <f aca="false">IF(ISNUMBER(B1898),B1898,IF(MID(B1898,3,1)="-",DATE(VALUE(RIGHT(B1898,4)),VALUE(MID(B1898,4,2)),VALUE(LEFT(B1898,2))),DATE(VALUE(LEFT(B1898,4)),VALUE(MID(B1898,6,2)),VALUE(RIGHT(B1898,2)))))</f>
        <v>45830</v>
      </c>
      <c r="N1898" s="16" t="n">
        <f aca="false">MONTH(M1898)</f>
        <v>6</v>
      </c>
      <c r="O1898" s="16" t="str">
        <f aca="false">PROPER(TRIM(H1898))</f>
        <v>Pune</v>
      </c>
      <c r="P1898" s="16" t="str">
        <f aca="false">IFERROR(VLOOKUP(O1898,city_map!$A$2:$B$6,2,FALSE()),O1898)</f>
        <v>Pune</v>
      </c>
      <c r="Q1898" s="16" t="n">
        <f aca="false">IF(ISNUMBER(F1898),F1898,VALUE(SUBSTITUTE(SUBSTITUTE(F1898,"₹",""),",","")))</f>
        <v>1534</v>
      </c>
      <c r="R1898" s="16" t="n">
        <f aca="false">IF(E1898=99,1,E1898)</f>
        <v>1</v>
      </c>
      <c r="S1898" s="16" t="n">
        <f aca="false">IF(G1898="",0,G1898)</f>
        <v>0</v>
      </c>
      <c r="T1898" s="16" t="str">
        <f aca="false">IF(I1898="","Unknown",IF(I1898="upi","UPI",I1898))</f>
        <v>COD</v>
      </c>
      <c r="U1898" s="16" t="str">
        <f aca="false">IF(L1898="Yes","Y",IF(L1898="No","N",L1898))</f>
        <v>Y</v>
      </c>
      <c r="V1898" s="19" t="n">
        <f aca="false">ROUND(R1898*Q1898*(1-S1898),2)</f>
        <v>1534</v>
      </c>
      <c r="W1898" s="16" t="str">
        <f aca="false">_xlfn.XLOOKUP(D1898,products!$A$2:$A$61,products!$C$2:$C$61,"Not found")</f>
        <v>Electronics</v>
      </c>
    </row>
    <row r="1899" customFormat="false" ht="15" hidden="false" customHeight="false" outlineLevel="0" collapsed="false">
      <c r="A1899" s="16" t="s">
        <v>2971</v>
      </c>
      <c r="B1899" s="16" t="s">
        <v>2964</v>
      </c>
      <c r="C1899" s="16" t="s">
        <v>151</v>
      </c>
      <c r="D1899" s="16" t="s">
        <v>225</v>
      </c>
      <c r="E1899" s="16" t="n">
        <v>4</v>
      </c>
      <c r="F1899" s="16" t="n">
        <v>408</v>
      </c>
      <c r="G1899" s="16" t="n">
        <v>0.2</v>
      </c>
      <c r="H1899" s="16" t="s">
        <v>130</v>
      </c>
      <c r="I1899" s="16" t="s">
        <v>40</v>
      </c>
      <c r="J1899" s="16" t="n">
        <v>3</v>
      </c>
      <c r="K1899" s="16" t="n">
        <v>5</v>
      </c>
      <c r="L1899" s="16" t="s">
        <v>41</v>
      </c>
      <c r="M1899" s="18" t="n">
        <f aca="false">IF(ISNUMBER(B1899),B1899,IF(MID(B1899,3,1)="-",DATE(VALUE(RIGHT(B1899,4)),VALUE(MID(B1899,4,2)),VALUE(LEFT(B1899,2))),DATE(VALUE(LEFT(B1899,4)),VALUE(MID(B1899,6,2)),VALUE(RIGHT(B1899,2)))))</f>
        <v>45830</v>
      </c>
      <c r="N1899" s="16" t="n">
        <f aca="false">MONTH(M1899)</f>
        <v>6</v>
      </c>
      <c r="O1899" s="16" t="str">
        <f aca="false">PROPER(TRIM(H1899))</f>
        <v>Bengaluru</v>
      </c>
      <c r="P1899" s="16" t="str">
        <f aca="false">IFERROR(VLOOKUP(O1899,city_map!$A$2:$B$6,2,FALSE()),O1899)</f>
        <v>Bengaluru</v>
      </c>
      <c r="Q1899" s="16" t="n">
        <f aca="false">IF(ISNUMBER(F1899),F1899,VALUE(SUBSTITUTE(SUBSTITUTE(F1899,"₹",""),",","")))</f>
        <v>408</v>
      </c>
      <c r="R1899" s="16" t="n">
        <f aca="false">IF(E1899=99,1,E1899)</f>
        <v>4</v>
      </c>
      <c r="S1899" s="16" t="n">
        <f aca="false">IF(G1899="",0,G1899)</f>
        <v>0.2</v>
      </c>
      <c r="T1899" s="16" t="str">
        <f aca="false">IF(I1899="","Unknown",IF(I1899="upi","UPI",I1899))</f>
        <v>COD</v>
      </c>
      <c r="U1899" s="16" t="str">
        <f aca="false">IF(L1899="Yes","Y",IF(L1899="No","N",L1899))</f>
        <v>N</v>
      </c>
      <c r="V1899" s="19" t="n">
        <f aca="false">ROUND(R1899*Q1899*(1-S1899),2)</f>
        <v>1305.6</v>
      </c>
      <c r="W1899" s="16" t="str">
        <f aca="false">_xlfn.XLOOKUP(D1899,products!$A$2:$A$61,products!$C$2:$C$61,"Not found")</f>
        <v>Books</v>
      </c>
    </row>
    <row r="1900" customFormat="false" ht="15" hidden="false" customHeight="false" outlineLevel="0" collapsed="false">
      <c r="A1900" s="16" t="s">
        <v>2972</v>
      </c>
      <c r="B1900" s="16" t="s">
        <v>2964</v>
      </c>
      <c r="C1900" s="16" t="s">
        <v>176</v>
      </c>
      <c r="D1900" s="16" t="s">
        <v>63</v>
      </c>
      <c r="E1900" s="16" t="n">
        <v>2</v>
      </c>
      <c r="F1900" s="16" t="n">
        <v>1535</v>
      </c>
      <c r="G1900" s="16" t="n">
        <v>0.2</v>
      </c>
      <c r="H1900" s="16" t="s">
        <v>130</v>
      </c>
      <c r="I1900" s="16" t="s">
        <v>40</v>
      </c>
      <c r="J1900" s="16" t="n">
        <v>4</v>
      </c>
      <c r="K1900" s="16" t="n">
        <v>5</v>
      </c>
      <c r="L1900" s="16" t="s">
        <v>41</v>
      </c>
      <c r="M1900" s="18" t="n">
        <f aca="false">IF(ISNUMBER(B1900),B1900,IF(MID(B1900,3,1)="-",DATE(VALUE(RIGHT(B1900,4)),VALUE(MID(B1900,4,2)),VALUE(LEFT(B1900,2))),DATE(VALUE(LEFT(B1900,4)),VALUE(MID(B1900,6,2)),VALUE(RIGHT(B1900,2)))))</f>
        <v>45830</v>
      </c>
      <c r="N1900" s="16" t="n">
        <f aca="false">MONTH(M1900)</f>
        <v>6</v>
      </c>
      <c r="O1900" s="16" t="str">
        <f aca="false">PROPER(TRIM(H1900))</f>
        <v>Bengaluru</v>
      </c>
      <c r="P1900" s="16" t="str">
        <f aca="false">IFERROR(VLOOKUP(O1900,city_map!$A$2:$B$6,2,FALSE()),O1900)</f>
        <v>Bengaluru</v>
      </c>
      <c r="Q1900" s="16" t="n">
        <f aca="false">IF(ISNUMBER(F1900),F1900,VALUE(SUBSTITUTE(SUBSTITUTE(F1900,"₹",""),",","")))</f>
        <v>1535</v>
      </c>
      <c r="R1900" s="16" t="n">
        <f aca="false">IF(E1900=99,1,E1900)</f>
        <v>2</v>
      </c>
      <c r="S1900" s="16" t="n">
        <f aca="false">IF(G1900="",0,G1900)</f>
        <v>0.2</v>
      </c>
      <c r="T1900" s="16" t="str">
        <f aca="false">IF(I1900="","Unknown",IF(I1900="upi","UPI",I1900))</f>
        <v>COD</v>
      </c>
      <c r="U1900" s="16" t="str">
        <f aca="false">IF(L1900="Yes","Y",IF(L1900="No","N",L1900))</f>
        <v>N</v>
      </c>
      <c r="V1900" s="19" t="n">
        <f aca="false">ROUND(R1900*Q1900*(1-S1900),2)</f>
        <v>2456</v>
      </c>
      <c r="W1900" s="16" t="str">
        <f aca="false">_xlfn.XLOOKUP(D1900,products!$A$2:$A$61,products!$C$2:$C$61,"Not found")</f>
        <v>Fashion</v>
      </c>
    </row>
    <row r="1901" customFormat="false" ht="15" hidden="false" customHeight="false" outlineLevel="0" collapsed="false">
      <c r="A1901" s="16" t="s">
        <v>2973</v>
      </c>
      <c r="B1901" s="16" t="s">
        <v>2964</v>
      </c>
      <c r="C1901" s="16" t="s">
        <v>1798</v>
      </c>
      <c r="D1901" s="16" t="s">
        <v>165</v>
      </c>
      <c r="E1901" s="16" t="n">
        <v>2</v>
      </c>
      <c r="F1901" s="16" t="n">
        <v>889</v>
      </c>
      <c r="G1901" s="16" t="n">
        <v>0.15</v>
      </c>
      <c r="H1901" s="16" t="s">
        <v>81</v>
      </c>
      <c r="I1901" s="16" t="s">
        <v>40</v>
      </c>
      <c r="J1901" s="16" t="n">
        <v>4</v>
      </c>
      <c r="K1901" s="16" t="n">
        <v>4</v>
      </c>
      <c r="L1901" s="16" t="s">
        <v>41</v>
      </c>
      <c r="M1901" s="18" t="n">
        <f aca="false">IF(ISNUMBER(B1901),B1901,IF(MID(B1901,3,1)="-",DATE(VALUE(RIGHT(B1901,4)),VALUE(MID(B1901,4,2)),VALUE(LEFT(B1901,2))),DATE(VALUE(LEFT(B1901,4)),VALUE(MID(B1901,6,2)),VALUE(RIGHT(B1901,2)))))</f>
        <v>45830</v>
      </c>
      <c r="N1901" s="16" t="n">
        <f aca="false">MONTH(M1901)</f>
        <v>6</v>
      </c>
      <c r="O1901" s="16" t="str">
        <f aca="false">PROPER(TRIM(H1901))</f>
        <v>Hyderabad</v>
      </c>
      <c r="P1901" s="16" t="str">
        <f aca="false">IFERROR(VLOOKUP(O1901,city_map!$A$2:$B$6,2,FALSE()),O1901)</f>
        <v>Hyderabad</v>
      </c>
      <c r="Q1901" s="16" t="n">
        <f aca="false">IF(ISNUMBER(F1901),F1901,VALUE(SUBSTITUTE(SUBSTITUTE(F1901,"₹",""),",","")))</f>
        <v>889</v>
      </c>
      <c r="R1901" s="16" t="n">
        <f aca="false">IF(E1901=99,1,E1901)</f>
        <v>2</v>
      </c>
      <c r="S1901" s="16" t="n">
        <f aca="false">IF(G1901="",0,G1901)</f>
        <v>0.15</v>
      </c>
      <c r="T1901" s="16" t="str">
        <f aca="false">IF(I1901="","Unknown",IF(I1901="upi","UPI",I1901))</f>
        <v>COD</v>
      </c>
      <c r="U1901" s="16" t="str">
        <f aca="false">IF(L1901="Yes","Y",IF(L1901="No","N",L1901))</f>
        <v>N</v>
      </c>
      <c r="V1901" s="19" t="n">
        <f aca="false">ROUND(R1901*Q1901*(1-S1901),2)</f>
        <v>1511.3</v>
      </c>
      <c r="W1901" s="16" t="str">
        <f aca="false">_xlfn.XLOOKUP(D1901,products!$A$2:$A$61,products!$C$2:$C$61,"Not found")</f>
        <v>Electronics</v>
      </c>
    </row>
    <row r="1902" customFormat="false" ht="15" hidden="false" customHeight="false" outlineLevel="0" collapsed="false">
      <c r="A1902" s="16" t="s">
        <v>2974</v>
      </c>
      <c r="B1902" s="16" t="s">
        <v>2964</v>
      </c>
      <c r="C1902" s="16" t="s">
        <v>159</v>
      </c>
      <c r="D1902" s="16" t="s">
        <v>191</v>
      </c>
      <c r="E1902" s="16" t="n">
        <v>2</v>
      </c>
      <c r="F1902" s="16" t="n">
        <v>417</v>
      </c>
      <c r="G1902" s="16" t="n">
        <v>0.1</v>
      </c>
      <c r="H1902" s="16" t="s">
        <v>81</v>
      </c>
      <c r="I1902" s="16" t="s">
        <v>40</v>
      </c>
      <c r="J1902" s="16" t="n">
        <v>3</v>
      </c>
      <c r="K1902" s="16" t="n">
        <v>5</v>
      </c>
      <c r="L1902" s="16" t="s">
        <v>41</v>
      </c>
      <c r="M1902" s="18" t="n">
        <f aca="false">IF(ISNUMBER(B1902),B1902,IF(MID(B1902,3,1)="-",DATE(VALUE(RIGHT(B1902,4)),VALUE(MID(B1902,4,2)),VALUE(LEFT(B1902,2))),DATE(VALUE(LEFT(B1902,4)),VALUE(MID(B1902,6,2)),VALUE(RIGHT(B1902,2)))))</f>
        <v>45830</v>
      </c>
      <c r="N1902" s="16" t="n">
        <f aca="false">MONTH(M1902)</f>
        <v>6</v>
      </c>
      <c r="O1902" s="16" t="str">
        <f aca="false">PROPER(TRIM(H1902))</f>
        <v>Hyderabad</v>
      </c>
      <c r="P1902" s="16" t="str">
        <f aca="false">IFERROR(VLOOKUP(O1902,city_map!$A$2:$B$6,2,FALSE()),O1902)</f>
        <v>Hyderabad</v>
      </c>
      <c r="Q1902" s="16" t="n">
        <f aca="false">IF(ISNUMBER(F1902),F1902,VALUE(SUBSTITUTE(SUBSTITUTE(F1902,"₹",""),",","")))</f>
        <v>417</v>
      </c>
      <c r="R1902" s="16" t="n">
        <f aca="false">IF(E1902=99,1,E1902)</f>
        <v>2</v>
      </c>
      <c r="S1902" s="16" t="n">
        <f aca="false">IF(G1902="",0,G1902)</f>
        <v>0.1</v>
      </c>
      <c r="T1902" s="16" t="str">
        <f aca="false">IF(I1902="","Unknown",IF(I1902="upi","UPI",I1902))</f>
        <v>COD</v>
      </c>
      <c r="U1902" s="16" t="str">
        <f aca="false">IF(L1902="Yes","Y",IF(L1902="No","N",L1902))</f>
        <v>N</v>
      </c>
      <c r="V1902" s="19" t="n">
        <f aca="false">ROUND(R1902*Q1902*(1-S1902),2)</f>
        <v>750.6</v>
      </c>
      <c r="W1902" s="16" t="str">
        <f aca="false">_xlfn.XLOOKUP(D1902,products!$A$2:$A$61,products!$C$2:$C$61,"Not found")</f>
        <v>Electronics</v>
      </c>
    </row>
    <row r="1903" customFormat="false" ht="15" hidden="false" customHeight="false" outlineLevel="0" collapsed="false">
      <c r="A1903" s="16" t="s">
        <v>2975</v>
      </c>
      <c r="B1903" s="16" t="s">
        <v>2976</v>
      </c>
      <c r="C1903" s="16" t="s">
        <v>1294</v>
      </c>
      <c r="D1903" s="16" t="s">
        <v>74</v>
      </c>
      <c r="E1903" s="16" t="n">
        <v>1</v>
      </c>
      <c r="F1903" s="16" t="n">
        <v>19040</v>
      </c>
      <c r="G1903" s="16" t="n">
        <v>0.05</v>
      </c>
      <c r="H1903" s="16" t="s">
        <v>67</v>
      </c>
      <c r="I1903" s="16" t="s">
        <v>71</v>
      </c>
      <c r="J1903" s="16" t="n">
        <v>4</v>
      </c>
      <c r="K1903" s="16" t="n">
        <v>4</v>
      </c>
      <c r="L1903" s="16" t="s">
        <v>41</v>
      </c>
      <c r="M1903" s="18" t="n">
        <f aca="false">IF(ISNUMBER(B1903),B1903,IF(MID(B1903,3,1)="-",DATE(VALUE(RIGHT(B1903,4)),VALUE(MID(B1903,4,2)),VALUE(LEFT(B1903,2))),DATE(VALUE(LEFT(B1903,4)),VALUE(MID(B1903,6,2)),VALUE(RIGHT(B1903,2)))))</f>
        <v>45831</v>
      </c>
      <c r="N1903" s="16" t="n">
        <f aca="false">MONTH(M1903)</f>
        <v>6</v>
      </c>
      <c r="O1903" s="16" t="str">
        <f aca="false">PROPER(TRIM(H1903))</f>
        <v>Kolkata</v>
      </c>
      <c r="P1903" s="16" t="str">
        <f aca="false">IFERROR(VLOOKUP(O1903,city_map!$A$2:$B$6,2,FALSE()),O1903)</f>
        <v>Kolkata</v>
      </c>
      <c r="Q1903" s="16" t="n">
        <f aca="false">IF(ISNUMBER(F1903),F1903,VALUE(SUBSTITUTE(SUBSTITUTE(F1903,"₹",""),",","")))</f>
        <v>19040</v>
      </c>
      <c r="R1903" s="16" t="n">
        <f aca="false">IF(E1903=99,1,E1903)</f>
        <v>1</v>
      </c>
      <c r="S1903" s="16" t="n">
        <f aca="false">IF(G1903="",0,G1903)</f>
        <v>0.05</v>
      </c>
      <c r="T1903" s="16" t="str">
        <f aca="false">IF(I1903="","Unknown",IF(I1903="upi","UPI",I1903))</f>
        <v>Credit Card</v>
      </c>
      <c r="U1903" s="16" t="str">
        <f aca="false">IF(L1903="Yes","Y",IF(L1903="No","N",L1903))</f>
        <v>N</v>
      </c>
      <c r="V1903" s="19" t="n">
        <f aca="false">ROUND(R1903*Q1903*(1-S1903),2)</f>
        <v>18088</v>
      </c>
      <c r="W1903" s="16" t="str">
        <f aca="false">_xlfn.XLOOKUP(D1903,products!$A$2:$A$61,products!$C$2:$C$61,"Not found")</f>
        <v>Electronics</v>
      </c>
    </row>
    <row r="1904" customFormat="false" ht="15" hidden="false" customHeight="false" outlineLevel="0" collapsed="false">
      <c r="A1904" s="16" t="s">
        <v>2977</v>
      </c>
      <c r="B1904" s="16" t="s">
        <v>2976</v>
      </c>
      <c r="C1904" s="16" t="s">
        <v>570</v>
      </c>
      <c r="D1904" s="16" t="s">
        <v>219</v>
      </c>
      <c r="E1904" s="16" t="n">
        <v>4</v>
      </c>
      <c r="F1904" s="16" t="n">
        <v>1252</v>
      </c>
      <c r="G1904" s="16" t="n">
        <v>0.15</v>
      </c>
      <c r="H1904" s="16" t="s">
        <v>46</v>
      </c>
      <c r="I1904" s="16" t="s">
        <v>47</v>
      </c>
      <c r="J1904" s="16" t="n">
        <v>5</v>
      </c>
      <c r="K1904" s="16" t="n">
        <v>4</v>
      </c>
      <c r="L1904" s="16" t="s">
        <v>41</v>
      </c>
      <c r="M1904" s="18" t="n">
        <f aca="false">IF(ISNUMBER(B1904),B1904,IF(MID(B1904,3,1)="-",DATE(VALUE(RIGHT(B1904,4)),VALUE(MID(B1904,4,2)),VALUE(LEFT(B1904,2))),DATE(VALUE(LEFT(B1904,4)),VALUE(MID(B1904,6,2)),VALUE(RIGHT(B1904,2)))))</f>
        <v>45831</v>
      </c>
      <c r="N1904" s="16" t="n">
        <f aca="false">MONTH(M1904)</f>
        <v>6</v>
      </c>
      <c r="O1904" s="16" t="str">
        <f aca="false">PROPER(TRIM(H1904))</f>
        <v>Chennai</v>
      </c>
      <c r="P1904" s="16" t="str">
        <f aca="false">IFERROR(VLOOKUP(O1904,city_map!$A$2:$B$6,2,FALSE()),O1904)</f>
        <v>Chennai</v>
      </c>
      <c r="Q1904" s="16" t="n">
        <f aca="false">IF(ISNUMBER(F1904),F1904,VALUE(SUBSTITUTE(SUBSTITUTE(F1904,"₹",""),",","")))</f>
        <v>1252</v>
      </c>
      <c r="R1904" s="16" t="n">
        <f aca="false">IF(E1904=99,1,E1904)</f>
        <v>4</v>
      </c>
      <c r="S1904" s="16" t="n">
        <f aca="false">IF(G1904="",0,G1904)</f>
        <v>0.15</v>
      </c>
      <c r="T1904" s="16" t="str">
        <f aca="false">IF(I1904="","Unknown",IF(I1904="upi","UPI",I1904))</f>
        <v>Debit Card</v>
      </c>
      <c r="U1904" s="16" t="str">
        <f aca="false">IF(L1904="Yes","Y",IF(L1904="No","N",L1904))</f>
        <v>N</v>
      </c>
      <c r="V1904" s="19" t="n">
        <f aca="false">ROUND(R1904*Q1904*(1-S1904),2)</f>
        <v>4256.8</v>
      </c>
      <c r="W1904" s="16" t="str">
        <f aca="false">_xlfn.XLOOKUP(D1904,products!$A$2:$A$61,products!$C$2:$C$61,"Not found")</f>
        <v>Electronics</v>
      </c>
    </row>
    <row r="1905" customFormat="false" ht="15" hidden="false" customHeight="false" outlineLevel="0" collapsed="false">
      <c r="A1905" s="16" t="s">
        <v>2978</v>
      </c>
      <c r="B1905" s="16" t="s">
        <v>2976</v>
      </c>
      <c r="C1905" s="16" t="s">
        <v>2576</v>
      </c>
      <c r="D1905" s="16" t="s">
        <v>45</v>
      </c>
      <c r="E1905" s="16" t="n">
        <v>1</v>
      </c>
      <c r="F1905" s="16" t="n">
        <v>288</v>
      </c>
      <c r="G1905" s="16" t="n">
        <v>0.1</v>
      </c>
      <c r="H1905" s="16" t="s">
        <v>67</v>
      </c>
      <c r="I1905" s="16" t="s">
        <v>60</v>
      </c>
      <c r="J1905" s="16" t="n">
        <v>4</v>
      </c>
      <c r="K1905" s="16" t="n">
        <v>3</v>
      </c>
      <c r="L1905" s="16" t="s">
        <v>41</v>
      </c>
      <c r="M1905" s="18" t="n">
        <f aca="false">IF(ISNUMBER(B1905),B1905,IF(MID(B1905,3,1)="-",DATE(VALUE(RIGHT(B1905,4)),VALUE(MID(B1905,4,2)),VALUE(LEFT(B1905,2))),DATE(VALUE(LEFT(B1905,4)),VALUE(MID(B1905,6,2)),VALUE(RIGHT(B1905,2)))))</f>
        <v>45831</v>
      </c>
      <c r="N1905" s="16" t="n">
        <f aca="false">MONTH(M1905)</f>
        <v>6</v>
      </c>
      <c r="O1905" s="16" t="str">
        <f aca="false">PROPER(TRIM(H1905))</f>
        <v>Kolkata</v>
      </c>
      <c r="P1905" s="16" t="str">
        <f aca="false">IFERROR(VLOOKUP(O1905,city_map!$A$2:$B$6,2,FALSE()),O1905)</f>
        <v>Kolkata</v>
      </c>
      <c r="Q1905" s="16" t="n">
        <f aca="false">IF(ISNUMBER(F1905),F1905,VALUE(SUBSTITUTE(SUBSTITUTE(F1905,"₹",""),",","")))</f>
        <v>288</v>
      </c>
      <c r="R1905" s="16" t="n">
        <f aca="false">IF(E1905=99,1,E1905)</f>
        <v>1</v>
      </c>
      <c r="S1905" s="16" t="n">
        <f aca="false">IF(G1905="",0,G1905)</f>
        <v>0.1</v>
      </c>
      <c r="T1905" s="16" t="str">
        <f aca="false">IF(I1905="","Unknown",IF(I1905="upi","UPI",I1905))</f>
        <v>UPI</v>
      </c>
      <c r="U1905" s="16" t="str">
        <f aca="false">IF(L1905="Yes","Y",IF(L1905="No","N",L1905))</f>
        <v>N</v>
      </c>
      <c r="V1905" s="19" t="n">
        <f aca="false">ROUND(R1905*Q1905*(1-S1905),2)</f>
        <v>259.2</v>
      </c>
      <c r="W1905" s="16" t="str">
        <f aca="false">_xlfn.XLOOKUP(D1905,products!$A$2:$A$61,products!$C$2:$C$61,"Not found")</f>
        <v>Beauty</v>
      </c>
    </row>
    <row r="1906" customFormat="false" ht="15" hidden="false" customHeight="false" outlineLevel="0" collapsed="false">
      <c r="A1906" s="16" t="s">
        <v>2979</v>
      </c>
      <c r="B1906" s="16" t="s">
        <v>2976</v>
      </c>
      <c r="C1906" s="16" t="s">
        <v>1389</v>
      </c>
      <c r="D1906" s="16" t="s">
        <v>259</v>
      </c>
      <c r="E1906" s="16" t="n">
        <v>3</v>
      </c>
      <c r="F1906" s="16" t="n">
        <v>513</v>
      </c>
      <c r="G1906" s="16" t="n">
        <v>0.1</v>
      </c>
      <c r="H1906" s="16" t="s">
        <v>112</v>
      </c>
      <c r="I1906" s="16" t="s">
        <v>60</v>
      </c>
      <c r="J1906" s="16" t="n">
        <v>3</v>
      </c>
      <c r="K1906" s="16" t="n">
        <v>5</v>
      </c>
      <c r="L1906" s="16" t="s">
        <v>41</v>
      </c>
      <c r="M1906" s="18" t="n">
        <f aca="false">IF(ISNUMBER(B1906),B1906,IF(MID(B1906,3,1)="-",DATE(VALUE(RIGHT(B1906,4)),VALUE(MID(B1906,4,2)),VALUE(LEFT(B1906,2))),DATE(VALUE(LEFT(B1906,4)),VALUE(MID(B1906,6,2)),VALUE(RIGHT(B1906,2)))))</f>
        <v>45831</v>
      </c>
      <c r="N1906" s="16" t="n">
        <f aca="false">MONTH(M1906)</f>
        <v>6</v>
      </c>
      <c r="O1906" s="16" t="str">
        <f aca="false">PROPER(TRIM(H1906))</f>
        <v>Mumbai</v>
      </c>
      <c r="P1906" s="16" t="str">
        <f aca="false">IFERROR(VLOOKUP(O1906,city_map!$A$2:$B$6,2,FALSE()),O1906)</f>
        <v>Mumbai</v>
      </c>
      <c r="Q1906" s="16" t="n">
        <f aca="false">IF(ISNUMBER(F1906),F1906,VALUE(SUBSTITUTE(SUBSTITUTE(F1906,"₹",""),",","")))</f>
        <v>513</v>
      </c>
      <c r="R1906" s="16" t="n">
        <f aca="false">IF(E1906=99,1,E1906)</f>
        <v>3</v>
      </c>
      <c r="S1906" s="16" t="n">
        <f aca="false">IF(G1906="",0,G1906)</f>
        <v>0.1</v>
      </c>
      <c r="T1906" s="16" t="str">
        <f aca="false">IF(I1906="","Unknown",IF(I1906="upi","UPI",I1906))</f>
        <v>UPI</v>
      </c>
      <c r="U1906" s="16" t="str">
        <f aca="false">IF(L1906="Yes","Y",IF(L1906="No","N",L1906))</f>
        <v>N</v>
      </c>
      <c r="V1906" s="19" t="n">
        <f aca="false">ROUND(R1906*Q1906*(1-S1906),2)</f>
        <v>1385.1</v>
      </c>
      <c r="W1906" s="16" t="str">
        <f aca="false">_xlfn.XLOOKUP(D1906,products!$A$2:$A$61,products!$C$2:$C$61,"Not found")</f>
        <v>Books</v>
      </c>
    </row>
    <row r="1907" customFormat="false" ht="15" hidden="false" customHeight="false" outlineLevel="0" collapsed="false">
      <c r="A1907" s="16" t="s">
        <v>2980</v>
      </c>
      <c r="B1907" s="16" t="s">
        <v>2976</v>
      </c>
      <c r="C1907" s="16" t="s">
        <v>188</v>
      </c>
      <c r="D1907" s="16" t="s">
        <v>129</v>
      </c>
      <c r="E1907" s="16" t="n">
        <v>1</v>
      </c>
      <c r="F1907" s="16" t="n">
        <v>582</v>
      </c>
      <c r="G1907" s="16" t="n">
        <v>0</v>
      </c>
      <c r="H1907" s="16" t="s">
        <v>81</v>
      </c>
      <c r="I1907" s="16" t="s">
        <v>71</v>
      </c>
      <c r="J1907" s="16" t="n">
        <v>2</v>
      </c>
      <c r="K1907" s="16" t="n">
        <v>4</v>
      </c>
      <c r="L1907" s="16" t="s">
        <v>41</v>
      </c>
      <c r="M1907" s="18" t="n">
        <f aca="false">IF(ISNUMBER(B1907),B1907,IF(MID(B1907,3,1)="-",DATE(VALUE(RIGHT(B1907,4)),VALUE(MID(B1907,4,2)),VALUE(LEFT(B1907,2))),DATE(VALUE(LEFT(B1907,4)),VALUE(MID(B1907,6,2)),VALUE(RIGHT(B1907,2)))))</f>
        <v>45831</v>
      </c>
      <c r="N1907" s="16" t="n">
        <f aca="false">MONTH(M1907)</f>
        <v>6</v>
      </c>
      <c r="O1907" s="16" t="str">
        <f aca="false">PROPER(TRIM(H1907))</f>
        <v>Hyderabad</v>
      </c>
      <c r="P1907" s="16" t="str">
        <f aca="false">IFERROR(VLOOKUP(O1907,city_map!$A$2:$B$6,2,FALSE()),O1907)</f>
        <v>Hyderabad</v>
      </c>
      <c r="Q1907" s="16" t="n">
        <f aca="false">IF(ISNUMBER(F1907),F1907,VALUE(SUBSTITUTE(SUBSTITUTE(F1907,"₹",""),",","")))</f>
        <v>582</v>
      </c>
      <c r="R1907" s="16" t="n">
        <f aca="false">IF(E1907=99,1,E1907)</f>
        <v>1</v>
      </c>
      <c r="S1907" s="16" t="n">
        <f aca="false">IF(G1907="",0,G1907)</f>
        <v>0</v>
      </c>
      <c r="T1907" s="16" t="str">
        <f aca="false">IF(I1907="","Unknown",IF(I1907="upi","UPI",I1907))</f>
        <v>Credit Card</v>
      </c>
      <c r="U1907" s="16" t="str">
        <f aca="false">IF(L1907="Yes","Y",IF(L1907="No","N",L1907))</f>
        <v>N</v>
      </c>
      <c r="V1907" s="19" t="n">
        <f aca="false">ROUND(R1907*Q1907*(1-S1907),2)</f>
        <v>582</v>
      </c>
      <c r="W1907" s="16" t="str">
        <f aca="false">_xlfn.XLOOKUP(D1907,products!$A$2:$A$61,products!$C$2:$C$61,"Not found")</f>
        <v>Beauty</v>
      </c>
    </row>
    <row r="1908" customFormat="false" ht="15" hidden="false" customHeight="false" outlineLevel="0" collapsed="false">
      <c r="A1908" s="16" t="s">
        <v>2981</v>
      </c>
      <c r="B1908" s="16" t="s">
        <v>2976</v>
      </c>
      <c r="C1908" s="16" t="s">
        <v>1757</v>
      </c>
      <c r="D1908" s="16" t="s">
        <v>412</v>
      </c>
      <c r="E1908" s="16" t="n">
        <v>2</v>
      </c>
      <c r="F1908" s="16" t="n">
        <v>1001</v>
      </c>
      <c r="G1908" s="16" t="n">
        <v>0</v>
      </c>
      <c r="H1908" s="16" t="s">
        <v>39</v>
      </c>
      <c r="I1908" s="16" t="s">
        <v>60</v>
      </c>
      <c r="J1908" s="16" t="n">
        <v>5</v>
      </c>
      <c r="K1908" s="16" t="n">
        <v>3</v>
      </c>
      <c r="L1908" s="16" t="s">
        <v>57</v>
      </c>
      <c r="M1908" s="18" t="n">
        <f aca="false">IF(ISNUMBER(B1908),B1908,IF(MID(B1908,3,1)="-",DATE(VALUE(RIGHT(B1908,4)),VALUE(MID(B1908,4,2)),VALUE(LEFT(B1908,2))),DATE(VALUE(LEFT(B1908,4)),VALUE(MID(B1908,6,2)),VALUE(RIGHT(B1908,2)))))</f>
        <v>45831</v>
      </c>
      <c r="N1908" s="16" t="n">
        <f aca="false">MONTH(M1908)</f>
        <v>6</v>
      </c>
      <c r="O1908" s="16" t="str">
        <f aca="false">PROPER(TRIM(H1908))</f>
        <v>Delhi</v>
      </c>
      <c r="P1908" s="16" t="str">
        <f aca="false">IFERROR(VLOOKUP(O1908,city_map!$A$2:$B$6,2,FALSE()),O1908)</f>
        <v>Delhi</v>
      </c>
      <c r="Q1908" s="16" t="n">
        <f aca="false">IF(ISNUMBER(F1908),F1908,VALUE(SUBSTITUTE(SUBSTITUTE(F1908,"₹",""),",","")))</f>
        <v>1001</v>
      </c>
      <c r="R1908" s="16" t="n">
        <f aca="false">IF(E1908=99,1,E1908)</f>
        <v>2</v>
      </c>
      <c r="S1908" s="16" t="n">
        <f aca="false">IF(G1908="",0,G1908)</f>
        <v>0</v>
      </c>
      <c r="T1908" s="16" t="str">
        <f aca="false">IF(I1908="","Unknown",IF(I1908="upi","UPI",I1908))</f>
        <v>UPI</v>
      </c>
      <c r="U1908" s="16" t="str">
        <f aca="false">IF(L1908="Yes","Y",IF(L1908="No","N",L1908))</f>
        <v>Y</v>
      </c>
      <c r="V1908" s="19" t="n">
        <f aca="false">ROUND(R1908*Q1908*(1-S1908),2)</f>
        <v>2002</v>
      </c>
      <c r="W1908" s="16" t="str">
        <f aca="false">_xlfn.XLOOKUP(D1908,products!$A$2:$A$61,products!$C$2:$C$61,"Not found")</f>
        <v>Home</v>
      </c>
    </row>
    <row r="1909" customFormat="false" ht="15" hidden="false" customHeight="false" outlineLevel="0" collapsed="false">
      <c r="A1909" s="16" t="s">
        <v>2982</v>
      </c>
      <c r="B1909" s="16" t="s">
        <v>2976</v>
      </c>
      <c r="C1909" s="16" t="s">
        <v>2244</v>
      </c>
      <c r="D1909" s="16" t="s">
        <v>160</v>
      </c>
      <c r="E1909" s="16" t="n">
        <v>1</v>
      </c>
      <c r="F1909" s="16" t="n">
        <v>1834</v>
      </c>
      <c r="G1909" s="16" t="n">
        <v>0.05</v>
      </c>
      <c r="H1909" s="16" t="s">
        <v>89</v>
      </c>
      <c r="I1909" s="16" t="s">
        <v>40</v>
      </c>
      <c r="J1909" s="16" t="n">
        <v>2</v>
      </c>
      <c r="K1909" s="16" t="n">
        <v>4</v>
      </c>
      <c r="L1909" s="16" t="s">
        <v>41</v>
      </c>
      <c r="M1909" s="18" t="n">
        <f aca="false">IF(ISNUMBER(B1909),B1909,IF(MID(B1909,3,1)="-",DATE(VALUE(RIGHT(B1909,4)),VALUE(MID(B1909,4,2)),VALUE(LEFT(B1909,2))),DATE(VALUE(LEFT(B1909,4)),VALUE(MID(B1909,6,2)),VALUE(RIGHT(B1909,2)))))</f>
        <v>45831</v>
      </c>
      <c r="N1909" s="16" t="n">
        <f aca="false">MONTH(M1909)</f>
        <v>6</v>
      </c>
      <c r="O1909" s="16" t="str">
        <f aca="false">PROPER(TRIM(H1909))</f>
        <v>Ahmedabad</v>
      </c>
      <c r="P1909" s="16" t="str">
        <f aca="false">IFERROR(VLOOKUP(O1909,city_map!$A$2:$B$6,2,FALSE()),O1909)</f>
        <v>Ahmedabad</v>
      </c>
      <c r="Q1909" s="16" t="n">
        <f aca="false">IF(ISNUMBER(F1909),F1909,VALUE(SUBSTITUTE(SUBSTITUTE(F1909,"₹",""),",","")))</f>
        <v>1834</v>
      </c>
      <c r="R1909" s="16" t="n">
        <f aca="false">IF(E1909=99,1,E1909)</f>
        <v>1</v>
      </c>
      <c r="S1909" s="16" t="n">
        <f aca="false">IF(G1909="",0,G1909)</f>
        <v>0.05</v>
      </c>
      <c r="T1909" s="16" t="str">
        <f aca="false">IF(I1909="","Unknown",IF(I1909="upi","UPI",I1909))</f>
        <v>COD</v>
      </c>
      <c r="U1909" s="16" t="str">
        <f aca="false">IF(L1909="Yes","Y",IF(L1909="No","N",L1909))</f>
        <v>N</v>
      </c>
      <c r="V1909" s="19" t="n">
        <f aca="false">ROUND(R1909*Q1909*(1-S1909),2)</f>
        <v>1742.3</v>
      </c>
      <c r="W1909" s="16" t="str">
        <f aca="false">_xlfn.XLOOKUP(D1909,products!$A$2:$A$61,products!$C$2:$C$61,"Not found")</f>
        <v>Fashion</v>
      </c>
    </row>
    <row r="1910" customFormat="false" ht="15" hidden="false" customHeight="false" outlineLevel="0" collapsed="false">
      <c r="A1910" s="16" t="s">
        <v>2983</v>
      </c>
      <c r="B1910" s="16" t="s">
        <v>2976</v>
      </c>
      <c r="C1910" s="16" t="s">
        <v>2984</v>
      </c>
      <c r="D1910" s="16" t="s">
        <v>92</v>
      </c>
      <c r="E1910" s="16" t="n">
        <v>3</v>
      </c>
      <c r="F1910" s="16" t="n">
        <v>3828</v>
      </c>
      <c r="G1910" s="16" t="n">
        <v>0.15</v>
      </c>
      <c r="H1910" s="16" t="s">
        <v>81</v>
      </c>
      <c r="I1910" s="16" t="s">
        <v>60</v>
      </c>
      <c r="J1910" s="16" t="n">
        <v>6</v>
      </c>
      <c r="K1910" s="16" t="n">
        <v>3</v>
      </c>
      <c r="L1910" s="16" t="s">
        <v>41</v>
      </c>
      <c r="M1910" s="18" t="n">
        <f aca="false">IF(ISNUMBER(B1910),B1910,IF(MID(B1910,3,1)="-",DATE(VALUE(RIGHT(B1910,4)),VALUE(MID(B1910,4,2)),VALUE(LEFT(B1910,2))),DATE(VALUE(LEFT(B1910,4)),VALUE(MID(B1910,6,2)),VALUE(RIGHT(B1910,2)))))</f>
        <v>45831</v>
      </c>
      <c r="N1910" s="16" t="n">
        <f aca="false">MONTH(M1910)</f>
        <v>6</v>
      </c>
      <c r="O1910" s="16" t="str">
        <f aca="false">PROPER(TRIM(H1910))</f>
        <v>Hyderabad</v>
      </c>
      <c r="P1910" s="16" t="str">
        <f aca="false">IFERROR(VLOOKUP(O1910,city_map!$A$2:$B$6,2,FALSE()),O1910)</f>
        <v>Hyderabad</v>
      </c>
      <c r="Q1910" s="16" t="n">
        <f aca="false">IF(ISNUMBER(F1910),F1910,VALUE(SUBSTITUTE(SUBSTITUTE(F1910,"₹",""),",","")))</f>
        <v>3828</v>
      </c>
      <c r="R1910" s="16" t="n">
        <f aca="false">IF(E1910=99,1,E1910)</f>
        <v>3</v>
      </c>
      <c r="S1910" s="16" t="n">
        <f aca="false">IF(G1910="",0,G1910)</f>
        <v>0.15</v>
      </c>
      <c r="T1910" s="16" t="str">
        <f aca="false">IF(I1910="","Unknown",IF(I1910="upi","UPI",I1910))</f>
        <v>UPI</v>
      </c>
      <c r="U1910" s="16" t="str">
        <f aca="false">IF(L1910="Yes","Y",IF(L1910="No","N",L1910))</f>
        <v>N</v>
      </c>
      <c r="V1910" s="19" t="n">
        <f aca="false">ROUND(R1910*Q1910*(1-S1910),2)</f>
        <v>9761.4</v>
      </c>
      <c r="W1910" s="16" t="str">
        <f aca="false">_xlfn.XLOOKUP(D1910,products!$A$2:$A$61,products!$C$2:$C$61,"Not found")</f>
        <v>Electronics</v>
      </c>
    </row>
    <row r="1911" customFormat="false" ht="15" hidden="false" customHeight="false" outlineLevel="0" collapsed="false">
      <c r="A1911" s="16" t="s">
        <v>2985</v>
      </c>
      <c r="B1911" s="16" t="s">
        <v>2986</v>
      </c>
      <c r="C1911" s="16" t="s">
        <v>415</v>
      </c>
      <c r="D1911" s="16" t="s">
        <v>393</v>
      </c>
      <c r="E1911" s="16" t="n">
        <v>1</v>
      </c>
      <c r="F1911" s="16" t="s">
        <v>2987</v>
      </c>
      <c r="G1911" s="16" t="n">
        <v>0</v>
      </c>
      <c r="H1911" s="16" t="s">
        <v>67</v>
      </c>
      <c r="I1911" s="16" t="s">
        <v>60</v>
      </c>
      <c r="J1911" s="16" t="n">
        <v>3</v>
      </c>
      <c r="K1911" s="16" t="n">
        <v>5</v>
      </c>
      <c r="L1911" s="16" t="s">
        <v>41</v>
      </c>
      <c r="M1911" s="18" t="n">
        <f aca="false">IF(ISNUMBER(B1911),B1911,IF(MID(B1911,3,1)="-",DATE(VALUE(RIGHT(B1911,4)),VALUE(MID(B1911,4,2)),VALUE(LEFT(B1911,2))),DATE(VALUE(LEFT(B1911,4)),VALUE(MID(B1911,6,2)),VALUE(RIGHT(B1911,2)))))</f>
        <v>45832</v>
      </c>
      <c r="N1911" s="16" t="n">
        <f aca="false">MONTH(M1911)</f>
        <v>6</v>
      </c>
      <c r="O1911" s="16" t="str">
        <f aca="false">PROPER(TRIM(H1911))</f>
        <v>Kolkata</v>
      </c>
      <c r="P1911" s="16" t="str">
        <f aca="false">IFERROR(VLOOKUP(O1911,city_map!$A$2:$B$6,2,FALSE()),O1911)</f>
        <v>Kolkata</v>
      </c>
      <c r="Q1911" s="16" t="n">
        <f aca="false">IF(ISNUMBER(F1911),F1911,VALUE(SUBSTITUTE(SUBSTITUTE(F1911,"₹",""),",","")))</f>
        <v>504</v>
      </c>
      <c r="R1911" s="16" t="n">
        <f aca="false">IF(E1911=99,1,E1911)</f>
        <v>1</v>
      </c>
      <c r="S1911" s="16" t="n">
        <f aca="false">IF(G1911="",0,G1911)</f>
        <v>0</v>
      </c>
      <c r="T1911" s="16" t="str">
        <f aca="false">IF(I1911="","Unknown",IF(I1911="upi","UPI",I1911))</f>
        <v>UPI</v>
      </c>
      <c r="U1911" s="16" t="str">
        <f aca="false">IF(L1911="Yes","Y",IF(L1911="No","N",L1911))</f>
        <v>N</v>
      </c>
      <c r="V1911" s="19" t="n">
        <f aca="false">ROUND(R1911*Q1911*(1-S1911),2)</f>
        <v>504</v>
      </c>
      <c r="W1911" s="16" t="str">
        <f aca="false">_xlfn.XLOOKUP(D1911,products!$A$2:$A$61,products!$C$2:$C$61,"Not found")</f>
        <v>Fashion</v>
      </c>
    </row>
    <row r="1912" customFormat="false" ht="15" hidden="false" customHeight="false" outlineLevel="0" collapsed="false">
      <c r="A1912" s="16" t="s">
        <v>2988</v>
      </c>
      <c r="B1912" s="16" t="s">
        <v>2986</v>
      </c>
      <c r="C1912" s="16" t="s">
        <v>800</v>
      </c>
      <c r="D1912" s="16" t="s">
        <v>341</v>
      </c>
      <c r="E1912" s="16" t="n">
        <v>2</v>
      </c>
      <c r="F1912" s="16" t="n">
        <v>1134</v>
      </c>
      <c r="G1912" s="16" t="n">
        <v>0.15</v>
      </c>
      <c r="H1912" s="16" t="s">
        <v>67</v>
      </c>
      <c r="I1912" s="16" t="s">
        <v>47</v>
      </c>
      <c r="J1912" s="16" t="n">
        <v>2</v>
      </c>
      <c r="K1912" s="16" t="n">
        <v>3</v>
      </c>
      <c r="L1912" s="16" t="s">
        <v>57</v>
      </c>
      <c r="M1912" s="18" t="n">
        <f aca="false">IF(ISNUMBER(B1912),B1912,IF(MID(B1912,3,1)="-",DATE(VALUE(RIGHT(B1912,4)),VALUE(MID(B1912,4,2)),VALUE(LEFT(B1912,2))),DATE(VALUE(LEFT(B1912,4)),VALUE(MID(B1912,6,2)),VALUE(RIGHT(B1912,2)))))</f>
        <v>45832</v>
      </c>
      <c r="N1912" s="16" t="n">
        <f aca="false">MONTH(M1912)</f>
        <v>6</v>
      </c>
      <c r="O1912" s="16" t="str">
        <f aca="false">PROPER(TRIM(H1912))</f>
        <v>Kolkata</v>
      </c>
      <c r="P1912" s="16" t="str">
        <f aca="false">IFERROR(VLOOKUP(O1912,city_map!$A$2:$B$6,2,FALSE()),O1912)</f>
        <v>Kolkata</v>
      </c>
      <c r="Q1912" s="16" t="n">
        <f aca="false">IF(ISNUMBER(F1912),F1912,VALUE(SUBSTITUTE(SUBSTITUTE(F1912,"₹",""),",","")))</f>
        <v>1134</v>
      </c>
      <c r="R1912" s="16" t="n">
        <f aca="false">IF(E1912=99,1,E1912)</f>
        <v>2</v>
      </c>
      <c r="S1912" s="16" t="n">
        <f aca="false">IF(G1912="",0,G1912)</f>
        <v>0.15</v>
      </c>
      <c r="T1912" s="16" t="str">
        <f aca="false">IF(I1912="","Unknown",IF(I1912="upi","UPI",I1912))</f>
        <v>Debit Card</v>
      </c>
      <c r="U1912" s="16" t="str">
        <f aca="false">IF(L1912="Yes","Y",IF(L1912="No","N",L1912))</f>
        <v>Y</v>
      </c>
      <c r="V1912" s="19" t="n">
        <f aca="false">ROUND(R1912*Q1912*(1-S1912),2)</f>
        <v>1927.8</v>
      </c>
      <c r="W1912" s="16" t="str">
        <f aca="false">_xlfn.XLOOKUP(D1912,products!$A$2:$A$61,products!$C$2:$C$61,"Not found")</f>
        <v>Home</v>
      </c>
    </row>
    <row r="1913" customFormat="false" ht="15" hidden="false" customHeight="false" outlineLevel="0" collapsed="false">
      <c r="A1913" s="16" t="s">
        <v>2989</v>
      </c>
      <c r="B1913" s="16" t="s">
        <v>2986</v>
      </c>
      <c r="C1913" s="16" t="s">
        <v>1259</v>
      </c>
      <c r="D1913" s="16" t="s">
        <v>77</v>
      </c>
      <c r="E1913" s="16" t="n">
        <v>2</v>
      </c>
      <c r="F1913" s="16" t="n">
        <v>356</v>
      </c>
      <c r="G1913" s="16" t="n">
        <v>0.05</v>
      </c>
      <c r="H1913" s="16" t="s">
        <v>46</v>
      </c>
      <c r="I1913" s="16" t="s">
        <v>60</v>
      </c>
      <c r="J1913" s="16" t="n">
        <v>4</v>
      </c>
      <c r="K1913" s="16" t="n">
        <v>4</v>
      </c>
      <c r="L1913" s="16" t="s">
        <v>41</v>
      </c>
      <c r="M1913" s="18" t="n">
        <f aca="false">IF(ISNUMBER(B1913),B1913,IF(MID(B1913,3,1)="-",DATE(VALUE(RIGHT(B1913,4)),VALUE(MID(B1913,4,2)),VALUE(LEFT(B1913,2))),DATE(VALUE(LEFT(B1913,4)),VALUE(MID(B1913,6,2)),VALUE(RIGHT(B1913,2)))))</f>
        <v>45832</v>
      </c>
      <c r="N1913" s="16" t="n">
        <f aca="false">MONTH(M1913)</f>
        <v>6</v>
      </c>
      <c r="O1913" s="16" t="str">
        <f aca="false">PROPER(TRIM(H1913))</f>
        <v>Chennai</v>
      </c>
      <c r="P1913" s="16" t="str">
        <f aca="false">IFERROR(VLOOKUP(O1913,city_map!$A$2:$B$6,2,FALSE()),O1913)</f>
        <v>Chennai</v>
      </c>
      <c r="Q1913" s="16" t="n">
        <f aca="false">IF(ISNUMBER(F1913),F1913,VALUE(SUBSTITUTE(SUBSTITUTE(F1913,"₹",""),",","")))</f>
        <v>356</v>
      </c>
      <c r="R1913" s="16" t="n">
        <f aca="false">IF(E1913=99,1,E1913)</f>
        <v>2</v>
      </c>
      <c r="S1913" s="16" t="n">
        <f aca="false">IF(G1913="",0,G1913)</f>
        <v>0.05</v>
      </c>
      <c r="T1913" s="16" t="str">
        <f aca="false">IF(I1913="","Unknown",IF(I1913="upi","UPI",I1913))</f>
        <v>UPI</v>
      </c>
      <c r="U1913" s="16" t="str">
        <f aca="false">IF(L1913="Yes","Y",IF(L1913="No","N",L1913))</f>
        <v>N</v>
      </c>
      <c r="V1913" s="19" t="n">
        <f aca="false">ROUND(R1913*Q1913*(1-S1913),2)</f>
        <v>676.4</v>
      </c>
      <c r="W1913" s="16" t="str">
        <f aca="false">_xlfn.XLOOKUP(D1913,products!$A$2:$A$61,products!$C$2:$C$61,"Not found")</f>
        <v>Books</v>
      </c>
    </row>
    <row r="1914" customFormat="false" ht="15" hidden="false" customHeight="false" outlineLevel="0" collapsed="false">
      <c r="A1914" s="16" t="s">
        <v>2990</v>
      </c>
      <c r="B1914" s="16" t="s">
        <v>2986</v>
      </c>
      <c r="C1914" s="16" t="s">
        <v>1880</v>
      </c>
      <c r="D1914" s="16" t="s">
        <v>38</v>
      </c>
      <c r="E1914" s="16" t="n">
        <v>3</v>
      </c>
      <c r="F1914" s="16" t="n">
        <v>337</v>
      </c>
      <c r="G1914" s="16" t="n">
        <v>0.1</v>
      </c>
      <c r="H1914" s="16" t="s">
        <v>39</v>
      </c>
      <c r="I1914" s="16" t="s">
        <v>71</v>
      </c>
      <c r="J1914" s="16" t="n">
        <v>4</v>
      </c>
      <c r="K1914" s="16" t="n">
        <v>4</v>
      </c>
      <c r="L1914" s="16" t="s">
        <v>41</v>
      </c>
      <c r="M1914" s="18" t="n">
        <f aca="false">IF(ISNUMBER(B1914),B1914,IF(MID(B1914,3,1)="-",DATE(VALUE(RIGHT(B1914,4)),VALUE(MID(B1914,4,2)),VALUE(LEFT(B1914,2))),DATE(VALUE(LEFT(B1914,4)),VALUE(MID(B1914,6,2)),VALUE(RIGHT(B1914,2)))))</f>
        <v>45832</v>
      </c>
      <c r="N1914" s="16" t="n">
        <f aca="false">MONTH(M1914)</f>
        <v>6</v>
      </c>
      <c r="O1914" s="16" t="str">
        <f aca="false">PROPER(TRIM(H1914))</f>
        <v>Delhi</v>
      </c>
      <c r="P1914" s="16" t="str">
        <f aca="false">IFERROR(VLOOKUP(O1914,city_map!$A$2:$B$6,2,FALSE()),O1914)</f>
        <v>Delhi</v>
      </c>
      <c r="Q1914" s="16" t="n">
        <f aca="false">IF(ISNUMBER(F1914),F1914,VALUE(SUBSTITUTE(SUBSTITUTE(F1914,"₹",""),",","")))</f>
        <v>337</v>
      </c>
      <c r="R1914" s="16" t="n">
        <f aca="false">IF(E1914=99,1,E1914)</f>
        <v>3</v>
      </c>
      <c r="S1914" s="16" t="n">
        <f aca="false">IF(G1914="",0,G1914)</f>
        <v>0.1</v>
      </c>
      <c r="T1914" s="16" t="str">
        <f aca="false">IF(I1914="","Unknown",IF(I1914="upi","UPI",I1914))</f>
        <v>Credit Card</v>
      </c>
      <c r="U1914" s="16" t="str">
        <f aca="false">IF(L1914="Yes","Y",IF(L1914="No","N",L1914))</f>
        <v>N</v>
      </c>
      <c r="V1914" s="19" t="n">
        <f aca="false">ROUND(R1914*Q1914*(1-S1914),2)</f>
        <v>909.9</v>
      </c>
      <c r="W1914" s="16" t="str">
        <f aca="false">_xlfn.XLOOKUP(D1914,products!$A$2:$A$61,products!$C$2:$C$61,"Not found")</f>
        <v>Books</v>
      </c>
    </row>
    <row r="1915" customFormat="false" ht="15" hidden="false" customHeight="false" outlineLevel="0" collapsed="false">
      <c r="A1915" s="16" t="s">
        <v>2991</v>
      </c>
      <c r="B1915" s="16" t="s">
        <v>2986</v>
      </c>
      <c r="C1915" s="16" t="s">
        <v>2895</v>
      </c>
      <c r="D1915" s="16" t="s">
        <v>55</v>
      </c>
      <c r="E1915" s="16" t="n">
        <v>2</v>
      </c>
      <c r="F1915" s="16" t="n">
        <v>1944</v>
      </c>
      <c r="G1915" s="16" t="n">
        <v>0.15</v>
      </c>
      <c r="H1915" s="16" t="s">
        <v>89</v>
      </c>
      <c r="I1915" s="16" t="s">
        <v>60</v>
      </c>
      <c r="J1915" s="16" t="n">
        <v>4</v>
      </c>
      <c r="K1915" s="16" t="n">
        <v>5</v>
      </c>
      <c r="L1915" s="16" t="s">
        <v>41</v>
      </c>
      <c r="M1915" s="18" t="n">
        <f aca="false">IF(ISNUMBER(B1915),B1915,IF(MID(B1915,3,1)="-",DATE(VALUE(RIGHT(B1915,4)),VALUE(MID(B1915,4,2)),VALUE(LEFT(B1915,2))),DATE(VALUE(LEFT(B1915,4)),VALUE(MID(B1915,6,2)),VALUE(RIGHT(B1915,2)))))</f>
        <v>45832</v>
      </c>
      <c r="N1915" s="16" t="n">
        <f aca="false">MONTH(M1915)</f>
        <v>6</v>
      </c>
      <c r="O1915" s="16" t="str">
        <f aca="false">PROPER(TRIM(H1915))</f>
        <v>Ahmedabad</v>
      </c>
      <c r="P1915" s="16" t="str">
        <f aca="false">IFERROR(VLOOKUP(O1915,city_map!$A$2:$B$6,2,FALSE()),O1915)</f>
        <v>Ahmedabad</v>
      </c>
      <c r="Q1915" s="16" t="n">
        <f aca="false">IF(ISNUMBER(F1915),F1915,VALUE(SUBSTITUTE(SUBSTITUTE(F1915,"₹",""),",","")))</f>
        <v>1944</v>
      </c>
      <c r="R1915" s="16" t="n">
        <f aca="false">IF(E1915=99,1,E1915)</f>
        <v>2</v>
      </c>
      <c r="S1915" s="16" t="n">
        <f aca="false">IF(G1915="",0,G1915)</f>
        <v>0.15</v>
      </c>
      <c r="T1915" s="16" t="str">
        <f aca="false">IF(I1915="","Unknown",IF(I1915="upi","UPI",I1915))</f>
        <v>UPI</v>
      </c>
      <c r="U1915" s="16" t="str">
        <f aca="false">IF(L1915="Yes","Y",IF(L1915="No","N",L1915))</f>
        <v>N</v>
      </c>
      <c r="V1915" s="19" t="n">
        <f aca="false">ROUND(R1915*Q1915*(1-S1915),2)</f>
        <v>3304.8</v>
      </c>
      <c r="W1915" s="16" t="str">
        <f aca="false">_xlfn.XLOOKUP(D1915,products!$A$2:$A$61,products!$C$2:$C$61,"Not found")</f>
        <v>Home</v>
      </c>
    </row>
    <row r="1916" customFormat="false" ht="15" hidden="false" customHeight="false" outlineLevel="0" collapsed="false">
      <c r="A1916" s="16" t="s">
        <v>2992</v>
      </c>
      <c r="B1916" s="16" t="s">
        <v>2986</v>
      </c>
      <c r="C1916" s="16" t="s">
        <v>224</v>
      </c>
      <c r="D1916" s="16" t="s">
        <v>77</v>
      </c>
      <c r="E1916" s="16" t="n">
        <v>2</v>
      </c>
      <c r="F1916" s="16" t="n">
        <v>353</v>
      </c>
      <c r="G1916" s="16" t="n">
        <v>0.05</v>
      </c>
      <c r="H1916" s="16" t="s">
        <v>89</v>
      </c>
      <c r="I1916" s="16" t="s">
        <v>60</v>
      </c>
      <c r="J1916" s="16" t="n">
        <v>3</v>
      </c>
      <c r="K1916" s="16" t="n">
        <v>4</v>
      </c>
      <c r="L1916" s="16" t="s">
        <v>41</v>
      </c>
      <c r="M1916" s="18" t="n">
        <f aca="false">IF(ISNUMBER(B1916),B1916,IF(MID(B1916,3,1)="-",DATE(VALUE(RIGHT(B1916,4)),VALUE(MID(B1916,4,2)),VALUE(LEFT(B1916,2))),DATE(VALUE(LEFT(B1916,4)),VALUE(MID(B1916,6,2)),VALUE(RIGHT(B1916,2)))))</f>
        <v>45832</v>
      </c>
      <c r="N1916" s="16" t="n">
        <f aca="false">MONTH(M1916)</f>
        <v>6</v>
      </c>
      <c r="O1916" s="16" t="str">
        <f aca="false">PROPER(TRIM(H1916))</f>
        <v>Ahmedabad</v>
      </c>
      <c r="P1916" s="16" t="str">
        <f aca="false">IFERROR(VLOOKUP(O1916,city_map!$A$2:$B$6,2,FALSE()),O1916)</f>
        <v>Ahmedabad</v>
      </c>
      <c r="Q1916" s="16" t="n">
        <f aca="false">IF(ISNUMBER(F1916),F1916,VALUE(SUBSTITUTE(SUBSTITUTE(F1916,"₹",""),",","")))</f>
        <v>353</v>
      </c>
      <c r="R1916" s="16" t="n">
        <f aca="false">IF(E1916=99,1,E1916)</f>
        <v>2</v>
      </c>
      <c r="S1916" s="16" t="n">
        <f aca="false">IF(G1916="",0,G1916)</f>
        <v>0.05</v>
      </c>
      <c r="T1916" s="16" t="str">
        <f aca="false">IF(I1916="","Unknown",IF(I1916="upi","UPI",I1916))</f>
        <v>UPI</v>
      </c>
      <c r="U1916" s="16" t="str">
        <f aca="false">IF(L1916="Yes","Y",IF(L1916="No","N",L1916))</f>
        <v>N</v>
      </c>
      <c r="V1916" s="19" t="n">
        <f aca="false">ROUND(R1916*Q1916*(1-S1916),2)</f>
        <v>670.7</v>
      </c>
      <c r="W1916" s="16" t="str">
        <f aca="false">_xlfn.XLOOKUP(D1916,products!$A$2:$A$61,products!$C$2:$C$61,"Not found")</f>
        <v>Books</v>
      </c>
    </row>
    <row r="1917" customFormat="false" ht="15" hidden="false" customHeight="false" outlineLevel="0" collapsed="false">
      <c r="A1917" s="16" t="s">
        <v>2993</v>
      </c>
      <c r="B1917" s="16" t="s">
        <v>2986</v>
      </c>
      <c r="C1917" s="16" t="s">
        <v>2994</v>
      </c>
      <c r="D1917" s="16" t="s">
        <v>222</v>
      </c>
      <c r="E1917" s="16" t="n">
        <v>1</v>
      </c>
      <c r="F1917" s="16" t="n">
        <v>1815</v>
      </c>
      <c r="G1917" s="16" t="n">
        <v>0</v>
      </c>
      <c r="H1917" s="16" t="s">
        <v>81</v>
      </c>
      <c r="I1917" s="16" t="s">
        <v>60</v>
      </c>
      <c r="J1917" s="16" t="n">
        <v>2</v>
      </c>
      <c r="K1917" s="16" t="n">
        <v>4</v>
      </c>
      <c r="L1917" s="16" t="s">
        <v>41</v>
      </c>
      <c r="M1917" s="18" t="n">
        <f aca="false">IF(ISNUMBER(B1917),B1917,IF(MID(B1917,3,1)="-",DATE(VALUE(RIGHT(B1917,4)),VALUE(MID(B1917,4,2)),VALUE(LEFT(B1917,2))),DATE(VALUE(LEFT(B1917,4)),VALUE(MID(B1917,6,2)),VALUE(RIGHT(B1917,2)))))</f>
        <v>45832</v>
      </c>
      <c r="N1917" s="16" t="n">
        <f aca="false">MONTH(M1917)</f>
        <v>6</v>
      </c>
      <c r="O1917" s="16" t="str">
        <f aca="false">PROPER(TRIM(H1917))</f>
        <v>Hyderabad</v>
      </c>
      <c r="P1917" s="16" t="str">
        <f aca="false">IFERROR(VLOOKUP(O1917,city_map!$A$2:$B$6,2,FALSE()),O1917)</f>
        <v>Hyderabad</v>
      </c>
      <c r="Q1917" s="16" t="n">
        <f aca="false">IF(ISNUMBER(F1917),F1917,VALUE(SUBSTITUTE(SUBSTITUTE(F1917,"₹",""),",","")))</f>
        <v>1815</v>
      </c>
      <c r="R1917" s="16" t="n">
        <f aca="false">IF(E1917=99,1,E1917)</f>
        <v>1</v>
      </c>
      <c r="S1917" s="16" t="n">
        <f aca="false">IF(G1917="",0,G1917)</f>
        <v>0</v>
      </c>
      <c r="T1917" s="16" t="str">
        <f aca="false">IF(I1917="","Unknown",IF(I1917="upi","UPI",I1917))</f>
        <v>UPI</v>
      </c>
      <c r="U1917" s="16" t="str">
        <f aca="false">IF(L1917="Yes","Y",IF(L1917="No","N",L1917))</f>
        <v>N</v>
      </c>
      <c r="V1917" s="19" t="n">
        <f aca="false">ROUND(R1917*Q1917*(1-S1917),2)</f>
        <v>1815</v>
      </c>
      <c r="W1917" s="16" t="str">
        <f aca="false">_xlfn.XLOOKUP(D1917,products!$A$2:$A$61,products!$C$2:$C$61,"Not found")</f>
        <v>Fashion</v>
      </c>
    </row>
    <row r="1918" customFormat="false" ht="15" hidden="false" customHeight="false" outlineLevel="0" collapsed="false">
      <c r="A1918" s="16" t="s">
        <v>2995</v>
      </c>
      <c r="B1918" s="16" t="s">
        <v>2986</v>
      </c>
      <c r="C1918" s="16" t="s">
        <v>62</v>
      </c>
      <c r="D1918" s="16" t="s">
        <v>440</v>
      </c>
      <c r="E1918" s="16" t="n">
        <v>1</v>
      </c>
      <c r="F1918" s="16" t="n">
        <v>1421</v>
      </c>
      <c r="G1918" s="16" t="n">
        <v>0.05</v>
      </c>
      <c r="H1918" s="16" t="s">
        <v>39</v>
      </c>
      <c r="I1918" s="16" t="s">
        <v>60</v>
      </c>
      <c r="J1918" s="16" t="n">
        <v>5</v>
      </c>
      <c r="K1918" s="16" t="n">
        <v>4</v>
      </c>
      <c r="L1918" s="16" t="s">
        <v>41</v>
      </c>
      <c r="M1918" s="18" t="n">
        <f aca="false">IF(ISNUMBER(B1918),B1918,IF(MID(B1918,3,1)="-",DATE(VALUE(RIGHT(B1918,4)),VALUE(MID(B1918,4,2)),VALUE(LEFT(B1918,2))),DATE(VALUE(LEFT(B1918,4)),VALUE(MID(B1918,6,2)),VALUE(RIGHT(B1918,2)))))</f>
        <v>45832</v>
      </c>
      <c r="N1918" s="16" t="n">
        <f aca="false">MONTH(M1918)</f>
        <v>6</v>
      </c>
      <c r="O1918" s="16" t="str">
        <f aca="false">PROPER(TRIM(H1918))</f>
        <v>Delhi</v>
      </c>
      <c r="P1918" s="16" t="str">
        <f aca="false">IFERROR(VLOOKUP(O1918,city_map!$A$2:$B$6,2,FALSE()),O1918)</f>
        <v>Delhi</v>
      </c>
      <c r="Q1918" s="16" t="n">
        <f aca="false">IF(ISNUMBER(F1918),F1918,VALUE(SUBSTITUTE(SUBSTITUTE(F1918,"₹",""),",","")))</f>
        <v>1421</v>
      </c>
      <c r="R1918" s="16" t="n">
        <f aca="false">IF(E1918=99,1,E1918)</f>
        <v>1</v>
      </c>
      <c r="S1918" s="16" t="n">
        <f aca="false">IF(G1918="",0,G1918)</f>
        <v>0.05</v>
      </c>
      <c r="T1918" s="16" t="str">
        <f aca="false">IF(I1918="","Unknown",IF(I1918="upi","UPI",I1918))</f>
        <v>UPI</v>
      </c>
      <c r="U1918" s="16" t="str">
        <f aca="false">IF(L1918="Yes","Y",IF(L1918="No","N",L1918))</f>
        <v>N</v>
      </c>
      <c r="V1918" s="19" t="n">
        <f aca="false">ROUND(R1918*Q1918*(1-S1918),2)</f>
        <v>1349.95</v>
      </c>
      <c r="W1918" s="16" t="str">
        <f aca="false">_xlfn.XLOOKUP(D1918,products!$A$2:$A$61,products!$C$2:$C$61,"Not found")</f>
        <v>Home</v>
      </c>
    </row>
    <row r="1919" customFormat="false" ht="15" hidden="false" customHeight="false" outlineLevel="0" collapsed="false">
      <c r="A1919" s="16" t="s">
        <v>2996</v>
      </c>
      <c r="B1919" s="16" t="s">
        <v>2986</v>
      </c>
      <c r="C1919" s="16" t="s">
        <v>2997</v>
      </c>
      <c r="D1919" s="16" t="s">
        <v>203</v>
      </c>
      <c r="E1919" s="16" t="n">
        <v>1</v>
      </c>
      <c r="F1919" s="16" t="n">
        <v>2540</v>
      </c>
      <c r="G1919" s="16" t="n">
        <v>0.2</v>
      </c>
      <c r="H1919" s="16" t="s">
        <v>67</v>
      </c>
      <c r="I1919" s="16" t="s">
        <v>100</v>
      </c>
      <c r="J1919" s="16" t="n">
        <v>2</v>
      </c>
      <c r="K1919" s="16" t="n">
        <v>4</v>
      </c>
      <c r="L1919" s="16" t="s">
        <v>41</v>
      </c>
      <c r="M1919" s="18" t="n">
        <f aca="false">IF(ISNUMBER(B1919),B1919,IF(MID(B1919,3,1)="-",DATE(VALUE(RIGHT(B1919,4)),VALUE(MID(B1919,4,2)),VALUE(LEFT(B1919,2))),DATE(VALUE(LEFT(B1919,4)),VALUE(MID(B1919,6,2)),VALUE(RIGHT(B1919,2)))))</f>
        <v>45832</v>
      </c>
      <c r="N1919" s="16" t="n">
        <f aca="false">MONTH(M1919)</f>
        <v>6</v>
      </c>
      <c r="O1919" s="16" t="str">
        <f aca="false">PROPER(TRIM(H1919))</f>
        <v>Kolkata</v>
      </c>
      <c r="P1919" s="16" t="str">
        <f aca="false">IFERROR(VLOOKUP(O1919,city_map!$A$2:$B$6,2,FALSE()),O1919)</f>
        <v>Kolkata</v>
      </c>
      <c r="Q1919" s="16" t="n">
        <f aca="false">IF(ISNUMBER(F1919),F1919,VALUE(SUBSTITUTE(SUBSTITUTE(F1919,"₹",""),",","")))</f>
        <v>2540</v>
      </c>
      <c r="R1919" s="16" t="n">
        <f aca="false">IF(E1919=99,1,E1919)</f>
        <v>1</v>
      </c>
      <c r="S1919" s="16" t="n">
        <f aca="false">IF(G1919="",0,G1919)</f>
        <v>0.2</v>
      </c>
      <c r="T1919" s="16" t="str">
        <f aca="false">IF(I1919="","Unknown",IF(I1919="upi","UPI",I1919))</f>
        <v>Net Banking</v>
      </c>
      <c r="U1919" s="16" t="str">
        <f aca="false">IF(L1919="Yes","Y",IF(L1919="No","N",L1919))</f>
        <v>N</v>
      </c>
      <c r="V1919" s="19" t="n">
        <f aca="false">ROUND(R1919*Q1919*(1-S1919),2)</f>
        <v>2032</v>
      </c>
      <c r="W1919" s="16" t="str">
        <f aca="false">_xlfn.XLOOKUP(D1919,products!$A$2:$A$61,products!$C$2:$C$61,"Not found")</f>
        <v>Fashion</v>
      </c>
    </row>
    <row r="1920" customFormat="false" ht="15" hidden="false" customHeight="false" outlineLevel="0" collapsed="false">
      <c r="A1920" s="16" t="s">
        <v>2998</v>
      </c>
      <c r="B1920" s="16" t="s">
        <v>2999</v>
      </c>
      <c r="C1920" s="16" t="s">
        <v>1769</v>
      </c>
      <c r="D1920" s="16" t="s">
        <v>105</v>
      </c>
      <c r="E1920" s="16" t="n">
        <v>2</v>
      </c>
      <c r="F1920" s="16" t="n">
        <v>392</v>
      </c>
      <c r="G1920" s="16" t="n">
        <v>0.15</v>
      </c>
      <c r="H1920" s="16" t="s">
        <v>208</v>
      </c>
      <c r="I1920" s="16" t="s">
        <v>71</v>
      </c>
      <c r="J1920" s="16" t="n">
        <v>6</v>
      </c>
      <c r="K1920" s="16" t="n">
        <v>4</v>
      </c>
      <c r="L1920" s="16" t="s">
        <v>41</v>
      </c>
      <c r="M1920" s="18" t="n">
        <f aca="false">IF(ISNUMBER(B1920),B1920,IF(MID(B1920,3,1)="-",DATE(VALUE(RIGHT(B1920,4)),VALUE(MID(B1920,4,2)),VALUE(LEFT(B1920,2))),DATE(VALUE(LEFT(B1920,4)),VALUE(MID(B1920,6,2)),VALUE(RIGHT(B1920,2)))))</f>
        <v>45833</v>
      </c>
      <c r="N1920" s="16" t="n">
        <f aca="false">MONTH(M1920)</f>
        <v>6</v>
      </c>
      <c r="O1920" s="16" t="str">
        <f aca="false">PROPER(TRIM(H1920))</f>
        <v>Jaipur</v>
      </c>
      <c r="P1920" s="16" t="str">
        <f aca="false">IFERROR(VLOOKUP(O1920,city_map!$A$2:$B$6,2,FALSE()),O1920)</f>
        <v>Jaipur</v>
      </c>
      <c r="Q1920" s="16" t="n">
        <f aca="false">IF(ISNUMBER(F1920),F1920,VALUE(SUBSTITUTE(SUBSTITUTE(F1920,"₹",""),",","")))</f>
        <v>392</v>
      </c>
      <c r="R1920" s="16" t="n">
        <f aca="false">IF(E1920=99,1,E1920)</f>
        <v>2</v>
      </c>
      <c r="S1920" s="16" t="n">
        <f aca="false">IF(G1920="",0,G1920)</f>
        <v>0.15</v>
      </c>
      <c r="T1920" s="16" t="str">
        <f aca="false">IF(I1920="","Unknown",IF(I1920="upi","UPI",I1920))</f>
        <v>Credit Card</v>
      </c>
      <c r="U1920" s="16" t="str">
        <f aca="false">IF(L1920="Yes","Y",IF(L1920="No","N",L1920))</f>
        <v>N</v>
      </c>
      <c r="V1920" s="19" t="n">
        <f aca="false">ROUND(R1920*Q1920*(1-S1920),2)</f>
        <v>666.4</v>
      </c>
      <c r="W1920" s="16" t="str">
        <f aca="false">_xlfn.XLOOKUP(D1920,products!$A$2:$A$61,products!$C$2:$C$61,"Not found")</f>
        <v>Beauty</v>
      </c>
    </row>
    <row r="1921" customFormat="false" ht="15" hidden="false" customHeight="false" outlineLevel="0" collapsed="false">
      <c r="A1921" s="16" t="s">
        <v>3000</v>
      </c>
      <c r="B1921" s="16" t="s">
        <v>2999</v>
      </c>
      <c r="C1921" s="16" t="s">
        <v>1384</v>
      </c>
      <c r="D1921" s="16" t="s">
        <v>179</v>
      </c>
      <c r="E1921" s="16" t="n">
        <v>3</v>
      </c>
      <c r="F1921" s="16" t="n">
        <v>2599</v>
      </c>
      <c r="G1921" s="16" t="n">
        <v>0.1</v>
      </c>
      <c r="H1921" s="16" t="s">
        <v>130</v>
      </c>
      <c r="I1921" s="16" t="s">
        <v>40</v>
      </c>
      <c r="J1921" s="16" t="n">
        <v>3</v>
      </c>
      <c r="K1921" s="16" t="n">
        <v>4</v>
      </c>
      <c r="L1921" s="16" t="s">
        <v>41</v>
      </c>
      <c r="M1921" s="18" t="n">
        <f aca="false">IF(ISNUMBER(B1921),B1921,IF(MID(B1921,3,1)="-",DATE(VALUE(RIGHT(B1921,4)),VALUE(MID(B1921,4,2)),VALUE(LEFT(B1921,2))),DATE(VALUE(LEFT(B1921,4)),VALUE(MID(B1921,6,2)),VALUE(RIGHT(B1921,2)))))</f>
        <v>45833</v>
      </c>
      <c r="N1921" s="16" t="n">
        <f aca="false">MONTH(M1921)</f>
        <v>6</v>
      </c>
      <c r="O1921" s="16" t="str">
        <f aca="false">PROPER(TRIM(H1921))</f>
        <v>Bengaluru</v>
      </c>
      <c r="P1921" s="16" t="str">
        <f aca="false">IFERROR(VLOOKUP(O1921,city_map!$A$2:$B$6,2,FALSE()),O1921)</f>
        <v>Bengaluru</v>
      </c>
      <c r="Q1921" s="16" t="n">
        <f aca="false">IF(ISNUMBER(F1921),F1921,VALUE(SUBSTITUTE(SUBSTITUTE(F1921,"₹",""),",","")))</f>
        <v>2599</v>
      </c>
      <c r="R1921" s="16" t="n">
        <f aca="false">IF(E1921=99,1,E1921)</f>
        <v>3</v>
      </c>
      <c r="S1921" s="16" t="n">
        <f aca="false">IF(G1921="",0,G1921)</f>
        <v>0.1</v>
      </c>
      <c r="T1921" s="16" t="str">
        <f aca="false">IF(I1921="","Unknown",IF(I1921="upi","UPI",I1921))</f>
        <v>COD</v>
      </c>
      <c r="U1921" s="16" t="str">
        <f aca="false">IF(L1921="Yes","Y",IF(L1921="No","N",L1921))</f>
        <v>N</v>
      </c>
      <c r="V1921" s="19" t="n">
        <f aca="false">ROUND(R1921*Q1921*(1-S1921),2)</f>
        <v>7017.3</v>
      </c>
      <c r="W1921" s="16" t="str">
        <f aca="false">_xlfn.XLOOKUP(D1921,products!$A$2:$A$61,products!$C$2:$C$61,"Not found")</f>
        <v>Electronics</v>
      </c>
    </row>
    <row r="1922" customFormat="false" ht="15" hidden="false" customHeight="false" outlineLevel="0" collapsed="false">
      <c r="A1922" s="16" t="s">
        <v>3001</v>
      </c>
      <c r="B1922" s="16" t="s">
        <v>2999</v>
      </c>
      <c r="C1922" s="16" t="s">
        <v>2689</v>
      </c>
      <c r="D1922" s="16" t="s">
        <v>291</v>
      </c>
      <c r="E1922" s="16" t="n">
        <v>1</v>
      </c>
      <c r="F1922" s="16" t="n">
        <v>1164</v>
      </c>
      <c r="G1922" s="16" t="n">
        <v>0</v>
      </c>
      <c r="H1922" s="16" t="s">
        <v>545</v>
      </c>
      <c r="I1922" s="16" t="s">
        <v>60</v>
      </c>
      <c r="J1922" s="16" t="n">
        <v>4</v>
      </c>
      <c r="K1922" s="16" t="n">
        <v>5</v>
      </c>
      <c r="L1922" s="16" t="s">
        <v>41</v>
      </c>
      <c r="M1922" s="18" t="n">
        <f aca="false">IF(ISNUMBER(B1922),B1922,IF(MID(B1922,3,1)="-",DATE(VALUE(RIGHT(B1922,4)),VALUE(MID(B1922,4,2)),VALUE(LEFT(B1922,2))),DATE(VALUE(LEFT(B1922,4)),VALUE(MID(B1922,6,2)),VALUE(RIGHT(B1922,2)))))</f>
        <v>45833</v>
      </c>
      <c r="N1922" s="16" t="n">
        <f aca="false">MONTH(M1922)</f>
        <v>6</v>
      </c>
      <c r="O1922" s="16" t="str">
        <f aca="false">PROPER(TRIM(H1922))</f>
        <v>Delhi</v>
      </c>
      <c r="P1922" s="16" t="str">
        <f aca="false">IFERROR(VLOOKUP(O1922,city_map!$A$2:$B$6,2,FALSE()),O1922)</f>
        <v>Delhi</v>
      </c>
      <c r="Q1922" s="16" t="n">
        <f aca="false">IF(ISNUMBER(F1922),F1922,VALUE(SUBSTITUTE(SUBSTITUTE(F1922,"₹",""),",","")))</f>
        <v>1164</v>
      </c>
      <c r="R1922" s="16" t="n">
        <f aca="false">IF(E1922=99,1,E1922)</f>
        <v>1</v>
      </c>
      <c r="S1922" s="16" t="n">
        <f aca="false">IF(G1922="",0,G1922)</f>
        <v>0</v>
      </c>
      <c r="T1922" s="16" t="str">
        <f aca="false">IF(I1922="","Unknown",IF(I1922="upi","UPI",I1922))</f>
        <v>UPI</v>
      </c>
      <c r="U1922" s="16" t="str">
        <f aca="false">IF(L1922="Yes","Y",IF(L1922="No","N",L1922))</f>
        <v>N</v>
      </c>
      <c r="V1922" s="19" t="n">
        <f aca="false">ROUND(R1922*Q1922*(1-S1922),2)</f>
        <v>1164</v>
      </c>
      <c r="W1922" s="16" t="str">
        <f aca="false">_xlfn.XLOOKUP(D1922,products!$A$2:$A$61,products!$C$2:$C$61,"Not found")</f>
        <v>Electronics</v>
      </c>
    </row>
    <row r="1923" customFormat="false" ht="15" hidden="false" customHeight="false" outlineLevel="0" collapsed="false">
      <c r="A1923" s="16" t="s">
        <v>3002</v>
      </c>
      <c r="B1923" s="16" t="s">
        <v>2999</v>
      </c>
      <c r="C1923" s="16" t="s">
        <v>946</v>
      </c>
      <c r="D1923" s="16" t="s">
        <v>157</v>
      </c>
      <c r="E1923" s="16" t="n">
        <v>2</v>
      </c>
      <c r="F1923" s="16" t="n">
        <v>1120</v>
      </c>
      <c r="G1923" s="16" t="n">
        <v>0.2</v>
      </c>
      <c r="H1923" s="16" t="s">
        <v>208</v>
      </c>
      <c r="I1923" s="16" t="s">
        <v>40</v>
      </c>
      <c r="J1923" s="16" t="n">
        <v>4</v>
      </c>
      <c r="K1923" s="16" t="n">
        <v>4</v>
      </c>
      <c r="L1923" s="16" t="s">
        <v>41</v>
      </c>
      <c r="M1923" s="18" t="n">
        <f aca="false">IF(ISNUMBER(B1923),B1923,IF(MID(B1923,3,1)="-",DATE(VALUE(RIGHT(B1923,4)),VALUE(MID(B1923,4,2)),VALUE(LEFT(B1923,2))),DATE(VALUE(LEFT(B1923,4)),VALUE(MID(B1923,6,2)),VALUE(RIGHT(B1923,2)))))</f>
        <v>45833</v>
      </c>
      <c r="N1923" s="16" t="n">
        <f aca="false">MONTH(M1923)</f>
        <v>6</v>
      </c>
      <c r="O1923" s="16" t="str">
        <f aca="false">PROPER(TRIM(H1923))</f>
        <v>Jaipur</v>
      </c>
      <c r="P1923" s="16" t="str">
        <f aca="false">IFERROR(VLOOKUP(O1923,city_map!$A$2:$B$6,2,FALSE()),O1923)</f>
        <v>Jaipur</v>
      </c>
      <c r="Q1923" s="16" t="n">
        <f aca="false">IF(ISNUMBER(F1923),F1923,VALUE(SUBSTITUTE(SUBSTITUTE(F1923,"₹",""),",","")))</f>
        <v>1120</v>
      </c>
      <c r="R1923" s="16" t="n">
        <f aca="false">IF(E1923=99,1,E1923)</f>
        <v>2</v>
      </c>
      <c r="S1923" s="16" t="n">
        <f aca="false">IF(G1923="",0,G1923)</f>
        <v>0.2</v>
      </c>
      <c r="T1923" s="16" t="str">
        <f aca="false">IF(I1923="","Unknown",IF(I1923="upi","UPI",I1923))</f>
        <v>COD</v>
      </c>
      <c r="U1923" s="16" t="str">
        <f aca="false">IF(L1923="Yes","Y",IF(L1923="No","N",L1923))</f>
        <v>N</v>
      </c>
      <c r="V1923" s="19" t="n">
        <f aca="false">ROUND(R1923*Q1923*(1-S1923),2)</f>
        <v>1792</v>
      </c>
      <c r="W1923" s="16" t="str">
        <f aca="false">_xlfn.XLOOKUP(D1923,products!$A$2:$A$61,products!$C$2:$C$61,"Not found")</f>
        <v>Books</v>
      </c>
    </row>
    <row r="1924" customFormat="false" ht="15" hidden="false" customHeight="false" outlineLevel="0" collapsed="false">
      <c r="A1924" s="16" t="s">
        <v>3003</v>
      </c>
      <c r="B1924" s="16" t="s">
        <v>2999</v>
      </c>
      <c r="C1924" s="16" t="s">
        <v>156</v>
      </c>
      <c r="D1924" s="16" t="s">
        <v>95</v>
      </c>
      <c r="E1924" s="16" t="n">
        <v>1</v>
      </c>
      <c r="F1924" s="16" t="n">
        <v>1461</v>
      </c>
      <c r="G1924" s="16" t="n">
        <v>0</v>
      </c>
      <c r="H1924" s="16" t="s">
        <v>112</v>
      </c>
      <c r="I1924" s="16" t="s">
        <v>100</v>
      </c>
      <c r="J1924" s="16" t="n">
        <v>7</v>
      </c>
      <c r="K1924" s="16"/>
      <c r="L1924" s="16" t="s">
        <v>41</v>
      </c>
      <c r="M1924" s="18" t="n">
        <f aca="false">IF(ISNUMBER(B1924),B1924,IF(MID(B1924,3,1)="-",DATE(VALUE(RIGHT(B1924,4)),VALUE(MID(B1924,4,2)),VALUE(LEFT(B1924,2))),DATE(VALUE(LEFT(B1924,4)),VALUE(MID(B1924,6,2)),VALUE(RIGHT(B1924,2)))))</f>
        <v>45833</v>
      </c>
      <c r="N1924" s="16" t="n">
        <f aca="false">MONTH(M1924)</f>
        <v>6</v>
      </c>
      <c r="O1924" s="16" t="str">
        <f aca="false">PROPER(TRIM(H1924))</f>
        <v>Mumbai</v>
      </c>
      <c r="P1924" s="16" t="str">
        <f aca="false">IFERROR(VLOOKUP(O1924,city_map!$A$2:$B$6,2,FALSE()),O1924)</f>
        <v>Mumbai</v>
      </c>
      <c r="Q1924" s="16" t="n">
        <f aca="false">IF(ISNUMBER(F1924),F1924,VALUE(SUBSTITUTE(SUBSTITUTE(F1924,"₹",""),",","")))</f>
        <v>1461</v>
      </c>
      <c r="R1924" s="16" t="n">
        <f aca="false">IF(E1924=99,1,E1924)</f>
        <v>1</v>
      </c>
      <c r="S1924" s="16" t="n">
        <f aca="false">IF(G1924="",0,G1924)</f>
        <v>0</v>
      </c>
      <c r="T1924" s="16" t="str">
        <f aca="false">IF(I1924="","Unknown",IF(I1924="upi","UPI",I1924))</f>
        <v>Net Banking</v>
      </c>
      <c r="U1924" s="16" t="str">
        <f aca="false">IF(L1924="Yes","Y",IF(L1924="No","N",L1924))</f>
        <v>N</v>
      </c>
      <c r="V1924" s="19" t="n">
        <f aca="false">ROUND(R1924*Q1924*(1-S1924),2)</f>
        <v>1461</v>
      </c>
      <c r="W1924" s="16" t="str">
        <f aca="false">_xlfn.XLOOKUP(D1924,products!$A$2:$A$61,products!$C$2:$C$61,"Not found")</f>
        <v>Electronics</v>
      </c>
    </row>
    <row r="1925" customFormat="false" ht="15" hidden="false" customHeight="false" outlineLevel="0" collapsed="false">
      <c r="A1925" s="16" t="s">
        <v>3004</v>
      </c>
      <c r="B1925" s="16" t="s">
        <v>2999</v>
      </c>
      <c r="C1925" s="16" t="s">
        <v>2192</v>
      </c>
      <c r="D1925" s="16" t="s">
        <v>211</v>
      </c>
      <c r="E1925" s="16" t="n">
        <v>1</v>
      </c>
      <c r="F1925" s="16" t="n">
        <v>1313</v>
      </c>
      <c r="G1925" s="16" t="n">
        <v>0</v>
      </c>
      <c r="H1925" s="16" t="s">
        <v>112</v>
      </c>
      <c r="I1925" s="16" t="s">
        <v>47</v>
      </c>
      <c r="J1925" s="16" t="n">
        <v>2</v>
      </c>
      <c r="K1925" s="16" t="n">
        <v>4</v>
      </c>
      <c r="L1925" s="16" t="s">
        <v>41</v>
      </c>
      <c r="M1925" s="18" t="n">
        <f aca="false">IF(ISNUMBER(B1925),B1925,IF(MID(B1925,3,1)="-",DATE(VALUE(RIGHT(B1925,4)),VALUE(MID(B1925,4,2)),VALUE(LEFT(B1925,2))),DATE(VALUE(LEFT(B1925,4)),VALUE(MID(B1925,6,2)),VALUE(RIGHT(B1925,2)))))</f>
        <v>45833</v>
      </c>
      <c r="N1925" s="16" t="n">
        <f aca="false">MONTH(M1925)</f>
        <v>6</v>
      </c>
      <c r="O1925" s="16" t="str">
        <f aca="false">PROPER(TRIM(H1925))</f>
        <v>Mumbai</v>
      </c>
      <c r="P1925" s="16" t="str">
        <f aca="false">IFERROR(VLOOKUP(O1925,city_map!$A$2:$B$6,2,FALSE()),O1925)</f>
        <v>Mumbai</v>
      </c>
      <c r="Q1925" s="16" t="n">
        <f aca="false">IF(ISNUMBER(F1925),F1925,VALUE(SUBSTITUTE(SUBSTITUTE(F1925,"₹",""),",","")))</f>
        <v>1313</v>
      </c>
      <c r="R1925" s="16" t="n">
        <f aca="false">IF(E1925=99,1,E1925)</f>
        <v>1</v>
      </c>
      <c r="S1925" s="16" t="n">
        <f aca="false">IF(G1925="",0,G1925)</f>
        <v>0</v>
      </c>
      <c r="T1925" s="16" t="str">
        <f aca="false">IF(I1925="","Unknown",IF(I1925="upi","UPI",I1925))</f>
        <v>Debit Card</v>
      </c>
      <c r="U1925" s="16" t="str">
        <f aca="false">IF(L1925="Yes","Y",IF(L1925="No","N",L1925))</f>
        <v>N</v>
      </c>
      <c r="V1925" s="19" t="n">
        <f aca="false">ROUND(R1925*Q1925*(1-S1925),2)</f>
        <v>1313</v>
      </c>
      <c r="W1925" s="16" t="str">
        <f aca="false">_xlfn.XLOOKUP(D1925,products!$A$2:$A$61,products!$C$2:$C$61,"Not found")</f>
        <v>Fashion</v>
      </c>
    </row>
    <row r="1926" customFormat="false" ht="15" hidden="false" customHeight="false" outlineLevel="0" collapsed="false">
      <c r="A1926" s="16" t="s">
        <v>3005</v>
      </c>
      <c r="B1926" s="16" t="s">
        <v>2999</v>
      </c>
      <c r="C1926" s="16" t="s">
        <v>1142</v>
      </c>
      <c r="D1926" s="16" t="s">
        <v>55</v>
      </c>
      <c r="E1926" s="16" t="n">
        <v>1</v>
      </c>
      <c r="F1926" s="16" t="n">
        <v>1993</v>
      </c>
      <c r="G1926" s="16" t="n">
        <v>0.05</v>
      </c>
      <c r="H1926" s="16" t="s">
        <v>130</v>
      </c>
      <c r="I1926" s="16" t="s">
        <v>60</v>
      </c>
      <c r="J1926" s="16" t="n">
        <v>3</v>
      </c>
      <c r="K1926" s="16" t="n">
        <v>4</v>
      </c>
      <c r="L1926" s="16" t="s">
        <v>41</v>
      </c>
      <c r="M1926" s="18" t="n">
        <f aca="false">IF(ISNUMBER(B1926),B1926,IF(MID(B1926,3,1)="-",DATE(VALUE(RIGHT(B1926,4)),VALUE(MID(B1926,4,2)),VALUE(LEFT(B1926,2))),DATE(VALUE(LEFT(B1926,4)),VALUE(MID(B1926,6,2)),VALUE(RIGHT(B1926,2)))))</f>
        <v>45833</v>
      </c>
      <c r="N1926" s="16" t="n">
        <f aca="false">MONTH(M1926)</f>
        <v>6</v>
      </c>
      <c r="O1926" s="16" t="str">
        <f aca="false">PROPER(TRIM(H1926))</f>
        <v>Bengaluru</v>
      </c>
      <c r="P1926" s="16" t="str">
        <f aca="false">IFERROR(VLOOKUP(O1926,city_map!$A$2:$B$6,2,FALSE()),O1926)</f>
        <v>Bengaluru</v>
      </c>
      <c r="Q1926" s="16" t="n">
        <f aca="false">IF(ISNUMBER(F1926),F1926,VALUE(SUBSTITUTE(SUBSTITUTE(F1926,"₹",""),",","")))</f>
        <v>1993</v>
      </c>
      <c r="R1926" s="16" t="n">
        <f aca="false">IF(E1926=99,1,E1926)</f>
        <v>1</v>
      </c>
      <c r="S1926" s="16" t="n">
        <f aca="false">IF(G1926="",0,G1926)</f>
        <v>0.05</v>
      </c>
      <c r="T1926" s="16" t="str">
        <f aca="false">IF(I1926="","Unknown",IF(I1926="upi","UPI",I1926))</f>
        <v>UPI</v>
      </c>
      <c r="U1926" s="16" t="str">
        <f aca="false">IF(L1926="Yes","Y",IF(L1926="No","N",L1926))</f>
        <v>N</v>
      </c>
      <c r="V1926" s="19" t="n">
        <f aca="false">ROUND(R1926*Q1926*(1-S1926),2)</f>
        <v>1893.35</v>
      </c>
      <c r="W1926" s="16" t="str">
        <f aca="false">_xlfn.XLOOKUP(D1926,products!$A$2:$A$61,products!$C$2:$C$61,"Not found")</f>
        <v>Home</v>
      </c>
    </row>
    <row r="1927" customFormat="false" ht="15" hidden="false" customHeight="false" outlineLevel="0" collapsed="false">
      <c r="A1927" s="16" t="s">
        <v>3006</v>
      </c>
      <c r="B1927" s="16" t="s">
        <v>3007</v>
      </c>
      <c r="C1927" s="16" t="s">
        <v>585</v>
      </c>
      <c r="D1927" s="16" t="s">
        <v>308</v>
      </c>
      <c r="E1927" s="16" t="n">
        <v>2</v>
      </c>
      <c r="F1927" s="16" t="n">
        <v>200</v>
      </c>
      <c r="G1927" s="16" t="n">
        <v>0</v>
      </c>
      <c r="H1927" s="16" t="s">
        <v>89</v>
      </c>
      <c r="I1927" s="16" t="s">
        <v>60</v>
      </c>
      <c r="J1927" s="16" t="n">
        <v>4</v>
      </c>
      <c r="K1927" s="16" t="n">
        <v>4</v>
      </c>
      <c r="L1927" s="16" t="s">
        <v>41</v>
      </c>
      <c r="M1927" s="18" t="n">
        <f aca="false">IF(ISNUMBER(B1927),B1927,IF(MID(B1927,3,1)="-",DATE(VALUE(RIGHT(B1927,4)),VALUE(MID(B1927,4,2)),VALUE(LEFT(B1927,2))),DATE(VALUE(LEFT(B1927,4)),VALUE(MID(B1927,6,2)),VALUE(RIGHT(B1927,2)))))</f>
        <v>45834</v>
      </c>
      <c r="N1927" s="16" t="n">
        <f aca="false">MONTH(M1927)</f>
        <v>6</v>
      </c>
      <c r="O1927" s="16" t="str">
        <f aca="false">PROPER(TRIM(H1927))</f>
        <v>Ahmedabad</v>
      </c>
      <c r="P1927" s="16" t="str">
        <f aca="false">IFERROR(VLOOKUP(O1927,city_map!$A$2:$B$6,2,FALSE()),O1927)</f>
        <v>Ahmedabad</v>
      </c>
      <c r="Q1927" s="16" t="n">
        <f aca="false">IF(ISNUMBER(F1927),F1927,VALUE(SUBSTITUTE(SUBSTITUTE(F1927,"₹",""),",","")))</f>
        <v>200</v>
      </c>
      <c r="R1927" s="16" t="n">
        <f aca="false">IF(E1927=99,1,E1927)</f>
        <v>2</v>
      </c>
      <c r="S1927" s="16" t="n">
        <f aca="false">IF(G1927="",0,G1927)</f>
        <v>0</v>
      </c>
      <c r="T1927" s="16" t="str">
        <f aca="false">IF(I1927="","Unknown",IF(I1927="upi","UPI",I1927))</f>
        <v>UPI</v>
      </c>
      <c r="U1927" s="16" t="str">
        <f aca="false">IF(L1927="Yes","Y",IF(L1927="No","N",L1927))</f>
        <v>N</v>
      </c>
      <c r="V1927" s="19" t="n">
        <f aca="false">ROUND(R1927*Q1927*(1-S1927),2)</f>
        <v>400</v>
      </c>
      <c r="W1927" s="16" t="str">
        <f aca="false">_xlfn.XLOOKUP(D1927,products!$A$2:$A$61,products!$C$2:$C$61,"Not found")</f>
        <v>Beauty</v>
      </c>
    </row>
    <row r="1928" customFormat="false" ht="15" hidden="false" customHeight="false" outlineLevel="0" collapsed="false">
      <c r="A1928" s="16" t="s">
        <v>3008</v>
      </c>
      <c r="B1928" s="16" t="s">
        <v>3007</v>
      </c>
      <c r="C1928" s="16" t="s">
        <v>647</v>
      </c>
      <c r="D1928" s="16" t="s">
        <v>440</v>
      </c>
      <c r="E1928" s="16" t="n">
        <v>2</v>
      </c>
      <c r="F1928" s="16" t="n">
        <v>1391</v>
      </c>
      <c r="G1928" s="16" t="n">
        <v>0.2</v>
      </c>
      <c r="H1928" s="16" t="s">
        <v>161</v>
      </c>
      <c r="I1928" s="16" t="s">
        <v>60</v>
      </c>
      <c r="J1928" s="16" t="n">
        <v>4</v>
      </c>
      <c r="K1928" s="16" t="n">
        <v>5</v>
      </c>
      <c r="L1928" s="16" t="s">
        <v>41</v>
      </c>
      <c r="M1928" s="18" t="n">
        <f aca="false">IF(ISNUMBER(B1928),B1928,IF(MID(B1928,3,1)="-",DATE(VALUE(RIGHT(B1928,4)),VALUE(MID(B1928,4,2)),VALUE(LEFT(B1928,2))),DATE(VALUE(LEFT(B1928,4)),VALUE(MID(B1928,6,2)),VALUE(RIGHT(B1928,2)))))</f>
        <v>45834</v>
      </c>
      <c r="N1928" s="16" t="n">
        <f aca="false">MONTH(M1928)</f>
        <v>6</v>
      </c>
      <c r="O1928" s="16" t="str">
        <f aca="false">PROPER(TRIM(H1928))</f>
        <v>Hyderabad</v>
      </c>
      <c r="P1928" s="16" t="str">
        <f aca="false">IFERROR(VLOOKUP(O1928,city_map!$A$2:$B$6,2,FALSE()),O1928)</f>
        <v>Hyderabad</v>
      </c>
      <c r="Q1928" s="16" t="n">
        <f aca="false">IF(ISNUMBER(F1928),F1928,VALUE(SUBSTITUTE(SUBSTITUTE(F1928,"₹",""),",","")))</f>
        <v>1391</v>
      </c>
      <c r="R1928" s="16" t="n">
        <f aca="false">IF(E1928=99,1,E1928)</f>
        <v>2</v>
      </c>
      <c r="S1928" s="16" t="n">
        <f aca="false">IF(G1928="",0,G1928)</f>
        <v>0.2</v>
      </c>
      <c r="T1928" s="16" t="str">
        <f aca="false">IF(I1928="","Unknown",IF(I1928="upi","UPI",I1928))</f>
        <v>UPI</v>
      </c>
      <c r="U1928" s="16" t="str">
        <f aca="false">IF(L1928="Yes","Y",IF(L1928="No","N",L1928))</f>
        <v>N</v>
      </c>
      <c r="V1928" s="19" t="n">
        <f aca="false">ROUND(R1928*Q1928*(1-S1928),2)</f>
        <v>2225.6</v>
      </c>
      <c r="W1928" s="16" t="str">
        <f aca="false">_xlfn.XLOOKUP(D1928,products!$A$2:$A$61,products!$C$2:$C$61,"Not found")</f>
        <v>Home</v>
      </c>
    </row>
    <row r="1929" customFormat="false" ht="15" hidden="false" customHeight="false" outlineLevel="0" collapsed="false">
      <c r="A1929" s="16" t="s">
        <v>3009</v>
      </c>
      <c r="B1929" s="16" t="s">
        <v>3007</v>
      </c>
      <c r="C1929" s="16" t="s">
        <v>1153</v>
      </c>
      <c r="D1929" s="16" t="s">
        <v>173</v>
      </c>
      <c r="E1929" s="16" t="n">
        <v>1</v>
      </c>
      <c r="F1929" s="16" t="n">
        <v>1182</v>
      </c>
      <c r="G1929" s="16" t="n">
        <v>0</v>
      </c>
      <c r="H1929" s="16" t="s">
        <v>56</v>
      </c>
      <c r="I1929" s="16" t="s">
        <v>60</v>
      </c>
      <c r="J1929" s="16" t="n">
        <v>6</v>
      </c>
      <c r="K1929" s="16" t="n">
        <v>3</v>
      </c>
      <c r="L1929" s="16" t="s">
        <v>41</v>
      </c>
      <c r="M1929" s="18" t="n">
        <f aca="false">IF(ISNUMBER(B1929),B1929,IF(MID(B1929,3,1)="-",DATE(VALUE(RIGHT(B1929,4)),VALUE(MID(B1929,4,2)),VALUE(LEFT(B1929,2))),DATE(VALUE(LEFT(B1929,4)),VALUE(MID(B1929,6,2)),VALUE(RIGHT(B1929,2)))))</f>
        <v>45834</v>
      </c>
      <c r="N1929" s="16" t="n">
        <f aca="false">MONTH(M1929)</f>
        <v>6</v>
      </c>
      <c r="O1929" s="16" t="str">
        <f aca="false">PROPER(TRIM(H1929))</f>
        <v>Lucknow</v>
      </c>
      <c r="P1929" s="16" t="str">
        <f aca="false">IFERROR(VLOOKUP(O1929,city_map!$A$2:$B$6,2,FALSE()),O1929)</f>
        <v>Lucknow</v>
      </c>
      <c r="Q1929" s="16" t="n">
        <f aca="false">IF(ISNUMBER(F1929),F1929,VALUE(SUBSTITUTE(SUBSTITUTE(F1929,"₹",""),",","")))</f>
        <v>1182</v>
      </c>
      <c r="R1929" s="16" t="n">
        <f aca="false">IF(E1929=99,1,E1929)</f>
        <v>1</v>
      </c>
      <c r="S1929" s="16" t="n">
        <f aca="false">IF(G1929="",0,G1929)</f>
        <v>0</v>
      </c>
      <c r="T1929" s="16" t="str">
        <f aca="false">IF(I1929="","Unknown",IF(I1929="upi","UPI",I1929))</f>
        <v>UPI</v>
      </c>
      <c r="U1929" s="16" t="str">
        <f aca="false">IF(L1929="Yes","Y",IF(L1929="No","N",L1929))</f>
        <v>N</v>
      </c>
      <c r="V1929" s="19" t="n">
        <f aca="false">ROUND(R1929*Q1929*(1-S1929),2)</f>
        <v>1182</v>
      </c>
      <c r="W1929" s="16" t="str">
        <f aca="false">_xlfn.XLOOKUP(D1929,products!$A$2:$A$61,products!$C$2:$C$61,"Not found")</f>
        <v>Fashion</v>
      </c>
    </row>
    <row r="1930" customFormat="false" ht="15" hidden="false" customHeight="false" outlineLevel="0" collapsed="false">
      <c r="A1930" s="16" t="s">
        <v>3010</v>
      </c>
      <c r="B1930" s="16" t="s">
        <v>3007</v>
      </c>
      <c r="C1930" s="16" t="s">
        <v>1249</v>
      </c>
      <c r="D1930" s="16" t="s">
        <v>80</v>
      </c>
      <c r="E1930" s="16" t="n">
        <v>1</v>
      </c>
      <c r="F1930" s="16" t="n">
        <v>1429</v>
      </c>
      <c r="G1930" s="16" t="n">
        <v>0.15</v>
      </c>
      <c r="H1930" s="16" t="s">
        <v>39</v>
      </c>
      <c r="I1930" s="16" t="s">
        <v>60</v>
      </c>
      <c r="J1930" s="16" t="n">
        <v>2</v>
      </c>
      <c r="K1930" s="16" t="n">
        <v>5</v>
      </c>
      <c r="L1930" s="16" t="s">
        <v>41</v>
      </c>
      <c r="M1930" s="18" t="n">
        <f aca="false">IF(ISNUMBER(B1930),B1930,IF(MID(B1930,3,1)="-",DATE(VALUE(RIGHT(B1930,4)),VALUE(MID(B1930,4,2)),VALUE(LEFT(B1930,2))),DATE(VALUE(LEFT(B1930,4)),VALUE(MID(B1930,6,2)),VALUE(RIGHT(B1930,2)))))</f>
        <v>45834</v>
      </c>
      <c r="N1930" s="16" t="n">
        <f aca="false">MONTH(M1930)</f>
        <v>6</v>
      </c>
      <c r="O1930" s="16" t="str">
        <f aca="false">PROPER(TRIM(H1930))</f>
        <v>Delhi</v>
      </c>
      <c r="P1930" s="16" t="str">
        <f aca="false">IFERROR(VLOOKUP(O1930,city_map!$A$2:$B$6,2,FALSE()),O1930)</f>
        <v>Delhi</v>
      </c>
      <c r="Q1930" s="16" t="n">
        <f aca="false">IF(ISNUMBER(F1930),F1930,VALUE(SUBSTITUTE(SUBSTITUTE(F1930,"₹",""),",","")))</f>
        <v>1429</v>
      </c>
      <c r="R1930" s="16" t="n">
        <f aca="false">IF(E1930=99,1,E1930)</f>
        <v>1</v>
      </c>
      <c r="S1930" s="16" t="n">
        <f aca="false">IF(G1930="",0,G1930)</f>
        <v>0.15</v>
      </c>
      <c r="T1930" s="16" t="str">
        <f aca="false">IF(I1930="","Unknown",IF(I1930="upi","UPI",I1930))</f>
        <v>UPI</v>
      </c>
      <c r="U1930" s="16" t="str">
        <f aca="false">IF(L1930="Yes","Y",IF(L1930="No","N",L1930))</f>
        <v>N</v>
      </c>
      <c r="V1930" s="19" t="n">
        <f aca="false">ROUND(R1930*Q1930*(1-S1930),2)</f>
        <v>1214.65</v>
      </c>
      <c r="W1930" s="16" t="str">
        <f aca="false">_xlfn.XLOOKUP(D1930,products!$A$2:$A$61,products!$C$2:$C$61,"Not found")</f>
        <v>Beauty</v>
      </c>
    </row>
    <row r="1931" customFormat="false" ht="15" hidden="false" customHeight="false" outlineLevel="0" collapsed="false">
      <c r="A1931" s="16" t="s">
        <v>3011</v>
      </c>
      <c r="B1931" s="16" t="s">
        <v>3007</v>
      </c>
      <c r="C1931" s="16" t="s">
        <v>1706</v>
      </c>
      <c r="D1931" s="16" t="s">
        <v>254</v>
      </c>
      <c r="E1931" s="16" t="n">
        <v>1</v>
      </c>
      <c r="F1931" s="16" t="n">
        <v>1011</v>
      </c>
      <c r="G1931" s="16" t="n">
        <v>0</v>
      </c>
      <c r="H1931" s="16" t="s">
        <v>130</v>
      </c>
      <c r="I1931" s="16" t="s">
        <v>71</v>
      </c>
      <c r="J1931" s="16" t="n">
        <v>3</v>
      </c>
      <c r="K1931" s="16" t="n">
        <v>5</v>
      </c>
      <c r="L1931" s="16" t="s">
        <v>41</v>
      </c>
      <c r="M1931" s="18" t="n">
        <f aca="false">IF(ISNUMBER(B1931),B1931,IF(MID(B1931,3,1)="-",DATE(VALUE(RIGHT(B1931,4)),VALUE(MID(B1931,4,2)),VALUE(LEFT(B1931,2))),DATE(VALUE(LEFT(B1931,4)),VALUE(MID(B1931,6,2)),VALUE(RIGHT(B1931,2)))))</f>
        <v>45834</v>
      </c>
      <c r="N1931" s="16" t="n">
        <f aca="false">MONTH(M1931)</f>
        <v>6</v>
      </c>
      <c r="O1931" s="16" t="str">
        <f aca="false">PROPER(TRIM(H1931))</f>
        <v>Bengaluru</v>
      </c>
      <c r="P1931" s="16" t="str">
        <f aca="false">IFERROR(VLOOKUP(O1931,city_map!$A$2:$B$6,2,FALSE()),O1931)</f>
        <v>Bengaluru</v>
      </c>
      <c r="Q1931" s="16" t="n">
        <f aca="false">IF(ISNUMBER(F1931),F1931,VALUE(SUBSTITUTE(SUBSTITUTE(F1931,"₹",""),",","")))</f>
        <v>1011</v>
      </c>
      <c r="R1931" s="16" t="n">
        <f aca="false">IF(E1931=99,1,E1931)</f>
        <v>1</v>
      </c>
      <c r="S1931" s="16" t="n">
        <f aca="false">IF(G1931="",0,G1931)</f>
        <v>0</v>
      </c>
      <c r="T1931" s="16" t="str">
        <f aca="false">IF(I1931="","Unknown",IF(I1931="upi","UPI",I1931))</f>
        <v>Credit Card</v>
      </c>
      <c r="U1931" s="16" t="str">
        <f aca="false">IF(L1931="Yes","Y",IF(L1931="No","N",L1931))</f>
        <v>N</v>
      </c>
      <c r="V1931" s="19" t="n">
        <f aca="false">ROUND(R1931*Q1931*(1-S1931),2)</f>
        <v>1011</v>
      </c>
      <c r="W1931" s="16" t="str">
        <f aca="false">_xlfn.XLOOKUP(D1931,products!$A$2:$A$61,products!$C$2:$C$61,"Not found")</f>
        <v>Fashion</v>
      </c>
    </row>
    <row r="1932" customFormat="false" ht="15" hidden="false" customHeight="false" outlineLevel="0" collapsed="false">
      <c r="A1932" s="16" t="s">
        <v>3012</v>
      </c>
      <c r="B1932" s="16" t="s">
        <v>3007</v>
      </c>
      <c r="C1932" s="16" t="s">
        <v>3013</v>
      </c>
      <c r="D1932" s="16" t="s">
        <v>412</v>
      </c>
      <c r="E1932" s="16" t="n">
        <v>2</v>
      </c>
      <c r="F1932" s="16" t="n">
        <v>1027</v>
      </c>
      <c r="G1932" s="16" t="n">
        <v>0.1</v>
      </c>
      <c r="H1932" s="16" t="s">
        <v>130</v>
      </c>
      <c r="I1932" s="16" t="s">
        <v>100</v>
      </c>
      <c r="J1932" s="16" t="n">
        <v>2</v>
      </c>
      <c r="K1932" s="16" t="n">
        <v>5</v>
      </c>
      <c r="L1932" s="16" t="s">
        <v>41</v>
      </c>
      <c r="M1932" s="18" t="n">
        <f aca="false">IF(ISNUMBER(B1932),B1932,IF(MID(B1932,3,1)="-",DATE(VALUE(RIGHT(B1932,4)),VALUE(MID(B1932,4,2)),VALUE(LEFT(B1932,2))),DATE(VALUE(LEFT(B1932,4)),VALUE(MID(B1932,6,2)),VALUE(RIGHT(B1932,2)))))</f>
        <v>45834</v>
      </c>
      <c r="N1932" s="16" t="n">
        <f aca="false">MONTH(M1932)</f>
        <v>6</v>
      </c>
      <c r="O1932" s="16" t="str">
        <f aca="false">PROPER(TRIM(H1932))</f>
        <v>Bengaluru</v>
      </c>
      <c r="P1932" s="16" t="str">
        <f aca="false">IFERROR(VLOOKUP(O1932,city_map!$A$2:$B$6,2,FALSE()),O1932)</f>
        <v>Bengaluru</v>
      </c>
      <c r="Q1932" s="16" t="n">
        <f aca="false">IF(ISNUMBER(F1932),F1932,VALUE(SUBSTITUTE(SUBSTITUTE(F1932,"₹",""),",","")))</f>
        <v>1027</v>
      </c>
      <c r="R1932" s="16" t="n">
        <f aca="false">IF(E1932=99,1,E1932)</f>
        <v>2</v>
      </c>
      <c r="S1932" s="16" t="n">
        <f aca="false">IF(G1932="",0,G1932)</f>
        <v>0.1</v>
      </c>
      <c r="T1932" s="16" t="str">
        <f aca="false">IF(I1932="","Unknown",IF(I1932="upi","UPI",I1932))</f>
        <v>Net Banking</v>
      </c>
      <c r="U1932" s="16" t="str">
        <f aca="false">IF(L1932="Yes","Y",IF(L1932="No","N",L1932))</f>
        <v>N</v>
      </c>
      <c r="V1932" s="19" t="n">
        <f aca="false">ROUND(R1932*Q1932*(1-S1932),2)</f>
        <v>1848.6</v>
      </c>
      <c r="W1932" s="16" t="str">
        <f aca="false">_xlfn.XLOOKUP(D1932,products!$A$2:$A$61,products!$C$2:$C$61,"Not found")</f>
        <v>Home</v>
      </c>
    </row>
    <row r="1933" customFormat="false" ht="15" hidden="false" customHeight="false" outlineLevel="0" collapsed="false">
      <c r="A1933" s="16" t="s">
        <v>3014</v>
      </c>
      <c r="B1933" s="16" t="s">
        <v>3007</v>
      </c>
      <c r="C1933" s="16" t="s">
        <v>1908</v>
      </c>
      <c r="D1933" s="16" t="s">
        <v>136</v>
      </c>
      <c r="E1933" s="16" t="n">
        <v>1</v>
      </c>
      <c r="F1933" s="16" t="n">
        <v>2292</v>
      </c>
      <c r="G1933" s="16" t="n">
        <v>0</v>
      </c>
      <c r="H1933" s="16" t="s">
        <v>39</v>
      </c>
      <c r="I1933" s="16" t="s">
        <v>47</v>
      </c>
      <c r="J1933" s="16" t="n">
        <v>3</v>
      </c>
      <c r="K1933" s="16" t="n">
        <v>5</v>
      </c>
      <c r="L1933" s="16" t="s">
        <v>41</v>
      </c>
      <c r="M1933" s="18" t="n">
        <f aca="false">IF(ISNUMBER(B1933),B1933,IF(MID(B1933,3,1)="-",DATE(VALUE(RIGHT(B1933,4)),VALUE(MID(B1933,4,2)),VALUE(LEFT(B1933,2))),DATE(VALUE(LEFT(B1933,4)),VALUE(MID(B1933,6,2)),VALUE(RIGHT(B1933,2)))))</f>
        <v>45834</v>
      </c>
      <c r="N1933" s="16" t="n">
        <f aca="false">MONTH(M1933)</f>
        <v>6</v>
      </c>
      <c r="O1933" s="16" t="str">
        <f aca="false">PROPER(TRIM(H1933))</f>
        <v>Delhi</v>
      </c>
      <c r="P1933" s="16" t="str">
        <f aca="false">IFERROR(VLOOKUP(O1933,city_map!$A$2:$B$6,2,FALSE()),O1933)</f>
        <v>Delhi</v>
      </c>
      <c r="Q1933" s="16" t="n">
        <f aca="false">IF(ISNUMBER(F1933),F1933,VALUE(SUBSTITUTE(SUBSTITUTE(F1933,"₹",""),",","")))</f>
        <v>2292</v>
      </c>
      <c r="R1933" s="16" t="n">
        <f aca="false">IF(E1933=99,1,E1933)</f>
        <v>1</v>
      </c>
      <c r="S1933" s="16" t="n">
        <f aca="false">IF(G1933="",0,G1933)</f>
        <v>0</v>
      </c>
      <c r="T1933" s="16" t="str">
        <f aca="false">IF(I1933="","Unknown",IF(I1933="upi","UPI",I1933))</f>
        <v>Debit Card</v>
      </c>
      <c r="U1933" s="16" t="str">
        <f aca="false">IF(L1933="Yes","Y",IF(L1933="No","N",L1933))</f>
        <v>N</v>
      </c>
      <c r="V1933" s="19" t="n">
        <f aca="false">ROUND(R1933*Q1933*(1-S1933),2)</f>
        <v>2292</v>
      </c>
      <c r="W1933" s="16" t="str">
        <f aca="false">_xlfn.XLOOKUP(D1933,products!$A$2:$A$61,products!$C$2:$C$61,"Not found")</f>
        <v>Electronics</v>
      </c>
    </row>
    <row r="1934" customFormat="false" ht="15" hidden="false" customHeight="false" outlineLevel="0" collapsed="false">
      <c r="A1934" s="16" t="s">
        <v>3015</v>
      </c>
      <c r="B1934" s="16" t="s">
        <v>3007</v>
      </c>
      <c r="C1934" s="16" t="s">
        <v>511</v>
      </c>
      <c r="D1934" s="16" t="s">
        <v>216</v>
      </c>
      <c r="E1934" s="16" t="n">
        <v>4</v>
      </c>
      <c r="F1934" s="16" t="n">
        <v>921</v>
      </c>
      <c r="G1934" s="16" t="n">
        <v>0.2</v>
      </c>
      <c r="H1934" s="16" t="s">
        <v>56</v>
      </c>
      <c r="I1934" s="16" t="s">
        <v>47</v>
      </c>
      <c r="J1934" s="16" t="n">
        <v>6</v>
      </c>
      <c r="K1934" s="16" t="n">
        <v>4</v>
      </c>
      <c r="L1934" s="16" t="s">
        <v>41</v>
      </c>
      <c r="M1934" s="18" t="n">
        <f aca="false">IF(ISNUMBER(B1934),B1934,IF(MID(B1934,3,1)="-",DATE(VALUE(RIGHT(B1934,4)),VALUE(MID(B1934,4,2)),VALUE(LEFT(B1934,2))),DATE(VALUE(LEFT(B1934,4)),VALUE(MID(B1934,6,2)),VALUE(RIGHT(B1934,2)))))</f>
        <v>45834</v>
      </c>
      <c r="N1934" s="16" t="n">
        <f aca="false">MONTH(M1934)</f>
        <v>6</v>
      </c>
      <c r="O1934" s="16" t="str">
        <f aca="false">PROPER(TRIM(H1934))</f>
        <v>Lucknow</v>
      </c>
      <c r="P1934" s="16" t="str">
        <f aca="false">IFERROR(VLOOKUP(O1934,city_map!$A$2:$B$6,2,FALSE()),O1934)</f>
        <v>Lucknow</v>
      </c>
      <c r="Q1934" s="16" t="n">
        <f aca="false">IF(ISNUMBER(F1934),F1934,VALUE(SUBSTITUTE(SUBSTITUTE(F1934,"₹",""),",","")))</f>
        <v>921</v>
      </c>
      <c r="R1934" s="16" t="n">
        <f aca="false">IF(E1934=99,1,E1934)</f>
        <v>4</v>
      </c>
      <c r="S1934" s="16" t="n">
        <f aca="false">IF(G1934="",0,G1934)</f>
        <v>0.2</v>
      </c>
      <c r="T1934" s="16" t="str">
        <f aca="false">IF(I1934="","Unknown",IF(I1934="upi","UPI",I1934))</f>
        <v>Debit Card</v>
      </c>
      <c r="U1934" s="16" t="str">
        <f aca="false">IF(L1934="Yes","Y",IF(L1934="No","N",L1934))</f>
        <v>N</v>
      </c>
      <c r="V1934" s="19" t="n">
        <f aca="false">ROUND(R1934*Q1934*(1-S1934),2)</f>
        <v>2947.2</v>
      </c>
      <c r="W1934" s="16" t="str">
        <f aca="false">_xlfn.XLOOKUP(D1934,products!$A$2:$A$61,products!$C$2:$C$61,"Not found")</f>
        <v>Books</v>
      </c>
    </row>
    <row r="1935" customFormat="false" ht="15" hidden="false" customHeight="false" outlineLevel="0" collapsed="false">
      <c r="A1935" s="16" t="s">
        <v>3016</v>
      </c>
      <c r="B1935" s="16" t="s">
        <v>3007</v>
      </c>
      <c r="C1935" s="16" t="s">
        <v>585</v>
      </c>
      <c r="D1935" s="16" t="s">
        <v>92</v>
      </c>
      <c r="E1935" s="16" t="n">
        <v>1</v>
      </c>
      <c r="F1935" s="16" t="n">
        <v>3928</v>
      </c>
      <c r="G1935" s="16" t="n">
        <v>0.05</v>
      </c>
      <c r="H1935" s="16" t="s">
        <v>130</v>
      </c>
      <c r="I1935" s="16" t="s">
        <v>40</v>
      </c>
      <c r="J1935" s="16" t="n">
        <v>3</v>
      </c>
      <c r="K1935" s="16" t="n">
        <v>4</v>
      </c>
      <c r="L1935" s="16" t="s">
        <v>41</v>
      </c>
      <c r="M1935" s="18" t="n">
        <f aca="false">IF(ISNUMBER(B1935),B1935,IF(MID(B1935,3,1)="-",DATE(VALUE(RIGHT(B1935,4)),VALUE(MID(B1935,4,2)),VALUE(LEFT(B1935,2))),DATE(VALUE(LEFT(B1935,4)),VALUE(MID(B1935,6,2)),VALUE(RIGHT(B1935,2)))))</f>
        <v>45834</v>
      </c>
      <c r="N1935" s="16" t="n">
        <f aca="false">MONTH(M1935)</f>
        <v>6</v>
      </c>
      <c r="O1935" s="16" t="str">
        <f aca="false">PROPER(TRIM(H1935))</f>
        <v>Bengaluru</v>
      </c>
      <c r="P1935" s="16" t="str">
        <f aca="false">IFERROR(VLOOKUP(O1935,city_map!$A$2:$B$6,2,FALSE()),O1935)</f>
        <v>Bengaluru</v>
      </c>
      <c r="Q1935" s="16" t="n">
        <f aca="false">IF(ISNUMBER(F1935),F1935,VALUE(SUBSTITUTE(SUBSTITUTE(F1935,"₹",""),",","")))</f>
        <v>3928</v>
      </c>
      <c r="R1935" s="16" t="n">
        <f aca="false">IF(E1935=99,1,E1935)</f>
        <v>1</v>
      </c>
      <c r="S1935" s="16" t="n">
        <f aca="false">IF(G1935="",0,G1935)</f>
        <v>0.05</v>
      </c>
      <c r="T1935" s="16" t="str">
        <f aca="false">IF(I1935="","Unknown",IF(I1935="upi","UPI",I1935))</f>
        <v>COD</v>
      </c>
      <c r="U1935" s="16" t="str">
        <f aca="false">IF(L1935="Yes","Y",IF(L1935="No","N",L1935))</f>
        <v>N</v>
      </c>
      <c r="V1935" s="19" t="n">
        <f aca="false">ROUND(R1935*Q1935*(1-S1935),2)</f>
        <v>3731.6</v>
      </c>
      <c r="W1935" s="16" t="str">
        <f aca="false">_xlfn.XLOOKUP(D1935,products!$A$2:$A$61,products!$C$2:$C$61,"Not found")</f>
        <v>Electronics</v>
      </c>
    </row>
    <row r="1936" customFormat="false" ht="15" hidden="false" customHeight="false" outlineLevel="0" collapsed="false">
      <c r="A1936" s="16" t="s">
        <v>3017</v>
      </c>
      <c r="B1936" s="16" t="s">
        <v>3007</v>
      </c>
      <c r="C1936" s="16" t="s">
        <v>1744</v>
      </c>
      <c r="D1936" s="16" t="s">
        <v>396</v>
      </c>
      <c r="E1936" s="16" t="n">
        <v>4</v>
      </c>
      <c r="F1936" s="16" t="n">
        <v>5327</v>
      </c>
      <c r="G1936" s="16" t="n">
        <v>0.1</v>
      </c>
      <c r="H1936" s="16" t="s">
        <v>39</v>
      </c>
      <c r="I1936" s="16" t="s">
        <v>60</v>
      </c>
      <c r="J1936" s="16" t="n">
        <v>5</v>
      </c>
      <c r="K1936" s="16" t="n">
        <v>4</v>
      </c>
      <c r="L1936" s="16" t="s">
        <v>57</v>
      </c>
      <c r="M1936" s="18" t="n">
        <f aca="false">IF(ISNUMBER(B1936),B1936,IF(MID(B1936,3,1)="-",DATE(VALUE(RIGHT(B1936,4)),VALUE(MID(B1936,4,2)),VALUE(LEFT(B1936,2))),DATE(VALUE(LEFT(B1936,4)),VALUE(MID(B1936,6,2)),VALUE(RIGHT(B1936,2)))))</f>
        <v>45834</v>
      </c>
      <c r="N1936" s="16" t="n">
        <f aca="false">MONTH(M1936)</f>
        <v>6</v>
      </c>
      <c r="O1936" s="16" t="str">
        <f aca="false">PROPER(TRIM(H1936))</f>
        <v>Delhi</v>
      </c>
      <c r="P1936" s="16" t="str">
        <f aca="false">IFERROR(VLOOKUP(O1936,city_map!$A$2:$B$6,2,FALSE()),O1936)</f>
        <v>Delhi</v>
      </c>
      <c r="Q1936" s="16" t="n">
        <f aca="false">IF(ISNUMBER(F1936),F1936,VALUE(SUBSTITUTE(SUBSTITUTE(F1936,"₹",""),",","")))</f>
        <v>5327</v>
      </c>
      <c r="R1936" s="16" t="n">
        <f aca="false">IF(E1936=99,1,E1936)</f>
        <v>4</v>
      </c>
      <c r="S1936" s="16" t="n">
        <f aca="false">IF(G1936="",0,G1936)</f>
        <v>0.1</v>
      </c>
      <c r="T1936" s="16" t="str">
        <f aca="false">IF(I1936="","Unknown",IF(I1936="upi","UPI",I1936))</f>
        <v>UPI</v>
      </c>
      <c r="U1936" s="16" t="str">
        <f aca="false">IF(L1936="Yes","Y",IF(L1936="No","N",L1936))</f>
        <v>Y</v>
      </c>
      <c r="V1936" s="19" t="n">
        <f aca="false">ROUND(R1936*Q1936*(1-S1936),2)</f>
        <v>19177.2</v>
      </c>
      <c r="W1936" s="16" t="str">
        <f aca="false">_xlfn.XLOOKUP(D1936,products!$A$2:$A$61,products!$C$2:$C$61,"Not found")</f>
        <v>Home</v>
      </c>
    </row>
    <row r="1937" customFormat="false" ht="15" hidden="false" customHeight="false" outlineLevel="0" collapsed="false">
      <c r="A1937" s="16" t="s">
        <v>3018</v>
      </c>
      <c r="B1937" s="16" t="s">
        <v>3007</v>
      </c>
      <c r="C1937" s="16" t="s">
        <v>2375</v>
      </c>
      <c r="D1937" s="16" t="s">
        <v>66</v>
      </c>
      <c r="E1937" s="16" t="n">
        <v>2</v>
      </c>
      <c r="F1937" s="16" t="n">
        <v>15284</v>
      </c>
      <c r="G1937" s="16" t="n">
        <v>0.15</v>
      </c>
      <c r="H1937" s="16" t="s">
        <v>130</v>
      </c>
      <c r="I1937" s="16" t="s">
        <v>47</v>
      </c>
      <c r="J1937" s="16" t="n">
        <v>4</v>
      </c>
      <c r="K1937" s="16" t="n">
        <v>4</v>
      </c>
      <c r="L1937" s="16" t="s">
        <v>41</v>
      </c>
      <c r="M1937" s="18" t="n">
        <f aca="false">IF(ISNUMBER(B1937),B1937,IF(MID(B1937,3,1)="-",DATE(VALUE(RIGHT(B1937,4)),VALUE(MID(B1937,4,2)),VALUE(LEFT(B1937,2))),DATE(VALUE(LEFT(B1937,4)),VALUE(MID(B1937,6,2)),VALUE(RIGHT(B1937,2)))))</f>
        <v>45834</v>
      </c>
      <c r="N1937" s="16" t="n">
        <f aca="false">MONTH(M1937)</f>
        <v>6</v>
      </c>
      <c r="O1937" s="16" t="str">
        <f aca="false">PROPER(TRIM(H1937))</f>
        <v>Bengaluru</v>
      </c>
      <c r="P1937" s="16" t="str">
        <f aca="false">IFERROR(VLOOKUP(O1937,city_map!$A$2:$B$6,2,FALSE()),O1937)</f>
        <v>Bengaluru</v>
      </c>
      <c r="Q1937" s="16" t="n">
        <f aca="false">IF(ISNUMBER(F1937),F1937,VALUE(SUBSTITUTE(SUBSTITUTE(F1937,"₹",""),",","")))</f>
        <v>15284</v>
      </c>
      <c r="R1937" s="16" t="n">
        <f aca="false">IF(E1937=99,1,E1937)</f>
        <v>2</v>
      </c>
      <c r="S1937" s="16" t="n">
        <f aca="false">IF(G1937="",0,G1937)</f>
        <v>0.15</v>
      </c>
      <c r="T1937" s="16" t="str">
        <f aca="false">IF(I1937="","Unknown",IF(I1937="upi","UPI",I1937))</f>
        <v>Debit Card</v>
      </c>
      <c r="U1937" s="16" t="str">
        <f aca="false">IF(L1937="Yes","Y",IF(L1937="No","N",L1937))</f>
        <v>N</v>
      </c>
      <c r="V1937" s="19" t="n">
        <f aca="false">ROUND(R1937*Q1937*(1-S1937),2)</f>
        <v>25982.8</v>
      </c>
      <c r="W1937" s="16" t="str">
        <f aca="false">_xlfn.XLOOKUP(D1937,products!$A$2:$A$61,products!$C$2:$C$61,"Not found")</f>
        <v>Electronics</v>
      </c>
    </row>
    <row r="1938" customFormat="false" ht="15" hidden="false" customHeight="false" outlineLevel="0" collapsed="false">
      <c r="A1938" s="16" t="s">
        <v>3019</v>
      </c>
      <c r="B1938" s="16" t="s">
        <v>3007</v>
      </c>
      <c r="C1938" s="16" t="s">
        <v>374</v>
      </c>
      <c r="D1938" s="16" t="s">
        <v>95</v>
      </c>
      <c r="E1938" s="16" t="n">
        <v>1</v>
      </c>
      <c r="F1938" s="16" t="n">
        <v>1443</v>
      </c>
      <c r="G1938" s="16" t="n">
        <v>0.05</v>
      </c>
      <c r="H1938" s="16" t="s">
        <v>112</v>
      </c>
      <c r="I1938" s="16" t="s">
        <v>60</v>
      </c>
      <c r="J1938" s="16" t="n">
        <v>4</v>
      </c>
      <c r="K1938" s="16" t="n">
        <v>4</v>
      </c>
      <c r="L1938" s="16" t="s">
        <v>41</v>
      </c>
      <c r="M1938" s="18" t="n">
        <f aca="false">IF(ISNUMBER(B1938),B1938,IF(MID(B1938,3,1)="-",DATE(VALUE(RIGHT(B1938,4)),VALUE(MID(B1938,4,2)),VALUE(LEFT(B1938,2))),DATE(VALUE(LEFT(B1938,4)),VALUE(MID(B1938,6,2)),VALUE(RIGHT(B1938,2)))))</f>
        <v>45834</v>
      </c>
      <c r="N1938" s="16" t="n">
        <f aca="false">MONTH(M1938)</f>
        <v>6</v>
      </c>
      <c r="O1938" s="16" t="str">
        <f aca="false">PROPER(TRIM(H1938))</f>
        <v>Mumbai</v>
      </c>
      <c r="P1938" s="16" t="str">
        <f aca="false">IFERROR(VLOOKUP(O1938,city_map!$A$2:$B$6,2,FALSE()),O1938)</f>
        <v>Mumbai</v>
      </c>
      <c r="Q1938" s="16" t="n">
        <f aca="false">IF(ISNUMBER(F1938),F1938,VALUE(SUBSTITUTE(SUBSTITUTE(F1938,"₹",""),",","")))</f>
        <v>1443</v>
      </c>
      <c r="R1938" s="16" t="n">
        <f aca="false">IF(E1938=99,1,E1938)</f>
        <v>1</v>
      </c>
      <c r="S1938" s="16" t="n">
        <f aca="false">IF(G1938="",0,G1938)</f>
        <v>0.05</v>
      </c>
      <c r="T1938" s="16" t="str">
        <f aca="false">IF(I1938="","Unknown",IF(I1938="upi","UPI",I1938))</f>
        <v>UPI</v>
      </c>
      <c r="U1938" s="16" t="str">
        <f aca="false">IF(L1938="Yes","Y",IF(L1938="No","N",L1938))</f>
        <v>N</v>
      </c>
      <c r="V1938" s="19" t="n">
        <f aca="false">ROUND(R1938*Q1938*(1-S1938),2)</f>
        <v>1370.85</v>
      </c>
      <c r="W1938" s="16" t="str">
        <f aca="false">_xlfn.XLOOKUP(D1938,products!$A$2:$A$61,products!$C$2:$C$61,"Not found")</f>
        <v>Electronics</v>
      </c>
    </row>
    <row r="1939" customFormat="false" ht="15" hidden="false" customHeight="false" outlineLevel="0" collapsed="false">
      <c r="A1939" s="16" t="s">
        <v>3020</v>
      </c>
      <c r="B1939" s="16" t="s">
        <v>3007</v>
      </c>
      <c r="C1939" s="16" t="s">
        <v>382</v>
      </c>
      <c r="D1939" s="16" t="s">
        <v>396</v>
      </c>
      <c r="E1939" s="16" t="n">
        <v>2</v>
      </c>
      <c r="F1939" s="16" t="n">
        <v>5661</v>
      </c>
      <c r="G1939" s="16" t="n">
        <v>0.1</v>
      </c>
      <c r="H1939" s="16" t="s">
        <v>89</v>
      </c>
      <c r="I1939" s="16" t="s">
        <v>60</v>
      </c>
      <c r="J1939" s="16" t="n">
        <v>2</v>
      </c>
      <c r="K1939" s="16" t="n">
        <v>5</v>
      </c>
      <c r="L1939" s="16" t="s">
        <v>41</v>
      </c>
      <c r="M1939" s="18" t="n">
        <f aca="false">IF(ISNUMBER(B1939),B1939,IF(MID(B1939,3,1)="-",DATE(VALUE(RIGHT(B1939,4)),VALUE(MID(B1939,4,2)),VALUE(LEFT(B1939,2))),DATE(VALUE(LEFT(B1939,4)),VALUE(MID(B1939,6,2)),VALUE(RIGHT(B1939,2)))))</f>
        <v>45834</v>
      </c>
      <c r="N1939" s="16" t="n">
        <f aca="false">MONTH(M1939)</f>
        <v>6</v>
      </c>
      <c r="O1939" s="16" t="str">
        <f aca="false">PROPER(TRIM(H1939))</f>
        <v>Ahmedabad</v>
      </c>
      <c r="P1939" s="16" t="str">
        <f aca="false">IFERROR(VLOOKUP(O1939,city_map!$A$2:$B$6,2,FALSE()),O1939)</f>
        <v>Ahmedabad</v>
      </c>
      <c r="Q1939" s="16" t="n">
        <f aca="false">IF(ISNUMBER(F1939),F1939,VALUE(SUBSTITUTE(SUBSTITUTE(F1939,"₹",""),",","")))</f>
        <v>5661</v>
      </c>
      <c r="R1939" s="16" t="n">
        <f aca="false">IF(E1939=99,1,E1939)</f>
        <v>2</v>
      </c>
      <c r="S1939" s="16" t="n">
        <f aca="false">IF(G1939="",0,G1939)</f>
        <v>0.1</v>
      </c>
      <c r="T1939" s="16" t="str">
        <f aca="false">IF(I1939="","Unknown",IF(I1939="upi","UPI",I1939))</f>
        <v>UPI</v>
      </c>
      <c r="U1939" s="16" t="str">
        <f aca="false">IF(L1939="Yes","Y",IF(L1939="No","N",L1939))</f>
        <v>N</v>
      </c>
      <c r="V1939" s="19" t="n">
        <f aca="false">ROUND(R1939*Q1939*(1-S1939),2)</f>
        <v>10189.8</v>
      </c>
      <c r="W1939" s="16" t="str">
        <f aca="false">_xlfn.XLOOKUP(D1939,products!$A$2:$A$61,products!$C$2:$C$61,"Not found")</f>
        <v>Home</v>
      </c>
    </row>
    <row r="1940" customFormat="false" ht="15" hidden="false" customHeight="false" outlineLevel="0" collapsed="false">
      <c r="A1940" s="16" t="s">
        <v>3021</v>
      </c>
      <c r="B1940" s="16" t="s">
        <v>3007</v>
      </c>
      <c r="C1940" s="16" t="s">
        <v>959</v>
      </c>
      <c r="D1940" s="16" t="s">
        <v>173</v>
      </c>
      <c r="E1940" s="16" t="n">
        <v>1</v>
      </c>
      <c r="F1940" s="16" t="n">
        <v>1160</v>
      </c>
      <c r="G1940" s="16" t="n">
        <v>0.05</v>
      </c>
      <c r="H1940" s="16" t="s">
        <v>67</v>
      </c>
      <c r="I1940" s="16" t="s">
        <v>47</v>
      </c>
      <c r="J1940" s="16" t="n">
        <v>3</v>
      </c>
      <c r="K1940" s="16" t="n">
        <v>4</v>
      </c>
      <c r="L1940" s="16" t="s">
        <v>57</v>
      </c>
      <c r="M1940" s="18" t="n">
        <f aca="false">IF(ISNUMBER(B1940),B1940,IF(MID(B1940,3,1)="-",DATE(VALUE(RIGHT(B1940,4)),VALUE(MID(B1940,4,2)),VALUE(LEFT(B1940,2))),DATE(VALUE(LEFT(B1940,4)),VALUE(MID(B1940,6,2)),VALUE(RIGHT(B1940,2)))))</f>
        <v>45834</v>
      </c>
      <c r="N1940" s="16" t="n">
        <f aca="false">MONTH(M1940)</f>
        <v>6</v>
      </c>
      <c r="O1940" s="16" t="str">
        <f aca="false">PROPER(TRIM(H1940))</f>
        <v>Kolkata</v>
      </c>
      <c r="P1940" s="16" t="str">
        <f aca="false">IFERROR(VLOOKUP(O1940,city_map!$A$2:$B$6,2,FALSE()),O1940)</f>
        <v>Kolkata</v>
      </c>
      <c r="Q1940" s="16" t="n">
        <f aca="false">IF(ISNUMBER(F1940),F1940,VALUE(SUBSTITUTE(SUBSTITUTE(F1940,"₹",""),",","")))</f>
        <v>1160</v>
      </c>
      <c r="R1940" s="16" t="n">
        <f aca="false">IF(E1940=99,1,E1940)</f>
        <v>1</v>
      </c>
      <c r="S1940" s="16" t="n">
        <f aca="false">IF(G1940="",0,G1940)</f>
        <v>0.05</v>
      </c>
      <c r="T1940" s="16" t="str">
        <f aca="false">IF(I1940="","Unknown",IF(I1940="upi","UPI",I1940))</f>
        <v>Debit Card</v>
      </c>
      <c r="U1940" s="16" t="str">
        <f aca="false">IF(L1940="Yes","Y",IF(L1940="No","N",L1940))</f>
        <v>Y</v>
      </c>
      <c r="V1940" s="19" t="n">
        <f aca="false">ROUND(R1940*Q1940*(1-S1940),2)</f>
        <v>1102</v>
      </c>
      <c r="W1940" s="16" t="str">
        <f aca="false">_xlfn.XLOOKUP(D1940,products!$A$2:$A$61,products!$C$2:$C$61,"Not found")</f>
        <v>Fashion</v>
      </c>
    </row>
    <row r="1941" customFormat="false" ht="15" hidden="false" customHeight="false" outlineLevel="0" collapsed="false">
      <c r="A1941" s="16" t="s">
        <v>3022</v>
      </c>
      <c r="B1941" s="16" t="s">
        <v>3007</v>
      </c>
      <c r="C1941" s="16" t="s">
        <v>3023</v>
      </c>
      <c r="D1941" s="16" t="s">
        <v>660</v>
      </c>
      <c r="E1941" s="16" t="n">
        <v>2</v>
      </c>
      <c r="F1941" s="16" t="n">
        <v>1792</v>
      </c>
      <c r="G1941" s="16" t="n">
        <v>0.2</v>
      </c>
      <c r="H1941" s="16" t="s">
        <v>70</v>
      </c>
      <c r="I1941" s="16" t="s">
        <v>40</v>
      </c>
      <c r="J1941" s="16" t="n">
        <v>7</v>
      </c>
      <c r="K1941" s="16" t="n">
        <v>3</v>
      </c>
      <c r="L1941" s="16" t="s">
        <v>41</v>
      </c>
      <c r="M1941" s="18" t="n">
        <f aca="false">IF(ISNUMBER(B1941),B1941,IF(MID(B1941,3,1)="-",DATE(VALUE(RIGHT(B1941,4)),VALUE(MID(B1941,4,2)),VALUE(LEFT(B1941,2))),DATE(VALUE(LEFT(B1941,4)),VALUE(MID(B1941,6,2)),VALUE(RIGHT(B1941,2)))))</f>
        <v>45834</v>
      </c>
      <c r="N1941" s="16" t="n">
        <f aca="false">MONTH(M1941)</f>
        <v>6</v>
      </c>
      <c r="O1941" s="16" t="str">
        <f aca="false">PROPER(TRIM(H1941))</f>
        <v>Pune</v>
      </c>
      <c r="P1941" s="16" t="str">
        <f aca="false">IFERROR(VLOOKUP(O1941,city_map!$A$2:$B$6,2,FALSE()),O1941)</f>
        <v>Pune</v>
      </c>
      <c r="Q1941" s="16" t="n">
        <f aca="false">IF(ISNUMBER(F1941),F1941,VALUE(SUBSTITUTE(SUBSTITUTE(F1941,"₹",""),",","")))</f>
        <v>1792</v>
      </c>
      <c r="R1941" s="16" t="n">
        <f aca="false">IF(E1941=99,1,E1941)</f>
        <v>2</v>
      </c>
      <c r="S1941" s="16" t="n">
        <f aca="false">IF(G1941="",0,G1941)</f>
        <v>0.2</v>
      </c>
      <c r="T1941" s="16" t="str">
        <f aca="false">IF(I1941="","Unknown",IF(I1941="upi","UPI",I1941))</f>
        <v>COD</v>
      </c>
      <c r="U1941" s="16" t="str">
        <f aca="false">IF(L1941="Yes","Y",IF(L1941="No","N",L1941))</f>
        <v>N</v>
      </c>
      <c r="V1941" s="19" t="n">
        <f aca="false">ROUND(R1941*Q1941*(1-S1941),2)</f>
        <v>2867.2</v>
      </c>
      <c r="W1941" s="16" t="str">
        <f aca="false">_xlfn.XLOOKUP(D1941,products!$A$2:$A$61,products!$C$2:$C$61,"Not found")</f>
        <v>Beauty</v>
      </c>
    </row>
    <row r="1942" customFormat="false" ht="15" hidden="false" customHeight="false" outlineLevel="0" collapsed="false">
      <c r="A1942" s="16" t="s">
        <v>3024</v>
      </c>
      <c r="B1942" s="16" t="s">
        <v>3025</v>
      </c>
      <c r="C1942" s="16" t="s">
        <v>2605</v>
      </c>
      <c r="D1942" s="16" t="s">
        <v>105</v>
      </c>
      <c r="E1942" s="16" t="n">
        <v>2</v>
      </c>
      <c r="F1942" s="16" t="n">
        <v>391</v>
      </c>
      <c r="G1942" s="16" t="n">
        <v>0</v>
      </c>
      <c r="H1942" s="16" t="s">
        <v>46</v>
      </c>
      <c r="I1942" s="16" t="s">
        <v>47</v>
      </c>
      <c r="J1942" s="16" t="n">
        <v>5</v>
      </c>
      <c r="K1942" s="16" t="n">
        <v>3</v>
      </c>
      <c r="L1942" s="16" t="s">
        <v>41</v>
      </c>
      <c r="M1942" s="18" t="n">
        <f aca="false">IF(ISNUMBER(B1942),B1942,IF(MID(B1942,3,1)="-",DATE(VALUE(RIGHT(B1942,4)),VALUE(MID(B1942,4,2)),VALUE(LEFT(B1942,2))),DATE(VALUE(LEFT(B1942,4)),VALUE(MID(B1942,6,2)),VALUE(RIGHT(B1942,2)))))</f>
        <v>45835</v>
      </c>
      <c r="N1942" s="16" t="n">
        <f aca="false">MONTH(M1942)</f>
        <v>6</v>
      </c>
      <c r="O1942" s="16" t="str">
        <f aca="false">PROPER(TRIM(H1942))</f>
        <v>Chennai</v>
      </c>
      <c r="P1942" s="16" t="str">
        <f aca="false">IFERROR(VLOOKUP(O1942,city_map!$A$2:$B$6,2,FALSE()),O1942)</f>
        <v>Chennai</v>
      </c>
      <c r="Q1942" s="16" t="n">
        <f aca="false">IF(ISNUMBER(F1942),F1942,VALUE(SUBSTITUTE(SUBSTITUTE(F1942,"₹",""),",","")))</f>
        <v>391</v>
      </c>
      <c r="R1942" s="16" t="n">
        <f aca="false">IF(E1942=99,1,E1942)</f>
        <v>2</v>
      </c>
      <c r="S1942" s="16" t="n">
        <f aca="false">IF(G1942="",0,G1942)</f>
        <v>0</v>
      </c>
      <c r="T1942" s="16" t="str">
        <f aca="false">IF(I1942="","Unknown",IF(I1942="upi","UPI",I1942))</f>
        <v>Debit Card</v>
      </c>
      <c r="U1942" s="16" t="str">
        <f aca="false">IF(L1942="Yes","Y",IF(L1942="No","N",L1942))</f>
        <v>N</v>
      </c>
      <c r="V1942" s="19" t="n">
        <f aca="false">ROUND(R1942*Q1942*(1-S1942),2)</f>
        <v>782</v>
      </c>
      <c r="W1942" s="16" t="str">
        <f aca="false">_xlfn.XLOOKUP(D1942,products!$A$2:$A$61,products!$C$2:$C$61,"Not found")</f>
        <v>Beauty</v>
      </c>
    </row>
    <row r="1943" customFormat="false" ht="15" hidden="false" customHeight="false" outlineLevel="0" collapsed="false">
      <c r="A1943" s="16" t="s">
        <v>3026</v>
      </c>
      <c r="B1943" s="16" t="s">
        <v>3025</v>
      </c>
      <c r="C1943" s="16" t="s">
        <v>1606</v>
      </c>
      <c r="D1943" s="16" t="s">
        <v>440</v>
      </c>
      <c r="E1943" s="16" t="n">
        <v>5</v>
      </c>
      <c r="F1943" s="16" t="n">
        <v>1367</v>
      </c>
      <c r="G1943" s="16" t="n">
        <v>0.05</v>
      </c>
      <c r="H1943" s="16" t="s">
        <v>130</v>
      </c>
      <c r="I1943" s="16" t="s">
        <v>71</v>
      </c>
      <c r="J1943" s="16" t="n">
        <v>2</v>
      </c>
      <c r="K1943" s="16" t="n">
        <v>4</v>
      </c>
      <c r="L1943" s="16" t="s">
        <v>41</v>
      </c>
      <c r="M1943" s="18" t="n">
        <f aca="false">IF(ISNUMBER(B1943),B1943,IF(MID(B1943,3,1)="-",DATE(VALUE(RIGHT(B1943,4)),VALUE(MID(B1943,4,2)),VALUE(LEFT(B1943,2))),DATE(VALUE(LEFT(B1943,4)),VALUE(MID(B1943,6,2)),VALUE(RIGHT(B1943,2)))))</f>
        <v>45835</v>
      </c>
      <c r="N1943" s="16" t="n">
        <f aca="false">MONTH(M1943)</f>
        <v>6</v>
      </c>
      <c r="O1943" s="16" t="str">
        <f aca="false">PROPER(TRIM(H1943))</f>
        <v>Bengaluru</v>
      </c>
      <c r="P1943" s="16" t="str">
        <f aca="false">IFERROR(VLOOKUP(O1943,city_map!$A$2:$B$6,2,FALSE()),O1943)</f>
        <v>Bengaluru</v>
      </c>
      <c r="Q1943" s="16" t="n">
        <f aca="false">IF(ISNUMBER(F1943),F1943,VALUE(SUBSTITUTE(SUBSTITUTE(F1943,"₹",""),",","")))</f>
        <v>1367</v>
      </c>
      <c r="R1943" s="16" t="n">
        <f aca="false">IF(E1943=99,1,E1943)</f>
        <v>5</v>
      </c>
      <c r="S1943" s="16" t="n">
        <f aca="false">IF(G1943="",0,G1943)</f>
        <v>0.05</v>
      </c>
      <c r="T1943" s="16" t="str">
        <f aca="false">IF(I1943="","Unknown",IF(I1943="upi","UPI",I1943))</f>
        <v>Credit Card</v>
      </c>
      <c r="U1943" s="16" t="str">
        <f aca="false">IF(L1943="Yes","Y",IF(L1943="No","N",L1943))</f>
        <v>N</v>
      </c>
      <c r="V1943" s="19" t="n">
        <f aca="false">ROUND(R1943*Q1943*(1-S1943),2)</f>
        <v>6493.25</v>
      </c>
      <c r="W1943" s="16" t="str">
        <f aca="false">_xlfn.XLOOKUP(D1943,products!$A$2:$A$61,products!$C$2:$C$61,"Not found")</f>
        <v>Home</v>
      </c>
    </row>
    <row r="1944" customFormat="false" ht="15" hidden="false" customHeight="false" outlineLevel="0" collapsed="false">
      <c r="A1944" s="16" t="s">
        <v>3027</v>
      </c>
      <c r="B1944" s="16" t="s">
        <v>3025</v>
      </c>
      <c r="C1944" s="16" t="s">
        <v>3028</v>
      </c>
      <c r="D1944" s="16" t="s">
        <v>451</v>
      </c>
      <c r="E1944" s="16" t="n">
        <v>2</v>
      </c>
      <c r="F1944" s="16" t="n">
        <v>1335</v>
      </c>
      <c r="G1944" s="16" t="n">
        <v>0.1</v>
      </c>
      <c r="H1944" s="16" t="s">
        <v>112</v>
      </c>
      <c r="I1944" s="16" t="s">
        <v>40</v>
      </c>
      <c r="J1944" s="16" t="n">
        <v>4</v>
      </c>
      <c r="K1944" s="16" t="n">
        <v>4</v>
      </c>
      <c r="L1944" s="16" t="s">
        <v>41</v>
      </c>
      <c r="M1944" s="18" t="n">
        <f aca="false">IF(ISNUMBER(B1944),B1944,IF(MID(B1944,3,1)="-",DATE(VALUE(RIGHT(B1944,4)),VALUE(MID(B1944,4,2)),VALUE(LEFT(B1944,2))),DATE(VALUE(LEFT(B1944,4)),VALUE(MID(B1944,6,2)),VALUE(RIGHT(B1944,2)))))</f>
        <v>45835</v>
      </c>
      <c r="N1944" s="16" t="n">
        <f aca="false">MONTH(M1944)</f>
        <v>6</v>
      </c>
      <c r="O1944" s="16" t="str">
        <f aca="false">PROPER(TRIM(H1944))</f>
        <v>Mumbai</v>
      </c>
      <c r="P1944" s="16" t="str">
        <f aca="false">IFERROR(VLOOKUP(O1944,city_map!$A$2:$B$6,2,FALSE()),O1944)</f>
        <v>Mumbai</v>
      </c>
      <c r="Q1944" s="16" t="n">
        <f aca="false">IF(ISNUMBER(F1944),F1944,VALUE(SUBSTITUTE(SUBSTITUTE(F1944,"₹",""),",","")))</f>
        <v>1335</v>
      </c>
      <c r="R1944" s="16" t="n">
        <f aca="false">IF(E1944=99,1,E1944)</f>
        <v>2</v>
      </c>
      <c r="S1944" s="16" t="n">
        <f aca="false">IF(G1944="",0,G1944)</f>
        <v>0.1</v>
      </c>
      <c r="T1944" s="16" t="str">
        <f aca="false">IF(I1944="","Unknown",IF(I1944="upi","UPI",I1944))</f>
        <v>COD</v>
      </c>
      <c r="U1944" s="16" t="str">
        <f aca="false">IF(L1944="Yes","Y",IF(L1944="No","N",L1944))</f>
        <v>N</v>
      </c>
      <c r="V1944" s="19" t="n">
        <f aca="false">ROUND(R1944*Q1944*(1-S1944),2)</f>
        <v>2403</v>
      </c>
      <c r="W1944" s="16" t="str">
        <f aca="false">_xlfn.XLOOKUP(D1944,products!$A$2:$A$61,products!$C$2:$C$61,"Not found")</f>
        <v>Beauty</v>
      </c>
    </row>
    <row r="1945" customFormat="false" ht="15" hidden="false" customHeight="false" outlineLevel="0" collapsed="false">
      <c r="A1945" s="16" t="s">
        <v>3029</v>
      </c>
      <c r="B1945" s="16" t="s">
        <v>3025</v>
      </c>
      <c r="C1945" s="16" t="s">
        <v>823</v>
      </c>
      <c r="D1945" s="16" t="s">
        <v>721</v>
      </c>
      <c r="E1945" s="16" t="n">
        <v>4</v>
      </c>
      <c r="F1945" s="16" t="n">
        <v>487</v>
      </c>
      <c r="G1945" s="16" t="n">
        <v>0</v>
      </c>
      <c r="H1945" s="16" t="s">
        <v>112</v>
      </c>
      <c r="I1945" s="16" t="s">
        <v>60</v>
      </c>
      <c r="J1945" s="16" t="n">
        <v>3</v>
      </c>
      <c r="K1945" s="16" t="n">
        <v>5</v>
      </c>
      <c r="L1945" s="16" t="s">
        <v>41</v>
      </c>
      <c r="M1945" s="18" t="n">
        <f aca="false">IF(ISNUMBER(B1945),B1945,IF(MID(B1945,3,1)="-",DATE(VALUE(RIGHT(B1945,4)),VALUE(MID(B1945,4,2)),VALUE(LEFT(B1945,2))),DATE(VALUE(LEFT(B1945,4)),VALUE(MID(B1945,6,2)),VALUE(RIGHT(B1945,2)))))</f>
        <v>45835</v>
      </c>
      <c r="N1945" s="16" t="n">
        <f aca="false">MONTH(M1945)</f>
        <v>6</v>
      </c>
      <c r="O1945" s="16" t="str">
        <f aca="false">PROPER(TRIM(H1945))</f>
        <v>Mumbai</v>
      </c>
      <c r="P1945" s="16" t="str">
        <f aca="false">IFERROR(VLOOKUP(O1945,city_map!$A$2:$B$6,2,FALSE()),O1945)</f>
        <v>Mumbai</v>
      </c>
      <c r="Q1945" s="16" t="n">
        <f aca="false">IF(ISNUMBER(F1945),F1945,VALUE(SUBSTITUTE(SUBSTITUTE(F1945,"₹",""),",","")))</f>
        <v>487</v>
      </c>
      <c r="R1945" s="16" t="n">
        <f aca="false">IF(E1945=99,1,E1945)</f>
        <v>4</v>
      </c>
      <c r="S1945" s="16" t="n">
        <f aca="false">IF(G1945="",0,G1945)</f>
        <v>0</v>
      </c>
      <c r="T1945" s="16" t="str">
        <f aca="false">IF(I1945="","Unknown",IF(I1945="upi","UPI",I1945))</f>
        <v>UPI</v>
      </c>
      <c r="U1945" s="16" t="str">
        <f aca="false">IF(L1945="Yes","Y",IF(L1945="No","N",L1945))</f>
        <v>N</v>
      </c>
      <c r="V1945" s="19" t="n">
        <f aca="false">ROUND(R1945*Q1945*(1-S1945),2)</f>
        <v>1948</v>
      </c>
      <c r="W1945" s="16" t="str">
        <f aca="false">_xlfn.XLOOKUP(D1945,products!$A$2:$A$61,products!$C$2:$C$61,"Not found")</f>
        <v>Beauty</v>
      </c>
    </row>
    <row r="1946" customFormat="false" ht="15" hidden="false" customHeight="false" outlineLevel="0" collapsed="false">
      <c r="A1946" s="16" t="s">
        <v>3030</v>
      </c>
      <c r="B1946" s="16" t="s">
        <v>3025</v>
      </c>
      <c r="C1946" s="16" t="s">
        <v>1677</v>
      </c>
      <c r="D1946" s="16" t="s">
        <v>393</v>
      </c>
      <c r="E1946" s="16" t="n">
        <v>2</v>
      </c>
      <c r="F1946" s="16" t="n">
        <v>494</v>
      </c>
      <c r="G1946" s="16" t="n">
        <v>0.2</v>
      </c>
      <c r="H1946" s="16" t="s">
        <v>39</v>
      </c>
      <c r="I1946" s="16" t="s">
        <v>71</v>
      </c>
      <c r="J1946" s="16" t="n">
        <v>2</v>
      </c>
      <c r="K1946" s="16"/>
      <c r="L1946" s="16" t="s">
        <v>41</v>
      </c>
      <c r="M1946" s="18" t="n">
        <f aca="false">IF(ISNUMBER(B1946),B1946,IF(MID(B1946,3,1)="-",DATE(VALUE(RIGHT(B1946,4)),VALUE(MID(B1946,4,2)),VALUE(LEFT(B1946,2))),DATE(VALUE(LEFT(B1946,4)),VALUE(MID(B1946,6,2)),VALUE(RIGHT(B1946,2)))))</f>
        <v>45835</v>
      </c>
      <c r="N1946" s="16" t="n">
        <f aca="false">MONTH(M1946)</f>
        <v>6</v>
      </c>
      <c r="O1946" s="16" t="str">
        <f aca="false">PROPER(TRIM(H1946))</f>
        <v>Delhi</v>
      </c>
      <c r="P1946" s="16" t="str">
        <f aca="false">IFERROR(VLOOKUP(O1946,city_map!$A$2:$B$6,2,FALSE()),O1946)</f>
        <v>Delhi</v>
      </c>
      <c r="Q1946" s="16" t="n">
        <f aca="false">IF(ISNUMBER(F1946),F1946,VALUE(SUBSTITUTE(SUBSTITUTE(F1946,"₹",""),",","")))</f>
        <v>494</v>
      </c>
      <c r="R1946" s="16" t="n">
        <f aca="false">IF(E1946=99,1,E1946)</f>
        <v>2</v>
      </c>
      <c r="S1946" s="16" t="n">
        <f aca="false">IF(G1946="",0,G1946)</f>
        <v>0.2</v>
      </c>
      <c r="T1946" s="16" t="str">
        <f aca="false">IF(I1946="","Unknown",IF(I1946="upi","UPI",I1946))</f>
        <v>Credit Card</v>
      </c>
      <c r="U1946" s="16" t="str">
        <f aca="false">IF(L1946="Yes","Y",IF(L1946="No","N",L1946))</f>
        <v>N</v>
      </c>
      <c r="V1946" s="19" t="n">
        <f aca="false">ROUND(R1946*Q1946*(1-S1946),2)</f>
        <v>790.4</v>
      </c>
      <c r="W1946" s="16" t="str">
        <f aca="false">_xlfn.XLOOKUP(D1946,products!$A$2:$A$61,products!$C$2:$C$61,"Not found")</f>
        <v>Fashion</v>
      </c>
    </row>
    <row r="1947" customFormat="false" ht="15" hidden="false" customHeight="false" outlineLevel="0" collapsed="false">
      <c r="A1947" s="16" t="s">
        <v>3031</v>
      </c>
      <c r="B1947" s="16" t="s">
        <v>3025</v>
      </c>
      <c r="C1947" s="16" t="s">
        <v>159</v>
      </c>
      <c r="D1947" s="16" t="s">
        <v>149</v>
      </c>
      <c r="E1947" s="16" t="n">
        <v>2</v>
      </c>
      <c r="F1947" s="16" t="n">
        <v>1590</v>
      </c>
      <c r="G1947" s="16" t="n">
        <v>0.05</v>
      </c>
      <c r="H1947" s="16" t="s">
        <v>81</v>
      </c>
      <c r="I1947" s="16" t="s">
        <v>47</v>
      </c>
      <c r="J1947" s="16" t="n">
        <v>3</v>
      </c>
      <c r="K1947" s="16" t="n">
        <v>4</v>
      </c>
      <c r="L1947" s="16" t="s">
        <v>41</v>
      </c>
      <c r="M1947" s="18" t="n">
        <f aca="false">IF(ISNUMBER(B1947),B1947,IF(MID(B1947,3,1)="-",DATE(VALUE(RIGHT(B1947,4)),VALUE(MID(B1947,4,2)),VALUE(LEFT(B1947,2))),DATE(VALUE(LEFT(B1947,4)),VALUE(MID(B1947,6,2)),VALUE(RIGHT(B1947,2)))))</f>
        <v>45835</v>
      </c>
      <c r="N1947" s="16" t="n">
        <f aca="false">MONTH(M1947)</f>
        <v>6</v>
      </c>
      <c r="O1947" s="16" t="str">
        <f aca="false">PROPER(TRIM(H1947))</f>
        <v>Hyderabad</v>
      </c>
      <c r="P1947" s="16" t="str">
        <f aca="false">IFERROR(VLOOKUP(O1947,city_map!$A$2:$B$6,2,FALSE()),O1947)</f>
        <v>Hyderabad</v>
      </c>
      <c r="Q1947" s="16" t="n">
        <f aca="false">IF(ISNUMBER(F1947),F1947,VALUE(SUBSTITUTE(SUBSTITUTE(F1947,"₹",""),",","")))</f>
        <v>1590</v>
      </c>
      <c r="R1947" s="16" t="n">
        <f aca="false">IF(E1947=99,1,E1947)</f>
        <v>2</v>
      </c>
      <c r="S1947" s="16" t="n">
        <f aca="false">IF(G1947="",0,G1947)</f>
        <v>0.05</v>
      </c>
      <c r="T1947" s="16" t="str">
        <f aca="false">IF(I1947="","Unknown",IF(I1947="upi","UPI",I1947))</f>
        <v>Debit Card</v>
      </c>
      <c r="U1947" s="16" t="str">
        <f aca="false">IF(L1947="Yes","Y",IF(L1947="No","N",L1947))</f>
        <v>N</v>
      </c>
      <c r="V1947" s="19" t="n">
        <f aca="false">ROUND(R1947*Q1947*(1-S1947),2)</f>
        <v>3021</v>
      </c>
      <c r="W1947" s="16" t="str">
        <f aca="false">_xlfn.XLOOKUP(D1947,products!$A$2:$A$61,products!$C$2:$C$61,"Not found")</f>
        <v>Fashion</v>
      </c>
    </row>
    <row r="1948" customFormat="false" ht="15" hidden="false" customHeight="false" outlineLevel="0" collapsed="false">
      <c r="A1948" s="16" t="s">
        <v>3032</v>
      </c>
      <c r="B1948" s="16" t="s">
        <v>3025</v>
      </c>
      <c r="C1948" s="16" t="s">
        <v>886</v>
      </c>
      <c r="D1948" s="16" t="s">
        <v>160</v>
      </c>
      <c r="E1948" s="16" t="n">
        <v>1</v>
      </c>
      <c r="F1948" s="16" t="n">
        <v>1869</v>
      </c>
      <c r="G1948" s="16" t="n">
        <v>0</v>
      </c>
      <c r="H1948" s="16" t="s">
        <v>241</v>
      </c>
      <c r="I1948" s="16" t="s">
        <v>60</v>
      </c>
      <c r="J1948" s="16" t="n">
        <v>5</v>
      </c>
      <c r="K1948" s="16"/>
      <c r="L1948" s="16" t="s">
        <v>41</v>
      </c>
      <c r="M1948" s="18" t="n">
        <f aca="false">IF(ISNUMBER(B1948),B1948,IF(MID(B1948,3,1)="-",DATE(VALUE(RIGHT(B1948,4)),VALUE(MID(B1948,4,2)),VALUE(LEFT(B1948,2))),DATE(VALUE(LEFT(B1948,4)),VALUE(MID(B1948,6,2)),VALUE(RIGHT(B1948,2)))))</f>
        <v>45835</v>
      </c>
      <c r="N1948" s="16" t="n">
        <f aca="false">MONTH(M1948)</f>
        <v>6</v>
      </c>
      <c r="O1948" s="16" t="str">
        <f aca="false">PROPER(TRIM(H1948))</f>
        <v>Calcutta</v>
      </c>
      <c r="P1948" s="16" t="str">
        <f aca="false">IFERROR(VLOOKUP(O1948,city_map!$A$2:$B$6,2,FALSE()),O1948)</f>
        <v>Kolkata</v>
      </c>
      <c r="Q1948" s="16" t="n">
        <f aca="false">IF(ISNUMBER(F1948),F1948,VALUE(SUBSTITUTE(SUBSTITUTE(F1948,"₹",""),",","")))</f>
        <v>1869</v>
      </c>
      <c r="R1948" s="16" t="n">
        <f aca="false">IF(E1948=99,1,E1948)</f>
        <v>1</v>
      </c>
      <c r="S1948" s="16" t="n">
        <f aca="false">IF(G1948="",0,G1948)</f>
        <v>0</v>
      </c>
      <c r="T1948" s="16" t="str">
        <f aca="false">IF(I1948="","Unknown",IF(I1948="upi","UPI",I1948))</f>
        <v>UPI</v>
      </c>
      <c r="U1948" s="16" t="str">
        <f aca="false">IF(L1948="Yes","Y",IF(L1948="No","N",L1948))</f>
        <v>N</v>
      </c>
      <c r="V1948" s="19" t="n">
        <f aca="false">ROUND(R1948*Q1948*(1-S1948),2)</f>
        <v>1869</v>
      </c>
      <c r="W1948" s="16" t="str">
        <f aca="false">_xlfn.XLOOKUP(D1948,products!$A$2:$A$61,products!$C$2:$C$61,"Not found")</f>
        <v>Fashion</v>
      </c>
    </row>
    <row r="1949" customFormat="false" ht="15" hidden="false" customHeight="false" outlineLevel="0" collapsed="false">
      <c r="A1949" s="16" t="s">
        <v>3033</v>
      </c>
      <c r="B1949" s="16" t="s">
        <v>3025</v>
      </c>
      <c r="C1949" s="16" t="s">
        <v>676</v>
      </c>
      <c r="D1949" s="16" t="s">
        <v>173</v>
      </c>
      <c r="E1949" s="16" t="n">
        <v>2</v>
      </c>
      <c r="F1949" s="16" t="n">
        <v>1182</v>
      </c>
      <c r="G1949" s="16" t="n">
        <v>0.3</v>
      </c>
      <c r="H1949" s="16" t="s">
        <v>56</v>
      </c>
      <c r="I1949" s="16" t="s">
        <v>60</v>
      </c>
      <c r="J1949" s="16" t="n">
        <v>6</v>
      </c>
      <c r="K1949" s="16" t="n">
        <v>5</v>
      </c>
      <c r="L1949" s="16" t="s">
        <v>41</v>
      </c>
      <c r="M1949" s="18" t="n">
        <f aca="false">IF(ISNUMBER(B1949),B1949,IF(MID(B1949,3,1)="-",DATE(VALUE(RIGHT(B1949,4)),VALUE(MID(B1949,4,2)),VALUE(LEFT(B1949,2))),DATE(VALUE(LEFT(B1949,4)),VALUE(MID(B1949,6,2)),VALUE(RIGHT(B1949,2)))))</f>
        <v>45835</v>
      </c>
      <c r="N1949" s="16" t="n">
        <f aca="false">MONTH(M1949)</f>
        <v>6</v>
      </c>
      <c r="O1949" s="16" t="str">
        <f aca="false">PROPER(TRIM(H1949))</f>
        <v>Lucknow</v>
      </c>
      <c r="P1949" s="16" t="str">
        <f aca="false">IFERROR(VLOOKUP(O1949,city_map!$A$2:$B$6,2,FALSE()),O1949)</f>
        <v>Lucknow</v>
      </c>
      <c r="Q1949" s="16" t="n">
        <f aca="false">IF(ISNUMBER(F1949),F1949,VALUE(SUBSTITUTE(SUBSTITUTE(F1949,"₹",""),",","")))</f>
        <v>1182</v>
      </c>
      <c r="R1949" s="16" t="n">
        <f aca="false">IF(E1949=99,1,E1949)</f>
        <v>2</v>
      </c>
      <c r="S1949" s="16" t="n">
        <f aca="false">IF(G1949="",0,G1949)</f>
        <v>0.3</v>
      </c>
      <c r="T1949" s="16" t="str">
        <f aca="false">IF(I1949="","Unknown",IF(I1949="upi","UPI",I1949))</f>
        <v>UPI</v>
      </c>
      <c r="U1949" s="16" t="str">
        <f aca="false">IF(L1949="Yes","Y",IF(L1949="No","N",L1949))</f>
        <v>N</v>
      </c>
      <c r="V1949" s="19" t="n">
        <f aca="false">ROUND(R1949*Q1949*(1-S1949),2)</f>
        <v>1654.8</v>
      </c>
      <c r="W1949" s="16" t="str">
        <f aca="false">_xlfn.XLOOKUP(D1949,products!$A$2:$A$61,products!$C$2:$C$61,"Not found")</f>
        <v>Fashion</v>
      </c>
    </row>
    <row r="1950" customFormat="false" ht="15" hidden="false" customHeight="false" outlineLevel="0" collapsed="false">
      <c r="A1950" s="16" t="s">
        <v>3034</v>
      </c>
      <c r="B1950" s="16" t="s">
        <v>3025</v>
      </c>
      <c r="C1950" s="16" t="s">
        <v>704</v>
      </c>
      <c r="D1950" s="16" t="s">
        <v>179</v>
      </c>
      <c r="E1950" s="16" t="n">
        <v>4</v>
      </c>
      <c r="F1950" s="16" t="n">
        <v>2418</v>
      </c>
      <c r="G1950" s="16" t="n">
        <v>0</v>
      </c>
      <c r="H1950" s="16" t="s">
        <v>56</v>
      </c>
      <c r="I1950" s="16" t="s">
        <v>71</v>
      </c>
      <c r="J1950" s="16" t="n">
        <v>8</v>
      </c>
      <c r="K1950" s="16"/>
      <c r="L1950" s="16" t="s">
        <v>57</v>
      </c>
      <c r="M1950" s="18" t="n">
        <f aca="false">IF(ISNUMBER(B1950),B1950,IF(MID(B1950,3,1)="-",DATE(VALUE(RIGHT(B1950,4)),VALUE(MID(B1950,4,2)),VALUE(LEFT(B1950,2))),DATE(VALUE(LEFT(B1950,4)),VALUE(MID(B1950,6,2)),VALUE(RIGHT(B1950,2)))))</f>
        <v>45835</v>
      </c>
      <c r="N1950" s="16" t="n">
        <f aca="false">MONTH(M1950)</f>
        <v>6</v>
      </c>
      <c r="O1950" s="16" t="str">
        <f aca="false">PROPER(TRIM(H1950))</f>
        <v>Lucknow</v>
      </c>
      <c r="P1950" s="16" t="str">
        <f aca="false">IFERROR(VLOOKUP(O1950,city_map!$A$2:$B$6,2,FALSE()),O1950)</f>
        <v>Lucknow</v>
      </c>
      <c r="Q1950" s="16" t="n">
        <f aca="false">IF(ISNUMBER(F1950),F1950,VALUE(SUBSTITUTE(SUBSTITUTE(F1950,"₹",""),",","")))</f>
        <v>2418</v>
      </c>
      <c r="R1950" s="16" t="n">
        <f aca="false">IF(E1950=99,1,E1950)</f>
        <v>4</v>
      </c>
      <c r="S1950" s="16" t="n">
        <f aca="false">IF(G1950="",0,G1950)</f>
        <v>0</v>
      </c>
      <c r="T1950" s="16" t="str">
        <f aca="false">IF(I1950="","Unknown",IF(I1950="upi","UPI",I1950))</f>
        <v>Credit Card</v>
      </c>
      <c r="U1950" s="16" t="str">
        <f aca="false">IF(L1950="Yes","Y",IF(L1950="No","N",L1950))</f>
        <v>Y</v>
      </c>
      <c r="V1950" s="19" t="n">
        <f aca="false">ROUND(R1950*Q1950*(1-S1950),2)</f>
        <v>9672</v>
      </c>
      <c r="W1950" s="16" t="str">
        <f aca="false">_xlfn.XLOOKUP(D1950,products!$A$2:$A$61,products!$C$2:$C$61,"Not found")</f>
        <v>Electronics</v>
      </c>
    </row>
    <row r="1951" customFormat="false" ht="15" hidden="false" customHeight="false" outlineLevel="0" collapsed="false">
      <c r="A1951" s="16" t="s">
        <v>3035</v>
      </c>
      <c r="B1951" s="16" t="s">
        <v>3025</v>
      </c>
      <c r="C1951" s="16" t="s">
        <v>332</v>
      </c>
      <c r="D1951" s="16" t="s">
        <v>219</v>
      </c>
      <c r="E1951" s="16" t="n">
        <v>1</v>
      </c>
      <c r="F1951" s="16" t="n">
        <v>1345</v>
      </c>
      <c r="G1951" s="16" t="n">
        <v>0.15</v>
      </c>
      <c r="H1951" s="16" t="s">
        <v>56</v>
      </c>
      <c r="I1951" s="16" t="s">
        <v>100</v>
      </c>
      <c r="J1951" s="16" t="n">
        <v>4</v>
      </c>
      <c r="K1951" s="16" t="n">
        <v>4</v>
      </c>
      <c r="L1951" s="16" t="s">
        <v>41</v>
      </c>
      <c r="M1951" s="18" t="n">
        <f aca="false">IF(ISNUMBER(B1951),B1951,IF(MID(B1951,3,1)="-",DATE(VALUE(RIGHT(B1951,4)),VALUE(MID(B1951,4,2)),VALUE(LEFT(B1951,2))),DATE(VALUE(LEFT(B1951,4)),VALUE(MID(B1951,6,2)),VALUE(RIGHT(B1951,2)))))</f>
        <v>45835</v>
      </c>
      <c r="N1951" s="16" t="n">
        <f aca="false">MONTH(M1951)</f>
        <v>6</v>
      </c>
      <c r="O1951" s="16" t="str">
        <f aca="false">PROPER(TRIM(H1951))</f>
        <v>Lucknow</v>
      </c>
      <c r="P1951" s="16" t="str">
        <f aca="false">IFERROR(VLOOKUP(O1951,city_map!$A$2:$B$6,2,FALSE()),O1951)</f>
        <v>Lucknow</v>
      </c>
      <c r="Q1951" s="16" t="n">
        <f aca="false">IF(ISNUMBER(F1951),F1951,VALUE(SUBSTITUTE(SUBSTITUTE(F1951,"₹",""),",","")))</f>
        <v>1345</v>
      </c>
      <c r="R1951" s="16" t="n">
        <f aca="false">IF(E1951=99,1,E1951)</f>
        <v>1</v>
      </c>
      <c r="S1951" s="16" t="n">
        <f aca="false">IF(G1951="",0,G1951)</f>
        <v>0.15</v>
      </c>
      <c r="T1951" s="16" t="str">
        <f aca="false">IF(I1951="","Unknown",IF(I1951="upi","UPI",I1951))</f>
        <v>Net Banking</v>
      </c>
      <c r="U1951" s="16" t="str">
        <f aca="false">IF(L1951="Yes","Y",IF(L1951="No","N",L1951))</f>
        <v>N</v>
      </c>
      <c r="V1951" s="19" t="n">
        <f aca="false">ROUND(R1951*Q1951*(1-S1951),2)</f>
        <v>1143.25</v>
      </c>
      <c r="W1951" s="16" t="str">
        <f aca="false">_xlfn.XLOOKUP(D1951,products!$A$2:$A$61,products!$C$2:$C$61,"Not found")</f>
        <v>Electronics</v>
      </c>
    </row>
    <row r="1952" customFormat="false" ht="15" hidden="false" customHeight="false" outlineLevel="0" collapsed="false">
      <c r="A1952" s="16" t="s">
        <v>3036</v>
      </c>
      <c r="B1952" s="16" t="s">
        <v>3025</v>
      </c>
      <c r="C1952" s="16" t="s">
        <v>107</v>
      </c>
      <c r="D1952" s="16" t="s">
        <v>219</v>
      </c>
      <c r="E1952" s="16" t="n">
        <v>2</v>
      </c>
      <c r="F1952" s="16" t="n">
        <v>1303</v>
      </c>
      <c r="G1952" s="16" t="n">
        <v>0.05</v>
      </c>
      <c r="H1952" s="16" t="s">
        <v>67</v>
      </c>
      <c r="I1952" s="16" t="s">
        <v>40</v>
      </c>
      <c r="J1952" s="16" t="n">
        <v>3</v>
      </c>
      <c r="K1952" s="16" t="n">
        <v>4</v>
      </c>
      <c r="L1952" s="16" t="s">
        <v>41</v>
      </c>
      <c r="M1952" s="18" t="n">
        <f aca="false">IF(ISNUMBER(B1952),B1952,IF(MID(B1952,3,1)="-",DATE(VALUE(RIGHT(B1952,4)),VALUE(MID(B1952,4,2)),VALUE(LEFT(B1952,2))),DATE(VALUE(LEFT(B1952,4)),VALUE(MID(B1952,6,2)),VALUE(RIGHT(B1952,2)))))</f>
        <v>45835</v>
      </c>
      <c r="N1952" s="16" t="n">
        <f aca="false">MONTH(M1952)</f>
        <v>6</v>
      </c>
      <c r="O1952" s="16" t="str">
        <f aca="false">PROPER(TRIM(H1952))</f>
        <v>Kolkata</v>
      </c>
      <c r="P1952" s="16" t="str">
        <f aca="false">IFERROR(VLOOKUP(O1952,city_map!$A$2:$B$6,2,FALSE()),O1952)</f>
        <v>Kolkata</v>
      </c>
      <c r="Q1952" s="16" t="n">
        <f aca="false">IF(ISNUMBER(F1952),F1952,VALUE(SUBSTITUTE(SUBSTITUTE(F1952,"₹",""),",","")))</f>
        <v>1303</v>
      </c>
      <c r="R1952" s="16" t="n">
        <f aca="false">IF(E1952=99,1,E1952)</f>
        <v>2</v>
      </c>
      <c r="S1952" s="16" t="n">
        <f aca="false">IF(G1952="",0,G1952)</f>
        <v>0.05</v>
      </c>
      <c r="T1952" s="16" t="str">
        <f aca="false">IF(I1952="","Unknown",IF(I1952="upi","UPI",I1952))</f>
        <v>COD</v>
      </c>
      <c r="U1952" s="16" t="str">
        <f aca="false">IF(L1952="Yes","Y",IF(L1952="No","N",L1952))</f>
        <v>N</v>
      </c>
      <c r="V1952" s="19" t="n">
        <f aca="false">ROUND(R1952*Q1952*(1-S1952),2)</f>
        <v>2475.7</v>
      </c>
      <c r="W1952" s="16" t="str">
        <f aca="false">_xlfn.XLOOKUP(D1952,products!$A$2:$A$61,products!$C$2:$C$61,"Not found")</f>
        <v>Electronics</v>
      </c>
    </row>
    <row r="1953" customFormat="false" ht="15" hidden="false" customHeight="false" outlineLevel="0" collapsed="false">
      <c r="A1953" s="16" t="s">
        <v>3037</v>
      </c>
      <c r="B1953" s="16" t="s">
        <v>3025</v>
      </c>
      <c r="C1953" s="16" t="s">
        <v>1591</v>
      </c>
      <c r="D1953" s="16" t="s">
        <v>149</v>
      </c>
      <c r="E1953" s="16" t="n">
        <v>1</v>
      </c>
      <c r="F1953" s="16" t="n">
        <v>1634</v>
      </c>
      <c r="G1953" s="16" t="n">
        <v>0.15</v>
      </c>
      <c r="H1953" s="16" t="s">
        <v>46</v>
      </c>
      <c r="I1953" s="16" t="s">
        <v>40</v>
      </c>
      <c r="J1953" s="16" t="n">
        <v>2</v>
      </c>
      <c r="K1953" s="16" t="n">
        <v>5</v>
      </c>
      <c r="L1953" s="16" t="s">
        <v>41</v>
      </c>
      <c r="M1953" s="18" t="n">
        <f aca="false">IF(ISNUMBER(B1953),B1953,IF(MID(B1953,3,1)="-",DATE(VALUE(RIGHT(B1953,4)),VALUE(MID(B1953,4,2)),VALUE(LEFT(B1953,2))),DATE(VALUE(LEFT(B1953,4)),VALUE(MID(B1953,6,2)),VALUE(RIGHT(B1953,2)))))</f>
        <v>45835</v>
      </c>
      <c r="N1953" s="16" t="n">
        <f aca="false">MONTH(M1953)</f>
        <v>6</v>
      </c>
      <c r="O1953" s="16" t="str">
        <f aca="false">PROPER(TRIM(H1953))</f>
        <v>Chennai</v>
      </c>
      <c r="P1953" s="16" t="str">
        <f aca="false">IFERROR(VLOOKUP(O1953,city_map!$A$2:$B$6,2,FALSE()),O1953)</f>
        <v>Chennai</v>
      </c>
      <c r="Q1953" s="16" t="n">
        <f aca="false">IF(ISNUMBER(F1953),F1953,VALUE(SUBSTITUTE(SUBSTITUTE(F1953,"₹",""),",","")))</f>
        <v>1634</v>
      </c>
      <c r="R1953" s="16" t="n">
        <f aca="false">IF(E1953=99,1,E1953)</f>
        <v>1</v>
      </c>
      <c r="S1953" s="16" t="n">
        <f aca="false">IF(G1953="",0,G1953)</f>
        <v>0.15</v>
      </c>
      <c r="T1953" s="16" t="str">
        <f aca="false">IF(I1953="","Unknown",IF(I1953="upi","UPI",I1953))</f>
        <v>COD</v>
      </c>
      <c r="U1953" s="16" t="str">
        <f aca="false">IF(L1953="Yes","Y",IF(L1953="No","N",L1953))</f>
        <v>N</v>
      </c>
      <c r="V1953" s="19" t="n">
        <f aca="false">ROUND(R1953*Q1953*(1-S1953),2)</f>
        <v>1388.9</v>
      </c>
      <c r="W1953" s="16" t="str">
        <f aca="false">_xlfn.XLOOKUP(D1953,products!$A$2:$A$61,products!$C$2:$C$61,"Not found")</f>
        <v>Fashion</v>
      </c>
    </row>
    <row r="1954" customFormat="false" ht="15" hidden="false" customHeight="false" outlineLevel="0" collapsed="false">
      <c r="A1954" s="16" t="s">
        <v>3038</v>
      </c>
      <c r="B1954" s="16" t="s">
        <v>3025</v>
      </c>
      <c r="C1954" s="16" t="s">
        <v>2047</v>
      </c>
      <c r="D1954" s="16" t="s">
        <v>66</v>
      </c>
      <c r="E1954" s="16" t="n">
        <v>1</v>
      </c>
      <c r="F1954" s="16" t="n">
        <v>15716</v>
      </c>
      <c r="G1954" s="16" t="n">
        <v>0.1</v>
      </c>
      <c r="H1954" s="16" t="s">
        <v>56</v>
      </c>
      <c r="I1954" s="16" t="s">
        <v>60</v>
      </c>
      <c r="J1954" s="16" t="n">
        <v>6</v>
      </c>
      <c r="K1954" s="16" t="n">
        <v>3</v>
      </c>
      <c r="L1954" s="16" t="s">
        <v>41</v>
      </c>
      <c r="M1954" s="18" t="n">
        <f aca="false">IF(ISNUMBER(B1954),B1954,IF(MID(B1954,3,1)="-",DATE(VALUE(RIGHT(B1954,4)),VALUE(MID(B1954,4,2)),VALUE(LEFT(B1954,2))),DATE(VALUE(LEFT(B1954,4)),VALUE(MID(B1954,6,2)),VALUE(RIGHT(B1954,2)))))</f>
        <v>45835</v>
      </c>
      <c r="N1954" s="16" t="n">
        <f aca="false">MONTH(M1954)</f>
        <v>6</v>
      </c>
      <c r="O1954" s="16" t="str">
        <f aca="false">PROPER(TRIM(H1954))</f>
        <v>Lucknow</v>
      </c>
      <c r="P1954" s="16" t="str">
        <f aca="false">IFERROR(VLOOKUP(O1954,city_map!$A$2:$B$6,2,FALSE()),O1954)</f>
        <v>Lucknow</v>
      </c>
      <c r="Q1954" s="16" t="n">
        <f aca="false">IF(ISNUMBER(F1954),F1954,VALUE(SUBSTITUTE(SUBSTITUTE(F1954,"₹",""),",","")))</f>
        <v>15716</v>
      </c>
      <c r="R1954" s="16" t="n">
        <f aca="false">IF(E1954=99,1,E1954)</f>
        <v>1</v>
      </c>
      <c r="S1954" s="16" t="n">
        <f aca="false">IF(G1954="",0,G1954)</f>
        <v>0.1</v>
      </c>
      <c r="T1954" s="16" t="str">
        <f aca="false">IF(I1954="","Unknown",IF(I1954="upi","UPI",I1954))</f>
        <v>UPI</v>
      </c>
      <c r="U1954" s="16" t="str">
        <f aca="false">IF(L1954="Yes","Y",IF(L1954="No","N",L1954))</f>
        <v>N</v>
      </c>
      <c r="V1954" s="19" t="n">
        <f aca="false">ROUND(R1954*Q1954*(1-S1954),2)</f>
        <v>14144.4</v>
      </c>
      <c r="W1954" s="16" t="str">
        <f aca="false">_xlfn.XLOOKUP(D1954,products!$A$2:$A$61,products!$C$2:$C$61,"Not found")</f>
        <v>Electronics</v>
      </c>
    </row>
    <row r="1955" customFormat="false" ht="15" hidden="false" customHeight="false" outlineLevel="0" collapsed="false">
      <c r="A1955" s="16" t="s">
        <v>3039</v>
      </c>
      <c r="B1955" s="16" t="s">
        <v>3025</v>
      </c>
      <c r="C1955" s="16" t="s">
        <v>1276</v>
      </c>
      <c r="D1955" s="16" t="s">
        <v>105</v>
      </c>
      <c r="E1955" s="16" t="n">
        <v>3</v>
      </c>
      <c r="F1955" s="16" t="n">
        <v>386</v>
      </c>
      <c r="G1955" s="16" t="n">
        <v>0.15</v>
      </c>
      <c r="H1955" s="16" t="s">
        <v>56</v>
      </c>
      <c r="I1955" s="16" t="s">
        <v>71</v>
      </c>
      <c r="J1955" s="16" t="n">
        <v>5</v>
      </c>
      <c r="K1955" s="16" t="n">
        <v>4</v>
      </c>
      <c r="L1955" s="16" t="s">
        <v>41</v>
      </c>
      <c r="M1955" s="18" t="n">
        <f aca="false">IF(ISNUMBER(B1955),B1955,IF(MID(B1955,3,1)="-",DATE(VALUE(RIGHT(B1955,4)),VALUE(MID(B1955,4,2)),VALUE(LEFT(B1955,2))),DATE(VALUE(LEFT(B1955,4)),VALUE(MID(B1955,6,2)),VALUE(RIGHT(B1955,2)))))</f>
        <v>45835</v>
      </c>
      <c r="N1955" s="16" t="n">
        <f aca="false">MONTH(M1955)</f>
        <v>6</v>
      </c>
      <c r="O1955" s="16" t="str">
        <f aca="false">PROPER(TRIM(H1955))</f>
        <v>Lucknow</v>
      </c>
      <c r="P1955" s="16" t="str">
        <f aca="false">IFERROR(VLOOKUP(O1955,city_map!$A$2:$B$6,2,FALSE()),O1955)</f>
        <v>Lucknow</v>
      </c>
      <c r="Q1955" s="16" t="n">
        <f aca="false">IF(ISNUMBER(F1955),F1955,VALUE(SUBSTITUTE(SUBSTITUTE(F1955,"₹",""),",","")))</f>
        <v>386</v>
      </c>
      <c r="R1955" s="16" t="n">
        <f aca="false">IF(E1955=99,1,E1955)</f>
        <v>3</v>
      </c>
      <c r="S1955" s="16" t="n">
        <f aca="false">IF(G1955="",0,G1955)</f>
        <v>0.15</v>
      </c>
      <c r="T1955" s="16" t="str">
        <f aca="false">IF(I1955="","Unknown",IF(I1955="upi","UPI",I1955))</f>
        <v>Credit Card</v>
      </c>
      <c r="U1955" s="16" t="str">
        <f aca="false">IF(L1955="Yes","Y",IF(L1955="No","N",L1955))</f>
        <v>N</v>
      </c>
      <c r="V1955" s="19" t="n">
        <f aca="false">ROUND(R1955*Q1955*(1-S1955),2)</f>
        <v>984.3</v>
      </c>
      <c r="W1955" s="16" t="str">
        <f aca="false">_xlfn.XLOOKUP(D1955,products!$A$2:$A$61,products!$C$2:$C$61,"Not found")</f>
        <v>Beauty</v>
      </c>
    </row>
    <row r="1956" customFormat="false" ht="15" hidden="false" customHeight="false" outlineLevel="0" collapsed="false">
      <c r="A1956" s="16" t="s">
        <v>3040</v>
      </c>
      <c r="B1956" s="16" t="s">
        <v>3025</v>
      </c>
      <c r="C1956" s="16" t="s">
        <v>986</v>
      </c>
      <c r="D1956" s="16" t="s">
        <v>232</v>
      </c>
      <c r="E1956" s="16" t="n">
        <v>2</v>
      </c>
      <c r="F1956" s="16" t="n">
        <v>2040</v>
      </c>
      <c r="G1956" s="16" t="n">
        <v>0.3</v>
      </c>
      <c r="H1956" s="16" t="s">
        <v>39</v>
      </c>
      <c r="I1956" s="16" t="s">
        <v>71</v>
      </c>
      <c r="J1956" s="16" t="n">
        <v>3</v>
      </c>
      <c r="K1956" s="16"/>
      <c r="L1956" s="16" t="s">
        <v>41</v>
      </c>
      <c r="M1956" s="18" t="n">
        <f aca="false">IF(ISNUMBER(B1956),B1956,IF(MID(B1956,3,1)="-",DATE(VALUE(RIGHT(B1956,4)),VALUE(MID(B1956,4,2)),VALUE(LEFT(B1956,2))),DATE(VALUE(LEFT(B1956,4)),VALUE(MID(B1956,6,2)),VALUE(RIGHT(B1956,2)))))</f>
        <v>45835</v>
      </c>
      <c r="N1956" s="16" t="n">
        <f aca="false">MONTH(M1956)</f>
        <v>6</v>
      </c>
      <c r="O1956" s="16" t="str">
        <f aca="false">PROPER(TRIM(H1956))</f>
        <v>Delhi</v>
      </c>
      <c r="P1956" s="16" t="str">
        <f aca="false">IFERROR(VLOOKUP(O1956,city_map!$A$2:$B$6,2,FALSE()),O1956)</f>
        <v>Delhi</v>
      </c>
      <c r="Q1956" s="16" t="n">
        <f aca="false">IF(ISNUMBER(F1956),F1956,VALUE(SUBSTITUTE(SUBSTITUTE(F1956,"₹",""),",","")))</f>
        <v>2040</v>
      </c>
      <c r="R1956" s="16" t="n">
        <f aca="false">IF(E1956=99,1,E1956)</f>
        <v>2</v>
      </c>
      <c r="S1956" s="16" t="n">
        <f aca="false">IF(G1956="",0,G1956)</f>
        <v>0.3</v>
      </c>
      <c r="T1956" s="16" t="str">
        <f aca="false">IF(I1956="","Unknown",IF(I1956="upi","UPI",I1956))</f>
        <v>Credit Card</v>
      </c>
      <c r="U1956" s="16" t="str">
        <f aca="false">IF(L1956="Yes","Y",IF(L1956="No","N",L1956))</f>
        <v>N</v>
      </c>
      <c r="V1956" s="19" t="n">
        <f aca="false">ROUND(R1956*Q1956*(1-S1956),2)</f>
        <v>2856</v>
      </c>
      <c r="W1956" s="16" t="str">
        <f aca="false">_xlfn.XLOOKUP(D1956,products!$A$2:$A$61,products!$C$2:$C$61,"Not found")</f>
        <v>Electronics</v>
      </c>
    </row>
    <row r="1957" customFormat="false" ht="15" hidden="false" customHeight="false" outlineLevel="0" collapsed="false">
      <c r="A1957" s="16" t="s">
        <v>3041</v>
      </c>
      <c r="B1957" s="16" t="s">
        <v>3025</v>
      </c>
      <c r="C1957" s="16" t="s">
        <v>3042</v>
      </c>
      <c r="D1957" s="16" t="s">
        <v>179</v>
      </c>
      <c r="E1957" s="16" t="n">
        <v>1</v>
      </c>
      <c r="F1957" s="16" t="n">
        <v>2464</v>
      </c>
      <c r="G1957" s="16" t="n">
        <v>0.2</v>
      </c>
      <c r="H1957" s="16" t="s">
        <v>70</v>
      </c>
      <c r="I1957" s="16" t="s">
        <v>71</v>
      </c>
      <c r="J1957" s="16" t="n">
        <v>4</v>
      </c>
      <c r="K1957" s="16" t="n">
        <v>4</v>
      </c>
      <c r="L1957" s="16" t="s">
        <v>57</v>
      </c>
      <c r="M1957" s="18" t="n">
        <f aca="false">IF(ISNUMBER(B1957),B1957,IF(MID(B1957,3,1)="-",DATE(VALUE(RIGHT(B1957,4)),VALUE(MID(B1957,4,2)),VALUE(LEFT(B1957,2))),DATE(VALUE(LEFT(B1957,4)),VALUE(MID(B1957,6,2)),VALUE(RIGHT(B1957,2)))))</f>
        <v>45835</v>
      </c>
      <c r="N1957" s="16" t="n">
        <f aca="false">MONTH(M1957)</f>
        <v>6</v>
      </c>
      <c r="O1957" s="16" t="str">
        <f aca="false">PROPER(TRIM(H1957))</f>
        <v>Pune</v>
      </c>
      <c r="P1957" s="16" t="str">
        <f aca="false">IFERROR(VLOOKUP(O1957,city_map!$A$2:$B$6,2,FALSE()),O1957)</f>
        <v>Pune</v>
      </c>
      <c r="Q1957" s="16" t="n">
        <f aca="false">IF(ISNUMBER(F1957),F1957,VALUE(SUBSTITUTE(SUBSTITUTE(F1957,"₹",""),",","")))</f>
        <v>2464</v>
      </c>
      <c r="R1957" s="16" t="n">
        <f aca="false">IF(E1957=99,1,E1957)</f>
        <v>1</v>
      </c>
      <c r="S1957" s="16" t="n">
        <f aca="false">IF(G1957="",0,G1957)</f>
        <v>0.2</v>
      </c>
      <c r="T1957" s="16" t="str">
        <f aca="false">IF(I1957="","Unknown",IF(I1957="upi","UPI",I1957))</f>
        <v>Credit Card</v>
      </c>
      <c r="U1957" s="16" t="str">
        <f aca="false">IF(L1957="Yes","Y",IF(L1957="No","N",L1957))</f>
        <v>Y</v>
      </c>
      <c r="V1957" s="19" t="n">
        <f aca="false">ROUND(R1957*Q1957*(1-S1957),2)</f>
        <v>1971.2</v>
      </c>
      <c r="W1957" s="16" t="str">
        <f aca="false">_xlfn.XLOOKUP(D1957,products!$A$2:$A$61,products!$C$2:$C$61,"Not found")</f>
        <v>Electronics</v>
      </c>
    </row>
    <row r="1958" customFormat="false" ht="15" hidden="false" customHeight="false" outlineLevel="0" collapsed="false">
      <c r="A1958" s="16" t="s">
        <v>3043</v>
      </c>
      <c r="B1958" s="16" t="s">
        <v>3025</v>
      </c>
      <c r="C1958" s="16" t="s">
        <v>1340</v>
      </c>
      <c r="D1958" s="16" t="s">
        <v>63</v>
      </c>
      <c r="E1958" s="16" t="n">
        <v>1</v>
      </c>
      <c r="F1958" s="16" t="n">
        <v>1443</v>
      </c>
      <c r="G1958" s="16" t="n">
        <v>0</v>
      </c>
      <c r="H1958" s="16" t="s">
        <v>208</v>
      </c>
      <c r="I1958" s="16" t="s">
        <v>60</v>
      </c>
      <c r="J1958" s="16" t="n">
        <v>4</v>
      </c>
      <c r="K1958" s="16" t="n">
        <v>4</v>
      </c>
      <c r="L1958" s="16" t="s">
        <v>41</v>
      </c>
      <c r="M1958" s="18" t="n">
        <f aca="false">IF(ISNUMBER(B1958),B1958,IF(MID(B1958,3,1)="-",DATE(VALUE(RIGHT(B1958,4)),VALUE(MID(B1958,4,2)),VALUE(LEFT(B1958,2))),DATE(VALUE(LEFT(B1958,4)),VALUE(MID(B1958,6,2)),VALUE(RIGHT(B1958,2)))))</f>
        <v>45835</v>
      </c>
      <c r="N1958" s="16" t="n">
        <f aca="false">MONTH(M1958)</f>
        <v>6</v>
      </c>
      <c r="O1958" s="16" t="str">
        <f aca="false">PROPER(TRIM(H1958))</f>
        <v>Jaipur</v>
      </c>
      <c r="P1958" s="16" t="str">
        <f aca="false">IFERROR(VLOOKUP(O1958,city_map!$A$2:$B$6,2,FALSE()),O1958)</f>
        <v>Jaipur</v>
      </c>
      <c r="Q1958" s="16" t="n">
        <f aca="false">IF(ISNUMBER(F1958),F1958,VALUE(SUBSTITUTE(SUBSTITUTE(F1958,"₹",""),",","")))</f>
        <v>1443</v>
      </c>
      <c r="R1958" s="16" t="n">
        <f aca="false">IF(E1958=99,1,E1958)</f>
        <v>1</v>
      </c>
      <c r="S1958" s="16" t="n">
        <f aca="false">IF(G1958="",0,G1958)</f>
        <v>0</v>
      </c>
      <c r="T1958" s="16" t="str">
        <f aca="false">IF(I1958="","Unknown",IF(I1958="upi","UPI",I1958))</f>
        <v>UPI</v>
      </c>
      <c r="U1958" s="16" t="str">
        <f aca="false">IF(L1958="Yes","Y",IF(L1958="No","N",L1958))</f>
        <v>N</v>
      </c>
      <c r="V1958" s="19" t="n">
        <f aca="false">ROUND(R1958*Q1958*(1-S1958),2)</f>
        <v>1443</v>
      </c>
      <c r="W1958" s="16" t="str">
        <f aca="false">_xlfn.XLOOKUP(D1958,products!$A$2:$A$61,products!$C$2:$C$61,"Not found")</f>
        <v>Fashion</v>
      </c>
    </row>
    <row r="1959" customFormat="false" ht="15" hidden="false" customHeight="false" outlineLevel="0" collapsed="false">
      <c r="A1959" s="16" t="s">
        <v>3044</v>
      </c>
      <c r="B1959" s="16" t="s">
        <v>3045</v>
      </c>
      <c r="C1959" s="16" t="s">
        <v>3046</v>
      </c>
      <c r="D1959" s="16" t="s">
        <v>660</v>
      </c>
      <c r="E1959" s="16" t="n">
        <v>2</v>
      </c>
      <c r="F1959" s="16" t="n">
        <v>1858</v>
      </c>
      <c r="G1959" s="16" t="n">
        <v>0.1</v>
      </c>
      <c r="H1959" s="16" t="s">
        <v>39</v>
      </c>
      <c r="I1959" s="16" t="s">
        <v>60</v>
      </c>
      <c r="J1959" s="16" t="n">
        <v>4</v>
      </c>
      <c r="K1959" s="16" t="n">
        <v>5</v>
      </c>
      <c r="L1959" s="16" t="s">
        <v>41</v>
      </c>
      <c r="M1959" s="18" t="n">
        <f aca="false">IF(ISNUMBER(B1959),B1959,IF(MID(B1959,3,1)="-",DATE(VALUE(RIGHT(B1959,4)),VALUE(MID(B1959,4,2)),VALUE(LEFT(B1959,2))),DATE(VALUE(LEFT(B1959,4)),VALUE(MID(B1959,6,2)),VALUE(RIGHT(B1959,2)))))</f>
        <v>45836</v>
      </c>
      <c r="N1959" s="16" t="n">
        <f aca="false">MONTH(M1959)</f>
        <v>6</v>
      </c>
      <c r="O1959" s="16" t="str">
        <f aca="false">PROPER(TRIM(H1959))</f>
        <v>Delhi</v>
      </c>
      <c r="P1959" s="16" t="str">
        <f aca="false">IFERROR(VLOOKUP(O1959,city_map!$A$2:$B$6,2,FALSE()),O1959)</f>
        <v>Delhi</v>
      </c>
      <c r="Q1959" s="16" t="n">
        <f aca="false">IF(ISNUMBER(F1959),F1959,VALUE(SUBSTITUTE(SUBSTITUTE(F1959,"₹",""),",","")))</f>
        <v>1858</v>
      </c>
      <c r="R1959" s="16" t="n">
        <f aca="false">IF(E1959=99,1,E1959)</f>
        <v>2</v>
      </c>
      <c r="S1959" s="16" t="n">
        <f aca="false">IF(G1959="",0,G1959)</f>
        <v>0.1</v>
      </c>
      <c r="T1959" s="16" t="str">
        <f aca="false">IF(I1959="","Unknown",IF(I1959="upi","UPI",I1959))</f>
        <v>UPI</v>
      </c>
      <c r="U1959" s="16" t="str">
        <f aca="false">IF(L1959="Yes","Y",IF(L1959="No","N",L1959))</f>
        <v>N</v>
      </c>
      <c r="V1959" s="19" t="n">
        <f aca="false">ROUND(R1959*Q1959*(1-S1959),2)</f>
        <v>3344.4</v>
      </c>
      <c r="W1959" s="16" t="str">
        <f aca="false">_xlfn.XLOOKUP(D1959,products!$A$2:$A$61,products!$C$2:$C$61,"Not found")</f>
        <v>Beauty</v>
      </c>
    </row>
    <row r="1960" customFormat="false" ht="15" hidden="false" customHeight="false" outlineLevel="0" collapsed="false">
      <c r="A1960" s="16" t="s">
        <v>3047</v>
      </c>
      <c r="B1960" s="16" t="s">
        <v>3045</v>
      </c>
      <c r="C1960" s="16" t="s">
        <v>332</v>
      </c>
      <c r="D1960" s="16" t="s">
        <v>142</v>
      </c>
      <c r="E1960" s="16" t="n">
        <v>2</v>
      </c>
      <c r="F1960" s="16" t="n">
        <v>572</v>
      </c>
      <c r="G1960" s="16" t="n">
        <v>0.15</v>
      </c>
      <c r="H1960" s="16" t="s">
        <v>56</v>
      </c>
      <c r="I1960" s="16" t="s">
        <v>47</v>
      </c>
      <c r="J1960" s="16" t="n">
        <v>6</v>
      </c>
      <c r="K1960" s="16" t="n">
        <v>4</v>
      </c>
      <c r="L1960" s="16" t="s">
        <v>41</v>
      </c>
      <c r="M1960" s="18" t="n">
        <f aca="false">IF(ISNUMBER(B1960),B1960,IF(MID(B1960,3,1)="-",DATE(VALUE(RIGHT(B1960,4)),VALUE(MID(B1960,4,2)),VALUE(LEFT(B1960,2))),DATE(VALUE(LEFT(B1960,4)),VALUE(MID(B1960,6,2)),VALUE(RIGHT(B1960,2)))))</f>
        <v>45836</v>
      </c>
      <c r="N1960" s="16" t="n">
        <f aca="false">MONTH(M1960)</f>
        <v>6</v>
      </c>
      <c r="O1960" s="16" t="str">
        <f aca="false">PROPER(TRIM(H1960))</f>
        <v>Lucknow</v>
      </c>
      <c r="P1960" s="16" t="str">
        <f aca="false">IFERROR(VLOOKUP(O1960,city_map!$A$2:$B$6,2,FALSE()),O1960)</f>
        <v>Lucknow</v>
      </c>
      <c r="Q1960" s="16" t="n">
        <f aca="false">IF(ISNUMBER(F1960),F1960,VALUE(SUBSTITUTE(SUBSTITUTE(F1960,"₹",""),",","")))</f>
        <v>572</v>
      </c>
      <c r="R1960" s="16" t="n">
        <f aca="false">IF(E1960=99,1,E1960)</f>
        <v>2</v>
      </c>
      <c r="S1960" s="16" t="n">
        <f aca="false">IF(G1960="",0,G1960)</f>
        <v>0.15</v>
      </c>
      <c r="T1960" s="16" t="str">
        <f aca="false">IF(I1960="","Unknown",IF(I1960="upi","UPI",I1960))</f>
        <v>Debit Card</v>
      </c>
      <c r="U1960" s="16" t="str">
        <f aca="false">IF(L1960="Yes","Y",IF(L1960="No","N",L1960))</f>
        <v>N</v>
      </c>
      <c r="V1960" s="19" t="n">
        <f aca="false">ROUND(R1960*Q1960*(1-S1960),2)</f>
        <v>972.4</v>
      </c>
      <c r="W1960" s="16" t="str">
        <f aca="false">_xlfn.XLOOKUP(D1960,products!$A$2:$A$61,products!$C$2:$C$61,"Not found")</f>
        <v>Home</v>
      </c>
    </row>
    <row r="1961" customFormat="false" ht="15" hidden="false" customHeight="false" outlineLevel="0" collapsed="false">
      <c r="A1961" s="16" t="s">
        <v>3048</v>
      </c>
      <c r="B1961" s="16" t="s">
        <v>3045</v>
      </c>
      <c r="C1961" s="16" t="s">
        <v>37</v>
      </c>
      <c r="D1961" s="16" t="s">
        <v>108</v>
      </c>
      <c r="E1961" s="16" t="n">
        <v>2</v>
      </c>
      <c r="F1961" s="16" t="n">
        <v>3493</v>
      </c>
      <c r="G1961" s="16" t="n">
        <v>0.1</v>
      </c>
      <c r="H1961" s="16" t="s">
        <v>39</v>
      </c>
      <c r="I1961" s="16" t="s">
        <v>60</v>
      </c>
      <c r="J1961" s="16" t="n">
        <v>4</v>
      </c>
      <c r="K1961" s="16" t="n">
        <v>4</v>
      </c>
      <c r="L1961" s="16" t="s">
        <v>41</v>
      </c>
      <c r="M1961" s="18" t="n">
        <f aca="false">IF(ISNUMBER(B1961),B1961,IF(MID(B1961,3,1)="-",DATE(VALUE(RIGHT(B1961,4)),VALUE(MID(B1961,4,2)),VALUE(LEFT(B1961,2))),DATE(VALUE(LEFT(B1961,4)),VALUE(MID(B1961,6,2)),VALUE(RIGHT(B1961,2)))))</f>
        <v>45836</v>
      </c>
      <c r="N1961" s="16" t="n">
        <f aca="false">MONTH(M1961)</f>
        <v>6</v>
      </c>
      <c r="O1961" s="16" t="str">
        <f aca="false">PROPER(TRIM(H1961))</f>
        <v>Delhi</v>
      </c>
      <c r="P1961" s="16" t="str">
        <f aca="false">IFERROR(VLOOKUP(O1961,city_map!$A$2:$B$6,2,FALSE()),O1961)</f>
        <v>Delhi</v>
      </c>
      <c r="Q1961" s="16" t="n">
        <f aca="false">IF(ISNUMBER(F1961),F1961,VALUE(SUBSTITUTE(SUBSTITUTE(F1961,"₹",""),",","")))</f>
        <v>3493</v>
      </c>
      <c r="R1961" s="16" t="n">
        <f aca="false">IF(E1961=99,1,E1961)</f>
        <v>2</v>
      </c>
      <c r="S1961" s="16" t="n">
        <f aca="false">IF(G1961="",0,G1961)</f>
        <v>0.1</v>
      </c>
      <c r="T1961" s="16" t="str">
        <f aca="false">IF(I1961="","Unknown",IF(I1961="upi","UPI",I1961))</f>
        <v>UPI</v>
      </c>
      <c r="U1961" s="16" t="str">
        <f aca="false">IF(L1961="Yes","Y",IF(L1961="No","N",L1961))</f>
        <v>N</v>
      </c>
      <c r="V1961" s="19" t="n">
        <f aca="false">ROUND(R1961*Q1961*(1-S1961),2)</f>
        <v>6287.4</v>
      </c>
      <c r="W1961" s="16" t="str">
        <f aca="false">_xlfn.XLOOKUP(D1961,products!$A$2:$A$61,products!$C$2:$C$61,"Not found")</f>
        <v>Electronics</v>
      </c>
    </row>
    <row r="1962" customFormat="false" ht="15" hidden="false" customHeight="false" outlineLevel="0" collapsed="false">
      <c r="A1962" s="16" t="s">
        <v>3049</v>
      </c>
      <c r="B1962" s="16" t="s">
        <v>3045</v>
      </c>
      <c r="C1962" s="16" t="s">
        <v>742</v>
      </c>
      <c r="D1962" s="16" t="s">
        <v>165</v>
      </c>
      <c r="E1962" s="16" t="n">
        <v>1</v>
      </c>
      <c r="F1962" s="16" t="n">
        <v>944</v>
      </c>
      <c r="G1962" s="16" t="n">
        <v>0</v>
      </c>
      <c r="H1962" s="16" t="s">
        <v>56</v>
      </c>
      <c r="I1962" s="16" t="s">
        <v>71</v>
      </c>
      <c r="J1962" s="16" t="n">
        <v>6</v>
      </c>
      <c r="K1962" s="16" t="n">
        <v>2</v>
      </c>
      <c r="L1962" s="16" t="s">
        <v>57</v>
      </c>
      <c r="M1962" s="18" t="n">
        <f aca="false">IF(ISNUMBER(B1962),B1962,IF(MID(B1962,3,1)="-",DATE(VALUE(RIGHT(B1962,4)),VALUE(MID(B1962,4,2)),VALUE(LEFT(B1962,2))),DATE(VALUE(LEFT(B1962,4)),VALUE(MID(B1962,6,2)),VALUE(RIGHT(B1962,2)))))</f>
        <v>45836</v>
      </c>
      <c r="N1962" s="16" t="n">
        <f aca="false">MONTH(M1962)</f>
        <v>6</v>
      </c>
      <c r="O1962" s="16" t="str">
        <f aca="false">PROPER(TRIM(H1962))</f>
        <v>Lucknow</v>
      </c>
      <c r="P1962" s="16" t="str">
        <f aca="false">IFERROR(VLOOKUP(O1962,city_map!$A$2:$B$6,2,FALSE()),O1962)</f>
        <v>Lucknow</v>
      </c>
      <c r="Q1962" s="16" t="n">
        <f aca="false">IF(ISNUMBER(F1962),F1962,VALUE(SUBSTITUTE(SUBSTITUTE(F1962,"₹",""),",","")))</f>
        <v>944</v>
      </c>
      <c r="R1962" s="16" t="n">
        <f aca="false">IF(E1962=99,1,E1962)</f>
        <v>1</v>
      </c>
      <c r="S1962" s="16" t="n">
        <f aca="false">IF(G1962="",0,G1962)</f>
        <v>0</v>
      </c>
      <c r="T1962" s="16" t="str">
        <f aca="false">IF(I1962="","Unknown",IF(I1962="upi","UPI",I1962))</f>
        <v>Credit Card</v>
      </c>
      <c r="U1962" s="16" t="str">
        <f aca="false">IF(L1962="Yes","Y",IF(L1962="No","N",L1962))</f>
        <v>Y</v>
      </c>
      <c r="V1962" s="19" t="n">
        <f aca="false">ROUND(R1962*Q1962*(1-S1962),2)</f>
        <v>944</v>
      </c>
      <c r="W1962" s="16" t="str">
        <f aca="false">_xlfn.XLOOKUP(D1962,products!$A$2:$A$61,products!$C$2:$C$61,"Not found")</f>
        <v>Electronics</v>
      </c>
    </row>
    <row r="1963" customFormat="false" ht="15" hidden="false" customHeight="false" outlineLevel="0" collapsed="false">
      <c r="A1963" s="16" t="s">
        <v>3050</v>
      </c>
      <c r="B1963" s="16" t="s">
        <v>3045</v>
      </c>
      <c r="C1963" s="16" t="s">
        <v>1170</v>
      </c>
      <c r="D1963" s="16" t="s">
        <v>393</v>
      </c>
      <c r="E1963" s="16" t="n">
        <v>1</v>
      </c>
      <c r="F1963" s="16" t="n">
        <v>518</v>
      </c>
      <c r="G1963" s="16" t="n">
        <v>0</v>
      </c>
      <c r="H1963" s="16" t="s">
        <v>39</v>
      </c>
      <c r="I1963" s="16" t="s">
        <v>60</v>
      </c>
      <c r="J1963" s="16" t="n">
        <v>3</v>
      </c>
      <c r="K1963" s="16" t="n">
        <v>4</v>
      </c>
      <c r="L1963" s="16" t="s">
        <v>41</v>
      </c>
      <c r="M1963" s="18" t="n">
        <f aca="false">IF(ISNUMBER(B1963),B1963,IF(MID(B1963,3,1)="-",DATE(VALUE(RIGHT(B1963,4)),VALUE(MID(B1963,4,2)),VALUE(LEFT(B1963,2))),DATE(VALUE(LEFT(B1963,4)),VALUE(MID(B1963,6,2)),VALUE(RIGHT(B1963,2)))))</f>
        <v>45836</v>
      </c>
      <c r="N1963" s="16" t="n">
        <f aca="false">MONTH(M1963)</f>
        <v>6</v>
      </c>
      <c r="O1963" s="16" t="str">
        <f aca="false">PROPER(TRIM(H1963))</f>
        <v>Delhi</v>
      </c>
      <c r="P1963" s="16" t="str">
        <f aca="false">IFERROR(VLOOKUP(O1963,city_map!$A$2:$B$6,2,FALSE()),O1963)</f>
        <v>Delhi</v>
      </c>
      <c r="Q1963" s="16" t="n">
        <f aca="false">IF(ISNUMBER(F1963),F1963,VALUE(SUBSTITUTE(SUBSTITUTE(F1963,"₹",""),",","")))</f>
        <v>518</v>
      </c>
      <c r="R1963" s="16" t="n">
        <f aca="false">IF(E1963=99,1,E1963)</f>
        <v>1</v>
      </c>
      <c r="S1963" s="16" t="n">
        <f aca="false">IF(G1963="",0,G1963)</f>
        <v>0</v>
      </c>
      <c r="T1963" s="16" t="str">
        <f aca="false">IF(I1963="","Unknown",IF(I1963="upi","UPI",I1963))</f>
        <v>UPI</v>
      </c>
      <c r="U1963" s="16" t="str">
        <f aca="false">IF(L1963="Yes","Y",IF(L1963="No","N",L1963))</f>
        <v>N</v>
      </c>
      <c r="V1963" s="19" t="n">
        <f aca="false">ROUND(R1963*Q1963*(1-S1963),2)</f>
        <v>518</v>
      </c>
      <c r="W1963" s="16" t="str">
        <f aca="false">_xlfn.XLOOKUP(D1963,products!$A$2:$A$61,products!$C$2:$C$61,"Not found")</f>
        <v>Fashion</v>
      </c>
    </row>
    <row r="1964" customFormat="false" ht="15" hidden="false" customHeight="false" outlineLevel="0" collapsed="false">
      <c r="A1964" s="16" t="s">
        <v>3051</v>
      </c>
      <c r="B1964" s="16" t="s">
        <v>3045</v>
      </c>
      <c r="C1964" s="16" t="s">
        <v>680</v>
      </c>
      <c r="D1964" s="16" t="s">
        <v>660</v>
      </c>
      <c r="E1964" s="16" t="n">
        <v>2</v>
      </c>
      <c r="F1964" s="16" t="n">
        <v>1853</v>
      </c>
      <c r="G1964" s="16" t="n">
        <v>0.1</v>
      </c>
      <c r="H1964" s="16" t="s">
        <v>70</v>
      </c>
      <c r="I1964" s="16" t="s">
        <v>60</v>
      </c>
      <c r="J1964" s="16" t="n">
        <v>7</v>
      </c>
      <c r="K1964" s="16" t="n">
        <v>2</v>
      </c>
      <c r="L1964" s="16" t="s">
        <v>57</v>
      </c>
      <c r="M1964" s="18" t="n">
        <f aca="false">IF(ISNUMBER(B1964),B1964,IF(MID(B1964,3,1)="-",DATE(VALUE(RIGHT(B1964,4)),VALUE(MID(B1964,4,2)),VALUE(LEFT(B1964,2))),DATE(VALUE(LEFT(B1964,4)),VALUE(MID(B1964,6,2)),VALUE(RIGHT(B1964,2)))))</f>
        <v>45836</v>
      </c>
      <c r="N1964" s="16" t="n">
        <f aca="false">MONTH(M1964)</f>
        <v>6</v>
      </c>
      <c r="O1964" s="16" t="str">
        <f aca="false">PROPER(TRIM(H1964))</f>
        <v>Pune</v>
      </c>
      <c r="P1964" s="16" t="str">
        <f aca="false">IFERROR(VLOOKUP(O1964,city_map!$A$2:$B$6,2,FALSE()),O1964)</f>
        <v>Pune</v>
      </c>
      <c r="Q1964" s="16" t="n">
        <f aca="false">IF(ISNUMBER(F1964),F1964,VALUE(SUBSTITUTE(SUBSTITUTE(F1964,"₹",""),",","")))</f>
        <v>1853</v>
      </c>
      <c r="R1964" s="16" t="n">
        <f aca="false">IF(E1964=99,1,E1964)</f>
        <v>2</v>
      </c>
      <c r="S1964" s="16" t="n">
        <f aca="false">IF(G1964="",0,G1964)</f>
        <v>0.1</v>
      </c>
      <c r="T1964" s="16" t="str">
        <f aca="false">IF(I1964="","Unknown",IF(I1964="upi","UPI",I1964))</f>
        <v>UPI</v>
      </c>
      <c r="U1964" s="16" t="str">
        <f aca="false">IF(L1964="Yes","Y",IF(L1964="No","N",L1964))</f>
        <v>Y</v>
      </c>
      <c r="V1964" s="19" t="n">
        <f aca="false">ROUND(R1964*Q1964*(1-S1964),2)</f>
        <v>3335.4</v>
      </c>
      <c r="W1964" s="16" t="str">
        <f aca="false">_xlfn.XLOOKUP(D1964,products!$A$2:$A$61,products!$C$2:$C$61,"Not found")</f>
        <v>Beauty</v>
      </c>
    </row>
    <row r="1965" customFormat="false" ht="15" hidden="false" customHeight="false" outlineLevel="0" collapsed="false">
      <c r="A1965" s="16" t="s">
        <v>3052</v>
      </c>
      <c r="B1965" s="16" t="s">
        <v>3045</v>
      </c>
      <c r="C1965" s="16" t="s">
        <v>390</v>
      </c>
      <c r="D1965" s="16" t="s">
        <v>38</v>
      </c>
      <c r="E1965" s="16" t="n">
        <v>2</v>
      </c>
      <c r="F1965" s="16" t="n">
        <v>347</v>
      </c>
      <c r="G1965" s="16" t="n">
        <v>0</v>
      </c>
      <c r="H1965" s="16" t="s">
        <v>130</v>
      </c>
      <c r="I1965" s="16" t="s">
        <v>47</v>
      </c>
      <c r="J1965" s="16" t="n">
        <v>3</v>
      </c>
      <c r="K1965" s="16" t="n">
        <v>5</v>
      </c>
      <c r="L1965" s="16" t="s">
        <v>41</v>
      </c>
      <c r="M1965" s="18" t="n">
        <f aca="false">IF(ISNUMBER(B1965),B1965,IF(MID(B1965,3,1)="-",DATE(VALUE(RIGHT(B1965,4)),VALUE(MID(B1965,4,2)),VALUE(LEFT(B1965,2))),DATE(VALUE(LEFT(B1965,4)),VALUE(MID(B1965,6,2)),VALUE(RIGHT(B1965,2)))))</f>
        <v>45836</v>
      </c>
      <c r="N1965" s="16" t="n">
        <f aca="false">MONTH(M1965)</f>
        <v>6</v>
      </c>
      <c r="O1965" s="16" t="str">
        <f aca="false">PROPER(TRIM(H1965))</f>
        <v>Bengaluru</v>
      </c>
      <c r="P1965" s="16" t="str">
        <f aca="false">IFERROR(VLOOKUP(O1965,city_map!$A$2:$B$6,2,FALSE()),O1965)</f>
        <v>Bengaluru</v>
      </c>
      <c r="Q1965" s="16" t="n">
        <f aca="false">IF(ISNUMBER(F1965),F1965,VALUE(SUBSTITUTE(SUBSTITUTE(F1965,"₹",""),",","")))</f>
        <v>347</v>
      </c>
      <c r="R1965" s="16" t="n">
        <f aca="false">IF(E1965=99,1,E1965)</f>
        <v>2</v>
      </c>
      <c r="S1965" s="16" t="n">
        <f aca="false">IF(G1965="",0,G1965)</f>
        <v>0</v>
      </c>
      <c r="T1965" s="16" t="str">
        <f aca="false">IF(I1965="","Unknown",IF(I1965="upi","UPI",I1965))</f>
        <v>Debit Card</v>
      </c>
      <c r="U1965" s="16" t="str">
        <f aca="false">IF(L1965="Yes","Y",IF(L1965="No","N",L1965))</f>
        <v>N</v>
      </c>
      <c r="V1965" s="19" t="n">
        <f aca="false">ROUND(R1965*Q1965*(1-S1965),2)</f>
        <v>694</v>
      </c>
      <c r="W1965" s="16" t="str">
        <f aca="false">_xlfn.XLOOKUP(D1965,products!$A$2:$A$61,products!$C$2:$C$61,"Not found")</f>
        <v>Books</v>
      </c>
    </row>
    <row r="1966" customFormat="false" ht="15" hidden="false" customHeight="false" outlineLevel="0" collapsed="false">
      <c r="A1966" s="16" t="s">
        <v>3053</v>
      </c>
      <c r="B1966" s="16" t="s">
        <v>3045</v>
      </c>
      <c r="C1966" s="16" t="s">
        <v>336</v>
      </c>
      <c r="D1966" s="16" t="s">
        <v>111</v>
      </c>
      <c r="E1966" s="16" t="n">
        <v>6</v>
      </c>
      <c r="F1966" s="16" t="n">
        <v>1027</v>
      </c>
      <c r="G1966" s="16" t="n">
        <v>0.3</v>
      </c>
      <c r="H1966" s="16" t="s">
        <v>81</v>
      </c>
      <c r="I1966" s="16" t="s">
        <v>60</v>
      </c>
      <c r="J1966" s="16" t="n">
        <v>3</v>
      </c>
      <c r="K1966" s="16"/>
      <c r="L1966" s="16" t="s">
        <v>41</v>
      </c>
      <c r="M1966" s="18" t="n">
        <f aca="false">IF(ISNUMBER(B1966),B1966,IF(MID(B1966,3,1)="-",DATE(VALUE(RIGHT(B1966,4)),VALUE(MID(B1966,4,2)),VALUE(LEFT(B1966,2))),DATE(VALUE(LEFT(B1966,4)),VALUE(MID(B1966,6,2)),VALUE(RIGHT(B1966,2)))))</f>
        <v>45836</v>
      </c>
      <c r="N1966" s="16" t="n">
        <f aca="false">MONTH(M1966)</f>
        <v>6</v>
      </c>
      <c r="O1966" s="16" t="str">
        <f aca="false">PROPER(TRIM(H1966))</f>
        <v>Hyderabad</v>
      </c>
      <c r="P1966" s="16" t="str">
        <f aca="false">IFERROR(VLOOKUP(O1966,city_map!$A$2:$B$6,2,FALSE()),O1966)</f>
        <v>Hyderabad</v>
      </c>
      <c r="Q1966" s="16" t="n">
        <f aca="false">IF(ISNUMBER(F1966),F1966,VALUE(SUBSTITUTE(SUBSTITUTE(F1966,"₹",""),",","")))</f>
        <v>1027</v>
      </c>
      <c r="R1966" s="16" t="n">
        <f aca="false">IF(E1966=99,1,E1966)</f>
        <v>6</v>
      </c>
      <c r="S1966" s="16" t="n">
        <f aca="false">IF(G1966="",0,G1966)</f>
        <v>0.3</v>
      </c>
      <c r="T1966" s="16" t="str">
        <f aca="false">IF(I1966="","Unknown",IF(I1966="upi","UPI",I1966))</f>
        <v>UPI</v>
      </c>
      <c r="U1966" s="16" t="str">
        <f aca="false">IF(L1966="Yes","Y",IF(L1966="No","N",L1966))</f>
        <v>N</v>
      </c>
      <c r="V1966" s="19" t="n">
        <f aca="false">ROUND(R1966*Q1966*(1-S1966),2)</f>
        <v>4313.4</v>
      </c>
      <c r="W1966" s="16" t="str">
        <f aca="false">_xlfn.XLOOKUP(D1966,products!$A$2:$A$61,products!$C$2:$C$61,"Not found")</f>
        <v>Books</v>
      </c>
    </row>
    <row r="1967" customFormat="false" ht="15" hidden="false" customHeight="false" outlineLevel="0" collapsed="false">
      <c r="A1967" s="16" t="s">
        <v>3054</v>
      </c>
      <c r="B1967" s="16" t="s">
        <v>3045</v>
      </c>
      <c r="C1967" s="16" t="s">
        <v>253</v>
      </c>
      <c r="D1967" s="16" t="s">
        <v>203</v>
      </c>
      <c r="E1967" s="16" t="n">
        <v>1</v>
      </c>
      <c r="F1967" s="16" t="n">
        <v>2570</v>
      </c>
      <c r="G1967" s="16" t="n">
        <v>0</v>
      </c>
      <c r="H1967" s="16" t="s">
        <v>89</v>
      </c>
      <c r="I1967" s="16" t="s">
        <v>40</v>
      </c>
      <c r="J1967" s="16" t="n">
        <v>2</v>
      </c>
      <c r="K1967" s="16" t="n">
        <v>4</v>
      </c>
      <c r="L1967" s="16" t="s">
        <v>41</v>
      </c>
      <c r="M1967" s="18" t="n">
        <f aca="false">IF(ISNUMBER(B1967),B1967,IF(MID(B1967,3,1)="-",DATE(VALUE(RIGHT(B1967,4)),VALUE(MID(B1967,4,2)),VALUE(LEFT(B1967,2))),DATE(VALUE(LEFT(B1967,4)),VALUE(MID(B1967,6,2)),VALUE(RIGHT(B1967,2)))))</f>
        <v>45836</v>
      </c>
      <c r="N1967" s="16" t="n">
        <f aca="false">MONTH(M1967)</f>
        <v>6</v>
      </c>
      <c r="O1967" s="16" t="str">
        <f aca="false">PROPER(TRIM(H1967))</f>
        <v>Ahmedabad</v>
      </c>
      <c r="P1967" s="16" t="str">
        <f aca="false">IFERROR(VLOOKUP(O1967,city_map!$A$2:$B$6,2,FALSE()),O1967)</f>
        <v>Ahmedabad</v>
      </c>
      <c r="Q1967" s="16" t="n">
        <f aca="false">IF(ISNUMBER(F1967),F1967,VALUE(SUBSTITUTE(SUBSTITUTE(F1967,"₹",""),",","")))</f>
        <v>2570</v>
      </c>
      <c r="R1967" s="16" t="n">
        <f aca="false">IF(E1967=99,1,E1967)</f>
        <v>1</v>
      </c>
      <c r="S1967" s="16" t="n">
        <f aca="false">IF(G1967="",0,G1967)</f>
        <v>0</v>
      </c>
      <c r="T1967" s="16" t="str">
        <f aca="false">IF(I1967="","Unknown",IF(I1967="upi","UPI",I1967))</f>
        <v>COD</v>
      </c>
      <c r="U1967" s="16" t="str">
        <f aca="false">IF(L1967="Yes","Y",IF(L1967="No","N",L1967))</f>
        <v>N</v>
      </c>
      <c r="V1967" s="19" t="n">
        <f aca="false">ROUND(R1967*Q1967*(1-S1967),2)</f>
        <v>2570</v>
      </c>
      <c r="W1967" s="16" t="str">
        <f aca="false">_xlfn.XLOOKUP(D1967,products!$A$2:$A$61,products!$C$2:$C$61,"Not found")</f>
        <v>Fashion</v>
      </c>
    </row>
    <row r="1968" customFormat="false" ht="15" hidden="false" customHeight="false" outlineLevel="0" collapsed="false">
      <c r="A1968" s="16" t="s">
        <v>3055</v>
      </c>
      <c r="B1968" s="16" t="s">
        <v>3045</v>
      </c>
      <c r="C1968" s="16" t="s">
        <v>1889</v>
      </c>
      <c r="D1968" s="16" t="s">
        <v>341</v>
      </c>
      <c r="E1968" s="16" t="n">
        <v>1</v>
      </c>
      <c r="F1968" s="16" t="n">
        <v>1100</v>
      </c>
      <c r="G1968" s="16" t="n">
        <v>0.2</v>
      </c>
      <c r="H1968" s="16" t="s">
        <v>112</v>
      </c>
      <c r="I1968" s="16" t="s">
        <v>47</v>
      </c>
      <c r="J1968" s="16" t="n">
        <v>2</v>
      </c>
      <c r="K1968" s="16" t="n">
        <v>4</v>
      </c>
      <c r="L1968" s="16" t="s">
        <v>41</v>
      </c>
      <c r="M1968" s="18" t="n">
        <f aca="false">IF(ISNUMBER(B1968),B1968,IF(MID(B1968,3,1)="-",DATE(VALUE(RIGHT(B1968,4)),VALUE(MID(B1968,4,2)),VALUE(LEFT(B1968,2))),DATE(VALUE(LEFT(B1968,4)),VALUE(MID(B1968,6,2)),VALUE(RIGHT(B1968,2)))))</f>
        <v>45836</v>
      </c>
      <c r="N1968" s="16" t="n">
        <f aca="false">MONTH(M1968)</f>
        <v>6</v>
      </c>
      <c r="O1968" s="16" t="str">
        <f aca="false">PROPER(TRIM(H1968))</f>
        <v>Mumbai</v>
      </c>
      <c r="P1968" s="16" t="str">
        <f aca="false">IFERROR(VLOOKUP(O1968,city_map!$A$2:$B$6,2,FALSE()),O1968)</f>
        <v>Mumbai</v>
      </c>
      <c r="Q1968" s="16" t="n">
        <f aca="false">IF(ISNUMBER(F1968),F1968,VALUE(SUBSTITUTE(SUBSTITUTE(F1968,"₹",""),",","")))</f>
        <v>1100</v>
      </c>
      <c r="R1968" s="16" t="n">
        <f aca="false">IF(E1968=99,1,E1968)</f>
        <v>1</v>
      </c>
      <c r="S1968" s="16" t="n">
        <f aca="false">IF(G1968="",0,G1968)</f>
        <v>0.2</v>
      </c>
      <c r="T1968" s="16" t="str">
        <f aca="false">IF(I1968="","Unknown",IF(I1968="upi","UPI",I1968))</f>
        <v>Debit Card</v>
      </c>
      <c r="U1968" s="16" t="str">
        <f aca="false">IF(L1968="Yes","Y",IF(L1968="No","N",L1968))</f>
        <v>N</v>
      </c>
      <c r="V1968" s="19" t="n">
        <f aca="false">ROUND(R1968*Q1968*(1-S1968),2)</f>
        <v>880</v>
      </c>
      <c r="W1968" s="16" t="str">
        <f aca="false">_xlfn.XLOOKUP(D1968,products!$A$2:$A$61,products!$C$2:$C$61,"Not found")</f>
        <v>Home</v>
      </c>
    </row>
    <row r="1969" customFormat="false" ht="15" hidden="false" customHeight="false" outlineLevel="0" collapsed="false">
      <c r="A1969" s="16" t="s">
        <v>3056</v>
      </c>
      <c r="B1969" s="16" t="s">
        <v>3045</v>
      </c>
      <c r="C1969" s="16" t="s">
        <v>169</v>
      </c>
      <c r="D1969" s="16" t="s">
        <v>216</v>
      </c>
      <c r="E1969" s="16" t="n">
        <v>4</v>
      </c>
      <c r="F1969" s="16" t="n">
        <v>901</v>
      </c>
      <c r="G1969" s="16" t="n">
        <v>0.2</v>
      </c>
      <c r="H1969" s="16" t="s">
        <v>112</v>
      </c>
      <c r="I1969" s="16" t="s">
        <v>60</v>
      </c>
      <c r="J1969" s="16" t="n">
        <v>3</v>
      </c>
      <c r="K1969" s="16" t="n">
        <v>3</v>
      </c>
      <c r="L1969" s="16" t="s">
        <v>41</v>
      </c>
      <c r="M1969" s="18" t="n">
        <f aca="false">IF(ISNUMBER(B1969),B1969,IF(MID(B1969,3,1)="-",DATE(VALUE(RIGHT(B1969,4)),VALUE(MID(B1969,4,2)),VALUE(LEFT(B1969,2))),DATE(VALUE(LEFT(B1969,4)),VALUE(MID(B1969,6,2)),VALUE(RIGHT(B1969,2)))))</f>
        <v>45836</v>
      </c>
      <c r="N1969" s="16" t="n">
        <f aca="false">MONTH(M1969)</f>
        <v>6</v>
      </c>
      <c r="O1969" s="16" t="str">
        <f aca="false">PROPER(TRIM(H1969))</f>
        <v>Mumbai</v>
      </c>
      <c r="P1969" s="16" t="str">
        <f aca="false">IFERROR(VLOOKUP(O1969,city_map!$A$2:$B$6,2,FALSE()),O1969)</f>
        <v>Mumbai</v>
      </c>
      <c r="Q1969" s="16" t="n">
        <f aca="false">IF(ISNUMBER(F1969),F1969,VALUE(SUBSTITUTE(SUBSTITUTE(F1969,"₹",""),",","")))</f>
        <v>901</v>
      </c>
      <c r="R1969" s="16" t="n">
        <f aca="false">IF(E1969=99,1,E1969)</f>
        <v>4</v>
      </c>
      <c r="S1969" s="16" t="n">
        <f aca="false">IF(G1969="",0,G1969)</f>
        <v>0.2</v>
      </c>
      <c r="T1969" s="16" t="str">
        <f aca="false">IF(I1969="","Unknown",IF(I1969="upi","UPI",I1969))</f>
        <v>UPI</v>
      </c>
      <c r="U1969" s="16" t="str">
        <f aca="false">IF(L1969="Yes","Y",IF(L1969="No","N",L1969))</f>
        <v>N</v>
      </c>
      <c r="V1969" s="19" t="n">
        <f aca="false">ROUND(R1969*Q1969*(1-S1969),2)</f>
        <v>2883.2</v>
      </c>
      <c r="W1969" s="16" t="str">
        <f aca="false">_xlfn.XLOOKUP(D1969,products!$A$2:$A$61,products!$C$2:$C$61,"Not found")</f>
        <v>Books</v>
      </c>
    </row>
    <row r="1970" customFormat="false" ht="15" hidden="false" customHeight="false" outlineLevel="0" collapsed="false">
      <c r="A1970" s="16" t="s">
        <v>3057</v>
      </c>
      <c r="B1970" s="16" t="s">
        <v>3058</v>
      </c>
      <c r="C1970" s="16" t="s">
        <v>107</v>
      </c>
      <c r="D1970" s="16" t="s">
        <v>291</v>
      </c>
      <c r="E1970" s="16" t="n">
        <v>1</v>
      </c>
      <c r="F1970" s="16" t="n">
        <v>1197</v>
      </c>
      <c r="G1970" s="16" t="n">
        <v>0</v>
      </c>
      <c r="H1970" s="16" t="s">
        <v>67</v>
      </c>
      <c r="I1970" s="16" t="s">
        <v>47</v>
      </c>
      <c r="J1970" s="16" t="n">
        <v>2</v>
      </c>
      <c r="K1970" s="16" t="n">
        <v>3</v>
      </c>
      <c r="L1970" s="16" t="s">
        <v>57</v>
      </c>
      <c r="M1970" s="18" t="n">
        <f aca="false">IF(ISNUMBER(B1970),B1970,IF(MID(B1970,3,1)="-",DATE(VALUE(RIGHT(B1970,4)),VALUE(MID(B1970,4,2)),VALUE(LEFT(B1970,2))),DATE(VALUE(LEFT(B1970,4)),VALUE(MID(B1970,6,2)),VALUE(RIGHT(B1970,2)))))</f>
        <v>45839</v>
      </c>
      <c r="N1970" s="16" t="n">
        <f aca="false">MONTH(M1970)</f>
        <v>7</v>
      </c>
      <c r="O1970" s="16" t="str">
        <f aca="false">PROPER(TRIM(H1970))</f>
        <v>Kolkata</v>
      </c>
      <c r="P1970" s="16" t="str">
        <f aca="false">IFERROR(VLOOKUP(O1970,city_map!$A$2:$B$6,2,FALSE()),O1970)</f>
        <v>Kolkata</v>
      </c>
      <c r="Q1970" s="16" t="n">
        <f aca="false">IF(ISNUMBER(F1970),F1970,VALUE(SUBSTITUTE(SUBSTITUTE(F1970,"₹",""),",","")))</f>
        <v>1197</v>
      </c>
      <c r="R1970" s="16" t="n">
        <f aca="false">IF(E1970=99,1,E1970)</f>
        <v>1</v>
      </c>
      <c r="S1970" s="16" t="n">
        <f aca="false">IF(G1970="",0,G1970)</f>
        <v>0</v>
      </c>
      <c r="T1970" s="16" t="str">
        <f aca="false">IF(I1970="","Unknown",IF(I1970="upi","UPI",I1970))</f>
        <v>Debit Card</v>
      </c>
      <c r="U1970" s="16" t="str">
        <f aca="false">IF(L1970="Yes","Y",IF(L1970="No","N",L1970))</f>
        <v>Y</v>
      </c>
      <c r="V1970" s="19" t="n">
        <f aca="false">ROUND(R1970*Q1970*(1-S1970),2)</f>
        <v>1197</v>
      </c>
      <c r="W1970" s="16" t="str">
        <f aca="false">_xlfn.XLOOKUP(D1970,products!$A$2:$A$61,products!$C$2:$C$61,"Not found")</f>
        <v>Electronics</v>
      </c>
    </row>
    <row r="1971" customFormat="false" ht="15" hidden="false" customHeight="false" outlineLevel="0" collapsed="false">
      <c r="A1971" s="16" t="s">
        <v>3059</v>
      </c>
      <c r="B1971" s="16" t="s">
        <v>3058</v>
      </c>
      <c r="C1971" s="16" t="s">
        <v>491</v>
      </c>
      <c r="D1971" s="16" t="s">
        <v>119</v>
      </c>
      <c r="E1971" s="16" t="n">
        <v>2</v>
      </c>
      <c r="F1971" s="16" t="n">
        <v>247</v>
      </c>
      <c r="G1971" s="16" t="n">
        <v>0.05</v>
      </c>
      <c r="H1971" s="16" t="s">
        <v>208</v>
      </c>
      <c r="I1971" s="16" t="s">
        <v>40</v>
      </c>
      <c r="J1971" s="16" t="n">
        <v>7</v>
      </c>
      <c r="K1971" s="16" t="n">
        <v>3</v>
      </c>
      <c r="L1971" s="16" t="s">
        <v>57</v>
      </c>
      <c r="M1971" s="18" t="n">
        <f aca="false">IF(ISNUMBER(B1971),B1971,IF(MID(B1971,3,1)="-",DATE(VALUE(RIGHT(B1971,4)),VALUE(MID(B1971,4,2)),VALUE(LEFT(B1971,2))),DATE(VALUE(LEFT(B1971,4)),VALUE(MID(B1971,6,2)),VALUE(RIGHT(B1971,2)))))</f>
        <v>45839</v>
      </c>
      <c r="N1971" s="16" t="n">
        <f aca="false">MONTH(M1971)</f>
        <v>7</v>
      </c>
      <c r="O1971" s="16" t="str">
        <f aca="false">PROPER(TRIM(H1971))</f>
        <v>Jaipur</v>
      </c>
      <c r="P1971" s="16" t="str">
        <f aca="false">IFERROR(VLOOKUP(O1971,city_map!$A$2:$B$6,2,FALSE()),O1971)</f>
        <v>Jaipur</v>
      </c>
      <c r="Q1971" s="16" t="n">
        <f aca="false">IF(ISNUMBER(F1971),F1971,VALUE(SUBSTITUTE(SUBSTITUTE(F1971,"₹",""),",","")))</f>
        <v>247</v>
      </c>
      <c r="R1971" s="16" t="n">
        <f aca="false">IF(E1971=99,1,E1971)</f>
        <v>2</v>
      </c>
      <c r="S1971" s="16" t="n">
        <f aca="false">IF(G1971="",0,G1971)</f>
        <v>0.05</v>
      </c>
      <c r="T1971" s="16" t="str">
        <f aca="false">IF(I1971="","Unknown",IF(I1971="upi","UPI",I1971))</f>
        <v>COD</v>
      </c>
      <c r="U1971" s="16" t="str">
        <f aca="false">IF(L1971="Yes","Y",IF(L1971="No","N",L1971))</f>
        <v>Y</v>
      </c>
      <c r="V1971" s="19" t="n">
        <f aca="false">ROUND(R1971*Q1971*(1-S1971),2)</f>
        <v>469.3</v>
      </c>
      <c r="W1971" s="16" t="str">
        <f aca="false">_xlfn.XLOOKUP(D1971,products!$A$2:$A$61,products!$C$2:$C$61,"Not found")</f>
        <v>Books</v>
      </c>
    </row>
    <row r="1972" customFormat="false" ht="15" hidden="false" customHeight="false" outlineLevel="0" collapsed="false">
      <c r="A1972" s="16" t="s">
        <v>3060</v>
      </c>
      <c r="B1972" s="16" t="s">
        <v>3058</v>
      </c>
      <c r="C1972" s="16" t="s">
        <v>118</v>
      </c>
      <c r="D1972" s="16" t="s">
        <v>219</v>
      </c>
      <c r="E1972" s="16" t="n">
        <v>2</v>
      </c>
      <c r="F1972" s="16" t="s">
        <v>3061</v>
      </c>
      <c r="G1972" s="16" t="n">
        <v>0.1</v>
      </c>
      <c r="H1972" s="16" t="s">
        <v>67</v>
      </c>
      <c r="I1972" s="16" t="s">
        <v>40</v>
      </c>
      <c r="J1972" s="16" t="n">
        <v>3</v>
      </c>
      <c r="K1972" s="16" t="n">
        <v>4</v>
      </c>
      <c r="L1972" s="16" t="s">
        <v>41</v>
      </c>
      <c r="M1972" s="18" t="n">
        <f aca="false">IF(ISNUMBER(B1972),B1972,IF(MID(B1972,3,1)="-",DATE(VALUE(RIGHT(B1972,4)),VALUE(MID(B1972,4,2)),VALUE(LEFT(B1972,2))),DATE(VALUE(LEFT(B1972,4)),VALUE(MID(B1972,6,2)),VALUE(RIGHT(B1972,2)))))</f>
        <v>45839</v>
      </c>
      <c r="N1972" s="16" t="n">
        <f aca="false">MONTH(M1972)</f>
        <v>7</v>
      </c>
      <c r="O1972" s="16" t="str">
        <f aca="false">PROPER(TRIM(H1972))</f>
        <v>Kolkata</v>
      </c>
      <c r="P1972" s="16" t="str">
        <f aca="false">IFERROR(VLOOKUP(O1972,city_map!$A$2:$B$6,2,FALSE()),O1972)</f>
        <v>Kolkata</v>
      </c>
      <c r="Q1972" s="16" t="n">
        <f aca="false">IF(ISNUMBER(F1972),F1972,VALUE(SUBSTITUTE(SUBSTITUTE(F1972,"₹",""),",","")))</f>
        <v>1360</v>
      </c>
      <c r="R1972" s="16" t="n">
        <f aca="false">IF(E1972=99,1,E1972)</f>
        <v>2</v>
      </c>
      <c r="S1972" s="16" t="n">
        <f aca="false">IF(G1972="",0,G1972)</f>
        <v>0.1</v>
      </c>
      <c r="T1972" s="16" t="str">
        <f aca="false">IF(I1972="","Unknown",IF(I1972="upi","UPI",I1972))</f>
        <v>COD</v>
      </c>
      <c r="U1972" s="16" t="str">
        <f aca="false">IF(L1972="Yes","Y",IF(L1972="No","N",L1972))</f>
        <v>N</v>
      </c>
      <c r="V1972" s="19" t="n">
        <f aca="false">ROUND(R1972*Q1972*(1-S1972),2)</f>
        <v>2448</v>
      </c>
      <c r="W1972" s="16" t="str">
        <f aca="false">_xlfn.XLOOKUP(D1972,products!$A$2:$A$61,products!$C$2:$C$61,"Not found")</f>
        <v>Electronics</v>
      </c>
    </row>
    <row r="1973" customFormat="false" ht="15" hidden="false" customHeight="false" outlineLevel="0" collapsed="false">
      <c r="A1973" s="16" t="s">
        <v>3062</v>
      </c>
      <c r="B1973" s="16" t="s">
        <v>3058</v>
      </c>
      <c r="C1973" s="16" t="s">
        <v>419</v>
      </c>
      <c r="D1973" s="16" t="s">
        <v>142</v>
      </c>
      <c r="E1973" s="16" t="n">
        <v>2</v>
      </c>
      <c r="F1973" s="16" t="n">
        <v>620</v>
      </c>
      <c r="G1973" s="16" t="n">
        <v>0.2</v>
      </c>
      <c r="H1973" s="16" t="s">
        <v>797</v>
      </c>
      <c r="I1973" s="16" t="s">
        <v>71</v>
      </c>
      <c r="J1973" s="16" t="n">
        <v>3</v>
      </c>
      <c r="K1973" s="16" t="n">
        <v>5</v>
      </c>
      <c r="L1973" s="16" t="s">
        <v>41</v>
      </c>
      <c r="M1973" s="18" t="n">
        <f aca="false">IF(ISNUMBER(B1973),B1973,IF(MID(B1973,3,1)="-",DATE(VALUE(RIGHT(B1973,4)),VALUE(MID(B1973,4,2)),VALUE(LEFT(B1973,2))),DATE(VALUE(LEFT(B1973,4)),VALUE(MID(B1973,6,2)),VALUE(RIGHT(B1973,2)))))</f>
        <v>45839</v>
      </c>
      <c r="N1973" s="16" t="n">
        <f aca="false">MONTH(M1973)</f>
        <v>7</v>
      </c>
      <c r="O1973" s="16" t="str">
        <f aca="false">PROPER(TRIM(H1973))</f>
        <v>New Delhi</v>
      </c>
      <c r="P1973" s="16" t="str">
        <f aca="false">IFERROR(VLOOKUP(O1973,city_map!$A$2:$B$6,2,FALSE()),O1973)</f>
        <v>Delhi</v>
      </c>
      <c r="Q1973" s="16" t="n">
        <f aca="false">IF(ISNUMBER(F1973),F1973,VALUE(SUBSTITUTE(SUBSTITUTE(F1973,"₹",""),",","")))</f>
        <v>620</v>
      </c>
      <c r="R1973" s="16" t="n">
        <f aca="false">IF(E1973=99,1,E1973)</f>
        <v>2</v>
      </c>
      <c r="S1973" s="16" t="n">
        <f aca="false">IF(G1973="",0,G1973)</f>
        <v>0.2</v>
      </c>
      <c r="T1973" s="16" t="str">
        <f aca="false">IF(I1973="","Unknown",IF(I1973="upi","UPI",I1973))</f>
        <v>Credit Card</v>
      </c>
      <c r="U1973" s="16" t="str">
        <f aca="false">IF(L1973="Yes","Y",IF(L1973="No","N",L1973))</f>
        <v>N</v>
      </c>
      <c r="V1973" s="19" t="n">
        <f aca="false">ROUND(R1973*Q1973*(1-S1973),2)</f>
        <v>992</v>
      </c>
      <c r="W1973" s="16" t="str">
        <f aca="false">_xlfn.XLOOKUP(D1973,products!$A$2:$A$61,products!$C$2:$C$61,"Not found")</f>
        <v>Home</v>
      </c>
    </row>
    <row r="1974" customFormat="false" ht="15" hidden="false" customHeight="false" outlineLevel="0" collapsed="false">
      <c r="A1974" s="16" t="s">
        <v>3063</v>
      </c>
      <c r="B1974" s="16" t="s">
        <v>3058</v>
      </c>
      <c r="C1974" s="16" t="s">
        <v>720</v>
      </c>
      <c r="D1974" s="16" t="s">
        <v>55</v>
      </c>
      <c r="E1974" s="16" t="n">
        <v>1</v>
      </c>
      <c r="F1974" s="16" t="n">
        <v>2024</v>
      </c>
      <c r="G1974" s="16" t="n">
        <v>0</v>
      </c>
      <c r="H1974" s="16" t="s">
        <v>112</v>
      </c>
      <c r="I1974" s="16" t="s">
        <v>60</v>
      </c>
      <c r="J1974" s="16" t="n">
        <v>6</v>
      </c>
      <c r="K1974" s="16" t="n">
        <v>5</v>
      </c>
      <c r="L1974" s="16" t="s">
        <v>41</v>
      </c>
      <c r="M1974" s="18" t="n">
        <f aca="false">IF(ISNUMBER(B1974),B1974,IF(MID(B1974,3,1)="-",DATE(VALUE(RIGHT(B1974,4)),VALUE(MID(B1974,4,2)),VALUE(LEFT(B1974,2))),DATE(VALUE(LEFT(B1974,4)),VALUE(MID(B1974,6,2)),VALUE(RIGHT(B1974,2)))))</f>
        <v>45839</v>
      </c>
      <c r="N1974" s="16" t="n">
        <f aca="false">MONTH(M1974)</f>
        <v>7</v>
      </c>
      <c r="O1974" s="16" t="str">
        <f aca="false">PROPER(TRIM(H1974))</f>
        <v>Mumbai</v>
      </c>
      <c r="P1974" s="16" t="str">
        <f aca="false">IFERROR(VLOOKUP(O1974,city_map!$A$2:$B$6,2,FALSE()),O1974)</f>
        <v>Mumbai</v>
      </c>
      <c r="Q1974" s="16" t="n">
        <f aca="false">IF(ISNUMBER(F1974),F1974,VALUE(SUBSTITUTE(SUBSTITUTE(F1974,"₹",""),",","")))</f>
        <v>2024</v>
      </c>
      <c r="R1974" s="16" t="n">
        <f aca="false">IF(E1974=99,1,E1974)</f>
        <v>1</v>
      </c>
      <c r="S1974" s="16" t="n">
        <f aca="false">IF(G1974="",0,G1974)</f>
        <v>0</v>
      </c>
      <c r="T1974" s="16" t="str">
        <f aca="false">IF(I1974="","Unknown",IF(I1974="upi","UPI",I1974))</f>
        <v>UPI</v>
      </c>
      <c r="U1974" s="16" t="str">
        <f aca="false">IF(L1974="Yes","Y",IF(L1974="No","N",L1974))</f>
        <v>N</v>
      </c>
      <c r="V1974" s="19" t="n">
        <f aca="false">ROUND(R1974*Q1974*(1-S1974),2)</f>
        <v>2024</v>
      </c>
      <c r="W1974" s="16" t="str">
        <f aca="false">_xlfn.XLOOKUP(D1974,products!$A$2:$A$61,products!$C$2:$C$61,"Not found")</f>
        <v>Home</v>
      </c>
    </row>
    <row r="1975" customFormat="false" ht="15" hidden="false" customHeight="false" outlineLevel="0" collapsed="false">
      <c r="A1975" s="16" t="s">
        <v>3064</v>
      </c>
      <c r="B1975" s="16" t="s">
        <v>3058</v>
      </c>
      <c r="C1975" s="16" t="s">
        <v>3065</v>
      </c>
      <c r="D1975" s="16" t="s">
        <v>165</v>
      </c>
      <c r="E1975" s="16" t="n">
        <v>1</v>
      </c>
      <c r="F1975" s="16" t="n">
        <v>893</v>
      </c>
      <c r="G1975" s="16" t="n">
        <v>0</v>
      </c>
      <c r="H1975" s="16" t="s">
        <v>56</v>
      </c>
      <c r="I1975" s="16" t="s">
        <v>40</v>
      </c>
      <c r="J1975" s="16" t="n">
        <v>4</v>
      </c>
      <c r="K1975" s="16" t="n">
        <v>4</v>
      </c>
      <c r="L1975" s="16" t="s">
        <v>41</v>
      </c>
      <c r="M1975" s="18" t="n">
        <f aca="false">IF(ISNUMBER(B1975),B1975,IF(MID(B1975,3,1)="-",DATE(VALUE(RIGHT(B1975,4)),VALUE(MID(B1975,4,2)),VALUE(LEFT(B1975,2))),DATE(VALUE(LEFT(B1975,4)),VALUE(MID(B1975,6,2)),VALUE(RIGHT(B1975,2)))))</f>
        <v>45839</v>
      </c>
      <c r="N1975" s="16" t="n">
        <f aca="false">MONTH(M1975)</f>
        <v>7</v>
      </c>
      <c r="O1975" s="16" t="str">
        <f aca="false">PROPER(TRIM(H1975))</f>
        <v>Lucknow</v>
      </c>
      <c r="P1975" s="16" t="str">
        <f aca="false">IFERROR(VLOOKUP(O1975,city_map!$A$2:$B$6,2,FALSE()),O1975)</f>
        <v>Lucknow</v>
      </c>
      <c r="Q1975" s="16" t="n">
        <f aca="false">IF(ISNUMBER(F1975),F1975,VALUE(SUBSTITUTE(SUBSTITUTE(F1975,"₹",""),",","")))</f>
        <v>893</v>
      </c>
      <c r="R1975" s="16" t="n">
        <f aca="false">IF(E1975=99,1,E1975)</f>
        <v>1</v>
      </c>
      <c r="S1975" s="16" t="n">
        <f aca="false">IF(G1975="",0,G1975)</f>
        <v>0</v>
      </c>
      <c r="T1975" s="16" t="str">
        <f aca="false">IF(I1975="","Unknown",IF(I1975="upi","UPI",I1975))</f>
        <v>COD</v>
      </c>
      <c r="U1975" s="16" t="str">
        <f aca="false">IF(L1975="Yes","Y",IF(L1975="No","N",L1975))</f>
        <v>N</v>
      </c>
      <c r="V1975" s="19" t="n">
        <f aca="false">ROUND(R1975*Q1975*(1-S1975),2)</f>
        <v>893</v>
      </c>
      <c r="W1975" s="16" t="str">
        <f aca="false">_xlfn.XLOOKUP(D1975,products!$A$2:$A$61,products!$C$2:$C$61,"Not found")</f>
        <v>Electronics</v>
      </c>
    </row>
    <row r="1976" customFormat="false" ht="15" hidden="false" customHeight="false" outlineLevel="0" collapsed="false">
      <c r="A1976" s="16" t="s">
        <v>3066</v>
      </c>
      <c r="B1976" s="16" t="s">
        <v>3058</v>
      </c>
      <c r="C1976" s="16" t="s">
        <v>1744</v>
      </c>
      <c r="D1976" s="16" t="s">
        <v>142</v>
      </c>
      <c r="E1976" s="16" t="n">
        <v>2</v>
      </c>
      <c r="F1976" s="16" t="n">
        <v>610</v>
      </c>
      <c r="G1976" s="16" t="n">
        <v>0.15</v>
      </c>
      <c r="H1976" s="16" t="s">
        <v>67</v>
      </c>
      <c r="I1976" s="16" t="s">
        <v>40</v>
      </c>
      <c r="J1976" s="16" t="n">
        <v>3</v>
      </c>
      <c r="K1976" s="16" t="n">
        <v>5</v>
      </c>
      <c r="L1976" s="16" t="s">
        <v>41</v>
      </c>
      <c r="M1976" s="18" t="n">
        <f aca="false">IF(ISNUMBER(B1976),B1976,IF(MID(B1976,3,1)="-",DATE(VALUE(RIGHT(B1976,4)),VALUE(MID(B1976,4,2)),VALUE(LEFT(B1976,2))),DATE(VALUE(LEFT(B1976,4)),VALUE(MID(B1976,6,2)),VALUE(RIGHT(B1976,2)))))</f>
        <v>45839</v>
      </c>
      <c r="N1976" s="16" t="n">
        <f aca="false">MONTH(M1976)</f>
        <v>7</v>
      </c>
      <c r="O1976" s="16" t="str">
        <f aca="false">PROPER(TRIM(H1976))</f>
        <v>Kolkata</v>
      </c>
      <c r="P1976" s="16" t="str">
        <f aca="false">IFERROR(VLOOKUP(O1976,city_map!$A$2:$B$6,2,FALSE()),O1976)</f>
        <v>Kolkata</v>
      </c>
      <c r="Q1976" s="16" t="n">
        <f aca="false">IF(ISNUMBER(F1976),F1976,VALUE(SUBSTITUTE(SUBSTITUTE(F1976,"₹",""),",","")))</f>
        <v>610</v>
      </c>
      <c r="R1976" s="16" t="n">
        <f aca="false">IF(E1976=99,1,E1976)</f>
        <v>2</v>
      </c>
      <c r="S1976" s="16" t="n">
        <f aca="false">IF(G1976="",0,G1976)</f>
        <v>0.15</v>
      </c>
      <c r="T1976" s="16" t="str">
        <f aca="false">IF(I1976="","Unknown",IF(I1976="upi","UPI",I1976))</f>
        <v>COD</v>
      </c>
      <c r="U1976" s="16" t="str">
        <f aca="false">IF(L1976="Yes","Y",IF(L1976="No","N",L1976))</f>
        <v>N</v>
      </c>
      <c r="V1976" s="19" t="n">
        <f aca="false">ROUND(R1976*Q1976*(1-S1976),2)</f>
        <v>1037</v>
      </c>
      <c r="W1976" s="16" t="str">
        <f aca="false">_xlfn.XLOOKUP(D1976,products!$A$2:$A$61,products!$C$2:$C$61,"Not found")</f>
        <v>Home</v>
      </c>
    </row>
    <row r="1977" customFormat="false" ht="15" hidden="false" customHeight="false" outlineLevel="0" collapsed="false">
      <c r="A1977" s="16" t="s">
        <v>3067</v>
      </c>
      <c r="B1977" s="16" t="s">
        <v>3058</v>
      </c>
      <c r="C1977" s="16" t="s">
        <v>213</v>
      </c>
      <c r="D1977" s="16" t="s">
        <v>721</v>
      </c>
      <c r="E1977" s="16" t="n">
        <v>3</v>
      </c>
      <c r="F1977" s="16" t="n">
        <v>493</v>
      </c>
      <c r="G1977" s="16" t="n">
        <v>0</v>
      </c>
      <c r="H1977" s="16" t="s">
        <v>46</v>
      </c>
      <c r="I1977" s="16" t="s">
        <v>71</v>
      </c>
      <c r="J1977" s="16" t="n">
        <v>4</v>
      </c>
      <c r="K1977" s="16" t="n">
        <v>4</v>
      </c>
      <c r="L1977" s="16" t="s">
        <v>41</v>
      </c>
      <c r="M1977" s="18" t="n">
        <f aca="false">IF(ISNUMBER(B1977),B1977,IF(MID(B1977,3,1)="-",DATE(VALUE(RIGHT(B1977,4)),VALUE(MID(B1977,4,2)),VALUE(LEFT(B1977,2))),DATE(VALUE(LEFT(B1977,4)),VALUE(MID(B1977,6,2)),VALUE(RIGHT(B1977,2)))))</f>
        <v>45839</v>
      </c>
      <c r="N1977" s="16" t="n">
        <f aca="false">MONTH(M1977)</f>
        <v>7</v>
      </c>
      <c r="O1977" s="16" t="str">
        <f aca="false">PROPER(TRIM(H1977))</f>
        <v>Chennai</v>
      </c>
      <c r="P1977" s="16" t="str">
        <f aca="false">IFERROR(VLOOKUP(O1977,city_map!$A$2:$B$6,2,FALSE()),O1977)</f>
        <v>Chennai</v>
      </c>
      <c r="Q1977" s="16" t="n">
        <f aca="false">IF(ISNUMBER(F1977),F1977,VALUE(SUBSTITUTE(SUBSTITUTE(F1977,"₹",""),",","")))</f>
        <v>493</v>
      </c>
      <c r="R1977" s="16" t="n">
        <f aca="false">IF(E1977=99,1,E1977)</f>
        <v>3</v>
      </c>
      <c r="S1977" s="16" t="n">
        <f aca="false">IF(G1977="",0,G1977)</f>
        <v>0</v>
      </c>
      <c r="T1977" s="16" t="str">
        <f aca="false">IF(I1977="","Unknown",IF(I1977="upi","UPI",I1977))</f>
        <v>Credit Card</v>
      </c>
      <c r="U1977" s="16" t="str">
        <f aca="false">IF(L1977="Yes","Y",IF(L1977="No","N",L1977))</f>
        <v>N</v>
      </c>
      <c r="V1977" s="19" t="n">
        <f aca="false">ROUND(R1977*Q1977*(1-S1977),2)</f>
        <v>1479</v>
      </c>
      <c r="W1977" s="16" t="str">
        <f aca="false">_xlfn.XLOOKUP(D1977,products!$A$2:$A$61,products!$C$2:$C$61,"Not found")</f>
        <v>Beauty</v>
      </c>
    </row>
    <row r="1978" customFormat="false" ht="15" hidden="false" customHeight="false" outlineLevel="0" collapsed="false">
      <c r="A1978" s="16" t="s">
        <v>3068</v>
      </c>
      <c r="B1978" s="16" t="s">
        <v>3058</v>
      </c>
      <c r="C1978" s="16" t="s">
        <v>3069</v>
      </c>
      <c r="D1978" s="16" t="s">
        <v>84</v>
      </c>
      <c r="E1978" s="16" t="n">
        <v>1</v>
      </c>
      <c r="F1978" s="16" t="n">
        <v>248</v>
      </c>
      <c r="G1978" s="16" t="n">
        <v>0.05</v>
      </c>
      <c r="H1978" s="16" t="s">
        <v>89</v>
      </c>
      <c r="I1978" s="16" t="s">
        <v>40</v>
      </c>
      <c r="J1978" s="16" t="n">
        <v>2</v>
      </c>
      <c r="K1978" s="16" t="n">
        <v>3</v>
      </c>
      <c r="L1978" s="16" t="s">
        <v>57</v>
      </c>
      <c r="M1978" s="18" t="n">
        <f aca="false">IF(ISNUMBER(B1978),B1978,IF(MID(B1978,3,1)="-",DATE(VALUE(RIGHT(B1978,4)),VALUE(MID(B1978,4,2)),VALUE(LEFT(B1978,2))),DATE(VALUE(LEFT(B1978,4)),VALUE(MID(B1978,6,2)),VALUE(RIGHT(B1978,2)))))</f>
        <v>45839</v>
      </c>
      <c r="N1978" s="16" t="n">
        <f aca="false">MONTH(M1978)</f>
        <v>7</v>
      </c>
      <c r="O1978" s="16" t="str">
        <f aca="false">PROPER(TRIM(H1978))</f>
        <v>Ahmedabad</v>
      </c>
      <c r="P1978" s="16" t="str">
        <f aca="false">IFERROR(VLOOKUP(O1978,city_map!$A$2:$B$6,2,FALSE()),O1978)</f>
        <v>Ahmedabad</v>
      </c>
      <c r="Q1978" s="16" t="n">
        <f aca="false">IF(ISNUMBER(F1978),F1978,VALUE(SUBSTITUTE(SUBSTITUTE(F1978,"₹",""),",","")))</f>
        <v>248</v>
      </c>
      <c r="R1978" s="16" t="n">
        <f aca="false">IF(E1978=99,1,E1978)</f>
        <v>1</v>
      </c>
      <c r="S1978" s="16" t="n">
        <f aca="false">IF(G1978="",0,G1978)</f>
        <v>0.05</v>
      </c>
      <c r="T1978" s="16" t="str">
        <f aca="false">IF(I1978="","Unknown",IF(I1978="upi","UPI",I1978))</f>
        <v>COD</v>
      </c>
      <c r="U1978" s="16" t="str">
        <f aca="false">IF(L1978="Yes","Y",IF(L1978="No","N",L1978))</f>
        <v>Y</v>
      </c>
      <c r="V1978" s="19" t="n">
        <f aca="false">ROUND(R1978*Q1978*(1-S1978),2)</f>
        <v>235.6</v>
      </c>
      <c r="W1978" s="16" t="str">
        <f aca="false">_xlfn.XLOOKUP(D1978,products!$A$2:$A$61,products!$C$2:$C$61,"Not found")</f>
        <v>Beauty</v>
      </c>
    </row>
    <row r="1979" customFormat="false" ht="15" hidden="false" customHeight="false" outlineLevel="0" collapsed="false">
      <c r="A1979" s="16" t="s">
        <v>3070</v>
      </c>
      <c r="B1979" s="16" t="s">
        <v>3058</v>
      </c>
      <c r="C1979" s="16" t="s">
        <v>488</v>
      </c>
      <c r="D1979" s="16" t="s">
        <v>219</v>
      </c>
      <c r="E1979" s="16" t="n">
        <v>1</v>
      </c>
      <c r="F1979" s="16" t="n">
        <v>1306</v>
      </c>
      <c r="G1979" s="16" t="n">
        <v>0.1</v>
      </c>
      <c r="H1979" s="16" t="s">
        <v>39</v>
      </c>
      <c r="I1979" s="16" t="s">
        <v>60</v>
      </c>
      <c r="J1979" s="16" t="n">
        <v>3</v>
      </c>
      <c r="K1979" s="16" t="n">
        <v>5</v>
      </c>
      <c r="L1979" s="16" t="s">
        <v>41</v>
      </c>
      <c r="M1979" s="18" t="n">
        <f aca="false">IF(ISNUMBER(B1979),B1979,IF(MID(B1979,3,1)="-",DATE(VALUE(RIGHT(B1979,4)),VALUE(MID(B1979,4,2)),VALUE(LEFT(B1979,2))),DATE(VALUE(LEFT(B1979,4)),VALUE(MID(B1979,6,2)),VALUE(RIGHT(B1979,2)))))</f>
        <v>45839</v>
      </c>
      <c r="N1979" s="16" t="n">
        <f aca="false">MONTH(M1979)</f>
        <v>7</v>
      </c>
      <c r="O1979" s="16" t="str">
        <f aca="false">PROPER(TRIM(H1979))</f>
        <v>Delhi</v>
      </c>
      <c r="P1979" s="16" t="str">
        <f aca="false">IFERROR(VLOOKUP(O1979,city_map!$A$2:$B$6,2,FALSE()),O1979)</f>
        <v>Delhi</v>
      </c>
      <c r="Q1979" s="16" t="n">
        <f aca="false">IF(ISNUMBER(F1979),F1979,VALUE(SUBSTITUTE(SUBSTITUTE(F1979,"₹",""),",","")))</f>
        <v>1306</v>
      </c>
      <c r="R1979" s="16" t="n">
        <f aca="false">IF(E1979=99,1,E1979)</f>
        <v>1</v>
      </c>
      <c r="S1979" s="16" t="n">
        <f aca="false">IF(G1979="",0,G1979)</f>
        <v>0.1</v>
      </c>
      <c r="T1979" s="16" t="str">
        <f aca="false">IF(I1979="","Unknown",IF(I1979="upi","UPI",I1979))</f>
        <v>UPI</v>
      </c>
      <c r="U1979" s="16" t="str">
        <f aca="false">IF(L1979="Yes","Y",IF(L1979="No","N",L1979))</f>
        <v>N</v>
      </c>
      <c r="V1979" s="19" t="n">
        <f aca="false">ROUND(R1979*Q1979*(1-S1979),2)</f>
        <v>1175.4</v>
      </c>
      <c r="W1979" s="16" t="str">
        <f aca="false">_xlfn.XLOOKUP(D1979,products!$A$2:$A$61,products!$C$2:$C$61,"Not found")</f>
        <v>Electronics</v>
      </c>
    </row>
    <row r="1980" customFormat="false" ht="15" hidden="false" customHeight="false" outlineLevel="0" collapsed="false">
      <c r="A1980" s="16" t="s">
        <v>3071</v>
      </c>
      <c r="B1980" s="16" t="s">
        <v>3072</v>
      </c>
      <c r="C1980" s="16" t="s">
        <v>2994</v>
      </c>
      <c r="D1980" s="16" t="s">
        <v>139</v>
      </c>
      <c r="E1980" s="16" t="n">
        <v>4</v>
      </c>
      <c r="F1980" s="16" t="n">
        <v>344</v>
      </c>
      <c r="G1980" s="16" t="n">
        <v>0.1</v>
      </c>
      <c r="H1980" s="16" t="s">
        <v>81</v>
      </c>
      <c r="I1980" s="16" t="s">
        <v>100</v>
      </c>
      <c r="J1980" s="16" t="n">
        <v>4</v>
      </c>
      <c r="K1980" s="16" t="n">
        <v>3</v>
      </c>
      <c r="L1980" s="16" t="s">
        <v>57</v>
      </c>
      <c r="M1980" s="18" t="n">
        <f aca="false">IF(ISNUMBER(B1980),B1980,IF(MID(B1980,3,1)="-",DATE(VALUE(RIGHT(B1980,4)),VALUE(MID(B1980,4,2)),VALUE(LEFT(B1980,2))),DATE(VALUE(LEFT(B1980,4)),VALUE(MID(B1980,6,2)),VALUE(RIGHT(B1980,2)))))</f>
        <v>45840</v>
      </c>
      <c r="N1980" s="16" t="n">
        <f aca="false">MONTH(M1980)</f>
        <v>7</v>
      </c>
      <c r="O1980" s="16" t="str">
        <f aca="false">PROPER(TRIM(H1980))</f>
        <v>Hyderabad</v>
      </c>
      <c r="P1980" s="16" t="str">
        <f aca="false">IFERROR(VLOOKUP(O1980,city_map!$A$2:$B$6,2,FALSE()),O1980)</f>
        <v>Hyderabad</v>
      </c>
      <c r="Q1980" s="16" t="n">
        <f aca="false">IF(ISNUMBER(F1980),F1980,VALUE(SUBSTITUTE(SUBSTITUTE(F1980,"₹",""),",","")))</f>
        <v>344</v>
      </c>
      <c r="R1980" s="16" t="n">
        <f aca="false">IF(E1980=99,1,E1980)</f>
        <v>4</v>
      </c>
      <c r="S1980" s="16" t="n">
        <f aca="false">IF(G1980="",0,G1980)</f>
        <v>0.1</v>
      </c>
      <c r="T1980" s="16" t="str">
        <f aca="false">IF(I1980="","Unknown",IF(I1980="upi","UPI",I1980))</f>
        <v>Net Banking</v>
      </c>
      <c r="U1980" s="16" t="str">
        <f aca="false">IF(L1980="Yes","Y",IF(L1980="No","N",L1980))</f>
        <v>Y</v>
      </c>
      <c r="V1980" s="19" t="n">
        <f aca="false">ROUND(R1980*Q1980*(1-S1980),2)</f>
        <v>1238.4</v>
      </c>
      <c r="W1980" s="16" t="str">
        <f aca="false">_xlfn.XLOOKUP(D1980,products!$A$2:$A$61,products!$C$2:$C$61,"Not found")</f>
        <v>Beauty</v>
      </c>
    </row>
    <row r="1981" customFormat="false" ht="15" hidden="false" customHeight="false" outlineLevel="0" collapsed="false">
      <c r="A1981" s="16" t="s">
        <v>3073</v>
      </c>
      <c r="B1981" s="16" t="s">
        <v>3072</v>
      </c>
      <c r="C1981" s="16" t="s">
        <v>1979</v>
      </c>
      <c r="D1981" s="16" t="s">
        <v>639</v>
      </c>
      <c r="E1981" s="16" t="n">
        <v>2</v>
      </c>
      <c r="F1981" s="16" t="n">
        <v>792</v>
      </c>
      <c r="G1981" s="16" t="n">
        <v>0</v>
      </c>
      <c r="H1981" s="16" t="s">
        <v>112</v>
      </c>
      <c r="I1981" s="16" t="s">
        <v>40</v>
      </c>
      <c r="J1981" s="16" t="n">
        <v>3</v>
      </c>
      <c r="K1981" s="16" t="n">
        <v>3</v>
      </c>
      <c r="L1981" s="16" t="s">
        <v>41</v>
      </c>
      <c r="M1981" s="18" t="n">
        <f aca="false">IF(ISNUMBER(B1981),B1981,IF(MID(B1981,3,1)="-",DATE(VALUE(RIGHT(B1981,4)),VALUE(MID(B1981,4,2)),VALUE(LEFT(B1981,2))),DATE(VALUE(LEFT(B1981,4)),VALUE(MID(B1981,6,2)),VALUE(RIGHT(B1981,2)))))</f>
        <v>45840</v>
      </c>
      <c r="N1981" s="16" t="n">
        <f aca="false">MONTH(M1981)</f>
        <v>7</v>
      </c>
      <c r="O1981" s="16" t="str">
        <f aca="false">PROPER(TRIM(H1981))</f>
        <v>Mumbai</v>
      </c>
      <c r="P1981" s="16" t="str">
        <f aca="false">IFERROR(VLOOKUP(O1981,city_map!$A$2:$B$6,2,FALSE()),O1981)</f>
        <v>Mumbai</v>
      </c>
      <c r="Q1981" s="16" t="n">
        <f aca="false">IF(ISNUMBER(F1981),F1981,VALUE(SUBSTITUTE(SUBSTITUTE(F1981,"₹",""),",","")))</f>
        <v>792</v>
      </c>
      <c r="R1981" s="16" t="n">
        <f aca="false">IF(E1981=99,1,E1981)</f>
        <v>2</v>
      </c>
      <c r="S1981" s="16" t="n">
        <f aca="false">IF(G1981="",0,G1981)</f>
        <v>0</v>
      </c>
      <c r="T1981" s="16" t="str">
        <f aca="false">IF(I1981="","Unknown",IF(I1981="upi","UPI",I1981))</f>
        <v>COD</v>
      </c>
      <c r="U1981" s="16" t="str">
        <f aca="false">IF(L1981="Yes","Y",IF(L1981="No","N",L1981))</f>
        <v>N</v>
      </c>
      <c r="V1981" s="19" t="n">
        <f aca="false">ROUND(R1981*Q1981*(1-S1981),2)</f>
        <v>1584</v>
      </c>
      <c r="W1981" s="16" t="str">
        <f aca="false">_xlfn.XLOOKUP(D1981,products!$A$2:$A$61,products!$C$2:$C$61,"Not found")</f>
        <v>Beauty</v>
      </c>
    </row>
    <row r="1982" customFormat="false" ht="15" hidden="false" customHeight="false" outlineLevel="0" collapsed="false">
      <c r="A1982" s="16" t="s">
        <v>3074</v>
      </c>
      <c r="B1982" s="16" t="s">
        <v>3072</v>
      </c>
      <c r="C1982" s="16" t="s">
        <v>753</v>
      </c>
      <c r="D1982" s="16" t="s">
        <v>291</v>
      </c>
      <c r="E1982" s="16" t="n">
        <v>1</v>
      </c>
      <c r="F1982" s="16" t="n">
        <v>1181</v>
      </c>
      <c r="G1982" s="16" t="n">
        <v>0</v>
      </c>
      <c r="H1982" s="16" t="s">
        <v>70</v>
      </c>
      <c r="I1982" s="16" t="s">
        <v>71</v>
      </c>
      <c r="J1982" s="16" t="n">
        <v>6</v>
      </c>
      <c r="K1982" s="16" t="n">
        <v>2</v>
      </c>
      <c r="L1982" s="16" t="s">
        <v>57</v>
      </c>
      <c r="M1982" s="18" t="n">
        <f aca="false">IF(ISNUMBER(B1982),B1982,IF(MID(B1982,3,1)="-",DATE(VALUE(RIGHT(B1982,4)),VALUE(MID(B1982,4,2)),VALUE(LEFT(B1982,2))),DATE(VALUE(LEFT(B1982,4)),VALUE(MID(B1982,6,2)),VALUE(RIGHT(B1982,2)))))</f>
        <v>45840</v>
      </c>
      <c r="N1982" s="16" t="n">
        <f aca="false">MONTH(M1982)</f>
        <v>7</v>
      </c>
      <c r="O1982" s="16" t="str">
        <f aca="false">PROPER(TRIM(H1982))</f>
        <v>Pune</v>
      </c>
      <c r="P1982" s="16" t="str">
        <f aca="false">IFERROR(VLOOKUP(O1982,city_map!$A$2:$B$6,2,FALSE()),O1982)</f>
        <v>Pune</v>
      </c>
      <c r="Q1982" s="16" t="n">
        <f aca="false">IF(ISNUMBER(F1982),F1982,VALUE(SUBSTITUTE(SUBSTITUTE(F1982,"₹",""),",","")))</f>
        <v>1181</v>
      </c>
      <c r="R1982" s="16" t="n">
        <f aca="false">IF(E1982=99,1,E1982)</f>
        <v>1</v>
      </c>
      <c r="S1982" s="16" t="n">
        <f aca="false">IF(G1982="",0,G1982)</f>
        <v>0</v>
      </c>
      <c r="T1982" s="16" t="str">
        <f aca="false">IF(I1982="","Unknown",IF(I1982="upi","UPI",I1982))</f>
        <v>Credit Card</v>
      </c>
      <c r="U1982" s="16" t="str">
        <f aca="false">IF(L1982="Yes","Y",IF(L1982="No","N",L1982))</f>
        <v>Y</v>
      </c>
      <c r="V1982" s="19" t="n">
        <f aca="false">ROUND(R1982*Q1982*(1-S1982),2)</f>
        <v>1181</v>
      </c>
      <c r="W1982" s="16" t="str">
        <f aca="false">_xlfn.XLOOKUP(D1982,products!$A$2:$A$61,products!$C$2:$C$61,"Not found")</f>
        <v>Electronics</v>
      </c>
    </row>
    <row r="1983" customFormat="false" ht="15" hidden="false" customHeight="false" outlineLevel="0" collapsed="false">
      <c r="A1983" s="16" t="s">
        <v>3075</v>
      </c>
      <c r="B1983" s="16" t="s">
        <v>3072</v>
      </c>
      <c r="C1983" s="16" t="s">
        <v>384</v>
      </c>
      <c r="D1983" s="16" t="s">
        <v>229</v>
      </c>
      <c r="E1983" s="16" t="n">
        <v>2</v>
      </c>
      <c r="F1983" s="16" t="n">
        <v>449</v>
      </c>
      <c r="G1983" s="16" t="n">
        <v>0</v>
      </c>
      <c r="H1983" s="16" t="s">
        <v>112</v>
      </c>
      <c r="I1983" s="16" t="s">
        <v>71</v>
      </c>
      <c r="J1983" s="16" t="n">
        <v>5</v>
      </c>
      <c r="K1983" s="16" t="n">
        <v>3</v>
      </c>
      <c r="L1983" s="16" t="s">
        <v>41</v>
      </c>
      <c r="M1983" s="18" t="n">
        <f aca="false">IF(ISNUMBER(B1983),B1983,IF(MID(B1983,3,1)="-",DATE(VALUE(RIGHT(B1983,4)),VALUE(MID(B1983,4,2)),VALUE(LEFT(B1983,2))),DATE(VALUE(LEFT(B1983,4)),VALUE(MID(B1983,6,2)),VALUE(RIGHT(B1983,2)))))</f>
        <v>45840</v>
      </c>
      <c r="N1983" s="16" t="n">
        <f aca="false">MONTH(M1983)</f>
        <v>7</v>
      </c>
      <c r="O1983" s="16" t="str">
        <f aca="false">PROPER(TRIM(H1983))</f>
        <v>Mumbai</v>
      </c>
      <c r="P1983" s="16" t="str">
        <f aca="false">IFERROR(VLOOKUP(O1983,city_map!$A$2:$B$6,2,FALSE()),O1983)</f>
        <v>Mumbai</v>
      </c>
      <c r="Q1983" s="16" t="n">
        <f aca="false">IF(ISNUMBER(F1983),F1983,VALUE(SUBSTITUTE(SUBSTITUTE(F1983,"₹",""),",","")))</f>
        <v>449</v>
      </c>
      <c r="R1983" s="16" t="n">
        <f aca="false">IF(E1983=99,1,E1983)</f>
        <v>2</v>
      </c>
      <c r="S1983" s="16" t="n">
        <f aca="false">IF(G1983="",0,G1983)</f>
        <v>0</v>
      </c>
      <c r="T1983" s="16" t="str">
        <f aca="false">IF(I1983="","Unknown",IF(I1983="upi","UPI",I1983))</f>
        <v>Credit Card</v>
      </c>
      <c r="U1983" s="16" t="str">
        <f aca="false">IF(L1983="Yes","Y",IF(L1983="No","N",L1983))</f>
        <v>N</v>
      </c>
      <c r="V1983" s="19" t="n">
        <f aca="false">ROUND(R1983*Q1983*(1-S1983),2)</f>
        <v>898</v>
      </c>
      <c r="W1983" s="16" t="str">
        <f aca="false">_xlfn.XLOOKUP(D1983,products!$A$2:$A$61,products!$C$2:$C$61,"Not found")</f>
        <v>Books</v>
      </c>
    </row>
    <row r="1984" customFormat="false" ht="15" hidden="false" customHeight="false" outlineLevel="0" collapsed="false">
      <c r="A1984" s="16" t="s">
        <v>3076</v>
      </c>
      <c r="B1984" s="16" t="s">
        <v>3072</v>
      </c>
      <c r="C1984" s="16" t="s">
        <v>3077</v>
      </c>
      <c r="D1984" s="16" t="s">
        <v>157</v>
      </c>
      <c r="E1984" s="16" t="n">
        <v>2</v>
      </c>
      <c r="F1984" s="16" t="n">
        <v>1046</v>
      </c>
      <c r="G1984" s="16" t="n">
        <v>0.2</v>
      </c>
      <c r="H1984" s="16" t="s">
        <v>112</v>
      </c>
      <c r="I1984" s="16" t="s">
        <v>60</v>
      </c>
      <c r="J1984" s="16" t="n">
        <v>4</v>
      </c>
      <c r="K1984" s="16" t="n">
        <v>5</v>
      </c>
      <c r="L1984" s="16" t="s">
        <v>41</v>
      </c>
      <c r="M1984" s="18" t="n">
        <f aca="false">IF(ISNUMBER(B1984),B1984,IF(MID(B1984,3,1)="-",DATE(VALUE(RIGHT(B1984,4)),VALUE(MID(B1984,4,2)),VALUE(LEFT(B1984,2))),DATE(VALUE(LEFT(B1984,4)),VALUE(MID(B1984,6,2)),VALUE(RIGHT(B1984,2)))))</f>
        <v>45840</v>
      </c>
      <c r="N1984" s="16" t="n">
        <f aca="false">MONTH(M1984)</f>
        <v>7</v>
      </c>
      <c r="O1984" s="16" t="str">
        <f aca="false">PROPER(TRIM(H1984))</f>
        <v>Mumbai</v>
      </c>
      <c r="P1984" s="16" t="str">
        <f aca="false">IFERROR(VLOOKUP(O1984,city_map!$A$2:$B$6,2,FALSE()),O1984)</f>
        <v>Mumbai</v>
      </c>
      <c r="Q1984" s="16" t="n">
        <f aca="false">IF(ISNUMBER(F1984),F1984,VALUE(SUBSTITUTE(SUBSTITUTE(F1984,"₹",""),",","")))</f>
        <v>1046</v>
      </c>
      <c r="R1984" s="16" t="n">
        <f aca="false">IF(E1984=99,1,E1984)</f>
        <v>2</v>
      </c>
      <c r="S1984" s="16" t="n">
        <f aca="false">IF(G1984="",0,G1984)</f>
        <v>0.2</v>
      </c>
      <c r="T1984" s="16" t="str">
        <f aca="false">IF(I1984="","Unknown",IF(I1984="upi","UPI",I1984))</f>
        <v>UPI</v>
      </c>
      <c r="U1984" s="16" t="str">
        <f aca="false">IF(L1984="Yes","Y",IF(L1984="No","N",L1984))</f>
        <v>N</v>
      </c>
      <c r="V1984" s="19" t="n">
        <f aca="false">ROUND(R1984*Q1984*(1-S1984),2)</f>
        <v>1673.6</v>
      </c>
      <c r="W1984" s="16" t="str">
        <f aca="false">_xlfn.XLOOKUP(D1984,products!$A$2:$A$61,products!$C$2:$C$61,"Not found")</f>
        <v>Books</v>
      </c>
    </row>
    <row r="1985" customFormat="false" ht="15" hidden="false" customHeight="false" outlineLevel="0" collapsed="false">
      <c r="A1985" s="16" t="s">
        <v>3078</v>
      </c>
      <c r="B1985" s="16" t="s">
        <v>3072</v>
      </c>
      <c r="C1985" s="16" t="s">
        <v>347</v>
      </c>
      <c r="D1985" s="16" t="s">
        <v>300</v>
      </c>
      <c r="E1985" s="16" t="n">
        <v>2</v>
      </c>
      <c r="F1985" s="16" t="n">
        <v>2409</v>
      </c>
      <c r="G1985" s="16" t="n">
        <v>0.1</v>
      </c>
      <c r="H1985" s="16" t="s">
        <v>112</v>
      </c>
      <c r="I1985" s="16" t="s">
        <v>40</v>
      </c>
      <c r="J1985" s="16" t="n">
        <v>6</v>
      </c>
      <c r="K1985" s="16" t="n">
        <v>4</v>
      </c>
      <c r="L1985" s="16" t="s">
        <v>41</v>
      </c>
      <c r="M1985" s="18" t="n">
        <f aca="false">IF(ISNUMBER(B1985),B1985,IF(MID(B1985,3,1)="-",DATE(VALUE(RIGHT(B1985,4)),VALUE(MID(B1985,4,2)),VALUE(LEFT(B1985,2))),DATE(VALUE(LEFT(B1985,4)),VALUE(MID(B1985,6,2)),VALUE(RIGHT(B1985,2)))))</f>
        <v>45840</v>
      </c>
      <c r="N1985" s="16" t="n">
        <f aca="false">MONTH(M1985)</f>
        <v>7</v>
      </c>
      <c r="O1985" s="16" t="str">
        <f aca="false">PROPER(TRIM(H1985))</f>
        <v>Mumbai</v>
      </c>
      <c r="P1985" s="16" t="str">
        <f aca="false">IFERROR(VLOOKUP(O1985,city_map!$A$2:$B$6,2,FALSE()),O1985)</f>
        <v>Mumbai</v>
      </c>
      <c r="Q1985" s="16" t="n">
        <f aca="false">IF(ISNUMBER(F1985),F1985,VALUE(SUBSTITUTE(SUBSTITUTE(F1985,"₹",""),",","")))</f>
        <v>2409</v>
      </c>
      <c r="R1985" s="16" t="n">
        <f aca="false">IF(E1985=99,1,E1985)</f>
        <v>2</v>
      </c>
      <c r="S1985" s="16" t="n">
        <f aca="false">IF(G1985="",0,G1985)</f>
        <v>0.1</v>
      </c>
      <c r="T1985" s="16" t="str">
        <f aca="false">IF(I1985="","Unknown",IF(I1985="upi","UPI",I1985))</f>
        <v>COD</v>
      </c>
      <c r="U1985" s="16" t="str">
        <f aca="false">IF(L1985="Yes","Y",IF(L1985="No","N",L1985))</f>
        <v>N</v>
      </c>
      <c r="V1985" s="19" t="n">
        <f aca="false">ROUND(R1985*Q1985*(1-S1985),2)</f>
        <v>4336.2</v>
      </c>
      <c r="W1985" s="16" t="str">
        <f aca="false">_xlfn.XLOOKUP(D1985,products!$A$2:$A$61,products!$C$2:$C$61,"Not found")</f>
        <v>Home</v>
      </c>
    </row>
    <row r="1986" customFormat="false" ht="15" hidden="false" customHeight="false" outlineLevel="0" collapsed="false">
      <c r="A1986" s="16" t="s">
        <v>3079</v>
      </c>
      <c r="B1986" s="16" t="s">
        <v>3072</v>
      </c>
      <c r="C1986" s="16" t="s">
        <v>1187</v>
      </c>
      <c r="D1986" s="16" t="s">
        <v>66</v>
      </c>
      <c r="E1986" s="16" t="n">
        <v>1</v>
      </c>
      <c r="F1986" s="16" t="n">
        <v>14299</v>
      </c>
      <c r="G1986" s="16" t="n">
        <v>0.1</v>
      </c>
      <c r="H1986" s="16" t="s">
        <v>89</v>
      </c>
      <c r="I1986" s="16" t="s">
        <v>47</v>
      </c>
      <c r="J1986" s="16" t="n">
        <v>4</v>
      </c>
      <c r="K1986" s="16" t="n">
        <v>3</v>
      </c>
      <c r="L1986" s="16" t="s">
        <v>41</v>
      </c>
      <c r="M1986" s="18" t="n">
        <f aca="false">IF(ISNUMBER(B1986),B1986,IF(MID(B1986,3,1)="-",DATE(VALUE(RIGHT(B1986,4)),VALUE(MID(B1986,4,2)),VALUE(LEFT(B1986,2))),DATE(VALUE(LEFT(B1986,4)),VALUE(MID(B1986,6,2)),VALUE(RIGHT(B1986,2)))))</f>
        <v>45840</v>
      </c>
      <c r="N1986" s="16" t="n">
        <f aca="false">MONTH(M1986)</f>
        <v>7</v>
      </c>
      <c r="O1986" s="16" t="str">
        <f aca="false">PROPER(TRIM(H1986))</f>
        <v>Ahmedabad</v>
      </c>
      <c r="P1986" s="16" t="str">
        <f aca="false">IFERROR(VLOOKUP(O1986,city_map!$A$2:$B$6,2,FALSE()),O1986)</f>
        <v>Ahmedabad</v>
      </c>
      <c r="Q1986" s="16" t="n">
        <f aca="false">IF(ISNUMBER(F1986),F1986,VALUE(SUBSTITUTE(SUBSTITUTE(F1986,"₹",""),",","")))</f>
        <v>14299</v>
      </c>
      <c r="R1986" s="16" t="n">
        <f aca="false">IF(E1986=99,1,E1986)</f>
        <v>1</v>
      </c>
      <c r="S1986" s="16" t="n">
        <f aca="false">IF(G1986="",0,G1986)</f>
        <v>0.1</v>
      </c>
      <c r="T1986" s="16" t="str">
        <f aca="false">IF(I1986="","Unknown",IF(I1986="upi","UPI",I1986))</f>
        <v>Debit Card</v>
      </c>
      <c r="U1986" s="16" t="str">
        <f aca="false">IF(L1986="Yes","Y",IF(L1986="No","N",L1986))</f>
        <v>N</v>
      </c>
      <c r="V1986" s="19" t="n">
        <f aca="false">ROUND(R1986*Q1986*(1-S1986),2)</f>
        <v>12869.1</v>
      </c>
      <c r="W1986" s="16" t="str">
        <f aca="false">_xlfn.XLOOKUP(D1986,products!$A$2:$A$61,products!$C$2:$C$61,"Not found")</f>
        <v>Electronics</v>
      </c>
    </row>
    <row r="1987" customFormat="false" ht="15" hidden="false" customHeight="false" outlineLevel="0" collapsed="false">
      <c r="A1987" s="16" t="s">
        <v>3080</v>
      </c>
      <c r="B1987" s="16" t="s">
        <v>3072</v>
      </c>
      <c r="C1987" s="16" t="s">
        <v>280</v>
      </c>
      <c r="D1987" s="16" t="s">
        <v>108</v>
      </c>
      <c r="E1987" s="16" t="n">
        <v>1</v>
      </c>
      <c r="F1987" s="16" t="n">
        <v>3413</v>
      </c>
      <c r="G1987" s="16" t="n">
        <v>0</v>
      </c>
      <c r="H1987" s="16" t="s">
        <v>81</v>
      </c>
      <c r="I1987" s="16" t="s">
        <v>60</v>
      </c>
      <c r="J1987" s="16" t="n">
        <v>4</v>
      </c>
      <c r="K1987" s="16" t="n">
        <v>2</v>
      </c>
      <c r="L1987" s="16" t="s">
        <v>57</v>
      </c>
      <c r="M1987" s="18" t="n">
        <f aca="false">IF(ISNUMBER(B1987),B1987,IF(MID(B1987,3,1)="-",DATE(VALUE(RIGHT(B1987,4)),VALUE(MID(B1987,4,2)),VALUE(LEFT(B1987,2))),DATE(VALUE(LEFT(B1987,4)),VALUE(MID(B1987,6,2)),VALUE(RIGHT(B1987,2)))))</f>
        <v>45840</v>
      </c>
      <c r="N1987" s="16" t="n">
        <f aca="false">MONTH(M1987)</f>
        <v>7</v>
      </c>
      <c r="O1987" s="16" t="str">
        <f aca="false">PROPER(TRIM(H1987))</f>
        <v>Hyderabad</v>
      </c>
      <c r="P1987" s="16" t="str">
        <f aca="false">IFERROR(VLOOKUP(O1987,city_map!$A$2:$B$6,2,FALSE()),O1987)</f>
        <v>Hyderabad</v>
      </c>
      <c r="Q1987" s="16" t="n">
        <f aca="false">IF(ISNUMBER(F1987),F1987,VALUE(SUBSTITUTE(SUBSTITUTE(F1987,"₹",""),",","")))</f>
        <v>3413</v>
      </c>
      <c r="R1987" s="16" t="n">
        <f aca="false">IF(E1987=99,1,E1987)</f>
        <v>1</v>
      </c>
      <c r="S1987" s="16" t="n">
        <f aca="false">IF(G1987="",0,G1987)</f>
        <v>0</v>
      </c>
      <c r="T1987" s="16" t="str">
        <f aca="false">IF(I1987="","Unknown",IF(I1987="upi","UPI",I1987))</f>
        <v>UPI</v>
      </c>
      <c r="U1987" s="16" t="str">
        <f aca="false">IF(L1987="Yes","Y",IF(L1987="No","N",L1987))</f>
        <v>Y</v>
      </c>
      <c r="V1987" s="19" t="n">
        <f aca="false">ROUND(R1987*Q1987*(1-S1987),2)</f>
        <v>3413</v>
      </c>
      <c r="W1987" s="16" t="str">
        <f aca="false">_xlfn.XLOOKUP(D1987,products!$A$2:$A$61,products!$C$2:$C$61,"Not found")</f>
        <v>Electronics</v>
      </c>
    </row>
    <row r="1988" customFormat="false" ht="15" hidden="false" customHeight="false" outlineLevel="0" collapsed="false">
      <c r="A1988" s="16" t="s">
        <v>3081</v>
      </c>
      <c r="B1988" s="16" t="s">
        <v>3072</v>
      </c>
      <c r="C1988" s="16" t="s">
        <v>1570</v>
      </c>
      <c r="D1988" s="16" t="s">
        <v>412</v>
      </c>
      <c r="E1988" s="16" t="n">
        <v>2</v>
      </c>
      <c r="F1988" s="16" t="n">
        <v>989</v>
      </c>
      <c r="G1988" s="16" t="n">
        <v>0.05</v>
      </c>
      <c r="H1988" s="16" t="s">
        <v>1899</v>
      </c>
      <c r="I1988" s="16"/>
      <c r="J1988" s="16" t="n">
        <v>5</v>
      </c>
      <c r="K1988" s="16" t="n">
        <v>4</v>
      </c>
      <c r="L1988" s="16" t="s">
        <v>41</v>
      </c>
      <c r="M1988" s="18" t="n">
        <f aca="false">IF(ISNUMBER(B1988),B1988,IF(MID(B1988,3,1)="-",DATE(VALUE(RIGHT(B1988,4)),VALUE(MID(B1988,4,2)),VALUE(LEFT(B1988,2))),DATE(VALUE(LEFT(B1988,4)),VALUE(MID(B1988,6,2)),VALUE(RIGHT(B1988,2)))))</f>
        <v>45840</v>
      </c>
      <c r="N1988" s="16" t="n">
        <f aca="false">MONTH(M1988)</f>
        <v>7</v>
      </c>
      <c r="O1988" s="16" t="str">
        <f aca="false">PROPER(TRIM(H1988))</f>
        <v>Bengaluru</v>
      </c>
      <c r="P1988" s="16" t="str">
        <f aca="false">IFERROR(VLOOKUP(O1988,city_map!$A$2:$B$6,2,FALSE()),O1988)</f>
        <v>Bengaluru</v>
      </c>
      <c r="Q1988" s="16" t="n">
        <f aca="false">IF(ISNUMBER(F1988),F1988,VALUE(SUBSTITUTE(SUBSTITUTE(F1988,"₹",""),",","")))</f>
        <v>989</v>
      </c>
      <c r="R1988" s="16" t="n">
        <f aca="false">IF(E1988=99,1,E1988)</f>
        <v>2</v>
      </c>
      <c r="S1988" s="16" t="n">
        <f aca="false">IF(G1988="",0,G1988)</f>
        <v>0.05</v>
      </c>
      <c r="T1988" s="16" t="str">
        <f aca="false">IF(I1988="","Unknown",IF(I1988="upi","UPI",I1988))</f>
        <v>Unknown</v>
      </c>
      <c r="U1988" s="16" t="str">
        <f aca="false">IF(L1988="Yes","Y",IF(L1988="No","N",L1988))</f>
        <v>N</v>
      </c>
      <c r="V1988" s="19" t="n">
        <f aca="false">ROUND(R1988*Q1988*(1-S1988),2)</f>
        <v>1879.1</v>
      </c>
      <c r="W1988" s="16" t="str">
        <f aca="false">_xlfn.XLOOKUP(D1988,products!$A$2:$A$61,products!$C$2:$C$61,"Not found")</f>
        <v>Home</v>
      </c>
    </row>
    <row r="1989" customFormat="false" ht="15" hidden="false" customHeight="false" outlineLevel="0" collapsed="false">
      <c r="A1989" s="16" t="s">
        <v>3082</v>
      </c>
      <c r="B1989" s="16" t="s">
        <v>3072</v>
      </c>
      <c r="C1989" s="16" t="s">
        <v>549</v>
      </c>
      <c r="D1989" s="16" t="s">
        <v>184</v>
      </c>
      <c r="E1989" s="16" t="n">
        <v>1</v>
      </c>
      <c r="F1989" s="16" t="n">
        <v>1296</v>
      </c>
      <c r="G1989" s="16" t="n">
        <v>0</v>
      </c>
      <c r="H1989" s="16" t="s">
        <v>39</v>
      </c>
      <c r="I1989" s="16" t="s">
        <v>60</v>
      </c>
      <c r="J1989" s="16" t="n">
        <v>2</v>
      </c>
      <c r="K1989" s="16" t="n">
        <v>5</v>
      </c>
      <c r="L1989" s="16" t="s">
        <v>41</v>
      </c>
      <c r="M1989" s="18" t="n">
        <f aca="false">IF(ISNUMBER(B1989),B1989,IF(MID(B1989,3,1)="-",DATE(VALUE(RIGHT(B1989,4)),VALUE(MID(B1989,4,2)),VALUE(LEFT(B1989,2))),DATE(VALUE(LEFT(B1989,4)),VALUE(MID(B1989,6,2)),VALUE(RIGHT(B1989,2)))))</f>
        <v>45840</v>
      </c>
      <c r="N1989" s="16" t="n">
        <f aca="false">MONTH(M1989)</f>
        <v>7</v>
      </c>
      <c r="O1989" s="16" t="str">
        <f aca="false">PROPER(TRIM(H1989))</f>
        <v>Delhi</v>
      </c>
      <c r="P1989" s="16" t="str">
        <f aca="false">IFERROR(VLOOKUP(O1989,city_map!$A$2:$B$6,2,FALSE()),O1989)</f>
        <v>Delhi</v>
      </c>
      <c r="Q1989" s="16" t="n">
        <f aca="false">IF(ISNUMBER(F1989),F1989,VALUE(SUBSTITUTE(SUBSTITUTE(F1989,"₹",""),",","")))</f>
        <v>1296</v>
      </c>
      <c r="R1989" s="16" t="n">
        <f aca="false">IF(E1989=99,1,E1989)</f>
        <v>1</v>
      </c>
      <c r="S1989" s="16" t="n">
        <f aca="false">IF(G1989="",0,G1989)</f>
        <v>0</v>
      </c>
      <c r="T1989" s="16" t="str">
        <f aca="false">IF(I1989="","Unknown",IF(I1989="upi","UPI",I1989))</f>
        <v>UPI</v>
      </c>
      <c r="U1989" s="16" t="str">
        <f aca="false">IF(L1989="Yes","Y",IF(L1989="No","N",L1989))</f>
        <v>N</v>
      </c>
      <c r="V1989" s="19" t="n">
        <f aca="false">ROUND(R1989*Q1989*(1-S1989),2)</f>
        <v>1296</v>
      </c>
      <c r="W1989" s="16" t="str">
        <f aca="false">_xlfn.XLOOKUP(D1989,products!$A$2:$A$61,products!$C$2:$C$61,"Not found")</f>
        <v>Home</v>
      </c>
    </row>
    <row r="1990" customFormat="false" ht="15" hidden="false" customHeight="false" outlineLevel="0" collapsed="false">
      <c r="A1990" s="16" t="s">
        <v>3083</v>
      </c>
      <c r="B1990" s="16" t="s">
        <v>3072</v>
      </c>
      <c r="C1990" s="16" t="s">
        <v>235</v>
      </c>
      <c r="D1990" s="16" t="s">
        <v>99</v>
      </c>
      <c r="E1990" s="16" t="n">
        <v>2</v>
      </c>
      <c r="F1990" s="16" t="n">
        <v>685</v>
      </c>
      <c r="G1990" s="16" t="n">
        <v>0.05</v>
      </c>
      <c r="H1990" s="16" t="s">
        <v>236</v>
      </c>
      <c r="I1990" s="16" t="s">
        <v>60</v>
      </c>
      <c r="J1990" s="16" t="n">
        <v>4</v>
      </c>
      <c r="K1990" s="16" t="n">
        <v>4</v>
      </c>
      <c r="L1990" s="16" t="s">
        <v>41</v>
      </c>
      <c r="M1990" s="18" t="n">
        <f aca="false">IF(ISNUMBER(B1990),B1990,IF(MID(B1990,3,1)="-",DATE(VALUE(RIGHT(B1990,4)),VALUE(MID(B1990,4,2)),VALUE(LEFT(B1990,2))),DATE(VALUE(LEFT(B1990,4)),VALUE(MID(B1990,6,2)),VALUE(RIGHT(B1990,2)))))</f>
        <v>45840</v>
      </c>
      <c r="N1990" s="16" t="n">
        <f aca="false">MONTH(M1990)</f>
        <v>7</v>
      </c>
      <c r="O1990" s="16" t="str">
        <f aca="false">PROPER(TRIM(H1990))</f>
        <v>Pune</v>
      </c>
      <c r="P1990" s="16" t="str">
        <f aca="false">IFERROR(VLOOKUP(O1990,city_map!$A$2:$B$6,2,FALSE()),O1990)</f>
        <v>Pune</v>
      </c>
      <c r="Q1990" s="16" t="n">
        <f aca="false">IF(ISNUMBER(F1990),F1990,VALUE(SUBSTITUTE(SUBSTITUTE(F1990,"₹",""),",","")))</f>
        <v>685</v>
      </c>
      <c r="R1990" s="16" t="n">
        <f aca="false">IF(E1990=99,1,E1990)</f>
        <v>2</v>
      </c>
      <c r="S1990" s="16" t="n">
        <f aca="false">IF(G1990="",0,G1990)</f>
        <v>0.05</v>
      </c>
      <c r="T1990" s="16" t="str">
        <f aca="false">IF(I1990="","Unknown",IF(I1990="upi","UPI",I1990))</f>
        <v>UPI</v>
      </c>
      <c r="U1990" s="16" t="str">
        <f aca="false">IF(L1990="Yes","Y",IF(L1990="No","N",L1990))</f>
        <v>N</v>
      </c>
      <c r="V1990" s="19" t="n">
        <f aca="false">ROUND(R1990*Q1990*(1-S1990),2)</f>
        <v>1301.5</v>
      </c>
      <c r="W1990" s="16" t="str">
        <f aca="false">_xlfn.XLOOKUP(D1990,products!$A$2:$A$61,products!$C$2:$C$61,"Not found")</f>
        <v>Fashion</v>
      </c>
    </row>
    <row r="1991" customFormat="false" ht="15" hidden="false" customHeight="false" outlineLevel="0" collapsed="false">
      <c r="A1991" s="16" t="s">
        <v>3084</v>
      </c>
      <c r="B1991" s="16" t="s">
        <v>3072</v>
      </c>
      <c r="C1991" s="16" t="s">
        <v>1399</v>
      </c>
      <c r="D1991" s="16" t="s">
        <v>126</v>
      </c>
      <c r="E1991" s="16" t="n">
        <v>4</v>
      </c>
      <c r="F1991" s="16" t="n">
        <v>387</v>
      </c>
      <c r="G1991" s="16" t="n">
        <v>0.2</v>
      </c>
      <c r="H1991" s="16" t="s">
        <v>130</v>
      </c>
      <c r="I1991" s="16" t="s">
        <v>60</v>
      </c>
      <c r="J1991" s="16" t="n">
        <v>4</v>
      </c>
      <c r="K1991" s="16" t="n">
        <v>5</v>
      </c>
      <c r="L1991" s="16" t="s">
        <v>41</v>
      </c>
      <c r="M1991" s="18" t="n">
        <f aca="false">IF(ISNUMBER(B1991),B1991,IF(MID(B1991,3,1)="-",DATE(VALUE(RIGHT(B1991,4)),VALUE(MID(B1991,4,2)),VALUE(LEFT(B1991,2))),DATE(VALUE(LEFT(B1991,4)),VALUE(MID(B1991,6,2)),VALUE(RIGHT(B1991,2)))))</f>
        <v>45840</v>
      </c>
      <c r="N1991" s="16" t="n">
        <f aca="false">MONTH(M1991)</f>
        <v>7</v>
      </c>
      <c r="O1991" s="16" t="str">
        <f aca="false">PROPER(TRIM(H1991))</f>
        <v>Bengaluru</v>
      </c>
      <c r="P1991" s="16" t="str">
        <f aca="false">IFERROR(VLOOKUP(O1991,city_map!$A$2:$B$6,2,FALSE()),O1991)</f>
        <v>Bengaluru</v>
      </c>
      <c r="Q1991" s="16" t="n">
        <f aca="false">IF(ISNUMBER(F1991),F1991,VALUE(SUBSTITUTE(SUBSTITUTE(F1991,"₹",""),",","")))</f>
        <v>387</v>
      </c>
      <c r="R1991" s="16" t="n">
        <f aca="false">IF(E1991=99,1,E1991)</f>
        <v>4</v>
      </c>
      <c r="S1991" s="16" t="n">
        <f aca="false">IF(G1991="",0,G1991)</f>
        <v>0.2</v>
      </c>
      <c r="T1991" s="16" t="str">
        <f aca="false">IF(I1991="","Unknown",IF(I1991="upi","UPI",I1991))</f>
        <v>UPI</v>
      </c>
      <c r="U1991" s="16" t="str">
        <f aca="false">IF(L1991="Yes","Y",IF(L1991="No","N",L1991))</f>
        <v>N</v>
      </c>
      <c r="V1991" s="19" t="n">
        <f aca="false">ROUND(R1991*Q1991*(1-S1991),2)</f>
        <v>1238.4</v>
      </c>
      <c r="W1991" s="16" t="str">
        <f aca="false">_xlfn.XLOOKUP(D1991,products!$A$2:$A$61,products!$C$2:$C$61,"Not found")</f>
        <v>Home</v>
      </c>
    </row>
    <row r="1992" customFormat="false" ht="15" hidden="false" customHeight="false" outlineLevel="0" collapsed="false">
      <c r="A1992" s="16" t="s">
        <v>3085</v>
      </c>
      <c r="B1992" s="16" t="s">
        <v>3086</v>
      </c>
      <c r="C1992" s="16" t="s">
        <v>811</v>
      </c>
      <c r="D1992" s="16" t="s">
        <v>393</v>
      </c>
      <c r="E1992" s="16" t="n">
        <v>3</v>
      </c>
      <c r="F1992" s="16" t="n">
        <v>492</v>
      </c>
      <c r="G1992" s="16" t="n">
        <v>0.3</v>
      </c>
      <c r="H1992" s="16" t="s">
        <v>208</v>
      </c>
      <c r="I1992" s="16" t="s">
        <v>47</v>
      </c>
      <c r="J1992" s="16" t="n">
        <v>4</v>
      </c>
      <c r="K1992" s="16" t="n">
        <v>5</v>
      </c>
      <c r="L1992" s="16" t="s">
        <v>41</v>
      </c>
      <c r="M1992" s="18" t="n">
        <f aca="false">IF(ISNUMBER(B1992),B1992,IF(MID(B1992,3,1)="-",DATE(VALUE(RIGHT(B1992,4)),VALUE(MID(B1992,4,2)),VALUE(LEFT(B1992,2))),DATE(VALUE(LEFT(B1992,4)),VALUE(MID(B1992,6,2)),VALUE(RIGHT(B1992,2)))))</f>
        <v>45841</v>
      </c>
      <c r="N1992" s="16" t="n">
        <f aca="false">MONTH(M1992)</f>
        <v>7</v>
      </c>
      <c r="O1992" s="16" t="str">
        <f aca="false">PROPER(TRIM(H1992))</f>
        <v>Jaipur</v>
      </c>
      <c r="P1992" s="16" t="str">
        <f aca="false">IFERROR(VLOOKUP(O1992,city_map!$A$2:$B$6,2,FALSE()),O1992)</f>
        <v>Jaipur</v>
      </c>
      <c r="Q1992" s="16" t="n">
        <f aca="false">IF(ISNUMBER(F1992),F1992,VALUE(SUBSTITUTE(SUBSTITUTE(F1992,"₹",""),",","")))</f>
        <v>492</v>
      </c>
      <c r="R1992" s="16" t="n">
        <f aca="false">IF(E1992=99,1,E1992)</f>
        <v>3</v>
      </c>
      <c r="S1992" s="16" t="n">
        <f aca="false">IF(G1992="",0,G1992)</f>
        <v>0.3</v>
      </c>
      <c r="T1992" s="16" t="str">
        <f aca="false">IF(I1992="","Unknown",IF(I1992="upi","UPI",I1992))</f>
        <v>Debit Card</v>
      </c>
      <c r="U1992" s="16" t="str">
        <f aca="false">IF(L1992="Yes","Y",IF(L1992="No","N",L1992))</f>
        <v>N</v>
      </c>
      <c r="V1992" s="19" t="n">
        <f aca="false">ROUND(R1992*Q1992*(1-S1992),2)</f>
        <v>1033.2</v>
      </c>
      <c r="W1992" s="16" t="str">
        <f aca="false">_xlfn.XLOOKUP(D1992,products!$A$2:$A$61,products!$C$2:$C$61,"Not found")</f>
        <v>Fashion</v>
      </c>
    </row>
    <row r="1993" customFormat="false" ht="15" hidden="false" customHeight="false" outlineLevel="0" collapsed="false">
      <c r="A1993" s="16" t="s">
        <v>3087</v>
      </c>
      <c r="B1993" s="16" t="s">
        <v>3086</v>
      </c>
      <c r="C1993" s="16" t="s">
        <v>3088</v>
      </c>
      <c r="D1993" s="16" t="s">
        <v>45</v>
      </c>
      <c r="E1993" s="16" t="n">
        <v>3</v>
      </c>
      <c r="F1993" s="16" t="n">
        <v>306</v>
      </c>
      <c r="G1993" s="16" t="n">
        <v>0.05</v>
      </c>
      <c r="H1993" s="16" t="s">
        <v>67</v>
      </c>
      <c r="I1993" s="16" t="s">
        <v>60</v>
      </c>
      <c r="J1993" s="16" t="n">
        <v>4</v>
      </c>
      <c r="K1993" s="16" t="n">
        <v>5</v>
      </c>
      <c r="L1993" s="16" t="s">
        <v>41</v>
      </c>
      <c r="M1993" s="18" t="n">
        <f aca="false">IF(ISNUMBER(B1993),B1993,IF(MID(B1993,3,1)="-",DATE(VALUE(RIGHT(B1993,4)),VALUE(MID(B1993,4,2)),VALUE(LEFT(B1993,2))),DATE(VALUE(LEFT(B1993,4)),VALUE(MID(B1993,6,2)),VALUE(RIGHT(B1993,2)))))</f>
        <v>45841</v>
      </c>
      <c r="N1993" s="16" t="n">
        <f aca="false">MONTH(M1993)</f>
        <v>7</v>
      </c>
      <c r="O1993" s="16" t="str">
        <f aca="false">PROPER(TRIM(H1993))</f>
        <v>Kolkata</v>
      </c>
      <c r="P1993" s="16" t="str">
        <f aca="false">IFERROR(VLOOKUP(O1993,city_map!$A$2:$B$6,2,FALSE()),O1993)</f>
        <v>Kolkata</v>
      </c>
      <c r="Q1993" s="16" t="n">
        <f aca="false">IF(ISNUMBER(F1993),F1993,VALUE(SUBSTITUTE(SUBSTITUTE(F1993,"₹",""),",","")))</f>
        <v>306</v>
      </c>
      <c r="R1993" s="16" t="n">
        <f aca="false">IF(E1993=99,1,E1993)</f>
        <v>3</v>
      </c>
      <c r="S1993" s="16" t="n">
        <f aca="false">IF(G1993="",0,G1993)</f>
        <v>0.05</v>
      </c>
      <c r="T1993" s="16" t="str">
        <f aca="false">IF(I1993="","Unknown",IF(I1993="upi","UPI",I1993))</f>
        <v>UPI</v>
      </c>
      <c r="U1993" s="16" t="str">
        <f aca="false">IF(L1993="Yes","Y",IF(L1993="No","N",L1993))</f>
        <v>N</v>
      </c>
      <c r="V1993" s="19" t="n">
        <f aca="false">ROUND(R1993*Q1993*(1-S1993),2)</f>
        <v>872.1</v>
      </c>
      <c r="W1993" s="16" t="str">
        <f aca="false">_xlfn.XLOOKUP(D1993,products!$A$2:$A$61,products!$C$2:$C$61,"Not found")</f>
        <v>Beauty</v>
      </c>
    </row>
    <row r="1994" customFormat="false" ht="15" hidden="false" customHeight="false" outlineLevel="0" collapsed="false">
      <c r="A1994" s="16" t="s">
        <v>3089</v>
      </c>
      <c r="B1994" s="16" t="s">
        <v>3086</v>
      </c>
      <c r="C1994" s="16" t="s">
        <v>706</v>
      </c>
      <c r="D1994" s="16" t="s">
        <v>451</v>
      </c>
      <c r="E1994" s="16" t="n">
        <v>2</v>
      </c>
      <c r="F1994" s="16" t="n">
        <v>1260</v>
      </c>
      <c r="G1994" s="16" t="n">
        <v>0</v>
      </c>
      <c r="H1994" s="16" t="s">
        <v>545</v>
      </c>
      <c r="I1994" s="16" t="s">
        <v>71</v>
      </c>
      <c r="J1994" s="16" t="n">
        <v>3</v>
      </c>
      <c r="K1994" s="16" t="n">
        <v>4</v>
      </c>
      <c r="L1994" s="16" t="s">
        <v>41</v>
      </c>
      <c r="M1994" s="18" t="n">
        <f aca="false">IF(ISNUMBER(B1994),B1994,IF(MID(B1994,3,1)="-",DATE(VALUE(RIGHT(B1994,4)),VALUE(MID(B1994,4,2)),VALUE(LEFT(B1994,2))),DATE(VALUE(LEFT(B1994,4)),VALUE(MID(B1994,6,2)),VALUE(RIGHT(B1994,2)))))</f>
        <v>45841</v>
      </c>
      <c r="N1994" s="16" t="n">
        <f aca="false">MONTH(M1994)</f>
        <v>7</v>
      </c>
      <c r="O1994" s="16" t="str">
        <f aca="false">PROPER(TRIM(H1994))</f>
        <v>Delhi</v>
      </c>
      <c r="P1994" s="16" t="str">
        <f aca="false">IFERROR(VLOOKUP(O1994,city_map!$A$2:$B$6,2,FALSE()),O1994)</f>
        <v>Delhi</v>
      </c>
      <c r="Q1994" s="16" t="n">
        <f aca="false">IF(ISNUMBER(F1994),F1994,VALUE(SUBSTITUTE(SUBSTITUTE(F1994,"₹",""),",","")))</f>
        <v>1260</v>
      </c>
      <c r="R1994" s="16" t="n">
        <f aca="false">IF(E1994=99,1,E1994)</f>
        <v>2</v>
      </c>
      <c r="S1994" s="16" t="n">
        <f aca="false">IF(G1994="",0,G1994)</f>
        <v>0</v>
      </c>
      <c r="T1994" s="16" t="str">
        <f aca="false">IF(I1994="","Unknown",IF(I1994="upi","UPI",I1994))</f>
        <v>Credit Card</v>
      </c>
      <c r="U1994" s="16" t="str">
        <f aca="false">IF(L1994="Yes","Y",IF(L1994="No","N",L1994))</f>
        <v>N</v>
      </c>
      <c r="V1994" s="19" t="n">
        <f aca="false">ROUND(R1994*Q1994*(1-S1994),2)</f>
        <v>2520</v>
      </c>
      <c r="W1994" s="16" t="str">
        <f aca="false">_xlfn.XLOOKUP(D1994,products!$A$2:$A$61,products!$C$2:$C$61,"Not found")</f>
        <v>Beauty</v>
      </c>
    </row>
    <row r="1995" customFormat="false" ht="15" hidden="false" customHeight="false" outlineLevel="0" collapsed="false">
      <c r="A1995" s="16" t="s">
        <v>3090</v>
      </c>
      <c r="B1995" s="16" t="s">
        <v>3086</v>
      </c>
      <c r="C1995" s="16" t="s">
        <v>1363</v>
      </c>
      <c r="D1995" s="16" t="s">
        <v>232</v>
      </c>
      <c r="E1995" s="16" t="n">
        <v>2</v>
      </c>
      <c r="F1995" s="16" t="n">
        <v>2091</v>
      </c>
      <c r="G1995" s="16"/>
      <c r="H1995" s="16" t="s">
        <v>81</v>
      </c>
      <c r="I1995" s="16" t="s">
        <v>71</v>
      </c>
      <c r="J1995" s="16" t="n">
        <v>2</v>
      </c>
      <c r="K1995" s="16" t="n">
        <v>4</v>
      </c>
      <c r="L1995" s="16" t="s">
        <v>41</v>
      </c>
      <c r="M1995" s="18" t="n">
        <f aca="false">IF(ISNUMBER(B1995),B1995,IF(MID(B1995,3,1)="-",DATE(VALUE(RIGHT(B1995,4)),VALUE(MID(B1995,4,2)),VALUE(LEFT(B1995,2))),DATE(VALUE(LEFT(B1995,4)),VALUE(MID(B1995,6,2)),VALUE(RIGHT(B1995,2)))))</f>
        <v>45841</v>
      </c>
      <c r="N1995" s="16" t="n">
        <f aca="false">MONTH(M1995)</f>
        <v>7</v>
      </c>
      <c r="O1995" s="16" t="str">
        <f aca="false">PROPER(TRIM(H1995))</f>
        <v>Hyderabad</v>
      </c>
      <c r="P1995" s="16" t="str">
        <f aca="false">IFERROR(VLOOKUP(O1995,city_map!$A$2:$B$6,2,FALSE()),O1995)</f>
        <v>Hyderabad</v>
      </c>
      <c r="Q1995" s="16" t="n">
        <f aca="false">IF(ISNUMBER(F1995),F1995,VALUE(SUBSTITUTE(SUBSTITUTE(F1995,"₹",""),",","")))</f>
        <v>2091</v>
      </c>
      <c r="R1995" s="16" t="n">
        <f aca="false">IF(E1995=99,1,E1995)</f>
        <v>2</v>
      </c>
      <c r="S1995" s="16" t="n">
        <f aca="false">IF(G1995="",0,G1995)</f>
        <v>0</v>
      </c>
      <c r="T1995" s="16" t="str">
        <f aca="false">IF(I1995="","Unknown",IF(I1995="upi","UPI",I1995))</f>
        <v>Credit Card</v>
      </c>
      <c r="U1995" s="16" t="str">
        <f aca="false">IF(L1995="Yes","Y",IF(L1995="No","N",L1995))</f>
        <v>N</v>
      </c>
      <c r="V1995" s="19" t="n">
        <f aca="false">ROUND(R1995*Q1995*(1-S1995),2)</f>
        <v>4182</v>
      </c>
      <c r="W1995" s="16" t="str">
        <f aca="false">_xlfn.XLOOKUP(D1995,products!$A$2:$A$61,products!$C$2:$C$61,"Not found")</f>
        <v>Electronics</v>
      </c>
    </row>
    <row r="1996" customFormat="false" ht="15" hidden="false" customHeight="false" outlineLevel="0" collapsed="false">
      <c r="A1996" s="16" t="s">
        <v>3091</v>
      </c>
      <c r="B1996" s="16" t="s">
        <v>3086</v>
      </c>
      <c r="C1996" s="16" t="s">
        <v>513</v>
      </c>
      <c r="D1996" s="16" t="s">
        <v>291</v>
      </c>
      <c r="E1996" s="16" t="n">
        <v>2</v>
      </c>
      <c r="F1996" s="16" t="n">
        <v>1256</v>
      </c>
      <c r="G1996" s="16" t="n">
        <v>0.1</v>
      </c>
      <c r="H1996" s="16" t="s">
        <v>81</v>
      </c>
      <c r="I1996" s="16" t="s">
        <v>60</v>
      </c>
      <c r="J1996" s="16" t="n">
        <v>5</v>
      </c>
      <c r="K1996" s="16" t="n">
        <v>5</v>
      </c>
      <c r="L1996" s="16" t="s">
        <v>41</v>
      </c>
      <c r="M1996" s="18" t="n">
        <f aca="false">IF(ISNUMBER(B1996),B1996,IF(MID(B1996,3,1)="-",DATE(VALUE(RIGHT(B1996,4)),VALUE(MID(B1996,4,2)),VALUE(LEFT(B1996,2))),DATE(VALUE(LEFT(B1996,4)),VALUE(MID(B1996,6,2)),VALUE(RIGHT(B1996,2)))))</f>
        <v>45841</v>
      </c>
      <c r="N1996" s="16" t="n">
        <f aca="false">MONTH(M1996)</f>
        <v>7</v>
      </c>
      <c r="O1996" s="16" t="str">
        <f aca="false">PROPER(TRIM(H1996))</f>
        <v>Hyderabad</v>
      </c>
      <c r="P1996" s="16" t="str">
        <f aca="false">IFERROR(VLOOKUP(O1996,city_map!$A$2:$B$6,2,FALSE()),O1996)</f>
        <v>Hyderabad</v>
      </c>
      <c r="Q1996" s="16" t="n">
        <f aca="false">IF(ISNUMBER(F1996),F1996,VALUE(SUBSTITUTE(SUBSTITUTE(F1996,"₹",""),",","")))</f>
        <v>1256</v>
      </c>
      <c r="R1996" s="16" t="n">
        <f aca="false">IF(E1996=99,1,E1996)</f>
        <v>2</v>
      </c>
      <c r="S1996" s="16" t="n">
        <f aca="false">IF(G1996="",0,G1996)</f>
        <v>0.1</v>
      </c>
      <c r="T1996" s="16" t="str">
        <f aca="false">IF(I1996="","Unknown",IF(I1996="upi","UPI",I1996))</f>
        <v>UPI</v>
      </c>
      <c r="U1996" s="16" t="str">
        <f aca="false">IF(L1996="Yes","Y",IF(L1996="No","N",L1996))</f>
        <v>N</v>
      </c>
      <c r="V1996" s="19" t="n">
        <f aca="false">ROUND(R1996*Q1996*(1-S1996),2)</f>
        <v>2260.8</v>
      </c>
      <c r="W1996" s="16" t="str">
        <f aca="false">_xlfn.XLOOKUP(D1996,products!$A$2:$A$61,products!$C$2:$C$61,"Not found")</f>
        <v>Electronics</v>
      </c>
    </row>
    <row r="1997" customFormat="false" ht="15" hidden="false" customHeight="false" outlineLevel="0" collapsed="false">
      <c r="A1997" s="16" t="s">
        <v>3092</v>
      </c>
      <c r="B1997" s="16" t="s">
        <v>3086</v>
      </c>
      <c r="C1997" s="16" t="s">
        <v>772</v>
      </c>
      <c r="D1997" s="16" t="s">
        <v>136</v>
      </c>
      <c r="E1997" s="16" t="n">
        <v>1</v>
      </c>
      <c r="F1997" s="16" t="n">
        <v>2154</v>
      </c>
      <c r="G1997" s="16" t="n">
        <v>0</v>
      </c>
      <c r="H1997" s="16" t="s">
        <v>67</v>
      </c>
      <c r="I1997" s="16" t="s">
        <v>100</v>
      </c>
      <c r="J1997" s="16" t="n">
        <v>2</v>
      </c>
      <c r="K1997" s="16" t="n">
        <v>4</v>
      </c>
      <c r="L1997" s="16" t="s">
        <v>41</v>
      </c>
      <c r="M1997" s="18" t="n">
        <f aca="false">IF(ISNUMBER(B1997),B1997,IF(MID(B1997,3,1)="-",DATE(VALUE(RIGHT(B1997,4)),VALUE(MID(B1997,4,2)),VALUE(LEFT(B1997,2))),DATE(VALUE(LEFT(B1997,4)),VALUE(MID(B1997,6,2)),VALUE(RIGHT(B1997,2)))))</f>
        <v>45841</v>
      </c>
      <c r="N1997" s="16" t="n">
        <f aca="false">MONTH(M1997)</f>
        <v>7</v>
      </c>
      <c r="O1997" s="16" t="str">
        <f aca="false">PROPER(TRIM(H1997))</f>
        <v>Kolkata</v>
      </c>
      <c r="P1997" s="16" t="str">
        <f aca="false">IFERROR(VLOOKUP(O1997,city_map!$A$2:$B$6,2,FALSE()),O1997)</f>
        <v>Kolkata</v>
      </c>
      <c r="Q1997" s="16" t="n">
        <f aca="false">IF(ISNUMBER(F1997),F1997,VALUE(SUBSTITUTE(SUBSTITUTE(F1997,"₹",""),",","")))</f>
        <v>2154</v>
      </c>
      <c r="R1997" s="16" t="n">
        <f aca="false">IF(E1997=99,1,E1997)</f>
        <v>1</v>
      </c>
      <c r="S1997" s="16" t="n">
        <f aca="false">IF(G1997="",0,G1997)</f>
        <v>0</v>
      </c>
      <c r="T1997" s="16" t="str">
        <f aca="false">IF(I1997="","Unknown",IF(I1997="upi","UPI",I1997))</f>
        <v>Net Banking</v>
      </c>
      <c r="U1997" s="16" t="str">
        <f aca="false">IF(L1997="Yes","Y",IF(L1997="No","N",L1997))</f>
        <v>N</v>
      </c>
      <c r="V1997" s="19" t="n">
        <f aca="false">ROUND(R1997*Q1997*(1-S1997),2)</f>
        <v>2154</v>
      </c>
      <c r="W1997" s="16" t="str">
        <f aca="false">_xlfn.XLOOKUP(D1997,products!$A$2:$A$61,products!$C$2:$C$61,"Not found")</f>
        <v>Electronics</v>
      </c>
    </row>
    <row r="1998" customFormat="false" ht="15" hidden="false" customHeight="false" outlineLevel="0" collapsed="false">
      <c r="A1998" s="16" t="s">
        <v>3093</v>
      </c>
      <c r="B1998" s="16" t="s">
        <v>3086</v>
      </c>
      <c r="C1998" s="16" t="s">
        <v>2218</v>
      </c>
      <c r="D1998" s="16" t="s">
        <v>300</v>
      </c>
      <c r="E1998" s="16" t="n">
        <v>1</v>
      </c>
      <c r="F1998" s="16" t="n">
        <v>2474</v>
      </c>
      <c r="G1998" s="16" t="n">
        <v>0.05</v>
      </c>
      <c r="H1998" s="16" t="s">
        <v>130</v>
      </c>
      <c r="I1998" s="16" t="s">
        <v>60</v>
      </c>
      <c r="J1998" s="16" t="n">
        <v>3</v>
      </c>
      <c r="K1998" s="16" t="n">
        <v>3</v>
      </c>
      <c r="L1998" s="16" t="s">
        <v>41</v>
      </c>
      <c r="M1998" s="18" t="n">
        <f aca="false">IF(ISNUMBER(B1998),B1998,IF(MID(B1998,3,1)="-",DATE(VALUE(RIGHT(B1998,4)),VALUE(MID(B1998,4,2)),VALUE(LEFT(B1998,2))),DATE(VALUE(LEFT(B1998,4)),VALUE(MID(B1998,6,2)),VALUE(RIGHT(B1998,2)))))</f>
        <v>45841</v>
      </c>
      <c r="N1998" s="16" t="n">
        <f aca="false">MONTH(M1998)</f>
        <v>7</v>
      </c>
      <c r="O1998" s="16" t="str">
        <f aca="false">PROPER(TRIM(H1998))</f>
        <v>Bengaluru</v>
      </c>
      <c r="P1998" s="16" t="str">
        <f aca="false">IFERROR(VLOOKUP(O1998,city_map!$A$2:$B$6,2,FALSE()),O1998)</f>
        <v>Bengaluru</v>
      </c>
      <c r="Q1998" s="16" t="n">
        <f aca="false">IF(ISNUMBER(F1998),F1998,VALUE(SUBSTITUTE(SUBSTITUTE(F1998,"₹",""),",","")))</f>
        <v>2474</v>
      </c>
      <c r="R1998" s="16" t="n">
        <f aca="false">IF(E1998=99,1,E1998)</f>
        <v>1</v>
      </c>
      <c r="S1998" s="16" t="n">
        <f aca="false">IF(G1998="",0,G1998)</f>
        <v>0.05</v>
      </c>
      <c r="T1998" s="16" t="str">
        <f aca="false">IF(I1998="","Unknown",IF(I1998="upi","UPI",I1998))</f>
        <v>UPI</v>
      </c>
      <c r="U1998" s="16" t="str">
        <f aca="false">IF(L1998="Yes","Y",IF(L1998="No","N",L1998))</f>
        <v>N</v>
      </c>
      <c r="V1998" s="19" t="n">
        <f aca="false">ROUND(R1998*Q1998*(1-S1998),2)</f>
        <v>2350.3</v>
      </c>
      <c r="W1998" s="16" t="str">
        <f aca="false">_xlfn.XLOOKUP(D1998,products!$A$2:$A$61,products!$C$2:$C$61,"Not found")</f>
        <v>Home</v>
      </c>
    </row>
    <row r="1999" customFormat="false" ht="15" hidden="false" customHeight="false" outlineLevel="0" collapsed="false">
      <c r="A1999" s="16" t="s">
        <v>3094</v>
      </c>
      <c r="B1999" s="16" t="s">
        <v>3086</v>
      </c>
      <c r="C1999" s="16" t="s">
        <v>1244</v>
      </c>
      <c r="D1999" s="16" t="s">
        <v>179</v>
      </c>
      <c r="E1999" s="16" t="n">
        <v>1</v>
      </c>
      <c r="F1999" s="16" t="n">
        <v>2459</v>
      </c>
      <c r="G1999" s="16" t="n">
        <v>0.2</v>
      </c>
      <c r="H1999" s="16" t="s">
        <v>46</v>
      </c>
      <c r="I1999" s="16" t="s">
        <v>60</v>
      </c>
      <c r="J1999" s="16" t="n">
        <v>4</v>
      </c>
      <c r="K1999" s="16" t="n">
        <v>5</v>
      </c>
      <c r="L1999" s="16" t="s">
        <v>41</v>
      </c>
      <c r="M1999" s="18" t="n">
        <f aca="false">IF(ISNUMBER(B1999),B1999,IF(MID(B1999,3,1)="-",DATE(VALUE(RIGHT(B1999,4)),VALUE(MID(B1999,4,2)),VALUE(LEFT(B1999,2))),DATE(VALUE(LEFT(B1999,4)),VALUE(MID(B1999,6,2)),VALUE(RIGHT(B1999,2)))))</f>
        <v>45841</v>
      </c>
      <c r="N1999" s="16" t="n">
        <f aca="false">MONTH(M1999)</f>
        <v>7</v>
      </c>
      <c r="O1999" s="16" t="str">
        <f aca="false">PROPER(TRIM(H1999))</f>
        <v>Chennai</v>
      </c>
      <c r="P1999" s="16" t="str">
        <f aca="false">IFERROR(VLOOKUP(O1999,city_map!$A$2:$B$6,2,FALSE()),O1999)</f>
        <v>Chennai</v>
      </c>
      <c r="Q1999" s="16" t="n">
        <f aca="false">IF(ISNUMBER(F1999),F1999,VALUE(SUBSTITUTE(SUBSTITUTE(F1999,"₹",""),",","")))</f>
        <v>2459</v>
      </c>
      <c r="R1999" s="16" t="n">
        <f aca="false">IF(E1999=99,1,E1999)</f>
        <v>1</v>
      </c>
      <c r="S1999" s="16" t="n">
        <f aca="false">IF(G1999="",0,G1999)</f>
        <v>0.2</v>
      </c>
      <c r="T1999" s="16" t="str">
        <f aca="false">IF(I1999="","Unknown",IF(I1999="upi","UPI",I1999))</f>
        <v>UPI</v>
      </c>
      <c r="U1999" s="16" t="str">
        <f aca="false">IF(L1999="Yes","Y",IF(L1999="No","N",L1999))</f>
        <v>N</v>
      </c>
      <c r="V1999" s="19" t="n">
        <f aca="false">ROUND(R1999*Q1999*(1-S1999),2)</f>
        <v>1967.2</v>
      </c>
      <c r="W1999" s="16" t="str">
        <f aca="false">_xlfn.XLOOKUP(D1999,products!$A$2:$A$61,products!$C$2:$C$61,"Not found")</f>
        <v>Electronics</v>
      </c>
    </row>
    <row r="2000" customFormat="false" ht="15" hidden="false" customHeight="false" outlineLevel="0" collapsed="false">
      <c r="A2000" s="16" t="s">
        <v>3095</v>
      </c>
      <c r="B2000" s="16" t="s">
        <v>3086</v>
      </c>
      <c r="C2000" s="16" t="s">
        <v>627</v>
      </c>
      <c r="D2000" s="16" t="s">
        <v>55</v>
      </c>
      <c r="E2000" s="16" t="n">
        <v>2</v>
      </c>
      <c r="F2000" s="16" t="n">
        <v>2036</v>
      </c>
      <c r="G2000" s="16" t="n">
        <v>0.05</v>
      </c>
      <c r="H2000" s="16" t="s">
        <v>46</v>
      </c>
      <c r="I2000" s="16" t="s">
        <v>40</v>
      </c>
      <c r="J2000" s="16" t="n">
        <v>3</v>
      </c>
      <c r="K2000" s="16" t="n">
        <v>4</v>
      </c>
      <c r="L2000" s="16" t="s">
        <v>41</v>
      </c>
      <c r="M2000" s="18" t="n">
        <f aca="false">IF(ISNUMBER(B2000),B2000,IF(MID(B2000,3,1)="-",DATE(VALUE(RIGHT(B2000,4)),VALUE(MID(B2000,4,2)),VALUE(LEFT(B2000,2))),DATE(VALUE(LEFT(B2000,4)),VALUE(MID(B2000,6,2)),VALUE(RIGHT(B2000,2)))))</f>
        <v>45841</v>
      </c>
      <c r="N2000" s="16" t="n">
        <f aca="false">MONTH(M2000)</f>
        <v>7</v>
      </c>
      <c r="O2000" s="16" t="str">
        <f aca="false">PROPER(TRIM(H2000))</f>
        <v>Chennai</v>
      </c>
      <c r="P2000" s="16" t="str">
        <f aca="false">IFERROR(VLOOKUP(O2000,city_map!$A$2:$B$6,2,FALSE()),O2000)</f>
        <v>Chennai</v>
      </c>
      <c r="Q2000" s="16" t="n">
        <f aca="false">IF(ISNUMBER(F2000),F2000,VALUE(SUBSTITUTE(SUBSTITUTE(F2000,"₹",""),",","")))</f>
        <v>2036</v>
      </c>
      <c r="R2000" s="16" t="n">
        <f aca="false">IF(E2000=99,1,E2000)</f>
        <v>2</v>
      </c>
      <c r="S2000" s="16" t="n">
        <f aca="false">IF(G2000="",0,G2000)</f>
        <v>0.05</v>
      </c>
      <c r="T2000" s="16" t="str">
        <f aca="false">IF(I2000="","Unknown",IF(I2000="upi","UPI",I2000))</f>
        <v>COD</v>
      </c>
      <c r="U2000" s="16" t="str">
        <f aca="false">IF(L2000="Yes","Y",IF(L2000="No","N",L2000))</f>
        <v>N</v>
      </c>
      <c r="V2000" s="19" t="n">
        <f aca="false">ROUND(R2000*Q2000*(1-S2000),2)</f>
        <v>3868.4</v>
      </c>
      <c r="W2000" s="16" t="str">
        <f aca="false">_xlfn.XLOOKUP(D2000,products!$A$2:$A$61,products!$C$2:$C$61,"Not found")</f>
        <v>Home</v>
      </c>
    </row>
    <row r="2001" customFormat="false" ht="15" hidden="false" customHeight="false" outlineLevel="0" collapsed="false">
      <c r="A2001" s="16" t="s">
        <v>3096</v>
      </c>
      <c r="B2001" s="16" t="s">
        <v>3086</v>
      </c>
      <c r="C2001" s="16" t="s">
        <v>3097</v>
      </c>
      <c r="D2001" s="16" t="s">
        <v>222</v>
      </c>
      <c r="E2001" s="16" t="n">
        <v>2</v>
      </c>
      <c r="F2001" s="16" t="n">
        <v>1808</v>
      </c>
      <c r="G2001" s="16" t="n">
        <v>0.2</v>
      </c>
      <c r="H2001" s="16" t="s">
        <v>56</v>
      </c>
      <c r="I2001" s="16" t="s">
        <v>100</v>
      </c>
      <c r="J2001" s="16" t="n">
        <v>7</v>
      </c>
      <c r="K2001" s="16" t="n">
        <v>5</v>
      </c>
      <c r="L2001" s="16" t="s">
        <v>41</v>
      </c>
      <c r="M2001" s="18" t="n">
        <f aca="false">IF(ISNUMBER(B2001),B2001,IF(MID(B2001,3,1)="-",DATE(VALUE(RIGHT(B2001,4)),VALUE(MID(B2001,4,2)),VALUE(LEFT(B2001,2))),DATE(VALUE(LEFT(B2001,4)),VALUE(MID(B2001,6,2)),VALUE(RIGHT(B2001,2)))))</f>
        <v>45841</v>
      </c>
      <c r="N2001" s="16" t="n">
        <f aca="false">MONTH(M2001)</f>
        <v>7</v>
      </c>
      <c r="O2001" s="16" t="str">
        <f aca="false">PROPER(TRIM(H2001))</f>
        <v>Lucknow</v>
      </c>
      <c r="P2001" s="16" t="str">
        <f aca="false">IFERROR(VLOOKUP(O2001,city_map!$A$2:$B$6,2,FALSE()),O2001)</f>
        <v>Lucknow</v>
      </c>
      <c r="Q2001" s="16" t="n">
        <f aca="false">IF(ISNUMBER(F2001),F2001,VALUE(SUBSTITUTE(SUBSTITUTE(F2001,"₹",""),",","")))</f>
        <v>1808</v>
      </c>
      <c r="R2001" s="16" t="n">
        <f aca="false">IF(E2001=99,1,E2001)</f>
        <v>2</v>
      </c>
      <c r="S2001" s="16" t="n">
        <f aca="false">IF(G2001="",0,G2001)</f>
        <v>0.2</v>
      </c>
      <c r="T2001" s="16" t="str">
        <f aca="false">IF(I2001="","Unknown",IF(I2001="upi","UPI",I2001))</f>
        <v>Net Banking</v>
      </c>
      <c r="U2001" s="16" t="str">
        <f aca="false">IF(L2001="Yes","Y",IF(L2001="No","N",L2001))</f>
        <v>N</v>
      </c>
      <c r="V2001" s="19" t="n">
        <f aca="false">ROUND(R2001*Q2001*(1-S2001),2)</f>
        <v>2892.8</v>
      </c>
      <c r="W2001" s="16" t="str">
        <f aca="false">_xlfn.XLOOKUP(D2001,products!$A$2:$A$61,products!$C$2:$C$61,"Not found")</f>
        <v>Fashion</v>
      </c>
    </row>
    <row r="2002" customFormat="false" ht="15" hidden="false" customHeight="false" outlineLevel="0" collapsed="false">
      <c r="A2002" s="16" t="s">
        <v>3098</v>
      </c>
      <c r="B2002" s="16" t="s">
        <v>3086</v>
      </c>
      <c r="C2002" s="16" t="s">
        <v>1019</v>
      </c>
      <c r="D2002" s="16" t="s">
        <v>396</v>
      </c>
      <c r="E2002" s="16" t="n">
        <v>1</v>
      </c>
      <c r="F2002" s="16" t="n">
        <v>5650</v>
      </c>
      <c r="G2002" s="16" t="n">
        <v>0.1</v>
      </c>
      <c r="H2002" s="16" t="s">
        <v>67</v>
      </c>
      <c r="I2002" s="16" t="s">
        <v>71</v>
      </c>
      <c r="J2002" s="16" t="n">
        <v>2</v>
      </c>
      <c r="K2002" s="16" t="n">
        <v>3</v>
      </c>
      <c r="L2002" s="16" t="s">
        <v>41</v>
      </c>
      <c r="M2002" s="18" t="n">
        <f aca="false">IF(ISNUMBER(B2002),B2002,IF(MID(B2002,3,1)="-",DATE(VALUE(RIGHT(B2002,4)),VALUE(MID(B2002,4,2)),VALUE(LEFT(B2002,2))),DATE(VALUE(LEFT(B2002,4)),VALUE(MID(B2002,6,2)),VALUE(RIGHT(B2002,2)))))</f>
        <v>45841</v>
      </c>
      <c r="N2002" s="16" t="n">
        <f aca="false">MONTH(M2002)</f>
        <v>7</v>
      </c>
      <c r="O2002" s="16" t="str">
        <f aca="false">PROPER(TRIM(H2002))</f>
        <v>Kolkata</v>
      </c>
      <c r="P2002" s="16" t="str">
        <f aca="false">IFERROR(VLOOKUP(O2002,city_map!$A$2:$B$6,2,FALSE()),O2002)</f>
        <v>Kolkata</v>
      </c>
      <c r="Q2002" s="16" t="n">
        <f aca="false">IF(ISNUMBER(F2002),F2002,VALUE(SUBSTITUTE(SUBSTITUTE(F2002,"₹",""),",","")))</f>
        <v>5650</v>
      </c>
      <c r="R2002" s="16" t="n">
        <f aca="false">IF(E2002=99,1,E2002)</f>
        <v>1</v>
      </c>
      <c r="S2002" s="16" t="n">
        <f aca="false">IF(G2002="",0,G2002)</f>
        <v>0.1</v>
      </c>
      <c r="T2002" s="16" t="str">
        <f aca="false">IF(I2002="","Unknown",IF(I2002="upi","UPI",I2002))</f>
        <v>Credit Card</v>
      </c>
      <c r="U2002" s="16" t="str">
        <f aca="false">IF(L2002="Yes","Y",IF(L2002="No","N",L2002))</f>
        <v>N</v>
      </c>
      <c r="V2002" s="19" t="n">
        <f aca="false">ROUND(R2002*Q2002*(1-S2002),2)</f>
        <v>5085</v>
      </c>
      <c r="W2002" s="16" t="str">
        <f aca="false">_xlfn.XLOOKUP(D2002,products!$A$2:$A$61,products!$C$2:$C$61,"Not found")</f>
        <v>Home</v>
      </c>
    </row>
    <row r="2003" customFormat="false" ht="15" hidden="false" customHeight="false" outlineLevel="0" collapsed="false">
      <c r="A2003" s="16" t="s">
        <v>3099</v>
      </c>
      <c r="B2003" s="16" t="s">
        <v>3086</v>
      </c>
      <c r="C2003" s="16" t="s">
        <v>468</v>
      </c>
      <c r="D2003" s="16" t="s">
        <v>38</v>
      </c>
      <c r="E2003" s="16" t="n">
        <v>1</v>
      </c>
      <c r="F2003" s="16" t="n">
        <v>333</v>
      </c>
      <c r="G2003" s="16" t="n">
        <v>0.05</v>
      </c>
      <c r="H2003" s="16" t="s">
        <v>56</v>
      </c>
      <c r="I2003" s="16" t="s">
        <v>60</v>
      </c>
      <c r="J2003" s="16" t="n">
        <v>9</v>
      </c>
      <c r="K2003" s="16" t="n">
        <v>2</v>
      </c>
      <c r="L2003" s="16" t="s">
        <v>41</v>
      </c>
      <c r="M2003" s="18" t="n">
        <f aca="false">IF(ISNUMBER(B2003),B2003,IF(MID(B2003,3,1)="-",DATE(VALUE(RIGHT(B2003,4)),VALUE(MID(B2003,4,2)),VALUE(LEFT(B2003,2))),DATE(VALUE(LEFT(B2003,4)),VALUE(MID(B2003,6,2)),VALUE(RIGHT(B2003,2)))))</f>
        <v>45841</v>
      </c>
      <c r="N2003" s="16" t="n">
        <f aca="false">MONTH(M2003)</f>
        <v>7</v>
      </c>
      <c r="O2003" s="16" t="str">
        <f aca="false">PROPER(TRIM(H2003))</f>
        <v>Lucknow</v>
      </c>
      <c r="P2003" s="16" t="str">
        <f aca="false">IFERROR(VLOOKUP(O2003,city_map!$A$2:$B$6,2,FALSE()),O2003)</f>
        <v>Lucknow</v>
      </c>
      <c r="Q2003" s="16" t="n">
        <f aca="false">IF(ISNUMBER(F2003),F2003,VALUE(SUBSTITUTE(SUBSTITUTE(F2003,"₹",""),",","")))</f>
        <v>333</v>
      </c>
      <c r="R2003" s="16" t="n">
        <f aca="false">IF(E2003=99,1,E2003)</f>
        <v>1</v>
      </c>
      <c r="S2003" s="16" t="n">
        <f aca="false">IF(G2003="",0,G2003)</f>
        <v>0.05</v>
      </c>
      <c r="T2003" s="16" t="str">
        <f aca="false">IF(I2003="","Unknown",IF(I2003="upi","UPI",I2003))</f>
        <v>UPI</v>
      </c>
      <c r="U2003" s="16" t="str">
        <f aca="false">IF(L2003="Yes","Y",IF(L2003="No","N",L2003))</f>
        <v>N</v>
      </c>
      <c r="V2003" s="19" t="n">
        <f aca="false">ROUND(R2003*Q2003*(1-S2003),2)</f>
        <v>316.35</v>
      </c>
      <c r="W2003" s="16" t="str">
        <f aca="false">_xlfn.XLOOKUP(D2003,products!$A$2:$A$61,products!$C$2:$C$61,"Not found")</f>
        <v>Books</v>
      </c>
    </row>
    <row r="2004" customFormat="false" ht="15" hidden="false" customHeight="false" outlineLevel="0" collapsed="false">
      <c r="A2004" s="16" t="s">
        <v>3100</v>
      </c>
      <c r="B2004" s="16" t="s">
        <v>3086</v>
      </c>
      <c r="C2004" s="16" t="s">
        <v>925</v>
      </c>
      <c r="D2004" s="16" t="s">
        <v>300</v>
      </c>
      <c r="E2004" s="16" t="n">
        <v>1</v>
      </c>
      <c r="F2004" s="16" t="n">
        <v>2521</v>
      </c>
      <c r="G2004" s="16" t="n">
        <v>0.15</v>
      </c>
      <c r="H2004" s="16" t="s">
        <v>70</v>
      </c>
      <c r="I2004" s="16" t="s">
        <v>60</v>
      </c>
      <c r="J2004" s="16" t="n">
        <v>6</v>
      </c>
      <c r="K2004" s="16" t="n">
        <v>3</v>
      </c>
      <c r="L2004" s="16" t="s">
        <v>41</v>
      </c>
      <c r="M2004" s="18" t="n">
        <f aca="false">IF(ISNUMBER(B2004),B2004,IF(MID(B2004,3,1)="-",DATE(VALUE(RIGHT(B2004,4)),VALUE(MID(B2004,4,2)),VALUE(LEFT(B2004,2))),DATE(VALUE(LEFT(B2004,4)),VALUE(MID(B2004,6,2)),VALUE(RIGHT(B2004,2)))))</f>
        <v>45841</v>
      </c>
      <c r="N2004" s="16" t="n">
        <f aca="false">MONTH(M2004)</f>
        <v>7</v>
      </c>
      <c r="O2004" s="16" t="str">
        <f aca="false">PROPER(TRIM(H2004))</f>
        <v>Pune</v>
      </c>
      <c r="P2004" s="16" t="str">
        <f aca="false">IFERROR(VLOOKUP(O2004,city_map!$A$2:$B$6,2,FALSE()),O2004)</f>
        <v>Pune</v>
      </c>
      <c r="Q2004" s="16" t="n">
        <f aca="false">IF(ISNUMBER(F2004),F2004,VALUE(SUBSTITUTE(SUBSTITUTE(F2004,"₹",""),",","")))</f>
        <v>2521</v>
      </c>
      <c r="R2004" s="16" t="n">
        <f aca="false">IF(E2004=99,1,E2004)</f>
        <v>1</v>
      </c>
      <c r="S2004" s="16" t="n">
        <f aca="false">IF(G2004="",0,G2004)</f>
        <v>0.15</v>
      </c>
      <c r="T2004" s="16" t="str">
        <f aca="false">IF(I2004="","Unknown",IF(I2004="upi","UPI",I2004))</f>
        <v>UPI</v>
      </c>
      <c r="U2004" s="16" t="str">
        <f aca="false">IF(L2004="Yes","Y",IF(L2004="No","N",L2004))</f>
        <v>N</v>
      </c>
      <c r="V2004" s="19" t="n">
        <f aca="false">ROUND(R2004*Q2004*(1-S2004),2)</f>
        <v>2142.85</v>
      </c>
      <c r="W2004" s="16" t="str">
        <f aca="false">_xlfn.XLOOKUP(D2004,products!$A$2:$A$61,products!$C$2:$C$61,"Not found")</f>
        <v>Home</v>
      </c>
    </row>
    <row r="2005" customFormat="false" ht="15" hidden="false" customHeight="false" outlineLevel="0" collapsed="false">
      <c r="A2005" s="16" t="s">
        <v>3101</v>
      </c>
      <c r="B2005" s="16" t="s">
        <v>3086</v>
      </c>
      <c r="C2005" s="16" t="s">
        <v>772</v>
      </c>
      <c r="D2005" s="16" t="s">
        <v>77</v>
      </c>
      <c r="E2005" s="16" t="n">
        <v>2</v>
      </c>
      <c r="F2005" s="16" t="n">
        <v>353</v>
      </c>
      <c r="G2005" s="16" t="n">
        <v>0.15</v>
      </c>
      <c r="H2005" s="16" t="s">
        <v>67</v>
      </c>
      <c r="I2005" s="16" t="s">
        <v>40</v>
      </c>
      <c r="J2005" s="16" t="n">
        <v>2</v>
      </c>
      <c r="K2005" s="16" t="n">
        <v>3</v>
      </c>
      <c r="L2005" s="16" t="s">
        <v>57</v>
      </c>
      <c r="M2005" s="18" t="n">
        <f aca="false">IF(ISNUMBER(B2005),B2005,IF(MID(B2005,3,1)="-",DATE(VALUE(RIGHT(B2005,4)),VALUE(MID(B2005,4,2)),VALUE(LEFT(B2005,2))),DATE(VALUE(LEFT(B2005,4)),VALUE(MID(B2005,6,2)),VALUE(RIGHT(B2005,2)))))</f>
        <v>45841</v>
      </c>
      <c r="N2005" s="16" t="n">
        <f aca="false">MONTH(M2005)</f>
        <v>7</v>
      </c>
      <c r="O2005" s="16" t="str">
        <f aca="false">PROPER(TRIM(H2005))</f>
        <v>Kolkata</v>
      </c>
      <c r="P2005" s="16" t="str">
        <f aca="false">IFERROR(VLOOKUP(O2005,city_map!$A$2:$B$6,2,FALSE()),O2005)</f>
        <v>Kolkata</v>
      </c>
      <c r="Q2005" s="16" t="n">
        <f aca="false">IF(ISNUMBER(F2005),F2005,VALUE(SUBSTITUTE(SUBSTITUTE(F2005,"₹",""),",","")))</f>
        <v>353</v>
      </c>
      <c r="R2005" s="16" t="n">
        <f aca="false">IF(E2005=99,1,E2005)</f>
        <v>2</v>
      </c>
      <c r="S2005" s="16" t="n">
        <f aca="false">IF(G2005="",0,G2005)</f>
        <v>0.15</v>
      </c>
      <c r="T2005" s="16" t="str">
        <f aca="false">IF(I2005="","Unknown",IF(I2005="upi","UPI",I2005))</f>
        <v>COD</v>
      </c>
      <c r="U2005" s="16" t="str">
        <f aca="false">IF(L2005="Yes","Y",IF(L2005="No","N",L2005))</f>
        <v>Y</v>
      </c>
      <c r="V2005" s="19" t="n">
        <f aca="false">ROUND(R2005*Q2005*(1-S2005),2)</f>
        <v>600.1</v>
      </c>
      <c r="W2005" s="16" t="str">
        <f aca="false">_xlfn.XLOOKUP(D2005,products!$A$2:$A$61,products!$C$2:$C$61,"Not found")</f>
        <v>Books</v>
      </c>
    </row>
    <row r="2006" customFormat="false" ht="15" hidden="false" customHeight="false" outlineLevel="0" collapsed="false">
      <c r="A2006" s="16" t="s">
        <v>3102</v>
      </c>
      <c r="B2006" s="16" t="s">
        <v>3086</v>
      </c>
      <c r="C2006" s="16" t="s">
        <v>3103</v>
      </c>
      <c r="D2006" s="16" t="s">
        <v>66</v>
      </c>
      <c r="E2006" s="16" t="n">
        <v>3</v>
      </c>
      <c r="F2006" s="16" t="n">
        <v>14603</v>
      </c>
      <c r="G2006" s="16" t="n">
        <v>0.3</v>
      </c>
      <c r="H2006" s="16" t="s">
        <v>39</v>
      </c>
      <c r="I2006" s="16" t="s">
        <v>40</v>
      </c>
      <c r="J2006" s="16" t="n">
        <v>3</v>
      </c>
      <c r="K2006" s="16" t="n">
        <v>4</v>
      </c>
      <c r="L2006" s="16" t="s">
        <v>57</v>
      </c>
      <c r="M2006" s="18" t="n">
        <f aca="false">IF(ISNUMBER(B2006),B2006,IF(MID(B2006,3,1)="-",DATE(VALUE(RIGHT(B2006,4)),VALUE(MID(B2006,4,2)),VALUE(LEFT(B2006,2))),DATE(VALUE(LEFT(B2006,4)),VALUE(MID(B2006,6,2)),VALUE(RIGHT(B2006,2)))))</f>
        <v>45841</v>
      </c>
      <c r="N2006" s="16" t="n">
        <f aca="false">MONTH(M2006)</f>
        <v>7</v>
      </c>
      <c r="O2006" s="16" t="str">
        <f aca="false">PROPER(TRIM(H2006))</f>
        <v>Delhi</v>
      </c>
      <c r="P2006" s="16" t="str">
        <f aca="false">IFERROR(VLOOKUP(O2006,city_map!$A$2:$B$6,2,FALSE()),O2006)</f>
        <v>Delhi</v>
      </c>
      <c r="Q2006" s="16" t="n">
        <f aca="false">IF(ISNUMBER(F2006),F2006,VALUE(SUBSTITUTE(SUBSTITUTE(F2006,"₹",""),",","")))</f>
        <v>14603</v>
      </c>
      <c r="R2006" s="16" t="n">
        <f aca="false">IF(E2006=99,1,E2006)</f>
        <v>3</v>
      </c>
      <c r="S2006" s="16" t="n">
        <f aca="false">IF(G2006="",0,G2006)</f>
        <v>0.3</v>
      </c>
      <c r="T2006" s="16" t="str">
        <f aca="false">IF(I2006="","Unknown",IF(I2006="upi","UPI",I2006))</f>
        <v>COD</v>
      </c>
      <c r="U2006" s="16" t="str">
        <f aca="false">IF(L2006="Yes","Y",IF(L2006="No","N",L2006))</f>
        <v>Y</v>
      </c>
      <c r="V2006" s="19" t="n">
        <f aca="false">ROUND(R2006*Q2006*(1-S2006),2)</f>
        <v>30666.3</v>
      </c>
      <c r="W2006" s="16" t="str">
        <f aca="false">_xlfn.XLOOKUP(D2006,products!$A$2:$A$61,products!$C$2:$C$61,"Not found")</f>
        <v>Electronics</v>
      </c>
    </row>
    <row r="2007" customFormat="false" ht="15" hidden="false" customHeight="false" outlineLevel="0" collapsed="false">
      <c r="A2007" s="16" t="s">
        <v>3104</v>
      </c>
      <c r="B2007" s="16" t="s">
        <v>3086</v>
      </c>
      <c r="C2007" s="16" t="s">
        <v>2793</v>
      </c>
      <c r="D2007" s="16" t="s">
        <v>440</v>
      </c>
      <c r="E2007" s="16" t="n">
        <v>1</v>
      </c>
      <c r="F2007" s="16" t="n">
        <v>1468</v>
      </c>
      <c r="G2007" s="16" t="n">
        <v>0.3</v>
      </c>
      <c r="H2007" s="16" t="s">
        <v>56</v>
      </c>
      <c r="I2007" s="16" t="s">
        <v>40</v>
      </c>
      <c r="J2007" s="16" t="n">
        <v>5</v>
      </c>
      <c r="K2007" s="16"/>
      <c r="L2007" s="16" t="s">
        <v>41</v>
      </c>
      <c r="M2007" s="18" t="n">
        <f aca="false">IF(ISNUMBER(B2007),B2007,IF(MID(B2007,3,1)="-",DATE(VALUE(RIGHT(B2007,4)),VALUE(MID(B2007,4,2)),VALUE(LEFT(B2007,2))),DATE(VALUE(LEFT(B2007,4)),VALUE(MID(B2007,6,2)),VALUE(RIGHT(B2007,2)))))</f>
        <v>45841</v>
      </c>
      <c r="N2007" s="16" t="n">
        <f aca="false">MONTH(M2007)</f>
        <v>7</v>
      </c>
      <c r="O2007" s="16" t="str">
        <f aca="false">PROPER(TRIM(H2007))</f>
        <v>Lucknow</v>
      </c>
      <c r="P2007" s="16" t="str">
        <f aca="false">IFERROR(VLOOKUP(O2007,city_map!$A$2:$B$6,2,FALSE()),O2007)</f>
        <v>Lucknow</v>
      </c>
      <c r="Q2007" s="16" t="n">
        <f aca="false">IF(ISNUMBER(F2007),F2007,VALUE(SUBSTITUTE(SUBSTITUTE(F2007,"₹",""),",","")))</f>
        <v>1468</v>
      </c>
      <c r="R2007" s="16" t="n">
        <f aca="false">IF(E2007=99,1,E2007)</f>
        <v>1</v>
      </c>
      <c r="S2007" s="16" t="n">
        <f aca="false">IF(G2007="",0,G2007)</f>
        <v>0.3</v>
      </c>
      <c r="T2007" s="16" t="str">
        <f aca="false">IF(I2007="","Unknown",IF(I2007="upi","UPI",I2007))</f>
        <v>COD</v>
      </c>
      <c r="U2007" s="16" t="str">
        <f aca="false">IF(L2007="Yes","Y",IF(L2007="No","N",L2007))</f>
        <v>N</v>
      </c>
      <c r="V2007" s="19" t="n">
        <f aca="false">ROUND(R2007*Q2007*(1-S2007),2)</f>
        <v>1027.6</v>
      </c>
      <c r="W2007" s="16" t="str">
        <f aca="false">_xlfn.XLOOKUP(D2007,products!$A$2:$A$61,products!$C$2:$C$61,"Not found")</f>
        <v>Home</v>
      </c>
    </row>
    <row r="2008" customFormat="false" ht="15" hidden="false" customHeight="false" outlineLevel="0" collapsed="false">
      <c r="A2008" s="16" t="s">
        <v>3105</v>
      </c>
      <c r="B2008" s="16" t="s">
        <v>3106</v>
      </c>
      <c r="C2008" s="16" t="s">
        <v>202</v>
      </c>
      <c r="D2008" s="16" t="s">
        <v>179</v>
      </c>
      <c r="E2008" s="16" t="n">
        <v>2</v>
      </c>
      <c r="F2008" s="16" t="n">
        <v>2507</v>
      </c>
      <c r="G2008" s="16" t="n">
        <v>0</v>
      </c>
      <c r="H2008" s="16" t="s">
        <v>56</v>
      </c>
      <c r="I2008" s="16" t="s">
        <v>60</v>
      </c>
      <c r="J2008" s="16" t="n">
        <v>6</v>
      </c>
      <c r="K2008" s="16" t="n">
        <v>3</v>
      </c>
      <c r="L2008" s="16" t="s">
        <v>41</v>
      </c>
      <c r="M2008" s="18" t="n">
        <f aca="false">IF(ISNUMBER(B2008),B2008,IF(MID(B2008,3,1)="-",DATE(VALUE(RIGHT(B2008,4)),VALUE(MID(B2008,4,2)),VALUE(LEFT(B2008,2))),DATE(VALUE(LEFT(B2008,4)),VALUE(MID(B2008,6,2)),VALUE(RIGHT(B2008,2)))))</f>
        <v>45842</v>
      </c>
      <c r="N2008" s="16" t="n">
        <f aca="false">MONTH(M2008)</f>
        <v>7</v>
      </c>
      <c r="O2008" s="16" t="str">
        <f aca="false">PROPER(TRIM(H2008))</f>
        <v>Lucknow</v>
      </c>
      <c r="P2008" s="16" t="str">
        <f aca="false">IFERROR(VLOOKUP(O2008,city_map!$A$2:$B$6,2,FALSE()),O2008)</f>
        <v>Lucknow</v>
      </c>
      <c r="Q2008" s="16" t="n">
        <f aca="false">IF(ISNUMBER(F2008),F2008,VALUE(SUBSTITUTE(SUBSTITUTE(F2008,"₹",""),",","")))</f>
        <v>2507</v>
      </c>
      <c r="R2008" s="16" t="n">
        <f aca="false">IF(E2008=99,1,E2008)</f>
        <v>2</v>
      </c>
      <c r="S2008" s="16" t="n">
        <f aca="false">IF(G2008="",0,G2008)</f>
        <v>0</v>
      </c>
      <c r="T2008" s="16" t="str">
        <f aca="false">IF(I2008="","Unknown",IF(I2008="upi","UPI",I2008))</f>
        <v>UPI</v>
      </c>
      <c r="U2008" s="16" t="str">
        <f aca="false">IF(L2008="Yes","Y",IF(L2008="No","N",L2008))</f>
        <v>N</v>
      </c>
      <c r="V2008" s="19" t="n">
        <f aca="false">ROUND(R2008*Q2008*(1-S2008),2)</f>
        <v>5014</v>
      </c>
      <c r="W2008" s="16" t="str">
        <f aca="false">_xlfn.XLOOKUP(D2008,products!$A$2:$A$61,products!$C$2:$C$61,"Not found")</f>
        <v>Electronics</v>
      </c>
    </row>
    <row r="2009" customFormat="false" ht="15" hidden="false" customHeight="false" outlineLevel="0" collapsed="false">
      <c r="A2009" s="16" t="s">
        <v>3107</v>
      </c>
      <c r="B2009" s="16" t="s">
        <v>3106</v>
      </c>
      <c r="C2009" s="16" t="s">
        <v>699</v>
      </c>
      <c r="D2009" s="16" t="s">
        <v>385</v>
      </c>
      <c r="E2009" s="16" t="n">
        <v>1</v>
      </c>
      <c r="F2009" s="16" t="n">
        <v>301</v>
      </c>
      <c r="G2009" s="16" t="n">
        <v>0.15</v>
      </c>
      <c r="H2009" s="16" t="s">
        <v>477</v>
      </c>
      <c r="I2009" s="16" t="s">
        <v>47</v>
      </c>
      <c r="J2009" s="16" t="n">
        <v>5</v>
      </c>
      <c r="K2009" s="16" t="n">
        <v>3</v>
      </c>
      <c r="L2009" s="16" t="s">
        <v>57</v>
      </c>
      <c r="M2009" s="18" t="n">
        <f aca="false">IF(ISNUMBER(B2009),B2009,IF(MID(B2009,3,1)="-",DATE(VALUE(RIGHT(B2009,4)),VALUE(MID(B2009,4,2)),VALUE(LEFT(B2009,2))),DATE(VALUE(LEFT(B2009,4)),VALUE(MID(B2009,6,2)),VALUE(RIGHT(B2009,2)))))</f>
        <v>45842</v>
      </c>
      <c r="N2009" s="16" t="n">
        <f aca="false">MONTH(M2009)</f>
        <v>7</v>
      </c>
      <c r="O2009" s="16" t="str">
        <f aca="false">PROPER(TRIM(H2009))</f>
        <v>Delhi</v>
      </c>
      <c r="P2009" s="16" t="str">
        <f aca="false">IFERROR(VLOOKUP(O2009,city_map!$A$2:$B$6,2,FALSE()),O2009)</f>
        <v>Delhi</v>
      </c>
      <c r="Q2009" s="16" t="n">
        <f aca="false">IF(ISNUMBER(F2009),F2009,VALUE(SUBSTITUTE(SUBSTITUTE(F2009,"₹",""),",","")))</f>
        <v>301</v>
      </c>
      <c r="R2009" s="16" t="n">
        <f aca="false">IF(E2009=99,1,E2009)</f>
        <v>1</v>
      </c>
      <c r="S2009" s="16" t="n">
        <f aca="false">IF(G2009="",0,G2009)</f>
        <v>0.15</v>
      </c>
      <c r="T2009" s="16" t="str">
        <f aca="false">IF(I2009="","Unknown",IF(I2009="upi","UPI",I2009))</f>
        <v>Debit Card</v>
      </c>
      <c r="U2009" s="16" t="str">
        <f aca="false">IF(L2009="Yes","Y",IF(L2009="No","N",L2009))</f>
        <v>Y</v>
      </c>
      <c r="V2009" s="19" t="n">
        <f aca="false">ROUND(R2009*Q2009*(1-S2009),2)</f>
        <v>255.85</v>
      </c>
      <c r="W2009" s="16" t="str">
        <f aca="false">_xlfn.XLOOKUP(D2009,products!$A$2:$A$61,products!$C$2:$C$61,"Not found")</f>
        <v>Books</v>
      </c>
    </row>
    <row r="2010" customFormat="false" ht="15" hidden="false" customHeight="false" outlineLevel="0" collapsed="false">
      <c r="A2010" s="16" t="s">
        <v>3108</v>
      </c>
      <c r="B2010" s="16" t="s">
        <v>3106</v>
      </c>
      <c r="C2010" s="16" t="s">
        <v>1034</v>
      </c>
      <c r="D2010" s="16" t="s">
        <v>157</v>
      </c>
      <c r="E2010" s="16" t="n">
        <v>2</v>
      </c>
      <c r="F2010" s="16" t="n">
        <v>1098</v>
      </c>
      <c r="G2010" s="16" t="n">
        <v>0.1</v>
      </c>
      <c r="H2010" s="16" t="s">
        <v>130</v>
      </c>
      <c r="I2010" s="16" t="s">
        <v>60</v>
      </c>
      <c r="J2010" s="16" t="n">
        <v>3</v>
      </c>
      <c r="K2010" s="16" t="n">
        <v>5</v>
      </c>
      <c r="L2010" s="16" t="s">
        <v>41</v>
      </c>
      <c r="M2010" s="18" t="n">
        <f aca="false">IF(ISNUMBER(B2010),B2010,IF(MID(B2010,3,1)="-",DATE(VALUE(RIGHT(B2010,4)),VALUE(MID(B2010,4,2)),VALUE(LEFT(B2010,2))),DATE(VALUE(LEFT(B2010,4)),VALUE(MID(B2010,6,2)),VALUE(RIGHT(B2010,2)))))</f>
        <v>45842</v>
      </c>
      <c r="N2010" s="16" t="n">
        <f aca="false">MONTH(M2010)</f>
        <v>7</v>
      </c>
      <c r="O2010" s="16" t="str">
        <f aca="false">PROPER(TRIM(H2010))</f>
        <v>Bengaluru</v>
      </c>
      <c r="P2010" s="16" t="str">
        <f aca="false">IFERROR(VLOOKUP(O2010,city_map!$A$2:$B$6,2,FALSE()),O2010)</f>
        <v>Bengaluru</v>
      </c>
      <c r="Q2010" s="16" t="n">
        <f aca="false">IF(ISNUMBER(F2010),F2010,VALUE(SUBSTITUTE(SUBSTITUTE(F2010,"₹",""),",","")))</f>
        <v>1098</v>
      </c>
      <c r="R2010" s="16" t="n">
        <f aca="false">IF(E2010=99,1,E2010)</f>
        <v>2</v>
      </c>
      <c r="S2010" s="16" t="n">
        <f aca="false">IF(G2010="",0,G2010)</f>
        <v>0.1</v>
      </c>
      <c r="T2010" s="16" t="str">
        <f aca="false">IF(I2010="","Unknown",IF(I2010="upi","UPI",I2010))</f>
        <v>UPI</v>
      </c>
      <c r="U2010" s="16" t="str">
        <f aca="false">IF(L2010="Yes","Y",IF(L2010="No","N",L2010))</f>
        <v>N</v>
      </c>
      <c r="V2010" s="19" t="n">
        <f aca="false">ROUND(R2010*Q2010*(1-S2010),2)</f>
        <v>1976.4</v>
      </c>
      <c r="W2010" s="16" t="str">
        <f aca="false">_xlfn.XLOOKUP(D2010,products!$A$2:$A$61,products!$C$2:$C$61,"Not found")</f>
        <v>Books</v>
      </c>
    </row>
    <row r="2011" customFormat="false" ht="15" hidden="false" customHeight="false" outlineLevel="0" collapsed="false">
      <c r="A2011" s="16" t="s">
        <v>3109</v>
      </c>
      <c r="B2011" s="16" t="s">
        <v>3106</v>
      </c>
      <c r="C2011" s="16" t="s">
        <v>815</v>
      </c>
      <c r="D2011" s="16" t="s">
        <v>440</v>
      </c>
      <c r="E2011" s="16" t="n">
        <v>1</v>
      </c>
      <c r="F2011" s="16" t="n">
        <v>1401</v>
      </c>
      <c r="G2011" s="16" t="n">
        <v>0.3</v>
      </c>
      <c r="H2011" s="16" t="s">
        <v>208</v>
      </c>
      <c r="I2011" s="16" t="s">
        <v>47</v>
      </c>
      <c r="J2011" s="16" t="n">
        <v>7</v>
      </c>
      <c r="K2011" s="16"/>
      <c r="L2011" s="16" t="s">
        <v>41</v>
      </c>
      <c r="M2011" s="18" t="n">
        <f aca="false">IF(ISNUMBER(B2011),B2011,IF(MID(B2011,3,1)="-",DATE(VALUE(RIGHT(B2011,4)),VALUE(MID(B2011,4,2)),VALUE(LEFT(B2011,2))),DATE(VALUE(LEFT(B2011,4)),VALUE(MID(B2011,6,2)),VALUE(RIGHT(B2011,2)))))</f>
        <v>45842</v>
      </c>
      <c r="N2011" s="16" t="n">
        <f aca="false">MONTH(M2011)</f>
        <v>7</v>
      </c>
      <c r="O2011" s="16" t="str">
        <f aca="false">PROPER(TRIM(H2011))</f>
        <v>Jaipur</v>
      </c>
      <c r="P2011" s="16" t="str">
        <f aca="false">IFERROR(VLOOKUP(O2011,city_map!$A$2:$B$6,2,FALSE()),O2011)</f>
        <v>Jaipur</v>
      </c>
      <c r="Q2011" s="16" t="n">
        <f aca="false">IF(ISNUMBER(F2011),F2011,VALUE(SUBSTITUTE(SUBSTITUTE(F2011,"₹",""),",","")))</f>
        <v>1401</v>
      </c>
      <c r="R2011" s="16" t="n">
        <f aca="false">IF(E2011=99,1,E2011)</f>
        <v>1</v>
      </c>
      <c r="S2011" s="16" t="n">
        <f aca="false">IF(G2011="",0,G2011)</f>
        <v>0.3</v>
      </c>
      <c r="T2011" s="16" t="str">
        <f aca="false">IF(I2011="","Unknown",IF(I2011="upi","UPI",I2011))</f>
        <v>Debit Card</v>
      </c>
      <c r="U2011" s="16" t="str">
        <f aca="false">IF(L2011="Yes","Y",IF(L2011="No","N",L2011))</f>
        <v>N</v>
      </c>
      <c r="V2011" s="19" t="n">
        <f aca="false">ROUND(R2011*Q2011*(1-S2011),2)</f>
        <v>980.7</v>
      </c>
      <c r="W2011" s="16" t="str">
        <f aca="false">_xlfn.XLOOKUP(D2011,products!$A$2:$A$61,products!$C$2:$C$61,"Not found")</f>
        <v>Home</v>
      </c>
    </row>
    <row r="2012" customFormat="false" ht="15" hidden="false" customHeight="false" outlineLevel="0" collapsed="false">
      <c r="A2012" s="16" t="s">
        <v>3110</v>
      </c>
      <c r="B2012" s="16" t="s">
        <v>3106</v>
      </c>
      <c r="C2012" s="16" t="s">
        <v>886</v>
      </c>
      <c r="D2012" s="16" t="s">
        <v>88</v>
      </c>
      <c r="E2012" s="16" t="n">
        <v>2</v>
      </c>
      <c r="F2012" s="16" t="n">
        <v>2945</v>
      </c>
      <c r="G2012" s="16" t="n">
        <v>0.1</v>
      </c>
      <c r="H2012" s="16" t="s">
        <v>67</v>
      </c>
      <c r="I2012" s="16" t="s">
        <v>47</v>
      </c>
      <c r="J2012" s="16" t="n">
        <v>3</v>
      </c>
      <c r="K2012" s="16" t="n">
        <v>4</v>
      </c>
      <c r="L2012" s="16" t="s">
        <v>41</v>
      </c>
      <c r="M2012" s="18" t="n">
        <f aca="false">IF(ISNUMBER(B2012),B2012,IF(MID(B2012,3,1)="-",DATE(VALUE(RIGHT(B2012,4)),VALUE(MID(B2012,4,2)),VALUE(LEFT(B2012,2))),DATE(VALUE(LEFT(B2012,4)),VALUE(MID(B2012,6,2)),VALUE(RIGHT(B2012,2)))))</f>
        <v>45842</v>
      </c>
      <c r="N2012" s="16" t="n">
        <f aca="false">MONTH(M2012)</f>
        <v>7</v>
      </c>
      <c r="O2012" s="16" t="str">
        <f aca="false">PROPER(TRIM(H2012))</f>
        <v>Kolkata</v>
      </c>
      <c r="P2012" s="16" t="str">
        <f aca="false">IFERROR(VLOOKUP(O2012,city_map!$A$2:$B$6,2,FALSE()),O2012)</f>
        <v>Kolkata</v>
      </c>
      <c r="Q2012" s="16" t="n">
        <f aca="false">IF(ISNUMBER(F2012),F2012,VALUE(SUBSTITUTE(SUBSTITUTE(F2012,"₹",""),",","")))</f>
        <v>2945</v>
      </c>
      <c r="R2012" s="16" t="n">
        <f aca="false">IF(E2012=99,1,E2012)</f>
        <v>2</v>
      </c>
      <c r="S2012" s="16" t="n">
        <f aca="false">IF(G2012="",0,G2012)</f>
        <v>0.1</v>
      </c>
      <c r="T2012" s="16" t="str">
        <f aca="false">IF(I2012="","Unknown",IF(I2012="upi","UPI",I2012))</f>
        <v>Debit Card</v>
      </c>
      <c r="U2012" s="16" t="str">
        <f aca="false">IF(L2012="Yes","Y",IF(L2012="No","N",L2012))</f>
        <v>N</v>
      </c>
      <c r="V2012" s="19" t="n">
        <f aca="false">ROUND(R2012*Q2012*(1-S2012),2)</f>
        <v>5301</v>
      </c>
      <c r="W2012" s="16" t="str">
        <f aca="false">_xlfn.XLOOKUP(D2012,products!$A$2:$A$61,products!$C$2:$C$61,"Not found")</f>
        <v>Fashion</v>
      </c>
    </row>
    <row r="2013" customFormat="false" ht="15" hidden="false" customHeight="false" outlineLevel="0" collapsed="false">
      <c r="A2013" s="16" t="s">
        <v>3111</v>
      </c>
      <c r="B2013" s="16" t="s">
        <v>3106</v>
      </c>
      <c r="C2013" s="16" t="s">
        <v>732</v>
      </c>
      <c r="D2013" s="16" t="s">
        <v>45</v>
      </c>
      <c r="E2013" s="16" t="n">
        <v>2</v>
      </c>
      <c r="F2013" s="16" t="n">
        <v>301</v>
      </c>
      <c r="G2013" s="16" t="n">
        <v>0</v>
      </c>
      <c r="H2013" s="16" t="s">
        <v>39</v>
      </c>
      <c r="I2013" s="16" t="s">
        <v>47</v>
      </c>
      <c r="J2013" s="16" t="n">
        <v>5</v>
      </c>
      <c r="K2013" s="16" t="n">
        <v>4</v>
      </c>
      <c r="L2013" s="16" t="s">
        <v>41</v>
      </c>
      <c r="M2013" s="18" t="n">
        <f aca="false">IF(ISNUMBER(B2013),B2013,IF(MID(B2013,3,1)="-",DATE(VALUE(RIGHT(B2013,4)),VALUE(MID(B2013,4,2)),VALUE(LEFT(B2013,2))),DATE(VALUE(LEFT(B2013,4)),VALUE(MID(B2013,6,2)),VALUE(RIGHT(B2013,2)))))</f>
        <v>45842</v>
      </c>
      <c r="N2013" s="16" t="n">
        <f aca="false">MONTH(M2013)</f>
        <v>7</v>
      </c>
      <c r="O2013" s="16" t="str">
        <f aca="false">PROPER(TRIM(H2013))</f>
        <v>Delhi</v>
      </c>
      <c r="P2013" s="16" t="str">
        <f aca="false">IFERROR(VLOOKUP(O2013,city_map!$A$2:$B$6,2,FALSE()),O2013)</f>
        <v>Delhi</v>
      </c>
      <c r="Q2013" s="16" t="n">
        <f aca="false">IF(ISNUMBER(F2013),F2013,VALUE(SUBSTITUTE(SUBSTITUTE(F2013,"₹",""),",","")))</f>
        <v>301</v>
      </c>
      <c r="R2013" s="16" t="n">
        <f aca="false">IF(E2013=99,1,E2013)</f>
        <v>2</v>
      </c>
      <c r="S2013" s="16" t="n">
        <f aca="false">IF(G2013="",0,G2013)</f>
        <v>0</v>
      </c>
      <c r="T2013" s="16" t="str">
        <f aca="false">IF(I2013="","Unknown",IF(I2013="upi","UPI",I2013))</f>
        <v>Debit Card</v>
      </c>
      <c r="U2013" s="16" t="str">
        <f aca="false">IF(L2013="Yes","Y",IF(L2013="No","N",L2013))</f>
        <v>N</v>
      </c>
      <c r="V2013" s="19" t="n">
        <f aca="false">ROUND(R2013*Q2013*(1-S2013),2)</f>
        <v>602</v>
      </c>
      <c r="W2013" s="16" t="str">
        <f aca="false">_xlfn.XLOOKUP(D2013,products!$A$2:$A$61,products!$C$2:$C$61,"Not found")</f>
        <v>Beauty</v>
      </c>
    </row>
    <row r="2014" customFormat="false" ht="15" hidden="false" customHeight="false" outlineLevel="0" collapsed="false">
      <c r="A2014" s="16" t="s">
        <v>3112</v>
      </c>
      <c r="B2014" s="16" t="s">
        <v>3106</v>
      </c>
      <c r="C2014" s="16" t="s">
        <v>982</v>
      </c>
      <c r="D2014" s="16" t="s">
        <v>133</v>
      </c>
      <c r="E2014" s="16" t="n">
        <v>2</v>
      </c>
      <c r="F2014" s="16" t="n">
        <v>618</v>
      </c>
      <c r="G2014" s="16" t="n">
        <v>0.1</v>
      </c>
      <c r="H2014" s="16" t="s">
        <v>112</v>
      </c>
      <c r="I2014" s="16" t="s">
        <v>40</v>
      </c>
      <c r="J2014" s="16" t="n">
        <v>8</v>
      </c>
      <c r="K2014" s="16" t="n">
        <v>4</v>
      </c>
      <c r="L2014" s="16" t="s">
        <v>41</v>
      </c>
      <c r="M2014" s="18" t="n">
        <f aca="false">IF(ISNUMBER(B2014),B2014,IF(MID(B2014,3,1)="-",DATE(VALUE(RIGHT(B2014,4)),VALUE(MID(B2014,4,2)),VALUE(LEFT(B2014,2))),DATE(VALUE(LEFT(B2014,4)),VALUE(MID(B2014,6,2)),VALUE(RIGHT(B2014,2)))))</f>
        <v>45842</v>
      </c>
      <c r="N2014" s="16" t="n">
        <f aca="false">MONTH(M2014)</f>
        <v>7</v>
      </c>
      <c r="O2014" s="16" t="str">
        <f aca="false">PROPER(TRIM(H2014))</f>
        <v>Mumbai</v>
      </c>
      <c r="P2014" s="16" t="str">
        <f aca="false">IFERROR(VLOOKUP(O2014,city_map!$A$2:$B$6,2,FALSE()),O2014)</f>
        <v>Mumbai</v>
      </c>
      <c r="Q2014" s="16" t="n">
        <f aca="false">IF(ISNUMBER(F2014),F2014,VALUE(SUBSTITUTE(SUBSTITUTE(F2014,"₹",""),",","")))</f>
        <v>618</v>
      </c>
      <c r="R2014" s="16" t="n">
        <f aca="false">IF(E2014=99,1,E2014)</f>
        <v>2</v>
      </c>
      <c r="S2014" s="16" t="n">
        <f aca="false">IF(G2014="",0,G2014)</f>
        <v>0.1</v>
      </c>
      <c r="T2014" s="16" t="str">
        <f aca="false">IF(I2014="","Unknown",IF(I2014="upi","UPI",I2014))</f>
        <v>COD</v>
      </c>
      <c r="U2014" s="16" t="str">
        <f aca="false">IF(L2014="Yes","Y",IF(L2014="No","N",L2014))</f>
        <v>N</v>
      </c>
      <c r="V2014" s="19" t="n">
        <f aca="false">ROUND(R2014*Q2014*(1-S2014),2)</f>
        <v>1112.4</v>
      </c>
      <c r="W2014" s="16" t="str">
        <f aca="false">_xlfn.XLOOKUP(D2014,products!$A$2:$A$61,products!$C$2:$C$61,"Not found")</f>
        <v>Books</v>
      </c>
    </row>
    <row r="2015" customFormat="false" ht="15" hidden="false" customHeight="false" outlineLevel="0" collapsed="false">
      <c r="A2015" s="16" t="s">
        <v>3113</v>
      </c>
      <c r="B2015" s="16" t="s">
        <v>3106</v>
      </c>
      <c r="C2015" s="16" t="s">
        <v>1170</v>
      </c>
      <c r="D2015" s="16" t="s">
        <v>136</v>
      </c>
      <c r="E2015" s="16" t="n">
        <v>3</v>
      </c>
      <c r="F2015" s="16" t="n">
        <v>2255</v>
      </c>
      <c r="G2015" s="16" t="n">
        <v>0.05</v>
      </c>
      <c r="H2015" s="16" t="s">
        <v>81</v>
      </c>
      <c r="I2015" s="16" t="s">
        <v>71</v>
      </c>
      <c r="J2015" s="16" t="n">
        <v>2</v>
      </c>
      <c r="K2015" s="16"/>
      <c r="L2015" s="16" t="s">
        <v>41</v>
      </c>
      <c r="M2015" s="18" t="n">
        <f aca="false">IF(ISNUMBER(B2015),B2015,IF(MID(B2015,3,1)="-",DATE(VALUE(RIGHT(B2015,4)),VALUE(MID(B2015,4,2)),VALUE(LEFT(B2015,2))),DATE(VALUE(LEFT(B2015,4)),VALUE(MID(B2015,6,2)),VALUE(RIGHT(B2015,2)))))</f>
        <v>45842</v>
      </c>
      <c r="N2015" s="16" t="n">
        <f aca="false">MONTH(M2015)</f>
        <v>7</v>
      </c>
      <c r="O2015" s="16" t="str">
        <f aca="false">PROPER(TRIM(H2015))</f>
        <v>Hyderabad</v>
      </c>
      <c r="P2015" s="16" t="str">
        <f aca="false">IFERROR(VLOOKUP(O2015,city_map!$A$2:$B$6,2,FALSE()),O2015)</f>
        <v>Hyderabad</v>
      </c>
      <c r="Q2015" s="16" t="n">
        <f aca="false">IF(ISNUMBER(F2015),F2015,VALUE(SUBSTITUTE(SUBSTITUTE(F2015,"₹",""),",","")))</f>
        <v>2255</v>
      </c>
      <c r="R2015" s="16" t="n">
        <f aca="false">IF(E2015=99,1,E2015)</f>
        <v>3</v>
      </c>
      <c r="S2015" s="16" t="n">
        <f aca="false">IF(G2015="",0,G2015)</f>
        <v>0.05</v>
      </c>
      <c r="T2015" s="16" t="str">
        <f aca="false">IF(I2015="","Unknown",IF(I2015="upi","UPI",I2015))</f>
        <v>Credit Card</v>
      </c>
      <c r="U2015" s="16" t="str">
        <f aca="false">IF(L2015="Yes","Y",IF(L2015="No","N",L2015))</f>
        <v>N</v>
      </c>
      <c r="V2015" s="19" t="n">
        <f aca="false">ROUND(R2015*Q2015*(1-S2015),2)</f>
        <v>6426.75</v>
      </c>
      <c r="W2015" s="16" t="str">
        <f aca="false">_xlfn.XLOOKUP(D2015,products!$A$2:$A$61,products!$C$2:$C$61,"Not found")</f>
        <v>Electronics</v>
      </c>
    </row>
    <row r="2016" customFormat="false" ht="15" hidden="false" customHeight="false" outlineLevel="0" collapsed="false">
      <c r="A2016" s="16" t="s">
        <v>3114</v>
      </c>
      <c r="B2016" s="16" t="s">
        <v>3106</v>
      </c>
      <c r="C2016" s="16" t="s">
        <v>423</v>
      </c>
      <c r="D2016" s="16" t="s">
        <v>412</v>
      </c>
      <c r="E2016" s="16" t="n">
        <v>2</v>
      </c>
      <c r="F2016" s="16" t="s">
        <v>3115</v>
      </c>
      <c r="G2016" s="16" t="n">
        <v>0.05</v>
      </c>
      <c r="H2016" s="16" t="s">
        <v>81</v>
      </c>
      <c r="I2016" s="16" t="s">
        <v>71</v>
      </c>
      <c r="J2016" s="16" t="n">
        <v>4</v>
      </c>
      <c r="K2016" s="16" t="n">
        <v>4</v>
      </c>
      <c r="L2016" s="16" t="s">
        <v>41</v>
      </c>
      <c r="M2016" s="18" t="n">
        <f aca="false">IF(ISNUMBER(B2016),B2016,IF(MID(B2016,3,1)="-",DATE(VALUE(RIGHT(B2016,4)),VALUE(MID(B2016,4,2)),VALUE(LEFT(B2016,2))),DATE(VALUE(LEFT(B2016,4)),VALUE(MID(B2016,6,2)),VALUE(RIGHT(B2016,2)))))</f>
        <v>45842</v>
      </c>
      <c r="N2016" s="16" t="n">
        <f aca="false">MONTH(M2016)</f>
        <v>7</v>
      </c>
      <c r="O2016" s="16" t="str">
        <f aca="false">PROPER(TRIM(H2016))</f>
        <v>Hyderabad</v>
      </c>
      <c r="P2016" s="16" t="str">
        <f aca="false">IFERROR(VLOOKUP(O2016,city_map!$A$2:$B$6,2,FALSE()),O2016)</f>
        <v>Hyderabad</v>
      </c>
      <c r="Q2016" s="16" t="n">
        <f aca="false">IF(ISNUMBER(F2016),F2016,VALUE(SUBSTITUTE(SUBSTITUTE(F2016,"₹",""),",","")))</f>
        <v>973</v>
      </c>
      <c r="R2016" s="16" t="n">
        <f aca="false">IF(E2016=99,1,E2016)</f>
        <v>2</v>
      </c>
      <c r="S2016" s="16" t="n">
        <f aca="false">IF(G2016="",0,G2016)</f>
        <v>0.05</v>
      </c>
      <c r="T2016" s="16" t="str">
        <f aca="false">IF(I2016="","Unknown",IF(I2016="upi","UPI",I2016))</f>
        <v>Credit Card</v>
      </c>
      <c r="U2016" s="16" t="str">
        <f aca="false">IF(L2016="Yes","Y",IF(L2016="No","N",L2016))</f>
        <v>N</v>
      </c>
      <c r="V2016" s="19" t="n">
        <f aca="false">ROUND(R2016*Q2016*(1-S2016),2)</f>
        <v>1848.7</v>
      </c>
      <c r="W2016" s="16" t="str">
        <f aca="false">_xlfn.XLOOKUP(D2016,products!$A$2:$A$61,products!$C$2:$C$61,"Not found")</f>
        <v>Home</v>
      </c>
    </row>
    <row r="2017" customFormat="false" ht="15" hidden="false" customHeight="false" outlineLevel="0" collapsed="false">
      <c r="A2017" s="16" t="s">
        <v>3116</v>
      </c>
      <c r="B2017" s="16" t="s">
        <v>3106</v>
      </c>
      <c r="C2017" s="16" t="s">
        <v>439</v>
      </c>
      <c r="D2017" s="16" t="s">
        <v>38</v>
      </c>
      <c r="E2017" s="16" t="n">
        <v>2</v>
      </c>
      <c r="F2017" s="16" t="n">
        <v>333</v>
      </c>
      <c r="G2017" s="16" t="n">
        <v>0.2</v>
      </c>
      <c r="H2017" s="16" t="s">
        <v>52</v>
      </c>
      <c r="I2017" s="16" t="s">
        <v>60</v>
      </c>
      <c r="J2017" s="16" t="n">
        <v>4</v>
      </c>
      <c r="K2017" s="16" t="n">
        <v>4</v>
      </c>
      <c r="L2017" s="16" t="s">
        <v>41</v>
      </c>
      <c r="M2017" s="18" t="n">
        <f aca="false">IF(ISNUMBER(B2017),B2017,IF(MID(B2017,3,1)="-",DATE(VALUE(RIGHT(B2017,4)),VALUE(MID(B2017,4,2)),VALUE(LEFT(B2017,2))),DATE(VALUE(LEFT(B2017,4)),VALUE(MID(B2017,6,2)),VALUE(RIGHT(B2017,2)))))</f>
        <v>45842</v>
      </c>
      <c r="N2017" s="16" t="n">
        <f aca="false">MONTH(M2017)</f>
        <v>7</v>
      </c>
      <c r="O2017" s="16" t="str">
        <f aca="false">PROPER(TRIM(H2017))</f>
        <v>Delhi</v>
      </c>
      <c r="P2017" s="16" t="str">
        <f aca="false">IFERROR(VLOOKUP(O2017,city_map!$A$2:$B$6,2,FALSE()),O2017)</f>
        <v>Delhi</v>
      </c>
      <c r="Q2017" s="16" t="n">
        <f aca="false">IF(ISNUMBER(F2017),F2017,VALUE(SUBSTITUTE(SUBSTITUTE(F2017,"₹",""),",","")))</f>
        <v>333</v>
      </c>
      <c r="R2017" s="16" t="n">
        <f aca="false">IF(E2017=99,1,E2017)</f>
        <v>2</v>
      </c>
      <c r="S2017" s="16" t="n">
        <f aca="false">IF(G2017="",0,G2017)</f>
        <v>0.2</v>
      </c>
      <c r="T2017" s="16" t="str">
        <f aca="false">IF(I2017="","Unknown",IF(I2017="upi","UPI",I2017))</f>
        <v>UPI</v>
      </c>
      <c r="U2017" s="16" t="str">
        <f aca="false">IF(L2017="Yes","Y",IF(L2017="No","N",L2017))</f>
        <v>N</v>
      </c>
      <c r="V2017" s="19" t="n">
        <f aca="false">ROUND(R2017*Q2017*(1-S2017),2)</f>
        <v>532.8</v>
      </c>
      <c r="W2017" s="16" t="str">
        <f aca="false">_xlfn.XLOOKUP(D2017,products!$A$2:$A$61,products!$C$2:$C$61,"Not found")</f>
        <v>Books</v>
      </c>
    </row>
    <row r="2018" customFormat="false" ht="15" hidden="false" customHeight="false" outlineLevel="0" collapsed="false">
      <c r="A2018" s="16" t="s">
        <v>3117</v>
      </c>
      <c r="B2018" s="16" t="s">
        <v>3106</v>
      </c>
      <c r="C2018" s="16" t="s">
        <v>1066</v>
      </c>
      <c r="D2018" s="16" t="s">
        <v>45</v>
      </c>
      <c r="E2018" s="16" t="n">
        <v>1</v>
      </c>
      <c r="F2018" s="16" t="n">
        <v>296</v>
      </c>
      <c r="G2018" s="16" t="n">
        <v>0.1</v>
      </c>
      <c r="H2018" s="16" t="s">
        <v>39</v>
      </c>
      <c r="I2018" s="16" t="s">
        <v>60</v>
      </c>
      <c r="J2018" s="16" t="n">
        <v>3</v>
      </c>
      <c r="K2018" s="16" t="n">
        <v>4</v>
      </c>
      <c r="L2018" s="16" t="s">
        <v>41</v>
      </c>
      <c r="M2018" s="18" t="n">
        <f aca="false">IF(ISNUMBER(B2018),B2018,IF(MID(B2018,3,1)="-",DATE(VALUE(RIGHT(B2018,4)),VALUE(MID(B2018,4,2)),VALUE(LEFT(B2018,2))),DATE(VALUE(LEFT(B2018,4)),VALUE(MID(B2018,6,2)),VALUE(RIGHT(B2018,2)))))</f>
        <v>45842</v>
      </c>
      <c r="N2018" s="16" t="n">
        <f aca="false">MONTH(M2018)</f>
        <v>7</v>
      </c>
      <c r="O2018" s="16" t="str">
        <f aca="false">PROPER(TRIM(H2018))</f>
        <v>Delhi</v>
      </c>
      <c r="P2018" s="16" t="str">
        <f aca="false">IFERROR(VLOOKUP(O2018,city_map!$A$2:$B$6,2,FALSE()),O2018)</f>
        <v>Delhi</v>
      </c>
      <c r="Q2018" s="16" t="n">
        <f aca="false">IF(ISNUMBER(F2018),F2018,VALUE(SUBSTITUTE(SUBSTITUTE(F2018,"₹",""),",","")))</f>
        <v>296</v>
      </c>
      <c r="R2018" s="16" t="n">
        <f aca="false">IF(E2018=99,1,E2018)</f>
        <v>1</v>
      </c>
      <c r="S2018" s="16" t="n">
        <f aca="false">IF(G2018="",0,G2018)</f>
        <v>0.1</v>
      </c>
      <c r="T2018" s="16" t="str">
        <f aca="false">IF(I2018="","Unknown",IF(I2018="upi","UPI",I2018))</f>
        <v>UPI</v>
      </c>
      <c r="U2018" s="16" t="str">
        <f aca="false">IF(L2018="Yes","Y",IF(L2018="No","N",L2018))</f>
        <v>N</v>
      </c>
      <c r="V2018" s="19" t="n">
        <f aca="false">ROUND(R2018*Q2018*(1-S2018),2)</f>
        <v>266.4</v>
      </c>
      <c r="W2018" s="16" t="str">
        <f aca="false">_xlfn.XLOOKUP(D2018,products!$A$2:$A$61,products!$C$2:$C$61,"Not found")</f>
        <v>Beauty</v>
      </c>
    </row>
    <row r="2019" customFormat="false" ht="15" hidden="false" customHeight="false" outlineLevel="0" collapsed="false">
      <c r="A2019" s="16" t="s">
        <v>3118</v>
      </c>
      <c r="B2019" s="16" t="s">
        <v>3106</v>
      </c>
      <c r="C2019" s="16" t="s">
        <v>1176</v>
      </c>
      <c r="D2019" s="16" t="s">
        <v>262</v>
      </c>
      <c r="E2019" s="16" t="n">
        <v>3</v>
      </c>
      <c r="F2019" s="16" t="n">
        <v>795</v>
      </c>
      <c r="G2019" s="16" t="n">
        <v>0.1</v>
      </c>
      <c r="H2019" s="16" t="s">
        <v>130</v>
      </c>
      <c r="I2019" s="16" t="s">
        <v>60</v>
      </c>
      <c r="J2019" s="16" t="n">
        <v>4</v>
      </c>
      <c r="K2019" s="16" t="n">
        <v>4</v>
      </c>
      <c r="L2019" s="16" t="s">
        <v>41</v>
      </c>
      <c r="M2019" s="18" t="n">
        <f aca="false">IF(ISNUMBER(B2019),B2019,IF(MID(B2019,3,1)="-",DATE(VALUE(RIGHT(B2019,4)),VALUE(MID(B2019,4,2)),VALUE(LEFT(B2019,2))),DATE(VALUE(LEFT(B2019,4)),VALUE(MID(B2019,6,2)),VALUE(RIGHT(B2019,2)))))</f>
        <v>45842</v>
      </c>
      <c r="N2019" s="16" t="n">
        <f aca="false">MONTH(M2019)</f>
        <v>7</v>
      </c>
      <c r="O2019" s="16" t="str">
        <f aca="false">PROPER(TRIM(H2019))</f>
        <v>Bengaluru</v>
      </c>
      <c r="P2019" s="16" t="str">
        <f aca="false">IFERROR(VLOOKUP(O2019,city_map!$A$2:$B$6,2,FALSE()),O2019)</f>
        <v>Bengaluru</v>
      </c>
      <c r="Q2019" s="16" t="n">
        <f aca="false">IF(ISNUMBER(F2019),F2019,VALUE(SUBSTITUTE(SUBSTITUTE(F2019,"₹",""),",","")))</f>
        <v>795</v>
      </c>
      <c r="R2019" s="16" t="n">
        <f aca="false">IF(E2019=99,1,E2019)</f>
        <v>3</v>
      </c>
      <c r="S2019" s="16" t="n">
        <f aca="false">IF(G2019="",0,G2019)</f>
        <v>0.1</v>
      </c>
      <c r="T2019" s="16" t="str">
        <f aca="false">IF(I2019="","Unknown",IF(I2019="upi","UPI",I2019))</f>
        <v>UPI</v>
      </c>
      <c r="U2019" s="16" t="str">
        <f aca="false">IF(L2019="Yes","Y",IF(L2019="No","N",L2019))</f>
        <v>N</v>
      </c>
      <c r="V2019" s="19" t="n">
        <f aca="false">ROUND(R2019*Q2019*(1-S2019),2)</f>
        <v>2146.5</v>
      </c>
      <c r="W2019" s="16" t="str">
        <f aca="false">_xlfn.XLOOKUP(D2019,products!$A$2:$A$61,products!$C$2:$C$61,"Not found")</f>
        <v>Home</v>
      </c>
    </row>
    <row r="2020" customFormat="false" ht="15" hidden="false" customHeight="false" outlineLevel="0" collapsed="false">
      <c r="A2020" s="16" t="s">
        <v>3119</v>
      </c>
      <c r="B2020" s="16" t="s">
        <v>3106</v>
      </c>
      <c r="C2020" s="16" t="s">
        <v>613</v>
      </c>
      <c r="D2020" s="16" t="s">
        <v>184</v>
      </c>
      <c r="E2020" s="16" t="n">
        <v>3</v>
      </c>
      <c r="F2020" s="16" t="n">
        <v>1308</v>
      </c>
      <c r="G2020" s="16" t="n">
        <v>0.2</v>
      </c>
      <c r="H2020" s="16" t="s">
        <v>70</v>
      </c>
      <c r="I2020" s="16" t="s">
        <v>47</v>
      </c>
      <c r="J2020" s="16" t="n">
        <v>4</v>
      </c>
      <c r="K2020" s="16" t="n">
        <v>3</v>
      </c>
      <c r="L2020" s="16" t="s">
        <v>57</v>
      </c>
      <c r="M2020" s="18" t="n">
        <f aca="false">IF(ISNUMBER(B2020),B2020,IF(MID(B2020,3,1)="-",DATE(VALUE(RIGHT(B2020,4)),VALUE(MID(B2020,4,2)),VALUE(LEFT(B2020,2))),DATE(VALUE(LEFT(B2020,4)),VALUE(MID(B2020,6,2)),VALUE(RIGHT(B2020,2)))))</f>
        <v>45842</v>
      </c>
      <c r="N2020" s="16" t="n">
        <f aca="false">MONTH(M2020)</f>
        <v>7</v>
      </c>
      <c r="O2020" s="16" t="str">
        <f aca="false">PROPER(TRIM(H2020))</f>
        <v>Pune</v>
      </c>
      <c r="P2020" s="16" t="str">
        <f aca="false">IFERROR(VLOOKUP(O2020,city_map!$A$2:$B$6,2,FALSE()),O2020)</f>
        <v>Pune</v>
      </c>
      <c r="Q2020" s="16" t="n">
        <f aca="false">IF(ISNUMBER(F2020),F2020,VALUE(SUBSTITUTE(SUBSTITUTE(F2020,"₹",""),",","")))</f>
        <v>1308</v>
      </c>
      <c r="R2020" s="16" t="n">
        <f aca="false">IF(E2020=99,1,E2020)</f>
        <v>3</v>
      </c>
      <c r="S2020" s="16" t="n">
        <f aca="false">IF(G2020="",0,G2020)</f>
        <v>0.2</v>
      </c>
      <c r="T2020" s="16" t="str">
        <f aca="false">IF(I2020="","Unknown",IF(I2020="upi","UPI",I2020))</f>
        <v>Debit Card</v>
      </c>
      <c r="U2020" s="16" t="str">
        <f aca="false">IF(L2020="Yes","Y",IF(L2020="No","N",L2020))</f>
        <v>Y</v>
      </c>
      <c r="V2020" s="19" t="n">
        <f aca="false">ROUND(R2020*Q2020*(1-S2020),2)</f>
        <v>3139.2</v>
      </c>
      <c r="W2020" s="16" t="str">
        <f aca="false">_xlfn.XLOOKUP(D2020,products!$A$2:$A$61,products!$C$2:$C$61,"Not found")</f>
        <v>Home</v>
      </c>
    </row>
    <row r="2021" customFormat="false" ht="15" hidden="false" customHeight="false" outlineLevel="0" collapsed="false">
      <c r="A2021" s="16" t="s">
        <v>3120</v>
      </c>
      <c r="B2021" s="16" t="s">
        <v>3106</v>
      </c>
      <c r="C2021" s="16" t="s">
        <v>1085</v>
      </c>
      <c r="D2021" s="16" t="s">
        <v>133</v>
      </c>
      <c r="E2021" s="16" t="n">
        <v>2</v>
      </c>
      <c r="F2021" s="16" t="n">
        <v>610</v>
      </c>
      <c r="G2021" s="16" t="n">
        <v>0</v>
      </c>
      <c r="H2021" s="16" t="s">
        <v>208</v>
      </c>
      <c r="I2021" s="16" t="s">
        <v>60</v>
      </c>
      <c r="J2021" s="16" t="n">
        <v>6</v>
      </c>
      <c r="K2021" s="16" t="n">
        <v>4</v>
      </c>
      <c r="L2021" s="16" t="s">
        <v>41</v>
      </c>
      <c r="M2021" s="18" t="n">
        <f aca="false">IF(ISNUMBER(B2021),B2021,IF(MID(B2021,3,1)="-",DATE(VALUE(RIGHT(B2021,4)),VALUE(MID(B2021,4,2)),VALUE(LEFT(B2021,2))),DATE(VALUE(LEFT(B2021,4)),VALUE(MID(B2021,6,2)),VALUE(RIGHT(B2021,2)))))</f>
        <v>45842</v>
      </c>
      <c r="N2021" s="16" t="n">
        <f aca="false">MONTH(M2021)</f>
        <v>7</v>
      </c>
      <c r="O2021" s="16" t="str">
        <f aca="false">PROPER(TRIM(H2021))</f>
        <v>Jaipur</v>
      </c>
      <c r="P2021" s="16" t="str">
        <f aca="false">IFERROR(VLOOKUP(O2021,city_map!$A$2:$B$6,2,FALSE()),O2021)</f>
        <v>Jaipur</v>
      </c>
      <c r="Q2021" s="16" t="n">
        <f aca="false">IF(ISNUMBER(F2021),F2021,VALUE(SUBSTITUTE(SUBSTITUTE(F2021,"₹",""),",","")))</f>
        <v>610</v>
      </c>
      <c r="R2021" s="16" t="n">
        <f aca="false">IF(E2021=99,1,E2021)</f>
        <v>2</v>
      </c>
      <c r="S2021" s="16" t="n">
        <f aca="false">IF(G2021="",0,G2021)</f>
        <v>0</v>
      </c>
      <c r="T2021" s="16" t="str">
        <f aca="false">IF(I2021="","Unknown",IF(I2021="upi","UPI",I2021))</f>
        <v>UPI</v>
      </c>
      <c r="U2021" s="16" t="str">
        <f aca="false">IF(L2021="Yes","Y",IF(L2021="No","N",L2021))</f>
        <v>N</v>
      </c>
      <c r="V2021" s="19" t="n">
        <f aca="false">ROUND(R2021*Q2021*(1-S2021),2)</f>
        <v>1220</v>
      </c>
      <c r="W2021" s="16" t="str">
        <f aca="false">_xlfn.XLOOKUP(D2021,products!$A$2:$A$61,products!$C$2:$C$61,"Not found")</f>
        <v>Books</v>
      </c>
    </row>
    <row r="2022" customFormat="false" ht="15" hidden="false" customHeight="false" outlineLevel="0" collapsed="false">
      <c r="A2022" s="16" t="s">
        <v>3121</v>
      </c>
      <c r="B2022" s="16" t="s">
        <v>3122</v>
      </c>
      <c r="C2022" s="16" t="s">
        <v>3123</v>
      </c>
      <c r="D2022" s="16" t="s">
        <v>184</v>
      </c>
      <c r="E2022" s="16" t="n">
        <v>1</v>
      </c>
      <c r="F2022" s="16" t="n">
        <v>1332</v>
      </c>
      <c r="G2022" s="16" t="n">
        <v>0.1</v>
      </c>
      <c r="H2022" s="16" t="s">
        <v>39</v>
      </c>
      <c r="I2022" s="16" t="s">
        <v>71</v>
      </c>
      <c r="J2022" s="16" t="n">
        <v>2</v>
      </c>
      <c r="K2022" s="16" t="n">
        <v>3</v>
      </c>
      <c r="L2022" s="16" t="s">
        <v>57</v>
      </c>
      <c r="M2022" s="18" t="n">
        <f aca="false">IF(ISNUMBER(B2022),B2022,IF(MID(B2022,3,1)="-",DATE(VALUE(RIGHT(B2022,4)),VALUE(MID(B2022,4,2)),VALUE(LEFT(B2022,2))),DATE(VALUE(LEFT(B2022,4)),VALUE(MID(B2022,6,2)),VALUE(RIGHT(B2022,2)))))</f>
        <v>45843</v>
      </c>
      <c r="N2022" s="16" t="n">
        <f aca="false">MONTH(M2022)</f>
        <v>7</v>
      </c>
      <c r="O2022" s="16" t="str">
        <f aca="false">PROPER(TRIM(H2022))</f>
        <v>Delhi</v>
      </c>
      <c r="P2022" s="16" t="str">
        <f aca="false">IFERROR(VLOOKUP(O2022,city_map!$A$2:$B$6,2,FALSE()),O2022)</f>
        <v>Delhi</v>
      </c>
      <c r="Q2022" s="16" t="n">
        <f aca="false">IF(ISNUMBER(F2022),F2022,VALUE(SUBSTITUTE(SUBSTITUTE(F2022,"₹",""),",","")))</f>
        <v>1332</v>
      </c>
      <c r="R2022" s="16" t="n">
        <f aca="false">IF(E2022=99,1,E2022)</f>
        <v>1</v>
      </c>
      <c r="S2022" s="16" t="n">
        <f aca="false">IF(G2022="",0,G2022)</f>
        <v>0.1</v>
      </c>
      <c r="T2022" s="16" t="str">
        <f aca="false">IF(I2022="","Unknown",IF(I2022="upi","UPI",I2022))</f>
        <v>Credit Card</v>
      </c>
      <c r="U2022" s="16" t="str">
        <f aca="false">IF(L2022="Yes","Y",IF(L2022="No","N",L2022))</f>
        <v>Y</v>
      </c>
      <c r="V2022" s="19" t="n">
        <f aca="false">ROUND(R2022*Q2022*(1-S2022),2)</f>
        <v>1198.8</v>
      </c>
      <c r="W2022" s="16" t="str">
        <f aca="false">_xlfn.XLOOKUP(D2022,products!$A$2:$A$61,products!$C$2:$C$61,"Not found")</f>
        <v>Home</v>
      </c>
    </row>
    <row r="2023" customFormat="false" ht="15" hidden="false" customHeight="false" outlineLevel="0" collapsed="false">
      <c r="A2023" s="16" t="s">
        <v>3124</v>
      </c>
      <c r="B2023" s="16" t="s">
        <v>3122</v>
      </c>
      <c r="C2023" s="16" t="s">
        <v>1848</v>
      </c>
      <c r="D2023" s="16" t="s">
        <v>211</v>
      </c>
      <c r="E2023" s="16" t="n">
        <v>1</v>
      </c>
      <c r="F2023" s="16" t="s">
        <v>3125</v>
      </c>
      <c r="G2023" s="16" t="n">
        <v>0</v>
      </c>
      <c r="H2023" s="16" t="s">
        <v>655</v>
      </c>
      <c r="I2023" s="16" t="s">
        <v>60</v>
      </c>
      <c r="J2023" s="16" t="n">
        <v>3</v>
      </c>
      <c r="K2023" s="16" t="n">
        <v>4</v>
      </c>
      <c r="L2023" s="16" t="s">
        <v>41</v>
      </c>
      <c r="M2023" s="18" t="n">
        <f aca="false">IF(ISNUMBER(B2023),B2023,IF(MID(B2023,3,1)="-",DATE(VALUE(RIGHT(B2023,4)),VALUE(MID(B2023,4,2)),VALUE(LEFT(B2023,2))),DATE(VALUE(LEFT(B2023,4)),VALUE(MID(B2023,6,2)),VALUE(RIGHT(B2023,2)))))</f>
        <v>45843</v>
      </c>
      <c r="N2023" s="16" t="n">
        <f aca="false">MONTH(M2023)</f>
        <v>7</v>
      </c>
      <c r="O2023" s="16" t="str">
        <f aca="false">PROPER(TRIM(H2023))</f>
        <v>Mumbai</v>
      </c>
      <c r="P2023" s="16" t="str">
        <f aca="false">IFERROR(VLOOKUP(O2023,city_map!$A$2:$B$6,2,FALSE()),O2023)</f>
        <v>Mumbai</v>
      </c>
      <c r="Q2023" s="16" t="n">
        <f aca="false">IF(ISNUMBER(F2023),F2023,VALUE(SUBSTITUTE(SUBSTITUTE(F2023,"₹",""),",","")))</f>
        <v>1341</v>
      </c>
      <c r="R2023" s="16" t="n">
        <f aca="false">IF(E2023=99,1,E2023)</f>
        <v>1</v>
      </c>
      <c r="S2023" s="16" t="n">
        <f aca="false">IF(G2023="",0,G2023)</f>
        <v>0</v>
      </c>
      <c r="T2023" s="16" t="str">
        <f aca="false">IF(I2023="","Unknown",IF(I2023="upi","UPI",I2023))</f>
        <v>UPI</v>
      </c>
      <c r="U2023" s="16" t="str">
        <f aca="false">IF(L2023="Yes","Y",IF(L2023="No","N",L2023))</f>
        <v>N</v>
      </c>
      <c r="V2023" s="19" t="n">
        <f aca="false">ROUND(R2023*Q2023*(1-S2023),2)</f>
        <v>1341</v>
      </c>
      <c r="W2023" s="16" t="str">
        <f aca="false">_xlfn.XLOOKUP(D2023,products!$A$2:$A$61,products!$C$2:$C$61,"Not found")</f>
        <v>Fashion</v>
      </c>
    </row>
    <row r="2024" customFormat="false" ht="15" hidden="false" customHeight="false" outlineLevel="0" collapsed="false">
      <c r="A2024" s="16" t="s">
        <v>3126</v>
      </c>
      <c r="B2024" s="16" t="s">
        <v>3122</v>
      </c>
      <c r="C2024" s="16" t="s">
        <v>2016</v>
      </c>
      <c r="D2024" s="16" t="s">
        <v>63</v>
      </c>
      <c r="E2024" s="16" t="n">
        <v>1</v>
      </c>
      <c r="F2024" s="16" t="n">
        <v>1534</v>
      </c>
      <c r="G2024" s="16" t="n">
        <v>0</v>
      </c>
      <c r="H2024" s="16" t="s">
        <v>70</v>
      </c>
      <c r="I2024" s="16" t="s">
        <v>47</v>
      </c>
      <c r="J2024" s="16" t="n">
        <v>6</v>
      </c>
      <c r="K2024" s="16" t="n">
        <v>3</v>
      </c>
      <c r="L2024" s="16" t="s">
        <v>57</v>
      </c>
      <c r="M2024" s="18" t="n">
        <f aca="false">IF(ISNUMBER(B2024),B2024,IF(MID(B2024,3,1)="-",DATE(VALUE(RIGHT(B2024,4)),VALUE(MID(B2024,4,2)),VALUE(LEFT(B2024,2))),DATE(VALUE(LEFT(B2024,4)),VALUE(MID(B2024,6,2)),VALUE(RIGHT(B2024,2)))))</f>
        <v>45843</v>
      </c>
      <c r="N2024" s="16" t="n">
        <f aca="false">MONTH(M2024)</f>
        <v>7</v>
      </c>
      <c r="O2024" s="16" t="str">
        <f aca="false">PROPER(TRIM(H2024))</f>
        <v>Pune</v>
      </c>
      <c r="P2024" s="16" t="str">
        <f aca="false">IFERROR(VLOOKUP(O2024,city_map!$A$2:$B$6,2,FALSE()),O2024)</f>
        <v>Pune</v>
      </c>
      <c r="Q2024" s="16" t="n">
        <f aca="false">IF(ISNUMBER(F2024),F2024,VALUE(SUBSTITUTE(SUBSTITUTE(F2024,"₹",""),",","")))</f>
        <v>1534</v>
      </c>
      <c r="R2024" s="16" t="n">
        <f aca="false">IF(E2024=99,1,E2024)</f>
        <v>1</v>
      </c>
      <c r="S2024" s="16" t="n">
        <f aca="false">IF(G2024="",0,G2024)</f>
        <v>0</v>
      </c>
      <c r="T2024" s="16" t="str">
        <f aca="false">IF(I2024="","Unknown",IF(I2024="upi","UPI",I2024))</f>
        <v>Debit Card</v>
      </c>
      <c r="U2024" s="16" t="str">
        <f aca="false">IF(L2024="Yes","Y",IF(L2024="No","N",L2024))</f>
        <v>Y</v>
      </c>
      <c r="V2024" s="19" t="n">
        <f aca="false">ROUND(R2024*Q2024*(1-S2024),2)</f>
        <v>1534</v>
      </c>
      <c r="W2024" s="16" t="str">
        <f aca="false">_xlfn.XLOOKUP(D2024,products!$A$2:$A$61,products!$C$2:$C$61,"Not found")</f>
        <v>Fashion</v>
      </c>
    </row>
    <row r="2025" customFormat="false" ht="15" hidden="false" customHeight="false" outlineLevel="0" collapsed="false">
      <c r="A2025" s="16" t="s">
        <v>3127</v>
      </c>
      <c r="B2025" s="16" t="s">
        <v>3122</v>
      </c>
      <c r="C2025" s="16" t="s">
        <v>2997</v>
      </c>
      <c r="D2025" s="16" t="s">
        <v>74</v>
      </c>
      <c r="E2025" s="16" t="n">
        <v>1</v>
      </c>
      <c r="F2025" s="16" t="n">
        <v>18137</v>
      </c>
      <c r="G2025" s="16" t="n">
        <v>0.15</v>
      </c>
      <c r="H2025" s="16" t="s">
        <v>67</v>
      </c>
      <c r="I2025" s="16" t="s">
        <v>60</v>
      </c>
      <c r="J2025" s="16" t="n">
        <v>2</v>
      </c>
      <c r="K2025" s="16" t="n">
        <v>4</v>
      </c>
      <c r="L2025" s="16" t="s">
        <v>41</v>
      </c>
      <c r="M2025" s="18" t="n">
        <f aca="false">IF(ISNUMBER(B2025),B2025,IF(MID(B2025,3,1)="-",DATE(VALUE(RIGHT(B2025,4)),VALUE(MID(B2025,4,2)),VALUE(LEFT(B2025,2))),DATE(VALUE(LEFT(B2025,4)),VALUE(MID(B2025,6,2)),VALUE(RIGHT(B2025,2)))))</f>
        <v>45843</v>
      </c>
      <c r="N2025" s="16" t="n">
        <f aca="false">MONTH(M2025)</f>
        <v>7</v>
      </c>
      <c r="O2025" s="16" t="str">
        <f aca="false">PROPER(TRIM(H2025))</f>
        <v>Kolkata</v>
      </c>
      <c r="P2025" s="16" t="str">
        <f aca="false">IFERROR(VLOOKUP(O2025,city_map!$A$2:$B$6,2,FALSE()),O2025)</f>
        <v>Kolkata</v>
      </c>
      <c r="Q2025" s="16" t="n">
        <f aca="false">IF(ISNUMBER(F2025),F2025,VALUE(SUBSTITUTE(SUBSTITUTE(F2025,"₹",""),",","")))</f>
        <v>18137</v>
      </c>
      <c r="R2025" s="16" t="n">
        <f aca="false">IF(E2025=99,1,E2025)</f>
        <v>1</v>
      </c>
      <c r="S2025" s="16" t="n">
        <f aca="false">IF(G2025="",0,G2025)</f>
        <v>0.15</v>
      </c>
      <c r="T2025" s="16" t="str">
        <f aca="false">IF(I2025="","Unknown",IF(I2025="upi","UPI",I2025))</f>
        <v>UPI</v>
      </c>
      <c r="U2025" s="16" t="str">
        <f aca="false">IF(L2025="Yes","Y",IF(L2025="No","N",L2025))</f>
        <v>N</v>
      </c>
      <c r="V2025" s="19" t="n">
        <f aca="false">ROUND(R2025*Q2025*(1-S2025),2)</f>
        <v>15416.45</v>
      </c>
      <c r="W2025" s="16" t="str">
        <f aca="false">_xlfn.XLOOKUP(D2025,products!$A$2:$A$61,products!$C$2:$C$61,"Not found")</f>
        <v>Electronics</v>
      </c>
    </row>
    <row r="2026" customFormat="false" ht="15" hidden="false" customHeight="false" outlineLevel="0" collapsed="false">
      <c r="A2026" s="16" t="s">
        <v>3128</v>
      </c>
      <c r="B2026" s="16" t="s">
        <v>3122</v>
      </c>
      <c r="C2026" s="16" t="s">
        <v>1292</v>
      </c>
      <c r="D2026" s="16" t="s">
        <v>203</v>
      </c>
      <c r="E2026" s="16" t="n">
        <v>3</v>
      </c>
      <c r="F2026" s="16" t="n">
        <v>2554</v>
      </c>
      <c r="G2026" s="16" t="n">
        <v>0.15</v>
      </c>
      <c r="H2026" s="16" t="s">
        <v>39</v>
      </c>
      <c r="I2026" s="16" t="s">
        <v>47</v>
      </c>
      <c r="J2026" s="16" t="n">
        <v>2</v>
      </c>
      <c r="K2026" s="16" t="n">
        <v>5</v>
      </c>
      <c r="L2026" s="16" t="s">
        <v>41</v>
      </c>
      <c r="M2026" s="18" t="n">
        <f aca="false">IF(ISNUMBER(B2026),B2026,IF(MID(B2026,3,1)="-",DATE(VALUE(RIGHT(B2026,4)),VALUE(MID(B2026,4,2)),VALUE(LEFT(B2026,2))),DATE(VALUE(LEFT(B2026,4)),VALUE(MID(B2026,6,2)),VALUE(RIGHT(B2026,2)))))</f>
        <v>45843</v>
      </c>
      <c r="N2026" s="16" t="n">
        <f aca="false">MONTH(M2026)</f>
        <v>7</v>
      </c>
      <c r="O2026" s="16" t="str">
        <f aca="false">PROPER(TRIM(H2026))</f>
        <v>Delhi</v>
      </c>
      <c r="P2026" s="16" t="str">
        <f aca="false">IFERROR(VLOOKUP(O2026,city_map!$A$2:$B$6,2,FALSE()),O2026)</f>
        <v>Delhi</v>
      </c>
      <c r="Q2026" s="16" t="n">
        <f aca="false">IF(ISNUMBER(F2026),F2026,VALUE(SUBSTITUTE(SUBSTITUTE(F2026,"₹",""),",","")))</f>
        <v>2554</v>
      </c>
      <c r="R2026" s="16" t="n">
        <f aca="false">IF(E2026=99,1,E2026)</f>
        <v>3</v>
      </c>
      <c r="S2026" s="16" t="n">
        <f aca="false">IF(G2026="",0,G2026)</f>
        <v>0.15</v>
      </c>
      <c r="T2026" s="16" t="str">
        <f aca="false">IF(I2026="","Unknown",IF(I2026="upi","UPI",I2026))</f>
        <v>Debit Card</v>
      </c>
      <c r="U2026" s="16" t="str">
        <f aca="false">IF(L2026="Yes","Y",IF(L2026="No","N",L2026))</f>
        <v>N</v>
      </c>
      <c r="V2026" s="19" t="n">
        <f aca="false">ROUND(R2026*Q2026*(1-S2026),2)</f>
        <v>6512.7</v>
      </c>
      <c r="W2026" s="16" t="str">
        <f aca="false">_xlfn.XLOOKUP(D2026,products!$A$2:$A$61,products!$C$2:$C$61,"Not found")</f>
        <v>Fashion</v>
      </c>
    </row>
    <row r="2027" customFormat="false" ht="15" hidden="false" customHeight="false" outlineLevel="0" collapsed="false">
      <c r="A2027" s="16" t="s">
        <v>3129</v>
      </c>
      <c r="B2027" s="16" t="s">
        <v>3122</v>
      </c>
      <c r="C2027" s="16" t="s">
        <v>531</v>
      </c>
      <c r="D2027" s="16" t="s">
        <v>219</v>
      </c>
      <c r="E2027" s="16" t="n">
        <v>1</v>
      </c>
      <c r="F2027" s="16" t="n">
        <v>1335</v>
      </c>
      <c r="G2027" s="16" t="n">
        <v>0.1</v>
      </c>
      <c r="H2027" s="16" t="s">
        <v>46</v>
      </c>
      <c r="I2027" s="16" t="s">
        <v>71</v>
      </c>
      <c r="J2027" s="16" t="n">
        <v>3</v>
      </c>
      <c r="K2027" s="16" t="n">
        <v>4</v>
      </c>
      <c r="L2027" s="16" t="s">
        <v>41</v>
      </c>
      <c r="M2027" s="18" t="n">
        <f aca="false">IF(ISNUMBER(B2027),B2027,IF(MID(B2027,3,1)="-",DATE(VALUE(RIGHT(B2027,4)),VALUE(MID(B2027,4,2)),VALUE(LEFT(B2027,2))),DATE(VALUE(LEFT(B2027,4)),VALUE(MID(B2027,6,2)),VALUE(RIGHT(B2027,2)))))</f>
        <v>45843</v>
      </c>
      <c r="N2027" s="16" t="n">
        <f aca="false">MONTH(M2027)</f>
        <v>7</v>
      </c>
      <c r="O2027" s="16" t="str">
        <f aca="false">PROPER(TRIM(H2027))</f>
        <v>Chennai</v>
      </c>
      <c r="P2027" s="16" t="str">
        <f aca="false">IFERROR(VLOOKUP(O2027,city_map!$A$2:$B$6,2,FALSE()),O2027)</f>
        <v>Chennai</v>
      </c>
      <c r="Q2027" s="16" t="n">
        <f aca="false">IF(ISNUMBER(F2027),F2027,VALUE(SUBSTITUTE(SUBSTITUTE(F2027,"₹",""),",","")))</f>
        <v>1335</v>
      </c>
      <c r="R2027" s="16" t="n">
        <f aca="false">IF(E2027=99,1,E2027)</f>
        <v>1</v>
      </c>
      <c r="S2027" s="16" t="n">
        <f aca="false">IF(G2027="",0,G2027)</f>
        <v>0.1</v>
      </c>
      <c r="T2027" s="16" t="str">
        <f aca="false">IF(I2027="","Unknown",IF(I2027="upi","UPI",I2027))</f>
        <v>Credit Card</v>
      </c>
      <c r="U2027" s="16" t="str">
        <f aca="false">IF(L2027="Yes","Y",IF(L2027="No","N",L2027))</f>
        <v>N</v>
      </c>
      <c r="V2027" s="19" t="n">
        <f aca="false">ROUND(R2027*Q2027*(1-S2027),2)</f>
        <v>1201.5</v>
      </c>
      <c r="W2027" s="16" t="str">
        <f aca="false">_xlfn.XLOOKUP(D2027,products!$A$2:$A$61,products!$C$2:$C$61,"Not found")</f>
        <v>Electronics</v>
      </c>
    </row>
    <row r="2028" customFormat="false" ht="15" hidden="false" customHeight="false" outlineLevel="0" collapsed="false">
      <c r="A2028" s="16" t="s">
        <v>3130</v>
      </c>
      <c r="B2028" s="16" t="s">
        <v>3122</v>
      </c>
      <c r="C2028" s="16" t="s">
        <v>3023</v>
      </c>
      <c r="D2028" s="16" t="s">
        <v>84</v>
      </c>
      <c r="E2028" s="16" t="n">
        <v>1</v>
      </c>
      <c r="F2028" s="16" t="n">
        <v>244</v>
      </c>
      <c r="G2028" s="16" t="n">
        <v>0.1</v>
      </c>
      <c r="H2028" s="16" t="s">
        <v>70</v>
      </c>
      <c r="I2028" s="16" t="s">
        <v>71</v>
      </c>
      <c r="J2028" s="16" t="n">
        <v>6</v>
      </c>
      <c r="K2028" s="16" t="n">
        <v>3</v>
      </c>
      <c r="L2028" s="16" t="s">
        <v>57</v>
      </c>
      <c r="M2028" s="18" t="n">
        <f aca="false">IF(ISNUMBER(B2028),B2028,IF(MID(B2028,3,1)="-",DATE(VALUE(RIGHT(B2028,4)),VALUE(MID(B2028,4,2)),VALUE(LEFT(B2028,2))),DATE(VALUE(LEFT(B2028,4)),VALUE(MID(B2028,6,2)),VALUE(RIGHT(B2028,2)))))</f>
        <v>45843</v>
      </c>
      <c r="N2028" s="16" t="n">
        <f aca="false">MONTH(M2028)</f>
        <v>7</v>
      </c>
      <c r="O2028" s="16" t="str">
        <f aca="false">PROPER(TRIM(H2028))</f>
        <v>Pune</v>
      </c>
      <c r="P2028" s="16" t="str">
        <f aca="false">IFERROR(VLOOKUP(O2028,city_map!$A$2:$B$6,2,FALSE()),O2028)</f>
        <v>Pune</v>
      </c>
      <c r="Q2028" s="16" t="n">
        <f aca="false">IF(ISNUMBER(F2028),F2028,VALUE(SUBSTITUTE(SUBSTITUTE(F2028,"₹",""),",","")))</f>
        <v>244</v>
      </c>
      <c r="R2028" s="16" t="n">
        <f aca="false">IF(E2028=99,1,E2028)</f>
        <v>1</v>
      </c>
      <c r="S2028" s="16" t="n">
        <f aca="false">IF(G2028="",0,G2028)</f>
        <v>0.1</v>
      </c>
      <c r="T2028" s="16" t="str">
        <f aca="false">IF(I2028="","Unknown",IF(I2028="upi","UPI",I2028))</f>
        <v>Credit Card</v>
      </c>
      <c r="U2028" s="16" t="str">
        <f aca="false">IF(L2028="Yes","Y",IF(L2028="No","N",L2028))</f>
        <v>Y</v>
      </c>
      <c r="V2028" s="19" t="n">
        <f aca="false">ROUND(R2028*Q2028*(1-S2028),2)</f>
        <v>219.6</v>
      </c>
      <c r="W2028" s="16" t="str">
        <f aca="false">_xlfn.XLOOKUP(D2028,products!$A$2:$A$61,products!$C$2:$C$61,"Not found")</f>
        <v>Beauty</v>
      </c>
    </row>
    <row r="2029" customFormat="false" ht="15" hidden="false" customHeight="false" outlineLevel="0" collapsed="false">
      <c r="A2029" s="16" t="s">
        <v>3131</v>
      </c>
      <c r="B2029" s="16" t="s">
        <v>3122</v>
      </c>
      <c r="C2029" s="16" t="s">
        <v>1634</v>
      </c>
      <c r="D2029" s="16" t="s">
        <v>108</v>
      </c>
      <c r="E2029" s="16" t="n">
        <v>2</v>
      </c>
      <c r="F2029" s="16" t="n">
        <v>3522</v>
      </c>
      <c r="G2029" s="16" t="n">
        <v>0</v>
      </c>
      <c r="H2029" s="16" t="s">
        <v>130</v>
      </c>
      <c r="I2029" s="16" t="s">
        <v>47</v>
      </c>
      <c r="J2029" s="16" t="n">
        <v>4</v>
      </c>
      <c r="K2029" s="16" t="n">
        <v>5</v>
      </c>
      <c r="L2029" s="16" t="s">
        <v>174</v>
      </c>
      <c r="M2029" s="18" t="n">
        <f aca="false">IF(ISNUMBER(B2029),B2029,IF(MID(B2029,3,1)="-",DATE(VALUE(RIGHT(B2029,4)),VALUE(MID(B2029,4,2)),VALUE(LEFT(B2029,2))),DATE(VALUE(LEFT(B2029,4)),VALUE(MID(B2029,6,2)),VALUE(RIGHT(B2029,2)))))</f>
        <v>45843</v>
      </c>
      <c r="N2029" s="16" t="n">
        <f aca="false">MONTH(M2029)</f>
        <v>7</v>
      </c>
      <c r="O2029" s="16" t="str">
        <f aca="false">PROPER(TRIM(H2029))</f>
        <v>Bengaluru</v>
      </c>
      <c r="P2029" s="16" t="str">
        <f aca="false">IFERROR(VLOOKUP(O2029,city_map!$A$2:$B$6,2,FALSE()),O2029)</f>
        <v>Bengaluru</v>
      </c>
      <c r="Q2029" s="16" t="n">
        <f aca="false">IF(ISNUMBER(F2029),F2029,VALUE(SUBSTITUTE(SUBSTITUTE(F2029,"₹",""),",","")))</f>
        <v>3522</v>
      </c>
      <c r="R2029" s="16" t="n">
        <f aca="false">IF(E2029=99,1,E2029)</f>
        <v>2</v>
      </c>
      <c r="S2029" s="16" t="n">
        <f aca="false">IF(G2029="",0,G2029)</f>
        <v>0</v>
      </c>
      <c r="T2029" s="16" t="str">
        <f aca="false">IF(I2029="","Unknown",IF(I2029="upi","UPI",I2029))</f>
        <v>Debit Card</v>
      </c>
      <c r="U2029" s="16" t="str">
        <f aca="false">IF(L2029="Yes","Y",IF(L2029="No","N",L2029))</f>
        <v>N</v>
      </c>
      <c r="V2029" s="19" t="n">
        <f aca="false">ROUND(R2029*Q2029*(1-S2029),2)</f>
        <v>7044</v>
      </c>
      <c r="W2029" s="16" t="str">
        <f aca="false">_xlfn.XLOOKUP(D2029,products!$A$2:$A$61,products!$C$2:$C$61,"Not found")</f>
        <v>Electronics</v>
      </c>
    </row>
    <row r="2030" customFormat="false" ht="15" hidden="false" customHeight="false" outlineLevel="0" collapsed="false">
      <c r="A2030" s="16" t="s">
        <v>3132</v>
      </c>
      <c r="B2030" s="16" t="s">
        <v>3122</v>
      </c>
      <c r="C2030" s="16" t="s">
        <v>338</v>
      </c>
      <c r="D2030" s="16" t="s">
        <v>99</v>
      </c>
      <c r="E2030" s="16" t="n">
        <v>3</v>
      </c>
      <c r="F2030" s="16" t="n">
        <v>685</v>
      </c>
      <c r="G2030" s="16" t="n">
        <v>0.3</v>
      </c>
      <c r="H2030" s="16" t="s">
        <v>39</v>
      </c>
      <c r="I2030" s="16"/>
      <c r="J2030" s="16" t="n">
        <v>3</v>
      </c>
      <c r="K2030" s="16" t="n">
        <v>4</v>
      </c>
      <c r="L2030" s="16" t="s">
        <v>41</v>
      </c>
      <c r="M2030" s="18" t="n">
        <f aca="false">IF(ISNUMBER(B2030),B2030,IF(MID(B2030,3,1)="-",DATE(VALUE(RIGHT(B2030,4)),VALUE(MID(B2030,4,2)),VALUE(LEFT(B2030,2))),DATE(VALUE(LEFT(B2030,4)),VALUE(MID(B2030,6,2)),VALUE(RIGHT(B2030,2)))))</f>
        <v>45843</v>
      </c>
      <c r="N2030" s="16" t="n">
        <f aca="false">MONTH(M2030)</f>
        <v>7</v>
      </c>
      <c r="O2030" s="16" t="str">
        <f aca="false">PROPER(TRIM(H2030))</f>
        <v>Delhi</v>
      </c>
      <c r="P2030" s="16" t="str">
        <f aca="false">IFERROR(VLOOKUP(O2030,city_map!$A$2:$B$6,2,FALSE()),O2030)</f>
        <v>Delhi</v>
      </c>
      <c r="Q2030" s="16" t="n">
        <f aca="false">IF(ISNUMBER(F2030),F2030,VALUE(SUBSTITUTE(SUBSTITUTE(F2030,"₹",""),",","")))</f>
        <v>685</v>
      </c>
      <c r="R2030" s="16" t="n">
        <f aca="false">IF(E2030=99,1,E2030)</f>
        <v>3</v>
      </c>
      <c r="S2030" s="16" t="n">
        <f aca="false">IF(G2030="",0,G2030)</f>
        <v>0.3</v>
      </c>
      <c r="T2030" s="16" t="str">
        <f aca="false">IF(I2030="","Unknown",IF(I2030="upi","UPI",I2030))</f>
        <v>Unknown</v>
      </c>
      <c r="U2030" s="16" t="str">
        <f aca="false">IF(L2030="Yes","Y",IF(L2030="No","N",L2030))</f>
        <v>N</v>
      </c>
      <c r="V2030" s="19" t="n">
        <f aca="false">ROUND(R2030*Q2030*(1-S2030),2)</f>
        <v>1438.5</v>
      </c>
      <c r="W2030" s="16" t="str">
        <f aca="false">_xlfn.XLOOKUP(D2030,products!$A$2:$A$61,products!$C$2:$C$61,"Not found")</f>
        <v>Fashion</v>
      </c>
    </row>
    <row r="2031" customFormat="false" ht="15" hidden="false" customHeight="false" outlineLevel="0" collapsed="false">
      <c r="A2031" s="16" t="s">
        <v>3133</v>
      </c>
      <c r="B2031" s="16" t="s">
        <v>3122</v>
      </c>
      <c r="C2031" s="16" t="s">
        <v>3134</v>
      </c>
      <c r="D2031" s="16" t="s">
        <v>99</v>
      </c>
      <c r="E2031" s="16" t="n">
        <v>1</v>
      </c>
      <c r="F2031" s="16" t="n">
        <v>720</v>
      </c>
      <c r="G2031" s="16" t="n">
        <v>0.1</v>
      </c>
      <c r="H2031" s="16" t="s">
        <v>46</v>
      </c>
      <c r="I2031" s="16" t="s">
        <v>71</v>
      </c>
      <c r="J2031" s="16" t="n">
        <v>2</v>
      </c>
      <c r="K2031" s="16" t="n">
        <v>4</v>
      </c>
      <c r="L2031" s="16" t="s">
        <v>41</v>
      </c>
      <c r="M2031" s="18" t="n">
        <f aca="false">IF(ISNUMBER(B2031),B2031,IF(MID(B2031,3,1)="-",DATE(VALUE(RIGHT(B2031,4)),VALUE(MID(B2031,4,2)),VALUE(LEFT(B2031,2))),DATE(VALUE(LEFT(B2031,4)),VALUE(MID(B2031,6,2)),VALUE(RIGHT(B2031,2)))))</f>
        <v>45843</v>
      </c>
      <c r="N2031" s="16" t="n">
        <f aca="false">MONTH(M2031)</f>
        <v>7</v>
      </c>
      <c r="O2031" s="16" t="str">
        <f aca="false">PROPER(TRIM(H2031))</f>
        <v>Chennai</v>
      </c>
      <c r="P2031" s="16" t="str">
        <f aca="false">IFERROR(VLOOKUP(O2031,city_map!$A$2:$B$6,2,FALSE()),O2031)</f>
        <v>Chennai</v>
      </c>
      <c r="Q2031" s="16" t="n">
        <f aca="false">IF(ISNUMBER(F2031),F2031,VALUE(SUBSTITUTE(SUBSTITUTE(F2031,"₹",""),",","")))</f>
        <v>720</v>
      </c>
      <c r="R2031" s="16" t="n">
        <f aca="false">IF(E2031=99,1,E2031)</f>
        <v>1</v>
      </c>
      <c r="S2031" s="16" t="n">
        <f aca="false">IF(G2031="",0,G2031)</f>
        <v>0.1</v>
      </c>
      <c r="T2031" s="16" t="str">
        <f aca="false">IF(I2031="","Unknown",IF(I2031="upi","UPI",I2031))</f>
        <v>Credit Card</v>
      </c>
      <c r="U2031" s="16" t="str">
        <f aca="false">IF(L2031="Yes","Y",IF(L2031="No","N",L2031))</f>
        <v>N</v>
      </c>
      <c r="V2031" s="19" t="n">
        <f aca="false">ROUND(R2031*Q2031*(1-S2031),2)</f>
        <v>648</v>
      </c>
      <c r="W2031" s="16" t="str">
        <f aca="false">_xlfn.XLOOKUP(D2031,products!$A$2:$A$61,products!$C$2:$C$61,"Not found")</f>
        <v>Fashion</v>
      </c>
    </row>
    <row r="2032" customFormat="false" ht="15" hidden="false" customHeight="false" outlineLevel="0" collapsed="false">
      <c r="A2032" s="16" t="s">
        <v>3135</v>
      </c>
      <c r="B2032" s="16" t="s">
        <v>3136</v>
      </c>
      <c r="C2032" s="16" t="s">
        <v>249</v>
      </c>
      <c r="D2032" s="16" t="s">
        <v>262</v>
      </c>
      <c r="E2032" s="16" t="n">
        <v>1</v>
      </c>
      <c r="F2032" s="16" t="n">
        <v>837</v>
      </c>
      <c r="G2032" s="16" t="n">
        <v>0</v>
      </c>
      <c r="H2032" s="16" t="s">
        <v>46</v>
      </c>
      <c r="I2032" s="16" t="s">
        <v>60</v>
      </c>
      <c r="J2032" s="16" t="n">
        <v>3</v>
      </c>
      <c r="K2032" s="16" t="n">
        <v>3</v>
      </c>
      <c r="L2032" s="16" t="s">
        <v>41</v>
      </c>
      <c r="M2032" s="18" t="n">
        <f aca="false">IF(ISNUMBER(B2032),B2032,IF(MID(B2032,3,1)="-",DATE(VALUE(RIGHT(B2032,4)),VALUE(MID(B2032,4,2)),VALUE(LEFT(B2032,2))),DATE(VALUE(LEFT(B2032,4)),VALUE(MID(B2032,6,2)),VALUE(RIGHT(B2032,2)))))</f>
        <v>45844</v>
      </c>
      <c r="N2032" s="16" t="n">
        <f aca="false">MONTH(M2032)</f>
        <v>7</v>
      </c>
      <c r="O2032" s="16" t="str">
        <f aca="false">PROPER(TRIM(H2032))</f>
        <v>Chennai</v>
      </c>
      <c r="P2032" s="16" t="str">
        <f aca="false">IFERROR(VLOOKUP(O2032,city_map!$A$2:$B$6,2,FALSE()),O2032)</f>
        <v>Chennai</v>
      </c>
      <c r="Q2032" s="16" t="n">
        <f aca="false">IF(ISNUMBER(F2032),F2032,VALUE(SUBSTITUTE(SUBSTITUTE(F2032,"₹",""),",","")))</f>
        <v>837</v>
      </c>
      <c r="R2032" s="16" t="n">
        <f aca="false">IF(E2032=99,1,E2032)</f>
        <v>1</v>
      </c>
      <c r="S2032" s="16" t="n">
        <f aca="false">IF(G2032="",0,G2032)</f>
        <v>0</v>
      </c>
      <c r="T2032" s="16" t="str">
        <f aca="false">IF(I2032="","Unknown",IF(I2032="upi","UPI",I2032))</f>
        <v>UPI</v>
      </c>
      <c r="U2032" s="16" t="str">
        <f aca="false">IF(L2032="Yes","Y",IF(L2032="No","N",L2032))</f>
        <v>N</v>
      </c>
      <c r="V2032" s="19" t="n">
        <f aca="false">ROUND(R2032*Q2032*(1-S2032),2)</f>
        <v>837</v>
      </c>
      <c r="W2032" s="16" t="str">
        <f aca="false">_xlfn.XLOOKUP(D2032,products!$A$2:$A$61,products!$C$2:$C$61,"Not found")</f>
        <v>Home</v>
      </c>
    </row>
    <row r="2033" customFormat="false" ht="15" hidden="false" customHeight="false" outlineLevel="0" collapsed="false">
      <c r="A2033" s="16" t="s">
        <v>3137</v>
      </c>
      <c r="B2033" s="16" t="s">
        <v>3136</v>
      </c>
      <c r="C2033" s="16" t="s">
        <v>429</v>
      </c>
      <c r="D2033" s="16" t="s">
        <v>184</v>
      </c>
      <c r="E2033" s="16" t="n">
        <v>1</v>
      </c>
      <c r="F2033" s="16" t="s">
        <v>3138</v>
      </c>
      <c r="G2033" s="16" t="n">
        <v>0</v>
      </c>
      <c r="H2033" s="16" t="s">
        <v>70</v>
      </c>
      <c r="I2033" s="16" t="s">
        <v>60</v>
      </c>
      <c r="J2033" s="16" t="n">
        <v>8</v>
      </c>
      <c r="K2033" s="16" t="n">
        <v>4</v>
      </c>
      <c r="L2033" s="16" t="s">
        <v>41</v>
      </c>
      <c r="M2033" s="18" t="n">
        <f aca="false">IF(ISNUMBER(B2033),B2033,IF(MID(B2033,3,1)="-",DATE(VALUE(RIGHT(B2033,4)),VALUE(MID(B2033,4,2)),VALUE(LEFT(B2033,2))),DATE(VALUE(LEFT(B2033,4)),VALUE(MID(B2033,6,2)),VALUE(RIGHT(B2033,2)))))</f>
        <v>45844</v>
      </c>
      <c r="N2033" s="16" t="n">
        <f aca="false">MONTH(M2033)</f>
        <v>7</v>
      </c>
      <c r="O2033" s="16" t="str">
        <f aca="false">PROPER(TRIM(H2033))</f>
        <v>Pune</v>
      </c>
      <c r="P2033" s="16" t="str">
        <f aca="false">IFERROR(VLOOKUP(O2033,city_map!$A$2:$B$6,2,FALSE()),O2033)</f>
        <v>Pune</v>
      </c>
      <c r="Q2033" s="16" t="n">
        <f aca="false">IF(ISNUMBER(F2033),F2033,VALUE(SUBSTITUTE(SUBSTITUTE(F2033,"₹",""),",","")))</f>
        <v>1315</v>
      </c>
      <c r="R2033" s="16" t="n">
        <f aca="false">IF(E2033=99,1,E2033)</f>
        <v>1</v>
      </c>
      <c r="S2033" s="16" t="n">
        <f aca="false">IF(G2033="",0,G2033)</f>
        <v>0</v>
      </c>
      <c r="T2033" s="16" t="str">
        <f aca="false">IF(I2033="","Unknown",IF(I2033="upi","UPI",I2033))</f>
        <v>UPI</v>
      </c>
      <c r="U2033" s="16" t="str">
        <f aca="false">IF(L2033="Yes","Y",IF(L2033="No","N",L2033))</f>
        <v>N</v>
      </c>
      <c r="V2033" s="19" t="n">
        <f aca="false">ROUND(R2033*Q2033*(1-S2033),2)</f>
        <v>1315</v>
      </c>
      <c r="W2033" s="16" t="str">
        <f aca="false">_xlfn.XLOOKUP(D2033,products!$A$2:$A$61,products!$C$2:$C$61,"Not found")</f>
        <v>Home</v>
      </c>
    </row>
    <row r="2034" customFormat="false" ht="15" hidden="false" customHeight="false" outlineLevel="0" collapsed="false">
      <c r="A2034" s="16" t="s">
        <v>3139</v>
      </c>
      <c r="B2034" s="16" t="s">
        <v>3136</v>
      </c>
      <c r="C2034" s="16" t="s">
        <v>1896</v>
      </c>
      <c r="D2034" s="16" t="s">
        <v>160</v>
      </c>
      <c r="E2034" s="16" t="n">
        <v>1</v>
      </c>
      <c r="F2034" s="16" t="n">
        <v>1833</v>
      </c>
      <c r="G2034" s="16" t="n">
        <v>0</v>
      </c>
      <c r="H2034" s="16" t="s">
        <v>112</v>
      </c>
      <c r="I2034" s="16" t="s">
        <v>60</v>
      </c>
      <c r="J2034" s="16" t="n">
        <v>6</v>
      </c>
      <c r="K2034" s="16" t="n">
        <v>3</v>
      </c>
      <c r="L2034" s="16" t="s">
        <v>41</v>
      </c>
      <c r="M2034" s="18" t="n">
        <f aca="false">IF(ISNUMBER(B2034),B2034,IF(MID(B2034,3,1)="-",DATE(VALUE(RIGHT(B2034,4)),VALUE(MID(B2034,4,2)),VALUE(LEFT(B2034,2))),DATE(VALUE(LEFT(B2034,4)),VALUE(MID(B2034,6,2)),VALUE(RIGHT(B2034,2)))))</f>
        <v>45844</v>
      </c>
      <c r="N2034" s="16" t="n">
        <f aca="false">MONTH(M2034)</f>
        <v>7</v>
      </c>
      <c r="O2034" s="16" t="str">
        <f aca="false">PROPER(TRIM(H2034))</f>
        <v>Mumbai</v>
      </c>
      <c r="P2034" s="16" t="str">
        <f aca="false">IFERROR(VLOOKUP(O2034,city_map!$A$2:$B$6,2,FALSE()),O2034)</f>
        <v>Mumbai</v>
      </c>
      <c r="Q2034" s="16" t="n">
        <f aca="false">IF(ISNUMBER(F2034),F2034,VALUE(SUBSTITUTE(SUBSTITUTE(F2034,"₹",""),",","")))</f>
        <v>1833</v>
      </c>
      <c r="R2034" s="16" t="n">
        <f aca="false">IF(E2034=99,1,E2034)</f>
        <v>1</v>
      </c>
      <c r="S2034" s="16" t="n">
        <f aca="false">IF(G2034="",0,G2034)</f>
        <v>0</v>
      </c>
      <c r="T2034" s="16" t="str">
        <f aca="false">IF(I2034="","Unknown",IF(I2034="upi","UPI",I2034))</f>
        <v>UPI</v>
      </c>
      <c r="U2034" s="16" t="str">
        <f aca="false">IF(L2034="Yes","Y",IF(L2034="No","N",L2034))</f>
        <v>N</v>
      </c>
      <c r="V2034" s="19" t="n">
        <f aca="false">ROUND(R2034*Q2034*(1-S2034),2)</f>
        <v>1833</v>
      </c>
      <c r="W2034" s="16" t="str">
        <f aca="false">_xlfn.XLOOKUP(D2034,products!$A$2:$A$61,products!$C$2:$C$61,"Not found")</f>
        <v>Fashion</v>
      </c>
    </row>
    <row r="2035" customFormat="false" ht="15" hidden="false" customHeight="false" outlineLevel="0" collapsed="false">
      <c r="A2035" s="16" t="s">
        <v>3140</v>
      </c>
      <c r="B2035" s="16" t="s">
        <v>3136</v>
      </c>
      <c r="C2035" s="16" t="s">
        <v>601</v>
      </c>
      <c r="D2035" s="16" t="s">
        <v>139</v>
      </c>
      <c r="E2035" s="16" t="n">
        <v>3</v>
      </c>
      <c r="F2035" s="16" t="n">
        <v>352</v>
      </c>
      <c r="G2035" s="16" t="n">
        <v>0</v>
      </c>
      <c r="H2035" s="16" t="s">
        <v>56</v>
      </c>
      <c r="I2035" s="16" t="s">
        <v>100</v>
      </c>
      <c r="J2035" s="16" t="n">
        <v>6</v>
      </c>
      <c r="K2035" s="16" t="n">
        <v>4</v>
      </c>
      <c r="L2035" s="16" t="s">
        <v>41</v>
      </c>
      <c r="M2035" s="18" t="n">
        <f aca="false">IF(ISNUMBER(B2035),B2035,IF(MID(B2035,3,1)="-",DATE(VALUE(RIGHT(B2035,4)),VALUE(MID(B2035,4,2)),VALUE(LEFT(B2035,2))),DATE(VALUE(LEFT(B2035,4)),VALUE(MID(B2035,6,2)),VALUE(RIGHT(B2035,2)))))</f>
        <v>45844</v>
      </c>
      <c r="N2035" s="16" t="n">
        <f aca="false">MONTH(M2035)</f>
        <v>7</v>
      </c>
      <c r="O2035" s="16" t="str">
        <f aca="false">PROPER(TRIM(H2035))</f>
        <v>Lucknow</v>
      </c>
      <c r="P2035" s="16" t="str">
        <f aca="false">IFERROR(VLOOKUP(O2035,city_map!$A$2:$B$6,2,FALSE()),O2035)</f>
        <v>Lucknow</v>
      </c>
      <c r="Q2035" s="16" t="n">
        <f aca="false">IF(ISNUMBER(F2035),F2035,VALUE(SUBSTITUTE(SUBSTITUTE(F2035,"₹",""),",","")))</f>
        <v>352</v>
      </c>
      <c r="R2035" s="16" t="n">
        <f aca="false">IF(E2035=99,1,E2035)</f>
        <v>3</v>
      </c>
      <c r="S2035" s="16" t="n">
        <f aca="false">IF(G2035="",0,G2035)</f>
        <v>0</v>
      </c>
      <c r="T2035" s="16" t="str">
        <f aca="false">IF(I2035="","Unknown",IF(I2035="upi","UPI",I2035))</f>
        <v>Net Banking</v>
      </c>
      <c r="U2035" s="16" t="str">
        <f aca="false">IF(L2035="Yes","Y",IF(L2035="No","N",L2035))</f>
        <v>N</v>
      </c>
      <c r="V2035" s="19" t="n">
        <f aca="false">ROUND(R2035*Q2035*(1-S2035),2)</f>
        <v>1056</v>
      </c>
      <c r="W2035" s="16" t="str">
        <f aca="false">_xlfn.XLOOKUP(D2035,products!$A$2:$A$61,products!$C$2:$C$61,"Not found")</f>
        <v>Beauty</v>
      </c>
    </row>
    <row r="2036" customFormat="false" ht="15" hidden="false" customHeight="false" outlineLevel="0" collapsed="false">
      <c r="A2036" s="16" t="s">
        <v>3141</v>
      </c>
      <c r="B2036" s="16" t="s">
        <v>3136</v>
      </c>
      <c r="C2036" s="16" t="s">
        <v>207</v>
      </c>
      <c r="D2036" s="16" t="s">
        <v>254</v>
      </c>
      <c r="E2036" s="16" t="n">
        <v>2</v>
      </c>
      <c r="F2036" s="16" t="n">
        <v>982</v>
      </c>
      <c r="G2036" s="16" t="n">
        <v>0.1</v>
      </c>
      <c r="H2036" s="16" t="s">
        <v>208</v>
      </c>
      <c r="I2036" s="16" t="s">
        <v>71</v>
      </c>
      <c r="J2036" s="16" t="n">
        <v>8</v>
      </c>
      <c r="K2036" s="16" t="n">
        <v>4</v>
      </c>
      <c r="L2036" s="16" t="s">
        <v>41</v>
      </c>
      <c r="M2036" s="18" t="n">
        <f aca="false">IF(ISNUMBER(B2036),B2036,IF(MID(B2036,3,1)="-",DATE(VALUE(RIGHT(B2036,4)),VALUE(MID(B2036,4,2)),VALUE(LEFT(B2036,2))),DATE(VALUE(LEFT(B2036,4)),VALUE(MID(B2036,6,2)),VALUE(RIGHT(B2036,2)))))</f>
        <v>45844</v>
      </c>
      <c r="N2036" s="16" t="n">
        <f aca="false">MONTH(M2036)</f>
        <v>7</v>
      </c>
      <c r="O2036" s="16" t="str">
        <f aca="false">PROPER(TRIM(H2036))</f>
        <v>Jaipur</v>
      </c>
      <c r="P2036" s="16" t="str">
        <f aca="false">IFERROR(VLOOKUP(O2036,city_map!$A$2:$B$6,2,FALSE()),O2036)</f>
        <v>Jaipur</v>
      </c>
      <c r="Q2036" s="16" t="n">
        <f aca="false">IF(ISNUMBER(F2036),F2036,VALUE(SUBSTITUTE(SUBSTITUTE(F2036,"₹",""),",","")))</f>
        <v>982</v>
      </c>
      <c r="R2036" s="16" t="n">
        <f aca="false">IF(E2036=99,1,E2036)</f>
        <v>2</v>
      </c>
      <c r="S2036" s="16" t="n">
        <f aca="false">IF(G2036="",0,G2036)</f>
        <v>0.1</v>
      </c>
      <c r="T2036" s="16" t="str">
        <f aca="false">IF(I2036="","Unknown",IF(I2036="upi","UPI",I2036))</f>
        <v>Credit Card</v>
      </c>
      <c r="U2036" s="16" t="str">
        <f aca="false">IF(L2036="Yes","Y",IF(L2036="No","N",L2036))</f>
        <v>N</v>
      </c>
      <c r="V2036" s="19" t="n">
        <f aca="false">ROUND(R2036*Q2036*(1-S2036),2)</f>
        <v>1767.6</v>
      </c>
      <c r="W2036" s="16" t="str">
        <f aca="false">_xlfn.XLOOKUP(D2036,products!$A$2:$A$61,products!$C$2:$C$61,"Not found")</f>
        <v>Fashion</v>
      </c>
    </row>
    <row r="2037" customFormat="false" ht="15" hidden="false" customHeight="false" outlineLevel="0" collapsed="false">
      <c r="A2037" s="16" t="s">
        <v>3142</v>
      </c>
      <c r="B2037" s="16" t="s">
        <v>3136</v>
      </c>
      <c r="C2037" s="16" t="s">
        <v>513</v>
      </c>
      <c r="D2037" s="16" t="s">
        <v>51</v>
      </c>
      <c r="E2037" s="16" t="n">
        <v>1</v>
      </c>
      <c r="F2037" s="16" t="n">
        <v>2312</v>
      </c>
      <c r="G2037" s="16" t="n">
        <v>0</v>
      </c>
      <c r="H2037" s="16" t="s">
        <v>81</v>
      </c>
      <c r="I2037" s="16" t="s">
        <v>47</v>
      </c>
      <c r="J2037" s="16" t="n">
        <v>4</v>
      </c>
      <c r="K2037" s="16" t="n">
        <v>4</v>
      </c>
      <c r="L2037" s="16" t="s">
        <v>41</v>
      </c>
      <c r="M2037" s="18" t="n">
        <f aca="false">IF(ISNUMBER(B2037),B2037,IF(MID(B2037,3,1)="-",DATE(VALUE(RIGHT(B2037,4)),VALUE(MID(B2037,4,2)),VALUE(LEFT(B2037,2))),DATE(VALUE(LEFT(B2037,4)),VALUE(MID(B2037,6,2)),VALUE(RIGHT(B2037,2)))))</f>
        <v>45844</v>
      </c>
      <c r="N2037" s="16" t="n">
        <f aca="false">MONTH(M2037)</f>
        <v>7</v>
      </c>
      <c r="O2037" s="16" t="str">
        <f aca="false">PROPER(TRIM(H2037))</f>
        <v>Hyderabad</v>
      </c>
      <c r="P2037" s="16" t="str">
        <f aca="false">IFERROR(VLOOKUP(O2037,city_map!$A$2:$B$6,2,FALSE()),O2037)</f>
        <v>Hyderabad</v>
      </c>
      <c r="Q2037" s="16" t="n">
        <f aca="false">IF(ISNUMBER(F2037),F2037,VALUE(SUBSTITUTE(SUBSTITUTE(F2037,"₹",""),",","")))</f>
        <v>2312</v>
      </c>
      <c r="R2037" s="16" t="n">
        <f aca="false">IF(E2037=99,1,E2037)</f>
        <v>1</v>
      </c>
      <c r="S2037" s="16" t="n">
        <f aca="false">IF(G2037="",0,G2037)</f>
        <v>0</v>
      </c>
      <c r="T2037" s="16" t="str">
        <f aca="false">IF(I2037="","Unknown",IF(I2037="upi","UPI",I2037))</f>
        <v>Debit Card</v>
      </c>
      <c r="U2037" s="16" t="str">
        <f aca="false">IF(L2037="Yes","Y",IF(L2037="No","N",L2037))</f>
        <v>N</v>
      </c>
      <c r="V2037" s="19" t="n">
        <f aca="false">ROUND(R2037*Q2037*(1-S2037),2)</f>
        <v>2312</v>
      </c>
      <c r="W2037" s="16" t="str">
        <f aca="false">_xlfn.XLOOKUP(D2037,products!$A$2:$A$61,products!$C$2:$C$61,"Not found")</f>
        <v>Fashion</v>
      </c>
    </row>
    <row r="2038" customFormat="false" ht="15" hidden="false" customHeight="false" outlineLevel="0" collapsed="false">
      <c r="A2038" s="16" t="s">
        <v>3143</v>
      </c>
      <c r="B2038" s="16" t="s">
        <v>3136</v>
      </c>
      <c r="C2038" s="16" t="s">
        <v>1068</v>
      </c>
      <c r="D2038" s="16" t="s">
        <v>412</v>
      </c>
      <c r="E2038" s="16" t="n">
        <v>1</v>
      </c>
      <c r="F2038" s="16" t="n">
        <v>968</v>
      </c>
      <c r="G2038" s="16" t="n">
        <v>0.1</v>
      </c>
      <c r="H2038" s="16" t="s">
        <v>46</v>
      </c>
      <c r="I2038" s="16" t="s">
        <v>40</v>
      </c>
      <c r="J2038" s="16" t="n">
        <v>3</v>
      </c>
      <c r="K2038" s="16" t="n">
        <v>2</v>
      </c>
      <c r="L2038" s="16" t="s">
        <v>57</v>
      </c>
      <c r="M2038" s="18" t="n">
        <f aca="false">IF(ISNUMBER(B2038),B2038,IF(MID(B2038,3,1)="-",DATE(VALUE(RIGHT(B2038,4)),VALUE(MID(B2038,4,2)),VALUE(LEFT(B2038,2))),DATE(VALUE(LEFT(B2038,4)),VALUE(MID(B2038,6,2)),VALUE(RIGHT(B2038,2)))))</f>
        <v>45844</v>
      </c>
      <c r="N2038" s="16" t="n">
        <f aca="false">MONTH(M2038)</f>
        <v>7</v>
      </c>
      <c r="O2038" s="16" t="str">
        <f aca="false">PROPER(TRIM(H2038))</f>
        <v>Chennai</v>
      </c>
      <c r="P2038" s="16" t="str">
        <f aca="false">IFERROR(VLOOKUP(O2038,city_map!$A$2:$B$6,2,FALSE()),O2038)</f>
        <v>Chennai</v>
      </c>
      <c r="Q2038" s="16" t="n">
        <f aca="false">IF(ISNUMBER(F2038),F2038,VALUE(SUBSTITUTE(SUBSTITUTE(F2038,"₹",""),",","")))</f>
        <v>968</v>
      </c>
      <c r="R2038" s="16" t="n">
        <f aca="false">IF(E2038=99,1,E2038)</f>
        <v>1</v>
      </c>
      <c r="S2038" s="16" t="n">
        <f aca="false">IF(G2038="",0,G2038)</f>
        <v>0.1</v>
      </c>
      <c r="T2038" s="16" t="str">
        <f aca="false">IF(I2038="","Unknown",IF(I2038="upi","UPI",I2038))</f>
        <v>COD</v>
      </c>
      <c r="U2038" s="16" t="str">
        <f aca="false">IF(L2038="Yes","Y",IF(L2038="No","N",L2038))</f>
        <v>Y</v>
      </c>
      <c r="V2038" s="19" t="n">
        <f aca="false">ROUND(R2038*Q2038*(1-S2038),2)</f>
        <v>871.2</v>
      </c>
      <c r="W2038" s="16" t="str">
        <f aca="false">_xlfn.XLOOKUP(D2038,products!$A$2:$A$61,products!$C$2:$C$61,"Not found")</f>
        <v>Home</v>
      </c>
    </row>
    <row r="2039" customFormat="false" ht="15" hidden="false" customHeight="false" outlineLevel="0" collapsed="false">
      <c r="A2039" s="16" t="s">
        <v>3144</v>
      </c>
      <c r="B2039" s="16" t="s">
        <v>3136</v>
      </c>
      <c r="C2039" s="16" t="s">
        <v>529</v>
      </c>
      <c r="D2039" s="16" t="s">
        <v>66</v>
      </c>
      <c r="E2039" s="16" t="n">
        <v>1</v>
      </c>
      <c r="F2039" s="16" t="n">
        <v>15602</v>
      </c>
      <c r="G2039" s="16" t="n">
        <v>0.05</v>
      </c>
      <c r="H2039" s="16" t="s">
        <v>81</v>
      </c>
      <c r="I2039" s="16" t="s">
        <v>40</v>
      </c>
      <c r="J2039" s="16" t="n">
        <v>2</v>
      </c>
      <c r="K2039" s="16" t="n">
        <v>3</v>
      </c>
      <c r="L2039" s="16" t="s">
        <v>57</v>
      </c>
      <c r="M2039" s="18" t="n">
        <f aca="false">IF(ISNUMBER(B2039),B2039,IF(MID(B2039,3,1)="-",DATE(VALUE(RIGHT(B2039,4)),VALUE(MID(B2039,4,2)),VALUE(LEFT(B2039,2))),DATE(VALUE(LEFT(B2039,4)),VALUE(MID(B2039,6,2)),VALUE(RIGHT(B2039,2)))))</f>
        <v>45844</v>
      </c>
      <c r="N2039" s="16" t="n">
        <f aca="false">MONTH(M2039)</f>
        <v>7</v>
      </c>
      <c r="O2039" s="16" t="str">
        <f aca="false">PROPER(TRIM(H2039))</f>
        <v>Hyderabad</v>
      </c>
      <c r="P2039" s="16" t="str">
        <f aca="false">IFERROR(VLOOKUP(O2039,city_map!$A$2:$B$6,2,FALSE()),O2039)</f>
        <v>Hyderabad</v>
      </c>
      <c r="Q2039" s="16" t="n">
        <f aca="false">IF(ISNUMBER(F2039),F2039,VALUE(SUBSTITUTE(SUBSTITUTE(F2039,"₹",""),",","")))</f>
        <v>15602</v>
      </c>
      <c r="R2039" s="16" t="n">
        <f aca="false">IF(E2039=99,1,E2039)</f>
        <v>1</v>
      </c>
      <c r="S2039" s="16" t="n">
        <f aca="false">IF(G2039="",0,G2039)</f>
        <v>0.05</v>
      </c>
      <c r="T2039" s="16" t="str">
        <f aca="false">IF(I2039="","Unknown",IF(I2039="upi","UPI",I2039))</f>
        <v>COD</v>
      </c>
      <c r="U2039" s="16" t="str">
        <f aca="false">IF(L2039="Yes","Y",IF(L2039="No","N",L2039))</f>
        <v>Y</v>
      </c>
      <c r="V2039" s="19" t="n">
        <f aca="false">ROUND(R2039*Q2039*(1-S2039),2)</f>
        <v>14821.9</v>
      </c>
      <c r="W2039" s="16" t="str">
        <f aca="false">_xlfn.XLOOKUP(D2039,products!$A$2:$A$61,products!$C$2:$C$61,"Not found")</f>
        <v>Electronics</v>
      </c>
    </row>
    <row r="2040" customFormat="false" ht="15" hidden="false" customHeight="false" outlineLevel="0" collapsed="false">
      <c r="A2040" s="16" t="s">
        <v>3145</v>
      </c>
      <c r="B2040" s="16" t="s">
        <v>3136</v>
      </c>
      <c r="C2040" s="16" t="s">
        <v>110</v>
      </c>
      <c r="D2040" s="16" t="s">
        <v>191</v>
      </c>
      <c r="E2040" s="16" t="n">
        <v>2</v>
      </c>
      <c r="F2040" s="16" t="s">
        <v>3146</v>
      </c>
      <c r="G2040" s="16" t="n">
        <v>0</v>
      </c>
      <c r="H2040" s="16" t="s">
        <v>112</v>
      </c>
      <c r="I2040" s="16" t="s">
        <v>40</v>
      </c>
      <c r="J2040" s="16" t="n">
        <v>4</v>
      </c>
      <c r="K2040" s="16" t="n">
        <v>4</v>
      </c>
      <c r="L2040" s="16" t="s">
        <v>41</v>
      </c>
      <c r="M2040" s="18" t="n">
        <f aca="false">IF(ISNUMBER(B2040),B2040,IF(MID(B2040,3,1)="-",DATE(VALUE(RIGHT(B2040,4)),VALUE(MID(B2040,4,2)),VALUE(LEFT(B2040,2))),DATE(VALUE(LEFT(B2040,4)),VALUE(MID(B2040,6,2)),VALUE(RIGHT(B2040,2)))))</f>
        <v>45844</v>
      </c>
      <c r="N2040" s="16" t="n">
        <f aca="false">MONTH(M2040)</f>
        <v>7</v>
      </c>
      <c r="O2040" s="16" t="str">
        <f aca="false">PROPER(TRIM(H2040))</f>
        <v>Mumbai</v>
      </c>
      <c r="P2040" s="16" t="str">
        <f aca="false">IFERROR(VLOOKUP(O2040,city_map!$A$2:$B$6,2,FALSE()),O2040)</f>
        <v>Mumbai</v>
      </c>
      <c r="Q2040" s="16" t="n">
        <f aca="false">IF(ISNUMBER(F2040),F2040,VALUE(SUBSTITUTE(SUBSTITUTE(F2040,"₹",""),",","")))</f>
        <v>395</v>
      </c>
      <c r="R2040" s="16" t="n">
        <f aca="false">IF(E2040=99,1,E2040)</f>
        <v>2</v>
      </c>
      <c r="S2040" s="16" t="n">
        <f aca="false">IF(G2040="",0,G2040)</f>
        <v>0</v>
      </c>
      <c r="T2040" s="16" t="str">
        <f aca="false">IF(I2040="","Unknown",IF(I2040="upi","UPI",I2040))</f>
        <v>COD</v>
      </c>
      <c r="U2040" s="16" t="str">
        <f aca="false">IF(L2040="Yes","Y",IF(L2040="No","N",L2040))</f>
        <v>N</v>
      </c>
      <c r="V2040" s="19" t="n">
        <f aca="false">ROUND(R2040*Q2040*(1-S2040),2)</f>
        <v>790</v>
      </c>
      <c r="W2040" s="16" t="str">
        <f aca="false">_xlfn.XLOOKUP(D2040,products!$A$2:$A$61,products!$C$2:$C$61,"Not found")</f>
        <v>Electronics</v>
      </c>
    </row>
    <row r="2041" customFormat="false" ht="15" hidden="false" customHeight="false" outlineLevel="0" collapsed="false">
      <c r="A2041" s="16" t="s">
        <v>3147</v>
      </c>
      <c r="B2041" s="16" t="s">
        <v>3136</v>
      </c>
      <c r="C2041" s="16" t="s">
        <v>1647</v>
      </c>
      <c r="D2041" s="16" t="s">
        <v>222</v>
      </c>
      <c r="E2041" s="16" t="n">
        <v>2</v>
      </c>
      <c r="F2041" s="16" t="n">
        <v>1917</v>
      </c>
      <c r="G2041" s="16" t="n">
        <v>0.2</v>
      </c>
      <c r="H2041" s="16" t="s">
        <v>130</v>
      </c>
      <c r="I2041" s="16"/>
      <c r="J2041" s="16" t="n">
        <v>3</v>
      </c>
      <c r="K2041" s="16" t="n">
        <v>2</v>
      </c>
      <c r="L2041" s="16" t="s">
        <v>57</v>
      </c>
      <c r="M2041" s="18" t="n">
        <f aca="false">IF(ISNUMBER(B2041),B2041,IF(MID(B2041,3,1)="-",DATE(VALUE(RIGHT(B2041,4)),VALUE(MID(B2041,4,2)),VALUE(LEFT(B2041,2))),DATE(VALUE(LEFT(B2041,4)),VALUE(MID(B2041,6,2)),VALUE(RIGHT(B2041,2)))))</f>
        <v>45844</v>
      </c>
      <c r="N2041" s="16" t="n">
        <f aca="false">MONTH(M2041)</f>
        <v>7</v>
      </c>
      <c r="O2041" s="16" t="str">
        <f aca="false">PROPER(TRIM(H2041))</f>
        <v>Bengaluru</v>
      </c>
      <c r="P2041" s="16" t="str">
        <f aca="false">IFERROR(VLOOKUP(O2041,city_map!$A$2:$B$6,2,FALSE()),O2041)</f>
        <v>Bengaluru</v>
      </c>
      <c r="Q2041" s="16" t="n">
        <f aca="false">IF(ISNUMBER(F2041),F2041,VALUE(SUBSTITUTE(SUBSTITUTE(F2041,"₹",""),",","")))</f>
        <v>1917</v>
      </c>
      <c r="R2041" s="16" t="n">
        <f aca="false">IF(E2041=99,1,E2041)</f>
        <v>2</v>
      </c>
      <c r="S2041" s="16" t="n">
        <f aca="false">IF(G2041="",0,G2041)</f>
        <v>0.2</v>
      </c>
      <c r="T2041" s="16" t="str">
        <f aca="false">IF(I2041="","Unknown",IF(I2041="upi","UPI",I2041))</f>
        <v>Unknown</v>
      </c>
      <c r="U2041" s="16" t="str">
        <f aca="false">IF(L2041="Yes","Y",IF(L2041="No","N",L2041))</f>
        <v>Y</v>
      </c>
      <c r="V2041" s="19" t="n">
        <f aca="false">ROUND(R2041*Q2041*(1-S2041),2)</f>
        <v>3067.2</v>
      </c>
      <c r="W2041" s="16" t="str">
        <f aca="false">_xlfn.XLOOKUP(D2041,products!$A$2:$A$61,products!$C$2:$C$61,"Not found")</f>
        <v>Fashion</v>
      </c>
    </row>
    <row r="2042" customFormat="false" ht="15" hidden="false" customHeight="false" outlineLevel="0" collapsed="false">
      <c r="A2042" s="16" t="s">
        <v>3148</v>
      </c>
      <c r="B2042" s="16" t="s">
        <v>3136</v>
      </c>
      <c r="C2042" s="16" t="s">
        <v>756</v>
      </c>
      <c r="D2042" s="16" t="s">
        <v>129</v>
      </c>
      <c r="E2042" s="16" t="n">
        <v>2</v>
      </c>
      <c r="F2042" s="16" t="n">
        <v>623</v>
      </c>
      <c r="G2042" s="16" t="n">
        <v>0</v>
      </c>
      <c r="H2042" s="16" t="s">
        <v>81</v>
      </c>
      <c r="I2042" s="16" t="s">
        <v>40</v>
      </c>
      <c r="J2042" s="16" t="n">
        <v>2</v>
      </c>
      <c r="K2042" s="16" t="n">
        <v>4</v>
      </c>
      <c r="L2042" s="16" t="s">
        <v>41</v>
      </c>
      <c r="M2042" s="18" t="n">
        <f aca="false">IF(ISNUMBER(B2042),B2042,IF(MID(B2042,3,1)="-",DATE(VALUE(RIGHT(B2042,4)),VALUE(MID(B2042,4,2)),VALUE(LEFT(B2042,2))),DATE(VALUE(LEFT(B2042,4)),VALUE(MID(B2042,6,2)),VALUE(RIGHT(B2042,2)))))</f>
        <v>45844</v>
      </c>
      <c r="N2042" s="16" t="n">
        <f aca="false">MONTH(M2042)</f>
        <v>7</v>
      </c>
      <c r="O2042" s="16" t="str">
        <f aca="false">PROPER(TRIM(H2042))</f>
        <v>Hyderabad</v>
      </c>
      <c r="P2042" s="16" t="str">
        <f aca="false">IFERROR(VLOOKUP(O2042,city_map!$A$2:$B$6,2,FALSE()),O2042)</f>
        <v>Hyderabad</v>
      </c>
      <c r="Q2042" s="16" t="n">
        <f aca="false">IF(ISNUMBER(F2042),F2042,VALUE(SUBSTITUTE(SUBSTITUTE(F2042,"₹",""),",","")))</f>
        <v>623</v>
      </c>
      <c r="R2042" s="16" t="n">
        <f aca="false">IF(E2042=99,1,E2042)</f>
        <v>2</v>
      </c>
      <c r="S2042" s="16" t="n">
        <f aca="false">IF(G2042="",0,G2042)</f>
        <v>0</v>
      </c>
      <c r="T2042" s="16" t="str">
        <f aca="false">IF(I2042="","Unknown",IF(I2042="upi","UPI",I2042))</f>
        <v>COD</v>
      </c>
      <c r="U2042" s="16" t="str">
        <f aca="false">IF(L2042="Yes","Y",IF(L2042="No","N",L2042))</f>
        <v>N</v>
      </c>
      <c r="V2042" s="19" t="n">
        <f aca="false">ROUND(R2042*Q2042*(1-S2042),2)</f>
        <v>1246</v>
      </c>
      <c r="W2042" s="16" t="str">
        <f aca="false">_xlfn.XLOOKUP(D2042,products!$A$2:$A$61,products!$C$2:$C$61,"Not found")</f>
        <v>Beauty</v>
      </c>
    </row>
    <row r="2043" customFormat="false" ht="15" hidden="false" customHeight="false" outlineLevel="0" collapsed="false">
      <c r="A2043" s="16" t="s">
        <v>3149</v>
      </c>
      <c r="B2043" s="16" t="s">
        <v>3150</v>
      </c>
      <c r="C2043" s="16" t="s">
        <v>1457</v>
      </c>
      <c r="D2043" s="16" t="s">
        <v>157</v>
      </c>
      <c r="E2043" s="16" t="n">
        <v>1</v>
      </c>
      <c r="F2043" s="16" t="n">
        <v>1115</v>
      </c>
      <c r="G2043" s="16" t="n">
        <v>0.05</v>
      </c>
      <c r="H2043" s="16" t="s">
        <v>797</v>
      </c>
      <c r="I2043" s="16" t="s">
        <v>47</v>
      </c>
      <c r="J2043" s="16" t="n">
        <v>4</v>
      </c>
      <c r="K2043" s="16" t="n">
        <v>5</v>
      </c>
      <c r="L2043" s="16" t="s">
        <v>41</v>
      </c>
      <c r="M2043" s="18" t="n">
        <f aca="false">IF(ISNUMBER(B2043),B2043,IF(MID(B2043,3,1)="-",DATE(VALUE(RIGHT(B2043,4)),VALUE(MID(B2043,4,2)),VALUE(LEFT(B2043,2))),DATE(VALUE(LEFT(B2043,4)),VALUE(MID(B2043,6,2)),VALUE(RIGHT(B2043,2)))))</f>
        <v>45845</v>
      </c>
      <c r="N2043" s="16" t="n">
        <f aca="false">MONTH(M2043)</f>
        <v>7</v>
      </c>
      <c r="O2043" s="16" t="str">
        <f aca="false">PROPER(TRIM(H2043))</f>
        <v>New Delhi</v>
      </c>
      <c r="P2043" s="16" t="str">
        <f aca="false">IFERROR(VLOOKUP(O2043,city_map!$A$2:$B$6,2,FALSE()),O2043)</f>
        <v>Delhi</v>
      </c>
      <c r="Q2043" s="16" t="n">
        <f aca="false">IF(ISNUMBER(F2043),F2043,VALUE(SUBSTITUTE(SUBSTITUTE(F2043,"₹",""),",","")))</f>
        <v>1115</v>
      </c>
      <c r="R2043" s="16" t="n">
        <f aca="false">IF(E2043=99,1,E2043)</f>
        <v>1</v>
      </c>
      <c r="S2043" s="16" t="n">
        <f aca="false">IF(G2043="",0,G2043)</f>
        <v>0.05</v>
      </c>
      <c r="T2043" s="16" t="str">
        <f aca="false">IF(I2043="","Unknown",IF(I2043="upi","UPI",I2043))</f>
        <v>Debit Card</v>
      </c>
      <c r="U2043" s="16" t="str">
        <f aca="false">IF(L2043="Yes","Y",IF(L2043="No","N",L2043))</f>
        <v>N</v>
      </c>
      <c r="V2043" s="19" t="n">
        <f aca="false">ROUND(R2043*Q2043*(1-S2043),2)</f>
        <v>1059.25</v>
      </c>
      <c r="W2043" s="16" t="str">
        <f aca="false">_xlfn.XLOOKUP(D2043,products!$A$2:$A$61,products!$C$2:$C$61,"Not found")</f>
        <v>Books</v>
      </c>
    </row>
    <row r="2044" customFormat="false" ht="15" hidden="false" customHeight="false" outlineLevel="0" collapsed="false">
      <c r="A2044" s="16" t="s">
        <v>3151</v>
      </c>
      <c r="B2044" s="16" t="s">
        <v>3150</v>
      </c>
      <c r="C2044" s="16" t="s">
        <v>1744</v>
      </c>
      <c r="D2044" s="16" t="s">
        <v>262</v>
      </c>
      <c r="E2044" s="16" t="n">
        <v>1</v>
      </c>
      <c r="F2044" s="16" t="n">
        <v>839</v>
      </c>
      <c r="G2044" s="16" t="n">
        <v>0.15</v>
      </c>
      <c r="H2044" s="16" t="s">
        <v>67</v>
      </c>
      <c r="I2044" s="16" t="s">
        <v>40</v>
      </c>
      <c r="J2044" s="16" t="n">
        <v>5</v>
      </c>
      <c r="K2044" s="16" t="n">
        <v>5</v>
      </c>
      <c r="L2044" s="16" t="s">
        <v>41</v>
      </c>
      <c r="M2044" s="18" t="n">
        <f aca="false">IF(ISNUMBER(B2044),B2044,IF(MID(B2044,3,1)="-",DATE(VALUE(RIGHT(B2044,4)),VALUE(MID(B2044,4,2)),VALUE(LEFT(B2044,2))),DATE(VALUE(LEFT(B2044,4)),VALUE(MID(B2044,6,2)),VALUE(RIGHT(B2044,2)))))</f>
        <v>45845</v>
      </c>
      <c r="N2044" s="16" t="n">
        <f aca="false">MONTH(M2044)</f>
        <v>7</v>
      </c>
      <c r="O2044" s="16" t="str">
        <f aca="false">PROPER(TRIM(H2044))</f>
        <v>Kolkata</v>
      </c>
      <c r="P2044" s="16" t="str">
        <f aca="false">IFERROR(VLOOKUP(O2044,city_map!$A$2:$B$6,2,FALSE()),O2044)</f>
        <v>Kolkata</v>
      </c>
      <c r="Q2044" s="16" t="n">
        <f aca="false">IF(ISNUMBER(F2044),F2044,VALUE(SUBSTITUTE(SUBSTITUTE(F2044,"₹",""),",","")))</f>
        <v>839</v>
      </c>
      <c r="R2044" s="16" t="n">
        <f aca="false">IF(E2044=99,1,E2044)</f>
        <v>1</v>
      </c>
      <c r="S2044" s="16" t="n">
        <f aca="false">IF(G2044="",0,G2044)</f>
        <v>0.15</v>
      </c>
      <c r="T2044" s="16" t="str">
        <f aca="false">IF(I2044="","Unknown",IF(I2044="upi","UPI",I2044))</f>
        <v>COD</v>
      </c>
      <c r="U2044" s="16" t="str">
        <f aca="false">IF(L2044="Yes","Y",IF(L2044="No","N",L2044))</f>
        <v>N</v>
      </c>
      <c r="V2044" s="19" t="n">
        <f aca="false">ROUND(R2044*Q2044*(1-S2044),2)</f>
        <v>713.15</v>
      </c>
      <c r="W2044" s="16" t="str">
        <f aca="false">_xlfn.XLOOKUP(D2044,products!$A$2:$A$61,products!$C$2:$C$61,"Not found")</f>
        <v>Home</v>
      </c>
    </row>
    <row r="2045" customFormat="false" ht="15" hidden="false" customHeight="false" outlineLevel="0" collapsed="false">
      <c r="A2045" s="16" t="s">
        <v>3152</v>
      </c>
      <c r="B2045" s="16" t="s">
        <v>3153</v>
      </c>
      <c r="C2045" s="16" t="s">
        <v>392</v>
      </c>
      <c r="D2045" s="16" t="s">
        <v>211</v>
      </c>
      <c r="E2045" s="16" t="n">
        <v>1</v>
      </c>
      <c r="F2045" s="16" t="n">
        <v>1273</v>
      </c>
      <c r="G2045" s="16" t="n">
        <v>0</v>
      </c>
      <c r="H2045" s="16" t="s">
        <v>112</v>
      </c>
      <c r="I2045" s="16" t="s">
        <v>71</v>
      </c>
      <c r="J2045" s="16" t="n">
        <v>3</v>
      </c>
      <c r="K2045" s="16" t="n">
        <v>4</v>
      </c>
      <c r="L2045" s="16" t="s">
        <v>41</v>
      </c>
      <c r="M2045" s="18" t="n">
        <f aca="false">IF(ISNUMBER(B2045),B2045,IF(MID(B2045,3,1)="-",DATE(VALUE(RIGHT(B2045,4)),VALUE(MID(B2045,4,2)),VALUE(LEFT(B2045,2))),DATE(VALUE(LEFT(B2045,4)),VALUE(MID(B2045,6,2)),VALUE(RIGHT(B2045,2)))))</f>
        <v>45845</v>
      </c>
      <c r="N2045" s="16" t="n">
        <f aca="false">MONTH(M2045)</f>
        <v>7</v>
      </c>
      <c r="O2045" s="16" t="str">
        <f aca="false">PROPER(TRIM(H2045))</f>
        <v>Mumbai</v>
      </c>
      <c r="P2045" s="16" t="str">
        <f aca="false">IFERROR(VLOOKUP(O2045,city_map!$A$2:$B$6,2,FALSE()),O2045)</f>
        <v>Mumbai</v>
      </c>
      <c r="Q2045" s="16" t="n">
        <f aca="false">IF(ISNUMBER(F2045),F2045,VALUE(SUBSTITUTE(SUBSTITUTE(F2045,"₹",""),",","")))</f>
        <v>1273</v>
      </c>
      <c r="R2045" s="16" t="n">
        <f aca="false">IF(E2045=99,1,E2045)</f>
        <v>1</v>
      </c>
      <c r="S2045" s="16" t="n">
        <f aca="false">IF(G2045="",0,G2045)</f>
        <v>0</v>
      </c>
      <c r="T2045" s="16" t="str">
        <f aca="false">IF(I2045="","Unknown",IF(I2045="upi","UPI",I2045))</f>
        <v>Credit Card</v>
      </c>
      <c r="U2045" s="16" t="str">
        <f aca="false">IF(L2045="Yes","Y",IF(L2045="No","N",L2045))</f>
        <v>N</v>
      </c>
      <c r="V2045" s="19" t="n">
        <f aca="false">ROUND(R2045*Q2045*(1-S2045),2)</f>
        <v>1273</v>
      </c>
      <c r="W2045" s="16" t="str">
        <f aca="false">_xlfn.XLOOKUP(D2045,products!$A$2:$A$61,products!$C$2:$C$61,"Not found")</f>
        <v>Fashion</v>
      </c>
    </row>
    <row r="2046" customFormat="false" ht="15" hidden="false" customHeight="false" outlineLevel="0" collapsed="false">
      <c r="A2046" s="16" t="s">
        <v>3154</v>
      </c>
      <c r="B2046" s="16" t="s">
        <v>3150</v>
      </c>
      <c r="C2046" s="16" t="s">
        <v>2747</v>
      </c>
      <c r="D2046" s="16" t="s">
        <v>146</v>
      </c>
      <c r="E2046" s="16" t="n">
        <v>1</v>
      </c>
      <c r="F2046" s="16" t="n">
        <v>465</v>
      </c>
      <c r="G2046" s="16" t="n">
        <v>0.1</v>
      </c>
      <c r="H2046" s="16" t="s">
        <v>208</v>
      </c>
      <c r="I2046" s="16" t="s">
        <v>60</v>
      </c>
      <c r="J2046" s="16" t="n">
        <v>6</v>
      </c>
      <c r="K2046" s="16" t="n">
        <v>4</v>
      </c>
      <c r="L2046" s="16" t="s">
        <v>41</v>
      </c>
      <c r="M2046" s="18" t="n">
        <f aca="false">IF(ISNUMBER(B2046),B2046,IF(MID(B2046,3,1)="-",DATE(VALUE(RIGHT(B2046,4)),VALUE(MID(B2046,4,2)),VALUE(LEFT(B2046,2))),DATE(VALUE(LEFT(B2046,4)),VALUE(MID(B2046,6,2)),VALUE(RIGHT(B2046,2)))))</f>
        <v>45845</v>
      </c>
      <c r="N2046" s="16" t="n">
        <f aca="false">MONTH(M2046)</f>
        <v>7</v>
      </c>
      <c r="O2046" s="16" t="str">
        <f aca="false">PROPER(TRIM(H2046))</f>
        <v>Jaipur</v>
      </c>
      <c r="P2046" s="16" t="str">
        <f aca="false">IFERROR(VLOOKUP(O2046,city_map!$A$2:$B$6,2,FALSE()),O2046)</f>
        <v>Jaipur</v>
      </c>
      <c r="Q2046" s="16" t="n">
        <f aca="false">IF(ISNUMBER(F2046),F2046,VALUE(SUBSTITUTE(SUBSTITUTE(F2046,"₹",""),",","")))</f>
        <v>465</v>
      </c>
      <c r="R2046" s="16" t="n">
        <f aca="false">IF(E2046=99,1,E2046)</f>
        <v>1</v>
      </c>
      <c r="S2046" s="16" t="n">
        <f aca="false">IF(G2046="",0,G2046)</f>
        <v>0.1</v>
      </c>
      <c r="T2046" s="16" t="str">
        <f aca="false">IF(I2046="","Unknown",IF(I2046="upi","UPI",I2046))</f>
        <v>UPI</v>
      </c>
      <c r="U2046" s="16" t="str">
        <f aca="false">IF(L2046="Yes","Y",IF(L2046="No","N",L2046))</f>
        <v>N</v>
      </c>
      <c r="V2046" s="19" t="n">
        <f aca="false">ROUND(R2046*Q2046*(1-S2046),2)</f>
        <v>418.5</v>
      </c>
      <c r="W2046" s="16" t="str">
        <f aca="false">_xlfn.XLOOKUP(D2046,products!$A$2:$A$61,products!$C$2:$C$61,"Not found")</f>
        <v>Beauty</v>
      </c>
    </row>
    <row r="2047" customFormat="false" ht="15" hidden="false" customHeight="false" outlineLevel="0" collapsed="false">
      <c r="A2047" s="16" t="s">
        <v>3155</v>
      </c>
      <c r="B2047" s="16" t="s">
        <v>3150</v>
      </c>
      <c r="C2047" s="16" t="s">
        <v>303</v>
      </c>
      <c r="D2047" s="16" t="s">
        <v>173</v>
      </c>
      <c r="E2047" s="16" t="n">
        <v>1</v>
      </c>
      <c r="F2047" s="16" t="n">
        <v>1182</v>
      </c>
      <c r="G2047" s="16" t="n">
        <v>0.1</v>
      </c>
      <c r="H2047" s="16" t="s">
        <v>81</v>
      </c>
      <c r="I2047" s="16"/>
      <c r="J2047" s="16" t="n">
        <v>5</v>
      </c>
      <c r="K2047" s="16" t="n">
        <v>4</v>
      </c>
      <c r="L2047" s="16" t="s">
        <v>41</v>
      </c>
      <c r="M2047" s="18" t="n">
        <f aca="false">IF(ISNUMBER(B2047),B2047,IF(MID(B2047,3,1)="-",DATE(VALUE(RIGHT(B2047,4)),VALUE(MID(B2047,4,2)),VALUE(LEFT(B2047,2))),DATE(VALUE(LEFT(B2047,4)),VALUE(MID(B2047,6,2)),VALUE(RIGHT(B2047,2)))))</f>
        <v>45845</v>
      </c>
      <c r="N2047" s="16" t="n">
        <f aca="false">MONTH(M2047)</f>
        <v>7</v>
      </c>
      <c r="O2047" s="16" t="str">
        <f aca="false">PROPER(TRIM(H2047))</f>
        <v>Hyderabad</v>
      </c>
      <c r="P2047" s="16" t="str">
        <f aca="false">IFERROR(VLOOKUP(O2047,city_map!$A$2:$B$6,2,FALSE()),O2047)</f>
        <v>Hyderabad</v>
      </c>
      <c r="Q2047" s="16" t="n">
        <f aca="false">IF(ISNUMBER(F2047),F2047,VALUE(SUBSTITUTE(SUBSTITUTE(F2047,"₹",""),",","")))</f>
        <v>1182</v>
      </c>
      <c r="R2047" s="16" t="n">
        <f aca="false">IF(E2047=99,1,E2047)</f>
        <v>1</v>
      </c>
      <c r="S2047" s="16" t="n">
        <f aca="false">IF(G2047="",0,G2047)</f>
        <v>0.1</v>
      </c>
      <c r="T2047" s="16" t="str">
        <f aca="false">IF(I2047="","Unknown",IF(I2047="upi","UPI",I2047))</f>
        <v>Unknown</v>
      </c>
      <c r="U2047" s="16" t="str">
        <f aca="false">IF(L2047="Yes","Y",IF(L2047="No","N",L2047))</f>
        <v>N</v>
      </c>
      <c r="V2047" s="19" t="n">
        <f aca="false">ROUND(R2047*Q2047*(1-S2047),2)</f>
        <v>1063.8</v>
      </c>
      <c r="W2047" s="16" t="str">
        <f aca="false">_xlfn.XLOOKUP(D2047,products!$A$2:$A$61,products!$C$2:$C$61,"Not found")</f>
        <v>Fashion</v>
      </c>
    </row>
    <row r="2048" customFormat="false" ht="15" hidden="false" customHeight="false" outlineLevel="0" collapsed="false">
      <c r="A2048" s="16" t="s">
        <v>3156</v>
      </c>
      <c r="B2048" s="16" t="s">
        <v>3150</v>
      </c>
      <c r="C2048" s="16" t="s">
        <v>1412</v>
      </c>
      <c r="D2048" s="16" t="s">
        <v>126</v>
      </c>
      <c r="E2048" s="16" t="n">
        <v>3</v>
      </c>
      <c r="F2048" s="16" t="n">
        <v>412</v>
      </c>
      <c r="G2048" s="16" t="n">
        <v>0.15</v>
      </c>
      <c r="H2048" s="16" t="s">
        <v>89</v>
      </c>
      <c r="I2048" s="16" t="s">
        <v>47</v>
      </c>
      <c r="J2048" s="16" t="n">
        <v>3</v>
      </c>
      <c r="K2048" s="16" t="n">
        <v>3</v>
      </c>
      <c r="L2048" s="16" t="s">
        <v>57</v>
      </c>
      <c r="M2048" s="18" t="n">
        <f aca="false">IF(ISNUMBER(B2048),B2048,IF(MID(B2048,3,1)="-",DATE(VALUE(RIGHT(B2048,4)),VALUE(MID(B2048,4,2)),VALUE(LEFT(B2048,2))),DATE(VALUE(LEFT(B2048,4)),VALUE(MID(B2048,6,2)),VALUE(RIGHT(B2048,2)))))</f>
        <v>45845</v>
      </c>
      <c r="N2048" s="16" t="n">
        <f aca="false">MONTH(M2048)</f>
        <v>7</v>
      </c>
      <c r="O2048" s="16" t="str">
        <f aca="false">PROPER(TRIM(H2048))</f>
        <v>Ahmedabad</v>
      </c>
      <c r="P2048" s="16" t="str">
        <f aca="false">IFERROR(VLOOKUP(O2048,city_map!$A$2:$B$6,2,FALSE()),O2048)</f>
        <v>Ahmedabad</v>
      </c>
      <c r="Q2048" s="16" t="n">
        <f aca="false">IF(ISNUMBER(F2048),F2048,VALUE(SUBSTITUTE(SUBSTITUTE(F2048,"₹",""),",","")))</f>
        <v>412</v>
      </c>
      <c r="R2048" s="16" t="n">
        <f aca="false">IF(E2048=99,1,E2048)</f>
        <v>3</v>
      </c>
      <c r="S2048" s="16" t="n">
        <f aca="false">IF(G2048="",0,G2048)</f>
        <v>0.15</v>
      </c>
      <c r="T2048" s="16" t="str">
        <f aca="false">IF(I2048="","Unknown",IF(I2048="upi","UPI",I2048))</f>
        <v>Debit Card</v>
      </c>
      <c r="U2048" s="16" t="str">
        <f aca="false">IF(L2048="Yes","Y",IF(L2048="No","N",L2048))</f>
        <v>Y</v>
      </c>
      <c r="V2048" s="19" t="n">
        <f aca="false">ROUND(R2048*Q2048*(1-S2048),2)</f>
        <v>1050.6</v>
      </c>
      <c r="W2048" s="16" t="str">
        <f aca="false">_xlfn.XLOOKUP(D2048,products!$A$2:$A$61,products!$C$2:$C$61,"Not found")</f>
        <v>Home</v>
      </c>
    </row>
    <row r="2049" customFormat="false" ht="15" hidden="false" customHeight="false" outlineLevel="0" collapsed="false">
      <c r="A2049" s="16" t="s">
        <v>3157</v>
      </c>
      <c r="B2049" s="16" t="s">
        <v>3150</v>
      </c>
      <c r="C2049" s="16" t="s">
        <v>1287</v>
      </c>
      <c r="D2049" s="16" t="s">
        <v>219</v>
      </c>
      <c r="E2049" s="16" t="n">
        <v>3</v>
      </c>
      <c r="F2049" s="16" t="n">
        <v>1240</v>
      </c>
      <c r="G2049" s="16" t="n">
        <v>0.1</v>
      </c>
      <c r="H2049" s="16" t="s">
        <v>70</v>
      </c>
      <c r="I2049" s="16" t="s">
        <v>60</v>
      </c>
      <c r="J2049" s="16" t="n">
        <v>5</v>
      </c>
      <c r="K2049" s="16" t="n">
        <v>4</v>
      </c>
      <c r="L2049" s="16" t="s">
        <v>41</v>
      </c>
      <c r="M2049" s="18" t="n">
        <f aca="false">IF(ISNUMBER(B2049),B2049,IF(MID(B2049,3,1)="-",DATE(VALUE(RIGHT(B2049,4)),VALUE(MID(B2049,4,2)),VALUE(LEFT(B2049,2))),DATE(VALUE(LEFT(B2049,4)),VALUE(MID(B2049,6,2)),VALUE(RIGHT(B2049,2)))))</f>
        <v>45845</v>
      </c>
      <c r="N2049" s="16" t="n">
        <f aca="false">MONTH(M2049)</f>
        <v>7</v>
      </c>
      <c r="O2049" s="16" t="str">
        <f aca="false">PROPER(TRIM(H2049))</f>
        <v>Pune</v>
      </c>
      <c r="P2049" s="16" t="str">
        <f aca="false">IFERROR(VLOOKUP(O2049,city_map!$A$2:$B$6,2,FALSE()),O2049)</f>
        <v>Pune</v>
      </c>
      <c r="Q2049" s="16" t="n">
        <f aca="false">IF(ISNUMBER(F2049),F2049,VALUE(SUBSTITUTE(SUBSTITUTE(F2049,"₹",""),",","")))</f>
        <v>1240</v>
      </c>
      <c r="R2049" s="16" t="n">
        <f aca="false">IF(E2049=99,1,E2049)</f>
        <v>3</v>
      </c>
      <c r="S2049" s="16" t="n">
        <f aca="false">IF(G2049="",0,G2049)</f>
        <v>0.1</v>
      </c>
      <c r="T2049" s="16" t="str">
        <f aca="false">IF(I2049="","Unknown",IF(I2049="upi","UPI",I2049))</f>
        <v>UPI</v>
      </c>
      <c r="U2049" s="16" t="str">
        <f aca="false">IF(L2049="Yes","Y",IF(L2049="No","N",L2049))</f>
        <v>N</v>
      </c>
      <c r="V2049" s="19" t="n">
        <f aca="false">ROUND(R2049*Q2049*(1-S2049),2)</f>
        <v>3348</v>
      </c>
      <c r="W2049" s="16" t="str">
        <f aca="false">_xlfn.XLOOKUP(D2049,products!$A$2:$A$61,products!$C$2:$C$61,"Not found")</f>
        <v>Electronics</v>
      </c>
    </row>
    <row r="2050" customFormat="false" ht="15" hidden="false" customHeight="false" outlineLevel="0" collapsed="false">
      <c r="A2050" s="16" t="s">
        <v>3158</v>
      </c>
      <c r="B2050" s="16" t="s">
        <v>3150</v>
      </c>
      <c r="C2050" s="16" t="s">
        <v>544</v>
      </c>
      <c r="D2050" s="16" t="s">
        <v>721</v>
      </c>
      <c r="E2050" s="16" t="n">
        <v>1</v>
      </c>
      <c r="F2050" s="16" t="n">
        <v>493</v>
      </c>
      <c r="G2050" s="16" t="n">
        <v>0</v>
      </c>
      <c r="H2050" s="16" t="s">
        <v>477</v>
      </c>
      <c r="I2050" s="16" t="s">
        <v>100</v>
      </c>
      <c r="J2050" s="16" t="n">
        <v>2</v>
      </c>
      <c r="K2050" s="16" t="n">
        <v>4</v>
      </c>
      <c r="L2050" s="16" t="s">
        <v>41</v>
      </c>
      <c r="M2050" s="18" t="n">
        <f aca="false">IF(ISNUMBER(B2050),B2050,IF(MID(B2050,3,1)="-",DATE(VALUE(RIGHT(B2050,4)),VALUE(MID(B2050,4,2)),VALUE(LEFT(B2050,2))),DATE(VALUE(LEFT(B2050,4)),VALUE(MID(B2050,6,2)),VALUE(RIGHT(B2050,2)))))</f>
        <v>45845</v>
      </c>
      <c r="N2050" s="16" t="n">
        <f aca="false">MONTH(M2050)</f>
        <v>7</v>
      </c>
      <c r="O2050" s="16" t="str">
        <f aca="false">PROPER(TRIM(H2050))</f>
        <v>Delhi</v>
      </c>
      <c r="P2050" s="16" t="str">
        <f aca="false">IFERROR(VLOOKUP(O2050,city_map!$A$2:$B$6,2,FALSE()),O2050)</f>
        <v>Delhi</v>
      </c>
      <c r="Q2050" s="16" t="n">
        <f aca="false">IF(ISNUMBER(F2050),F2050,VALUE(SUBSTITUTE(SUBSTITUTE(F2050,"₹",""),",","")))</f>
        <v>493</v>
      </c>
      <c r="R2050" s="16" t="n">
        <f aca="false">IF(E2050=99,1,E2050)</f>
        <v>1</v>
      </c>
      <c r="S2050" s="16" t="n">
        <f aca="false">IF(G2050="",0,G2050)</f>
        <v>0</v>
      </c>
      <c r="T2050" s="16" t="str">
        <f aca="false">IF(I2050="","Unknown",IF(I2050="upi","UPI",I2050))</f>
        <v>Net Banking</v>
      </c>
      <c r="U2050" s="16" t="str">
        <f aca="false">IF(L2050="Yes","Y",IF(L2050="No","N",L2050))</f>
        <v>N</v>
      </c>
      <c r="V2050" s="19" t="n">
        <f aca="false">ROUND(R2050*Q2050*(1-S2050),2)</f>
        <v>493</v>
      </c>
      <c r="W2050" s="16" t="str">
        <f aca="false">_xlfn.XLOOKUP(D2050,products!$A$2:$A$61,products!$C$2:$C$61,"Not found")</f>
        <v>Beauty</v>
      </c>
    </row>
    <row r="2051" customFormat="false" ht="15" hidden="false" customHeight="false" outlineLevel="0" collapsed="false">
      <c r="A2051" s="16" t="s">
        <v>3159</v>
      </c>
      <c r="B2051" s="16" t="s">
        <v>3150</v>
      </c>
      <c r="C2051" s="16" t="s">
        <v>1034</v>
      </c>
      <c r="D2051" s="16" t="s">
        <v>191</v>
      </c>
      <c r="E2051" s="16" t="n">
        <v>1</v>
      </c>
      <c r="F2051" s="16" t="n">
        <v>414</v>
      </c>
      <c r="G2051" s="16" t="n">
        <v>0.05</v>
      </c>
      <c r="H2051" s="16" t="s">
        <v>130</v>
      </c>
      <c r="I2051" s="16" t="s">
        <v>40</v>
      </c>
      <c r="J2051" s="16" t="n">
        <v>2</v>
      </c>
      <c r="K2051" s="16" t="n">
        <v>5</v>
      </c>
      <c r="L2051" s="16" t="s">
        <v>41</v>
      </c>
      <c r="M2051" s="18" t="n">
        <f aca="false">IF(ISNUMBER(B2051),B2051,IF(MID(B2051,3,1)="-",DATE(VALUE(RIGHT(B2051,4)),VALUE(MID(B2051,4,2)),VALUE(LEFT(B2051,2))),DATE(VALUE(LEFT(B2051,4)),VALUE(MID(B2051,6,2)),VALUE(RIGHT(B2051,2)))))</f>
        <v>45845</v>
      </c>
      <c r="N2051" s="16" t="n">
        <f aca="false">MONTH(M2051)</f>
        <v>7</v>
      </c>
      <c r="O2051" s="16" t="str">
        <f aca="false">PROPER(TRIM(H2051))</f>
        <v>Bengaluru</v>
      </c>
      <c r="P2051" s="16" t="str">
        <f aca="false">IFERROR(VLOOKUP(O2051,city_map!$A$2:$B$6,2,FALSE()),O2051)</f>
        <v>Bengaluru</v>
      </c>
      <c r="Q2051" s="16" t="n">
        <f aca="false">IF(ISNUMBER(F2051),F2051,VALUE(SUBSTITUTE(SUBSTITUTE(F2051,"₹",""),",","")))</f>
        <v>414</v>
      </c>
      <c r="R2051" s="16" t="n">
        <f aca="false">IF(E2051=99,1,E2051)</f>
        <v>1</v>
      </c>
      <c r="S2051" s="16" t="n">
        <f aca="false">IF(G2051="",0,G2051)</f>
        <v>0.05</v>
      </c>
      <c r="T2051" s="16" t="str">
        <f aca="false">IF(I2051="","Unknown",IF(I2051="upi","UPI",I2051))</f>
        <v>COD</v>
      </c>
      <c r="U2051" s="16" t="str">
        <f aca="false">IF(L2051="Yes","Y",IF(L2051="No","N",L2051))</f>
        <v>N</v>
      </c>
      <c r="V2051" s="19" t="n">
        <f aca="false">ROUND(R2051*Q2051*(1-S2051),2)</f>
        <v>393.3</v>
      </c>
      <c r="W2051" s="16" t="str">
        <f aca="false">_xlfn.XLOOKUP(D2051,products!$A$2:$A$61,products!$C$2:$C$61,"Not found")</f>
        <v>Electronics</v>
      </c>
    </row>
    <row r="2052" customFormat="false" ht="15" hidden="false" customHeight="false" outlineLevel="0" collapsed="false">
      <c r="A2052" s="16" t="s">
        <v>3160</v>
      </c>
      <c r="B2052" s="16" t="s">
        <v>3150</v>
      </c>
      <c r="C2052" s="16" t="s">
        <v>2192</v>
      </c>
      <c r="D2052" s="16" t="s">
        <v>254</v>
      </c>
      <c r="E2052" s="16" t="n">
        <v>3</v>
      </c>
      <c r="F2052" s="16" t="n">
        <v>1032</v>
      </c>
      <c r="G2052" s="16" t="n">
        <v>0.1</v>
      </c>
      <c r="H2052" s="16" t="s">
        <v>112</v>
      </c>
      <c r="I2052" s="16" t="s">
        <v>71</v>
      </c>
      <c r="J2052" s="16" t="n">
        <v>2</v>
      </c>
      <c r="K2052" s="16" t="n">
        <v>4</v>
      </c>
      <c r="L2052" s="16" t="s">
        <v>41</v>
      </c>
      <c r="M2052" s="18" t="n">
        <f aca="false">IF(ISNUMBER(B2052),B2052,IF(MID(B2052,3,1)="-",DATE(VALUE(RIGHT(B2052,4)),VALUE(MID(B2052,4,2)),VALUE(LEFT(B2052,2))),DATE(VALUE(LEFT(B2052,4)),VALUE(MID(B2052,6,2)),VALUE(RIGHT(B2052,2)))))</f>
        <v>45845</v>
      </c>
      <c r="N2052" s="16" t="n">
        <f aca="false">MONTH(M2052)</f>
        <v>7</v>
      </c>
      <c r="O2052" s="16" t="str">
        <f aca="false">PROPER(TRIM(H2052))</f>
        <v>Mumbai</v>
      </c>
      <c r="P2052" s="16" t="str">
        <f aca="false">IFERROR(VLOOKUP(O2052,city_map!$A$2:$B$6,2,FALSE()),O2052)</f>
        <v>Mumbai</v>
      </c>
      <c r="Q2052" s="16" t="n">
        <f aca="false">IF(ISNUMBER(F2052),F2052,VALUE(SUBSTITUTE(SUBSTITUTE(F2052,"₹",""),",","")))</f>
        <v>1032</v>
      </c>
      <c r="R2052" s="16" t="n">
        <f aca="false">IF(E2052=99,1,E2052)</f>
        <v>3</v>
      </c>
      <c r="S2052" s="16" t="n">
        <f aca="false">IF(G2052="",0,G2052)</f>
        <v>0.1</v>
      </c>
      <c r="T2052" s="16" t="str">
        <f aca="false">IF(I2052="","Unknown",IF(I2052="upi","UPI",I2052))</f>
        <v>Credit Card</v>
      </c>
      <c r="U2052" s="16" t="str">
        <f aca="false">IF(L2052="Yes","Y",IF(L2052="No","N",L2052))</f>
        <v>N</v>
      </c>
      <c r="V2052" s="19" t="n">
        <f aca="false">ROUND(R2052*Q2052*(1-S2052),2)</f>
        <v>2786.4</v>
      </c>
      <c r="W2052" s="16" t="str">
        <f aca="false">_xlfn.XLOOKUP(D2052,products!$A$2:$A$61,products!$C$2:$C$61,"Not found")</f>
        <v>Fashion</v>
      </c>
    </row>
    <row r="2053" customFormat="false" ht="15" hidden="false" customHeight="false" outlineLevel="0" collapsed="false">
      <c r="A2053" s="16" t="s">
        <v>3161</v>
      </c>
      <c r="B2053" s="16" t="s">
        <v>3162</v>
      </c>
      <c r="C2053" s="16" t="s">
        <v>3163</v>
      </c>
      <c r="D2053" s="16" t="s">
        <v>232</v>
      </c>
      <c r="E2053" s="16" t="n">
        <v>2</v>
      </c>
      <c r="F2053" s="16" t="s">
        <v>3164</v>
      </c>
      <c r="G2053" s="16" t="n">
        <v>0</v>
      </c>
      <c r="H2053" s="16" t="s">
        <v>112</v>
      </c>
      <c r="I2053" s="16" t="s">
        <v>71</v>
      </c>
      <c r="J2053" s="16" t="n">
        <v>4</v>
      </c>
      <c r="K2053" s="16" t="n">
        <v>4</v>
      </c>
      <c r="L2053" s="16" t="s">
        <v>174</v>
      </c>
      <c r="M2053" s="18" t="n">
        <f aca="false">IF(ISNUMBER(B2053),B2053,IF(MID(B2053,3,1)="-",DATE(VALUE(RIGHT(B2053,4)),VALUE(MID(B2053,4,2)),VALUE(LEFT(B2053,2))),DATE(VALUE(LEFT(B2053,4)),VALUE(MID(B2053,6,2)),VALUE(RIGHT(B2053,2)))))</f>
        <v>45846</v>
      </c>
      <c r="N2053" s="16" t="n">
        <f aca="false">MONTH(M2053)</f>
        <v>7</v>
      </c>
      <c r="O2053" s="16" t="str">
        <f aca="false">PROPER(TRIM(H2053))</f>
        <v>Mumbai</v>
      </c>
      <c r="P2053" s="16" t="str">
        <f aca="false">IFERROR(VLOOKUP(O2053,city_map!$A$2:$B$6,2,FALSE()),O2053)</f>
        <v>Mumbai</v>
      </c>
      <c r="Q2053" s="16" t="n">
        <f aca="false">IF(ISNUMBER(F2053),F2053,VALUE(SUBSTITUTE(SUBSTITUTE(F2053,"₹",""),",","")))</f>
        <v>1943</v>
      </c>
      <c r="R2053" s="16" t="n">
        <f aca="false">IF(E2053=99,1,E2053)</f>
        <v>2</v>
      </c>
      <c r="S2053" s="16" t="n">
        <f aca="false">IF(G2053="",0,G2053)</f>
        <v>0</v>
      </c>
      <c r="T2053" s="16" t="str">
        <f aca="false">IF(I2053="","Unknown",IF(I2053="upi","UPI",I2053))</f>
        <v>Credit Card</v>
      </c>
      <c r="U2053" s="16" t="str">
        <f aca="false">IF(L2053="Yes","Y",IF(L2053="No","N",L2053))</f>
        <v>N</v>
      </c>
      <c r="V2053" s="19" t="n">
        <f aca="false">ROUND(R2053*Q2053*(1-S2053),2)</f>
        <v>3886</v>
      </c>
      <c r="W2053" s="16" t="str">
        <f aca="false">_xlfn.XLOOKUP(D2053,products!$A$2:$A$61,products!$C$2:$C$61,"Not found")</f>
        <v>Electronics</v>
      </c>
    </row>
    <row r="2054" customFormat="false" ht="15" hidden="false" customHeight="false" outlineLevel="0" collapsed="false">
      <c r="A2054" s="16" t="s">
        <v>3165</v>
      </c>
      <c r="B2054" s="16" t="s">
        <v>3162</v>
      </c>
      <c r="C2054" s="16" t="s">
        <v>809</v>
      </c>
      <c r="D2054" s="16" t="s">
        <v>262</v>
      </c>
      <c r="E2054" s="16" t="n">
        <v>3</v>
      </c>
      <c r="F2054" s="16" t="n">
        <v>820</v>
      </c>
      <c r="G2054" s="16" t="n">
        <v>0.05</v>
      </c>
      <c r="H2054" s="16" t="s">
        <v>67</v>
      </c>
      <c r="I2054" s="16" t="s">
        <v>60</v>
      </c>
      <c r="J2054" s="16" t="n">
        <v>2</v>
      </c>
      <c r="K2054" s="16" t="n">
        <v>5</v>
      </c>
      <c r="L2054" s="16" t="s">
        <v>174</v>
      </c>
      <c r="M2054" s="18" t="n">
        <f aca="false">IF(ISNUMBER(B2054),B2054,IF(MID(B2054,3,1)="-",DATE(VALUE(RIGHT(B2054,4)),VALUE(MID(B2054,4,2)),VALUE(LEFT(B2054,2))),DATE(VALUE(LEFT(B2054,4)),VALUE(MID(B2054,6,2)),VALUE(RIGHT(B2054,2)))))</f>
        <v>45846</v>
      </c>
      <c r="N2054" s="16" t="n">
        <f aca="false">MONTH(M2054)</f>
        <v>7</v>
      </c>
      <c r="O2054" s="16" t="str">
        <f aca="false">PROPER(TRIM(H2054))</f>
        <v>Kolkata</v>
      </c>
      <c r="P2054" s="16" t="str">
        <f aca="false">IFERROR(VLOOKUP(O2054,city_map!$A$2:$B$6,2,FALSE()),O2054)</f>
        <v>Kolkata</v>
      </c>
      <c r="Q2054" s="16" t="n">
        <f aca="false">IF(ISNUMBER(F2054),F2054,VALUE(SUBSTITUTE(SUBSTITUTE(F2054,"₹",""),",","")))</f>
        <v>820</v>
      </c>
      <c r="R2054" s="16" t="n">
        <f aca="false">IF(E2054=99,1,E2054)</f>
        <v>3</v>
      </c>
      <c r="S2054" s="16" t="n">
        <f aca="false">IF(G2054="",0,G2054)</f>
        <v>0.05</v>
      </c>
      <c r="T2054" s="16" t="str">
        <f aca="false">IF(I2054="","Unknown",IF(I2054="upi","UPI",I2054))</f>
        <v>UPI</v>
      </c>
      <c r="U2054" s="16" t="str">
        <f aca="false">IF(L2054="Yes","Y",IF(L2054="No","N",L2054))</f>
        <v>N</v>
      </c>
      <c r="V2054" s="19" t="n">
        <f aca="false">ROUND(R2054*Q2054*(1-S2054),2)</f>
        <v>2337</v>
      </c>
      <c r="W2054" s="16" t="str">
        <f aca="false">_xlfn.XLOOKUP(D2054,products!$A$2:$A$61,products!$C$2:$C$61,"Not found")</f>
        <v>Home</v>
      </c>
    </row>
    <row r="2055" customFormat="false" ht="15" hidden="false" customHeight="false" outlineLevel="0" collapsed="false">
      <c r="A2055" s="16" t="s">
        <v>3166</v>
      </c>
      <c r="B2055" s="16" t="s">
        <v>3162</v>
      </c>
      <c r="C2055" s="16" t="s">
        <v>1110</v>
      </c>
      <c r="D2055" s="16" t="s">
        <v>80</v>
      </c>
      <c r="E2055" s="16" t="n">
        <v>2</v>
      </c>
      <c r="F2055" s="16" t="n">
        <v>1483</v>
      </c>
      <c r="G2055" s="16" t="n">
        <v>0.3</v>
      </c>
      <c r="H2055" s="16" t="s">
        <v>208</v>
      </c>
      <c r="I2055" s="16" t="s">
        <v>71</v>
      </c>
      <c r="J2055" s="16" t="n">
        <v>7</v>
      </c>
      <c r="K2055" s="16" t="n">
        <v>3</v>
      </c>
      <c r="L2055" s="16" t="s">
        <v>41</v>
      </c>
      <c r="M2055" s="18" t="n">
        <f aca="false">IF(ISNUMBER(B2055),B2055,IF(MID(B2055,3,1)="-",DATE(VALUE(RIGHT(B2055,4)),VALUE(MID(B2055,4,2)),VALUE(LEFT(B2055,2))),DATE(VALUE(LEFT(B2055,4)),VALUE(MID(B2055,6,2)),VALUE(RIGHT(B2055,2)))))</f>
        <v>45846</v>
      </c>
      <c r="N2055" s="16" t="n">
        <f aca="false">MONTH(M2055)</f>
        <v>7</v>
      </c>
      <c r="O2055" s="16" t="str">
        <f aca="false">PROPER(TRIM(H2055))</f>
        <v>Jaipur</v>
      </c>
      <c r="P2055" s="16" t="str">
        <f aca="false">IFERROR(VLOOKUP(O2055,city_map!$A$2:$B$6,2,FALSE()),O2055)</f>
        <v>Jaipur</v>
      </c>
      <c r="Q2055" s="16" t="n">
        <f aca="false">IF(ISNUMBER(F2055),F2055,VALUE(SUBSTITUTE(SUBSTITUTE(F2055,"₹",""),",","")))</f>
        <v>1483</v>
      </c>
      <c r="R2055" s="16" t="n">
        <f aca="false">IF(E2055=99,1,E2055)</f>
        <v>2</v>
      </c>
      <c r="S2055" s="16" t="n">
        <f aca="false">IF(G2055="",0,G2055)</f>
        <v>0.3</v>
      </c>
      <c r="T2055" s="16" t="str">
        <f aca="false">IF(I2055="","Unknown",IF(I2055="upi","UPI",I2055))</f>
        <v>Credit Card</v>
      </c>
      <c r="U2055" s="16" t="str">
        <f aca="false">IF(L2055="Yes","Y",IF(L2055="No","N",L2055))</f>
        <v>N</v>
      </c>
      <c r="V2055" s="19" t="n">
        <f aca="false">ROUND(R2055*Q2055*(1-S2055),2)</f>
        <v>2076.2</v>
      </c>
      <c r="W2055" s="16" t="str">
        <f aca="false">_xlfn.XLOOKUP(D2055,products!$A$2:$A$61,products!$C$2:$C$61,"Not found")</f>
        <v>Beauty</v>
      </c>
    </row>
    <row r="2056" customFormat="false" ht="15" hidden="false" customHeight="false" outlineLevel="0" collapsed="false">
      <c r="A2056" s="16" t="s">
        <v>3167</v>
      </c>
      <c r="B2056" s="16" t="s">
        <v>3162</v>
      </c>
      <c r="C2056" s="16" t="s">
        <v>657</v>
      </c>
      <c r="D2056" s="16" t="s">
        <v>219</v>
      </c>
      <c r="E2056" s="16" t="n">
        <v>2</v>
      </c>
      <c r="F2056" s="16" t="n">
        <v>1245</v>
      </c>
      <c r="G2056" s="16" t="n">
        <v>0.05</v>
      </c>
      <c r="H2056" s="16" t="s">
        <v>70</v>
      </c>
      <c r="I2056" s="16" t="s">
        <v>71</v>
      </c>
      <c r="J2056" s="16" t="n">
        <v>5</v>
      </c>
      <c r="K2056" s="16" t="n">
        <v>4</v>
      </c>
      <c r="L2056" s="16" t="s">
        <v>41</v>
      </c>
      <c r="M2056" s="18" t="n">
        <f aca="false">IF(ISNUMBER(B2056),B2056,IF(MID(B2056,3,1)="-",DATE(VALUE(RIGHT(B2056,4)),VALUE(MID(B2056,4,2)),VALUE(LEFT(B2056,2))),DATE(VALUE(LEFT(B2056,4)),VALUE(MID(B2056,6,2)),VALUE(RIGHT(B2056,2)))))</f>
        <v>45846</v>
      </c>
      <c r="N2056" s="16" t="n">
        <f aca="false">MONTH(M2056)</f>
        <v>7</v>
      </c>
      <c r="O2056" s="16" t="str">
        <f aca="false">PROPER(TRIM(H2056))</f>
        <v>Pune</v>
      </c>
      <c r="P2056" s="16" t="str">
        <f aca="false">IFERROR(VLOOKUP(O2056,city_map!$A$2:$B$6,2,FALSE()),O2056)</f>
        <v>Pune</v>
      </c>
      <c r="Q2056" s="16" t="n">
        <f aca="false">IF(ISNUMBER(F2056),F2056,VALUE(SUBSTITUTE(SUBSTITUTE(F2056,"₹",""),",","")))</f>
        <v>1245</v>
      </c>
      <c r="R2056" s="16" t="n">
        <f aca="false">IF(E2056=99,1,E2056)</f>
        <v>2</v>
      </c>
      <c r="S2056" s="16" t="n">
        <f aca="false">IF(G2056="",0,G2056)</f>
        <v>0.05</v>
      </c>
      <c r="T2056" s="16" t="str">
        <f aca="false">IF(I2056="","Unknown",IF(I2056="upi","UPI",I2056))</f>
        <v>Credit Card</v>
      </c>
      <c r="U2056" s="16" t="str">
        <f aca="false">IF(L2056="Yes","Y",IF(L2056="No","N",L2056))</f>
        <v>N</v>
      </c>
      <c r="V2056" s="19" t="n">
        <f aca="false">ROUND(R2056*Q2056*(1-S2056),2)</f>
        <v>2365.5</v>
      </c>
      <c r="W2056" s="16" t="str">
        <f aca="false">_xlfn.XLOOKUP(D2056,products!$A$2:$A$61,products!$C$2:$C$61,"Not found")</f>
        <v>Electronics</v>
      </c>
    </row>
    <row r="2057" customFormat="false" ht="15" hidden="false" customHeight="false" outlineLevel="0" collapsed="false">
      <c r="A2057" s="16" t="s">
        <v>3168</v>
      </c>
      <c r="B2057" s="16" t="s">
        <v>3162</v>
      </c>
      <c r="C2057" s="16" t="s">
        <v>2462</v>
      </c>
      <c r="D2057" s="16" t="s">
        <v>126</v>
      </c>
      <c r="E2057" s="16" t="n">
        <v>2</v>
      </c>
      <c r="F2057" s="16" t="n">
        <v>407</v>
      </c>
      <c r="G2057" s="16" t="n">
        <v>0.05</v>
      </c>
      <c r="H2057" s="16" t="s">
        <v>67</v>
      </c>
      <c r="I2057" s="16" t="s">
        <v>100</v>
      </c>
      <c r="J2057" s="16" t="n">
        <v>2</v>
      </c>
      <c r="K2057" s="16" t="n">
        <v>4</v>
      </c>
      <c r="L2057" s="16" t="s">
        <v>41</v>
      </c>
      <c r="M2057" s="18" t="n">
        <f aca="false">IF(ISNUMBER(B2057),B2057,IF(MID(B2057,3,1)="-",DATE(VALUE(RIGHT(B2057,4)),VALUE(MID(B2057,4,2)),VALUE(LEFT(B2057,2))),DATE(VALUE(LEFT(B2057,4)),VALUE(MID(B2057,6,2)),VALUE(RIGHT(B2057,2)))))</f>
        <v>45846</v>
      </c>
      <c r="N2057" s="16" t="n">
        <f aca="false">MONTH(M2057)</f>
        <v>7</v>
      </c>
      <c r="O2057" s="16" t="str">
        <f aca="false">PROPER(TRIM(H2057))</f>
        <v>Kolkata</v>
      </c>
      <c r="P2057" s="16" t="str">
        <f aca="false">IFERROR(VLOOKUP(O2057,city_map!$A$2:$B$6,2,FALSE()),O2057)</f>
        <v>Kolkata</v>
      </c>
      <c r="Q2057" s="16" t="n">
        <f aca="false">IF(ISNUMBER(F2057),F2057,VALUE(SUBSTITUTE(SUBSTITUTE(F2057,"₹",""),",","")))</f>
        <v>407</v>
      </c>
      <c r="R2057" s="16" t="n">
        <f aca="false">IF(E2057=99,1,E2057)</f>
        <v>2</v>
      </c>
      <c r="S2057" s="16" t="n">
        <f aca="false">IF(G2057="",0,G2057)</f>
        <v>0.05</v>
      </c>
      <c r="T2057" s="16" t="str">
        <f aca="false">IF(I2057="","Unknown",IF(I2057="upi","UPI",I2057))</f>
        <v>Net Banking</v>
      </c>
      <c r="U2057" s="16" t="str">
        <f aca="false">IF(L2057="Yes","Y",IF(L2057="No","N",L2057))</f>
        <v>N</v>
      </c>
      <c r="V2057" s="19" t="n">
        <f aca="false">ROUND(R2057*Q2057*(1-S2057),2)</f>
        <v>773.3</v>
      </c>
      <c r="W2057" s="16" t="str">
        <f aca="false">_xlfn.XLOOKUP(D2057,products!$A$2:$A$61,products!$C$2:$C$61,"Not found")</f>
        <v>Home</v>
      </c>
    </row>
    <row r="2058" customFormat="false" ht="15" hidden="false" customHeight="false" outlineLevel="0" collapsed="false">
      <c r="A2058" s="16" t="s">
        <v>3169</v>
      </c>
      <c r="B2058" s="16" t="s">
        <v>3162</v>
      </c>
      <c r="C2058" s="16" t="s">
        <v>923</v>
      </c>
      <c r="D2058" s="16" t="s">
        <v>129</v>
      </c>
      <c r="E2058" s="16" t="n">
        <v>1</v>
      </c>
      <c r="F2058" s="16" t="n">
        <v>582</v>
      </c>
      <c r="G2058" s="16" t="n">
        <v>0</v>
      </c>
      <c r="H2058" s="16" t="s">
        <v>130</v>
      </c>
      <c r="I2058" s="16" t="s">
        <v>60</v>
      </c>
      <c r="J2058" s="16" t="n">
        <v>2</v>
      </c>
      <c r="K2058" s="16" t="n">
        <v>4</v>
      </c>
      <c r="L2058" s="16" t="s">
        <v>41</v>
      </c>
      <c r="M2058" s="18" t="n">
        <f aca="false">IF(ISNUMBER(B2058),B2058,IF(MID(B2058,3,1)="-",DATE(VALUE(RIGHT(B2058,4)),VALUE(MID(B2058,4,2)),VALUE(LEFT(B2058,2))),DATE(VALUE(LEFT(B2058,4)),VALUE(MID(B2058,6,2)),VALUE(RIGHT(B2058,2)))))</f>
        <v>45846</v>
      </c>
      <c r="N2058" s="16" t="n">
        <f aca="false">MONTH(M2058)</f>
        <v>7</v>
      </c>
      <c r="O2058" s="16" t="str">
        <f aca="false">PROPER(TRIM(H2058))</f>
        <v>Bengaluru</v>
      </c>
      <c r="P2058" s="16" t="str">
        <f aca="false">IFERROR(VLOOKUP(O2058,city_map!$A$2:$B$6,2,FALSE()),O2058)</f>
        <v>Bengaluru</v>
      </c>
      <c r="Q2058" s="16" t="n">
        <f aca="false">IF(ISNUMBER(F2058),F2058,VALUE(SUBSTITUTE(SUBSTITUTE(F2058,"₹",""),",","")))</f>
        <v>582</v>
      </c>
      <c r="R2058" s="16" t="n">
        <f aca="false">IF(E2058=99,1,E2058)</f>
        <v>1</v>
      </c>
      <c r="S2058" s="16" t="n">
        <f aca="false">IF(G2058="",0,G2058)</f>
        <v>0</v>
      </c>
      <c r="T2058" s="16" t="str">
        <f aca="false">IF(I2058="","Unknown",IF(I2058="upi","UPI",I2058))</f>
        <v>UPI</v>
      </c>
      <c r="U2058" s="16" t="str">
        <f aca="false">IF(L2058="Yes","Y",IF(L2058="No","N",L2058))</f>
        <v>N</v>
      </c>
      <c r="V2058" s="19" t="n">
        <f aca="false">ROUND(R2058*Q2058*(1-S2058),2)</f>
        <v>582</v>
      </c>
      <c r="W2058" s="16" t="str">
        <f aca="false">_xlfn.XLOOKUP(D2058,products!$A$2:$A$61,products!$C$2:$C$61,"Not found")</f>
        <v>Beauty</v>
      </c>
    </row>
    <row r="2059" customFormat="false" ht="15" hidden="false" customHeight="false" outlineLevel="0" collapsed="false">
      <c r="A2059" s="16" t="s">
        <v>3170</v>
      </c>
      <c r="B2059" s="16" t="s">
        <v>3171</v>
      </c>
      <c r="C2059" s="16" t="s">
        <v>2306</v>
      </c>
      <c r="D2059" s="16" t="s">
        <v>203</v>
      </c>
      <c r="E2059" s="16" t="n">
        <v>2</v>
      </c>
      <c r="F2059" s="16" t="n">
        <v>2622</v>
      </c>
      <c r="G2059" s="16" t="n">
        <v>0</v>
      </c>
      <c r="H2059" s="16" t="s">
        <v>161</v>
      </c>
      <c r="I2059" s="16" t="s">
        <v>60</v>
      </c>
      <c r="J2059" s="16" t="n">
        <v>3</v>
      </c>
      <c r="K2059" s="16" t="n">
        <v>4</v>
      </c>
      <c r="L2059" s="16" t="s">
        <v>57</v>
      </c>
      <c r="M2059" s="18" t="n">
        <f aca="false">IF(ISNUMBER(B2059),B2059,IF(MID(B2059,3,1)="-",DATE(VALUE(RIGHT(B2059,4)),VALUE(MID(B2059,4,2)),VALUE(LEFT(B2059,2))),DATE(VALUE(LEFT(B2059,4)),VALUE(MID(B2059,6,2)),VALUE(RIGHT(B2059,2)))))</f>
        <v>45846</v>
      </c>
      <c r="N2059" s="16" t="n">
        <f aca="false">MONTH(M2059)</f>
        <v>7</v>
      </c>
      <c r="O2059" s="16" t="str">
        <f aca="false">PROPER(TRIM(H2059))</f>
        <v>Hyderabad</v>
      </c>
      <c r="P2059" s="16" t="str">
        <f aca="false">IFERROR(VLOOKUP(O2059,city_map!$A$2:$B$6,2,FALSE()),O2059)</f>
        <v>Hyderabad</v>
      </c>
      <c r="Q2059" s="16" t="n">
        <f aca="false">IF(ISNUMBER(F2059),F2059,VALUE(SUBSTITUTE(SUBSTITUTE(F2059,"₹",""),",","")))</f>
        <v>2622</v>
      </c>
      <c r="R2059" s="16" t="n">
        <f aca="false">IF(E2059=99,1,E2059)</f>
        <v>2</v>
      </c>
      <c r="S2059" s="16" t="n">
        <f aca="false">IF(G2059="",0,G2059)</f>
        <v>0</v>
      </c>
      <c r="T2059" s="16" t="str">
        <f aca="false">IF(I2059="","Unknown",IF(I2059="upi","UPI",I2059))</f>
        <v>UPI</v>
      </c>
      <c r="U2059" s="16" t="str">
        <f aca="false">IF(L2059="Yes","Y",IF(L2059="No","N",L2059))</f>
        <v>Y</v>
      </c>
      <c r="V2059" s="19" t="n">
        <f aca="false">ROUND(R2059*Q2059*(1-S2059),2)</f>
        <v>5244</v>
      </c>
      <c r="W2059" s="16" t="str">
        <f aca="false">_xlfn.XLOOKUP(D2059,products!$A$2:$A$61,products!$C$2:$C$61,"Not found")</f>
        <v>Fashion</v>
      </c>
    </row>
    <row r="2060" customFormat="false" ht="15" hidden="false" customHeight="false" outlineLevel="0" collapsed="false">
      <c r="A2060" s="16" t="s">
        <v>3172</v>
      </c>
      <c r="B2060" s="16" t="s">
        <v>3162</v>
      </c>
      <c r="C2060" s="16" t="s">
        <v>1990</v>
      </c>
      <c r="D2060" s="16" t="s">
        <v>136</v>
      </c>
      <c r="E2060" s="16" t="n">
        <v>2</v>
      </c>
      <c r="F2060" s="16" t="n">
        <v>2110</v>
      </c>
      <c r="G2060" s="16" t="n">
        <v>0.15</v>
      </c>
      <c r="H2060" s="16" t="s">
        <v>130</v>
      </c>
      <c r="I2060" s="16" t="s">
        <v>71</v>
      </c>
      <c r="J2060" s="16" t="n">
        <v>2</v>
      </c>
      <c r="K2060" s="16" t="n">
        <v>4</v>
      </c>
      <c r="L2060" s="16" t="s">
        <v>41</v>
      </c>
      <c r="M2060" s="18" t="n">
        <f aca="false">IF(ISNUMBER(B2060),B2060,IF(MID(B2060,3,1)="-",DATE(VALUE(RIGHT(B2060,4)),VALUE(MID(B2060,4,2)),VALUE(LEFT(B2060,2))),DATE(VALUE(LEFT(B2060,4)),VALUE(MID(B2060,6,2)),VALUE(RIGHT(B2060,2)))))</f>
        <v>45846</v>
      </c>
      <c r="N2060" s="16" t="n">
        <f aca="false">MONTH(M2060)</f>
        <v>7</v>
      </c>
      <c r="O2060" s="16" t="str">
        <f aca="false">PROPER(TRIM(H2060))</f>
        <v>Bengaluru</v>
      </c>
      <c r="P2060" s="16" t="str">
        <f aca="false">IFERROR(VLOOKUP(O2060,city_map!$A$2:$B$6,2,FALSE()),O2060)</f>
        <v>Bengaluru</v>
      </c>
      <c r="Q2060" s="16" t="n">
        <f aca="false">IF(ISNUMBER(F2060),F2060,VALUE(SUBSTITUTE(SUBSTITUTE(F2060,"₹",""),",","")))</f>
        <v>2110</v>
      </c>
      <c r="R2060" s="16" t="n">
        <f aca="false">IF(E2060=99,1,E2060)</f>
        <v>2</v>
      </c>
      <c r="S2060" s="16" t="n">
        <f aca="false">IF(G2060="",0,G2060)</f>
        <v>0.15</v>
      </c>
      <c r="T2060" s="16" t="str">
        <f aca="false">IF(I2060="","Unknown",IF(I2060="upi","UPI",I2060))</f>
        <v>Credit Card</v>
      </c>
      <c r="U2060" s="16" t="str">
        <f aca="false">IF(L2060="Yes","Y",IF(L2060="No","N",L2060))</f>
        <v>N</v>
      </c>
      <c r="V2060" s="19" t="n">
        <f aca="false">ROUND(R2060*Q2060*(1-S2060),2)</f>
        <v>3587</v>
      </c>
      <c r="W2060" s="16" t="str">
        <f aca="false">_xlfn.XLOOKUP(D2060,products!$A$2:$A$61,products!$C$2:$C$61,"Not found")</f>
        <v>Electronics</v>
      </c>
    </row>
    <row r="2061" customFormat="false" ht="15" hidden="false" customHeight="false" outlineLevel="0" collapsed="false">
      <c r="A2061" s="16" t="s">
        <v>3173</v>
      </c>
      <c r="B2061" s="16" t="s">
        <v>3162</v>
      </c>
      <c r="C2061" s="16" t="s">
        <v>1698</v>
      </c>
      <c r="D2061" s="16" t="s">
        <v>38</v>
      </c>
      <c r="E2061" s="16" t="n">
        <v>1</v>
      </c>
      <c r="F2061" s="16" t="n">
        <v>345</v>
      </c>
      <c r="G2061" s="16" t="n">
        <v>0</v>
      </c>
      <c r="H2061" s="16" t="s">
        <v>70</v>
      </c>
      <c r="I2061" s="16" t="s">
        <v>40</v>
      </c>
      <c r="J2061" s="16" t="n">
        <v>5</v>
      </c>
      <c r="K2061" s="16" t="n">
        <v>3</v>
      </c>
      <c r="L2061" s="16" t="s">
        <v>41</v>
      </c>
      <c r="M2061" s="18" t="n">
        <f aca="false">IF(ISNUMBER(B2061),B2061,IF(MID(B2061,3,1)="-",DATE(VALUE(RIGHT(B2061,4)),VALUE(MID(B2061,4,2)),VALUE(LEFT(B2061,2))),DATE(VALUE(LEFT(B2061,4)),VALUE(MID(B2061,6,2)),VALUE(RIGHT(B2061,2)))))</f>
        <v>45846</v>
      </c>
      <c r="N2061" s="16" t="n">
        <f aca="false">MONTH(M2061)</f>
        <v>7</v>
      </c>
      <c r="O2061" s="16" t="str">
        <f aca="false">PROPER(TRIM(H2061))</f>
        <v>Pune</v>
      </c>
      <c r="P2061" s="16" t="str">
        <f aca="false">IFERROR(VLOOKUP(O2061,city_map!$A$2:$B$6,2,FALSE()),O2061)</f>
        <v>Pune</v>
      </c>
      <c r="Q2061" s="16" t="n">
        <f aca="false">IF(ISNUMBER(F2061),F2061,VALUE(SUBSTITUTE(SUBSTITUTE(F2061,"₹",""),",","")))</f>
        <v>345</v>
      </c>
      <c r="R2061" s="16" t="n">
        <f aca="false">IF(E2061=99,1,E2061)</f>
        <v>1</v>
      </c>
      <c r="S2061" s="16" t="n">
        <f aca="false">IF(G2061="",0,G2061)</f>
        <v>0</v>
      </c>
      <c r="T2061" s="16" t="str">
        <f aca="false">IF(I2061="","Unknown",IF(I2061="upi","UPI",I2061))</f>
        <v>COD</v>
      </c>
      <c r="U2061" s="16" t="str">
        <f aca="false">IF(L2061="Yes","Y",IF(L2061="No","N",L2061))</f>
        <v>N</v>
      </c>
      <c r="V2061" s="19" t="n">
        <f aca="false">ROUND(R2061*Q2061*(1-S2061),2)</f>
        <v>345</v>
      </c>
      <c r="W2061" s="16" t="str">
        <f aca="false">_xlfn.XLOOKUP(D2061,products!$A$2:$A$61,products!$C$2:$C$61,"Not found")</f>
        <v>Books</v>
      </c>
    </row>
    <row r="2062" customFormat="false" ht="15" hidden="false" customHeight="false" outlineLevel="0" collapsed="false">
      <c r="A2062" s="16" t="s">
        <v>3174</v>
      </c>
      <c r="B2062" s="16" t="s">
        <v>3162</v>
      </c>
      <c r="C2062" s="16" t="s">
        <v>245</v>
      </c>
      <c r="D2062" s="16" t="s">
        <v>77</v>
      </c>
      <c r="E2062" s="16" t="n">
        <v>1</v>
      </c>
      <c r="F2062" s="16" t="n">
        <v>347</v>
      </c>
      <c r="G2062" s="16" t="n">
        <v>0</v>
      </c>
      <c r="H2062" s="16" t="s">
        <v>39</v>
      </c>
      <c r="I2062" s="16" t="s">
        <v>71</v>
      </c>
      <c r="J2062" s="16" t="n">
        <v>3</v>
      </c>
      <c r="K2062" s="16" t="n">
        <v>5</v>
      </c>
      <c r="L2062" s="16" t="s">
        <v>41</v>
      </c>
      <c r="M2062" s="18" t="n">
        <f aca="false">IF(ISNUMBER(B2062),B2062,IF(MID(B2062,3,1)="-",DATE(VALUE(RIGHT(B2062,4)),VALUE(MID(B2062,4,2)),VALUE(LEFT(B2062,2))),DATE(VALUE(LEFT(B2062,4)),VALUE(MID(B2062,6,2)),VALUE(RIGHT(B2062,2)))))</f>
        <v>45846</v>
      </c>
      <c r="N2062" s="16" t="n">
        <f aca="false">MONTH(M2062)</f>
        <v>7</v>
      </c>
      <c r="O2062" s="16" t="str">
        <f aca="false">PROPER(TRIM(H2062))</f>
        <v>Delhi</v>
      </c>
      <c r="P2062" s="16" t="str">
        <f aca="false">IFERROR(VLOOKUP(O2062,city_map!$A$2:$B$6,2,FALSE()),O2062)</f>
        <v>Delhi</v>
      </c>
      <c r="Q2062" s="16" t="n">
        <f aca="false">IF(ISNUMBER(F2062),F2062,VALUE(SUBSTITUTE(SUBSTITUTE(F2062,"₹",""),",","")))</f>
        <v>347</v>
      </c>
      <c r="R2062" s="16" t="n">
        <f aca="false">IF(E2062=99,1,E2062)</f>
        <v>1</v>
      </c>
      <c r="S2062" s="16" t="n">
        <f aca="false">IF(G2062="",0,G2062)</f>
        <v>0</v>
      </c>
      <c r="T2062" s="16" t="str">
        <f aca="false">IF(I2062="","Unknown",IF(I2062="upi","UPI",I2062))</f>
        <v>Credit Card</v>
      </c>
      <c r="U2062" s="16" t="str">
        <f aca="false">IF(L2062="Yes","Y",IF(L2062="No","N",L2062))</f>
        <v>N</v>
      </c>
      <c r="V2062" s="19" t="n">
        <f aca="false">ROUND(R2062*Q2062*(1-S2062),2)</f>
        <v>347</v>
      </c>
      <c r="W2062" s="16" t="str">
        <f aca="false">_xlfn.XLOOKUP(D2062,products!$A$2:$A$61,products!$C$2:$C$61,"Not found")</f>
        <v>Books</v>
      </c>
    </row>
    <row r="2063" customFormat="false" ht="15" hidden="false" customHeight="false" outlineLevel="0" collapsed="false">
      <c r="A2063" s="16" t="s">
        <v>3175</v>
      </c>
      <c r="B2063" s="16" t="s">
        <v>3162</v>
      </c>
      <c r="C2063" s="16" t="s">
        <v>860</v>
      </c>
      <c r="D2063" s="16" t="s">
        <v>133</v>
      </c>
      <c r="E2063" s="16" t="n">
        <v>3</v>
      </c>
      <c r="F2063" s="16" t="n">
        <v>607</v>
      </c>
      <c r="G2063" s="16" t="n">
        <v>0.2</v>
      </c>
      <c r="H2063" s="16" t="s">
        <v>112</v>
      </c>
      <c r="I2063" s="16" t="s">
        <v>100</v>
      </c>
      <c r="J2063" s="16" t="n">
        <v>4</v>
      </c>
      <c r="K2063" s="16" t="n">
        <v>4</v>
      </c>
      <c r="L2063" s="16" t="s">
        <v>41</v>
      </c>
      <c r="M2063" s="18" t="n">
        <f aca="false">IF(ISNUMBER(B2063),B2063,IF(MID(B2063,3,1)="-",DATE(VALUE(RIGHT(B2063,4)),VALUE(MID(B2063,4,2)),VALUE(LEFT(B2063,2))),DATE(VALUE(LEFT(B2063,4)),VALUE(MID(B2063,6,2)),VALUE(RIGHT(B2063,2)))))</f>
        <v>45846</v>
      </c>
      <c r="N2063" s="16" t="n">
        <f aca="false">MONTH(M2063)</f>
        <v>7</v>
      </c>
      <c r="O2063" s="16" t="str">
        <f aca="false">PROPER(TRIM(H2063))</f>
        <v>Mumbai</v>
      </c>
      <c r="P2063" s="16" t="str">
        <f aca="false">IFERROR(VLOOKUP(O2063,city_map!$A$2:$B$6,2,FALSE()),O2063)</f>
        <v>Mumbai</v>
      </c>
      <c r="Q2063" s="16" t="n">
        <f aca="false">IF(ISNUMBER(F2063),F2063,VALUE(SUBSTITUTE(SUBSTITUTE(F2063,"₹",""),",","")))</f>
        <v>607</v>
      </c>
      <c r="R2063" s="16" t="n">
        <f aca="false">IF(E2063=99,1,E2063)</f>
        <v>3</v>
      </c>
      <c r="S2063" s="16" t="n">
        <f aca="false">IF(G2063="",0,G2063)</f>
        <v>0.2</v>
      </c>
      <c r="T2063" s="16" t="str">
        <f aca="false">IF(I2063="","Unknown",IF(I2063="upi","UPI",I2063))</f>
        <v>Net Banking</v>
      </c>
      <c r="U2063" s="16" t="str">
        <f aca="false">IF(L2063="Yes","Y",IF(L2063="No","N",L2063))</f>
        <v>N</v>
      </c>
      <c r="V2063" s="19" t="n">
        <f aca="false">ROUND(R2063*Q2063*(1-S2063),2)</f>
        <v>1456.8</v>
      </c>
      <c r="W2063" s="16" t="str">
        <f aca="false">_xlfn.XLOOKUP(D2063,products!$A$2:$A$61,products!$C$2:$C$61,"Not found")</f>
        <v>Books</v>
      </c>
    </row>
    <row r="2064" customFormat="false" ht="15" hidden="false" customHeight="false" outlineLevel="0" collapsed="false">
      <c r="A2064" s="16" t="s">
        <v>3176</v>
      </c>
      <c r="B2064" s="16" t="s">
        <v>3162</v>
      </c>
      <c r="C2064" s="16" t="s">
        <v>1789</v>
      </c>
      <c r="D2064" s="16" t="s">
        <v>639</v>
      </c>
      <c r="E2064" s="16" t="n">
        <v>1</v>
      </c>
      <c r="F2064" s="16" t="n">
        <v>830</v>
      </c>
      <c r="G2064" s="16" t="n">
        <v>0.3</v>
      </c>
      <c r="H2064" s="16" t="s">
        <v>56</v>
      </c>
      <c r="I2064" s="16" t="s">
        <v>40</v>
      </c>
      <c r="J2064" s="16" t="n">
        <v>4</v>
      </c>
      <c r="K2064" s="16" t="n">
        <v>4</v>
      </c>
      <c r="L2064" s="16" t="s">
        <v>41</v>
      </c>
      <c r="M2064" s="18" t="n">
        <f aca="false">IF(ISNUMBER(B2064),B2064,IF(MID(B2064,3,1)="-",DATE(VALUE(RIGHT(B2064,4)),VALUE(MID(B2064,4,2)),VALUE(LEFT(B2064,2))),DATE(VALUE(LEFT(B2064,4)),VALUE(MID(B2064,6,2)),VALUE(RIGHT(B2064,2)))))</f>
        <v>45846</v>
      </c>
      <c r="N2064" s="16" t="n">
        <f aca="false">MONTH(M2064)</f>
        <v>7</v>
      </c>
      <c r="O2064" s="16" t="str">
        <f aca="false">PROPER(TRIM(H2064))</f>
        <v>Lucknow</v>
      </c>
      <c r="P2064" s="16" t="str">
        <f aca="false">IFERROR(VLOOKUP(O2064,city_map!$A$2:$B$6,2,FALSE()),O2064)</f>
        <v>Lucknow</v>
      </c>
      <c r="Q2064" s="16" t="n">
        <f aca="false">IF(ISNUMBER(F2064),F2064,VALUE(SUBSTITUTE(SUBSTITUTE(F2064,"₹",""),",","")))</f>
        <v>830</v>
      </c>
      <c r="R2064" s="16" t="n">
        <f aca="false">IF(E2064=99,1,E2064)</f>
        <v>1</v>
      </c>
      <c r="S2064" s="16" t="n">
        <f aca="false">IF(G2064="",0,G2064)</f>
        <v>0.3</v>
      </c>
      <c r="T2064" s="16" t="str">
        <f aca="false">IF(I2064="","Unknown",IF(I2064="upi","UPI",I2064))</f>
        <v>COD</v>
      </c>
      <c r="U2064" s="16" t="str">
        <f aca="false">IF(L2064="Yes","Y",IF(L2064="No","N",L2064))</f>
        <v>N</v>
      </c>
      <c r="V2064" s="19" t="n">
        <f aca="false">ROUND(R2064*Q2064*(1-S2064),2)</f>
        <v>581</v>
      </c>
      <c r="W2064" s="16" t="str">
        <f aca="false">_xlfn.XLOOKUP(D2064,products!$A$2:$A$61,products!$C$2:$C$61,"Not found")</f>
        <v>Beauty</v>
      </c>
    </row>
    <row r="2065" customFormat="false" ht="15" hidden="false" customHeight="false" outlineLevel="0" collapsed="false">
      <c r="A2065" s="16" t="s">
        <v>3177</v>
      </c>
      <c r="B2065" s="16" t="s">
        <v>3162</v>
      </c>
      <c r="C2065" s="16" t="s">
        <v>853</v>
      </c>
      <c r="D2065" s="16" t="s">
        <v>105</v>
      </c>
      <c r="E2065" s="16" t="n">
        <v>2</v>
      </c>
      <c r="F2065" s="16" t="n">
        <v>392</v>
      </c>
      <c r="G2065" s="16" t="n">
        <v>0.05</v>
      </c>
      <c r="H2065" s="16" t="s">
        <v>46</v>
      </c>
      <c r="I2065" s="16" t="s">
        <v>100</v>
      </c>
      <c r="J2065" s="16" t="n">
        <v>3</v>
      </c>
      <c r="K2065" s="16" t="n">
        <v>4</v>
      </c>
      <c r="L2065" s="16" t="s">
        <v>41</v>
      </c>
      <c r="M2065" s="18" t="n">
        <f aca="false">IF(ISNUMBER(B2065),B2065,IF(MID(B2065,3,1)="-",DATE(VALUE(RIGHT(B2065,4)),VALUE(MID(B2065,4,2)),VALUE(LEFT(B2065,2))),DATE(VALUE(LEFT(B2065,4)),VALUE(MID(B2065,6,2)),VALUE(RIGHT(B2065,2)))))</f>
        <v>45846</v>
      </c>
      <c r="N2065" s="16" t="n">
        <f aca="false">MONTH(M2065)</f>
        <v>7</v>
      </c>
      <c r="O2065" s="16" t="str">
        <f aca="false">PROPER(TRIM(H2065))</f>
        <v>Chennai</v>
      </c>
      <c r="P2065" s="16" t="str">
        <f aca="false">IFERROR(VLOOKUP(O2065,city_map!$A$2:$B$6,2,FALSE()),O2065)</f>
        <v>Chennai</v>
      </c>
      <c r="Q2065" s="16" t="n">
        <f aca="false">IF(ISNUMBER(F2065),F2065,VALUE(SUBSTITUTE(SUBSTITUTE(F2065,"₹",""),",","")))</f>
        <v>392</v>
      </c>
      <c r="R2065" s="16" t="n">
        <f aca="false">IF(E2065=99,1,E2065)</f>
        <v>2</v>
      </c>
      <c r="S2065" s="16" t="n">
        <f aca="false">IF(G2065="",0,G2065)</f>
        <v>0.05</v>
      </c>
      <c r="T2065" s="16" t="str">
        <f aca="false">IF(I2065="","Unknown",IF(I2065="upi","UPI",I2065))</f>
        <v>Net Banking</v>
      </c>
      <c r="U2065" s="16" t="str">
        <f aca="false">IF(L2065="Yes","Y",IF(L2065="No","N",L2065))</f>
        <v>N</v>
      </c>
      <c r="V2065" s="19" t="n">
        <f aca="false">ROUND(R2065*Q2065*(1-S2065),2)</f>
        <v>744.8</v>
      </c>
      <c r="W2065" s="16" t="str">
        <f aca="false">_xlfn.XLOOKUP(D2065,products!$A$2:$A$61,products!$C$2:$C$61,"Not found")</f>
        <v>Beauty</v>
      </c>
    </row>
    <row r="2066" customFormat="false" ht="15" hidden="false" customHeight="false" outlineLevel="0" collapsed="false">
      <c r="A2066" s="16" t="s">
        <v>3178</v>
      </c>
      <c r="B2066" s="16" t="s">
        <v>3179</v>
      </c>
      <c r="C2066" s="16" t="s">
        <v>249</v>
      </c>
      <c r="D2066" s="16" t="s">
        <v>95</v>
      </c>
      <c r="E2066" s="16" t="n">
        <v>1</v>
      </c>
      <c r="F2066" s="16" t="n">
        <v>1478</v>
      </c>
      <c r="G2066" s="16" t="n">
        <v>0.05</v>
      </c>
      <c r="H2066" s="16" t="s">
        <v>46</v>
      </c>
      <c r="I2066" s="16" t="s">
        <v>71</v>
      </c>
      <c r="J2066" s="16" t="n">
        <v>5</v>
      </c>
      <c r="K2066" s="16" t="n">
        <v>4</v>
      </c>
      <c r="L2066" s="16" t="s">
        <v>41</v>
      </c>
      <c r="M2066" s="18" t="n">
        <f aca="false">IF(ISNUMBER(B2066),B2066,IF(MID(B2066,3,1)="-",DATE(VALUE(RIGHT(B2066,4)),VALUE(MID(B2066,4,2)),VALUE(LEFT(B2066,2))),DATE(VALUE(LEFT(B2066,4)),VALUE(MID(B2066,6,2)),VALUE(RIGHT(B2066,2)))))</f>
        <v>45847</v>
      </c>
      <c r="N2066" s="16" t="n">
        <f aca="false">MONTH(M2066)</f>
        <v>7</v>
      </c>
      <c r="O2066" s="16" t="str">
        <f aca="false">PROPER(TRIM(H2066))</f>
        <v>Chennai</v>
      </c>
      <c r="P2066" s="16" t="str">
        <f aca="false">IFERROR(VLOOKUP(O2066,city_map!$A$2:$B$6,2,FALSE()),O2066)</f>
        <v>Chennai</v>
      </c>
      <c r="Q2066" s="16" t="n">
        <f aca="false">IF(ISNUMBER(F2066),F2066,VALUE(SUBSTITUTE(SUBSTITUTE(F2066,"₹",""),",","")))</f>
        <v>1478</v>
      </c>
      <c r="R2066" s="16" t="n">
        <f aca="false">IF(E2066=99,1,E2066)</f>
        <v>1</v>
      </c>
      <c r="S2066" s="16" t="n">
        <f aca="false">IF(G2066="",0,G2066)</f>
        <v>0.05</v>
      </c>
      <c r="T2066" s="16" t="str">
        <f aca="false">IF(I2066="","Unknown",IF(I2066="upi","UPI",I2066))</f>
        <v>Credit Card</v>
      </c>
      <c r="U2066" s="16" t="str">
        <f aca="false">IF(L2066="Yes","Y",IF(L2066="No","N",L2066))</f>
        <v>N</v>
      </c>
      <c r="V2066" s="19" t="n">
        <f aca="false">ROUND(R2066*Q2066*(1-S2066),2)</f>
        <v>1404.1</v>
      </c>
      <c r="W2066" s="16" t="str">
        <f aca="false">_xlfn.XLOOKUP(D2066,products!$A$2:$A$61,products!$C$2:$C$61,"Not found")</f>
        <v>Electronics</v>
      </c>
    </row>
    <row r="2067" customFormat="false" ht="15" hidden="false" customHeight="false" outlineLevel="0" collapsed="false">
      <c r="A2067" s="16" t="s">
        <v>3180</v>
      </c>
      <c r="B2067" s="16" t="s">
        <v>3179</v>
      </c>
      <c r="C2067" s="16" t="s">
        <v>1512</v>
      </c>
      <c r="D2067" s="16" t="s">
        <v>173</v>
      </c>
      <c r="E2067" s="16" t="n">
        <v>1</v>
      </c>
      <c r="F2067" s="16" t="n">
        <v>1153</v>
      </c>
      <c r="G2067" s="16" t="n">
        <v>0.05</v>
      </c>
      <c r="H2067" s="16" t="s">
        <v>56</v>
      </c>
      <c r="I2067" s="16" t="s">
        <v>40</v>
      </c>
      <c r="J2067" s="16" t="n">
        <v>4</v>
      </c>
      <c r="K2067" s="16" t="n">
        <v>3</v>
      </c>
      <c r="L2067" s="16" t="s">
        <v>57</v>
      </c>
      <c r="M2067" s="18" t="n">
        <f aca="false">IF(ISNUMBER(B2067),B2067,IF(MID(B2067,3,1)="-",DATE(VALUE(RIGHT(B2067,4)),VALUE(MID(B2067,4,2)),VALUE(LEFT(B2067,2))),DATE(VALUE(LEFT(B2067,4)),VALUE(MID(B2067,6,2)),VALUE(RIGHT(B2067,2)))))</f>
        <v>45847</v>
      </c>
      <c r="N2067" s="16" t="n">
        <f aca="false">MONTH(M2067)</f>
        <v>7</v>
      </c>
      <c r="O2067" s="16" t="str">
        <f aca="false">PROPER(TRIM(H2067))</f>
        <v>Lucknow</v>
      </c>
      <c r="P2067" s="16" t="str">
        <f aca="false">IFERROR(VLOOKUP(O2067,city_map!$A$2:$B$6,2,FALSE()),O2067)</f>
        <v>Lucknow</v>
      </c>
      <c r="Q2067" s="16" t="n">
        <f aca="false">IF(ISNUMBER(F2067),F2067,VALUE(SUBSTITUTE(SUBSTITUTE(F2067,"₹",""),",","")))</f>
        <v>1153</v>
      </c>
      <c r="R2067" s="16" t="n">
        <f aca="false">IF(E2067=99,1,E2067)</f>
        <v>1</v>
      </c>
      <c r="S2067" s="16" t="n">
        <f aca="false">IF(G2067="",0,G2067)</f>
        <v>0.05</v>
      </c>
      <c r="T2067" s="16" t="str">
        <f aca="false">IF(I2067="","Unknown",IF(I2067="upi","UPI",I2067))</f>
        <v>COD</v>
      </c>
      <c r="U2067" s="16" t="str">
        <f aca="false">IF(L2067="Yes","Y",IF(L2067="No","N",L2067))</f>
        <v>Y</v>
      </c>
      <c r="V2067" s="19" t="n">
        <f aca="false">ROUND(R2067*Q2067*(1-S2067),2)</f>
        <v>1095.35</v>
      </c>
      <c r="W2067" s="16" t="str">
        <f aca="false">_xlfn.XLOOKUP(D2067,products!$A$2:$A$61,products!$C$2:$C$61,"Not found")</f>
        <v>Fashion</v>
      </c>
    </row>
    <row r="2068" customFormat="false" ht="15" hidden="false" customHeight="false" outlineLevel="0" collapsed="false">
      <c r="A2068" s="16" t="s">
        <v>3181</v>
      </c>
      <c r="B2068" s="16" t="s">
        <v>3179</v>
      </c>
      <c r="C2068" s="16" t="s">
        <v>1926</v>
      </c>
      <c r="D2068" s="16" t="s">
        <v>203</v>
      </c>
      <c r="E2068" s="16" t="n">
        <v>1</v>
      </c>
      <c r="F2068" s="16" t="n">
        <v>2569</v>
      </c>
      <c r="G2068" s="16" t="n">
        <v>0</v>
      </c>
      <c r="H2068" s="16" t="s">
        <v>130</v>
      </c>
      <c r="I2068" s="16" t="s">
        <v>40</v>
      </c>
      <c r="J2068" s="16" t="n">
        <v>5</v>
      </c>
      <c r="K2068" s="16" t="n">
        <v>5</v>
      </c>
      <c r="L2068" s="16" t="s">
        <v>41</v>
      </c>
      <c r="M2068" s="18" t="n">
        <f aca="false">IF(ISNUMBER(B2068),B2068,IF(MID(B2068,3,1)="-",DATE(VALUE(RIGHT(B2068,4)),VALUE(MID(B2068,4,2)),VALUE(LEFT(B2068,2))),DATE(VALUE(LEFT(B2068,4)),VALUE(MID(B2068,6,2)),VALUE(RIGHT(B2068,2)))))</f>
        <v>45847</v>
      </c>
      <c r="N2068" s="16" t="n">
        <f aca="false">MONTH(M2068)</f>
        <v>7</v>
      </c>
      <c r="O2068" s="16" t="str">
        <f aca="false">PROPER(TRIM(H2068))</f>
        <v>Bengaluru</v>
      </c>
      <c r="P2068" s="16" t="str">
        <f aca="false">IFERROR(VLOOKUP(O2068,city_map!$A$2:$B$6,2,FALSE()),O2068)</f>
        <v>Bengaluru</v>
      </c>
      <c r="Q2068" s="16" t="n">
        <f aca="false">IF(ISNUMBER(F2068),F2068,VALUE(SUBSTITUTE(SUBSTITUTE(F2068,"₹",""),",","")))</f>
        <v>2569</v>
      </c>
      <c r="R2068" s="16" t="n">
        <f aca="false">IF(E2068=99,1,E2068)</f>
        <v>1</v>
      </c>
      <c r="S2068" s="16" t="n">
        <f aca="false">IF(G2068="",0,G2068)</f>
        <v>0</v>
      </c>
      <c r="T2068" s="16" t="str">
        <f aca="false">IF(I2068="","Unknown",IF(I2068="upi","UPI",I2068))</f>
        <v>COD</v>
      </c>
      <c r="U2068" s="16" t="str">
        <f aca="false">IF(L2068="Yes","Y",IF(L2068="No","N",L2068))</f>
        <v>N</v>
      </c>
      <c r="V2068" s="19" t="n">
        <f aca="false">ROUND(R2068*Q2068*(1-S2068),2)</f>
        <v>2569</v>
      </c>
      <c r="W2068" s="16" t="str">
        <f aca="false">_xlfn.XLOOKUP(D2068,products!$A$2:$A$61,products!$C$2:$C$61,"Not found")</f>
        <v>Fashion</v>
      </c>
    </row>
    <row r="2069" customFormat="false" ht="15" hidden="false" customHeight="false" outlineLevel="0" collapsed="false">
      <c r="A2069" s="16" t="s">
        <v>3182</v>
      </c>
      <c r="B2069" s="16" t="s">
        <v>3179</v>
      </c>
      <c r="C2069" s="16" t="s">
        <v>1187</v>
      </c>
      <c r="D2069" s="16" t="s">
        <v>259</v>
      </c>
      <c r="E2069" s="16" t="n">
        <v>1</v>
      </c>
      <c r="F2069" s="16" t="n">
        <v>523</v>
      </c>
      <c r="G2069" s="16" t="n">
        <v>0</v>
      </c>
      <c r="H2069" s="16" t="s">
        <v>89</v>
      </c>
      <c r="I2069" s="16" t="s">
        <v>60</v>
      </c>
      <c r="J2069" s="16" t="n">
        <v>3</v>
      </c>
      <c r="K2069" s="16" t="n">
        <v>4</v>
      </c>
      <c r="L2069" s="16" t="s">
        <v>41</v>
      </c>
      <c r="M2069" s="18" t="n">
        <f aca="false">IF(ISNUMBER(B2069),B2069,IF(MID(B2069,3,1)="-",DATE(VALUE(RIGHT(B2069,4)),VALUE(MID(B2069,4,2)),VALUE(LEFT(B2069,2))),DATE(VALUE(LEFT(B2069,4)),VALUE(MID(B2069,6,2)),VALUE(RIGHT(B2069,2)))))</f>
        <v>45847</v>
      </c>
      <c r="N2069" s="16" t="n">
        <f aca="false">MONTH(M2069)</f>
        <v>7</v>
      </c>
      <c r="O2069" s="16" t="str">
        <f aca="false">PROPER(TRIM(H2069))</f>
        <v>Ahmedabad</v>
      </c>
      <c r="P2069" s="16" t="str">
        <f aca="false">IFERROR(VLOOKUP(O2069,city_map!$A$2:$B$6,2,FALSE()),O2069)</f>
        <v>Ahmedabad</v>
      </c>
      <c r="Q2069" s="16" t="n">
        <f aca="false">IF(ISNUMBER(F2069),F2069,VALUE(SUBSTITUTE(SUBSTITUTE(F2069,"₹",""),",","")))</f>
        <v>523</v>
      </c>
      <c r="R2069" s="16" t="n">
        <f aca="false">IF(E2069=99,1,E2069)</f>
        <v>1</v>
      </c>
      <c r="S2069" s="16" t="n">
        <f aca="false">IF(G2069="",0,G2069)</f>
        <v>0</v>
      </c>
      <c r="T2069" s="16" t="str">
        <f aca="false">IF(I2069="","Unknown",IF(I2069="upi","UPI",I2069))</f>
        <v>UPI</v>
      </c>
      <c r="U2069" s="16" t="str">
        <f aca="false">IF(L2069="Yes","Y",IF(L2069="No","N",L2069))</f>
        <v>N</v>
      </c>
      <c r="V2069" s="19" t="n">
        <f aca="false">ROUND(R2069*Q2069*(1-S2069),2)</f>
        <v>523</v>
      </c>
      <c r="W2069" s="16" t="str">
        <f aca="false">_xlfn.XLOOKUP(D2069,products!$A$2:$A$61,products!$C$2:$C$61,"Not found")</f>
        <v>Books</v>
      </c>
    </row>
    <row r="2070" customFormat="false" ht="15" hidden="false" customHeight="false" outlineLevel="0" collapsed="false">
      <c r="A2070" s="16" t="s">
        <v>3183</v>
      </c>
      <c r="B2070" s="16" t="s">
        <v>3179</v>
      </c>
      <c r="C2070" s="16" t="s">
        <v>2849</v>
      </c>
      <c r="D2070" s="16" t="s">
        <v>160</v>
      </c>
      <c r="E2070" s="16" t="n">
        <v>2</v>
      </c>
      <c r="F2070" s="16" t="n">
        <v>1755</v>
      </c>
      <c r="G2070" s="16" t="n">
        <v>0.05</v>
      </c>
      <c r="H2070" s="16" t="s">
        <v>236</v>
      </c>
      <c r="I2070" s="16" t="s">
        <v>71</v>
      </c>
      <c r="J2070" s="16" t="n">
        <v>8</v>
      </c>
      <c r="K2070" s="16" t="n">
        <v>3</v>
      </c>
      <c r="L2070" s="16" t="s">
        <v>57</v>
      </c>
      <c r="M2070" s="18" t="n">
        <f aca="false">IF(ISNUMBER(B2070),B2070,IF(MID(B2070,3,1)="-",DATE(VALUE(RIGHT(B2070,4)),VALUE(MID(B2070,4,2)),VALUE(LEFT(B2070,2))),DATE(VALUE(LEFT(B2070,4)),VALUE(MID(B2070,6,2)),VALUE(RIGHT(B2070,2)))))</f>
        <v>45847</v>
      </c>
      <c r="N2070" s="16" t="n">
        <f aca="false">MONTH(M2070)</f>
        <v>7</v>
      </c>
      <c r="O2070" s="16" t="str">
        <f aca="false">PROPER(TRIM(H2070))</f>
        <v>Pune</v>
      </c>
      <c r="P2070" s="16" t="str">
        <f aca="false">IFERROR(VLOOKUP(O2070,city_map!$A$2:$B$6,2,FALSE()),O2070)</f>
        <v>Pune</v>
      </c>
      <c r="Q2070" s="16" t="n">
        <f aca="false">IF(ISNUMBER(F2070),F2070,VALUE(SUBSTITUTE(SUBSTITUTE(F2070,"₹",""),",","")))</f>
        <v>1755</v>
      </c>
      <c r="R2070" s="16" t="n">
        <f aca="false">IF(E2070=99,1,E2070)</f>
        <v>2</v>
      </c>
      <c r="S2070" s="16" t="n">
        <f aca="false">IF(G2070="",0,G2070)</f>
        <v>0.05</v>
      </c>
      <c r="T2070" s="16" t="str">
        <f aca="false">IF(I2070="","Unknown",IF(I2070="upi","UPI",I2070))</f>
        <v>Credit Card</v>
      </c>
      <c r="U2070" s="16" t="str">
        <f aca="false">IF(L2070="Yes","Y",IF(L2070="No","N",L2070))</f>
        <v>Y</v>
      </c>
      <c r="V2070" s="19" t="n">
        <f aca="false">ROUND(R2070*Q2070*(1-S2070),2)</f>
        <v>3334.5</v>
      </c>
      <c r="W2070" s="16" t="str">
        <f aca="false">_xlfn.XLOOKUP(D2070,products!$A$2:$A$61,products!$C$2:$C$61,"Not found")</f>
        <v>Fashion</v>
      </c>
    </row>
    <row r="2071" customFormat="false" ht="15" hidden="false" customHeight="false" outlineLevel="0" collapsed="false">
      <c r="A2071" s="16" t="s">
        <v>3184</v>
      </c>
      <c r="B2071" s="16" t="s">
        <v>3179</v>
      </c>
      <c r="C2071" s="16" t="s">
        <v>1104</v>
      </c>
      <c r="D2071" s="16" t="s">
        <v>108</v>
      </c>
      <c r="E2071" s="16" t="n">
        <v>2</v>
      </c>
      <c r="F2071" s="16" t="n">
        <v>3439</v>
      </c>
      <c r="G2071" s="16" t="n">
        <v>0.1</v>
      </c>
      <c r="H2071" s="16" t="s">
        <v>81</v>
      </c>
      <c r="I2071" s="16" t="s">
        <v>60</v>
      </c>
      <c r="J2071" s="16" t="n">
        <v>5</v>
      </c>
      <c r="K2071" s="16" t="n">
        <v>3</v>
      </c>
      <c r="L2071" s="16" t="s">
        <v>41</v>
      </c>
      <c r="M2071" s="18" t="n">
        <f aca="false">IF(ISNUMBER(B2071),B2071,IF(MID(B2071,3,1)="-",DATE(VALUE(RIGHT(B2071,4)),VALUE(MID(B2071,4,2)),VALUE(LEFT(B2071,2))),DATE(VALUE(LEFT(B2071,4)),VALUE(MID(B2071,6,2)),VALUE(RIGHT(B2071,2)))))</f>
        <v>45847</v>
      </c>
      <c r="N2071" s="16" t="n">
        <f aca="false">MONTH(M2071)</f>
        <v>7</v>
      </c>
      <c r="O2071" s="16" t="str">
        <f aca="false">PROPER(TRIM(H2071))</f>
        <v>Hyderabad</v>
      </c>
      <c r="P2071" s="16" t="str">
        <f aca="false">IFERROR(VLOOKUP(O2071,city_map!$A$2:$B$6,2,FALSE()),O2071)</f>
        <v>Hyderabad</v>
      </c>
      <c r="Q2071" s="16" t="n">
        <f aca="false">IF(ISNUMBER(F2071),F2071,VALUE(SUBSTITUTE(SUBSTITUTE(F2071,"₹",""),",","")))</f>
        <v>3439</v>
      </c>
      <c r="R2071" s="16" t="n">
        <f aca="false">IF(E2071=99,1,E2071)</f>
        <v>2</v>
      </c>
      <c r="S2071" s="16" t="n">
        <f aca="false">IF(G2071="",0,G2071)</f>
        <v>0.1</v>
      </c>
      <c r="T2071" s="16" t="str">
        <f aca="false">IF(I2071="","Unknown",IF(I2071="upi","UPI",I2071))</f>
        <v>UPI</v>
      </c>
      <c r="U2071" s="16" t="str">
        <f aca="false">IF(L2071="Yes","Y",IF(L2071="No","N",L2071))</f>
        <v>N</v>
      </c>
      <c r="V2071" s="19" t="n">
        <f aca="false">ROUND(R2071*Q2071*(1-S2071),2)</f>
        <v>6190.2</v>
      </c>
      <c r="W2071" s="16" t="str">
        <f aca="false">_xlfn.XLOOKUP(D2071,products!$A$2:$A$61,products!$C$2:$C$61,"Not found")</f>
        <v>Electronics</v>
      </c>
    </row>
    <row r="2072" customFormat="false" ht="15" hidden="false" customHeight="false" outlineLevel="0" collapsed="false">
      <c r="A2072" s="16" t="s">
        <v>3185</v>
      </c>
      <c r="B2072" s="16" t="s">
        <v>3179</v>
      </c>
      <c r="C2072" s="16" t="s">
        <v>1789</v>
      </c>
      <c r="D2072" s="16" t="s">
        <v>95</v>
      </c>
      <c r="E2072" s="16" t="n">
        <v>2</v>
      </c>
      <c r="F2072" s="16" t="n">
        <v>1429</v>
      </c>
      <c r="G2072" s="16" t="n">
        <v>0.05</v>
      </c>
      <c r="H2072" s="16" t="s">
        <v>112</v>
      </c>
      <c r="I2072" s="16" t="s">
        <v>40</v>
      </c>
      <c r="J2072" s="16" t="n">
        <v>2</v>
      </c>
      <c r="K2072" s="16" t="n">
        <v>4</v>
      </c>
      <c r="L2072" s="16" t="s">
        <v>41</v>
      </c>
      <c r="M2072" s="18" t="n">
        <f aca="false">IF(ISNUMBER(B2072),B2072,IF(MID(B2072,3,1)="-",DATE(VALUE(RIGHT(B2072,4)),VALUE(MID(B2072,4,2)),VALUE(LEFT(B2072,2))),DATE(VALUE(LEFT(B2072,4)),VALUE(MID(B2072,6,2)),VALUE(RIGHT(B2072,2)))))</f>
        <v>45847</v>
      </c>
      <c r="N2072" s="16" t="n">
        <f aca="false">MONTH(M2072)</f>
        <v>7</v>
      </c>
      <c r="O2072" s="16" t="str">
        <f aca="false">PROPER(TRIM(H2072))</f>
        <v>Mumbai</v>
      </c>
      <c r="P2072" s="16" t="str">
        <f aca="false">IFERROR(VLOOKUP(O2072,city_map!$A$2:$B$6,2,FALSE()),O2072)</f>
        <v>Mumbai</v>
      </c>
      <c r="Q2072" s="16" t="n">
        <f aca="false">IF(ISNUMBER(F2072),F2072,VALUE(SUBSTITUTE(SUBSTITUTE(F2072,"₹",""),",","")))</f>
        <v>1429</v>
      </c>
      <c r="R2072" s="16" t="n">
        <f aca="false">IF(E2072=99,1,E2072)</f>
        <v>2</v>
      </c>
      <c r="S2072" s="16" t="n">
        <f aca="false">IF(G2072="",0,G2072)</f>
        <v>0.05</v>
      </c>
      <c r="T2072" s="16" t="str">
        <f aca="false">IF(I2072="","Unknown",IF(I2072="upi","UPI",I2072))</f>
        <v>COD</v>
      </c>
      <c r="U2072" s="16" t="str">
        <f aca="false">IF(L2072="Yes","Y",IF(L2072="No","N",L2072))</f>
        <v>N</v>
      </c>
      <c r="V2072" s="19" t="n">
        <f aca="false">ROUND(R2072*Q2072*(1-S2072),2)</f>
        <v>2715.1</v>
      </c>
      <c r="W2072" s="16" t="str">
        <f aca="false">_xlfn.XLOOKUP(D2072,products!$A$2:$A$61,products!$C$2:$C$61,"Not found")</f>
        <v>Electronics</v>
      </c>
    </row>
    <row r="2073" customFormat="false" ht="15" hidden="false" customHeight="false" outlineLevel="0" collapsed="false">
      <c r="A2073" s="16" t="s">
        <v>3186</v>
      </c>
      <c r="B2073" s="16" t="s">
        <v>3179</v>
      </c>
      <c r="C2073" s="16" t="s">
        <v>1560</v>
      </c>
      <c r="D2073" s="16" t="s">
        <v>45</v>
      </c>
      <c r="E2073" s="16" t="n">
        <v>3</v>
      </c>
      <c r="F2073" s="16" t="n">
        <v>307</v>
      </c>
      <c r="G2073" s="16" t="n">
        <v>0.1</v>
      </c>
      <c r="H2073" s="16" t="s">
        <v>112</v>
      </c>
      <c r="I2073" s="16" t="s">
        <v>40</v>
      </c>
      <c r="J2073" s="16" t="n">
        <v>4</v>
      </c>
      <c r="K2073" s="16" t="n">
        <v>3</v>
      </c>
      <c r="L2073" s="16" t="s">
        <v>41</v>
      </c>
      <c r="M2073" s="18" t="n">
        <f aca="false">IF(ISNUMBER(B2073),B2073,IF(MID(B2073,3,1)="-",DATE(VALUE(RIGHT(B2073,4)),VALUE(MID(B2073,4,2)),VALUE(LEFT(B2073,2))),DATE(VALUE(LEFT(B2073,4)),VALUE(MID(B2073,6,2)),VALUE(RIGHT(B2073,2)))))</f>
        <v>45847</v>
      </c>
      <c r="N2073" s="16" t="n">
        <f aca="false">MONTH(M2073)</f>
        <v>7</v>
      </c>
      <c r="O2073" s="16" t="str">
        <f aca="false">PROPER(TRIM(H2073))</f>
        <v>Mumbai</v>
      </c>
      <c r="P2073" s="16" t="str">
        <f aca="false">IFERROR(VLOOKUP(O2073,city_map!$A$2:$B$6,2,FALSE()),O2073)</f>
        <v>Mumbai</v>
      </c>
      <c r="Q2073" s="16" t="n">
        <f aca="false">IF(ISNUMBER(F2073),F2073,VALUE(SUBSTITUTE(SUBSTITUTE(F2073,"₹",""),",","")))</f>
        <v>307</v>
      </c>
      <c r="R2073" s="16" t="n">
        <f aca="false">IF(E2073=99,1,E2073)</f>
        <v>3</v>
      </c>
      <c r="S2073" s="16" t="n">
        <f aca="false">IF(G2073="",0,G2073)</f>
        <v>0.1</v>
      </c>
      <c r="T2073" s="16" t="str">
        <f aca="false">IF(I2073="","Unknown",IF(I2073="upi","UPI",I2073))</f>
        <v>COD</v>
      </c>
      <c r="U2073" s="16" t="str">
        <f aca="false">IF(L2073="Yes","Y",IF(L2073="No","N",L2073))</f>
        <v>N</v>
      </c>
      <c r="V2073" s="19" t="n">
        <f aca="false">ROUND(R2073*Q2073*(1-S2073),2)</f>
        <v>828.9</v>
      </c>
      <c r="W2073" s="16" t="str">
        <f aca="false">_xlfn.XLOOKUP(D2073,products!$A$2:$A$61,products!$C$2:$C$61,"Not found")</f>
        <v>Beauty</v>
      </c>
    </row>
    <row r="2074" customFormat="false" ht="15" hidden="false" customHeight="false" outlineLevel="0" collapsed="false">
      <c r="A2074" s="16" t="s">
        <v>3187</v>
      </c>
      <c r="B2074" s="16" t="s">
        <v>3179</v>
      </c>
      <c r="C2074" s="16" t="s">
        <v>2192</v>
      </c>
      <c r="D2074" s="16" t="s">
        <v>393</v>
      </c>
      <c r="E2074" s="16" t="n">
        <v>2</v>
      </c>
      <c r="F2074" s="16" t="n">
        <v>497</v>
      </c>
      <c r="G2074" s="16" t="n">
        <v>0.15</v>
      </c>
      <c r="H2074" s="16" t="s">
        <v>112</v>
      </c>
      <c r="I2074" s="16" t="s">
        <v>40</v>
      </c>
      <c r="J2074" s="16" t="n">
        <v>2</v>
      </c>
      <c r="K2074" s="16" t="n">
        <v>4</v>
      </c>
      <c r="L2074" s="16" t="s">
        <v>41</v>
      </c>
      <c r="M2074" s="18" t="n">
        <f aca="false">IF(ISNUMBER(B2074),B2074,IF(MID(B2074,3,1)="-",DATE(VALUE(RIGHT(B2074,4)),VALUE(MID(B2074,4,2)),VALUE(LEFT(B2074,2))),DATE(VALUE(LEFT(B2074,4)),VALUE(MID(B2074,6,2)),VALUE(RIGHT(B2074,2)))))</f>
        <v>45847</v>
      </c>
      <c r="N2074" s="16" t="n">
        <f aca="false">MONTH(M2074)</f>
        <v>7</v>
      </c>
      <c r="O2074" s="16" t="str">
        <f aca="false">PROPER(TRIM(H2074))</f>
        <v>Mumbai</v>
      </c>
      <c r="P2074" s="16" t="str">
        <f aca="false">IFERROR(VLOOKUP(O2074,city_map!$A$2:$B$6,2,FALSE()),O2074)</f>
        <v>Mumbai</v>
      </c>
      <c r="Q2074" s="16" t="n">
        <f aca="false">IF(ISNUMBER(F2074),F2074,VALUE(SUBSTITUTE(SUBSTITUTE(F2074,"₹",""),",","")))</f>
        <v>497</v>
      </c>
      <c r="R2074" s="16" t="n">
        <f aca="false">IF(E2074=99,1,E2074)</f>
        <v>2</v>
      </c>
      <c r="S2074" s="16" t="n">
        <f aca="false">IF(G2074="",0,G2074)</f>
        <v>0.15</v>
      </c>
      <c r="T2074" s="16" t="str">
        <f aca="false">IF(I2074="","Unknown",IF(I2074="upi","UPI",I2074))</f>
        <v>COD</v>
      </c>
      <c r="U2074" s="16" t="str">
        <f aca="false">IF(L2074="Yes","Y",IF(L2074="No","N",L2074))</f>
        <v>N</v>
      </c>
      <c r="V2074" s="19" t="n">
        <f aca="false">ROUND(R2074*Q2074*(1-S2074),2)</f>
        <v>844.9</v>
      </c>
      <c r="W2074" s="16" t="str">
        <f aca="false">_xlfn.XLOOKUP(D2074,products!$A$2:$A$61,products!$C$2:$C$61,"Not found")</f>
        <v>Fashion</v>
      </c>
    </row>
    <row r="2075" customFormat="false" ht="15" hidden="false" customHeight="false" outlineLevel="0" collapsed="false">
      <c r="A2075" s="16" t="s">
        <v>3188</v>
      </c>
      <c r="B2075" s="16" t="s">
        <v>3179</v>
      </c>
      <c r="C2075" s="16" t="s">
        <v>151</v>
      </c>
      <c r="D2075" s="16" t="s">
        <v>99</v>
      </c>
      <c r="E2075" s="16" t="n">
        <v>2</v>
      </c>
      <c r="F2075" s="16" t="n">
        <v>698</v>
      </c>
      <c r="G2075" s="16" t="n">
        <v>0.1</v>
      </c>
      <c r="H2075" s="16" t="s">
        <v>527</v>
      </c>
      <c r="I2075" s="16" t="s">
        <v>60</v>
      </c>
      <c r="J2075" s="16" t="n">
        <v>4</v>
      </c>
      <c r="K2075" s="16" t="n">
        <v>4</v>
      </c>
      <c r="L2075" s="16" t="s">
        <v>41</v>
      </c>
      <c r="M2075" s="18" t="n">
        <f aca="false">IF(ISNUMBER(B2075),B2075,IF(MID(B2075,3,1)="-",DATE(VALUE(RIGHT(B2075,4)),VALUE(MID(B2075,4,2)),VALUE(LEFT(B2075,2))),DATE(VALUE(LEFT(B2075,4)),VALUE(MID(B2075,6,2)),VALUE(RIGHT(B2075,2)))))</f>
        <v>45847</v>
      </c>
      <c r="N2075" s="16" t="n">
        <f aca="false">MONTH(M2075)</f>
        <v>7</v>
      </c>
      <c r="O2075" s="16" t="str">
        <f aca="false">PROPER(TRIM(H2075))</f>
        <v>Bangalore</v>
      </c>
      <c r="P2075" s="16" t="str">
        <f aca="false">IFERROR(VLOOKUP(O2075,city_map!$A$2:$B$6,2,FALSE()),O2075)</f>
        <v>Bengaluru</v>
      </c>
      <c r="Q2075" s="16" t="n">
        <f aca="false">IF(ISNUMBER(F2075),F2075,VALUE(SUBSTITUTE(SUBSTITUTE(F2075,"₹",""),",","")))</f>
        <v>698</v>
      </c>
      <c r="R2075" s="16" t="n">
        <f aca="false">IF(E2075=99,1,E2075)</f>
        <v>2</v>
      </c>
      <c r="S2075" s="16" t="n">
        <f aca="false">IF(G2075="",0,G2075)</f>
        <v>0.1</v>
      </c>
      <c r="T2075" s="16" t="str">
        <f aca="false">IF(I2075="","Unknown",IF(I2075="upi","UPI",I2075))</f>
        <v>UPI</v>
      </c>
      <c r="U2075" s="16" t="str">
        <f aca="false">IF(L2075="Yes","Y",IF(L2075="No","N",L2075))</f>
        <v>N</v>
      </c>
      <c r="V2075" s="19" t="n">
        <f aca="false">ROUND(R2075*Q2075*(1-S2075),2)</f>
        <v>1256.4</v>
      </c>
      <c r="W2075" s="16" t="str">
        <f aca="false">_xlfn.XLOOKUP(D2075,products!$A$2:$A$61,products!$C$2:$C$61,"Not found")</f>
        <v>Fashion</v>
      </c>
    </row>
    <row r="2076" customFormat="false" ht="15" hidden="false" customHeight="false" outlineLevel="0" collapsed="false">
      <c r="A2076" s="16" t="s">
        <v>3189</v>
      </c>
      <c r="B2076" s="16" t="s">
        <v>3190</v>
      </c>
      <c r="C2076" s="16" t="s">
        <v>1985</v>
      </c>
      <c r="D2076" s="16" t="s">
        <v>146</v>
      </c>
      <c r="E2076" s="16" t="n">
        <v>2</v>
      </c>
      <c r="F2076" s="16" t="s">
        <v>3191</v>
      </c>
      <c r="G2076" s="16" t="n">
        <v>0.1</v>
      </c>
      <c r="H2076" s="16" t="s">
        <v>39</v>
      </c>
      <c r="I2076" s="16" t="s">
        <v>40</v>
      </c>
      <c r="J2076" s="16" t="n">
        <v>3</v>
      </c>
      <c r="K2076" s="16" t="n">
        <v>5</v>
      </c>
      <c r="L2076" s="16" t="s">
        <v>41</v>
      </c>
      <c r="M2076" s="18" t="n">
        <f aca="false">IF(ISNUMBER(B2076),B2076,IF(MID(B2076,3,1)="-",DATE(VALUE(RIGHT(B2076,4)),VALUE(MID(B2076,4,2)),VALUE(LEFT(B2076,2))),DATE(VALUE(LEFT(B2076,4)),VALUE(MID(B2076,6,2)),VALUE(RIGHT(B2076,2)))))</f>
        <v>45848</v>
      </c>
      <c r="N2076" s="16" t="n">
        <f aca="false">MONTH(M2076)</f>
        <v>7</v>
      </c>
      <c r="O2076" s="16" t="str">
        <f aca="false">PROPER(TRIM(H2076))</f>
        <v>Delhi</v>
      </c>
      <c r="P2076" s="16" t="str">
        <f aca="false">IFERROR(VLOOKUP(O2076,city_map!$A$2:$B$6,2,FALSE()),O2076)</f>
        <v>Delhi</v>
      </c>
      <c r="Q2076" s="16" t="n">
        <f aca="false">IF(ISNUMBER(F2076),F2076,VALUE(SUBSTITUTE(SUBSTITUTE(F2076,"₹",""),",","")))</f>
        <v>456</v>
      </c>
      <c r="R2076" s="16" t="n">
        <f aca="false">IF(E2076=99,1,E2076)</f>
        <v>2</v>
      </c>
      <c r="S2076" s="16" t="n">
        <f aca="false">IF(G2076="",0,G2076)</f>
        <v>0.1</v>
      </c>
      <c r="T2076" s="16" t="str">
        <f aca="false">IF(I2076="","Unknown",IF(I2076="upi","UPI",I2076))</f>
        <v>COD</v>
      </c>
      <c r="U2076" s="16" t="str">
        <f aca="false">IF(L2076="Yes","Y",IF(L2076="No","N",L2076))</f>
        <v>N</v>
      </c>
      <c r="V2076" s="19" t="n">
        <f aca="false">ROUND(R2076*Q2076*(1-S2076),2)</f>
        <v>820.8</v>
      </c>
      <c r="W2076" s="16" t="str">
        <f aca="false">_xlfn.XLOOKUP(D2076,products!$A$2:$A$61,products!$C$2:$C$61,"Not found")</f>
        <v>Beauty</v>
      </c>
    </row>
    <row r="2077" customFormat="false" ht="15" hidden="false" customHeight="false" outlineLevel="0" collapsed="false">
      <c r="A2077" s="16" t="s">
        <v>3192</v>
      </c>
      <c r="B2077" s="16" t="s">
        <v>3190</v>
      </c>
      <c r="C2077" s="16" t="s">
        <v>280</v>
      </c>
      <c r="D2077" s="16" t="s">
        <v>393</v>
      </c>
      <c r="E2077" s="16" t="n">
        <v>1</v>
      </c>
      <c r="F2077" s="16" t="n">
        <v>515</v>
      </c>
      <c r="G2077" s="16" t="n">
        <v>0.05</v>
      </c>
      <c r="H2077" s="16" t="s">
        <v>81</v>
      </c>
      <c r="I2077" s="16" t="s">
        <v>40</v>
      </c>
      <c r="J2077" s="16" t="n">
        <v>5</v>
      </c>
      <c r="K2077" s="16" t="n">
        <v>4</v>
      </c>
      <c r="L2077" s="16" t="s">
        <v>41</v>
      </c>
      <c r="M2077" s="18" t="n">
        <f aca="false">IF(ISNUMBER(B2077),B2077,IF(MID(B2077,3,1)="-",DATE(VALUE(RIGHT(B2077,4)),VALUE(MID(B2077,4,2)),VALUE(LEFT(B2077,2))),DATE(VALUE(LEFT(B2077,4)),VALUE(MID(B2077,6,2)),VALUE(RIGHT(B2077,2)))))</f>
        <v>45848</v>
      </c>
      <c r="N2077" s="16" t="n">
        <f aca="false">MONTH(M2077)</f>
        <v>7</v>
      </c>
      <c r="O2077" s="16" t="str">
        <f aca="false">PROPER(TRIM(H2077))</f>
        <v>Hyderabad</v>
      </c>
      <c r="P2077" s="16" t="str">
        <f aca="false">IFERROR(VLOOKUP(O2077,city_map!$A$2:$B$6,2,FALSE()),O2077)</f>
        <v>Hyderabad</v>
      </c>
      <c r="Q2077" s="16" t="n">
        <f aca="false">IF(ISNUMBER(F2077),F2077,VALUE(SUBSTITUTE(SUBSTITUTE(F2077,"₹",""),",","")))</f>
        <v>515</v>
      </c>
      <c r="R2077" s="16" t="n">
        <f aca="false">IF(E2077=99,1,E2077)</f>
        <v>1</v>
      </c>
      <c r="S2077" s="16" t="n">
        <f aca="false">IF(G2077="",0,G2077)</f>
        <v>0.05</v>
      </c>
      <c r="T2077" s="16" t="str">
        <f aca="false">IF(I2077="","Unknown",IF(I2077="upi","UPI",I2077))</f>
        <v>COD</v>
      </c>
      <c r="U2077" s="16" t="str">
        <f aca="false">IF(L2077="Yes","Y",IF(L2077="No","N",L2077))</f>
        <v>N</v>
      </c>
      <c r="V2077" s="19" t="n">
        <f aca="false">ROUND(R2077*Q2077*(1-S2077),2)</f>
        <v>489.25</v>
      </c>
      <c r="W2077" s="16" t="str">
        <f aca="false">_xlfn.XLOOKUP(D2077,products!$A$2:$A$61,products!$C$2:$C$61,"Not found")</f>
        <v>Fashion</v>
      </c>
    </row>
    <row r="2078" customFormat="false" ht="15" hidden="false" customHeight="false" outlineLevel="0" collapsed="false">
      <c r="A2078" s="16" t="s">
        <v>3193</v>
      </c>
      <c r="B2078" s="16" t="s">
        <v>3190</v>
      </c>
      <c r="C2078" s="16" t="s">
        <v>1462</v>
      </c>
      <c r="D2078" s="16" t="s">
        <v>308</v>
      </c>
      <c r="E2078" s="16" t="n">
        <v>2</v>
      </c>
      <c r="F2078" s="16" t="n">
        <v>196</v>
      </c>
      <c r="G2078" s="16"/>
      <c r="H2078" s="16" t="s">
        <v>130</v>
      </c>
      <c r="I2078" s="16" t="s">
        <v>71</v>
      </c>
      <c r="J2078" s="16" t="n">
        <v>5</v>
      </c>
      <c r="K2078" s="16" t="n">
        <v>4</v>
      </c>
      <c r="L2078" s="16" t="s">
        <v>41</v>
      </c>
      <c r="M2078" s="18" t="n">
        <f aca="false">IF(ISNUMBER(B2078),B2078,IF(MID(B2078,3,1)="-",DATE(VALUE(RIGHT(B2078,4)),VALUE(MID(B2078,4,2)),VALUE(LEFT(B2078,2))),DATE(VALUE(LEFT(B2078,4)),VALUE(MID(B2078,6,2)),VALUE(RIGHT(B2078,2)))))</f>
        <v>45848</v>
      </c>
      <c r="N2078" s="16" t="n">
        <f aca="false">MONTH(M2078)</f>
        <v>7</v>
      </c>
      <c r="O2078" s="16" t="str">
        <f aca="false">PROPER(TRIM(H2078))</f>
        <v>Bengaluru</v>
      </c>
      <c r="P2078" s="16" t="str">
        <f aca="false">IFERROR(VLOOKUP(O2078,city_map!$A$2:$B$6,2,FALSE()),O2078)</f>
        <v>Bengaluru</v>
      </c>
      <c r="Q2078" s="16" t="n">
        <f aca="false">IF(ISNUMBER(F2078),F2078,VALUE(SUBSTITUTE(SUBSTITUTE(F2078,"₹",""),",","")))</f>
        <v>196</v>
      </c>
      <c r="R2078" s="16" t="n">
        <f aca="false">IF(E2078=99,1,E2078)</f>
        <v>2</v>
      </c>
      <c r="S2078" s="16" t="n">
        <f aca="false">IF(G2078="",0,G2078)</f>
        <v>0</v>
      </c>
      <c r="T2078" s="16" t="str">
        <f aca="false">IF(I2078="","Unknown",IF(I2078="upi","UPI",I2078))</f>
        <v>Credit Card</v>
      </c>
      <c r="U2078" s="16" t="str">
        <f aca="false">IF(L2078="Yes","Y",IF(L2078="No","N",L2078))</f>
        <v>N</v>
      </c>
      <c r="V2078" s="19" t="n">
        <f aca="false">ROUND(R2078*Q2078*(1-S2078),2)</f>
        <v>392</v>
      </c>
      <c r="W2078" s="16" t="str">
        <f aca="false">_xlfn.XLOOKUP(D2078,products!$A$2:$A$61,products!$C$2:$C$61,"Not found")</f>
        <v>Beauty</v>
      </c>
    </row>
    <row r="2079" customFormat="false" ht="15" hidden="false" customHeight="false" outlineLevel="0" collapsed="false">
      <c r="A2079" s="16" t="s">
        <v>3194</v>
      </c>
      <c r="B2079" s="16" t="s">
        <v>3190</v>
      </c>
      <c r="C2079" s="16" t="s">
        <v>138</v>
      </c>
      <c r="D2079" s="16" t="s">
        <v>136</v>
      </c>
      <c r="E2079" s="16" t="n">
        <v>3</v>
      </c>
      <c r="F2079" s="16" t="s">
        <v>3195</v>
      </c>
      <c r="G2079" s="16" t="n">
        <v>0.2</v>
      </c>
      <c r="H2079" s="16" t="s">
        <v>527</v>
      </c>
      <c r="I2079" s="16" t="s">
        <v>60</v>
      </c>
      <c r="J2079" s="16" t="n">
        <v>2</v>
      </c>
      <c r="K2079" s="16" t="n">
        <v>2</v>
      </c>
      <c r="L2079" s="16" t="s">
        <v>57</v>
      </c>
      <c r="M2079" s="18" t="n">
        <f aca="false">IF(ISNUMBER(B2079),B2079,IF(MID(B2079,3,1)="-",DATE(VALUE(RIGHT(B2079,4)),VALUE(MID(B2079,4,2)),VALUE(LEFT(B2079,2))),DATE(VALUE(LEFT(B2079,4)),VALUE(MID(B2079,6,2)),VALUE(RIGHT(B2079,2)))))</f>
        <v>45848</v>
      </c>
      <c r="N2079" s="16" t="n">
        <f aca="false">MONTH(M2079)</f>
        <v>7</v>
      </c>
      <c r="O2079" s="16" t="str">
        <f aca="false">PROPER(TRIM(H2079))</f>
        <v>Bangalore</v>
      </c>
      <c r="P2079" s="16" t="str">
        <f aca="false">IFERROR(VLOOKUP(O2079,city_map!$A$2:$B$6,2,FALSE()),O2079)</f>
        <v>Bengaluru</v>
      </c>
      <c r="Q2079" s="16" t="n">
        <f aca="false">IF(ISNUMBER(F2079),F2079,VALUE(SUBSTITUTE(SUBSTITUTE(F2079,"₹",""),",","")))</f>
        <v>2193</v>
      </c>
      <c r="R2079" s="16" t="n">
        <f aca="false">IF(E2079=99,1,E2079)</f>
        <v>3</v>
      </c>
      <c r="S2079" s="16" t="n">
        <f aca="false">IF(G2079="",0,G2079)</f>
        <v>0.2</v>
      </c>
      <c r="T2079" s="16" t="str">
        <f aca="false">IF(I2079="","Unknown",IF(I2079="upi","UPI",I2079))</f>
        <v>UPI</v>
      </c>
      <c r="U2079" s="16" t="str">
        <f aca="false">IF(L2079="Yes","Y",IF(L2079="No","N",L2079))</f>
        <v>Y</v>
      </c>
      <c r="V2079" s="19" t="n">
        <f aca="false">ROUND(R2079*Q2079*(1-S2079),2)</f>
        <v>5263.2</v>
      </c>
      <c r="W2079" s="16" t="str">
        <f aca="false">_xlfn.XLOOKUP(D2079,products!$A$2:$A$61,products!$C$2:$C$61,"Not found")</f>
        <v>Electronics</v>
      </c>
    </row>
    <row r="2080" customFormat="false" ht="15" hidden="false" customHeight="false" outlineLevel="0" collapsed="false">
      <c r="A2080" s="16" t="s">
        <v>3196</v>
      </c>
      <c r="B2080" s="16" t="s">
        <v>3190</v>
      </c>
      <c r="C2080" s="16" t="s">
        <v>1784</v>
      </c>
      <c r="D2080" s="16" t="s">
        <v>216</v>
      </c>
      <c r="E2080" s="16" t="n">
        <v>1</v>
      </c>
      <c r="F2080" s="16" t="n">
        <v>909</v>
      </c>
      <c r="G2080" s="16" t="n">
        <v>0.1</v>
      </c>
      <c r="H2080" s="16" t="s">
        <v>477</v>
      </c>
      <c r="I2080" s="16" t="s">
        <v>60</v>
      </c>
      <c r="J2080" s="16" t="n">
        <v>2</v>
      </c>
      <c r="K2080" s="16" t="n">
        <v>5</v>
      </c>
      <c r="L2080" s="16" t="s">
        <v>41</v>
      </c>
      <c r="M2080" s="18" t="n">
        <f aca="false">IF(ISNUMBER(B2080),B2080,IF(MID(B2080,3,1)="-",DATE(VALUE(RIGHT(B2080,4)),VALUE(MID(B2080,4,2)),VALUE(LEFT(B2080,2))),DATE(VALUE(LEFT(B2080,4)),VALUE(MID(B2080,6,2)),VALUE(RIGHT(B2080,2)))))</f>
        <v>45848</v>
      </c>
      <c r="N2080" s="16" t="n">
        <f aca="false">MONTH(M2080)</f>
        <v>7</v>
      </c>
      <c r="O2080" s="16" t="str">
        <f aca="false">PROPER(TRIM(H2080))</f>
        <v>Delhi</v>
      </c>
      <c r="P2080" s="16" t="str">
        <f aca="false">IFERROR(VLOOKUP(O2080,city_map!$A$2:$B$6,2,FALSE()),O2080)</f>
        <v>Delhi</v>
      </c>
      <c r="Q2080" s="16" t="n">
        <f aca="false">IF(ISNUMBER(F2080),F2080,VALUE(SUBSTITUTE(SUBSTITUTE(F2080,"₹",""),",","")))</f>
        <v>909</v>
      </c>
      <c r="R2080" s="16" t="n">
        <f aca="false">IF(E2080=99,1,E2080)</f>
        <v>1</v>
      </c>
      <c r="S2080" s="16" t="n">
        <f aca="false">IF(G2080="",0,G2080)</f>
        <v>0.1</v>
      </c>
      <c r="T2080" s="16" t="str">
        <f aca="false">IF(I2080="","Unknown",IF(I2080="upi","UPI",I2080))</f>
        <v>UPI</v>
      </c>
      <c r="U2080" s="16" t="str">
        <f aca="false">IF(L2080="Yes","Y",IF(L2080="No","N",L2080))</f>
        <v>N</v>
      </c>
      <c r="V2080" s="19" t="n">
        <f aca="false">ROUND(R2080*Q2080*(1-S2080),2)</f>
        <v>818.1</v>
      </c>
      <c r="W2080" s="16" t="str">
        <f aca="false">_xlfn.XLOOKUP(D2080,products!$A$2:$A$61,products!$C$2:$C$61,"Not found")</f>
        <v>Books</v>
      </c>
    </row>
    <row r="2081" customFormat="false" ht="15" hidden="false" customHeight="false" outlineLevel="0" collapsed="false">
      <c r="A2081" s="16" t="s">
        <v>3197</v>
      </c>
      <c r="B2081" s="16" t="s">
        <v>3190</v>
      </c>
      <c r="C2081" s="16" t="s">
        <v>666</v>
      </c>
      <c r="D2081" s="16" t="s">
        <v>157</v>
      </c>
      <c r="E2081" s="16" t="n">
        <v>1</v>
      </c>
      <c r="F2081" s="16" t="n">
        <v>1085</v>
      </c>
      <c r="G2081" s="16" t="n">
        <v>0.2</v>
      </c>
      <c r="H2081" s="16" t="s">
        <v>67</v>
      </c>
      <c r="I2081" s="16" t="s">
        <v>40</v>
      </c>
      <c r="J2081" s="16" t="n">
        <v>3</v>
      </c>
      <c r="K2081" s="16" t="n">
        <v>5</v>
      </c>
      <c r="L2081" s="16" t="s">
        <v>41</v>
      </c>
      <c r="M2081" s="18" t="n">
        <f aca="false">IF(ISNUMBER(B2081),B2081,IF(MID(B2081,3,1)="-",DATE(VALUE(RIGHT(B2081,4)),VALUE(MID(B2081,4,2)),VALUE(LEFT(B2081,2))),DATE(VALUE(LEFT(B2081,4)),VALUE(MID(B2081,6,2)),VALUE(RIGHT(B2081,2)))))</f>
        <v>45848</v>
      </c>
      <c r="N2081" s="16" t="n">
        <f aca="false">MONTH(M2081)</f>
        <v>7</v>
      </c>
      <c r="O2081" s="16" t="str">
        <f aca="false">PROPER(TRIM(H2081))</f>
        <v>Kolkata</v>
      </c>
      <c r="P2081" s="16" t="str">
        <f aca="false">IFERROR(VLOOKUP(O2081,city_map!$A$2:$B$6,2,FALSE()),O2081)</f>
        <v>Kolkata</v>
      </c>
      <c r="Q2081" s="16" t="n">
        <f aca="false">IF(ISNUMBER(F2081),F2081,VALUE(SUBSTITUTE(SUBSTITUTE(F2081,"₹",""),",","")))</f>
        <v>1085</v>
      </c>
      <c r="R2081" s="16" t="n">
        <f aca="false">IF(E2081=99,1,E2081)</f>
        <v>1</v>
      </c>
      <c r="S2081" s="16" t="n">
        <f aca="false">IF(G2081="",0,G2081)</f>
        <v>0.2</v>
      </c>
      <c r="T2081" s="16" t="str">
        <f aca="false">IF(I2081="","Unknown",IF(I2081="upi","UPI",I2081))</f>
        <v>COD</v>
      </c>
      <c r="U2081" s="16" t="str">
        <f aca="false">IF(L2081="Yes","Y",IF(L2081="No","N",L2081))</f>
        <v>N</v>
      </c>
      <c r="V2081" s="19" t="n">
        <f aca="false">ROUND(R2081*Q2081*(1-S2081),2)</f>
        <v>868</v>
      </c>
      <c r="W2081" s="16" t="str">
        <f aca="false">_xlfn.XLOOKUP(D2081,products!$A$2:$A$61,products!$C$2:$C$61,"Not found")</f>
        <v>Books</v>
      </c>
    </row>
    <row r="2082" customFormat="false" ht="15" hidden="false" customHeight="false" outlineLevel="0" collapsed="false">
      <c r="A2082" s="16" t="s">
        <v>3198</v>
      </c>
      <c r="B2082" s="16" t="s">
        <v>3190</v>
      </c>
      <c r="C2082" s="16" t="s">
        <v>531</v>
      </c>
      <c r="D2082" s="16" t="s">
        <v>211</v>
      </c>
      <c r="E2082" s="16" t="n">
        <v>1</v>
      </c>
      <c r="F2082" s="16" t="n">
        <v>1323</v>
      </c>
      <c r="G2082" s="16" t="n">
        <v>0</v>
      </c>
      <c r="H2082" s="16" t="s">
        <v>46</v>
      </c>
      <c r="I2082" s="16" t="s">
        <v>100</v>
      </c>
      <c r="J2082" s="16" t="n">
        <v>5</v>
      </c>
      <c r="K2082" s="16" t="n">
        <v>4</v>
      </c>
      <c r="L2082" s="16" t="s">
        <v>41</v>
      </c>
      <c r="M2082" s="18" t="n">
        <f aca="false">IF(ISNUMBER(B2082),B2082,IF(MID(B2082,3,1)="-",DATE(VALUE(RIGHT(B2082,4)),VALUE(MID(B2082,4,2)),VALUE(LEFT(B2082,2))),DATE(VALUE(LEFT(B2082,4)),VALUE(MID(B2082,6,2)),VALUE(RIGHT(B2082,2)))))</f>
        <v>45848</v>
      </c>
      <c r="N2082" s="16" t="n">
        <f aca="false">MONTH(M2082)</f>
        <v>7</v>
      </c>
      <c r="O2082" s="16" t="str">
        <f aca="false">PROPER(TRIM(H2082))</f>
        <v>Chennai</v>
      </c>
      <c r="P2082" s="16" t="str">
        <f aca="false">IFERROR(VLOOKUP(O2082,city_map!$A$2:$B$6,2,FALSE()),O2082)</f>
        <v>Chennai</v>
      </c>
      <c r="Q2082" s="16" t="n">
        <f aca="false">IF(ISNUMBER(F2082),F2082,VALUE(SUBSTITUTE(SUBSTITUTE(F2082,"₹",""),",","")))</f>
        <v>1323</v>
      </c>
      <c r="R2082" s="16" t="n">
        <f aca="false">IF(E2082=99,1,E2082)</f>
        <v>1</v>
      </c>
      <c r="S2082" s="16" t="n">
        <f aca="false">IF(G2082="",0,G2082)</f>
        <v>0</v>
      </c>
      <c r="T2082" s="16" t="str">
        <f aca="false">IF(I2082="","Unknown",IF(I2082="upi","UPI",I2082))</f>
        <v>Net Banking</v>
      </c>
      <c r="U2082" s="16" t="str">
        <f aca="false">IF(L2082="Yes","Y",IF(L2082="No","N",L2082))</f>
        <v>N</v>
      </c>
      <c r="V2082" s="19" t="n">
        <f aca="false">ROUND(R2082*Q2082*(1-S2082),2)</f>
        <v>1323</v>
      </c>
      <c r="W2082" s="16" t="str">
        <f aca="false">_xlfn.XLOOKUP(D2082,products!$A$2:$A$61,products!$C$2:$C$61,"Not found")</f>
        <v>Fashion</v>
      </c>
    </row>
    <row r="2083" customFormat="false" ht="15" hidden="false" customHeight="false" outlineLevel="0" collapsed="false">
      <c r="A2083" s="16" t="s">
        <v>3199</v>
      </c>
      <c r="B2083" s="16" t="s">
        <v>3190</v>
      </c>
      <c r="C2083" s="16" t="s">
        <v>2447</v>
      </c>
      <c r="D2083" s="16" t="s">
        <v>119</v>
      </c>
      <c r="E2083" s="16" t="n">
        <v>3</v>
      </c>
      <c r="F2083" s="16" t="n">
        <v>242</v>
      </c>
      <c r="G2083" s="16" t="n">
        <v>0</v>
      </c>
      <c r="H2083" s="16" t="s">
        <v>130</v>
      </c>
      <c r="I2083" s="16" t="s">
        <v>47</v>
      </c>
      <c r="J2083" s="16" t="n">
        <v>2</v>
      </c>
      <c r="K2083" s="16" t="n">
        <v>5</v>
      </c>
      <c r="L2083" s="16" t="s">
        <v>41</v>
      </c>
      <c r="M2083" s="18" t="n">
        <f aca="false">IF(ISNUMBER(B2083),B2083,IF(MID(B2083,3,1)="-",DATE(VALUE(RIGHT(B2083,4)),VALUE(MID(B2083,4,2)),VALUE(LEFT(B2083,2))),DATE(VALUE(LEFT(B2083,4)),VALUE(MID(B2083,6,2)),VALUE(RIGHT(B2083,2)))))</f>
        <v>45848</v>
      </c>
      <c r="N2083" s="16" t="n">
        <f aca="false">MONTH(M2083)</f>
        <v>7</v>
      </c>
      <c r="O2083" s="16" t="str">
        <f aca="false">PROPER(TRIM(H2083))</f>
        <v>Bengaluru</v>
      </c>
      <c r="P2083" s="16" t="str">
        <f aca="false">IFERROR(VLOOKUP(O2083,city_map!$A$2:$B$6,2,FALSE()),O2083)</f>
        <v>Bengaluru</v>
      </c>
      <c r="Q2083" s="16" t="n">
        <f aca="false">IF(ISNUMBER(F2083),F2083,VALUE(SUBSTITUTE(SUBSTITUTE(F2083,"₹",""),",","")))</f>
        <v>242</v>
      </c>
      <c r="R2083" s="16" t="n">
        <f aca="false">IF(E2083=99,1,E2083)</f>
        <v>3</v>
      </c>
      <c r="S2083" s="16" t="n">
        <f aca="false">IF(G2083="",0,G2083)</f>
        <v>0</v>
      </c>
      <c r="T2083" s="16" t="str">
        <f aca="false">IF(I2083="","Unknown",IF(I2083="upi","UPI",I2083))</f>
        <v>Debit Card</v>
      </c>
      <c r="U2083" s="16" t="str">
        <f aca="false">IF(L2083="Yes","Y",IF(L2083="No","N",L2083))</f>
        <v>N</v>
      </c>
      <c r="V2083" s="19" t="n">
        <f aca="false">ROUND(R2083*Q2083*(1-S2083),2)</f>
        <v>726</v>
      </c>
      <c r="W2083" s="16" t="str">
        <f aca="false">_xlfn.XLOOKUP(D2083,products!$A$2:$A$61,products!$C$2:$C$61,"Not found")</f>
        <v>Books</v>
      </c>
    </row>
    <row r="2084" customFormat="false" ht="15" hidden="false" customHeight="false" outlineLevel="0" collapsed="false">
      <c r="A2084" s="16" t="s">
        <v>3200</v>
      </c>
      <c r="B2084" s="16" t="s">
        <v>3190</v>
      </c>
      <c r="C2084" s="16" t="s">
        <v>437</v>
      </c>
      <c r="D2084" s="16" t="s">
        <v>179</v>
      </c>
      <c r="E2084" s="16" t="n">
        <v>3</v>
      </c>
      <c r="F2084" s="16" t="n">
        <v>2516</v>
      </c>
      <c r="G2084" s="16" t="n">
        <v>0.2</v>
      </c>
      <c r="H2084" s="16" t="s">
        <v>56</v>
      </c>
      <c r="I2084" s="16" t="s">
        <v>40</v>
      </c>
      <c r="J2084" s="16" t="n">
        <v>4</v>
      </c>
      <c r="K2084" s="16" t="n">
        <v>5</v>
      </c>
      <c r="L2084" s="16" t="s">
        <v>41</v>
      </c>
      <c r="M2084" s="18" t="n">
        <f aca="false">IF(ISNUMBER(B2084),B2084,IF(MID(B2084,3,1)="-",DATE(VALUE(RIGHT(B2084,4)),VALUE(MID(B2084,4,2)),VALUE(LEFT(B2084,2))),DATE(VALUE(LEFT(B2084,4)),VALUE(MID(B2084,6,2)),VALUE(RIGHT(B2084,2)))))</f>
        <v>45848</v>
      </c>
      <c r="N2084" s="16" t="n">
        <f aca="false">MONTH(M2084)</f>
        <v>7</v>
      </c>
      <c r="O2084" s="16" t="str">
        <f aca="false">PROPER(TRIM(H2084))</f>
        <v>Lucknow</v>
      </c>
      <c r="P2084" s="16" t="str">
        <f aca="false">IFERROR(VLOOKUP(O2084,city_map!$A$2:$B$6,2,FALSE()),O2084)</f>
        <v>Lucknow</v>
      </c>
      <c r="Q2084" s="16" t="n">
        <f aca="false">IF(ISNUMBER(F2084),F2084,VALUE(SUBSTITUTE(SUBSTITUTE(F2084,"₹",""),",","")))</f>
        <v>2516</v>
      </c>
      <c r="R2084" s="16" t="n">
        <f aca="false">IF(E2084=99,1,E2084)</f>
        <v>3</v>
      </c>
      <c r="S2084" s="16" t="n">
        <f aca="false">IF(G2084="",0,G2084)</f>
        <v>0.2</v>
      </c>
      <c r="T2084" s="16" t="str">
        <f aca="false">IF(I2084="","Unknown",IF(I2084="upi","UPI",I2084))</f>
        <v>COD</v>
      </c>
      <c r="U2084" s="16" t="str">
        <f aca="false">IF(L2084="Yes","Y",IF(L2084="No","N",L2084))</f>
        <v>N</v>
      </c>
      <c r="V2084" s="19" t="n">
        <f aca="false">ROUND(R2084*Q2084*(1-S2084),2)</f>
        <v>6038.4</v>
      </c>
      <c r="W2084" s="16" t="str">
        <f aca="false">_xlfn.XLOOKUP(D2084,products!$A$2:$A$61,products!$C$2:$C$61,"Not found")</f>
        <v>Electronics</v>
      </c>
    </row>
    <row r="2085" customFormat="false" ht="15" hidden="false" customHeight="false" outlineLevel="0" collapsed="false">
      <c r="A2085" s="16" t="s">
        <v>3201</v>
      </c>
      <c r="B2085" s="16" t="s">
        <v>3202</v>
      </c>
      <c r="C2085" s="16" t="s">
        <v>597</v>
      </c>
      <c r="D2085" s="16" t="s">
        <v>139</v>
      </c>
      <c r="E2085" s="16" t="n">
        <v>2</v>
      </c>
      <c r="F2085" s="16" t="n">
        <v>366</v>
      </c>
      <c r="G2085" s="16" t="n">
        <v>0.2</v>
      </c>
      <c r="H2085" s="16" t="s">
        <v>67</v>
      </c>
      <c r="I2085" s="16" t="s">
        <v>60</v>
      </c>
      <c r="J2085" s="16" t="n">
        <v>4</v>
      </c>
      <c r="K2085" s="16" t="n">
        <v>5</v>
      </c>
      <c r="L2085" s="16" t="s">
        <v>41</v>
      </c>
      <c r="M2085" s="18" t="n">
        <f aca="false">IF(ISNUMBER(B2085),B2085,IF(MID(B2085,3,1)="-",DATE(VALUE(RIGHT(B2085,4)),VALUE(MID(B2085,4,2)),VALUE(LEFT(B2085,2))),DATE(VALUE(LEFT(B2085,4)),VALUE(MID(B2085,6,2)),VALUE(RIGHT(B2085,2)))))</f>
        <v>45849</v>
      </c>
      <c r="N2085" s="16" t="n">
        <f aca="false">MONTH(M2085)</f>
        <v>7</v>
      </c>
      <c r="O2085" s="16" t="str">
        <f aca="false">PROPER(TRIM(H2085))</f>
        <v>Kolkata</v>
      </c>
      <c r="P2085" s="16" t="str">
        <f aca="false">IFERROR(VLOOKUP(O2085,city_map!$A$2:$B$6,2,FALSE()),O2085)</f>
        <v>Kolkata</v>
      </c>
      <c r="Q2085" s="16" t="n">
        <f aca="false">IF(ISNUMBER(F2085),F2085,VALUE(SUBSTITUTE(SUBSTITUTE(F2085,"₹",""),",","")))</f>
        <v>366</v>
      </c>
      <c r="R2085" s="16" t="n">
        <f aca="false">IF(E2085=99,1,E2085)</f>
        <v>2</v>
      </c>
      <c r="S2085" s="16" t="n">
        <f aca="false">IF(G2085="",0,G2085)</f>
        <v>0.2</v>
      </c>
      <c r="T2085" s="16" t="str">
        <f aca="false">IF(I2085="","Unknown",IF(I2085="upi","UPI",I2085))</f>
        <v>UPI</v>
      </c>
      <c r="U2085" s="16" t="str">
        <f aca="false">IF(L2085="Yes","Y",IF(L2085="No","N",L2085))</f>
        <v>N</v>
      </c>
      <c r="V2085" s="19" t="n">
        <f aca="false">ROUND(R2085*Q2085*(1-S2085),2)</f>
        <v>585.6</v>
      </c>
      <c r="W2085" s="16" t="str">
        <f aca="false">_xlfn.XLOOKUP(D2085,products!$A$2:$A$61,products!$C$2:$C$61,"Not found")</f>
        <v>Beauty</v>
      </c>
    </row>
    <row r="2086" customFormat="false" ht="15" hidden="false" customHeight="false" outlineLevel="0" collapsed="false">
      <c r="A2086" s="16" t="s">
        <v>3203</v>
      </c>
      <c r="B2086" s="16" t="s">
        <v>3202</v>
      </c>
      <c r="C2086" s="16" t="s">
        <v>3134</v>
      </c>
      <c r="D2086" s="16" t="s">
        <v>191</v>
      </c>
      <c r="E2086" s="16" t="n">
        <v>2</v>
      </c>
      <c r="F2086" s="16" t="n">
        <v>400</v>
      </c>
      <c r="G2086" s="16" t="n">
        <v>0.05</v>
      </c>
      <c r="H2086" s="16" t="s">
        <v>46</v>
      </c>
      <c r="I2086" s="16" t="s">
        <v>40</v>
      </c>
      <c r="J2086" s="16" t="n">
        <v>3</v>
      </c>
      <c r="K2086" s="16" t="n">
        <v>5</v>
      </c>
      <c r="L2086" s="16" t="s">
        <v>41</v>
      </c>
      <c r="M2086" s="18" t="n">
        <f aca="false">IF(ISNUMBER(B2086),B2086,IF(MID(B2086,3,1)="-",DATE(VALUE(RIGHT(B2086,4)),VALUE(MID(B2086,4,2)),VALUE(LEFT(B2086,2))),DATE(VALUE(LEFT(B2086,4)),VALUE(MID(B2086,6,2)),VALUE(RIGHT(B2086,2)))))</f>
        <v>45849</v>
      </c>
      <c r="N2086" s="16" t="n">
        <f aca="false">MONTH(M2086)</f>
        <v>7</v>
      </c>
      <c r="O2086" s="16" t="str">
        <f aca="false">PROPER(TRIM(H2086))</f>
        <v>Chennai</v>
      </c>
      <c r="P2086" s="16" t="str">
        <f aca="false">IFERROR(VLOOKUP(O2086,city_map!$A$2:$B$6,2,FALSE()),O2086)</f>
        <v>Chennai</v>
      </c>
      <c r="Q2086" s="16" t="n">
        <f aca="false">IF(ISNUMBER(F2086),F2086,VALUE(SUBSTITUTE(SUBSTITUTE(F2086,"₹",""),",","")))</f>
        <v>400</v>
      </c>
      <c r="R2086" s="16" t="n">
        <f aca="false">IF(E2086=99,1,E2086)</f>
        <v>2</v>
      </c>
      <c r="S2086" s="16" t="n">
        <f aca="false">IF(G2086="",0,G2086)</f>
        <v>0.05</v>
      </c>
      <c r="T2086" s="16" t="str">
        <f aca="false">IF(I2086="","Unknown",IF(I2086="upi","UPI",I2086))</f>
        <v>COD</v>
      </c>
      <c r="U2086" s="16" t="str">
        <f aca="false">IF(L2086="Yes","Y",IF(L2086="No","N",L2086))</f>
        <v>N</v>
      </c>
      <c r="V2086" s="19" t="n">
        <f aca="false">ROUND(R2086*Q2086*(1-S2086),2)</f>
        <v>760</v>
      </c>
      <c r="W2086" s="16" t="str">
        <f aca="false">_xlfn.XLOOKUP(D2086,products!$A$2:$A$61,products!$C$2:$C$61,"Not found")</f>
        <v>Electronics</v>
      </c>
    </row>
    <row r="2087" customFormat="false" ht="15" hidden="false" customHeight="false" outlineLevel="0" collapsed="false">
      <c r="A2087" s="16" t="s">
        <v>3204</v>
      </c>
      <c r="B2087" s="16" t="s">
        <v>3202</v>
      </c>
      <c r="C2087" s="16" t="s">
        <v>1757</v>
      </c>
      <c r="D2087" s="16" t="s">
        <v>396</v>
      </c>
      <c r="E2087" s="16" t="n">
        <v>1</v>
      </c>
      <c r="F2087" s="16" t="n">
        <v>5484</v>
      </c>
      <c r="G2087" s="16" t="n">
        <v>0.05</v>
      </c>
      <c r="H2087" s="16" t="s">
        <v>39</v>
      </c>
      <c r="I2087" s="16" t="s">
        <v>60</v>
      </c>
      <c r="J2087" s="16" t="n">
        <v>6</v>
      </c>
      <c r="K2087" s="16" t="n">
        <v>3</v>
      </c>
      <c r="L2087" s="16" t="s">
        <v>41</v>
      </c>
      <c r="M2087" s="18" t="n">
        <f aca="false">IF(ISNUMBER(B2087),B2087,IF(MID(B2087,3,1)="-",DATE(VALUE(RIGHT(B2087,4)),VALUE(MID(B2087,4,2)),VALUE(LEFT(B2087,2))),DATE(VALUE(LEFT(B2087,4)),VALUE(MID(B2087,6,2)),VALUE(RIGHT(B2087,2)))))</f>
        <v>45849</v>
      </c>
      <c r="N2087" s="16" t="n">
        <f aca="false">MONTH(M2087)</f>
        <v>7</v>
      </c>
      <c r="O2087" s="16" t="str">
        <f aca="false">PROPER(TRIM(H2087))</f>
        <v>Delhi</v>
      </c>
      <c r="P2087" s="16" t="str">
        <f aca="false">IFERROR(VLOOKUP(O2087,city_map!$A$2:$B$6,2,FALSE()),O2087)</f>
        <v>Delhi</v>
      </c>
      <c r="Q2087" s="16" t="n">
        <f aca="false">IF(ISNUMBER(F2087),F2087,VALUE(SUBSTITUTE(SUBSTITUTE(F2087,"₹",""),",","")))</f>
        <v>5484</v>
      </c>
      <c r="R2087" s="16" t="n">
        <f aca="false">IF(E2087=99,1,E2087)</f>
        <v>1</v>
      </c>
      <c r="S2087" s="16" t="n">
        <f aca="false">IF(G2087="",0,G2087)</f>
        <v>0.05</v>
      </c>
      <c r="T2087" s="16" t="str">
        <f aca="false">IF(I2087="","Unknown",IF(I2087="upi","UPI",I2087))</f>
        <v>UPI</v>
      </c>
      <c r="U2087" s="16" t="str">
        <f aca="false">IF(L2087="Yes","Y",IF(L2087="No","N",L2087))</f>
        <v>N</v>
      </c>
      <c r="V2087" s="19" t="n">
        <f aca="false">ROUND(R2087*Q2087*(1-S2087),2)</f>
        <v>5209.8</v>
      </c>
      <c r="W2087" s="16" t="str">
        <f aca="false">_xlfn.XLOOKUP(D2087,products!$A$2:$A$61,products!$C$2:$C$61,"Not found")</f>
        <v>Home</v>
      </c>
    </row>
    <row r="2088" customFormat="false" ht="15" hidden="false" customHeight="false" outlineLevel="0" collapsed="false">
      <c r="A2088" s="16" t="s">
        <v>3205</v>
      </c>
      <c r="B2088" s="16" t="s">
        <v>3202</v>
      </c>
      <c r="C2088" s="16" t="s">
        <v>264</v>
      </c>
      <c r="D2088" s="16" t="s">
        <v>146</v>
      </c>
      <c r="E2088" s="16" t="n">
        <v>4</v>
      </c>
      <c r="F2088" s="16" t="n">
        <v>460</v>
      </c>
      <c r="G2088" s="16" t="n">
        <v>0.2</v>
      </c>
      <c r="H2088" s="16" t="s">
        <v>89</v>
      </c>
      <c r="I2088" s="16" t="s">
        <v>71</v>
      </c>
      <c r="J2088" s="16" t="n">
        <v>3</v>
      </c>
      <c r="K2088" s="16" t="n">
        <v>2</v>
      </c>
      <c r="L2088" s="16" t="s">
        <v>57</v>
      </c>
      <c r="M2088" s="18" t="n">
        <f aca="false">IF(ISNUMBER(B2088),B2088,IF(MID(B2088,3,1)="-",DATE(VALUE(RIGHT(B2088,4)),VALUE(MID(B2088,4,2)),VALUE(LEFT(B2088,2))),DATE(VALUE(LEFT(B2088,4)),VALUE(MID(B2088,6,2)),VALUE(RIGHT(B2088,2)))))</f>
        <v>45849</v>
      </c>
      <c r="N2088" s="16" t="n">
        <f aca="false">MONTH(M2088)</f>
        <v>7</v>
      </c>
      <c r="O2088" s="16" t="str">
        <f aca="false">PROPER(TRIM(H2088))</f>
        <v>Ahmedabad</v>
      </c>
      <c r="P2088" s="16" t="str">
        <f aca="false">IFERROR(VLOOKUP(O2088,city_map!$A$2:$B$6,2,FALSE()),O2088)</f>
        <v>Ahmedabad</v>
      </c>
      <c r="Q2088" s="16" t="n">
        <f aca="false">IF(ISNUMBER(F2088),F2088,VALUE(SUBSTITUTE(SUBSTITUTE(F2088,"₹",""),",","")))</f>
        <v>460</v>
      </c>
      <c r="R2088" s="16" t="n">
        <f aca="false">IF(E2088=99,1,E2088)</f>
        <v>4</v>
      </c>
      <c r="S2088" s="16" t="n">
        <f aca="false">IF(G2088="",0,G2088)</f>
        <v>0.2</v>
      </c>
      <c r="T2088" s="16" t="str">
        <f aca="false">IF(I2088="","Unknown",IF(I2088="upi","UPI",I2088))</f>
        <v>Credit Card</v>
      </c>
      <c r="U2088" s="16" t="str">
        <f aca="false">IF(L2088="Yes","Y",IF(L2088="No","N",L2088))</f>
        <v>Y</v>
      </c>
      <c r="V2088" s="19" t="n">
        <f aca="false">ROUND(R2088*Q2088*(1-S2088),2)</f>
        <v>1472</v>
      </c>
      <c r="W2088" s="16" t="str">
        <f aca="false">_xlfn.XLOOKUP(D2088,products!$A$2:$A$61,products!$C$2:$C$61,"Not found")</f>
        <v>Beauty</v>
      </c>
    </row>
    <row r="2089" customFormat="false" ht="15" hidden="false" customHeight="false" outlineLevel="0" collapsed="false">
      <c r="A2089" s="16" t="s">
        <v>3206</v>
      </c>
      <c r="B2089" s="16" t="s">
        <v>3202</v>
      </c>
      <c r="C2089" s="16" t="s">
        <v>125</v>
      </c>
      <c r="D2089" s="16" t="s">
        <v>119</v>
      </c>
      <c r="E2089" s="16" t="n">
        <v>1</v>
      </c>
      <c r="F2089" s="16" t="n">
        <v>251</v>
      </c>
      <c r="G2089" s="16" t="n">
        <v>0.05</v>
      </c>
      <c r="H2089" s="16" t="s">
        <v>112</v>
      </c>
      <c r="I2089" s="16" t="s">
        <v>60</v>
      </c>
      <c r="J2089" s="16" t="n">
        <v>3</v>
      </c>
      <c r="K2089" s="16" t="n">
        <v>4</v>
      </c>
      <c r="L2089" s="16" t="s">
        <v>41</v>
      </c>
      <c r="M2089" s="18" t="n">
        <f aca="false">IF(ISNUMBER(B2089),B2089,IF(MID(B2089,3,1)="-",DATE(VALUE(RIGHT(B2089,4)),VALUE(MID(B2089,4,2)),VALUE(LEFT(B2089,2))),DATE(VALUE(LEFT(B2089,4)),VALUE(MID(B2089,6,2)),VALUE(RIGHT(B2089,2)))))</f>
        <v>45849</v>
      </c>
      <c r="N2089" s="16" t="n">
        <f aca="false">MONTH(M2089)</f>
        <v>7</v>
      </c>
      <c r="O2089" s="16" t="str">
        <f aca="false">PROPER(TRIM(H2089))</f>
        <v>Mumbai</v>
      </c>
      <c r="P2089" s="16" t="str">
        <f aca="false">IFERROR(VLOOKUP(O2089,city_map!$A$2:$B$6,2,FALSE()),O2089)</f>
        <v>Mumbai</v>
      </c>
      <c r="Q2089" s="16" t="n">
        <f aca="false">IF(ISNUMBER(F2089),F2089,VALUE(SUBSTITUTE(SUBSTITUTE(F2089,"₹",""),",","")))</f>
        <v>251</v>
      </c>
      <c r="R2089" s="16" t="n">
        <f aca="false">IF(E2089=99,1,E2089)</f>
        <v>1</v>
      </c>
      <c r="S2089" s="16" t="n">
        <f aca="false">IF(G2089="",0,G2089)</f>
        <v>0.05</v>
      </c>
      <c r="T2089" s="16" t="str">
        <f aca="false">IF(I2089="","Unknown",IF(I2089="upi","UPI",I2089))</f>
        <v>UPI</v>
      </c>
      <c r="U2089" s="16" t="str">
        <f aca="false">IF(L2089="Yes","Y",IF(L2089="No","N",L2089))</f>
        <v>N</v>
      </c>
      <c r="V2089" s="19" t="n">
        <f aca="false">ROUND(R2089*Q2089*(1-S2089),2)</f>
        <v>238.45</v>
      </c>
      <c r="W2089" s="16" t="str">
        <f aca="false">_xlfn.XLOOKUP(D2089,products!$A$2:$A$61,products!$C$2:$C$61,"Not found")</f>
        <v>Books</v>
      </c>
    </row>
    <row r="2090" customFormat="false" ht="15" hidden="false" customHeight="false" outlineLevel="0" collapsed="false">
      <c r="A2090" s="16" t="s">
        <v>3207</v>
      </c>
      <c r="B2090" s="16" t="s">
        <v>3202</v>
      </c>
      <c r="C2090" s="16" t="s">
        <v>657</v>
      </c>
      <c r="D2090" s="16" t="s">
        <v>203</v>
      </c>
      <c r="E2090" s="16" t="n">
        <v>2</v>
      </c>
      <c r="F2090" s="16" t="n">
        <v>2579</v>
      </c>
      <c r="G2090" s="16" t="n">
        <v>0.05</v>
      </c>
      <c r="H2090" s="16" t="s">
        <v>70</v>
      </c>
      <c r="I2090" s="16" t="s">
        <v>71</v>
      </c>
      <c r="J2090" s="16" t="n">
        <v>6</v>
      </c>
      <c r="K2090" s="16" t="n">
        <v>3</v>
      </c>
      <c r="L2090" s="16" t="s">
        <v>41</v>
      </c>
      <c r="M2090" s="18" t="n">
        <f aca="false">IF(ISNUMBER(B2090),B2090,IF(MID(B2090,3,1)="-",DATE(VALUE(RIGHT(B2090,4)),VALUE(MID(B2090,4,2)),VALUE(LEFT(B2090,2))),DATE(VALUE(LEFT(B2090,4)),VALUE(MID(B2090,6,2)),VALUE(RIGHT(B2090,2)))))</f>
        <v>45849</v>
      </c>
      <c r="N2090" s="16" t="n">
        <f aca="false">MONTH(M2090)</f>
        <v>7</v>
      </c>
      <c r="O2090" s="16" t="str">
        <f aca="false">PROPER(TRIM(H2090))</f>
        <v>Pune</v>
      </c>
      <c r="P2090" s="16" t="str">
        <f aca="false">IFERROR(VLOOKUP(O2090,city_map!$A$2:$B$6,2,FALSE()),O2090)</f>
        <v>Pune</v>
      </c>
      <c r="Q2090" s="16" t="n">
        <f aca="false">IF(ISNUMBER(F2090),F2090,VALUE(SUBSTITUTE(SUBSTITUTE(F2090,"₹",""),",","")))</f>
        <v>2579</v>
      </c>
      <c r="R2090" s="16" t="n">
        <f aca="false">IF(E2090=99,1,E2090)</f>
        <v>2</v>
      </c>
      <c r="S2090" s="16" t="n">
        <f aca="false">IF(G2090="",0,G2090)</f>
        <v>0.05</v>
      </c>
      <c r="T2090" s="16" t="str">
        <f aca="false">IF(I2090="","Unknown",IF(I2090="upi","UPI",I2090))</f>
        <v>Credit Card</v>
      </c>
      <c r="U2090" s="16" t="str">
        <f aca="false">IF(L2090="Yes","Y",IF(L2090="No","N",L2090))</f>
        <v>N</v>
      </c>
      <c r="V2090" s="19" t="n">
        <f aca="false">ROUND(R2090*Q2090*(1-S2090),2)</f>
        <v>4900.1</v>
      </c>
      <c r="W2090" s="16" t="str">
        <f aca="false">_xlfn.XLOOKUP(D2090,products!$A$2:$A$61,products!$C$2:$C$61,"Not found")</f>
        <v>Fashion</v>
      </c>
    </row>
    <row r="2091" customFormat="false" ht="15" hidden="false" customHeight="false" outlineLevel="0" collapsed="false">
      <c r="A2091" s="16" t="s">
        <v>3208</v>
      </c>
      <c r="B2091" s="16" t="s">
        <v>3202</v>
      </c>
      <c r="C2091" s="16" t="s">
        <v>1441</v>
      </c>
      <c r="D2091" s="16" t="s">
        <v>133</v>
      </c>
      <c r="E2091" s="16" t="n">
        <v>2</v>
      </c>
      <c r="F2091" s="16" t="n">
        <v>599</v>
      </c>
      <c r="G2091" s="16" t="n">
        <v>0.05</v>
      </c>
      <c r="H2091" s="16" t="s">
        <v>46</v>
      </c>
      <c r="I2091" s="16" t="s">
        <v>60</v>
      </c>
      <c r="J2091" s="16" t="n">
        <v>3</v>
      </c>
      <c r="K2091" s="16" t="n">
        <v>5</v>
      </c>
      <c r="L2091" s="16" t="s">
        <v>41</v>
      </c>
      <c r="M2091" s="18" t="n">
        <f aca="false">IF(ISNUMBER(B2091),B2091,IF(MID(B2091,3,1)="-",DATE(VALUE(RIGHT(B2091,4)),VALUE(MID(B2091,4,2)),VALUE(LEFT(B2091,2))),DATE(VALUE(LEFT(B2091,4)),VALUE(MID(B2091,6,2)),VALUE(RIGHT(B2091,2)))))</f>
        <v>45849</v>
      </c>
      <c r="N2091" s="16" t="n">
        <f aca="false">MONTH(M2091)</f>
        <v>7</v>
      </c>
      <c r="O2091" s="16" t="str">
        <f aca="false">PROPER(TRIM(H2091))</f>
        <v>Chennai</v>
      </c>
      <c r="P2091" s="16" t="str">
        <f aca="false">IFERROR(VLOOKUP(O2091,city_map!$A$2:$B$6,2,FALSE()),O2091)</f>
        <v>Chennai</v>
      </c>
      <c r="Q2091" s="16" t="n">
        <f aca="false">IF(ISNUMBER(F2091),F2091,VALUE(SUBSTITUTE(SUBSTITUTE(F2091,"₹",""),",","")))</f>
        <v>599</v>
      </c>
      <c r="R2091" s="16" t="n">
        <f aca="false">IF(E2091=99,1,E2091)</f>
        <v>2</v>
      </c>
      <c r="S2091" s="16" t="n">
        <f aca="false">IF(G2091="",0,G2091)</f>
        <v>0.05</v>
      </c>
      <c r="T2091" s="16" t="str">
        <f aca="false">IF(I2091="","Unknown",IF(I2091="upi","UPI",I2091))</f>
        <v>UPI</v>
      </c>
      <c r="U2091" s="16" t="str">
        <f aca="false">IF(L2091="Yes","Y",IF(L2091="No","N",L2091))</f>
        <v>N</v>
      </c>
      <c r="V2091" s="19" t="n">
        <f aca="false">ROUND(R2091*Q2091*(1-S2091),2)</f>
        <v>1138.1</v>
      </c>
      <c r="W2091" s="16" t="str">
        <f aca="false">_xlfn.XLOOKUP(D2091,products!$A$2:$A$61,products!$C$2:$C$61,"Not found")</f>
        <v>Books</v>
      </c>
    </row>
    <row r="2092" customFormat="false" ht="15" hidden="false" customHeight="false" outlineLevel="0" collapsed="false">
      <c r="A2092" s="16" t="s">
        <v>3209</v>
      </c>
      <c r="B2092" s="16" t="s">
        <v>3202</v>
      </c>
      <c r="C2092" s="16" t="s">
        <v>1850</v>
      </c>
      <c r="D2092" s="16" t="s">
        <v>126</v>
      </c>
      <c r="E2092" s="16" t="n">
        <v>2</v>
      </c>
      <c r="F2092" s="16" t="n">
        <v>406</v>
      </c>
      <c r="G2092" s="16" t="n">
        <v>0.2</v>
      </c>
      <c r="H2092" s="16" t="s">
        <v>130</v>
      </c>
      <c r="I2092" s="16" t="s">
        <v>40</v>
      </c>
      <c r="J2092" s="16" t="n">
        <v>2</v>
      </c>
      <c r="K2092" s="16" t="n">
        <v>5</v>
      </c>
      <c r="L2092" s="16" t="s">
        <v>41</v>
      </c>
      <c r="M2092" s="18" t="n">
        <f aca="false">IF(ISNUMBER(B2092),B2092,IF(MID(B2092,3,1)="-",DATE(VALUE(RIGHT(B2092,4)),VALUE(MID(B2092,4,2)),VALUE(LEFT(B2092,2))),DATE(VALUE(LEFT(B2092,4)),VALUE(MID(B2092,6,2)),VALUE(RIGHT(B2092,2)))))</f>
        <v>45849</v>
      </c>
      <c r="N2092" s="16" t="n">
        <f aca="false">MONTH(M2092)</f>
        <v>7</v>
      </c>
      <c r="O2092" s="16" t="str">
        <f aca="false">PROPER(TRIM(H2092))</f>
        <v>Bengaluru</v>
      </c>
      <c r="P2092" s="16" t="str">
        <f aca="false">IFERROR(VLOOKUP(O2092,city_map!$A$2:$B$6,2,FALSE()),O2092)</f>
        <v>Bengaluru</v>
      </c>
      <c r="Q2092" s="16" t="n">
        <f aca="false">IF(ISNUMBER(F2092),F2092,VALUE(SUBSTITUTE(SUBSTITUTE(F2092,"₹",""),",","")))</f>
        <v>406</v>
      </c>
      <c r="R2092" s="16" t="n">
        <f aca="false">IF(E2092=99,1,E2092)</f>
        <v>2</v>
      </c>
      <c r="S2092" s="16" t="n">
        <f aca="false">IF(G2092="",0,G2092)</f>
        <v>0.2</v>
      </c>
      <c r="T2092" s="16" t="str">
        <f aca="false">IF(I2092="","Unknown",IF(I2092="upi","UPI",I2092))</f>
        <v>COD</v>
      </c>
      <c r="U2092" s="16" t="str">
        <f aca="false">IF(L2092="Yes","Y",IF(L2092="No","N",L2092))</f>
        <v>N</v>
      </c>
      <c r="V2092" s="19" t="n">
        <f aca="false">ROUND(R2092*Q2092*(1-S2092),2)</f>
        <v>649.6</v>
      </c>
      <c r="W2092" s="16" t="str">
        <f aca="false">_xlfn.XLOOKUP(D2092,products!$A$2:$A$61,products!$C$2:$C$61,"Not found")</f>
        <v>Home</v>
      </c>
    </row>
    <row r="2093" customFormat="false" ht="15" hidden="false" customHeight="false" outlineLevel="0" collapsed="false">
      <c r="A2093" s="16" t="s">
        <v>3210</v>
      </c>
      <c r="B2093" s="16" t="s">
        <v>3202</v>
      </c>
      <c r="C2093" s="16" t="s">
        <v>482</v>
      </c>
      <c r="D2093" s="16" t="s">
        <v>191</v>
      </c>
      <c r="E2093" s="16" t="n">
        <v>2</v>
      </c>
      <c r="F2093" s="16" t="n">
        <v>415</v>
      </c>
      <c r="G2093" s="16"/>
      <c r="H2093" s="16" t="s">
        <v>112</v>
      </c>
      <c r="I2093" s="16" t="s">
        <v>60</v>
      </c>
      <c r="J2093" s="16" t="n">
        <v>3</v>
      </c>
      <c r="K2093" s="16" t="n">
        <v>5</v>
      </c>
      <c r="L2093" s="16" t="s">
        <v>41</v>
      </c>
      <c r="M2093" s="18" t="n">
        <f aca="false">IF(ISNUMBER(B2093),B2093,IF(MID(B2093,3,1)="-",DATE(VALUE(RIGHT(B2093,4)),VALUE(MID(B2093,4,2)),VALUE(LEFT(B2093,2))),DATE(VALUE(LEFT(B2093,4)),VALUE(MID(B2093,6,2)),VALUE(RIGHT(B2093,2)))))</f>
        <v>45849</v>
      </c>
      <c r="N2093" s="16" t="n">
        <f aca="false">MONTH(M2093)</f>
        <v>7</v>
      </c>
      <c r="O2093" s="16" t="str">
        <f aca="false">PROPER(TRIM(H2093))</f>
        <v>Mumbai</v>
      </c>
      <c r="P2093" s="16" t="str">
        <f aca="false">IFERROR(VLOOKUP(O2093,city_map!$A$2:$B$6,2,FALSE()),O2093)</f>
        <v>Mumbai</v>
      </c>
      <c r="Q2093" s="16" t="n">
        <f aca="false">IF(ISNUMBER(F2093),F2093,VALUE(SUBSTITUTE(SUBSTITUTE(F2093,"₹",""),",","")))</f>
        <v>415</v>
      </c>
      <c r="R2093" s="16" t="n">
        <f aca="false">IF(E2093=99,1,E2093)</f>
        <v>2</v>
      </c>
      <c r="S2093" s="16" t="n">
        <f aca="false">IF(G2093="",0,G2093)</f>
        <v>0</v>
      </c>
      <c r="T2093" s="16" t="str">
        <f aca="false">IF(I2093="","Unknown",IF(I2093="upi","UPI",I2093))</f>
        <v>UPI</v>
      </c>
      <c r="U2093" s="16" t="str">
        <f aca="false">IF(L2093="Yes","Y",IF(L2093="No","N",L2093))</f>
        <v>N</v>
      </c>
      <c r="V2093" s="19" t="n">
        <f aca="false">ROUND(R2093*Q2093*(1-S2093),2)</f>
        <v>830</v>
      </c>
      <c r="W2093" s="16" t="str">
        <f aca="false">_xlfn.XLOOKUP(D2093,products!$A$2:$A$61,products!$C$2:$C$61,"Not found")</f>
        <v>Electronics</v>
      </c>
    </row>
    <row r="2094" customFormat="false" ht="15" hidden="false" customHeight="false" outlineLevel="0" collapsed="false">
      <c r="A2094" s="16" t="s">
        <v>3211</v>
      </c>
      <c r="B2094" s="16" t="s">
        <v>3202</v>
      </c>
      <c r="C2094" s="16" t="s">
        <v>3212</v>
      </c>
      <c r="D2094" s="16" t="s">
        <v>393</v>
      </c>
      <c r="E2094" s="16" t="n">
        <v>2</v>
      </c>
      <c r="F2094" s="16" t="n">
        <v>482</v>
      </c>
      <c r="G2094" s="16" t="n">
        <v>0</v>
      </c>
      <c r="H2094" s="16" t="s">
        <v>46</v>
      </c>
      <c r="I2094" s="16" t="s">
        <v>60</v>
      </c>
      <c r="J2094" s="16" t="n">
        <v>3</v>
      </c>
      <c r="K2094" s="16" t="n">
        <v>4</v>
      </c>
      <c r="L2094" s="16" t="s">
        <v>41</v>
      </c>
      <c r="M2094" s="18" t="n">
        <f aca="false">IF(ISNUMBER(B2094),B2094,IF(MID(B2094,3,1)="-",DATE(VALUE(RIGHT(B2094,4)),VALUE(MID(B2094,4,2)),VALUE(LEFT(B2094,2))),DATE(VALUE(LEFT(B2094,4)),VALUE(MID(B2094,6,2)),VALUE(RIGHT(B2094,2)))))</f>
        <v>45849</v>
      </c>
      <c r="N2094" s="16" t="n">
        <f aca="false">MONTH(M2094)</f>
        <v>7</v>
      </c>
      <c r="O2094" s="16" t="str">
        <f aca="false">PROPER(TRIM(H2094))</f>
        <v>Chennai</v>
      </c>
      <c r="P2094" s="16" t="str">
        <f aca="false">IFERROR(VLOOKUP(O2094,city_map!$A$2:$B$6,2,FALSE()),O2094)</f>
        <v>Chennai</v>
      </c>
      <c r="Q2094" s="16" t="n">
        <f aca="false">IF(ISNUMBER(F2094),F2094,VALUE(SUBSTITUTE(SUBSTITUTE(F2094,"₹",""),",","")))</f>
        <v>482</v>
      </c>
      <c r="R2094" s="16" t="n">
        <f aca="false">IF(E2094=99,1,E2094)</f>
        <v>2</v>
      </c>
      <c r="S2094" s="16" t="n">
        <f aca="false">IF(G2094="",0,G2094)</f>
        <v>0</v>
      </c>
      <c r="T2094" s="16" t="str">
        <f aca="false">IF(I2094="","Unknown",IF(I2094="upi","UPI",I2094))</f>
        <v>UPI</v>
      </c>
      <c r="U2094" s="16" t="str">
        <f aca="false">IF(L2094="Yes","Y",IF(L2094="No","N",L2094))</f>
        <v>N</v>
      </c>
      <c r="V2094" s="19" t="n">
        <f aca="false">ROUND(R2094*Q2094*(1-S2094),2)</f>
        <v>964</v>
      </c>
      <c r="W2094" s="16" t="str">
        <f aca="false">_xlfn.XLOOKUP(D2094,products!$A$2:$A$61,products!$C$2:$C$61,"Not found")</f>
        <v>Fashion</v>
      </c>
    </row>
    <row r="2095" customFormat="false" ht="15" hidden="false" customHeight="false" outlineLevel="0" collapsed="false">
      <c r="A2095" s="16" t="s">
        <v>3213</v>
      </c>
      <c r="B2095" s="16" t="s">
        <v>3202</v>
      </c>
      <c r="C2095" s="16" t="s">
        <v>3214</v>
      </c>
      <c r="D2095" s="16" t="s">
        <v>126</v>
      </c>
      <c r="E2095" s="16" t="n">
        <v>3</v>
      </c>
      <c r="F2095" s="16" t="n">
        <v>384</v>
      </c>
      <c r="G2095" s="16" t="n">
        <v>0.3</v>
      </c>
      <c r="H2095" s="16" t="s">
        <v>56</v>
      </c>
      <c r="I2095" s="16" t="s">
        <v>60</v>
      </c>
      <c r="J2095" s="16" t="n">
        <v>7</v>
      </c>
      <c r="K2095" s="16" t="n">
        <v>5</v>
      </c>
      <c r="L2095" s="16" t="s">
        <v>41</v>
      </c>
      <c r="M2095" s="18" t="n">
        <f aca="false">IF(ISNUMBER(B2095),B2095,IF(MID(B2095,3,1)="-",DATE(VALUE(RIGHT(B2095,4)),VALUE(MID(B2095,4,2)),VALUE(LEFT(B2095,2))),DATE(VALUE(LEFT(B2095,4)),VALUE(MID(B2095,6,2)),VALUE(RIGHT(B2095,2)))))</f>
        <v>45849</v>
      </c>
      <c r="N2095" s="16" t="n">
        <f aca="false">MONTH(M2095)</f>
        <v>7</v>
      </c>
      <c r="O2095" s="16" t="str">
        <f aca="false">PROPER(TRIM(H2095))</f>
        <v>Lucknow</v>
      </c>
      <c r="P2095" s="16" t="str">
        <f aca="false">IFERROR(VLOOKUP(O2095,city_map!$A$2:$B$6,2,FALSE()),O2095)</f>
        <v>Lucknow</v>
      </c>
      <c r="Q2095" s="16" t="n">
        <f aca="false">IF(ISNUMBER(F2095),F2095,VALUE(SUBSTITUTE(SUBSTITUTE(F2095,"₹",""),",","")))</f>
        <v>384</v>
      </c>
      <c r="R2095" s="16" t="n">
        <f aca="false">IF(E2095=99,1,E2095)</f>
        <v>3</v>
      </c>
      <c r="S2095" s="16" t="n">
        <f aca="false">IF(G2095="",0,G2095)</f>
        <v>0.3</v>
      </c>
      <c r="T2095" s="16" t="str">
        <f aca="false">IF(I2095="","Unknown",IF(I2095="upi","UPI",I2095))</f>
        <v>UPI</v>
      </c>
      <c r="U2095" s="16" t="str">
        <f aca="false">IF(L2095="Yes","Y",IF(L2095="No","N",L2095))</f>
        <v>N</v>
      </c>
      <c r="V2095" s="19" t="n">
        <f aca="false">ROUND(R2095*Q2095*(1-S2095),2)</f>
        <v>806.4</v>
      </c>
      <c r="W2095" s="16" t="str">
        <f aca="false">_xlfn.XLOOKUP(D2095,products!$A$2:$A$61,products!$C$2:$C$61,"Not found")</f>
        <v>Home</v>
      </c>
    </row>
    <row r="2096" customFormat="false" ht="15" hidden="false" customHeight="false" outlineLevel="0" collapsed="false">
      <c r="A2096" s="16" t="s">
        <v>3215</v>
      </c>
      <c r="B2096" s="16" t="s">
        <v>3216</v>
      </c>
      <c r="C2096" s="16" t="s">
        <v>1589</v>
      </c>
      <c r="D2096" s="16" t="s">
        <v>55</v>
      </c>
      <c r="E2096" s="16" t="n">
        <v>3</v>
      </c>
      <c r="F2096" s="16" t="n">
        <v>1967</v>
      </c>
      <c r="G2096" s="16" t="n">
        <v>0.1</v>
      </c>
      <c r="H2096" s="16" t="s">
        <v>89</v>
      </c>
      <c r="I2096" s="16" t="s">
        <v>60</v>
      </c>
      <c r="J2096" s="16" t="n">
        <v>3</v>
      </c>
      <c r="K2096" s="16" t="n">
        <v>4</v>
      </c>
      <c r="L2096" s="16" t="s">
        <v>41</v>
      </c>
      <c r="M2096" s="18" t="n">
        <f aca="false">IF(ISNUMBER(B2096),B2096,IF(MID(B2096,3,1)="-",DATE(VALUE(RIGHT(B2096,4)),VALUE(MID(B2096,4,2)),VALUE(LEFT(B2096,2))),DATE(VALUE(LEFT(B2096,4)),VALUE(MID(B2096,6,2)),VALUE(RIGHT(B2096,2)))))</f>
        <v>45850</v>
      </c>
      <c r="N2096" s="16" t="n">
        <f aca="false">MONTH(M2096)</f>
        <v>7</v>
      </c>
      <c r="O2096" s="16" t="str">
        <f aca="false">PROPER(TRIM(H2096))</f>
        <v>Ahmedabad</v>
      </c>
      <c r="P2096" s="16" t="str">
        <f aca="false">IFERROR(VLOOKUP(O2096,city_map!$A$2:$B$6,2,FALSE()),O2096)</f>
        <v>Ahmedabad</v>
      </c>
      <c r="Q2096" s="16" t="n">
        <f aca="false">IF(ISNUMBER(F2096),F2096,VALUE(SUBSTITUTE(SUBSTITUTE(F2096,"₹",""),",","")))</f>
        <v>1967</v>
      </c>
      <c r="R2096" s="16" t="n">
        <f aca="false">IF(E2096=99,1,E2096)</f>
        <v>3</v>
      </c>
      <c r="S2096" s="16" t="n">
        <f aca="false">IF(G2096="",0,G2096)</f>
        <v>0.1</v>
      </c>
      <c r="T2096" s="16" t="str">
        <f aca="false">IF(I2096="","Unknown",IF(I2096="upi","UPI",I2096))</f>
        <v>UPI</v>
      </c>
      <c r="U2096" s="16" t="str">
        <f aca="false">IF(L2096="Yes","Y",IF(L2096="No","N",L2096))</f>
        <v>N</v>
      </c>
      <c r="V2096" s="19" t="n">
        <f aca="false">ROUND(R2096*Q2096*(1-S2096),2)</f>
        <v>5310.9</v>
      </c>
      <c r="W2096" s="16" t="str">
        <f aca="false">_xlfn.XLOOKUP(D2096,products!$A$2:$A$61,products!$C$2:$C$61,"Not found")</f>
        <v>Home</v>
      </c>
    </row>
    <row r="2097" customFormat="false" ht="15" hidden="false" customHeight="false" outlineLevel="0" collapsed="false">
      <c r="A2097" s="16" t="s">
        <v>3217</v>
      </c>
      <c r="B2097" s="16" t="s">
        <v>3216</v>
      </c>
      <c r="C2097" s="16" t="s">
        <v>613</v>
      </c>
      <c r="D2097" s="16" t="s">
        <v>203</v>
      </c>
      <c r="E2097" s="16" t="n">
        <v>2</v>
      </c>
      <c r="F2097" s="16" t="n">
        <v>2467</v>
      </c>
      <c r="G2097" s="16" t="n">
        <v>0.3</v>
      </c>
      <c r="H2097" s="16" t="s">
        <v>70</v>
      </c>
      <c r="I2097" s="16" t="s">
        <v>71</v>
      </c>
      <c r="J2097" s="16" t="n">
        <v>7</v>
      </c>
      <c r="K2097" s="16" t="n">
        <v>5</v>
      </c>
      <c r="L2097" s="16" t="s">
        <v>41</v>
      </c>
      <c r="M2097" s="18" t="n">
        <f aca="false">IF(ISNUMBER(B2097),B2097,IF(MID(B2097,3,1)="-",DATE(VALUE(RIGHT(B2097,4)),VALUE(MID(B2097,4,2)),VALUE(LEFT(B2097,2))),DATE(VALUE(LEFT(B2097,4)),VALUE(MID(B2097,6,2)),VALUE(RIGHT(B2097,2)))))</f>
        <v>45850</v>
      </c>
      <c r="N2097" s="16" t="n">
        <f aca="false">MONTH(M2097)</f>
        <v>7</v>
      </c>
      <c r="O2097" s="16" t="str">
        <f aca="false">PROPER(TRIM(H2097))</f>
        <v>Pune</v>
      </c>
      <c r="P2097" s="16" t="str">
        <f aca="false">IFERROR(VLOOKUP(O2097,city_map!$A$2:$B$6,2,FALSE()),O2097)</f>
        <v>Pune</v>
      </c>
      <c r="Q2097" s="16" t="n">
        <f aca="false">IF(ISNUMBER(F2097),F2097,VALUE(SUBSTITUTE(SUBSTITUTE(F2097,"₹",""),",","")))</f>
        <v>2467</v>
      </c>
      <c r="R2097" s="16" t="n">
        <f aca="false">IF(E2097=99,1,E2097)</f>
        <v>2</v>
      </c>
      <c r="S2097" s="16" t="n">
        <f aca="false">IF(G2097="",0,G2097)</f>
        <v>0.3</v>
      </c>
      <c r="T2097" s="16" t="str">
        <f aca="false">IF(I2097="","Unknown",IF(I2097="upi","UPI",I2097))</f>
        <v>Credit Card</v>
      </c>
      <c r="U2097" s="16" t="str">
        <f aca="false">IF(L2097="Yes","Y",IF(L2097="No","N",L2097))</f>
        <v>N</v>
      </c>
      <c r="V2097" s="19" t="n">
        <f aca="false">ROUND(R2097*Q2097*(1-S2097),2)</f>
        <v>3453.8</v>
      </c>
      <c r="W2097" s="16" t="str">
        <f aca="false">_xlfn.XLOOKUP(D2097,products!$A$2:$A$61,products!$C$2:$C$61,"Not found")</f>
        <v>Fashion</v>
      </c>
    </row>
    <row r="2098" customFormat="false" ht="15" hidden="false" customHeight="false" outlineLevel="0" collapsed="false">
      <c r="A2098" s="16" t="s">
        <v>3218</v>
      </c>
      <c r="B2098" s="16" t="s">
        <v>3216</v>
      </c>
      <c r="C2098" s="16" t="s">
        <v>644</v>
      </c>
      <c r="D2098" s="16" t="s">
        <v>232</v>
      </c>
      <c r="E2098" s="16" t="n">
        <v>1</v>
      </c>
      <c r="F2098" s="16" t="n">
        <v>2065</v>
      </c>
      <c r="G2098" s="16" t="n">
        <v>0</v>
      </c>
      <c r="H2098" s="16" t="s">
        <v>56</v>
      </c>
      <c r="I2098" s="16" t="s">
        <v>60</v>
      </c>
      <c r="J2098" s="16" t="n">
        <v>6</v>
      </c>
      <c r="K2098" s="16" t="n">
        <v>3</v>
      </c>
      <c r="L2098" s="16" t="s">
        <v>41</v>
      </c>
      <c r="M2098" s="18" t="n">
        <f aca="false">IF(ISNUMBER(B2098),B2098,IF(MID(B2098,3,1)="-",DATE(VALUE(RIGHT(B2098,4)),VALUE(MID(B2098,4,2)),VALUE(LEFT(B2098,2))),DATE(VALUE(LEFT(B2098,4)),VALUE(MID(B2098,6,2)),VALUE(RIGHT(B2098,2)))))</f>
        <v>45850</v>
      </c>
      <c r="N2098" s="16" t="n">
        <f aca="false">MONTH(M2098)</f>
        <v>7</v>
      </c>
      <c r="O2098" s="16" t="str">
        <f aca="false">PROPER(TRIM(H2098))</f>
        <v>Lucknow</v>
      </c>
      <c r="P2098" s="16" t="str">
        <f aca="false">IFERROR(VLOOKUP(O2098,city_map!$A$2:$B$6,2,FALSE()),O2098)</f>
        <v>Lucknow</v>
      </c>
      <c r="Q2098" s="16" t="n">
        <f aca="false">IF(ISNUMBER(F2098),F2098,VALUE(SUBSTITUTE(SUBSTITUTE(F2098,"₹",""),",","")))</f>
        <v>2065</v>
      </c>
      <c r="R2098" s="16" t="n">
        <f aca="false">IF(E2098=99,1,E2098)</f>
        <v>1</v>
      </c>
      <c r="S2098" s="16" t="n">
        <f aca="false">IF(G2098="",0,G2098)</f>
        <v>0</v>
      </c>
      <c r="T2098" s="16" t="str">
        <f aca="false">IF(I2098="","Unknown",IF(I2098="upi","UPI",I2098))</f>
        <v>UPI</v>
      </c>
      <c r="U2098" s="16" t="str">
        <f aca="false">IF(L2098="Yes","Y",IF(L2098="No","N",L2098))</f>
        <v>N</v>
      </c>
      <c r="V2098" s="19" t="n">
        <f aca="false">ROUND(R2098*Q2098*(1-S2098),2)</f>
        <v>2065</v>
      </c>
      <c r="W2098" s="16" t="str">
        <f aca="false">_xlfn.XLOOKUP(D2098,products!$A$2:$A$61,products!$C$2:$C$61,"Not found")</f>
        <v>Electronics</v>
      </c>
    </row>
    <row r="2099" customFormat="false" ht="15" hidden="false" customHeight="false" outlineLevel="0" collapsed="false">
      <c r="A2099" s="16" t="s">
        <v>3219</v>
      </c>
      <c r="B2099" s="16" t="s">
        <v>3216</v>
      </c>
      <c r="C2099" s="16" t="s">
        <v>1285</v>
      </c>
      <c r="D2099" s="16" t="s">
        <v>77</v>
      </c>
      <c r="E2099" s="16" t="n">
        <v>2</v>
      </c>
      <c r="F2099" s="16" t="n">
        <v>351</v>
      </c>
      <c r="G2099" s="16" t="n">
        <v>0.05</v>
      </c>
      <c r="H2099" s="16" t="s">
        <v>52</v>
      </c>
      <c r="I2099" s="16" t="s">
        <v>60</v>
      </c>
      <c r="J2099" s="16" t="n">
        <v>3</v>
      </c>
      <c r="K2099" s="16" t="n">
        <v>5</v>
      </c>
      <c r="L2099" s="16" t="s">
        <v>41</v>
      </c>
      <c r="M2099" s="18" t="n">
        <f aca="false">IF(ISNUMBER(B2099),B2099,IF(MID(B2099,3,1)="-",DATE(VALUE(RIGHT(B2099,4)),VALUE(MID(B2099,4,2)),VALUE(LEFT(B2099,2))),DATE(VALUE(LEFT(B2099,4)),VALUE(MID(B2099,6,2)),VALUE(RIGHT(B2099,2)))))</f>
        <v>45850</v>
      </c>
      <c r="N2099" s="16" t="n">
        <f aca="false">MONTH(M2099)</f>
        <v>7</v>
      </c>
      <c r="O2099" s="16" t="str">
        <f aca="false">PROPER(TRIM(H2099))</f>
        <v>Delhi</v>
      </c>
      <c r="P2099" s="16" t="str">
        <f aca="false">IFERROR(VLOOKUP(O2099,city_map!$A$2:$B$6,2,FALSE()),O2099)</f>
        <v>Delhi</v>
      </c>
      <c r="Q2099" s="16" t="n">
        <f aca="false">IF(ISNUMBER(F2099),F2099,VALUE(SUBSTITUTE(SUBSTITUTE(F2099,"₹",""),",","")))</f>
        <v>351</v>
      </c>
      <c r="R2099" s="16" t="n">
        <f aca="false">IF(E2099=99,1,E2099)</f>
        <v>2</v>
      </c>
      <c r="S2099" s="16" t="n">
        <f aca="false">IF(G2099="",0,G2099)</f>
        <v>0.05</v>
      </c>
      <c r="T2099" s="16" t="str">
        <f aca="false">IF(I2099="","Unknown",IF(I2099="upi","UPI",I2099))</f>
        <v>UPI</v>
      </c>
      <c r="U2099" s="16" t="str">
        <f aca="false">IF(L2099="Yes","Y",IF(L2099="No","N",L2099))</f>
        <v>N</v>
      </c>
      <c r="V2099" s="19" t="n">
        <f aca="false">ROUND(R2099*Q2099*(1-S2099),2)</f>
        <v>666.9</v>
      </c>
      <c r="W2099" s="16" t="str">
        <f aca="false">_xlfn.XLOOKUP(D2099,products!$A$2:$A$61,products!$C$2:$C$61,"Not found")</f>
        <v>Books</v>
      </c>
    </row>
    <row r="2100" customFormat="false" ht="15" hidden="false" customHeight="false" outlineLevel="0" collapsed="false">
      <c r="A2100" s="16" t="s">
        <v>3220</v>
      </c>
      <c r="B2100" s="16" t="s">
        <v>3216</v>
      </c>
      <c r="C2100" s="16" t="s">
        <v>1283</v>
      </c>
      <c r="D2100" s="16" t="s">
        <v>77</v>
      </c>
      <c r="E2100" s="16" t="n">
        <v>1</v>
      </c>
      <c r="F2100" s="16" t="n">
        <v>361</v>
      </c>
      <c r="G2100" s="16" t="n">
        <v>0.1</v>
      </c>
      <c r="H2100" s="16" t="s">
        <v>81</v>
      </c>
      <c r="I2100" s="16" t="s">
        <v>47</v>
      </c>
      <c r="J2100" s="16" t="n">
        <v>3</v>
      </c>
      <c r="K2100" s="16" t="n">
        <v>5</v>
      </c>
      <c r="L2100" s="16" t="s">
        <v>41</v>
      </c>
      <c r="M2100" s="18" t="n">
        <f aca="false">IF(ISNUMBER(B2100),B2100,IF(MID(B2100,3,1)="-",DATE(VALUE(RIGHT(B2100,4)),VALUE(MID(B2100,4,2)),VALUE(LEFT(B2100,2))),DATE(VALUE(LEFT(B2100,4)),VALUE(MID(B2100,6,2)),VALUE(RIGHT(B2100,2)))))</f>
        <v>45850</v>
      </c>
      <c r="N2100" s="16" t="n">
        <f aca="false">MONTH(M2100)</f>
        <v>7</v>
      </c>
      <c r="O2100" s="16" t="str">
        <f aca="false">PROPER(TRIM(H2100))</f>
        <v>Hyderabad</v>
      </c>
      <c r="P2100" s="16" t="str">
        <f aca="false">IFERROR(VLOOKUP(O2100,city_map!$A$2:$B$6,2,FALSE()),O2100)</f>
        <v>Hyderabad</v>
      </c>
      <c r="Q2100" s="16" t="n">
        <f aca="false">IF(ISNUMBER(F2100),F2100,VALUE(SUBSTITUTE(SUBSTITUTE(F2100,"₹",""),",","")))</f>
        <v>361</v>
      </c>
      <c r="R2100" s="16" t="n">
        <f aca="false">IF(E2100=99,1,E2100)</f>
        <v>1</v>
      </c>
      <c r="S2100" s="16" t="n">
        <f aca="false">IF(G2100="",0,G2100)</f>
        <v>0.1</v>
      </c>
      <c r="T2100" s="16" t="str">
        <f aca="false">IF(I2100="","Unknown",IF(I2100="upi","UPI",I2100))</f>
        <v>Debit Card</v>
      </c>
      <c r="U2100" s="16" t="str">
        <f aca="false">IF(L2100="Yes","Y",IF(L2100="No","N",L2100))</f>
        <v>N</v>
      </c>
      <c r="V2100" s="19" t="n">
        <f aca="false">ROUND(R2100*Q2100*(1-S2100),2)</f>
        <v>324.9</v>
      </c>
      <c r="W2100" s="16" t="str">
        <f aca="false">_xlfn.XLOOKUP(D2100,products!$A$2:$A$61,products!$C$2:$C$61,"Not found")</f>
        <v>Books</v>
      </c>
    </row>
    <row r="2101" customFormat="false" ht="15" hidden="false" customHeight="false" outlineLevel="0" collapsed="false">
      <c r="A2101" s="16" t="s">
        <v>3221</v>
      </c>
      <c r="B2101" s="16" t="s">
        <v>3216</v>
      </c>
      <c r="C2101" s="16" t="s">
        <v>2192</v>
      </c>
      <c r="D2101" s="16" t="s">
        <v>396</v>
      </c>
      <c r="E2101" s="16" t="n">
        <v>1</v>
      </c>
      <c r="F2101" s="16" t="n">
        <v>5615</v>
      </c>
      <c r="G2101" s="16" t="n">
        <v>0</v>
      </c>
      <c r="H2101" s="16" t="s">
        <v>655</v>
      </c>
      <c r="I2101" s="16" t="s">
        <v>60</v>
      </c>
      <c r="J2101" s="16" t="n">
        <v>4</v>
      </c>
      <c r="K2101" s="16" t="n">
        <v>3</v>
      </c>
      <c r="L2101" s="16" t="s">
        <v>41</v>
      </c>
      <c r="M2101" s="18" t="n">
        <f aca="false">IF(ISNUMBER(B2101),B2101,IF(MID(B2101,3,1)="-",DATE(VALUE(RIGHT(B2101,4)),VALUE(MID(B2101,4,2)),VALUE(LEFT(B2101,2))),DATE(VALUE(LEFT(B2101,4)),VALUE(MID(B2101,6,2)),VALUE(RIGHT(B2101,2)))))</f>
        <v>45850</v>
      </c>
      <c r="N2101" s="16" t="n">
        <f aca="false">MONTH(M2101)</f>
        <v>7</v>
      </c>
      <c r="O2101" s="16" t="str">
        <f aca="false">PROPER(TRIM(H2101))</f>
        <v>Mumbai</v>
      </c>
      <c r="P2101" s="16" t="str">
        <f aca="false">IFERROR(VLOOKUP(O2101,city_map!$A$2:$B$6,2,FALSE()),O2101)</f>
        <v>Mumbai</v>
      </c>
      <c r="Q2101" s="16" t="n">
        <f aca="false">IF(ISNUMBER(F2101),F2101,VALUE(SUBSTITUTE(SUBSTITUTE(F2101,"₹",""),",","")))</f>
        <v>5615</v>
      </c>
      <c r="R2101" s="16" t="n">
        <f aca="false">IF(E2101=99,1,E2101)</f>
        <v>1</v>
      </c>
      <c r="S2101" s="16" t="n">
        <f aca="false">IF(G2101="",0,G2101)</f>
        <v>0</v>
      </c>
      <c r="T2101" s="16" t="str">
        <f aca="false">IF(I2101="","Unknown",IF(I2101="upi","UPI",I2101))</f>
        <v>UPI</v>
      </c>
      <c r="U2101" s="16" t="str">
        <f aca="false">IF(L2101="Yes","Y",IF(L2101="No","N",L2101))</f>
        <v>N</v>
      </c>
      <c r="V2101" s="19" t="n">
        <f aca="false">ROUND(R2101*Q2101*(1-S2101),2)</f>
        <v>5615</v>
      </c>
      <c r="W2101" s="16" t="str">
        <f aca="false">_xlfn.XLOOKUP(D2101,products!$A$2:$A$61,products!$C$2:$C$61,"Not found")</f>
        <v>Home</v>
      </c>
    </row>
    <row r="2102" customFormat="false" ht="15" hidden="false" customHeight="false" outlineLevel="0" collapsed="false">
      <c r="A2102" s="16" t="s">
        <v>3222</v>
      </c>
      <c r="B2102" s="16" t="s">
        <v>3216</v>
      </c>
      <c r="C2102" s="16" t="s">
        <v>1486</v>
      </c>
      <c r="D2102" s="16" t="s">
        <v>165</v>
      </c>
      <c r="E2102" s="16" t="n">
        <v>1</v>
      </c>
      <c r="F2102" s="16" t="n">
        <v>890</v>
      </c>
      <c r="G2102" s="16" t="n">
        <v>0.1</v>
      </c>
      <c r="H2102" s="16" t="s">
        <v>655</v>
      </c>
      <c r="I2102" s="16" t="s">
        <v>47</v>
      </c>
      <c r="J2102" s="16" t="n">
        <v>3</v>
      </c>
      <c r="K2102" s="16" t="n">
        <v>4</v>
      </c>
      <c r="L2102" s="16" t="s">
        <v>41</v>
      </c>
      <c r="M2102" s="18" t="n">
        <f aca="false">IF(ISNUMBER(B2102),B2102,IF(MID(B2102,3,1)="-",DATE(VALUE(RIGHT(B2102,4)),VALUE(MID(B2102,4,2)),VALUE(LEFT(B2102,2))),DATE(VALUE(LEFT(B2102,4)),VALUE(MID(B2102,6,2)),VALUE(RIGHT(B2102,2)))))</f>
        <v>45850</v>
      </c>
      <c r="N2102" s="16" t="n">
        <f aca="false">MONTH(M2102)</f>
        <v>7</v>
      </c>
      <c r="O2102" s="16" t="str">
        <f aca="false">PROPER(TRIM(H2102))</f>
        <v>Mumbai</v>
      </c>
      <c r="P2102" s="16" t="str">
        <f aca="false">IFERROR(VLOOKUP(O2102,city_map!$A$2:$B$6,2,FALSE()),O2102)</f>
        <v>Mumbai</v>
      </c>
      <c r="Q2102" s="16" t="n">
        <f aca="false">IF(ISNUMBER(F2102),F2102,VALUE(SUBSTITUTE(SUBSTITUTE(F2102,"₹",""),",","")))</f>
        <v>890</v>
      </c>
      <c r="R2102" s="16" t="n">
        <f aca="false">IF(E2102=99,1,E2102)</f>
        <v>1</v>
      </c>
      <c r="S2102" s="16" t="n">
        <f aca="false">IF(G2102="",0,G2102)</f>
        <v>0.1</v>
      </c>
      <c r="T2102" s="16" t="str">
        <f aca="false">IF(I2102="","Unknown",IF(I2102="upi","UPI",I2102))</f>
        <v>Debit Card</v>
      </c>
      <c r="U2102" s="16" t="str">
        <f aca="false">IF(L2102="Yes","Y",IF(L2102="No","N",L2102))</f>
        <v>N</v>
      </c>
      <c r="V2102" s="19" t="n">
        <f aca="false">ROUND(R2102*Q2102*(1-S2102),2)</f>
        <v>801</v>
      </c>
      <c r="W2102" s="16" t="str">
        <f aca="false">_xlfn.XLOOKUP(D2102,products!$A$2:$A$61,products!$C$2:$C$61,"Not found")</f>
        <v>Electronics</v>
      </c>
    </row>
    <row r="2103" customFormat="false" ht="15" hidden="false" customHeight="false" outlineLevel="0" collapsed="false">
      <c r="A2103" s="16" t="s">
        <v>3223</v>
      </c>
      <c r="B2103" s="16" t="s">
        <v>3216</v>
      </c>
      <c r="C2103" s="16" t="s">
        <v>829</v>
      </c>
      <c r="D2103" s="16" t="s">
        <v>393</v>
      </c>
      <c r="E2103" s="16" t="n">
        <v>2</v>
      </c>
      <c r="F2103" s="16" t="n">
        <v>515</v>
      </c>
      <c r="G2103" s="16" t="n">
        <v>0.1</v>
      </c>
      <c r="H2103" s="16" t="s">
        <v>130</v>
      </c>
      <c r="I2103" s="16" t="s">
        <v>71</v>
      </c>
      <c r="J2103" s="16" t="n">
        <v>4</v>
      </c>
      <c r="K2103" s="16" t="n">
        <v>3</v>
      </c>
      <c r="L2103" s="16" t="s">
        <v>57</v>
      </c>
      <c r="M2103" s="18" t="n">
        <f aca="false">IF(ISNUMBER(B2103),B2103,IF(MID(B2103,3,1)="-",DATE(VALUE(RIGHT(B2103,4)),VALUE(MID(B2103,4,2)),VALUE(LEFT(B2103,2))),DATE(VALUE(LEFT(B2103,4)),VALUE(MID(B2103,6,2)),VALUE(RIGHT(B2103,2)))))</f>
        <v>45850</v>
      </c>
      <c r="N2103" s="16" t="n">
        <f aca="false">MONTH(M2103)</f>
        <v>7</v>
      </c>
      <c r="O2103" s="16" t="str">
        <f aca="false">PROPER(TRIM(H2103))</f>
        <v>Bengaluru</v>
      </c>
      <c r="P2103" s="16" t="str">
        <f aca="false">IFERROR(VLOOKUP(O2103,city_map!$A$2:$B$6,2,FALSE()),O2103)</f>
        <v>Bengaluru</v>
      </c>
      <c r="Q2103" s="16" t="n">
        <f aca="false">IF(ISNUMBER(F2103),F2103,VALUE(SUBSTITUTE(SUBSTITUTE(F2103,"₹",""),",","")))</f>
        <v>515</v>
      </c>
      <c r="R2103" s="16" t="n">
        <f aca="false">IF(E2103=99,1,E2103)</f>
        <v>2</v>
      </c>
      <c r="S2103" s="16" t="n">
        <f aca="false">IF(G2103="",0,G2103)</f>
        <v>0.1</v>
      </c>
      <c r="T2103" s="16" t="str">
        <f aca="false">IF(I2103="","Unknown",IF(I2103="upi","UPI",I2103))</f>
        <v>Credit Card</v>
      </c>
      <c r="U2103" s="16" t="str">
        <f aca="false">IF(L2103="Yes","Y",IF(L2103="No","N",L2103))</f>
        <v>Y</v>
      </c>
      <c r="V2103" s="19" t="n">
        <f aca="false">ROUND(R2103*Q2103*(1-S2103),2)</f>
        <v>927</v>
      </c>
      <c r="W2103" s="16" t="str">
        <f aca="false">_xlfn.XLOOKUP(D2103,products!$A$2:$A$61,products!$C$2:$C$61,"Not found")</f>
        <v>Fashion</v>
      </c>
    </row>
    <row r="2104" customFormat="false" ht="15" hidden="false" customHeight="false" outlineLevel="0" collapsed="false">
      <c r="A2104" s="16" t="s">
        <v>3224</v>
      </c>
      <c r="B2104" s="16" t="s">
        <v>3216</v>
      </c>
      <c r="C2104" s="16" t="s">
        <v>589</v>
      </c>
      <c r="D2104" s="16" t="s">
        <v>149</v>
      </c>
      <c r="E2104" s="16" t="n">
        <v>1</v>
      </c>
      <c r="F2104" s="16" t="s">
        <v>3225</v>
      </c>
      <c r="G2104" s="16" t="n">
        <v>0.05</v>
      </c>
      <c r="H2104" s="16" t="s">
        <v>130</v>
      </c>
      <c r="I2104" s="16" t="s">
        <v>60</v>
      </c>
      <c r="J2104" s="16" t="n">
        <v>2</v>
      </c>
      <c r="K2104" s="16"/>
      <c r="L2104" s="16" t="s">
        <v>41</v>
      </c>
      <c r="M2104" s="18" t="n">
        <f aca="false">IF(ISNUMBER(B2104),B2104,IF(MID(B2104,3,1)="-",DATE(VALUE(RIGHT(B2104,4)),VALUE(MID(B2104,4,2)),VALUE(LEFT(B2104,2))),DATE(VALUE(LEFT(B2104,4)),VALUE(MID(B2104,6,2)),VALUE(RIGHT(B2104,2)))))</f>
        <v>45850</v>
      </c>
      <c r="N2104" s="16" t="n">
        <f aca="false">MONTH(M2104)</f>
        <v>7</v>
      </c>
      <c r="O2104" s="16" t="str">
        <f aca="false">PROPER(TRIM(H2104))</f>
        <v>Bengaluru</v>
      </c>
      <c r="P2104" s="16" t="str">
        <f aca="false">IFERROR(VLOOKUP(O2104,city_map!$A$2:$B$6,2,FALSE()),O2104)</f>
        <v>Bengaluru</v>
      </c>
      <c r="Q2104" s="16" t="n">
        <f aca="false">IF(ISNUMBER(F2104),F2104,VALUE(SUBSTITUTE(SUBSTITUTE(F2104,"₹",""),",","")))</f>
        <v>1531</v>
      </c>
      <c r="R2104" s="16" t="n">
        <f aca="false">IF(E2104=99,1,E2104)</f>
        <v>1</v>
      </c>
      <c r="S2104" s="16" t="n">
        <f aca="false">IF(G2104="",0,G2104)</f>
        <v>0.05</v>
      </c>
      <c r="T2104" s="16" t="str">
        <f aca="false">IF(I2104="","Unknown",IF(I2104="upi","UPI",I2104))</f>
        <v>UPI</v>
      </c>
      <c r="U2104" s="16" t="str">
        <f aca="false">IF(L2104="Yes","Y",IF(L2104="No","N",L2104))</f>
        <v>N</v>
      </c>
      <c r="V2104" s="19" t="n">
        <f aca="false">ROUND(R2104*Q2104*(1-S2104),2)</f>
        <v>1454.45</v>
      </c>
      <c r="W2104" s="16" t="str">
        <f aca="false">_xlfn.XLOOKUP(D2104,products!$A$2:$A$61,products!$C$2:$C$61,"Not found")</f>
        <v>Fashion</v>
      </c>
    </row>
    <row r="2105" customFormat="false" ht="15" hidden="false" customHeight="false" outlineLevel="0" collapsed="false">
      <c r="A2105" s="16" t="s">
        <v>3226</v>
      </c>
      <c r="B2105" s="16" t="s">
        <v>3216</v>
      </c>
      <c r="C2105" s="16" t="s">
        <v>1176</v>
      </c>
      <c r="D2105" s="16" t="s">
        <v>80</v>
      </c>
      <c r="E2105" s="16" t="n">
        <v>1</v>
      </c>
      <c r="F2105" s="16" t="n">
        <v>1515</v>
      </c>
      <c r="G2105" s="16" t="n">
        <v>0.05</v>
      </c>
      <c r="H2105" s="16" t="s">
        <v>130</v>
      </c>
      <c r="I2105" s="16" t="s">
        <v>60</v>
      </c>
      <c r="J2105" s="16" t="n">
        <v>4</v>
      </c>
      <c r="K2105" s="16" t="n">
        <v>5</v>
      </c>
      <c r="L2105" s="16" t="s">
        <v>41</v>
      </c>
      <c r="M2105" s="18" t="n">
        <f aca="false">IF(ISNUMBER(B2105),B2105,IF(MID(B2105,3,1)="-",DATE(VALUE(RIGHT(B2105,4)),VALUE(MID(B2105,4,2)),VALUE(LEFT(B2105,2))),DATE(VALUE(LEFT(B2105,4)),VALUE(MID(B2105,6,2)),VALUE(RIGHT(B2105,2)))))</f>
        <v>45850</v>
      </c>
      <c r="N2105" s="16" t="n">
        <f aca="false">MONTH(M2105)</f>
        <v>7</v>
      </c>
      <c r="O2105" s="16" t="str">
        <f aca="false">PROPER(TRIM(H2105))</f>
        <v>Bengaluru</v>
      </c>
      <c r="P2105" s="16" t="str">
        <f aca="false">IFERROR(VLOOKUP(O2105,city_map!$A$2:$B$6,2,FALSE()),O2105)</f>
        <v>Bengaluru</v>
      </c>
      <c r="Q2105" s="16" t="n">
        <f aca="false">IF(ISNUMBER(F2105),F2105,VALUE(SUBSTITUTE(SUBSTITUTE(F2105,"₹",""),",","")))</f>
        <v>1515</v>
      </c>
      <c r="R2105" s="16" t="n">
        <f aca="false">IF(E2105=99,1,E2105)</f>
        <v>1</v>
      </c>
      <c r="S2105" s="16" t="n">
        <f aca="false">IF(G2105="",0,G2105)</f>
        <v>0.05</v>
      </c>
      <c r="T2105" s="16" t="str">
        <f aca="false">IF(I2105="","Unknown",IF(I2105="upi","UPI",I2105))</f>
        <v>UPI</v>
      </c>
      <c r="U2105" s="16" t="str">
        <f aca="false">IF(L2105="Yes","Y",IF(L2105="No","N",L2105))</f>
        <v>N</v>
      </c>
      <c r="V2105" s="19" t="n">
        <f aca="false">ROUND(R2105*Q2105*(1-S2105),2)</f>
        <v>1439.25</v>
      </c>
      <c r="W2105" s="16" t="str">
        <f aca="false">_xlfn.XLOOKUP(D2105,products!$A$2:$A$61,products!$C$2:$C$61,"Not found")</f>
        <v>Beauty</v>
      </c>
    </row>
    <row r="2106" customFormat="false" ht="15" hidden="false" customHeight="false" outlineLevel="0" collapsed="false">
      <c r="A2106" s="16" t="s">
        <v>3227</v>
      </c>
      <c r="B2106" s="16" t="s">
        <v>3216</v>
      </c>
      <c r="C2106" s="16" t="s">
        <v>1880</v>
      </c>
      <c r="D2106" s="16" t="s">
        <v>412</v>
      </c>
      <c r="E2106" s="16" t="n">
        <v>4</v>
      </c>
      <c r="F2106" s="16" t="s">
        <v>3228</v>
      </c>
      <c r="G2106" s="16" t="n">
        <v>0.2</v>
      </c>
      <c r="H2106" s="16" t="s">
        <v>39</v>
      </c>
      <c r="I2106" s="16" t="s">
        <v>71</v>
      </c>
      <c r="J2106" s="16" t="n">
        <v>4</v>
      </c>
      <c r="K2106" s="16" t="n">
        <v>4</v>
      </c>
      <c r="L2106" s="16" t="s">
        <v>41</v>
      </c>
      <c r="M2106" s="18" t="n">
        <f aca="false">IF(ISNUMBER(B2106),B2106,IF(MID(B2106,3,1)="-",DATE(VALUE(RIGHT(B2106,4)),VALUE(MID(B2106,4,2)),VALUE(LEFT(B2106,2))),DATE(VALUE(LEFT(B2106,4)),VALUE(MID(B2106,6,2)),VALUE(RIGHT(B2106,2)))))</f>
        <v>45850</v>
      </c>
      <c r="N2106" s="16" t="n">
        <f aca="false">MONTH(M2106)</f>
        <v>7</v>
      </c>
      <c r="O2106" s="16" t="str">
        <f aca="false">PROPER(TRIM(H2106))</f>
        <v>Delhi</v>
      </c>
      <c r="P2106" s="16" t="str">
        <f aca="false">IFERROR(VLOOKUP(O2106,city_map!$A$2:$B$6,2,FALSE()),O2106)</f>
        <v>Delhi</v>
      </c>
      <c r="Q2106" s="16" t="n">
        <f aca="false">IF(ISNUMBER(F2106),F2106,VALUE(SUBSTITUTE(SUBSTITUTE(F2106,"₹",""),",","")))</f>
        <v>1005</v>
      </c>
      <c r="R2106" s="16" t="n">
        <f aca="false">IF(E2106=99,1,E2106)</f>
        <v>4</v>
      </c>
      <c r="S2106" s="16" t="n">
        <f aca="false">IF(G2106="",0,G2106)</f>
        <v>0.2</v>
      </c>
      <c r="T2106" s="16" t="str">
        <f aca="false">IF(I2106="","Unknown",IF(I2106="upi","UPI",I2106))</f>
        <v>Credit Card</v>
      </c>
      <c r="U2106" s="16" t="str">
        <f aca="false">IF(L2106="Yes","Y",IF(L2106="No","N",L2106))</f>
        <v>N</v>
      </c>
      <c r="V2106" s="19" t="n">
        <f aca="false">ROUND(R2106*Q2106*(1-S2106),2)</f>
        <v>3216</v>
      </c>
      <c r="W2106" s="16" t="str">
        <f aca="false">_xlfn.XLOOKUP(D2106,products!$A$2:$A$61,products!$C$2:$C$61,"Not found")</f>
        <v>Home</v>
      </c>
    </row>
    <row r="2107" customFormat="false" ht="15" hidden="false" customHeight="false" outlineLevel="0" collapsed="false">
      <c r="A2107" s="16" t="s">
        <v>3229</v>
      </c>
      <c r="B2107" s="16" t="s">
        <v>3216</v>
      </c>
      <c r="C2107" s="16" t="s">
        <v>305</v>
      </c>
      <c r="D2107" s="16" t="s">
        <v>55</v>
      </c>
      <c r="E2107" s="16" t="n">
        <v>1</v>
      </c>
      <c r="F2107" s="16" t="n">
        <v>1945</v>
      </c>
      <c r="G2107" s="16" t="n">
        <v>0.05</v>
      </c>
      <c r="H2107" s="16" t="s">
        <v>112</v>
      </c>
      <c r="I2107" s="16" t="s">
        <v>100</v>
      </c>
      <c r="J2107" s="16" t="n">
        <v>4</v>
      </c>
      <c r="K2107" s="16" t="n">
        <v>5</v>
      </c>
      <c r="L2107" s="16" t="s">
        <v>41</v>
      </c>
      <c r="M2107" s="18" t="n">
        <f aca="false">IF(ISNUMBER(B2107),B2107,IF(MID(B2107,3,1)="-",DATE(VALUE(RIGHT(B2107,4)),VALUE(MID(B2107,4,2)),VALUE(LEFT(B2107,2))),DATE(VALUE(LEFT(B2107,4)),VALUE(MID(B2107,6,2)),VALUE(RIGHT(B2107,2)))))</f>
        <v>45850</v>
      </c>
      <c r="N2107" s="16" t="n">
        <f aca="false">MONTH(M2107)</f>
        <v>7</v>
      </c>
      <c r="O2107" s="16" t="str">
        <f aca="false">PROPER(TRIM(H2107))</f>
        <v>Mumbai</v>
      </c>
      <c r="P2107" s="16" t="str">
        <f aca="false">IFERROR(VLOOKUP(O2107,city_map!$A$2:$B$6,2,FALSE()),O2107)</f>
        <v>Mumbai</v>
      </c>
      <c r="Q2107" s="16" t="n">
        <f aca="false">IF(ISNUMBER(F2107),F2107,VALUE(SUBSTITUTE(SUBSTITUTE(F2107,"₹",""),",","")))</f>
        <v>1945</v>
      </c>
      <c r="R2107" s="16" t="n">
        <f aca="false">IF(E2107=99,1,E2107)</f>
        <v>1</v>
      </c>
      <c r="S2107" s="16" t="n">
        <f aca="false">IF(G2107="",0,G2107)</f>
        <v>0.05</v>
      </c>
      <c r="T2107" s="16" t="str">
        <f aca="false">IF(I2107="","Unknown",IF(I2107="upi","UPI",I2107))</f>
        <v>Net Banking</v>
      </c>
      <c r="U2107" s="16" t="str">
        <f aca="false">IF(L2107="Yes","Y",IF(L2107="No","N",L2107))</f>
        <v>N</v>
      </c>
      <c r="V2107" s="19" t="n">
        <f aca="false">ROUND(R2107*Q2107*(1-S2107),2)</f>
        <v>1847.75</v>
      </c>
      <c r="W2107" s="16" t="str">
        <f aca="false">_xlfn.XLOOKUP(D2107,products!$A$2:$A$61,products!$C$2:$C$61,"Not found")</f>
        <v>Home</v>
      </c>
    </row>
    <row r="2108" customFormat="false" ht="15" hidden="false" customHeight="false" outlineLevel="0" collapsed="false">
      <c r="A2108" s="16" t="s">
        <v>3230</v>
      </c>
      <c r="B2108" s="16" t="s">
        <v>3216</v>
      </c>
      <c r="C2108" s="16" t="s">
        <v>3231</v>
      </c>
      <c r="D2108" s="16" t="s">
        <v>133</v>
      </c>
      <c r="E2108" s="16" t="n">
        <v>2</v>
      </c>
      <c r="F2108" s="16" t="n">
        <v>586</v>
      </c>
      <c r="G2108" s="16" t="n">
        <v>0.2</v>
      </c>
      <c r="H2108" s="16" t="s">
        <v>46</v>
      </c>
      <c r="I2108" s="16" t="s">
        <v>40</v>
      </c>
      <c r="J2108" s="16" t="n">
        <v>4</v>
      </c>
      <c r="K2108" s="16" t="n">
        <v>4</v>
      </c>
      <c r="L2108" s="16" t="s">
        <v>41</v>
      </c>
      <c r="M2108" s="18" t="n">
        <f aca="false">IF(ISNUMBER(B2108),B2108,IF(MID(B2108,3,1)="-",DATE(VALUE(RIGHT(B2108,4)),VALUE(MID(B2108,4,2)),VALUE(LEFT(B2108,2))),DATE(VALUE(LEFT(B2108,4)),VALUE(MID(B2108,6,2)),VALUE(RIGHT(B2108,2)))))</f>
        <v>45850</v>
      </c>
      <c r="N2108" s="16" t="n">
        <f aca="false">MONTH(M2108)</f>
        <v>7</v>
      </c>
      <c r="O2108" s="16" t="str">
        <f aca="false">PROPER(TRIM(H2108))</f>
        <v>Chennai</v>
      </c>
      <c r="P2108" s="16" t="str">
        <f aca="false">IFERROR(VLOOKUP(O2108,city_map!$A$2:$B$6,2,FALSE()),O2108)</f>
        <v>Chennai</v>
      </c>
      <c r="Q2108" s="16" t="n">
        <f aca="false">IF(ISNUMBER(F2108),F2108,VALUE(SUBSTITUTE(SUBSTITUTE(F2108,"₹",""),",","")))</f>
        <v>586</v>
      </c>
      <c r="R2108" s="16" t="n">
        <f aca="false">IF(E2108=99,1,E2108)</f>
        <v>2</v>
      </c>
      <c r="S2108" s="16" t="n">
        <f aca="false">IF(G2108="",0,G2108)</f>
        <v>0.2</v>
      </c>
      <c r="T2108" s="16" t="str">
        <f aca="false">IF(I2108="","Unknown",IF(I2108="upi","UPI",I2108))</f>
        <v>COD</v>
      </c>
      <c r="U2108" s="16" t="str">
        <f aca="false">IF(L2108="Yes","Y",IF(L2108="No","N",L2108))</f>
        <v>N</v>
      </c>
      <c r="V2108" s="19" t="n">
        <f aca="false">ROUND(R2108*Q2108*(1-S2108),2)</f>
        <v>937.6</v>
      </c>
      <c r="W2108" s="16" t="str">
        <f aca="false">_xlfn.XLOOKUP(D2108,products!$A$2:$A$61,products!$C$2:$C$61,"Not found")</f>
        <v>Books</v>
      </c>
    </row>
    <row r="2109" customFormat="false" ht="15" hidden="false" customHeight="false" outlineLevel="0" collapsed="false">
      <c r="A2109" s="16" t="s">
        <v>3232</v>
      </c>
      <c r="B2109" s="16" t="s">
        <v>3216</v>
      </c>
      <c r="C2109" s="16" t="s">
        <v>398</v>
      </c>
      <c r="D2109" s="16" t="s">
        <v>115</v>
      </c>
      <c r="E2109" s="16" t="n">
        <v>1</v>
      </c>
      <c r="F2109" s="16" t="n">
        <v>304</v>
      </c>
      <c r="G2109" s="16" t="n">
        <v>0.05</v>
      </c>
      <c r="H2109" s="16" t="s">
        <v>39</v>
      </c>
      <c r="I2109" s="16" t="s">
        <v>71</v>
      </c>
      <c r="J2109" s="16" t="n">
        <v>3</v>
      </c>
      <c r="K2109" s="16" t="n">
        <v>5</v>
      </c>
      <c r="L2109" s="16" t="s">
        <v>41</v>
      </c>
      <c r="M2109" s="18" t="n">
        <f aca="false">IF(ISNUMBER(B2109),B2109,IF(MID(B2109,3,1)="-",DATE(VALUE(RIGHT(B2109,4)),VALUE(MID(B2109,4,2)),VALUE(LEFT(B2109,2))),DATE(VALUE(LEFT(B2109,4)),VALUE(MID(B2109,6,2)),VALUE(RIGHT(B2109,2)))))</f>
        <v>45850</v>
      </c>
      <c r="N2109" s="16" t="n">
        <f aca="false">MONTH(M2109)</f>
        <v>7</v>
      </c>
      <c r="O2109" s="16" t="str">
        <f aca="false">PROPER(TRIM(H2109))</f>
        <v>Delhi</v>
      </c>
      <c r="P2109" s="16" t="str">
        <f aca="false">IFERROR(VLOOKUP(O2109,city_map!$A$2:$B$6,2,FALSE()),O2109)</f>
        <v>Delhi</v>
      </c>
      <c r="Q2109" s="16" t="n">
        <f aca="false">IF(ISNUMBER(F2109),F2109,VALUE(SUBSTITUTE(SUBSTITUTE(F2109,"₹",""),",","")))</f>
        <v>304</v>
      </c>
      <c r="R2109" s="16" t="n">
        <f aca="false">IF(E2109=99,1,E2109)</f>
        <v>1</v>
      </c>
      <c r="S2109" s="16" t="n">
        <f aca="false">IF(G2109="",0,G2109)</f>
        <v>0.05</v>
      </c>
      <c r="T2109" s="16" t="str">
        <f aca="false">IF(I2109="","Unknown",IF(I2109="upi","UPI",I2109))</f>
        <v>Credit Card</v>
      </c>
      <c r="U2109" s="16" t="str">
        <f aca="false">IF(L2109="Yes","Y",IF(L2109="No","N",L2109))</f>
        <v>N</v>
      </c>
      <c r="V2109" s="19" t="n">
        <f aca="false">ROUND(R2109*Q2109*(1-S2109),2)</f>
        <v>288.8</v>
      </c>
      <c r="W2109" s="16" t="str">
        <f aca="false">_xlfn.XLOOKUP(D2109,products!$A$2:$A$61,products!$C$2:$C$61,"Not found")</f>
        <v>Books</v>
      </c>
    </row>
    <row r="2110" customFormat="false" ht="15" hidden="false" customHeight="false" outlineLevel="0" collapsed="false">
      <c r="A2110" s="16" t="s">
        <v>3233</v>
      </c>
      <c r="B2110" s="16" t="s">
        <v>3234</v>
      </c>
      <c r="C2110" s="16" t="s">
        <v>756</v>
      </c>
      <c r="D2110" s="16" t="s">
        <v>160</v>
      </c>
      <c r="E2110" s="16" t="n">
        <v>1</v>
      </c>
      <c r="F2110" s="16" t="n">
        <v>1841</v>
      </c>
      <c r="G2110" s="16" t="n">
        <v>0.15</v>
      </c>
      <c r="H2110" s="16" t="s">
        <v>81</v>
      </c>
      <c r="I2110" s="16" t="s">
        <v>60</v>
      </c>
      <c r="J2110" s="16" t="n">
        <v>7</v>
      </c>
      <c r="K2110" s="16"/>
      <c r="L2110" s="16" t="s">
        <v>41</v>
      </c>
      <c r="M2110" s="18" t="n">
        <f aca="false">IF(ISNUMBER(B2110),B2110,IF(MID(B2110,3,1)="-",DATE(VALUE(RIGHT(B2110,4)),VALUE(MID(B2110,4,2)),VALUE(LEFT(B2110,2))),DATE(VALUE(LEFT(B2110,4)),VALUE(MID(B2110,6,2)),VALUE(RIGHT(B2110,2)))))</f>
        <v>45851</v>
      </c>
      <c r="N2110" s="16" t="n">
        <f aca="false">MONTH(M2110)</f>
        <v>7</v>
      </c>
      <c r="O2110" s="16" t="str">
        <f aca="false">PROPER(TRIM(H2110))</f>
        <v>Hyderabad</v>
      </c>
      <c r="P2110" s="16" t="str">
        <f aca="false">IFERROR(VLOOKUP(O2110,city_map!$A$2:$B$6,2,FALSE()),O2110)</f>
        <v>Hyderabad</v>
      </c>
      <c r="Q2110" s="16" t="n">
        <f aca="false">IF(ISNUMBER(F2110),F2110,VALUE(SUBSTITUTE(SUBSTITUTE(F2110,"₹",""),",","")))</f>
        <v>1841</v>
      </c>
      <c r="R2110" s="16" t="n">
        <f aca="false">IF(E2110=99,1,E2110)</f>
        <v>1</v>
      </c>
      <c r="S2110" s="16" t="n">
        <f aca="false">IF(G2110="",0,G2110)</f>
        <v>0.15</v>
      </c>
      <c r="T2110" s="16" t="str">
        <f aca="false">IF(I2110="","Unknown",IF(I2110="upi","UPI",I2110))</f>
        <v>UPI</v>
      </c>
      <c r="U2110" s="16" t="str">
        <f aca="false">IF(L2110="Yes","Y",IF(L2110="No","N",L2110))</f>
        <v>N</v>
      </c>
      <c r="V2110" s="19" t="n">
        <f aca="false">ROUND(R2110*Q2110*(1-S2110),2)</f>
        <v>1564.85</v>
      </c>
      <c r="W2110" s="16" t="str">
        <f aca="false">_xlfn.XLOOKUP(D2110,products!$A$2:$A$61,products!$C$2:$C$61,"Not found")</f>
        <v>Fashion</v>
      </c>
    </row>
    <row r="2111" customFormat="false" ht="15" hidden="false" customHeight="false" outlineLevel="0" collapsed="false">
      <c r="A2111" s="16" t="s">
        <v>3235</v>
      </c>
      <c r="B2111" s="16" t="s">
        <v>3234</v>
      </c>
      <c r="C2111" s="16" t="s">
        <v>1757</v>
      </c>
      <c r="D2111" s="16" t="s">
        <v>393</v>
      </c>
      <c r="E2111" s="16" t="n">
        <v>2</v>
      </c>
      <c r="F2111" s="16" t="s">
        <v>3236</v>
      </c>
      <c r="G2111" s="16" t="n">
        <v>0</v>
      </c>
      <c r="H2111" s="16" t="s">
        <v>39</v>
      </c>
      <c r="I2111" s="16" t="s">
        <v>60</v>
      </c>
      <c r="J2111" s="16" t="n">
        <v>2</v>
      </c>
      <c r="K2111" s="16" t="n">
        <v>5</v>
      </c>
      <c r="L2111" s="16" t="s">
        <v>41</v>
      </c>
      <c r="M2111" s="18" t="n">
        <f aca="false">IF(ISNUMBER(B2111),B2111,IF(MID(B2111,3,1)="-",DATE(VALUE(RIGHT(B2111,4)),VALUE(MID(B2111,4,2)),VALUE(LEFT(B2111,2))),DATE(VALUE(LEFT(B2111,4)),VALUE(MID(B2111,6,2)),VALUE(RIGHT(B2111,2)))))</f>
        <v>45851</v>
      </c>
      <c r="N2111" s="16" t="n">
        <f aca="false">MONTH(M2111)</f>
        <v>7</v>
      </c>
      <c r="O2111" s="16" t="str">
        <f aca="false">PROPER(TRIM(H2111))</f>
        <v>Delhi</v>
      </c>
      <c r="P2111" s="16" t="str">
        <f aca="false">IFERROR(VLOOKUP(O2111,city_map!$A$2:$B$6,2,FALSE()),O2111)</f>
        <v>Delhi</v>
      </c>
      <c r="Q2111" s="16" t="n">
        <f aca="false">IF(ISNUMBER(F2111),F2111,VALUE(SUBSTITUTE(SUBSTITUTE(F2111,"₹",""),",","")))</f>
        <v>519</v>
      </c>
      <c r="R2111" s="16" t="n">
        <f aca="false">IF(E2111=99,1,E2111)</f>
        <v>2</v>
      </c>
      <c r="S2111" s="16" t="n">
        <f aca="false">IF(G2111="",0,G2111)</f>
        <v>0</v>
      </c>
      <c r="T2111" s="16" t="str">
        <f aca="false">IF(I2111="","Unknown",IF(I2111="upi","UPI",I2111))</f>
        <v>UPI</v>
      </c>
      <c r="U2111" s="16" t="str">
        <f aca="false">IF(L2111="Yes","Y",IF(L2111="No","N",L2111))</f>
        <v>N</v>
      </c>
      <c r="V2111" s="19" t="n">
        <f aca="false">ROUND(R2111*Q2111*(1-S2111),2)</f>
        <v>1038</v>
      </c>
      <c r="W2111" s="16" t="str">
        <f aca="false">_xlfn.XLOOKUP(D2111,products!$A$2:$A$61,products!$C$2:$C$61,"Not found")</f>
        <v>Fashion</v>
      </c>
    </row>
    <row r="2112" customFormat="false" ht="15" hidden="false" customHeight="false" outlineLevel="0" collapsed="false">
      <c r="A2112" s="16" t="s">
        <v>3237</v>
      </c>
      <c r="B2112" s="16" t="s">
        <v>3234</v>
      </c>
      <c r="C2112" s="16" t="s">
        <v>1244</v>
      </c>
      <c r="D2112" s="16" t="s">
        <v>111</v>
      </c>
      <c r="E2112" s="16" t="n">
        <v>2</v>
      </c>
      <c r="F2112" s="16" t="n">
        <v>1040</v>
      </c>
      <c r="G2112" s="16" t="n">
        <v>0.3</v>
      </c>
      <c r="H2112" s="16" t="s">
        <v>46</v>
      </c>
      <c r="I2112" s="16" t="s">
        <v>60</v>
      </c>
      <c r="J2112" s="16" t="n">
        <v>2</v>
      </c>
      <c r="K2112" s="16" t="n">
        <v>5</v>
      </c>
      <c r="L2112" s="16" t="s">
        <v>41</v>
      </c>
      <c r="M2112" s="18" t="n">
        <f aca="false">IF(ISNUMBER(B2112),B2112,IF(MID(B2112,3,1)="-",DATE(VALUE(RIGHT(B2112,4)),VALUE(MID(B2112,4,2)),VALUE(LEFT(B2112,2))),DATE(VALUE(LEFT(B2112,4)),VALUE(MID(B2112,6,2)),VALUE(RIGHT(B2112,2)))))</f>
        <v>45851</v>
      </c>
      <c r="N2112" s="16" t="n">
        <f aca="false">MONTH(M2112)</f>
        <v>7</v>
      </c>
      <c r="O2112" s="16" t="str">
        <f aca="false">PROPER(TRIM(H2112))</f>
        <v>Chennai</v>
      </c>
      <c r="P2112" s="16" t="str">
        <f aca="false">IFERROR(VLOOKUP(O2112,city_map!$A$2:$B$6,2,FALSE()),O2112)</f>
        <v>Chennai</v>
      </c>
      <c r="Q2112" s="16" t="n">
        <f aca="false">IF(ISNUMBER(F2112),F2112,VALUE(SUBSTITUTE(SUBSTITUTE(F2112,"₹",""),",","")))</f>
        <v>1040</v>
      </c>
      <c r="R2112" s="16" t="n">
        <f aca="false">IF(E2112=99,1,E2112)</f>
        <v>2</v>
      </c>
      <c r="S2112" s="16" t="n">
        <f aca="false">IF(G2112="",0,G2112)</f>
        <v>0.3</v>
      </c>
      <c r="T2112" s="16" t="str">
        <f aca="false">IF(I2112="","Unknown",IF(I2112="upi","UPI",I2112))</f>
        <v>UPI</v>
      </c>
      <c r="U2112" s="16" t="str">
        <f aca="false">IF(L2112="Yes","Y",IF(L2112="No","N",L2112))</f>
        <v>N</v>
      </c>
      <c r="V2112" s="19" t="n">
        <f aca="false">ROUND(R2112*Q2112*(1-S2112),2)</f>
        <v>1456</v>
      </c>
      <c r="W2112" s="16" t="str">
        <f aca="false">_xlfn.XLOOKUP(D2112,products!$A$2:$A$61,products!$C$2:$C$61,"Not found")</f>
        <v>Books</v>
      </c>
    </row>
    <row r="2113" customFormat="false" ht="15" hidden="false" customHeight="false" outlineLevel="0" collapsed="false">
      <c r="A2113" s="16" t="s">
        <v>3238</v>
      </c>
      <c r="B2113" s="16" t="s">
        <v>3234</v>
      </c>
      <c r="C2113" s="16" t="s">
        <v>1183</v>
      </c>
      <c r="D2113" s="16" t="s">
        <v>38</v>
      </c>
      <c r="E2113" s="16" t="n">
        <v>1</v>
      </c>
      <c r="F2113" s="16" t="n">
        <v>362</v>
      </c>
      <c r="G2113" s="16" t="n">
        <v>0.2</v>
      </c>
      <c r="H2113" s="16" t="s">
        <v>208</v>
      </c>
      <c r="I2113" s="16" t="s">
        <v>71</v>
      </c>
      <c r="J2113" s="16" t="n">
        <v>8</v>
      </c>
      <c r="K2113" s="16" t="n">
        <v>4</v>
      </c>
      <c r="L2113" s="16" t="s">
        <v>41</v>
      </c>
      <c r="M2113" s="18" t="n">
        <f aca="false">IF(ISNUMBER(B2113),B2113,IF(MID(B2113,3,1)="-",DATE(VALUE(RIGHT(B2113,4)),VALUE(MID(B2113,4,2)),VALUE(LEFT(B2113,2))),DATE(VALUE(LEFT(B2113,4)),VALUE(MID(B2113,6,2)),VALUE(RIGHT(B2113,2)))))</f>
        <v>45851</v>
      </c>
      <c r="N2113" s="16" t="n">
        <f aca="false">MONTH(M2113)</f>
        <v>7</v>
      </c>
      <c r="O2113" s="16" t="str">
        <f aca="false">PROPER(TRIM(H2113))</f>
        <v>Jaipur</v>
      </c>
      <c r="P2113" s="16" t="str">
        <f aca="false">IFERROR(VLOOKUP(O2113,city_map!$A$2:$B$6,2,FALSE()),O2113)</f>
        <v>Jaipur</v>
      </c>
      <c r="Q2113" s="16" t="n">
        <f aca="false">IF(ISNUMBER(F2113),F2113,VALUE(SUBSTITUTE(SUBSTITUTE(F2113,"₹",""),",","")))</f>
        <v>362</v>
      </c>
      <c r="R2113" s="16" t="n">
        <f aca="false">IF(E2113=99,1,E2113)</f>
        <v>1</v>
      </c>
      <c r="S2113" s="16" t="n">
        <f aca="false">IF(G2113="",0,G2113)</f>
        <v>0.2</v>
      </c>
      <c r="T2113" s="16" t="str">
        <f aca="false">IF(I2113="","Unknown",IF(I2113="upi","UPI",I2113))</f>
        <v>Credit Card</v>
      </c>
      <c r="U2113" s="16" t="str">
        <f aca="false">IF(L2113="Yes","Y",IF(L2113="No","N",L2113))</f>
        <v>N</v>
      </c>
      <c r="V2113" s="19" t="n">
        <f aca="false">ROUND(R2113*Q2113*(1-S2113),2)</f>
        <v>289.6</v>
      </c>
      <c r="W2113" s="16" t="str">
        <f aca="false">_xlfn.XLOOKUP(D2113,products!$A$2:$A$61,products!$C$2:$C$61,"Not found")</f>
        <v>Books</v>
      </c>
    </row>
    <row r="2114" customFormat="false" ht="15" hidden="false" customHeight="false" outlineLevel="0" collapsed="false">
      <c r="A2114" s="16" t="s">
        <v>3239</v>
      </c>
      <c r="B2114" s="16" t="s">
        <v>3234</v>
      </c>
      <c r="C2114" s="16" t="s">
        <v>3240</v>
      </c>
      <c r="D2114" s="16" t="s">
        <v>157</v>
      </c>
      <c r="E2114" s="16" t="n">
        <v>1</v>
      </c>
      <c r="F2114" s="16" t="s">
        <v>3241</v>
      </c>
      <c r="G2114" s="16" t="n">
        <v>0.2</v>
      </c>
      <c r="H2114" s="16" t="s">
        <v>89</v>
      </c>
      <c r="I2114" s="16" t="s">
        <v>60</v>
      </c>
      <c r="J2114" s="16" t="n">
        <v>5</v>
      </c>
      <c r="K2114" s="16" t="n">
        <v>5</v>
      </c>
      <c r="L2114" s="16" t="s">
        <v>41</v>
      </c>
      <c r="M2114" s="18" t="n">
        <f aca="false">IF(ISNUMBER(B2114),B2114,IF(MID(B2114,3,1)="-",DATE(VALUE(RIGHT(B2114,4)),VALUE(MID(B2114,4,2)),VALUE(LEFT(B2114,2))),DATE(VALUE(LEFT(B2114,4)),VALUE(MID(B2114,6,2)),VALUE(RIGHT(B2114,2)))))</f>
        <v>45851</v>
      </c>
      <c r="N2114" s="16" t="n">
        <f aca="false">MONTH(M2114)</f>
        <v>7</v>
      </c>
      <c r="O2114" s="16" t="str">
        <f aca="false">PROPER(TRIM(H2114))</f>
        <v>Ahmedabad</v>
      </c>
      <c r="P2114" s="16" t="str">
        <f aca="false">IFERROR(VLOOKUP(O2114,city_map!$A$2:$B$6,2,FALSE()),O2114)</f>
        <v>Ahmedabad</v>
      </c>
      <c r="Q2114" s="16" t="n">
        <f aca="false">IF(ISNUMBER(F2114),F2114,VALUE(SUBSTITUTE(SUBSTITUTE(F2114,"₹",""),",","")))</f>
        <v>1068</v>
      </c>
      <c r="R2114" s="16" t="n">
        <f aca="false">IF(E2114=99,1,E2114)</f>
        <v>1</v>
      </c>
      <c r="S2114" s="16" t="n">
        <f aca="false">IF(G2114="",0,G2114)</f>
        <v>0.2</v>
      </c>
      <c r="T2114" s="16" t="str">
        <f aca="false">IF(I2114="","Unknown",IF(I2114="upi","UPI",I2114))</f>
        <v>UPI</v>
      </c>
      <c r="U2114" s="16" t="str">
        <f aca="false">IF(L2114="Yes","Y",IF(L2114="No","N",L2114))</f>
        <v>N</v>
      </c>
      <c r="V2114" s="19" t="n">
        <f aca="false">ROUND(R2114*Q2114*(1-S2114),2)</f>
        <v>854.4</v>
      </c>
      <c r="W2114" s="16" t="str">
        <f aca="false">_xlfn.XLOOKUP(D2114,products!$A$2:$A$61,products!$C$2:$C$61,"Not found")</f>
        <v>Books</v>
      </c>
    </row>
    <row r="2115" customFormat="false" ht="15" hidden="false" customHeight="false" outlineLevel="0" collapsed="false">
      <c r="A2115" s="16" t="s">
        <v>3242</v>
      </c>
      <c r="B2115" s="16" t="s">
        <v>3234</v>
      </c>
      <c r="C2115" s="16" t="s">
        <v>3243</v>
      </c>
      <c r="D2115" s="16" t="s">
        <v>165</v>
      </c>
      <c r="E2115" s="16" t="n">
        <v>2</v>
      </c>
      <c r="F2115" s="16" t="n">
        <v>878</v>
      </c>
      <c r="G2115" s="16" t="n">
        <v>0.15</v>
      </c>
      <c r="H2115" s="16" t="s">
        <v>56</v>
      </c>
      <c r="I2115" s="16" t="s">
        <v>100</v>
      </c>
      <c r="J2115" s="16" t="n">
        <v>4</v>
      </c>
      <c r="K2115" s="16" t="n">
        <v>3</v>
      </c>
      <c r="L2115" s="16" t="s">
        <v>41</v>
      </c>
      <c r="M2115" s="18" t="n">
        <f aca="false">IF(ISNUMBER(B2115),B2115,IF(MID(B2115,3,1)="-",DATE(VALUE(RIGHT(B2115,4)),VALUE(MID(B2115,4,2)),VALUE(LEFT(B2115,2))),DATE(VALUE(LEFT(B2115,4)),VALUE(MID(B2115,6,2)),VALUE(RIGHT(B2115,2)))))</f>
        <v>45851</v>
      </c>
      <c r="N2115" s="16" t="n">
        <f aca="false">MONTH(M2115)</f>
        <v>7</v>
      </c>
      <c r="O2115" s="16" t="str">
        <f aca="false">PROPER(TRIM(H2115))</f>
        <v>Lucknow</v>
      </c>
      <c r="P2115" s="16" t="str">
        <f aca="false">IFERROR(VLOOKUP(O2115,city_map!$A$2:$B$6,2,FALSE()),O2115)</f>
        <v>Lucknow</v>
      </c>
      <c r="Q2115" s="16" t="n">
        <f aca="false">IF(ISNUMBER(F2115),F2115,VALUE(SUBSTITUTE(SUBSTITUTE(F2115,"₹",""),",","")))</f>
        <v>878</v>
      </c>
      <c r="R2115" s="16" t="n">
        <f aca="false">IF(E2115=99,1,E2115)</f>
        <v>2</v>
      </c>
      <c r="S2115" s="16" t="n">
        <f aca="false">IF(G2115="",0,G2115)</f>
        <v>0.15</v>
      </c>
      <c r="T2115" s="16" t="str">
        <f aca="false">IF(I2115="","Unknown",IF(I2115="upi","UPI",I2115))</f>
        <v>Net Banking</v>
      </c>
      <c r="U2115" s="16" t="str">
        <f aca="false">IF(L2115="Yes","Y",IF(L2115="No","N",L2115))</f>
        <v>N</v>
      </c>
      <c r="V2115" s="19" t="n">
        <f aca="false">ROUND(R2115*Q2115*(1-S2115),2)</f>
        <v>1492.6</v>
      </c>
      <c r="W2115" s="16" t="str">
        <f aca="false">_xlfn.XLOOKUP(D2115,products!$A$2:$A$61,products!$C$2:$C$61,"Not found")</f>
        <v>Electronics</v>
      </c>
    </row>
    <row r="2116" customFormat="false" ht="15" hidden="false" customHeight="false" outlineLevel="0" collapsed="false">
      <c r="A2116" s="16" t="s">
        <v>3244</v>
      </c>
      <c r="B2116" s="16" t="s">
        <v>3234</v>
      </c>
      <c r="C2116" s="16" t="s">
        <v>249</v>
      </c>
      <c r="D2116" s="16" t="s">
        <v>105</v>
      </c>
      <c r="E2116" s="16" t="n">
        <v>3</v>
      </c>
      <c r="F2116" s="16" t="n">
        <v>397</v>
      </c>
      <c r="G2116" s="16" t="n">
        <v>0.15</v>
      </c>
      <c r="H2116" s="16" t="s">
        <v>89</v>
      </c>
      <c r="I2116" s="16" t="s">
        <v>71</v>
      </c>
      <c r="J2116" s="16" t="n">
        <v>3</v>
      </c>
      <c r="K2116" s="16" t="n">
        <v>5</v>
      </c>
      <c r="L2116" s="16" t="s">
        <v>41</v>
      </c>
      <c r="M2116" s="18" t="n">
        <f aca="false">IF(ISNUMBER(B2116),B2116,IF(MID(B2116,3,1)="-",DATE(VALUE(RIGHT(B2116,4)),VALUE(MID(B2116,4,2)),VALUE(LEFT(B2116,2))),DATE(VALUE(LEFT(B2116,4)),VALUE(MID(B2116,6,2)),VALUE(RIGHT(B2116,2)))))</f>
        <v>45851</v>
      </c>
      <c r="N2116" s="16" t="n">
        <f aca="false">MONTH(M2116)</f>
        <v>7</v>
      </c>
      <c r="O2116" s="16" t="str">
        <f aca="false">PROPER(TRIM(H2116))</f>
        <v>Ahmedabad</v>
      </c>
      <c r="P2116" s="16" t="str">
        <f aca="false">IFERROR(VLOOKUP(O2116,city_map!$A$2:$B$6,2,FALSE()),O2116)</f>
        <v>Ahmedabad</v>
      </c>
      <c r="Q2116" s="16" t="n">
        <f aca="false">IF(ISNUMBER(F2116),F2116,VALUE(SUBSTITUTE(SUBSTITUTE(F2116,"₹",""),",","")))</f>
        <v>397</v>
      </c>
      <c r="R2116" s="16" t="n">
        <f aca="false">IF(E2116=99,1,E2116)</f>
        <v>3</v>
      </c>
      <c r="S2116" s="16" t="n">
        <f aca="false">IF(G2116="",0,G2116)</f>
        <v>0.15</v>
      </c>
      <c r="T2116" s="16" t="str">
        <f aca="false">IF(I2116="","Unknown",IF(I2116="upi","UPI",I2116))</f>
        <v>Credit Card</v>
      </c>
      <c r="U2116" s="16" t="str">
        <f aca="false">IF(L2116="Yes","Y",IF(L2116="No","N",L2116))</f>
        <v>N</v>
      </c>
      <c r="V2116" s="19" t="n">
        <f aca="false">ROUND(R2116*Q2116*(1-S2116),2)</f>
        <v>1012.35</v>
      </c>
      <c r="W2116" s="16" t="str">
        <f aca="false">_xlfn.XLOOKUP(D2116,products!$A$2:$A$61,products!$C$2:$C$61,"Not found")</f>
        <v>Beauty</v>
      </c>
    </row>
    <row r="2117" customFormat="false" ht="15" hidden="false" customHeight="false" outlineLevel="0" collapsed="false">
      <c r="A2117" s="16" t="s">
        <v>3245</v>
      </c>
      <c r="B2117" s="16" t="s">
        <v>3234</v>
      </c>
      <c r="C2117" s="16" t="s">
        <v>1557</v>
      </c>
      <c r="D2117" s="16" t="s">
        <v>222</v>
      </c>
      <c r="E2117" s="16" t="n">
        <v>1</v>
      </c>
      <c r="F2117" s="16" t="n">
        <v>1860</v>
      </c>
      <c r="G2117" s="16" t="n">
        <v>0.2</v>
      </c>
      <c r="H2117" s="16" t="s">
        <v>70</v>
      </c>
      <c r="I2117" s="16" t="s">
        <v>47</v>
      </c>
      <c r="J2117" s="16" t="n">
        <v>5</v>
      </c>
      <c r="K2117" s="16" t="n">
        <v>3</v>
      </c>
      <c r="L2117" s="16" t="s">
        <v>57</v>
      </c>
      <c r="M2117" s="18" t="n">
        <f aca="false">IF(ISNUMBER(B2117),B2117,IF(MID(B2117,3,1)="-",DATE(VALUE(RIGHT(B2117,4)),VALUE(MID(B2117,4,2)),VALUE(LEFT(B2117,2))),DATE(VALUE(LEFT(B2117,4)),VALUE(MID(B2117,6,2)),VALUE(RIGHT(B2117,2)))))</f>
        <v>45851</v>
      </c>
      <c r="N2117" s="16" t="n">
        <f aca="false">MONTH(M2117)</f>
        <v>7</v>
      </c>
      <c r="O2117" s="16" t="str">
        <f aca="false">PROPER(TRIM(H2117))</f>
        <v>Pune</v>
      </c>
      <c r="P2117" s="16" t="str">
        <f aca="false">IFERROR(VLOOKUP(O2117,city_map!$A$2:$B$6,2,FALSE()),O2117)</f>
        <v>Pune</v>
      </c>
      <c r="Q2117" s="16" t="n">
        <f aca="false">IF(ISNUMBER(F2117),F2117,VALUE(SUBSTITUTE(SUBSTITUTE(F2117,"₹",""),",","")))</f>
        <v>1860</v>
      </c>
      <c r="R2117" s="16" t="n">
        <f aca="false">IF(E2117=99,1,E2117)</f>
        <v>1</v>
      </c>
      <c r="S2117" s="16" t="n">
        <f aca="false">IF(G2117="",0,G2117)</f>
        <v>0.2</v>
      </c>
      <c r="T2117" s="16" t="str">
        <f aca="false">IF(I2117="","Unknown",IF(I2117="upi","UPI",I2117))</f>
        <v>Debit Card</v>
      </c>
      <c r="U2117" s="16" t="str">
        <f aca="false">IF(L2117="Yes","Y",IF(L2117="No","N",L2117))</f>
        <v>Y</v>
      </c>
      <c r="V2117" s="19" t="n">
        <f aca="false">ROUND(R2117*Q2117*(1-S2117),2)</f>
        <v>1488</v>
      </c>
      <c r="W2117" s="16" t="str">
        <f aca="false">_xlfn.XLOOKUP(D2117,products!$A$2:$A$61,products!$C$2:$C$61,"Not found")</f>
        <v>Fashion</v>
      </c>
    </row>
    <row r="2118" customFormat="false" ht="15" hidden="false" customHeight="false" outlineLevel="0" collapsed="false">
      <c r="A2118" s="16" t="s">
        <v>3246</v>
      </c>
      <c r="B2118" s="16" t="s">
        <v>3234</v>
      </c>
      <c r="C2118" s="16" t="s">
        <v>647</v>
      </c>
      <c r="D2118" s="16" t="s">
        <v>211</v>
      </c>
      <c r="E2118" s="16" t="n">
        <v>1</v>
      </c>
      <c r="F2118" s="16" t="n">
        <v>1344</v>
      </c>
      <c r="G2118" s="16" t="n">
        <v>0.1</v>
      </c>
      <c r="H2118" s="16" t="s">
        <v>81</v>
      </c>
      <c r="I2118" s="16" t="s">
        <v>40</v>
      </c>
      <c r="J2118" s="16" t="n">
        <v>6</v>
      </c>
      <c r="K2118" s="16" t="n">
        <v>4</v>
      </c>
      <c r="L2118" s="16" t="s">
        <v>41</v>
      </c>
      <c r="M2118" s="18" t="n">
        <f aca="false">IF(ISNUMBER(B2118),B2118,IF(MID(B2118,3,1)="-",DATE(VALUE(RIGHT(B2118,4)),VALUE(MID(B2118,4,2)),VALUE(LEFT(B2118,2))),DATE(VALUE(LEFT(B2118,4)),VALUE(MID(B2118,6,2)),VALUE(RIGHT(B2118,2)))))</f>
        <v>45851</v>
      </c>
      <c r="N2118" s="16" t="n">
        <f aca="false">MONTH(M2118)</f>
        <v>7</v>
      </c>
      <c r="O2118" s="16" t="str">
        <f aca="false">PROPER(TRIM(H2118))</f>
        <v>Hyderabad</v>
      </c>
      <c r="P2118" s="16" t="str">
        <f aca="false">IFERROR(VLOOKUP(O2118,city_map!$A$2:$B$6,2,FALSE()),O2118)</f>
        <v>Hyderabad</v>
      </c>
      <c r="Q2118" s="16" t="n">
        <f aca="false">IF(ISNUMBER(F2118),F2118,VALUE(SUBSTITUTE(SUBSTITUTE(F2118,"₹",""),",","")))</f>
        <v>1344</v>
      </c>
      <c r="R2118" s="16" t="n">
        <f aca="false">IF(E2118=99,1,E2118)</f>
        <v>1</v>
      </c>
      <c r="S2118" s="16" t="n">
        <f aca="false">IF(G2118="",0,G2118)</f>
        <v>0.1</v>
      </c>
      <c r="T2118" s="16" t="str">
        <f aca="false">IF(I2118="","Unknown",IF(I2118="upi","UPI",I2118))</f>
        <v>COD</v>
      </c>
      <c r="U2118" s="16" t="str">
        <f aca="false">IF(L2118="Yes","Y",IF(L2118="No","N",L2118))</f>
        <v>N</v>
      </c>
      <c r="V2118" s="19" t="n">
        <f aca="false">ROUND(R2118*Q2118*(1-S2118),2)</f>
        <v>1209.6</v>
      </c>
      <c r="W2118" s="16" t="str">
        <f aca="false">_xlfn.XLOOKUP(D2118,products!$A$2:$A$61,products!$C$2:$C$61,"Not found")</f>
        <v>Fashion</v>
      </c>
    </row>
    <row r="2119" customFormat="false" ht="15" hidden="false" customHeight="false" outlineLevel="0" collapsed="false">
      <c r="A2119" s="16" t="s">
        <v>3247</v>
      </c>
      <c r="B2119" s="16" t="s">
        <v>3234</v>
      </c>
      <c r="C2119" s="16" t="s">
        <v>2530</v>
      </c>
      <c r="D2119" s="16" t="s">
        <v>149</v>
      </c>
      <c r="E2119" s="16" t="n">
        <v>2</v>
      </c>
      <c r="F2119" s="16" t="n">
        <v>1655</v>
      </c>
      <c r="G2119" s="16" t="n">
        <v>0.1</v>
      </c>
      <c r="H2119" s="16" t="s">
        <v>39</v>
      </c>
      <c r="I2119" s="16" t="s">
        <v>71</v>
      </c>
      <c r="J2119" s="16" t="n">
        <v>3</v>
      </c>
      <c r="K2119" s="16" t="n">
        <v>4</v>
      </c>
      <c r="L2119" s="16" t="s">
        <v>41</v>
      </c>
      <c r="M2119" s="18" t="n">
        <f aca="false">IF(ISNUMBER(B2119),B2119,IF(MID(B2119,3,1)="-",DATE(VALUE(RIGHT(B2119,4)),VALUE(MID(B2119,4,2)),VALUE(LEFT(B2119,2))),DATE(VALUE(LEFT(B2119,4)),VALUE(MID(B2119,6,2)),VALUE(RIGHT(B2119,2)))))</f>
        <v>45851</v>
      </c>
      <c r="N2119" s="16" t="n">
        <f aca="false">MONTH(M2119)</f>
        <v>7</v>
      </c>
      <c r="O2119" s="16" t="str">
        <f aca="false">PROPER(TRIM(H2119))</f>
        <v>Delhi</v>
      </c>
      <c r="P2119" s="16" t="str">
        <f aca="false">IFERROR(VLOOKUP(O2119,city_map!$A$2:$B$6,2,FALSE()),O2119)</f>
        <v>Delhi</v>
      </c>
      <c r="Q2119" s="16" t="n">
        <f aca="false">IF(ISNUMBER(F2119),F2119,VALUE(SUBSTITUTE(SUBSTITUTE(F2119,"₹",""),",","")))</f>
        <v>1655</v>
      </c>
      <c r="R2119" s="16" t="n">
        <f aca="false">IF(E2119=99,1,E2119)</f>
        <v>2</v>
      </c>
      <c r="S2119" s="16" t="n">
        <f aca="false">IF(G2119="",0,G2119)</f>
        <v>0.1</v>
      </c>
      <c r="T2119" s="16" t="str">
        <f aca="false">IF(I2119="","Unknown",IF(I2119="upi","UPI",I2119))</f>
        <v>Credit Card</v>
      </c>
      <c r="U2119" s="16" t="str">
        <f aca="false">IF(L2119="Yes","Y",IF(L2119="No","N",L2119))</f>
        <v>N</v>
      </c>
      <c r="V2119" s="19" t="n">
        <f aca="false">ROUND(R2119*Q2119*(1-S2119),2)</f>
        <v>2979</v>
      </c>
      <c r="W2119" s="16" t="str">
        <f aca="false">_xlfn.XLOOKUP(D2119,products!$A$2:$A$61,products!$C$2:$C$61,"Not found")</f>
        <v>Fashion</v>
      </c>
    </row>
    <row r="2120" customFormat="false" ht="15" hidden="false" customHeight="false" outlineLevel="0" collapsed="false">
      <c r="A2120" s="16" t="s">
        <v>3248</v>
      </c>
      <c r="B2120" s="16" t="s">
        <v>3234</v>
      </c>
      <c r="C2120" s="16" t="s">
        <v>702</v>
      </c>
      <c r="D2120" s="16" t="s">
        <v>115</v>
      </c>
      <c r="E2120" s="16" t="n">
        <v>3</v>
      </c>
      <c r="F2120" s="16" t="n">
        <v>305</v>
      </c>
      <c r="G2120" s="16" t="n">
        <v>0.05</v>
      </c>
      <c r="H2120" s="16" t="s">
        <v>527</v>
      </c>
      <c r="I2120" s="16" t="s">
        <v>71</v>
      </c>
      <c r="J2120" s="16" t="n">
        <v>6</v>
      </c>
      <c r="K2120" s="16"/>
      <c r="L2120" s="16" t="s">
        <v>41</v>
      </c>
      <c r="M2120" s="18" t="n">
        <f aca="false">IF(ISNUMBER(B2120),B2120,IF(MID(B2120,3,1)="-",DATE(VALUE(RIGHT(B2120,4)),VALUE(MID(B2120,4,2)),VALUE(LEFT(B2120,2))),DATE(VALUE(LEFT(B2120,4)),VALUE(MID(B2120,6,2)),VALUE(RIGHT(B2120,2)))))</f>
        <v>45851</v>
      </c>
      <c r="N2120" s="16" t="n">
        <f aca="false">MONTH(M2120)</f>
        <v>7</v>
      </c>
      <c r="O2120" s="16" t="str">
        <f aca="false">PROPER(TRIM(H2120))</f>
        <v>Bangalore</v>
      </c>
      <c r="P2120" s="16" t="str">
        <f aca="false">IFERROR(VLOOKUP(O2120,city_map!$A$2:$B$6,2,FALSE()),O2120)</f>
        <v>Bengaluru</v>
      </c>
      <c r="Q2120" s="16" t="n">
        <f aca="false">IF(ISNUMBER(F2120),F2120,VALUE(SUBSTITUTE(SUBSTITUTE(F2120,"₹",""),",","")))</f>
        <v>305</v>
      </c>
      <c r="R2120" s="16" t="n">
        <f aca="false">IF(E2120=99,1,E2120)</f>
        <v>3</v>
      </c>
      <c r="S2120" s="16" t="n">
        <f aca="false">IF(G2120="",0,G2120)</f>
        <v>0.05</v>
      </c>
      <c r="T2120" s="16" t="str">
        <f aca="false">IF(I2120="","Unknown",IF(I2120="upi","UPI",I2120))</f>
        <v>Credit Card</v>
      </c>
      <c r="U2120" s="16" t="str">
        <f aca="false">IF(L2120="Yes","Y",IF(L2120="No","N",L2120))</f>
        <v>N</v>
      </c>
      <c r="V2120" s="19" t="n">
        <f aca="false">ROUND(R2120*Q2120*(1-S2120),2)</f>
        <v>869.25</v>
      </c>
      <c r="W2120" s="16" t="str">
        <f aca="false">_xlfn.XLOOKUP(D2120,products!$A$2:$A$61,products!$C$2:$C$61,"Not found")</f>
        <v>Books</v>
      </c>
    </row>
    <row r="2121" customFormat="false" ht="15" hidden="false" customHeight="false" outlineLevel="0" collapsed="false">
      <c r="A2121" s="16" t="s">
        <v>3249</v>
      </c>
      <c r="B2121" s="16" t="s">
        <v>3234</v>
      </c>
      <c r="C2121" s="16" t="s">
        <v>888</v>
      </c>
      <c r="D2121" s="16" t="s">
        <v>99</v>
      </c>
      <c r="E2121" s="16" t="n">
        <v>1</v>
      </c>
      <c r="F2121" s="16" t="n">
        <v>686</v>
      </c>
      <c r="G2121" s="16" t="n">
        <v>0.05</v>
      </c>
      <c r="H2121" s="16" t="s">
        <v>130</v>
      </c>
      <c r="I2121" s="16" t="s">
        <v>60</v>
      </c>
      <c r="J2121" s="16" t="n">
        <v>4</v>
      </c>
      <c r="K2121" s="16" t="n">
        <v>4</v>
      </c>
      <c r="L2121" s="16" t="s">
        <v>41</v>
      </c>
      <c r="M2121" s="18" t="n">
        <f aca="false">IF(ISNUMBER(B2121),B2121,IF(MID(B2121,3,1)="-",DATE(VALUE(RIGHT(B2121,4)),VALUE(MID(B2121,4,2)),VALUE(LEFT(B2121,2))),DATE(VALUE(LEFT(B2121,4)),VALUE(MID(B2121,6,2)),VALUE(RIGHT(B2121,2)))))</f>
        <v>45851</v>
      </c>
      <c r="N2121" s="16" t="n">
        <f aca="false">MONTH(M2121)</f>
        <v>7</v>
      </c>
      <c r="O2121" s="16" t="str">
        <f aca="false">PROPER(TRIM(H2121))</f>
        <v>Bengaluru</v>
      </c>
      <c r="P2121" s="16" t="str">
        <f aca="false">IFERROR(VLOOKUP(O2121,city_map!$A$2:$B$6,2,FALSE()),O2121)</f>
        <v>Bengaluru</v>
      </c>
      <c r="Q2121" s="16" t="n">
        <f aca="false">IF(ISNUMBER(F2121),F2121,VALUE(SUBSTITUTE(SUBSTITUTE(F2121,"₹",""),",","")))</f>
        <v>686</v>
      </c>
      <c r="R2121" s="16" t="n">
        <f aca="false">IF(E2121=99,1,E2121)</f>
        <v>1</v>
      </c>
      <c r="S2121" s="16" t="n">
        <f aca="false">IF(G2121="",0,G2121)</f>
        <v>0.05</v>
      </c>
      <c r="T2121" s="16" t="str">
        <f aca="false">IF(I2121="","Unknown",IF(I2121="upi","UPI",I2121))</f>
        <v>UPI</v>
      </c>
      <c r="U2121" s="16" t="str">
        <f aca="false">IF(L2121="Yes","Y",IF(L2121="No","N",L2121))</f>
        <v>N</v>
      </c>
      <c r="V2121" s="19" t="n">
        <f aca="false">ROUND(R2121*Q2121*(1-S2121),2)</f>
        <v>651.7</v>
      </c>
      <c r="W2121" s="16" t="str">
        <f aca="false">_xlfn.XLOOKUP(D2121,products!$A$2:$A$61,products!$C$2:$C$61,"Not found")</f>
        <v>Fashion</v>
      </c>
    </row>
    <row r="2122" customFormat="false" ht="15" hidden="false" customHeight="false" outlineLevel="0" collapsed="false">
      <c r="A2122" s="16" t="s">
        <v>3250</v>
      </c>
      <c r="B2122" s="16" t="s">
        <v>3251</v>
      </c>
      <c r="C2122" s="16" t="s">
        <v>1995</v>
      </c>
      <c r="D2122" s="16" t="s">
        <v>203</v>
      </c>
      <c r="E2122" s="16" t="n">
        <v>2</v>
      </c>
      <c r="F2122" s="16" t="n">
        <v>2430</v>
      </c>
      <c r="G2122" s="16" t="n">
        <v>0.2</v>
      </c>
      <c r="H2122" s="16" t="s">
        <v>67</v>
      </c>
      <c r="I2122" s="16" t="s">
        <v>60</v>
      </c>
      <c r="J2122" s="16" t="n">
        <v>5</v>
      </c>
      <c r="K2122" s="16" t="n">
        <v>3</v>
      </c>
      <c r="L2122" s="16" t="s">
        <v>41</v>
      </c>
      <c r="M2122" s="18" t="n">
        <f aca="false">IF(ISNUMBER(B2122),B2122,IF(MID(B2122,3,1)="-",DATE(VALUE(RIGHT(B2122,4)),VALUE(MID(B2122,4,2)),VALUE(LEFT(B2122,2))),DATE(VALUE(LEFT(B2122,4)),VALUE(MID(B2122,6,2)),VALUE(RIGHT(B2122,2)))))</f>
        <v>45852</v>
      </c>
      <c r="N2122" s="16" t="n">
        <f aca="false">MONTH(M2122)</f>
        <v>7</v>
      </c>
      <c r="O2122" s="16" t="str">
        <f aca="false">PROPER(TRIM(H2122))</f>
        <v>Kolkata</v>
      </c>
      <c r="P2122" s="16" t="str">
        <f aca="false">IFERROR(VLOOKUP(O2122,city_map!$A$2:$B$6,2,FALSE()),O2122)</f>
        <v>Kolkata</v>
      </c>
      <c r="Q2122" s="16" t="n">
        <f aca="false">IF(ISNUMBER(F2122),F2122,VALUE(SUBSTITUTE(SUBSTITUTE(F2122,"₹",""),",","")))</f>
        <v>2430</v>
      </c>
      <c r="R2122" s="16" t="n">
        <f aca="false">IF(E2122=99,1,E2122)</f>
        <v>2</v>
      </c>
      <c r="S2122" s="16" t="n">
        <f aca="false">IF(G2122="",0,G2122)</f>
        <v>0.2</v>
      </c>
      <c r="T2122" s="16" t="str">
        <f aca="false">IF(I2122="","Unknown",IF(I2122="upi","UPI",I2122))</f>
        <v>UPI</v>
      </c>
      <c r="U2122" s="16" t="str">
        <f aca="false">IF(L2122="Yes","Y",IF(L2122="No","N",L2122))</f>
        <v>N</v>
      </c>
      <c r="V2122" s="19" t="n">
        <f aca="false">ROUND(R2122*Q2122*(1-S2122),2)</f>
        <v>3888</v>
      </c>
      <c r="W2122" s="16" t="str">
        <f aca="false">_xlfn.XLOOKUP(D2122,products!$A$2:$A$61,products!$C$2:$C$61,"Not found")</f>
        <v>Fashion</v>
      </c>
    </row>
    <row r="2123" customFormat="false" ht="15" hidden="false" customHeight="false" outlineLevel="0" collapsed="false">
      <c r="A2123" s="16" t="s">
        <v>3252</v>
      </c>
      <c r="B2123" s="16" t="s">
        <v>3253</v>
      </c>
      <c r="C2123" s="16" t="s">
        <v>1168</v>
      </c>
      <c r="D2123" s="16" t="s">
        <v>129</v>
      </c>
      <c r="E2123" s="16" t="n">
        <v>1</v>
      </c>
      <c r="F2123" s="16" t="n">
        <v>609</v>
      </c>
      <c r="G2123" s="16" t="n">
        <v>0.1</v>
      </c>
      <c r="H2123" s="16" t="s">
        <v>560</v>
      </c>
      <c r="I2123" s="16" t="s">
        <v>47</v>
      </c>
      <c r="J2123" s="16" t="n">
        <v>2</v>
      </c>
      <c r="K2123" s="16" t="n">
        <v>3</v>
      </c>
      <c r="L2123" s="16" t="s">
        <v>41</v>
      </c>
      <c r="M2123" s="18" t="n">
        <f aca="false">IF(ISNUMBER(B2123),B2123,IF(MID(B2123,3,1)="-",DATE(VALUE(RIGHT(B2123,4)),VALUE(MID(B2123,4,2)),VALUE(LEFT(B2123,2))),DATE(VALUE(LEFT(B2123,4)),VALUE(MID(B2123,6,2)),VALUE(RIGHT(B2123,2)))))</f>
        <v>45852</v>
      </c>
      <c r="N2123" s="16" t="n">
        <f aca="false">MONTH(M2123)</f>
        <v>7</v>
      </c>
      <c r="O2123" s="16" t="str">
        <f aca="false">PROPER(TRIM(H2123))</f>
        <v>Chennai</v>
      </c>
      <c r="P2123" s="16" t="str">
        <f aca="false">IFERROR(VLOOKUP(O2123,city_map!$A$2:$B$6,2,FALSE()),O2123)</f>
        <v>Chennai</v>
      </c>
      <c r="Q2123" s="16" t="n">
        <f aca="false">IF(ISNUMBER(F2123),F2123,VALUE(SUBSTITUTE(SUBSTITUTE(F2123,"₹",""),",","")))</f>
        <v>609</v>
      </c>
      <c r="R2123" s="16" t="n">
        <f aca="false">IF(E2123=99,1,E2123)</f>
        <v>1</v>
      </c>
      <c r="S2123" s="16" t="n">
        <f aca="false">IF(G2123="",0,G2123)</f>
        <v>0.1</v>
      </c>
      <c r="T2123" s="16" t="str">
        <f aca="false">IF(I2123="","Unknown",IF(I2123="upi","UPI",I2123))</f>
        <v>Debit Card</v>
      </c>
      <c r="U2123" s="16" t="str">
        <f aca="false">IF(L2123="Yes","Y",IF(L2123="No","N",L2123))</f>
        <v>N</v>
      </c>
      <c r="V2123" s="19" t="n">
        <f aca="false">ROUND(R2123*Q2123*(1-S2123),2)</f>
        <v>548.1</v>
      </c>
      <c r="W2123" s="16" t="str">
        <f aca="false">_xlfn.XLOOKUP(D2123,products!$A$2:$A$61,products!$C$2:$C$61,"Not found")</f>
        <v>Beauty</v>
      </c>
    </row>
    <row r="2124" customFormat="false" ht="15" hidden="false" customHeight="false" outlineLevel="0" collapsed="false">
      <c r="A2124" s="16" t="s">
        <v>3254</v>
      </c>
      <c r="B2124" s="16" t="s">
        <v>3253</v>
      </c>
      <c r="C2124" s="16" t="s">
        <v>1841</v>
      </c>
      <c r="D2124" s="16" t="s">
        <v>184</v>
      </c>
      <c r="E2124" s="16" t="n">
        <v>1</v>
      </c>
      <c r="F2124" s="16" t="n">
        <v>1311</v>
      </c>
      <c r="G2124" s="16" t="n">
        <v>0.05</v>
      </c>
      <c r="H2124" s="16" t="s">
        <v>89</v>
      </c>
      <c r="I2124" s="16" t="s">
        <v>71</v>
      </c>
      <c r="J2124" s="16" t="n">
        <v>4</v>
      </c>
      <c r="K2124" s="16" t="n">
        <v>4</v>
      </c>
      <c r="L2124" s="16" t="s">
        <v>41</v>
      </c>
      <c r="M2124" s="18" t="n">
        <f aca="false">IF(ISNUMBER(B2124),B2124,IF(MID(B2124,3,1)="-",DATE(VALUE(RIGHT(B2124,4)),VALUE(MID(B2124,4,2)),VALUE(LEFT(B2124,2))),DATE(VALUE(LEFT(B2124,4)),VALUE(MID(B2124,6,2)),VALUE(RIGHT(B2124,2)))))</f>
        <v>45852</v>
      </c>
      <c r="N2124" s="16" t="n">
        <f aca="false">MONTH(M2124)</f>
        <v>7</v>
      </c>
      <c r="O2124" s="16" t="str">
        <f aca="false">PROPER(TRIM(H2124))</f>
        <v>Ahmedabad</v>
      </c>
      <c r="P2124" s="16" t="str">
        <f aca="false">IFERROR(VLOOKUP(O2124,city_map!$A$2:$B$6,2,FALSE()),O2124)</f>
        <v>Ahmedabad</v>
      </c>
      <c r="Q2124" s="16" t="n">
        <f aca="false">IF(ISNUMBER(F2124),F2124,VALUE(SUBSTITUTE(SUBSTITUTE(F2124,"₹",""),",","")))</f>
        <v>1311</v>
      </c>
      <c r="R2124" s="16" t="n">
        <f aca="false">IF(E2124=99,1,E2124)</f>
        <v>1</v>
      </c>
      <c r="S2124" s="16" t="n">
        <f aca="false">IF(G2124="",0,G2124)</f>
        <v>0.05</v>
      </c>
      <c r="T2124" s="16" t="str">
        <f aca="false">IF(I2124="","Unknown",IF(I2124="upi","UPI",I2124))</f>
        <v>Credit Card</v>
      </c>
      <c r="U2124" s="16" t="str">
        <f aca="false">IF(L2124="Yes","Y",IF(L2124="No","N",L2124))</f>
        <v>N</v>
      </c>
      <c r="V2124" s="19" t="n">
        <f aca="false">ROUND(R2124*Q2124*(1-S2124),2)</f>
        <v>1245.45</v>
      </c>
      <c r="W2124" s="16" t="str">
        <f aca="false">_xlfn.XLOOKUP(D2124,products!$A$2:$A$61,products!$C$2:$C$61,"Not found")</f>
        <v>Home</v>
      </c>
    </row>
    <row r="2125" customFormat="false" ht="15" hidden="false" customHeight="false" outlineLevel="0" collapsed="false">
      <c r="A2125" s="16" t="s">
        <v>3255</v>
      </c>
      <c r="B2125" s="16" t="s">
        <v>3253</v>
      </c>
      <c r="C2125" s="16" t="s">
        <v>995</v>
      </c>
      <c r="D2125" s="16" t="s">
        <v>165</v>
      </c>
      <c r="E2125" s="16" t="n">
        <v>1</v>
      </c>
      <c r="F2125" s="16" t="n">
        <v>910</v>
      </c>
      <c r="G2125" s="16" t="n">
        <v>0.1</v>
      </c>
      <c r="H2125" s="16" t="s">
        <v>67</v>
      </c>
      <c r="I2125" s="16" t="s">
        <v>60</v>
      </c>
      <c r="J2125" s="16" t="n">
        <v>4</v>
      </c>
      <c r="K2125" s="16" t="n">
        <v>3</v>
      </c>
      <c r="L2125" s="16" t="s">
        <v>41</v>
      </c>
      <c r="M2125" s="18" t="n">
        <f aca="false">IF(ISNUMBER(B2125),B2125,IF(MID(B2125,3,1)="-",DATE(VALUE(RIGHT(B2125,4)),VALUE(MID(B2125,4,2)),VALUE(LEFT(B2125,2))),DATE(VALUE(LEFT(B2125,4)),VALUE(MID(B2125,6,2)),VALUE(RIGHT(B2125,2)))))</f>
        <v>45852</v>
      </c>
      <c r="N2125" s="16" t="n">
        <f aca="false">MONTH(M2125)</f>
        <v>7</v>
      </c>
      <c r="O2125" s="16" t="str">
        <f aca="false">PROPER(TRIM(H2125))</f>
        <v>Kolkata</v>
      </c>
      <c r="P2125" s="16" t="str">
        <f aca="false">IFERROR(VLOOKUP(O2125,city_map!$A$2:$B$6,2,FALSE()),O2125)</f>
        <v>Kolkata</v>
      </c>
      <c r="Q2125" s="16" t="n">
        <f aca="false">IF(ISNUMBER(F2125),F2125,VALUE(SUBSTITUTE(SUBSTITUTE(F2125,"₹",""),",","")))</f>
        <v>910</v>
      </c>
      <c r="R2125" s="16" t="n">
        <f aca="false">IF(E2125=99,1,E2125)</f>
        <v>1</v>
      </c>
      <c r="S2125" s="16" t="n">
        <f aca="false">IF(G2125="",0,G2125)</f>
        <v>0.1</v>
      </c>
      <c r="T2125" s="16" t="str">
        <f aca="false">IF(I2125="","Unknown",IF(I2125="upi","UPI",I2125))</f>
        <v>UPI</v>
      </c>
      <c r="U2125" s="16" t="str">
        <f aca="false">IF(L2125="Yes","Y",IF(L2125="No","N",L2125))</f>
        <v>N</v>
      </c>
      <c r="V2125" s="19" t="n">
        <f aca="false">ROUND(R2125*Q2125*(1-S2125),2)</f>
        <v>819</v>
      </c>
      <c r="W2125" s="16" t="str">
        <f aca="false">_xlfn.XLOOKUP(D2125,products!$A$2:$A$61,products!$C$2:$C$61,"Not found")</f>
        <v>Electronics</v>
      </c>
    </row>
    <row r="2126" customFormat="false" ht="15" hidden="false" customHeight="false" outlineLevel="0" collapsed="false">
      <c r="A2126" s="16" t="s">
        <v>3256</v>
      </c>
      <c r="B2126" s="16" t="s">
        <v>3253</v>
      </c>
      <c r="C2126" s="16" t="s">
        <v>3088</v>
      </c>
      <c r="D2126" s="16" t="s">
        <v>108</v>
      </c>
      <c r="E2126" s="16" t="n">
        <v>2</v>
      </c>
      <c r="F2126" s="16" t="n">
        <v>3428</v>
      </c>
      <c r="G2126" s="16" t="n">
        <v>0.1</v>
      </c>
      <c r="H2126" s="16" t="s">
        <v>67</v>
      </c>
      <c r="I2126" s="16" t="s">
        <v>40</v>
      </c>
      <c r="J2126" s="16" t="n">
        <v>3</v>
      </c>
      <c r="K2126" s="16" t="n">
        <v>5</v>
      </c>
      <c r="L2126" s="16" t="s">
        <v>41</v>
      </c>
      <c r="M2126" s="18" t="n">
        <f aca="false">IF(ISNUMBER(B2126),B2126,IF(MID(B2126,3,1)="-",DATE(VALUE(RIGHT(B2126,4)),VALUE(MID(B2126,4,2)),VALUE(LEFT(B2126,2))),DATE(VALUE(LEFT(B2126,4)),VALUE(MID(B2126,6,2)),VALUE(RIGHT(B2126,2)))))</f>
        <v>45852</v>
      </c>
      <c r="N2126" s="16" t="n">
        <f aca="false">MONTH(M2126)</f>
        <v>7</v>
      </c>
      <c r="O2126" s="16" t="str">
        <f aca="false">PROPER(TRIM(H2126))</f>
        <v>Kolkata</v>
      </c>
      <c r="P2126" s="16" t="str">
        <f aca="false">IFERROR(VLOOKUP(O2126,city_map!$A$2:$B$6,2,FALSE()),O2126)</f>
        <v>Kolkata</v>
      </c>
      <c r="Q2126" s="16" t="n">
        <f aca="false">IF(ISNUMBER(F2126),F2126,VALUE(SUBSTITUTE(SUBSTITUTE(F2126,"₹",""),",","")))</f>
        <v>3428</v>
      </c>
      <c r="R2126" s="16" t="n">
        <f aca="false">IF(E2126=99,1,E2126)</f>
        <v>2</v>
      </c>
      <c r="S2126" s="16" t="n">
        <f aca="false">IF(G2126="",0,G2126)</f>
        <v>0.1</v>
      </c>
      <c r="T2126" s="16" t="str">
        <f aca="false">IF(I2126="","Unknown",IF(I2126="upi","UPI",I2126))</f>
        <v>COD</v>
      </c>
      <c r="U2126" s="16" t="str">
        <f aca="false">IF(L2126="Yes","Y",IF(L2126="No","N",L2126))</f>
        <v>N</v>
      </c>
      <c r="V2126" s="19" t="n">
        <f aca="false">ROUND(R2126*Q2126*(1-S2126),2)</f>
        <v>6170.4</v>
      </c>
      <c r="W2126" s="16" t="str">
        <f aca="false">_xlfn.XLOOKUP(D2126,products!$A$2:$A$61,products!$C$2:$C$61,"Not found")</f>
        <v>Electronics</v>
      </c>
    </row>
    <row r="2127" customFormat="false" ht="15" hidden="false" customHeight="false" outlineLevel="0" collapsed="false">
      <c r="A2127" s="16" t="s">
        <v>3257</v>
      </c>
      <c r="B2127" s="16" t="s">
        <v>3253</v>
      </c>
      <c r="C2127" s="16" t="s">
        <v>79</v>
      </c>
      <c r="D2127" s="16" t="s">
        <v>133</v>
      </c>
      <c r="E2127" s="16" t="n">
        <v>1</v>
      </c>
      <c r="F2127" s="16" t="n">
        <v>577</v>
      </c>
      <c r="G2127" s="16" t="n">
        <v>0.1</v>
      </c>
      <c r="H2127" s="16" t="s">
        <v>81</v>
      </c>
      <c r="I2127" s="16" t="s">
        <v>60</v>
      </c>
      <c r="J2127" s="16" t="n">
        <v>6</v>
      </c>
      <c r="K2127" s="16" t="n">
        <v>3</v>
      </c>
      <c r="L2127" s="16" t="s">
        <v>41</v>
      </c>
      <c r="M2127" s="18" t="n">
        <f aca="false">IF(ISNUMBER(B2127),B2127,IF(MID(B2127,3,1)="-",DATE(VALUE(RIGHT(B2127,4)),VALUE(MID(B2127,4,2)),VALUE(LEFT(B2127,2))),DATE(VALUE(LEFT(B2127,4)),VALUE(MID(B2127,6,2)),VALUE(RIGHT(B2127,2)))))</f>
        <v>45852</v>
      </c>
      <c r="N2127" s="16" t="n">
        <f aca="false">MONTH(M2127)</f>
        <v>7</v>
      </c>
      <c r="O2127" s="16" t="str">
        <f aca="false">PROPER(TRIM(H2127))</f>
        <v>Hyderabad</v>
      </c>
      <c r="P2127" s="16" t="str">
        <f aca="false">IFERROR(VLOOKUP(O2127,city_map!$A$2:$B$6,2,FALSE()),O2127)</f>
        <v>Hyderabad</v>
      </c>
      <c r="Q2127" s="16" t="n">
        <f aca="false">IF(ISNUMBER(F2127),F2127,VALUE(SUBSTITUTE(SUBSTITUTE(F2127,"₹",""),",","")))</f>
        <v>577</v>
      </c>
      <c r="R2127" s="16" t="n">
        <f aca="false">IF(E2127=99,1,E2127)</f>
        <v>1</v>
      </c>
      <c r="S2127" s="16" t="n">
        <f aca="false">IF(G2127="",0,G2127)</f>
        <v>0.1</v>
      </c>
      <c r="T2127" s="16" t="str">
        <f aca="false">IF(I2127="","Unknown",IF(I2127="upi","UPI",I2127))</f>
        <v>UPI</v>
      </c>
      <c r="U2127" s="16" t="str">
        <f aca="false">IF(L2127="Yes","Y",IF(L2127="No","N",L2127))</f>
        <v>N</v>
      </c>
      <c r="V2127" s="19" t="n">
        <f aca="false">ROUND(R2127*Q2127*(1-S2127),2)</f>
        <v>519.3</v>
      </c>
      <c r="W2127" s="16" t="str">
        <f aca="false">_xlfn.XLOOKUP(D2127,products!$A$2:$A$61,products!$C$2:$C$61,"Not found")</f>
        <v>Books</v>
      </c>
    </row>
    <row r="2128" customFormat="false" ht="15" hidden="false" customHeight="false" outlineLevel="0" collapsed="false">
      <c r="A2128" s="16" t="s">
        <v>3258</v>
      </c>
      <c r="B2128" s="16" t="s">
        <v>3253</v>
      </c>
      <c r="C2128" s="16" t="s">
        <v>3259</v>
      </c>
      <c r="D2128" s="16" t="s">
        <v>250</v>
      </c>
      <c r="E2128" s="16" t="n">
        <v>1</v>
      </c>
      <c r="F2128" s="16" t="n">
        <v>697</v>
      </c>
      <c r="G2128" s="16" t="n">
        <v>0.05</v>
      </c>
      <c r="H2128" s="16" t="s">
        <v>39</v>
      </c>
      <c r="I2128" s="16" t="s">
        <v>60</v>
      </c>
      <c r="J2128" s="16" t="n">
        <v>2</v>
      </c>
      <c r="K2128" s="16" t="n">
        <v>4</v>
      </c>
      <c r="L2128" s="16" t="s">
        <v>41</v>
      </c>
      <c r="M2128" s="18" t="n">
        <f aca="false">IF(ISNUMBER(B2128),B2128,IF(MID(B2128,3,1)="-",DATE(VALUE(RIGHT(B2128,4)),VALUE(MID(B2128,4,2)),VALUE(LEFT(B2128,2))),DATE(VALUE(LEFT(B2128,4)),VALUE(MID(B2128,6,2)),VALUE(RIGHT(B2128,2)))))</f>
        <v>45852</v>
      </c>
      <c r="N2128" s="16" t="n">
        <f aca="false">MONTH(M2128)</f>
        <v>7</v>
      </c>
      <c r="O2128" s="16" t="str">
        <f aca="false">PROPER(TRIM(H2128))</f>
        <v>Delhi</v>
      </c>
      <c r="P2128" s="16" t="str">
        <f aca="false">IFERROR(VLOOKUP(O2128,city_map!$A$2:$B$6,2,FALSE()),O2128)</f>
        <v>Delhi</v>
      </c>
      <c r="Q2128" s="16" t="n">
        <f aca="false">IF(ISNUMBER(F2128),F2128,VALUE(SUBSTITUTE(SUBSTITUTE(F2128,"₹",""),",","")))</f>
        <v>697</v>
      </c>
      <c r="R2128" s="16" t="n">
        <f aca="false">IF(E2128=99,1,E2128)</f>
        <v>1</v>
      </c>
      <c r="S2128" s="16" t="n">
        <f aca="false">IF(G2128="",0,G2128)</f>
        <v>0.05</v>
      </c>
      <c r="T2128" s="16" t="str">
        <f aca="false">IF(I2128="","Unknown",IF(I2128="upi","UPI",I2128))</f>
        <v>UPI</v>
      </c>
      <c r="U2128" s="16" t="str">
        <f aca="false">IF(L2128="Yes","Y",IF(L2128="No","N",L2128))</f>
        <v>N</v>
      </c>
      <c r="V2128" s="19" t="n">
        <f aca="false">ROUND(R2128*Q2128*(1-S2128),2)</f>
        <v>662.15</v>
      </c>
      <c r="W2128" s="16" t="str">
        <f aca="false">_xlfn.XLOOKUP(D2128,products!$A$2:$A$61,products!$C$2:$C$61,"Not found")</f>
        <v>Home</v>
      </c>
    </row>
    <row r="2129" customFormat="false" ht="15" hidden="false" customHeight="false" outlineLevel="0" collapsed="false">
      <c r="A2129" s="16" t="s">
        <v>3260</v>
      </c>
      <c r="B2129" s="16" t="s">
        <v>3253</v>
      </c>
      <c r="C2129" s="16" t="s">
        <v>2261</v>
      </c>
      <c r="D2129" s="16" t="s">
        <v>88</v>
      </c>
      <c r="E2129" s="16" t="n">
        <v>1</v>
      </c>
      <c r="F2129" s="16" t="n">
        <v>2861</v>
      </c>
      <c r="G2129" s="16" t="n">
        <v>0</v>
      </c>
      <c r="H2129" s="16" t="s">
        <v>70</v>
      </c>
      <c r="I2129" s="16" t="s">
        <v>60</v>
      </c>
      <c r="J2129" s="16" t="n">
        <v>4</v>
      </c>
      <c r="K2129" s="16" t="n">
        <v>4</v>
      </c>
      <c r="L2129" s="16" t="s">
        <v>41</v>
      </c>
      <c r="M2129" s="18" t="n">
        <f aca="false">IF(ISNUMBER(B2129),B2129,IF(MID(B2129,3,1)="-",DATE(VALUE(RIGHT(B2129,4)),VALUE(MID(B2129,4,2)),VALUE(LEFT(B2129,2))),DATE(VALUE(LEFT(B2129,4)),VALUE(MID(B2129,6,2)),VALUE(RIGHT(B2129,2)))))</f>
        <v>45852</v>
      </c>
      <c r="N2129" s="16" t="n">
        <f aca="false">MONTH(M2129)</f>
        <v>7</v>
      </c>
      <c r="O2129" s="16" t="str">
        <f aca="false">PROPER(TRIM(H2129))</f>
        <v>Pune</v>
      </c>
      <c r="P2129" s="16" t="str">
        <f aca="false">IFERROR(VLOOKUP(O2129,city_map!$A$2:$B$6,2,FALSE()),O2129)</f>
        <v>Pune</v>
      </c>
      <c r="Q2129" s="16" t="n">
        <f aca="false">IF(ISNUMBER(F2129),F2129,VALUE(SUBSTITUTE(SUBSTITUTE(F2129,"₹",""),",","")))</f>
        <v>2861</v>
      </c>
      <c r="R2129" s="16" t="n">
        <f aca="false">IF(E2129=99,1,E2129)</f>
        <v>1</v>
      </c>
      <c r="S2129" s="16" t="n">
        <f aca="false">IF(G2129="",0,G2129)</f>
        <v>0</v>
      </c>
      <c r="T2129" s="16" t="str">
        <f aca="false">IF(I2129="","Unknown",IF(I2129="upi","UPI",I2129))</f>
        <v>UPI</v>
      </c>
      <c r="U2129" s="16" t="str">
        <f aca="false">IF(L2129="Yes","Y",IF(L2129="No","N",L2129))</f>
        <v>N</v>
      </c>
      <c r="V2129" s="19" t="n">
        <f aca="false">ROUND(R2129*Q2129*(1-S2129),2)</f>
        <v>2861</v>
      </c>
      <c r="W2129" s="16" t="str">
        <f aca="false">_xlfn.XLOOKUP(D2129,products!$A$2:$A$61,products!$C$2:$C$61,"Not found")</f>
        <v>Fashion</v>
      </c>
    </row>
    <row r="2130" customFormat="false" ht="15" hidden="false" customHeight="false" outlineLevel="0" collapsed="false">
      <c r="A2130" s="16" t="s">
        <v>3261</v>
      </c>
      <c r="B2130" s="16" t="s">
        <v>3253</v>
      </c>
      <c r="C2130" s="16" t="s">
        <v>470</v>
      </c>
      <c r="D2130" s="16" t="s">
        <v>341</v>
      </c>
      <c r="E2130" s="16" t="n">
        <v>1</v>
      </c>
      <c r="F2130" s="16" t="n">
        <v>1091</v>
      </c>
      <c r="G2130" s="16" t="n">
        <v>0.05</v>
      </c>
      <c r="H2130" s="16" t="s">
        <v>112</v>
      </c>
      <c r="I2130" s="16" t="s">
        <v>71</v>
      </c>
      <c r="J2130" s="16" t="n">
        <v>3</v>
      </c>
      <c r="K2130" s="16" t="n">
        <v>5</v>
      </c>
      <c r="L2130" s="16" t="s">
        <v>41</v>
      </c>
      <c r="M2130" s="18" t="n">
        <f aca="false">IF(ISNUMBER(B2130),B2130,IF(MID(B2130,3,1)="-",DATE(VALUE(RIGHT(B2130,4)),VALUE(MID(B2130,4,2)),VALUE(LEFT(B2130,2))),DATE(VALUE(LEFT(B2130,4)),VALUE(MID(B2130,6,2)),VALUE(RIGHT(B2130,2)))))</f>
        <v>45852</v>
      </c>
      <c r="N2130" s="16" t="n">
        <f aca="false">MONTH(M2130)</f>
        <v>7</v>
      </c>
      <c r="O2130" s="16" t="str">
        <f aca="false">PROPER(TRIM(H2130))</f>
        <v>Mumbai</v>
      </c>
      <c r="P2130" s="16" t="str">
        <f aca="false">IFERROR(VLOOKUP(O2130,city_map!$A$2:$B$6,2,FALSE()),O2130)</f>
        <v>Mumbai</v>
      </c>
      <c r="Q2130" s="16" t="n">
        <f aca="false">IF(ISNUMBER(F2130),F2130,VALUE(SUBSTITUTE(SUBSTITUTE(F2130,"₹",""),",","")))</f>
        <v>1091</v>
      </c>
      <c r="R2130" s="16" t="n">
        <f aca="false">IF(E2130=99,1,E2130)</f>
        <v>1</v>
      </c>
      <c r="S2130" s="16" t="n">
        <f aca="false">IF(G2130="",0,G2130)</f>
        <v>0.05</v>
      </c>
      <c r="T2130" s="16" t="str">
        <f aca="false">IF(I2130="","Unknown",IF(I2130="upi","UPI",I2130))</f>
        <v>Credit Card</v>
      </c>
      <c r="U2130" s="16" t="str">
        <f aca="false">IF(L2130="Yes","Y",IF(L2130="No","N",L2130))</f>
        <v>N</v>
      </c>
      <c r="V2130" s="19" t="n">
        <f aca="false">ROUND(R2130*Q2130*(1-S2130),2)</f>
        <v>1036.45</v>
      </c>
      <c r="W2130" s="16" t="str">
        <f aca="false">_xlfn.XLOOKUP(D2130,products!$A$2:$A$61,products!$C$2:$C$61,"Not found")</f>
        <v>Home</v>
      </c>
    </row>
    <row r="2131" customFormat="false" ht="15" hidden="false" customHeight="false" outlineLevel="0" collapsed="false">
      <c r="A2131" s="16" t="s">
        <v>3262</v>
      </c>
      <c r="B2131" s="16" t="s">
        <v>3253</v>
      </c>
      <c r="C2131" s="16" t="s">
        <v>1880</v>
      </c>
      <c r="D2131" s="16" t="s">
        <v>51</v>
      </c>
      <c r="E2131" s="16" t="n">
        <v>2</v>
      </c>
      <c r="F2131" s="16" t="n">
        <v>2291</v>
      </c>
      <c r="G2131" s="16" t="n">
        <v>0.2</v>
      </c>
      <c r="H2131" s="16" t="s">
        <v>39</v>
      </c>
      <c r="I2131" s="16" t="s">
        <v>40</v>
      </c>
      <c r="J2131" s="16" t="n">
        <v>3</v>
      </c>
      <c r="K2131" s="16" t="n">
        <v>5</v>
      </c>
      <c r="L2131" s="16" t="s">
        <v>174</v>
      </c>
      <c r="M2131" s="18" t="n">
        <f aca="false">IF(ISNUMBER(B2131),B2131,IF(MID(B2131,3,1)="-",DATE(VALUE(RIGHT(B2131,4)),VALUE(MID(B2131,4,2)),VALUE(LEFT(B2131,2))),DATE(VALUE(LEFT(B2131,4)),VALUE(MID(B2131,6,2)),VALUE(RIGHT(B2131,2)))))</f>
        <v>45852</v>
      </c>
      <c r="N2131" s="16" t="n">
        <f aca="false">MONTH(M2131)</f>
        <v>7</v>
      </c>
      <c r="O2131" s="16" t="str">
        <f aca="false">PROPER(TRIM(H2131))</f>
        <v>Delhi</v>
      </c>
      <c r="P2131" s="16" t="str">
        <f aca="false">IFERROR(VLOOKUP(O2131,city_map!$A$2:$B$6,2,FALSE()),O2131)</f>
        <v>Delhi</v>
      </c>
      <c r="Q2131" s="16" t="n">
        <f aca="false">IF(ISNUMBER(F2131),F2131,VALUE(SUBSTITUTE(SUBSTITUTE(F2131,"₹",""),",","")))</f>
        <v>2291</v>
      </c>
      <c r="R2131" s="16" t="n">
        <f aca="false">IF(E2131=99,1,E2131)</f>
        <v>2</v>
      </c>
      <c r="S2131" s="16" t="n">
        <f aca="false">IF(G2131="",0,G2131)</f>
        <v>0.2</v>
      </c>
      <c r="T2131" s="16" t="str">
        <f aca="false">IF(I2131="","Unknown",IF(I2131="upi","UPI",I2131))</f>
        <v>COD</v>
      </c>
      <c r="U2131" s="16" t="str">
        <f aca="false">IF(L2131="Yes","Y",IF(L2131="No","N",L2131))</f>
        <v>N</v>
      </c>
      <c r="V2131" s="19" t="n">
        <f aca="false">ROUND(R2131*Q2131*(1-S2131),2)</f>
        <v>3665.6</v>
      </c>
      <c r="W2131" s="16" t="str">
        <f aca="false">_xlfn.XLOOKUP(D2131,products!$A$2:$A$61,products!$C$2:$C$61,"Not found")</f>
        <v>Fashion</v>
      </c>
    </row>
    <row r="2132" customFormat="false" ht="15" hidden="false" customHeight="false" outlineLevel="0" collapsed="false">
      <c r="A2132" s="16" t="s">
        <v>3263</v>
      </c>
      <c r="B2132" s="16" t="s">
        <v>3253</v>
      </c>
      <c r="C2132" s="16" t="s">
        <v>1389</v>
      </c>
      <c r="D2132" s="16" t="s">
        <v>142</v>
      </c>
      <c r="E2132" s="16" t="n">
        <v>2</v>
      </c>
      <c r="F2132" s="16" t="n">
        <v>597</v>
      </c>
      <c r="G2132" s="16" t="n">
        <v>0</v>
      </c>
      <c r="H2132" s="16" t="s">
        <v>112</v>
      </c>
      <c r="I2132" s="16" t="s">
        <v>60</v>
      </c>
      <c r="J2132" s="16" t="n">
        <v>5</v>
      </c>
      <c r="K2132" s="16" t="n">
        <v>3</v>
      </c>
      <c r="L2132" s="16" t="s">
        <v>41</v>
      </c>
      <c r="M2132" s="18" t="n">
        <f aca="false">IF(ISNUMBER(B2132),B2132,IF(MID(B2132,3,1)="-",DATE(VALUE(RIGHT(B2132,4)),VALUE(MID(B2132,4,2)),VALUE(LEFT(B2132,2))),DATE(VALUE(LEFT(B2132,4)),VALUE(MID(B2132,6,2)),VALUE(RIGHT(B2132,2)))))</f>
        <v>45852</v>
      </c>
      <c r="N2132" s="16" t="n">
        <f aca="false">MONTH(M2132)</f>
        <v>7</v>
      </c>
      <c r="O2132" s="16" t="str">
        <f aca="false">PROPER(TRIM(H2132))</f>
        <v>Mumbai</v>
      </c>
      <c r="P2132" s="16" t="str">
        <f aca="false">IFERROR(VLOOKUP(O2132,city_map!$A$2:$B$6,2,FALSE()),O2132)</f>
        <v>Mumbai</v>
      </c>
      <c r="Q2132" s="16" t="n">
        <f aca="false">IF(ISNUMBER(F2132),F2132,VALUE(SUBSTITUTE(SUBSTITUTE(F2132,"₹",""),",","")))</f>
        <v>597</v>
      </c>
      <c r="R2132" s="16" t="n">
        <f aca="false">IF(E2132=99,1,E2132)</f>
        <v>2</v>
      </c>
      <c r="S2132" s="16" t="n">
        <f aca="false">IF(G2132="",0,G2132)</f>
        <v>0</v>
      </c>
      <c r="T2132" s="16" t="str">
        <f aca="false">IF(I2132="","Unknown",IF(I2132="upi","UPI",I2132))</f>
        <v>UPI</v>
      </c>
      <c r="U2132" s="16" t="str">
        <f aca="false">IF(L2132="Yes","Y",IF(L2132="No","N",L2132))</f>
        <v>N</v>
      </c>
      <c r="V2132" s="19" t="n">
        <f aca="false">ROUND(R2132*Q2132*(1-S2132),2)</f>
        <v>1194</v>
      </c>
      <c r="W2132" s="16" t="str">
        <f aca="false">_xlfn.XLOOKUP(D2132,products!$A$2:$A$61,products!$C$2:$C$61,"Not found")</f>
        <v>Home</v>
      </c>
    </row>
    <row r="2133" customFormat="false" ht="15" hidden="false" customHeight="false" outlineLevel="0" collapsed="false">
      <c r="A2133" s="16" t="s">
        <v>3264</v>
      </c>
      <c r="B2133" s="16" t="s">
        <v>3253</v>
      </c>
      <c r="C2133" s="16" t="s">
        <v>879</v>
      </c>
      <c r="D2133" s="16" t="s">
        <v>142</v>
      </c>
      <c r="E2133" s="16" t="n">
        <v>2</v>
      </c>
      <c r="F2133" s="16" t="n">
        <v>587</v>
      </c>
      <c r="G2133" s="16" t="n">
        <v>0.05</v>
      </c>
      <c r="H2133" s="16" t="s">
        <v>130</v>
      </c>
      <c r="I2133" s="16" t="s">
        <v>71</v>
      </c>
      <c r="J2133" s="16" t="n">
        <v>2</v>
      </c>
      <c r="K2133" s="16" t="n">
        <v>4</v>
      </c>
      <c r="L2133" s="16" t="s">
        <v>41</v>
      </c>
      <c r="M2133" s="18" t="n">
        <f aca="false">IF(ISNUMBER(B2133),B2133,IF(MID(B2133,3,1)="-",DATE(VALUE(RIGHT(B2133,4)),VALUE(MID(B2133,4,2)),VALUE(LEFT(B2133,2))),DATE(VALUE(LEFT(B2133,4)),VALUE(MID(B2133,6,2)),VALUE(RIGHT(B2133,2)))))</f>
        <v>45852</v>
      </c>
      <c r="N2133" s="16" t="n">
        <f aca="false">MONTH(M2133)</f>
        <v>7</v>
      </c>
      <c r="O2133" s="16" t="str">
        <f aca="false">PROPER(TRIM(H2133))</f>
        <v>Bengaluru</v>
      </c>
      <c r="P2133" s="16" t="str">
        <f aca="false">IFERROR(VLOOKUP(O2133,city_map!$A$2:$B$6,2,FALSE()),O2133)</f>
        <v>Bengaluru</v>
      </c>
      <c r="Q2133" s="16" t="n">
        <f aca="false">IF(ISNUMBER(F2133),F2133,VALUE(SUBSTITUTE(SUBSTITUTE(F2133,"₹",""),",","")))</f>
        <v>587</v>
      </c>
      <c r="R2133" s="16" t="n">
        <f aca="false">IF(E2133=99,1,E2133)</f>
        <v>2</v>
      </c>
      <c r="S2133" s="16" t="n">
        <f aca="false">IF(G2133="",0,G2133)</f>
        <v>0.05</v>
      </c>
      <c r="T2133" s="16" t="str">
        <f aca="false">IF(I2133="","Unknown",IF(I2133="upi","UPI",I2133))</f>
        <v>Credit Card</v>
      </c>
      <c r="U2133" s="16" t="str">
        <f aca="false">IF(L2133="Yes","Y",IF(L2133="No","N",L2133))</f>
        <v>N</v>
      </c>
      <c r="V2133" s="19" t="n">
        <f aca="false">ROUND(R2133*Q2133*(1-S2133),2)</f>
        <v>1115.3</v>
      </c>
      <c r="W2133" s="16" t="str">
        <f aca="false">_xlfn.XLOOKUP(D2133,products!$A$2:$A$61,products!$C$2:$C$61,"Not found")</f>
        <v>Home</v>
      </c>
    </row>
    <row r="2134" customFormat="false" ht="15" hidden="false" customHeight="false" outlineLevel="0" collapsed="false">
      <c r="A2134" s="16" t="s">
        <v>3265</v>
      </c>
      <c r="B2134" s="16" t="s">
        <v>3253</v>
      </c>
      <c r="C2134" s="16" t="s">
        <v>268</v>
      </c>
      <c r="D2134" s="16" t="s">
        <v>259</v>
      </c>
      <c r="E2134" s="16" t="n">
        <v>1</v>
      </c>
      <c r="F2134" s="16" t="n">
        <v>494</v>
      </c>
      <c r="G2134" s="16" t="n">
        <v>0.15</v>
      </c>
      <c r="H2134" s="16" t="s">
        <v>130</v>
      </c>
      <c r="I2134" s="16" t="s">
        <v>60</v>
      </c>
      <c r="J2134" s="16" t="n">
        <v>2</v>
      </c>
      <c r="K2134" s="16"/>
      <c r="L2134" s="16" t="s">
        <v>41</v>
      </c>
      <c r="M2134" s="18" t="n">
        <f aca="false">IF(ISNUMBER(B2134),B2134,IF(MID(B2134,3,1)="-",DATE(VALUE(RIGHT(B2134,4)),VALUE(MID(B2134,4,2)),VALUE(LEFT(B2134,2))),DATE(VALUE(LEFT(B2134,4)),VALUE(MID(B2134,6,2)),VALUE(RIGHT(B2134,2)))))</f>
        <v>45852</v>
      </c>
      <c r="N2134" s="16" t="n">
        <f aca="false">MONTH(M2134)</f>
        <v>7</v>
      </c>
      <c r="O2134" s="16" t="str">
        <f aca="false">PROPER(TRIM(H2134))</f>
        <v>Bengaluru</v>
      </c>
      <c r="P2134" s="16" t="str">
        <f aca="false">IFERROR(VLOOKUP(O2134,city_map!$A$2:$B$6,2,FALSE()),O2134)</f>
        <v>Bengaluru</v>
      </c>
      <c r="Q2134" s="16" t="n">
        <f aca="false">IF(ISNUMBER(F2134),F2134,VALUE(SUBSTITUTE(SUBSTITUTE(F2134,"₹",""),",","")))</f>
        <v>494</v>
      </c>
      <c r="R2134" s="16" t="n">
        <f aca="false">IF(E2134=99,1,E2134)</f>
        <v>1</v>
      </c>
      <c r="S2134" s="16" t="n">
        <f aca="false">IF(G2134="",0,G2134)</f>
        <v>0.15</v>
      </c>
      <c r="T2134" s="16" t="str">
        <f aca="false">IF(I2134="","Unknown",IF(I2134="upi","UPI",I2134))</f>
        <v>UPI</v>
      </c>
      <c r="U2134" s="16" t="str">
        <f aca="false">IF(L2134="Yes","Y",IF(L2134="No","N",L2134))</f>
        <v>N</v>
      </c>
      <c r="V2134" s="19" t="n">
        <f aca="false">ROUND(R2134*Q2134*(1-S2134),2)</f>
        <v>419.9</v>
      </c>
      <c r="W2134" s="16" t="str">
        <f aca="false">_xlfn.XLOOKUP(D2134,products!$A$2:$A$61,products!$C$2:$C$61,"Not found")</f>
        <v>Books</v>
      </c>
    </row>
    <row r="2135" customFormat="false" ht="15" hidden="false" customHeight="false" outlineLevel="0" collapsed="false">
      <c r="A2135" s="16" t="s">
        <v>3266</v>
      </c>
      <c r="B2135" s="16" t="s">
        <v>3267</v>
      </c>
      <c r="C2135" s="16" t="s">
        <v>1946</v>
      </c>
      <c r="D2135" s="16" t="s">
        <v>105</v>
      </c>
      <c r="E2135" s="16" t="n">
        <v>2</v>
      </c>
      <c r="F2135" s="16" t="n">
        <v>388</v>
      </c>
      <c r="G2135" s="16" t="n">
        <v>0</v>
      </c>
      <c r="H2135" s="16" t="s">
        <v>208</v>
      </c>
      <c r="I2135" s="16" t="s">
        <v>47</v>
      </c>
      <c r="J2135" s="16" t="n">
        <v>5</v>
      </c>
      <c r="K2135" s="16" t="n">
        <v>4</v>
      </c>
      <c r="L2135" s="16" t="s">
        <v>41</v>
      </c>
      <c r="M2135" s="18" t="n">
        <f aca="false">IF(ISNUMBER(B2135),B2135,IF(MID(B2135,3,1)="-",DATE(VALUE(RIGHT(B2135,4)),VALUE(MID(B2135,4,2)),VALUE(LEFT(B2135,2))),DATE(VALUE(LEFT(B2135,4)),VALUE(MID(B2135,6,2)),VALUE(RIGHT(B2135,2)))))</f>
        <v>45853</v>
      </c>
      <c r="N2135" s="16" t="n">
        <f aca="false">MONTH(M2135)</f>
        <v>7</v>
      </c>
      <c r="O2135" s="16" t="str">
        <f aca="false">PROPER(TRIM(H2135))</f>
        <v>Jaipur</v>
      </c>
      <c r="P2135" s="16" t="str">
        <f aca="false">IFERROR(VLOOKUP(O2135,city_map!$A$2:$B$6,2,FALSE()),O2135)</f>
        <v>Jaipur</v>
      </c>
      <c r="Q2135" s="16" t="n">
        <f aca="false">IF(ISNUMBER(F2135),F2135,VALUE(SUBSTITUTE(SUBSTITUTE(F2135,"₹",""),",","")))</f>
        <v>388</v>
      </c>
      <c r="R2135" s="16" t="n">
        <f aca="false">IF(E2135=99,1,E2135)</f>
        <v>2</v>
      </c>
      <c r="S2135" s="16" t="n">
        <f aca="false">IF(G2135="",0,G2135)</f>
        <v>0</v>
      </c>
      <c r="T2135" s="16" t="str">
        <f aca="false">IF(I2135="","Unknown",IF(I2135="upi","UPI",I2135))</f>
        <v>Debit Card</v>
      </c>
      <c r="U2135" s="16" t="str">
        <f aca="false">IF(L2135="Yes","Y",IF(L2135="No","N",L2135))</f>
        <v>N</v>
      </c>
      <c r="V2135" s="19" t="n">
        <f aca="false">ROUND(R2135*Q2135*(1-S2135),2)</f>
        <v>776</v>
      </c>
      <c r="W2135" s="16" t="str">
        <f aca="false">_xlfn.XLOOKUP(D2135,products!$A$2:$A$61,products!$C$2:$C$61,"Not found")</f>
        <v>Beauty</v>
      </c>
    </row>
    <row r="2136" customFormat="false" ht="15" hidden="false" customHeight="false" outlineLevel="0" collapsed="false">
      <c r="A2136" s="16" t="s">
        <v>3268</v>
      </c>
      <c r="B2136" s="16" t="s">
        <v>3267</v>
      </c>
      <c r="C2136" s="16" t="s">
        <v>392</v>
      </c>
      <c r="D2136" s="16" t="s">
        <v>396</v>
      </c>
      <c r="E2136" s="16" t="n">
        <v>3</v>
      </c>
      <c r="F2136" s="16" t="n">
        <v>5404</v>
      </c>
      <c r="G2136" s="16" t="n">
        <v>0.15</v>
      </c>
      <c r="H2136" s="16" t="s">
        <v>112</v>
      </c>
      <c r="I2136" s="16" t="s">
        <v>47</v>
      </c>
      <c r="J2136" s="16" t="n">
        <v>5</v>
      </c>
      <c r="K2136" s="16" t="n">
        <v>4</v>
      </c>
      <c r="L2136" s="16" t="s">
        <v>41</v>
      </c>
      <c r="M2136" s="18" t="n">
        <f aca="false">IF(ISNUMBER(B2136),B2136,IF(MID(B2136,3,1)="-",DATE(VALUE(RIGHT(B2136,4)),VALUE(MID(B2136,4,2)),VALUE(LEFT(B2136,2))),DATE(VALUE(LEFT(B2136,4)),VALUE(MID(B2136,6,2)),VALUE(RIGHT(B2136,2)))))</f>
        <v>45853</v>
      </c>
      <c r="N2136" s="16" t="n">
        <f aca="false">MONTH(M2136)</f>
        <v>7</v>
      </c>
      <c r="O2136" s="16" t="str">
        <f aca="false">PROPER(TRIM(H2136))</f>
        <v>Mumbai</v>
      </c>
      <c r="P2136" s="16" t="str">
        <f aca="false">IFERROR(VLOOKUP(O2136,city_map!$A$2:$B$6,2,FALSE()),O2136)</f>
        <v>Mumbai</v>
      </c>
      <c r="Q2136" s="16" t="n">
        <f aca="false">IF(ISNUMBER(F2136),F2136,VALUE(SUBSTITUTE(SUBSTITUTE(F2136,"₹",""),",","")))</f>
        <v>5404</v>
      </c>
      <c r="R2136" s="16" t="n">
        <f aca="false">IF(E2136=99,1,E2136)</f>
        <v>3</v>
      </c>
      <c r="S2136" s="16" t="n">
        <f aca="false">IF(G2136="",0,G2136)</f>
        <v>0.15</v>
      </c>
      <c r="T2136" s="16" t="str">
        <f aca="false">IF(I2136="","Unknown",IF(I2136="upi","UPI",I2136))</f>
        <v>Debit Card</v>
      </c>
      <c r="U2136" s="16" t="str">
        <f aca="false">IF(L2136="Yes","Y",IF(L2136="No","N",L2136))</f>
        <v>N</v>
      </c>
      <c r="V2136" s="19" t="n">
        <f aca="false">ROUND(R2136*Q2136*(1-S2136),2)</f>
        <v>13780.2</v>
      </c>
      <c r="W2136" s="16" t="str">
        <f aca="false">_xlfn.XLOOKUP(D2136,products!$A$2:$A$61,products!$C$2:$C$61,"Not found")</f>
        <v>Home</v>
      </c>
    </row>
    <row r="2137" customFormat="false" ht="15" hidden="false" customHeight="false" outlineLevel="0" collapsed="false">
      <c r="A2137" s="16" t="s">
        <v>3269</v>
      </c>
      <c r="B2137" s="16" t="s">
        <v>3267</v>
      </c>
      <c r="C2137" s="16" t="s">
        <v>589</v>
      </c>
      <c r="D2137" s="16" t="s">
        <v>139</v>
      </c>
      <c r="E2137" s="16" t="n">
        <v>1</v>
      </c>
      <c r="F2137" s="16" t="n">
        <v>347</v>
      </c>
      <c r="G2137" s="16" t="n">
        <v>0.1</v>
      </c>
      <c r="H2137" s="16" t="s">
        <v>130</v>
      </c>
      <c r="I2137" s="16" t="s">
        <v>40</v>
      </c>
      <c r="J2137" s="16" t="n">
        <v>4</v>
      </c>
      <c r="K2137" s="16" t="n">
        <v>5</v>
      </c>
      <c r="L2137" s="16" t="s">
        <v>41</v>
      </c>
      <c r="M2137" s="18" t="n">
        <f aca="false">IF(ISNUMBER(B2137),B2137,IF(MID(B2137,3,1)="-",DATE(VALUE(RIGHT(B2137,4)),VALUE(MID(B2137,4,2)),VALUE(LEFT(B2137,2))),DATE(VALUE(LEFT(B2137,4)),VALUE(MID(B2137,6,2)),VALUE(RIGHT(B2137,2)))))</f>
        <v>45853</v>
      </c>
      <c r="N2137" s="16" t="n">
        <f aca="false">MONTH(M2137)</f>
        <v>7</v>
      </c>
      <c r="O2137" s="16" t="str">
        <f aca="false">PROPER(TRIM(H2137))</f>
        <v>Bengaluru</v>
      </c>
      <c r="P2137" s="16" t="str">
        <f aca="false">IFERROR(VLOOKUP(O2137,city_map!$A$2:$B$6,2,FALSE()),O2137)</f>
        <v>Bengaluru</v>
      </c>
      <c r="Q2137" s="16" t="n">
        <f aca="false">IF(ISNUMBER(F2137),F2137,VALUE(SUBSTITUTE(SUBSTITUTE(F2137,"₹",""),",","")))</f>
        <v>347</v>
      </c>
      <c r="R2137" s="16" t="n">
        <f aca="false">IF(E2137=99,1,E2137)</f>
        <v>1</v>
      </c>
      <c r="S2137" s="16" t="n">
        <f aca="false">IF(G2137="",0,G2137)</f>
        <v>0.1</v>
      </c>
      <c r="T2137" s="16" t="str">
        <f aca="false">IF(I2137="","Unknown",IF(I2137="upi","UPI",I2137))</f>
        <v>COD</v>
      </c>
      <c r="U2137" s="16" t="str">
        <f aca="false">IF(L2137="Yes","Y",IF(L2137="No","N",L2137))</f>
        <v>N</v>
      </c>
      <c r="V2137" s="19" t="n">
        <f aca="false">ROUND(R2137*Q2137*(1-S2137),2)</f>
        <v>312.3</v>
      </c>
      <c r="W2137" s="16" t="str">
        <f aca="false">_xlfn.XLOOKUP(D2137,products!$A$2:$A$61,products!$C$2:$C$61,"Not found")</f>
        <v>Beauty</v>
      </c>
    </row>
    <row r="2138" customFormat="false" ht="15" hidden="false" customHeight="false" outlineLevel="0" collapsed="false">
      <c r="A2138" s="16" t="s">
        <v>3270</v>
      </c>
      <c r="B2138" s="16" t="s">
        <v>3267</v>
      </c>
      <c r="C2138" s="16" t="s">
        <v>2900</v>
      </c>
      <c r="D2138" s="16" t="s">
        <v>99</v>
      </c>
      <c r="E2138" s="16" t="n">
        <v>1</v>
      </c>
      <c r="F2138" s="16" t="n">
        <v>719</v>
      </c>
      <c r="G2138" s="16" t="n">
        <v>0</v>
      </c>
      <c r="H2138" s="16" t="s">
        <v>70</v>
      </c>
      <c r="I2138" s="16" t="s">
        <v>60</v>
      </c>
      <c r="J2138" s="16" t="n">
        <v>5</v>
      </c>
      <c r="K2138" s="16" t="n">
        <v>5</v>
      </c>
      <c r="L2138" s="16" t="s">
        <v>41</v>
      </c>
      <c r="M2138" s="18" t="n">
        <f aca="false">IF(ISNUMBER(B2138),B2138,IF(MID(B2138,3,1)="-",DATE(VALUE(RIGHT(B2138,4)),VALUE(MID(B2138,4,2)),VALUE(LEFT(B2138,2))),DATE(VALUE(LEFT(B2138,4)),VALUE(MID(B2138,6,2)),VALUE(RIGHT(B2138,2)))))</f>
        <v>45853</v>
      </c>
      <c r="N2138" s="16" t="n">
        <f aca="false">MONTH(M2138)</f>
        <v>7</v>
      </c>
      <c r="O2138" s="16" t="str">
        <f aca="false">PROPER(TRIM(H2138))</f>
        <v>Pune</v>
      </c>
      <c r="P2138" s="16" t="str">
        <f aca="false">IFERROR(VLOOKUP(O2138,city_map!$A$2:$B$6,2,FALSE()),O2138)</f>
        <v>Pune</v>
      </c>
      <c r="Q2138" s="16" t="n">
        <f aca="false">IF(ISNUMBER(F2138),F2138,VALUE(SUBSTITUTE(SUBSTITUTE(F2138,"₹",""),",","")))</f>
        <v>719</v>
      </c>
      <c r="R2138" s="16" t="n">
        <f aca="false">IF(E2138=99,1,E2138)</f>
        <v>1</v>
      </c>
      <c r="S2138" s="16" t="n">
        <f aca="false">IF(G2138="",0,G2138)</f>
        <v>0</v>
      </c>
      <c r="T2138" s="16" t="str">
        <f aca="false">IF(I2138="","Unknown",IF(I2138="upi","UPI",I2138))</f>
        <v>UPI</v>
      </c>
      <c r="U2138" s="16" t="str">
        <f aca="false">IF(L2138="Yes","Y",IF(L2138="No","N",L2138))</f>
        <v>N</v>
      </c>
      <c r="V2138" s="19" t="n">
        <f aca="false">ROUND(R2138*Q2138*(1-S2138),2)</f>
        <v>719</v>
      </c>
      <c r="W2138" s="16" t="str">
        <f aca="false">_xlfn.XLOOKUP(D2138,products!$A$2:$A$61,products!$C$2:$C$61,"Not found")</f>
        <v>Fashion</v>
      </c>
    </row>
    <row r="2139" customFormat="false" ht="15" hidden="false" customHeight="false" outlineLevel="0" collapsed="false">
      <c r="A2139" s="16" t="s">
        <v>3271</v>
      </c>
      <c r="B2139" s="16" t="s">
        <v>3267</v>
      </c>
      <c r="C2139" s="16" t="s">
        <v>819</v>
      </c>
      <c r="D2139" s="16" t="s">
        <v>341</v>
      </c>
      <c r="E2139" s="16" t="n">
        <v>2</v>
      </c>
      <c r="F2139" s="16" t="n">
        <v>1133</v>
      </c>
      <c r="G2139" s="16" t="n">
        <v>0.05</v>
      </c>
      <c r="H2139" s="16" t="s">
        <v>39</v>
      </c>
      <c r="I2139" s="16" t="s">
        <v>60</v>
      </c>
      <c r="J2139" s="16" t="n">
        <v>3</v>
      </c>
      <c r="K2139" s="16" t="n">
        <v>5</v>
      </c>
      <c r="L2139" s="16" t="s">
        <v>41</v>
      </c>
      <c r="M2139" s="18" t="n">
        <f aca="false">IF(ISNUMBER(B2139),B2139,IF(MID(B2139,3,1)="-",DATE(VALUE(RIGHT(B2139,4)),VALUE(MID(B2139,4,2)),VALUE(LEFT(B2139,2))),DATE(VALUE(LEFT(B2139,4)),VALUE(MID(B2139,6,2)),VALUE(RIGHT(B2139,2)))))</f>
        <v>45853</v>
      </c>
      <c r="N2139" s="16" t="n">
        <f aca="false">MONTH(M2139)</f>
        <v>7</v>
      </c>
      <c r="O2139" s="16" t="str">
        <f aca="false">PROPER(TRIM(H2139))</f>
        <v>Delhi</v>
      </c>
      <c r="P2139" s="16" t="str">
        <f aca="false">IFERROR(VLOOKUP(O2139,city_map!$A$2:$B$6,2,FALSE()),O2139)</f>
        <v>Delhi</v>
      </c>
      <c r="Q2139" s="16" t="n">
        <f aca="false">IF(ISNUMBER(F2139),F2139,VALUE(SUBSTITUTE(SUBSTITUTE(F2139,"₹",""),",","")))</f>
        <v>1133</v>
      </c>
      <c r="R2139" s="16" t="n">
        <f aca="false">IF(E2139=99,1,E2139)</f>
        <v>2</v>
      </c>
      <c r="S2139" s="16" t="n">
        <f aca="false">IF(G2139="",0,G2139)</f>
        <v>0.05</v>
      </c>
      <c r="T2139" s="16" t="str">
        <f aca="false">IF(I2139="","Unknown",IF(I2139="upi","UPI",I2139))</f>
        <v>UPI</v>
      </c>
      <c r="U2139" s="16" t="str">
        <f aca="false">IF(L2139="Yes","Y",IF(L2139="No","N",L2139))</f>
        <v>N</v>
      </c>
      <c r="V2139" s="19" t="n">
        <f aca="false">ROUND(R2139*Q2139*(1-S2139),2)</f>
        <v>2152.7</v>
      </c>
      <c r="W2139" s="16" t="str">
        <f aca="false">_xlfn.XLOOKUP(D2139,products!$A$2:$A$61,products!$C$2:$C$61,"Not found")</f>
        <v>Home</v>
      </c>
    </row>
    <row r="2140" customFormat="false" ht="15" hidden="false" customHeight="false" outlineLevel="0" collapsed="false">
      <c r="A2140" s="16" t="s">
        <v>3272</v>
      </c>
      <c r="B2140" s="16" t="s">
        <v>3267</v>
      </c>
      <c r="C2140" s="16" t="s">
        <v>952</v>
      </c>
      <c r="D2140" s="16" t="s">
        <v>99</v>
      </c>
      <c r="E2140" s="16" t="n">
        <v>2</v>
      </c>
      <c r="F2140" s="16" t="n">
        <v>689</v>
      </c>
      <c r="G2140" s="16" t="n">
        <v>0.1</v>
      </c>
      <c r="H2140" s="16" t="s">
        <v>46</v>
      </c>
      <c r="I2140" s="16" t="s">
        <v>60</v>
      </c>
      <c r="J2140" s="16" t="n">
        <v>3</v>
      </c>
      <c r="K2140" s="16" t="n">
        <v>4</v>
      </c>
      <c r="L2140" s="16" t="s">
        <v>41</v>
      </c>
      <c r="M2140" s="18" t="n">
        <f aca="false">IF(ISNUMBER(B2140),B2140,IF(MID(B2140,3,1)="-",DATE(VALUE(RIGHT(B2140,4)),VALUE(MID(B2140,4,2)),VALUE(LEFT(B2140,2))),DATE(VALUE(LEFT(B2140,4)),VALUE(MID(B2140,6,2)),VALUE(RIGHT(B2140,2)))))</f>
        <v>45853</v>
      </c>
      <c r="N2140" s="16" t="n">
        <f aca="false">MONTH(M2140)</f>
        <v>7</v>
      </c>
      <c r="O2140" s="16" t="str">
        <f aca="false">PROPER(TRIM(H2140))</f>
        <v>Chennai</v>
      </c>
      <c r="P2140" s="16" t="str">
        <f aca="false">IFERROR(VLOOKUP(O2140,city_map!$A$2:$B$6,2,FALSE()),O2140)</f>
        <v>Chennai</v>
      </c>
      <c r="Q2140" s="16" t="n">
        <f aca="false">IF(ISNUMBER(F2140),F2140,VALUE(SUBSTITUTE(SUBSTITUTE(F2140,"₹",""),",","")))</f>
        <v>689</v>
      </c>
      <c r="R2140" s="16" t="n">
        <f aca="false">IF(E2140=99,1,E2140)</f>
        <v>2</v>
      </c>
      <c r="S2140" s="16" t="n">
        <f aca="false">IF(G2140="",0,G2140)</f>
        <v>0.1</v>
      </c>
      <c r="T2140" s="16" t="str">
        <f aca="false">IF(I2140="","Unknown",IF(I2140="upi","UPI",I2140))</f>
        <v>UPI</v>
      </c>
      <c r="U2140" s="16" t="str">
        <f aca="false">IF(L2140="Yes","Y",IF(L2140="No","N",L2140))</f>
        <v>N</v>
      </c>
      <c r="V2140" s="19" t="n">
        <f aca="false">ROUND(R2140*Q2140*(1-S2140),2)</f>
        <v>1240.2</v>
      </c>
      <c r="W2140" s="16" t="str">
        <f aca="false">_xlfn.XLOOKUP(D2140,products!$A$2:$A$61,products!$C$2:$C$61,"Not found")</f>
        <v>Fashion</v>
      </c>
    </row>
    <row r="2141" customFormat="false" ht="15" hidden="false" customHeight="false" outlineLevel="0" collapsed="false">
      <c r="A2141" s="16" t="s">
        <v>3273</v>
      </c>
      <c r="B2141" s="16" t="s">
        <v>3267</v>
      </c>
      <c r="C2141" s="16" t="s">
        <v>245</v>
      </c>
      <c r="D2141" s="16" t="s">
        <v>111</v>
      </c>
      <c r="E2141" s="16" t="n">
        <v>1</v>
      </c>
      <c r="F2141" s="16" t="n">
        <v>1011</v>
      </c>
      <c r="G2141" s="16" t="n">
        <v>0</v>
      </c>
      <c r="H2141" s="16" t="s">
        <v>39</v>
      </c>
      <c r="I2141" s="16"/>
      <c r="J2141" s="16" t="n">
        <v>4</v>
      </c>
      <c r="K2141" s="16" t="n">
        <v>5</v>
      </c>
      <c r="L2141" s="16" t="s">
        <v>41</v>
      </c>
      <c r="M2141" s="18" t="n">
        <f aca="false">IF(ISNUMBER(B2141),B2141,IF(MID(B2141,3,1)="-",DATE(VALUE(RIGHT(B2141,4)),VALUE(MID(B2141,4,2)),VALUE(LEFT(B2141,2))),DATE(VALUE(LEFT(B2141,4)),VALUE(MID(B2141,6,2)),VALUE(RIGHT(B2141,2)))))</f>
        <v>45853</v>
      </c>
      <c r="N2141" s="16" t="n">
        <f aca="false">MONTH(M2141)</f>
        <v>7</v>
      </c>
      <c r="O2141" s="16" t="str">
        <f aca="false">PROPER(TRIM(H2141))</f>
        <v>Delhi</v>
      </c>
      <c r="P2141" s="16" t="str">
        <f aca="false">IFERROR(VLOOKUP(O2141,city_map!$A$2:$B$6,2,FALSE()),O2141)</f>
        <v>Delhi</v>
      </c>
      <c r="Q2141" s="16" t="n">
        <f aca="false">IF(ISNUMBER(F2141),F2141,VALUE(SUBSTITUTE(SUBSTITUTE(F2141,"₹",""),",","")))</f>
        <v>1011</v>
      </c>
      <c r="R2141" s="16" t="n">
        <f aca="false">IF(E2141=99,1,E2141)</f>
        <v>1</v>
      </c>
      <c r="S2141" s="16" t="n">
        <f aca="false">IF(G2141="",0,G2141)</f>
        <v>0</v>
      </c>
      <c r="T2141" s="16" t="str">
        <f aca="false">IF(I2141="","Unknown",IF(I2141="upi","UPI",I2141))</f>
        <v>Unknown</v>
      </c>
      <c r="U2141" s="16" t="str">
        <f aca="false">IF(L2141="Yes","Y",IF(L2141="No","N",L2141))</f>
        <v>N</v>
      </c>
      <c r="V2141" s="19" t="n">
        <f aca="false">ROUND(R2141*Q2141*(1-S2141),2)</f>
        <v>1011</v>
      </c>
      <c r="W2141" s="16" t="str">
        <f aca="false">_xlfn.XLOOKUP(D2141,products!$A$2:$A$61,products!$C$2:$C$61,"Not found")</f>
        <v>Books</v>
      </c>
    </row>
    <row r="2142" customFormat="false" ht="15" hidden="false" customHeight="false" outlineLevel="0" collapsed="false">
      <c r="A2142" s="16" t="s">
        <v>3274</v>
      </c>
      <c r="B2142" s="16" t="s">
        <v>3267</v>
      </c>
      <c r="C2142" s="16" t="s">
        <v>325</v>
      </c>
      <c r="D2142" s="16" t="s">
        <v>84</v>
      </c>
      <c r="E2142" s="16" t="n">
        <v>2</v>
      </c>
      <c r="F2142" s="16" t="n">
        <v>256</v>
      </c>
      <c r="G2142" s="16" t="n">
        <v>0</v>
      </c>
      <c r="H2142" s="16" t="s">
        <v>233</v>
      </c>
      <c r="I2142" s="16" t="s">
        <v>47</v>
      </c>
      <c r="J2142" s="16" t="n">
        <v>3</v>
      </c>
      <c r="K2142" s="16" t="n">
        <v>4</v>
      </c>
      <c r="L2142" s="16" t="s">
        <v>41</v>
      </c>
      <c r="M2142" s="18" t="n">
        <f aca="false">IF(ISNUMBER(B2142),B2142,IF(MID(B2142,3,1)="-",DATE(VALUE(RIGHT(B2142,4)),VALUE(MID(B2142,4,2)),VALUE(LEFT(B2142,2))),DATE(VALUE(LEFT(B2142,4)),VALUE(MID(B2142,6,2)),VALUE(RIGHT(B2142,2)))))</f>
        <v>45853</v>
      </c>
      <c r="N2142" s="16" t="n">
        <f aca="false">MONTH(M2142)</f>
        <v>7</v>
      </c>
      <c r="O2142" s="16" t="str">
        <f aca="false">PROPER(TRIM(H2142))</f>
        <v>Mumbai</v>
      </c>
      <c r="P2142" s="16" t="str">
        <f aca="false">IFERROR(VLOOKUP(O2142,city_map!$A$2:$B$6,2,FALSE()),O2142)</f>
        <v>Mumbai</v>
      </c>
      <c r="Q2142" s="16" t="n">
        <f aca="false">IF(ISNUMBER(F2142),F2142,VALUE(SUBSTITUTE(SUBSTITUTE(F2142,"₹",""),",","")))</f>
        <v>256</v>
      </c>
      <c r="R2142" s="16" t="n">
        <f aca="false">IF(E2142=99,1,E2142)</f>
        <v>2</v>
      </c>
      <c r="S2142" s="16" t="n">
        <f aca="false">IF(G2142="",0,G2142)</f>
        <v>0</v>
      </c>
      <c r="T2142" s="16" t="str">
        <f aca="false">IF(I2142="","Unknown",IF(I2142="upi","UPI",I2142))</f>
        <v>Debit Card</v>
      </c>
      <c r="U2142" s="16" t="str">
        <f aca="false">IF(L2142="Yes","Y",IF(L2142="No","N",L2142))</f>
        <v>N</v>
      </c>
      <c r="V2142" s="19" t="n">
        <f aca="false">ROUND(R2142*Q2142*(1-S2142),2)</f>
        <v>512</v>
      </c>
      <c r="W2142" s="16" t="str">
        <f aca="false">_xlfn.XLOOKUP(D2142,products!$A$2:$A$61,products!$C$2:$C$61,"Not found")</f>
        <v>Beauty</v>
      </c>
    </row>
    <row r="2143" customFormat="false" ht="15" hidden="false" customHeight="false" outlineLevel="0" collapsed="false">
      <c r="A2143" s="16" t="s">
        <v>3275</v>
      </c>
      <c r="B2143" s="16" t="s">
        <v>3267</v>
      </c>
      <c r="C2143" s="16" t="s">
        <v>568</v>
      </c>
      <c r="D2143" s="16" t="s">
        <v>396</v>
      </c>
      <c r="E2143" s="16" t="n">
        <v>2</v>
      </c>
      <c r="F2143" s="16" t="n">
        <v>5508</v>
      </c>
      <c r="G2143" s="16" t="n">
        <v>0.1</v>
      </c>
      <c r="H2143" s="16" t="s">
        <v>130</v>
      </c>
      <c r="I2143" s="16" t="s">
        <v>40</v>
      </c>
      <c r="J2143" s="16" t="n">
        <v>2</v>
      </c>
      <c r="K2143" s="16" t="n">
        <v>5</v>
      </c>
      <c r="L2143" s="16" t="s">
        <v>41</v>
      </c>
      <c r="M2143" s="18" t="n">
        <f aca="false">IF(ISNUMBER(B2143),B2143,IF(MID(B2143,3,1)="-",DATE(VALUE(RIGHT(B2143,4)),VALUE(MID(B2143,4,2)),VALUE(LEFT(B2143,2))),DATE(VALUE(LEFT(B2143,4)),VALUE(MID(B2143,6,2)),VALUE(RIGHT(B2143,2)))))</f>
        <v>45853</v>
      </c>
      <c r="N2143" s="16" t="n">
        <f aca="false">MONTH(M2143)</f>
        <v>7</v>
      </c>
      <c r="O2143" s="16" t="str">
        <f aca="false">PROPER(TRIM(H2143))</f>
        <v>Bengaluru</v>
      </c>
      <c r="P2143" s="16" t="str">
        <f aca="false">IFERROR(VLOOKUP(O2143,city_map!$A$2:$B$6,2,FALSE()),O2143)</f>
        <v>Bengaluru</v>
      </c>
      <c r="Q2143" s="16" t="n">
        <f aca="false">IF(ISNUMBER(F2143),F2143,VALUE(SUBSTITUTE(SUBSTITUTE(F2143,"₹",""),",","")))</f>
        <v>5508</v>
      </c>
      <c r="R2143" s="16" t="n">
        <f aca="false">IF(E2143=99,1,E2143)</f>
        <v>2</v>
      </c>
      <c r="S2143" s="16" t="n">
        <f aca="false">IF(G2143="",0,G2143)</f>
        <v>0.1</v>
      </c>
      <c r="T2143" s="16" t="str">
        <f aca="false">IF(I2143="","Unknown",IF(I2143="upi","UPI",I2143))</f>
        <v>COD</v>
      </c>
      <c r="U2143" s="16" t="str">
        <f aca="false">IF(L2143="Yes","Y",IF(L2143="No","N",L2143))</f>
        <v>N</v>
      </c>
      <c r="V2143" s="19" t="n">
        <f aca="false">ROUND(R2143*Q2143*(1-S2143),2)</f>
        <v>9914.4</v>
      </c>
      <c r="W2143" s="16" t="str">
        <f aca="false">_xlfn.XLOOKUP(D2143,products!$A$2:$A$61,products!$C$2:$C$61,"Not found")</f>
        <v>Home</v>
      </c>
    </row>
    <row r="2144" customFormat="false" ht="15" hidden="false" customHeight="false" outlineLevel="0" collapsed="false">
      <c r="A2144" s="16" t="s">
        <v>3276</v>
      </c>
      <c r="B2144" s="16" t="s">
        <v>3267</v>
      </c>
      <c r="C2144" s="16" t="s">
        <v>555</v>
      </c>
      <c r="D2144" s="16" t="s">
        <v>721</v>
      </c>
      <c r="E2144" s="16" t="n">
        <v>2</v>
      </c>
      <c r="F2144" s="16" t="n">
        <v>512</v>
      </c>
      <c r="G2144" s="16" t="n">
        <v>0</v>
      </c>
      <c r="H2144" s="16" t="s">
        <v>483</v>
      </c>
      <c r="I2144" s="16" t="s">
        <v>60</v>
      </c>
      <c r="J2144" s="16" t="n">
        <v>4</v>
      </c>
      <c r="K2144" s="16" t="n">
        <v>4</v>
      </c>
      <c r="L2144" s="16" t="s">
        <v>41</v>
      </c>
      <c r="M2144" s="18" t="n">
        <f aca="false">IF(ISNUMBER(B2144),B2144,IF(MID(B2144,3,1)="-",DATE(VALUE(RIGHT(B2144,4)),VALUE(MID(B2144,4,2)),VALUE(LEFT(B2144,2))),DATE(VALUE(LEFT(B2144,4)),VALUE(MID(B2144,6,2)),VALUE(RIGHT(B2144,2)))))</f>
        <v>45853</v>
      </c>
      <c r="N2144" s="16" t="n">
        <f aca="false">MONTH(M2144)</f>
        <v>7</v>
      </c>
      <c r="O2144" s="16" t="str">
        <f aca="false">PROPER(TRIM(H2144))</f>
        <v>Bombay</v>
      </c>
      <c r="P2144" s="16" t="str">
        <f aca="false">IFERROR(VLOOKUP(O2144,city_map!$A$2:$B$6,2,FALSE()),O2144)</f>
        <v>Mumbai</v>
      </c>
      <c r="Q2144" s="16" t="n">
        <f aca="false">IF(ISNUMBER(F2144),F2144,VALUE(SUBSTITUTE(SUBSTITUTE(F2144,"₹",""),",","")))</f>
        <v>512</v>
      </c>
      <c r="R2144" s="16" t="n">
        <f aca="false">IF(E2144=99,1,E2144)</f>
        <v>2</v>
      </c>
      <c r="S2144" s="16" t="n">
        <f aca="false">IF(G2144="",0,G2144)</f>
        <v>0</v>
      </c>
      <c r="T2144" s="16" t="str">
        <f aca="false">IF(I2144="","Unknown",IF(I2144="upi","UPI",I2144))</f>
        <v>UPI</v>
      </c>
      <c r="U2144" s="16" t="str">
        <f aca="false">IF(L2144="Yes","Y",IF(L2144="No","N",L2144))</f>
        <v>N</v>
      </c>
      <c r="V2144" s="19" t="n">
        <f aca="false">ROUND(R2144*Q2144*(1-S2144),2)</f>
        <v>1024</v>
      </c>
      <c r="W2144" s="16" t="str">
        <f aca="false">_xlfn.XLOOKUP(D2144,products!$A$2:$A$61,products!$C$2:$C$61,"Not found")</f>
        <v>Beauty</v>
      </c>
    </row>
    <row r="2145" customFormat="false" ht="15" hidden="false" customHeight="false" outlineLevel="0" collapsed="false">
      <c r="A2145" s="16" t="s">
        <v>3277</v>
      </c>
      <c r="B2145" s="16" t="s">
        <v>3267</v>
      </c>
      <c r="C2145" s="16" t="s">
        <v>1477</v>
      </c>
      <c r="D2145" s="16" t="s">
        <v>300</v>
      </c>
      <c r="E2145" s="16" t="n">
        <v>2</v>
      </c>
      <c r="F2145" s="16" t="n">
        <v>2545</v>
      </c>
      <c r="G2145" s="16" t="n">
        <v>0</v>
      </c>
      <c r="H2145" s="16" t="s">
        <v>81</v>
      </c>
      <c r="I2145" s="16" t="s">
        <v>47</v>
      </c>
      <c r="J2145" s="16" t="n">
        <v>2</v>
      </c>
      <c r="K2145" s="16" t="n">
        <v>4</v>
      </c>
      <c r="L2145" s="16" t="s">
        <v>41</v>
      </c>
      <c r="M2145" s="18" t="n">
        <f aca="false">IF(ISNUMBER(B2145),B2145,IF(MID(B2145,3,1)="-",DATE(VALUE(RIGHT(B2145,4)),VALUE(MID(B2145,4,2)),VALUE(LEFT(B2145,2))),DATE(VALUE(LEFT(B2145,4)),VALUE(MID(B2145,6,2)),VALUE(RIGHT(B2145,2)))))</f>
        <v>45853</v>
      </c>
      <c r="N2145" s="16" t="n">
        <f aca="false">MONTH(M2145)</f>
        <v>7</v>
      </c>
      <c r="O2145" s="16" t="str">
        <f aca="false">PROPER(TRIM(H2145))</f>
        <v>Hyderabad</v>
      </c>
      <c r="P2145" s="16" t="str">
        <f aca="false">IFERROR(VLOOKUP(O2145,city_map!$A$2:$B$6,2,FALSE()),O2145)</f>
        <v>Hyderabad</v>
      </c>
      <c r="Q2145" s="16" t="n">
        <f aca="false">IF(ISNUMBER(F2145),F2145,VALUE(SUBSTITUTE(SUBSTITUTE(F2145,"₹",""),",","")))</f>
        <v>2545</v>
      </c>
      <c r="R2145" s="16" t="n">
        <f aca="false">IF(E2145=99,1,E2145)</f>
        <v>2</v>
      </c>
      <c r="S2145" s="16" t="n">
        <f aca="false">IF(G2145="",0,G2145)</f>
        <v>0</v>
      </c>
      <c r="T2145" s="16" t="str">
        <f aca="false">IF(I2145="","Unknown",IF(I2145="upi","UPI",I2145))</f>
        <v>Debit Card</v>
      </c>
      <c r="U2145" s="16" t="str">
        <f aca="false">IF(L2145="Yes","Y",IF(L2145="No","N",L2145))</f>
        <v>N</v>
      </c>
      <c r="V2145" s="19" t="n">
        <f aca="false">ROUND(R2145*Q2145*(1-S2145),2)</f>
        <v>5090</v>
      </c>
      <c r="W2145" s="16" t="str">
        <f aca="false">_xlfn.XLOOKUP(D2145,products!$A$2:$A$61,products!$C$2:$C$61,"Not found")</f>
        <v>Home</v>
      </c>
    </row>
    <row r="2146" customFormat="false" ht="15" hidden="false" customHeight="false" outlineLevel="0" collapsed="false">
      <c r="A2146" s="16" t="s">
        <v>3278</v>
      </c>
      <c r="B2146" s="16" t="s">
        <v>3267</v>
      </c>
      <c r="C2146" s="16" t="s">
        <v>2383</v>
      </c>
      <c r="D2146" s="16" t="s">
        <v>219</v>
      </c>
      <c r="E2146" s="16" t="n">
        <v>1</v>
      </c>
      <c r="F2146" s="16" t="n">
        <v>1319</v>
      </c>
      <c r="G2146" s="16" t="n">
        <v>0.1</v>
      </c>
      <c r="H2146" s="16" t="s">
        <v>70</v>
      </c>
      <c r="I2146" s="16" t="s">
        <v>40</v>
      </c>
      <c r="J2146" s="16" t="n">
        <v>4</v>
      </c>
      <c r="K2146" s="16" t="n">
        <v>5</v>
      </c>
      <c r="L2146" s="16" t="s">
        <v>41</v>
      </c>
      <c r="M2146" s="18" t="n">
        <f aca="false">IF(ISNUMBER(B2146),B2146,IF(MID(B2146,3,1)="-",DATE(VALUE(RIGHT(B2146,4)),VALUE(MID(B2146,4,2)),VALUE(LEFT(B2146,2))),DATE(VALUE(LEFT(B2146,4)),VALUE(MID(B2146,6,2)),VALUE(RIGHT(B2146,2)))))</f>
        <v>45853</v>
      </c>
      <c r="N2146" s="16" t="n">
        <f aca="false">MONTH(M2146)</f>
        <v>7</v>
      </c>
      <c r="O2146" s="16" t="str">
        <f aca="false">PROPER(TRIM(H2146))</f>
        <v>Pune</v>
      </c>
      <c r="P2146" s="16" t="str">
        <f aca="false">IFERROR(VLOOKUP(O2146,city_map!$A$2:$B$6,2,FALSE()),O2146)</f>
        <v>Pune</v>
      </c>
      <c r="Q2146" s="16" t="n">
        <f aca="false">IF(ISNUMBER(F2146),F2146,VALUE(SUBSTITUTE(SUBSTITUTE(F2146,"₹",""),",","")))</f>
        <v>1319</v>
      </c>
      <c r="R2146" s="16" t="n">
        <f aca="false">IF(E2146=99,1,E2146)</f>
        <v>1</v>
      </c>
      <c r="S2146" s="16" t="n">
        <f aca="false">IF(G2146="",0,G2146)</f>
        <v>0.1</v>
      </c>
      <c r="T2146" s="16" t="str">
        <f aca="false">IF(I2146="","Unknown",IF(I2146="upi","UPI",I2146))</f>
        <v>COD</v>
      </c>
      <c r="U2146" s="16" t="str">
        <f aca="false">IF(L2146="Yes","Y",IF(L2146="No","N",L2146))</f>
        <v>N</v>
      </c>
      <c r="V2146" s="19" t="n">
        <f aca="false">ROUND(R2146*Q2146*(1-S2146),2)</f>
        <v>1187.1</v>
      </c>
      <c r="W2146" s="16" t="str">
        <f aca="false">_xlfn.XLOOKUP(D2146,products!$A$2:$A$61,products!$C$2:$C$61,"Not found")</f>
        <v>Electronics</v>
      </c>
    </row>
    <row r="2147" customFormat="false" ht="15" hidden="false" customHeight="false" outlineLevel="0" collapsed="false">
      <c r="A2147" s="16" t="s">
        <v>3279</v>
      </c>
      <c r="B2147" s="16" t="s">
        <v>3267</v>
      </c>
      <c r="C2147" s="16" t="s">
        <v>404</v>
      </c>
      <c r="D2147" s="16" t="s">
        <v>115</v>
      </c>
      <c r="E2147" s="16" t="n">
        <v>2</v>
      </c>
      <c r="F2147" s="16" t="n">
        <v>293</v>
      </c>
      <c r="G2147" s="16" t="n">
        <v>0</v>
      </c>
      <c r="H2147" s="16" t="s">
        <v>67</v>
      </c>
      <c r="I2147" s="16" t="s">
        <v>40</v>
      </c>
      <c r="J2147" s="16" t="n">
        <v>4</v>
      </c>
      <c r="K2147" s="16" t="n">
        <v>4</v>
      </c>
      <c r="L2147" s="16" t="s">
        <v>41</v>
      </c>
      <c r="M2147" s="18" t="n">
        <f aca="false">IF(ISNUMBER(B2147),B2147,IF(MID(B2147,3,1)="-",DATE(VALUE(RIGHT(B2147,4)),VALUE(MID(B2147,4,2)),VALUE(LEFT(B2147,2))),DATE(VALUE(LEFT(B2147,4)),VALUE(MID(B2147,6,2)),VALUE(RIGHT(B2147,2)))))</f>
        <v>45853</v>
      </c>
      <c r="N2147" s="16" t="n">
        <f aca="false">MONTH(M2147)</f>
        <v>7</v>
      </c>
      <c r="O2147" s="16" t="str">
        <f aca="false">PROPER(TRIM(H2147))</f>
        <v>Kolkata</v>
      </c>
      <c r="P2147" s="16" t="str">
        <f aca="false">IFERROR(VLOOKUP(O2147,city_map!$A$2:$B$6,2,FALSE()),O2147)</f>
        <v>Kolkata</v>
      </c>
      <c r="Q2147" s="16" t="n">
        <f aca="false">IF(ISNUMBER(F2147),F2147,VALUE(SUBSTITUTE(SUBSTITUTE(F2147,"₹",""),",","")))</f>
        <v>293</v>
      </c>
      <c r="R2147" s="16" t="n">
        <f aca="false">IF(E2147=99,1,E2147)</f>
        <v>2</v>
      </c>
      <c r="S2147" s="16" t="n">
        <f aca="false">IF(G2147="",0,G2147)</f>
        <v>0</v>
      </c>
      <c r="T2147" s="16" t="str">
        <f aca="false">IF(I2147="","Unknown",IF(I2147="upi","UPI",I2147))</f>
        <v>COD</v>
      </c>
      <c r="U2147" s="16" t="str">
        <f aca="false">IF(L2147="Yes","Y",IF(L2147="No","N",L2147))</f>
        <v>N</v>
      </c>
      <c r="V2147" s="19" t="n">
        <f aca="false">ROUND(R2147*Q2147*(1-S2147),2)</f>
        <v>586</v>
      </c>
      <c r="W2147" s="16" t="str">
        <f aca="false">_xlfn.XLOOKUP(D2147,products!$A$2:$A$61,products!$C$2:$C$61,"Not found")</f>
        <v>Books</v>
      </c>
    </row>
    <row r="2148" customFormat="false" ht="15" hidden="false" customHeight="false" outlineLevel="0" collapsed="false">
      <c r="A2148" s="16" t="s">
        <v>3280</v>
      </c>
      <c r="B2148" s="16" t="s">
        <v>3267</v>
      </c>
      <c r="C2148" s="16" t="s">
        <v>1848</v>
      </c>
      <c r="D2148" s="16" t="s">
        <v>95</v>
      </c>
      <c r="E2148" s="16" t="n">
        <v>1</v>
      </c>
      <c r="F2148" s="16" t="n">
        <v>1552</v>
      </c>
      <c r="G2148" s="16" t="n">
        <v>0</v>
      </c>
      <c r="H2148" s="16" t="s">
        <v>112</v>
      </c>
      <c r="I2148" s="16" t="s">
        <v>60</v>
      </c>
      <c r="J2148" s="16" t="n">
        <v>3</v>
      </c>
      <c r="K2148" s="16" t="n">
        <v>4</v>
      </c>
      <c r="L2148" s="16" t="s">
        <v>41</v>
      </c>
      <c r="M2148" s="18" t="n">
        <f aca="false">IF(ISNUMBER(B2148),B2148,IF(MID(B2148,3,1)="-",DATE(VALUE(RIGHT(B2148,4)),VALUE(MID(B2148,4,2)),VALUE(LEFT(B2148,2))),DATE(VALUE(LEFT(B2148,4)),VALUE(MID(B2148,6,2)),VALUE(RIGHT(B2148,2)))))</f>
        <v>45853</v>
      </c>
      <c r="N2148" s="16" t="n">
        <f aca="false">MONTH(M2148)</f>
        <v>7</v>
      </c>
      <c r="O2148" s="16" t="str">
        <f aca="false">PROPER(TRIM(H2148))</f>
        <v>Mumbai</v>
      </c>
      <c r="P2148" s="16" t="str">
        <f aca="false">IFERROR(VLOOKUP(O2148,city_map!$A$2:$B$6,2,FALSE()),O2148)</f>
        <v>Mumbai</v>
      </c>
      <c r="Q2148" s="16" t="n">
        <f aca="false">IF(ISNUMBER(F2148),F2148,VALUE(SUBSTITUTE(SUBSTITUTE(F2148,"₹",""),",","")))</f>
        <v>1552</v>
      </c>
      <c r="R2148" s="16" t="n">
        <f aca="false">IF(E2148=99,1,E2148)</f>
        <v>1</v>
      </c>
      <c r="S2148" s="16" t="n">
        <f aca="false">IF(G2148="",0,G2148)</f>
        <v>0</v>
      </c>
      <c r="T2148" s="16" t="str">
        <f aca="false">IF(I2148="","Unknown",IF(I2148="upi","UPI",I2148))</f>
        <v>UPI</v>
      </c>
      <c r="U2148" s="16" t="str">
        <f aca="false">IF(L2148="Yes","Y",IF(L2148="No","N",L2148))</f>
        <v>N</v>
      </c>
      <c r="V2148" s="19" t="n">
        <f aca="false">ROUND(R2148*Q2148*(1-S2148),2)</f>
        <v>1552</v>
      </c>
      <c r="W2148" s="16" t="str">
        <f aca="false">_xlfn.XLOOKUP(D2148,products!$A$2:$A$61,products!$C$2:$C$61,"Not found")</f>
        <v>Electronics</v>
      </c>
    </row>
    <row r="2149" customFormat="false" ht="15" hidden="false" customHeight="false" outlineLevel="0" collapsed="false">
      <c r="A2149" s="16" t="s">
        <v>3281</v>
      </c>
      <c r="B2149" s="16" t="s">
        <v>3282</v>
      </c>
      <c r="C2149" s="16" t="s">
        <v>1205</v>
      </c>
      <c r="D2149" s="16" t="s">
        <v>119</v>
      </c>
      <c r="E2149" s="16" t="n">
        <v>2</v>
      </c>
      <c r="F2149" s="16" t="n">
        <v>252</v>
      </c>
      <c r="G2149" s="16" t="n">
        <v>0.2</v>
      </c>
      <c r="H2149" s="16" t="s">
        <v>130</v>
      </c>
      <c r="I2149" s="16" t="s">
        <v>40</v>
      </c>
      <c r="J2149" s="16" t="n">
        <v>4</v>
      </c>
      <c r="K2149" s="16" t="n">
        <v>5</v>
      </c>
      <c r="L2149" s="16" t="s">
        <v>41</v>
      </c>
      <c r="M2149" s="18" t="n">
        <f aca="false">IF(ISNUMBER(B2149),B2149,IF(MID(B2149,3,1)="-",DATE(VALUE(RIGHT(B2149,4)),VALUE(MID(B2149,4,2)),VALUE(LEFT(B2149,2))),DATE(VALUE(LEFT(B2149,4)),VALUE(MID(B2149,6,2)),VALUE(RIGHT(B2149,2)))))</f>
        <v>45854</v>
      </c>
      <c r="N2149" s="16" t="n">
        <f aca="false">MONTH(M2149)</f>
        <v>7</v>
      </c>
      <c r="O2149" s="16" t="str">
        <f aca="false">PROPER(TRIM(H2149))</f>
        <v>Bengaluru</v>
      </c>
      <c r="P2149" s="16" t="str">
        <f aca="false">IFERROR(VLOOKUP(O2149,city_map!$A$2:$B$6,2,FALSE()),O2149)</f>
        <v>Bengaluru</v>
      </c>
      <c r="Q2149" s="16" t="n">
        <f aca="false">IF(ISNUMBER(F2149),F2149,VALUE(SUBSTITUTE(SUBSTITUTE(F2149,"₹",""),",","")))</f>
        <v>252</v>
      </c>
      <c r="R2149" s="16" t="n">
        <f aca="false">IF(E2149=99,1,E2149)</f>
        <v>2</v>
      </c>
      <c r="S2149" s="16" t="n">
        <f aca="false">IF(G2149="",0,G2149)</f>
        <v>0.2</v>
      </c>
      <c r="T2149" s="16" t="str">
        <f aca="false">IF(I2149="","Unknown",IF(I2149="upi","UPI",I2149))</f>
        <v>COD</v>
      </c>
      <c r="U2149" s="16" t="str">
        <f aca="false">IF(L2149="Yes","Y",IF(L2149="No","N",L2149))</f>
        <v>N</v>
      </c>
      <c r="V2149" s="19" t="n">
        <f aca="false">ROUND(R2149*Q2149*(1-S2149),2)</f>
        <v>403.2</v>
      </c>
      <c r="W2149" s="16" t="str">
        <f aca="false">_xlfn.XLOOKUP(D2149,products!$A$2:$A$61,products!$C$2:$C$61,"Not found")</f>
        <v>Books</v>
      </c>
    </row>
    <row r="2150" customFormat="false" ht="15" hidden="false" customHeight="false" outlineLevel="0" collapsed="false">
      <c r="A2150" s="16" t="s">
        <v>3283</v>
      </c>
      <c r="B2150" s="16" t="s">
        <v>3282</v>
      </c>
      <c r="C2150" s="16" t="s">
        <v>104</v>
      </c>
      <c r="D2150" s="16" t="s">
        <v>142</v>
      </c>
      <c r="E2150" s="16" t="n">
        <v>3</v>
      </c>
      <c r="F2150" s="16" t="n">
        <v>603</v>
      </c>
      <c r="G2150" s="16" t="n">
        <v>0.1</v>
      </c>
      <c r="H2150" s="16" t="s">
        <v>81</v>
      </c>
      <c r="I2150" s="16" t="s">
        <v>71</v>
      </c>
      <c r="J2150" s="16" t="n">
        <v>2</v>
      </c>
      <c r="K2150" s="16" t="n">
        <v>5</v>
      </c>
      <c r="L2150" s="16" t="s">
        <v>41</v>
      </c>
      <c r="M2150" s="18" t="n">
        <f aca="false">IF(ISNUMBER(B2150),B2150,IF(MID(B2150,3,1)="-",DATE(VALUE(RIGHT(B2150,4)),VALUE(MID(B2150,4,2)),VALUE(LEFT(B2150,2))),DATE(VALUE(LEFT(B2150,4)),VALUE(MID(B2150,6,2)),VALUE(RIGHT(B2150,2)))))</f>
        <v>45854</v>
      </c>
      <c r="N2150" s="16" t="n">
        <f aca="false">MONTH(M2150)</f>
        <v>7</v>
      </c>
      <c r="O2150" s="16" t="str">
        <f aca="false">PROPER(TRIM(H2150))</f>
        <v>Hyderabad</v>
      </c>
      <c r="P2150" s="16" t="str">
        <f aca="false">IFERROR(VLOOKUP(O2150,city_map!$A$2:$B$6,2,FALSE()),O2150)</f>
        <v>Hyderabad</v>
      </c>
      <c r="Q2150" s="16" t="n">
        <f aca="false">IF(ISNUMBER(F2150),F2150,VALUE(SUBSTITUTE(SUBSTITUTE(F2150,"₹",""),",","")))</f>
        <v>603</v>
      </c>
      <c r="R2150" s="16" t="n">
        <f aca="false">IF(E2150=99,1,E2150)</f>
        <v>3</v>
      </c>
      <c r="S2150" s="16" t="n">
        <f aca="false">IF(G2150="",0,G2150)</f>
        <v>0.1</v>
      </c>
      <c r="T2150" s="16" t="str">
        <f aca="false">IF(I2150="","Unknown",IF(I2150="upi","UPI",I2150))</f>
        <v>Credit Card</v>
      </c>
      <c r="U2150" s="16" t="str">
        <f aca="false">IF(L2150="Yes","Y",IF(L2150="No","N",L2150))</f>
        <v>N</v>
      </c>
      <c r="V2150" s="19" t="n">
        <f aca="false">ROUND(R2150*Q2150*(1-S2150),2)</f>
        <v>1628.1</v>
      </c>
      <c r="W2150" s="16" t="str">
        <f aca="false">_xlfn.XLOOKUP(D2150,products!$A$2:$A$61,products!$C$2:$C$61,"Not found")</f>
        <v>Home</v>
      </c>
    </row>
    <row r="2151" customFormat="false" ht="15" hidden="false" customHeight="false" outlineLevel="0" collapsed="false">
      <c r="A2151" s="16" t="s">
        <v>3284</v>
      </c>
      <c r="B2151" s="16" t="s">
        <v>3282</v>
      </c>
      <c r="C2151" s="16" t="s">
        <v>1395</v>
      </c>
      <c r="D2151" s="16" t="s">
        <v>291</v>
      </c>
      <c r="E2151" s="16" t="n">
        <v>3</v>
      </c>
      <c r="F2151" s="16" t="n">
        <v>1255</v>
      </c>
      <c r="G2151" s="16" t="n">
        <v>0.1</v>
      </c>
      <c r="H2151" s="16" t="s">
        <v>112</v>
      </c>
      <c r="I2151" s="16" t="s">
        <v>60</v>
      </c>
      <c r="J2151" s="16" t="n">
        <v>4</v>
      </c>
      <c r="K2151" s="16" t="n">
        <v>5</v>
      </c>
      <c r="L2151" s="16" t="s">
        <v>41</v>
      </c>
      <c r="M2151" s="18" t="n">
        <f aca="false">IF(ISNUMBER(B2151),B2151,IF(MID(B2151,3,1)="-",DATE(VALUE(RIGHT(B2151,4)),VALUE(MID(B2151,4,2)),VALUE(LEFT(B2151,2))),DATE(VALUE(LEFT(B2151,4)),VALUE(MID(B2151,6,2)),VALUE(RIGHT(B2151,2)))))</f>
        <v>45854</v>
      </c>
      <c r="N2151" s="16" t="n">
        <f aca="false">MONTH(M2151)</f>
        <v>7</v>
      </c>
      <c r="O2151" s="16" t="str">
        <f aca="false">PROPER(TRIM(H2151))</f>
        <v>Mumbai</v>
      </c>
      <c r="P2151" s="16" t="str">
        <f aca="false">IFERROR(VLOOKUP(O2151,city_map!$A$2:$B$6,2,FALSE()),O2151)</f>
        <v>Mumbai</v>
      </c>
      <c r="Q2151" s="16" t="n">
        <f aca="false">IF(ISNUMBER(F2151),F2151,VALUE(SUBSTITUTE(SUBSTITUTE(F2151,"₹",""),",","")))</f>
        <v>1255</v>
      </c>
      <c r="R2151" s="16" t="n">
        <f aca="false">IF(E2151=99,1,E2151)</f>
        <v>3</v>
      </c>
      <c r="S2151" s="16" t="n">
        <f aca="false">IF(G2151="",0,G2151)</f>
        <v>0.1</v>
      </c>
      <c r="T2151" s="16" t="str">
        <f aca="false">IF(I2151="","Unknown",IF(I2151="upi","UPI",I2151))</f>
        <v>UPI</v>
      </c>
      <c r="U2151" s="16" t="str">
        <f aca="false">IF(L2151="Yes","Y",IF(L2151="No","N",L2151))</f>
        <v>N</v>
      </c>
      <c r="V2151" s="19" t="n">
        <f aca="false">ROUND(R2151*Q2151*(1-S2151),2)</f>
        <v>3388.5</v>
      </c>
      <c r="W2151" s="16" t="str">
        <f aca="false">_xlfn.XLOOKUP(D2151,products!$A$2:$A$61,products!$C$2:$C$61,"Not found")</f>
        <v>Electronics</v>
      </c>
    </row>
    <row r="2152" customFormat="false" ht="15" hidden="false" customHeight="false" outlineLevel="0" collapsed="false">
      <c r="A2152" s="16" t="s">
        <v>3285</v>
      </c>
      <c r="B2152" s="16" t="s">
        <v>3282</v>
      </c>
      <c r="C2152" s="16" t="s">
        <v>69</v>
      </c>
      <c r="D2152" s="16" t="s">
        <v>291</v>
      </c>
      <c r="E2152" s="16" t="n">
        <v>1</v>
      </c>
      <c r="F2152" s="16" t="n">
        <v>1207</v>
      </c>
      <c r="G2152" s="16" t="n">
        <v>0.05</v>
      </c>
      <c r="H2152" s="16" t="s">
        <v>70</v>
      </c>
      <c r="I2152" s="16" t="s">
        <v>60</v>
      </c>
      <c r="J2152" s="16" t="n">
        <v>7</v>
      </c>
      <c r="K2152" s="16" t="n">
        <v>3</v>
      </c>
      <c r="L2152" s="16" t="s">
        <v>41</v>
      </c>
      <c r="M2152" s="18" t="n">
        <f aca="false">IF(ISNUMBER(B2152),B2152,IF(MID(B2152,3,1)="-",DATE(VALUE(RIGHT(B2152,4)),VALUE(MID(B2152,4,2)),VALUE(LEFT(B2152,2))),DATE(VALUE(LEFT(B2152,4)),VALUE(MID(B2152,6,2)),VALUE(RIGHT(B2152,2)))))</f>
        <v>45854</v>
      </c>
      <c r="N2152" s="16" t="n">
        <f aca="false">MONTH(M2152)</f>
        <v>7</v>
      </c>
      <c r="O2152" s="16" t="str">
        <f aca="false">PROPER(TRIM(H2152))</f>
        <v>Pune</v>
      </c>
      <c r="P2152" s="16" t="str">
        <f aca="false">IFERROR(VLOOKUP(O2152,city_map!$A$2:$B$6,2,FALSE()),O2152)</f>
        <v>Pune</v>
      </c>
      <c r="Q2152" s="16" t="n">
        <f aca="false">IF(ISNUMBER(F2152),F2152,VALUE(SUBSTITUTE(SUBSTITUTE(F2152,"₹",""),",","")))</f>
        <v>1207</v>
      </c>
      <c r="R2152" s="16" t="n">
        <f aca="false">IF(E2152=99,1,E2152)</f>
        <v>1</v>
      </c>
      <c r="S2152" s="16" t="n">
        <f aca="false">IF(G2152="",0,G2152)</f>
        <v>0.05</v>
      </c>
      <c r="T2152" s="16" t="str">
        <f aca="false">IF(I2152="","Unknown",IF(I2152="upi","UPI",I2152))</f>
        <v>UPI</v>
      </c>
      <c r="U2152" s="16" t="str">
        <f aca="false">IF(L2152="Yes","Y",IF(L2152="No","N",L2152))</f>
        <v>N</v>
      </c>
      <c r="V2152" s="19" t="n">
        <f aca="false">ROUND(R2152*Q2152*(1-S2152),2)</f>
        <v>1146.65</v>
      </c>
      <c r="W2152" s="16" t="str">
        <f aca="false">_xlfn.XLOOKUP(D2152,products!$A$2:$A$61,products!$C$2:$C$61,"Not found")</f>
        <v>Electronics</v>
      </c>
    </row>
    <row r="2153" customFormat="false" ht="15" hidden="false" customHeight="false" outlineLevel="0" collapsed="false">
      <c r="A2153" s="16" t="s">
        <v>3286</v>
      </c>
      <c r="B2153" s="16" t="s">
        <v>3282</v>
      </c>
      <c r="C2153" s="16" t="s">
        <v>1514</v>
      </c>
      <c r="D2153" s="16" t="s">
        <v>721</v>
      </c>
      <c r="E2153" s="16" t="n">
        <v>1</v>
      </c>
      <c r="F2153" s="16" t="n">
        <v>488</v>
      </c>
      <c r="G2153" s="16" t="n">
        <v>0.2</v>
      </c>
      <c r="H2153" s="16" t="s">
        <v>89</v>
      </c>
      <c r="I2153" s="16" t="s">
        <v>60</v>
      </c>
      <c r="J2153" s="16" t="n">
        <v>3</v>
      </c>
      <c r="K2153" s="16" t="n">
        <v>5</v>
      </c>
      <c r="L2153" s="16" t="s">
        <v>41</v>
      </c>
      <c r="M2153" s="18" t="n">
        <f aca="false">IF(ISNUMBER(B2153),B2153,IF(MID(B2153,3,1)="-",DATE(VALUE(RIGHT(B2153,4)),VALUE(MID(B2153,4,2)),VALUE(LEFT(B2153,2))),DATE(VALUE(LEFT(B2153,4)),VALUE(MID(B2153,6,2)),VALUE(RIGHT(B2153,2)))))</f>
        <v>45854</v>
      </c>
      <c r="N2153" s="16" t="n">
        <f aca="false">MONTH(M2153)</f>
        <v>7</v>
      </c>
      <c r="O2153" s="16" t="str">
        <f aca="false">PROPER(TRIM(H2153))</f>
        <v>Ahmedabad</v>
      </c>
      <c r="P2153" s="16" t="str">
        <f aca="false">IFERROR(VLOOKUP(O2153,city_map!$A$2:$B$6,2,FALSE()),O2153)</f>
        <v>Ahmedabad</v>
      </c>
      <c r="Q2153" s="16" t="n">
        <f aca="false">IF(ISNUMBER(F2153),F2153,VALUE(SUBSTITUTE(SUBSTITUTE(F2153,"₹",""),",","")))</f>
        <v>488</v>
      </c>
      <c r="R2153" s="16" t="n">
        <f aca="false">IF(E2153=99,1,E2153)</f>
        <v>1</v>
      </c>
      <c r="S2153" s="16" t="n">
        <f aca="false">IF(G2153="",0,G2153)</f>
        <v>0.2</v>
      </c>
      <c r="T2153" s="16" t="str">
        <f aca="false">IF(I2153="","Unknown",IF(I2153="upi","UPI",I2153))</f>
        <v>UPI</v>
      </c>
      <c r="U2153" s="16" t="str">
        <f aca="false">IF(L2153="Yes","Y",IF(L2153="No","N",L2153))</f>
        <v>N</v>
      </c>
      <c r="V2153" s="19" t="n">
        <f aca="false">ROUND(R2153*Q2153*(1-S2153),2)</f>
        <v>390.4</v>
      </c>
      <c r="W2153" s="16" t="str">
        <f aca="false">_xlfn.XLOOKUP(D2153,products!$A$2:$A$61,products!$C$2:$C$61,"Not found")</f>
        <v>Beauty</v>
      </c>
    </row>
    <row r="2154" customFormat="false" ht="15" hidden="false" customHeight="false" outlineLevel="0" collapsed="false">
      <c r="A2154" s="16" t="s">
        <v>3287</v>
      </c>
      <c r="B2154" s="16" t="s">
        <v>3282</v>
      </c>
      <c r="C2154" s="16" t="s">
        <v>589</v>
      </c>
      <c r="D2154" s="16" t="s">
        <v>721</v>
      </c>
      <c r="E2154" s="16" t="n">
        <v>1</v>
      </c>
      <c r="F2154" s="16" t="n">
        <v>503</v>
      </c>
      <c r="G2154" s="16" t="n">
        <v>0</v>
      </c>
      <c r="H2154" s="16" t="s">
        <v>130</v>
      </c>
      <c r="I2154" s="16" t="s">
        <v>60</v>
      </c>
      <c r="J2154" s="16" t="n">
        <v>3</v>
      </c>
      <c r="K2154" s="16" t="n">
        <v>3</v>
      </c>
      <c r="L2154" s="16" t="s">
        <v>41</v>
      </c>
      <c r="M2154" s="18" t="n">
        <f aca="false">IF(ISNUMBER(B2154),B2154,IF(MID(B2154,3,1)="-",DATE(VALUE(RIGHT(B2154,4)),VALUE(MID(B2154,4,2)),VALUE(LEFT(B2154,2))),DATE(VALUE(LEFT(B2154,4)),VALUE(MID(B2154,6,2)),VALUE(RIGHT(B2154,2)))))</f>
        <v>45854</v>
      </c>
      <c r="N2154" s="16" t="n">
        <f aca="false">MONTH(M2154)</f>
        <v>7</v>
      </c>
      <c r="O2154" s="16" t="str">
        <f aca="false">PROPER(TRIM(H2154))</f>
        <v>Bengaluru</v>
      </c>
      <c r="P2154" s="16" t="str">
        <f aca="false">IFERROR(VLOOKUP(O2154,city_map!$A$2:$B$6,2,FALSE()),O2154)</f>
        <v>Bengaluru</v>
      </c>
      <c r="Q2154" s="16" t="n">
        <f aca="false">IF(ISNUMBER(F2154),F2154,VALUE(SUBSTITUTE(SUBSTITUTE(F2154,"₹",""),",","")))</f>
        <v>503</v>
      </c>
      <c r="R2154" s="16" t="n">
        <f aca="false">IF(E2154=99,1,E2154)</f>
        <v>1</v>
      </c>
      <c r="S2154" s="16" t="n">
        <f aca="false">IF(G2154="",0,G2154)</f>
        <v>0</v>
      </c>
      <c r="T2154" s="16" t="str">
        <f aca="false">IF(I2154="","Unknown",IF(I2154="upi","UPI",I2154))</f>
        <v>UPI</v>
      </c>
      <c r="U2154" s="16" t="str">
        <f aca="false">IF(L2154="Yes","Y",IF(L2154="No","N",L2154))</f>
        <v>N</v>
      </c>
      <c r="V2154" s="19" t="n">
        <f aca="false">ROUND(R2154*Q2154*(1-S2154),2)</f>
        <v>503</v>
      </c>
      <c r="W2154" s="16" t="str">
        <f aca="false">_xlfn.XLOOKUP(D2154,products!$A$2:$A$61,products!$C$2:$C$61,"Not found")</f>
        <v>Beauty</v>
      </c>
    </row>
    <row r="2155" customFormat="false" ht="15" hidden="false" customHeight="false" outlineLevel="0" collapsed="false">
      <c r="A2155" s="16" t="s">
        <v>3288</v>
      </c>
      <c r="B2155" s="16" t="s">
        <v>3282</v>
      </c>
      <c r="C2155" s="16" t="s">
        <v>2984</v>
      </c>
      <c r="D2155" s="16" t="s">
        <v>149</v>
      </c>
      <c r="E2155" s="16" t="n">
        <v>4</v>
      </c>
      <c r="F2155" s="16" t="n">
        <v>1624</v>
      </c>
      <c r="G2155" s="16"/>
      <c r="H2155" s="16" t="s">
        <v>81</v>
      </c>
      <c r="I2155" s="16" t="s">
        <v>40</v>
      </c>
      <c r="J2155" s="16" t="n">
        <v>5</v>
      </c>
      <c r="K2155" s="16" t="n">
        <v>2</v>
      </c>
      <c r="L2155" s="16" t="s">
        <v>57</v>
      </c>
      <c r="M2155" s="18" t="n">
        <f aca="false">IF(ISNUMBER(B2155),B2155,IF(MID(B2155,3,1)="-",DATE(VALUE(RIGHT(B2155,4)),VALUE(MID(B2155,4,2)),VALUE(LEFT(B2155,2))),DATE(VALUE(LEFT(B2155,4)),VALUE(MID(B2155,6,2)),VALUE(RIGHT(B2155,2)))))</f>
        <v>45854</v>
      </c>
      <c r="N2155" s="16" t="n">
        <f aca="false">MONTH(M2155)</f>
        <v>7</v>
      </c>
      <c r="O2155" s="16" t="str">
        <f aca="false">PROPER(TRIM(H2155))</f>
        <v>Hyderabad</v>
      </c>
      <c r="P2155" s="16" t="str">
        <f aca="false">IFERROR(VLOOKUP(O2155,city_map!$A$2:$B$6,2,FALSE()),O2155)</f>
        <v>Hyderabad</v>
      </c>
      <c r="Q2155" s="16" t="n">
        <f aca="false">IF(ISNUMBER(F2155),F2155,VALUE(SUBSTITUTE(SUBSTITUTE(F2155,"₹",""),",","")))</f>
        <v>1624</v>
      </c>
      <c r="R2155" s="16" t="n">
        <f aca="false">IF(E2155=99,1,E2155)</f>
        <v>4</v>
      </c>
      <c r="S2155" s="16" t="n">
        <f aca="false">IF(G2155="",0,G2155)</f>
        <v>0</v>
      </c>
      <c r="T2155" s="16" t="str">
        <f aca="false">IF(I2155="","Unknown",IF(I2155="upi","UPI",I2155))</f>
        <v>COD</v>
      </c>
      <c r="U2155" s="16" t="str">
        <f aca="false">IF(L2155="Yes","Y",IF(L2155="No","N",L2155))</f>
        <v>Y</v>
      </c>
      <c r="V2155" s="19" t="n">
        <f aca="false">ROUND(R2155*Q2155*(1-S2155),2)</f>
        <v>6496</v>
      </c>
      <c r="W2155" s="16" t="str">
        <f aca="false">_xlfn.XLOOKUP(D2155,products!$A$2:$A$61,products!$C$2:$C$61,"Not found")</f>
        <v>Fashion</v>
      </c>
    </row>
    <row r="2156" customFormat="false" ht="15" hidden="false" customHeight="false" outlineLevel="0" collapsed="false">
      <c r="A2156" s="16" t="s">
        <v>3289</v>
      </c>
      <c r="B2156" s="16" t="s">
        <v>3282</v>
      </c>
      <c r="C2156" s="16" t="s">
        <v>896</v>
      </c>
      <c r="D2156" s="16" t="s">
        <v>721</v>
      </c>
      <c r="E2156" s="16" t="n">
        <v>2</v>
      </c>
      <c r="F2156" s="16" t="n">
        <v>497</v>
      </c>
      <c r="G2156" s="16" t="n">
        <v>0.05</v>
      </c>
      <c r="H2156" s="16" t="s">
        <v>208</v>
      </c>
      <c r="I2156" s="16" t="s">
        <v>71</v>
      </c>
      <c r="J2156" s="16" t="n">
        <v>4</v>
      </c>
      <c r="K2156" s="16" t="n">
        <v>4</v>
      </c>
      <c r="L2156" s="16" t="s">
        <v>41</v>
      </c>
      <c r="M2156" s="18" t="n">
        <f aca="false">IF(ISNUMBER(B2156),B2156,IF(MID(B2156,3,1)="-",DATE(VALUE(RIGHT(B2156,4)),VALUE(MID(B2156,4,2)),VALUE(LEFT(B2156,2))),DATE(VALUE(LEFT(B2156,4)),VALUE(MID(B2156,6,2)),VALUE(RIGHT(B2156,2)))))</f>
        <v>45854</v>
      </c>
      <c r="N2156" s="16" t="n">
        <f aca="false">MONTH(M2156)</f>
        <v>7</v>
      </c>
      <c r="O2156" s="16" t="str">
        <f aca="false">PROPER(TRIM(H2156))</f>
        <v>Jaipur</v>
      </c>
      <c r="P2156" s="16" t="str">
        <f aca="false">IFERROR(VLOOKUP(O2156,city_map!$A$2:$B$6,2,FALSE()),O2156)</f>
        <v>Jaipur</v>
      </c>
      <c r="Q2156" s="16" t="n">
        <f aca="false">IF(ISNUMBER(F2156),F2156,VALUE(SUBSTITUTE(SUBSTITUTE(F2156,"₹",""),",","")))</f>
        <v>497</v>
      </c>
      <c r="R2156" s="16" t="n">
        <f aca="false">IF(E2156=99,1,E2156)</f>
        <v>2</v>
      </c>
      <c r="S2156" s="16" t="n">
        <f aca="false">IF(G2156="",0,G2156)</f>
        <v>0.05</v>
      </c>
      <c r="T2156" s="16" t="str">
        <f aca="false">IF(I2156="","Unknown",IF(I2156="upi","UPI",I2156))</f>
        <v>Credit Card</v>
      </c>
      <c r="U2156" s="16" t="str">
        <f aca="false">IF(L2156="Yes","Y",IF(L2156="No","N",L2156))</f>
        <v>N</v>
      </c>
      <c r="V2156" s="19" t="n">
        <f aca="false">ROUND(R2156*Q2156*(1-S2156),2)</f>
        <v>944.3</v>
      </c>
      <c r="W2156" s="16" t="str">
        <f aca="false">_xlfn.XLOOKUP(D2156,products!$A$2:$A$61,products!$C$2:$C$61,"Not found")</f>
        <v>Beauty</v>
      </c>
    </row>
    <row r="2157" customFormat="false" ht="15" hidden="false" customHeight="false" outlineLevel="0" collapsed="false">
      <c r="A2157" s="16" t="s">
        <v>3290</v>
      </c>
      <c r="B2157" s="16" t="s">
        <v>3282</v>
      </c>
      <c r="C2157" s="16" t="s">
        <v>3291</v>
      </c>
      <c r="D2157" s="16" t="s">
        <v>203</v>
      </c>
      <c r="E2157" s="16" t="n">
        <v>1</v>
      </c>
      <c r="F2157" s="16" t="n">
        <v>2375</v>
      </c>
      <c r="G2157" s="16" t="n">
        <v>0</v>
      </c>
      <c r="H2157" s="16" t="s">
        <v>70</v>
      </c>
      <c r="I2157" s="16" t="s">
        <v>60</v>
      </c>
      <c r="J2157" s="16" t="n">
        <v>5</v>
      </c>
      <c r="K2157" s="16" t="n">
        <v>3</v>
      </c>
      <c r="L2157" s="16" t="s">
        <v>41</v>
      </c>
      <c r="M2157" s="18" t="n">
        <f aca="false">IF(ISNUMBER(B2157),B2157,IF(MID(B2157,3,1)="-",DATE(VALUE(RIGHT(B2157,4)),VALUE(MID(B2157,4,2)),VALUE(LEFT(B2157,2))),DATE(VALUE(LEFT(B2157,4)),VALUE(MID(B2157,6,2)),VALUE(RIGHT(B2157,2)))))</f>
        <v>45854</v>
      </c>
      <c r="N2157" s="16" t="n">
        <f aca="false">MONTH(M2157)</f>
        <v>7</v>
      </c>
      <c r="O2157" s="16" t="str">
        <f aca="false">PROPER(TRIM(H2157))</f>
        <v>Pune</v>
      </c>
      <c r="P2157" s="16" t="str">
        <f aca="false">IFERROR(VLOOKUP(O2157,city_map!$A$2:$B$6,2,FALSE()),O2157)</f>
        <v>Pune</v>
      </c>
      <c r="Q2157" s="16" t="n">
        <f aca="false">IF(ISNUMBER(F2157),F2157,VALUE(SUBSTITUTE(SUBSTITUTE(F2157,"₹",""),",","")))</f>
        <v>2375</v>
      </c>
      <c r="R2157" s="16" t="n">
        <f aca="false">IF(E2157=99,1,E2157)</f>
        <v>1</v>
      </c>
      <c r="S2157" s="16" t="n">
        <f aca="false">IF(G2157="",0,G2157)</f>
        <v>0</v>
      </c>
      <c r="T2157" s="16" t="str">
        <f aca="false">IF(I2157="","Unknown",IF(I2157="upi","UPI",I2157))</f>
        <v>UPI</v>
      </c>
      <c r="U2157" s="16" t="str">
        <f aca="false">IF(L2157="Yes","Y",IF(L2157="No","N",L2157))</f>
        <v>N</v>
      </c>
      <c r="V2157" s="19" t="n">
        <f aca="false">ROUND(R2157*Q2157*(1-S2157),2)</f>
        <v>2375</v>
      </c>
      <c r="W2157" s="16" t="str">
        <f aca="false">_xlfn.XLOOKUP(D2157,products!$A$2:$A$61,products!$C$2:$C$61,"Not found")</f>
        <v>Fashion</v>
      </c>
    </row>
    <row r="2158" customFormat="false" ht="15" hidden="false" customHeight="false" outlineLevel="0" collapsed="false">
      <c r="A2158" s="16" t="s">
        <v>3292</v>
      </c>
      <c r="B2158" s="16" t="s">
        <v>3282</v>
      </c>
      <c r="C2158" s="16" t="s">
        <v>2175</v>
      </c>
      <c r="D2158" s="16" t="s">
        <v>250</v>
      </c>
      <c r="E2158" s="16" t="n">
        <v>1</v>
      </c>
      <c r="F2158" s="16" t="n">
        <v>693</v>
      </c>
      <c r="G2158" s="16" t="n">
        <v>0</v>
      </c>
      <c r="H2158" s="16" t="s">
        <v>39</v>
      </c>
      <c r="I2158" s="16" t="s">
        <v>47</v>
      </c>
      <c r="J2158" s="16" t="n">
        <v>4</v>
      </c>
      <c r="K2158" s="16" t="n">
        <v>3</v>
      </c>
      <c r="L2158" s="16" t="s">
        <v>41</v>
      </c>
      <c r="M2158" s="18" t="n">
        <f aca="false">IF(ISNUMBER(B2158),B2158,IF(MID(B2158,3,1)="-",DATE(VALUE(RIGHT(B2158,4)),VALUE(MID(B2158,4,2)),VALUE(LEFT(B2158,2))),DATE(VALUE(LEFT(B2158,4)),VALUE(MID(B2158,6,2)),VALUE(RIGHT(B2158,2)))))</f>
        <v>45854</v>
      </c>
      <c r="N2158" s="16" t="n">
        <f aca="false">MONTH(M2158)</f>
        <v>7</v>
      </c>
      <c r="O2158" s="16" t="str">
        <f aca="false">PROPER(TRIM(H2158))</f>
        <v>Delhi</v>
      </c>
      <c r="P2158" s="16" t="str">
        <f aca="false">IFERROR(VLOOKUP(O2158,city_map!$A$2:$B$6,2,FALSE()),O2158)</f>
        <v>Delhi</v>
      </c>
      <c r="Q2158" s="16" t="n">
        <f aca="false">IF(ISNUMBER(F2158),F2158,VALUE(SUBSTITUTE(SUBSTITUTE(F2158,"₹",""),",","")))</f>
        <v>693</v>
      </c>
      <c r="R2158" s="16" t="n">
        <f aca="false">IF(E2158=99,1,E2158)</f>
        <v>1</v>
      </c>
      <c r="S2158" s="16" t="n">
        <f aca="false">IF(G2158="",0,G2158)</f>
        <v>0</v>
      </c>
      <c r="T2158" s="16" t="str">
        <f aca="false">IF(I2158="","Unknown",IF(I2158="upi","UPI",I2158))</f>
        <v>Debit Card</v>
      </c>
      <c r="U2158" s="16" t="str">
        <f aca="false">IF(L2158="Yes","Y",IF(L2158="No","N",L2158))</f>
        <v>N</v>
      </c>
      <c r="V2158" s="19" t="n">
        <f aca="false">ROUND(R2158*Q2158*(1-S2158),2)</f>
        <v>693</v>
      </c>
      <c r="W2158" s="16" t="str">
        <f aca="false">_xlfn.XLOOKUP(D2158,products!$A$2:$A$61,products!$C$2:$C$61,"Not found")</f>
        <v>Home</v>
      </c>
    </row>
    <row r="2159" customFormat="false" ht="15" hidden="false" customHeight="false" outlineLevel="0" collapsed="false">
      <c r="A2159" s="16" t="s">
        <v>3293</v>
      </c>
      <c r="B2159" s="16" t="s">
        <v>3282</v>
      </c>
      <c r="C2159" s="16" t="s">
        <v>1170</v>
      </c>
      <c r="D2159" s="16" t="s">
        <v>139</v>
      </c>
      <c r="E2159" s="16" t="n">
        <v>1</v>
      </c>
      <c r="F2159" s="16" t="s">
        <v>3294</v>
      </c>
      <c r="G2159" s="16" t="n">
        <v>0</v>
      </c>
      <c r="H2159" s="16" t="s">
        <v>39</v>
      </c>
      <c r="I2159" s="16" t="s">
        <v>60</v>
      </c>
      <c r="J2159" s="16" t="n">
        <v>2</v>
      </c>
      <c r="K2159" s="16" t="n">
        <v>5</v>
      </c>
      <c r="L2159" s="16" t="s">
        <v>41</v>
      </c>
      <c r="M2159" s="18" t="n">
        <f aca="false">IF(ISNUMBER(B2159),B2159,IF(MID(B2159,3,1)="-",DATE(VALUE(RIGHT(B2159,4)),VALUE(MID(B2159,4,2)),VALUE(LEFT(B2159,2))),DATE(VALUE(LEFT(B2159,4)),VALUE(MID(B2159,6,2)),VALUE(RIGHT(B2159,2)))))</f>
        <v>45854</v>
      </c>
      <c r="N2159" s="16" t="n">
        <f aca="false">MONTH(M2159)</f>
        <v>7</v>
      </c>
      <c r="O2159" s="16" t="str">
        <f aca="false">PROPER(TRIM(H2159))</f>
        <v>Delhi</v>
      </c>
      <c r="P2159" s="16" t="str">
        <f aca="false">IFERROR(VLOOKUP(O2159,city_map!$A$2:$B$6,2,FALSE()),O2159)</f>
        <v>Delhi</v>
      </c>
      <c r="Q2159" s="16" t="n">
        <f aca="false">IF(ISNUMBER(F2159),F2159,VALUE(SUBSTITUTE(SUBSTITUTE(F2159,"₹",""),",","")))</f>
        <v>358</v>
      </c>
      <c r="R2159" s="16" t="n">
        <f aca="false">IF(E2159=99,1,E2159)</f>
        <v>1</v>
      </c>
      <c r="S2159" s="16" t="n">
        <f aca="false">IF(G2159="",0,G2159)</f>
        <v>0</v>
      </c>
      <c r="T2159" s="16" t="str">
        <f aca="false">IF(I2159="","Unknown",IF(I2159="upi","UPI",I2159))</f>
        <v>UPI</v>
      </c>
      <c r="U2159" s="16" t="str">
        <f aca="false">IF(L2159="Yes","Y",IF(L2159="No","N",L2159))</f>
        <v>N</v>
      </c>
      <c r="V2159" s="19" t="n">
        <f aca="false">ROUND(R2159*Q2159*(1-S2159),2)</f>
        <v>358</v>
      </c>
      <c r="W2159" s="16" t="str">
        <f aca="false">_xlfn.XLOOKUP(D2159,products!$A$2:$A$61,products!$C$2:$C$61,"Not found")</f>
        <v>Beauty</v>
      </c>
    </row>
    <row r="2160" customFormat="false" ht="15" hidden="false" customHeight="false" outlineLevel="0" collapsed="false">
      <c r="A2160" s="16" t="s">
        <v>3295</v>
      </c>
      <c r="B2160" s="16" t="s">
        <v>3296</v>
      </c>
      <c r="C2160" s="16" t="s">
        <v>190</v>
      </c>
      <c r="D2160" s="16" t="s">
        <v>142</v>
      </c>
      <c r="E2160" s="16" t="n">
        <v>3</v>
      </c>
      <c r="F2160" s="16" t="n">
        <v>606</v>
      </c>
      <c r="G2160" s="16" t="n">
        <v>0.2</v>
      </c>
      <c r="H2160" s="16" t="s">
        <v>527</v>
      </c>
      <c r="I2160" s="16" t="s">
        <v>71</v>
      </c>
      <c r="J2160" s="16" t="n">
        <v>3</v>
      </c>
      <c r="K2160" s="16" t="n">
        <v>3</v>
      </c>
      <c r="L2160" s="16" t="s">
        <v>57</v>
      </c>
      <c r="M2160" s="18" t="n">
        <f aca="false">IF(ISNUMBER(B2160),B2160,IF(MID(B2160,3,1)="-",DATE(VALUE(RIGHT(B2160,4)),VALUE(MID(B2160,4,2)),VALUE(LEFT(B2160,2))),DATE(VALUE(LEFT(B2160,4)),VALUE(MID(B2160,6,2)),VALUE(RIGHT(B2160,2)))))</f>
        <v>45855</v>
      </c>
      <c r="N2160" s="16" t="n">
        <f aca="false">MONTH(M2160)</f>
        <v>7</v>
      </c>
      <c r="O2160" s="16" t="str">
        <f aca="false">PROPER(TRIM(H2160))</f>
        <v>Bangalore</v>
      </c>
      <c r="P2160" s="16" t="str">
        <f aca="false">IFERROR(VLOOKUP(O2160,city_map!$A$2:$B$6,2,FALSE()),O2160)</f>
        <v>Bengaluru</v>
      </c>
      <c r="Q2160" s="16" t="n">
        <f aca="false">IF(ISNUMBER(F2160),F2160,VALUE(SUBSTITUTE(SUBSTITUTE(F2160,"₹",""),",","")))</f>
        <v>606</v>
      </c>
      <c r="R2160" s="16" t="n">
        <f aca="false">IF(E2160=99,1,E2160)</f>
        <v>3</v>
      </c>
      <c r="S2160" s="16" t="n">
        <f aca="false">IF(G2160="",0,G2160)</f>
        <v>0.2</v>
      </c>
      <c r="T2160" s="16" t="str">
        <f aca="false">IF(I2160="","Unknown",IF(I2160="upi","UPI",I2160))</f>
        <v>Credit Card</v>
      </c>
      <c r="U2160" s="16" t="str">
        <f aca="false">IF(L2160="Yes","Y",IF(L2160="No","N",L2160))</f>
        <v>Y</v>
      </c>
      <c r="V2160" s="19" t="n">
        <f aca="false">ROUND(R2160*Q2160*(1-S2160),2)</f>
        <v>1454.4</v>
      </c>
      <c r="W2160" s="16" t="str">
        <f aca="false">_xlfn.XLOOKUP(D2160,products!$A$2:$A$61,products!$C$2:$C$61,"Not found")</f>
        <v>Home</v>
      </c>
    </row>
    <row r="2161" customFormat="false" ht="15" hidden="false" customHeight="false" outlineLevel="0" collapsed="false">
      <c r="A2161" s="16" t="s">
        <v>3297</v>
      </c>
      <c r="B2161" s="16" t="s">
        <v>3296</v>
      </c>
      <c r="C2161" s="16" t="s">
        <v>572</v>
      </c>
      <c r="D2161" s="16" t="s">
        <v>721</v>
      </c>
      <c r="E2161" s="16" t="n">
        <v>1</v>
      </c>
      <c r="F2161" s="16" t="n">
        <v>489</v>
      </c>
      <c r="G2161" s="16" t="n">
        <v>0.05</v>
      </c>
      <c r="H2161" s="16" t="s">
        <v>560</v>
      </c>
      <c r="I2161" s="16" t="s">
        <v>60</v>
      </c>
      <c r="J2161" s="16" t="n">
        <v>3</v>
      </c>
      <c r="K2161" s="16" t="n">
        <v>5</v>
      </c>
      <c r="L2161" s="16" t="s">
        <v>41</v>
      </c>
      <c r="M2161" s="18" t="n">
        <f aca="false">IF(ISNUMBER(B2161),B2161,IF(MID(B2161,3,1)="-",DATE(VALUE(RIGHT(B2161,4)),VALUE(MID(B2161,4,2)),VALUE(LEFT(B2161,2))),DATE(VALUE(LEFT(B2161,4)),VALUE(MID(B2161,6,2)),VALUE(RIGHT(B2161,2)))))</f>
        <v>45855</v>
      </c>
      <c r="N2161" s="16" t="n">
        <f aca="false">MONTH(M2161)</f>
        <v>7</v>
      </c>
      <c r="O2161" s="16" t="str">
        <f aca="false">PROPER(TRIM(H2161))</f>
        <v>Chennai</v>
      </c>
      <c r="P2161" s="16" t="str">
        <f aca="false">IFERROR(VLOOKUP(O2161,city_map!$A$2:$B$6,2,FALSE()),O2161)</f>
        <v>Chennai</v>
      </c>
      <c r="Q2161" s="16" t="n">
        <f aca="false">IF(ISNUMBER(F2161),F2161,VALUE(SUBSTITUTE(SUBSTITUTE(F2161,"₹",""),",","")))</f>
        <v>489</v>
      </c>
      <c r="R2161" s="16" t="n">
        <f aca="false">IF(E2161=99,1,E2161)</f>
        <v>1</v>
      </c>
      <c r="S2161" s="16" t="n">
        <f aca="false">IF(G2161="",0,G2161)</f>
        <v>0.05</v>
      </c>
      <c r="T2161" s="16" t="str">
        <f aca="false">IF(I2161="","Unknown",IF(I2161="upi","UPI",I2161))</f>
        <v>UPI</v>
      </c>
      <c r="U2161" s="16" t="str">
        <f aca="false">IF(L2161="Yes","Y",IF(L2161="No","N",L2161))</f>
        <v>N</v>
      </c>
      <c r="V2161" s="19" t="n">
        <f aca="false">ROUND(R2161*Q2161*(1-S2161),2)</f>
        <v>464.55</v>
      </c>
      <c r="W2161" s="16" t="str">
        <f aca="false">_xlfn.XLOOKUP(D2161,products!$A$2:$A$61,products!$C$2:$C$61,"Not found")</f>
        <v>Beauty</v>
      </c>
    </row>
    <row r="2162" customFormat="false" ht="15" hidden="false" customHeight="false" outlineLevel="0" collapsed="false">
      <c r="A2162" s="16" t="s">
        <v>3298</v>
      </c>
      <c r="B2162" s="16" t="s">
        <v>3296</v>
      </c>
      <c r="C2162" s="16" t="s">
        <v>1340</v>
      </c>
      <c r="D2162" s="16" t="s">
        <v>219</v>
      </c>
      <c r="E2162" s="16" t="n">
        <v>2</v>
      </c>
      <c r="F2162" s="16" t="n">
        <v>1266</v>
      </c>
      <c r="G2162" s="16" t="n">
        <v>0.15</v>
      </c>
      <c r="H2162" s="16" t="s">
        <v>208</v>
      </c>
      <c r="I2162" s="16" t="s">
        <v>40</v>
      </c>
      <c r="J2162" s="16" t="n">
        <v>5</v>
      </c>
      <c r="K2162" s="16" t="n">
        <v>4</v>
      </c>
      <c r="L2162" s="16" t="s">
        <v>41</v>
      </c>
      <c r="M2162" s="18" t="n">
        <f aca="false">IF(ISNUMBER(B2162),B2162,IF(MID(B2162,3,1)="-",DATE(VALUE(RIGHT(B2162,4)),VALUE(MID(B2162,4,2)),VALUE(LEFT(B2162,2))),DATE(VALUE(LEFT(B2162,4)),VALUE(MID(B2162,6,2)),VALUE(RIGHT(B2162,2)))))</f>
        <v>45855</v>
      </c>
      <c r="N2162" s="16" t="n">
        <f aca="false">MONTH(M2162)</f>
        <v>7</v>
      </c>
      <c r="O2162" s="16" t="str">
        <f aca="false">PROPER(TRIM(H2162))</f>
        <v>Jaipur</v>
      </c>
      <c r="P2162" s="16" t="str">
        <f aca="false">IFERROR(VLOOKUP(O2162,city_map!$A$2:$B$6,2,FALSE()),O2162)</f>
        <v>Jaipur</v>
      </c>
      <c r="Q2162" s="16" t="n">
        <f aca="false">IF(ISNUMBER(F2162),F2162,VALUE(SUBSTITUTE(SUBSTITUTE(F2162,"₹",""),",","")))</f>
        <v>1266</v>
      </c>
      <c r="R2162" s="16" t="n">
        <f aca="false">IF(E2162=99,1,E2162)</f>
        <v>2</v>
      </c>
      <c r="S2162" s="16" t="n">
        <f aca="false">IF(G2162="",0,G2162)</f>
        <v>0.15</v>
      </c>
      <c r="T2162" s="16" t="str">
        <f aca="false">IF(I2162="","Unknown",IF(I2162="upi","UPI",I2162))</f>
        <v>COD</v>
      </c>
      <c r="U2162" s="16" t="str">
        <f aca="false">IF(L2162="Yes","Y",IF(L2162="No","N",L2162))</f>
        <v>N</v>
      </c>
      <c r="V2162" s="19" t="n">
        <f aca="false">ROUND(R2162*Q2162*(1-S2162),2)</f>
        <v>2152.2</v>
      </c>
      <c r="W2162" s="16" t="str">
        <f aca="false">_xlfn.XLOOKUP(D2162,products!$A$2:$A$61,products!$C$2:$C$61,"Not found")</f>
        <v>Electronics</v>
      </c>
    </row>
    <row r="2163" customFormat="false" ht="15" hidden="false" customHeight="false" outlineLevel="0" collapsed="false">
      <c r="A2163" s="16" t="s">
        <v>3299</v>
      </c>
      <c r="B2163" s="16" t="s">
        <v>3296</v>
      </c>
      <c r="C2163" s="16" t="s">
        <v>788</v>
      </c>
      <c r="D2163" s="16" t="s">
        <v>250</v>
      </c>
      <c r="E2163" s="16" t="n">
        <v>1</v>
      </c>
      <c r="F2163" s="16" t="n">
        <v>706</v>
      </c>
      <c r="G2163" s="16" t="n">
        <v>0</v>
      </c>
      <c r="H2163" s="16" t="s">
        <v>46</v>
      </c>
      <c r="I2163" s="16" t="s">
        <v>40</v>
      </c>
      <c r="J2163" s="16" t="n">
        <v>3</v>
      </c>
      <c r="K2163" s="16" t="n">
        <v>5</v>
      </c>
      <c r="L2163" s="16" t="s">
        <v>41</v>
      </c>
      <c r="M2163" s="18" t="n">
        <f aca="false">IF(ISNUMBER(B2163),B2163,IF(MID(B2163,3,1)="-",DATE(VALUE(RIGHT(B2163,4)),VALUE(MID(B2163,4,2)),VALUE(LEFT(B2163,2))),DATE(VALUE(LEFT(B2163,4)),VALUE(MID(B2163,6,2)),VALUE(RIGHT(B2163,2)))))</f>
        <v>45855</v>
      </c>
      <c r="N2163" s="16" t="n">
        <f aca="false">MONTH(M2163)</f>
        <v>7</v>
      </c>
      <c r="O2163" s="16" t="str">
        <f aca="false">PROPER(TRIM(H2163))</f>
        <v>Chennai</v>
      </c>
      <c r="P2163" s="16" t="str">
        <f aca="false">IFERROR(VLOOKUP(O2163,city_map!$A$2:$B$6,2,FALSE()),O2163)</f>
        <v>Chennai</v>
      </c>
      <c r="Q2163" s="16" t="n">
        <f aca="false">IF(ISNUMBER(F2163),F2163,VALUE(SUBSTITUTE(SUBSTITUTE(F2163,"₹",""),",","")))</f>
        <v>706</v>
      </c>
      <c r="R2163" s="16" t="n">
        <f aca="false">IF(E2163=99,1,E2163)</f>
        <v>1</v>
      </c>
      <c r="S2163" s="16" t="n">
        <f aca="false">IF(G2163="",0,G2163)</f>
        <v>0</v>
      </c>
      <c r="T2163" s="16" t="str">
        <f aca="false">IF(I2163="","Unknown",IF(I2163="upi","UPI",I2163))</f>
        <v>COD</v>
      </c>
      <c r="U2163" s="16" t="str">
        <f aca="false">IF(L2163="Yes","Y",IF(L2163="No","N",L2163))</f>
        <v>N</v>
      </c>
      <c r="V2163" s="19" t="n">
        <f aca="false">ROUND(R2163*Q2163*(1-S2163),2)</f>
        <v>706</v>
      </c>
      <c r="W2163" s="16" t="str">
        <f aca="false">_xlfn.XLOOKUP(D2163,products!$A$2:$A$61,products!$C$2:$C$61,"Not found")</f>
        <v>Home</v>
      </c>
    </row>
    <row r="2164" customFormat="false" ht="15" hidden="false" customHeight="false" outlineLevel="0" collapsed="false">
      <c r="A2164" s="16" t="s">
        <v>3300</v>
      </c>
      <c r="B2164" s="16" t="s">
        <v>3296</v>
      </c>
      <c r="C2164" s="16" t="s">
        <v>1350</v>
      </c>
      <c r="D2164" s="16" t="s">
        <v>66</v>
      </c>
      <c r="E2164" s="16" t="n">
        <v>1</v>
      </c>
      <c r="F2164" s="16" t="n">
        <v>15009</v>
      </c>
      <c r="G2164" s="16" t="n">
        <v>0.1</v>
      </c>
      <c r="H2164" s="16" t="s">
        <v>56</v>
      </c>
      <c r="I2164" s="16" t="s">
        <v>60</v>
      </c>
      <c r="J2164" s="16" t="n">
        <v>5</v>
      </c>
      <c r="K2164" s="16" t="n">
        <v>3</v>
      </c>
      <c r="L2164" s="16" t="s">
        <v>41</v>
      </c>
      <c r="M2164" s="18" t="n">
        <f aca="false">IF(ISNUMBER(B2164),B2164,IF(MID(B2164,3,1)="-",DATE(VALUE(RIGHT(B2164,4)),VALUE(MID(B2164,4,2)),VALUE(LEFT(B2164,2))),DATE(VALUE(LEFT(B2164,4)),VALUE(MID(B2164,6,2)),VALUE(RIGHT(B2164,2)))))</f>
        <v>45855</v>
      </c>
      <c r="N2164" s="16" t="n">
        <f aca="false">MONTH(M2164)</f>
        <v>7</v>
      </c>
      <c r="O2164" s="16" t="str">
        <f aca="false">PROPER(TRIM(H2164))</f>
        <v>Lucknow</v>
      </c>
      <c r="P2164" s="16" t="str">
        <f aca="false">IFERROR(VLOOKUP(O2164,city_map!$A$2:$B$6,2,FALSE()),O2164)</f>
        <v>Lucknow</v>
      </c>
      <c r="Q2164" s="16" t="n">
        <f aca="false">IF(ISNUMBER(F2164),F2164,VALUE(SUBSTITUTE(SUBSTITUTE(F2164,"₹",""),",","")))</f>
        <v>15009</v>
      </c>
      <c r="R2164" s="16" t="n">
        <f aca="false">IF(E2164=99,1,E2164)</f>
        <v>1</v>
      </c>
      <c r="S2164" s="16" t="n">
        <f aca="false">IF(G2164="",0,G2164)</f>
        <v>0.1</v>
      </c>
      <c r="T2164" s="16" t="str">
        <f aca="false">IF(I2164="","Unknown",IF(I2164="upi","UPI",I2164))</f>
        <v>UPI</v>
      </c>
      <c r="U2164" s="16" t="str">
        <f aca="false">IF(L2164="Yes","Y",IF(L2164="No","N",L2164))</f>
        <v>N</v>
      </c>
      <c r="V2164" s="19" t="n">
        <f aca="false">ROUND(R2164*Q2164*(1-S2164),2)</f>
        <v>13508.1</v>
      </c>
      <c r="W2164" s="16" t="str">
        <f aca="false">_xlfn.XLOOKUP(D2164,products!$A$2:$A$61,products!$C$2:$C$61,"Not found")</f>
        <v>Electronics</v>
      </c>
    </row>
    <row r="2165" customFormat="false" ht="15" hidden="false" customHeight="false" outlineLevel="0" collapsed="false">
      <c r="A2165" s="16" t="s">
        <v>3301</v>
      </c>
      <c r="B2165" s="16" t="s">
        <v>3296</v>
      </c>
      <c r="C2165" s="16" t="s">
        <v>3163</v>
      </c>
      <c r="D2165" s="16" t="s">
        <v>721</v>
      </c>
      <c r="E2165" s="16" t="n">
        <v>1</v>
      </c>
      <c r="F2165" s="16" t="n">
        <v>524</v>
      </c>
      <c r="G2165" s="16" t="n">
        <v>0.05</v>
      </c>
      <c r="H2165" s="16" t="s">
        <v>233</v>
      </c>
      <c r="I2165" s="16" t="s">
        <v>60</v>
      </c>
      <c r="J2165" s="16" t="n">
        <v>5</v>
      </c>
      <c r="K2165" s="16" t="n">
        <v>4</v>
      </c>
      <c r="L2165" s="16" t="s">
        <v>41</v>
      </c>
      <c r="M2165" s="18" t="n">
        <f aca="false">IF(ISNUMBER(B2165),B2165,IF(MID(B2165,3,1)="-",DATE(VALUE(RIGHT(B2165,4)),VALUE(MID(B2165,4,2)),VALUE(LEFT(B2165,2))),DATE(VALUE(LEFT(B2165,4)),VALUE(MID(B2165,6,2)),VALUE(RIGHT(B2165,2)))))</f>
        <v>45855</v>
      </c>
      <c r="N2165" s="16" t="n">
        <f aca="false">MONTH(M2165)</f>
        <v>7</v>
      </c>
      <c r="O2165" s="16" t="str">
        <f aca="false">PROPER(TRIM(H2165))</f>
        <v>Mumbai</v>
      </c>
      <c r="P2165" s="16" t="str">
        <f aca="false">IFERROR(VLOOKUP(O2165,city_map!$A$2:$B$6,2,FALSE()),O2165)</f>
        <v>Mumbai</v>
      </c>
      <c r="Q2165" s="16" t="n">
        <f aca="false">IF(ISNUMBER(F2165),F2165,VALUE(SUBSTITUTE(SUBSTITUTE(F2165,"₹",""),",","")))</f>
        <v>524</v>
      </c>
      <c r="R2165" s="16" t="n">
        <f aca="false">IF(E2165=99,1,E2165)</f>
        <v>1</v>
      </c>
      <c r="S2165" s="16" t="n">
        <f aca="false">IF(G2165="",0,G2165)</f>
        <v>0.05</v>
      </c>
      <c r="T2165" s="16" t="str">
        <f aca="false">IF(I2165="","Unknown",IF(I2165="upi","UPI",I2165))</f>
        <v>UPI</v>
      </c>
      <c r="U2165" s="16" t="str">
        <f aca="false">IF(L2165="Yes","Y",IF(L2165="No","N",L2165))</f>
        <v>N</v>
      </c>
      <c r="V2165" s="19" t="n">
        <f aca="false">ROUND(R2165*Q2165*(1-S2165),2)</f>
        <v>497.8</v>
      </c>
      <c r="W2165" s="16" t="str">
        <f aca="false">_xlfn.XLOOKUP(D2165,products!$A$2:$A$61,products!$C$2:$C$61,"Not found")</f>
        <v>Beauty</v>
      </c>
    </row>
    <row r="2166" customFormat="false" ht="15" hidden="false" customHeight="false" outlineLevel="0" collapsed="false">
      <c r="A2166" s="16" t="s">
        <v>3302</v>
      </c>
      <c r="B2166" s="16" t="s">
        <v>3296</v>
      </c>
      <c r="C2166" s="16" t="s">
        <v>278</v>
      </c>
      <c r="D2166" s="16" t="s">
        <v>160</v>
      </c>
      <c r="E2166" s="16" t="n">
        <v>4</v>
      </c>
      <c r="F2166" s="16" t="n">
        <v>1849</v>
      </c>
      <c r="G2166" s="16" t="n">
        <v>0.3</v>
      </c>
      <c r="H2166" s="16" t="s">
        <v>208</v>
      </c>
      <c r="I2166" s="16" t="s">
        <v>71</v>
      </c>
      <c r="J2166" s="16" t="n">
        <v>6</v>
      </c>
      <c r="K2166" s="16" t="n">
        <v>3</v>
      </c>
      <c r="L2166" s="16" t="s">
        <v>57</v>
      </c>
      <c r="M2166" s="18" t="n">
        <f aca="false">IF(ISNUMBER(B2166),B2166,IF(MID(B2166,3,1)="-",DATE(VALUE(RIGHT(B2166,4)),VALUE(MID(B2166,4,2)),VALUE(LEFT(B2166,2))),DATE(VALUE(LEFT(B2166,4)),VALUE(MID(B2166,6,2)),VALUE(RIGHT(B2166,2)))))</f>
        <v>45855</v>
      </c>
      <c r="N2166" s="16" t="n">
        <f aca="false">MONTH(M2166)</f>
        <v>7</v>
      </c>
      <c r="O2166" s="16" t="str">
        <f aca="false">PROPER(TRIM(H2166))</f>
        <v>Jaipur</v>
      </c>
      <c r="P2166" s="16" t="str">
        <f aca="false">IFERROR(VLOOKUP(O2166,city_map!$A$2:$B$6,2,FALSE()),O2166)</f>
        <v>Jaipur</v>
      </c>
      <c r="Q2166" s="16" t="n">
        <f aca="false">IF(ISNUMBER(F2166),F2166,VALUE(SUBSTITUTE(SUBSTITUTE(F2166,"₹",""),",","")))</f>
        <v>1849</v>
      </c>
      <c r="R2166" s="16" t="n">
        <f aca="false">IF(E2166=99,1,E2166)</f>
        <v>4</v>
      </c>
      <c r="S2166" s="16" t="n">
        <f aca="false">IF(G2166="",0,G2166)</f>
        <v>0.3</v>
      </c>
      <c r="T2166" s="16" t="str">
        <f aca="false">IF(I2166="","Unknown",IF(I2166="upi","UPI",I2166))</f>
        <v>Credit Card</v>
      </c>
      <c r="U2166" s="16" t="str">
        <f aca="false">IF(L2166="Yes","Y",IF(L2166="No","N",L2166))</f>
        <v>Y</v>
      </c>
      <c r="V2166" s="19" t="n">
        <f aca="false">ROUND(R2166*Q2166*(1-S2166),2)</f>
        <v>5177.2</v>
      </c>
      <c r="W2166" s="16" t="str">
        <f aca="false">_xlfn.XLOOKUP(D2166,products!$A$2:$A$61,products!$C$2:$C$61,"Not found")</f>
        <v>Fashion</v>
      </c>
    </row>
    <row r="2167" customFormat="false" ht="15" hidden="false" customHeight="false" outlineLevel="0" collapsed="false">
      <c r="A2167" s="16" t="s">
        <v>3303</v>
      </c>
      <c r="B2167" s="16" t="s">
        <v>3296</v>
      </c>
      <c r="C2167" s="16" t="s">
        <v>961</v>
      </c>
      <c r="D2167" s="16" t="s">
        <v>165</v>
      </c>
      <c r="E2167" s="16" t="n">
        <v>2</v>
      </c>
      <c r="F2167" s="16" t="n">
        <v>877</v>
      </c>
      <c r="G2167" s="16"/>
      <c r="H2167" s="16" t="s">
        <v>130</v>
      </c>
      <c r="I2167" s="16" t="s">
        <v>60</v>
      </c>
      <c r="J2167" s="16" t="n">
        <v>6</v>
      </c>
      <c r="K2167" s="16" t="n">
        <v>4</v>
      </c>
      <c r="L2167" s="16" t="s">
        <v>41</v>
      </c>
      <c r="M2167" s="18" t="n">
        <f aca="false">IF(ISNUMBER(B2167),B2167,IF(MID(B2167,3,1)="-",DATE(VALUE(RIGHT(B2167,4)),VALUE(MID(B2167,4,2)),VALUE(LEFT(B2167,2))),DATE(VALUE(LEFT(B2167,4)),VALUE(MID(B2167,6,2)),VALUE(RIGHT(B2167,2)))))</f>
        <v>45855</v>
      </c>
      <c r="N2167" s="16" t="n">
        <f aca="false">MONTH(M2167)</f>
        <v>7</v>
      </c>
      <c r="O2167" s="16" t="str">
        <f aca="false">PROPER(TRIM(H2167))</f>
        <v>Bengaluru</v>
      </c>
      <c r="P2167" s="16" t="str">
        <f aca="false">IFERROR(VLOOKUP(O2167,city_map!$A$2:$B$6,2,FALSE()),O2167)</f>
        <v>Bengaluru</v>
      </c>
      <c r="Q2167" s="16" t="n">
        <f aca="false">IF(ISNUMBER(F2167),F2167,VALUE(SUBSTITUTE(SUBSTITUTE(F2167,"₹",""),",","")))</f>
        <v>877</v>
      </c>
      <c r="R2167" s="16" t="n">
        <f aca="false">IF(E2167=99,1,E2167)</f>
        <v>2</v>
      </c>
      <c r="S2167" s="16" t="n">
        <f aca="false">IF(G2167="",0,G2167)</f>
        <v>0</v>
      </c>
      <c r="T2167" s="16" t="str">
        <f aca="false">IF(I2167="","Unknown",IF(I2167="upi","UPI",I2167))</f>
        <v>UPI</v>
      </c>
      <c r="U2167" s="16" t="str">
        <f aca="false">IF(L2167="Yes","Y",IF(L2167="No","N",L2167))</f>
        <v>N</v>
      </c>
      <c r="V2167" s="19" t="n">
        <f aca="false">ROUND(R2167*Q2167*(1-S2167),2)</f>
        <v>1754</v>
      </c>
      <c r="W2167" s="16" t="str">
        <f aca="false">_xlfn.XLOOKUP(D2167,products!$A$2:$A$61,products!$C$2:$C$61,"Not found")</f>
        <v>Electronics</v>
      </c>
    </row>
    <row r="2168" customFormat="false" ht="15" hidden="false" customHeight="false" outlineLevel="0" collapsed="false">
      <c r="A2168" s="16" t="s">
        <v>3304</v>
      </c>
      <c r="B2168" s="16" t="s">
        <v>3296</v>
      </c>
      <c r="C2168" s="16" t="s">
        <v>881</v>
      </c>
      <c r="D2168" s="16" t="s">
        <v>211</v>
      </c>
      <c r="E2168" s="16" t="n">
        <v>1</v>
      </c>
      <c r="F2168" s="16" t="n">
        <v>1339</v>
      </c>
      <c r="G2168" s="16" t="n">
        <v>0.1</v>
      </c>
      <c r="H2168" s="16" t="s">
        <v>67</v>
      </c>
      <c r="I2168" s="16" t="s">
        <v>60</v>
      </c>
      <c r="J2168" s="16" t="n">
        <v>2</v>
      </c>
      <c r="K2168" s="16" t="n">
        <v>5</v>
      </c>
      <c r="L2168" s="16" t="s">
        <v>41</v>
      </c>
      <c r="M2168" s="18" t="n">
        <f aca="false">IF(ISNUMBER(B2168),B2168,IF(MID(B2168,3,1)="-",DATE(VALUE(RIGHT(B2168,4)),VALUE(MID(B2168,4,2)),VALUE(LEFT(B2168,2))),DATE(VALUE(LEFT(B2168,4)),VALUE(MID(B2168,6,2)),VALUE(RIGHT(B2168,2)))))</f>
        <v>45855</v>
      </c>
      <c r="N2168" s="16" t="n">
        <f aca="false">MONTH(M2168)</f>
        <v>7</v>
      </c>
      <c r="O2168" s="16" t="str">
        <f aca="false">PROPER(TRIM(H2168))</f>
        <v>Kolkata</v>
      </c>
      <c r="P2168" s="16" t="str">
        <f aca="false">IFERROR(VLOOKUP(O2168,city_map!$A$2:$B$6,2,FALSE()),O2168)</f>
        <v>Kolkata</v>
      </c>
      <c r="Q2168" s="16" t="n">
        <f aca="false">IF(ISNUMBER(F2168),F2168,VALUE(SUBSTITUTE(SUBSTITUTE(F2168,"₹",""),",","")))</f>
        <v>1339</v>
      </c>
      <c r="R2168" s="16" t="n">
        <f aca="false">IF(E2168=99,1,E2168)</f>
        <v>1</v>
      </c>
      <c r="S2168" s="16" t="n">
        <f aca="false">IF(G2168="",0,G2168)</f>
        <v>0.1</v>
      </c>
      <c r="T2168" s="16" t="str">
        <f aca="false">IF(I2168="","Unknown",IF(I2168="upi","UPI",I2168))</f>
        <v>UPI</v>
      </c>
      <c r="U2168" s="16" t="str">
        <f aca="false">IF(L2168="Yes","Y",IF(L2168="No","N",L2168))</f>
        <v>N</v>
      </c>
      <c r="V2168" s="19" t="n">
        <f aca="false">ROUND(R2168*Q2168*(1-S2168),2)</f>
        <v>1205.1</v>
      </c>
      <c r="W2168" s="16" t="str">
        <f aca="false">_xlfn.XLOOKUP(D2168,products!$A$2:$A$61,products!$C$2:$C$61,"Not found")</f>
        <v>Fashion</v>
      </c>
    </row>
    <row r="2169" customFormat="false" ht="15" hidden="false" customHeight="false" outlineLevel="0" collapsed="false">
      <c r="A2169" s="16" t="s">
        <v>3305</v>
      </c>
      <c r="B2169" s="16" t="s">
        <v>3296</v>
      </c>
      <c r="C2169" s="16" t="s">
        <v>2098</v>
      </c>
      <c r="D2169" s="16" t="s">
        <v>300</v>
      </c>
      <c r="E2169" s="16" t="n">
        <v>1</v>
      </c>
      <c r="F2169" s="16" t="n">
        <v>2542</v>
      </c>
      <c r="G2169" s="16" t="n">
        <v>0.05</v>
      </c>
      <c r="H2169" s="16" t="s">
        <v>112</v>
      </c>
      <c r="I2169" s="16" t="s">
        <v>60</v>
      </c>
      <c r="J2169" s="16" t="n">
        <v>3</v>
      </c>
      <c r="K2169" s="16" t="n">
        <v>5</v>
      </c>
      <c r="L2169" s="16" t="s">
        <v>41</v>
      </c>
      <c r="M2169" s="18" t="n">
        <f aca="false">IF(ISNUMBER(B2169),B2169,IF(MID(B2169,3,1)="-",DATE(VALUE(RIGHT(B2169,4)),VALUE(MID(B2169,4,2)),VALUE(LEFT(B2169,2))),DATE(VALUE(LEFT(B2169,4)),VALUE(MID(B2169,6,2)),VALUE(RIGHT(B2169,2)))))</f>
        <v>45855</v>
      </c>
      <c r="N2169" s="16" t="n">
        <f aca="false">MONTH(M2169)</f>
        <v>7</v>
      </c>
      <c r="O2169" s="16" t="str">
        <f aca="false">PROPER(TRIM(H2169))</f>
        <v>Mumbai</v>
      </c>
      <c r="P2169" s="16" t="str">
        <f aca="false">IFERROR(VLOOKUP(O2169,city_map!$A$2:$B$6,2,FALSE()),O2169)</f>
        <v>Mumbai</v>
      </c>
      <c r="Q2169" s="16" t="n">
        <f aca="false">IF(ISNUMBER(F2169),F2169,VALUE(SUBSTITUTE(SUBSTITUTE(F2169,"₹",""),",","")))</f>
        <v>2542</v>
      </c>
      <c r="R2169" s="16" t="n">
        <f aca="false">IF(E2169=99,1,E2169)</f>
        <v>1</v>
      </c>
      <c r="S2169" s="16" t="n">
        <f aca="false">IF(G2169="",0,G2169)</f>
        <v>0.05</v>
      </c>
      <c r="T2169" s="16" t="str">
        <f aca="false">IF(I2169="","Unknown",IF(I2169="upi","UPI",I2169))</f>
        <v>UPI</v>
      </c>
      <c r="U2169" s="16" t="str">
        <f aca="false">IF(L2169="Yes","Y",IF(L2169="No","N",L2169))</f>
        <v>N</v>
      </c>
      <c r="V2169" s="19" t="n">
        <f aca="false">ROUND(R2169*Q2169*(1-S2169),2)</f>
        <v>2414.9</v>
      </c>
      <c r="W2169" s="16" t="str">
        <f aca="false">_xlfn.XLOOKUP(D2169,products!$A$2:$A$61,products!$C$2:$C$61,"Not found")</f>
        <v>Home</v>
      </c>
    </row>
    <row r="2170" customFormat="false" ht="15" hidden="false" customHeight="false" outlineLevel="0" collapsed="false">
      <c r="A2170" s="16" t="s">
        <v>3306</v>
      </c>
      <c r="B2170" s="16" t="s">
        <v>3307</v>
      </c>
      <c r="C2170" s="16" t="s">
        <v>1634</v>
      </c>
      <c r="D2170" s="16" t="s">
        <v>99</v>
      </c>
      <c r="E2170" s="16" t="n">
        <v>1</v>
      </c>
      <c r="F2170" s="16" t="n">
        <v>733</v>
      </c>
      <c r="G2170" s="16" t="n">
        <v>0.1</v>
      </c>
      <c r="H2170" s="16" t="s">
        <v>130</v>
      </c>
      <c r="I2170" s="16" t="s">
        <v>71</v>
      </c>
      <c r="J2170" s="16" t="n">
        <v>6</v>
      </c>
      <c r="K2170" s="16" t="n">
        <v>3</v>
      </c>
      <c r="L2170" s="16" t="s">
        <v>57</v>
      </c>
      <c r="M2170" s="18" t="n">
        <f aca="false">IF(ISNUMBER(B2170),B2170,IF(MID(B2170,3,1)="-",DATE(VALUE(RIGHT(B2170,4)),VALUE(MID(B2170,4,2)),VALUE(LEFT(B2170,2))),DATE(VALUE(LEFT(B2170,4)),VALUE(MID(B2170,6,2)),VALUE(RIGHT(B2170,2)))))</f>
        <v>45855</v>
      </c>
      <c r="N2170" s="16" t="n">
        <f aca="false">MONTH(M2170)</f>
        <v>7</v>
      </c>
      <c r="O2170" s="16" t="str">
        <f aca="false">PROPER(TRIM(H2170))</f>
        <v>Bengaluru</v>
      </c>
      <c r="P2170" s="16" t="str">
        <f aca="false">IFERROR(VLOOKUP(O2170,city_map!$A$2:$B$6,2,FALSE()),O2170)</f>
        <v>Bengaluru</v>
      </c>
      <c r="Q2170" s="16" t="n">
        <f aca="false">IF(ISNUMBER(F2170),F2170,VALUE(SUBSTITUTE(SUBSTITUTE(F2170,"₹",""),",","")))</f>
        <v>733</v>
      </c>
      <c r="R2170" s="16" t="n">
        <f aca="false">IF(E2170=99,1,E2170)</f>
        <v>1</v>
      </c>
      <c r="S2170" s="16" t="n">
        <f aca="false">IF(G2170="",0,G2170)</f>
        <v>0.1</v>
      </c>
      <c r="T2170" s="16" t="str">
        <f aca="false">IF(I2170="","Unknown",IF(I2170="upi","UPI",I2170))</f>
        <v>Credit Card</v>
      </c>
      <c r="U2170" s="16" t="str">
        <f aca="false">IF(L2170="Yes","Y",IF(L2170="No","N",L2170))</f>
        <v>Y</v>
      </c>
      <c r="V2170" s="19" t="n">
        <f aca="false">ROUND(R2170*Q2170*(1-S2170),2)</f>
        <v>659.7</v>
      </c>
      <c r="W2170" s="16" t="str">
        <f aca="false">_xlfn.XLOOKUP(D2170,products!$A$2:$A$61,products!$C$2:$C$61,"Not found")</f>
        <v>Fashion</v>
      </c>
    </row>
    <row r="2171" customFormat="false" ht="15" hidden="false" customHeight="false" outlineLevel="0" collapsed="false">
      <c r="A2171" s="16" t="s">
        <v>3308</v>
      </c>
      <c r="B2171" s="16" t="s">
        <v>3296</v>
      </c>
      <c r="C2171" s="16" t="s">
        <v>76</v>
      </c>
      <c r="D2171" s="16" t="s">
        <v>341</v>
      </c>
      <c r="E2171" s="16" t="n">
        <v>1</v>
      </c>
      <c r="F2171" s="16" t="n">
        <v>1128</v>
      </c>
      <c r="G2171" s="16" t="n">
        <v>0.1</v>
      </c>
      <c r="H2171" s="16" t="s">
        <v>46</v>
      </c>
      <c r="I2171" s="16" t="s">
        <v>71</v>
      </c>
      <c r="J2171" s="16" t="n">
        <v>4</v>
      </c>
      <c r="K2171" s="16" t="n">
        <v>3</v>
      </c>
      <c r="L2171" s="16" t="s">
        <v>41</v>
      </c>
      <c r="M2171" s="18" t="n">
        <f aca="false">IF(ISNUMBER(B2171),B2171,IF(MID(B2171,3,1)="-",DATE(VALUE(RIGHT(B2171,4)),VALUE(MID(B2171,4,2)),VALUE(LEFT(B2171,2))),DATE(VALUE(LEFT(B2171,4)),VALUE(MID(B2171,6,2)),VALUE(RIGHT(B2171,2)))))</f>
        <v>45855</v>
      </c>
      <c r="N2171" s="16" t="n">
        <f aca="false">MONTH(M2171)</f>
        <v>7</v>
      </c>
      <c r="O2171" s="16" t="str">
        <f aca="false">PROPER(TRIM(H2171))</f>
        <v>Chennai</v>
      </c>
      <c r="P2171" s="16" t="str">
        <f aca="false">IFERROR(VLOOKUP(O2171,city_map!$A$2:$B$6,2,FALSE()),O2171)</f>
        <v>Chennai</v>
      </c>
      <c r="Q2171" s="16" t="n">
        <f aca="false">IF(ISNUMBER(F2171),F2171,VALUE(SUBSTITUTE(SUBSTITUTE(F2171,"₹",""),",","")))</f>
        <v>1128</v>
      </c>
      <c r="R2171" s="16" t="n">
        <f aca="false">IF(E2171=99,1,E2171)</f>
        <v>1</v>
      </c>
      <c r="S2171" s="16" t="n">
        <f aca="false">IF(G2171="",0,G2171)</f>
        <v>0.1</v>
      </c>
      <c r="T2171" s="16" t="str">
        <f aca="false">IF(I2171="","Unknown",IF(I2171="upi","UPI",I2171))</f>
        <v>Credit Card</v>
      </c>
      <c r="U2171" s="16" t="str">
        <f aca="false">IF(L2171="Yes","Y",IF(L2171="No","N",L2171))</f>
        <v>N</v>
      </c>
      <c r="V2171" s="19" t="n">
        <f aca="false">ROUND(R2171*Q2171*(1-S2171),2)</f>
        <v>1015.2</v>
      </c>
      <c r="W2171" s="16" t="str">
        <f aca="false">_xlfn.XLOOKUP(D2171,products!$A$2:$A$61,products!$C$2:$C$61,"Not found")</f>
        <v>Home</v>
      </c>
    </row>
    <row r="2172" customFormat="false" ht="15" hidden="false" customHeight="false" outlineLevel="0" collapsed="false">
      <c r="A2172" s="16" t="s">
        <v>3309</v>
      </c>
      <c r="B2172" s="16" t="s">
        <v>3296</v>
      </c>
      <c r="C2172" s="16" t="s">
        <v>1287</v>
      </c>
      <c r="D2172" s="16" t="s">
        <v>225</v>
      </c>
      <c r="E2172" s="16" t="n">
        <v>2</v>
      </c>
      <c r="F2172" s="16" t="n">
        <v>385</v>
      </c>
      <c r="G2172" s="16" t="n">
        <v>0</v>
      </c>
      <c r="H2172" s="16" t="s">
        <v>70</v>
      </c>
      <c r="I2172" s="16" t="s">
        <v>40</v>
      </c>
      <c r="J2172" s="16" t="n">
        <v>6</v>
      </c>
      <c r="K2172" s="16" t="n">
        <v>4</v>
      </c>
      <c r="L2172" s="16" t="s">
        <v>41</v>
      </c>
      <c r="M2172" s="18" t="n">
        <f aca="false">IF(ISNUMBER(B2172),B2172,IF(MID(B2172,3,1)="-",DATE(VALUE(RIGHT(B2172,4)),VALUE(MID(B2172,4,2)),VALUE(LEFT(B2172,2))),DATE(VALUE(LEFT(B2172,4)),VALUE(MID(B2172,6,2)),VALUE(RIGHT(B2172,2)))))</f>
        <v>45855</v>
      </c>
      <c r="N2172" s="16" t="n">
        <f aca="false">MONTH(M2172)</f>
        <v>7</v>
      </c>
      <c r="O2172" s="16" t="str">
        <f aca="false">PROPER(TRIM(H2172))</f>
        <v>Pune</v>
      </c>
      <c r="P2172" s="16" t="str">
        <f aca="false">IFERROR(VLOOKUP(O2172,city_map!$A$2:$B$6,2,FALSE()),O2172)</f>
        <v>Pune</v>
      </c>
      <c r="Q2172" s="16" t="n">
        <f aca="false">IF(ISNUMBER(F2172),F2172,VALUE(SUBSTITUTE(SUBSTITUTE(F2172,"₹",""),",","")))</f>
        <v>385</v>
      </c>
      <c r="R2172" s="16" t="n">
        <f aca="false">IF(E2172=99,1,E2172)</f>
        <v>2</v>
      </c>
      <c r="S2172" s="16" t="n">
        <f aca="false">IF(G2172="",0,G2172)</f>
        <v>0</v>
      </c>
      <c r="T2172" s="16" t="str">
        <f aca="false">IF(I2172="","Unknown",IF(I2172="upi","UPI",I2172))</f>
        <v>COD</v>
      </c>
      <c r="U2172" s="16" t="str">
        <f aca="false">IF(L2172="Yes","Y",IF(L2172="No","N",L2172))</f>
        <v>N</v>
      </c>
      <c r="V2172" s="19" t="n">
        <f aca="false">ROUND(R2172*Q2172*(1-S2172),2)</f>
        <v>770</v>
      </c>
      <c r="W2172" s="16" t="str">
        <f aca="false">_xlfn.XLOOKUP(D2172,products!$A$2:$A$61,products!$C$2:$C$61,"Not found")</f>
        <v>Books</v>
      </c>
    </row>
    <row r="2173" customFormat="false" ht="15" hidden="false" customHeight="false" outlineLevel="0" collapsed="false">
      <c r="A2173" s="16" t="s">
        <v>3310</v>
      </c>
      <c r="B2173" s="16" t="s">
        <v>3311</v>
      </c>
      <c r="C2173" s="16" t="s">
        <v>1757</v>
      </c>
      <c r="D2173" s="16" t="s">
        <v>139</v>
      </c>
      <c r="E2173" s="16" t="n">
        <v>1</v>
      </c>
      <c r="F2173" s="16" t="n">
        <v>343</v>
      </c>
      <c r="G2173" s="16" t="n">
        <v>0</v>
      </c>
      <c r="H2173" s="16" t="s">
        <v>39</v>
      </c>
      <c r="I2173" s="16" t="s">
        <v>40</v>
      </c>
      <c r="J2173" s="16" t="n">
        <v>3</v>
      </c>
      <c r="K2173" s="16"/>
      <c r="L2173" s="16" t="s">
        <v>41</v>
      </c>
      <c r="M2173" s="18" t="n">
        <f aca="false">IF(ISNUMBER(B2173),B2173,IF(MID(B2173,3,1)="-",DATE(VALUE(RIGHT(B2173,4)),VALUE(MID(B2173,4,2)),VALUE(LEFT(B2173,2))),DATE(VALUE(LEFT(B2173,4)),VALUE(MID(B2173,6,2)),VALUE(RIGHT(B2173,2)))))</f>
        <v>45856</v>
      </c>
      <c r="N2173" s="16" t="n">
        <f aca="false">MONTH(M2173)</f>
        <v>7</v>
      </c>
      <c r="O2173" s="16" t="str">
        <f aca="false">PROPER(TRIM(H2173))</f>
        <v>Delhi</v>
      </c>
      <c r="P2173" s="16" t="str">
        <f aca="false">IFERROR(VLOOKUP(O2173,city_map!$A$2:$B$6,2,FALSE()),O2173)</f>
        <v>Delhi</v>
      </c>
      <c r="Q2173" s="16" t="n">
        <f aca="false">IF(ISNUMBER(F2173),F2173,VALUE(SUBSTITUTE(SUBSTITUTE(F2173,"₹",""),",","")))</f>
        <v>343</v>
      </c>
      <c r="R2173" s="16" t="n">
        <f aca="false">IF(E2173=99,1,E2173)</f>
        <v>1</v>
      </c>
      <c r="S2173" s="16" t="n">
        <f aca="false">IF(G2173="",0,G2173)</f>
        <v>0</v>
      </c>
      <c r="T2173" s="16" t="str">
        <f aca="false">IF(I2173="","Unknown",IF(I2173="upi","UPI",I2173))</f>
        <v>COD</v>
      </c>
      <c r="U2173" s="16" t="str">
        <f aca="false">IF(L2173="Yes","Y",IF(L2173="No","N",L2173))</f>
        <v>N</v>
      </c>
      <c r="V2173" s="19" t="n">
        <f aca="false">ROUND(R2173*Q2173*(1-S2173),2)</f>
        <v>343</v>
      </c>
      <c r="W2173" s="16" t="str">
        <f aca="false">_xlfn.XLOOKUP(D2173,products!$A$2:$A$61,products!$C$2:$C$61,"Not found")</f>
        <v>Beauty</v>
      </c>
    </row>
    <row r="2174" customFormat="false" ht="15" hidden="false" customHeight="false" outlineLevel="0" collapsed="false">
      <c r="A2174" s="16" t="s">
        <v>3312</v>
      </c>
      <c r="B2174" s="16" t="s">
        <v>3313</v>
      </c>
      <c r="C2174" s="16" t="s">
        <v>920</v>
      </c>
      <c r="D2174" s="16" t="s">
        <v>146</v>
      </c>
      <c r="E2174" s="16" t="n">
        <v>1</v>
      </c>
      <c r="F2174" s="16" t="n">
        <v>461</v>
      </c>
      <c r="G2174" s="16" t="n">
        <v>0</v>
      </c>
      <c r="H2174" s="16" t="s">
        <v>112</v>
      </c>
      <c r="I2174" s="16" t="s">
        <v>60</v>
      </c>
      <c r="J2174" s="16" t="n">
        <v>3</v>
      </c>
      <c r="K2174" s="16" t="n">
        <v>4</v>
      </c>
      <c r="L2174" s="16" t="s">
        <v>41</v>
      </c>
      <c r="M2174" s="18" t="n">
        <f aca="false">IF(ISNUMBER(B2174),B2174,IF(MID(B2174,3,1)="-",DATE(VALUE(RIGHT(B2174,4)),VALUE(MID(B2174,4,2)),VALUE(LEFT(B2174,2))),DATE(VALUE(LEFT(B2174,4)),VALUE(MID(B2174,6,2)),VALUE(RIGHT(B2174,2)))))</f>
        <v>45856</v>
      </c>
      <c r="N2174" s="16" t="n">
        <f aca="false">MONTH(M2174)</f>
        <v>7</v>
      </c>
      <c r="O2174" s="16" t="str">
        <f aca="false">PROPER(TRIM(H2174))</f>
        <v>Mumbai</v>
      </c>
      <c r="P2174" s="16" t="str">
        <f aca="false">IFERROR(VLOOKUP(O2174,city_map!$A$2:$B$6,2,FALSE()),O2174)</f>
        <v>Mumbai</v>
      </c>
      <c r="Q2174" s="16" t="n">
        <f aca="false">IF(ISNUMBER(F2174),F2174,VALUE(SUBSTITUTE(SUBSTITUTE(F2174,"₹",""),",","")))</f>
        <v>461</v>
      </c>
      <c r="R2174" s="16" t="n">
        <f aca="false">IF(E2174=99,1,E2174)</f>
        <v>1</v>
      </c>
      <c r="S2174" s="16" t="n">
        <f aca="false">IF(G2174="",0,G2174)</f>
        <v>0</v>
      </c>
      <c r="T2174" s="16" t="str">
        <f aca="false">IF(I2174="","Unknown",IF(I2174="upi","UPI",I2174))</f>
        <v>UPI</v>
      </c>
      <c r="U2174" s="16" t="str">
        <f aca="false">IF(L2174="Yes","Y",IF(L2174="No","N",L2174))</f>
        <v>N</v>
      </c>
      <c r="V2174" s="19" t="n">
        <f aca="false">ROUND(R2174*Q2174*(1-S2174),2)</f>
        <v>461</v>
      </c>
      <c r="W2174" s="16" t="str">
        <f aca="false">_xlfn.XLOOKUP(D2174,products!$A$2:$A$61,products!$C$2:$C$61,"Not found")</f>
        <v>Beauty</v>
      </c>
    </row>
    <row r="2175" customFormat="false" ht="15" hidden="false" customHeight="false" outlineLevel="0" collapsed="false">
      <c r="A2175" s="16" t="s">
        <v>3314</v>
      </c>
      <c r="B2175" s="16" t="s">
        <v>3311</v>
      </c>
      <c r="C2175" s="16" t="s">
        <v>1784</v>
      </c>
      <c r="D2175" s="16" t="s">
        <v>88</v>
      </c>
      <c r="E2175" s="16" t="n">
        <v>2</v>
      </c>
      <c r="F2175" s="16" t="n">
        <v>3134</v>
      </c>
      <c r="G2175" s="16" t="n">
        <v>0.05</v>
      </c>
      <c r="H2175" s="16" t="s">
        <v>208</v>
      </c>
      <c r="I2175" s="16" t="s">
        <v>71</v>
      </c>
      <c r="J2175" s="16" t="n">
        <v>7</v>
      </c>
      <c r="K2175" s="16" t="n">
        <v>3</v>
      </c>
      <c r="L2175" s="16" t="s">
        <v>41</v>
      </c>
      <c r="M2175" s="18" t="n">
        <f aca="false">IF(ISNUMBER(B2175),B2175,IF(MID(B2175,3,1)="-",DATE(VALUE(RIGHT(B2175,4)),VALUE(MID(B2175,4,2)),VALUE(LEFT(B2175,2))),DATE(VALUE(LEFT(B2175,4)),VALUE(MID(B2175,6,2)),VALUE(RIGHT(B2175,2)))))</f>
        <v>45856</v>
      </c>
      <c r="N2175" s="16" t="n">
        <f aca="false">MONTH(M2175)</f>
        <v>7</v>
      </c>
      <c r="O2175" s="16" t="str">
        <f aca="false">PROPER(TRIM(H2175))</f>
        <v>Jaipur</v>
      </c>
      <c r="P2175" s="16" t="str">
        <f aca="false">IFERROR(VLOOKUP(O2175,city_map!$A$2:$B$6,2,FALSE()),O2175)</f>
        <v>Jaipur</v>
      </c>
      <c r="Q2175" s="16" t="n">
        <f aca="false">IF(ISNUMBER(F2175),F2175,VALUE(SUBSTITUTE(SUBSTITUTE(F2175,"₹",""),",","")))</f>
        <v>3134</v>
      </c>
      <c r="R2175" s="16" t="n">
        <f aca="false">IF(E2175=99,1,E2175)</f>
        <v>2</v>
      </c>
      <c r="S2175" s="16" t="n">
        <f aca="false">IF(G2175="",0,G2175)</f>
        <v>0.05</v>
      </c>
      <c r="T2175" s="16" t="str">
        <f aca="false">IF(I2175="","Unknown",IF(I2175="upi","UPI",I2175))</f>
        <v>Credit Card</v>
      </c>
      <c r="U2175" s="16" t="str">
        <f aca="false">IF(L2175="Yes","Y",IF(L2175="No","N",L2175))</f>
        <v>N</v>
      </c>
      <c r="V2175" s="19" t="n">
        <f aca="false">ROUND(R2175*Q2175*(1-S2175),2)</f>
        <v>5954.6</v>
      </c>
      <c r="W2175" s="16" t="str">
        <f aca="false">_xlfn.XLOOKUP(D2175,products!$A$2:$A$61,products!$C$2:$C$61,"Not found")</f>
        <v>Fashion</v>
      </c>
    </row>
    <row r="2176" customFormat="false" ht="15" hidden="false" customHeight="false" outlineLevel="0" collapsed="false">
      <c r="A2176" s="16" t="s">
        <v>3315</v>
      </c>
      <c r="B2176" s="16" t="s">
        <v>3311</v>
      </c>
      <c r="C2176" s="16" t="s">
        <v>3316</v>
      </c>
      <c r="D2176" s="16" t="s">
        <v>108</v>
      </c>
      <c r="E2176" s="16" t="n">
        <v>1</v>
      </c>
      <c r="F2176" s="16" t="n">
        <v>3636</v>
      </c>
      <c r="G2176" s="16" t="n">
        <v>0.05</v>
      </c>
      <c r="H2176" s="16" t="s">
        <v>112</v>
      </c>
      <c r="I2176" s="16" t="s">
        <v>60</v>
      </c>
      <c r="J2176" s="16" t="n">
        <v>4</v>
      </c>
      <c r="K2176" s="16"/>
      <c r="L2176" s="16" t="s">
        <v>41</v>
      </c>
      <c r="M2176" s="18" t="n">
        <f aca="false">IF(ISNUMBER(B2176),B2176,IF(MID(B2176,3,1)="-",DATE(VALUE(RIGHT(B2176,4)),VALUE(MID(B2176,4,2)),VALUE(LEFT(B2176,2))),DATE(VALUE(LEFT(B2176,4)),VALUE(MID(B2176,6,2)),VALUE(RIGHT(B2176,2)))))</f>
        <v>45856</v>
      </c>
      <c r="N2176" s="16" t="n">
        <f aca="false">MONTH(M2176)</f>
        <v>7</v>
      </c>
      <c r="O2176" s="16" t="str">
        <f aca="false">PROPER(TRIM(H2176))</f>
        <v>Mumbai</v>
      </c>
      <c r="P2176" s="16" t="str">
        <f aca="false">IFERROR(VLOOKUP(O2176,city_map!$A$2:$B$6,2,FALSE()),O2176)</f>
        <v>Mumbai</v>
      </c>
      <c r="Q2176" s="16" t="n">
        <f aca="false">IF(ISNUMBER(F2176),F2176,VALUE(SUBSTITUTE(SUBSTITUTE(F2176,"₹",""),",","")))</f>
        <v>3636</v>
      </c>
      <c r="R2176" s="16" t="n">
        <f aca="false">IF(E2176=99,1,E2176)</f>
        <v>1</v>
      </c>
      <c r="S2176" s="16" t="n">
        <f aca="false">IF(G2176="",0,G2176)</f>
        <v>0.05</v>
      </c>
      <c r="T2176" s="16" t="str">
        <f aca="false">IF(I2176="","Unknown",IF(I2176="upi","UPI",I2176))</f>
        <v>UPI</v>
      </c>
      <c r="U2176" s="16" t="str">
        <f aca="false">IF(L2176="Yes","Y",IF(L2176="No","N",L2176))</f>
        <v>N</v>
      </c>
      <c r="V2176" s="19" t="n">
        <f aca="false">ROUND(R2176*Q2176*(1-S2176),2)</f>
        <v>3454.2</v>
      </c>
      <c r="W2176" s="16" t="str">
        <f aca="false">_xlfn.XLOOKUP(D2176,products!$A$2:$A$61,products!$C$2:$C$61,"Not found")</f>
        <v>Electronics</v>
      </c>
    </row>
    <row r="2177" customFormat="false" ht="15" hidden="false" customHeight="false" outlineLevel="0" collapsed="false">
      <c r="A2177" s="16" t="s">
        <v>3317</v>
      </c>
      <c r="B2177" s="16" t="s">
        <v>3313</v>
      </c>
      <c r="C2177" s="16" t="s">
        <v>141</v>
      </c>
      <c r="D2177" s="16" t="s">
        <v>229</v>
      </c>
      <c r="E2177" s="16" t="n">
        <v>3</v>
      </c>
      <c r="F2177" s="16" t="n">
        <v>471</v>
      </c>
      <c r="G2177" s="16" t="n">
        <v>0.15</v>
      </c>
      <c r="H2177" s="16" t="s">
        <v>560</v>
      </c>
      <c r="I2177" s="16" t="s">
        <v>71</v>
      </c>
      <c r="J2177" s="16" t="n">
        <v>2</v>
      </c>
      <c r="K2177" s="16" t="n">
        <v>5</v>
      </c>
      <c r="L2177" s="16" t="s">
        <v>41</v>
      </c>
      <c r="M2177" s="18" t="n">
        <f aca="false">IF(ISNUMBER(B2177),B2177,IF(MID(B2177,3,1)="-",DATE(VALUE(RIGHT(B2177,4)),VALUE(MID(B2177,4,2)),VALUE(LEFT(B2177,2))),DATE(VALUE(LEFT(B2177,4)),VALUE(MID(B2177,6,2)),VALUE(RIGHT(B2177,2)))))</f>
        <v>45856</v>
      </c>
      <c r="N2177" s="16" t="n">
        <f aca="false">MONTH(M2177)</f>
        <v>7</v>
      </c>
      <c r="O2177" s="16" t="str">
        <f aca="false">PROPER(TRIM(H2177))</f>
        <v>Chennai</v>
      </c>
      <c r="P2177" s="16" t="str">
        <f aca="false">IFERROR(VLOOKUP(O2177,city_map!$A$2:$B$6,2,FALSE()),O2177)</f>
        <v>Chennai</v>
      </c>
      <c r="Q2177" s="16" t="n">
        <f aca="false">IF(ISNUMBER(F2177),F2177,VALUE(SUBSTITUTE(SUBSTITUTE(F2177,"₹",""),",","")))</f>
        <v>471</v>
      </c>
      <c r="R2177" s="16" t="n">
        <f aca="false">IF(E2177=99,1,E2177)</f>
        <v>3</v>
      </c>
      <c r="S2177" s="16" t="n">
        <f aca="false">IF(G2177="",0,G2177)</f>
        <v>0.15</v>
      </c>
      <c r="T2177" s="16" t="str">
        <f aca="false">IF(I2177="","Unknown",IF(I2177="upi","UPI",I2177))</f>
        <v>Credit Card</v>
      </c>
      <c r="U2177" s="16" t="str">
        <f aca="false">IF(L2177="Yes","Y",IF(L2177="No","N",L2177))</f>
        <v>N</v>
      </c>
      <c r="V2177" s="19" t="n">
        <f aca="false">ROUND(R2177*Q2177*(1-S2177),2)</f>
        <v>1201.05</v>
      </c>
      <c r="W2177" s="16" t="str">
        <f aca="false">_xlfn.XLOOKUP(D2177,products!$A$2:$A$61,products!$C$2:$C$61,"Not found")</f>
        <v>Books</v>
      </c>
    </row>
    <row r="2178" customFormat="false" ht="15" hidden="false" customHeight="false" outlineLevel="0" collapsed="false">
      <c r="A2178" s="16" t="s">
        <v>3318</v>
      </c>
      <c r="B2178" s="16" t="s">
        <v>3311</v>
      </c>
      <c r="C2178" s="16" t="s">
        <v>417</v>
      </c>
      <c r="D2178" s="16" t="s">
        <v>259</v>
      </c>
      <c r="E2178" s="16" t="n">
        <v>1</v>
      </c>
      <c r="F2178" s="16" t="n">
        <v>482</v>
      </c>
      <c r="G2178" s="16" t="n">
        <v>0</v>
      </c>
      <c r="H2178" s="16" t="s">
        <v>208</v>
      </c>
      <c r="I2178" s="16" t="s">
        <v>40</v>
      </c>
      <c r="J2178" s="16" t="n">
        <v>6</v>
      </c>
      <c r="K2178" s="16" t="n">
        <v>3</v>
      </c>
      <c r="L2178" s="16" t="s">
        <v>41</v>
      </c>
      <c r="M2178" s="18" t="n">
        <f aca="false">IF(ISNUMBER(B2178),B2178,IF(MID(B2178,3,1)="-",DATE(VALUE(RIGHT(B2178,4)),VALUE(MID(B2178,4,2)),VALUE(LEFT(B2178,2))),DATE(VALUE(LEFT(B2178,4)),VALUE(MID(B2178,6,2)),VALUE(RIGHT(B2178,2)))))</f>
        <v>45856</v>
      </c>
      <c r="N2178" s="16" t="n">
        <f aca="false">MONTH(M2178)</f>
        <v>7</v>
      </c>
      <c r="O2178" s="16" t="str">
        <f aca="false">PROPER(TRIM(H2178))</f>
        <v>Jaipur</v>
      </c>
      <c r="P2178" s="16" t="str">
        <f aca="false">IFERROR(VLOOKUP(O2178,city_map!$A$2:$B$6,2,FALSE()),O2178)</f>
        <v>Jaipur</v>
      </c>
      <c r="Q2178" s="16" t="n">
        <f aca="false">IF(ISNUMBER(F2178),F2178,VALUE(SUBSTITUTE(SUBSTITUTE(F2178,"₹",""),",","")))</f>
        <v>482</v>
      </c>
      <c r="R2178" s="16" t="n">
        <f aca="false">IF(E2178=99,1,E2178)</f>
        <v>1</v>
      </c>
      <c r="S2178" s="16" t="n">
        <f aca="false">IF(G2178="",0,G2178)</f>
        <v>0</v>
      </c>
      <c r="T2178" s="16" t="str">
        <f aca="false">IF(I2178="","Unknown",IF(I2178="upi","UPI",I2178))</f>
        <v>COD</v>
      </c>
      <c r="U2178" s="16" t="str">
        <f aca="false">IF(L2178="Yes","Y",IF(L2178="No","N",L2178))</f>
        <v>N</v>
      </c>
      <c r="V2178" s="19" t="n">
        <f aca="false">ROUND(R2178*Q2178*(1-S2178),2)</f>
        <v>482</v>
      </c>
      <c r="W2178" s="16" t="str">
        <f aca="false">_xlfn.XLOOKUP(D2178,products!$A$2:$A$61,products!$C$2:$C$61,"Not found")</f>
        <v>Books</v>
      </c>
    </row>
    <row r="2179" customFormat="false" ht="15" hidden="false" customHeight="false" outlineLevel="0" collapsed="false">
      <c r="A2179" s="16" t="s">
        <v>3319</v>
      </c>
      <c r="B2179" s="16" t="s">
        <v>3311</v>
      </c>
      <c r="C2179" s="16" t="s">
        <v>3320</v>
      </c>
      <c r="D2179" s="16" t="s">
        <v>179</v>
      </c>
      <c r="E2179" s="16" t="n">
        <v>2</v>
      </c>
      <c r="F2179" s="16" t="n">
        <v>2383</v>
      </c>
      <c r="G2179" s="16" t="n">
        <v>0.05</v>
      </c>
      <c r="H2179" s="16" t="s">
        <v>208</v>
      </c>
      <c r="I2179" s="16" t="s">
        <v>40</v>
      </c>
      <c r="J2179" s="16" t="n">
        <v>5</v>
      </c>
      <c r="K2179" s="16" t="n">
        <v>4</v>
      </c>
      <c r="L2179" s="16" t="s">
        <v>41</v>
      </c>
      <c r="M2179" s="18" t="n">
        <f aca="false">IF(ISNUMBER(B2179),B2179,IF(MID(B2179,3,1)="-",DATE(VALUE(RIGHT(B2179,4)),VALUE(MID(B2179,4,2)),VALUE(LEFT(B2179,2))),DATE(VALUE(LEFT(B2179,4)),VALUE(MID(B2179,6,2)),VALUE(RIGHT(B2179,2)))))</f>
        <v>45856</v>
      </c>
      <c r="N2179" s="16" t="n">
        <f aca="false">MONTH(M2179)</f>
        <v>7</v>
      </c>
      <c r="O2179" s="16" t="str">
        <f aca="false">PROPER(TRIM(H2179))</f>
        <v>Jaipur</v>
      </c>
      <c r="P2179" s="16" t="str">
        <f aca="false">IFERROR(VLOOKUP(O2179,city_map!$A$2:$B$6,2,FALSE()),O2179)</f>
        <v>Jaipur</v>
      </c>
      <c r="Q2179" s="16" t="n">
        <f aca="false">IF(ISNUMBER(F2179),F2179,VALUE(SUBSTITUTE(SUBSTITUTE(F2179,"₹",""),",","")))</f>
        <v>2383</v>
      </c>
      <c r="R2179" s="16" t="n">
        <f aca="false">IF(E2179=99,1,E2179)</f>
        <v>2</v>
      </c>
      <c r="S2179" s="16" t="n">
        <f aca="false">IF(G2179="",0,G2179)</f>
        <v>0.05</v>
      </c>
      <c r="T2179" s="16" t="str">
        <f aca="false">IF(I2179="","Unknown",IF(I2179="upi","UPI",I2179))</f>
        <v>COD</v>
      </c>
      <c r="U2179" s="16" t="str">
        <f aca="false">IF(L2179="Yes","Y",IF(L2179="No","N",L2179))</f>
        <v>N</v>
      </c>
      <c r="V2179" s="19" t="n">
        <f aca="false">ROUND(R2179*Q2179*(1-S2179),2)</f>
        <v>4527.7</v>
      </c>
      <c r="W2179" s="16" t="str">
        <f aca="false">_xlfn.XLOOKUP(D2179,products!$A$2:$A$61,products!$C$2:$C$61,"Not found")</f>
        <v>Electronics</v>
      </c>
    </row>
    <row r="2180" customFormat="false" ht="15" hidden="false" customHeight="false" outlineLevel="0" collapsed="false">
      <c r="A2180" s="16" t="s">
        <v>3321</v>
      </c>
      <c r="B2180" s="16" t="s">
        <v>3311</v>
      </c>
      <c r="C2180" s="16" t="s">
        <v>2567</v>
      </c>
      <c r="D2180" s="16" t="s">
        <v>129</v>
      </c>
      <c r="E2180" s="16" t="n">
        <v>1</v>
      </c>
      <c r="F2180" s="16" t="n">
        <v>573</v>
      </c>
      <c r="G2180" s="16" t="n">
        <v>0.05</v>
      </c>
      <c r="H2180" s="16" t="s">
        <v>81</v>
      </c>
      <c r="I2180" s="16" t="s">
        <v>40</v>
      </c>
      <c r="J2180" s="16" t="n">
        <v>2</v>
      </c>
      <c r="K2180" s="16" t="n">
        <v>4</v>
      </c>
      <c r="L2180" s="16" t="s">
        <v>41</v>
      </c>
      <c r="M2180" s="18" t="n">
        <f aca="false">IF(ISNUMBER(B2180),B2180,IF(MID(B2180,3,1)="-",DATE(VALUE(RIGHT(B2180,4)),VALUE(MID(B2180,4,2)),VALUE(LEFT(B2180,2))),DATE(VALUE(LEFT(B2180,4)),VALUE(MID(B2180,6,2)),VALUE(RIGHT(B2180,2)))))</f>
        <v>45856</v>
      </c>
      <c r="N2180" s="16" t="n">
        <f aca="false">MONTH(M2180)</f>
        <v>7</v>
      </c>
      <c r="O2180" s="16" t="str">
        <f aca="false">PROPER(TRIM(H2180))</f>
        <v>Hyderabad</v>
      </c>
      <c r="P2180" s="16" t="str">
        <f aca="false">IFERROR(VLOOKUP(O2180,city_map!$A$2:$B$6,2,FALSE()),O2180)</f>
        <v>Hyderabad</v>
      </c>
      <c r="Q2180" s="16" t="n">
        <f aca="false">IF(ISNUMBER(F2180),F2180,VALUE(SUBSTITUTE(SUBSTITUTE(F2180,"₹",""),",","")))</f>
        <v>573</v>
      </c>
      <c r="R2180" s="16" t="n">
        <f aca="false">IF(E2180=99,1,E2180)</f>
        <v>1</v>
      </c>
      <c r="S2180" s="16" t="n">
        <f aca="false">IF(G2180="",0,G2180)</f>
        <v>0.05</v>
      </c>
      <c r="T2180" s="16" t="str">
        <f aca="false">IF(I2180="","Unknown",IF(I2180="upi","UPI",I2180))</f>
        <v>COD</v>
      </c>
      <c r="U2180" s="16" t="str">
        <f aca="false">IF(L2180="Yes","Y",IF(L2180="No","N",L2180))</f>
        <v>N</v>
      </c>
      <c r="V2180" s="19" t="n">
        <f aca="false">ROUND(R2180*Q2180*(1-S2180),2)</f>
        <v>544.35</v>
      </c>
      <c r="W2180" s="16" t="str">
        <f aca="false">_xlfn.XLOOKUP(D2180,products!$A$2:$A$61,products!$C$2:$C$61,"Not found")</f>
        <v>Beauty</v>
      </c>
    </row>
    <row r="2181" customFormat="false" ht="15" hidden="false" customHeight="false" outlineLevel="0" collapsed="false">
      <c r="A2181" s="16" t="s">
        <v>3322</v>
      </c>
      <c r="B2181" s="16" t="s">
        <v>3311</v>
      </c>
      <c r="C2181" s="16" t="s">
        <v>480</v>
      </c>
      <c r="D2181" s="16" t="s">
        <v>95</v>
      </c>
      <c r="E2181" s="16" t="n">
        <v>2</v>
      </c>
      <c r="F2181" s="16" t="n">
        <v>1486</v>
      </c>
      <c r="G2181" s="16" t="n">
        <v>0</v>
      </c>
      <c r="H2181" s="16" t="s">
        <v>81</v>
      </c>
      <c r="I2181" s="16" t="s">
        <v>47</v>
      </c>
      <c r="J2181" s="16" t="n">
        <v>2</v>
      </c>
      <c r="K2181" s="16"/>
      <c r="L2181" s="16" t="s">
        <v>41</v>
      </c>
      <c r="M2181" s="18" t="n">
        <f aca="false">IF(ISNUMBER(B2181),B2181,IF(MID(B2181,3,1)="-",DATE(VALUE(RIGHT(B2181,4)),VALUE(MID(B2181,4,2)),VALUE(LEFT(B2181,2))),DATE(VALUE(LEFT(B2181,4)),VALUE(MID(B2181,6,2)),VALUE(RIGHT(B2181,2)))))</f>
        <v>45856</v>
      </c>
      <c r="N2181" s="16" t="n">
        <f aca="false">MONTH(M2181)</f>
        <v>7</v>
      </c>
      <c r="O2181" s="16" t="str">
        <f aca="false">PROPER(TRIM(H2181))</f>
        <v>Hyderabad</v>
      </c>
      <c r="P2181" s="16" t="str">
        <f aca="false">IFERROR(VLOOKUP(O2181,city_map!$A$2:$B$6,2,FALSE()),O2181)</f>
        <v>Hyderabad</v>
      </c>
      <c r="Q2181" s="16" t="n">
        <f aca="false">IF(ISNUMBER(F2181),F2181,VALUE(SUBSTITUTE(SUBSTITUTE(F2181,"₹",""),",","")))</f>
        <v>1486</v>
      </c>
      <c r="R2181" s="16" t="n">
        <f aca="false">IF(E2181=99,1,E2181)</f>
        <v>2</v>
      </c>
      <c r="S2181" s="16" t="n">
        <f aca="false">IF(G2181="",0,G2181)</f>
        <v>0</v>
      </c>
      <c r="T2181" s="16" t="str">
        <f aca="false">IF(I2181="","Unknown",IF(I2181="upi","UPI",I2181))</f>
        <v>Debit Card</v>
      </c>
      <c r="U2181" s="16" t="str">
        <f aca="false">IF(L2181="Yes","Y",IF(L2181="No","N",L2181))</f>
        <v>N</v>
      </c>
      <c r="V2181" s="19" t="n">
        <f aca="false">ROUND(R2181*Q2181*(1-S2181),2)</f>
        <v>2972</v>
      </c>
      <c r="W2181" s="16" t="str">
        <f aca="false">_xlfn.XLOOKUP(D2181,products!$A$2:$A$61,products!$C$2:$C$61,"Not found")</f>
        <v>Electronics</v>
      </c>
    </row>
    <row r="2182" customFormat="false" ht="15" hidden="false" customHeight="false" outlineLevel="0" collapsed="false">
      <c r="A2182" s="16" t="s">
        <v>3323</v>
      </c>
      <c r="B2182" s="16" t="s">
        <v>3311</v>
      </c>
      <c r="C2182" s="16" t="s">
        <v>1936</v>
      </c>
      <c r="D2182" s="16" t="s">
        <v>232</v>
      </c>
      <c r="E2182" s="16" t="n">
        <v>1</v>
      </c>
      <c r="F2182" s="16" t="n">
        <v>1913</v>
      </c>
      <c r="G2182" s="16" t="n">
        <v>0</v>
      </c>
      <c r="H2182" s="16" t="s">
        <v>130</v>
      </c>
      <c r="I2182" s="16" t="s">
        <v>60</v>
      </c>
      <c r="J2182" s="16" t="n">
        <v>3</v>
      </c>
      <c r="K2182" s="16" t="n">
        <v>5</v>
      </c>
      <c r="L2182" s="16" t="s">
        <v>41</v>
      </c>
      <c r="M2182" s="18" t="n">
        <f aca="false">IF(ISNUMBER(B2182),B2182,IF(MID(B2182,3,1)="-",DATE(VALUE(RIGHT(B2182,4)),VALUE(MID(B2182,4,2)),VALUE(LEFT(B2182,2))),DATE(VALUE(LEFT(B2182,4)),VALUE(MID(B2182,6,2)),VALUE(RIGHT(B2182,2)))))</f>
        <v>45856</v>
      </c>
      <c r="N2182" s="16" t="n">
        <f aca="false">MONTH(M2182)</f>
        <v>7</v>
      </c>
      <c r="O2182" s="16" t="str">
        <f aca="false">PROPER(TRIM(H2182))</f>
        <v>Bengaluru</v>
      </c>
      <c r="P2182" s="16" t="str">
        <f aca="false">IFERROR(VLOOKUP(O2182,city_map!$A$2:$B$6,2,FALSE()),O2182)</f>
        <v>Bengaluru</v>
      </c>
      <c r="Q2182" s="16" t="n">
        <f aca="false">IF(ISNUMBER(F2182),F2182,VALUE(SUBSTITUTE(SUBSTITUTE(F2182,"₹",""),",","")))</f>
        <v>1913</v>
      </c>
      <c r="R2182" s="16" t="n">
        <f aca="false">IF(E2182=99,1,E2182)</f>
        <v>1</v>
      </c>
      <c r="S2182" s="16" t="n">
        <f aca="false">IF(G2182="",0,G2182)</f>
        <v>0</v>
      </c>
      <c r="T2182" s="16" t="str">
        <f aca="false">IF(I2182="","Unknown",IF(I2182="upi","UPI",I2182))</f>
        <v>UPI</v>
      </c>
      <c r="U2182" s="16" t="str">
        <f aca="false">IF(L2182="Yes","Y",IF(L2182="No","N",L2182))</f>
        <v>N</v>
      </c>
      <c r="V2182" s="19" t="n">
        <f aca="false">ROUND(R2182*Q2182*(1-S2182),2)</f>
        <v>1913</v>
      </c>
      <c r="W2182" s="16" t="str">
        <f aca="false">_xlfn.XLOOKUP(D2182,products!$A$2:$A$61,products!$C$2:$C$61,"Not found")</f>
        <v>Electronics</v>
      </c>
    </row>
    <row r="2183" customFormat="false" ht="15" hidden="false" customHeight="false" outlineLevel="0" collapsed="false">
      <c r="A2183" s="16" t="s">
        <v>3324</v>
      </c>
      <c r="B2183" s="16" t="s">
        <v>3311</v>
      </c>
      <c r="C2183" s="16" t="s">
        <v>662</v>
      </c>
      <c r="D2183" s="16" t="s">
        <v>219</v>
      </c>
      <c r="E2183" s="16" t="n">
        <v>1</v>
      </c>
      <c r="F2183" s="16" t="n">
        <v>1363</v>
      </c>
      <c r="G2183" s="16"/>
      <c r="H2183" s="16" t="s">
        <v>81</v>
      </c>
      <c r="I2183" s="16" t="s">
        <v>60</v>
      </c>
      <c r="J2183" s="16" t="n">
        <v>2</v>
      </c>
      <c r="K2183" s="16" t="n">
        <v>4</v>
      </c>
      <c r="L2183" s="16" t="s">
        <v>41</v>
      </c>
      <c r="M2183" s="18" t="n">
        <f aca="false">IF(ISNUMBER(B2183),B2183,IF(MID(B2183,3,1)="-",DATE(VALUE(RIGHT(B2183,4)),VALUE(MID(B2183,4,2)),VALUE(LEFT(B2183,2))),DATE(VALUE(LEFT(B2183,4)),VALUE(MID(B2183,6,2)),VALUE(RIGHT(B2183,2)))))</f>
        <v>45856</v>
      </c>
      <c r="N2183" s="16" t="n">
        <f aca="false">MONTH(M2183)</f>
        <v>7</v>
      </c>
      <c r="O2183" s="16" t="str">
        <f aca="false">PROPER(TRIM(H2183))</f>
        <v>Hyderabad</v>
      </c>
      <c r="P2183" s="16" t="str">
        <f aca="false">IFERROR(VLOOKUP(O2183,city_map!$A$2:$B$6,2,FALSE()),O2183)</f>
        <v>Hyderabad</v>
      </c>
      <c r="Q2183" s="16" t="n">
        <f aca="false">IF(ISNUMBER(F2183),F2183,VALUE(SUBSTITUTE(SUBSTITUTE(F2183,"₹",""),",","")))</f>
        <v>1363</v>
      </c>
      <c r="R2183" s="16" t="n">
        <f aca="false">IF(E2183=99,1,E2183)</f>
        <v>1</v>
      </c>
      <c r="S2183" s="16" t="n">
        <f aca="false">IF(G2183="",0,G2183)</f>
        <v>0</v>
      </c>
      <c r="T2183" s="16" t="str">
        <f aca="false">IF(I2183="","Unknown",IF(I2183="upi","UPI",I2183))</f>
        <v>UPI</v>
      </c>
      <c r="U2183" s="16" t="str">
        <f aca="false">IF(L2183="Yes","Y",IF(L2183="No","N",L2183))</f>
        <v>N</v>
      </c>
      <c r="V2183" s="19" t="n">
        <f aca="false">ROUND(R2183*Q2183*(1-S2183),2)</f>
        <v>1363</v>
      </c>
      <c r="W2183" s="16" t="str">
        <f aca="false">_xlfn.XLOOKUP(D2183,products!$A$2:$A$61,products!$C$2:$C$61,"Not found")</f>
        <v>Electronics</v>
      </c>
    </row>
    <row r="2184" customFormat="false" ht="15" hidden="false" customHeight="false" outlineLevel="0" collapsed="false">
      <c r="A2184" s="16" t="s">
        <v>3325</v>
      </c>
      <c r="B2184" s="16" t="s">
        <v>3311</v>
      </c>
      <c r="C2184" s="16" t="s">
        <v>307</v>
      </c>
      <c r="D2184" s="16" t="s">
        <v>660</v>
      </c>
      <c r="E2184" s="16" t="n">
        <v>1</v>
      </c>
      <c r="F2184" s="16" t="n">
        <v>1724</v>
      </c>
      <c r="G2184" s="16" t="n">
        <v>0.15</v>
      </c>
      <c r="H2184" s="16" t="s">
        <v>112</v>
      </c>
      <c r="I2184" s="16" t="s">
        <v>71</v>
      </c>
      <c r="J2184" s="16" t="n">
        <v>2</v>
      </c>
      <c r="K2184" s="16" t="n">
        <v>4</v>
      </c>
      <c r="L2184" s="16" t="s">
        <v>41</v>
      </c>
      <c r="M2184" s="18" t="n">
        <f aca="false">IF(ISNUMBER(B2184),B2184,IF(MID(B2184,3,1)="-",DATE(VALUE(RIGHT(B2184,4)),VALUE(MID(B2184,4,2)),VALUE(LEFT(B2184,2))),DATE(VALUE(LEFT(B2184,4)),VALUE(MID(B2184,6,2)),VALUE(RIGHT(B2184,2)))))</f>
        <v>45856</v>
      </c>
      <c r="N2184" s="16" t="n">
        <f aca="false">MONTH(M2184)</f>
        <v>7</v>
      </c>
      <c r="O2184" s="16" t="str">
        <f aca="false">PROPER(TRIM(H2184))</f>
        <v>Mumbai</v>
      </c>
      <c r="P2184" s="16" t="str">
        <f aca="false">IFERROR(VLOOKUP(O2184,city_map!$A$2:$B$6,2,FALSE()),O2184)</f>
        <v>Mumbai</v>
      </c>
      <c r="Q2184" s="16" t="n">
        <f aca="false">IF(ISNUMBER(F2184),F2184,VALUE(SUBSTITUTE(SUBSTITUTE(F2184,"₹",""),",","")))</f>
        <v>1724</v>
      </c>
      <c r="R2184" s="16" t="n">
        <f aca="false">IF(E2184=99,1,E2184)</f>
        <v>1</v>
      </c>
      <c r="S2184" s="16" t="n">
        <f aca="false">IF(G2184="",0,G2184)</f>
        <v>0.15</v>
      </c>
      <c r="T2184" s="16" t="str">
        <f aca="false">IF(I2184="","Unknown",IF(I2184="upi","UPI",I2184))</f>
        <v>Credit Card</v>
      </c>
      <c r="U2184" s="16" t="str">
        <f aca="false">IF(L2184="Yes","Y",IF(L2184="No","N",L2184))</f>
        <v>N</v>
      </c>
      <c r="V2184" s="19" t="n">
        <f aca="false">ROUND(R2184*Q2184*(1-S2184),2)</f>
        <v>1465.4</v>
      </c>
      <c r="W2184" s="16" t="str">
        <f aca="false">_xlfn.XLOOKUP(D2184,products!$A$2:$A$61,products!$C$2:$C$61,"Not found")</f>
        <v>Beauty</v>
      </c>
    </row>
    <row r="2185" customFormat="false" ht="15" hidden="false" customHeight="false" outlineLevel="0" collapsed="false">
      <c r="A2185" s="16" t="s">
        <v>3326</v>
      </c>
      <c r="B2185" s="16" t="s">
        <v>3311</v>
      </c>
      <c r="C2185" s="16" t="s">
        <v>3243</v>
      </c>
      <c r="D2185" s="16" t="s">
        <v>639</v>
      </c>
      <c r="E2185" s="16" t="n">
        <v>2</v>
      </c>
      <c r="F2185" s="16" t="n">
        <v>800</v>
      </c>
      <c r="G2185" s="16" t="n">
        <v>0.05</v>
      </c>
      <c r="H2185" s="16" t="s">
        <v>56</v>
      </c>
      <c r="I2185" s="16" t="s">
        <v>60</v>
      </c>
      <c r="J2185" s="16" t="n">
        <v>4</v>
      </c>
      <c r="K2185" s="16" t="n">
        <v>3</v>
      </c>
      <c r="L2185" s="16" t="s">
        <v>41</v>
      </c>
      <c r="M2185" s="18" t="n">
        <f aca="false">IF(ISNUMBER(B2185),B2185,IF(MID(B2185,3,1)="-",DATE(VALUE(RIGHT(B2185,4)),VALUE(MID(B2185,4,2)),VALUE(LEFT(B2185,2))),DATE(VALUE(LEFT(B2185,4)),VALUE(MID(B2185,6,2)),VALUE(RIGHT(B2185,2)))))</f>
        <v>45856</v>
      </c>
      <c r="N2185" s="16" t="n">
        <f aca="false">MONTH(M2185)</f>
        <v>7</v>
      </c>
      <c r="O2185" s="16" t="str">
        <f aca="false">PROPER(TRIM(H2185))</f>
        <v>Lucknow</v>
      </c>
      <c r="P2185" s="16" t="str">
        <f aca="false">IFERROR(VLOOKUP(O2185,city_map!$A$2:$B$6,2,FALSE()),O2185)</f>
        <v>Lucknow</v>
      </c>
      <c r="Q2185" s="16" t="n">
        <f aca="false">IF(ISNUMBER(F2185),F2185,VALUE(SUBSTITUTE(SUBSTITUTE(F2185,"₹",""),",","")))</f>
        <v>800</v>
      </c>
      <c r="R2185" s="16" t="n">
        <f aca="false">IF(E2185=99,1,E2185)</f>
        <v>2</v>
      </c>
      <c r="S2185" s="16" t="n">
        <f aca="false">IF(G2185="",0,G2185)</f>
        <v>0.05</v>
      </c>
      <c r="T2185" s="16" t="str">
        <f aca="false">IF(I2185="","Unknown",IF(I2185="upi","UPI",I2185))</f>
        <v>UPI</v>
      </c>
      <c r="U2185" s="16" t="str">
        <f aca="false">IF(L2185="Yes","Y",IF(L2185="No","N",L2185))</f>
        <v>N</v>
      </c>
      <c r="V2185" s="19" t="n">
        <f aca="false">ROUND(R2185*Q2185*(1-S2185),2)</f>
        <v>1520</v>
      </c>
      <c r="W2185" s="16" t="str">
        <f aca="false">_xlfn.XLOOKUP(D2185,products!$A$2:$A$61,products!$C$2:$C$61,"Not found")</f>
        <v>Beauty</v>
      </c>
    </row>
    <row r="2186" customFormat="false" ht="15" hidden="false" customHeight="false" outlineLevel="0" collapsed="false">
      <c r="A2186" s="16" t="s">
        <v>3327</v>
      </c>
      <c r="B2186" s="16" t="s">
        <v>3311</v>
      </c>
      <c r="C2186" s="16" t="s">
        <v>2239</v>
      </c>
      <c r="D2186" s="16" t="s">
        <v>157</v>
      </c>
      <c r="E2186" s="16" t="n">
        <v>3</v>
      </c>
      <c r="F2186" s="16" t="n">
        <v>1146</v>
      </c>
      <c r="G2186" s="16" t="n">
        <v>0.2</v>
      </c>
      <c r="H2186" s="16" t="s">
        <v>39</v>
      </c>
      <c r="I2186" s="16" t="s">
        <v>71</v>
      </c>
      <c r="J2186" s="16" t="n">
        <v>4</v>
      </c>
      <c r="K2186" s="16" t="n">
        <v>4</v>
      </c>
      <c r="L2186" s="16" t="s">
        <v>41</v>
      </c>
      <c r="M2186" s="18" t="n">
        <f aca="false">IF(ISNUMBER(B2186),B2186,IF(MID(B2186,3,1)="-",DATE(VALUE(RIGHT(B2186,4)),VALUE(MID(B2186,4,2)),VALUE(LEFT(B2186,2))),DATE(VALUE(LEFT(B2186,4)),VALUE(MID(B2186,6,2)),VALUE(RIGHT(B2186,2)))))</f>
        <v>45856</v>
      </c>
      <c r="N2186" s="16" t="n">
        <f aca="false">MONTH(M2186)</f>
        <v>7</v>
      </c>
      <c r="O2186" s="16" t="str">
        <f aca="false">PROPER(TRIM(H2186))</f>
        <v>Delhi</v>
      </c>
      <c r="P2186" s="16" t="str">
        <f aca="false">IFERROR(VLOOKUP(O2186,city_map!$A$2:$B$6,2,FALSE()),O2186)</f>
        <v>Delhi</v>
      </c>
      <c r="Q2186" s="16" t="n">
        <f aca="false">IF(ISNUMBER(F2186),F2186,VALUE(SUBSTITUTE(SUBSTITUTE(F2186,"₹",""),",","")))</f>
        <v>1146</v>
      </c>
      <c r="R2186" s="16" t="n">
        <f aca="false">IF(E2186=99,1,E2186)</f>
        <v>3</v>
      </c>
      <c r="S2186" s="16" t="n">
        <f aca="false">IF(G2186="",0,G2186)</f>
        <v>0.2</v>
      </c>
      <c r="T2186" s="16" t="str">
        <f aca="false">IF(I2186="","Unknown",IF(I2186="upi","UPI",I2186))</f>
        <v>Credit Card</v>
      </c>
      <c r="U2186" s="16" t="str">
        <f aca="false">IF(L2186="Yes","Y",IF(L2186="No","N",L2186))</f>
        <v>N</v>
      </c>
      <c r="V2186" s="19" t="n">
        <f aca="false">ROUND(R2186*Q2186*(1-S2186),2)</f>
        <v>2750.4</v>
      </c>
      <c r="W2186" s="16" t="str">
        <f aca="false">_xlfn.XLOOKUP(D2186,products!$A$2:$A$61,products!$C$2:$C$61,"Not found")</f>
        <v>Books</v>
      </c>
    </row>
    <row r="2187" customFormat="false" ht="15" hidden="false" customHeight="false" outlineLevel="0" collapsed="false">
      <c r="A2187" s="16" t="s">
        <v>3328</v>
      </c>
      <c r="B2187" s="16" t="s">
        <v>3311</v>
      </c>
      <c r="C2187" s="16" t="s">
        <v>2192</v>
      </c>
      <c r="D2187" s="16" t="s">
        <v>225</v>
      </c>
      <c r="E2187" s="16" t="n">
        <v>1</v>
      </c>
      <c r="F2187" s="16" t="n">
        <v>397</v>
      </c>
      <c r="G2187" s="16" t="n">
        <v>0</v>
      </c>
      <c r="H2187" s="16" t="s">
        <v>112</v>
      </c>
      <c r="I2187" s="16" t="s">
        <v>60</v>
      </c>
      <c r="J2187" s="16" t="n">
        <v>2</v>
      </c>
      <c r="K2187" s="16" t="n">
        <v>4</v>
      </c>
      <c r="L2187" s="16" t="s">
        <v>41</v>
      </c>
      <c r="M2187" s="18" t="n">
        <f aca="false">IF(ISNUMBER(B2187),B2187,IF(MID(B2187,3,1)="-",DATE(VALUE(RIGHT(B2187,4)),VALUE(MID(B2187,4,2)),VALUE(LEFT(B2187,2))),DATE(VALUE(LEFT(B2187,4)),VALUE(MID(B2187,6,2)),VALUE(RIGHT(B2187,2)))))</f>
        <v>45856</v>
      </c>
      <c r="N2187" s="16" t="n">
        <f aca="false">MONTH(M2187)</f>
        <v>7</v>
      </c>
      <c r="O2187" s="16" t="str">
        <f aca="false">PROPER(TRIM(H2187))</f>
        <v>Mumbai</v>
      </c>
      <c r="P2187" s="16" t="str">
        <f aca="false">IFERROR(VLOOKUP(O2187,city_map!$A$2:$B$6,2,FALSE()),O2187)</f>
        <v>Mumbai</v>
      </c>
      <c r="Q2187" s="16" t="n">
        <f aca="false">IF(ISNUMBER(F2187),F2187,VALUE(SUBSTITUTE(SUBSTITUTE(F2187,"₹",""),",","")))</f>
        <v>397</v>
      </c>
      <c r="R2187" s="16" t="n">
        <f aca="false">IF(E2187=99,1,E2187)</f>
        <v>1</v>
      </c>
      <c r="S2187" s="16" t="n">
        <f aca="false">IF(G2187="",0,G2187)</f>
        <v>0</v>
      </c>
      <c r="T2187" s="16" t="str">
        <f aca="false">IF(I2187="","Unknown",IF(I2187="upi","UPI",I2187))</f>
        <v>UPI</v>
      </c>
      <c r="U2187" s="16" t="str">
        <f aca="false">IF(L2187="Yes","Y",IF(L2187="No","N",L2187))</f>
        <v>N</v>
      </c>
      <c r="V2187" s="19" t="n">
        <f aca="false">ROUND(R2187*Q2187*(1-S2187),2)</f>
        <v>397</v>
      </c>
      <c r="W2187" s="16" t="str">
        <f aca="false">_xlfn.XLOOKUP(D2187,products!$A$2:$A$61,products!$C$2:$C$61,"Not found")</f>
        <v>Books</v>
      </c>
    </row>
    <row r="2188" customFormat="false" ht="15" hidden="false" customHeight="false" outlineLevel="0" collapsed="false">
      <c r="A2188" s="16" t="s">
        <v>3329</v>
      </c>
      <c r="B2188" s="16" t="s">
        <v>3311</v>
      </c>
      <c r="C2188" s="16" t="s">
        <v>332</v>
      </c>
      <c r="D2188" s="16" t="s">
        <v>229</v>
      </c>
      <c r="E2188" s="16" t="n">
        <v>3</v>
      </c>
      <c r="F2188" s="16" t="n">
        <v>449</v>
      </c>
      <c r="G2188" s="16" t="n">
        <v>0.15</v>
      </c>
      <c r="H2188" s="16" t="s">
        <v>56</v>
      </c>
      <c r="I2188" s="16" t="s">
        <v>47</v>
      </c>
      <c r="J2188" s="16" t="n">
        <v>8</v>
      </c>
      <c r="K2188" s="16" t="n">
        <v>3</v>
      </c>
      <c r="L2188" s="16" t="s">
        <v>41</v>
      </c>
      <c r="M2188" s="18" t="n">
        <f aca="false">IF(ISNUMBER(B2188),B2188,IF(MID(B2188,3,1)="-",DATE(VALUE(RIGHT(B2188,4)),VALUE(MID(B2188,4,2)),VALUE(LEFT(B2188,2))),DATE(VALUE(LEFT(B2188,4)),VALUE(MID(B2188,6,2)),VALUE(RIGHT(B2188,2)))))</f>
        <v>45856</v>
      </c>
      <c r="N2188" s="16" t="n">
        <f aca="false">MONTH(M2188)</f>
        <v>7</v>
      </c>
      <c r="O2188" s="16" t="str">
        <f aca="false">PROPER(TRIM(H2188))</f>
        <v>Lucknow</v>
      </c>
      <c r="P2188" s="16" t="str">
        <f aca="false">IFERROR(VLOOKUP(O2188,city_map!$A$2:$B$6,2,FALSE()),O2188)</f>
        <v>Lucknow</v>
      </c>
      <c r="Q2188" s="16" t="n">
        <f aca="false">IF(ISNUMBER(F2188),F2188,VALUE(SUBSTITUTE(SUBSTITUTE(F2188,"₹",""),",","")))</f>
        <v>449</v>
      </c>
      <c r="R2188" s="16" t="n">
        <f aca="false">IF(E2188=99,1,E2188)</f>
        <v>3</v>
      </c>
      <c r="S2188" s="16" t="n">
        <f aca="false">IF(G2188="",0,G2188)</f>
        <v>0.15</v>
      </c>
      <c r="T2188" s="16" t="str">
        <f aca="false">IF(I2188="","Unknown",IF(I2188="upi","UPI",I2188))</f>
        <v>Debit Card</v>
      </c>
      <c r="U2188" s="16" t="str">
        <f aca="false">IF(L2188="Yes","Y",IF(L2188="No","N",L2188))</f>
        <v>N</v>
      </c>
      <c r="V2188" s="19" t="n">
        <f aca="false">ROUND(R2188*Q2188*(1-S2188),2)</f>
        <v>1144.95</v>
      </c>
      <c r="W2188" s="16" t="str">
        <f aca="false">_xlfn.XLOOKUP(D2188,products!$A$2:$A$61,products!$C$2:$C$61,"Not found")</f>
        <v>Books</v>
      </c>
    </row>
    <row r="2189" customFormat="false" ht="15" hidden="false" customHeight="false" outlineLevel="0" collapsed="false">
      <c r="A2189" s="16" t="s">
        <v>3330</v>
      </c>
      <c r="B2189" s="16" t="s">
        <v>3311</v>
      </c>
      <c r="C2189" s="16" t="s">
        <v>249</v>
      </c>
      <c r="D2189" s="16" t="s">
        <v>105</v>
      </c>
      <c r="E2189" s="16" t="n">
        <v>1</v>
      </c>
      <c r="F2189" s="16" t="n">
        <v>380</v>
      </c>
      <c r="G2189" s="16" t="n">
        <v>0.2</v>
      </c>
      <c r="H2189" s="16" t="s">
        <v>46</v>
      </c>
      <c r="I2189" s="16" t="s">
        <v>60</v>
      </c>
      <c r="J2189" s="16" t="n">
        <v>5</v>
      </c>
      <c r="K2189" s="16" t="n">
        <v>4</v>
      </c>
      <c r="L2189" s="16" t="s">
        <v>41</v>
      </c>
      <c r="M2189" s="18" t="n">
        <f aca="false">IF(ISNUMBER(B2189),B2189,IF(MID(B2189,3,1)="-",DATE(VALUE(RIGHT(B2189,4)),VALUE(MID(B2189,4,2)),VALUE(LEFT(B2189,2))),DATE(VALUE(LEFT(B2189,4)),VALUE(MID(B2189,6,2)),VALUE(RIGHT(B2189,2)))))</f>
        <v>45856</v>
      </c>
      <c r="N2189" s="16" t="n">
        <f aca="false">MONTH(M2189)</f>
        <v>7</v>
      </c>
      <c r="O2189" s="16" t="str">
        <f aca="false">PROPER(TRIM(H2189))</f>
        <v>Chennai</v>
      </c>
      <c r="P2189" s="16" t="str">
        <f aca="false">IFERROR(VLOOKUP(O2189,city_map!$A$2:$B$6,2,FALSE()),O2189)</f>
        <v>Chennai</v>
      </c>
      <c r="Q2189" s="16" t="n">
        <f aca="false">IF(ISNUMBER(F2189),F2189,VALUE(SUBSTITUTE(SUBSTITUTE(F2189,"₹",""),",","")))</f>
        <v>380</v>
      </c>
      <c r="R2189" s="16" t="n">
        <f aca="false">IF(E2189=99,1,E2189)</f>
        <v>1</v>
      </c>
      <c r="S2189" s="16" t="n">
        <f aca="false">IF(G2189="",0,G2189)</f>
        <v>0.2</v>
      </c>
      <c r="T2189" s="16" t="str">
        <f aca="false">IF(I2189="","Unknown",IF(I2189="upi","UPI",I2189))</f>
        <v>UPI</v>
      </c>
      <c r="U2189" s="16" t="str">
        <f aca="false">IF(L2189="Yes","Y",IF(L2189="No","N",L2189))</f>
        <v>N</v>
      </c>
      <c r="V2189" s="19" t="n">
        <f aca="false">ROUND(R2189*Q2189*(1-S2189),2)</f>
        <v>304</v>
      </c>
      <c r="W2189" s="16" t="str">
        <f aca="false">_xlfn.XLOOKUP(D2189,products!$A$2:$A$61,products!$C$2:$C$61,"Not found")</f>
        <v>Beauty</v>
      </c>
    </row>
    <row r="2190" customFormat="false" ht="15" hidden="false" customHeight="false" outlineLevel="0" collapsed="false">
      <c r="A2190" s="16" t="s">
        <v>3331</v>
      </c>
      <c r="B2190" s="16" t="s">
        <v>3311</v>
      </c>
      <c r="C2190" s="16" t="s">
        <v>207</v>
      </c>
      <c r="D2190" s="16" t="s">
        <v>232</v>
      </c>
      <c r="E2190" s="16" t="n">
        <v>2</v>
      </c>
      <c r="F2190" s="16" t="n">
        <v>2046</v>
      </c>
      <c r="G2190" s="16" t="n">
        <v>0.1</v>
      </c>
      <c r="H2190" s="16" t="s">
        <v>89</v>
      </c>
      <c r="I2190" s="16" t="s">
        <v>71</v>
      </c>
      <c r="J2190" s="16" t="n">
        <v>2</v>
      </c>
      <c r="K2190" s="16" t="n">
        <v>5</v>
      </c>
      <c r="L2190" s="16" t="s">
        <v>41</v>
      </c>
      <c r="M2190" s="18" t="n">
        <f aca="false">IF(ISNUMBER(B2190),B2190,IF(MID(B2190,3,1)="-",DATE(VALUE(RIGHT(B2190,4)),VALUE(MID(B2190,4,2)),VALUE(LEFT(B2190,2))),DATE(VALUE(LEFT(B2190,4)),VALUE(MID(B2190,6,2)),VALUE(RIGHT(B2190,2)))))</f>
        <v>45856</v>
      </c>
      <c r="N2190" s="16" t="n">
        <f aca="false">MONTH(M2190)</f>
        <v>7</v>
      </c>
      <c r="O2190" s="16" t="str">
        <f aca="false">PROPER(TRIM(H2190))</f>
        <v>Ahmedabad</v>
      </c>
      <c r="P2190" s="16" t="str">
        <f aca="false">IFERROR(VLOOKUP(O2190,city_map!$A$2:$B$6,2,FALSE()),O2190)</f>
        <v>Ahmedabad</v>
      </c>
      <c r="Q2190" s="16" t="n">
        <f aca="false">IF(ISNUMBER(F2190),F2190,VALUE(SUBSTITUTE(SUBSTITUTE(F2190,"₹",""),",","")))</f>
        <v>2046</v>
      </c>
      <c r="R2190" s="16" t="n">
        <f aca="false">IF(E2190=99,1,E2190)</f>
        <v>2</v>
      </c>
      <c r="S2190" s="16" t="n">
        <f aca="false">IF(G2190="",0,G2190)</f>
        <v>0.1</v>
      </c>
      <c r="T2190" s="16" t="str">
        <f aca="false">IF(I2190="","Unknown",IF(I2190="upi","UPI",I2190))</f>
        <v>Credit Card</v>
      </c>
      <c r="U2190" s="16" t="str">
        <f aca="false">IF(L2190="Yes","Y",IF(L2190="No","N",L2190))</f>
        <v>N</v>
      </c>
      <c r="V2190" s="19" t="n">
        <f aca="false">ROUND(R2190*Q2190*(1-S2190),2)</f>
        <v>3682.8</v>
      </c>
      <c r="W2190" s="16" t="str">
        <f aca="false">_xlfn.XLOOKUP(D2190,products!$A$2:$A$61,products!$C$2:$C$61,"Not found")</f>
        <v>Electronics</v>
      </c>
    </row>
    <row r="2191" customFormat="false" ht="15" hidden="false" customHeight="false" outlineLevel="0" collapsed="false">
      <c r="A2191" s="16" t="s">
        <v>3332</v>
      </c>
      <c r="B2191" s="16" t="s">
        <v>3333</v>
      </c>
      <c r="C2191" s="16" t="s">
        <v>1499</v>
      </c>
      <c r="D2191" s="16" t="s">
        <v>191</v>
      </c>
      <c r="E2191" s="16" t="n">
        <v>2</v>
      </c>
      <c r="F2191" s="16" t="n">
        <v>388</v>
      </c>
      <c r="G2191" s="16" t="n">
        <v>0.1</v>
      </c>
      <c r="H2191" s="16" t="s">
        <v>208</v>
      </c>
      <c r="I2191" s="16" t="s">
        <v>71</v>
      </c>
      <c r="J2191" s="16" t="n">
        <v>5</v>
      </c>
      <c r="K2191" s="16" t="n">
        <v>4</v>
      </c>
      <c r="L2191" s="16" t="s">
        <v>41</v>
      </c>
      <c r="M2191" s="18" t="n">
        <f aca="false">IF(ISNUMBER(B2191),B2191,IF(MID(B2191,3,1)="-",DATE(VALUE(RIGHT(B2191,4)),VALUE(MID(B2191,4,2)),VALUE(LEFT(B2191,2))),DATE(VALUE(LEFT(B2191,4)),VALUE(MID(B2191,6,2)),VALUE(RIGHT(B2191,2)))))</f>
        <v>45857</v>
      </c>
      <c r="N2191" s="16" t="n">
        <f aca="false">MONTH(M2191)</f>
        <v>7</v>
      </c>
      <c r="O2191" s="16" t="str">
        <f aca="false">PROPER(TRIM(H2191))</f>
        <v>Jaipur</v>
      </c>
      <c r="P2191" s="16" t="str">
        <f aca="false">IFERROR(VLOOKUP(O2191,city_map!$A$2:$B$6,2,FALSE()),O2191)</f>
        <v>Jaipur</v>
      </c>
      <c r="Q2191" s="16" t="n">
        <f aca="false">IF(ISNUMBER(F2191),F2191,VALUE(SUBSTITUTE(SUBSTITUTE(F2191,"₹",""),",","")))</f>
        <v>388</v>
      </c>
      <c r="R2191" s="16" t="n">
        <f aca="false">IF(E2191=99,1,E2191)</f>
        <v>2</v>
      </c>
      <c r="S2191" s="16" t="n">
        <f aca="false">IF(G2191="",0,G2191)</f>
        <v>0.1</v>
      </c>
      <c r="T2191" s="16" t="str">
        <f aca="false">IF(I2191="","Unknown",IF(I2191="upi","UPI",I2191))</f>
        <v>Credit Card</v>
      </c>
      <c r="U2191" s="16" t="str">
        <f aca="false">IF(L2191="Yes","Y",IF(L2191="No","N",L2191))</f>
        <v>N</v>
      </c>
      <c r="V2191" s="19" t="n">
        <f aca="false">ROUND(R2191*Q2191*(1-S2191),2)</f>
        <v>698.4</v>
      </c>
      <c r="W2191" s="16" t="str">
        <f aca="false">_xlfn.XLOOKUP(D2191,products!$A$2:$A$61,products!$C$2:$C$61,"Not found")</f>
        <v>Electronics</v>
      </c>
    </row>
    <row r="2192" customFormat="false" ht="15" hidden="false" customHeight="false" outlineLevel="0" collapsed="false">
      <c r="A2192" s="16" t="s">
        <v>3334</v>
      </c>
      <c r="B2192" s="16" t="s">
        <v>3333</v>
      </c>
      <c r="C2192" s="16" t="s">
        <v>1738</v>
      </c>
      <c r="D2192" s="16" t="s">
        <v>126</v>
      </c>
      <c r="E2192" s="16" t="n">
        <v>1</v>
      </c>
      <c r="F2192" s="16" t="n">
        <v>393</v>
      </c>
      <c r="G2192" s="16" t="n">
        <v>0</v>
      </c>
      <c r="H2192" s="16" t="s">
        <v>112</v>
      </c>
      <c r="I2192" s="16" t="s">
        <v>60</v>
      </c>
      <c r="J2192" s="16" t="n">
        <v>4</v>
      </c>
      <c r="K2192" s="16" t="n">
        <v>4</v>
      </c>
      <c r="L2192" s="16" t="s">
        <v>41</v>
      </c>
      <c r="M2192" s="18" t="n">
        <f aca="false">IF(ISNUMBER(B2192),B2192,IF(MID(B2192,3,1)="-",DATE(VALUE(RIGHT(B2192,4)),VALUE(MID(B2192,4,2)),VALUE(LEFT(B2192,2))),DATE(VALUE(LEFT(B2192,4)),VALUE(MID(B2192,6,2)),VALUE(RIGHT(B2192,2)))))</f>
        <v>45857</v>
      </c>
      <c r="N2192" s="16" t="n">
        <f aca="false">MONTH(M2192)</f>
        <v>7</v>
      </c>
      <c r="O2192" s="16" t="str">
        <f aca="false">PROPER(TRIM(H2192))</f>
        <v>Mumbai</v>
      </c>
      <c r="P2192" s="16" t="str">
        <f aca="false">IFERROR(VLOOKUP(O2192,city_map!$A$2:$B$6,2,FALSE()),O2192)</f>
        <v>Mumbai</v>
      </c>
      <c r="Q2192" s="16" t="n">
        <f aca="false">IF(ISNUMBER(F2192),F2192,VALUE(SUBSTITUTE(SUBSTITUTE(F2192,"₹",""),",","")))</f>
        <v>393</v>
      </c>
      <c r="R2192" s="16" t="n">
        <f aca="false">IF(E2192=99,1,E2192)</f>
        <v>1</v>
      </c>
      <c r="S2192" s="16" t="n">
        <f aca="false">IF(G2192="",0,G2192)</f>
        <v>0</v>
      </c>
      <c r="T2192" s="16" t="str">
        <f aca="false">IF(I2192="","Unknown",IF(I2192="upi","UPI",I2192))</f>
        <v>UPI</v>
      </c>
      <c r="U2192" s="16" t="str">
        <f aca="false">IF(L2192="Yes","Y",IF(L2192="No","N",L2192))</f>
        <v>N</v>
      </c>
      <c r="V2192" s="19" t="n">
        <f aca="false">ROUND(R2192*Q2192*(1-S2192),2)</f>
        <v>393</v>
      </c>
      <c r="W2192" s="16" t="str">
        <f aca="false">_xlfn.XLOOKUP(D2192,products!$A$2:$A$61,products!$C$2:$C$61,"Not found")</f>
        <v>Home</v>
      </c>
    </row>
    <row r="2193" customFormat="false" ht="15" hidden="false" customHeight="false" outlineLevel="0" collapsed="false">
      <c r="A2193" s="16" t="s">
        <v>3335</v>
      </c>
      <c r="B2193" s="16" t="s">
        <v>3333</v>
      </c>
      <c r="C2193" s="16" t="s">
        <v>817</v>
      </c>
      <c r="D2193" s="16" t="s">
        <v>173</v>
      </c>
      <c r="E2193" s="16" t="n">
        <v>1</v>
      </c>
      <c r="F2193" s="16" t="n">
        <v>1167</v>
      </c>
      <c r="G2193" s="16" t="n">
        <v>0.15</v>
      </c>
      <c r="H2193" s="16" t="s">
        <v>67</v>
      </c>
      <c r="I2193" s="16" t="s">
        <v>60</v>
      </c>
      <c r="J2193" s="16" t="n">
        <v>5</v>
      </c>
      <c r="K2193" s="16"/>
      <c r="L2193" s="16" t="s">
        <v>41</v>
      </c>
      <c r="M2193" s="18" t="n">
        <f aca="false">IF(ISNUMBER(B2193),B2193,IF(MID(B2193,3,1)="-",DATE(VALUE(RIGHT(B2193,4)),VALUE(MID(B2193,4,2)),VALUE(LEFT(B2193,2))),DATE(VALUE(LEFT(B2193,4)),VALUE(MID(B2193,6,2)),VALUE(RIGHT(B2193,2)))))</f>
        <v>45857</v>
      </c>
      <c r="N2193" s="16" t="n">
        <f aca="false">MONTH(M2193)</f>
        <v>7</v>
      </c>
      <c r="O2193" s="16" t="str">
        <f aca="false">PROPER(TRIM(H2193))</f>
        <v>Kolkata</v>
      </c>
      <c r="P2193" s="16" t="str">
        <f aca="false">IFERROR(VLOOKUP(O2193,city_map!$A$2:$B$6,2,FALSE()),O2193)</f>
        <v>Kolkata</v>
      </c>
      <c r="Q2193" s="16" t="n">
        <f aca="false">IF(ISNUMBER(F2193),F2193,VALUE(SUBSTITUTE(SUBSTITUTE(F2193,"₹",""),",","")))</f>
        <v>1167</v>
      </c>
      <c r="R2193" s="16" t="n">
        <f aca="false">IF(E2193=99,1,E2193)</f>
        <v>1</v>
      </c>
      <c r="S2193" s="16" t="n">
        <f aca="false">IF(G2193="",0,G2193)</f>
        <v>0.15</v>
      </c>
      <c r="T2193" s="16" t="str">
        <f aca="false">IF(I2193="","Unknown",IF(I2193="upi","UPI",I2193))</f>
        <v>UPI</v>
      </c>
      <c r="U2193" s="16" t="str">
        <f aca="false">IF(L2193="Yes","Y",IF(L2193="No","N",L2193))</f>
        <v>N</v>
      </c>
      <c r="V2193" s="19" t="n">
        <f aca="false">ROUND(R2193*Q2193*(1-S2193),2)</f>
        <v>991.95</v>
      </c>
      <c r="W2193" s="16" t="str">
        <f aca="false">_xlfn.XLOOKUP(D2193,products!$A$2:$A$61,products!$C$2:$C$61,"Not found")</f>
        <v>Fashion</v>
      </c>
    </row>
    <row r="2194" customFormat="false" ht="15" hidden="false" customHeight="false" outlineLevel="0" collapsed="false">
      <c r="A2194" s="16" t="s">
        <v>3336</v>
      </c>
      <c r="B2194" s="16" t="s">
        <v>3333</v>
      </c>
      <c r="C2194" s="16" t="s">
        <v>2984</v>
      </c>
      <c r="D2194" s="16" t="s">
        <v>300</v>
      </c>
      <c r="E2194" s="16" t="n">
        <v>1</v>
      </c>
      <c r="F2194" s="16" t="n">
        <v>2455</v>
      </c>
      <c r="G2194" s="16" t="n">
        <v>0.3</v>
      </c>
      <c r="H2194" s="16" t="s">
        <v>81</v>
      </c>
      <c r="I2194" s="16" t="s">
        <v>60</v>
      </c>
      <c r="J2194" s="16" t="n">
        <v>4</v>
      </c>
      <c r="K2194" s="16" t="n">
        <v>5</v>
      </c>
      <c r="L2194" s="16" t="s">
        <v>41</v>
      </c>
      <c r="M2194" s="18" t="n">
        <f aca="false">IF(ISNUMBER(B2194),B2194,IF(MID(B2194,3,1)="-",DATE(VALUE(RIGHT(B2194,4)),VALUE(MID(B2194,4,2)),VALUE(LEFT(B2194,2))),DATE(VALUE(LEFT(B2194,4)),VALUE(MID(B2194,6,2)),VALUE(RIGHT(B2194,2)))))</f>
        <v>45857</v>
      </c>
      <c r="N2194" s="16" t="n">
        <f aca="false">MONTH(M2194)</f>
        <v>7</v>
      </c>
      <c r="O2194" s="16" t="str">
        <f aca="false">PROPER(TRIM(H2194))</f>
        <v>Hyderabad</v>
      </c>
      <c r="P2194" s="16" t="str">
        <f aca="false">IFERROR(VLOOKUP(O2194,city_map!$A$2:$B$6,2,FALSE()),O2194)</f>
        <v>Hyderabad</v>
      </c>
      <c r="Q2194" s="16" t="n">
        <f aca="false">IF(ISNUMBER(F2194),F2194,VALUE(SUBSTITUTE(SUBSTITUTE(F2194,"₹",""),",","")))</f>
        <v>2455</v>
      </c>
      <c r="R2194" s="16" t="n">
        <f aca="false">IF(E2194=99,1,E2194)</f>
        <v>1</v>
      </c>
      <c r="S2194" s="16" t="n">
        <f aca="false">IF(G2194="",0,G2194)</f>
        <v>0.3</v>
      </c>
      <c r="T2194" s="16" t="str">
        <f aca="false">IF(I2194="","Unknown",IF(I2194="upi","UPI",I2194))</f>
        <v>UPI</v>
      </c>
      <c r="U2194" s="16" t="str">
        <f aca="false">IF(L2194="Yes","Y",IF(L2194="No","N",L2194))</f>
        <v>N</v>
      </c>
      <c r="V2194" s="19" t="n">
        <f aca="false">ROUND(R2194*Q2194*(1-S2194),2)</f>
        <v>1718.5</v>
      </c>
      <c r="W2194" s="16" t="str">
        <f aca="false">_xlfn.XLOOKUP(D2194,products!$A$2:$A$61,products!$C$2:$C$61,"Not found")</f>
        <v>Home</v>
      </c>
    </row>
    <row r="2195" customFormat="false" ht="15" hidden="false" customHeight="false" outlineLevel="0" collapsed="false">
      <c r="A2195" s="16" t="s">
        <v>3337</v>
      </c>
      <c r="B2195" s="16" t="s">
        <v>3333</v>
      </c>
      <c r="C2195" s="16" t="s">
        <v>1371</v>
      </c>
      <c r="D2195" s="16" t="s">
        <v>184</v>
      </c>
      <c r="E2195" s="16" t="n">
        <v>1</v>
      </c>
      <c r="F2195" s="16" t="n">
        <v>1252</v>
      </c>
      <c r="G2195" s="16" t="n">
        <v>0.1</v>
      </c>
      <c r="H2195" s="16" t="s">
        <v>130</v>
      </c>
      <c r="I2195" s="16" t="s">
        <v>100</v>
      </c>
      <c r="J2195" s="16" t="n">
        <v>4</v>
      </c>
      <c r="K2195" s="16" t="n">
        <v>4</v>
      </c>
      <c r="L2195" s="16" t="s">
        <v>41</v>
      </c>
      <c r="M2195" s="18" t="n">
        <f aca="false">IF(ISNUMBER(B2195),B2195,IF(MID(B2195,3,1)="-",DATE(VALUE(RIGHT(B2195,4)),VALUE(MID(B2195,4,2)),VALUE(LEFT(B2195,2))),DATE(VALUE(LEFT(B2195,4)),VALUE(MID(B2195,6,2)),VALUE(RIGHT(B2195,2)))))</f>
        <v>45857</v>
      </c>
      <c r="N2195" s="16" t="n">
        <f aca="false">MONTH(M2195)</f>
        <v>7</v>
      </c>
      <c r="O2195" s="16" t="str">
        <f aca="false">PROPER(TRIM(H2195))</f>
        <v>Bengaluru</v>
      </c>
      <c r="P2195" s="16" t="str">
        <f aca="false">IFERROR(VLOOKUP(O2195,city_map!$A$2:$B$6,2,FALSE()),O2195)</f>
        <v>Bengaluru</v>
      </c>
      <c r="Q2195" s="16" t="n">
        <f aca="false">IF(ISNUMBER(F2195),F2195,VALUE(SUBSTITUTE(SUBSTITUTE(F2195,"₹",""),",","")))</f>
        <v>1252</v>
      </c>
      <c r="R2195" s="16" t="n">
        <f aca="false">IF(E2195=99,1,E2195)</f>
        <v>1</v>
      </c>
      <c r="S2195" s="16" t="n">
        <f aca="false">IF(G2195="",0,G2195)</f>
        <v>0.1</v>
      </c>
      <c r="T2195" s="16" t="str">
        <f aca="false">IF(I2195="","Unknown",IF(I2195="upi","UPI",I2195))</f>
        <v>Net Banking</v>
      </c>
      <c r="U2195" s="16" t="str">
        <f aca="false">IF(L2195="Yes","Y",IF(L2195="No","N",L2195))</f>
        <v>N</v>
      </c>
      <c r="V2195" s="19" t="n">
        <f aca="false">ROUND(R2195*Q2195*(1-S2195),2)</f>
        <v>1126.8</v>
      </c>
      <c r="W2195" s="16" t="str">
        <f aca="false">_xlfn.XLOOKUP(D2195,products!$A$2:$A$61,products!$C$2:$C$61,"Not found")</f>
        <v>Home</v>
      </c>
    </row>
    <row r="2196" customFormat="false" ht="15" hidden="false" customHeight="false" outlineLevel="0" collapsed="false">
      <c r="A2196" s="16" t="s">
        <v>3338</v>
      </c>
      <c r="B2196" s="16" t="s">
        <v>3333</v>
      </c>
      <c r="C2196" s="16" t="s">
        <v>3339</v>
      </c>
      <c r="D2196" s="16" t="s">
        <v>136</v>
      </c>
      <c r="E2196" s="16" t="n">
        <v>1</v>
      </c>
      <c r="F2196" s="16" t="n">
        <v>2151</v>
      </c>
      <c r="G2196" s="16" t="n">
        <v>0</v>
      </c>
      <c r="H2196" s="16" t="s">
        <v>112</v>
      </c>
      <c r="I2196" s="16" t="s">
        <v>40</v>
      </c>
      <c r="J2196" s="16" t="n">
        <v>2</v>
      </c>
      <c r="K2196" s="16"/>
      <c r="L2196" s="16" t="s">
        <v>41</v>
      </c>
      <c r="M2196" s="18" t="n">
        <f aca="false">IF(ISNUMBER(B2196),B2196,IF(MID(B2196,3,1)="-",DATE(VALUE(RIGHT(B2196,4)),VALUE(MID(B2196,4,2)),VALUE(LEFT(B2196,2))),DATE(VALUE(LEFT(B2196,4)),VALUE(MID(B2196,6,2)),VALUE(RIGHT(B2196,2)))))</f>
        <v>45857</v>
      </c>
      <c r="N2196" s="16" t="n">
        <f aca="false">MONTH(M2196)</f>
        <v>7</v>
      </c>
      <c r="O2196" s="16" t="str">
        <f aca="false">PROPER(TRIM(H2196))</f>
        <v>Mumbai</v>
      </c>
      <c r="P2196" s="16" t="str">
        <f aca="false">IFERROR(VLOOKUP(O2196,city_map!$A$2:$B$6,2,FALSE()),O2196)</f>
        <v>Mumbai</v>
      </c>
      <c r="Q2196" s="16" t="n">
        <f aca="false">IF(ISNUMBER(F2196),F2196,VALUE(SUBSTITUTE(SUBSTITUTE(F2196,"₹",""),",","")))</f>
        <v>2151</v>
      </c>
      <c r="R2196" s="16" t="n">
        <f aca="false">IF(E2196=99,1,E2196)</f>
        <v>1</v>
      </c>
      <c r="S2196" s="16" t="n">
        <f aca="false">IF(G2196="",0,G2196)</f>
        <v>0</v>
      </c>
      <c r="T2196" s="16" t="str">
        <f aca="false">IF(I2196="","Unknown",IF(I2196="upi","UPI",I2196))</f>
        <v>COD</v>
      </c>
      <c r="U2196" s="16" t="str">
        <f aca="false">IF(L2196="Yes","Y",IF(L2196="No","N",L2196))</f>
        <v>N</v>
      </c>
      <c r="V2196" s="19" t="n">
        <f aca="false">ROUND(R2196*Q2196*(1-S2196),2)</f>
        <v>2151</v>
      </c>
      <c r="W2196" s="16" t="str">
        <f aca="false">_xlfn.XLOOKUP(D2196,products!$A$2:$A$61,products!$C$2:$C$61,"Not found")</f>
        <v>Electronics</v>
      </c>
    </row>
    <row r="2197" customFormat="false" ht="15" hidden="false" customHeight="false" outlineLevel="0" collapsed="false">
      <c r="A2197" s="16" t="s">
        <v>3340</v>
      </c>
      <c r="B2197" s="16" t="s">
        <v>3333</v>
      </c>
      <c r="C2197" s="16" t="s">
        <v>1352</v>
      </c>
      <c r="D2197" s="16" t="s">
        <v>250</v>
      </c>
      <c r="E2197" s="16" t="n">
        <v>1</v>
      </c>
      <c r="F2197" s="16" t="n">
        <v>692</v>
      </c>
      <c r="G2197" s="16" t="n">
        <v>0.2</v>
      </c>
      <c r="H2197" s="16" t="s">
        <v>130</v>
      </c>
      <c r="I2197" s="16" t="s">
        <v>60</v>
      </c>
      <c r="J2197" s="16" t="n">
        <v>3</v>
      </c>
      <c r="K2197" s="16"/>
      <c r="L2197" s="16" t="s">
        <v>174</v>
      </c>
      <c r="M2197" s="18" t="n">
        <f aca="false">IF(ISNUMBER(B2197),B2197,IF(MID(B2197,3,1)="-",DATE(VALUE(RIGHT(B2197,4)),VALUE(MID(B2197,4,2)),VALUE(LEFT(B2197,2))),DATE(VALUE(LEFT(B2197,4)),VALUE(MID(B2197,6,2)),VALUE(RIGHT(B2197,2)))))</f>
        <v>45857</v>
      </c>
      <c r="N2197" s="16" t="n">
        <f aca="false">MONTH(M2197)</f>
        <v>7</v>
      </c>
      <c r="O2197" s="16" t="str">
        <f aca="false">PROPER(TRIM(H2197))</f>
        <v>Bengaluru</v>
      </c>
      <c r="P2197" s="16" t="str">
        <f aca="false">IFERROR(VLOOKUP(O2197,city_map!$A$2:$B$6,2,FALSE()),O2197)</f>
        <v>Bengaluru</v>
      </c>
      <c r="Q2197" s="16" t="n">
        <f aca="false">IF(ISNUMBER(F2197),F2197,VALUE(SUBSTITUTE(SUBSTITUTE(F2197,"₹",""),",","")))</f>
        <v>692</v>
      </c>
      <c r="R2197" s="16" t="n">
        <f aca="false">IF(E2197=99,1,E2197)</f>
        <v>1</v>
      </c>
      <c r="S2197" s="16" t="n">
        <f aca="false">IF(G2197="",0,G2197)</f>
        <v>0.2</v>
      </c>
      <c r="T2197" s="16" t="str">
        <f aca="false">IF(I2197="","Unknown",IF(I2197="upi","UPI",I2197))</f>
        <v>UPI</v>
      </c>
      <c r="U2197" s="16" t="str">
        <f aca="false">IF(L2197="Yes","Y",IF(L2197="No","N",L2197))</f>
        <v>N</v>
      </c>
      <c r="V2197" s="19" t="n">
        <f aca="false">ROUND(R2197*Q2197*(1-S2197),2)</f>
        <v>553.6</v>
      </c>
      <c r="W2197" s="16" t="str">
        <f aca="false">_xlfn.XLOOKUP(D2197,products!$A$2:$A$61,products!$C$2:$C$61,"Not found")</f>
        <v>Home</v>
      </c>
    </row>
    <row r="2198" customFormat="false" ht="15" hidden="false" customHeight="false" outlineLevel="0" collapsed="false">
      <c r="A2198" s="16" t="s">
        <v>3341</v>
      </c>
      <c r="B2198" s="16" t="s">
        <v>3333</v>
      </c>
      <c r="C2198" s="16" t="s">
        <v>1971</v>
      </c>
      <c r="D2198" s="16" t="s">
        <v>108</v>
      </c>
      <c r="E2198" s="16" t="n">
        <v>4</v>
      </c>
      <c r="F2198" s="16" t="n">
        <v>3405</v>
      </c>
      <c r="G2198" s="16" t="n">
        <v>0.2</v>
      </c>
      <c r="H2198" s="16" t="s">
        <v>130</v>
      </c>
      <c r="I2198" s="16" t="s">
        <v>60</v>
      </c>
      <c r="J2198" s="16" t="n">
        <v>2</v>
      </c>
      <c r="K2198" s="16" t="n">
        <v>4</v>
      </c>
      <c r="L2198" s="16" t="s">
        <v>41</v>
      </c>
      <c r="M2198" s="18" t="n">
        <f aca="false">IF(ISNUMBER(B2198),B2198,IF(MID(B2198,3,1)="-",DATE(VALUE(RIGHT(B2198,4)),VALUE(MID(B2198,4,2)),VALUE(LEFT(B2198,2))),DATE(VALUE(LEFT(B2198,4)),VALUE(MID(B2198,6,2)),VALUE(RIGHT(B2198,2)))))</f>
        <v>45857</v>
      </c>
      <c r="N2198" s="16" t="n">
        <f aca="false">MONTH(M2198)</f>
        <v>7</v>
      </c>
      <c r="O2198" s="16" t="str">
        <f aca="false">PROPER(TRIM(H2198))</f>
        <v>Bengaluru</v>
      </c>
      <c r="P2198" s="16" t="str">
        <f aca="false">IFERROR(VLOOKUP(O2198,city_map!$A$2:$B$6,2,FALSE()),O2198)</f>
        <v>Bengaluru</v>
      </c>
      <c r="Q2198" s="16" t="n">
        <f aca="false">IF(ISNUMBER(F2198),F2198,VALUE(SUBSTITUTE(SUBSTITUTE(F2198,"₹",""),",","")))</f>
        <v>3405</v>
      </c>
      <c r="R2198" s="16" t="n">
        <f aca="false">IF(E2198=99,1,E2198)</f>
        <v>4</v>
      </c>
      <c r="S2198" s="16" t="n">
        <f aca="false">IF(G2198="",0,G2198)</f>
        <v>0.2</v>
      </c>
      <c r="T2198" s="16" t="str">
        <f aca="false">IF(I2198="","Unknown",IF(I2198="upi","UPI",I2198))</f>
        <v>UPI</v>
      </c>
      <c r="U2198" s="16" t="str">
        <f aca="false">IF(L2198="Yes","Y",IF(L2198="No","N",L2198))</f>
        <v>N</v>
      </c>
      <c r="V2198" s="19" t="n">
        <f aca="false">ROUND(R2198*Q2198*(1-S2198),2)</f>
        <v>10896</v>
      </c>
      <c r="W2198" s="16" t="str">
        <f aca="false">_xlfn.XLOOKUP(D2198,products!$A$2:$A$61,products!$C$2:$C$61,"Not found")</f>
        <v>Electronics</v>
      </c>
    </row>
    <row r="2199" customFormat="false" ht="15" hidden="false" customHeight="false" outlineLevel="0" collapsed="false">
      <c r="A2199" s="16" t="s">
        <v>3342</v>
      </c>
      <c r="B2199" s="16" t="s">
        <v>3333</v>
      </c>
      <c r="C2199" s="16" t="s">
        <v>448</v>
      </c>
      <c r="D2199" s="16" t="s">
        <v>229</v>
      </c>
      <c r="E2199" s="16" t="n">
        <v>2</v>
      </c>
      <c r="F2199" s="16" t="s">
        <v>3343</v>
      </c>
      <c r="G2199" s="16" t="n">
        <v>0.05</v>
      </c>
      <c r="H2199" s="16" t="s">
        <v>89</v>
      </c>
      <c r="I2199" s="16" t="s">
        <v>60</v>
      </c>
      <c r="J2199" s="16" t="n">
        <v>2</v>
      </c>
      <c r="K2199" s="16" t="n">
        <v>3</v>
      </c>
      <c r="L2199" s="16" t="s">
        <v>57</v>
      </c>
      <c r="M2199" s="18" t="n">
        <f aca="false">IF(ISNUMBER(B2199),B2199,IF(MID(B2199,3,1)="-",DATE(VALUE(RIGHT(B2199,4)),VALUE(MID(B2199,4,2)),VALUE(LEFT(B2199,2))),DATE(VALUE(LEFT(B2199,4)),VALUE(MID(B2199,6,2)),VALUE(RIGHT(B2199,2)))))</f>
        <v>45857</v>
      </c>
      <c r="N2199" s="16" t="n">
        <f aca="false">MONTH(M2199)</f>
        <v>7</v>
      </c>
      <c r="O2199" s="16" t="str">
        <f aca="false">PROPER(TRIM(H2199))</f>
        <v>Ahmedabad</v>
      </c>
      <c r="P2199" s="16" t="str">
        <f aca="false">IFERROR(VLOOKUP(O2199,city_map!$A$2:$B$6,2,FALSE()),O2199)</f>
        <v>Ahmedabad</v>
      </c>
      <c r="Q2199" s="16" t="n">
        <f aca="false">IF(ISNUMBER(F2199),F2199,VALUE(SUBSTITUTE(SUBSTITUTE(F2199,"₹",""),",","")))</f>
        <v>435</v>
      </c>
      <c r="R2199" s="16" t="n">
        <f aca="false">IF(E2199=99,1,E2199)</f>
        <v>2</v>
      </c>
      <c r="S2199" s="16" t="n">
        <f aca="false">IF(G2199="",0,G2199)</f>
        <v>0.05</v>
      </c>
      <c r="T2199" s="16" t="str">
        <f aca="false">IF(I2199="","Unknown",IF(I2199="upi","UPI",I2199))</f>
        <v>UPI</v>
      </c>
      <c r="U2199" s="16" t="str">
        <f aca="false">IF(L2199="Yes","Y",IF(L2199="No","N",L2199))</f>
        <v>Y</v>
      </c>
      <c r="V2199" s="19" t="n">
        <f aca="false">ROUND(R2199*Q2199*(1-S2199),2)</f>
        <v>826.5</v>
      </c>
      <c r="W2199" s="16" t="str">
        <f aca="false">_xlfn.XLOOKUP(D2199,products!$A$2:$A$61,products!$C$2:$C$61,"Not found")</f>
        <v>Books</v>
      </c>
    </row>
    <row r="2200" customFormat="false" ht="15" hidden="false" customHeight="false" outlineLevel="0" collapsed="false">
      <c r="A2200" s="16" t="s">
        <v>3344</v>
      </c>
      <c r="B2200" s="16" t="s">
        <v>3333</v>
      </c>
      <c r="C2200" s="16" t="s">
        <v>1085</v>
      </c>
      <c r="D2200" s="16" t="s">
        <v>63</v>
      </c>
      <c r="E2200" s="16" t="n">
        <v>1</v>
      </c>
      <c r="F2200" s="16" t="s">
        <v>3345</v>
      </c>
      <c r="G2200" s="16" t="n">
        <v>0.05</v>
      </c>
      <c r="H2200" s="16" t="s">
        <v>81</v>
      </c>
      <c r="I2200" s="16" t="s">
        <v>40</v>
      </c>
      <c r="J2200" s="16" t="n">
        <v>3</v>
      </c>
      <c r="K2200" s="16" t="n">
        <v>3</v>
      </c>
      <c r="L2200" s="16" t="s">
        <v>41</v>
      </c>
      <c r="M2200" s="18" t="n">
        <f aca="false">IF(ISNUMBER(B2200),B2200,IF(MID(B2200,3,1)="-",DATE(VALUE(RIGHT(B2200,4)),VALUE(MID(B2200,4,2)),VALUE(LEFT(B2200,2))),DATE(VALUE(LEFT(B2200,4)),VALUE(MID(B2200,6,2)),VALUE(RIGHT(B2200,2)))))</f>
        <v>45857</v>
      </c>
      <c r="N2200" s="16" t="n">
        <f aca="false">MONTH(M2200)</f>
        <v>7</v>
      </c>
      <c r="O2200" s="16" t="str">
        <f aca="false">PROPER(TRIM(H2200))</f>
        <v>Hyderabad</v>
      </c>
      <c r="P2200" s="16" t="str">
        <f aca="false">IFERROR(VLOOKUP(O2200,city_map!$A$2:$B$6,2,FALSE()),O2200)</f>
        <v>Hyderabad</v>
      </c>
      <c r="Q2200" s="16" t="n">
        <f aca="false">IF(ISNUMBER(F2200),F2200,VALUE(SUBSTITUTE(SUBSTITUTE(F2200,"₹",""),",","")))</f>
        <v>1571</v>
      </c>
      <c r="R2200" s="16" t="n">
        <f aca="false">IF(E2200=99,1,E2200)</f>
        <v>1</v>
      </c>
      <c r="S2200" s="16" t="n">
        <f aca="false">IF(G2200="",0,G2200)</f>
        <v>0.05</v>
      </c>
      <c r="T2200" s="16" t="str">
        <f aca="false">IF(I2200="","Unknown",IF(I2200="upi","UPI",I2200))</f>
        <v>COD</v>
      </c>
      <c r="U2200" s="16" t="str">
        <f aca="false">IF(L2200="Yes","Y",IF(L2200="No","N",L2200))</f>
        <v>N</v>
      </c>
      <c r="V2200" s="19" t="n">
        <f aca="false">ROUND(R2200*Q2200*(1-S2200),2)</f>
        <v>1492.45</v>
      </c>
      <c r="W2200" s="16" t="str">
        <f aca="false">_xlfn.XLOOKUP(D2200,products!$A$2:$A$61,products!$C$2:$C$61,"Not found")</f>
        <v>Fashion</v>
      </c>
    </row>
    <row r="2201" customFormat="false" ht="15" hidden="false" customHeight="false" outlineLevel="0" collapsed="false">
      <c r="A2201" s="16" t="s">
        <v>3346</v>
      </c>
      <c r="B2201" s="16" t="s">
        <v>3333</v>
      </c>
      <c r="C2201" s="16" t="s">
        <v>943</v>
      </c>
      <c r="D2201" s="16" t="s">
        <v>721</v>
      </c>
      <c r="E2201" s="16" t="n">
        <v>2</v>
      </c>
      <c r="F2201" s="16" t="n">
        <v>505</v>
      </c>
      <c r="G2201" s="16" t="n">
        <v>0.15</v>
      </c>
      <c r="H2201" s="16" t="s">
        <v>130</v>
      </c>
      <c r="I2201" s="16" t="s">
        <v>71</v>
      </c>
      <c r="J2201" s="16" t="n">
        <v>4</v>
      </c>
      <c r="K2201" s="16" t="n">
        <v>4</v>
      </c>
      <c r="L2201" s="16" t="s">
        <v>41</v>
      </c>
      <c r="M2201" s="18" t="n">
        <f aca="false">IF(ISNUMBER(B2201),B2201,IF(MID(B2201,3,1)="-",DATE(VALUE(RIGHT(B2201,4)),VALUE(MID(B2201,4,2)),VALUE(LEFT(B2201,2))),DATE(VALUE(LEFT(B2201,4)),VALUE(MID(B2201,6,2)),VALUE(RIGHT(B2201,2)))))</f>
        <v>45857</v>
      </c>
      <c r="N2201" s="16" t="n">
        <f aca="false">MONTH(M2201)</f>
        <v>7</v>
      </c>
      <c r="O2201" s="16" t="str">
        <f aca="false">PROPER(TRIM(H2201))</f>
        <v>Bengaluru</v>
      </c>
      <c r="P2201" s="16" t="str">
        <f aca="false">IFERROR(VLOOKUP(O2201,city_map!$A$2:$B$6,2,FALSE()),O2201)</f>
        <v>Bengaluru</v>
      </c>
      <c r="Q2201" s="16" t="n">
        <f aca="false">IF(ISNUMBER(F2201),F2201,VALUE(SUBSTITUTE(SUBSTITUTE(F2201,"₹",""),",","")))</f>
        <v>505</v>
      </c>
      <c r="R2201" s="16" t="n">
        <f aca="false">IF(E2201=99,1,E2201)</f>
        <v>2</v>
      </c>
      <c r="S2201" s="16" t="n">
        <f aca="false">IF(G2201="",0,G2201)</f>
        <v>0.15</v>
      </c>
      <c r="T2201" s="16" t="str">
        <f aca="false">IF(I2201="","Unknown",IF(I2201="upi","UPI",I2201))</f>
        <v>Credit Card</v>
      </c>
      <c r="U2201" s="16" t="str">
        <f aca="false">IF(L2201="Yes","Y",IF(L2201="No","N",L2201))</f>
        <v>N</v>
      </c>
      <c r="V2201" s="19" t="n">
        <f aca="false">ROUND(R2201*Q2201*(1-S2201),2)</f>
        <v>858.5</v>
      </c>
      <c r="W2201" s="16" t="str">
        <f aca="false">_xlfn.XLOOKUP(D2201,products!$A$2:$A$61,products!$C$2:$C$61,"Not found")</f>
        <v>Beauty</v>
      </c>
    </row>
    <row r="2202" customFormat="false" ht="15" hidden="false" customHeight="false" outlineLevel="0" collapsed="false">
      <c r="A2202" s="16" t="s">
        <v>3347</v>
      </c>
      <c r="B2202" s="16" t="s">
        <v>3333</v>
      </c>
      <c r="C2202" s="16" t="s">
        <v>370</v>
      </c>
      <c r="D2202" s="16" t="s">
        <v>259</v>
      </c>
      <c r="E2202" s="16" t="n">
        <v>4</v>
      </c>
      <c r="F2202" s="16" t="n">
        <v>503</v>
      </c>
      <c r="G2202" s="16" t="n">
        <v>0.15</v>
      </c>
      <c r="H2202" s="16" t="s">
        <v>130</v>
      </c>
      <c r="I2202" s="16" t="s">
        <v>60</v>
      </c>
      <c r="J2202" s="16" t="n">
        <v>3</v>
      </c>
      <c r="K2202" s="16" t="n">
        <v>5</v>
      </c>
      <c r="L2202" s="16" t="s">
        <v>41</v>
      </c>
      <c r="M2202" s="18" t="n">
        <f aca="false">IF(ISNUMBER(B2202),B2202,IF(MID(B2202,3,1)="-",DATE(VALUE(RIGHT(B2202,4)),VALUE(MID(B2202,4,2)),VALUE(LEFT(B2202,2))),DATE(VALUE(LEFT(B2202,4)),VALUE(MID(B2202,6,2)),VALUE(RIGHT(B2202,2)))))</f>
        <v>45857</v>
      </c>
      <c r="N2202" s="16" t="n">
        <f aca="false">MONTH(M2202)</f>
        <v>7</v>
      </c>
      <c r="O2202" s="16" t="str">
        <f aca="false">PROPER(TRIM(H2202))</f>
        <v>Bengaluru</v>
      </c>
      <c r="P2202" s="16" t="str">
        <f aca="false">IFERROR(VLOOKUP(O2202,city_map!$A$2:$B$6,2,FALSE()),O2202)</f>
        <v>Bengaluru</v>
      </c>
      <c r="Q2202" s="16" t="n">
        <f aca="false">IF(ISNUMBER(F2202),F2202,VALUE(SUBSTITUTE(SUBSTITUTE(F2202,"₹",""),",","")))</f>
        <v>503</v>
      </c>
      <c r="R2202" s="16" t="n">
        <f aca="false">IF(E2202=99,1,E2202)</f>
        <v>4</v>
      </c>
      <c r="S2202" s="16" t="n">
        <f aca="false">IF(G2202="",0,G2202)</f>
        <v>0.15</v>
      </c>
      <c r="T2202" s="16" t="str">
        <f aca="false">IF(I2202="","Unknown",IF(I2202="upi","UPI",I2202))</f>
        <v>UPI</v>
      </c>
      <c r="U2202" s="16" t="str">
        <f aca="false">IF(L2202="Yes","Y",IF(L2202="No","N",L2202))</f>
        <v>N</v>
      </c>
      <c r="V2202" s="19" t="n">
        <f aca="false">ROUND(R2202*Q2202*(1-S2202),2)</f>
        <v>1710.2</v>
      </c>
      <c r="W2202" s="16" t="str">
        <f aca="false">_xlfn.XLOOKUP(D2202,products!$A$2:$A$61,products!$C$2:$C$61,"Not found")</f>
        <v>Books</v>
      </c>
    </row>
    <row r="2203" customFormat="false" ht="15" hidden="false" customHeight="false" outlineLevel="0" collapsed="false">
      <c r="A2203" s="16" t="s">
        <v>3348</v>
      </c>
      <c r="B2203" s="16" t="s">
        <v>3333</v>
      </c>
      <c r="C2203" s="16" t="s">
        <v>138</v>
      </c>
      <c r="D2203" s="16" t="s">
        <v>139</v>
      </c>
      <c r="E2203" s="16" t="n">
        <v>4</v>
      </c>
      <c r="F2203" s="16" t="n">
        <v>353</v>
      </c>
      <c r="G2203" s="16" t="n">
        <v>0.1</v>
      </c>
      <c r="H2203" s="16" t="s">
        <v>130</v>
      </c>
      <c r="I2203" s="16" t="s">
        <v>71</v>
      </c>
      <c r="J2203" s="16" t="n">
        <v>2</v>
      </c>
      <c r="K2203" s="16" t="n">
        <v>5</v>
      </c>
      <c r="L2203" s="16" t="s">
        <v>41</v>
      </c>
      <c r="M2203" s="18" t="n">
        <f aca="false">IF(ISNUMBER(B2203),B2203,IF(MID(B2203,3,1)="-",DATE(VALUE(RIGHT(B2203,4)),VALUE(MID(B2203,4,2)),VALUE(LEFT(B2203,2))),DATE(VALUE(LEFT(B2203,4)),VALUE(MID(B2203,6,2)),VALUE(RIGHT(B2203,2)))))</f>
        <v>45857</v>
      </c>
      <c r="N2203" s="16" t="n">
        <f aca="false">MONTH(M2203)</f>
        <v>7</v>
      </c>
      <c r="O2203" s="16" t="str">
        <f aca="false">PROPER(TRIM(H2203))</f>
        <v>Bengaluru</v>
      </c>
      <c r="P2203" s="16" t="str">
        <f aca="false">IFERROR(VLOOKUP(O2203,city_map!$A$2:$B$6,2,FALSE()),O2203)</f>
        <v>Bengaluru</v>
      </c>
      <c r="Q2203" s="16" t="n">
        <f aca="false">IF(ISNUMBER(F2203),F2203,VALUE(SUBSTITUTE(SUBSTITUTE(F2203,"₹",""),",","")))</f>
        <v>353</v>
      </c>
      <c r="R2203" s="16" t="n">
        <f aca="false">IF(E2203=99,1,E2203)</f>
        <v>4</v>
      </c>
      <c r="S2203" s="16" t="n">
        <f aca="false">IF(G2203="",0,G2203)</f>
        <v>0.1</v>
      </c>
      <c r="T2203" s="16" t="str">
        <f aca="false">IF(I2203="","Unknown",IF(I2203="upi","UPI",I2203))</f>
        <v>Credit Card</v>
      </c>
      <c r="U2203" s="16" t="str">
        <f aca="false">IF(L2203="Yes","Y",IF(L2203="No","N",L2203))</f>
        <v>N</v>
      </c>
      <c r="V2203" s="19" t="n">
        <f aca="false">ROUND(R2203*Q2203*(1-S2203),2)</f>
        <v>1270.8</v>
      </c>
      <c r="W2203" s="16" t="str">
        <f aca="false">_xlfn.XLOOKUP(D2203,products!$A$2:$A$61,products!$C$2:$C$61,"Not found")</f>
        <v>Beauty</v>
      </c>
    </row>
    <row r="2204" customFormat="false" ht="15" hidden="false" customHeight="false" outlineLevel="0" collapsed="false">
      <c r="A2204" s="16" t="s">
        <v>3349</v>
      </c>
      <c r="B2204" s="16" t="s">
        <v>3333</v>
      </c>
      <c r="C2204" s="16" t="s">
        <v>370</v>
      </c>
      <c r="D2204" s="16" t="s">
        <v>157</v>
      </c>
      <c r="E2204" s="16" t="n">
        <v>1</v>
      </c>
      <c r="F2204" s="16" t="n">
        <v>1133</v>
      </c>
      <c r="G2204" s="16" t="n">
        <v>0.15</v>
      </c>
      <c r="H2204" s="16" t="s">
        <v>130</v>
      </c>
      <c r="I2204" s="16" t="s">
        <v>60</v>
      </c>
      <c r="J2204" s="16" t="n">
        <v>3</v>
      </c>
      <c r="K2204" s="16" t="n">
        <v>4</v>
      </c>
      <c r="L2204" s="16" t="s">
        <v>41</v>
      </c>
      <c r="M2204" s="18" t="n">
        <f aca="false">IF(ISNUMBER(B2204),B2204,IF(MID(B2204,3,1)="-",DATE(VALUE(RIGHT(B2204,4)),VALUE(MID(B2204,4,2)),VALUE(LEFT(B2204,2))),DATE(VALUE(LEFT(B2204,4)),VALUE(MID(B2204,6,2)),VALUE(RIGHT(B2204,2)))))</f>
        <v>45857</v>
      </c>
      <c r="N2204" s="16" t="n">
        <f aca="false">MONTH(M2204)</f>
        <v>7</v>
      </c>
      <c r="O2204" s="16" t="str">
        <f aca="false">PROPER(TRIM(H2204))</f>
        <v>Bengaluru</v>
      </c>
      <c r="P2204" s="16" t="str">
        <f aca="false">IFERROR(VLOOKUP(O2204,city_map!$A$2:$B$6,2,FALSE()),O2204)</f>
        <v>Bengaluru</v>
      </c>
      <c r="Q2204" s="16" t="n">
        <f aca="false">IF(ISNUMBER(F2204),F2204,VALUE(SUBSTITUTE(SUBSTITUTE(F2204,"₹",""),",","")))</f>
        <v>1133</v>
      </c>
      <c r="R2204" s="16" t="n">
        <f aca="false">IF(E2204=99,1,E2204)</f>
        <v>1</v>
      </c>
      <c r="S2204" s="16" t="n">
        <f aca="false">IF(G2204="",0,G2204)</f>
        <v>0.15</v>
      </c>
      <c r="T2204" s="16" t="str">
        <f aca="false">IF(I2204="","Unknown",IF(I2204="upi","UPI",I2204))</f>
        <v>UPI</v>
      </c>
      <c r="U2204" s="16" t="str">
        <f aca="false">IF(L2204="Yes","Y",IF(L2204="No","N",L2204))</f>
        <v>N</v>
      </c>
      <c r="V2204" s="19" t="n">
        <f aca="false">ROUND(R2204*Q2204*(1-S2204),2)</f>
        <v>963.05</v>
      </c>
      <c r="W2204" s="16" t="str">
        <f aca="false">_xlfn.XLOOKUP(D2204,products!$A$2:$A$61,products!$C$2:$C$61,"Not found")</f>
        <v>Books</v>
      </c>
    </row>
    <row r="2205" customFormat="false" ht="15" hidden="false" customHeight="false" outlineLevel="0" collapsed="false">
      <c r="A2205" s="16" t="s">
        <v>3350</v>
      </c>
      <c r="B2205" s="16" t="s">
        <v>3333</v>
      </c>
      <c r="C2205" s="16" t="s">
        <v>894</v>
      </c>
      <c r="D2205" s="16" t="s">
        <v>225</v>
      </c>
      <c r="E2205" s="16" t="n">
        <v>2</v>
      </c>
      <c r="F2205" s="16" t="n">
        <v>408</v>
      </c>
      <c r="G2205" s="16" t="n">
        <v>0.15</v>
      </c>
      <c r="H2205" s="16" t="s">
        <v>565</v>
      </c>
      <c r="I2205" s="16" t="s">
        <v>40</v>
      </c>
      <c r="J2205" s="16" t="n">
        <v>4</v>
      </c>
      <c r="K2205" s="16"/>
      <c r="L2205" s="16" t="s">
        <v>41</v>
      </c>
      <c r="M2205" s="18" t="n">
        <f aca="false">IF(ISNUMBER(B2205),B2205,IF(MID(B2205,3,1)="-",DATE(VALUE(RIGHT(B2205,4)),VALUE(MID(B2205,4,2)),VALUE(LEFT(B2205,2))),DATE(VALUE(LEFT(B2205,4)),VALUE(MID(B2205,6,2)),VALUE(RIGHT(B2205,2)))))</f>
        <v>45857</v>
      </c>
      <c r="N2205" s="16" t="n">
        <f aca="false">MONTH(M2205)</f>
        <v>7</v>
      </c>
      <c r="O2205" s="16" t="str">
        <f aca="false">PROPER(TRIM(H2205))</f>
        <v>Madras</v>
      </c>
      <c r="P2205" s="16" t="str">
        <f aca="false">IFERROR(VLOOKUP(O2205,city_map!$A$2:$B$6,2,FALSE()),O2205)</f>
        <v>Chennai</v>
      </c>
      <c r="Q2205" s="16" t="n">
        <f aca="false">IF(ISNUMBER(F2205),F2205,VALUE(SUBSTITUTE(SUBSTITUTE(F2205,"₹",""),",","")))</f>
        <v>408</v>
      </c>
      <c r="R2205" s="16" t="n">
        <f aca="false">IF(E2205=99,1,E2205)</f>
        <v>2</v>
      </c>
      <c r="S2205" s="16" t="n">
        <f aca="false">IF(G2205="",0,G2205)</f>
        <v>0.15</v>
      </c>
      <c r="T2205" s="16" t="str">
        <f aca="false">IF(I2205="","Unknown",IF(I2205="upi","UPI",I2205))</f>
        <v>COD</v>
      </c>
      <c r="U2205" s="16" t="str">
        <f aca="false">IF(L2205="Yes","Y",IF(L2205="No","N",L2205))</f>
        <v>N</v>
      </c>
      <c r="V2205" s="19" t="n">
        <f aca="false">ROUND(R2205*Q2205*(1-S2205),2)</f>
        <v>693.6</v>
      </c>
      <c r="W2205" s="16" t="str">
        <f aca="false">_xlfn.XLOOKUP(D2205,products!$A$2:$A$61,products!$C$2:$C$61,"Not found")</f>
        <v>Books</v>
      </c>
    </row>
    <row r="2206" customFormat="false" ht="15" hidden="false" customHeight="false" outlineLevel="0" collapsed="false">
      <c r="A2206" s="16" t="s">
        <v>3351</v>
      </c>
      <c r="B2206" s="16" t="s">
        <v>3333</v>
      </c>
      <c r="C2206" s="16" t="s">
        <v>178</v>
      </c>
      <c r="D2206" s="16" t="s">
        <v>222</v>
      </c>
      <c r="E2206" s="16" t="n">
        <v>1</v>
      </c>
      <c r="F2206" s="16" t="n">
        <v>1810</v>
      </c>
      <c r="G2206" s="16" t="n">
        <v>0.2</v>
      </c>
      <c r="H2206" s="16" t="s">
        <v>46</v>
      </c>
      <c r="I2206" s="16" t="s">
        <v>71</v>
      </c>
      <c r="J2206" s="16" t="n">
        <v>2</v>
      </c>
      <c r="K2206" s="16" t="n">
        <v>3</v>
      </c>
      <c r="L2206" s="16" t="s">
        <v>57</v>
      </c>
      <c r="M2206" s="18" t="n">
        <f aca="false">IF(ISNUMBER(B2206),B2206,IF(MID(B2206,3,1)="-",DATE(VALUE(RIGHT(B2206,4)),VALUE(MID(B2206,4,2)),VALUE(LEFT(B2206,2))),DATE(VALUE(LEFT(B2206,4)),VALUE(MID(B2206,6,2)),VALUE(RIGHT(B2206,2)))))</f>
        <v>45857</v>
      </c>
      <c r="N2206" s="16" t="n">
        <f aca="false">MONTH(M2206)</f>
        <v>7</v>
      </c>
      <c r="O2206" s="16" t="str">
        <f aca="false">PROPER(TRIM(H2206))</f>
        <v>Chennai</v>
      </c>
      <c r="P2206" s="16" t="str">
        <f aca="false">IFERROR(VLOOKUP(O2206,city_map!$A$2:$B$6,2,FALSE()),O2206)</f>
        <v>Chennai</v>
      </c>
      <c r="Q2206" s="16" t="n">
        <f aca="false">IF(ISNUMBER(F2206),F2206,VALUE(SUBSTITUTE(SUBSTITUTE(F2206,"₹",""),",","")))</f>
        <v>1810</v>
      </c>
      <c r="R2206" s="16" t="n">
        <f aca="false">IF(E2206=99,1,E2206)</f>
        <v>1</v>
      </c>
      <c r="S2206" s="16" t="n">
        <f aca="false">IF(G2206="",0,G2206)</f>
        <v>0.2</v>
      </c>
      <c r="T2206" s="16" t="str">
        <f aca="false">IF(I2206="","Unknown",IF(I2206="upi","UPI",I2206))</f>
        <v>Credit Card</v>
      </c>
      <c r="U2206" s="16" t="str">
        <f aca="false">IF(L2206="Yes","Y",IF(L2206="No","N",L2206))</f>
        <v>Y</v>
      </c>
      <c r="V2206" s="19" t="n">
        <f aca="false">ROUND(R2206*Q2206*(1-S2206),2)</f>
        <v>1448</v>
      </c>
      <c r="W2206" s="16" t="str">
        <f aca="false">_xlfn.XLOOKUP(D2206,products!$A$2:$A$61,products!$C$2:$C$61,"Not found")</f>
        <v>Fashion</v>
      </c>
    </row>
    <row r="2207" customFormat="false" ht="15" hidden="false" customHeight="false" outlineLevel="0" collapsed="false">
      <c r="A2207" s="16" t="s">
        <v>3352</v>
      </c>
      <c r="B2207" s="16" t="s">
        <v>3333</v>
      </c>
      <c r="C2207" s="16" t="s">
        <v>128</v>
      </c>
      <c r="D2207" s="16" t="s">
        <v>300</v>
      </c>
      <c r="E2207" s="16" t="n">
        <v>2</v>
      </c>
      <c r="F2207" s="16" t="n">
        <v>2406</v>
      </c>
      <c r="G2207" s="16" t="n">
        <v>0</v>
      </c>
      <c r="H2207" s="16" t="s">
        <v>130</v>
      </c>
      <c r="I2207" s="16" t="s">
        <v>60</v>
      </c>
      <c r="J2207" s="16" t="n">
        <v>4</v>
      </c>
      <c r="K2207" s="16" t="n">
        <v>4</v>
      </c>
      <c r="L2207" s="16" t="s">
        <v>41</v>
      </c>
      <c r="M2207" s="18" t="n">
        <f aca="false">IF(ISNUMBER(B2207),B2207,IF(MID(B2207,3,1)="-",DATE(VALUE(RIGHT(B2207,4)),VALUE(MID(B2207,4,2)),VALUE(LEFT(B2207,2))),DATE(VALUE(LEFT(B2207,4)),VALUE(MID(B2207,6,2)),VALUE(RIGHT(B2207,2)))))</f>
        <v>45857</v>
      </c>
      <c r="N2207" s="16" t="n">
        <f aca="false">MONTH(M2207)</f>
        <v>7</v>
      </c>
      <c r="O2207" s="16" t="str">
        <f aca="false">PROPER(TRIM(H2207))</f>
        <v>Bengaluru</v>
      </c>
      <c r="P2207" s="16" t="str">
        <f aca="false">IFERROR(VLOOKUP(O2207,city_map!$A$2:$B$6,2,FALSE()),O2207)</f>
        <v>Bengaluru</v>
      </c>
      <c r="Q2207" s="16" t="n">
        <f aca="false">IF(ISNUMBER(F2207),F2207,VALUE(SUBSTITUTE(SUBSTITUTE(F2207,"₹",""),",","")))</f>
        <v>2406</v>
      </c>
      <c r="R2207" s="16" t="n">
        <f aca="false">IF(E2207=99,1,E2207)</f>
        <v>2</v>
      </c>
      <c r="S2207" s="16" t="n">
        <f aca="false">IF(G2207="",0,G2207)</f>
        <v>0</v>
      </c>
      <c r="T2207" s="16" t="str">
        <f aca="false">IF(I2207="","Unknown",IF(I2207="upi","UPI",I2207))</f>
        <v>UPI</v>
      </c>
      <c r="U2207" s="16" t="str">
        <f aca="false">IF(L2207="Yes","Y",IF(L2207="No","N",L2207))</f>
        <v>N</v>
      </c>
      <c r="V2207" s="19" t="n">
        <f aca="false">ROUND(R2207*Q2207*(1-S2207),2)</f>
        <v>4812</v>
      </c>
      <c r="W2207" s="16" t="str">
        <f aca="false">_xlfn.XLOOKUP(D2207,products!$A$2:$A$61,products!$C$2:$C$61,"Not found")</f>
        <v>Home</v>
      </c>
    </row>
    <row r="2208" customFormat="false" ht="15" hidden="false" customHeight="false" outlineLevel="0" collapsed="false">
      <c r="A2208" s="16" t="s">
        <v>3353</v>
      </c>
      <c r="B2208" s="16" t="s">
        <v>3333</v>
      </c>
      <c r="C2208" s="16" t="s">
        <v>1407</v>
      </c>
      <c r="D2208" s="16" t="s">
        <v>146</v>
      </c>
      <c r="E2208" s="16" t="n">
        <v>2</v>
      </c>
      <c r="F2208" s="16" t="n">
        <v>455</v>
      </c>
      <c r="G2208" s="16" t="n">
        <v>0.1</v>
      </c>
      <c r="H2208" s="16" t="s">
        <v>545</v>
      </c>
      <c r="I2208" s="16" t="s">
        <v>60</v>
      </c>
      <c r="J2208" s="16" t="n">
        <v>2</v>
      </c>
      <c r="K2208" s="16" t="n">
        <v>4</v>
      </c>
      <c r="L2208" s="16" t="s">
        <v>41</v>
      </c>
      <c r="M2208" s="18" t="n">
        <f aca="false">IF(ISNUMBER(B2208),B2208,IF(MID(B2208,3,1)="-",DATE(VALUE(RIGHT(B2208,4)),VALUE(MID(B2208,4,2)),VALUE(LEFT(B2208,2))),DATE(VALUE(LEFT(B2208,4)),VALUE(MID(B2208,6,2)),VALUE(RIGHT(B2208,2)))))</f>
        <v>45857</v>
      </c>
      <c r="N2208" s="16" t="n">
        <f aca="false">MONTH(M2208)</f>
        <v>7</v>
      </c>
      <c r="O2208" s="16" t="str">
        <f aca="false">PROPER(TRIM(H2208))</f>
        <v>Delhi</v>
      </c>
      <c r="P2208" s="16" t="str">
        <f aca="false">IFERROR(VLOOKUP(O2208,city_map!$A$2:$B$6,2,FALSE()),O2208)</f>
        <v>Delhi</v>
      </c>
      <c r="Q2208" s="16" t="n">
        <f aca="false">IF(ISNUMBER(F2208),F2208,VALUE(SUBSTITUTE(SUBSTITUTE(F2208,"₹",""),",","")))</f>
        <v>455</v>
      </c>
      <c r="R2208" s="16" t="n">
        <f aca="false">IF(E2208=99,1,E2208)</f>
        <v>2</v>
      </c>
      <c r="S2208" s="16" t="n">
        <f aca="false">IF(G2208="",0,G2208)</f>
        <v>0.1</v>
      </c>
      <c r="T2208" s="16" t="str">
        <f aca="false">IF(I2208="","Unknown",IF(I2208="upi","UPI",I2208))</f>
        <v>UPI</v>
      </c>
      <c r="U2208" s="16" t="str">
        <f aca="false">IF(L2208="Yes","Y",IF(L2208="No","N",L2208))</f>
        <v>N</v>
      </c>
      <c r="V2208" s="19" t="n">
        <f aca="false">ROUND(R2208*Q2208*(1-S2208),2)</f>
        <v>819</v>
      </c>
      <c r="W2208" s="16" t="str">
        <f aca="false">_xlfn.XLOOKUP(D2208,products!$A$2:$A$61,products!$C$2:$C$61,"Not found")</f>
        <v>Beauty</v>
      </c>
    </row>
    <row r="2209" customFormat="false" ht="15" hidden="false" customHeight="false" outlineLevel="0" collapsed="false">
      <c r="A2209" s="16" t="s">
        <v>3354</v>
      </c>
      <c r="B2209" s="16" t="s">
        <v>3333</v>
      </c>
      <c r="C2209" s="16" t="s">
        <v>709</v>
      </c>
      <c r="D2209" s="16" t="s">
        <v>165</v>
      </c>
      <c r="E2209" s="16" t="n">
        <v>2</v>
      </c>
      <c r="F2209" s="16" t="n">
        <v>913</v>
      </c>
      <c r="G2209" s="16" t="n">
        <v>0.15</v>
      </c>
      <c r="H2209" s="16" t="s">
        <v>39</v>
      </c>
      <c r="I2209" s="16" t="s">
        <v>60</v>
      </c>
      <c r="J2209" s="16" t="n">
        <v>3</v>
      </c>
      <c r="K2209" s="16" t="n">
        <v>4</v>
      </c>
      <c r="L2209" s="16" t="s">
        <v>41</v>
      </c>
      <c r="M2209" s="18" t="n">
        <f aca="false">IF(ISNUMBER(B2209),B2209,IF(MID(B2209,3,1)="-",DATE(VALUE(RIGHT(B2209,4)),VALUE(MID(B2209,4,2)),VALUE(LEFT(B2209,2))),DATE(VALUE(LEFT(B2209,4)),VALUE(MID(B2209,6,2)),VALUE(RIGHT(B2209,2)))))</f>
        <v>45857</v>
      </c>
      <c r="N2209" s="16" t="n">
        <f aca="false">MONTH(M2209)</f>
        <v>7</v>
      </c>
      <c r="O2209" s="16" t="str">
        <f aca="false">PROPER(TRIM(H2209))</f>
        <v>Delhi</v>
      </c>
      <c r="P2209" s="16" t="str">
        <f aca="false">IFERROR(VLOOKUP(O2209,city_map!$A$2:$B$6,2,FALSE()),O2209)</f>
        <v>Delhi</v>
      </c>
      <c r="Q2209" s="16" t="n">
        <f aca="false">IF(ISNUMBER(F2209),F2209,VALUE(SUBSTITUTE(SUBSTITUTE(F2209,"₹",""),",","")))</f>
        <v>913</v>
      </c>
      <c r="R2209" s="16" t="n">
        <f aca="false">IF(E2209=99,1,E2209)</f>
        <v>2</v>
      </c>
      <c r="S2209" s="16" t="n">
        <f aca="false">IF(G2209="",0,G2209)</f>
        <v>0.15</v>
      </c>
      <c r="T2209" s="16" t="str">
        <f aca="false">IF(I2209="","Unknown",IF(I2209="upi","UPI",I2209))</f>
        <v>UPI</v>
      </c>
      <c r="U2209" s="16" t="str">
        <f aca="false">IF(L2209="Yes","Y",IF(L2209="No","N",L2209))</f>
        <v>N</v>
      </c>
      <c r="V2209" s="19" t="n">
        <f aca="false">ROUND(R2209*Q2209*(1-S2209),2)</f>
        <v>1552.1</v>
      </c>
      <c r="W2209" s="16" t="str">
        <f aca="false">_xlfn.XLOOKUP(D2209,products!$A$2:$A$61,products!$C$2:$C$61,"Not found")</f>
        <v>Electronics</v>
      </c>
    </row>
    <row r="2210" customFormat="false" ht="15" hidden="false" customHeight="false" outlineLevel="0" collapsed="false">
      <c r="A2210" s="16" t="s">
        <v>3355</v>
      </c>
      <c r="B2210" s="16" t="s">
        <v>3333</v>
      </c>
      <c r="C2210" s="16" t="s">
        <v>202</v>
      </c>
      <c r="D2210" s="16" t="s">
        <v>170</v>
      </c>
      <c r="E2210" s="16" t="n">
        <v>1</v>
      </c>
      <c r="F2210" s="16" t="n">
        <v>3352</v>
      </c>
      <c r="G2210" s="16" t="n">
        <v>0</v>
      </c>
      <c r="H2210" s="16" t="s">
        <v>56</v>
      </c>
      <c r="I2210" s="16" t="s">
        <v>40</v>
      </c>
      <c r="J2210" s="16" t="n">
        <v>7</v>
      </c>
      <c r="K2210" s="16" t="n">
        <v>3</v>
      </c>
      <c r="L2210" s="16" t="s">
        <v>174</v>
      </c>
      <c r="M2210" s="18" t="n">
        <f aca="false">IF(ISNUMBER(B2210),B2210,IF(MID(B2210,3,1)="-",DATE(VALUE(RIGHT(B2210,4)),VALUE(MID(B2210,4,2)),VALUE(LEFT(B2210,2))),DATE(VALUE(LEFT(B2210,4)),VALUE(MID(B2210,6,2)),VALUE(RIGHT(B2210,2)))))</f>
        <v>45857</v>
      </c>
      <c r="N2210" s="16" t="n">
        <f aca="false">MONTH(M2210)</f>
        <v>7</v>
      </c>
      <c r="O2210" s="16" t="str">
        <f aca="false">PROPER(TRIM(H2210))</f>
        <v>Lucknow</v>
      </c>
      <c r="P2210" s="16" t="str">
        <f aca="false">IFERROR(VLOOKUP(O2210,city_map!$A$2:$B$6,2,FALSE()),O2210)</f>
        <v>Lucknow</v>
      </c>
      <c r="Q2210" s="16" t="n">
        <f aca="false">IF(ISNUMBER(F2210),F2210,VALUE(SUBSTITUTE(SUBSTITUTE(F2210,"₹",""),",","")))</f>
        <v>3352</v>
      </c>
      <c r="R2210" s="16" t="n">
        <f aca="false">IF(E2210=99,1,E2210)</f>
        <v>1</v>
      </c>
      <c r="S2210" s="16" t="n">
        <f aca="false">IF(G2210="",0,G2210)</f>
        <v>0</v>
      </c>
      <c r="T2210" s="16" t="str">
        <f aca="false">IF(I2210="","Unknown",IF(I2210="upi","UPI",I2210))</f>
        <v>COD</v>
      </c>
      <c r="U2210" s="16" t="str">
        <f aca="false">IF(L2210="Yes","Y",IF(L2210="No","N",L2210))</f>
        <v>N</v>
      </c>
      <c r="V2210" s="19" t="n">
        <f aca="false">ROUND(R2210*Q2210*(1-S2210),2)</f>
        <v>3352</v>
      </c>
      <c r="W2210" s="16" t="str">
        <f aca="false">_xlfn.XLOOKUP(D2210,products!$A$2:$A$61,products!$C$2:$C$61,"Not found")</f>
        <v>Home</v>
      </c>
    </row>
    <row r="2211" customFormat="false" ht="15" hidden="false" customHeight="false" outlineLevel="0" collapsed="false">
      <c r="A2211" s="16" t="s">
        <v>3356</v>
      </c>
      <c r="B2211" s="16" t="s">
        <v>3357</v>
      </c>
      <c r="C2211" s="16" t="s">
        <v>762</v>
      </c>
      <c r="D2211" s="16" t="s">
        <v>105</v>
      </c>
      <c r="E2211" s="16" t="n">
        <v>2</v>
      </c>
      <c r="F2211" s="16" t="n">
        <v>409</v>
      </c>
      <c r="G2211" s="16" t="n">
        <v>0.05</v>
      </c>
      <c r="H2211" s="16" t="s">
        <v>208</v>
      </c>
      <c r="I2211" s="16" t="s">
        <v>40</v>
      </c>
      <c r="J2211" s="16" t="n">
        <v>5</v>
      </c>
      <c r="K2211" s="16" t="n">
        <v>4</v>
      </c>
      <c r="L2211" s="16" t="s">
        <v>41</v>
      </c>
      <c r="M2211" s="18" t="n">
        <f aca="false">IF(ISNUMBER(B2211),B2211,IF(MID(B2211,3,1)="-",DATE(VALUE(RIGHT(B2211,4)),VALUE(MID(B2211,4,2)),VALUE(LEFT(B2211,2))),DATE(VALUE(LEFT(B2211,4)),VALUE(MID(B2211,6,2)),VALUE(RIGHT(B2211,2)))))</f>
        <v>45858</v>
      </c>
      <c r="N2211" s="16" t="n">
        <f aca="false">MONTH(M2211)</f>
        <v>7</v>
      </c>
      <c r="O2211" s="16" t="str">
        <f aca="false">PROPER(TRIM(H2211))</f>
        <v>Jaipur</v>
      </c>
      <c r="P2211" s="16" t="str">
        <f aca="false">IFERROR(VLOOKUP(O2211,city_map!$A$2:$B$6,2,FALSE()),O2211)</f>
        <v>Jaipur</v>
      </c>
      <c r="Q2211" s="16" t="n">
        <f aca="false">IF(ISNUMBER(F2211),F2211,VALUE(SUBSTITUTE(SUBSTITUTE(F2211,"₹",""),",","")))</f>
        <v>409</v>
      </c>
      <c r="R2211" s="16" t="n">
        <f aca="false">IF(E2211=99,1,E2211)</f>
        <v>2</v>
      </c>
      <c r="S2211" s="16" t="n">
        <f aca="false">IF(G2211="",0,G2211)</f>
        <v>0.05</v>
      </c>
      <c r="T2211" s="16" t="str">
        <f aca="false">IF(I2211="","Unknown",IF(I2211="upi","UPI",I2211))</f>
        <v>COD</v>
      </c>
      <c r="U2211" s="16" t="str">
        <f aca="false">IF(L2211="Yes","Y",IF(L2211="No","N",L2211))</f>
        <v>N</v>
      </c>
      <c r="V2211" s="19" t="n">
        <f aca="false">ROUND(R2211*Q2211*(1-S2211),2)</f>
        <v>777.1</v>
      </c>
      <c r="W2211" s="16" t="str">
        <f aca="false">_xlfn.XLOOKUP(D2211,products!$A$2:$A$61,products!$C$2:$C$61,"Not found")</f>
        <v>Beauty</v>
      </c>
    </row>
    <row r="2212" customFormat="false" ht="15" hidden="false" customHeight="false" outlineLevel="0" collapsed="false">
      <c r="A2212" s="16" t="s">
        <v>3358</v>
      </c>
      <c r="B2212" s="16" t="s">
        <v>3357</v>
      </c>
      <c r="C2212" s="16" t="s">
        <v>3359</v>
      </c>
      <c r="D2212" s="16" t="s">
        <v>219</v>
      </c>
      <c r="E2212" s="16" t="n">
        <v>1</v>
      </c>
      <c r="F2212" s="16" t="n">
        <v>1234</v>
      </c>
      <c r="G2212" s="16" t="n">
        <v>0.1</v>
      </c>
      <c r="H2212" s="16" t="s">
        <v>56</v>
      </c>
      <c r="I2212" s="16" t="s">
        <v>123</v>
      </c>
      <c r="J2212" s="16" t="n">
        <v>5</v>
      </c>
      <c r="K2212" s="16" t="n">
        <v>4</v>
      </c>
      <c r="L2212" s="16" t="s">
        <v>41</v>
      </c>
      <c r="M2212" s="18" t="n">
        <f aca="false">IF(ISNUMBER(B2212),B2212,IF(MID(B2212,3,1)="-",DATE(VALUE(RIGHT(B2212,4)),VALUE(MID(B2212,4,2)),VALUE(LEFT(B2212,2))),DATE(VALUE(LEFT(B2212,4)),VALUE(MID(B2212,6,2)),VALUE(RIGHT(B2212,2)))))</f>
        <v>45858</v>
      </c>
      <c r="N2212" s="16" t="n">
        <f aca="false">MONTH(M2212)</f>
        <v>7</v>
      </c>
      <c r="O2212" s="16" t="str">
        <f aca="false">PROPER(TRIM(H2212))</f>
        <v>Lucknow</v>
      </c>
      <c r="P2212" s="16" t="str">
        <f aca="false">IFERROR(VLOOKUP(O2212,city_map!$A$2:$B$6,2,FALSE()),O2212)</f>
        <v>Lucknow</v>
      </c>
      <c r="Q2212" s="16" t="n">
        <f aca="false">IF(ISNUMBER(F2212),F2212,VALUE(SUBSTITUTE(SUBSTITUTE(F2212,"₹",""),",","")))</f>
        <v>1234</v>
      </c>
      <c r="R2212" s="16" t="n">
        <f aca="false">IF(E2212=99,1,E2212)</f>
        <v>1</v>
      </c>
      <c r="S2212" s="16" t="n">
        <f aca="false">IF(G2212="",0,G2212)</f>
        <v>0.1</v>
      </c>
      <c r="T2212" s="16" t="str">
        <f aca="false">IF(I2212="","Unknown",IF(I2212="upi","UPI",I2212))</f>
        <v>UPI</v>
      </c>
      <c r="U2212" s="16" t="str">
        <f aca="false">IF(L2212="Yes","Y",IF(L2212="No","N",L2212))</f>
        <v>N</v>
      </c>
      <c r="V2212" s="19" t="n">
        <f aca="false">ROUND(R2212*Q2212*(1-S2212),2)</f>
        <v>1110.6</v>
      </c>
      <c r="W2212" s="16" t="str">
        <f aca="false">_xlfn.XLOOKUP(D2212,products!$A$2:$A$61,products!$C$2:$C$61,"Not found")</f>
        <v>Electronics</v>
      </c>
    </row>
    <row r="2213" customFormat="false" ht="15" hidden="false" customHeight="false" outlineLevel="0" collapsed="false">
      <c r="A2213" s="16" t="s">
        <v>3360</v>
      </c>
      <c r="B2213" s="16" t="s">
        <v>3357</v>
      </c>
      <c r="C2213" s="16" t="s">
        <v>678</v>
      </c>
      <c r="D2213" s="16" t="s">
        <v>262</v>
      </c>
      <c r="E2213" s="16" t="n">
        <v>3</v>
      </c>
      <c r="F2213" s="16" t="n">
        <v>792</v>
      </c>
      <c r="G2213" s="16" t="n">
        <v>0.2</v>
      </c>
      <c r="H2213" s="16" t="s">
        <v>81</v>
      </c>
      <c r="I2213" s="16" t="s">
        <v>40</v>
      </c>
      <c r="J2213" s="16" t="n">
        <v>2</v>
      </c>
      <c r="K2213" s="16" t="n">
        <v>5</v>
      </c>
      <c r="L2213" s="16" t="s">
        <v>41</v>
      </c>
      <c r="M2213" s="18" t="n">
        <f aca="false">IF(ISNUMBER(B2213),B2213,IF(MID(B2213,3,1)="-",DATE(VALUE(RIGHT(B2213,4)),VALUE(MID(B2213,4,2)),VALUE(LEFT(B2213,2))),DATE(VALUE(LEFT(B2213,4)),VALUE(MID(B2213,6,2)),VALUE(RIGHT(B2213,2)))))</f>
        <v>45858</v>
      </c>
      <c r="N2213" s="16" t="n">
        <f aca="false">MONTH(M2213)</f>
        <v>7</v>
      </c>
      <c r="O2213" s="16" t="str">
        <f aca="false">PROPER(TRIM(H2213))</f>
        <v>Hyderabad</v>
      </c>
      <c r="P2213" s="16" t="str">
        <f aca="false">IFERROR(VLOOKUP(O2213,city_map!$A$2:$B$6,2,FALSE()),O2213)</f>
        <v>Hyderabad</v>
      </c>
      <c r="Q2213" s="16" t="n">
        <f aca="false">IF(ISNUMBER(F2213),F2213,VALUE(SUBSTITUTE(SUBSTITUTE(F2213,"₹",""),",","")))</f>
        <v>792</v>
      </c>
      <c r="R2213" s="16" t="n">
        <f aca="false">IF(E2213=99,1,E2213)</f>
        <v>3</v>
      </c>
      <c r="S2213" s="16" t="n">
        <f aca="false">IF(G2213="",0,G2213)</f>
        <v>0.2</v>
      </c>
      <c r="T2213" s="16" t="str">
        <f aca="false">IF(I2213="","Unknown",IF(I2213="upi","UPI",I2213))</f>
        <v>COD</v>
      </c>
      <c r="U2213" s="16" t="str">
        <f aca="false">IF(L2213="Yes","Y",IF(L2213="No","N",L2213))</f>
        <v>N</v>
      </c>
      <c r="V2213" s="19" t="n">
        <f aca="false">ROUND(R2213*Q2213*(1-S2213),2)</f>
        <v>1900.8</v>
      </c>
      <c r="W2213" s="16" t="str">
        <f aca="false">_xlfn.XLOOKUP(D2213,products!$A$2:$A$61,products!$C$2:$C$61,"Not found")</f>
        <v>Home</v>
      </c>
    </row>
    <row r="2214" customFormat="false" ht="15" hidden="false" customHeight="false" outlineLevel="0" collapsed="false">
      <c r="A2214" s="16" t="s">
        <v>3361</v>
      </c>
      <c r="B2214" s="16" t="s">
        <v>3357</v>
      </c>
      <c r="C2214" s="16" t="s">
        <v>159</v>
      </c>
      <c r="D2214" s="16" t="s">
        <v>105</v>
      </c>
      <c r="E2214" s="16" t="n">
        <v>2</v>
      </c>
      <c r="F2214" s="16" t="n">
        <v>414</v>
      </c>
      <c r="G2214" s="16" t="n">
        <v>0</v>
      </c>
      <c r="H2214" s="16" t="s">
        <v>81</v>
      </c>
      <c r="I2214" s="16" t="s">
        <v>60</v>
      </c>
      <c r="J2214" s="16" t="n">
        <v>5</v>
      </c>
      <c r="K2214" s="16" t="n">
        <v>4</v>
      </c>
      <c r="L2214" s="16" t="s">
        <v>41</v>
      </c>
      <c r="M2214" s="18" t="n">
        <f aca="false">IF(ISNUMBER(B2214),B2214,IF(MID(B2214,3,1)="-",DATE(VALUE(RIGHT(B2214,4)),VALUE(MID(B2214,4,2)),VALUE(LEFT(B2214,2))),DATE(VALUE(LEFT(B2214,4)),VALUE(MID(B2214,6,2)),VALUE(RIGHT(B2214,2)))))</f>
        <v>45858</v>
      </c>
      <c r="N2214" s="16" t="n">
        <f aca="false">MONTH(M2214)</f>
        <v>7</v>
      </c>
      <c r="O2214" s="16" t="str">
        <f aca="false">PROPER(TRIM(H2214))</f>
        <v>Hyderabad</v>
      </c>
      <c r="P2214" s="16" t="str">
        <f aca="false">IFERROR(VLOOKUP(O2214,city_map!$A$2:$B$6,2,FALSE()),O2214)</f>
        <v>Hyderabad</v>
      </c>
      <c r="Q2214" s="16" t="n">
        <f aca="false">IF(ISNUMBER(F2214),F2214,VALUE(SUBSTITUTE(SUBSTITUTE(F2214,"₹",""),",","")))</f>
        <v>414</v>
      </c>
      <c r="R2214" s="16" t="n">
        <f aca="false">IF(E2214=99,1,E2214)</f>
        <v>2</v>
      </c>
      <c r="S2214" s="16" t="n">
        <f aca="false">IF(G2214="",0,G2214)</f>
        <v>0</v>
      </c>
      <c r="T2214" s="16" t="str">
        <f aca="false">IF(I2214="","Unknown",IF(I2214="upi","UPI",I2214))</f>
        <v>UPI</v>
      </c>
      <c r="U2214" s="16" t="str">
        <f aca="false">IF(L2214="Yes","Y",IF(L2214="No","N",L2214))</f>
        <v>N</v>
      </c>
      <c r="V2214" s="19" t="n">
        <f aca="false">ROUND(R2214*Q2214*(1-S2214),2)</f>
        <v>828</v>
      </c>
      <c r="W2214" s="16" t="str">
        <f aca="false">_xlfn.XLOOKUP(D2214,products!$A$2:$A$61,products!$C$2:$C$61,"Not found")</f>
        <v>Beauty</v>
      </c>
    </row>
    <row r="2215" customFormat="false" ht="15" hidden="false" customHeight="false" outlineLevel="0" collapsed="false">
      <c r="A2215" s="16" t="s">
        <v>3362</v>
      </c>
      <c r="B2215" s="16" t="s">
        <v>3357</v>
      </c>
      <c r="C2215" s="16" t="s">
        <v>817</v>
      </c>
      <c r="D2215" s="16" t="s">
        <v>393</v>
      </c>
      <c r="E2215" s="16" t="n">
        <v>3</v>
      </c>
      <c r="F2215" s="16" t="n">
        <v>492</v>
      </c>
      <c r="G2215" s="16" t="n">
        <v>0.05</v>
      </c>
      <c r="H2215" s="16" t="s">
        <v>67</v>
      </c>
      <c r="I2215" s="16" t="s">
        <v>47</v>
      </c>
      <c r="J2215" s="16" t="n">
        <v>2</v>
      </c>
      <c r="K2215" s="16" t="n">
        <v>4</v>
      </c>
      <c r="L2215" s="16" t="s">
        <v>41</v>
      </c>
      <c r="M2215" s="18" t="n">
        <f aca="false">IF(ISNUMBER(B2215),B2215,IF(MID(B2215,3,1)="-",DATE(VALUE(RIGHT(B2215,4)),VALUE(MID(B2215,4,2)),VALUE(LEFT(B2215,2))),DATE(VALUE(LEFT(B2215,4)),VALUE(MID(B2215,6,2)),VALUE(RIGHT(B2215,2)))))</f>
        <v>45858</v>
      </c>
      <c r="N2215" s="16" t="n">
        <f aca="false">MONTH(M2215)</f>
        <v>7</v>
      </c>
      <c r="O2215" s="16" t="str">
        <f aca="false">PROPER(TRIM(H2215))</f>
        <v>Kolkata</v>
      </c>
      <c r="P2215" s="16" t="str">
        <f aca="false">IFERROR(VLOOKUP(O2215,city_map!$A$2:$B$6,2,FALSE()),O2215)</f>
        <v>Kolkata</v>
      </c>
      <c r="Q2215" s="16" t="n">
        <f aca="false">IF(ISNUMBER(F2215),F2215,VALUE(SUBSTITUTE(SUBSTITUTE(F2215,"₹",""),",","")))</f>
        <v>492</v>
      </c>
      <c r="R2215" s="16" t="n">
        <f aca="false">IF(E2215=99,1,E2215)</f>
        <v>3</v>
      </c>
      <c r="S2215" s="16" t="n">
        <f aca="false">IF(G2215="",0,G2215)</f>
        <v>0.05</v>
      </c>
      <c r="T2215" s="16" t="str">
        <f aca="false">IF(I2215="","Unknown",IF(I2215="upi","UPI",I2215))</f>
        <v>Debit Card</v>
      </c>
      <c r="U2215" s="16" t="str">
        <f aca="false">IF(L2215="Yes","Y",IF(L2215="No","N",L2215))</f>
        <v>N</v>
      </c>
      <c r="V2215" s="19" t="n">
        <f aca="false">ROUND(R2215*Q2215*(1-S2215),2)</f>
        <v>1402.2</v>
      </c>
      <c r="W2215" s="16" t="str">
        <f aca="false">_xlfn.XLOOKUP(D2215,products!$A$2:$A$61,products!$C$2:$C$61,"Not found")</f>
        <v>Fashion</v>
      </c>
    </row>
    <row r="2216" customFormat="false" ht="15" hidden="false" customHeight="false" outlineLevel="0" collapsed="false">
      <c r="A2216" s="16" t="s">
        <v>3363</v>
      </c>
      <c r="B2216" s="16" t="s">
        <v>3357</v>
      </c>
      <c r="C2216" s="16" t="s">
        <v>1350</v>
      </c>
      <c r="D2216" s="16" t="s">
        <v>341</v>
      </c>
      <c r="E2216" s="16" t="n">
        <v>1</v>
      </c>
      <c r="F2216" s="16" t="n">
        <v>1122</v>
      </c>
      <c r="G2216" s="16" t="n">
        <v>0.05</v>
      </c>
      <c r="H2216" s="16" t="s">
        <v>56</v>
      </c>
      <c r="I2216" s="16" t="s">
        <v>60</v>
      </c>
      <c r="J2216" s="16" t="n">
        <v>6</v>
      </c>
      <c r="K2216" s="16" t="n">
        <v>5</v>
      </c>
      <c r="L2216" s="16" t="s">
        <v>41</v>
      </c>
      <c r="M2216" s="18" t="n">
        <f aca="false">IF(ISNUMBER(B2216),B2216,IF(MID(B2216,3,1)="-",DATE(VALUE(RIGHT(B2216,4)),VALUE(MID(B2216,4,2)),VALUE(LEFT(B2216,2))),DATE(VALUE(LEFT(B2216,4)),VALUE(MID(B2216,6,2)),VALUE(RIGHT(B2216,2)))))</f>
        <v>45858</v>
      </c>
      <c r="N2216" s="16" t="n">
        <f aca="false">MONTH(M2216)</f>
        <v>7</v>
      </c>
      <c r="O2216" s="16" t="str">
        <f aca="false">PROPER(TRIM(H2216))</f>
        <v>Lucknow</v>
      </c>
      <c r="P2216" s="16" t="str">
        <f aca="false">IFERROR(VLOOKUP(O2216,city_map!$A$2:$B$6,2,FALSE()),O2216)</f>
        <v>Lucknow</v>
      </c>
      <c r="Q2216" s="16" t="n">
        <f aca="false">IF(ISNUMBER(F2216),F2216,VALUE(SUBSTITUTE(SUBSTITUTE(F2216,"₹",""),",","")))</f>
        <v>1122</v>
      </c>
      <c r="R2216" s="16" t="n">
        <f aca="false">IF(E2216=99,1,E2216)</f>
        <v>1</v>
      </c>
      <c r="S2216" s="16" t="n">
        <f aca="false">IF(G2216="",0,G2216)</f>
        <v>0.05</v>
      </c>
      <c r="T2216" s="16" t="str">
        <f aca="false">IF(I2216="","Unknown",IF(I2216="upi","UPI",I2216))</f>
        <v>UPI</v>
      </c>
      <c r="U2216" s="16" t="str">
        <f aca="false">IF(L2216="Yes","Y",IF(L2216="No","N",L2216))</f>
        <v>N</v>
      </c>
      <c r="V2216" s="19" t="n">
        <f aca="false">ROUND(R2216*Q2216*(1-S2216),2)</f>
        <v>1065.9</v>
      </c>
      <c r="W2216" s="16" t="str">
        <f aca="false">_xlfn.XLOOKUP(D2216,products!$A$2:$A$61,products!$C$2:$C$61,"Not found")</f>
        <v>Home</v>
      </c>
    </row>
    <row r="2217" customFormat="false" ht="15" hidden="false" customHeight="false" outlineLevel="0" collapsed="false">
      <c r="A2217" s="16" t="s">
        <v>3364</v>
      </c>
      <c r="B2217" s="16" t="s">
        <v>3365</v>
      </c>
      <c r="C2217" s="16" t="s">
        <v>1825</v>
      </c>
      <c r="D2217" s="16" t="s">
        <v>341</v>
      </c>
      <c r="E2217" s="16" t="n">
        <v>1</v>
      </c>
      <c r="F2217" s="16" t="n">
        <v>1110</v>
      </c>
      <c r="G2217" s="16" t="n">
        <v>0.05</v>
      </c>
      <c r="H2217" s="16" t="s">
        <v>67</v>
      </c>
      <c r="I2217" s="16" t="s">
        <v>40</v>
      </c>
      <c r="J2217" s="16" t="n">
        <v>6</v>
      </c>
      <c r="K2217" s="16" t="n">
        <v>4</v>
      </c>
      <c r="L2217" s="16" t="s">
        <v>41</v>
      </c>
      <c r="M2217" s="18" t="n">
        <f aca="false">IF(ISNUMBER(B2217),B2217,IF(MID(B2217,3,1)="-",DATE(VALUE(RIGHT(B2217,4)),VALUE(MID(B2217,4,2)),VALUE(LEFT(B2217,2))),DATE(VALUE(LEFT(B2217,4)),VALUE(MID(B2217,6,2)),VALUE(RIGHT(B2217,2)))))</f>
        <v>45858</v>
      </c>
      <c r="N2217" s="16" t="n">
        <f aca="false">MONTH(M2217)</f>
        <v>7</v>
      </c>
      <c r="O2217" s="16" t="str">
        <f aca="false">PROPER(TRIM(H2217))</f>
        <v>Kolkata</v>
      </c>
      <c r="P2217" s="16" t="str">
        <f aca="false">IFERROR(VLOOKUP(O2217,city_map!$A$2:$B$6,2,FALSE()),O2217)</f>
        <v>Kolkata</v>
      </c>
      <c r="Q2217" s="16" t="n">
        <f aca="false">IF(ISNUMBER(F2217),F2217,VALUE(SUBSTITUTE(SUBSTITUTE(F2217,"₹",""),",","")))</f>
        <v>1110</v>
      </c>
      <c r="R2217" s="16" t="n">
        <f aca="false">IF(E2217=99,1,E2217)</f>
        <v>1</v>
      </c>
      <c r="S2217" s="16" t="n">
        <f aca="false">IF(G2217="",0,G2217)</f>
        <v>0.05</v>
      </c>
      <c r="T2217" s="16" t="str">
        <f aca="false">IF(I2217="","Unknown",IF(I2217="upi","UPI",I2217))</f>
        <v>COD</v>
      </c>
      <c r="U2217" s="16" t="str">
        <f aca="false">IF(L2217="Yes","Y",IF(L2217="No","N",L2217))</f>
        <v>N</v>
      </c>
      <c r="V2217" s="19" t="n">
        <f aca="false">ROUND(R2217*Q2217*(1-S2217),2)</f>
        <v>1054.5</v>
      </c>
      <c r="W2217" s="16" t="str">
        <f aca="false">_xlfn.XLOOKUP(D2217,products!$A$2:$A$61,products!$C$2:$C$61,"Not found")</f>
        <v>Home</v>
      </c>
    </row>
    <row r="2218" customFormat="false" ht="15" hidden="false" customHeight="false" outlineLevel="0" collapsed="false">
      <c r="A2218" s="16" t="s">
        <v>3366</v>
      </c>
      <c r="B2218" s="16" t="s">
        <v>3357</v>
      </c>
      <c r="C2218" s="16" t="s">
        <v>1249</v>
      </c>
      <c r="D2218" s="16" t="s">
        <v>51</v>
      </c>
      <c r="E2218" s="16" t="n">
        <v>5</v>
      </c>
      <c r="F2218" s="16" t="n">
        <v>2361</v>
      </c>
      <c r="G2218" s="16" t="n">
        <v>0.3</v>
      </c>
      <c r="H2218" s="16" t="s">
        <v>39</v>
      </c>
      <c r="I2218" s="16" t="s">
        <v>71</v>
      </c>
      <c r="J2218" s="16" t="n">
        <v>5</v>
      </c>
      <c r="K2218" s="16"/>
      <c r="L2218" s="16" t="s">
        <v>41</v>
      </c>
      <c r="M2218" s="18" t="n">
        <f aca="false">IF(ISNUMBER(B2218),B2218,IF(MID(B2218,3,1)="-",DATE(VALUE(RIGHT(B2218,4)),VALUE(MID(B2218,4,2)),VALUE(LEFT(B2218,2))),DATE(VALUE(LEFT(B2218,4)),VALUE(MID(B2218,6,2)),VALUE(RIGHT(B2218,2)))))</f>
        <v>45858</v>
      </c>
      <c r="N2218" s="16" t="n">
        <f aca="false">MONTH(M2218)</f>
        <v>7</v>
      </c>
      <c r="O2218" s="16" t="str">
        <f aca="false">PROPER(TRIM(H2218))</f>
        <v>Delhi</v>
      </c>
      <c r="P2218" s="16" t="str">
        <f aca="false">IFERROR(VLOOKUP(O2218,city_map!$A$2:$B$6,2,FALSE()),O2218)</f>
        <v>Delhi</v>
      </c>
      <c r="Q2218" s="16" t="n">
        <f aca="false">IF(ISNUMBER(F2218),F2218,VALUE(SUBSTITUTE(SUBSTITUTE(F2218,"₹",""),",","")))</f>
        <v>2361</v>
      </c>
      <c r="R2218" s="16" t="n">
        <f aca="false">IF(E2218=99,1,E2218)</f>
        <v>5</v>
      </c>
      <c r="S2218" s="16" t="n">
        <f aca="false">IF(G2218="",0,G2218)</f>
        <v>0.3</v>
      </c>
      <c r="T2218" s="16" t="str">
        <f aca="false">IF(I2218="","Unknown",IF(I2218="upi","UPI",I2218))</f>
        <v>Credit Card</v>
      </c>
      <c r="U2218" s="16" t="str">
        <f aca="false">IF(L2218="Yes","Y",IF(L2218="No","N",L2218))</f>
        <v>N</v>
      </c>
      <c r="V2218" s="19" t="n">
        <f aca="false">ROUND(R2218*Q2218*(1-S2218),2)</f>
        <v>8263.5</v>
      </c>
      <c r="W2218" s="16" t="str">
        <f aca="false">_xlfn.XLOOKUP(D2218,products!$A$2:$A$61,products!$C$2:$C$61,"Not found")</f>
        <v>Fashion</v>
      </c>
    </row>
    <row r="2219" customFormat="false" ht="15" hidden="false" customHeight="false" outlineLevel="0" collapsed="false">
      <c r="A2219" s="16" t="s">
        <v>3367</v>
      </c>
      <c r="B2219" s="16" t="s">
        <v>3357</v>
      </c>
      <c r="C2219" s="16" t="s">
        <v>1259</v>
      </c>
      <c r="D2219" s="16" t="s">
        <v>142</v>
      </c>
      <c r="E2219" s="16" t="n">
        <v>3</v>
      </c>
      <c r="F2219" s="16" t="n">
        <v>629</v>
      </c>
      <c r="G2219" s="16" t="n">
        <v>0.3</v>
      </c>
      <c r="H2219" s="16" t="s">
        <v>46</v>
      </c>
      <c r="I2219" s="16" t="s">
        <v>60</v>
      </c>
      <c r="J2219" s="16" t="n">
        <v>3</v>
      </c>
      <c r="K2219" s="16" t="n">
        <v>5</v>
      </c>
      <c r="L2219" s="16" t="s">
        <v>41</v>
      </c>
      <c r="M2219" s="18" t="n">
        <f aca="false">IF(ISNUMBER(B2219),B2219,IF(MID(B2219,3,1)="-",DATE(VALUE(RIGHT(B2219,4)),VALUE(MID(B2219,4,2)),VALUE(LEFT(B2219,2))),DATE(VALUE(LEFT(B2219,4)),VALUE(MID(B2219,6,2)),VALUE(RIGHT(B2219,2)))))</f>
        <v>45858</v>
      </c>
      <c r="N2219" s="16" t="n">
        <f aca="false">MONTH(M2219)</f>
        <v>7</v>
      </c>
      <c r="O2219" s="16" t="str">
        <f aca="false">PROPER(TRIM(H2219))</f>
        <v>Chennai</v>
      </c>
      <c r="P2219" s="16" t="str">
        <f aca="false">IFERROR(VLOOKUP(O2219,city_map!$A$2:$B$6,2,FALSE()),O2219)</f>
        <v>Chennai</v>
      </c>
      <c r="Q2219" s="16" t="n">
        <f aca="false">IF(ISNUMBER(F2219),F2219,VALUE(SUBSTITUTE(SUBSTITUTE(F2219,"₹",""),",","")))</f>
        <v>629</v>
      </c>
      <c r="R2219" s="16" t="n">
        <f aca="false">IF(E2219=99,1,E2219)</f>
        <v>3</v>
      </c>
      <c r="S2219" s="16" t="n">
        <f aca="false">IF(G2219="",0,G2219)</f>
        <v>0.3</v>
      </c>
      <c r="T2219" s="16" t="str">
        <f aca="false">IF(I2219="","Unknown",IF(I2219="upi","UPI",I2219))</f>
        <v>UPI</v>
      </c>
      <c r="U2219" s="16" t="str">
        <f aca="false">IF(L2219="Yes","Y",IF(L2219="No","N",L2219))</f>
        <v>N</v>
      </c>
      <c r="V2219" s="19" t="n">
        <f aca="false">ROUND(R2219*Q2219*(1-S2219),2)</f>
        <v>1320.9</v>
      </c>
      <c r="W2219" s="16" t="str">
        <f aca="false">_xlfn.XLOOKUP(D2219,products!$A$2:$A$61,products!$C$2:$C$61,"Not found")</f>
        <v>Home</v>
      </c>
    </row>
    <row r="2220" customFormat="false" ht="15" hidden="false" customHeight="false" outlineLevel="0" collapsed="false">
      <c r="A2220" s="16" t="s">
        <v>3368</v>
      </c>
      <c r="B2220" s="16" t="s">
        <v>3357</v>
      </c>
      <c r="C2220" s="16" t="s">
        <v>1371</v>
      </c>
      <c r="D2220" s="16" t="s">
        <v>232</v>
      </c>
      <c r="E2220" s="16" t="n">
        <v>1</v>
      </c>
      <c r="F2220" s="16" t="n">
        <v>2016</v>
      </c>
      <c r="G2220" s="16" t="n">
        <v>0</v>
      </c>
      <c r="H2220" s="16" t="s">
        <v>130</v>
      </c>
      <c r="I2220" s="16" t="s">
        <v>60</v>
      </c>
      <c r="J2220" s="16" t="n">
        <v>3</v>
      </c>
      <c r="K2220" s="16"/>
      <c r="L2220" s="16" t="s">
        <v>41</v>
      </c>
      <c r="M2220" s="18" t="n">
        <f aca="false">IF(ISNUMBER(B2220),B2220,IF(MID(B2220,3,1)="-",DATE(VALUE(RIGHT(B2220,4)),VALUE(MID(B2220,4,2)),VALUE(LEFT(B2220,2))),DATE(VALUE(LEFT(B2220,4)),VALUE(MID(B2220,6,2)),VALUE(RIGHT(B2220,2)))))</f>
        <v>45858</v>
      </c>
      <c r="N2220" s="16" t="n">
        <f aca="false">MONTH(M2220)</f>
        <v>7</v>
      </c>
      <c r="O2220" s="16" t="str">
        <f aca="false">PROPER(TRIM(H2220))</f>
        <v>Bengaluru</v>
      </c>
      <c r="P2220" s="16" t="str">
        <f aca="false">IFERROR(VLOOKUP(O2220,city_map!$A$2:$B$6,2,FALSE()),O2220)</f>
        <v>Bengaluru</v>
      </c>
      <c r="Q2220" s="16" t="n">
        <f aca="false">IF(ISNUMBER(F2220),F2220,VALUE(SUBSTITUTE(SUBSTITUTE(F2220,"₹",""),",","")))</f>
        <v>2016</v>
      </c>
      <c r="R2220" s="16" t="n">
        <f aca="false">IF(E2220=99,1,E2220)</f>
        <v>1</v>
      </c>
      <c r="S2220" s="16" t="n">
        <f aca="false">IF(G2220="",0,G2220)</f>
        <v>0</v>
      </c>
      <c r="T2220" s="16" t="str">
        <f aca="false">IF(I2220="","Unknown",IF(I2220="upi","UPI",I2220))</f>
        <v>UPI</v>
      </c>
      <c r="U2220" s="16" t="str">
        <f aca="false">IF(L2220="Yes","Y",IF(L2220="No","N",L2220))</f>
        <v>N</v>
      </c>
      <c r="V2220" s="19" t="n">
        <f aca="false">ROUND(R2220*Q2220*(1-S2220),2)</f>
        <v>2016</v>
      </c>
      <c r="W2220" s="16" t="str">
        <f aca="false">_xlfn.XLOOKUP(D2220,products!$A$2:$A$61,products!$C$2:$C$61,"Not found")</f>
        <v>Electronics</v>
      </c>
    </row>
    <row r="2221" customFormat="false" ht="15" hidden="false" customHeight="false" outlineLevel="0" collapsed="false">
      <c r="A2221" s="16" t="s">
        <v>3369</v>
      </c>
      <c r="B2221" s="16" t="s">
        <v>3357</v>
      </c>
      <c r="C2221" s="16" t="s">
        <v>1919</v>
      </c>
      <c r="D2221" s="16" t="s">
        <v>136</v>
      </c>
      <c r="E2221" s="16" t="n">
        <v>1</v>
      </c>
      <c r="F2221" s="16" t="n">
        <v>2293</v>
      </c>
      <c r="G2221" s="16" t="n">
        <v>0.2</v>
      </c>
      <c r="H2221" s="16" t="s">
        <v>130</v>
      </c>
      <c r="I2221" s="16" t="s">
        <v>60</v>
      </c>
      <c r="J2221" s="16" t="n">
        <v>6</v>
      </c>
      <c r="K2221" s="16" t="n">
        <v>3</v>
      </c>
      <c r="L2221" s="16" t="s">
        <v>57</v>
      </c>
      <c r="M2221" s="18" t="n">
        <f aca="false">IF(ISNUMBER(B2221),B2221,IF(MID(B2221,3,1)="-",DATE(VALUE(RIGHT(B2221,4)),VALUE(MID(B2221,4,2)),VALUE(LEFT(B2221,2))),DATE(VALUE(LEFT(B2221,4)),VALUE(MID(B2221,6,2)),VALUE(RIGHT(B2221,2)))))</f>
        <v>45858</v>
      </c>
      <c r="N2221" s="16" t="n">
        <f aca="false">MONTH(M2221)</f>
        <v>7</v>
      </c>
      <c r="O2221" s="16" t="str">
        <f aca="false">PROPER(TRIM(H2221))</f>
        <v>Bengaluru</v>
      </c>
      <c r="P2221" s="16" t="str">
        <f aca="false">IFERROR(VLOOKUP(O2221,city_map!$A$2:$B$6,2,FALSE()),O2221)</f>
        <v>Bengaluru</v>
      </c>
      <c r="Q2221" s="16" t="n">
        <f aca="false">IF(ISNUMBER(F2221),F2221,VALUE(SUBSTITUTE(SUBSTITUTE(F2221,"₹",""),",","")))</f>
        <v>2293</v>
      </c>
      <c r="R2221" s="16" t="n">
        <f aca="false">IF(E2221=99,1,E2221)</f>
        <v>1</v>
      </c>
      <c r="S2221" s="16" t="n">
        <f aca="false">IF(G2221="",0,G2221)</f>
        <v>0.2</v>
      </c>
      <c r="T2221" s="16" t="str">
        <f aca="false">IF(I2221="","Unknown",IF(I2221="upi","UPI",I2221))</f>
        <v>UPI</v>
      </c>
      <c r="U2221" s="16" t="str">
        <f aca="false">IF(L2221="Yes","Y",IF(L2221="No","N",L2221))</f>
        <v>Y</v>
      </c>
      <c r="V2221" s="19" t="n">
        <f aca="false">ROUND(R2221*Q2221*(1-S2221),2)</f>
        <v>1834.4</v>
      </c>
      <c r="W2221" s="16" t="str">
        <f aca="false">_xlfn.XLOOKUP(D2221,products!$A$2:$A$61,products!$C$2:$C$61,"Not found")</f>
        <v>Electronics</v>
      </c>
    </row>
    <row r="2222" customFormat="false" ht="15" hidden="false" customHeight="false" outlineLevel="0" collapsed="false">
      <c r="A2222" s="16" t="s">
        <v>3370</v>
      </c>
      <c r="B2222" s="16" t="s">
        <v>3357</v>
      </c>
      <c r="C2222" s="16" t="s">
        <v>231</v>
      </c>
      <c r="D2222" s="16" t="s">
        <v>639</v>
      </c>
      <c r="E2222" s="16" t="n">
        <v>2</v>
      </c>
      <c r="F2222" s="16" t="n">
        <v>781</v>
      </c>
      <c r="G2222" s="16" t="n">
        <v>0</v>
      </c>
      <c r="H2222" s="16" t="s">
        <v>112</v>
      </c>
      <c r="I2222" s="16" t="s">
        <v>40</v>
      </c>
      <c r="J2222" s="16" t="n">
        <v>6</v>
      </c>
      <c r="K2222" s="16" t="n">
        <v>3</v>
      </c>
      <c r="L2222" s="16" t="s">
        <v>41</v>
      </c>
      <c r="M2222" s="18" t="n">
        <f aca="false">IF(ISNUMBER(B2222),B2222,IF(MID(B2222,3,1)="-",DATE(VALUE(RIGHT(B2222,4)),VALUE(MID(B2222,4,2)),VALUE(LEFT(B2222,2))),DATE(VALUE(LEFT(B2222,4)),VALUE(MID(B2222,6,2)),VALUE(RIGHT(B2222,2)))))</f>
        <v>45858</v>
      </c>
      <c r="N2222" s="16" t="n">
        <f aca="false">MONTH(M2222)</f>
        <v>7</v>
      </c>
      <c r="O2222" s="16" t="str">
        <f aca="false">PROPER(TRIM(H2222))</f>
        <v>Mumbai</v>
      </c>
      <c r="P2222" s="16" t="str">
        <f aca="false">IFERROR(VLOOKUP(O2222,city_map!$A$2:$B$6,2,FALSE()),O2222)</f>
        <v>Mumbai</v>
      </c>
      <c r="Q2222" s="16" t="n">
        <f aca="false">IF(ISNUMBER(F2222),F2222,VALUE(SUBSTITUTE(SUBSTITUTE(F2222,"₹",""),",","")))</f>
        <v>781</v>
      </c>
      <c r="R2222" s="16" t="n">
        <f aca="false">IF(E2222=99,1,E2222)</f>
        <v>2</v>
      </c>
      <c r="S2222" s="16" t="n">
        <f aca="false">IF(G2222="",0,G2222)</f>
        <v>0</v>
      </c>
      <c r="T2222" s="16" t="str">
        <f aca="false">IF(I2222="","Unknown",IF(I2222="upi","UPI",I2222))</f>
        <v>COD</v>
      </c>
      <c r="U2222" s="16" t="str">
        <f aca="false">IF(L2222="Yes","Y",IF(L2222="No","N",L2222))</f>
        <v>N</v>
      </c>
      <c r="V2222" s="19" t="n">
        <f aca="false">ROUND(R2222*Q2222*(1-S2222),2)</f>
        <v>1562</v>
      </c>
      <c r="W2222" s="16" t="str">
        <f aca="false">_xlfn.XLOOKUP(D2222,products!$A$2:$A$61,products!$C$2:$C$61,"Not found")</f>
        <v>Beauty</v>
      </c>
    </row>
    <row r="2223" customFormat="false" ht="15" hidden="false" customHeight="false" outlineLevel="0" collapsed="false">
      <c r="A2223" s="16" t="s">
        <v>3371</v>
      </c>
      <c r="B2223" s="16" t="s">
        <v>3357</v>
      </c>
      <c r="C2223" s="16" t="s">
        <v>1807</v>
      </c>
      <c r="D2223" s="16" t="s">
        <v>219</v>
      </c>
      <c r="E2223" s="16" t="n">
        <v>1</v>
      </c>
      <c r="F2223" s="16" t="n">
        <v>1288</v>
      </c>
      <c r="G2223" s="16" t="n">
        <v>0</v>
      </c>
      <c r="H2223" s="16" t="s">
        <v>56</v>
      </c>
      <c r="I2223" s="16" t="s">
        <v>71</v>
      </c>
      <c r="J2223" s="16" t="n">
        <v>7</v>
      </c>
      <c r="K2223" s="16" t="n">
        <v>3</v>
      </c>
      <c r="L2223" s="16" t="s">
        <v>57</v>
      </c>
      <c r="M2223" s="18" t="n">
        <f aca="false">IF(ISNUMBER(B2223),B2223,IF(MID(B2223,3,1)="-",DATE(VALUE(RIGHT(B2223,4)),VALUE(MID(B2223,4,2)),VALUE(LEFT(B2223,2))),DATE(VALUE(LEFT(B2223,4)),VALUE(MID(B2223,6,2)),VALUE(RIGHT(B2223,2)))))</f>
        <v>45858</v>
      </c>
      <c r="N2223" s="16" t="n">
        <f aca="false">MONTH(M2223)</f>
        <v>7</v>
      </c>
      <c r="O2223" s="16" t="str">
        <f aca="false">PROPER(TRIM(H2223))</f>
        <v>Lucknow</v>
      </c>
      <c r="P2223" s="16" t="str">
        <f aca="false">IFERROR(VLOOKUP(O2223,city_map!$A$2:$B$6,2,FALSE()),O2223)</f>
        <v>Lucknow</v>
      </c>
      <c r="Q2223" s="16" t="n">
        <f aca="false">IF(ISNUMBER(F2223),F2223,VALUE(SUBSTITUTE(SUBSTITUTE(F2223,"₹",""),",","")))</f>
        <v>1288</v>
      </c>
      <c r="R2223" s="16" t="n">
        <f aca="false">IF(E2223=99,1,E2223)</f>
        <v>1</v>
      </c>
      <c r="S2223" s="16" t="n">
        <f aca="false">IF(G2223="",0,G2223)</f>
        <v>0</v>
      </c>
      <c r="T2223" s="16" t="str">
        <f aca="false">IF(I2223="","Unknown",IF(I2223="upi","UPI",I2223))</f>
        <v>Credit Card</v>
      </c>
      <c r="U2223" s="16" t="str">
        <f aca="false">IF(L2223="Yes","Y",IF(L2223="No","N",L2223))</f>
        <v>Y</v>
      </c>
      <c r="V2223" s="19" t="n">
        <f aca="false">ROUND(R2223*Q2223*(1-S2223),2)</f>
        <v>1288</v>
      </c>
      <c r="W2223" s="16" t="str">
        <f aca="false">_xlfn.XLOOKUP(D2223,products!$A$2:$A$61,products!$C$2:$C$61,"Not found")</f>
        <v>Electronics</v>
      </c>
    </row>
    <row r="2224" customFormat="false" ht="15" hidden="false" customHeight="false" outlineLevel="0" collapsed="false">
      <c r="A2224" s="16" t="s">
        <v>3372</v>
      </c>
      <c r="B2224" s="16" t="s">
        <v>3357</v>
      </c>
      <c r="C2224" s="16" t="s">
        <v>788</v>
      </c>
      <c r="D2224" s="16" t="s">
        <v>92</v>
      </c>
      <c r="E2224" s="16" t="n">
        <v>1</v>
      </c>
      <c r="F2224" s="16" t="n">
        <v>4013</v>
      </c>
      <c r="G2224" s="16" t="n">
        <v>0.05</v>
      </c>
      <c r="H2224" s="16" t="s">
        <v>46</v>
      </c>
      <c r="I2224" s="16" t="s">
        <v>40</v>
      </c>
      <c r="J2224" s="16" t="n">
        <v>3</v>
      </c>
      <c r="K2224" s="16" t="n">
        <v>5</v>
      </c>
      <c r="L2224" s="16" t="s">
        <v>41</v>
      </c>
      <c r="M2224" s="18" t="n">
        <f aca="false">IF(ISNUMBER(B2224),B2224,IF(MID(B2224,3,1)="-",DATE(VALUE(RIGHT(B2224,4)),VALUE(MID(B2224,4,2)),VALUE(LEFT(B2224,2))),DATE(VALUE(LEFT(B2224,4)),VALUE(MID(B2224,6,2)),VALUE(RIGHT(B2224,2)))))</f>
        <v>45858</v>
      </c>
      <c r="N2224" s="16" t="n">
        <f aca="false">MONTH(M2224)</f>
        <v>7</v>
      </c>
      <c r="O2224" s="16" t="str">
        <f aca="false">PROPER(TRIM(H2224))</f>
        <v>Chennai</v>
      </c>
      <c r="P2224" s="16" t="str">
        <f aca="false">IFERROR(VLOOKUP(O2224,city_map!$A$2:$B$6,2,FALSE()),O2224)</f>
        <v>Chennai</v>
      </c>
      <c r="Q2224" s="16" t="n">
        <f aca="false">IF(ISNUMBER(F2224),F2224,VALUE(SUBSTITUTE(SUBSTITUTE(F2224,"₹",""),",","")))</f>
        <v>4013</v>
      </c>
      <c r="R2224" s="16" t="n">
        <f aca="false">IF(E2224=99,1,E2224)</f>
        <v>1</v>
      </c>
      <c r="S2224" s="16" t="n">
        <f aca="false">IF(G2224="",0,G2224)</f>
        <v>0.05</v>
      </c>
      <c r="T2224" s="16" t="str">
        <f aca="false">IF(I2224="","Unknown",IF(I2224="upi","UPI",I2224))</f>
        <v>COD</v>
      </c>
      <c r="U2224" s="16" t="str">
        <f aca="false">IF(L2224="Yes","Y",IF(L2224="No","N",L2224))</f>
        <v>N</v>
      </c>
      <c r="V2224" s="19" t="n">
        <f aca="false">ROUND(R2224*Q2224*(1-S2224),2)</f>
        <v>3812.35</v>
      </c>
      <c r="W2224" s="16" t="str">
        <f aca="false">_xlfn.XLOOKUP(D2224,products!$A$2:$A$61,products!$C$2:$C$61,"Not found")</f>
        <v>Electronics</v>
      </c>
    </row>
    <row r="2225" customFormat="false" ht="15" hidden="false" customHeight="false" outlineLevel="0" collapsed="false">
      <c r="A2225" s="16" t="s">
        <v>3373</v>
      </c>
      <c r="B2225" s="16" t="s">
        <v>3357</v>
      </c>
      <c r="C2225" s="16" t="s">
        <v>3374</v>
      </c>
      <c r="D2225" s="16" t="s">
        <v>219</v>
      </c>
      <c r="E2225" s="16" t="n">
        <v>2</v>
      </c>
      <c r="F2225" s="16" t="n">
        <v>1262</v>
      </c>
      <c r="G2225" s="16" t="n">
        <v>0</v>
      </c>
      <c r="H2225" s="16" t="s">
        <v>112</v>
      </c>
      <c r="I2225" s="16" t="s">
        <v>71</v>
      </c>
      <c r="J2225" s="16" t="n">
        <v>3</v>
      </c>
      <c r="K2225" s="16" t="n">
        <v>4</v>
      </c>
      <c r="L2225" s="16" t="s">
        <v>41</v>
      </c>
      <c r="M2225" s="18" t="n">
        <f aca="false">IF(ISNUMBER(B2225),B2225,IF(MID(B2225,3,1)="-",DATE(VALUE(RIGHT(B2225,4)),VALUE(MID(B2225,4,2)),VALUE(LEFT(B2225,2))),DATE(VALUE(LEFT(B2225,4)),VALUE(MID(B2225,6,2)),VALUE(RIGHT(B2225,2)))))</f>
        <v>45858</v>
      </c>
      <c r="N2225" s="16" t="n">
        <f aca="false">MONTH(M2225)</f>
        <v>7</v>
      </c>
      <c r="O2225" s="16" t="str">
        <f aca="false">PROPER(TRIM(H2225))</f>
        <v>Mumbai</v>
      </c>
      <c r="P2225" s="16" t="str">
        <f aca="false">IFERROR(VLOOKUP(O2225,city_map!$A$2:$B$6,2,FALSE()),O2225)</f>
        <v>Mumbai</v>
      </c>
      <c r="Q2225" s="16" t="n">
        <f aca="false">IF(ISNUMBER(F2225),F2225,VALUE(SUBSTITUTE(SUBSTITUTE(F2225,"₹",""),",","")))</f>
        <v>1262</v>
      </c>
      <c r="R2225" s="16" t="n">
        <f aca="false">IF(E2225=99,1,E2225)</f>
        <v>2</v>
      </c>
      <c r="S2225" s="16" t="n">
        <f aca="false">IF(G2225="",0,G2225)</f>
        <v>0</v>
      </c>
      <c r="T2225" s="16" t="str">
        <f aca="false">IF(I2225="","Unknown",IF(I2225="upi","UPI",I2225))</f>
        <v>Credit Card</v>
      </c>
      <c r="U2225" s="16" t="str">
        <f aca="false">IF(L2225="Yes","Y",IF(L2225="No","N",L2225))</f>
        <v>N</v>
      </c>
      <c r="V2225" s="19" t="n">
        <f aca="false">ROUND(R2225*Q2225*(1-S2225),2)</f>
        <v>2524</v>
      </c>
      <c r="W2225" s="16" t="str">
        <f aca="false">_xlfn.XLOOKUP(D2225,products!$A$2:$A$61,products!$C$2:$C$61,"Not found")</f>
        <v>Electronics</v>
      </c>
    </row>
    <row r="2226" customFormat="false" ht="15" hidden="false" customHeight="false" outlineLevel="0" collapsed="false">
      <c r="A2226" s="16" t="s">
        <v>3375</v>
      </c>
      <c r="B2226" s="16" t="s">
        <v>3357</v>
      </c>
      <c r="C2226" s="16" t="s">
        <v>1441</v>
      </c>
      <c r="D2226" s="16" t="s">
        <v>412</v>
      </c>
      <c r="E2226" s="16" t="n">
        <v>4</v>
      </c>
      <c r="F2226" s="16" t="n">
        <v>988</v>
      </c>
      <c r="G2226" s="16" t="n">
        <v>0.15</v>
      </c>
      <c r="H2226" s="16" t="s">
        <v>46</v>
      </c>
      <c r="I2226" s="16" t="s">
        <v>100</v>
      </c>
      <c r="J2226" s="16" t="n">
        <v>3</v>
      </c>
      <c r="K2226" s="16" t="n">
        <v>5</v>
      </c>
      <c r="L2226" s="16" t="s">
        <v>41</v>
      </c>
      <c r="M2226" s="18" t="n">
        <f aca="false">IF(ISNUMBER(B2226),B2226,IF(MID(B2226,3,1)="-",DATE(VALUE(RIGHT(B2226,4)),VALUE(MID(B2226,4,2)),VALUE(LEFT(B2226,2))),DATE(VALUE(LEFT(B2226,4)),VALUE(MID(B2226,6,2)),VALUE(RIGHT(B2226,2)))))</f>
        <v>45858</v>
      </c>
      <c r="N2226" s="16" t="n">
        <f aca="false">MONTH(M2226)</f>
        <v>7</v>
      </c>
      <c r="O2226" s="16" t="str">
        <f aca="false">PROPER(TRIM(H2226))</f>
        <v>Chennai</v>
      </c>
      <c r="P2226" s="16" t="str">
        <f aca="false">IFERROR(VLOOKUP(O2226,city_map!$A$2:$B$6,2,FALSE()),O2226)</f>
        <v>Chennai</v>
      </c>
      <c r="Q2226" s="16" t="n">
        <f aca="false">IF(ISNUMBER(F2226),F2226,VALUE(SUBSTITUTE(SUBSTITUTE(F2226,"₹",""),",","")))</f>
        <v>988</v>
      </c>
      <c r="R2226" s="16" t="n">
        <f aca="false">IF(E2226=99,1,E2226)</f>
        <v>4</v>
      </c>
      <c r="S2226" s="16" t="n">
        <f aca="false">IF(G2226="",0,G2226)</f>
        <v>0.15</v>
      </c>
      <c r="T2226" s="16" t="str">
        <f aca="false">IF(I2226="","Unknown",IF(I2226="upi","UPI",I2226))</f>
        <v>Net Banking</v>
      </c>
      <c r="U2226" s="16" t="str">
        <f aca="false">IF(L2226="Yes","Y",IF(L2226="No","N",L2226))</f>
        <v>N</v>
      </c>
      <c r="V2226" s="19" t="n">
        <f aca="false">ROUND(R2226*Q2226*(1-S2226),2)</f>
        <v>3359.2</v>
      </c>
      <c r="W2226" s="16" t="str">
        <f aca="false">_xlfn.XLOOKUP(D2226,products!$A$2:$A$61,products!$C$2:$C$61,"Not found")</f>
        <v>Home</v>
      </c>
    </row>
    <row r="2227" customFormat="false" ht="15" hidden="false" customHeight="false" outlineLevel="0" collapsed="false">
      <c r="A2227" s="16" t="s">
        <v>3376</v>
      </c>
      <c r="B2227" s="16" t="s">
        <v>3357</v>
      </c>
      <c r="C2227" s="16" t="s">
        <v>3377</v>
      </c>
      <c r="D2227" s="16" t="s">
        <v>99</v>
      </c>
      <c r="E2227" s="16" t="n">
        <v>2</v>
      </c>
      <c r="F2227" s="16" t="n">
        <v>722</v>
      </c>
      <c r="G2227" s="16" t="n">
        <v>0.2</v>
      </c>
      <c r="H2227" s="16" t="s">
        <v>208</v>
      </c>
      <c r="I2227" s="16" t="s">
        <v>71</v>
      </c>
      <c r="J2227" s="16" t="n">
        <v>6</v>
      </c>
      <c r="K2227" s="16" t="n">
        <v>4</v>
      </c>
      <c r="L2227" s="16" t="s">
        <v>57</v>
      </c>
      <c r="M2227" s="18" t="n">
        <f aca="false">IF(ISNUMBER(B2227),B2227,IF(MID(B2227,3,1)="-",DATE(VALUE(RIGHT(B2227,4)),VALUE(MID(B2227,4,2)),VALUE(LEFT(B2227,2))),DATE(VALUE(LEFT(B2227,4)),VALUE(MID(B2227,6,2)),VALUE(RIGHT(B2227,2)))))</f>
        <v>45858</v>
      </c>
      <c r="N2227" s="16" t="n">
        <f aca="false">MONTH(M2227)</f>
        <v>7</v>
      </c>
      <c r="O2227" s="16" t="str">
        <f aca="false">PROPER(TRIM(H2227))</f>
        <v>Jaipur</v>
      </c>
      <c r="P2227" s="16" t="str">
        <f aca="false">IFERROR(VLOOKUP(O2227,city_map!$A$2:$B$6,2,FALSE()),O2227)</f>
        <v>Jaipur</v>
      </c>
      <c r="Q2227" s="16" t="n">
        <f aca="false">IF(ISNUMBER(F2227),F2227,VALUE(SUBSTITUTE(SUBSTITUTE(F2227,"₹",""),",","")))</f>
        <v>722</v>
      </c>
      <c r="R2227" s="16" t="n">
        <f aca="false">IF(E2227=99,1,E2227)</f>
        <v>2</v>
      </c>
      <c r="S2227" s="16" t="n">
        <f aca="false">IF(G2227="",0,G2227)</f>
        <v>0.2</v>
      </c>
      <c r="T2227" s="16" t="str">
        <f aca="false">IF(I2227="","Unknown",IF(I2227="upi","UPI",I2227))</f>
        <v>Credit Card</v>
      </c>
      <c r="U2227" s="16" t="str">
        <f aca="false">IF(L2227="Yes","Y",IF(L2227="No","N",L2227))</f>
        <v>Y</v>
      </c>
      <c r="V2227" s="19" t="n">
        <f aca="false">ROUND(R2227*Q2227*(1-S2227),2)</f>
        <v>1155.2</v>
      </c>
      <c r="W2227" s="16" t="str">
        <f aca="false">_xlfn.XLOOKUP(D2227,products!$A$2:$A$61,products!$C$2:$C$61,"Not found")</f>
        <v>Fashion</v>
      </c>
    </row>
    <row r="2228" customFormat="false" ht="15" hidden="false" customHeight="false" outlineLevel="0" collapsed="false">
      <c r="A2228" s="16" t="s">
        <v>3378</v>
      </c>
      <c r="B2228" s="16" t="s">
        <v>3357</v>
      </c>
      <c r="C2228" s="16" t="s">
        <v>941</v>
      </c>
      <c r="D2228" s="16" t="s">
        <v>45</v>
      </c>
      <c r="E2228" s="16" t="n">
        <v>3</v>
      </c>
      <c r="F2228" s="16" t="n">
        <v>308</v>
      </c>
      <c r="G2228" s="16" t="n">
        <v>0.1</v>
      </c>
      <c r="H2228" s="16" t="s">
        <v>130</v>
      </c>
      <c r="I2228" s="16" t="s">
        <v>60</v>
      </c>
      <c r="J2228" s="16" t="n">
        <v>4</v>
      </c>
      <c r="K2228" s="16" t="n">
        <v>5</v>
      </c>
      <c r="L2228" s="16" t="s">
        <v>41</v>
      </c>
      <c r="M2228" s="18" t="n">
        <f aca="false">IF(ISNUMBER(B2228),B2228,IF(MID(B2228,3,1)="-",DATE(VALUE(RIGHT(B2228,4)),VALUE(MID(B2228,4,2)),VALUE(LEFT(B2228,2))),DATE(VALUE(LEFT(B2228,4)),VALUE(MID(B2228,6,2)),VALUE(RIGHT(B2228,2)))))</f>
        <v>45858</v>
      </c>
      <c r="N2228" s="16" t="n">
        <f aca="false">MONTH(M2228)</f>
        <v>7</v>
      </c>
      <c r="O2228" s="16" t="str">
        <f aca="false">PROPER(TRIM(H2228))</f>
        <v>Bengaluru</v>
      </c>
      <c r="P2228" s="16" t="str">
        <f aca="false">IFERROR(VLOOKUP(O2228,city_map!$A$2:$B$6,2,FALSE()),O2228)</f>
        <v>Bengaluru</v>
      </c>
      <c r="Q2228" s="16" t="n">
        <f aca="false">IF(ISNUMBER(F2228),F2228,VALUE(SUBSTITUTE(SUBSTITUTE(F2228,"₹",""),",","")))</f>
        <v>308</v>
      </c>
      <c r="R2228" s="16" t="n">
        <f aca="false">IF(E2228=99,1,E2228)</f>
        <v>3</v>
      </c>
      <c r="S2228" s="16" t="n">
        <f aca="false">IF(G2228="",0,G2228)</f>
        <v>0.1</v>
      </c>
      <c r="T2228" s="16" t="str">
        <f aca="false">IF(I2228="","Unknown",IF(I2228="upi","UPI",I2228))</f>
        <v>UPI</v>
      </c>
      <c r="U2228" s="16" t="str">
        <f aca="false">IF(L2228="Yes","Y",IF(L2228="No","N",L2228))</f>
        <v>N</v>
      </c>
      <c r="V2228" s="19" t="n">
        <f aca="false">ROUND(R2228*Q2228*(1-S2228),2)</f>
        <v>831.6</v>
      </c>
      <c r="W2228" s="16" t="str">
        <f aca="false">_xlfn.XLOOKUP(D2228,products!$A$2:$A$61,products!$C$2:$C$61,"Not found")</f>
        <v>Beauty</v>
      </c>
    </row>
    <row r="2229" customFormat="false" ht="15" hidden="false" customHeight="false" outlineLevel="0" collapsed="false">
      <c r="A2229" s="16" t="s">
        <v>3379</v>
      </c>
      <c r="B2229" s="16" t="s">
        <v>3357</v>
      </c>
      <c r="C2229" s="16" t="s">
        <v>439</v>
      </c>
      <c r="D2229" s="16" t="s">
        <v>300</v>
      </c>
      <c r="E2229" s="16" t="n">
        <v>3</v>
      </c>
      <c r="F2229" s="16" t="n">
        <v>2553</v>
      </c>
      <c r="G2229" s="16" t="n">
        <v>0.05</v>
      </c>
      <c r="H2229" s="16" t="s">
        <v>39</v>
      </c>
      <c r="I2229" s="16" t="s">
        <v>47</v>
      </c>
      <c r="J2229" s="16" t="n">
        <v>2</v>
      </c>
      <c r="K2229" s="16" t="n">
        <v>3</v>
      </c>
      <c r="L2229" s="16" t="s">
        <v>196</v>
      </c>
      <c r="M2229" s="18" t="n">
        <f aca="false">IF(ISNUMBER(B2229),B2229,IF(MID(B2229,3,1)="-",DATE(VALUE(RIGHT(B2229,4)),VALUE(MID(B2229,4,2)),VALUE(LEFT(B2229,2))),DATE(VALUE(LEFT(B2229,4)),VALUE(MID(B2229,6,2)),VALUE(RIGHT(B2229,2)))))</f>
        <v>45858</v>
      </c>
      <c r="N2229" s="16" t="n">
        <f aca="false">MONTH(M2229)</f>
        <v>7</v>
      </c>
      <c r="O2229" s="16" t="str">
        <f aca="false">PROPER(TRIM(H2229))</f>
        <v>Delhi</v>
      </c>
      <c r="P2229" s="16" t="str">
        <f aca="false">IFERROR(VLOOKUP(O2229,city_map!$A$2:$B$6,2,FALSE()),O2229)</f>
        <v>Delhi</v>
      </c>
      <c r="Q2229" s="16" t="n">
        <f aca="false">IF(ISNUMBER(F2229),F2229,VALUE(SUBSTITUTE(SUBSTITUTE(F2229,"₹",""),",","")))</f>
        <v>2553</v>
      </c>
      <c r="R2229" s="16" t="n">
        <f aca="false">IF(E2229=99,1,E2229)</f>
        <v>3</v>
      </c>
      <c r="S2229" s="16" t="n">
        <f aca="false">IF(G2229="",0,G2229)</f>
        <v>0.05</v>
      </c>
      <c r="T2229" s="16" t="str">
        <f aca="false">IF(I2229="","Unknown",IF(I2229="upi","UPI",I2229))</f>
        <v>Debit Card</v>
      </c>
      <c r="U2229" s="16" t="str">
        <f aca="false">IF(L2229="Yes","Y",IF(L2229="No","N",L2229))</f>
        <v>Y</v>
      </c>
      <c r="V2229" s="19" t="n">
        <f aca="false">ROUND(R2229*Q2229*(1-S2229),2)</f>
        <v>7276.05</v>
      </c>
      <c r="W2229" s="16" t="str">
        <f aca="false">_xlfn.XLOOKUP(D2229,products!$A$2:$A$61,products!$C$2:$C$61,"Not found")</f>
        <v>Home</v>
      </c>
    </row>
    <row r="2230" customFormat="false" ht="15" hidden="false" customHeight="false" outlineLevel="0" collapsed="false">
      <c r="A2230" s="16" t="s">
        <v>3380</v>
      </c>
      <c r="B2230" s="16" t="s">
        <v>3357</v>
      </c>
      <c r="C2230" s="16" t="s">
        <v>3381</v>
      </c>
      <c r="D2230" s="16" t="s">
        <v>173</v>
      </c>
      <c r="E2230" s="16" t="n">
        <v>1</v>
      </c>
      <c r="F2230" s="16" t="s">
        <v>3382</v>
      </c>
      <c r="G2230" s="16" t="n">
        <v>0.05</v>
      </c>
      <c r="H2230" s="16" t="s">
        <v>130</v>
      </c>
      <c r="I2230" s="16" t="s">
        <v>100</v>
      </c>
      <c r="J2230" s="16" t="n">
        <v>4</v>
      </c>
      <c r="K2230" s="16" t="n">
        <v>5</v>
      </c>
      <c r="L2230" s="16" t="s">
        <v>41</v>
      </c>
      <c r="M2230" s="18" t="n">
        <f aca="false">IF(ISNUMBER(B2230),B2230,IF(MID(B2230,3,1)="-",DATE(VALUE(RIGHT(B2230,4)),VALUE(MID(B2230,4,2)),VALUE(LEFT(B2230,2))),DATE(VALUE(LEFT(B2230,4)),VALUE(MID(B2230,6,2)),VALUE(RIGHT(B2230,2)))))</f>
        <v>45858</v>
      </c>
      <c r="N2230" s="16" t="n">
        <f aca="false">MONTH(M2230)</f>
        <v>7</v>
      </c>
      <c r="O2230" s="16" t="str">
        <f aca="false">PROPER(TRIM(H2230))</f>
        <v>Bengaluru</v>
      </c>
      <c r="P2230" s="16" t="str">
        <f aca="false">IFERROR(VLOOKUP(O2230,city_map!$A$2:$B$6,2,FALSE()),O2230)</f>
        <v>Bengaluru</v>
      </c>
      <c r="Q2230" s="16" t="n">
        <f aca="false">IF(ISNUMBER(F2230),F2230,VALUE(SUBSTITUTE(SUBSTITUTE(F2230,"₹",""),",","")))</f>
        <v>1171</v>
      </c>
      <c r="R2230" s="16" t="n">
        <f aca="false">IF(E2230=99,1,E2230)</f>
        <v>1</v>
      </c>
      <c r="S2230" s="16" t="n">
        <f aca="false">IF(G2230="",0,G2230)</f>
        <v>0.05</v>
      </c>
      <c r="T2230" s="16" t="str">
        <f aca="false">IF(I2230="","Unknown",IF(I2230="upi","UPI",I2230))</f>
        <v>Net Banking</v>
      </c>
      <c r="U2230" s="16" t="str">
        <f aca="false">IF(L2230="Yes","Y",IF(L2230="No","N",L2230))</f>
        <v>N</v>
      </c>
      <c r="V2230" s="19" t="n">
        <f aca="false">ROUND(R2230*Q2230*(1-S2230),2)</f>
        <v>1112.45</v>
      </c>
      <c r="W2230" s="16" t="str">
        <f aca="false">_xlfn.XLOOKUP(D2230,products!$A$2:$A$61,products!$C$2:$C$61,"Not found")</f>
        <v>Fashion</v>
      </c>
    </row>
    <row r="2231" customFormat="false" ht="15" hidden="false" customHeight="false" outlineLevel="0" collapsed="false">
      <c r="A2231" s="16" t="s">
        <v>3383</v>
      </c>
      <c r="B2231" s="16" t="s">
        <v>3357</v>
      </c>
      <c r="C2231" s="16" t="s">
        <v>128</v>
      </c>
      <c r="D2231" s="16" t="s">
        <v>157</v>
      </c>
      <c r="E2231" s="16" t="n">
        <v>3</v>
      </c>
      <c r="F2231" s="16" t="n">
        <v>1089</v>
      </c>
      <c r="G2231" s="16" t="n">
        <v>0.15</v>
      </c>
      <c r="H2231" s="16" t="s">
        <v>112</v>
      </c>
      <c r="I2231" s="16" t="s">
        <v>47</v>
      </c>
      <c r="J2231" s="16" t="n">
        <v>3</v>
      </c>
      <c r="K2231" s="16" t="n">
        <v>5</v>
      </c>
      <c r="L2231" s="16" t="s">
        <v>41</v>
      </c>
      <c r="M2231" s="18" t="n">
        <f aca="false">IF(ISNUMBER(B2231),B2231,IF(MID(B2231,3,1)="-",DATE(VALUE(RIGHT(B2231,4)),VALUE(MID(B2231,4,2)),VALUE(LEFT(B2231,2))),DATE(VALUE(LEFT(B2231,4)),VALUE(MID(B2231,6,2)),VALUE(RIGHT(B2231,2)))))</f>
        <v>45858</v>
      </c>
      <c r="N2231" s="16" t="n">
        <f aca="false">MONTH(M2231)</f>
        <v>7</v>
      </c>
      <c r="O2231" s="16" t="str">
        <f aca="false">PROPER(TRIM(H2231))</f>
        <v>Mumbai</v>
      </c>
      <c r="P2231" s="16" t="str">
        <f aca="false">IFERROR(VLOOKUP(O2231,city_map!$A$2:$B$6,2,FALSE()),O2231)</f>
        <v>Mumbai</v>
      </c>
      <c r="Q2231" s="16" t="n">
        <f aca="false">IF(ISNUMBER(F2231),F2231,VALUE(SUBSTITUTE(SUBSTITUTE(F2231,"₹",""),",","")))</f>
        <v>1089</v>
      </c>
      <c r="R2231" s="16" t="n">
        <f aca="false">IF(E2231=99,1,E2231)</f>
        <v>3</v>
      </c>
      <c r="S2231" s="16" t="n">
        <f aca="false">IF(G2231="",0,G2231)</f>
        <v>0.15</v>
      </c>
      <c r="T2231" s="16" t="str">
        <f aca="false">IF(I2231="","Unknown",IF(I2231="upi","UPI",I2231))</f>
        <v>Debit Card</v>
      </c>
      <c r="U2231" s="16" t="str">
        <f aca="false">IF(L2231="Yes","Y",IF(L2231="No","N",L2231))</f>
        <v>N</v>
      </c>
      <c r="V2231" s="19" t="n">
        <f aca="false">ROUND(R2231*Q2231*(1-S2231),2)</f>
        <v>2776.95</v>
      </c>
      <c r="W2231" s="16" t="str">
        <f aca="false">_xlfn.XLOOKUP(D2231,products!$A$2:$A$61,products!$C$2:$C$61,"Not found")</f>
        <v>Books</v>
      </c>
    </row>
    <row r="2232" customFormat="false" ht="15" hidden="false" customHeight="false" outlineLevel="0" collapsed="false">
      <c r="A2232" s="16" t="s">
        <v>3384</v>
      </c>
      <c r="B2232" s="16" t="s">
        <v>3385</v>
      </c>
      <c r="C2232" s="16" t="s">
        <v>3386</v>
      </c>
      <c r="D2232" s="16" t="s">
        <v>38</v>
      </c>
      <c r="E2232" s="16" t="n">
        <v>2</v>
      </c>
      <c r="F2232" s="16" t="n">
        <v>358</v>
      </c>
      <c r="G2232" s="16" t="n">
        <v>0.2</v>
      </c>
      <c r="H2232" s="16" t="s">
        <v>56</v>
      </c>
      <c r="I2232" s="16" t="s">
        <v>40</v>
      </c>
      <c r="J2232" s="16" t="n">
        <v>5</v>
      </c>
      <c r="K2232" s="16" t="n">
        <v>4</v>
      </c>
      <c r="L2232" s="16" t="s">
        <v>41</v>
      </c>
      <c r="M2232" s="18" t="n">
        <f aca="false">IF(ISNUMBER(B2232),B2232,IF(MID(B2232,3,1)="-",DATE(VALUE(RIGHT(B2232,4)),VALUE(MID(B2232,4,2)),VALUE(LEFT(B2232,2))),DATE(VALUE(LEFT(B2232,4)),VALUE(MID(B2232,6,2)),VALUE(RIGHT(B2232,2)))))</f>
        <v>45859</v>
      </c>
      <c r="N2232" s="16" t="n">
        <f aca="false">MONTH(M2232)</f>
        <v>7</v>
      </c>
      <c r="O2232" s="16" t="str">
        <f aca="false">PROPER(TRIM(H2232))</f>
        <v>Lucknow</v>
      </c>
      <c r="P2232" s="16" t="str">
        <f aca="false">IFERROR(VLOOKUP(O2232,city_map!$A$2:$B$6,2,FALSE()),O2232)</f>
        <v>Lucknow</v>
      </c>
      <c r="Q2232" s="16" t="n">
        <f aca="false">IF(ISNUMBER(F2232),F2232,VALUE(SUBSTITUTE(SUBSTITUTE(F2232,"₹",""),",","")))</f>
        <v>358</v>
      </c>
      <c r="R2232" s="16" t="n">
        <f aca="false">IF(E2232=99,1,E2232)</f>
        <v>2</v>
      </c>
      <c r="S2232" s="16" t="n">
        <f aca="false">IF(G2232="",0,G2232)</f>
        <v>0.2</v>
      </c>
      <c r="T2232" s="16" t="str">
        <f aca="false">IF(I2232="","Unknown",IF(I2232="upi","UPI",I2232))</f>
        <v>COD</v>
      </c>
      <c r="U2232" s="16" t="str">
        <f aca="false">IF(L2232="Yes","Y",IF(L2232="No","N",L2232))</f>
        <v>N</v>
      </c>
      <c r="V2232" s="19" t="n">
        <f aca="false">ROUND(R2232*Q2232*(1-S2232),2)</f>
        <v>572.8</v>
      </c>
      <c r="W2232" s="16" t="str">
        <f aca="false">_xlfn.XLOOKUP(D2232,products!$A$2:$A$61,products!$C$2:$C$61,"Not found")</f>
        <v>Books</v>
      </c>
    </row>
    <row r="2233" customFormat="false" ht="15" hidden="false" customHeight="false" outlineLevel="0" collapsed="false">
      <c r="A2233" s="16" t="s">
        <v>3387</v>
      </c>
      <c r="B2233" s="16" t="s">
        <v>3385</v>
      </c>
      <c r="C2233" s="16" t="s">
        <v>1104</v>
      </c>
      <c r="D2233" s="16" t="s">
        <v>126</v>
      </c>
      <c r="E2233" s="16" t="n">
        <v>1</v>
      </c>
      <c r="F2233" s="16" t="n">
        <v>381</v>
      </c>
      <c r="G2233" s="16" t="n">
        <v>0.1</v>
      </c>
      <c r="H2233" s="16" t="s">
        <v>81</v>
      </c>
      <c r="I2233" s="16" t="s">
        <v>47</v>
      </c>
      <c r="J2233" s="16" t="n">
        <v>2</v>
      </c>
      <c r="K2233" s="16" t="n">
        <v>4</v>
      </c>
      <c r="L2233" s="16" t="s">
        <v>41</v>
      </c>
      <c r="M2233" s="18" t="n">
        <f aca="false">IF(ISNUMBER(B2233),B2233,IF(MID(B2233,3,1)="-",DATE(VALUE(RIGHT(B2233,4)),VALUE(MID(B2233,4,2)),VALUE(LEFT(B2233,2))),DATE(VALUE(LEFT(B2233,4)),VALUE(MID(B2233,6,2)),VALUE(RIGHT(B2233,2)))))</f>
        <v>45859</v>
      </c>
      <c r="N2233" s="16" t="n">
        <f aca="false">MONTH(M2233)</f>
        <v>7</v>
      </c>
      <c r="O2233" s="16" t="str">
        <f aca="false">PROPER(TRIM(H2233))</f>
        <v>Hyderabad</v>
      </c>
      <c r="P2233" s="16" t="str">
        <f aca="false">IFERROR(VLOOKUP(O2233,city_map!$A$2:$B$6,2,FALSE()),O2233)</f>
        <v>Hyderabad</v>
      </c>
      <c r="Q2233" s="16" t="n">
        <f aca="false">IF(ISNUMBER(F2233),F2233,VALUE(SUBSTITUTE(SUBSTITUTE(F2233,"₹",""),",","")))</f>
        <v>381</v>
      </c>
      <c r="R2233" s="16" t="n">
        <f aca="false">IF(E2233=99,1,E2233)</f>
        <v>1</v>
      </c>
      <c r="S2233" s="16" t="n">
        <f aca="false">IF(G2233="",0,G2233)</f>
        <v>0.1</v>
      </c>
      <c r="T2233" s="16" t="str">
        <f aca="false">IF(I2233="","Unknown",IF(I2233="upi","UPI",I2233))</f>
        <v>Debit Card</v>
      </c>
      <c r="U2233" s="16" t="str">
        <f aca="false">IF(L2233="Yes","Y",IF(L2233="No","N",L2233))</f>
        <v>N</v>
      </c>
      <c r="V2233" s="19" t="n">
        <f aca="false">ROUND(R2233*Q2233*(1-S2233),2)</f>
        <v>342.9</v>
      </c>
      <c r="W2233" s="16" t="str">
        <f aca="false">_xlfn.XLOOKUP(D2233,products!$A$2:$A$61,products!$C$2:$C$61,"Not found")</f>
        <v>Home</v>
      </c>
    </row>
    <row r="2234" customFormat="false" ht="15" hidden="false" customHeight="false" outlineLevel="0" collapsed="false">
      <c r="A2234" s="16" t="s">
        <v>3388</v>
      </c>
      <c r="B2234" s="16" t="s">
        <v>3385</v>
      </c>
      <c r="C2234" s="16" t="s">
        <v>680</v>
      </c>
      <c r="D2234" s="16" t="s">
        <v>291</v>
      </c>
      <c r="E2234" s="16" t="n">
        <v>1</v>
      </c>
      <c r="F2234" s="16" t="n">
        <v>1213</v>
      </c>
      <c r="G2234" s="16" t="n">
        <v>0</v>
      </c>
      <c r="H2234" s="16" t="s">
        <v>70</v>
      </c>
      <c r="I2234" s="16" t="s">
        <v>40</v>
      </c>
      <c r="J2234" s="16" t="n">
        <v>6</v>
      </c>
      <c r="K2234" s="16" t="n">
        <v>4</v>
      </c>
      <c r="L2234" s="16" t="s">
        <v>41</v>
      </c>
      <c r="M2234" s="18" t="n">
        <f aca="false">IF(ISNUMBER(B2234),B2234,IF(MID(B2234,3,1)="-",DATE(VALUE(RIGHT(B2234,4)),VALUE(MID(B2234,4,2)),VALUE(LEFT(B2234,2))),DATE(VALUE(LEFT(B2234,4)),VALUE(MID(B2234,6,2)),VALUE(RIGHT(B2234,2)))))</f>
        <v>45859</v>
      </c>
      <c r="N2234" s="16" t="n">
        <f aca="false">MONTH(M2234)</f>
        <v>7</v>
      </c>
      <c r="O2234" s="16" t="str">
        <f aca="false">PROPER(TRIM(H2234))</f>
        <v>Pune</v>
      </c>
      <c r="P2234" s="16" t="str">
        <f aca="false">IFERROR(VLOOKUP(O2234,city_map!$A$2:$B$6,2,FALSE()),O2234)</f>
        <v>Pune</v>
      </c>
      <c r="Q2234" s="16" t="n">
        <f aca="false">IF(ISNUMBER(F2234),F2234,VALUE(SUBSTITUTE(SUBSTITUTE(F2234,"₹",""),",","")))</f>
        <v>1213</v>
      </c>
      <c r="R2234" s="16" t="n">
        <f aca="false">IF(E2234=99,1,E2234)</f>
        <v>1</v>
      </c>
      <c r="S2234" s="16" t="n">
        <f aca="false">IF(G2234="",0,G2234)</f>
        <v>0</v>
      </c>
      <c r="T2234" s="16" t="str">
        <f aca="false">IF(I2234="","Unknown",IF(I2234="upi","UPI",I2234))</f>
        <v>COD</v>
      </c>
      <c r="U2234" s="16" t="str">
        <f aca="false">IF(L2234="Yes","Y",IF(L2234="No","N",L2234))</f>
        <v>N</v>
      </c>
      <c r="V2234" s="19" t="n">
        <f aca="false">ROUND(R2234*Q2234*(1-S2234),2)</f>
        <v>1213</v>
      </c>
      <c r="W2234" s="16" t="str">
        <f aca="false">_xlfn.XLOOKUP(D2234,products!$A$2:$A$61,products!$C$2:$C$61,"Not found")</f>
        <v>Electronics</v>
      </c>
    </row>
    <row r="2235" customFormat="false" ht="15" hidden="false" customHeight="false" outlineLevel="0" collapsed="false">
      <c r="A2235" s="16" t="s">
        <v>3389</v>
      </c>
      <c r="B2235" s="16" t="s">
        <v>3385</v>
      </c>
      <c r="C2235" s="16" t="s">
        <v>3390</v>
      </c>
      <c r="D2235" s="16" t="s">
        <v>88</v>
      </c>
      <c r="E2235" s="16" t="n">
        <v>2</v>
      </c>
      <c r="F2235" s="16" t="n">
        <v>3114</v>
      </c>
      <c r="G2235" s="16" t="n">
        <v>0.1</v>
      </c>
      <c r="H2235" s="16" t="s">
        <v>112</v>
      </c>
      <c r="I2235" s="16" t="s">
        <v>47</v>
      </c>
      <c r="J2235" s="16" t="n">
        <v>3</v>
      </c>
      <c r="K2235" s="16" t="n">
        <v>3</v>
      </c>
      <c r="L2235" s="16" t="s">
        <v>57</v>
      </c>
      <c r="M2235" s="18" t="n">
        <f aca="false">IF(ISNUMBER(B2235),B2235,IF(MID(B2235,3,1)="-",DATE(VALUE(RIGHT(B2235,4)),VALUE(MID(B2235,4,2)),VALUE(LEFT(B2235,2))),DATE(VALUE(LEFT(B2235,4)),VALUE(MID(B2235,6,2)),VALUE(RIGHT(B2235,2)))))</f>
        <v>45859</v>
      </c>
      <c r="N2235" s="16" t="n">
        <f aca="false">MONTH(M2235)</f>
        <v>7</v>
      </c>
      <c r="O2235" s="16" t="str">
        <f aca="false">PROPER(TRIM(H2235))</f>
        <v>Mumbai</v>
      </c>
      <c r="P2235" s="16" t="str">
        <f aca="false">IFERROR(VLOOKUP(O2235,city_map!$A$2:$B$6,2,FALSE()),O2235)</f>
        <v>Mumbai</v>
      </c>
      <c r="Q2235" s="16" t="n">
        <f aca="false">IF(ISNUMBER(F2235),F2235,VALUE(SUBSTITUTE(SUBSTITUTE(F2235,"₹",""),",","")))</f>
        <v>3114</v>
      </c>
      <c r="R2235" s="16" t="n">
        <f aca="false">IF(E2235=99,1,E2235)</f>
        <v>2</v>
      </c>
      <c r="S2235" s="16" t="n">
        <f aca="false">IF(G2235="",0,G2235)</f>
        <v>0.1</v>
      </c>
      <c r="T2235" s="16" t="str">
        <f aca="false">IF(I2235="","Unknown",IF(I2235="upi","UPI",I2235))</f>
        <v>Debit Card</v>
      </c>
      <c r="U2235" s="16" t="str">
        <f aca="false">IF(L2235="Yes","Y",IF(L2235="No","N",L2235))</f>
        <v>Y</v>
      </c>
      <c r="V2235" s="19" t="n">
        <f aca="false">ROUND(R2235*Q2235*(1-S2235),2)</f>
        <v>5605.2</v>
      </c>
      <c r="W2235" s="16" t="str">
        <f aca="false">_xlfn.XLOOKUP(D2235,products!$A$2:$A$61,products!$C$2:$C$61,"Not found")</f>
        <v>Fashion</v>
      </c>
    </row>
    <row r="2236" customFormat="false" ht="15" hidden="false" customHeight="false" outlineLevel="0" collapsed="false">
      <c r="A2236" s="16" t="s">
        <v>3391</v>
      </c>
      <c r="B2236" s="16" t="s">
        <v>3385</v>
      </c>
      <c r="C2236" s="16" t="s">
        <v>829</v>
      </c>
      <c r="D2236" s="16" t="s">
        <v>225</v>
      </c>
      <c r="E2236" s="16" t="n">
        <v>1</v>
      </c>
      <c r="F2236" s="16" t="n">
        <v>387</v>
      </c>
      <c r="G2236" s="16"/>
      <c r="H2236" s="16" t="s">
        <v>130</v>
      </c>
      <c r="I2236" s="16" t="s">
        <v>71</v>
      </c>
      <c r="J2236" s="16" t="n">
        <v>2</v>
      </c>
      <c r="K2236" s="16" t="n">
        <v>3</v>
      </c>
      <c r="L2236" s="16" t="s">
        <v>57</v>
      </c>
      <c r="M2236" s="18" t="n">
        <f aca="false">IF(ISNUMBER(B2236),B2236,IF(MID(B2236,3,1)="-",DATE(VALUE(RIGHT(B2236,4)),VALUE(MID(B2236,4,2)),VALUE(LEFT(B2236,2))),DATE(VALUE(LEFT(B2236,4)),VALUE(MID(B2236,6,2)),VALUE(RIGHT(B2236,2)))))</f>
        <v>45859</v>
      </c>
      <c r="N2236" s="16" t="n">
        <f aca="false">MONTH(M2236)</f>
        <v>7</v>
      </c>
      <c r="O2236" s="16" t="str">
        <f aca="false">PROPER(TRIM(H2236))</f>
        <v>Bengaluru</v>
      </c>
      <c r="P2236" s="16" t="str">
        <f aca="false">IFERROR(VLOOKUP(O2236,city_map!$A$2:$B$6,2,FALSE()),O2236)</f>
        <v>Bengaluru</v>
      </c>
      <c r="Q2236" s="16" t="n">
        <f aca="false">IF(ISNUMBER(F2236),F2236,VALUE(SUBSTITUTE(SUBSTITUTE(F2236,"₹",""),",","")))</f>
        <v>387</v>
      </c>
      <c r="R2236" s="16" t="n">
        <f aca="false">IF(E2236=99,1,E2236)</f>
        <v>1</v>
      </c>
      <c r="S2236" s="16" t="n">
        <f aca="false">IF(G2236="",0,G2236)</f>
        <v>0</v>
      </c>
      <c r="T2236" s="16" t="str">
        <f aca="false">IF(I2236="","Unknown",IF(I2236="upi","UPI",I2236))</f>
        <v>Credit Card</v>
      </c>
      <c r="U2236" s="16" t="str">
        <f aca="false">IF(L2236="Yes","Y",IF(L2236="No","N",L2236))</f>
        <v>Y</v>
      </c>
      <c r="V2236" s="19" t="n">
        <f aca="false">ROUND(R2236*Q2236*(1-S2236),2)</f>
        <v>387</v>
      </c>
      <c r="W2236" s="16" t="str">
        <f aca="false">_xlfn.XLOOKUP(D2236,products!$A$2:$A$61,products!$C$2:$C$61,"Not found")</f>
        <v>Books</v>
      </c>
    </row>
    <row r="2237" customFormat="false" ht="15" hidden="false" customHeight="false" outlineLevel="0" collapsed="false">
      <c r="A2237" s="16" t="s">
        <v>3392</v>
      </c>
      <c r="B2237" s="16" t="s">
        <v>3385</v>
      </c>
      <c r="C2237" s="16" t="s">
        <v>1310</v>
      </c>
      <c r="D2237" s="16" t="s">
        <v>412</v>
      </c>
      <c r="E2237" s="16" t="n">
        <v>1</v>
      </c>
      <c r="F2237" s="16" t="n">
        <v>1002</v>
      </c>
      <c r="G2237" s="16" t="n">
        <v>0.3</v>
      </c>
      <c r="H2237" s="16" t="s">
        <v>46</v>
      </c>
      <c r="I2237" s="16" t="s">
        <v>47</v>
      </c>
      <c r="J2237" s="16" t="n">
        <v>8</v>
      </c>
      <c r="K2237" s="16" t="n">
        <v>4</v>
      </c>
      <c r="L2237" s="16" t="s">
        <v>41</v>
      </c>
      <c r="M2237" s="18" t="n">
        <f aca="false">IF(ISNUMBER(B2237),B2237,IF(MID(B2237,3,1)="-",DATE(VALUE(RIGHT(B2237,4)),VALUE(MID(B2237,4,2)),VALUE(LEFT(B2237,2))),DATE(VALUE(LEFT(B2237,4)),VALUE(MID(B2237,6,2)),VALUE(RIGHT(B2237,2)))))</f>
        <v>45859</v>
      </c>
      <c r="N2237" s="16" t="n">
        <f aca="false">MONTH(M2237)</f>
        <v>7</v>
      </c>
      <c r="O2237" s="16" t="str">
        <f aca="false">PROPER(TRIM(H2237))</f>
        <v>Chennai</v>
      </c>
      <c r="P2237" s="16" t="str">
        <f aca="false">IFERROR(VLOOKUP(O2237,city_map!$A$2:$B$6,2,FALSE()),O2237)</f>
        <v>Chennai</v>
      </c>
      <c r="Q2237" s="16" t="n">
        <f aca="false">IF(ISNUMBER(F2237),F2237,VALUE(SUBSTITUTE(SUBSTITUTE(F2237,"₹",""),",","")))</f>
        <v>1002</v>
      </c>
      <c r="R2237" s="16" t="n">
        <f aca="false">IF(E2237=99,1,E2237)</f>
        <v>1</v>
      </c>
      <c r="S2237" s="16" t="n">
        <f aca="false">IF(G2237="",0,G2237)</f>
        <v>0.3</v>
      </c>
      <c r="T2237" s="16" t="str">
        <f aca="false">IF(I2237="","Unknown",IF(I2237="upi","UPI",I2237))</f>
        <v>Debit Card</v>
      </c>
      <c r="U2237" s="16" t="str">
        <f aca="false">IF(L2237="Yes","Y",IF(L2237="No","N",L2237))</f>
        <v>N</v>
      </c>
      <c r="V2237" s="19" t="n">
        <f aca="false">ROUND(R2237*Q2237*(1-S2237),2)</f>
        <v>701.4</v>
      </c>
      <c r="W2237" s="16" t="str">
        <f aca="false">_xlfn.XLOOKUP(D2237,products!$A$2:$A$61,products!$C$2:$C$61,"Not found")</f>
        <v>Home</v>
      </c>
    </row>
    <row r="2238" customFormat="false" ht="15" hidden="false" customHeight="false" outlineLevel="0" collapsed="false">
      <c r="A2238" s="16" t="s">
        <v>3393</v>
      </c>
      <c r="B2238" s="16" t="s">
        <v>3385</v>
      </c>
      <c r="C2238" s="16" t="s">
        <v>1779</v>
      </c>
      <c r="D2238" s="16" t="s">
        <v>225</v>
      </c>
      <c r="E2238" s="16" t="n">
        <v>2</v>
      </c>
      <c r="F2238" s="16" t="n">
        <v>411</v>
      </c>
      <c r="G2238" s="16" t="n">
        <v>0.3</v>
      </c>
      <c r="H2238" s="16" t="s">
        <v>81</v>
      </c>
      <c r="I2238" s="16" t="s">
        <v>40</v>
      </c>
      <c r="J2238" s="16" t="n">
        <v>2</v>
      </c>
      <c r="K2238" s="16" t="n">
        <v>3</v>
      </c>
      <c r="L2238" s="16" t="s">
        <v>41</v>
      </c>
      <c r="M2238" s="18" t="n">
        <f aca="false">IF(ISNUMBER(B2238),B2238,IF(MID(B2238,3,1)="-",DATE(VALUE(RIGHT(B2238,4)),VALUE(MID(B2238,4,2)),VALUE(LEFT(B2238,2))),DATE(VALUE(LEFT(B2238,4)),VALUE(MID(B2238,6,2)),VALUE(RIGHT(B2238,2)))))</f>
        <v>45859</v>
      </c>
      <c r="N2238" s="16" t="n">
        <f aca="false">MONTH(M2238)</f>
        <v>7</v>
      </c>
      <c r="O2238" s="16" t="str">
        <f aca="false">PROPER(TRIM(H2238))</f>
        <v>Hyderabad</v>
      </c>
      <c r="P2238" s="16" t="str">
        <f aca="false">IFERROR(VLOOKUP(O2238,city_map!$A$2:$B$6,2,FALSE()),O2238)</f>
        <v>Hyderabad</v>
      </c>
      <c r="Q2238" s="16" t="n">
        <f aca="false">IF(ISNUMBER(F2238),F2238,VALUE(SUBSTITUTE(SUBSTITUTE(F2238,"₹",""),",","")))</f>
        <v>411</v>
      </c>
      <c r="R2238" s="16" t="n">
        <f aca="false">IF(E2238=99,1,E2238)</f>
        <v>2</v>
      </c>
      <c r="S2238" s="16" t="n">
        <f aca="false">IF(G2238="",0,G2238)</f>
        <v>0.3</v>
      </c>
      <c r="T2238" s="16" t="str">
        <f aca="false">IF(I2238="","Unknown",IF(I2238="upi","UPI",I2238))</f>
        <v>COD</v>
      </c>
      <c r="U2238" s="16" t="str">
        <f aca="false">IF(L2238="Yes","Y",IF(L2238="No","N",L2238))</f>
        <v>N</v>
      </c>
      <c r="V2238" s="19" t="n">
        <f aca="false">ROUND(R2238*Q2238*(1-S2238),2)</f>
        <v>575.4</v>
      </c>
      <c r="W2238" s="16" t="str">
        <f aca="false">_xlfn.XLOOKUP(D2238,products!$A$2:$A$61,products!$C$2:$C$61,"Not found")</f>
        <v>Books</v>
      </c>
    </row>
    <row r="2239" customFormat="false" ht="15" hidden="false" customHeight="false" outlineLevel="0" collapsed="false">
      <c r="A2239" s="16" t="s">
        <v>3394</v>
      </c>
      <c r="B2239" s="16" t="s">
        <v>3385</v>
      </c>
      <c r="C2239" s="16" t="s">
        <v>819</v>
      </c>
      <c r="D2239" s="16" t="s">
        <v>80</v>
      </c>
      <c r="E2239" s="16" t="n">
        <v>2</v>
      </c>
      <c r="F2239" s="16" t="n">
        <v>1438</v>
      </c>
      <c r="G2239" s="16" t="n">
        <v>0.1</v>
      </c>
      <c r="H2239" s="16" t="s">
        <v>39</v>
      </c>
      <c r="I2239" s="16" t="s">
        <v>47</v>
      </c>
      <c r="J2239" s="16" t="n">
        <v>2</v>
      </c>
      <c r="K2239" s="16" t="n">
        <v>4</v>
      </c>
      <c r="L2239" s="16" t="s">
        <v>41</v>
      </c>
      <c r="M2239" s="18" t="n">
        <f aca="false">IF(ISNUMBER(B2239),B2239,IF(MID(B2239,3,1)="-",DATE(VALUE(RIGHT(B2239,4)),VALUE(MID(B2239,4,2)),VALUE(LEFT(B2239,2))),DATE(VALUE(LEFT(B2239,4)),VALUE(MID(B2239,6,2)),VALUE(RIGHT(B2239,2)))))</f>
        <v>45859</v>
      </c>
      <c r="N2239" s="16" t="n">
        <f aca="false">MONTH(M2239)</f>
        <v>7</v>
      </c>
      <c r="O2239" s="16" t="str">
        <f aca="false">PROPER(TRIM(H2239))</f>
        <v>Delhi</v>
      </c>
      <c r="P2239" s="16" t="str">
        <f aca="false">IFERROR(VLOOKUP(O2239,city_map!$A$2:$B$6,2,FALSE()),O2239)</f>
        <v>Delhi</v>
      </c>
      <c r="Q2239" s="16" t="n">
        <f aca="false">IF(ISNUMBER(F2239),F2239,VALUE(SUBSTITUTE(SUBSTITUTE(F2239,"₹",""),",","")))</f>
        <v>1438</v>
      </c>
      <c r="R2239" s="16" t="n">
        <f aca="false">IF(E2239=99,1,E2239)</f>
        <v>2</v>
      </c>
      <c r="S2239" s="16" t="n">
        <f aca="false">IF(G2239="",0,G2239)</f>
        <v>0.1</v>
      </c>
      <c r="T2239" s="16" t="str">
        <f aca="false">IF(I2239="","Unknown",IF(I2239="upi","UPI",I2239))</f>
        <v>Debit Card</v>
      </c>
      <c r="U2239" s="16" t="str">
        <f aca="false">IF(L2239="Yes","Y",IF(L2239="No","N",L2239))</f>
        <v>N</v>
      </c>
      <c r="V2239" s="19" t="n">
        <f aca="false">ROUND(R2239*Q2239*(1-S2239),2)</f>
        <v>2588.4</v>
      </c>
      <c r="W2239" s="16" t="str">
        <f aca="false">_xlfn.XLOOKUP(D2239,products!$A$2:$A$61,products!$C$2:$C$61,"Not found")</f>
        <v>Beauty</v>
      </c>
    </row>
    <row r="2240" customFormat="false" ht="15" hidden="false" customHeight="false" outlineLevel="0" collapsed="false">
      <c r="A2240" s="16" t="s">
        <v>3395</v>
      </c>
      <c r="B2240" s="16" t="s">
        <v>3385</v>
      </c>
      <c r="C2240" s="16" t="s">
        <v>1672</v>
      </c>
      <c r="D2240" s="16" t="s">
        <v>95</v>
      </c>
      <c r="E2240" s="16" t="n">
        <v>2</v>
      </c>
      <c r="F2240" s="16" t="n">
        <v>1562</v>
      </c>
      <c r="G2240" s="16" t="n">
        <v>0.1</v>
      </c>
      <c r="H2240" s="16" t="s">
        <v>112</v>
      </c>
      <c r="I2240" s="16" t="s">
        <v>60</v>
      </c>
      <c r="J2240" s="16" t="n">
        <v>4</v>
      </c>
      <c r="K2240" s="16" t="n">
        <v>4</v>
      </c>
      <c r="L2240" s="16" t="s">
        <v>41</v>
      </c>
      <c r="M2240" s="18" t="n">
        <f aca="false">IF(ISNUMBER(B2240),B2240,IF(MID(B2240,3,1)="-",DATE(VALUE(RIGHT(B2240,4)),VALUE(MID(B2240,4,2)),VALUE(LEFT(B2240,2))),DATE(VALUE(LEFT(B2240,4)),VALUE(MID(B2240,6,2)),VALUE(RIGHT(B2240,2)))))</f>
        <v>45859</v>
      </c>
      <c r="N2240" s="16" t="n">
        <f aca="false">MONTH(M2240)</f>
        <v>7</v>
      </c>
      <c r="O2240" s="16" t="str">
        <f aca="false">PROPER(TRIM(H2240))</f>
        <v>Mumbai</v>
      </c>
      <c r="P2240" s="16" t="str">
        <f aca="false">IFERROR(VLOOKUP(O2240,city_map!$A$2:$B$6,2,FALSE()),O2240)</f>
        <v>Mumbai</v>
      </c>
      <c r="Q2240" s="16" t="n">
        <f aca="false">IF(ISNUMBER(F2240),F2240,VALUE(SUBSTITUTE(SUBSTITUTE(F2240,"₹",""),",","")))</f>
        <v>1562</v>
      </c>
      <c r="R2240" s="16" t="n">
        <f aca="false">IF(E2240=99,1,E2240)</f>
        <v>2</v>
      </c>
      <c r="S2240" s="16" t="n">
        <f aca="false">IF(G2240="",0,G2240)</f>
        <v>0.1</v>
      </c>
      <c r="T2240" s="16" t="str">
        <f aca="false">IF(I2240="","Unknown",IF(I2240="upi","UPI",I2240))</f>
        <v>UPI</v>
      </c>
      <c r="U2240" s="16" t="str">
        <f aca="false">IF(L2240="Yes","Y",IF(L2240="No","N",L2240))</f>
        <v>N</v>
      </c>
      <c r="V2240" s="19" t="n">
        <f aca="false">ROUND(R2240*Q2240*(1-S2240),2)</f>
        <v>2811.6</v>
      </c>
      <c r="W2240" s="16" t="str">
        <f aca="false">_xlfn.XLOOKUP(D2240,products!$A$2:$A$61,products!$C$2:$C$61,"Not found")</f>
        <v>Electronics</v>
      </c>
    </row>
    <row r="2241" customFormat="false" ht="15" hidden="false" customHeight="false" outlineLevel="0" collapsed="false">
      <c r="A2241" s="16" t="s">
        <v>3396</v>
      </c>
      <c r="B2241" s="16" t="s">
        <v>3385</v>
      </c>
      <c r="C2241" s="16" t="s">
        <v>1104</v>
      </c>
      <c r="D2241" s="16" t="s">
        <v>173</v>
      </c>
      <c r="E2241" s="16" t="n">
        <v>2</v>
      </c>
      <c r="F2241" s="16" t="n">
        <v>1191</v>
      </c>
      <c r="G2241" s="16" t="n">
        <v>0</v>
      </c>
      <c r="H2241" s="16" t="s">
        <v>81</v>
      </c>
      <c r="I2241" s="16" t="s">
        <v>40</v>
      </c>
      <c r="J2241" s="16" t="n">
        <v>3</v>
      </c>
      <c r="K2241" s="16" t="n">
        <v>4</v>
      </c>
      <c r="L2241" s="16" t="s">
        <v>41</v>
      </c>
      <c r="M2241" s="18" t="n">
        <f aca="false">IF(ISNUMBER(B2241),B2241,IF(MID(B2241,3,1)="-",DATE(VALUE(RIGHT(B2241,4)),VALUE(MID(B2241,4,2)),VALUE(LEFT(B2241,2))),DATE(VALUE(LEFT(B2241,4)),VALUE(MID(B2241,6,2)),VALUE(RIGHT(B2241,2)))))</f>
        <v>45859</v>
      </c>
      <c r="N2241" s="16" t="n">
        <f aca="false">MONTH(M2241)</f>
        <v>7</v>
      </c>
      <c r="O2241" s="16" t="str">
        <f aca="false">PROPER(TRIM(H2241))</f>
        <v>Hyderabad</v>
      </c>
      <c r="P2241" s="16" t="str">
        <f aca="false">IFERROR(VLOOKUP(O2241,city_map!$A$2:$B$6,2,FALSE()),O2241)</f>
        <v>Hyderabad</v>
      </c>
      <c r="Q2241" s="16" t="n">
        <f aca="false">IF(ISNUMBER(F2241),F2241,VALUE(SUBSTITUTE(SUBSTITUTE(F2241,"₹",""),",","")))</f>
        <v>1191</v>
      </c>
      <c r="R2241" s="16" t="n">
        <f aca="false">IF(E2241=99,1,E2241)</f>
        <v>2</v>
      </c>
      <c r="S2241" s="16" t="n">
        <f aca="false">IF(G2241="",0,G2241)</f>
        <v>0</v>
      </c>
      <c r="T2241" s="16" t="str">
        <f aca="false">IF(I2241="","Unknown",IF(I2241="upi","UPI",I2241))</f>
        <v>COD</v>
      </c>
      <c r="U2241" s="16" t="str">
        <f aca="false">IF(L2241="Yes","Y",IF(L2241="No","N",L2241))</f>
        <v>N</v>
      </c>
      <c r="V2241" s="19" t="n">
        <f aca="false">ROUND(R2241*Q2241*(1-S2241),2)</f>
        <v>2382</v>
      </c>
      <c r="W2241" s="16" t="str">
        <f aca="false">_xlfn.XLOOKUP(D2241,products!$A$2:$A$61,products!$C$2:$C$61,"Not found")</f>
        <v>Fashion</v>
      </c>
    </row>
    <row r="2242" customFormat="false" ht="15" hidden="false" customHeight="false" outlineLevel="0" collapsed="false">
      <c r="A2242" s="16" t="s">
        <v>3397</v>
      </c>
      <c r="B2242" s="16" t="s">
        <v>3385</v>
      </c>
      <c r="C2242" s="16" t="s">
        <v>896</v>
      </c>
      <c r="D2242" s="16" t="s">
        <v>66</v>
      </c>
      <c r="E2242" s="16" t="n">
        <v>2</v>
      </c>
      <c r="F2242" s="16" t="n">
        <v>14660</v>
      </c>
      <c r="G2242" s="16" t="n">
        <v>0.15</v>
      </c>
      <c r="H2242" s="16" t="s">
        <v>208</v>
      </c>
      <c r="I2242" s="16" t="s">
        <v>47</v>
      </c>
      <c r="J2242" s="16" t="n">
        <v>4</v>
      </c>
      <c r="K2242" s="16" t="n">
        <v>4</v>
      </c>
      <c r="L2242" s="16" t="s">
        <v>41</v>
      </c>
      <c r="M2242" s="18" t="n">
        <f aca="false">IF(ISNUMBER(B2242),B2242,IF(MID(B2242,3,1)="-",DATE(VALUE(RIGHT(B2242,4)),VALUE(MID(B2242,4,2)),VALUE(LEFT(B2242,2))),DATE(VALUE(LEFT(B2242,4)),VALUE(MID(B2242,6,2)),VALUE(RIGHT(B2242,2)))))</f>
        <v>45859</v>
      </c>
      <c r="N2242" s="16" t="n">
        <f aca="false">MONTH(M2242)</f>
        <v>7</v>
      </c>
      <c r="O2242" s="16" t="str">
        <f aca="false">PROPER(TRIM(H2242))</f>
        <v>Jaipur</v>
      </c>
      <c r="P2242" s="16" t="str">
        <f aca="false">IFERROR(VLOOKUP(O2242,city_map!$A$2:$B$6,2,FALSE()),O2242)</f>
        <v>Jaipur</v>
      </c>
      <c r="Q2242" s="16" t="n">
        <f aca="false">IF(ISNUMBER(F2242),F2242,VALUE(SUBSTITUTE(SUBSTITUTE(F2242,"₹",""),",","")))</f>
        <v>14660</v>
      </c>
      <c r="R2242" s="16" t="n">
        <f aca="false">IF(E2242=99,1,E2242)</f>
        <v>2</v>
      </c>
      <c r="S2242" s="16" t="n">
        <f aca="false">IF(G2242="",0,G2242)</f>
        <v>0.15</v>
      </c>
      <c r="T2242" s="16" t="str">
        <f aca="false">IF(I2242="","Unknown",IF(I2242="upi","UPI",I2242))</f>
        <v>Debit Card</v>
      </c>
      <c r="U2242" s="16" t="str">
        <f aca="false">IF(L2242="Yes","Y",IF(L2242="No","N",L2242))</f>
        <v>N</v>
      </c>
      <c r="V2242" s="19" t="n">
        <f aca="false">ROUND(R2242*Q2242*(1-S2242),2)</f>
        <v>24922</v>
      </c>
      <c r="W2242" s="16" t="str">
        <f aca="false">_xlfn.XLOOKUP(D2242,products!$A$2:$A$61,products!$C$2:$C$61,"Not found")</f>
        <v>Electronics</v>
      </c>
    </row>
    <row r="2243" customFormat="false" ht="15" hidden="false" customHeight="false" outlineLevel="0" collapsed="false">
      <c r="A2243" s="16" t="s">
        <v>3398</v>
      </c>
      <c r="B2243" s="16" t="s">
        <v>3385</v>
      </c>
      <c r="C2243" s="16" t="s">
        <v>2435</v>
      </c>
      <c r="D2243" s="16" t="s">
        <v>142</v>
      </c>
      <c r="E2243" s="16" t="n">
        <v>3</v>
      </c>
      <c r="F2243" s="16" t="n">
        <v>605</v>
      </c>
      <c r="G2243" s="16" t="n">
        <v>0.1</v>
      </c>
      <c r="H2243" s="16" t="s">
        <v>46</v>
      </c>
      <c r="I2243" s="16" t="s">
        <v>60</v>
      </c>
      <c r="J2243" s="16" t="n">
        <v>6</v>
      </c>
      <c r="K2243" s="16" t="n">
        <v>4</v>
      </c>
      <c r="L2243" s="16" t="s">
        <v>41</v>
      </c>
      <c r="M2243" s="18" t="n">
        <f aca="false">IF(ISNUMBER(B2243),B2243,IF(MID(B2243,3,1)="-",DATE(VALUE(RIGHT(B2243,4)),VALUE(MID(B2243,4,2)),VALUE(LEFT(B2243,2))),DATE(VALUE(LEFT(B2243,4)),VALUE(MID(B2243,6,2)),VALUE(RIGHT(B2243,2)))))</f>
        <v>45859</v>
      </c>
      <c r="N2243" s="16" t="n">
        <f aca="false">MONTH(M2243)</f>
        <v>7</v>
      </c>
      <c r="O2243" s="16" t="str">
        <f aca="false">PROPER(TRIM(H2243))</f>
        <v>Chennai</v>
      </c>
      <c r="P2243" s="16" t="str">
        <f aca="false">IFERROR(VLOOKUP(O2243,city_map!$A$2:$B$6,2,FALSE()),O2243)</f>
        <v>Chennai</v>
      </c>
      <c r="Q2243" s="16" t="n">
        <f aca="false">IF(ISNUMBER(F2243),F2243,VALUE(SUBSTITUTE(SUBSTITUTE(F2243,"₹",""),",","")))</f>
        <v>605</v>
      </c>
      <c r="R2243" s="16" t="n">
        <f aca="false">IF(E2243=99,1,E2243)</f>
        <v>3</v>
      </c>
      <c r="S2243" s="16" t="n">
        <f aca="false">IF(G2243="",0,G2243)</f>
        <v>0.1</v>
      </c>
      <c r="T2243" s="16" t="str">
        <f aca="false">IF(I2243="","Unknown",IF(I2243="upi","UPI",I2243))</f>
        <v>UPI</v>
      </c>
      <c r="U2243" s="16" t="str">
        <f aca="false">IF(L2243="Yes","Y",IF(L2243="No","N",L2243))</f>
        <v>N</v>
      </c>
      <c r="V2243" s="19" t="n">
        <f aca="false">ROUND(R2243*Q2243*(1-S2243),2)</f>
        <v>1633.5</v>
      </c>
      <c r="W2243" s="16" t="str">
        <f aca="false">_xlfn.XLOOKUP(D2243,products!$A$2:$A$61,products!$C$2:$C$61,"Not found")</f>
        <v>Home</v>
      </c>
    </row>
    <row r="2244" customFormat="false" ht="15" hidden="false" customHeight="false" outlineLevel="0" collapsed="false">
      <c r="A2244" s="16" t="s">
        <v>3399</v>
      </c>
      <c r="B2244" s="16" t="s">
        <v>3385</v>
      </c>
      <c r="C2244" s="16" t="s">
        <v>3400</v>
      </c>
      <c r="D2244" s="16" t="s">
        <v>51</v>
      </c>
      <c r="E2244" s="16" t="n">
        <v>1</v>
      </c>
      <c r="F2244" s="16" t="n">
        <v>2357</v>
      </c>
      <c r="G2244" s="16" t="n">
        <v>0.05</v>
      </c>
      <c r="H2244" s="16" t="s">
        <v>503</v>
      </c>
      <c r="I2244" s="16" t="s">
        <v>40</v>
      </c>
      <c r="J2244" s="16" t="n">
        <v>4</v>
      </c>
      <c r="K2244" s="16" t="n">
        <v>4</v>
      </c>
      <c r="L2244" s="16" t="s">
        <v>41</v>
      </c>
      <c r="M2244" s="18" t="n">
        <f aca="false">IF(ISNUMBER(B2244),B2244,IF(MID(B2244,3,1)="-",DATE(VALUE(RIGHT(B2244,4)),VALUE(MID(B2244,4,2)),VALUE(LEFT(B2244,2))),DATE(VALUE(LEFT(B2244,4)),VALUE(MID(B2244,6,2)),VALUE(RIGHT(B2244,2)))))</f>
        <v>45859</v>
      </c>
      <c r="N2244" s="16" t="n">
        <f aca="false">MONTH(M2244)</f>
        <v>7</v>
      </c>
      <c r="O2244" s="16" t="str">
        <f aca="false">PROPER(TRIM(H2244))</f>
        <v>Pune</v>
      </c>
      <c r="P2244" s="16" t="str">
        <f aca="false">IFERROR(VLOOKUP(O2244,city_map!$A$2:$B$6,2,FALSE()),O2244)</f>
        <v>Pune</v>
      </c>
      <c r="Q2244" s="16" t="n">
        <f aca="false">IF(ISNUMBER(F2244),F2244,VALUE(SUBSTITUTE(SUBSTITUTE(F2244,"₹",""),",","")))</f>
        <v>2357</v>
      </c>
      <c r="R2244" s="16" t="n">
        <f aca="false">IF(E2244=99,1,E2244)</f>
        <v>1</v>
      </c>
      <c r="S2244" s="16" t="n">
        <f aca="false">IF(G2244="",0,G2244)</f>
        <v>0.05</v>
      </c>
      <c r="T2244" s="16" t="str">
        <f aca="false">IF(I2244="","Unknown",IF(I2244="upi","UPI",I2244))</f>
        <v>COD</v>
      </c>
      <c r="U2244" s="16" t="str">
        <f aca="false">IF(L2244="Yes","Y",IF(L2244="No","N",L2244))</f>
        <v>N</v>
      </c>
      <c r="V2244" s="19" t="n">
        <f aca="false">ROUND(R2244*Q2244*(1-S2244),2)</f>
        <v>2239.15</v>
      </c>
      <c r="W2244" s="16" t="str">
        <f aca="false">_xlfn.XLOOKUP(D2244,products!$A$2:$A$61,products!$C$2:$C$61,"Not found")</f>
        <v>Fashion</v>
      </c>
    </row>
    <row r="2245" customFormat="false" ht="15" hidden="false" customHeight="false" outlineLevel="0" collapsed="false">
      <c r="A2245" s="16" t="s">
        <v>3401</v>
      </c>
      <c r="B2245" s="16" t="s">
        <v>3385</v>
      </c>
      <c r="C2245" s="16" t="s">
        <v>1209</v>
      </c>
      <c r="D2245" s="16" t="s">
        <v>129</v>
      </c>
      <c r="E2245" s="16" t="n">
        <v>3</v>
      </c>
      <c r="F2245" s="16" t="n">
        <v>576</v>
      </c>
      <c r="G2245" s="16" t="n">
        <v>0.05</v>
      </c>
      <c r="H2245" s="16" t="s">
        <v>39</v>
      </c>
      <c r="I2245" s="16" t="s">
        <v>40</v>
      </c>
      <c r="J2245" s="16" t="n">
        <v>5</v>
      </c>
      <c r="K2245" s="16" t="n">
        <v>4</v>
      </c>
      <c r="L2245" s="16" t="s">
        <v>41</v>
      </c>
      <c r="M2245" s="18" t="n">
        <f aca="false">IF(ISNUMBER(B2245),B2245,IF(MID(B2245,3,1)="-",DATE(VALUE(RIGHT(B2245,4)),VALUE(MID(B2245,4,2)),VALUE(LEFT(B2245,2))),DATE(VALUE(LEFT(B2245,4)),VALUE(MID(B2245,6,2)),VALUE(RIGHT(B2245,2)))))</f>
        <v>45859</v>
      </c>
      <c r="N2245" s="16" t="n">
        <f aca="false">MONTH(M2245)</f>
        <v>7</v>
      </c>
      <c r="O2245" s="16" t="str">
        <f aca="false">PROPER(TRIM(H2245))</f>
        <v>Delhi</v>
      </c>
      <c r="P2245" s="16" t="str">
        <f aca="false">IFERROR(VLOOKUP(O2245,city_map!$A$2:$B$6,2,FALSE()),O2245)</f>
        <v>Delhi</v>
      </c>
      <c r="Q2245" s="16" t="n">
        <f aca="false">IF(ISNUMBER(F2245),F2245,VALUE(SUBSTITUTE(SUBSTITUTE(F2245,"₹",""),",","")))</f>
        <v>576</v>
      </c>
      <c r="R2245" s="16" t="n">
        <f aca="false">IF(E2245=99,1,E2245)</f>
        <v>3</v>
      </c>
      <c r="S2245" s="16" t="n">
        <f aca="false">IF(G2245="",0,G2245)</f>
        <v>0.05</v>
      </c>
      <c r="T2245" s="16" t="str">
        <f aca="false">IF(I2245="","Unknown",IF(I2245="upi","UPI",I2245))</f>
        <v>COD</v>
      </c>
      <c r="U2245" s="16" t="str">
        <f aca="false">IF(L2245="Yes","Y",IF(L2245="No","N",L2245))</f>
        <v>N</v>
      </c>
      <c r="V2245" s="19" t="n">
        <f aca="false">ROUND(R2245*Q2245*(1-S2245),2)</f>
        <v>1641.6</v>
      </c>
      <c r="W2245" s="16" t="str">
        <f aca="false">_xlfn.XLOOKUP(D2245,products!$A$2:$A$61,products!$C$2:$C$61,"Not found")</f>
        <v>Beauty</v>
      </c>
    </row>
    <row r="2246" customFormat="false" ht="15" hidden="false" customHeight="false" outlineLevel="0" collapsed="false">
      <c r="A2246" s="16" t="s">
        <v>3402</v>
      </c>
      <c r="B2246" s="16" t="s">
        <v>3385</v>
      </c>
      <c r="C2246" s="16" t="s">
        <v>1350</v>
      </c>
      <c r="D2246" s="16" t="s">
        <v>165</v>
      </c>
      <c r="E2246" s="16" t="n">
        <v>2</v>
      </c>
      <c r="F2246" s="16" t="n">
        <v>895</v>
      </c>
      <c r="G2246" s="16" t="n">
        <v>0</v>
      </c>
      <c r="H2246" s="16" t="s">
        <v>56</v>
      </c>
      <c r="I2246" s="16" t="s">
        <v>40</v>
      </c>
      <c r="J2246" s="16" t="n">
        <v>5</v>
      </c>
      <c r="K2246" s="16" t="n">
        <v>4</v>
      </c>
      <c r="L2246" s="16" t="s">
        <v>41</v>
      </c>
      <c r="M2246" s="18" t="n">
        <f aca="false">IF(ISNUMBER(B2246),B2246,IF(MID(B2246,3,1)="-",DATE(VALUE(RIGHT(B2246,4)),VALUE(MID(B2246,4,2)),VALUE(LEFT(B2246,2))),DATE(VALUE(LEFT(B2246,4)),VALUE(MID(B2246,6,2)),VALUE(RIGHT(B2246,2)))))</f>
        <v>45859</v>
      </c>
      <c r="N2246" s="16" t="n">
        <f aca="false">MONTH(M2246)</f>
        <v>7</v>
      </c>
      <c r="O2246" s="16" t="str">
        <f aca="false">PROPER(TRIM(H2246))</f>
        <v>Lucknow</v>
      </c>
      <c r="P2246" s="16" t="str">
        <f aca="false">IFERROR(VLOOKUP(O2246,city_map!$A$2:$B$6,2,FALSE()),O2246)</f>
        <v>Lucknow</v>
      </c>
      <c r="Q2246" s="16" t="n">
        <f aca="false">IF(ISNUMBER(F2246),F2246,VALUE(SUBSTITUTE(SUBSTITUTE(F2246,"₹",""),",","")))</f>
        <v>895</v>
      </c>
      <c r="R2246" s="16" t="n">
        <f aca="false">IF(E2246=99,1,E2246)</f>
        <v>2</v>
      </c>
      <c r="S2246" s="16" t="n">
        <f aca="false">IF(G2246="",0,G2246)</f>
        <v>0</v>
      </c>
      <c r="T2246" s="16" t="str">
        <f aca="false">IF(I2246="","Unknown",IF(I2246="upi","UPI",I2246))</f>
        <v>COD</v>
      </c>
      <c r="U2246" s="16" t="str">
        <f aca="false">IF(L2246="Yes","Y",IF(L2246="No","N",L2246))</f>
        <v>N</v>
      </c>
      <c r="V2246" s="19" t="n">
        <f aca="false">ROUND(R2246*Q2246*(1-S2246),2)</f>
        <v>1790</v>
      </c>
      <c r="W2246" s="16" t="str">
        <f aca="false">_xlfn.XLOOKUP(D2246,products!$A$2:$A$61,products!$C$2:$C$61,"Not found")</f>
        <v>Electronics</v>
      </c>
    </row>
    <row r="2247" customFormat="false" ht="15" hidden="false" customHeight="false" outlineLevel="0" collapsed="false">
      <c r="A2247" s="16" t="s">
        <v>3403</v>
      </c>
      <c r="B2247" s="16" t="s">
        <v>3385</v>
      </c>
      <c r="C2247" s="16" t="s">
        <v>662</v>
      </c>
      <c r="D2247" s="16" t="s">
        <v>291</v>
      </c>
      <c r="E2247" s="16" t="n">
        <v>1</v>
      </c>
      <c r="F2247" s="16" t="n">
        <v>1240</v>
      </c>
      <c r="G2247" s="16" t="n">
        <v>0</v>
      </c>
      <c r="H2247" s="16" t="s">
        <v>81</v>
      </c>
      <c r="I2247" s="16" t="s">
        <v>60</v>
      </c>
      <c r="J2247" s="16" t="n">
        <v>6</v>
      </c>
      <c r="K2247" s="16" t="n">
        <v>4</v>
      </c>
      <c r="L2247" s="16" t="s">
        <v>41</v>
      </c>
      <c r="M2247" s="18" t="n">
        <f aca="false">IF(ISNUMBER(B2247),B2247,IF(MID(B2247,3,1)="-",DATE(VALUE(RIGHT(B2247,4)),VALUE(MID(B2247,4,2)),VALUE(LEFT(B2247,2))),DATE(VALUE(LEFT(B2247,4)),VALUE(MID(B2247,6,2)),VALUE(RIGHT(B2247,2)))))</f>
        <v>45859</v>
      </c>
      <c r="N2247" s="16" t="n">
        <f aca="false">MONTH(M2247)</f>
        <v>7</v>
      </c>
      <c r="O2247" s="16" t="str">
        <f aca="false">PROPER(TRIM(H2247))</f>
        <v>Hyderabad</v>
      </c>
      <c r="P2247" s="16" t="str">
        <f aca="false">IFERROR(VLOOKUP(O2247,city_map!$A$2:$B$6,2,FALSE()),O2247)</f>
        <v>Hyderabad</v>
      </c>
      <c r="Q2247" s="16" t="n">
        <f aca="false">IF(ISNUMBER(F2247),F2247,VALUE(SUBSTITUTE(SUBSTITUTE(F2247,"₹",""),",","")))</f>
        <v>1240</v>
      </c>
      <c r="R2247" s="16" t="n">
        <f aca="false">IF(E2247=99,1,E2247)</f>
        <v>1</v>
      </c>
      <c r="S2247" s="16" t="n">
        <f aca="false">IF(G2247="",0,G2247)</f>
        <v>0</v>
      </c>
      <c r="T2247" s="16" t="str">
        <f aca="false">IF(I2247="","Unknown",IF(I2247="upi","UPI",I2247))</f>
        <v>UPI</v>
      </c>
      <c r="U2247" s="16" t="str">
        <f aca="false">IF(L2247="Yes","Y",IF(L2247="No","N",L2247))</f>
        <v>N</v>
      </c>
      <c r="V2247" s="19" t="n">
        <f aca="false">ROUND(R2247*Q2247*(1-S2247),2)</f>
        <v>1240</v>
      </c>
      <c r="W2247" s="16" t="str">
        <f aca="false">_xlfn.XLOOKUP(D2247,products!$A$2:$A$61,products!$C$2:$C$61,"Not found")</f>
        <v>Electronics</v>
      </c>
    </row>
    <row r="2248" customFormat="false" ht="15" hidden="false" customHeight="false" outlineLevel="0" collapsed="false">
      <c r="A2248" s="16" t="s">
        <v>3404</v>
      </c>
      <c r="B2248" s="16" t="s">
        <v>3385</v>
      </c>
      <c r="C2248" s="16" t="s">
        <v>299</v>
      </c>
      <c r="D2248" s="16" t="s">
        <v>92</v>
      </c>
      <c r="E2248" s="16" t="n">
        <v>1</v>
      </c>
      <c r="F2248" s="16" t="n">
        <v>3916</v>
      </c>
      <c r="G2248" s="16" t="n">
        <v>0</v>
      </c>
      <c r="H2248" s="16" t="s">
        <v>39</v>
      </c>
      <c r="I2248" s="16" t="s">
        <v>71</v>
      </c>
      <c r="J2248" s="16" t="n">
        <v>4</v>
      </c>
      <c r="K2248" s="16" t="n">
        <v>4</v>
      </c>
      <c r="L2248" s="16" t="s">
        <v>41</v>
      </c>
      <c r="M2248" s="18" t="n">
        <f aca="false">IF(ISNUMBER(B2248),B2248,IF(MID(B2248,3,1)="-",DATE(VALUE(RIGHT(B2248,4)),VALUE(MID(B2248,4,2)),VALUE(LEFT(B2248,2))),DATE(VALUE(LEFT(B2248,4)),VALUE(MID(B2248,6,2)),VALUE(RIGHT(B2248,2)))))</f>
        <v>45859</v>
      </c>
      <c r="N2248" s="16" t="n">
        <f aca="false">MONTH(M2248)</f>
        <v>7</v>
      </c>
      <c r="O2248" s="16" t="str">
        <f aca="false">PROPER(TRIM(H2248))</f>
        <v>Delhi</v>
      </c>
      <c r="P2248" s="16" t="str">
        <f aca="false">IFERROR(VLOOKUP(O2248,city_map!$A$2:$B$6,2,FALSE()),O2248)</f>
        <v>Delhi</v>
      </c>
      <c r="Q2248" s="16" t="n">
        <f aca="false">IF(ISNUMBER(F2248),F2248,VALUE(SUBSTITUTE(SUBSTITUTE(F2248,"₹",""),",","")))</f>
        <v>3916</v>
      </c>
      <c r="R2248" s="16" t="n">
        <f aca="false">IF(E2248=99,1,E2248)</f>
        <v>1</v>
      </c>
      <c r="S2248" s="16" t="n">
        <f aca="false">IF(G2248="",0,G2248)</f>
        <v>0</v>
      </c>
      <c r="T2248" s="16" t="str">
        <f aca="false">IF(I2248="","Unknown",IF(I2248="upi","UPI",I2248))</f>
        <v>Credit Card</v>
      </c>
      <c r="U2248" s="16" t="str">
        <f aca="false">IF(L2248="Yes","Y",IF(L2248="No","N",L2248))</f>
        <v>N</v>
      </c>
      <c r="V2248" s="19" t="n">
        <f aca="false">ROUND(R2248*Q2248*(1-S2248),2)</f>
        <v>3916</v>
      </c>
      <c r="W2248" s="16" t="str">
        <f aca="false">_xlfn.XLOOKUP(D2248,products!$A$2:$A$61,products!$C$2:$C$61,"Not found")</f>
        <v>Electronics</v>
      </c>
    </row>
    <row r="2249" customFormat="false" ht="15" hidden="false" customHeight="false" outlineLevel="0" collapsed="false">
      <c r="A2249" s="16" t="s">
        <v>3405</v>
      </c>
      <c r="B2249" s="16" t="s">
        <v>3385</v>
      </c>
      <c r="C2249" s="16" t="s">
        <v>726</v>
      </c>
      <c r="D2249" s="16" t="s">
        <v>222</v>
      </c>
      <c r="E2249" s="16" t="n">
        <v>1</v>
      </c>
      <c r="F2249" s="16" t="n">
        <v>1837</v>
      </c>
      <c r="G2249" s="16" t="n">
        <v>0.2</v>
      </c>
      <c r="H2249" s="16" t="s">
        <v>112</v>
      </c>
      <c r="I2249" s="16" t="s">
        <v>71</v>
      </c>
      <c r="J2249" s="16" t="n">
        <v>3</v>
      </c>
      <c r="K2249" s="16" t="n">
        <v>2</v>
      </c>
      <c r="L2249" s="16" t="s">
        <v>57</v>
      </c>
      <c r="M2249" s="18" t="n">
        <f aca="false">IF(ISNUMBER(B2249),B2249,IF(MID(B2249,3,1)="-",DATE(VALUE(RIGHT(B2249,4)),VALUE(MID(B2249,4,2)),VALUE(LEFT(B2249,2))),DATE(VALUE(LEFT(B2249,4)),VALUE(MID(B2249,6,2)),VALUE(RIGHT(B2249,2)))))</f>
        <v>45859</v>
      </c>
      <c r="N2249" s="16" t="n">
        <f aca="false">MONTH(M2249)</f>
        <v>7</v>
      </c>
      <c r="O2249" s="16" t="str">
        <f aca="false">PROPER(TRIM(H2249))</f>
        <v>Mumbai</v>
      </c>
      <c r="P2249" s="16" t="str">
        <f aca="false">IFERROR(VLOOKUP(O2249,city_map!$A$2:$B$6,2,FALSE()),O2249)</f>
        <v>Mumbai</v>
      </c>
      <c r="Q2249" s="16" t="n">
        <f aca="false">IF(ISNUMBER(F2249),F2249,VALUE(SUBSTITUTE(SUBSTITUTE(F2249,"₹",""),",","")))</f>
        <v>1837</v>
      </c>
      <c r="R2249" s="16" t="n">
        <f aca="false">IF(E2249=99,1,E2249)</f>
        <v>1</v>
      </c>
      <c r="S2249" s="16" t="n">
        <f aca="false">IF(G2249="",0,G2249)</f>
        <v>0.2</v>
      </c>
      <c r="T2249" s="16" t="str">
        <f aca="false">IF(I2249="","Unknown",IF(I2249="upi","UPI",I2249))</f>
        <v>Credit Card</v>
      </c>
      <c r="U2249" s="16" t="str">
        <f aca="false">IF(L2249="Yes","Y",IF(L2249="No","N",L2249))</f>
        <v>Y</v>
      </c>
      <c r="V2249" s="19" t="n">
        <f aca="false">ROUND(R2249*Q2249*(1-S2249),2)</f>
        <v>1469.6</v>
      </c>
      <c r="W2249" s="16" t="str">
        <f aca="false">_xlfn.XLOOKUP(D2249,products!$A$2:$A$61,products!$C$2:$C$61,"Not found")</f>
        <v>Fashion</v>
      </c>
    </row>
    <row r="2250" customFormat="false" ht="15" hidden="false" customHeight="false" outlineLevel="0" collapsed="false">
      <c r="A2250" s="16" t="s">
        <v>3406</v>
      </c>
      <c r="B2250" s="16" t="s">
        <v>3385</v>
      </c>
      <c r="C2250" s="16" t="s">
        <v>2664</v>
      </c>
      <c r="D2250" s="16" t="s">
        <v>412</v>
      </c>
      <c r="E2250" s="16" t="n">
        <v>1</v>
      </c>
      <c r="F2250" s="16" t="n">
        <v>969</v>
      </c>
      <c r="G2250" s="16" t="n">
        <v>0</v>
      </c>
      <c r="H2250" s="16" t="s">
        <v>56</v>
      </c>
      <c r="I2250" s="16" t="s">
        <v>100</v>
      </c>
      <c r="J2250" s="16" t="n">
        <v>4</v>
      </c>
      <c r="K2250" s="16" t="n">
        <v>4</v>
      </c>
      <c r="L2250" s="16" t="s">
        <v>41</v>
      </c>
      <c r="M2250" s="18" t="n">
        <f aca="false">IF(ISNUMBER(B2250),B2250,IF(MID(B2250,3,1)="-",DATE(VALUE(RIGHT(B2250,4)),VALUE(MID(B2250,4,2)),VALUE(LEFT(B2250,2))),DATE(VALUE(LEFT(B2250,4)),VALUE(MID(B2250,6,2)),VALUE(RIGHT(B2250,2)))))</f>
        <v>45859</v>
      </c>
      <c r="N2250" s="16" t="n">
        <f aca="false">MONTH(M2250)</f>
        <v>7</v>
      </c>
      <c r="O2250" s="16" t="str">
        <f aca="false">PROPER(TRIM(H2250))</f>
        <v>Lucknow</v>
      </c>
      <c r="P2250" s="16" t="str">
        <f aca="false">IFERROR(VLOOKUP(O2250,city_map!$A$2:$B$6,2,FALSE()),O2250)</f>
        <v>Lucknow</v>
      </c>
      <c r="Q2250" s="16" t="n">
        <f aca="false">IF(ISNUMBER(F2250),F2250,VALUE(SUBSTITUTE(SUBSTITUTE(F2250,"₹",""),",","")))</f>
        <v>969</v>
      </c>
      <c r="R2250" s="16" t="n">
        <f aca="false">IF(E2250=99,1,E2250)</f>
        <v>1</v>
      </c>
      <c r="S2250" s="16" t="n">
        <f aca="false">IF(G2250="",0,G2250)</f>
        <v>0</v>
      </c>
      <c r="T2250" s="16" t="str">
        <f aca="false">IF(I2250="","Unknown",IF(I2250="upi","UPI",I2250))</f>
        <v>Net Banking</v>
      </c>
      <c r="U2250" s="16" t="str">
        <f aca="false">IF(L2250="Yes","Y",IF(L2250="No","N",L2250))</f>
        <v>N</v>
      </c>
      <c r="V2250" s="19" t="n">
        <f aca="false">ROUND(R2250*Q2250*(1-S2250),2)</f>
        <v>969</v>
      </c>
      <c r="W2250" s="16" t="str">
        <f aca="false">_xlfn.XLOOKUP(D2250,products!$A$2:$A$61,products!$C$2:$C$61,"Not found")</f>
        <v>Home</v>
      </c>
    </row>
    <row r="2251" customFormat="false" ht="15" hidden="false" customHeight="false" outlineLevel="0" collapsed="false">
      <c r="A2251" s="16" t="s">
        <v>3407</v>
      </c>
      <c r="B2251" s="16" t="s">
        <v>3385</v>
      </c>
      <c r="C2251" s="16" t="s">
        <v>1055</v>
      </c>
      <c r="D2251" s="16" t="s">
        <v>146</v>
      </c>
      <c r="E2251" s="16" t="n">
        <v>1</v>
      </c>
      <c r="F2251" s="16" t="n">
        <v>441</v>
      </c>
      <c r="G2251" s="16" t="n">
        <v>0.2</v>
      </c>
      <c r="H2251" s="16" t="s">
        <v>112</v>
      </c>
      <c r="I2251" s="16" t="s">
        <v>47</v>
      </c>
      <c r="J2251" s="16" t="n">
        <v>5</v>
      </c>
      <c r="K2251" s="16" t="n">
        <v>4</v>
      </c>
      <c r="L2251" s="16" t="s">
        <v>41</v>
      </c>
      <c r="M2251" s="18" t="n">
        <f aca="false">IF(ISNUMBER(B2251),B2251,IF(MID(B2251,3,1)="-",DATE(VALUE(RIGHT(B2251,4)),VALUE(MID(B2251,4,2)),VALUE(LEFT(B2251,2))),DATE(VALUE(LEFT(B2251,4)),VALUE(MID(B2251,6,2)),VALUE(RIGHT(B2251,2)))))</f>
        <v>45859</v>
      </c>
      <c r="N2251" s="16" t="n">
        <f aca="false">MONTH(M2251)</f>
        <v>7</v>
      </c>
      <c r="O2251" s="16" t="str">
        <f aca="false">PROPER(TRIM(H2251))</f>
        <v>Mumbai</v>
      </c>
      <c r="P2251" s="16" t="str">
        <f aca="false">IFERROR(VLOOKUP(O2251,city_map!$A$2:$B$6,2,FALSE()),O2251)</f>
        <v>Mumbai</v>
      </c>
      <c r="Q2251" s="16" t="n">
        <f aca="false">IF(ISNUMBER(F2251),F2251,VALUE(SUBSTITUTE(SUBSTITUTE(F2251,"₹",""),",","")))</f>
        <v>441</v>
      </c>
      <c r="R2251" s="16" t="n">
        <f aca="false">IF(E2251=99,1,E2251)</f>
        <v>1</v>
      </c>
      <c r="S2251" s="16" t="n">
        <f aca="false">IF(G2251="",0,G2251)</f>
        <v>0.2</v>
      </c>
      <c r="T2251" s="16" t="str">
        <f aca="false">IF(I2251="","Unknown",IF(I2251="upi","UPI",I2251))</f>
        <v>Debit Card</v>
      </c>
      <c r="U2251" s="16" t="str">
        <f aca="false">IF(L2251="Yes","Y",IF(L2251="No","N",L2251))</f>
        <v>N</v>
      </c>
      <c r="V2251" s="19" t="n">
        <f aca="false">ROUND(R2251*Q2251*(1-S2251),2)</f>
        <v>352.8</v>
      </c>
      <c r="W2251" s="16" t="str">
        <f aca="false">_xlfn.XLOOKUP(D2251,products!$A$2:$A$61,products!$C$2:$C$61,"Not found")</f>
        <v>Beauty</v>
      </c>
    </row>
    <row r="2252" customFormat="false" ht="15" hidden="false" customHeight="false" outlineLevel="0" collapsed="false">
      <c r="A2252" s="16" t="s">
        <v>3408</v>
      </c>
      <c r="B2252" s="16" t="s">
        <v>3385</v>
      </c>
      <c r="C2252" s="16" t="s">
        <v>395</v>
      </c>
      <c r="D2252" s="16" t="s">
        <v>385</v>
      </c>
      <c r="E2252" s="16" t="n">
        <v>3</v>
      </c>
      <c r="F2252" s="16" t="n">
        <v>304</v>
      </c>
      <c r="G2252" s="16" t="n">
        <v>0.05</v>
      </c>
      <c r="H2252" s="16" t="s">
        <v>81</v>
      </c>
      <c r="I2252" s="16" t="s">
        <v>40</v>
      </c>
      <c r="J2252" s="16" t="n">
        <v>2</v>
      </c>
      <c r="K2252" s="16" t="n">
        <v>5</v>
      </c>
      <c r="L2252" s="16" t="s">
        <v>41</v>
      </c>
      <c r="M2252" s="18" t="n">
        <f aca="false">IF(ISNUMBER(B2252),B2252,IF(MID(B2252,3,1)="-",DATE(VALUE(RIGHT(B2252,4)),VALUE(MID(B2252,4,2)),VALUE(LEFT(B2252,2))),DATE(VALUE(LEFT(B2252,4)),VALUE(MID(B2252,6,2)),VALUE(RIGHT(B2252,2)))))</f>
        <v>45859</v>
      </c>
      <c r="N2252" s="16" t="n">
        <f aca="false">MONTH(M2252)</f>
        <v>7</v>
      </c>
      <c r="O2252" s="16" t="str">
        <f aca="false">PROPER(TRIM(H2252))</f>
        <v>Hyderabad</v>
      </c>
      <c r="P2252" s="16" t="str">
        <f aca="false">IFERROR(VLOOKUP(O2252,city_map!$A$2:$B$6,2,FALSE()),O2252)</f>
        <v>Hyderabad</v>
      </c>
      <c r="Q2252" s="16" t="n">
        <f aca="false">IF(ISNUMBER(F2252),F2252,VALUE(SUBSTITUTE(SUBSTITUTE(F2252,"₹",""),",","")))</f>
        <v>304</v>
      </c>
      <c r="R2252" s="16" t="n">
        <f aca="false">IF(E2252=99,1,E2252)</f>
        <v>3</v>
      </c>
      <c r="S2252" s="16" t="n">
        <f aca="false">IF(G2252="",0,G2252)</f>
        <v>0.05</v>
      </c>
      <c r="T2252" s="16" t="str">
        <f aca="false">IF(I2252="","Unknown",IF(I2252="upi","UPI",I2252))</f>
        <v>COD</v>
      </c>
      <c r="U2252" s="16" t="str">
        <f aca="false">IF(L2252="Yes","Y",IF(L2252="No","N",L2252))</f>
        <v>N</v>
      </c>
      <c r="V2252" s="19" t="n">
        <f aca="false">ROUND(R2252*Q2252*(1-S2252),2)</f>
        <v>866.4</v>
      </c>
      <c r="W2252" s="16" t="str">
        <f aca="false">_xlfn.XLOOKUP(D2252,products!$A$2:$A$61,products!$C$2:$C$61,"Not found")</f>
        <v>Books</v>
      </c>
    </row>
    <row r="2253" customFormat="false" ht="15" hidden="false" customHeight="false" outlineLevel="0" collapsed="false">
      <c r="A2253" s="16" t="s">
        <v>3409</v>
      </c>
      <c r="B2253" s="16" t="s">
        <v>3410</v>
      </c>
      <c r="C2253" s="16" t="s">
        <v>1164</v>
      </c>
      <c r="D2253" s="16" t="s">
        <v>149</v>
      </c>
      <c r="E2253" s="16" t="n">
        <v>3</v>
      </c>
      <c r="F2253" s="16" t="n">
        <v>1634</v>
      </c>
      <c r="G2253" s="16" t="n">
        <v>0.05</v>
      </c>
      <c r="H2253" s="16" t="s">
        <v>67</v>
      </c>
      <c r="I2253" s="16" t="s">
        <v>60</v>
      </c>
      <c r="J2253" s="16" t="n">
        <v>3</v>
      </c>
      <c r="K2253" s="16" t="n">
        <v>5</v>
      </c>
      <c r="L2253" s="16" t="s">
        <v>41</v>
      </c>
      <c r="M2253" s="18" t="n">
        <f aca="false">IF(ISNUMBER(B2253),B2253,IF(MID(B2253,3,1)="-",DATE(VALUE(RIGHT(B2253,4)),VALUE(MID(B2253,4,2)),VALUE(LEFT(B2253,2))),DATE(VALUE(LEFT(B2253,4)),VALUE(MID(B2253,6,2)),VALUE(RIGHT(B2253,2)))))</f>
        <v>45860</v>
      </c>
      <c r="N2253" s="16" t="n">
        <f aca="false">MONTH(M2253)</f>
        <v>7</v>
      </c>
      <c r="O2253" s="16" t="str">
        <f aca="false">PROPER(TRIM(H2253))</f>
        <v>Kolkata</v>
      </c>
      <c r="P2253" s="16" t="str">
        <f aca="false">IFERROR(VLOOKUP(O2253,city_map!$A$2:$B$6,2,FALSE()),O2253)</f>
        <v>Kolkata</v>
      </c>
      <c r="Q2253" s="16" t="n">
        <f aca="false">IF(ISNUMBER(F2253),F2253,VALUE(SUBSTITUTE(SUBSTITUTE(F2253,"₹",""),",","")))</f>
        <v>1634</v>
      </c>
      <c r="R2253" s="16" t="n">
        <f aca="false">IF(E2253=99,1,E2253)</f>
        <v>3</v>
      </c>
      <c r="S2253" s="16" t="n">
        <f aca="false">IF(G2253="",0,G2253)</f>
        <v>0.05</v>
      </c>
      <c r="T2253" s="16" t="str">
        <f aca="false">IF(I2253="","Unknown",IF(I2253="upi","UPI",I2253))</f>
        <v>UPI</v>
      </c>
      <c r="U2253" s="16" t="str">
        <f aca="false">IF(L2253="Yes","Y",IF(L2253="No","N",L2253))</f>
        <v>N</v>
      </c>
      <c r="V2253" s="19" t="n">
        <f aca="false">ROUND(R2253*Q2253*(1-S2253),2)</f>
        <v>4656.9</v>
      </c>
      <c r="W2253" s="16" t="str">
        <f aca="false">_xlfn.XLOOKUP(D2253,products!$A$2:$A$61,products!$C$2:$C$61,"Not found")</f>
        <v>Fashion</v>
      </c>
    </row>
    <row r="2254" customFormat="false" ht="15" hidden="false" customHeight="false" outlineLevel="0" collapsed="false">
      <c r="A2254" s="16" t="s">
        <v>3411</v>
      </c>
      <c r="B2254" s="16" t="s">
        <v>3410</v>
      </c>
      <c r="C2254" s="16" t="s">
        <v>2346</v>
      </c>
      <c r="D2254" s="16" t="s">
        <v>219</v>
      </c>
      <c r="E2254" s="16" t="n">
        <v>1</v>
      </c>
      <c r="F2254" s="16" t="n">
        <v>1295</v>
      </c>
      <c r="G2254" s="16"/>
      <c r="H2254" s="16" t="s">
        <v>545</v>
      </c>
      <c r="I2254" s="16" t="s">
        <v>40</v>
      </c>
      <c r="J2254" s="16" t="n">
        <v>4</v>
      </c>
      <c r="K2254" s="16" t="n">
        <v>4</v>
      </c>
      <c r="L2254" s="16" t="s">
        <v>41</v>
      </c>
      <c r="M2254" s="18" t="n">
        <f aca="false">IF(ISNUMBER(B2254),B2254,IF(MID(B2254,3,1)="-",DATE(VALUE(RIGHT(B2254,4)),VALUE(MID(B2254,4,2)),VALUE(LEFT(B2254,2))),DATE(VALUE(LEFT(B2254,4)),VALUE(MID(B2254,6,2)),VALUE(RIGHT(B2254,2)))))</f>
        <v>45860</v>
      </c>
      <c r="N2254" s="16" t="n">
        <f aca="false">MONTH(M2254)</f>
        <v>7</v>
      </c>
      <c r="O2254" s="16" t="str">
        <f aca="false">PROPER(TRIM(H2254))</f>
        <v>Delhi</v>
      </c>
      <c r="P2254" s="16" t="str">
        <f aca="false">IFERROR(VLOOKUP(O2254,city_map!$A$2:$B$6,2,FALSE()),O2254)</f>
        <v>Delhi</v>
      </c>
      <c r="Q2254" s="16" t="n">
        <f aca="false">IF(ISNUMBER(F2254),F2254,VALUE(SUBSTITUTE(SUBSTITUTE(F2254,"₹",""),",","")))</f>
        <v>1295</v>
      </c>
      <c r="R2254" s="16" t="n">
        <f aca="false">IF(E2254=99,1,E2254)</f>
        <v>1</v>
      </c>
      <c r="S2254" s="16" t="n">
        <f aca="false">IF(G2254="",0,G2254)</f>
        <v>0</v>
      </c>
      <c r="T2254" s="16" t="str">
        <f aca="false">IF(I2254="","Unknown",IF(I2254="upi","UPI",I2254))</f>
        <v>COD</v>
      </c>
      <c r="U2254" s="16" t="str">
        <f aca="false">IF(L2254="Yes","Y",IF(L2254="No","N",L2254))</f>
        <v>N</v>
      </c>
      <c r="V2254" s="19" t="n">
        <f aca="false">ROUND(R2254*Q2254*(1-S2254),2)</f>
        <v>1295</v>
      </c>
      <c r="W2254" s="16" t="str">
        <f aca="false">_xlfn.XLOOKUP(D2254,products!$A$2:$A$61,products!$C$2:$C$61,"Not found")</f>
        <v>Electronics</v>
      </c>
    </row>
    <row r="2255" customFormat="false" ht="15" hidden="false" customHeight="false" outlineLevel="0" collapsed="false">
      <c r="A2255" s="16" t="s">
        <v>3412</v>
      </c>
      <c r="B2255" s="16" t="s">
        <v>3410</v>
      </c>
      <c r="C2255" s="16" t="s">
        <v>104</v>
      </c>
      <c r="D2255" s="16" t="s">
        <v>341</v>
      </c>
      <c r="E2255" s="16" t="n">
        <v>2</v>
      </c>
      <c r="F2255" s="16" t="n">
        <v>1092</v>
      </c>
      <c r="G2255" s="16" t="n">
        <v>0.1</v>
      </c>
      <c r="H2255" s="16" t="s">
        <v>161</v>
      </c>
      <c r="I2255" s="16" t="s">
        <v>71</v>
      </c>
      <c r="J2255" s="16" t="n">
        <v>3</v>
      </c>
      <c r="K2255" s="16" t="n">
        <v>4</v>
      </c>
      <c r="L2255" s="16" t="s">
        <v>41</v>
      </c>
      <c r="M2255" s="18" t="n">
        <f aca="false">IF(ISNUMBER(B2255),B2255,IF(MID(B2255,3,1)="-",DATE(VALUE(RIGHT(B2255,4)),VALUE(MID(B2255,4,2)),VALUE(LEFT(B2255,2))),DATE(VALUE(LEFT(B2255,4)),VALUE(MID(B2255,6,2)),VALUE(RIGHT(B2255,2)))))</f>
        <v>45860</v>
      </c>
      <c r="N2255" s="16" t="n">
        <f aca="false">MONTH(M2255)</f>
        <v>7</v>
      </c>
      <c r="O2255" s="16" t="str">
        <f aca="false">PROPER(TRIM(H2255))</f>
        <v>Hyderabad</v>
      </c>
      <c r="P2255" s="16" t="str">
        <f aca="false">IFERROR(VLOOKUP(O2255,city_map!$A$2:$B$6,2,FALSE()),O2255)</f>
        <v>Hyderabad</v>
      </c>
      <c r="Q2255" s="16" t="n">
        <f aca="false">IF(ISNUMBER(F2255),F2255,VALUE(SUBSTITUTE(SUBSTITUTE(F2255,"₹",""),",","")))</f>
        <v>1092</v>
      </c>
      <c r="R2255" s="16" t="n">
        <f aca="false">IF(E2255=99,1,E2255)</f>
        <v>2</v>
      </c>
      <c r="S2255" s="16" t="n">
        <f aca="false">IF(G2255="",0,G2255)</f>
        <v>0.1</v>
      </c>
      <c r="T2255" s="16" t="str">
        <f aca="false">IF(I2255="","Unknown",IF(I2255="upi","UPI",I2255))</f>
        <v>Credit Card</v>
      </c>
      <c r="U2255" s="16" t="str">
        <f aca="false">IF(L2255="Yes","Y",IF(L2255="No","N",L2255))</f>
        <v>N</v>
      </c>
      <c r="V2255" s="19" t="n">
        <f aca="false">ROUND(R2255*Q2255*(1-S2255),2)</f>
        <v>1965.6</v>
      </c>
      <c r="W2255" s="16" t="str">
        <f aca="false">_xlfn.XLOOKUP(D2255,products!$A$2:$A$61,products!$C$2:$C$61,"Not found")</f>
        <v>Home</v>
      </c>
    </row>
    <row r="2256" customFormat="false" ht="15" hidden="false" customHeight="false" outlineLevel="0" collapsed="false">
      <c r="A2256" s="16" t="s">
        <v>3413</v>
      </c>
      <c r="B2256" s="16" t="s">
        <v>3410</v>
      </c>
      <c r="C2256" s="16" t="s">
        <v>2831</v>
      </c>
      <c r="D2256" s="16" t="s">
        <v>99</v>
      </c>
      <c r="E2256" s="16" t="n">
        <v>1</v>
      </c>
      <c r="F2256" s="16" t="n">
        <v>678</v>
      </c>
      <c r="G2256" s="16" t="n">
        <v>0</v>
      </c>
      <c r="H2256" s="16" t="s">
        <v>112</v>
      </c>
      <c r="I2256" s="16" t="s">
        <v>60</v>
      </c>
      <c r="J2256" s="16" t="n">
        <v>5</v>
      </c>
      <c r="K2256" s="16" t="n">
        <v>5</v>
      </c>
      <c r="L2256" s="16" t="s">
        <v>41</v>
      </c>
      <c r="M2256" s="18" t="n">
        <f aca="false">IF(ISNUMBER(B2256),B2256,IF(MID(B2256,3,1)="-",DATE(VALUE(RIGHT(B2256,4)),VALUE(MID(B2256,4,2)),VALUE(LEFT(B2256,2))),DATE(VALUE(LEFT(B2256,4)),VALUE(MID(B2256,6,2)),VALUE(RIGHT(B2256,2)))))</f>
        <v>45860</v>
      </c>
      <c r="N2256" s="16" t="n">
        <f aca="false">MONTH(M2256)</f>
        <v>7</v>
      </c>
      <c r="O2256" s="16" t="str">
        <f aca="false">PROPER(TRIM(H2256))</f>
        <v>Mumbai</v>
      </c>
      <c r="P2256" s="16" t="str">
        <f aca="false">IFERROR(VLOOKUP(O2256,city_map!$A$2:$B$6,2,FALSE()),O2256)</f>
        <v>Mumbai</v>
      </c>
      <c r="Q2256" s="16" t="n">
        <f aca="false">IF(ISNUMBER(F2256),F2256,VALUE(SUBSTITUTE(SUBSTITUTE(F2256,"₹",""),",","")))</f>
        <v>678</v>
      </c>
      <c r="R2256" s="16" t="n">
        <f aca="false">IF(E2256=99,1,E2256)</f>
        <v>1</v>
      </c>
      <c r="S2256" s="16" t="n">
        <f aca="false">IF(G2256="",0,G2256)</f>
        <v>0</v>
      </c>
      <c r="T2256" s="16" t="str">
        <f aca="false">IF(I2256="","Unknown",IF(I2256="upi","UPI",I2256))</f>
        <v>UPI</v>
      </c>
      <c r="U2256" s="16" t="str">
        <f aca="false">IF(L2256="Yes","Y",IF(L2256="No","N",L2256))</f>
        <v>N</v>
      </c>
      <c r="V2256" s="19" t="n">
        <f aca="false">ROUND(R2256*Q2256*(1-S2256),2)</f>
        <v>678</v>
      </c>
      <c r="W2256" s="16" t="str">
        <f aca="false">_xlfn.XLOOKUP(D2256,products!$A$2:$A$61,products!$C$2:$C$61,"Not found")</f>
        <v>Fashion</v>
      </c>
    </row>
    <row r="2257" customFormat="false" ht="15" hidden="false" customHeight="false" outlineLevel="0" collapsed="false">
      <c r="A2257" s="16" t="s">
        <v>3414</v>
      </c>
      <c r="B2257" s="16" t="s">
        <v>3410</v>
      </c>
      <c r="C2257" s="16" t="s">
        <v>3415</v>
      </c>
      <c r="D2257" s="16" t="s">
        <v>440</v>
      </c>
      <c r="E2257" s="16" t="n">
        <v>1</v>
      </c>
      <c r="F2257" s="16" t="n">
        <v>1362</v>
      </c>
      <c r="G2257" s="16" t="n">
        <v>0.15</v>
      </c>
      <c r="H2257" s="16" t="s">
        <v>130</v>
      </c>
      <c r="I2257" s="16" t="s">
        <v>60</v>
      </c>
      <c r="J2257" s="16" t="n">
        <v>3</v>
      </c>
      <c r="K2257" s="16" t="n">
        <v>4</v>
      </c>
      <c r="L2257" s="16" t="s">
        <v>41</v>
      </c>
      <c r="M2257" s="18" t="n">
        <f aca="false">IF(ISNUMBER(B2257),B2257,IF(MID(B2257,3,1)="-",DATE(VALUE(RIGHT(B2257,4)),VALUE(MID(B2257,4,2)),VALUE(LEFT(B2257,2))),DATE(VALUE(LEFT(B2257,4)),VALUE(MID(B2257,6,2)),VALUE(RIGHT(B2257,2)))))</f>
        <v>45860</v>
      </c>
      <c r="N2257" s="16" t="n">
        <f aca="false">MONTH(M2257)</f>
        <v>7</v>
      </c>
      <c r="O2257" s="16" t="str">
        <f aca="false">PROPER(TRIM(H2257))</f>
        <v>Bengaluru</v>
      </c>
      <c r="P2257" s="16" t="str">
        <f aca="false">IFERROR(VLOOKUP(O2257,city_map!$A$2:$B$6,2,FALSE()),O2257)</f>
        <v>Bengaluru</v>
      </c>
      <c r="Q2257" s="16" t="n">
        <f aca="false">IF(ISNUMBER(F2257),F2257,VALUE(SUBSTITUTE(SUBSTITUTE(F2257,"₹",""),",","")))</f>
        <v>1362</v>
      </c>
      <c r="R2257" s="16" t="n">
        <f aca="false">IF(E2257=99,1,E2257)</f>
        <v>1</v>
      </c>
      <c r="S2257" s="16" t="n">
        <f aca="false">IF(G2257="",0,G2257)</f>
        <v>0.15</v>
      </c>
      <c r="T2257" s="16" t="str">
        <f aca="false">IF(I2257="","Unknown",IF(I2257="upi","UPI",I2257))</f>
        <v>UPI</v>
      </c>
      <c r="U2257" s="16" t="str">
        <f aca="false">IF(L2257="Yes","Y",IF(L2257="No","N",L2257))</f>
        <v>N</v>
      </c>
      <c r="V2257" s="19" t="n">
        <f aca="false">ROUND(R2257*Q2257*(1-S2257),2)</f>
        <v>1157.7</v>
      </c>
      <c r="W2257" s="16" t="str">
        <f aca="false">_xlfn.XLOOKUP(D2257,products!$A$2:$A$61,products!$C$2:$C$61,"Not found")</f>
        <v>Home</v>
      </c>
    </row>
    <row r="2258" customFormat="false" ht="15" hidden="false" customHeight="false" outlineLevel="0" collapsed="false">
      <c r="A2258" s="16" t="s">
        <v>3416</v>
      </c>
      <c r="B2258" s="16" t="s">
        <v>3410</v>
      </c>
      <c r="C2258" s="16" t="s">
        <v>1462</v>
      </c>
      <c r="D2258" s="16" t="s">
        <v>88</v>
      </c>
      <c r="E2258" s="16" t="n">
        <v>1</v>
      </c>
      <c r="F2258" s="16" t="n">
        <v>3128</v>
      </c>
      <c r="G2258" s="16" t="n">
        <v>0</v>
      </c>
      <c r="H2258" s="16" t="s">
        <v>208</v>
      </c>
      <c r="I2258" s="16"/>
      <c r="J2258" s="16" t="n">
        <v>5</v>
      </c>
      <c r="K2258" s="16" t="n">
        <v>4</v>
      </c>
      <c r="L2258" s="16" t="s">
        <v>41</v>
      </c>
      <c r="M2258" s="18" t="n">
        <f aca="false">IF(ISNUMBER(B2258),B2258,IF(MID(B2258,3,1)="-",DATE(VALUE(RIGHT(B2258,4)),VALUE(MID(B2258,4,2)),VALUE(LEFT(B2258,2))),DATE(VALUE(LEFT(B2258,4)),VALUE(MID(B2258,6,2)),VALUE(RIGHT(B2258,2)))))</f>
        <v>45860</v>
      </c>
      <c r="N2258" s="16" t="n">
        <f aca="false">MONTH(M2258)</f>
        <v>7</v>
      </c>
      <c r="O2258" s="16" t="str">
        <f aca="false">PROPER(TRIM(H2258))</f>
        <v>Jaipur</v>
      </c>
      <c r="P2258" s="16" t="str">
        <f aca="false">IFERROR(VLOOKUP(O2258,city_map!$A$2:$B$6,2,FALSE()),O2258)</f>
        <v>Jaipur</v>
      </c>
      <c r="Q2258" s="16" t="n">
        <f aca="false">IF(ISNUMBER(F2258),F2258,VALUE(SUBSTITUTE(SUBSTITUTE(F2258,"₹",""),",","")))</f>
        <v>3128</v>
      </c>
      <c r="R2258" s="16" t="n">
        <f aca="false">IF(E2258=99,1,E2258)</f>
        <v>1</v>
      </c>
      <c r="S2258" s="16" t="n">
        <f aca="false">IF(G2258="",0,G2258)</f>
        <v>0</v>
      </c>
      <c r="T2258" s="16" t="str">
        <f aca="false">IF(I2258="","Unknown",IF(I2258="upi","UPI",I2258))</f>
        <v>Unknown</v>
      </c>
      <c r="U2258" s="16" t="str">
        <f aca="false">IF(L2258="Yes","Y",IF(L2258="No","N",L2258))</f>
        <v>N</v>
      </c>
      <c r="V2258" s="19" t="n">
        <f aca="false">ROUND(R2258*Q2258*(1-S2258),2)</f>
        <v>3128</v>
      </c>
      <c r="W2258" s="16" t="str">
        <f aca="false">_xlfn.XLOOKUP(D2258,products!$A$2:$A$61,products!$C$2:$C$61,"Not found")</f>
        <v>Fashion</v>
      </c>
    </row>
    <row r="2259" customFormat="false" ht="15" hidden="false" customHeight="false" outlineLevel="0" collapsed="false">
      <c r="A2259" s="16" t="s">
        <v>3417</v>
      </c>
      <c r="B2259" s="16" t="s">
        <v>3410</v>
      </c>
      <c r="C2259" s="16" t="s">
        <v>728</v>
      </c>
      <c r="D2259" s="16" t="s">
        <v>92</v>
      </c>
      <c r="E2259" s="16" t="n">
        <v>2</v>
      </c>
      <c r="F2259" s="16" t="n">
        <v>3942</v>
      </c>
      <c r="G2259" s="16" t="n">
        <v>0.2</v>
      </c>
      <c r="H2259" s="16" t="s">
        <v>46</v>
      </c>
      <c r="I2259" s="16" t="s">
        <v>60</v>
      </c>
      <c r="J2259" s="16" t="n">
        <v>5</v>
      </c>
      <c r="K2259" s="16" t="n">
        <v>5</v>
      </c>
      <c r="L2259" s="16" t="s">
        <v>41</v>
      </c>
      <c r="M2259" s="18" t="n">
        <f aca="false">IF(ISNUMBER(B2259),B2259,IF(MID(B2259,3,1)="-",DATE(VALUE(RIGHT(B2259,4)),VALUE(MID(B2259,4,2)),VALUE(LEFT(B2259,2))),DATE(VALUE(LEFT(B2259,4)),VALUE(MID(B2259,6,2)),VALUE(RIGHT(B2259,2)))))</f>
        <v>45860</v>
      </c>
      <c r="N2259" s="16" t="n">
        <f aca="false">MONTH(M2259)</f>
        <v>7</v>
      </c>
      <c r="O2259" s="16" t="str">
        <f aca="false">PROPER(TRIM(H2259))</f>
        <v>Chennai</v>
      </c>
      <c r="P2259" s="16" t="str">
        <f aca="false">IFERROR(VLOOKUP(O2259,city_map!$A$2:$B$6,2,FALSE()),O2259)</f>
        <v>Chennai</v>
      </c>
      <c r="Q2259" s="16" t="n">
        <f aca="false">IF(ISNUMBER(F2259),F2259,VALUE(SUBSTITUTE(SUBSTITUTE(F2259,"₹",""),",","")))</f>
        <v>3942</v>
      </c>
      <c r="R2259" s="16" t="n">
        <f aca="false">IF(E2259=99,1,E2259)</f>
        <v>2</v>
      </c>
      <c r="S2259" s="16" t="n">
        <f aca="false">IF(G2259="",0,G2259)</f>
        <v>0.2</v>
      </c>
      <c r="T2259" s="16" t="str">
        <f aca="false">IF(I2259="","Unknown",IF(I2259="upi","UPI",I2259))</f>
        <v>UPI</v>
      </c>
      <c r="U2259" s="16" t="str">
        <f aca="false">IF(L2259="Yes","Y",IF(L2259="No","N",L2259))</f>
        <v>N</v>
      </c>
      <c r="V2259" s="19" t="n">
        <f aca="false">ROUND(R2259*Q2259*(1-S2259),2)</f>
        <v>6307.2</v>
      </c>
      <c r="W2259" s="16" t="str">
        <f aca="false">_xlfn.XLOOKUP(D2259,products!$A$2:$A$61,products!$C$2:$C$61,"Not found")</f>
        <v>Electronics</v>
      </c>
    </row>
    <row r="2260" customFormat="false" ht="15" hidden="false" customHeight="false" outlineLevel="0" collapsed="false">
      <c r="A2260" s="16" t="s">
        <v>3418</v>
      </c>
      <c r="B2260" s="16" t="s">
        <v>3410</v>
      </c>
      <c r="C2260" s="16" t="s">
        <v>1434</v>
      </c>
      <c r="D2260" s="16" t="s">
        <v>119</v>
      </c>
      <c r="E2260" s="16" t="n">
        <v>1</v>
      </c>
      <c r="F2260" s="16" t="n">
        <v>245</v>
      </c>
      <c r="G2260" s="16" t="n">
        <v>0</v>
      </c>
      <c r="H2260" s="16" t="s">
        <v>81</v>
      </c>
      <c r="I2260" s="16" t="s">
        <v>47</v>
      </c>
      <c r="J2260" s="16" t="n">
        <v>3</v>
      </c>
      <c r="K2260" s="16" t="n">
        <v>4</v>
      </c>
      <c r="L2260" s="16" t="s">
        <v>41</v>
      </c>
      <c r="M2260" s="18" t="n">
        <f aca="false">IF(ISNUMBER(B2260),B2260,IF(MID(B2260,3,1)="-",DATE(VALUE(RIGHT(B2260,4)),VALUE(MID(B2260,4,2)),VALUE(LEFT(B2260,2))),DATE(VALUE(LEFT(B2260,4)),VALUE(MID(B2260,6,2)),VALUE(RIGHT(B2260,2)))))</f>
        <v>45860</v>
      </c>
      <c r="N2260" s="16" t="n">
        <f aca="false">MONTH(M2260)</f>
        <v>7</v>
      </c>
      <c r="O2260" s="16" t="str">
        <f aca="false">PROPER(TRIM(H2260))</f>
        <v>Hyderabad</v>
      </c>
      <c r="P2260" s="16" t="str">
        <f aca="false">IFERROR(VLOOKUP(O2260,city_map!$A$2:$B$6,2,FALSE()),O2260)</f>
        <v>Hyderabad</v>
      </c>
      <c r="Q2260" s="16" t="n">
        <f aca="false">IF(ISNUMBER(F2260),F2260,VALUE(SUBSTITUTE(SUBSTITUTE(F2260,"₹",""),",","")))</f>
        <v>245</v>
      </c>
      <c r="R2260" s="16" t="n">
        <f aca="false">IF(E2260=99,1,E2260)</f>
        <v>1</v>
      </c>
      <c r="S2260" s="16" t="n">
        <f aca="false">IF(G2260="",0,G2260)</f>
        <v>0</v>
      </c>
      <c r="T2260" s="16" t="str">
        <f aca="false">IF(I2260="","Unknown",IF(I2260="upi","UPI",I2260))</f>
        <v>Debit Card</v>
      </c>
      <c r="U2260" s="16" t="str">
        <f aca="false">IF(L2260="Yes","Y",IF(L2260="No","N",L2260))</f>
        <v>N</v>
      </c>
      <c r="V2260" s="19" t="n">
        <f aca="false">ROUND(R2260*Q2260*(1-S2260),2)</f>
        <v>245</v>
      </c>
      <c r="W2260" s="16" t="str">
        <f aca="false">_xlfn.XLOOKUP(D2260,products!$A$2:$A$61,products!$C$2:$C$61,"Not found")</f>
        <v>Books</v>
      </c>
    </row>
    <row r="2261" customFormat="false" ht="15" hidden="false" customHeight="false" outlineLevel="0" collapsed="false">
      <c r="A2261" s="16" t="s">
        <v>3419</v>
      </c>
      <c r="B2261" s="16" t="s">
        <v>3410</v>
      </c>
      <c r="C2261" s="16" t="s">
        <v>651</v>
      </c>
      <c r="D2261" s="16" t="s">
        <v>136</v>
      </c>
      <c r="E2261" s="16" t="n">
        <v>1</v>
      </c>
      <c r="F2261" s="16" t="n">
        <v>2169</v>
      </c>
      <c r="G2261" s="16" t="n">
        <v>0.05</v>
      </c>
      <c r="H2261" s="16" t="s">
        <v>56</v>
      </c>
      <c r="I2261" s="16" t="s">
        <v>60</v>
      </c>
      <c r="J2261" s="16" t="n">
        <v>9</v>
      </c>
      <c r="K2261" s="16" t="n">
        <v>3</v>
      </c>
      <c r="L2261" s="16" t="s">
        <v>41</v>
      </c>
      <c r="M2261" s="18" t="n">
        <f aca="false">IF(ISNUMBER(B2261),B2261,IF(MID(B2261,3,1)="-",DATE(VALUE(RIGHT(B2261,4)),VALUE(MID(B2261,4,2)),VALUE(LEFT(B2261,2))),DATE(VALUE(LEFT(B2261,4)),VALUE(MID(B2261,6,2)),VALUE(RIGHT(B2261,2)))))</f>
        <v>45860</v>
      </c>
      <c r="N2261" s="16" t="n">
        <f aca="false">MONTH(M2261)</f>
        <v>7</v>
      </c>
      <c r="O2261" s="16" t="str">
        <f aca="false">PROPER(TRIM(H2261))</f>
        <v>Lucknow</v>
      </c>
      <c r="P2261" s="16" t="str">
        <f aca="false">IFERROR(VLOOKUP(O2261,city_map!$A$2:$B$6,2,FALSE()),O2261)</f>
        <v>Lucknow</v>
      </c>
      <c r="Q2261" s="16" t="n">
        <f aca="false">IF(ISNUMBER(F2261),F2261,VALUE(SUBSTITUTE(SUBSTITUTE(F2261,"₹",""),",","")))</f>
        <v>2169</v>
      </c>
      <c r="R2261" s="16" t="n">
        <f aca="false">IF(E2261=99,1,E2261)</f>
        <v>1</v>
      </c>
      <c r="S2261" s="16" t="n">
        <f aca="false">IF(G2261="",0,G2261)</f>
        <v>0.05</v>
      </c>
      <c r="T2261" s="16" t="str">
        <f aca="false">IF(I2261="","Unknown",IF(I2261="upi","UPI",I2261))</f>
        <v>UPI</v>
      </c>
      <c r="U2261" s="16" t="str">
        <f aca="false">IF(L2261="Yes","Y",IF(L2261="No","N",L2261))</f>
        <v>N</v>
      </c>
      <c r="V2261" s="19" t="n">
        <f aca="false">ROUND(R2261*Q2261*(1-S2261),2)</f>
        <v>2060.55</v>
      </c>
      <c r="W2261" s="16" t="str">
        <f aca="false">_xlfn.XLOOKUP(D2261,products!$A$2:$A$61,products!$C$2:$C$61,"Not found")</f>
        <v>Electronics</v>
      </c>
    </row>
    <row r="2262" customFormat="false" ht="15" hidden="false" customHeight="false" outlineLevel="0" collapsed="false">
      <c r="A2262" s="16" t="s">
        <v>3420</v>
      </c>
      <c r="B2262" s="16" t="s">
        <v>3410</v>
      </c>
      <c r="C2262" s="16" t="s">
        <v>480</v>
      </c>
      <c r="D2262" s="16" t="s">
        <v>203</v>
      </c>
      <c r="E2262" s="16" t="n">
        <v>1</v>
      </c>
      <c r="F2262" s="16" t="n">
        <v>2530</v>
      </c>
      <c r="G2262" s="16" t="n">
        <v>0.2</v>
      </c>
      <c r="H2262" s="16" t="s">
        <v>67</v>
      </c>
      <c r="I2262" s="16" t="s">
        <v>40</v>
      </c>
      <c r="J2262" s="16" t="n">
        <v>2</v>
      </c>
      <c r="K2262" s="16" t="n">
        <v>5</v>
      </c>
      <c r="L2262" s="16" t="s">
        <v>41</v>
      </c>
      <c r="M2262" s="18" t="n">
        <f aca="false">IF(ISNUMBER(B2262),B2262,IF(MID(B2262,3,1)="-",DATE(VALUE(RIGHT(B2262,4)),VALUE(MID(B2262,4,2)),VALUE(LEFT(B2262,2))),DATE(VALUE(LEFT(B2262,4)),VALUE(MID(B2262,6,2)),VALUE(RIGHT(B2262,2)))))</f>
        <v>45860</v>
      </c>
      <c r="N2262" s="16" t="n">
        <f aca="false">MONTH(M2262)</f>
        <v>7</v>
      </c>
      <c r="O2262" s="16" t="str">
        <f aca="false">PROPER(TRIM(H2262))</f>
        <v>Kolkata</v>
      </c>
      <c r="P2262" s="16" t="str">
        <f aca="false">IFERROR(VLOOKUP(O2262,city_map!$A$2:$B$6,2,FALSE()),O2262)</f>
        <v>Kolkata</v>
      </c>
      <c r="Q2262" s="16" t="n">
        <f aca="false">IF(ISNUMBER(F2262),F2262,VALUE(SUBSTITUTE(SUBSTITUTE(F2262,"₹",""),",","")))</f>
        <v>2530</v>
      </c>
      <c r="R2262" s="16" t="n">
        <f aca="false">IF(E2262=99,1,E2262)</f>
        <v>1</v>
      </c>
      <c r="S2262" s="16" t="n">
        <f aca="false">IF(G2262="",0,G2262)</f>
        <v>0.2</v>
      </c>
      <c r="T2262" s="16" t="str">
        <f aca="false">IF(I2262="","Unknown",IF(I2262="upi","UPI",I2262))</f>
        <v>COD</v>
      </c>
      <c r="U2262" s="16" t="str">
        <f aca="false">IF(L2262="Yes","Y",IF(L2262="No","N",L2262))</f>
        <v>N</v>
      </c>
      <c r="V2262" s="19" t="n">
        <f aca="false">ROUND(R2262*Q2262*(1-S2262),2)</f>
        <v>2024</v>
      </c>
      <c r="W2262" s="16" t="str">
        <f aca="false">_xlfn.XLOOKUP(D2262,products!$A$2:$A$61,products!$C$2:$C$61,"Not found")</f>
        <v>Fashion</v>
      </c>
    </row>
    <row r="2263" customFormat="false" ht="15" hidden="false" customHeight="false" outlineLevel="0" collapsed="false">
      <c r="A2263" s="16" t="s">
        <v>3421</v>
      </c>
      <c r="B2263" s="16" t="s">
        <v>3410</v>
      </c>
      <c r="C2263" s="16" t="s">
        <v>1584</v>
      </c>
      <c r="D2263" s="16" t="s">
        <v>99</v>
      </c>
      <c r="E2263" s="16" t="n">
        <v>4</v>
      </c>
      <c r="F2263" s="16" t="n">
        <v>668</v>
      </c>
      <c r="G2263" s="16" t="n">
        <v>0.1</v>
      </c>
      <c r="H2263" s="16" t="s">
        <v>39</v>
      </c>
      <c r="I2263" s="16" t="s">
        <v>60</v>
      </c>
      <c r="J2263" s="16" t="n">
        <v>5</v>
      </c>
      <c r="K2263" s="16" t="n">
        <v>3</v>
      </c>
      <c r="L2263" s="16" t="s">
        <v>41</v>
      </c>
      <c r="M2263" s="18" t="n">
        <f aca="false">IF(ISNUMBER(B2263),B2263,IF(MID(B2263,3,1)="-",DATE(VALUE(RIGHT(B2263,4)),VALUE(MID(B2263,4,2)),VALUE(LEFT(B2263,2))),DATE(VALUE(LEFT(B2263,4)),VALUE(MID(B2263,6,2)),VALUE(RIGHT(B2263,2)))))</f>
        <v>45860</v>
      </c>
      <c r="N2263" s="16" t="n">
        <f aca="false">MONTH(M2263)</f>
        <v>7</v>
      </c>
      <c r="O2263" s="16" t="str">
        <f aca="false">PROPER(TRIM(H2263))</f>
        <v>Delhi</v>
      </c>
      <c r="P2263" s="16" t="str">
        <f aca="false">IFERROR(VLOOKUP(O2263,city_map!$A$2:$B$6,2,FALSE()),O2263)</f>
        <v>Delhi</v>
      </c>
      <c r="Q2263" s="16" t="n">
        <f aca="false">IF(ISNUMBER(F2263),F2263,VALUE(SUBSTITUTE(SUBSTITUTE(F2263,"₹",""),",","")))</f>
        <v>668</v>
      </c>
      <c r="R2263" s="16" t="n">
        <f aca="false">IF(E2263=99,1,E2263)</f>
        <v>4</v>
      </c>
      <c r="S2263" s="16" t="n">
        <f aca="false">IF(G2263="",0,G2263)</f>
        <v>0.1</v>
      </c>
      <c r="T2263" s="16" t="str">
        <f aca="false">IF(I2263="","Unknown",IF(I2263="upi","UPI",I2263))</f>
        <v>UPI</v>
      </c>
      <c r="U2263" s="16" t="str">
        <f aca="false">IF(L2263="Yes","Y",IF(L2263="No","N",L2263))</f>
        <v>N</v>
      </c>
      <c r="V2263" s="19" t="n">
        <f aca="false">ROUND(R2263*Q2263*(1-S2263),2)</f>
        <v>2404.8</v>
      </c>
      <c r="W2263" s="16" t="str">
        <f aca="false">_xlfn.XLOOKUP(D2263,products!$A$2:$A$61,products!$C$2:$C$61,"Not found")</f>
        <v>Fashion</v>
      </c>
    </row>
    <row r="2264" customFormat="false" ht="15" hidden="false" customHeight="false" outlineLevel="0" collapsed="false">
      <c r="A2264" s="16" t="s">
        <v>3422</v>
      </c>
      <c r="B2264" s="16" t="s">
        <v>3423</v>
      </c>
      <c r="C2264" s="16" t="s">
        <v>1255</v>
      </c>
      <c r="D2264" s="16" t="s">
        <v>184</v>
      </c>
      <c r="E2264" s="16" t="n">
        <v>2</v>
      </c>
      <c r="F2264" s="16" t="n">
        <v>1358</v>
      </c>
      <c r="G2264" s="16" t="n">
        <v>0</v>
      </c>
      <c r="H2264" s="16" t="s">
        <v>112</v>
      </c>
      <c r="I2264" s="16" t="s">
        <v>40</v>
      </c>
      <c r="J2264" s="16" t="n">
        <v>3</v>
      </c>
      <c r="K2264" s="16" t="n">
        <v>4</v>
      </c>
      <c r="L2264" s="16" t="s">
        <v>41</v>
      </c>
      <c r="M2264" s="18" t="n">
        <f aca="false">IF(ISNUMBER(B2264),B2264,IF(MID(B2264,3,1)="-",DATE(VALUE(RIGHT(B2264,4)),VALUE(MID(B2264,4,2)),VALUE(LEFT(B2264,2))),DATE(VALUE(LEFT(B2264,4)),VALUE(MID(B2264,6,2)),VALUE(RIGHT(B2264,2)))))</f>
        <v>45861</v>
      </c>
      <c r="N2264" s="16" t="n">
        <f aca="false">MONTH(M2264)</f>
        <v>7</v>
      </c>
      <c r="O2264" s="16" t="str">
        <f aca="false">PROPER(TRIM(H2264))</f>
        <v>Mumbai</v>
      </c>
      <c r="P2264" s="16" t="str">
        <f aca="false">IFERROR(VLOOKUP(O2264,city_map!$A$2:$B$6,2,FALSE()),O2264)</f>
        <v>Mumbai</v>
      </c>
      <c r="Q2264" s="16" t="n">
        <f aca="false">IF(ISNUMBER(F2264),F2264,VALUE(SUBSTITUTE(SUBSTITUTE(F2264,"₹",""),",","")))</f>
        <v>1358</v>
      </c>
      <c r="R2264" s="16" t="n">
        <f aca="false">IF(E2264=99,1,E2264)</f>
        <v>2</v>
      </c>
      <c r="S2264" s="16" t="n">
        <f aca="false">IF(G2264="",0,G2264)</f>
        <v>0</v>
      </c>
      <c r="T2264" s="16" t="str">
        <f aca="false">IF(I2264="","Unknown",IF(I2264="upi","UPI",I2264))</f>
        <v>COD</v>
      </c>
      <c r="U2264" s="16" t="str">
        <f aca="false">IF(L2264="Yes","Y",IF(L2264="No","N",L2264))</f>
        <v>N</v>
      </c>
      <c r="V2264" s="19" t="n">
        <f aca="false">ROUND(R2264*Q2264*(1-S2264),2)</f>
        <v>2716</v>
      </c>
      <c r="W2264" s="16" t="str">
        <f aca="false">_xlfn.XLOOKUP(D2264,products!$A$2:$A$61,products!$C$2:$C$61,"Not found")</f>
        <v>Home</v>
      </c>
    </row>
    <row r="2265" customFormat="false" ht="15" hidden="false" customHeight="false" outlineLevel="0" collapsed="false">
      <c r="A2265" s="16" t="s">
        <v>3424</v>
      </c>
      <c r="B2265" s="16" t="s">
        <v>3423</v>
      </c>
      <c r="C2265" s="16" t="s">
        <v>2803</v>
      </c>
      <c r="D2265" s="16" t="s">
        <v>259</v>
      </c>
      <c r="E2265" s="16" t="n">
        <v>1</v>
      </c>
      <c r="F2265" s="16" t="n">
        <v>477</v>
      </c>
      <c r="G2265" s="16" t="n">
        <v>0.1</v>
      </c>
      <c r="H2265" s="16" t="s">
        <v>39</v>
      </c>
      <c r="I2265" s="16" t="s">
        <v>60</v>
      </c>
      <c r="J2265" s="16" t="n">
        <v>2</v>
      </c>
      <c r="K2265" s="16" t="n">
        <v>4</v>
      </c>
      <c r="L2265" s="16" t="s">
        <v>41</v>
      </c>
      <c r="M2265" s="18" t="n">
        <f aca="false">IF(ISNUMBER(B2265),B2265,IF(MID(B2265,3,1)="-",DATE(VALUE(RIGHT(B2265,4)),VALUE(MID(B2265,4,2)),VALUE(LEFT(B2265,2))),DATE(VALUE(LEFT(B2265,4)),VALUE(MID(B2265,6,2)),VALUE(RIGHT(B2265,2)))))</f>
        <v>45861</v>
      </c>
      <c r="N2265" s="16" t="n">
        <f aca="false">MONTH(M2265)</f>
        <v>7</v>
      </c>
      <c r="O2265" s="16" t="str">
        <f aca="false">PROPER(TRIM(H2265))</f>
        <v>Delhi</v>
      </c>
      <c r="P2265" s="16" t="str">
        <f aca="false">IFERROR(VLOOKUP(O2265,city_map!$A$2:$B$6,2,FALSE()),O2265)</f>
        <v>Delhi</v>
      </c>
      <c r="Q2265" s="16" t="n">
        <f aca="false">IF(ISNUMBER(F2265),F2265,VALUE(SUBSTITUTE(SUBSTITUTE(F2265,"₹",""),",","")))</f>
        <v>477</v>
      </c>
      <c r="R2265" s="16" t="n">
        <f aca="false">IF(E2265=99,1,E2265)</f>
        <v>1</v>
      </c>
      <c r="S2265" s="16" t="n">
        <f aca="false">IF(G2265="",0,G2265)</f>
        <v>0.1</v>
      </c>
      <c r="T2265" s="16" t="str">
        <f aca="false">IF(I2265="","Unknown",IF(I2265="upi","UPI",I2265))</f>
        <v>UPI</v>
      </c>
      <c r="U2265" s="16" t="str">
        <f aca="false">IF(L2265="Yes","Y",IF(L2265="No","N",L2265))</f>
        <v>N</v>
      </c>
      <c r="V2265" s="19" t="n">
        <f aca="false">ROUND(R2265*Q2265*(1-S2265),2)</f>
        <v>429.3</v>
      </c>
      <c r="W2265" s="16" t="str">
        <f aca="false">_xlfn.XLOOKUP(D2265,products!$A$2:$A$61,products!$C$2:$C$61,"Not found")</f>
        <v>Books</v>
      </c>
    </row>
    <row r="2266" customFormat="false" ht="15" hidden="false" customHeight="false" outlineLevel="0" collapsed="false">
      <c r="A2266" s="16" t="s">
        <v>3425</v>
      </c>
      <c r="B2266" s="16" t="s">
        <v>3423</v>
      </c>
      <c r="C2266" s="16" t="s">
        <v>2580</v>
      </c>
      <c r="D2266" s="16" t="s">
        <v>385</v>
      </c>
      <c r="E2266" s="16" t="n">
        <v>2</v>
      </c>
      <c r="F2266" s="16" t="n">
        <v>301</v>
      </c>
      <c r="G2266" s="16" t="n">
        <v>0</v>
      </c>
      <c r="H2266" s="16" t="s">
        <v>56</v>
      </c>
      <c r="I2266" s="16" t="s">
        <v>40</v>
      </c>
      <c r="J2266" s="16" t="n">
        <v>4</v>
      </c>
      <c r="K2266" s="16" t="n">
        <v>5</v>
      </c>
      <c r="L2266" s="16" t="s">
        <v>41</v>
      </c>
      <c r="M2266" s="18" t="n">
        <f aca="false">IF(ISNUMBER(B2266),B2266,IF(MID(B2266,3,1)="-",DATE(VALUE(RIGHT(B2266,4)),VALUE(MID(B2266,4,2)),VALUE(LEFT(B2266,2))),DATE(VALUE(LEFT(B2266,4)),VALUE(MID(B2266,6,2)),VALUE(RIGHT(B2266,2)))))</f>
        <v>45861</v>
      </c>
      <c r="N2266" s="16" t="n">
        <f aca="false">MONTH(M2266)</f>
        <v>7</v>
      </c>
      <c r="O2266" s="16" t="str">
        <f aca="false">PROPER(TRIM(H2266))</f>
        <v>Lucknow</v>
      </c>
      <c r="P2266" s="16" t="str">
        <f aca="false">IFERROR(VLOOKUP(O2266,city_map!$A$2:$B$6,2,FALSE()),O2266)</f>
        <v>Lucknow</v>
      </c>
      <c r="Q2266" s="16" t="n">
        <f aca="false">IF(ISNUMBER(F2266),F2266,VALUE(SUBSTITUTE(SUBSTITUTE(F2266,"₹",""),",","")))</f>
        <v>301</v>
      </c>
      <c r="R2266" s="16" t="n">
        <f aca="false">IF(E2266=99,1,E2266)</f>
        <v>2</v>
      </c>
      <c r="S2266" s="16" t="n">
        <f aca="false">IF(G2266="",0,G2266)</f>
        <v>0</v>
      </c>
      <c r="T2266" s="16" t="str">
        <f aca="false">IF(I2266="","Unknown",IF(I2266="upi","UPI",I2266))</f>
        <v>COD</v>
      </c>
      <c r="U2266" s="16" t="str">
        <f aca="false">IF(L2266="Yes","Y",IF(L2266="No","N",L2266))</f>
        <v>N</v>
      </c>
      <c r="V2266" s="19" t="n">
        <f aca="false">ROUND(R2266*Q2266*(1-S2266),2)</f>
        <v>602</v>
      </c>
      <c r="W2266" s="16" t="str">
        <f aca="false">_xlfn.XLOOKUP(D2266,products!$A$2:$A$61,products!$C$2:$C$61,"Not found")</f>
        <v>Books</v>
      </c>
    </row>
    <row r="2267" customFormat="false" ht="15" hidden="false" customHeight="false" outlineLevel="0" collapsed="false">
      <c r="A2267" s="16" t="s">
        <v>3426</v>
      </c>
      <c r="B2267" s="16" t="s">
        <v>3423</v>
      </c>
      <c r="C2267" s="16" t="s">
        <v>3427</v>
      </c>
      <c r="D2267" s="16" t="s">
        <v>412</v>
      </c>
      <c r="E2267" s="16" t="n">
        <v>2</v>
      </c>
      <c r="F2267" s="16" t="n">
        <v>1015</v>
      </c>
      <c r="G2267" s="16" t="n">
        <v>0.2</v>
      </c>
      <c r="H2267" s="16" t="s">
        <v>56</v>
      </c>
      <c r="I2267" s="16" t="s">
        <v>47</v>
      </c>
      <c r="J2267" s="16" t="n">
        <v>7</v>
      </c>
      <c r="K2267" s="16" t="n">
        <v>3</v>
      </c>
      <c r="L2267" s="16" t="s">
        <v>41</v>
      </c>
      <c r="M2267" s="18" t="n">
        <f aca="false">IF(ISNUMBER(B2267),B2267,IF(MID(B2267,3,1)="-",DATE(VALUE(RIGHT(B2267,4)),VALUE(MID(B2267,4,2)),VALUE(LEFT(B2267,2))),DATE(VALUE(LEFT(B2267,4)),VALUE(MID(B2267,6,2)),VALUE(RIGHT(B2267,2)))))</f>
        <v>45861</v>
      </c>
      <c r="N2267" s="16" t="n">
        <f aca="false">MONTH(M2267)</f>
        <v>7</v>
      </c>
      <c r="O2267" s="16" t="str">
        <f aca="false">PROPER(TRIM(H2267))</f>
        <v>Lucknow</v>
      </c>
      <c r="P2267" s="16" t="str">
        <f aca="false">IFERROR(VLOOKUP(O2267,city_map!$A$2:$B$6,2,FALSE()),O2267)</f>
        <v>Lucknow</v>
      </c>
      <c r="Q2267" s="16" t="n">
        <f aca="false">IF(ISNUMBER(F2267),F2267,VALUE(SUBSTITUTE(SUBSTITUTE(F2267,"₹",""),",","")))</f>
        <v>1015</v>
      </c>
      <c r="R2267" s="16" t="n">
        <f aca="false">IF(E2267=99,1,E2267)</f>
        <v>2</v>
      </c>
      <c r="S2267" s="16" t="n">
        <f aca="false">IF(G2267="",0,G2267)</f>
        <v>0.2</v>
      </c>
      <c r="T2267" s="16" t="str">
        <f aca="false">IF(I2267="","Unknown",IF(I2267="upi","UPI",I2267))</f>
        <v>Debit Card</v>
      </c>
      <c r="U2267" s="16" t="str">
        <f aca="false">IF(L2267="Yes","Y",IF(L2267="No","N",L2267))</f>
        <v>N</v>
      </c>
      <c r="V2267" s="19" t="n">
        <f aca="false">ROUND(R2267*Q2267*(1-S2267),2)</f>
        <v>1624</v>
      </c>
      <c r="W2267" s="16" t="str">
        <f aca="false">_xlfn.XLOOKUP(D2267,products!$A$2:$A$61,products!$C$2:$C$61,"Not found")</f>
        <v>Home</v>
      </c>
    </row>
    <row r="2268" customFormat="false" ht="15" hidden="false" customHeight="false" outlineLevel="0" collapsed="false">
      <c r="A2268" s="16" t="s">
        <v>3428</v>
      </c>
      <c r="B2268" s="16" t="s">
        <v>3423</v>
      </c>
      <c r="C2268" s="16" t="s">
        <v>249</v>
      </c>
      <c r="D2268" s="16" t="s">
        <v>232</v>
      </c>
      <c r="E2268" s="16" t="n">
        <v>1</v>
      </c>
      <c r="F2268" s="16" t="n">
        <v>2094</v>
      </c>
      <c r="G2268" s="16" t="n">
        <v>0.1</v>
      </c>
      <c r="H2268" s="16" t="s">
        <v>46</v>
      </c>
      <c r="I2268" s="16" t="s">
        <v>40</v>
      </c>
      <c r="J2268" s="16" t="n">
        <v>2</v>
      </c>
      <c r="K2268" s="16" t="n">
        <v>3</v>
      </c>
      <c r="L2268" s="16" t="s">
        <v>57</v>
      </c>
      <c r="M2268" s="18" t="n">
        <f aca="false">IF(ISNUMBER(B2268),B2268,IF(MID(B2268,3,1)="-",DATE(VALUE(RIGHT(B2268,4)),VALUE(MID(B2268,4,2)),VALUE(LEFT(B2268,2))),DATE(VALUE(LEFT(B2268,4)),VALUE(MID(B2268,6,2)),VALUE(RIGHT(B2268,2)))))</f>
        <v>45861</v>
      </c>
      <c r="N2268" s="16" t="n">
        <f aca="false">MONTH(M2268)</f>
        <v>7</v>
      </c>
      <c r="O2268" s="16" t="str">
        <f aca="false">PROPER(TRIM(H2268))</f>
        <v>Chennai</v>
      </c>
      <c r="P2268" s="16" t="str">
        <f aca="false">IFERROR(VLOOKUP(O2268,city_map!$A$2:$B$6,2,FALSE()),O2268)</f>
        <v>Chennai</v>
      </c>
      <c r="Q2268" s="16" t="n">
        <f aca="false">IF(ISNUMBER(F2268),F2268,VALUE(SUBSTITUTE(SUBSTITUTE(F2268,"₹",""),",","")))</f>
        <v>2094</v>
      </c>
      <c r="R2268" s="16" t="n">
        <f aca="false">IF(E2268=99,1,E2268)</f>
        <v>1</v>
      </c>
      <c r="S2268" s="16" t="n">
        <f aca="false">IF(G2268="",0,G2268)</f>
        <v>0.1</v>
      </c>
      <c r="T2268" s="16" t="str">
        <f aca="false">IF(I2268="","Unknown",IF(I2268="upi","UPI",I2268))</f>
        <v>COD</v>
      </c>
      <c r="U2268" s="16" t="str">
        <f aca="false">IF(L2268="Yes","Y",IF(L2268="No","N",L2268))</f>
        <v>Y</v>
      </c>
      <c r="V2268" s="19" t="n">
        <f aca="false">ROUND(R2268*Q2268*(1-S2268),2)</f>
        <v>1884.6</v>
      </c>
      <c r="W2268" s="16" t="str">
        <f aca="false">_xlfn.XLOOKUP(D2268,products!$A$2:$A$61,products!$C$2:$C$61,"Not found")</f>
        <v>Electronics</v>
      </c>
    </row>
    <row r="2269" customFormat="false" ht="15" hidden="false" customHeight="false" outlineLevel="0" collapsed="false">
      <c r="A2269" s="16" t="s">
        <v>3429</v>
      </c>
      <c r="B2269" s="16" t="s">
        <v>3423</v>
      </c>
      <c r="C2269" s="16" t="s">
        <v>395</v>
      </c>
      <c r="D2269" s="16" t="s">
        <v>385</v>
      </c>
      <c r="E2269" s="16" t="n">
        <v>3</v>
      </c>
      <c r="F2269" s="16" t="s">
        <v>3430</v>
      </c>
      <c r="G2269" s="16" t="n">
        <v>0</v>
      </c>
      <c r="H2269" s="16" t="s">
        <v>81</v>
      </c>
      <c r="I2269" s="16" t="s">
        <v>71</v>
      </c>
      <c r="J2269" s="16" t="n">
        <v>5</v>
      </c>
      <c r="K2269" s="16" t="n">
        <v>3</v>
      </c>
      <c r="L2269" s="16" t="s">
        <v>41</v>
      </c>
      <c r="M2269" s="18" t="n">
        <f aca="false">IF(ISNUMBER(B2269),B2269,IF(MID(B2269,3,1)="-",DATE(VALUE(RIGHT(B2269,4)),VALUE(MID(B2269,4,2)),VALUE(LEFT(B2269,2))),DATE(VALUE(LEFT(B2269,4)),VALUE(MID(B2269,6,2)),VALUE(RIGHT(B2269,2)))))</f>
        <v>45861</v>
      </c>
      <c r="N2269" s="16" t="n">
        <f aca="false">MONTH(M2269)</f>
        <v>7</v>
      </c>
      <c r="O2269" s="16" t="str">
        <f aca="false">PROPER(TRIM(H2269))</f>
        <v>Hyderabad</v>
      </c>
      <c r="P2269" s="16" t="str">
        <f aca="false">IFERROR(VLOOKUP(O2269,city_map!$A$2:$B$6,2,FALSE()),O2269)</f>
        <v>Hyderabad</v>
      </c>
      <c r="Q2269" s="16" t="n">
        <f aca="false">IF(ISNUMBER(F2269),F2269,VALUE(SUBSTITUTE(SUBSTITUTE(F2269,"₹",""),",","")))</f>
        <v>294</v>
      </c>
      <c r="R2269" s="16" t="n">
        <f aca="false">IF(E2269=99,1,E2269)</f>
        <v>3</v>
      </c>
      <c r="S2269" s="16" t="n">
        <f aca="false">IF(G2269="",0,G2269)</f>
        <v>0</v>
      </c>
      <c r="T2269" s="16" t="str">
        <f aca="false">IF(I2269="","Unknown",IF(I2269="upi","UPI",I2269))</f>
        <v>Credit Card</v>
      </c>
      <c r="U2269" s="16" t="str">
        <f aca="false">IF(L2269="Yes","Y",IF(L2269="No","N",L2269))</f>
        <v>N</v>
      </c>
      <c r="V2269" s="19" t="n">
        <f aca="false">ROUND(R2269*Q2269*(1-S2269),2)</f>
        <v>882</v>
      </c>
      <c r="W2269" s="16" t="str">
        <f aca="false">_xlfn.XLOOKUP(D2269,products!$A$2:$A$61,products!$C$2:$C$61,"Not found")</f>
        <v>Books</v>
      </c>
    </row>
    <row r="2270" customFormat="false" ht="15" hidden="false" customHeight="false" outlineLevel="0" collapsed="false">
      <c r="A2270" s="16" t="s">
        <v>3431</v>
      </c>
      <c r="B2270" s="16" t="s">
        <v>3423</v>
      </c>
      <c r="C2270" s="16" t="s">
        <v>2064</v>
      </c>
      <c r="D2270" s="16" t="s">
        <v>222</v>
      </c>
      <c r="E2270" s="16" t="n">
        <v>3</v>
      </c>
      <c r="F2270" s="16" t="n">
        <v>1917</v>
      </c>
      <c r="G2270" s="16" t="n">
        <v>0.1</v>
      </c>
      <c r="H2270" s="16" t="s">
        <v>112</v>
      </c>
      <c r="I2270" s="16" t="s">
        <v>60</v>
      </c>
      <c r="J2270" s="16" t="n">
        <v>3</v>
      </c>
      <c r="K2270" s="16" t="n">
        <v>4</v>
      </c>
      <c r="L2270" s="16" t="s">
        <v>41</v>
      </c>
      <c r="M2270" s="18" t="n">
        <f aca="false">IF(ISNUMBER(B2270),B2270,IF(MID(B2270,3,1)="-",DATE(VALUE(RIGHT(B2270,4)),VALUE(MID(B2270,4,2)),VALUE(LEFT(B2270,2))),DATE(VALUE(LEFT(B2270,4)),VALUE(MID(B2270,6,2)),VALUE(RIGHT(B2270,2)))))</f>
        <v>45861</v>
      </c>
      <c r="N2270" s="16" t="n">
        <f aca="false">MONTH(M2270)</f>
        <v>7</v>
      </c>
      <c r="O2270" s="16" t="str">
        <f aca="false">PROPER(TRIM(H2270))</f>
        <v>Mumbai</v>
      </c>
      <c r="P2270" s="16" t="str">
        <f aca="false">IFERROR(VLOOKUP(O2270,city_map!$A$2:$B$6,2,FALSE()),O2270)</f>
        <v>Mumbai</v>
      </c>
      <c r="Q2270" s="16" t="n">
        <f aca="false">IF(ISNUMBER(F2270),F2270,VALUE(SUBSTITUTE(SUBSTITUTE(F2270,"₹",""),",","")))</f>
        <v>1917</v>
      </c>
      <c r="R2270" s="16" t="n">
        <f aca="false">IF(E2270=99,1,E2270)</f>
        <v>3</v>
      </c>
      <c r="S2270" s="16" t="n">
        <f aca="false">IF(G2270="",0,G2270)</f>
        <v>0.1</v>
      </c>
      <c r="T2270" s="16" t="str">
        <f aca="false">IF(I2270="","Unknown",IF(I2270="upi","UPI",I2270))</f>
        <v>UPI</v>
      </c>
      <c r="U2270" s="16" t="str">
        <f aca="false">IF(L2270="Yes","Y",IF(L2270="No","N",L2270))</f>
        <v>N</v>
      </c>
      <c r="V2270" s="19" t="n">
        <f aca="false">ROUND(R2270*Q2270*(1-S2270),2)</f>
        <v>5175.9</v>
      </c>
      <c r="W2270" s="16" t="str">
        <f aca="false">_xlfn.XLOOKUP(D2270,products!$A$2:$A$61,products!$C$2:$C$61,"Not found")</f>
        <v>Fashion</v>
      </c>
    </row>
    <row r="2271" customFormat="false" ht="15" hidden="false" customHeight="false" outlineLevel="0" collapsed="false">
      <c r="A2271" s="16" t="s">
        <v>3432</v>
      </c>
      <c r="B2271" s="16" t="s">
        <v>3423</v>
      </c>
      <c r="C2271" s="16" t="s">
        <v>704</v>
      </c>
      <c r="D2271" s="16" t="s">
        <v>191</v>
      </c>
      <c r="E2271" s="16" t="n">
        <v>2</v>
      </c>
      <c r="F2271" s="16" t="n">
        <v>414</v>
      </c>
      <c r="G2271" s="16" t="n">
        <v>0.1</v>
      </c>
      <c r="H2271" s="16" t="s">
        <v>56</v>
      </c>
      <c r="I2271" s="16" t="s">
        <v>40</v>
      </c>
      <c r="J2271" s="16" t="n">
        <v>5</v>
      </c>
      <c r="K2271" s="16" t="n">
        <v>5</v>
      </c>
      <c r="L2271" s="16" t="s">
        <v>41</v>
      </c>
      <c r="M2271" s="18" t="n">
        <f aca="false">IF(ISNUMBER(B2271),B2271,IF(MID(B2271,3,1)="-",DATE(VALUE(RIGHT(B2271,4)),VALUE(MID(B2271,4,2)),VALUE(LEFT(B2271,2))),DATE(VALUE(LEFT(B2271,4)),VALUE(MID(B2271,6,2)),VALUE(RIGHT(B2271,2)))))</f>
        <v>45861</v>
      </c>
      <c r="N2271" s="16" t="n">
        <f aca="false">MONTH(M2271)</f>
        <v>7</v>
      </c>
      <c r="O2271" s="16" t="str">
        <f aca="false">PROPER(TRIM(H2271))</f>
        <v>Lucknow</v>
      </c>
      <c r="P2271" s="16" t="str">
        <f aca="false">IFERROR(VLOOKUP(O2271,city_map!$A$2:$B$6,2,FALSE()),O2271)</f>
        <v>Lucknow</v>
      </c>
      <c r="Q2271" s="16" t="n">
        <f aca="false">IF(ISNUMBER(F2271),F2271,VALUE(SUBSTITUTE(SUBSTITUTE(F2271,"₹",""),",","")))</f>
        <v>414</v>
      </c>
      <c r="R2271" s="16" t="n">
        <f aca="false">IF(E2271=99,1,E2271)</f>
        <v>2</v>
      </c>
      <c r="S2271" s="16" t="n">
        <f aca="false">IF(G2271="",0,G2271)</f>
        <v>0.1</v>
      </c>
      <c r="T2271" s="16" t="str">
        <f aca="false">IF(I2271="","Unknown",IF(I2271="upi","UPI",I2271))</f>
        <v>COD</v>
      </c>
      <c r="U2271" s="16" t="str">
        <f aca="false">IF(L2271="Yes","Y",IF(L2271="No","N",L2271))</f>
        <v>N</v>
      </c>
      <c r="V2271" s="19" t="n">
        <f aca="false">ROUND(R2271*Q2271*(1-S2271),2)</f>
        <v>745.2</v>
      </c>
      <c r="W2271" s="16" t="str">
        <f aca="false">_xlfn.XLOOKUP(D2271,products!$A$2:$A$61,products!$C$2:$C$61,"Not found")</f>
        <v>Electronics</v>
      </c>
    </row>
    <row r="2272" customFormat="false" ht="15" hidden="false" customHeight="false" outlineLevel="0" collapsed="false">
      <c r="A2272" s="16" t="s">
        <v>3433</v>
      </c>
      <c r="B2272" s="16" t="s">
        <v>3423</v>
      </c>
      <c r="C2272" s="16" t="s">
        <v>2838</v>
      </c>
      <c r="D2272" s="16" t="s">
        <v>440</v>
      </c>
      <c r="E2272" s="16" t="n">
        <v>2</v>
      </c>
      <c r="F2272" s="16" t="n">
        <v>1431</v>
      </c>
      <c r="G2272" s="16" t="n">
        <v>0.05</v>
      </c>
      <c r="H2272" s="16" t="s">
        <v>81</v>
      </c>
      <c r="I2272" s="16" t="s">
        <v>60</v>
      </c>
      <c r="J2272" s="16" t="n">
        <v>5</v>
      </c>
      <c r="K2272" s="16" t="n">
        <v>4</v>
      </c>
      <c r="L2272" s="16" t="s">
        <v>41</v>
      </c>
      <c r="M2272" s="18" t="n">
        <f aca="false">IF(ISNUMBER(B2272),B2272,IF(MID(B2272,3,1)="-",DATE(VALUE(RIGHT(B2272,4)),VALUE(MID(B2272,4,2)),VALUE(LEFT(B2272,2))),DATE(VALUE(LEFT(B2272,4)),VALUE(MID(B2272,6,2)),VALUE(RIGHT(B2272,2)))))</f>
        <v>45861</v>
      </c>
      <c r="N2272" s="16" t="n">
        <f aca="false">MONTH(M2272)</f>
        <v>7</v>
      </c>
      <c r="O2272" s="16" t="str">
        <f aca="false">PROPER(TRIM(H2272))</f>
        <v>Hyderabad</v>
      </c>
      <c r="P2272" s="16" t="str">
        <f aca="false">IFERROR(VLOOKUP(O2272,city_map!$A$2:$B$6,2,FALSE()),O2272)</f>
        <v>Hyderabad</v>
      </c>
      <c r="Q2272" s="16" t="n">
        <f aca="false">IF(ISNUMBER(F2272),F2272,VALUE(SUBSTITUTE(SUBSTITUTE(F2272,"₹",""),",","")))</f>
        <v>1431</v>
      </c>
      <c r="R2272" s="16" t="n">
        <f aca="false">IF(E2272=99,1,E2272)</f>
        <v>2</v>
      </c>
      <c r="S2272" s="16" t="n">
        <f aca="false">IF(G2272="",0,G2272)</f>
        <v>0.05</v>
      </c>
      <c r="T2272" s="16" t="str">
        <f aca="false">IF(I2272="","Unknown",IF(I2272="upi","UPI",I2272))</f>
        <v>UPI</v>
      </c>
      <c r="U2272" s="16" t="str">
        <f aca="false">IF(L2272="Yes","Y",IF(L2272="No","N",L2272))</f>
        <v>N</v>
      </c>
      <c r="V2272" s="19" t="n">
        <f aca="false">ROUND(R2272*Q2272*(1-S2272),2)</f>
        <v>2718.9</v>
      </c>
      <c r="W2272" s="16" t="str">
        <f aca="false">_xlfn.XLOOKUP(D2272,products!$A$2:$A$61,products!$C$2:$C$61,"Not found")</f>
        <v>Home</v>
      </c>
    </row>
    <row r="2273" customFormat="false" ht="15" hidden="false" customHeight="false" outlineLevel="0" collapsed="false">
      <c r="A2273" s="16" t="s">
        <v>3434</v>
      </c>
      <c r="B2273" s="16" t="s">
        <v>3423</v>
      </c>
      <c r="C2273" s="16" t="s">
        <v>692</v>
      </c>
      <c r="D2273" s="16" t="s">
        <v>222</v>
      </c>
      <c r="E2273" s="16" t="n">
        <v>1</v>
      </c>
      <c r="F2273" s="16" t="n">
        <v>1816</v>
      </c>
      <c r="G2273" s="16" t="n">
        <v>0.3</v>
      </c>
      <c r="H2273" s="16" t="s">
        <v>89</v>
      </c>
      <c r="I2273" s="16" t="s">
        <v>60</v>
      </c>
      <c r="J2273" s="16" t="n">
        <v>3</v>
      </c>
      <c r="K2273" s="16" t="n">
        <v>4</v>
      </c>
      <c r="L2273" s="16" t="s">
        <v>41</v>
      </c>
      <c r="M2273" s="18" t="n">
        <f aca="false">IF(ISNUMBER(B2273),B2273,IF(MID(B2273,3,1)="-",DATE(VALUE(RIGHT(B2273,4)),VALUE(MID(B2273,4,2)),VALUE(LEFT(B2273,2))),DATE(VALUE(LEFT(B2273,4)),VALUE(MID(B2273,6,2)),VALUE(RIGHT(B2273,2)))))</f>
        <v>45861</v>
      </c>
      <c r="N2273" s="16" t="n">
        <f aca="false">MONTH(M2273)</f>
        <v>7</v>
      </c>
      <c r="O2273" s="16" t="str">
        <f aca="false">PROPER(TRIM(H2273))</f>
        <v>Ahmedabad</v>
      </c>
      <c r="P2273" s="16" t="str">
        <f aca="false">IFERROR(VLOOKUP(O2273,city_map!$A$2:$B$6,2,FALSE()),O2273)</f>
        <v>Ahmedabad</v>
      </c>
      <c r="Q2273" s="16" t="n">
        <f aca="false">IF(ISNUMBER(F2273),F2273,VALUE(SUBSTITUTE(SUBSTITUTE(F2273,"₹",""),",","")))</f>
        <v>1816</v>
      </c>
      <c r="R2273" s="16" t="n">
        <f aca="false">IF(E2273=99,1,E2273)</f>
        <v>1</v>
      </c>
      <c r="S2273" s="16" t="n">
        <f aca="false">IF(G2273="",0,G2273)</f>
        <v>0.3</v>
      </c>
      <c r="T2273" s="16" t="str">
        <f aca="false">IF(I2273="","Unknown",IF(I2273="upi","UPI",I2273))</f>
        <v>UPI</v>
      </c>
      <c r="U2273" s="16" t="str">
        <f aca="false">IF(L2273="Yes","Y",IF(L2273="No","N",L2273))</f>
        <v>N</v>
      </c>
      <c r="V2273" s="19" t="n">
        <f aca="false">ROUND(R2273*Q2273*(1-S2273),2)</f>
        <v>1271.2</v>
      </c>
      <c r="W2273" s="16" t="str">
        <f aca="false">_xlfn.XLOOKUP(D2273,products!$A$2:$A$61,products!$C$2:$C$61,"Not found")</f>
        <v>Fashion</v>
      </c>
    </row>
    <row r="2274" customFormat="false" ht="15" hidden="false" customHeight="false" outlineLevel="0" collapsed="false">
      <c r="A2274" s="16" t="s">
        <v>3435</v>
      </c>
      <c r="B2274" s="16" t="s">
        <v>3423</v>
      </c>
      <c r="C2274" s="16" t="s">
        <v>653</v>
      </c>
      <c r="D2274" s="16" t="s">
        <v>254</v>
      </c>
      <c r="E2274" s="16" t="n">
        <v>1</v>
      </c>
      <c r="F2274" s="16" t="n">
        <v>998</v>
      </c>
      <c r="G2274" s="16" t="n">
        <v>0</v>
      </c>
      <c r="H2274" s="16" t="s">
        <v>81</v>
      </c>
      <c r="I2274" s="16" t="s">
        <v>47</v>
      </c>
      <c r="J2274" s="16" t="n">
        <v>2</v>
      </c>
      <c r="K2274" s="16"/>
      <c r="L2274" s="16" t="s">
        <v>41</v>
      </c>
      <c r="M2274" s="18" t="n">
        <f aca="false">IF(ISNUMBER(B2274),B2274,IF(MID(B2274,3,1)="-",DATE(VALUE(RIGHT(B2274,4)),VALUE(MID(B2274,4,2)),VALUE(LEFT(B2274,2))),DATE(VALUE(LEFT(B2274,4)),VALUE(MID(B2274,6,2)),VALUE(RIGHT(B2274,2)))))</f>
        <v>45861</v>
      </c>
      <c r="N2274" s="16" t="n">
        <f aca="false">MONTH(M2274)</f>
        <v>7</v>
      </c>
      <c r="O2274" s="16" t="str">
        <f aca="false">PROPER(TRIM(H2274))</f>
        <v>Hyderabad</v>
      </c>
      <c r="P2274" s="16" t="str">
        <f aca="false">IFERROR(VLOOKUP(O2274,city_map!$A$2:$B$6,2,FALSE()),O2274)</f>
        <v>Hyderabad</v>
      </c>
      <c r="Q2274" s="16" t="n">
        <f aca="false">IF(ISNUMBER(F2274),F2274,VALUE(SUBSTITUTE(SUBSTITUTE(F2274,"₹",""),",","")))</f>
        <v>998</v>
      </c>
      <c r="R2274" s="16" t="n">
        <f aca="false">IF(E2274=99,1,E2274)</f>
        <v>1</v>
      </c>
      <c r="S2274" s="16" t="n">
        <f aca="false">IF(G2274="",0,G2274)</f>
        <v>0</v>
      </c>
      <c r="T2274" s="16" t="str">
        <f aca="false">IF(I2274="","Unknown",IF(I2274="upi","UPI",I2274))</f>
        <v>Debit Card</v>
      </c>
      <c r="U2274" s="16" t="str">
        <f aca="false">IF(L2274="Yes","Y",IF(L2274="No","N",L2274))</f>
        <v>N</v>
      </c>
      <c r="V2274" s="19" t="n">
        <f aca="false">ROUND(R2274*Q2274*(1-S2274),2)</f>
        <v>998</v>
      </c>
      <c r="W2274" s="16" t="str">
        <f aca="false">_xlfn.XLOOKUP(D2274,products!$A$2:$A$61,products!$C$2:$C$61,"Not found")</f>
        <v>Fashion</v>
      </c>
    </row>
    <row r="2275" customFormat="false" ht="15" hidden="false" customHeight="false" outlineLevel="0" collapsed="false">
      <c r="A2275" s="16" t="s">
        <v>3436</v>
      </c>
      <c r="B2275" s="16" t="s">
        <v>3423</v>
      </c>
      <c r="C2275" s="16" t="s">
        <v>2904</v>
      </c>
      <c r="D2275" s="16" t="s">
        <v>291</v>
      </c>
      <c r="E2275" s="16" t="n">
        <v>1</v>
      </c>
      <c r="F2275" s="16" t="n">
        <v>1237</v>
      </c>
      <c r="G2275" s="16" t="n">
        <v>0</v>
      </c>
      <c r="H2275" s="16" t="s">
        <v>67</v>
      </c>
      <c r="I2275" s="16" t="s">
        <v>47</v>
      </c>
      <c r="J2275" s="16" t="n">
        <v>2</v>
      </c>
      <c r="K2275" s="16" t="n">
        <v>4</v>
      </c>
      <c r="L2275" s="16" t="s">
        <v>57</v>
      </c>
      <c r="M2275" s="18" t="n">
        <f aca="false">IF(ISNUMBER(B2275),B2275,IF(MID(B2275,3,1)="-",DATE(VALUE(RIGHT(B2275,4)),VALUE(MID(B2275,4,2)),VALUE(LEFT(B2275,2))),DATE(VALUE(LEFT(B2275,4)),VALUE(MID(B2275,6,2)),VALUE(RIGHT(B2275,2)))))</f>
        <v>45861</v>
      </c>
      <c r="N2275" s="16" t="n">
        <f aca="false">MONTH(M2275)</f>
        <v>7</v>
      </c>
      <c r="O2275" s="16" t="str">
        <f aca="false">PROPER(TRIM(H2275))</f>
        <v>Kolkata</v>
      </c>
      <c r="P2275" s="16" t="str">
        <f aca="false">IFERROR(VLOOKUP(O2275,city_map!$A$2:$B$6,2,FALSE()),O2275)</f>
        <v>Kolkata</v>
      </c>
      <c r="Q2275" s="16" t="n">
        <f aca="false">IF(ISNUMBER(F2275),F2275,VALUE(SUBSTITUTE(SUBSTITUTE(F2275,"₹",""),",","")))</f>
        <v>1237</v>
      </c>
      <c r="R2275" s="16" t="n">
        <f aca="false">IF(E2275=99,1,E2275)</f>
        <v>1</v>
      </c>
      <c r="S2275" s="16" t="n">
        <f aca="false">IF(G2275="",0,G2275)</f>
        <v>0</v>
      </c>
      <c r="T2275" s="16" t="str">
        <f aca="false">IF(I2275="","Unknown",IF(I2275="upi","UPI",I2275))</f>
        <v>Debit Card</v>
      </c>
      <c r="U2275" s="16" t="str">
        <f aca="false">IF(L2275="Yes","Y",IF(L2275="No","N",L2275))</f>
        <v>Y</v>
      </c>
      <c r="V2275" s="19" t="n">
        <f aca="false">ROUND(R2275*Q2275*(1-S2275),2)</f>
        <v>1237</v>
      </c>
      <c r="W2275" s="16" t="str">
        <f aca="false">_xlfn.XLOOKUP(D2275,products!$A$2:$A$61,products!$C$2:$C$61,"Not found")</f>
        <v>Electronics</v>
      </c>
    </row>
    <row r="2276" customFormat="false" ht="15" hidden="false" customHeight="false" outlineLevel="0" collapsed="false">
      <c r="A2276" s="16" t="s">
        <v>3437</v>
      </c>
      <c r="B2276" s="16" t="s">
        <v>3423</v>
      </c>
      <c r="C2276" s="16" t="s">
        <v>706</v>
      </c>
      <c r="D2276" s="16" t="s">
        <v>173</v>
      </c>
      <c r="E2276" s="16" t="n">
        <v>1</v>
      </c>
      <c r="F2276" s="16" t="n">
        <v>1196</v>
      </c>
      <c r="G2276" s="16" t="n">
        <v>0.2</v>
      </c>
      <c r="H2276" s="16" t="s">
        <v>39</v>
      </c>
      <c r="I2276" s="16" t="s">
        <v>60</v>
      </c>
      <c r="J2276" s="16" t="n">
        <v>4</v>
      </c>
      <c r="K2276" s="16"/>
      <c r="L2276" s="16" t="s">
        <v>41</v>
      </c>
      <c r="M2276" s="18" t="n">
        <f aca="false">IF(ISNUMBER(B2276),B2276,IF(MID(B2276,3,1)="-",DATE(VALUE(RIGHT(B2276,4)),VALUE(MID(B2276,4,2)),VALUE(LEFT(B2276,2))),DATE(VALUE(LEFT(B2276,4)),VALUE(MID(B2276,6,2)),VALUE(RIGHT(B2276,2)))))</f>
        <v>45861</v>
      </c>
      <c r="N2276" s="16" t="n">
        <f aca="false">MONTH(M2276)</f>
        <v>7</v>
      </c>
      <c r="O2276" s="16" t="str">
        <f aca="false">PROPER(TRIM(H2276))</f>
        <v>Delhi</v>
      </c>
      <c r="P2276" s="16" t="str">
        <f aca="false">IFERROR(VLOOKUP(O2276,city_map!$A$2:$B$6,2,FALSE()),O2276)</f>
        <v>Delhi</v>
      </c>
      <c r="Q2276" s="16" t="n">
        <f aca="false">IF(ISNUMBER(F2276),F2276,VALUE(SUBSTITUTE(SUBSTITUTE(F2276,"₹",""),",","")))</f>
        <v>1196</v>
      </c>
      <c r="R2276" s="16" t="n">
        <f aca="false">IF(E2276=99,1,E2276)</f>
        <v>1</v>
      </c>
      <c r="S2276" s="16" t="n">
        <f aca="false">IF(G2276="",0,G2276)</f>
        <v>0.2</v>
      </c>
      <c r="T2276" s="16" t="str">
        <f aca="false">IF(I2276="","Unknown",IF(I2276="upi","UPI",I2276))</f>
        <v>UPI</v>
      </c>
      <c r="U2276" s="16" t="str">
        <f aca="false">IF(L2276="Yes","Y",IF(L2276="No","N",L2276))</f>
        <v>N</v>
      </c>
      <c r="V2276" s="19" t="n">
        <f aca="false">ROUND(R2276*Q2276*(1-S2276),2)</f>
        <v>956.8</v>
      </c>
      <c r="W2276" s="16" t="str">
        <f aca="false">_xlfn.XLOOKUP(D2276,products!$A$2:$A$61,products!$C$2:$C$61,"Not found")</f>
        <v>Fashion</v>
      </c>
    </row>
    <row r="2277" customFormat="false" ht="15" hidden="false" customHeight="false" outlineLevel="0" collapsed="false">
      <c r="A2277" s="16" t="s">
        <v>3438</v>
      </c>
      <c r="B2277" s="16" t="s">
        <v>3423</v>
      </c>
      <c r="C2277" s="16" t="s">
        <v>2244</v>
      </c>
      <c r="D2277" s="16" t="s">
        <v>300</v>
      </c>
      <c r="E2277" s="16" t="n">
        <v>2</v>
      </c>
      <c r="F2277" s="16" t="n">
        <v>2533</v>
      </c>
      <c r="G2277" s="16" t="n">
        <v>0.2</v>
      </c>
      <c r="H2277" s="16" t="s">
        <v>89</v>
      </c>
      <c r="I2277" s="16" t="s">
        <v>60</v>
      </c>
      <c r="J2277" s="16" t="n">
        <v>5</v>
      </c>
      <c r="K2277" s="16" t="n">
        <v>4</v>
      </c>
      <c r="L2277" s="16" t="s">
        <v>41</v>
      </c>
      <c r="M2277" s="18" t="n">
        <f aca="false">IF(ISNUMBER(B2277),B2277,IF(MID(B2277,3,1)="-",DATE(VALUE(RIGHT(B2277,4)),VALUE(MID(B2277,4,2)),VALUE(LEFT(B2277,2))),DATE(VALUE(LEFT(B2277,4)),VALUE(MID(B2277,6,2)),VALUE(RIGHT(B2277,2)))))</f>
        <v>45861</v>
      </c>
      <c r="N2277" s="16" t="n">
        <f aca="false">MONTH(M2277)</f>
        <v>7</v>
      </c>
      <c r="O2277" s="16" t="str">
        <f aca="false">PROPER(TRIM(H2277))</f>
        <v>Ahmedabad</v>
      </c>
      <c r="P2277" s="16" t="str">
        <f aca="false">IFERROR(VLOOKUP(O2277,city_map!$A$2:$B$6,2,FALSE()),O2277)</f>
        <v>Ahmedabad</v>
      </c>
      <c r="Q2277" s="16" t="n">
        <f aca="false">IF(ISNUMBER(F2277),F2277,VALUE(SUBSTITUTE(SUBSTITUTE(F2277,"₹",""),",","")))</f>
        <v>2533</v>
      </c>
      <c r="R2277" s="16" t="n">
        <f aca="false">IF(E2277=99,1,E2277)</f>
        <v>2</v>
      </c>
      <c r="S2277" s="16" t="n">
        <f aca="false">IF(G2277="",0,G2277)</f>
        <v>0.2</v>
      </c>
      <c r="T2277" s="16" t="str">
        <f aca="false">IF(I2277="","Unknown",IF(I2277="upi","UPI",I2277))</f>
        <v>UPI</v>
      </c>
      <c r="U2277" s="16" t="str">
        <f aca="false">IF(L2277="Yes","Y",IF(L2277="No","N",L2277))</f>
        <v>N</v>
      </c>
      <c r="V2277" s="19" t="n">
        <f aca="false">ROUND(R2277*Q2277*(1-S2277),2)</f>
        <v>4052.8</v>
      </c>
      <c r="W2277" s="16" t="str">
        <f aca="false">_xlfn.XLOOKUP(D2277,products!$A$2:$A$61,products!$C$2:$C$61,"Not found")</f>
        <v>Home</v>
      </c>
    </row>
    <row r="2278" customFormat="false" ht="15" hidden="false" customHeight="false" outlineLevel="0" collapsed="false">
      <c r="A2278" s="16" t="s">
        <v>3439</v>
      </c>
      <c r="B2278" s="16" t="s">
        <v>3423</v>
      </c>
      <c r="C2278" s="16" t="s">
        <v>1070</v>
      </c>
      <c r="D2278" s="16" t="s">
        <v>308</v>
      </c>
      <c r="E2278" s="16" t="n">
        <v>1</v>
      </c>
      <c r="F2278" s="16" t="n">
        <v>191</v>
      </c>
      <c r="G2278" s="16" t="n">
        <v>0.15</v>
      </c>
      <c r="H2278" s="16" t="s">
        <v>208</v>
      </c>
      <c r="I2278" s="16" t="s">
        <v>60</v>
      </c>
      <c r="J2278" s="16" t="n">
        <v>8</v>
      </c>
      <c r="K2278" s="16" t="n">
        <v>4</v>
      </c>
      <c r="L2278" s="16" t="s">
        <v>41</v>
      </c>
      <c r="M2278" s="18" t="n">
        <f aca="false">IF(ISNUMBER(B2278),B2278,IF(MID(B2278,3,1)="-",DATE(VALUE(RIGHT(B2278,4)),VALUE(MID(B2278,4,2)),VALUE(LEFT(B2278,2))),DATE(VALUE(LEFT(B2278,4)),VALUE(MID(B2278,6,2)),VALUE(RIGHT(B2278,2)))))</f>
        <v>45861</v>
      </c>
      <c r="N2278" s="16" t="n">
        <f aca="false">MONTH(M2278)</f>
        <v>7</v>
      </c>
      <c r="O2278" s="16" t="str">
        <f aca="false">PROPER(TRIM(H2278))</f>
        <v>Jaipur</v>
      </c>
      <c r="P2278" s="16" t="str">
        <f aca="false">IFERROR(VLOOKUP(O2278,city_map!$A$2:$B$6,2,FALSE()),O2278)</f>
        <v>Jaipur</v>
      </c>
      <c r="Q2278" s="16" t="n">
        <f aca="false">IF(ISNUMBER(F2278),F2278,VALUE(SUBSTITUTE(SUBSTITUTE(F2278,"₹",""),",","")))</f>
        <v>191</v>
      </c>
      <c r="R2278" s="16" t="n">
        <f aca="false">IF(E2278=99,1,E2278)</f>
        <v>1</v>
      </c>
      <c r="S2278" s="16" t="n">
        <f aca="false">IF(G2278="",0,G2278)</f>
        <v>0.15</v>
      </c>
      <c r="T2278" s="16" t="str">
        <f aca="false">IF(I2278="","Unknown",IF(I2278="upi","UPI",I2278))</f>
        <v>UPI</v>
      </c>
      <c r="U2278" s="16" t="str">
        <f aca="false">IF(L2278="Yes","Y",IF(L2278="No","N",L2278))</f>
        <v>N</v>
      </c>
      <c r="V2278" s="19" t="n">
        <f aca="false">ROUND(R2278*Q2278*(1-S2278),2)</f>
        <v>162.35</v>
      </c>
      <c r="W2278" s="16" t="str">
        <f aca="false">_xlfn.XLOOKUP(D2278,products!$A$2:$A$61,products!$C$2:$C$61,"Not found")</f>
        <v>Beauty</v>
      </c>
    </row>
    <row r="2279" customFormat="false" ht="15" hidden="false" customHeight="false" outlineLevel="0" collapsed="false">
      <c r="A2279" s="16" t="s">
        <v>3440</v>
      </c>
      <c r="B2279" s="16" t="s">
        <v>3423</v>
      </c>
      <c r="C2279" s="16" t="s">
        <v>2386</v>
      </c>
      <c r="D2279" s="16" t="s">
        <v>396</v>
      </c>
      <c r="E2279" s="16" t="n">
        <v>1</v>
      </c>
      <c r="F2279" s="16" t="n">
        <v>5519</v>
      </c>
      <c r="G2279" s="16" t="n">
        <v>0.2</v>
      </c>
      <c r="H2279" s="16" t="s">
        <v>56</v>
      </c>
      <c r="I2279" s="16" t="s">
        <v>47</v>
      </c>
      <c r="J2279" s="16" t="n">
        <v>7</v>
      </c>
      <c r="K2279" s="16" t="n">
        <v>4</v>
      </c>
      <c r="L2279" s="16" t="s">
        <v>41</v>
      </c>
      <c r="M2279" s="18" t="n">
        <f aca="false">IF(ISNUMBER(B2279),B2279,IF(MID(B2279,3,1)="-",DATE(VALUE(RIGHT(B2279,4)),VALUE(MID(B2279,4,2)),VALUE(LEFT(B2279,2))),DATE(VALUE(LEFT(B2279,4)),VALUE(MID(B2279,6,2)),VALUE(RIGHT(B2279,2)))))</f>
        <v>45861</v>
      </c>
      <c r="N2279" s="16" t="n">
        <f aca="false">MONTH(M2279)</f>
        <v>7</v>
      </c>
      <c r="O2279" s="16" t="str">
        <f aca="false">PROPER(TRIM(H2279))</f>
        <v>Lucknow</v>
      </c>
      <c r="P2279" s="16" t="str">
        <f aca="false">IFERROR(VLOOKUP(O2279,city_map!$A$2:$B$6,2,FALSE()),O2279)</f>
        <v>Lucknow</v>
      </c>
      <c r="Q2279" s="16" t="n">
        <f aca="false">IF(ISNUMBER(F2279),F2279,VALUE(SUBSTITUTE(SUBSTITUTE(F2279,"₹",""),",","")))</f>
        <v>5519</v>
      </c>
      <c r="R2279" s="16" t="n">
        <f aca="false">IF(E2279=99,1,E2279)</f>
        <v>1</v>
      </c>
      <c r="S2279" s="16" t="n">
        <f aca="false">IF(G2279="",0,G2279)</f>
        <v>0.2</v>
      </c>
      <c r="T2279" s="16" t="str">
        <f aca="false">IF(I2279="","Unknown",IF(I2279="upi","UPI",I2279))</f>
        <v>Debit Card</v>
      </c>
      <c r="U2279" s="16" t="str">
        <f aca="false">IF(L2279="Yes","Y",IF(L2279="No","N",L2279))</f>
        <v>N</v>
      </c>
      <c r="V2279" s="19" t="n">
        <f aca="false">ROUND(R2279*Q2279*(1-S2279),2)</f>
        <v>4415.2</v>
      </c>
      <c r="W2279" s="16" t="str">
        <f aca="false">_xlfn.XLOOKUP(D2279,products!$A$2:$A$61,products!$C$2:$C$61,"Not found")</f>
        <v>Home</v>
      </c>
    </row>
    <row r="2280" customFormat="false" ht="15" hidden="false" customHeight="false" outlineLevel="0" collapsed="false">
      <c r="A2280" s="16" t="s">
        <v>3441</v>
      </c>
      <c r="B2280" s="16" t="s">
        <v>3423</v>
      </c>
      <c r="C2280" s="16" t="s">
        <v>891</v>
      </c>
      <c r="D2280" s="16" t="s">
        <v>92</v>
      </c>
      <c r="E2280" s="16" t="n">
        <v>1</v>
      </c>
      <c r="F2280" s="16" t="n">
        <v>4049</v>
      </c>
      <c r="G2280" s="16" t="n">
        <v>0</v>
      </c>
      <c r="H2280" s="16" t="s">
        <v>39</v>
      </c>
      <c r="I2280" s="16" t="s">
        <v>60</v>
      </c>
      <c r="J2280" s="16" t="n">
        <v>5</v>
      </c>
      <c r="K2280" s="16"/>
      <c r="L2280" s="16" t="s">
        <v>41</v>
      </c>
      <c r="M2280" s="18" t="n">
        <f aca="false">IF(ISNUMBER(B2280),B2280,IF(MID(B2280,3,1)="-",DATE(VALUE(RIGHT(B2280,4)),VALUE(MID(B2280,4,2)),VALUE(LEFT(B2280,2))),DATE(VALUE(LEFT(B2280,4)),VALUE(MID(B2280,6,2)),VALUE(RIGHT(B2280,2)))))</f>
        <v>45861</v>
      </c>
      <c r="N2280" s="16" t="n">
        <f aca="false">MONTH(M2280)</f>
        <v>7</v>
      </c>
      <c r="O2280" s="16" t="str">
        <f aca="false">PROPER(TRIM(H2280))</f>
        <v>Delhi</v>
      </c>
      <c r="P2280" s="16" t="str">
        <f aca="false">IFERROR(VLOOKUP(O2280,city_map!$A$2:$B$6,2,FALSE()),O2280)</f>
        <v>Delhi</v>
      </c>
      <c r="Q2280" s="16" t="n">
        <f aca="false">IF(ISNUMBER(F2280),F2280,VALUE(SUBSTITUTE(SUBSTITUTE(F2280,"₹",""),",","")))</f>
        <v>4049</v>
      </c>
      <c r="R2280" s="16" t="n">
        <f aca="false">IF(E2280=99,1,E2280)</f>
        <v>1</v>
      </c>
      <c r="S2280" s="16" t="n">
        <f aca="false">IF(G2280="",0,G2280)</f>
        <v>0</v>
      </c>
      <c r="T2280" s="16" t="str">
        <f aca="false">IF(I2280="","Unknown",IF(I2280="upi","UPI",I2280))</f>
        <v>UPI</v>
      </c>
      <c r="U2280" s="16" t="str">
        <f aca="false">IF(L2280="Yes","Y",IF(L2280="No","N",L2280))</f>
        <v>N</v>
      </c>
      <c r="V2280" s="19" t="n">
        <f aca="false">ROUND(R2280*Q2280*(1-S2280),2)</f>
        <v>4049</v>
      </c>
      <c r="W2280" s="16" t="str">
        <f aca="false">_xlfn.XLOOKUP(D2280,products!$A$2:$A$61,products!$C$2:$C$61,"Not found")</f>
        <v>Electronics</v>
      </c>
    </row>
    <row r="2281" customFormat="false" ht="15" hidden="false" customHeight="false" outlineLevel="0" collapsed="false">
      <c r="A2281" s="16" t="s">
        <v>3442</v>
      </c>
      <c r="B2281" s="16" t="s">
        <v>3443</v>
      </c>
      <c r="C2281" s="16" t="s">
        <v>2192</v>
      </c>
      <c r="D2281" s="16" t="s">
        <v>396</v>
      </c>
      <c r="E2281" s="16" t="n">
        <v>1</v>
      </c>
      <c r="F2281" s="16" t="n">
        <v>5283</v>
      </c>
      <c r="G2281" s="16" t="n">
        <v>0.05</v>
      </c>
      <c r="H2281" s="16" t="s">
        <v>112</v>
      </c>
      <c r="I2281" s="16" t="s">
        <v>60</v>
      </c>
      <c r="J2281" s="16" t="n">
        <v>2</v>
      </c>
      <c r="K2281" s="16" t="n">
        <v>4</v>
      </c>
      <c r="L2281" s="16" t="s">
        <v>41</v>
      </c>
      <c r="M2281" s="18" t="n">
        <f aca="false">IF(ISNUMBER(B2281),B2281,IF(MID(B2281,3,1)="-",DATE(VALUE(RIGHT(B2281,4)),VALUE(MID(B2281,4,2)),VALUE(LEFT(B2281,2))),DATE(VALUE(LEFT(B2281,4)),VALUE(MID(B2281,6,2)),VALUE(RIGHT(B2281,2)))))</f>
        <v>45862</v>
      </c>
      <c r="N2281" s="16" t="n">
        <f aca="false">MONTH(M2281)</f>
        <v>7</v>
      </c>
      <c r="O2281" s="16" t="str">
        <f aca="false">PROPER(TRIM(H2281))</f>
        <v>Mumbai</v>
      </c>
      <c r="P2281" s="16" t="str">
        <f aca="false">IFERROR(VLOOKUP(O2281,city_map!$A$2:$B$6,2,FALSE()),O2281)</f>
        <v>Mumbai</v>
      </c>
      <c r="Q2281" s="16" t="n">
        <f aca="false">IF(ISNUMBER(F2281),F2281,VALUE(SUBSTITUTE(SUBSTITUTE(F2281,"₹",""),",","")))</f>
        <v>5283</v>
      </c>
      <c r="R2281" s="16" t="n">
        <f aca="false">IF(E2281=99,1,E2281)</f>
        <v>1</v>
      </c>
      <c r="S2281" s="16" t="n">
        <f aca="false">IF(G2281="",0,G2281)</f>
        <v>0.05</v>
      </c>
      <c r="T2281" s="16" t="str">
        <f aca="false">IF(I2281="","Unknown",IF(I2281="upi","UPI",I2281))</f>
        <v>UPI</v>
      </c>
      <c r="U2281" s="16" t="str">
        <f aca="false">IF(L2281="Yes","Y",IF(L2281="No","N",L2281))</f>
        <v>N</v>
      </c>
      <c r="V2281" s="19" t="n">
        <f aca="false">ROUND(R2281*Q2281*(1-S2281),2)</f>
        <v>5018.85</v>
      </c>
      <c r="W2281" s="16" t="str">
        <f aca="false">_xlfn.XLOOKUP(D2281,products!$A$2:$A$61,products!$C$2:$C$61,"Not found")</f>
        <v>Home</v>
      </c>
    </row>
    <row r="2282" customFormat="false" ht="15" hidden="false" customHeight="false" outlineLevel="0" collapsed="false">
      <c r="A2282" s="16" t="s">
        <v>3444</v>
      </c>
      <c r="B2282" s="16" t="s">
        <v>3443</v>
      </c>
      <c r="C2282" s="16" t="s">
        <v>1108</v>
      </c>
      <c r="D2282" s="16" t="s">
        <v>63</v>
      </c>
      <c r="E2282" s="16" t="n">
        <v>1</v>
      </c>
      <c r="F2282" s="16" t="n">
        <v>1538</v>
      </c>
      <c r="G2282" s="16" t="n">
        <v>0.1</v>
      </c>
      <c r="H2282" s="16" t="s">
        <v>70</v>
      </c>
      <c r="I2282" s="16" t="s">
        <v>60</v>
      </c>
      <c r="J2282" s="16" t="n">
        <v>6</v>
      </c>
      <c r="K2282" s="16" t="n">
        <v>2</v>
      </c>
      <c r="L2282" s="16" t="s">
        <v>57</v>
      </c>
      <c r="M2282" s="18" t="n">
        <f aca="false">IF(ISNUMBER(B2282),B2282,IF(MID(B2282,3,1)="-",DATE(VALUE(RIGHT(B2282,4)),VALUE(MID(B2282,4,2)),VALUE(LEFT(B2282,2))),DATE(VALUE(LEFT(B2282,4)),VALUE(MID(B2282,6,2)),VALUE(RIGHT(B2282,2)))))</f>
        <v>45862</v>
      </c>
      <c r="N2282" s="16" t="n">
        <f aca="false">MONTH(M2282)</f>
        <v>7</v>
      </c>
      <c r="O2282" s="16" t="str">
        <f aca="false">PROPER(TRIM(H2282))</f>
        <v>Pune</v>
      </c>
      <c r="P2282" s="16" t="str">
        <f aca="false">IFERROR(VLOOKUP(O2282,city_map!$A$2:$B$6,2,FALSE()),O2282)</f>
        <v>Pune</v>
      </c>
      <c r="Q2282" s="16" t="n">
        <f aca="false">IF(ISNUMBER(F2282),F2282,VALUE(SUBSTITUTE(SUBSTITUTE(F2282,"₹",""),",","")))</f>
        <v>1538</v>
      </c>
      <c r="R2282" s="16" t="n">
        <f aca="false">IF(E2282=99,1,E2282)</f>
        <v>1</v>
      </c>
      <c r="S2282" s="16" t="n">
        <f aca="false">IF(G2282="",0,G2282)</f>
        <v>0.1</v>
      </c>
      <c r="T2282" s="16" t="str">
        <f aca="false">IF(I2282="","Unknown",IF(I2282="upi","UPI",I2282))</f>
        <v>UPI</v>
      </c>
      <c r="U2282" s="16" t="str">
        <f aca="false">IF(L2282="Yes","Y",IF(L2282="No","N",L2282))</f>
        <v>Y</v>
      </c>
      <c r="V2282" s="19" t="n">
        <f aca="false">ROUND(R2282*Q2282*(1-S2282),2)</f>
        <v>1384.2</v>
      </c>
      <c r="W2282" s="16" t="str">
        <f aca="false">_xlfn.XLOOKUP(D2282,products!$A$2:$A$61,products!$C$2:$C$61,"Not found")</f>
        <v>Fashion</v>
      </c>
    </row>
    <row r="2283" customFormat="false" ht="15" hidden="false" customHeight="false" outlineLevel="0" collapsed="false">
      <c r="A2283" s="16" t="s">
        <v>3445</v>
      </c>
      <c r="B2283" s="16" t="s">
        <v>3443</v>
      </c>
      <c r="C2283" s="16" t="s">
        <v>815</v>
      </c>
      <c r="D2283" s="16" t="s">
        <v>184</v>
      </c>
      <c r="E2283" s="16" t="n">
        <v>1</v>
      </c>
      <c r="F2283" s="16" t="n">
        <v>1251</v>
      </c>
      <c r="G2283" s="16" t="n">
        <v>0.05</v>
      </c>
      <c r="H2283" s="16" t="s">
        <v>208</v>
      </c>
      <c r="I2283" s="16" t="s">
        <v>60</v>
      </c>
      <c r="J2283" s="16" t="n">
        <v>5</v>
      </c>
      <c r="K2283" s="16" t="n">
        <v>4</v>
      </c>
      <c r="L2283" s="16" t="s">
        <v>41</v>
      </c>
      <c r="M2283" s="18" t="n">
        <f aca="false">IF(ISNUMBER(B2283),B2283,IF(MID(B2283,3,1)="-",DATE(VALUE(RIGHT(B2283,4)),VALUE(MID(B2283,4,2)),VALUE(LEFT(B2283,2))),DATE(VALUE(LEFT(B2283,4)),VALUE(MID(B2283,6,2)),VALUE(RIGHT(B2283,2)))))</f>
        <v>45862</v>
      </c>
      <c r="N2283" s="16" t="n">
        <f aca="false">MONTH(M2283)</f>
        <v>7</v>
      </c>
      <c r="O2283" s="16" t="str">
        <f aca="false">PROPER(TRIM(H2283))</f>
        <v>Jaipur</v>
      </c>
      <c r="P2283" s="16" t="str">
        <f aca="false">IFERROR(VLOOKUP(O2283,city_map!$A$2:$B$6,2,FALSE()),O2283)</f>
        <v>Jaipur</v>
      </c>
      <c r="Q2283" s="16" t="n">
        <f aca="false">IF(ISNUMBER(F2283),F2283,VALUE(SUBSTITUTE(SUBSTITUTE(F2283,"₹",""),",","")))</f>
        <v>1251</v>
      </c>
      <c r="R2283" s="16" t="n">
        <f aca="false">IF(E2283=99,1,E2283)</f>
        <v>1</v>
      </c>
      <c r="S2283" s="16" t="n">
        <f aca="false">IF(G2283="",0,G2283)</f>
        <v>0.05</v>
      </c>
      <c r="T2283" s="16" t="str">
        <f aca="false">IF(I2283="","Unknown",IF(I2283="upi","UPI",I2283))</f>
        <v>UPI</v>
      </c>
      <c r="U2283" s="16" t="str">
        <f aca="false">IF(L2283="Yes","Y",IF(L2283="No","N",L2283))</f>
        <v>N</v>
      </c>
      <c r="V2283" s="19" t="n">
        <f aca="false">ROUND(R2283*Q2283*(1-S2283),2)</f>
        <v>1188.45</v>
      </c>
      <c r="W2283" s="16" t="str">
        <f aca="false">_xlfn.XLOOKUP(D2283,products!$A$2:$A$61,products!$C$2:$C$61,"Not found")</f>
        <v>Home</v>
      </c>
    </row>
    <row r="2284" customFormat="false" ht="15" hidden="false" customHeight="false" outlineLevel="0" collapsed="false">
      <c r="A2284" s="16" t="s">
        <v>3446</v>
      </c>
      <c r="B2284" s="16" t="s">
        <v>3443</v>
      </c>
      <c r="C2284" s="16" t="s">
        <v>1570</v>
      </c>
      <c r="D2284" s="16" t="s">
        <v>142</v>
      </c>
      <c r="E2284" s="16" t="n">
        <v>1</v>
      </c>
      <c r="F2284" s="16" t="n">
        <v>603</v>
      </c>
      <c r="G2284" s="16" t="n">
        <v>0</v>
      </c>
      <c r="H2284" s="16" t="s">
        <v>130</v>
      </c>
      <c r="I2284" s="16" t="s">
        <v>60</v>
      </c>
      <c r="J2284" s="16" t="n">
        <v>3</v>
      </c>
      <c r="K2284" s="16" t="n">
        <v>4</v>
      </c>
      <c r="L2284" s="16" t="s">
        <v>41</v>
      </c>
      <c r="M2284" s="18" t="n">
        <f aca="false">IF(ISNUMBER(B2284),B2284,IF(MID(B2284,3,1)="-",DATE(VALUE(RIGHT(B2284,4)),VALUE(MID(B2284,4,2)),VALUE(LEFT(B2284,2))),DATE(VALUE(LEFT(B2284,4)),VALUE(MID(B2284,6,2)),VALUE(RIGHT(B2284,2)))))</f>
        <v>45862</v>
      </c>
      <c r="N2284" s="16" t="n">
        <f aca="false">MONTH(M2284)</f>
        <v>7</v>
      </c>
      <c r="O2284" s="16" t="str">
        <f aca="false">PROPER(TRIM(H2284))</f>
        <v>Bengaluru</v>
      </c>
      <c r="P2284" s="16" t="str">
        <f aca="false">IFERROR(VLOOKUP(O2284,city_map!$A$2:$B$6,2,FALSE()),O2284)</f>
        <v>Bengaluru</v>
      </c>
      <c r="Q2284" s="16" t="n">
        <f aca="false">IF(ISNUMBER(F2284),F2284,VALUE(SUBSTITUTE(SUBSTITUTE(F2284,"₹",""),",","")))</f>
        <v>603</v>
      </c>
      <c r="R2284" s="16" t="n">
        <f aca="false">IF(E2284=99,1,E2284)</f>
        <v>1</v>
      </c>
      <c r="S2284" s="16" t="n">
        <f aca="false">IF(G2284="",0,G2284)</f>
        <v>0</v>
      </c>
      <c r="T2284" s="16" t="str">
        <f aca="false">IF(I2284="","Unknown",IF(I2284="upi","UPI",I2284))</f>
        <v>UPI</v>
      </c>
      <c r="U2284" s="16" t="str">
        <f aca="false">IF(L2284="Yes","Y",IF(L2284="No","N",L2284))</f>
        <v>N</v>
      </c>
      <c r="V2284" s="19" t="n">
        <f aca="false">ROUND(R2284*Q2284*(1-S2284),2)</f>
        <v>603</v>
      </c>
      <c r="W2284" s="16" t="str">
        <f aca="false">_xlfn.XLOOKUP(D2284,products!$A$2:$A$61,products!$C$2:$C$61,"Not found")</f>
        <v>Home</v>
      </c>
    </row>
    <row r="2285" customFormat="false" ht="15" hidden="false" customHeight="false" outlineLevel="0" collapsed="false">
      <c r="A2285" s="16" t="s">
        <v>3447</v>
      </c>
      <c r="B2285" s="16" t="s">
        <v>3443</v>
      </c>
      <c r="C2285" s="16" t="s">
        <v>827</v>
      </c>
      <c r="D2285" s="16" t="s">
        <v>211</v>
      </c>
      <c r="E2285" s="16" t="n">
        <v>1</v>
      </c>
      <c r="F2285" s="16" t="n">
        <v>1356</v>
      </c>
      <c r="G2285" s="16" t="n">
        <v>0</v>
      </c>
      <c r="H2285" s="16" t="s">
        <v>130</v>
      </c>
      <c r="I2285" s="16" t="s">
        <v>60</v>
      </c>
      <c r="J2285" s="16" t="n">
        <v>4</v>
      </c>
      <c r="K2285" s="16" t="n">
        <v>5</v>
      </c>
      <c r="L2285" s="16" t="s">
        <v>41</v>
      </c>
      <c r="M2285" s="18" t="n">
        <f aca="false">IF(ISNUMBER(B2285),B2285,IF(MID(B2285,3,1)="-",DATE(VALUE(RIGHT(B2285,4)),VALUE(MID(B2285,4,2)),VALUE(LEFT(B2285,2))),DATE(VALUE(LEFT(B2285,4)),VALUE(MID(B2285,6,2)),VALUE(RIGHT(B2285,2)))))</f>
        <v>45862</v>
      </c>
      <c r="N2285" s="16" t="n">
        <f aca="false">MONTH(M2285)</f>
        <v>7</v>
      </c>
      <c r="O2285" s="16" t="str">
        <f aca="false">PROPER(TRIM(H2285))</f>
        <v>Bengaluru</v>
      </c>
      <c r="P2285" s="16" t="str">
        <f aca="false">IFERROR(VLOOKUP(O2285,city_map!$A$2:$B$6,2,FALSE()),O2285)</f>
        <v>Bengaluru</v>
      </c>
      <c r="Q2285" s="16" t="n">
        <f aca="false">IF(ISNUMBER(F2285),F2285,VALUE(SUBSTITUTE(SUBSTITUTE(F2285,"₹",""),",","")))</f>
        <v>1356</v>
      </c>
      <c r="R2285" s="16" t="n">
        <f aca="false">IF(E2285=99,1,E2285)</f>
        <v>1</v>
      </c>
      <c r="S2285" s="16" t="n">
        <f aca="false">IF(G2285="",0,G2285)</f>
        <v>0</v>
      </c>
      <c r="T2285" s="16" t="str">
        <f aca="false">IF(I2285="","Unknown",IF(I2285="upi","UPI",I2285))</f>
        <v>UPI</v>
      </c>
      <c r="U2285" s="16" t="str">
        <f aca="false">IF(L2285="Yes","Y",IF(L2285="No","N",L2285))</f>
        <v>N</v>
      </c>
      <c r="V2285" s="19" t="n">
        <f aca="false">ROUND(R2285*Q2285*(1-S2285),2)</f>
        <v>1356</v>
      </c>
      <c r="W2285" s="16" t="str">
        <f aca="false">_xlfn.XLOOKUP(D2285,products!$A$2:$A$61,products!$C$2:$C$61,"Not found")</f>
        <v>Fashion</v>
      </c>
    </row>
    <row r="2286" customFormat="false" ht="15" hidden="false" customHeight="false" outlineLevel="0" collapsed="false">
      <c r="A2286" s="16" t="s">
        <v>3448</v>
      </c>
      <c r="B2286" s="16" t="s">
        <v>3443</v>
      </c>
      <c r="C2286" s="16" t="s">
        <v>515</v>
      </c>
      <c r="D2286" s="16" t="s">
        <v>440</v>
      </c>
      <c r="E2286" s="16" t="n">
        <v>1</v>
      </c>
      <c r="F2286" s="16" t="n">
        <v>1353</v>
      </c>
      <c r="G2286" s="16" t="n">
        <v>0</v>
      </c>
      <c r="H2286" s="16" t="s">
        <v>39</v>
      </c>
      <c r="I2286" s="16" t="s">
        <v>123</v>
      </c>
      <c r="J2286" s="16" t="n">
        <v>2</v>
      </c>
      <c r="K2286" s="16" t="n">
        <v>5</v>
      </c>
      <c r="L2286" s="16" t="s">
        <v>41</v>
      </c>
      <c r="M2286" s="18" t="n">
        <f aca="false">IF(ISNUMBER(B2286),B2286,IF(MID(B2286,3,1)="-",DATE(VALUE(RIGHT(B2286,4)),VALUE(MID(B2286,4,2)),VALUE(LEFT(B2286,2))),DATE(VALUE(LEFT(B2286,4)),VALUE(MID(B2286,6,2)),VALUE(RIGHT(B2286,2)))))</f>
        <v>45862</v>
      </c>
      <c r="N2286" s="16" t="n">
        <f aca="false">MONTH(M2286)</f>
        <v>7</v>
      </c>
      <c r="O2286" s="16" t="str">
        <f aca="false">PROPER(TRIM(H2286))</f>
        <v>Delhi</v>
      </c>
      <c r="P2286" s="16" t="str">
        <f aca="false">IFERROR(VLOOKUP(O2286,city_map!$A$2:$B$6,2,FALSE()),O2286)</f>
        <v>Delhi</v>
      </c>
      <c r="Q2286" s="16" t="n">
        <f aca="false">IF(ISNUMBER(F2286),F2286,VALUE(SUBSTITUTE(SUBSTITUTE(F2286,"₹",""),",","")))</f>
        <v>1353</v>
      </c>
      <c r="R2286" s="16" t="n">
        <f aca="false">IF(E2286=99,1,E2286)</f>
        <v>1</v>
      </c>
      <c r="S2286" s="16" t="n">
        <f aca="false">IF(G2286="",0,G2286)</f>
        <v>0</v>
      </c>
      <c r="T2286" s="16" t="str">
        <f aca="false">IF(I2286="","Unknown",IF(I2286="upi","UPI",I2286))</f>
        <v>UPI</v>
      </c>
      <c r="U2286" s="16" t="str">
        <f aca="false">IF(L2286="Yes","Y",IF(L2286="No","N",L2286))</f>
        <v>N</v>
      </c>
      <c r="V2286" s="19" t="n">
        <f aca="false">ROUND(R2286*Q2286*(1-S2286),2)</f>
        <v>1353</v>
      </c>
      <c r="W2286" s="16" t="str">
        <f aca="false">_xlfn.XLOOKUP(D2286,products!$A$2:$A$61,products!$C$2:$C$61,"Not found")</f>
        <v>Home</v>
      </c>
    </row>
    <row r="2287" customFormat="false" ht="15" hidden="false" customHeight="false" outlineLevel="0" collapsed="false">
      <c r="A2287" s="16" t="s">
        <v>3449</v>
      </c>
      <c r="B2287" s="16" t="s">
        <v>3450</v>
      </c>
      <c r="C2287" s="16" t="s">
        <v>2066</v>
      </c>
      <c r="D2287" s="16" t="s">
        <v>157</v>
      </c>
      <c r="E2287" s="16" t="n">
        <v>2</v>
      </c>
      <c r="F2287" s="16" t="n">
        <v>1063</v>
      </c>
      <c r="G2287" s="16" t="n">
        <v>0</v>
      </c>
      <c r="H2287" s="16" t="s">
        <v>67</v>
      </c>
      <c r="I2287" s="16" t="s">
        <v>47</v>
      </c>
      <c r="J2287" s="16" t="n">
        <v>3</v>
      </c>
      <c r="K2287" s="16" t="n">
        <v>5</v>
      </c>
      <c r="L2287" s="16" t="s">
        <v>41</v>
      </c>
      <c r="M2287" s="18" t="n">
        <f aca="false">IF(ISNUMBER(B2287),B2287,IF(MID(B2287,3,1)="-",DATE(VALUE(RIGHT(B2287,4)),VALUE(MID(B2287,4,2)),VALUE(LEFT(B2287,2))),DATE(VALUE(LEFT(B2287,4)),VALUE(MID(B2287,6,2)),VALUE(RIGHT(B2287,2)))))</f>
        <v>45863</v>
      </c>
      <c r="N2287" s="16" t="n">
        <f aca="false">MONTH(M2287)</f>
        <v>7</v>
      </c>
      <c r="O2287" s="16" t="str">
        <f aca="false">PROPER(TRIM(H2287))</f>
        <v>Kolkata</v>
      </c>
      <c r="P2287" s="16" t="str">
        <f aca="false">IFERROR(VLOOKUP(O2287,city_map!$A$2:$B$6,2,FALSE()),O2287)</f>
        <v>Kolkata</v>
      </c>
      <c r="Q2287" s="16" t="n">
        <f aca="false">IF(ISNUMBER(F2287),F2287,VALUE(SUBSTITUTE(SUBSTITUTE(F2287,"₹",""),",","")))</f>
        <v>1063</v>
      </c>
      <c r="R2287" s="16" t="n">
        <f aca="false">IF(E2287=99,1,E2287)</f>
        <v>2</v>
      </c>
      <c r="S2287" s="16" t="n">
        <f aca="false">IF(G2287="",0,G2287)</f>
        <v>0</v>
      </c>
      <c r="T2287" s="16" t="str">
        <f aca="false">IF(I2287="","Unknown",IF(I2287="upi","UPI",I2287))</f>
        <v>Debit Card</v>
      </c>
      <c r="U2287" s="16" t="str">
        <f aca="false">IF(L2287="Yes","Y",IF(L2287="No","N",L2287))</f>
        <v>N</v>
      </c>
      <c r="V2287" s="19" t="n">
        <f aca="false">ROUND(R2287*Q2287*(1-S2287),2)</f>
        <v>2126</v>
      </c>
      <c r="W2287" s="16" t="str">
        <f aca="false">_xlfn.XLOOKUP(D2287,products!$A$2:$A$61,products!$C$2:$C$61,"Not found")</f>
        <v>Books</v>
      </c>
    </row>
    <row r="2288" customFormat="false" ht="15" hidden="false" customHeight="false" outlineLevel="0" collapsed="false">
      <c r="A2288" s="16" t="s">
        <v>3451</v>
      </c>
      <c r="B2288" s="16" t="s">
        <v>3450</v>
      </c>
      <c r="C2288" s="16" t="s">
        <v>783</v>
      </c>
      <c r="D2288" s="16" t="s">
        <v>184</v>
      </c>
      <c r="E2288" s="16" t="n">
        <v>1</v>
      </c>
      <c r="F2288" s="16" t="n">
        <v>1243</v>
      </c>
      <c r="G2288" s="16" t="n">
        <v>0.1</v>
      </c>
      <c r="H2288" s="16" t="s">
        <v>56</v>
      </c>
      <c r="I2288" s="16" t="s">
        <v>40</v>
      </c>
      <c r="J2288" s="16" t="n">
        <v>5</v>
      </c>
      <c r="K2288" s="16" t="n">
        <v>4</v>
      </c>
      <c r="L2288" s="16" t="s">
        <v>41</v>
      </c>
      <c r="M2288" s="18" t="n">
        <f aca="false">IF(ISNUMBER(B2288),B2288,IF(MID(B2288,3,1)="-",DATE(VALUE(RIGHT(B2288,4)),VALUE(MID(B2288,4,2)),VALUE(LEFT(B2288,2))),DATE(VALUE(LEFT(B2288,4)),VALUE(MID(B2288,6,2)),VALUE(RIGHT(B2288,2)))))</f>
        <v>45863</v>
      </c>
      <c r="N2288" s="16" t="n">
        <f aca="false">MONTH(M2288)</f>
        <v>7</v>
      </c>
      <c r="O2288" s="16" t="str">
        <f aca="false">PROPER(TRIM(H2288))</f>
        <v>Lucknow</v>
      </c>
      <c r="P2288" s="16" t="str">
        <f aca="false">IFERROR(VLOOKUP(O2288,city_map!$A$2:$B$6,2,FALSE()),O2288)</f>
        <v>Lucknow</v>
      </c>
      <c r="Q2288" s="16" t="n">
        <f aca="false">IF(ISNUMBER(F2288),F2288,VALUE(SUBSTITUTE(SUBSTITUTE(F2288,"₹",""),",","")))</f>
        <v>1243</v>
      </c>
      <c r="R2288" s="16" t="n">
        <f aca="false">IF(E2288=99,1,E2288)</f>
        <v>1</v>
      </c>
      <c r="S2288" s="16" t="n">
        <f aca="false">IF(G2288="",0,G2288)</f>
        <v>0.1</v>
      </c>
      <c r="T2288" s="16" t="str">
        <f aca="false">IF(I2288="","Unknown",IF(I2288="upi","UPI",I2288))</f>
        <v>COD</v>
      </c>
      <c r="U2288" s="16" t="str">
        <f aca="false">IF(L2288="Yes","Y",IF(L2288="No","N",L2288))</f>
        <v>N</v>
      </c>
      <c r="V2288" s="19" t="n">
        <f aca="false">ROUND(R2288*Q2288*(1-S2288),2)</f>
        <v>1118.7</v>
      </c>
      <c r="W2288" s="16" t="str">
        <f aca="false">_xlfn.XLOOKUP(D2288,products!$A$2:$A$61,products!$C$2:$C$61,"Not found")</f>
        <v>Home</v>
      </c>
    </row>
    <row r="2289" customFormat="false" ht="15" hidden="false" customHeight="false" outlineLevel="0" collapsed="false">
      <c r="A2289" s="16" t="s">
        <v>3452</v>
      </c>
      <c r="B2289" s="16" t="s">
        <v>3450</v>
      </c>
      <c r="C2289" s="16" t="s">
        <v>1259</v>
      </c>
      <c r="D2289" s="16" t="s">
        <v>105</v>
      </c>
      <c r="E2289" s="16" t="n">
        <v>2</v>
      </c>
      <c r="F2289" s="16" t="n">
        <v>390</v>
      </c>
      <c r="G2289" s="16" t="n">
        <v>0.2</v>
      </c>
      <c r="H2289" s="16" t="s">
        <v>46</v>
      </c>
      <c r="I2289" s="16" t="s">
        <v>60</v>
      </c>
      <c r="J2289" s="16" t="n">
        <v>3</v>
      </c>
      <c r="K2289" s="16" t="n">
        <v>4</v>
      </c>
      <c r="L2289" s="16" t="s">
        <v>57</v>
      </c>
      <c r="M2289" s="18" t="n">
        <f aca="false">IF(ISNUMBER(B2289),B2289,IF(MID(B2289,3,1)="-",DATE(VALUE(RIGHT(B2289,4)),VALUE(MID(B2289,4,2)),VALUE(LEFT(B2289,2))),DATE(VALUE(LEFT(B2289,4)),VALUE(MID(B2289,6,2)),VALUE(RIGHT(B2289,2)))))</f>
        <v>45863</v>
      </c>
      <c r="N2289" s="16" t="n">
        <f aca="false">MONTH(M2289)</f>
        <v>7</v>
      </c>
      <c r="O2289" s="16" t="str">
        <f aca="false">PROPER(TRIM(H2289))</f>
        <v>Chennai</v>
      </c>
      <c r="P2289" s="16" t="str">
        <f aca="false">IFERROR(VLOOKUP(O2289,city_map!$A$2:$B$6,2,FALSE()),O2289)</f>
        <v>Chennai</v>
      </c>
      <c r="Q2289" s="16" t="n">
        <f aca="false">IF(ISNUMBER(F2289),F2289,VALUE(SUBSTITUTE(SUBSTITUTE(F2289,"₹",""),",","")))</f>
        <v>390</v>
      </c>
      <c r="R2289" s="16" t="n">
        <f aca="false">IF(E2289=99,1,E2289)</f>
        <v>2</v>
      </c>
      <c r="S2289" s="16" t="n">
        <f aca="false">IF(G2289="",0,G2289)</f>
        <v>0.2</v>
      </c>
      <c r="T2289" s="16" t="str">
        <f aca="false">IF(I2289="","Unknown",IF(I2289="upi","UPI",I2289))</f>
        <v>UPI</v>
      </c>
      <c r="U2289" s="16" t="str">
        <f aca="false">IF(L2289="Yes","Y",IF(L2289="No","N",L2289))</f>
        <v>Y</v>
      </c>
      <c r="V2289" s="19" t="n">
        <f aca="false">ROUND(R2289*Q2289*(1-S2289),2)</f>
        <v>624</v>
      </c>
      <c r="W2289" s="16" t="str">
        <f aca="false">_xlfn.XLOOKUP(D2289,products!$A$2:$A$61,products!$C$2:$C$61,"Not found")</f>
        <v>Beauty</v>
      </c>
    </row>
    <row r="2290" customFormat="false" ht="15" hidden="false" customHeight="false" outlineLevel="0" collapsed="false">
      <c r="A2290" s="16" t="s">
        <v>3453</v>
      </c>
      <c r="B2290" s="16" t="s">
        <v>3450</v>
      </c>
      <c r="C2290" s="16" t="s">
        <v>2730</v>
      </c>
      <c r="D2290" s="16" t="s">
        <v>99</v>
      </c>
      <c r="E2290" s="16" t="n">
        <v>1</v>
      </c>
      <c r="F2290" s="16" t="n">
        <v>706</v>
      </c>
      <c r="G2290" s="16" t="n">
        <v>0</v>
      </c>
      <c r="H2290" s="16" t="s">
        <v>130</v>
      </c>
      <c r="I2290" s="16" t="s">
        <v>71</v>
      </c>
      <c r="J2290" s="16" t="n">
        <v>4</v>
      </c>
      <c r="K2290" s="16" t="n">
        <v>4</v>
      </c>
      <c r="L2290" s="16" t="s">
        <v>41</v>
      </c>
      <c r="M2290" s="18" t="n">
        <f aca="false">IF(ISNUMBER(B2290),B2290,IF(MID(B2290,3,1)="-",DATE(VALUE(RIGHT(B2290,4)),VALUE(MID(B2290,4,2)),VALUE(LEFT(B2290,2))),DATE(VALUE(LEFT(B2290,4)),VALUE(MID(B2290,6,2)),VALUE(RIGHT(B2290,2)))))</f>
        <v>45863</v>
      </c>
      <c r="N2290" s="16" t="n">
        <f aca="false">MONTH(M2290)</f>
        <v>7</v>
      </c>
      <c r="O2290" s="16" t="str">
        <f aca="false">PROPER(TRIM(H2290))</f>
        <v>Bengaluru</v>
      </c>
      <c r="P2290" s="16" t="str">
        <f aca="false">IFERROR(VLOOKUP(O2290,city_map!$A$2:$B$6,2,FALSE()),O2290)</f>
        <v>Bengaluru</v>
      </c>
      <c r="Q2290" s="16" t="n">
        <f aca="false">IF(ISNUMBER(F2290),F2290,VALUE(SUBSTITUTE(SUBSTITUTE(F2290,"₹",""),",","")))</f>
        <v>706</v>
      </c>
      <c r="R2290" s="16" t="n">
        <f aca="false">IF(E2290=99,1,E2290)</f>
        <v>1</v>
      </c>
      <c r="S2290" s="16" t="n">
        <f aca="false">IF(G2290="",0,G2290)</f>
        <v>0</v>
      </c>
      <c r="T2290" s="16" t="str">
        <f aca="false">IF(I2290="","Unknown",IF(I2290="upi","UPI",I2290))</f>
        <v>Credit Card</v>
      </c>
      <c r="U2290" s="16" t="str">
        <f aca="false">IF(L2290="Yes","Y",IF(L2290="No","N",L2290))</f>
        <v>N</v>
      </c>
      <c r="V2290" s="19" t="n">
        <f aca="false">ROUND(R2290*Q2290*(1-S2290),2)</f>
        <v>706</v>
      </c>
      <c r="W2290" s="16" t="str">
        <f aca="false">_xlfn.XLOOKUP(D2290,products!$A$2:$A$61,products!$C$2:$C$61,"Not found")</f>
        <v>Fashion</v>
      </c>
    </row>
    <row r="2291" customFormat="false" ht="15" hidden="false" customHeight="false" outlineLevel="0" collapsed="false">
      <c r="A2291" s="16" t="s">
        <v>3454</v>
      </c>
      <c r="B2291" s="16" t="s">
        <v>3450</v>
      </c>
      <c r="C2291" s="16" t="s">
        <v>3455</v>
      </c>
      <c r="D2291" s="16" t="s">
        <v>211</v>
      </c>
      <c r="E2291" s="16" t="n">
        <v>1</v>
      </c>
      <c r="F2291" s="16" t="n">
        <v>1292</v>
      </c>
      <c r="G2291" s="16"/>
      <c r="H2291" s="16" t="s">
        <v>46</v>
      </c>
      <c r="I2291" s="16" t="s">
        <v>40</v>
      </c>
      <c r="J2291" s="16" t="n">
        <v>2</v>
      </c>
      <c r="K2291" s="16" t="n">
        <v>5</v>
      </c>
      <c r="L2291" s="16" t="s">
        <v>41</v>
      </c>
      <c r="M2291" s="18" t="n">
        <f aca="false">IF(ISNUMBER(B2291),B2291,IF(MID(B2291,3,1)="-",DATE(VALUE(RIGHT(B2291,4)),VALUE(MID(B2291,4,2)),VALUE(LEFT(B2291,2))),DATE(VALUE(LEFT(B2291,4)),VALUE(MID(B2291,6,2)),VALUE(RIGHT(B2291,2)))))</f>
        <v>45863</v>
      </c>
      <c r="N2291" s="16" t="n">
        <f aca="false">MONTH(M2291)</f>
        <v>7</v>
      </c>
      <c r="O2291" s="16" t="str">
        <f aca="false">PROPER(TRIM(H2291))</f>
        <v>Chennai</v>
      </c>
      <c r="P2291" s="16" t="str">
        <f aca="false">IFERROR(VLOOKUP(O2291,city_map!$A$2:$B$6,2,FALSE()),O2291)</f>
        <v>Chennai</v>
      </c>
      <c r="Q2291" s="16" t="n">
        <f aca="false">IF(ISNUMBER(F2291),F2291,VALUE(SUBSTITUTE(SUBSTITUTE(F2291,"₹",""),",","")))</f>
        <v>1292</v>
      </c>
      <c r="R2291" s="16" t="n">
        <f aca="false">IF(E2291=99,1,E2291)</f>
        <v>1</v>
      </c>
      <c r="S2291" s="16" t="n">
        <f aca="false">IF(G2291="",0,G2291)</f>
        <v>0</v>
      </c>
      <c r="T2291" s="16" t="str">
        <f aca="false">IF(I2291="","Unknown",IF(I2291="upi","UPI",I2291))</f>
        <v>COD</v>
      </c>
      <c r="U2291" s="16" t="str">
        <f aca="false">IF(L2291="Yes","Y",IF(L2291="No","N",L2291))</f>
        <v>N</v>
      </c>
      <c r="V2291" s="19" t="n">
        <f aca="false">ROUND(R2291*Q2291*(1-S2291),2)</f>
        <v>1292</v>
      </c>
      <c r="W2291" s="16" t="str">
        <f aca="false">_xlfn.XLOOKUP(D2291,products!$A$2:$A$61,products!$C$2:$C$61,"Not found")</f>
        <v>Fashion</v>
      </c>
    </row>
    <row r="2292" customFormat="false" ht="15" hidden="false" customHeight="false" outlineLevel="0" collapsed="false">
      <c r="A2292" s="16" t="s">
        <v>3456</v>
      </c>
      <c r="B2292" s="16" t="s">
        <v>3450</v>
      </c>
      <c r="C2292" s="16" t="s">
        <v>1738</v>
      </c>
      <c r="D2292" s="16" t="s">
        <v>51</v>
      </c>
      <c r="E2292" s="16" t="n">
        <v>2</v>
      </c>
      <c r="F2292" s="16" t="n">
        <v>2368</v>
      </c>
      <c r="G2292" s="16" t="n">
        <v>0</v>
      </c>
      <c r="H2292" s="16" t="s">
        <v>112</v>
      </c>
      <c r="I2292" s="16" t="s">
        <v>60</v>
      </c>
      <c r="J2292" s="16" t="n">
        <v>4</v>
      </c>
      <c r="K2292" s="16" t="n">
        <v>4</v>
      </c>
      <c r="L2292" s="16" t="s">
        <v>41</v>
      </c>
      <c r="M2292" s="18" t="n">
        <f aca="false">IF(ISNUMBER(B2292),B2292,IF(MID(B2292,3,1)="-",DATE(VALUE(RIGHT(B2292,4)),VALUE(MID(B2292,4,2)),VALUE(LEFT(B2292,2))),DATE(VALUE(LEFT(B2292,4)),VALUE(MID(B2292,6,2)),VALUE(RIGHT(B2292,2)))))</f>
        <v>45863</v>
      </c>
      <c r="N2292" s="16" t="n">
        <f aca="false">MONTH(M2292)</f>
        <v>7</v>
      </c>
      <c r="O2292" s="16" t="str">
        <f aca="false">PROPER(TRIM(H2292))</f>
        <v>Mumbai</v>
      </c>
      <c r="P2292" s="16" t="str">
        <f aca="false">IFERROR(VLOOKUP(O2292,city_map!$A$2:$B$6,2,FALSE()),O2292)</f>
        <v>Mumbai</v>
      </c>
      <c r="Q2292" s="16" t="n">
        <f aca="false">IF(ISNUMBER(F2292),F2292,VALUE(SUBSTITUTE(SUBSTITUTE(F2292,"₹",""),",","")))</f>
        <v>2368</v>
      </c>
      <c r="R2292" s="16" t="n">
        <f aca="false">IF(E2292=99,1,E2292)</f>
        <v>2</v>
      </c>
      <c r="S2292" s="16" t="n">
        <f aca="false">IF(G2292="",0,G2292)</f>
        <v>0</v>
      </c>
      <c r="T2292" s="16" t="str">
        <f aca="false">IF(I2292="","Unknown",IF(I2292="upi","UPI",I2292))</f>
        <v>UPI</v>
      </c>
      <c r="U2292" s="16" t="str">
        <f aca="false">IF(L2292="Yes","Y",IF(L2292="No","N",L2292))</f>
        <v>N</v>
      </c>
      <c r="V2292" s="19" t="n">
        <f aca="false">ROUND(R2292*Q2292*(1-S2292),2)</f>
        <v>4736</v>
      </c>
      <c r="W2292" s="16" t="str">
        <f aca="false">_xlfn.XLOOKUP(D2292,products!$A$2:$A$61,products!$C$2:$C$61,"Not found")</f>
        <v>Fashion</v>
      </c>
    </row>
    <row r="2293" customFormat="false" ht="15" hidden="false" customHeight="false" outlineLevel="0" collapsed="false">
      <c r="A2293" s="16" t="s">
        <v>3457</v>
      </c>
      <c r="B2293" s="16" t="s">
        <v>3450</v>
      </c>
      <c r="C2293" s="16" t="s">
        <v>644</v>
      </c>
      <c r="D2293" s="16" t="s">
        <v>77</v>
      </c>
      <c r="E2293" s="16" t="n">
        <v>2</v>
      </c>
      <c r="F2293" s="16" t="n">
        <v>348</v>
      </c>
      <c r="G2293" s="16" t="n">
        <v>0.1</v>
      </c>
      <c r="H2293" s="16" t="s">
        <v>56</v>
      </c>
      <c r="I2293" s="16" t="s">
        <v>100</v>
      </c>
      <c r="J2293" s="16" t="n">
        <v>4</v>
      </c>
      <c r="K2293" s="16" t="n">
        <v>5</v>
      </c>
      <c r="L2293" s="16" t="s">
        <v>41</v>
      </c>
      <c r="M2293" s="18" t="n">
        <f aca="false">IF(ISNUMBER(B2293),B2293,IF(MID(B2293,3,1)="-",DATE(VALUE(RIGHT(B2293,4)),VALUE(MID(B2293,4,2)),VALUE(LEFT(B2293,2))),DATE(VALUE(LEFT(B2293,4)),VALUE(MID(B2293,6,2)),VALUE(RIGHT(B2293,2)))))</f>
        <v>45863</v>
      </c>
      <c r="N2293" s="16" t="n">
        <f aca="false">MONTH(M2293)</f>
        <v>7</v>
      </c>
      <c r="O2293" s="16" t="str">
        <f aca="false">PROPER(TRIM(H2293))</f>
        <v>Lucknow</v>
      </c>
      <c r="P2293" s="16" t="str">
        <f aca="false">IFERROR(VLOOKUP(O2293,city_map!$A$2:$B$6,2,FALSE()),O2293)</f>
        <v>Lucknow</v>
      </c>
      <c r="Q2293" s="16" t="n">
        <f aca="false">IF(ISNUMBER(F2293),F2293,VALUE(SUBSTITUTE(SUBSTITUTE(F2293,"₹",""),",","")))</f>
        <v>348</v>
      </c>
      <c r="R2293" s="16" t="n">
        <f aca="false">IF(E2293=99,1,E2293)</f>
        <v>2</v>
      </c>
      <c r="S2293" s="16" t="n">
        <f aca="false">IF(G2293="",0,G2293)</f>
        <v>0.1</v>
      </c>
      <c r="T2293" s="16" t="str">
        <f aca="false">IF(I2293="","Unknown",IF(I2293="upi","UPI",I2293))</f>
        <v>Net Banking</v>
      </c>
      <c r="U2293" s="16" t="str">
        <f aca="false">IF(L2293="Yes","Y",IF(L2293="No","N",L2293))</f>
        <v>N</v>
      </c>
      <c r="V2293" s="19" t="n">
        <f aca="false">ROUND(R2293*Q2293*(1-S2293),2)</f>
        <v>626.4</v>
      </c>
      <c r="W2293" s="16" t="str">
        <f aca="false">_xlfn.XLOOKUP(D2293,products!$A$2:$A$61,products!$C$2:$C$61,"Not found")</f>
        <v>Books</v>
      </c>
    </row>
    <row r="2294" customFormat="false" ht="15" hidden="false" customHeight="false" outlineLevel="0" collapsed="false">
      <c r="A2294" s="16" t="s">
        <v>3458</v>
      </c>
      <c r="B2294" s="16" t="s">
        <v>3450</v>
      </c>
      <c r="C2294" s="16" t="s">
        <v>2738</v>
      </c>
      <c r="D2294" s="16" t="s">
        <v>88</v>
      </c>
      <c r="E2294" s="16" t="n">
        <v>1</v>
      </c>
      <c r="F2294" s="16" t="n">
        <v>2970</v>
      </c>
      <c r="G2294" s="16" t="n">
        <v>0.05</v>
      </c>
      <c r="H2294" s="16" t="s">
        <v>112</v>
      </c>
      <c r="I2294" s="16" t="s">
        <v>71</v>
      </c>
      <c r="J2294" s="16" t="n">
        <v>3</v>
      </c>
      <c r="K2294" s="16" t="n">
        <v>5</v>
      </c>
      <c r="L2294" s="16" t="s">
        <v>41</v>
      </c>
      <c r="M2294" s="18" t="n">
        <f aca="false">IF(ISNUMBER(B2294),B2294,IF(MID(B2294,3,1)="-",DATE(VALUE(RIGHT(B2294,4)),VALUE(MID(B2294,4,2)),VALUE(LEFT(B2294,2))),DATE(VALUE(LEFT(B2294,4)),VALUE(MID(B2294,6,2)),VALUE(RIGHT(B2294,2)))))</f>
        <v>45863</v>
      </c>
      <c r="N2294" s="16" t="n">
        <f aca="false">MONTH(M2294)</f>
        <v>7</v>
      </c>
      <c r="O2294" s="16" t="str">
        <f aca="false">PROPER(TRIM(H2294))</f>
        <v>Mumbai</v>
      </c>
      <c r="P2294" s="16" t="str">
        <f aca="false">IFERROR(VLOOKUP(O2294,city_map!$A$2:$B$6,2,FALSE()),O2294)</f>
        <v>Mumbai</v>
      </c>
      <c r="Q2294" s="16" t="n">
        <f aca="false">IF(ISNUMBER(F2294),F2294,VALUE(SUBSTITUTE(SUBSTITUTE(F2294,"₹",""),",","")))</f>
        <v>2970</v>
      </c>
      <c r="R2294" s="16" t="n">
        <f aca="false">IF(E2294=99,1,E2294)</f>
        <v>1</v>
      </c>
      <c r="S2294" s="16" t="n">
        <f aca="false">IF(G2294="",0,G2294)</f>
        <v>0.05</v>
      </c>
      <c r="T2294" s="16" t="str">
        <f aca="false">IF(I2294="","Unknown",IF(I2294="upi","UPI",I2294))</f>
        <v>Credit Card</v>
      </c>
      <c r="U2294" s="16" t="str">
        <f aca="false">IF(L2294="Yes","Y",IF(L2294="No","N",L2294))</f>
        <v>N</v>
      </c>
      <c r="V2294" s="19" t="n">
        <f aca="false">ROUND(R2294*Q2294*(1-S2294),2)</f>
        <v>2821.5</v>
      </c>
      <c r="W2294" s="16" t="str">
        <f aca="false">_xlfn.XLOOKUP(D2294,products!$A$2:$A$61,products!$C$2:$C$61,"Not found")</f>
        <v>Fashion</v>
      </c>
    </row>
    <row r="2295" customFormat="false" ht="15" hidden="false" customHeight="false" outlineLevel="0" collapsed="false">
      <c r="A2295" s="16" t="s">
        <v>3459</v>
      </c>
      <c r="B2295" s="16" t="s">
        <v>3450</v>
      </c>
      <c r="C2295" s="16" t="s">
        <v>437</v>
      </c>
      <c r="D2295" s="16" t="s">
        <v>149</v>
      </c>
      <c r="E2295" s="16" t="n">
        <v>2</v>
      </c>
      <c r="F2295" s="16" t="n">
        <v>1648</v>
      </c>
      <c r="G2295" s="16" t="n">
        <v>0</v>
      </c>
      <c r="H2295" s="16" t="s">
        <v>56</v>
      </c>
      <c r="I2295" s="16" t="s">
        <v>40</v>
      </c>
      <c r="J2295" s="16" t="n">
        <v>5</v>
      </c>
      <c r="K2295" s="16" t="n">
        <v>4</v>
      </c>
      <c r="L2295" s="16" t="s">
        <v>41</v>
      </c>
      <c r="M2295" s="18" t="n">
        <f aca="false">IF(ISNUMBER(B2295),B2295,IF(MID(B2295,3,1)="-",DATE(VALUE(RIGHT(B2295,4)),VALUE(MID(B2295,4,2)),VALUE(LEFT(B2295,2))),DATE(VALUE(LEFT(B2295,4)),VALUE(MID(B2295,6,2)),VALUE(RIGHT(B2295,2)))))</f>
        <v>45863</v>
      </c>
      <c r="N2295" s="16" t="n">
        <f aca="false">MONTH(M2295)</f>
        <v>7</v>
      </c>
      <c r="O2295" s="16" t="str">
        <f aca="false">PROPER(TRIM(H2295))</f>
        <v>Lucknow</v>
      </c>
      <c r="P2295" s="16" t="str">
        <f aca="false">IFERROR(VLOOKUP(O2295,city_map!$A$2:$B$6,2,FALSE()),O2295)</f>
        <v>Lucknow</v>
      </c>
      <c r="Q2295" s="16" t="n">
        <f aca="false">IF(ISNUMBER(F2295),F2295,VALUE(SUBSTITUTE(SUBSTITUTE(F2295,"₹",""),",","")))</f>
        <v>1648</v>
      </c>
      <c r="R2295" s="16" t="n">
        <f aca="false">IF(E2295=99,1,E2295)</f>
        <v>2</v>
      </c>
      <c r="S2295" s="16" t="n">
        <f aca="false">IF(G2295="",0,G2295)</f>
        <v>0</v>
      </c>
      <c r="T2295" s="16" t="str">
        <f aca="false">IF(I2295="","Unknown",IF(I2295="upi","UPI",I2295))</f>
        <v>COD</v>
      </c>
      <c r="U2295" s="16" t="str">
        <f aca="false">IF(L2295="Yes","Y",IF(L2295="No","N",L2295))</f>
        <v>N</v>
      </c>
      <c r="V2295" s="19" t="n">
        <f aca="false">ROUND(R2295*Q2295*(1-S2295),2)</f>
        <v>3296</v>
      </c>
      <c r="W2295" s="16" t="str">
        <f aca="false">_xlfn.XLOOKUP(D2295,products!$A$2:$A$61,products!$C$2:$C$61,"Not found")</f>
        <v>Fashion</v>
      </c>
    </row>
    <row r="2296" customFormat="false" ht="15" hidden="false" customHeight="false" outlineLevel="0" collapsed="false">
      <c r="A2296" s="16" t="s">
        <v>3460</v>
      </c>
      <c r="B2296" s="16" t="s">
        <v>3450</v>
      </c>
      <c r="C2296" s="16" t="s">
        <v>322</v>
      </c>
      <c r="D2296" s="16" t="s">
        <v>77</v>
      </c>
      <c r="E2296" s="16" t="n">
        <v>1</v>
      </c>
      <c r="F2296" s="16" t="n">
        <v>347</v>
      </c>
      <c r="G2296" s="16" t="n">
        <v>0.15</v>
      </c>
      <c r="H2296" s="16" t="s">
        <v>112</v>
      </c>
      <c r="I2296" s="16" t="s">
        <v>60</v>
      </c>
      <c r="J2296" s="16" t="n">
        <v>3</v>
      </c>
      <c r="K2296" s="16" t="n">
        <v>4</v>
      </c>
      <c r="L2296" s="16" t="s">
        <v>41</v>
      </c>
      <c r="M2296" s="18" t="n">
        <f aca="false">IF(ISNUMBER(B2296),B2296,IF(MID(B2296,3,1)="-",DATE(VALUE(RIGHT(B2296,4)),VALUE(MID(B2296,4,2)),VALUE(LEFT(B2296,2))),DATE(VALUE(LEFT(B2296,4)),VALUE(MID(B2296,6,2)),VALUE(RIGHT(B2296,2)))))</f>
        <v>45863</v>
      </c>
      <c r="N2296" s="16" t="n">
        <f aca="false">MONTH(M2296)</f>
        <v>7</v>
      </c>
      <c r="O2296" s="16" t="str">
        <f aca="false">PROPER(TRIM(H2296))</f>
        <v>Mumbai</v>
      </c>
      <c r="P2296" s="16" t="str">
        <f aca="false">IFERROR(VLOOKUP(O2296,city_map!$A$2:$B$6,2,FALSE()),O2296)</f>
        <v>Mumbai</v>
      </c>
      <c r="Q2296" s="16" t="n">
        <f aca="false">IF(ISNUMBER(F2296),F2296,VALUE(SUBSTITUTE(SUBSTITUTE(F2296,"₹",""),",","")))</f>
        <v>347</v>
      </c>
      <c r="R2296" s="16" t="n">
        <f aca="false">IF(E2296=99,1,E2296)</f>
        <v>1</v>
      </c>
      <c r="S2296" s="16" t="n">
        <f aca="false">IF(G2296="",0,G2296)</f>
        <v>0.15</v>
      </c>
      <c r="T2296" s="16" t="str">
        <f aca="false">IF(I2296="","Unknown",IF(I2296="upi","UPI",I2296))</f>
        <v>UPI</v>
      </c>
      <c r="U2296" s="16" t="str">
        <f aca="false">IF(L2296="Yes","Y",IF(L2296="No","N",L2296))</f>
        <v>N</v>
      </c>
      <c r="V2296" s="19" t="n">
        <f aca="false">ROUND(R2296*Q2296*(1-S2296),2)</f>
        <v>294.95</v>
      </c>
      <c r="W2296" s="16" t="str">
        <f aca="false">_xlfn.XLOOKUP(D2296,products!$A$2:$A$61,products!$C$2:$C$61,"Not found")</f>
        <v>Books</v>
      </c>
    </row>
    <row r="2297" customFormat="false" ht="15" hidden="false" customHeight="false" outlineLevel="0" collapsed="false">
      <c r="A2297" s="16" t="s">
        <v>3461</v>
      </c>
      <c r="B2297" s="16" t="s">
        <v>3462</v>
      </c>
      <c r="C2297" s="16" t="s">
        <v>2195</v>
      </c>
      <c r="D2297" s="16" t="s">
        <v>99</v>
      </c>
      <c r="E2297" s="16" t="n">
        <v>2</v>
      </c>
      <c r="F2297" s="16" t="n">
        <v>730</v>
      </c>
      <c r="G2297" s="16" t="n">
        <v>0.1</v>
      </c>
      <c r="H2297" s="16" t="s">
        <v>46</v>
      </c>
      <c r="I2297" s="16" t="s">
        <v>40</v>
      </c>
      <c r="J2297" s="16" t="n">
        <v>4</v>
      </c>
      <c r="K2297" s="16" t="n">
        <v>5</v>
      </c>
      <c r="L2297" s="16" t="s">
        <v>41</v>
      </c>
      <c r="M2297" s="18" t="n">
        <f aca="false">IF(ISNUMBER(B2297),B2297,IF(MID(B2297,3,1)="-",DATE(VALUE(RIGHT(B2297,4)),VALUE(MID(B2297,4,2)),VALUE(LEFT(B2297,2))),DATE(VALUE(LEFT(B2297,4)),VALUE(MID(B2297,6,2)),VALUE(RIGHT(B2297,2)))))</f>
        <v>45864</v>
      </c>
      <c r="N2297" s="16" t="n">
        <f aca="false">MONTH(M2297)</f>
        <v>7</v>
      </c>
      <c r="O2297" s="16" t="str">
        <f aca="false">PROPER(TRIM(H2297))</f>
        <v>Chennai</v>
      </c>
      <c r="P2297" s="16" t="str">
        <f aca="false">IFERROR(VLOOKUP(O2297,city_map!$A$2:$B$6,2,FALSE()),O2297)</f>
        <v>Chennai</v>
      </c>
      <c r="Q2297" s="16" t="n">
        <f aca="false">IF(ISNUMBER(F2297),F2297,VALUE(SUBSTITUTE(SUBSTITUTE(F2297,"₹",""),",","")))</f>
        <v>730</v>
      </c>
      <c r="R2297" s="16" t="n">
        <f aca="false">IF(E2297=99,1,E2297)</f>
        <v>2</v>
      </c>
      <c r="S2297" s="16" t="n">
        <f aca="false">IF(G2297="",0,G2297)</f>
        <v>0.1</v>
      </c>
      <c r="T2297" s="16" t="str">
        <f aca="false">IF(I2297="","Unknown",IF(I2297="upi","UPI",I2297))</f>
        <v>COD</v>
      </c>
      <c r="U2297" s="16" t="str">
        <f aca="false">IF(L2297="Yes","Y",IF(L2297="No","N",L2297))</f>
        <v>N</v>
      </c>
      <c r="V2297" s="19" t="n">
        <f aca="false">ROUND(R2297*Q2297*(1-S2297),2)</f>
        <v>1314</v>
      </c>
      <c r="W2297" s="16" t="str">
        <f aca="false">_xlfn.XLOOKUP(D2297,products!$A$2:$A$61,products!$C$2:$C$61,"Not found")</f>
        <v>Fashion</v>
      </c>
    </row>
    <row r="2298" customFormat="false" ht="15" hidden="false" customHeight="false" outlineLevel="0" collapsed="false">
      <c r="A2298" s="16" t="s">
        <v>3463</v>
      </c>
      <c r="B2298" s="16" t="s">
        <v>3462</v>
      </c>
      <c r="C2298" s="16" t="s">
        <v>343</v>
      </c>
      <c r="D2298" s="16" t="s">
        <v>219</v>
      </c>
      <c r="E2298" s="16" t="n">
        <v>1</v>
      </c>
      <c r="F2298" s="16" t="n">
        <v>1267</v>
      </c>
      <c r="G2298" s="16" t="n">
        <v>0.1</v>
      </c>
      <c r="H2298" s="16" t="s">
        <v>112</v>
      </c>
      <c r="I2298" s="16" t="s">
        <v>47</v>
      </c>
      <c r="J2298" s="16" t="n">
        <v>5</v>
      </c>
      <c r="K2298" s="16"/>
      <c r="L2298" s="16" t="s">
        <v>41</v>
      </c>
      <c r="M2298" s="18" t="n">
        <f aca="false">IF(ISNUMBER(B2298),B2298,IF(MID(B2298,3,1)="-",DATE(VALUE(RIGHT(B2298,4)),VALUE(MID(B2298,4,2)),VALUE(LEFT(B2298,2))),DATE(VALUE(LEFT(B2298,4)),VALUE(MID(B2298,6,2)),VALUE(RIGHT(B2298,2)))))</f>
        <v>45864</v>
      </c>
      <c r="N2298" s="16" t="n">
        <f aca="false">MONTH(M2298)</f>
        <v>7</v>
      </c>
      <c r="O2298" s="16" t="str">
        <f aca="false">PROPER(TRIM(H2298))</f>
        <v>Mumbai</v>
      </c>
      <c r="P2298" s="16" t="str">
        <f aca="false">IFERROR(VLOOKUP(O2298,city_map!$A$2:$B$6,2,FALSE()),O2298)</f>
        <v>Mumbai</v>
      </c>
      <c r="Q2298" s="16" t="n">
        <f aca="false">IF(ISNUMBER(F2298),F2298,VALUE(SUBSTITUTE(SUBSTITUTE(F2298,"₹",""),",","")))</f>
        <v>1267</v>
      </c>
      <c r="R2298" s="16" t="n">
        <f aca="false">IF(E2298=99,1,E2298)</f>
        <v>1</v>
      </c>
      <c r="S2298" s="16" t="n">
        <f aca="false">IF(G2298="",0,G2298)</f>
        <v>0.1</v>
      </c>
      <c r="T2298" s="16" t="str">
        <f aca="false">IF(I2298="","Unknown",IF(I2298="upi","UPI",I2298))</f>
        <v>Debit Card</v>
      </c>
      <c r="U2298" s="16" t="str">
        <f aca="false">IF(L2298="Yes","Y",IF(L2298="No","N",L2298))</f>
        <v>N</v>
      </c>
      <c r="V2298" s="19" t="n">
        <f aca="false">ROUND(R2298*Q2298*(1-S2298),2)</f>
        <v>1140.3</v>
      </c>
      <c r="W2298" s="16" t="str">
        <f aca="false">_xlfn.XLOOKUP(D2298,products!$A$2:$A$61,products!$C$2:$C$61,"Not found")</f>
        <v>Electronics</v>
      </c>
    </row>
    <row r="2299" customFormat="false" ht="15" hidden="false" customHeight="false" outlineLevel="0" collapsed="false">
      <c r="A2299" s="16" t="s">
        <v>3464</v>
      </c>
      <c r="B2299" s="16" t="s">
        <v>3462</v>
      </c>
      <c r="C2299" s="16" t="s">
        <v>676</v>
      </c>
      <c r="D2299" s="16" t="s">
        <v>108</v>
      </c>
      <c r="E2299" s="16" t="n">
        <v>3</v>
      </c>
      <c r="F2299" s="16" t="n">
        <v>3614</v>
      </c>
      <c r="G2299" s="16" t="n">
        <v>0.05</v>
      </c>
      <c r="H2299" s="16" t="s">
        <v>56</v>
      </c>
      <c r="I2299" s="16" t="s">
        <v>60</v>
      </c>
      <c r="J2299" s="16" t="n">
        <v>6</v>
      </c>
      <c r="K2299" s="16" t="n">
        <v>3</v>
      </c>
      <c r="L2299" s="16" t="s">
        <v>57</v>
      </c>
      <c r="M2299" s="18" t="n">
        <f aca="false">IF(ISNUMBER(B2299),B2299,IF(MID(B2299,3,1)="-",DATE(VALUE(RIGHT(B2299,4)),VALUE(MID(B2299,4,2)),VALUE(LEFT(B2299,2))),DATE(VALUE(LEFT(B2299,4)),VALUE(MID(B2299,6,2)),VALUE(RIGHT(B2299,2)))))</f>
        <v>45864</v>
      </c>
      <c r="N2299" s="16" t="n">
        <f aca="false">MONTH(M2299)</f>
        <v>7</v>
      </c>
      <c r="O2299" s="16" t="str">
        <f aca="false">PROPER(TRIM(H2299))</f>
        <v>Lucknow</v>
      </c>
      <c r="P2299" s="16" t="str">
        <f aca="false">IFERROR(VLOOKUP(O2299,city_map!$A$2:$B$6,2,FALSE()),O2299)</f>
        <v>Lucknow</v>
      </c>
      <c r="Q2299" s="16" t="n">
        <f aca="false">IF(ISNUMBER(F2299),F2299,VALUE(SUBSTITUTE(SUBSTITUTE(F2299,"₹",""),",","")))</f>
        <v>3614</v>
      </c>
      <c r="R2299" s="16" t="n">
        <f aca="false">IF(E2299=99,1,E2299)</f>
        <v>3</v>
      </c>
      <c r="S2299" s="16" t="n">
        <f aca="false">IF(G2299="",0,G2299)</f>
        <v>0.05</v>
      </c>
      <c r="T2299" s="16" t="str">
        <f aca="false">IF(I2299="","Unknown",IF(I2299="upi","UPI",I2299))</f>
        <v>UPI</v>
      </c>
      <c r="U2299" s="16" t="str">
        <f aca="false">IF(L2299="Yes","Y",IF(L2299="No","N",L2299))</f>
        <v>Y</v>
      </c>
      <c r="V2299" s="19" t="n">
        <f aca="false">ROUND(R2299*Q2299*(1-S2299),2)</f>
        <v>10299.9</v>
      </c>
      <c r="W2299" s="16" t="str">
        <f aca="false">_xlfn.XLOOKUP(D2299,products!$A$2:$A$61,products!$C$2:$C$61,"Not found")</f>
        <v>Electronics</v>
      </c>
    </row>
    <row r="2300" customFormat="false" ht="15" hidden="false" customHeight="false" outlineLevel="0" collapsed="false">
      <c r="A2300" s="16" t="s">
        <v>3465</v>
      </c>
      <c r="B2300" s="16" t="s">
        <v>3462</v>
      </c>
      <c r="C2300" s="16" t="s">
        <v>1896</v>
      </c>
      <c r="D2300" s="16" t="s">
        <v>160</v>
      </c>
      <c r="E2300" s="16" t="n">
        <v>1</v>
      </c>
      <c r="F2300" s="16" t="n">
        <v>1839</v>
      </c>
      <c r="G2300" s="16" t="n">
        <v>0.3</v>
      </c>
      <c r="H2300" s="16" t="s">
        <v>112</v>
      </c>
      <c r="I2300" s="16" t="s">
        <v>71</v>
      </c>
      <c r="J2300" s="16" t="n">
        <v>3</v>
      </c>
      <c r="K2300" s="16" t="n">
        <v>4</v>
      </c>
      <c r="L2300" s="16" t="s">
        <v>41</v>
      </c>
      <c r="M2300" s="18" t="n">
        <f aca="false">IF(ISNUMBER(B2300),B2300,IF(MID(B2300,3,1)="-",DATE(VALUE(RIGHT(B2300,4)),VALUE(MID(B2300,4,2)),VALUE(LEFT(B2300,2))),DATE(VALUE(LEFT(B2300,4)),VALUE(MID(B2300,6,2)),VALUE(RIGHT(B2300,2)))))</f>
        <v>45864</v>
      </c>
      <c r="N2300" s="16" t="n">
        <f aca="false">MONTH(M2300)</f>
        <v>7</v>
      </c>
      <c r="O2300" s="16" t="str">
        <f aca="false">PROPER(TRIM(H2300))</f>
        <v>Mumbai</v>
      </c>
      <c r="P2300" s="16" t="str">
        <f aca="false">IFERROR(VLOOKUP(O2300,city_map!$A$2:$B$6,2,FALSE()),O2300)</f>
        <v>Mumbai</v>
      </c>
      <c r="Q2300" s="16" t="n">
        <f aca="false">IF(ISNUMBER(F2300),F2300,VALUE(SUBSTITUTE(SUBSTITUTE(F2300,"₹",""),",","")))</f>
        <v>1839</v>
      </c>
      <c r="R2300" s="16" t="n">
        <f aca="false">IF(E2300=99,1,E2300)</f>
        <v>1</v>
      </c>
      <c r="S2300" s="16" t="n">
        <f aca="false">IF(G2300="",0,G2300)</f>
        <v>0.3</v>
      </c>
      <c r="T2300" s="16" t="str">
        <f aca="false">IF(I2300="","Unknown",IF(I2300="upi","UPI",I2300))</f>
        <v>Credit Card</v>
      </c>
      <c r="U2300" s="16" t="str">
        <f aca="false">IF(L2300="Yes","Y",IF(L2300="No","N",L2300))</f>
        <v>N</v>
      </c>
      <c r="V2300" s="19" t="n">
        <f aca="false">ROUND(R2300*Q2300*(1-S2300),2)</f>
        <v>1287.3</v>
      </c>
      <c r="W2300" s="16" t="str">
        <f aca="false">_xlfn.XLOOKUP(D2300,products!$A$2:$A$61,products!$C$2:$C$61,"Not found")</f>
        <v>Fashion</v>
      </c>
    </row>
    <row r="2301" customFormat="false" ht="15" hidden="false" customHeight="false" outlineLevel="0" collapsed="false">
      <c r="A2301" s="16" t="s">
        <v>3466</v>
      </c>
      <c r="B2301" s="16" t="s">
        <v>3462</v>
      </c>
      <c r="C2301" s="16" t="s">
        <v>971</v>
      </c>
      <c r="D2301" s="16" t="s">
        <v>229</v>
      </c>
      <c r="E2301" s="16" t="n">
        <v>1</v>
      </c>
      <c r="F2301" s="16" t="n">
        <v>469</v>
      </c>
      <c r="G2301" s="16"/>
      <c r="H2301" s="16" t="s">
        <v>112</v>
      </c>
      <c r="I2301" s="16" t="s">
        <v>60</v>
      </c>
      <c r="J2301" s="16" t="n">
        <v>2</v>
      </c>
      <c r="K2301" s="16" t="n">
        <v>4</v>
      </c>
      <c r="L2301" s="16" t="s">
        <v>41</v>
      </c>
      <c r="M2301" s="18" t="n">
        <f aca="false">IF(ISNUMBER(B2301),B2301,IF(MID(B2301,3,1)="-",DATE(VALUE(RIGHT(B2301,4)),VALUE(MID(B2301,4,2)),VALUE(LEFT(B2301,2))),DATE(VALUE(LEFT(B2301,4)),VALUE(MID(B2301,6,2)),VALUE(RIGHT(B2301,2)))))</f>
        <v>45864</v>
      </c>
      <c r="N2301" s="16" t="n">
        <f aca="false">MONTH(M2301)</f>
        <v>7</v>
      </c>
      <c r="O2301" s="16" t="str">
        <f aca="false">PROPER(TRIM(H2301))</f>
        <v>Mumbai</v>
      </c>
      <c r="P2301" s="16" t="str">
        <f aca="false">IFERROR(VLOOKUP(O2301,city_map!$A$2:$B$6,2,FALSE()),O2301)</f>
        <v>Mumbai</v>
      </c>
      <c r="Q2301" s="16" t="n">
        <f aca="false">IF(ISNUMBER(F2301),F2301,VALUE(SUBSTITUTE(SUBSTITUTE(F2301,"₹",""),",","")))</f>
        <v>469</v>
      </c>
      <c r="R2301" s="16" t="n">
        <f aca="false">IF(E2301=99,1,E2301)</f>
        <v>1</v>
      </c>
      <c r="S2301" s="16" t="n">
        <f aca="false">IF(G2301="",0,G2301)</f>
        <v>0</v>
      </c>
      <c r="T2301" s="16" t="str">
        <f aca="false">IF(I2301="","Unknown",IF(I2301="upi","UPI",I2301))</f>
        <v>UPI</v>
      </c>
      <c r="U2301" s="16" t="str">
        <f aca="false">IF(L2301="Yes","Y",IF(L2301="No","N",L2301))</f>
        <v>N</v>
      </c>
      <c r="V2301" s="19" t="n">
        <f aca="false">ROUND(R2301*Q2301*(1-S2301),2)</f>
        <v>469</v>
      </c>
      <c r="W2301" s="16" t="str">
        <f aca="false">_xlfn.XLOOKUP(D2301,products!$A$2:$A$61,products!$C$2:$C$61,"Not found")</f>
        <v>Books</v>
      </c>
    </row>
    <row r="2302" customFormat="false" ht="15" hidden="false" customHeight="false" outlineLevel="0" collapsed="false">
      <c r="A2302" s="16" t="s">
        <v>3467</v>
      </c>
      <c r="B2302" s="16" t="s">
        <v>3462</v>
      </c>
      <c r="C2302" s="16" t="s">
        <v>419</v>
      </c>
      <c r="D2302" s="16" t="s">
        <v>412</v>
      </c>
      <c r="E2302" s="16" t="n">
        <v>1</v>
      </c>
      <c r="F2302" s="16" t="n">
        <v>996</v>
      </c>
      <c r="G2302" s="16" t="n">
        <v>0.1</v>
      </c>
      <c r="H2302" s="16" t="s">
        <v>39</v>
      </c>
      <c r="I2302" s="16" t="s">
        <v>71</v>
      </c>
      <c r="J2302" s="16" t="n">
        <v>3</v>
      </c>
      <c r="K2302" s="16" t="n">
        <v>5</v>
      </c>
      <c r="L2302" s="16" t="s">
        <v>41</v>
      </c>
      <c r="M2302" s="18" t="n">
        <f aca="false">IF(ISNUMBER(B2302),B2302,IF(MID(B2302,3,1)="-",DATE(VALUE(RIGHT(B2302,4)),VALUE(MID(B2302,4,2)),VALUE(LEFT(B2302,2))),DATE(VALUE(LEFT(B2302,4)),VALUE(MID(B2302,6,2)),VALUE(RIGHT(B2302,2)))))</f>
        <v>45864</v>
      </c>
      <c r="N2302" s="16" t="n">
        <f aca="false">MONTH(M2302)</f>
        <v>7</v>
      </c>
      <c r="O2302" s="16" t="str">
        <f aca="false">PROPER(TRIM(H2302))</f>
        <v>Delhi</v>
      </c>
      <c r="P2302" s="16" t="str">
        <f aca="false">IFERROR(VLOOKUP(O2302,city_map!$A$2:$B$6,2,FALSE()),O2302)</f>
        <v>Delhi</v>
      </c>
      <c r="Q2302" s="16" t="n">
        <f aca="false">IF(ISNUMBER(F2302),F2302,VALUE(SUBSTITUTE(SUBSTITUTE(F2302,"₹",""),",","")))</f>
        <v>996</v>
      </c>
      <c r="R2302" s="16" t="n">
        <f aca="false">IF(E2302=99,1,E2302)</f>
        <v>1</v>
      </c>
      <c r="S2302" s="16" t="n">
        <f aca="false">IF(G2302="",0,G2302)</f>
        <v>0.1</v>
      </c>
      <c r="T2302" s="16" t="str">
        <f aca="false">IF(I2302="","Unknown",IF(I2302="upi","UPI",I2302))</f>
        <v>Credit Card</v>
      </c>
      <c r="U2302" s="16" t="str">
        <f aca="false">IF(L2302="Yes","Y",IF(L2302="No","N",L2302))</f>
        <v>N</v>
      </c>
      <c r="V2302" s="19" t="n">
        <f aca="false">ROUND(R2302*Q2302*(1-S2302),2)</f>
        <v>896.4</v>
      </c>
      <c r="W2302" s="16" t="str">
        <f aca="false">_xlfn.XLOOKUP(D2302,products!$A$2:$A$61,products!$C$2:$C$61,"Not found")</f>
        <v>Home</v>
      </c>
    </row>
    <row r="2303" customFormat="false" ht="15" hidden="false" customHeight="false" outlineLevel="0" collapsed="false">
      <c r="A2303" s="16" t="s">
        <v>3468</v>
      </c>
      <c r="B2303" s="16" t="s">
        <v>3462</v>
      </c>
      <c r="C2303" s="16" t="s">
        <v>1414</v>
      </c>
      <c r="D2303" s="16" t="s">
        <v>222</v>
      </c>
      <c r="E2303" s="16" t="n">
        <v>1</v>
      </c>
      <c r="F2303" s="16" t="n">
        <v>1914</v>
      </c>
      <c r="G2303" s="16" t="n">
        <v>0</v>
      </c>
      <c r="H2303" s="16" t="s">
        <v>81</v>
      </c>
      <c r="I2303" s="16" t="s">
        <v>71</v>
      </c>
      <c r="J2303" s="16" t="n">
        <v>3</v>
      </c>
      <c r="K2303" s="16" t="n">
        <v>4</v>
      </c>
      <c r="L2303" s="16" t="s">
        <v>41</v>
      </c>
      <c r="M2303" s="18" t="n">
        <f aca="false">IF(ISNUMBER(B2303),B2303,IF(MID(B2303,3,1)="-",DATE(VALUE(RIGHT(B2303,4)),VALUE(MID(B2303,4,2)),VALUE(LEFT(B2303,2))),DATE(VALUE(LEFT(B2303,4)),VALUE(MID(B2303,6,2)),VALUE(RIGHT(B2303,2)))))</f>
        <v>45864</v>
      </c>
      <c r="N2303" s="16" t="n">
        <f aca="false">MONTH(M2303)</f>
        <v>7</v>
      </c>
      <c r="O2303" s="16" t="str">
        <f aca="false">PROPER(TRIM(H2303))</f>
        <v>Hyderabad</v>
      </c>
      <c r="P2303" s="16" t="str">
        <f aca="false">IFERROR(VLOOKUP(O2303,city_map!$A$2:$B$6,2,FALSE()),O2303)</f>
        <v>Hyderabad</v>
      </c>
      <c r="Q2303" s="16" t="n">
        <f aca="false">IF(ISNUMBER(F2303),F2303,VALUE(SUBSTITUTE(SUBSTITUTE(F2303,"₹",""),",","")))</f>
        <v>1914</v>
      </c>
      <c r="R2303" s="16" t="n">
        <f aca="false">IF(E2303=99,1,E2303)</f>
        <v>1</v>
      </c>
      <c r="S2303" s="16" t="n">
        <f aca="false">IF(G2303="",0,G2303)</f>
        <v>0</v>
      </c>
      <c r="T2303" s="16" t="str">
        <f aca="false">IF(I2303="","Unknown",IF(I2303="upi","UPI",I2303))</f>
        <v>Credit Card</v>
      </c>
      <c r="U2303" s="16" t="str">
        <f aca="false">IF(L2303="Yes","Y",IF(L2303="No","N",L2303))</f>
        <v>N</v>
      </c>
      <c r="V2303" s="19" t="n">
        <f aca="false">ROUND(R2303*Q2303*(1-S2303),2)</f>
        <v>1914</v>
      </c>
      <c r="W2303" s="16" t="str">
        <f aca="false">_xlfn.XLOOKUP(D2303,products!$A$2:$A$61,products!$C$2:$C$61,"Not found")</f>
        <v>Fashion</v>
      </c>
    </row>
    <row r="2304" customFormat="false" ht="15" hidden="false" customHeight="false" outlineLevel="0" collapsed="false">
      <c r="A2304" s="16" t="s">
        <v>3469</v>
      </c>
      <c r="B2304" s="16" t="s">
        <v>3462</v>
      </c>
      <c r="C2304" s="16" t="s">
        <v>3470</v>
      </c>
      <c r="D2304" s="16" t="s">
        <v>66</v>
      </c>
      <c r="E2304" s="16" t="n">
        <v>1</v>
      </c>
      <c r="F2304" s="16" t="n">
        <v>15009</v>
      </c>
      <c r="G2304" s="16" t="n">
        <v>0.05</v>
      </c>
      <c r="H2304" s="16" t="s">
        <v>56</v>
      </c>
      <c r="I2304" s="16" t="s">
        <v>60</v>
      </c>
      <c r="J2304" s="16" t="n">
        <v>7</v>
      </c>
      <c r="K2304" s="16" t="n">
        <v>4</v>
      </c>
      <c r="L2304" s="16" t="s">
        <v>41</v>
      </c>
      <c r="M2304" s="18" t="n">
        <f aca="false">IF(ISNUMBER(B2304),B2304,IF(MID(B2304,3,1)="-",DATE(VALUE(RIGHT(B2304,4)),VALUE(MID(B2304,4,2)),VALUE(LEFT(B2304,2))),DATE(VALUE(LEFT(B2304,4)),VALUE(MID(B2304,6,2)),VALUE(RIGHT(B2304,2)))))</f>
        <v>45864</v>
      </c>
      <c r="N2304" s="16" t="n">
        <f aca="false">MONTH(M2304)</f>
        <v>7</v>
      </c>
      <c r="O2304" s="16" t="str">
        <f aca="false">PROPER(TRIM(H2304))</f>
        <v>Lucknow</v>
      </c>
      <c r="P2304" s="16" t="str">
        <f aca="false">IFERROR(VLOOKUP(O2304,city_map!$A$2:$B$6,2,FALSE()),O2304)</f>
        <v>Lucknow</v>
      </c>
      <c r="Q2304" s="16" t="n">
        <f aca="false">IF(ISNUMBER(F2304),F2304,VALUE(SUBSTITUTE(SUBSTITUTE(F2304,"₹",""),",","")))</f>
        <v>15009</v>
      </c>
      <c r="R2304" s="16" t="n">
        <f aca="false">IF(E2304=99,1,E2304)</f>
        <v>1</v>
      </c>
      <c r="S2304" s="16" t="n">
        <f aca="false">IF(G2304="",0,G2304)</f>
        <v>0.05</v>
      </c>
      <c r="T2304" s="16" t="str">
        <f aca="false">IF(I2304="","Unknown",IF(I2304="upi","UPI",I2304))</f>
        <v>UPI</v>
      </c>
      <c r="U2304" s="16" t="str">
        <f aca="false">IF(L2304="Yes","Y",IF(L2304="No","N",L2304))</f>
        <v>N</v>
      </c>
      <c r="V2304" s="19" t="n">
        <f aca="false">ROUND(R2304*Q2304*(1-S2304),2)</f>
        <v>14258.55</v>
      </c>
      <c r="W2304" s="16" t="str">
        <f aca="false">_xlfn.XLOOKUP(D2304,products!$A$2:$A$61,products!$C$2:$C$61,"Not found")</f>
        <v>Electronics</v>
      </c>
    </row>
    <row r="2305" customFormat="false" ht="15" hidden="false" customHeight="false" outlineLevel="0" collapsed="false">
      <c r="A2305" s="16" t="s">
        <v>3471</v>
      </c>
      <c r="B2305" s="16" t="s">
        <v>3462</v>
      </c>
      <c r="C2305" s="16" t="s">
        <v>2420</v>
      </c>
      <c r="D2305" s="16" t="s">
        <v>99</v>
      </c>
      <c r="E2305" s="16" t="n">
        <v>1</v>
      </c>
      <c r="F2305" s="16" t="n">
        <v>676</v>
      </c>
      <c r="G2305" s="16" t="n">
        <v>0</v>
      </c>
      <c r="H2305" s="16" t="s">
        <v>70</v>
      </c>
      <c r="I2305" s="16" t="s">
        <v>60</v>
      </c>
      <c r="J2305" s="16" t="n">
        <v>8</v>
      </c>
      <c r="K2305" s="16" t="n">
        <v>5</v>
      </c>
      <c r="L2305" s="16" t="s">
        <v>41</v>
      </c>
      <c r="M2305" s="18" t="n">
        <f aca="false">IF(ISNUMBER(B2305),B2305,IF(MID(B2305,3,1)="-",DATE(VALUE(RIGHT(B2305,4)),VALUE(MID(B2305,4,2)),VALUE(LEFT(B2305,2))),DATE(VALUE(LEFT(B2305,4)),VALUE(MID(B2305,6,2)),VALUE(RIGHT(B2305,2)))))</f>
        <v>45864</v>
      </c>
      <c r="N2305" s="16" t="n">
        <f aca="false">MONTH(M2305)</f>
        <v>7</v>
      </c>
      <c r="O2305" s="16" t="str">
        <f aca="false">PROPER(TRIM(H2305))</f>
        <v>Pune</v>
      </c>
      <c r="P2305" s="16" t="str">
        <f aca="false">IFERROR(VLOOKUP(O2305,city_map!$A$2:$B$6,2,FALSE()),O2305)</f>
        <v>Pune</v>
      </c>
      <c r="Q2305" s="16" t="n">
        <f aca="false">IF(ISNUMBER(F2305),F2305,VALUE(SUBSTITUTE(SUBSTITUTE(F2305,"₹",""),",","")))</f>
        <v>676</v>
      </c>
      <c r="R2305" s="16" t="n">
        <f aca="false">IF(E2305=99,1,E2305)</f>
        <v>1</v>
      </c>
      <c r="S2305" s="16" t="n">
        <f aca="false">IF(G2305="",0,G2305)</f>
        <v>0</v>
      </c>
      <c r="T2305" s="16" t="str">
        <f aca="false">IF(I2305="","Unknown",IF(I2305="upi","UPI",I2305))</f>
        <v>UPI</v>
      </c>
      <c r="U2305" s="16" t="str">
        <f aca="false">IF(L2305="Yes","Y",IF(L2305="No","N",L2305))</f>
        <v>N</v>
      </c>
      <c r="V2305" s="19" t="n">
        <f aca="false">ROUND(R2305*Q2305*(1-S2305),2)</f>
        <v>676</v>
      </c>
      <c r="W2305" s="16" t="str">
        <f aca="false">_xlfn.XLOOKUP(D2305,products!$A$2:$A$61,products!$C$2:$C$61,"Not found")</f>
        <v>Fashion</v>
      </c>
    </row>
    <row r="2306" customFormat="false" ht="15" hidden="false" customHeight="false" outlineLevel="0" collapsed="false">
      <c r="A2306" s="16" t="s">
        <v>3472</v>
      </c>
      <c r="B2306" s="16" t="s">
        <v>3462</v>
      </c>
      <c r="C2306" s="16" t="s">
        <v>1552</v>
      </c>
      <c r="D2306" s="16" t="s">
        <v>440</v>
      </c>
      <c r="E2306" s="16" t="n">
        <v>1</v>
      </c>
      <c r="F2306" s="16" t="n">
        <v>1370</v>
      </c>
      <c r="G2306" s="16" t="n">
        <v>0</v>
      </c>
      <c r="H2306" s="16" t="s">
        <v>503</v>
      </c>
      <c r="I2306" s="16" t="s">
        <v>40</v>
      </c>
      <c r="J2306" s="16" t="n">
        <v>4</v>
      </c>
      <c r="K2306" s="16" t="n">
        <v>5</v>
      </c>
      <c r="L2306" s="16" t="s">
        <v>41</v>
      </c>
      <c r="M2306" s="18" t="n">
        <f aca="false">IF(ISNUMBER(B2306),B2306,IF(MID(B2306,3,1)="-",DATE(VALUE(RIGHT(B2306,4)),VALUE(MID(B2306,4,2)),VALUE(LEFT(B2306,2))),DATE(VALUE(LEFT(B2306,4)),VALUE(MID(B2306,6,2)),VALUE(RIGHT(B2306,2)))))</f>
        <v>45864</v>
      </c>
      <c r="N2306" s="16" t="n">
        <f aca="false">MONTH(M2306)</f>
        <v>7</v>
      </c>
      <c r="O2306" s="16" t="str">
        <f aca="false">PROPER(TRIM(H2306))</f>
        <v>Pune</v>
      </c>
      <c r="P2306" s="16" t="str">
        <f aca="false">IFERROR(VLOOKUP(O2306,city_map!$A$2:$B$6,2,FALSE()),O2306)</f>
        <v>Pune</v>
      </c>
      <c r="Q2306" s="16" t="n">
        <f aca="false">IF(ISNUMBER(F2306),F2306,VALUE(SUBSTITUTE(SUBSTITUTE(F2306,"₹",""),",","")))</f>
        <v>1370</v>
      </c>
      <c r="R2306" s="16" t="n">
        <f aca="false">IF(E2306=99,1,E2306)</f>
        <v>1</v>
      </c>
      <c r="S2306" s="16" t="n">
        <f aca="false">IF(G2306="",0,G2306)</f>
        <v>0</v>
      </c>
      <c r="T2306" s="16" t="str">
        <f aca="false">IF(I2306="","Unknown",IF(I2306="upi","UPI",I2306))</f>
        <v>COD</v>
      </c>
      <c r="U2306" s="16" t="str">
        <f aca="false">IF(L2306="Yes","Y",IF(L2306="No","N",L2306))</f>
        <v>N</v>
      </c>
      <c r="V2306" s="19" t="n">
        <f aca="false">ROUND(R2306*Q2306*(1-S2306),2)</f>
        <v>1370</v>
      </c>
      <c r="W2306" s="16" t="str">
        <f aca="false">_xlfn.XLOOKUP(D2306,products!$A$2:$A$61,products!$C$2:$C$61,"Not found")</f>
        <v>Home</v>
      </c>
    </row>
    <row r="2307" customFormat="false" ht="15" hidden="false" customHeight="false" outlineLevel="0" collapsed="false">
      <c r="A2307" s="16" t="s">
        <v>3473</v>
      </c>
      <c r="B2307" s="16" t="s">
        <v>3462</v>
      </c>
      <c r="C2307" s="16" t="s">
        <v>1570</v>
      </c>
      <c r="D2307" s="16" t="s">
        <v>84</v>
      </c>
      <c r="E2307" s="16" t="n">
        <v>1</v>
      </c>
      <c r="F2307" s="16" t="n">
        <v>254</v>
      </c>
      <c r="G2307" s="16" t="n">
        <v>0</v>
      </c>
      <c r="H2307" s="16" t="s">
        <v>130</v>
      </c>
      <c r="I2307" s="16" t="s">
        <v>40</v>
      </c>
      <c r="J2307" s="16" t="n">
        <v>3</v>
      </c>
      <c r="K2307" s="16" t="n">
        <v>4</v>
      </c>
      <c r="L2307" s="16" t="s">
        <v>41</v>
      </c>
      <c r="M2307" s="18" t="n">
        <f aca="false">IF(ISNUMBER(B2307),B2307,IF(MID(B2307,3,1)="-",DATE(VALUE(RIGHT(B2307,4)),VALUE(MID(B2307,4,2)),VALUE(LEFT(B2307,2))),DATE(VALUE(LEFT(B2307,4)),VALUE(MID(B2307,6,2)),VALUE(RIGHT(B2307,2)))))</f>
        <v>45864</v>
      </c>
      <c r="N2307" s="16" t="n">
        <f aca="false">MONTH(M2307)</f>
        <v>7</v>
      </c>
      <c r="O2307" s="16" t="str">
        <f aca="false">PROPER(TRIM(H2307))</f>
        <v>Bengaluru</v>
      </c>
      <c r="P2307" s="16" t="str">
        <f aca="false">IFERROR(VLOOKUP(O2307,city_map!$A$2:$B$6,2,FALSE()),O2307)</f>
        <v>Bengaluru</v>
      </c>
      <c r="Q2307" s="16" t="n">
        <f aca="false">IF(ISNUMBER(F2307),F2307,VALUE(SUBSTITUTE(SUBSTITUTE(F2307,"₹",""),",","")))</f>
        <v>254</v>
      </c>
      <c r="R2307" s="16" t="n">
        <f aca="false">IF(E2307=99,1,E2307)</f>
        <v>1</v>
      </c>
      <c r="S2307" s="16" t="n">
        <f aca="false">IF(G2307="",0,G2307)</f>
        <v>0</v>
      </c>
      <c r="T2307" s="16" t="str">
        <f aca="false">IF(I2307="","Unknown",IF(I2307="upi","UPI",I2307))</f>
        <v>COD</v>
      </c>
      <c r="U2307" s="16" t="str">
        <f aca="false">IF(L2307="Yes","Y",IF(L2307="No","N",L2307))</f>
        <v>N</v>
      </c>
      <c r="V2307" s="19" t="n">
        <f aca="false">ROUND(R2307*Q2307*(1-S2307),2)</f>
        <v>254</v>
      </c>
      <c r="W2307" s="16" t="str">
        <f aca="false">_xlfn.XLOOKUP(D2307,products!$A$2:$A$61,products!$C$2:$C$61,"Not found")</f>
        <v>Beauty</v>
      </c>
    </row>
    <row r="2308" customFormat="false" ht="15" hidden="false" customHeight="false" outlineLevel="0" collapsed="false">
      <c r="A2308" s="16" t="s">
        <v>3474</v>
      </c>
      <c r="B2308" s="16" t="s">
        <v>3462</v>
      </c>
      <c r="C2308" s="16" t="s">
        <v>1698</v>
      </c>
      <c r="D2308" s="16" t="s">
        <v>184</v>
      </c>
      <c r="E2308" s="16" t="n">
        <v>1</v>
      </c>
      <c r="F2308" s="16" t="n">
        <v>1338</v>
      </c>
      <c r="G2308" s="16" t="n">
        <v>0.15</v>
      </c>
      <c r="H2308" s="16" t="s">
        <v>70</v>
      </c>
      <c r="I2308" s="16" t="s">
        <v>60</v>
      </c>
      <c r="J2308" s="16" t="n">
        <v>6</v>
      </c>
      <c r="K2308" s="16" t="n">
        <v>5</v>
      </c>
      <c r="L2308" s="16" t="s">
        <v>41</v>
      </c>
      <c r="M2308" s="18" t="n">
        <f aca="false">IF(ISNUMBER(B2308),B2308,IF(MID(B2308,3,1)="-",DATE(VALUE(RIGHT(B2308,4)),VALUE(MID(B2308,4,2)),VALUE(LEFT(B2308,2))),DATE(VALUE(LEFT(B2308,4)),VALUE(MID(B2308,6,2)),VALUE(RIGHT(B2308,2)))))</f>
        <v>45864</v>
      </c>
      <c r="N2308" s="16" t="n">
        <f aca="false">MONTH(M2308)</f>
        <v>7</v>
      </c>
      <c r="O2308" s="16" t="str">
        <f aca="false">PROPER(TRIM(H2308))</f>
        <v>Pune</v>
      </c>
      <c r="P2308" s="16" t="str">
        <f aca="false">IFERROR(VLOOKUP(O2308,city_map!$A$2:$B$6,2,FALSE()),O2308)</f>
        <v>Pune</v>
      </c>
      <c r="Q2308" s="16" t="n">
        <f aca="false">IF(ISNUMBER(F2308),F2308,VALUE(SUBSTITUTE(SUBSTITUTE(F2308,"₹",""),",","")))</f>
        <v>1338</v>
      </c>
      <c r="R2308" s="16" t="n">
        <f aca="false">IF(E2308=99,1,E2308)</f>
        <v>1</v>
      </c>
      <c r="S2308" s="16" t="n">
        <f aca="false">IF(G2308="",0,G2308)</f>
        <v>0.15</v>
      </c>
      <c r="T2308" s="16" t="str">
        <f aca="false">IF(I2308="","Unknown",IF(I2308="upi","UPI",I2308))</f>
        <v>UPI</v>
      </c>
      <c r="U2308" s="16" t="str">
        <f aca="false">IF(L2308="Yes","Y",IF(L2308="No","N",L2308))</f>
        <v>N</v>
      </c>
      <c r="V2308" s="19" t="n">
        <f aca="false">ROUND(R2308*Q2308*(1-S2308),2)</f>
        <v>1137.3</v>
      </c>
      <c r="W2308" s="16" t="str">
        <f aca="false">_xlfn.XLOOKUP(D2308,products!$A$2:$A$61,products!$C$2:$C$61,"Not found")</f>
        <v>Home</v>
      </c>
    </row>
    <row r="2309" customFormat="false" ht="15" hidden="false" customHeight="false" outlineLevel="0" collapsed="false">
      <c r="A2309" s="16" t="s">
        <v>3475</v>
      </c>
      <c r="B2309" s="16" t="s">
        <v>3462</v>
      </c>
      <c r="C2309" s="16" t="s">
        <v>153</v>
      </c>
      <c r="D2309" s="16" t="s">
        <v>119</v>
      </c>
      <c r="E2309" s="16" t="n">
        <v>1</v>
      </c>
      <c r="F2309" s="16" t="n">
        <v>254</v>
      </c>
      <c r="G2309" s="16" t="n">
        <v>0</v>
      </c>
      <c r="H2309" s="16" t="s">
        <v>112</v>
      </c>
      <c r="I2309" s="16" t="s">
        <v>60</v>
      </c>
      <c r="J2309" s="16" t="n">
        <v>2</v>
      </c>
      <c r="K2309" s="16" t="n">
        <v>4</v>
      </c>
      <c r="L2309" s="16" t="s">
        <v>41</v>
      </c>
      <c r="M2309" s="18" t="n">
        <f aca="false">IF(ISNUMBER(B2309),B2309,IF(MID(B2309,3,1)="-",DATE(VALUE(RIGHT(B2309,4)),VALUE(MID(B2309,4,2)),VALUE(LEFT(B2309,2))),DATE(VALUE(LEFT(B2309,4)),VALUE(MID(B2309,6,2)),VALUE(RIGHT(B2309,2)))))</f>
        <v>45864</v>
      </c>
      <c r="N2309" s="16" t="n">
        <f aca="false">MONTH(M2309)</f>
        <v>7</v>
      </c>
      <c r="O2309" s="16" t="str">
        <f aca="false">PROPER(TRIM(H2309))</f>
        <v>Mumbai</v>
      </c>
      <c r="P2309" s="16" t="str">
        <f aca="false">IFERROR(VLOOKUP(O2309,city_map!$A$2:$B$6,2,FALSE()),O2309)</f>
        <v>Mumbai</v>
      </c>
      <c r="Q2309" s="16" t="n">
        <f aca="false">IF(ISNUMBER(F2309),F2309,VALUE(SUBSTITUTE(SUBSTITUTE(F2309,"₹",""),",","")))</f>
        <v>254</v>
      </c>
      <c r="R2309" s="16" t="n">
        <f aca="false">IF(E2309=99,1,E2309)</f>
        <v>1</v>
      </c>
      <c r="S2309" s="16" t="n">
        <f aca="false">IF(G2309="",0,G2309)</f>
        <v>0</v>
      </c>
      <c r="T2309" s="16" t="str">
        <f aca="false">IF(I2309="","Unknown",IF(I2309="upi","UPI",I2309))</f>
        <v>UPI</v>
      </c>
      <c r="U2309" s="16" t="str">
        <f aca="false">IF(L2309="Yes","Y",IF(L2309="No","N",L2309))</f>
        <v>N</v>
      </c>
      <c r="V2309" s="19" t="n">
        <f aca="false">ROUND(R2309*Q2309*(1-S2309),2)</f>
        <v>254</v>
      </c>
      <c r="W2309" s="16" t="str">
        <f aca="false">_xlfn.XLOOKUP(D2309,products!$A$2:$A$61,products!$C$2:$C$61,"Not found")</f>
        <v>Books</v>
      </c>
    </row>
    <row r="2310" customFormat="false" ht="15" hidden="false" customHeight="false" outlineLevel="0" collapsed="false">
      <c r="A2310" s="16" t="s">
        <v>3476</v>
      </c>
      <c r="B2310" s="16" t="s">
        <v>3462</v>
      </c>
      <c r="C2310" s="16" t="s">
        <v>986</v>
      </c>
      <c r="D2310" s="16" t="s">
        <v>146</v>
      </c>
      <c r="E2310" s="16" t="n">
        <v>2</v>
      </c>
      <c r="F2310" s="16" t="n">
        <v>461</v>
      </c>
      <c r="G2310" s="16" t="n">
        <v>0.05</v>
      </c>
      <c r="H2310" s="16" t="s">
        <v>67</v>
      </c>
      <c r="I2310" s="16" t="s">
        <v>60</v>
      </c>
      <c r="J2310" s="16" t="n">
        <v>2</v>
      </c>
      <c r="K2310" s="16" t="n">
        <v>5</v>
      </c>
      <c r="L2310" s="16" t="s">
        <v>41</v>
      </c>
      <c r="M2310" s="18" t="n">
        <f aca="false">IF(ISNUMBER(B2310),B2310,IF(MID(B2310,3,1)="-",DATE(VALUE(RIGHT(B2310,4)),VALUE(MID(B2310,4,2)),VALUE(LEFT(B2310,2))),DATE(VALUE(LEFT(B2310,4)),VALUE(MID(B2310,6,2)),VALUE(RIGHT(B2310,2)))))</f>
        <v>45864</v>
      </c>
      <c r="N2310" s="16" t="n">
        <f aca="false">MONTH(M2310)</f>
        <v>7</v>
      </c>
      <c r="O2310" s="16" t="str">
        <f aca="false">PROPER(TRIM(H2310))</f>
        <v>Kolkata</v>
      </c>
      <c r="P2310" s="16" t="str">
        <f aca="false">IFERROR(VLOOKUP(O2310,city_map!$A$2:$B$6,2,FALSE()),O2310)</f>
        <v>Kolkata</v>
      </c>
      <c r="Q2310" s="16" t="n">
        <f aca="false">IF(ISNUMBER(F2310),F2310,VALUE(SUBSTITUTE(SUBSTITUTE(F2310,"₹",""),",","")))</f>
        <v>461</v>
      </c>
      <c r="R2310" s="16" t="n">
        <f aca="false">IF(E2310=99,1,E2310)</f>
        <v>2</v>
      </c>
      <c r="S2310" s="16" t="n">
        <f aca="false">IF(G2310="",0,G2310)</f>
        <v>0.05</v>
      </c>
      <c r="T2310" s="16" t="str">
        <f aca="false">IF(I2310="","Unknown",IF(I2310="upi","UPI",I2310))</f>
        <v>UPI</v>
      </c>
      <c r="U2310" s="16" t="str">
        <f aca="false">IF(L2310="Yes","Y",IF(L2310="No","N",L2310))</f>
        <v>N</v>
      </c>
      <c r="V2310" s="19" t="n">
        <f aca="false">ROUND(R2310*Q2310*(1-S2310),2)</f>
        <v>875.9</v>
      </c>
      <c r="W2310" s="16" t="str">
        <f aca="false">_xlfn.XLOOKUP(D2310,products!$A$2:$A$61,products!$C$2:$C$61,"Not found")</f>
        <v>Beauty</v>
      </c>
    </row>
    <row r="2311" customFormat="false" ht="15" hidden="false" customHeight="false" outlineLevel="0" collapsed="false">
      <c r="A2311" s="16" t="s">
        <v>3477</v>
      </c>
      <c r="B2311" s="16" t="s">
        <v>3462</v>
      </c>
      <c r="C2311" s="16" t="s">
        <v>2718</v>
      </c>
      <c r="D2311" s="16" t="s">
        <v>393</v>
      </c>
      <c r="E2311" s="16" t="n">
        <v>1</v>
      </c>
      <c r="F2311" s="16" t="n">
        <v>475</v>
      </c>
      <c r="G2311" s="16" t="n">
        <v>0</v>
      </c>
      <c r="H2311" s="16" t="s">
        <v>112</v>
      </c>
      <c r="I2311" s="16" t="s">
        <v>60</v>
      </c>
      <c r="J2311" s="16" t="n">
        <v>5</v>
      </c>
      <c r="K2311" s="16" t="n">
        <v>4</v>
      </c>
      <c r="L2311" s="16" t="s">
        <v>41</v>
      </c>
      <c r="M2311" s="18" t="n">
        <f aca="false">IF(ISNUMBER(B2311),B2311,IF(MID(B2311,3,1)="-",DATE(VALUE(RIGHT(B2311,4)),VALUE(MID(B2311,4,2)),VALUE(LEFT(B2311,2))),DATE(VALUE(LEFT(B2311,4)),VALUE(MID(B2311,6,2)),VALUE(RIGHT(B2311,2)))))</f>
        <v>45864</v>
      </c>
      <c r="N2311" s="16" t="n">
        <f aca="false">MONTH(M2311)</f>
        <v>7</v>
      </c>
      <c r="O2311" s="16" t="str">
        <f aca="false">PROPER(TRIM(H2311))</f>
        <v>Mumbai</v>
      </c>
      <c r="P2311" s="16" t="str">
        <f aca="false">IFERROR(VLOOKUP(O2311,city_map!$A$2:$B$6,2,FALSE()),O2311)</f>
        <v>Mumbai</v>
      </c>
      <c r="Q2311" s="16" t="n">
        <f aca="false">IF(ISNUMBER(F2311),F2311,VALUE(SUBSTITUTE(SUBSTITUTE(F2311,"₹",""),",","")))</f>
        <v>475</v>
      </c>
      <c r="R2311" s="16" t="n">
        <f aca="false">IF(E2311=99,1,E2311)</f>
        <v>1</v>
      </c>
      <c r="S2311" s="16" t="n">
        <f aca="false">IF(G2311="",0,G2311)</f>
        <v>0</v>
      </c>
      <c r="T2311" s="16" t="str">
        <f aca="false">IF(I2311="","Unknown",IF(I2311="upi","UPI",I2311))</f>
        <v>UPI</v>
      </c>
      <c r="U2311" s="16" t="str">
        <f aca="false">IF(L2311="Yes","Y",IF(L2311="No","N",L2311))</f>
        <v>N</v>
      </c>
      <c r="V2311" s="19" t="n">
        <f aca="false">ROUND(R2311*Q2311*(1-S2311),2)</f>
        <v>475</v>
      </c>
      <c r="W2311" s="16" t="str">
        <f aca="false">_xlfn.XLOOKUP(D2311,products!$A$2:$A$61,products!$C$2:$C$61,"Not found")</f>
        <v>Fashion</v>
      </c>
    </row>
    <row r="2312" customFormat="false" ht="15" hidden="false" customHeight="false" outlineLevel="0" collapsed="false">
      <c r="A2312" s="16" t="s">
        <v>3478</v>
      </c>
      <c r="B2312" s="16" t="s">
        <v>3479</v>
      </c>
      <c r="C2312" s="16" t="s">
        <v>102</v>
      </c>
      <c r="D2312" s="16" t="s">
        <v>385</v>
      </c>
      <c r="E2312" s="16" t="n">
        <v>3</v>
      </c>
      <c r="F2312" s="16" t="n">
        <v>295</v>
      </c>
      <c r="G2312" s="16" t="n">
        <v>0.1</v>
      </c>
      <c r="H2312" s="16" t="s">
        <v>67</v>
      </c>
      <c r="I2312" s="16" t="s">
        <v>71</v>
      </c>
      <c r="J2312" s="16" t="n">
        <v>4</v>
      </c>
      <c r="K2312" s="16" t="n">
        <v>4</v>
      </c>
      <c r="L2312" s="16" t="s">
        <v>41</v>
      </c>
      <c r="M2312" s="18" t="n">
        <f aca="false">IF(ISNUMBER(B2312),B2312,IF(MID(B2312,3,1)="-",DATE(VALUE(RIGHT(B2312,4)),VALUE(MID(B2312,4,2)),VALUE(LEFT(B2312,2))),DATE(VALUE(LEFT(B2312,4)),VALUE(MID(B2312,6,2)),VALUE(RIGHT(B2312,2)))))</f>
        <v>45865</v>
      </c>
      <c r="N2312" s="16" t="n">
        <f aca="false">MONTH(M2312)</f>
        <v>7</v>
      </c>
      <c r="O2312" s="16" t="str">
        <f aca="false">PROPER(TRIM(H2312))</f>
        <v>Kolkata</v>
      </c>
      <c r="P2312" s="16" t="str">
        <f aca="false">IFERROR(VLOOKUP(O2312,city_map!$A$2:$B$6,2,FALSE()),O2312)</f>
        <v>Kolkata</v>
      </c>
      <c r="Q2312" s="16" t="n">
        <f aca="false">IF(ISNUMBER(F2312),F2312,VALUE(SUBSTITUTE(SUBSTITUTE(F2312,"₹",""),",","")))</f>
        <v>295</v>
      </c>
      <c r="R2312" s="16" t="n">
        <f aca="false">IF(E2312=99,1,E2312)</f>
        <v>3</v>
      </c>
      <c r="S2312" s="16" t="n">
        <f aca="false">IF(G2312="",0,G2312)</f>
        <v>0.1</v>
      </c>
      <c r="T2312" s="16" t="str">
        <f aca="false">IF(I2312="","Unknown",IF(I2312="upi","UPI",I2312))</f>
        <v>Credit Card</v>
      </c>
      <c r="U2312" s="16" t="str">
        <f aca="false">IF(L2312="Yes","Y",IF(L2312="No","N",L2312))</f>
        <v>N</v>
      </c>
      <c r="V2312" s="19" t="n">
        <f aca="false">ROUND(R2312*Q2312*(1-S2312),2)</f>
        <v>796.5</v>
      </c>
      <c r="W2312" s="16" t="str">
        <f aca="false">_xlfn.XLOOKUP(D2312,products!$A$2:$A$61,products!$C$2:$C$61,"Not found")</f>
        <v>Books</v>
      </c>
    </row>
    <row r="2313" customFormat="false" ht="15" hidden="false" customHeight="false" outlineLevel="0" collapsed="false">
      <c r="A2313" s="16" t="s">
        <v>3480</v>
      </c>
      <c r="B2313" s="16" t="s">
        <v>3479</v>
      </c>
      <c r="C2313" s="16" t="s">
        <v>2530</v>
      </c>
      <c r="D2313" s="16" t="s">
        <v>146</v>
      </c>
      <c r="E2313" s="16" t="n">
        <v>2</v>
      </c>
      <c r="F2313" s="16" t="n">
        <v>439</v>
      </c>
      <c r="G2313" s="16" t="n">
        <v>0.1</v>
      </c>
      <c r="H2313" s="16" t="s">
        <v>797</v>
      </c>
      <c r="I2313" s="16" t="s">
        <v>40</v>
      </c>
      <c r="J2313" s="16" t="n">
        <v>5</v>
      </c>
      <c r="K2313" s="16" t="n">
        <v>4</v>
      </c>
      <c r="L2313" s="16" t="s">
        <v>41</v>
      </c>
      <c r="M2313" s="18" t="n">
        <f aca="false">IF(ISNUMBER(B2313),B2313,IF(MID(B2313,3,1)="-",DATE(VALUE(RIGHT(B2313,4)),VALUE(MID(B2313,4,2)),VALUE(LEFT(B2313,2))),DATE(VALUE(LEFT(B2313,4)),VALUE(MID(B2313,6,2)),VALUE(RIGHT(B2313,2)))))</f>
        <v>45865</v>
      </c>
      <c r="N2313" s="16" t="n">
        <f aca="false">MONTH(M2313)</f>
        <v>7</v>
      </c>
      <c r="O2313" s="16" t="str">
        <f aca="false">PROPER(TRIM(H2313))</f>
        <v>New Delhi</v>
      </c>
      <c r="P2313" s="16" t="str">
        <f aca="false">IFERROR(VLOOKUP(O2313,city_map!$A$2:$B$6,2,FALSE()),O2313)</f>
        <v>Delhi</v>
      </c>
      <c r="Q2313" s="16" t="n">
        <f aca="false">IF(ISNUMBER(F2313),F2313,VALUE(SUBSTITUTE(SUBSTITUTE(F2313,"₹",""),",","")))</f>
        <v>439</v>
      </c>
      <c r="R2313" s="16" t="n">
        <f aca="false">IF(E2313=99,1,E2313)</f>
        <v>2</v>
      </c>
      <c r="S2313" s="16" t="n">
        <f aca="false">IF(G2313="",0,G2313)</f>
        <v>0.1</v>
      </c>
      <c r="T2313" s="16" t="str">
        <f aca="false">IF(I2313="","Unknown",IF(I2313="upi","UPI",I2313))</f>
        <v>COD</v>
      </c>
      <c r="U2313" s="16" t="str">
        <f aca="false">IF(L2313="Yes","Y",IF(L2313="No","N",L2313))</f>
        <v>N</v>
      </c>
      <c r="V2313" s="19" t="n">
        <f aca="false">ROUND(R2313*Q2313*(1-S2313),2)</f>
        <v>790.2</v>
      </c>
      <c r="W2313" s="16" t="str">
        <f aca="false">_xlfn.XLOOKUP(D2313,products!$A$2:$A$61,products!$C$2:$C$61,"Not found")</f>
        <v>Beauty</v>
      </c>
    </row>
    <row r="2314" customFormat="false" ht="15" hidden="false" customHeight="false" outlineLevel="0" collapsed="false">
      <c r="A2314" s="16" t="s">
        <v>3481</v>
      </c>
      <c r="B2314" s="16" t="s">
        <v>3479</v>
      </c>
      <c r="C2314" s="16" t="s">
        <v>819</v>
      </c>
      <c r="D2314" s="16" t="s">
        <v>219</v>
      </c>
      <c r="E2314" s="16" t="n">
        <v>3</v>
      </c>
      <c r="F2314" s="16" t="n">
        <v>1286</v>
      </c>
      <c r="G2314" s="16" t="n">
        <v>0.15</v>
      </c>
      <c r="H2314" s="16" t="s">
        <v>39</v>
      </c>
      <c r="I2314" s="16" t="s">
        <v>47</v>
      </c>
      <c r="J2314" s="16" t="n">
        <v>5</v>
      </c>
      <c r="K2314" s="16" t="n">
        <v>4</v>
      </c>
      <c r="L2314" s="16" t="s">
        <v>41</v>
      </c>
      <c r="M2314" s="18" t="n">
        <f aca="false">IF(ISNUMBER(B2314),B2314,IF(MID(B2314,3,1)="-",DATE(VALUE(RIGHT(B2314,4)),VALUE(MID(B2314,4,2)),VALUE(LEFT(B2314,2))),DATE(VALUE(LEFT(B2314,4)),VALUE(MID(B2314,6,2)),VALUE(RIGHT(B2314,2)))))</f>
        <v>45865</v>
      </c>
      <c r="N2314" s="16" t="n">
        <f aca="false">MONTH(M2314)</f>
        <v>7</v>
      </c>
      <c r="O2314" s="16" t="str">
        <f aca="false">PROPER(TRIM(H2314))</f>
        <v>Delhi</v>
      </c>
      <c r="P2314" s="16" t="str">
        <f aca="false">IFERROR(VLOOKUP(O2314,city_map!$A$2:$B$6,2,FALSE()),O2314)</f>
        <v>Delhi</v>
      </c>
      <c r="Q2314" s="16" t="n">
        <f aca="false">IF(ISNUMBER(F2314),F2314,VALUE(SUBSTITUTE(SUBSTITUTE(F2314,"₹",""),",","")))</f>
        <v>1286</v>
      </c>
      <c r="R2314" s="16" t="n">
        <f aca="false">IF(E2314=99,1,E2314)</f>
        <v>3</v>
      </c>
      <c r="S2314" s="16" t="n">
        <f aca="false">IF(G2314="",0,G2314)</f>
        <v>0.15</v>
      </c>
      <c r="T2314" s="16" t="str">
        <f aca="false">IF(I2314="","Unknown",IF(I2314="upi","UPI",I2314))</f>
        <v>Debit Card</v>
      </c>
      <c r="U2314" s="16" t="str">
        <f aca="false">IF(L2314="Yes","Y",IF(L2314="No","N",L2314))</f>
        <v>N</v>
      </c>
      <c r="V2314" s="19" t="n">
        <f aca="false">ROUND(R2314*Q2314*(1-S2314),2)</f>
        <v>3279.3</v>
      </c>
      <c r="W2314" s="16" t="str">
        <f aca="false">_xlfn.XLOOKUP(D2314,products!$A$2:$A$61,products!$C$2:$C$61,"Not found")</f>
        <v>Electronics</v>
      </c>
    </row>
    <row r="2315" customFormat="false" ht="15" hidden="false" customHeight="false" outlineLevel="0" collapsed="false">
      <c r="A2315" s="16" t="s">
        <v>3482</v>
      </c>
      <c r="B2315" s="16" t="s">
        <v>3479</v>
      </c>
      <c r="C2315" s="16" t="s">
        <v>3483</v>
      </c>
      <c r="D2315" s="16" t="s">
        <v>660</v>
      </c>
      <c r="E2315" s="16" t="n">
        <v>2</v>
      </c>
      <c r="F2315" s="16" t="n">
        <v>1836</v>
      </c>
      <c r="G2315" s="16" t="n">
        <v>0.3</v>
      </c>
      <c r="H2315" s="16" t="s">
        <v>70</v>
      </c>
      <c r="I2315" s="16" t="s">
        <v>71</v>
      </c>
      <c r="J2315" s="16" t="n">
        <v>6</v>
      </c>
      <c r="K2315" s="16" t="n">
        <v>4</v>
      </c>
      <c r="L2315" s="16" t="s">
        <v>41</v>
      </c>
      <c r="M2315" s="18" t="n">
        <f aca="false">IF(ISNUMBER(B2315),B2315,IF(MID(B2315,3,1)="-",DATE(VALUE(RIGHT(B2315,4)),VALUE(MID(B2315,4,2)),VALUE(LEFT(B2315,2))),DATE(VALUE(LEFT(B2315,4)),VALUE(MID(B2315,6,2)),VALUE(RIGHT(B2315,2)))))</f>
        <v>45865</v>
      </c>
      <c r="N2315" s="16" t="n">
        <f aca="false">MONTH(M2315)</f>
        <v>7</v>
      </c>
      <c r="O2315" s="16" t="str">
        <f aca="false">PROPER(TRIM(H2315))</f>
        <v>Pune</v>
      </c>
      <c r="P2315" s="16" t="str">
        <f aca="false">IFERROR(VLOOKUP(O2315,city_map!$A$2:$B$6,2,FALSE()),O2315)</f>
        <v>Pune</v>
      </c>
      <c r="Q2315" s="16" t="n">
        <f aca="false">IF(ISNUMBER(F2315),F2315,VALUE(SUBSTITUTE(SUBSTITUTE(F2315,"₹",""),",","")))</f>
        <v>1836</v>
      </c>
      <c r="R2315" s="16" t="n">
        <f aca="false">IF(E2315=99,1,E2315)</f>
        <v>2</v>
      </c>
      <c r="S2315" s="16" t="n">
        <f aca="false">IF(G2315="",0,G2315)</f>
        <v>0.3</v>
      </c>
      <c r="T2315" s="16" t="str">
        <f aca="false">IF(I2315="","Unknown",IF(I2315="upi","UPI",I2315))</f>
        <v>Credit Card</v>
      </c>
      <c r="U2315" s="16" t="str">
        <f aca="false">IF(L2315="Yes","Y",IF(L2315="No","N",L2315))</f>
        <v>N</v>
      </c>
      <c r="V2315" s="19" t="n">
        <f aca="false">ROUND(R2315*Q2315*(1-S2315),2)</f>
        <v>2570.4</v>
      </c>
      <c r="W2315" s="16" t="str">
        <f aca="false">_xlfn.XLOOKUP(D2315,products!$A$2:$A$61,products!$C$2:$C$61,"Not found")</f>
        <v>Beauty</v>
      </c>
    </row>
    <row r="2316" customFormat="false" ht="15" hidden="false" customHeight="false" outlineLevel="0" collapsed="false">
      <c r="A2316" s="16" t="s">
        <v>3484</v>
      </c>
      <c r="B2316" s="16" t="s">
        <v>3479</v>
      </c>
      <c r="C2316" s="16" t="s">
        <v>2257</v>
      </c>
      <c r="D2316" s="16" t="s">
        <v>51</v>
      </c>
      <c r="E2316" s="16" t="n">
        <v>2</v>
      </c>
      <c r="F2316" s="16" t="n">
        <v>2258</v>
      </c>
      <c r="G2316" s="16" t="n">
        <v>0.05</v>
      </c>
      <c r="H2316" s="16" t="s">
        <v>56</v>
      </c>
      <c r="I2316" s="16" t="s">
        <v>71</v>
      </c>
      <c r="J2316" s="16" t="n">
        <v>5</v>
      </c>
      <c r="K2316" s="16" t="n">
        <v>4</v>
      </c>
      <c r="L2316" s="16" t="s">
        <v>41</v>
      </c>
      <c r="M2316" s="18" t="n">
        <f aca="false">IF(ISNUMBER(B2316),B2316,IF(MID(B2316,3,1)="-",DATE(VALUE(RIGHT(B2316,4)),VALUE(MID(B2316,4,2)),VALUE(LEFT(B2316,2))),DATE(VALUE(LEFT(B2316,4)),VALUE(MID(B2316,6,2)),VALUE(RIGHT(B2316,2)))))</f>
        <v>45865</v>
      </c>
      <c r="N2316" s="16" t="n">
        <f aca="false">MONTH(M2316)</f>
        <v>7</v>
      </c>
      <c r="O2316" s="16" t="str">
        <f aca="false">PROPER(TRIM(H2316))</f>
        <v>Lucknow</v>
      </c>
      <c r="P2316" s="16" t="str">
        <f aca="false">IFERROR(VLOOKUP(O2316,city_map!$A$2:$B$6,2,FALSE()),O2316)</f>
        <v>Lucknow</v>
      </c>
      <c r="Q2316" s="16" t="n">
        <f aca="false">IF(ISNUMBER(F2316),F2316,VALUE(SUBSTITUTE(SUBSTITUTE(F2316,"₹",""),",","")))</f>
        <v>2258</v>
      </c>
      <c r="R2316" s="16" t="n">
        <f aca="false">IF(E2316=99,1,E2316)</f>
        <v>2</v>
      </c>
      <c r="S2316" s="16" t="n">
        <f aca="false">IF(G2316="",0,G2316)</f>
        <v>0.05</v>
      </c>
      <c r="T2316" s="16" t="str">
        <f aca="false">IF(I2316="","Unknown",IF(I2316="upi","UPI",I2316))</f>
        <v>Credit Card</v>
      </c>
      <c r="U2316" s="16" t="str">
        <f aca="false">IF(L2316="Yes","Y",IF(L2316="No","N",L2316))</f>
        <v>N</v>
      </c>
      <c r="V2316" s="19" t="n">
        <f aca="false">ROUND(R2316*Q2316*(1-S2316),2)</f>
        <v>4290.2</v>
      </c>
      <c r="W2316" s="16" t="str">
        <f aca="false">_xlfn.XLOOKUP(D2316,products!$A$2:$A$61,products!$C$2:$C$61,"Not found")</f>
        <v>Fashion</v>
      </c>
    </row>
    <row r="2317" customFormat="false" ht="15" hidden="false" customHeight="false" outlineLevel="0" collapsed="false">
      <c r="A2317" s="16" t="s">
        <v>3485</v>
      </c>
      <c r="B2317" s="16" t="s">
        <v>3479</v>
      </c>
      <c r="C2317" s="16" t="s">
        <v>2195</v>
      </c>
      <c r="D2317" s="16" t="s">
        <v>88</v>
      </c>
      <c r="E2317" s="16" t="n">
        <v>1</v>
      </c>
      <c r="F2317" s="16" t="n">
        <v>3110</v>
      </c>
      <c r="G2317" s="16" t="n">
        <v>0</v>
      </c>
      <c r="H2317" s="16" t="s">
        <v>46</v>
      </c>
      <c r="I2317" s="16" t="s">
        <v>100</v>
      </c>
      <c r="J2317" s="16" t="n">
        <v>3</v>
      </c>
      <c r="K2317" s="16" t="n">
        <v>4</v>
      </c>
      <c r="L2317" s="16" t="s">
        <v>41</v>
      </c>
      <c r="M2317" s="18" t="n">
        <f aca="false">IF(ISNUMBER(B2317),B2317,IF(MID(B2317,3,1)="-",DATE(VALUE(RIGHT(B2317,4)),VALUE(MID(B2317,4,2)),VALUE(LEFT(B2317,2))),DATE(VALUE(LEFT(B2317,4)),VALUE(MID(B2317,6,2)),VALUE(RIGHT(B2317,2)))))</f>
        <v>45865</v>
      </c>
      <c r="N2317" s="16" t="n">
        <f aca="false">MONTH(M2317)</f>
        <v>7</v>
      </c>
      <c r="O2317" s="16" t="str">
        <f aca="false">PROPER(TRIM(H2317))</f>
        <v>Chennai</v>
      </c>
      <c r="P2317" s="16" t="str">
        <f aca="false">IFERROR(VLOOKUP(O2317,city_map!$A$2:$B$6,2,FALSE()),O2317)</f>
        <v>Chennai</v>
      </c>
      <c r="Q2317" s="16" t="n">
        <f aca="false">IF(ISNUMBER(F2317),F2317,VALUE(SUBSTITUTE(SUBSTITUTE(F2317,"₹",""),",","")))</f>
        <v>3110</v>
      </c>
      <c r="R2317" s="16" t="n">
        <f aca="false">IF(E2317=99,1,E2317)</f>
        <v>1</v>
      </c>
      <c r="S2317" s="16" t="n">
        <f aca="false">IF(G2317="",0,G2317)</f>
        <v>0</v>
      </c>
      <c r="T2317" s="16" t="str">
        <f aca="false">IF(I2317="","Unknown",IF(I2317="upi","UPI",I2317))</f>
        <v>Net Banking</v>
      </c>
      <c r="U2317" s="16" t="str">
        <f aca="false">IF(L2317="Yes","Y",IF(L2317="No","N",L2317))</f>
        <v>N</v>
      </c>
      <c r="V2317" s="19" t="n">
        <f aca="false">ROUND(R2317*Q2317*(1-S2317),2)</f>
        <v>3110</v>
      </c>
      <c r="W2317" s="16" t="str">
        <f aca="false">_xlfn.XLOOKUP(D2317,products!$A$2:$A$61,products!$C$2:$C$61,"Not found")</f>
        <v>Fashion</v>
      </c>
    </row>
    <row r="2318" customFormat="false" ht="15" hidden="false" customHeight="false" outlineLevel="0" collapsed="false">
      <c r="A2318" s="16" t="s">
        <v>3486</v>
      </c>
      <c r="B2318" s="16" t="s">
        <v>3479</v>
      </c>
      <c r="C2318" s="16" t="s">
        <v>253</v>
      </c>
      <c r="D2318" s="16" t="s">
        <v>291</v>
      </c>
      <c r="E2318" s="16" t="n">
        <v>5</v>
      </c>
      <c r="F2318" s="16" t="n">
        <v>1241</v>
      </c>
      <c r="G2318" s="16" t="n">
        <v>0</v>
      </c>
      <c r="H2318" s="16" t="s">
        <v>89</v>
      </c>
      <c r="I2318" s="16" t="s">
        <v>60</v>
      </c>
      <c r="J2318" s="16" t="n">
        <v>2</v>
      </c>
      <c r="K2318" s="16" t="n">
        <v>3</v>
      </c>
      <c r="L2318" s="16" t="s">
        <v>41</v>
      </c>
      <c r="M2318" s="18" t="n">
        <f aca="false">IF(ISNUMBER(B2318),B2318,IF(MID(B2318,3,1)="-",DATE(VALUE(RIGHT(B2318,4)),VALUE(MID(B2318,4,2)),VALUE(LEFT(B2318,2))),DATE(VALUE(LEFT(B2318,4)),VALUE(MID(B2318,6,2)),VALUE(RIGHT(B2318,2)))))</f>
        <v>45865</v>
      </c>
      <c r="N2318" s="16" t="n">
        <f aca="false">MONTH(M2318)</f>
        <v>7</v>
      </c>
      <c r="O2318" s="16" t="str">
        <f aca="false">PROPER(TRIM(H2318))</f>
        <v>Ahmedabad</v>
      </c>
      <c r="P2318" s="16" t="str">
        <f aca="false">IFERROR(VLOOKUP(O2318,city_map!$A$2:$B$6,2,FALSE()),O2318)</f>
        <v>Ahmedabad</v>
      </c>
      <c r="Q2318" s="16" t="n">
        <f aca="false">IF(ISNUMBER(F2318),F2318,VALUE(SUBSTITUTE(SUBSTITUTE(F2318,"₹",""),",","")))</f>
        <v>1241</v>
      </c>
      <c r="R2318" s="16" t="n">
        <f aca="false">IF(E2318=99,1,E2318)</f>
        <v>5</v>
      </c>
      <c r="S2318" s="16" t="n">
        <f aca="false">IF(G2318="",0,G2318)</f>
        <v>0</v>
      </c>
      <c r="T2318" s="16" t="str">
        <f aca="false">IF(I2318="","Unknown",IF(I2318="upi","UPI",I2318))</f>
        <v>UPI</v>
      </c>
      <c r="U2318" s="16" t="str">
        <f aca="false">IF(L2318="Yes","Y",IF(L2318="No","N",L2318))</f>
        <v>N</v>
      </c>
      <c r="V2318" s="19" t="n">
        <f aca="false">ROUND(R2318*Q2318*(1-S2318),2)</f>
        <v>6205</v>
      </c>
      <c r="W2318" s="16" t="str">
        <f aca="false">_xlfn.XLOOKUP(D2318,products!$A$2:$A$61,products!$C$2:$C$61,"Not found")</f>
        <v>Electronics</v>
      </c>
    </row>
    <row r="2319" customFormat="false" ht="15" hidden="false" customHeight="false" outlineLevel="0" collapsed="false">
      <c r="A2319" s="16" t="s">
        <v>3487</v>
      </c>
      <c r="B2319" s="16" t="s">
        <v>3479</v>
      </c>
      <c r="C2319" s="16" t="s">
        <v>2287</v>
      </c>
      <c r="D2319" s="16" t="s">
        <v>639</v>
      </c>
      <c r="E2319" s="16" t="n">
        <v>2</v>
      </c>
      <c r="F2319" s="16" t="n">
        <v>775</v>
      </c>
      <c r="G2319" s="16" t="n">
        <v>0.15</v>
      </c>
      <c r="H2319" s="16" t="s">
        <v>130</v>
      </c>
      <c r="I2319" s="16" t="s">
        <v>40</v>
      </c>
      <c r="J2319" s="16" t="n">
        <v>3</v>
      </c>
      <c r="K2319" s="16" t="n">
        <v>5</v>
      </c>
      <c r="L2319" s="16" t="s">
        <v>41</v>
      </c>
      <c r="M2319" s="18" t="n">
        <f aca="false">IF(ISNUMBER(B2319),B2319,IF(MID(B2319,3,1)="-",DATE(VALUE(RIGHT(B2319,4)),VALUE(MID(B2319,4,2)),VALUE(LEFT(B2319,2))),DATE(VALUE(LEFT(B2319,4)),VALUE(MID(B2319,6,2)),VALUE(RIGHT(B2319,2)))))</f>
        <v>45865</v>
      </c>
      <c r="N2319" s="16" t="n">
        <f aca="false">MONTH(M2319)</f>
        <v>7</v>
      </c>
      <c r="O2319" s="16" t="str">
        <f aca="false">PROPER(TRIM(H2319))</f>
        <v>Bengaluru</v>
      </c>
      <c r="P2319" s="16" t="str">
        <f aca="false">IFERROR(VLOOKUP(O2319,city_map!$A$2:$B$6,2,FALSE()),O2319)</f>
        <v>Bengaluru</v>
      </c>
      <c r="Q2319" s="16" t="n">
        <f aca="false">IF(ISNUMBER(F2319),F2319,VALUE(SUBSTITUTE(SUBSTITUTE(F2319,"₹",""),",","")))</f>
        <v>775</v>
      </c>
      <c r="R2319" s="16" t="n">
        <f aca="false">IF(E2319=99,1,E2319)</f>
        <v>2</v>
      </c>
      <c r="S2319" s="16" t="n">
        <f aca="false">IF(G2319="",0,G2319)</f>
        <v>0.15</v>
      </c>
      <c r="T2319" s="16" t="str">
        <f aca="false">IF(I2319="","Unknown",IF(I2319="upi","UPI",I2319))</f>
        <v>COD</v>
      </c>
      <c r="U2319" s="16" t="str">
        <f aca="false">IF(L2319="Yes","Y",IF(L2319="No","N",L2319))</f>
        <v>N</v>
      </c>
      <c r="V2319" s="19" t="n">
        <f aca="false">ROUND(R2319*Q2319*(1-S2319),2)</f>
        <v>1317.5</v>
      </c>
      <c r="W2319" s="16" t="str">
        <f aca="false">_xlfn.XLOOKUP(D2319,products!$A$2:$A$61,products!$C$2:$C$61,"Not found")</f>
        <v>Beauty</v>
      </c>
    </row>
    <row r="2320" customFormat="false" ht="15" hidden="false" customHeight="false" outlineLevel="0" collapsed="false">
      <c r="A2320" s="16" t="s">
        <v>3488</v>
      </c>
      <c r="B2320" s="16" t="s">
        <v>3479</v>
      </c>
      <c r="C2320" s="16" t="s">
        <v>1170</v>
      </c>
      <c r="D2320" s="16" t="s">
        <v>133</v>
      </c>
      <c r="E2320" s="16" t="n">
        <v>1</v>
      </c>
      <c r="F2320" s="16" t="n">
        <v>599</v>
      </c>
      <c r="G2320" s="16" t="n">
        <v>0.2</v>
      </c>
      <c r="H2320" s="16" t="s">
        <v>797</v>
      </c>
      <c r="I2320" s="16" t="s">
        <v>71</v>
      </c>
      <c r="J2320" s="16" t="n">
        <v>2</v>
      </c>
      <c r="K2320" s="16" t="n">
        <v>5</v>
      </c>
      <c r="L2320" s="16" t="s">
        <v>41</v>
      </c>
      <c r="M2320" s="18" t="n">
        <f aca="false">IF(ISNUMBER(B2320),B2320,IF(MID(B2320,3,1)="-",DATE(VALUE(RIGHT(B2320,4)),VALUE(MID(B2320,4,2)),VALUE(LEFT(B2320,2))),DATE(VALUE(LEFT(B2320,4)),VALUE(MID(B2320,6,2)),VALUE(RIGHT(B2320,2)))))</f>
        <v>45865</v>
      </c>
      <c r="N2320" s="16" t="n">
        <f aca="false">MONTH(M2320)</f>
        <v>7</v>
      </c>
      <c r="O2320" s="16" t="str">
        <f aca="false">PROPER(TRIM(H2320))</f>
        <v>New Delhi</v>
      </c>
      <c r="P2320" s="16" t="str">
        <f aca="false">IFERROR(VLOOKUP(O2320,city_map!$A$2:$B$6,2,FALSE()),O2320)</f>
        <v>Delhi</v>
      </c>
      <c r="Q2320" s="16" t="n">
        <f aca="false">IF(ISNUMBER(F2320),F2320,VALUE(SUBSTITUTE(SUBSTITUTE(F2320,"₹",""),",","")))</f>
        <v>599</v>
      </c>
      <c r="R2320" s="16" t="n">
        <f aca="false">IF(E2320=99,1,E2320)</f>
        <v>1</v>
      </c>
      <c r="S2320" s="16" t="n">
        <f aca="false">IF(G2320="",0,G2320)</f>
        <v>0.2</v>
      </c>
      <c r="T2320" s="16" t="str">
        <f aca="false">IF(I2320="","Unknown",IF(I2320="upi","UPI",I2320))</f>
        <v>Credit Card</v>
      </c>
      <c r="U2320" s="16" t="str">
        <f aca="false">IF(L2320="Yes","Y",IF(L2320="No","N",L2320))</f>
        <v>N</v>
      </c>
      <c r="V2320" s="19" t="n">
        <f aca="false">ROUND(R2320*Q2320*(1-S2320),2)</f>
        <v>479.2</v>
      </c>
      <c r="W2320" s="16" t="str">
        <f aca="false">_xlfn.XLOOKUP(D2320,products!$A$2:$A$61,products!$C$2:$C$61,"Not found")</f>
        <v>Books</v>
      </c>
    </row>
    <row r="2321" customFormat="false" ht="15" hidden="false" customHeight="false" outlineLevel="0" collapsed="false">
      <c r="A2321" s="16" t="s">
        <v>3489</v>
      </c>
      <c r="B2321" s="16" t="s">
        <v>3490</v>
      </c>
      <c r="C2321" s="16" t="s">
        <v>1825</v>
      </c>
      <c r="D2321" s="16" t="s">
        <v>108</v>
      </c>
      <c r="E2321" s="16" t="n">
        <v>1</v>
      </c>
      <c r="F2321" s="16" t="n">
        <v>3463</v>
      </c>
      <c r="G2321" s="16" t="n">
        <v>0</v>
      </c>
      <c r="H2321" s="16" t="s">
        <v>56</v>
      </c>
      <c r="I2321" s="16" t="s">
        <v>47</v>
      </c>
      <c r="J2321" s="16" t="n">
        <v>6</v>
      </c>
      <c r="K2321" s="16" t="n">
        <v>3</v>
      </c>
      <c r="L2321" s="16" t="s">
        <v>41</v>
      </c>
      <c r="M2321" s="18" t="n">
        <f aca="false">IF(ISNUMBER(B2321),B2321,IF(MID(B2321,3,1)="-",DATE(VALUE(RIGHT(B2321,4)),VALUE(MID(B2321,4,2)),VALUE(LEFT(B2321,2))),DATE(VALUE(LEFT(B2321,4)),VALUE(MID(B2321,6,2)),VALUE(RIGHT(B2321,2)))))</f>
        <v>45866</v>
      </c>
      <c r="N2321" s="16" t="n">
        <f aca="false">MONTH(M2321)</f>
        <v>7</v>
      </c>
      <c r="O2321" s="16" t="str">
        <f aca="false">PROPER(TRIM(H2321))</f>
        <v>Lucknow</v>
      </c>
      <c r="P2321" s="16" t="str">
        <f aca="false">IFERROR(VLOOKUP(O2321,city_map!$A$2:$B$6,2,FALSE()),O2321)</f>
        <v>Lucknow</v>
      </c>
      <c r="Q2321" s="16" t="n">
        <f aca="false">IF(ISNUMBER(F2321),F2321,VALUE(SUBSTITUTE(SUBSTITUTE(F2321,"₹",""),",","")))</f>
        <v>3463</v>
      </c>
      <c r="R2321" s="16" t="n">
        <f aca="false">IF(E2321=99,1,E2321)</f>
        <v>1</v>
      </c>
      <c r="S2321" s="16" t="n">
        <f aca="false">IF(G2321="",0,G2321)</f>
        <v>0</v>
      </c>
      <c r="T2321" s="16" t="str">
        <f aca="false">IF(I2321="","Unknown",IF(I2321="upi","UPI",I2321))</f>
        <v>Debit Card</v>
      </c>
      <c r="U2321" s="16" t="str">
        <f aca="false">IF(L2321="Yes","Y",IF(L2321="No","N",L2321))</f>
        <v>N</v>
      </c>
      <c r="V2321" s="19" t="n">
        <f aca="false">ROUND(R2321*Q2321*(1-S2321),2)</f>
        <v>3463</v>
      </c>
      <c r="W2321" s="16" t="str">
        <f aca="false">_xlfn.XLOOKUP(D2321,products!$A$2:$A$61,products!$C$2:$C$61,"Not found")</f>
        <v>Electronics</v>
      </c>
    </row>
    <row r="2322" customFormat="false" ht="15" hidden="false" customHeight="false" outlineLevel="0" collapsed="false">
      <c r="A2322" s="16" t="s">
        <v>3491</v>
      </c>
      <c r="B2322" s="16" t="s">
        <v>3490</v>
      </c>
      <c r="C2322" s="16" t="s">
        <v>760</v>
      </c>
      <c r="D2322" s="16" t="s">
        <v>149</v>
      </c>
      <c r="E2322" s="16" t="n">
        <v>3</v>
      </c>
      <c r="F2322" s="16" t="n">
        <v>1639</v>
      </c>
      <c r="G2322" s="16" t="n">
        <v>0</v>
      </c>
      <c r="H2322" s="16" t="s">
        <v>67</v>
      </c>
      <c r="I2322" s="16" t="s">
        <v>60</v>
      </c>
      <c r="J2322" s="16" t="n">
        <v>2</v>
      </c>
      <c r="K2322" s="16" t="n">
        <v>5</v>
      </c>
      <c r="L2322" s="16" t="s">
        <v>41</v>
      </c>
      <c r="M2322" s="18" t="n">
        <f aca="false">IF(ISNUMBER(B2322),B2322,IF(MID(B2322,3,1)="-",DATE(VALUE(RIGHT(B2322,4)),VALUE(MID(B2322,4,2)),VALUE(LEFT(B2322,2))),DATE(VALUE(LEFT(B2322,4)),VALUE(MID(B2322,6,2)),VALUE(RIGHT(B2322,2)))))</f>
        <v>45866</v>
      </c>
      <c r="N2322" s="16" t="n">
        <f aca="false">MONTH(M2322)</f>
        <v>7</v>
      </c>
      <c r="O2322" s="16" t="str">
        <f aca="false">PROPER(TRIM(H2322))</f>
        <v>Kolkata</v>
      </c>
      <c r="P2322" s="16" t="str">
        <f aca="false">IFERROR(VLOOKUP(O2322,city_map!$A$2:$B$6,2,FALSE()),O2322)</f>
        <v>Kolkata</v>
      </c>
      <c r="Q2322" s="16" t="n">
        <f aca="false">IF(ISNUMBER(F2322),F2322,VALUE(SUBSTITUTE(SUBSTITUTE(F2322,"₹",""),",","")))</f>
        <v>1639</v>
      </c>
      <c r="R2322" s="16" t="n">
        <f aca="false">IF(E2322=99,1,E2322)</f>
        <v>3</v>
      </c>
      <c r="S2322" s="16" t="n">
        <f aca="false">IF(G2322="",0,G2322)</f>
        <v>0</v>
      </c>
      <c r="T2322" s="16" t="str">
        <f aca="false">IF(I2322="","Unknown",IF(I2322="upi","UPI",I2322))</f>
        <v>UPI</v>
      </c>
      <c r="U2322" s="16" t="str">
        <f aca="false">IF(L2322="Yes","Y",IF(L2322="No","N",L2322))</f>
        <v>N</v>
      </c>
      <c r="V2322" s="19" t="n">
        <f aca="false">ROUND(R2322*Q2322*(1-S2322),2)</f>
        <v>4917</v>
      </c>
      <c r="W2322" s="16" t="str">
        <f aca="false">_xlfn.XLOOKUP(D2322,products!$A$2:$A$61,products!$C$2:$C$61,"Not found")</f>
        <v>Fashion</v>
      </c>
    </row>
    <row r="2323" customFormat="false" ht="15" hidden="false" customHeight="false" outlineLevel="0" collapsed="false">
      <c r="A2323" s="16" t="s">
        <v>3492</v>
      </c>
      <c r="B2323" s="16" t="s">
        <v>3490</v>
      </c>
      <c r="C2323" s="16" t="s">
        <v>788</v>
      </c>
      <c r="D2323" s="16" t="s">
        <v>160</v>
      </c>
      <c r="E2323" s="16" t="n">
        <v>1</v>
      </c>
      <c r="F2323" s="16" t="n">
        <v>1865</v>
      </c>
      <c r="G2323" s="16" t="n">
        <v>0.1</v>
      </c>
      <c r="H2323" s="16" t="s">
        <v>46</v>
      </c>
      <c r="I2323" s="16" t="s">
        <v>40</v>
      </c>
      <c r="J2323" s="16" t="n">
        <v>3</v>
      </c>
      <c r="K2323" s="16" t="n">
        <v>5</v>
      </c>
      <c r="L2323" s="16" t="s">
        <v>41</v>
      </c>
      <c r="M2323" s="18" t="n">
        <f aca="false">IF(ISNUMBER(B2323),B2323,IF(MID(B2323,3,1)="-",DATE(VALUE(RIGHT(B2323,4)),VALUE(MID(B2323,4,2)),VALUE(LEFT(B2323,2))),DATE(VALUE(LEFT(B2323,4)),VALUE(MID(B2323,6,2)),VALUE(RIGHT(B2323,2)))))</f>
        <v>45866</v>
      </c>
      <c r="N2323" s="16" t="n">
        <f aca="false">MONTH(M2323)</f>
        <v>7</v>
      </c>
      <c r="O2323" s="16" t="str">
        <f aca="false">PROPER(TRIM(H2323))</f>
        <v>Chennai</v>
      </c>
      <c r="P2323" s="16" t="str">
        <f aca="false">IFERROR(VLOOKUP(O2323,city_map!$A$2:$B$6,2,FALSE()),O2323)</f>
        <v>Chennai</v>
      </c>
      <c r="Q2323" s="16" t="n">
        <f aca="false">IF(ISNUMBER(F2323),F2323,VALUE(SUBSTITUTE(SUBSTITUTE(F2323,"₹",""),",","")))</f>
        <v>1865</v>
      </c>
      <c r="R2323" s="16" t="n">
        <f aca="false">IF(E2323=99,1,E2323)</f>
        <v>1</v>
      </c>
      <c r="S2323" s="16" t="n">
        <f aca="false">IF(G2323="",0,G2323)</f>
        <v>0.1</v>
      </c>
      <c r="T2323" s="16" t="str">
        <f aca="false">IF(I2323="","Unknown",IF(I2323="upi","UPI",I2323))</f>
        <v>COD</v>
      </c>
      <c r="U2323" s="16" t="str">
        <f aca="false">IF(L2323="Yes","Y",IF(L2323="No","N",L2323))</f>
        <v>N</v>
      </c>
      <c r="V2323" s="19" t="n">
        <f aca="false">ROUND(R2323*Q2323*(1-S2323),2)</f>
        <v>1678.5</v>
      </c>
      <c r="W2323" s="16" t="str">
        <f aca="false">_xlfn.XLOOKUP(D2323,products!$A$2:$A$61,products!$C$2:$C$61,"Not found")</f>
        <v>Fashion</v>
      </c>
    </row>
    <row r="2324" customFormat="false" ht="15" hidden="false" customHeight="false" outlineLevel="0" collapsed="false">
      <c r="A2324" s="16" t="s">
        <v>3493</v>
      </c>
      <c r="B2324" s="16" t="s">
        <v>3490</v>
      </c>
      <c r="C2324" s="16" t="s">
        <v>2284</v>
      </c>
      <c r="D2324" s="16" t="s">
        <v>99</v>
      </c>
      <c r="E2324" s="16" t="n">
        <v>2</v>
      </c>
      <c r="F2324" s="16" t="n">
        <v>680</v>
      </c>
      <c r="G2324" s="16" t="n">
        <v>0.05</v>
      </c>
      <c r="H2324" s="16" t="s">
        <v>70</v>
      </c>
      <c r="I2324" s="16" t="s">
        <v>47</v>
      </c>
      <c r="J2324" s="16" t="n">
        <v>6</v>
      </c>
      <c r="K2324" s="16" t="n">
        <v>3</v>
      </c>
      <c r="L2324" s="16" t="s">
        <v>57</v>
      </c>
      <c r="M2324" s="18" t="n">
        <f aca="false">IF(ISNUMBER(B2324),B2324,IF(MID(B2324,3,1)="-",DATE(VALUE(RIGHT(B2324,4)),VALUE(MID(B2324,4,2)),VALUE(LEFT(B2324,2))),DATE(VALUE(LEFT(B2324,4)),VALUE(MID(B2324,6,2)),VALUE(RIGHT(B2324,2)))))</f>
        <v>45866</v>
      </c>
      <c r="N2324" s="16" t="n">
        <f aca="false">MONTH(M2324)</f>
        <v>7</v>
      </c>
      <c r="O2324" s="16" t="str">
        <f aca="false">PROPER(TRIM(H2324))</f>
        <v>Pune</v>
      </c>
      <c r="P2324" s="16" t="str">
        <f aca="false">IFERROR(VLOOKUP(O2324,city_map!$A$2:$B$6,2,FALSE()),O2324)</f>
        <v>Pune</v>
      </c>
      <c r="Q2324" s="16" t="n">
        <f aca="false">IF(ISNUMBER(F2324),F2324,VALUE(SUBSTITUTE(SUBSTITUTE(F2324,"₹",""),",","")))</f>
        <v>680</v>
      </c>
      <c r="R2324" s="16" t="n">
        <f aca="false">IF(E2324=99,1,E2324)</f>
        <v>2</v>
      </c>
      <c r="S2324" s="16" t="n">
        <f aca="false">IF(G2324="",0,G2324)</f>
        <v>0.05</v>
      </c>
      <c r="T2324" s="16" t="str">
        <f aca="false">IF(I2324="","Unknown",IF(I2324="upi","UPI",I2324))</f>
        <v>Debit Card</v>
      </c>
      <c r="U2324" s="16" t="str">
        <f aca="false">IF(L2324="Yes","Y",IF(L2324="No","N",L2324))</f>
        <v>Y</v>
      </c>
      <c r="V2324" s="19" t="n">
        <f aca="false">ROUND(R2324*Q2324*(1-S2324),2)</f>
        <v>1292</v>
      </c>
      <c r="W2324" s="16" t="str">
        <f aca="false">_xlfn.XLOOKUP(D2324,products!$A$2:$A$61,products!$C$2:$C$61,"Not found")</f>
        <v>Fashion</v>
      </c>
    </row>
    <row r="2325" customFormat="false" ht="15" hidden="false" customHeight="false" outlineLevel="0" collapsed="false">
      <c r="A2325" s="16" t="s">
        <v>3494</v>
      </c>
      <c r="B2325" s="16" t="s">
        <v>3490</v>
      </c>
      <c r="C2325" s="16" t="s">
        <v>1222</v>
      </c>
      <c r="D2325" s="16" t="s">
        <v>126</v>
      </c>
      <c r="E2325" s="16" t="n">
        <v>2</v>
      </c>
      <c r="F2325" s="16" t="n">
        <v>381</v>
      </c>
      <c r="G2325" s="16" t="n">
        <v>0.15</v>
      </c>
      <c r="H2325" s="16" t="s">
        <v>46</v>
      </c>
      <c r="I2325" s="16" t="s">
        <v>47</v>
      </c>
      <c r="J2325" s="16" t="n">
        <v>2</v>
      </c>
      <c r="K2325" s="16" t="n">
        <v>5</v>
      </c>
      <c r="L2325" s="16" t="s">
        <v>41</v>
      </c>
      <c r="M2325" s="18" t="n">
        <f aca="false">IF(ISNUMBER(B2325),B2325,IF(MID(B2325,3,1)="-",DATE(VALUE(RIGHT(B2325,4)),VALUE(MID(B2325,4,2)),VALUE(LEFT(B2325,2))),DATE(VALUE(LEFT(B2325,4)),VALUE(MID(B2325,6,2)),VALUE(RIGHT(B2325,2)))))</f>
        <v>45866</v>
      </c>
      <c r="N2325" s="16" t="n">
        <f aca="false">MONTH(M2325)</f>
        <v>7</v>
      </c>
      <c r="O2325" s="16" t="str">
        <f aca="false">PROPER(TRIM(H2325))</f>
        <v>Chennai</v>
      </c>
      <c r="P2325" s="16" t="str">
        <f aca="false">IFERROR(VLOOKUP(O2325,city_map!$A$2:$B$6,2,FALSE()),O2325)</f>
        <v>Chennai</v>
      </c>
      <c r="Q2325" s="16" t="n">
        <f aca="false">IF(ISNUMBER(F2325),F2325,VALUE(SUBSTITUTE(SUBSTITUTE(F2325,"₹",""),",","")))</f>
        <v>381</v>
      </c>
      <c r="R2325" s="16" t="n">
        <f aca="false">IF(E2325=99,1,E2325)</f>
        <v>2</v>
      </c>
      <c r="S2325" s="16" t="n">
        <f aca="false">IF(G2325="",0,G2325)</f>
        <v>0.15</v>
      </c>
      <c r="T2325" s="16" t="str">
        <f aca="false">IF(I2325="","Unknown",IF(I2325="upi","UPI",I2325))</f>
        <v>Debit Card</v>
      </c>
      <c r="U2325" s="16" t="str">
        <f aca="false">IF(L2325="Yes","Y",IF(L2325="No","N",L2325))</f>
        <v>N</v>
      </c>
      <c r="V2325" s="19" t="n">
        <f aca="false">ROUND(R2325*Q2325*(1-S2325),2)</f>
        <v>647.7</v>
      </c>
      <c r="W2325" s="16" t="str">
        <f aca="false">_xlfn.XLOOKUP(D2325,products!$A$2:$A$61,products!$C$2:$C$61,"Not found")</f>
        <v>Home</v>
      </c>
    </row>
    <row r="2326" customFormat="false" ht="15" hidden="false" customHeight="false" outlineLevel="0" collapsed="false">
      <c r="A2326" s="16" t="s">
        <v>3495</v>
      </c>
      <c r="B2326" s="16" t="s">
        <v>3490</v>
      </c>
      <c r="C2326" s="16" t="s">
        <v>3496</v>
      </c>
      <c r="D2326" s="16" t="s">
        <v>119</v>
      </c>
      <c r="E2326" s="16" t="n">
        <v>1</v>
      </c>
      <c r="F2326" s="16" t="n">
        <v>261</v>
      </c>
      <c r="G2326" s="16" t="n">
        <v>0.1</v>
      </c>
      <c r="H2326" s="16" t="s">
        <v>39</v>
      </c>
      <c r="I2326" s="16" t="s">
        <v>40</v>
      </c>
      <c r="J2326" s="16" t="n">
        <v>3</v>
      </c>
      <c r="K2326" s="16" t="n">
        <v>5</v>
      </c>
      <c r="L2326" s="16" t="s">
        <v>41</v>
      </c>
      <c r="M2326" s="18" t="n">
        <f aca="false">IF(ISNUMBER(B2326),B2326,IF(MID(B2326,3,1)="-",DATE(VALUE(RIGHT(B2326,4)),VALUE(MID(B2326,4,2)),VALUE(LEFT(B2326,2))),DATE(VALUE(LEFT(B2326,4)),VALUE(MID(B2326,6,2)),VALUE(RIGHT(B2326,2)))))</f>
        <v>45866</v>
      </c>
      <c r="N2326" s="16" t="n">
        <f aca="false">MONTH(M2326)</f>
        <v>7</v>
      </c>
      <c r="O2326" s="16" t="str">
        <f aca="false">PROPER(TRIM(H2326))</f>
        <v>Delhi</v>
      </c>
      <c r="P2326" s="16" t="str">
        <f aca="false">IFERROR(VLOOKUP(O2326,city_map!$A$2:$B$6,2,FALSE()),O2326)</f>
        <v>Delhi</v>
      </c>
      <c r="Q2326" s="16" t="n">
        <f aca="false">IF(ISNUMBER(F2326),F2326,VALUE(SUBSTITUTE(SUBSTITUTE(F2326,"₹",""),",","")))</f>
        <v>261</v>
      </c>
      <c r="R2326" s="16" t="n">
        <f aca="false">IF(E2326=99,1,E2326)</f>
        <v>1</v>
      </c>
      <c r="S2326" s="16" t="n">
        <f aca="false">IF(G2326="",0,G2326)</f>
        <v>0.1</v>
      </c>
      <c r="T2326" s="16" t="str">
        <f aca="false">IF(I2326="","Unknown",IF(I2326="upi","UPI",I2326))</f>
        <v>COD</v>
      </c>
      <c r="U2326" s="16" t="str">
        <f aca="false">IF(L2326="Yes","Y",IF(L2326="No","N",L2326))</f>
        <v>N</v>
      </c>
      <c r="V2326" s="19" t="n">
        <f aca="false">ROUND(R2326*Q2326*(1-S2326),2)</f>
        <v>234.9</v>
      </c>
      <c r="W2326" s="16" t="str">
        <f aca="false">_xlfn.XLOOKUP(D2326,products!$A$2:$A$61,products!$C$2:$C$61,"Not found")</f>
        <v>Books</v>
      </c>
    </row>
    <row r="2327" customFormat="false" ht="15" hidden="false" customHeight="false" outlineLevel="0" collapsed="false">
      <c r="A2327" s="16" t="s">
        <v>3497</v>
      </c>
      <c r="B2327" s="16" t="s">
        <v>3490</v>
      </c>
      <c r="C2327" s="16" t="s">
        <v>3498</v>
      </c>
      <c r="D2327" s="16" t="s">
        <v>393</v>
      </c>
      <c r="E2327" s="16" t="n">
        <v>2</v>
      </c>
      <c r="F2327" s="16" t="n">
        <v>492</v>
      </c>
      <c r="G2327" s="16" t="n">
        <v>0.1</v>
      </c>
      <c r="H2327" s="16" t="s">
        <v>70</v>
      </c>
      <c r="I2327" s="16" t="s">
        <v>60</v>
      </c>
      <c r="J2327" s="16" t="n">
        <v>5</v>
      </c>
      <c r="K2327" s="16" t="n">
        <v>3</v>
      </c>
      <c r="L2327" s="16" t="s">
        <v>57</v>
      </c>
      <c r="M2327" s="18" t="n">
        <f aca="false">IF(ISNUMBER(B2327),B2327,IF(MID(B2327,3,1)="-",DATE(VALUE(RIGHT(B2327,4)),VALUE(MID(B2327,4,2)),VALUE(LEFT(B2327,2))),DATE(VALUE(LEFT(B2327,4)),VALUE(MID(B2327,6,2)),VALUE(RIGHT(B2327,2)))))</f>
        <v>45866</v>
      </c>
      <c r="N2327" s="16" t="n">
        <f aca="false">MONTH(M2327)</f>
        <v>7</v>
      </c>
      <c r="O2327" s="16" t="str">
        <f aca="false">PROPER(TRIM(H2327))</f>
        <v>Pune</v>
      </c>
      <c r="P2327" s="16" t="str">
        <f aca="false">IFERROR(VLOOKUP(O2327,city_map!$A$2:$B$6,2,FALSE()),O2327)</f>
        <v>Pune</v>
      </c>
      <c r="Q2327" s="16" t="n">
        <f aca="false">IF(ISNUMBER(F2327),F2327,VALUE(SUBSTITUTE(SUBSTITUTE(F2327,"₹",""),",","")))</f>
        <v>492</v>
      </c>
      <c r="R2327" s="16" t="n">
        <f aca="false">IF(E2327=99,1,E2327)</f>
        <v>2</v>
      </c>
      <c r="S2327" s="16" t="n">
        <f aca="false">IF(G2327="",0,G2327)</f>
        <v>0.1</v>
      </c>
      <c r="T2327" s="16" t="str">
        <f aca="false">IF(I2327="","Unknown",IF(I2327="upi","UPI",I2327))</f>
        <v>UPI</v>
      </c>
      <c r="U2327" s="16" t="str">
        <f aca="false">IF(L2327="Yes","Y",IF(L2327="No","N",L2327))</f>
        <v>Y</v>
      </c>
      <c r="V2327" s="19" t="n">
        <f aca="false">ROUND(R2327*Q2327*(1-S2327),2)</f>
        <v>885.6</v>
      </c>
      <c r="W2327" s="16" t="str">
        <f aca="false">_xlfn.XLOOKUP(D2327,products!$A$2:$A$61,products!$C$2:$C$61,"Not found")</f>
        <v>Fashion</v>
      </c>
    </row>
    <row r="2328" customFormat="false" ht="15" hidden="false" customHeight="false" outlineLevel="0" collapsed="false">
      <c r="A2328" s="16" t="s">
        <v>3499</v>
      </c>
      <c r="B2328" s="16" t="s">
        <v>3490</v>
      </c>
      <c r="C2328" s="16" t="s">
        <v>1352</v>
      </c>
      <c r="D2328" s="16" t="s">
        <v>393</v>
      </c>
      <c r="E2328" s="16" t="n">
        <v>2</v>
      </c>
      <c r="F2328" s="16" t="n">
        <v>478</v>
      </c>
      <c r="G2328" s="16" t="n">
        <v>0</v>
      </c>
      <c r="H2328" s="16" t="s">
        <v>130</v>
      </c>
      <c r="I2328" s="16" t="s">
        <v>60</v>
      </c>
      <c r="J2328" s="16" t="n">
        <v>5</v>
      </c>
      <c r="K2328" s="16" t="n">
        <v>3</v>
      </c>
      <c r="L2328" s="16" t="s">
        <v>41</v>
      </c>
      <c r="M2328" s="18" t="n">
        <f aca="false">IF(ISNUMBER(B2328),B2328,IF(MID(B2328,3,1)="-",DATE(VALUE(RIGHT(B2328,4)),VALUE(MID(B2328,4,2)),VALUE(LEFT(B2328,2))),DATE(VALUE(LEFT(B2328,4)),VALUE(MID(B2328,6,2)),VALUE(RIGHT(B2328,2)))))</f>
        <v>45866</v>
      </c>
      <c r="N2328" s="16" t="n">
        <f aca="false">MONTH(M2328)</f>
        <v>7</v>
      </c>
      <c r="O2328" s="16" t="str">
        <f aca="false">PROPER(TRIM(H2328))</f>
        <v>Bengaluru</v>
      </c>
      <c r="P2328" s="16" t="str">
        <f aca="false">IFERROR(VLOOKUP(O2328,city_map!$A$2:$B$6,2,FALSE()),O2328)</f>
        <v>Bengaluru</v>
      </c>
      <c r="Q2328" s="16" t="n">
        <f aca="false">IF(ISNUMBER(F2328),F2328,VALUE(SUBSTITUTE(SUBSTITUTE(F2328,"₹",""),",","")))</f>
        <v>478</v>
      </c>
      <c r="R2328" s="16" t="n">
        <f aca="false">IF(E2328=99,1,E2328)</f>
        <v>2</v>
      </c>
      <c r="S2328" s="16" t="n">
        <f aca="false">IF(G2328="",0,G2328)</f>
        <v>0</v>
      </c>
      <c r="T2328" s="16" t="str">
        <f aca="false">IF(I2328="","Unknown",IF(I2328="upi","UPI",I2328))</f>
        <v>UPI</v>
      </c>
      <c r="U2328" s="16" t="str">
        <f aca="false">IF(L2328="Yes","Y",IF(L2328="No","N",L2328))</f>
        <v>N</v>
      </c>
      <c r="V2328" s="19" t="n">
        <f aca="false">ROUND(R2328*Q2328*(1-S2328),2)</f>
        <v>956</v>
      </c>
      <c r="W2328" s="16" t="str">
        <f aca="false">_xlfn.XLOOKUP(D2328,products!$A$2:$A$61,products!$C$2:$C$61,"Not found")</f>
        <v>Fashion</v>
      </c>
    </row>
    <row r="2329" customFormat="false" ht="15" hidden="false" customHeight="false" outlineLevel="0" collapsed="false">
      <c r="A2329" s="16" t="s">
        <v>3500</v>
      </c>
      <c r="B2329" s="16" t="s">
        <v>3490</v>
      </c>
      <c r="C2329" s="16" t="s">
        <v>823</v>
      </c>
      <c r="D2329" s="16" t="s">
        <v>38</v>
      </c>
      <c r="E2329" s="16" t="n">
        <v>1</v>
      </c>
      <c r="F2329" s="16" t="n">
        <v>356</v>
      </c>
      <c r="G2329" s="16" t="n">
        <v>0.15</v>
      </c>
      <c r="H2329" s="16" t="s">
        <v>112</v>
      </c>
      <c r="I2329" s="16" t="s">
        <v>71</v>
      </c>
      <c r="J2329" s="16" t="n">
        <v>3</v>
      </c>
      <c r="K2329" s="16" t="n">
        <v>3</v>
      </c>
      <c r="L2329" s="16" t="s">
        <v>57</v>
      </c>
      <c r="M2329" s="18" t="n">
        <f aca="false">IF(ISNUMBER(B2329),B2329,IF(MID(B2329,3,1)="-",DATE(VALUE(RIGHT(B2329,4)),VALUE(MID(B2329,4,2)),VALUE(LEFT(B2329,2))),DATE(VALUE(LEFT(B2329,4)),VALUE(MID(B2329,6,2)),VALUE(RIGHT(B2329,2)))))</f>
        <v>45866</v>
      </c>
      <c r="N2329" s="16" t="n">
        <f aca="false">MONTH(M2329)</f>
        <v>7</v>
      </c>
      <c r="O2329" s="16" t="str">
        <f aca="false">PROPER(TRIM(H2329))</f>
        <v>Mumbai</v>
      </c>
      <c r="P2329" s="16" t="str">
        <f aca="false">IFERROR(VLOOKUP(O2329,city_map!$A$2:$B$6,2,FALSE()),O2329)</f>
        <v>Mumbai</v>
      </c>
      <c r="Q2329" s="16" t="n">
        <f aca="false">IF(ISNUMBER(F2329),F2329,VALUE(SUBSTITUTE(SUBSTITUTE(F2329,"₹",""),",","")))</f>
        <v>356</v>
      </c>
      <c r="R2329" s="16" t="n">
        <f aca="false">IF(E2329=99,1,E2329)</f>
        <v>1</v>
      </c>
      <c r="S2329" s="16" t="n">
        <f aca="false">IF(G2329="",0,G2329)</f>
        <v>0.15</v>
      </c>
      <c r="T2329" s="16" t="str">
        <f aca="false">IF(I2329="","Unknown",IF(I2329="upi","UPI",I2329))</f>
        <v>Credit Card</v>
      </c>
      <c r="U2329" s="16" t="str">
        <f aca="false">IF(L2329="Yes","Y",IF(L2329="No","N",L2329))</f>
        <v>Y</v>
      </c>
      <c r="V2329" s="19" t="n">
        <f aca="false">ROUND(R2329*Q2329*(1-S2329),2)</f>
        <v>302.6</v>
      </c>
      <c r="W2329" s="16" t="str">
        <f aca="false">_xlfn.XLOOKUP(D2329,products!$A$2:$A$61,products!$C$2:$C$61,"Not found")</f>
        <v>Books</v>
      </c>
    </row>
    <row r="2330" customFormat="false" ht="15" hidden="false" customHeight="false" outlineLevel="0" collapsed="false">
      <c r="A2330" s="16" t="s">
        <v>3501</v>
      </c>
      <c r="B2330" s="16" t="s">
        <v>3490</v>
      </c>
      <c r="C2330" s="16" t="s">
        <v>1246</v>
      </c>
      <c r="D2330" s="16" t="s">
        <v>95</v>
      </c>
      <c r="E2330" s="16" t="n">
        <v>3</v>
      </c>
      <c r="F2330" s="16" t="n">
        <v>1558</v>
      </c>
      <c r="G2330" s="16" t="n">
        <v>0.2</v>
      </c>
      <c r="H2330" s="16" t="s">
        <v>89</v>
      </c>
      <c r="I2330" s="16" t="s">
        <v>60</v>
      </c>
      <c r="J2330" s="16" t="n">
        <v>3</v>
      </c>
      <c r="K2330" s="16"/>
      <c r="L2330" s="16" t="s">
        <v>41</v>
      </c>
      <c r="M2330" s="18" t="n">
        <f aca="false">IF(ISNUMBER(B2330),B2330,IF(MID(B2330,3,1)="-",DATE(VALUE(RIGHT(B2330,4)),VALUE(MID(B2330,4,2)),VALUE(LEFT(B2330,2))),DATE(VALUE(LEFT(B2330,4)),VALUE(MID(B2330,6,2)),VALUE(RIGHT(B2330,2)))))</f>
        <v>45866</v>
      </c>
      <c r="N2330" s="16" t="n">
        <f aca="false">MONTH(M2330)</f>
        <v>7</v>
      </c>
      <c r="O2330" s="16" t="str">
        <f aca="false">PROPER(TRIM(H2330))</f>
        <v>Ahmedabad</v>
      </c>
      <c r="P2330" s="16" t="str">
        <f aca="false">IFERROR(VLOOKUP(O2330,city_map!$A$2:$B$6,2,FALSE()),O2330)</f>
        <v>Ahmedabad</v>
      </c>
      <c r="Q2330" s="16" t="n">
        <f aca="false">IF(ISNUMBER(F2330),F2330,VALUE(SUBSTITUTE(SUBSTITUTE(F2330,"₹",""),",","")))</f>
        <v>1558</v>
      </c>
      <c r="R2330" s="16" t="n">
        <f aca="false">IF(E2330=99,1,E2330)</f>
        <v>3</v>
      </c>
      <c r="S2330" s="16" t="n">
        <f aca="false">IF(G2330="",0,G2330)</f>
        <v>0.2</v>
      </c>
      <c r="T2330" s="16" t="str">
        <f aca="false">IF(I2330="","Unknown",IF(I2330="upi","UPI",I2330))</f>
        <v>UPI</v>
      </c>
      <c r="U2330" s="16" t="str">
        <f aca="false">IF(L2330="Yes","Y",IF(L2330="No","N",L2330))</f>
        <v>N</v>
      </c>
      <c r="V2330" s="19" t="n">
        <f aca="false">ROUND(R2330*Q2330*(1-S2330),2)</f>
        <v>3739.2</v>
      </c>
      <c r="W2330" s="16" t="str">
        <f aca="false">_xlfn.XLOOKUP(D2330,products!$A$2:$A$61,products!$C$2:$C$61,"Not found")</f>
        <v>Electronics</v>
      </c>
    </row>
    <row r="2331" customFormat="false" ht="15" hidden="false" customHeight="false" outlineLevel="0" collapsed="false">
      <c r="A2331" s="16" t="s">
        <v>3502</v>
      </c>
      <c r="B2331" s="16" t="s">
        <v>3490</v>
      </c>
      <c r="C2331" s="16" t="s">
        <v>1229</v>
      </c>
      <c r="D2331" s="16" t="s">
        <v>99</v>
      </c>
      <c r="E2331" s="16" t="n">
        <v>2</v>
      </c>
      <c r="F2331" s="16" t="n">
        <v>721</v>
      </c>
      <c r="G2331" s="16" t="n">
        <v>0.2</v>
      </c>
      <c r="H2331" s="16" t="s">
        <v>70</v>
      </c>
      <c r="I2331" s="16" t="s">
        <v>60</v>
      </c>
      <c r="J2331" s="16" t="n">
        <v>6</v>
      </c>
      <c r="K2331" s="16" t="n">
        <v>3</v>
      </c>
      <c r="L2331" s="16" t="s">
        <v>57</v>
      </c>
      <c r="M2331" s="18" t="n">
        <f aca="false">IF(ISNUMBER(B2331),B2331,IF(MID(B2331,3,1)="-",DATE(VALUE(RIGHT(B2331,4)),VALUE(MID(B2331,4,2)),VALUE(LEFT(B2331,2))),DATE(VALUE(LEFT(B2331,4)),VALUE(MID(B2331,6,2)),VALUE(RIGHT(B2331,2)))))</f>
        <v>45866</v>
      </c>
      <c r="N2331" s="16" t="n">
        <f aca="false">MONTH(M2331)</f>
        <v>7</v>
      </c>
      <c r="O2331" s="16" t="str">
        <f aca="false">PROPER(TRIM(H2331))</f>
        <v>Pune</v>
      </c>
      <c r="P2331" s="16" t="str">
        <f aca="false">IFERROR(VLOOKUP(O2331,city_map!$A$2:$B$6,2,FALSE()),O2331)</f>
        <v>Pune</v>
      </c>
      <c r="Q2331" s="16" t="n">
        <f aca="false">IF(ISNUMBER(F2331),F2331,VALUE(SUBSTITUTE(SUBSTITUTE(F2331,"₹",""),",","")))</f>
        <v>721</v>
      </c>
      <c r="R2331" s="16" t="n">
        <f aca="false">IF(E2331=99,1,E2331)</f>
        <v>2</v>
      </c>
      <c r="S2331" s="16" t="n">
        <f aca="false">IF(G2331="",0,G2331)</f>
        <v>0.2</v>
      </c>
      <c r="T2331" s="16" t="str">
        <f aca="false">IF(I2331="","Unknown",IF(I2331="upi","UPI",I2331))</f>
        <v>UPI</v>
      </c>
      <c r="U2331" s="16" t="str">
        <f aca="false">IF(L2331="Yes","Y",IF(L2331="No","N",L2331))</f>
        <v>Y</v>
      </c>
      <c r="V2331" s="19" t="n">
        <f aca="false">ROUND(R2331*Q2331*(1-S2331),2)</f>
        <v>1153.6</v>
      </c>
      <c r="W2331" s="16" t="str">
        <f aca="false">_xlfn.XLOOKUP(D2331,products!$A$2:$A$61,products!$C$2:$C$61,"Not found")</f>
        <v>Fashion</v>
      </c>
    </row>
    <row r="2332" customFormat="false" ht="15" hidden="false" customHeight="false" outlineLevel="0" collapsed="false">
      <c r="A2332" s="16" t="s">
        <v>3503</v>
      </c>
      <c r="B2332" s="16" t="s">
        <v>3490</v>
      </c>
      <c r="C2332" s="16" t="s">
        <v>1627</v>
      </c>
      <c r="D2332" s="16" t="s">
        <v>126</v>
      </c>
      <c r="E2332" s="16" t="n">
        <v>2</v>
      </c>
      <c r="F2332" s="16" t="n">
        <v>407</v>
      </c>
      <c r="G2332" s="16" t="n">
        <v>0</v>
      </c>
      <c r="H2332" s="16" t="s">
        <v>70</v>
      </c>
      <c r="I2332" s="16" t="s">
        <v>60</v>
      </c>
      <c r="J2332" s="16" t="n">
        <v>6</v>
      </c>
      <c r="K2332" s="16" t="n">
        <v>3</v>
      </c>
      <c r="L2332" s="16" t="s">
        <v>57</v>
      </c>
      <c r="M2332" s="18" t="n">
        <f aca="false">IF(ISNUMBER(B2332),B2332,IF(MID(B2332,3,1)="-",DATE(VALUE(RIGHT(B2332,4)),VALUE(MID(B2332,4,2)),VALUE(LEFT(B2332,2))),DATE(VALUE(LEFT(B2332,4)),VALUE(MID(B2332,6,2)),VALUE(RIGHT(B2332,2)))))</f>
        <v>45866</v>
      </c>
      <c r="N2332" s="16" t="n">
        <f aca="false">MONTH(M2332)</f>
        <v>7</v>
      </c>
      <c r="O2332" s="16" t="str">
        <f aca="false">PROPER(TRIM(H2332))</f>
        <v>Pune</v>
      </c>
      <c r="P2332" s="16" t="str">
        <f aca="false">IFERROR(VLOOKUP(O2332,city_map!$A$2:$B$6,2,FALSE()),O2332)</f>
        <v>Pune</v>
      </c>
      <c r="Q2332" s="16" t="n">
        <f aca="false">IF(ISNUMBER(F2332),F2332,VALUE(SUBSTITUTE(SUBSTITUTE(F2332,"₹",""),",","")))</f>
        <v>407</v>
      </c>
      <c r="R2332" s="16" t="n">
        <f aca="false">IF(E2332=99,1,E2332)</f>
        <v>2</v>
      </c>
      <c r="S2332" s="16" t="n">
        <f aca="false">IF(G2332="",0,G2332)</f>
        <v>0</v>
      </c>
      <c r="T2332" s="16" t="str">
        <f aca="false">IF(I2332="","Unknown",IF(I2332="upi","UPI",I2332))</f>
        <v>UPI</v>
      </c>
      <c r="U2332" s="16" t="str">
        <f aca="false">IF(L2332="Yes","Y",IF(L2332="No","N",L2332))</f>
        <v>Y</v>
      </c>
      <c r="V2332" s="19" t="n">
        <f aca="false">ROUND(R2332*Q2332*(1-S2332),2)</f>
        <v>814</v>
      </c>
      <c r="W2332" s="16" t="str">
        <f aca="false">_xlfn.XLOOKUP(D2332,products!$A$2:$A$61,products!$C$2:$C$61,"Not found")</f>
        <v>Home</v>
      </c>
    </row>
    <row r="2333" customFormat="false" ht="15" hidden="false" customHeight="false" outlineLevel="0" collapsed="false">
      <c r="A2333" s="16" t="s">
        <v>3504</v>
      </c>
      <c r="B2333" s="16" t="s">
        <v>3490</v>
      </c>
      <c r="C2333" s="16" t="s">
        <v>2268</v>
      </c>
      <c r="D2333" s="16" t="s">
        <v>74</v>
      </c>
      <c r="E2333" s="16" t="n">
        <v>2</v>
      </c>
      <c r="F2333" s="16" t="n">
        <v>19022</v>
      </c>
      <c r="G2333" s="16" t="n">
        <v>0.2</v>
      </c>
      <c r="H2333" s="16" t="s">
        <v>560</v>
      </c>
      <c r="I2333" s="16" t="s">
        <v>71</v>
      </c>
      <c r="J2333" s="16" t="n">
        <v>2</v>
      </c>
      <c r="K2333" s="16" t="n">
        <v>4</v>
      </c>
      <c r="L2333" s="16" t="s">
        <v>41</v>
      </c>
      <c r="M2333" s="18" t="n">
        <f aca="false">IF(ISNUMBER(B2333),B2333,IF(MID(B2333,3,1)="-",DATE(VALUE(RIGHT(B2333,4)),VALUE(MID(B2333,4,2)),VALUE(LEFT(B2333,2))),DATE(VALUE(LEFT(B2333,4)),VALUE(MID(B2333,6,2)),VALUE(RIGHT(B2333,2)))))</f>
        <v>45866</v>
      </c>
      <c r="N2333" s="16" t="n">
        <f aca="false">MONTH(M2333)</f>
        <v>7</v>
      </c>
      <c r="O2333" s="16" t="str">
        <f aca="false">PROPER(TRIM(H2333))</f>
        <v>Chennai</v>
      </c>
      <c r="P2333" s="16" t="str">
        <f aca="false">IFERROR(VLOOKUP(O2333,city_map!$A$2:$B$6,2,FALSE()),O2333)</f>
        <v>Chennai</v>
      </c>
      <c r="Q2333" s="16" t="n">
        <f aca="false">IF(ISNUMBER(F2333),F2333,VALUE(SUBSTITUTE(SUBSTITUTE(F2333,"₹",""),",","")))</f>
        <v>19022</v>
      </c>
      <c r="R2333" s="16" t="n">
        <f aca="false">IF(E2333=99,1,E2333)</f>
        <v>2</v>
      </c>
      <c r="S2333" s="16" t="n">
        <f aca="false">IF(G2333="",0,G2333)</f>
        <v>0.2</v>
      </c>
      <c r="T2333" s="16" t="str">
        <f aca="false">IF(I2333="","Unknown",IF(I2333="upi","UPI",I2333))</f>
        <v>Credit Card</v>
      </c>
      <c r="U2333" s="16" t="str">
        <f aca="false">IF(L2333="Yes","Y",IF(L2333="No","N",L2333))</f>
        <v>N</v>
      </c>
      <c r="V2333" s="19" t="n">
        <f aca="false">ROUND(R2333*Q2333*(1-S2333),2)</f>
        <v>30435.2</v>
      </c>
      <c r="W2333" s="16" t="str">
        <f aca="false">_xlfn.XLOOKUP(D2333,products!$A$2:$A$61,products!$C$2:$C$61,"Not found")</f>
        <v>Electronics</v>
      </c>
    </row>
    <row r="2334" customFormat="false" ht="15" hidden="false" customHeight="false" outlineLevel="0" collapsed="false">
      <c r="A2334" s="16" t="s">
        <v>3505</v>
      </c>
      <c r="B2334" s="16" t="s">
        <v>3490</v>
      </c>
      <c r="C2334" s="16" t="s">
        <v>1271</v>
      </c>
      <c r="D2334" s="16" t="s">
        <v>300</v>
      </c>
      <c r="E2334" s="16" t="n">
        <v>2</v>
      </c>
      <c r="F2334" s="16" t="n">
        <v>2617</v>
      </c>
      <c r="G2334" s="16" t="n">
        <v>0.2</v>
      </c>
      <c r="H2334" s="16" t="s">
        <v>130</v>
      </c>
      <c r="I2334" s="16" t="s">
        <v>60</v>
      </c>
      <c r="J2334" s="16" t="n">
        <v>3</v>
      </c>
      <c r="K2334" s="16" t="n">
        <v>4</v>
      </c>
      <c r="L2334" s="16" t="s">
        <v>41</v>
      </c>
      <c r="M2334" s="18" t="n">
        <f aca="false">IF(ISNUMBER(B2334),B2334,IF(MID(B2334,3,1)="-",DATE(VALUE(RIGHT(B2334,4)),VALUE(MID(B2334,4,2)),VALUE(LEFT(B2334,2))),DATE(VALUE(LEFT(B2334,4)),VALUE(MID(B2334,6,2)),VALUE(RIGHT(B2334,2)))))</f>
        <v>45866</v>
      </c>
      <c r="N2334" s="16" t="n">
        <f aca="false">MONTH(M2334)</f>
        <v>7</v>
      </c>
      <c r="O2334" s="16" t="str">
        <f aca="false">PROPER(TRIM(H2334))</f>
        <v>Bengaluru</v>
      </c>
      <c r="P2334" s="16" t="str">
        <f aca="false">IFERROR(VLOOKUP(O2334,city_map!$A$2:$B$6,2,FALSE()),O2334)</f>
        <v>Bengaluru</v>
      </c>
      <c r="Q2334" s="16" t="n">
        <f aca="false">IF(ISNUMBER(F2334),F2334,VALUE(SUBSTITUTE(SUBSTITUTE(F2334,"₹",""),",","")))</f>
        <v>2617</v>
      </c>
      <c r="R2334" s="16" t="n">
        <f aca="false">IF(E2334=99,1,E2334)</f>
        <v>2</v>
      </c>
      <c r="S2334" s="16" t="n">
        <f aca="false">IF(G2334="",0,G2334)</f>
        <v>0.2</v>
      </c>
      <c r="T2334" s="16" t="str">
        <f aca="false">IF(I2334="","Unknown",IF(I2334="upi","UPI",I2334))</f>
        <v>UPI</v>
      </c>
      <c r="U2334" s="16" t="str">
        <f aca="false">IF(L2334="Yes","Y",IF(L2334="No","N",L2334))</f>
        <v>N</v>
      </c>
      <c r="V2334" s="19" t="n">
        <f aca="false">ROUND(R2334*Q2334*(1-S2334),2)</f>
        <v>4187.2</v>
      </c>
      <c r="W2334" s="16" t="str">
        <f aca="false">_xlfn.XLOOKUP(D2334,products!$A$2:$A$61,products!$C$2:$C$61,"Not found")</f>
        <v>Home</v>
      </c>
    </row>
    <row r="2335" customFormat="false" ht="15" hidden="false" customHeight="false" outlineLevel="0" collapsed="false">
      <c r="A2335" s="16" t="s">
        <v>3506</v>
      </c>
      <c r="B2335" s="16" t="s">
        <v>3490</v>
      </c>
      <c r="C2335" s="16" t="s">
        <v>459</v>
      </c>
      <c r="D2335" s="16" t="s">
        <v>341</v>
      </c>
      <c r="E2335" s="16" t="n">
        <v>1</v>
      </c>
      <c r="F2335" s="16" t="n">
        <v>1105</v>
      </c>
      <c r="G2335" s="16" t="n">
        <v>0</v>
      </c>
      <c r="H2335" s="16" t="s">
        <v>89</v>
      </c>
      <c r="I2335" s="16" t="s">
        <v>40</v>
      </c>
      <c r="J2335" s="16" t="n">
        <v>2</v>
      </c>
      <c r="K2335" s="16" t="n">
        <v>4</v>
      </c>
      <c r="L2335" s="16" t="s">
        <v>41</v>
      </c>
      <c r="M2335" s="18" t="n">
        <f aca="false">IF(ISNUMBER(B2335),B2335,IF(MID(B2335,3,1)="-",DATE(VALUE(RIGHT(B2335,4)),VALUE(MID(B2335,4,2)),VALUE(LEFT(B2335,2))),DATE(VALUE(LEFT(B2335,4)),VALUE(MID(B2335,6,2)),VALUE(RIGHT(B2335,2)))))</f>
        <v>45866</v>
      </c>
      <c r="N2335" s="16" t="n">
        <f aca="false">MONTH(M2335)</f>
        <v>7</v>
      </c>
      <c r="O2335" s="16" t="str">
        <f aca="false">PROPER(TRIM(H2335))</f>
        <v>Ahmedabad</v>
      </c>
      <c r="P2335" s="16" t="str">
        <f aca="false">IFERROR(VLOOKUP(O2335,city_map!$A$2:$B$6,2,FALSE()),O2335)</f>
        <v>Ahmedabad</v>
      </c>
      <c r="Q2335" s="16" t="n">
        <f aca="false">IF(ISNUMBER(F2335),F2335,VALUE(SUBSTITUTE(SUBSTITUTE(F2335,"₹",""),",","")))</f>
        <v>1105</v>
      </c>
      <c r="R2335" s="16" t="n">
        <f aca="false">IF(E2335=99,1,E2335)</f>
        <v>1</v>
      </c>
      <c r="S2335" s="16" t="n">
        <f aca="false">IF(G2335="",0,G2335)</f>
        <v>0</v>
      </c>
      <c r="T2335" s="16" t="str">
        <f aca="false">IF(I2335="","Unknown",IF(I2335="upi","UPI",I2335))</f>
        <v>COD</v>
      </c>
      <c r="U2335" s="16" t="str">
        <f aca="false">IF(L2335="Yes","Y",IF(L2335="No","N",L2335))</f>
        <v>N</v>
      </c>
      <c r="V2335" s="19" t="n">
        <f aca="false">ROUND(R2335*Q2335*(1-S2335),2)</f>
        <v>1105</v>
      </c>
      <c r="W2335" s="16" t="str">
        <f aca="false">_xlfn.XLOOKUP(D2335,products!$A$2:$A$61,products!$C$2:$C$61,"Not found")</f>
        <v>Home</v>
      </c>
    </row>
    <row r="2336" customFormat="false" ht="15" hidden="false" customHeight="false" outlineLevel="0" collapsed="false">
      <c r="A2336" s="16" t="s">
        <v>3507</v>
      </c>
      <c r="B2336" s="16" t="s">
        <v>3490</v>
      </c>
      <c r="C2336" s="16" t="s">
        <v>264</v>
      </c>
      <c r="D2336" s="16" t="s">
        <v>51</v>
      </c>
      <c r="E2336" s="16" t="n">
        <v>1</v>
      </c>
      <c r="F2336" s="16" t="n">
        <v>2209</v>
      </c>
      <c r="G2336" s="16" t="n">
        <v>0.1</v>
      </c>
      <c r="H2336" s="16" t="s">
        <v>89</v>
      </c>
      <c r="I2336" s="16" t="s">
        <v>40</v>
      </c>
      <c r="J2336" s="16" t="n">
        <v>3</v>
      </c>
      <c r="K2336" s="16" t="n">
        <v>5</v>
      </c>
      <c r="L2336" s="16" t="s">
        <v>41</v>
      </c>
      <c r="M2336" s="18" t="n">
        <f aca="false">IF(ISNUMBER(B2336),B2336,IF(MID(B2336,3,1)="-",DATE(VALUE(RIGHT(B2336,4)),VALUE(MID(B2336,4,2)),VALUE(LEFT(B2336,2))),DATE(VALUE(LEFT(B2336,4)),VALUE(MID(B2336,6,2)),VALUE(RIGHT(B2336,2)))))</f>
        <v>45866</v>
      </c>
      <c r="N2336" s="16" t="n">
        <f aca="false">MONTH(M2336)</f>
        <v>7</v>
      </c>
      <c r="O2336" s="16" t="str">
        <f aca="false">PROPER(TRIM(H2336))</f>
        <v>Ahmedabad</v>
      </c>
      <c r="P2336" s="16" t="str">
        <f aca="false">IFERROR(VLOOKUP(O2336,city_map!$A$2:$B$6,2,FALSE()),O2336)</f>
        <v>Ahmedabad</v>
      </c>
      <c r="Q2336" s="16" t="n">
        <f aca="false">IF(ISNUMBER(F2336),F2336,VALUE(SUBSTITUTE(SUBSTITUTE(F2336,"₹",""),",","")))</f>
        <v>2209</v>
      </c>
      <c r="R2336" s="16" t="n">
        <f aca="false">IF(E2336=99,1,E2336)</f>
        <v>1</v>
      </c>
      <c r="S2336" s="16" t="n">
        <f aca="false">IF(G2336="",0,G2336)</f>
        <v>0.1</v>
      </c>
      <c r="T2336" s="16" t="str">
        <f aca="false">IF(I2336="","Unknown",IF(I2336="upi","UPI",I2336))</f>
        <v>COD</v>
      </c>
      <c r="U2336" s="16" t="str">
        <f aca="false">IF(L2336="Yes","Y",IF(L2336="No","N",L2336))</f>
        <v>N</v>
      </c>
      <c r="V2336" s="19" t="n">
        <f aca="false">ROUND(R2336*Q2336*(1-S2336),2)</f>
        <v>1988.1</v>
      </c>
      <c r="W2336" s="16" t="str">
        <f aca="false">_xlfn.XLOOKUP(D2336,products!$A$2:$A$61,products!$C$2:$C$61,"Not found")</f>
        <v>Fashion</v>
      </c>
    </row>
    <row r="2337" customFormat="false" ht="15" hidden="false" customHeight="false" outlineLevel="0" collapsed="false">
      <c r="A2337" s="16" t="s">
        <v>3508</v>
      </c>
      <c r="B2337" s="16" t="s">
        <v>3490</v>
      </c>
      <c r="C2337" s="16" t="s">
        <v>1030</v>
      </c>
      <c r="D2337" s="16" t="s">
        <v>133</v>
      </c>
      <c r="E2337" s="16" t="n">
        <v>1</v>
      </c>
      <c r="F2337" s="16" t="n">
        <v>612</v>
      </c>
      <c r="G2337" s="16" t="n">
        <v>0</v>
      </c>
      <c r="H2337" s="16" t="s">
        <v>112</v>
      </c>
      <c r="I2337" s="16" t="s">
        <v>71</v>
      </c>
      <c r="J2337" s="16" t="n">
        <v>4</v>
      </c>
      <c r="K2337" s="16" t="n">
        <v>4</v>
      </c>
      <c r="L2337" s="16" t="s">
        <v>41</v>
      </c>
      <c r="M2337" s="18" t="n">
        <f aca="false">IF(ISNUMBER(B2337),B2337,IF(MID(B2337,3,1)="-",DATE(VALUE(RIGHT(B2337,4)),VALUE(MID(B2337,4,2)),VALUE(LEFT(B2337,2))),DATE(VALUE(LEFT(B2337,4)),VALUE(MID(B2337,6,2)),VALUE(RIGHT(B2337,2)))))</f>
        <v>45866</v>
      </c>
      <c r="N2337" s="16" t="n">
        <f aca="false">MONTH(M2337)</f>
        <v>7</v>
      </c>
      <c r="O2337" s="16" t="str">
        <f aca="false">PROPER(TRIM(H2337))</f>
        <v>Mumbai</v>
      </c>
      <c r="P2337" s="16" t="str">
        <f aca="false">IFERROR(VLOOKUP(O2337,city_map!$A$2:$B$6,2,FALSE()),O2337)</f>
        <v>Mumbai</v>
      </c>
      <c r="Q2337" s="16" t="n">
        <f aca="false">IF(ISNUMBER(F2337),F2337,VALUE(SUBSTITUTE(SUBSTITUTE(F2337,"₹",""),",","")))</f>
        <v>612</v>
      </c>
      <c r="R2337" s="16" t="n">
        <f aca="false">IF(E2337=99,1,E2337)</f>
        <v>1</v>
      </c>
      <c r="S2337" s="16" t="n">
        <f aca="false">IF(G2337="",0,G2337)</f>
        <v>0</v>
      </c>
      <c r="T2337" s="16" t="str">
        <f aca="false">IF(I2337="","Unknown",IF(I2337="upi","UPI",I2337))</f>
        <v>Credit Card</v>
      </c>
      <c r="U2337" s="16" t="str">
        <f aca="false">IF(L2337="Yes","Y",IF(L2337="No","N",L2337))</f>
        <v>N</v>
      </c>
      <c r="V2337" s="19" t="n">
        <f aca="false">ROUND(R2337*Q2337*(1-S2337),2)</f>
        <v>612</v>
      </c>
      <c r="W2337" s="16" t="str">
        <f aca="false">_xlfn.XLOOKUP(D2337,products!$A$2:$A$61,products!$C$2:$C$61,"Not found")</f>
        <v>Books</v>
      </c>
    </row>
    <row r="2338" customFormat="false" ht="15" hidden="false" customHeight="false" outlineLevel="0" collapsed="false">
      <c r="A2338" s="16" t="s">
        <v>3509</v>
      </c>
      <c r="B2338" s="16" t="s">
        <v>3490</v>
      </c>
      <c r="C2338" s="16" t="s">
        <v>846</v>
      </c>
      <c r="D2338" s="16" t="s">
        <v>440</v>
      </c>
      <c r="E2338" s="16" t="n">
        <v>1</v>
      </c>
      <c r="F2338" s="16" t="n">
        <v>1403</v>
      </c>
      <c r="G2338" s="16" t="n">
        <v>0</v>
      </c>
      <c r="H2338" s="16" t="s">
        <v>89</v>
      </c>
      <c r="I2338" s="16" t="s">
        <v>47</v>
      </c>
      <c r="J2338" s="16" t="n">
        <v>3</v>
      </c>
      <c r="K2338" s="16" t="n">
        <v>5</v>
      </c>
      <c r="L2338" s="16" t="s">
        <v>41</v>
      </c>
      <c r="M2338" s="18" t="n">
        <f aca="false">IF(ISNUMBER(B2338),B2338,IF(MID(B2338,3,1)="-",DATE(VALUE(RIGHT(B2338,4)),VALUE(MID(B2338,4,2)),VALUE(LEFT(B2338,2))),DATE(VALUE(LEFT(B2338,4)),VALUE(MID(B2338,6,2)),VALUE(RIGHT(B2338,2)))))</f>
        <v>45866</v>
      </c>
      <c r="N2338" s="16" t="n">
        <f aca="false">MONTH(M2338)</f>
        <v>7</v>
      </c>
      <c r="O2338" s="16" t="str">
        <f aca="false">PROPER(TRIM(H2338))</f>
        <v>Ahmedabad</v>
      </c>
      <c r="P2338" s="16" t="str">
        <f aca="false">IFERROR(VLOOKUP(O2338,city_map!$A$2:$B$6,2,FALSE()),O2338)</f>
        <v>Ahmedabad</v>
      </c>
      <c r="Q2338" s="16" t="n">
        <f aca="false">IF(ISNUMBER(F2338),F2338,VALUE(SUBSTITUTE(SUBSTITUTE(F2338,"₹",""),",","")))</f>
        <v>1403</v>
      </c>
      <c r="R2338" s="16" t="n">
        <f aca="false">IF(E2338=99,1,E2338)</f>
        <v>1</v>
      </c>
      <c r="S2338" s="16" t="n">
        <f aca="false">IF(G2338="",0,G2338)</f>
        <v>0</v>
      </c>
      <c r="T2338" s="16" t="str">
        <f aca="false">IF(I2338="","Unknown",IF(I2338="upi","UPI",I2338))</f>
        <v>Debit Card</v>
      </c>
      <c r="U2338" s="16" t="str">
        <f aca="false">IF(L2338="Yes","Y",IF(L2338="No","N",L2338))</f>
        <v>N</v>
      </c>
      <c r="V2338" s="19" t="n">
        <f aca="false">ROUND(R2338*Q2338*(1-S2338),2)</f>
        <v>1403</v>
      </c>
      <c r="W2338" s="16" t="str">
        <f aca="false">_xlfn.XLOOKUP(D2338,products!$A$2:$A$61,products!$C$2:$C$61,"Not found")</f>
        <v>Home</v>
      </c>
    </row>
    <row r="2339" customFormat="false" ht="15" hidden="false" customHeight="false" outlineLevel="0" collapsed="false">
      <c r="A2339" s="16" t="s">
        <v>3510</v>
      </c>
      <c r="B2339" s="16" t="s">
        <v>3490</v>
      </c>
      <c r="C2339" s="16" t="s">
        <v>1354</v>
      </c>
      <c r="D2339" s="16" t="s">
        <v>179</v>
      </c>
      <c r="E2339" s="16" t="n">
        <v>2</v>
      </c>
      <c r="F2339" s="16" t="n">
        <v>2374</v>
      </c>
      <c r="G2339" s="16" t="n">
        <v>0</v>
      </c>
      <c r="H2339" s="16" t="s">
        <v>81</v>
      </c>
      <c r="I2339" s="16" t="s">
        <v>60</v>
      </c>
      <c r="J2339" s="16" t="n">
        <v>3</v>
      </c>
      <c r="K2339" s="16" t="n">
        <v>4</v>
      </c>
      <c r="L2339" s="16" t="s">
        <v>41</v>
      </c>
      <c r="M2339" s="18" t="n">
        <f aca="false">IF(ISNUMBER(B2339),B2339,IF(MID(B2339,3,1)="-",DATE(VALUE(RIGHT(B2339,4)),VALUE(MID(B2339,4,2)),VALUE(LEFT(B2339,2))),DATE(VALUE(LEFT(B2339,4)),VALUE(MID(B2339,6,2)),VALUE(RIGHT(B2339,2)))))</f>
        <v>45866</v>
      </c>
      <c r="N2339" s="16" t="n">
        <f aca="false">MONTH(M2339)</f>
        <v>7</v>
      </c>
      <c r="O2339" s="16" t="str">
        <f aca="false">PROPER(TRIM(H2339))</f>
        <v>Hyderabad</v>
      </c>
      <c r="P2339" s="16" t="str">
        <f aca="false">IFERROR(VLOOKUP(O2339,city_map!$A$2:$B$6,2,FALSE()),O2339)</f>
        <v>Hyderabad</v>
      </c>
      <c r="Q2339" s="16" t="n">
        <f aca="false">IF(ISNUMBER(F2339),F2339,VALUE(SUBSTITUTE(SUBSTITUTE(F2339,"₹",""),",","")))</f>
        <v>2374</v>
      </c>
      <c r="R2339" s="16" t="n">
        <f aca="false">IF(E2339=99,1,E2339)</f>
        <v>2</v>
      </c>
      <c r="S2339" s="16" t="n">
        <f aca="false">IF(G2339="",0,G2339)</f>
        <v>0</v>
      </c>
      <c r="T2339" s="16" t="str">
        <f aca="false">IF(I2339="","Unknown",IF(I2339="upi","UPI",I2339))</f>
        <v>UPI</v>
      </c>
      <c r="U2339" s="16" t="str">
        <f aca="false">IF(L2339="Yes","Y",IF(L2339="No","N",L2339))</f>
        <v>N</v>
      </c>
      <c r="V2339" s="19" t="n">
        <f aca="false">ROUND(R2339*Q2339*(1-S2339),2)</f>
        <v>4748</v>
      </c>
      <c r="W2339" s="16" t="str">
        <f aca="false">_xlfn.XLOOKUP(D2339,products!$A$2:$A$61,products!$C$2:$C$61,"Not found")</f>
        <v>Electronics</v>
      </c>
    </row>
    <row r="2340" customFormat="false" ht="15" hidden="false" customHeight="false" outlineLevel="0" collapsed="false">
      <c r="A2340" s="16" t="s">
        <v>3511</v>
      </c>
      <c r="B2340" s="16" t="s">
        <v>3490</v>
      </c>
      <c r="C2340" s="16" t="s">
        <v>969</v>
      </c>
      <c r="D2340" s="16" t="s">
        <v>74</v>
      </c>
      <c r="E2340" s="16" t="n">
        <v>2</v>
      </c>
      <c r="F2340" s="16" t="s">
        <v>3512</v>
      </c>
      <c r="G2340" s="16" t="n">
        <v>0.3</v>
      </c>
      <c r="H2340" s="16" t="s">
        <v>89</v>
      </c>
      <c r="I2340" s="16" t="s">
        <v>100</v>
      </c>
      <c r="J2340" s="16" t="n">
        <v>4</v>
      </c>
      <c r="K2340" s="16" t="n">
        <v>4</v>
      </c>
      <c r="L2340" s="16" t="s">
        <v>57</v>
      </c>
      <c r="M2340" s="18" t="n">
        <f aca="false">IF(ISNUMBER(B2340),B2340,IF(MID(B2340,3,1)="-",DATE(VALUE(RIGHT(B2340,4)),VALUE(MID(B2340,4,2)),VALUE(LEFT(B2340,2))),DATE(VALUE(LEFT(B2340,4)),VALUE(MID(B2340,6,2)),VALUE(RIGHT(B2340,2)))))</f>
        <v>45866</v>
      </c>
      <c r="N2340" s="16" t="n">
        <f aca="false">MONTH(M2340)</f>
        <v>7</v>
      </c>
      <c r="O2340" s="16" t="str">
        <f aca="false">PROPER(TRIM(H2340))</f>
        <v>Ahmedabad</v>
      </c>
      <c r="P2340" s="16" t="str">
        <f aca="false">IFERROR(VLOOKUP(O2340,city_map!$A$2:$B$6,2,FALSE()),O2340)</f>
        <v>Ahmedabad</v>
      </c>
      <c r="Q2340" s="16" t="n">
        <f aca="false">IF(ISNUMBER(F2340),F2340,VALUE(SUBSTITUTE(SUBSTITUTE(F2340,"₹",""),",","")))</f>
        <v>19636</v>
      </c>
      <c r="R2340" s="16" t="n">
        <f aca="false">IF(E2340=99,1,E2340)</f>
        <v>2</v>
      </c>
      <c r="S2340" s="16" t="n">
        <f aca="false">IF(G2340="",0,G2340)</f>
        <v>0.3</v>
      </c>
      <c r="T2340" s="16" t="str">
        <f aca="false">IF(I2340="","Unknown",IF(I2340="upi","UPI",I2340))</f>
        <v>Net Banking</v>
      </c>
      <c r="U2340" s="16" t="str">
        <f aca="false">IF(L2340="Yes","Y",IF(L2340="No","N",L2340))</f>
        <v>Y</v>
      </c>
      <c r="V2340" s="19" t="n">
        <f aca="false">ROUND(R2340*Q2340*(1-S2340),2)</f>
        <v>27490.4</v>
      </c>
      <c r="W2340" s="16" t="str">
        <f aca="false">_xlfn.XLOOKUP(D2340,products!$A$2:$A$61,products!$C$2:$C$61,"Not found")</f>
        <v>Electronics</v>
      </c>
    </row>
    <row r="2341" customFormat="false" ht="15" hidden="false" customHeight="false" outlineLevel="0" collapsed="false">
      <c r="A2341" s="16" t="s">
        <v>3513</v>
      </c>
      <c r="B2341" s="16" t="s">
        <v>3514</v>
      </c>
      <c r="C2341" s="16" t="s">
        <v>3515</v>
      </c>
      <c r="D2341" s="16" t="s">
        <v>142</v>
      </c>
      <c r="E2341" s="16" t="n">
        <v>2</v>
      </c>
      <c r="F2341" s="16" t="n">
        <v>569</v>
      </c>
      <c r="G2341" s="16" t="n">
        <v>0.05</v>
      </c>
      <c r="H2341" s="16" t="s">
        <v>70</v>
      </c>
      <c r="I2341" s="16" t="s">
        <v>71</v>
      </c>
      <c r="J2341" s="16" t="n">
        <v>5</v>
      </c>
      <c r="K2341" s="16" t="n">
        <v>4</v>
      </c>
      <c r="L2341" s="16" t="s">
        <v>41</v>
      </c>
      <c r="M2341" s="18" t="n">
        <f aca="false">IF(ISNUMBER(B2341),B2341,IF(MID(B2341,3,1)="-",DATE(VALUE(RIGHT(B2341,4)),VALUE(MID(B2341,4,2)),VALUE(LEFT(B2341,2))),DATE(VALUE(LEFT(B2341,4)),VALUE(MID(B2341,6,2)),VALUE(RIGHT(B2341,2)))))</f>
        <v>45870</v>
      </c>
      <c r="N2341" s="16" t="n">
        <f aca="false">MONTH(M2341)</f>
        <v>8</v>
      </c>
      <c r="O2341" s="16" t="str">
        <f aca="false">PROPER(TRIM(H2341))</f>
        <v>Pune</v>
      </c>
      <c r="P2341" s="16" t="str">
        <f aca="false">IFERROR(VLOOKUP(O2341,city_map!$A$2:$B$6,2,FALSE()),O2341)</f>
        <v>Pune</v>
      </c>
      <c r="Q2341" s="16" t="n">
        <f aca="false">IF(ISNUMBER(F2341),F2341,VALUE(SUBSTITUTE(SUBSTITUTE(F2341,"₹",""),",","")))</f>
        <v>569</v>
      </c>
      <c r="R2341" s="16" t="n">
        <f aca="false">IF(E2341=99,1,E2341)</f>
        <v>2</v>
      </c>
      <c r="S2341" s="16" t="n">
        <f aca="false">IF(G2341="",0,G2341)</f>
        <v>0.05</v>
      </c>
      <c r="T2341" s="16" t="str">
        <f aca="false">IF(I2341="","Unknown",IF(I2341="upi","UPI",I2341))</f>
        <v>Credit Card</v>
      </c>
      <c r="U2341" s="16" t="str">
        <f aca="false">IF(L2341="Yes","Y",IF(L2341="No","N",L2341))</f>
        <v>N</v>
      </c>
      <c r="V2341" s="19" t="n">
        <f aca="false">ROUND(R2341*Q2341*(1-S2341),2)</f>
        <v>1081.1</v>
      </c>
      <c r="W2341" s="16" t="str">
        <f aca="false">_xlfn.XLOOKUP(D2341,products!$A$2:$A$61,products!$C$2:$C$61,"Not found")</f>
        <v>Home</v>
      </c>
    </row>
    <row r="2342" customFormat="false" ht="15" hidden="false" customHeight="false" outlineLevel="0" collapsed="false">
      <c r="A2342" s="16" t="s">
        <v>3516</v>
      </c>
      <c r="B2342" s="16" t="s">
        <v>3514</v>
      </c>
      <c r="C2342" s="16" t="s">
        <v>1627</v>
      </c>
      <c r="D2342" s="16" t="s">
        <v>142</v>
      </c>
      <c r="E2342" s="16" t="n">
        <v>2</v>
      </c>
      <c r="F2342" s="16" t="n">
        <v>582</v>
      </c>
      <c r="G2342" s="16" t="n">
        <v>0</v>
      </c>
      <c r="H2342" s="16" t="s">
        <v>39</v>
      </c>
      <c r="I2342" s="16" t="s">
        <v>71</v>
      </c>
      <c r="J2342" s="16" t="n">
        <v>5</v>
      </c>
      <c r="K2342" s="16" t="n">
        <v>4</v>
      </c>
      <c r="L2342" s="16" t="s">
        <v>41</v>
      </c>
      <c r="M2342" s="18" t="n">
        <f aca="false">IF(ISNUMBER(B2342),B2342,IF(MID(B2342,3,1)="-",DATE(VALUE(RIGHT(B2342,4)),VALUE(MID(B2342,4,2)),VALUE(LEFT(B2342,2))),DATE(VALUE(LEFT(B2342,4)),VALUE(MID(B2342,6,2)),VALUE(RIGHT(B2342,2)))))</f>
        <v>45870</v>
      </c>
      <c r="N2342" s="16" t="n">
        <f aca="false">MONTH(M2342)</f>
        <v>8</v>
      </c>
      <c r="O2342" s="16" t="str">
        <f aca="false">PROPER(TRIM(H2342))</f>
        <v>Delhi</v>
      </c>
      <c r="P2342" s="16" t="str">
        <f aca="false">IFERROR(VLOOKUP(O2342,city_map!$A$2:$B$6,2,FALSE()),O2342)</f>
        <v>Delhi</v>
      </c>
      <c r="Q2342" s="16" t="n">
        <f aca="false">IF(ISNUMBER(F2342),F2342,VALUE(SUBSTITUTE(SUBSTITUTE(F2342,"₹",""),",","")))</f>
        <v>582</v>
      </c>
      <c r="R2342" s="16" t="n">
        <f aca="false">IF(E2342=99,1,E2342)</f>
        <v>2</v>
      </c>
      <c r="S2342" s="16" t="n">
        <f aca="false">IF(G2342="",0,G2342)</f>
        <v>0</v>
      </c>
      <c r="T2342" s="16" t="str">
        <f aca="false">IF(I2342="","Unknown",IF(I2342="upi","UPI",I2342))</f>
        <v>Credit Card</v>
      </c>
      <c r="U2342" s="16" t="str">
        <f aca="false">IF(L2342="Yes","Y",IF(L2342="No","N",L2342))</f>
        <v>N</v>
      </c>
      <c r="V2342" s="19" t="n">
        <f aca="false">ROUND(R2342*Q2342*(1-S2342),2)</f>
        <v>1164</v>
      </c>
      <c r="W2342" s="16" t="str">
        <f aca="false">_xlfn.XLOOKUP(D2342,products!$A$2:$A$61,products!$C$2:$C$61,"Not found")</f>
        <v>Home</v>
      </c>
    </row>
    <row r="2343" customFormat="false" ht="15" hidden="false" customHeight="false" outlineLevel="0" collapsed="false">
      <c r="A2343" s="16" t="s">
        <v>3517</v>
      </c>
      <c r="B2343" s="16" t="s">
        <v>3514</v>
      </c>
      <c r="C2343" s="16" t="s">
        <v>619</v>
      </c>
      <c r="D2343" s="16" t="s">
        <v>211</v>
      </c>
      <c r="E2343" s="16" t="n">
        <v>1</v>
      </c>
      <c r="F2343" s="16" t="n">
        <v>1273</v>
      </c>
      <c r="G2343" s="16" t="n">
        <v>0.1</v>
      </c>
      <c r="H2343" s="16" t="s">
        <v>70</v>
      </c>
      <c r="I2343" s="16" t="s">
        <v>60</v>
      </c>
      <c r="J2343" s="16" t="n">
        <v>5</v>
      </c>
      <c r="K2343" s="16" t="n">
        <v>3</v>
      </c>
      <c r="L2343" s="16" t="s">
        <v>57</v>
      </c>
      <c r="M2343" s="18" t="n">
        <f aca="false">IF(ISNUMBER(B2343),B2343,IF(MID(B2343,3,1)="-",DATE(VALUE(RIGHT(B2343,4)),VALUE(MID(B2343,4,2)),VALUE(LEFT(B2343,2))),DATE(VALUE(LEFT(B2343,4)),VALUE(MID(B2343,6,2)),VALUE(RIGHT(B2343,2)))))</f>
        <v>45870</v>
      </c>
      <c r="N2343" s="16" t="n">
        <f aca="false">MONTH(M2343)</f>
        <v>8</v>
      </c>
      <c r="O2343" s="16" t="str">
        <f aca="false">PROPER(TRIM(H2343))</f>
        <v>Pune</v>
      </c>
      <c r="P2343" s="16" t="str">
        <f aca="false">IFERROR(VLOOKUP(O2343,city_map!$A$2:$B$6,2,FALSE()),O2343)</f>
        <v>Pune</v>
      </c>
      <c r="Q2343" s="16" t="n">
        <f aca="false">IF(ISNUMBER(F2343),F2343,VALUE(SUBSTITUTE(SUBSTITUTE(F2343,"₹",""),",","")))</f>
        <v>1273</v>
      </c>
      <c r="R2343" s="16" t="n">
        <f aca="false">IF(E2343=99,1,E2343)</f>
        <v>1</v>
      </c>
      <c r="S2343" s="16" t="n">
        <f aca="false">IF(G2343="",0,G2343)</f>
        <v>0.1</v>
      </c>
      <c r="T2343" s="16" t="str">
        <f aca="false">IF(I2343="","Unknown",IF(I2343="upi","UPI",I2343))</f>
        <v>UPI</v>
      </c>
      <c r="U2343" s="16" t="str">
        <f aca="false">IF(L2343="Yes","Y",IF(L2343="No","N",L2343))</f>
        <v>Y</v>
      </c>
      <c r="V2343" s="19" t="n">
        <f aca="false">ROUND(R2343*Q2343*(1-S2343),2)</f>
        <v>1145.7</v>
      </c>
      <c r="W2343" s="16" t="str">
        <f aca="false">_xlfn.XLOOKUP(D2343,products!$A$2:$A$61,products!$C$2:$C$61,"Not found")</f>
        <v>Fashion</v>
      </c>
    </row>
    <row r="2344" customFormat="false" ht="15" hidden="false" customHeight="false" outlineLevel="0" collapsed="false">
      <c r="A2344" s="16" t="s">
        <v>3518</v>
      </c>
      <c r="B2344" s="16" t="s">
        <v>3514</v>
      </c>
      <c r="C2344" s="16" t="s">
        <v>419</v>
      </c>
      <c r="D2344" s="16" t="s">
        <v>165</v>
      </c>
      <c r="E2344" s="16" t="n">
        <v>1</v>
      </c>
      <c r="F2344" s="16" t="n">
        <v>911</v>
      </c>
      <c r="G2344" s="16" t="n">
        <v>0</v>
      </c>
      <c r="H2344" s="16" t="s">
        <v>89</v>
      </c>
      <c r="I2344" s="16" t="s">
        <v>60</v>
      </c>
      <c r="J2344" s="16" t="n">
        <v>2</v>
      </c>
      <c r="K2344" s="16" t="n">
        <v>5</v>
      </c>
      <c r="L2344" s="16" t="s">
        <v>41</v>
      </c>
      <c r="M2344" s="18" t="n">
        <f aca="false">IF(ISNUMBER(B2344),B2344,IF(MID(B2344,3,1)="-",DATE(VALUE(RIGHT(B2344,4)),VALUE(MID(B2344,4,2)),VALUE(LEFT(B2344,2))),DATE(VALUE(LEFT(B2344,4)),VALUE(MID(B2344,6,2)),VALUE(RIGHT(B2344,2)))))</f>
        <v>45870</v>
      </c>
      <c r="N2344" s="16" t="n">
        <f aca="false">MONTH(M2344)</f>
        <v>8</v>
      </c>
      <c r="O2344" s="16" t="str">
        <f aca="false">PROPER(TRIM(H2344))</f>
        <v>Ahmedabad</v>
      </c>
      <c r="P2344" s="16" t="str">
        <f aca="false">IFERROR(VLOOKUP(O2344,city_map!$A$2:$B$6,2,FALSE()),O2344)</f>
        <v>Ahmedabad</v>
      </c>
      <c r="Q2344" s="16" t="n">
        <f aca="false">IF(ISNUMBER(F2344),F2344,VALUE(SUBSTITUTE(SUBSTITUTE(F2344,"₹",""),",","")))</f>
        <v>911</v>
      </c>
      <c r="R2344" s="16" t="n">
        <f aca="false">IF(E2344=99,1,E2344)</f>
        <v>1</v>
      </c>
      <c r="S2344" s="16" t="n">
        <f aca="false">IF(G2344="",0,G2344)</f>
        <v>0</v>
      </c>
      <c r="T2344" s="16" t="str">
        <f aca="false">IF(I2344="","Unknown",IF(I2344="upi","UPI",I2344))</f>
        <v>UPI</v>
      </c>
      <c r="U2344" s="16" t="str">
        <f aca="false">IF(L2344="Yes","Y",IF(L2344="No","N",L2344))</f>
        <v>N</v>
      </c>
      <c r="V2344" s="19" t="n">
        <f aca="false">ROUND(R2344*Q2344*(1-S2344),2)</f>
        <v>911</v>
      </c>
      <c r="W2344" s="16" t="str">
        <f aca="false">_xlfn.XLOOKUP(D2344,products!$A$2:$A$61,products!$C$2:$C$61,"Not found")</f>
        <v>Electronics</v>
      </c>
    </row>
    <row r="2345" customFormat="false" ht="15" hidden="false" customHeight="false" outlineLevel="0" collapsed="false">
      <c r="A2345" s="16" t="s">
        <v>3519</v>
      </c>
      <c r="B2345" s="16" t="s">
        <v>3514</v>
      </c>
      <c r="C2345" s="16" t="s">
        <v>183</v>
      </c>
      <c r="D2345" s="16" t="s">
        <v>142</v>
      </c>
      <c r="E2345" s="16" t="n">
        <v>1</v>
      </c>
      <c r="F2345" s="16" t="n">
        <v>574</v>
      </c>
      <c r="G2345" s="16" t="n">
        <v>0.2</v>
      </c>
      <c r="H2345" s="16" t="s">
        <v>39</v>
      </c>
      <c r="I2345" s="16" t="s">
        <v>47</v>
      </c>
      <c r="J2345" s="16" t="n">
        <v>2</v>
      </c>
      <c r="K2345" s="16" t="n">
        <v>4</v>
      </c>
      <c r="L2345" s="16" t="s">
        <v>41</v>
      </c>
      <c r="M2345" s="18" t="n">
        <f aca="false">IF(ISNUMBER(B2345),B2345,IF(MID(B2345,3,1)="-",DATE(VALUE(RIGHT(B2345,4)),VALUE(MID(B2345,4,2)),VALUE(LEFT(B2345,2))),DATE(VALUE(LEFT(B2345,4)),VALUE(MID(B2345,6,2)),VALUE(RIGHT(B2345,2)))))</f>
        <v>45870</v>
      </c>
      <c r="N2345" s="16" t="n">
        <f aca="false">MONTH(M2345)</f>
        <v>8</v>
      </c>
      <c r="O2345" s="16" t="str">
        <f aca="false">PROPER(TRIM(H2345))</f>
        <v>Delhi</v>
      </c>
      <c r="P2345" s="16" t="str">
        <f aca="false">IFERROR(VLOOKUP(O2345,city_map!$A$2:$B$6,2,FALSE()),O2345)</f>
        <v>Delhi</v>
      </c>
      <c r="Q2345" s="16" t="n">
        <f aca="false">IF(ISNUMBER(F2345),F2345,VALUE(SUBSTITUTE(SUBSTITUTE(F2345,"₹",""),",","")))</f>
        <v>574</v>
      </c>
      <c r="R2345" s="16" t="n">
        <f aca="false">IF(E2345=99,1,E2345)</f>
        <v>1</v>
      </c>
      <c r="S2345" s="16" t="n">
        <f aca="false">IF(G2345="",0,G2345)</f>
        <v>0.2</v>
      </c>
      <c r="T2345" s="16" t="str">
        <f aca="false">IF(I2345="","Unknown",IF(I2345="upi","UPI",I2345))</f>
        <v>Debit Card</v>
      </c>
      <c r="U2345" s="16" t="str">
        <f aca="false">IF(L2345="Yes","Y",IF(L2345="No","N",L2345))</f>
        <v>N</v>
      </c>
      <c r="V2345" s="19" t="n">
        <f aca="false">ROUND(R2345*Q2345*(1-S2345),2)</f>
        <v>459.2</v>
      </c>
      <c r="W2345" s="16" t="str">
        <f aca="false">_xlfn.XLOOKUP(D2345,products!$A$2:$A$61,products!$C$2:$C$61,"Not found")</f>
        <v>Home</v>
      </c>
    </row>
    <row r="2346" customFormat="false" ht="15" hidden="false" customHeight="false" outlineLevel="0" collapsed="false">
      <c r="A2346" s="16" t="s">
        <v>3520</v>
      </c>
      <c r="B2346" s="16" t="s">
        <v>3514</v>
      </c>
      <c r="C2346" s="16" t="s">
        <v>750</v>
      </c>
      <c r="D2346" s="16" t="s">
        <v>51</v>
      </c>
      <c r="E2346" s="16" t="n">
        <v>1</v>
      </c>
      <c r="F2346" s="16" t="n">
        <v>2335</v>
      </c>
      <c r="G2346" s="16" t="n">
        <v>0.05</v>
      </c>
      <c r="H2346" s="16" t="s">
        <v>112</v>
      </c>
      <c r="I2346" s="16" t="s">
        <v>60</v>
      </c>
      <c r="J2346" s="16" t="n">
        <v>4</v>
      </c>
      <c r="K2346" s="16" t="n">
        <v>3</v>
      </c>
      <c r="L2346" s="16" t="s">
        <v>41</v>
      </c>
      <c r="M2346" s="18" t="n">
        <f aca="false">IF(ISNUMBER(B2346),B2346,IF(MID(B2346,3,1)="-",DATE(VALUE(RIGHT(B2346,4)),VALUE(MID(B2346,4,2)),VALUE(LEFT(B2346,2))),DATE(VALUE(LEFT(B2346,4)),VALUE(MID(B2346,6,2)),VALUE(RIGHT(B2346,2)))))</f>
        <v>45870</v>
      </c>
      <c r="N2346" s="16" t="n">
        <f aca="false">MONTH(M2346)</f>
        <v>8</v>
      </c>
      <c r="O2346" s="16" t="str">
        <f aca="false">PROPER(TRIM(H2346))</f>
        <v>Mumbai</v>
      </c>
      <c r="P2346" s="16" t="str">
        <f aca="false">IFERROR(VLOOKUP(O2346,city_map!$A$2:$B$6,2,FALSE()),O2346)</f>
        <v>Mumbai</v>
      </c>
      <c r="Q2346" s="16" t="n">
        <f aca="false">IF(ISNUMBER(F2346),F2346,VALUE(SUBSTITUTE(SUBSTITUTE(F2346,"₹",""),",","")))</f>
        <v>2335</v>
      </c>
      <c r="R2346" s="16" t="n">
        <f aca="false">IF(E2346=99,1,E2346)</f>
        <v>1</v>
      </c>
      <c r="S2346" s="16" t="n">
        <f aca="false">IF(G2346="",0,G2346)</f>
        <v>0.05</v>
      </c>
      <c r="T2346" s="16" t="str">
        <f aca="false">IF(I2346="","Unknown",IF(I2346="upi","UPI",I2346))</f>
        <v>UPI</v>
      </c>
      <c r="U2346" s="16" t="str">
        <f aca="false">IF(L2346="Yes","Y",IF(L2346="No","N",L2346))</f>
        <v>N</v>
      </c>
      <c r="V2346" s="19" t="n">
        <f aca="false">ROUND(R2346*Q2346*(1-S2346),2)</f>
        <v>2218.25</v>
      </c>
      <c r="W2346" s="16" t="str">
        <f aca="false">_xlfn.XLOOKUP(D2346,products!$A$2:$A$61,products!$C$2:$C$61,"Not found")</f>
        <v>Fashion</v>
      </c>
    </row>
    <row r="2347" customFormat="false" ht="15" hidden="false" customHeight="false" outlineLevel="0" collapsed="false">
      <c r="A2347" s="16" t="s">
        <v>3521</v>
      </c>
      <c r="B2347" s="16" t="s">
        <v>3514</v>
      </c>
      <c r="C2347" s="16" t="s">
        <v>1176</v>
      </c>
      <c r="D2347" s="16" t="s">
        <v>146</v>
      </c>
      <c r="E2347" s="16" t="n">
        <v>1</v>
      </c>
      <c r="F2347" s="16" t="n">
        <v>448</v>
      </c>
      <c r="G2347" s="16" t="n">
        <v>0.1</v>
      </c>
      <c r="H2347" s="16" t="s">
        <v>281</v>
      </c>
      <c r="I2347" s="16" t="s">
        <v>60</v>
      </c>
      <c r="J2347" s="16" t="n">
        <v>3</v>
      </c>
      <c r="K2347" s="16" t="n">
        <v>4</v>
      </c>
      <c r="L2347" s="16" t="s">
        <v>41</v>
      </c>
      <c r="M2347" s="18" t="n">
        <f aca="false">IF(ISNUMBER(B2347),B2347,IF(MID(B2347,3,1)="-",DATE(VALUE(RIGHT(B2347,4)),VALUE(MID(B2347,4,2)),VALUE(LEFT(B2347,2))),DATE(VALUE(LEFT(B2347,4)),VALUE(MID(B2347,6,2)),VALUE(RIGHT(B2347,2)))))</f>
        <v>45870</v>
      </c>
      <c r="N2347" s="16" t="n">
        <f aca="false">MONTH(M2347)</f>
        <v>8</v>
      </c>
      <c r="O2347" s="16" t="str">
        <f aca="false">PROPER(TRIM(H2347))</f>
        <v>Bengaluru</v>
      </c>
      <c r="P2347" s="16" t="str">
        <f aca="false">IFERROR(VLOOKUP(O2347,city_map!$A$2:$B$6,2,FALSE()),O2347)</f>
        <v>Bengaluru</v>
      </c>
      <c r="Q2347" s="16" t="n">
        <f aca="false">IF(ISNUMBER(F2347),F2347,VALUE(SUBSTITUTE(SUBSTITUTE(F2347,"₹",""),",","")))</f>
        <v>448</v>
      </c>
      <c r="R2347" s="16" t="n">
        <f aca="false">IF(E2347=99,1,E2347)</f>
        <v>1</v>
      </c>
      <c r="S2347" s="16" t="n">
        <f aca="false">IF(G2347="",0,G2347)</f>
        <v>0.1</v>
      </c>
      <c r="T2347" s="16" t="str">
        <f aca="false">IF(I2347="","Unknown",IF(I2347="upi","UPI",I2347))</f>
        <v>UPI</v>
      </c>
      <c r="U2347" s="16" t="str">
        <f aca="false">IF(L2347="Yes","Y",IF(L2347="No","N",L2347))</f>
        <v>N</v>
      </c>
      <c r="V2347" s="19" t="n">
        <f aca="false">ROUND(R2347*Q2347*(1-S2347),2)</f>
        <v>403.2</v>
      </c>
      <c r="W2347" s="16" t="str">
        <f aca="false">_xlfn.XLOOKUP(D2347,products!$A$2:$A$61,products!$C$2:$C$61,"Not found")</f>
        <v>Beauty</v>
      </c>
    </row>
    <row r="2348" customFormat="false" ht="15" hidden="false" customHeight="false" outlineLevel="0" collapsed="false">
      <c r="A2348" s="16" t="s">
        <v>3522</v>
      </c>
      <c r="B2348" s="16" t="s">
        <v>3514</v>
      </c>
      <c r="C2348" s="16" t="s">
        <v>572</v>
      </c>
      <c r="D2348" s="16" t="s">
        <v>291</v>
      </c>
      <c r="E2348" s="16" t="n">
        <v>1</v>
      </c>
      <c r="F2348" s="16" t="n">
        <v>1254</v>
      </c>
      <c r="G2348" s="16" t="n">
        <v>0.15</v>
      </c>
      <c r="H2348" s="16" t="s">
        <v>46</v>
      </c>
      <c r="I2348" s="16" t="s">
        <v>47</v>
      </c>
      <c r="J2348" s="16" t="n">
        <v>3</v>
      </c>
      <c r="K2348" s="16" t="n">
        <v>3</v>
      </c>
      <c r="L2348" s="16" t="s">
        <v>57</v>
      </c>
      <c r="M2348" s="18" t="n">
        <f aca="false">IF(ISNUMBER(B2348),B2348,IF(MID(B2348,3,1)="-",DATE(VALUE(RIGHT(B2348,4)),VALUE(MID(B2348,4,2)),VALUE(LEFT(B2348,2))),DATE(VALUE(LEFT(B2348,4)),VALUE(MID(B2348,6,2)),VALUE(RIGHT(B2348,2)))))</f>
        <v>45870</v>
      </c>
      <c r="N2348" s="16" t="n">
        <f aca="false">MONTH(M2348)</f>
        <v>8</v>
      </c>
      <c r="O2348" s="16" t="str">
        <f aca="false">PROPER(TRIM(H2348))</f>
        <v>Chennai</v>
      </c>
      <c r="P2348" s="16" t="str">
        <f aca="false">IFERROR(VLOOKUP(O2348,city_map!$A$2:$B$6,2,FALSE()),O2348)</f>
        <v>Chennai</v>
      </c>
      <c r="Q2348" s="16" t="n">
        <f aca="false">IF(ISNUMBER(F2348),F2348,VALUE(SUBSTITUTE(SUBSTITUTE(F2348,"₹",""),",","")))</f>
        <v>1254</v>
      </c>
      <c r="R2348" s="16" t="n">
        <f aca="false">IF(E2348=99,1,E2348)</f>
        <v>1</v>
      </c>
      <c r="S2348" s="16" t="n">
        <f aca="false">IF(G2348="",0,G2348)</f>
        <v>0.15</v>
      </c>
      <c r="T2348" s="16" t="str">
        <f aca="false">IF(I2348="","Unknown",IF(I2348="upi","UPI",I2348))</f>
        <v>Debit Card</v>
      </c>
      <c r="U2348" s="16" t="str">
        <f aca="false">IF(L2348="Yes","Y",IF(L2348="No","N",L2348))</f>
        <v>Y</v>
      </c>
      <c r="V2348" s="19" t="n">
        <f aca="false">ROUND(R2348*Q2348*(1-S2348),2)</f>
        <v>1065.9</v>
      </c>
      <c r="W2348" s="16" t="str">
        <f aca="false">_xlfn.XLOOKUP(D2348,products!$A$2:$A$61,products!$C$2:$C$61,"Not found")</f>
        <v>Electronics</v>
      </c>
    </row>
    <row r="2349" customFormat="false" ht="15" hidden="false" customHeight="false" outlineLevel="0" collapsed="false">
      <c r="A2349" s="16" t="s">
        <v>3523</v>
      </c>
      <c r="B2349" s="16" t="s">
        <v>3514</v>
      </c>
      <c r="C2349" s="16" t="s">
        <v>1438</v>
      </c>
      <c r="D2349" s="16" t="s">
        <v>88</v>
      </c>
      <c r="E2349" s="16" t="n">
        <v>1</v>
      </c>
      <c r="F2349" s="16" t="n">
        <v>3147</v>
      </c>
      <c r="G2349" s="16" t="n">
        <v>0</v>
      </c>
      <c r="H2349" s="16" t="s">
        <v>67</v>
      </c>
      <c r="I2349" s="16" t="s">
        <v>60</v>
      </c>
      <c r="J2349" s="16" t="n">
        <v>5</v>
      </c>
      <c r="K2349" s="16" t="n">
        <v>4</v>
      </c>
      <c r="L2349" s="16" t="s">
        <v>41</v>
      </c>
      <c r="M2349" s="18" t="n">
        <f aca="false">IF(ISNUMBER(B2349),B2349,IF(MID(B2349,3,1)="-",DATE(VALUE(RIGHT(B2349,4)),VALUE(MID(B2349,4,2)),VALUE(LEFT(B2349,2))),DATE(VALUE(LEFT(B2349,4)),VALUE(MID(B2349,6,2)),VALUE(RIGHT(B2349,2)))))</f>
        <v>45870</v>
      </c>
      <c r="N2349" s="16" t="n">
        <f aca="false">MONTH(M2349)</f>
        <v>8</v>
      </c>
      <c r="O2349" s="16" t="str">
        <f aca="false">PROPER(TRIM(H2349))</f>
        <v>Kolkata</v>
      </c>
      <c r="P2349" s="16" t="str">
        <f aca="false">IFERROR(VLOOKUP(O2349,city_map!$A$2:$B$6,2,FALSE()),O2349)</f>
        <v>Kolkata</v>
      </c>
      <c r="Q2349" s="16" t="n">
        <f aca="false">IF(ISNUMBER(F2349),F2349,VALUE(SUBSTITUTE(SUBSTITUTE(F2349,"₹",""),",","")))</f>
        <v>3147</v>
      </c>
      <c r="R2349" s="16" t="n">
        <f aca="false">IF(E2349=99,1,E2349)</f>
        <v>1</v>
      </c>
      <c r="S2349" s="16" t="n">
        <f aca="false">IF(G2349="",0,G2349)</f>
        <v>0</v>
      </c>
      <c r="T2349" s="16" t="str">
        <f aca="false">IF(I2349="","Unknown",IF(I2349="upi","UPI",I2349))</f>
        <v>UPI</v>
      </c>
      <c r="U2349" s="16" t="str">
        <f aca="false">IF(L2349="Yes","Y",IF(L2349="No","N",L2349))</f>
        <v>N</v>
      </c>
      <c r="V2349" s="19" t="n">
        <f aca="false">ROUND(R2349*Q2349*(1-S2349),2)</f>
        <v>3147</v>
      </c>
      <c r="W2349" s="16" t="str">
        <f aca="false">_xlfn.XLOOKUP(D2349,products!$A$2:$A$61,products!$C$2:$C$61,"Not found")</f>
        <v>Fashion</v>
      </c>
    </row>
    <row r="2350" customFormat="false" ht="15" hidden="false" customHeight="false" outlineLevel="0" collapsed="false">
      <c r="A2350" s="16" t="s">
        <v>3524</v>
      </c>
      <c r="B2350" s="16" t="s">
        <v>3514</v>
      </c>
      <c r="C2350" s="16" t="s">
        <v>1754</v>
      </c>
      <c r="D2350" s="16" t="s">
        <v>259</v>
      </c>
      <c r="E2350" s="16" t="n">
        <v>2</v>
      </c>
      <c r="F2350" s="16" t="n">
        <v>512</v>
      </c>
      <c r="G2350" s="16" t="n">
        <v>0.15</v>
      </c>
      <c r="H2350" s="16" t="s">
        <v>39</v>
      </c>
      <c r="I2350" s="16" t="s">
        <v>71</v>
      </c>
      <c r="J2350" s="16" t="n">
        <v>4</v>
      </c>
      <c r="K2350" s="16" t="n">
        <v>4</v>
      </c>
      <c r="L2350" s="16" t="s">
        <v>41</v>
      </c>
      <c r="M2350" s="18" t="n">
        <f aca="false">IF(ISNUMBER(B2350),B2350,IF(MID(B2350,3,1)="-",DATE(VALUE(RIGHT(B2350,4)),VALUE(MID(B2350,4,2)),VALUE(LEFT(B2350,2))),DATE(VALUE(LEFT(B2350,4)),VALUE(MID(B2350,6,2)),VALUE(RIGHT(B2350,2)))))</f>
        <v>45870</v>
      </c>
      <c r="N2350" s="16" t="n">
        <f aca="false">MONTH(M2350)</f>
        <v>8</v>
      </c>
      <c r="O2350" s="16" t="str">
        <f aca="false">PROPER(TRIM(H2350))</f>
        <v>Delhi</v>
      </c>
      <c r="P2350" s="16" t="str">
        <f aca="false">IFERROR(VLOOKUP(O2350,city_map!$A$2:$B$6,2,FALSE()),O2350)</f>
        <v>Delhi</v>
      </c>
      <c r="Q2350" s="16" t="n">
        <f aca="false">IF(ISNUMBER(F2350),F2350,VALUE(SUBSTITUTE(SUBSTITUTE(F2350,"₹",""),",","")))</f>
        <v>512</v>
      </c>
      <c r="R2350" s="16" t="n">
        <f aca="false">IF(E2350=99,1,E2350)</f>
        <v>2</v>
      </c>
      <c r="S2350" s="16" t="n">
        <f aca="false">IF(G2350="",0,G2350)</f>
        <v>0.15</v>
      </c>
      <c r="T2350" s="16" t="str">
        <f aca="false">IF(I2350="","Unknown",IF(I2350="upi","UPI",I2350))</f>
        <v>Credit Card</v>
      </c>
      <c r="U2350" s="16" t="str">
        <f aca="false">IF(L2350="Yes","Y",IF(L2350="No","N",L2350))</f>
        <v>N</v>
      </c>
      <c r="V2350" s="19" t="n">
        <f aca="false">ROUND(R2350*Q2350*(1-S2350),2)</f>
        <v>870.4</v>
      </c>
      <c r="W2350" s="16" t="str">
        <f aca="false">_xlfn.XLOOKUP(D2350,products!$A$2:$A$61,products!$C$2:$C$61,"Not found")</f>
        <v>Books</v>
      </c>
    </row>
    <row r="2351" customFormat="false" ht="15" hidden="false" customHeight="false" outlineLevel="0" collapsed="false">
      <c r="A2351" s="16" t="s">
        <v>3525</v>
      </c>
      <c r="B2351" s="16" t="s">
        <v>3514</v>
      </c>
      <c r="C2351" s="16" t="s">
        <v>1145</v>
      </c>
      <c r="D2351" s="16" t="s">
        <v>92</v>
      </c>
      <c r="E2351" s="16" t="n">
        <v>1</v>
      </c>
      <c r="F2351" s="16" t="n">
        <v>3939</v>
      </c>
      <c r="G2351" s="16" t="n">
        <v>0.2</v>
      </c>
      <c r="H2351" s="16" t="s">
        <v>67</v>
      </c>
      <c r="I2351" s="16" t="s">
        <v>40</v>
      </c>
      <c r="J2351" s="16" t="n">
        <v>7</v>
      </c>
      <c r="K2351" s="16" t="n">
        <v>3</v>
      </c>
      <c r="L2351" s="16" t="s">
        <v>57</v>
      </c>
      <c r="M2351" s="18" t="n">
        <f aca="false">IF(ISNUMBER(B2351),B2351,IF(MID(B2351,3,1)="-",DATE(VALUE(RIGHT(B2351,4)),VALUE(MID(B2351,4,2)),VALUE(LEFT(B2351,2))),DATE(VALUE(LEFT(B2351,4)),VALUE(MID(B2351,6,2)),VALUE(RIGHT(B2351,2)))))</f>
        <v>45870</v>
      </c>
      <c r="N2351" s="16" t="n">
        <f aca="false">MONTH(M2351)</f>
        <v>8</v>
      </c>
      <c r="O2351" s="16" t="str">
        <f aca="false">PROPER(TRIM(H2351))</f>
        <v>Kolkata</v>
      </c>
      <c r="P2351" s="16" t="str">
        <f aca="false">IFERROR(VLOOKUP(O2351,city_map!$A$2:$B$6,2,FALSE()),O2351)</f>
        <v>Kolkata</v>
      </c>
      <c r="Q2351" s="16" t="n">
        <f aca="false">IF(ISNUMBER(F2351),F2351,VALUE(SUBSTITUTE(SUBSTITUTE(F2351,"₹",""),",","")))</f>
        <v>3939</v>
      </c>
      <c r="R2351" s="16" t="n">
        <f aca="false">IF(E2351=99,1,E2351)</f>
        <v>1</v>
      </c>
      <c r="S2351" s="16" t="n">
        <f aca="false">IF(G2351="",0,G2351)</f>
        <v>0.2</v>
      </c>
      <c r="T2351" s="16" t="str">
        <f aca="false">IF(I2351="","Unknown",IF(I2351="upi","UPI",I2351))</f>
        <v>COD</v>
      </c>
      <c r="U2351" s="16" t="str">
        <f aca="false">IF(L2351="Yes","Y",IF(L2351="No","N",L2351))</f>
        <v>Y</v>
      </c>
      <c r="V2351" s="19" t="n">
        <f aca="false">ROUND(R2351*Q2351*(1-S2351),2)</f>
        <v>3151.2</v>
      </c>
      <c r="W2351" s="16" t="str">
        <f aca="false">_xlfn.XLOOKUP(D2351,products!$A$2:$A$61,products!$C$2:$C$61,"Not found")</f>
        <v>Electronics</v>
      </c>
    </row>
    <row r="2352" customFormat="false" ht="15" hidden="false" customHeight="false" outlineLevel="0" collapsed="false">
      <c r="A2352" s="16" t="s">
        <v>3526</v>
      </c>
      <c r="B2352" s="16" t="s">
        <v>3514</v>
      </c>
      <c r="C2352" s="16" t="s">
        <v>266</v>
      </c>
      <c r="D2352" s="16" t="s">
        <v>219</v>
      </c>
      <c r="E2352" s="16" t="n">
        <v>1</v>
      </c>
      <c r="F2352" s="16" t="n">
        <v>1305</v>
      </c>
      <c r="G2352" s="16" t="n">
        <v>0.1</v>
      </c>
      <c r="H2352" s="16" t="s">
        <v>130</v>
      </c>
      <c r="I2352" s="16" t="s">
        <v>71</v>
      </c>
      <c r="J2352" s="16" t="n">
        <v>5</v>
      </c>
      <c r="K2352" s="16" t="n">
        <v>4</v>
      </c>
      <c r="L2352" s="16" t="s">
        <v>41</v>
      </c>
      <c r="M2352" s="18" t="n">
        <f aca="false">IF(ISNUMBER(B2352),B2352,IF(MID(B2352,3,1)="-",DATE(VALUE(RIGHT(B2352,4)),VALUE(MID(B2352,4,2)),VALUE(LEFT(B2352,2))),DATE(VALUE(LEFT(B2352,4)),VALUE(MID(B2352,6,2)),VALUE(RIGHT(B2352,2)))))</f>
        <v>45870</v>
      </c>
      <c r="N2352" s="16" t="n">
        <f aca="false">MONTH(M2352)</f>
        <v>8</v>
      </c>
      <c r="O2352" s="16" t="str">
        <f aca="false">PROPER(TRIM(H2352))</f>
        <v>Bengaluru</v>
      </c>
      <c r="P2352" s="16" t="str">
        <f aca="false">IFERROR(VLOOKUP(O2352,city_map!$A$2:$B$6,2,FALSE()),O2352)</f>
        <v>Bengaluru</v>
      </c>
      <c r="Q2352" s="16" t="n">
        <f aca="false">IF(ISNUMBER(F2352),F2352,VALUE(SUBSTITUTE(SUBSTITUTE(F2352,"₹",""),",","")))</f>
        <v>1305</v>
      </c>
      <c r="R2352" s="16" t="n">
        <f aca="false">IF(E2352=99,1,E2352)</f>
        <v>1</v>
      </c>
      <c r="S2352" s="16" t="n">
        <f aca="false">IF(G2352="",0,G2352)</f>
        <v>0.1</v>
      </c>
      <c r="T2352" s="16" t="str">
        <f aca="false">IF(I2352="","Unknown",IF(I2352="upi","UPI",I2352))</f>
        <v>Credit Card</v>
      </c>
      <c r="U2352" s="16" t="str">
        <f aca="false">IF(L2352="Yes","Y",IF(L2352="No","N",L2352))</f>
        <v>N</v>
      </c>
      <c r="V2352" s="19" t="n">
        <f aca="false">ROUND(R2352*Q2352*(1-S2352),2)</f>
        <v>1174.5</v>
      </c>
      <c r="W2352" s="16" t="str">
        <f aca="false">_xlfn.XLOOKUP(D2352,products!$A$2:$A$61,products!$C$2:$C$61,"Not found")</f>
        <v>Electronics</v>
      </c>
    </row>
    <row r="2353" customFormat="false" ht="15" hidden="false" customHeight="false" outlineLevel="0" collapsed="false">
      <c r="A2353" s="16" t="s">
        <v>3527</v>
      </c>
      <c r="B2353" s="16" t="s">
        <v>3514</v>
      </c>
      <c r="C2353" s="16" t="s">
        <v>959</v>
      </c>
      <c r="D2353" s="16" t="s">
        <v>191</v>
      </c>
      <c r="E2353" s="16" t="n">
        <v>2</v>
      </c>
      <c r="F2353" s="16" t="n">
        <v>404</v>
      </c>
      <c r="G2353" s="16" t="n">
        <v>0.05</v>
      </c>
      <c r="H2353" s="16" t="s">
        <v>161</v>
      </c>
      <c r="I2353" s="16" t="s">
        <v>40</v>
      </c>
      <c r="J2353" s="16" t="n">
        <v>4</v>
      </c>
      <c r="K2353" s="16" t="n">
        <v>5</v>
      </c>
      <c r="L2353" s="16" t="s">
        <v>41</v>
      </c>
      <c r="M2353" s="18" t="n">
        <f aca="false">IF(ISNUMBER(B2353),B2353,IF(MID(B2353,3,1)="-",DATE(VALUE(RIGHT(B2353,4)),VALUE(MID(B2353,4,2)),VALUE(LEFT(B2353,2))),DATE(VALUE(LEFT(B2353,4)),VALUE(MID(B2353,6,2)),VALUE(RIGHT(B2353,2)))))</f>
        <v>45870</v>
      </c>
      <c r="N2353" s="16" t="n">
        <f aca="false">MONTH(M2353)</f>
        <v>8</v>
      </c>
      <c r="O2353" s="16" t="str">
        <f aca="false">PROPER(TRIM(H2353))</f>
        <v>Hyderabad</v>
      </c>
      <c r="P2353" s="16" t="str">
        <f aca="false">IFERROR(VLOOKUP(O2353,city_map!$A$2:$B$6,2,FALSE()),O2353)</f>
        <v>Hyderabad</v>
      </c>
      <c r="Q2353" s="16" t="n">
        <f aca="false">IF(ISNUMBER(F2353),F2353,VALUE(SUBSTITUTE(SUBSTITUTE(F2353,"₹",""),",","")))</f>
        <v>404</v>
      </c>
      <c r="R2353" s="16" t="n">
        <f aca="false">IF(E2353=99,1,E2353)</f>
        <v>2</v>
      </c>
      <c r="S2353" s="16" t="n">
        <f aca="false">IF(G2353="",0,G2353)</f>
        <v>0.05</v>
      </c>
      <c r="T2353" s="16" t="str">
        <f aca="false">IF(I2353="","Unknown",IF(I2353="upi","UPI",I2353))</f>
        <v>COD</v>
      </c>
      <c r="U2353" s="16" t="str">
        <f aca="false">IF(L2353="Yes","Y",IF(L2353="No","N",L2353))</f>
        <v>N</v>
      </c>
      <c r="V2353" s="19" t="n">
        <f aca="false">ROUND(R2353*Q2353*(1-S2353),2)</f>
        <v>767.6</v>
      </c>
      <c r="W2353" s="16" t="str">
        <f aca="false">_xlfn.XLOOKUP(D2353,products!$A$2:$A$61,products!$C$2:$C$61,"Not found")</f>
        <v>Electronics</v>
      </c>
    </row>
    <row r="2354" customFormat="false" ht="15" hidden="false" customHeight="false" outlineLevel="0" collapsed="false">
      <c r="A2354" s="16" t="s">
        <v>3528</v>
      </c>
      <c r="B2354" s="16" t="s">
        <v>3529</v>
      </c>
      <c r="C2354" s="16" t="s">
        <v>2849</v>
      </c>
      <c r="D2354" s="16" t="s">
        <v>385</v>
      </c>
      <c r="E2354" s="16" t="n">
        <v>2</v>
      </c>
      <c r="F2354" s="16" t="n">
        <v>285</v>
      </c>
      <c r="G2354" s="16" t="n">
        <v>0</v>
      </c>
      <c r="H2354" s="16" t="s">
        <v>81</v>
      </c>
      <c r="I2354" s="16" t="s">
        <v>40</v>
      </c>
      <c r="J2354" s="16" t="n">
        <v>5</v>
      </c>
      <c r="K2354" s="16" t="n">
        <v>3</v>
      </c>
      <c r="L2354" s="16" t="s">
        <v>57</v>
      </c>
      <c r="M2354" s="18" t="n">
        <f aca="false">IF(ISNUMBER(B2354),B2354,IF(MID(B2354,3,1)="-",DATE(VALUE(RIGHT(B2354,4)),VALUE(MID(B2354,4,2)),VALUE(LEFT(B2354,2))),DATE(VALUE(LEFT(B2354,4)),VALUE(MID(B2354,6,2)),VALUE(RIGHT(B2354,2)))))</f>
        <v>45870</v>
      </c>
      <c r="N2354" s="16" t="n">
        <f aca="false">MONTH(M2354)</f>
        <v>8</v>
      </c>
      <c r="O2354" s="16" t="str">
        <f aca="false">PROPER(TRIM(H2354))</f>
        <v>Hyderabad</v>
      </c>
      <c r="P2354" s="16" t="str">
        <f aca="false">IFERROR(VLOOKUP(O2354,city_map!$A$2:$B$6,2,FALSE()),O2354)</f>
        <v>Hyderabad</v>
      </c>
      <c r="Q2354" s="16" t="n">
        <f aca="false">IF(ISNUMBER(F2354),F2354,VALUE(SUBSTITUTE(SUBSTITUTE(F2354,"₹",""),",","")))</f>
        <v>285</v>
      </c>
      <c r="R2354" s="16" t="n">
        <f aca="false">IF(E2354=99,1,E2354)</f>
        <v>2</v>
      </c>
      <c r="S2354" s="16" t="n">
        <f aca="false">IF(G2354="",0,G2354)</f>
        <v>0</v>
      </c>
      <c r="T2354" s="16" t="str">
        <f aca="false">IF(I2354="","Unknown",IF(I2354="upi","UPI",I2354))</f>
        <v>COD</v>
      </c>
      <c r="U2354" s="16" t="str">
        <f aca="false">IF(L2354="Yes","Y",IF(L2354="No","N",L2354))</f>
        <v>Y</v>
      </c>
      <c r="V2354" s="19" t="n">
        <f aca="false">ROUND(R2354*Q2354*(1-S2354),2)</f>
        <v>570</v>
      </c>
      <c r="W2354" s="16" t="str">
        <f aca="false">_xlfn.XLOOKUP(D2354,products!$A$2:$A$61,products!$C$2:$C$61,"Not found")</f>
        <v>Books</v>
      </c>
    </row>
    <row r="2355" customFormat="false" ht="15" hidden="false" customHeight="false" outlineLevel="0" collapsed="false">
      <c r="A2355" s="16" t="s">
        <v>3530</v>
      </c>
      <c r="B2355" s="16" t="s">
        <v>3514</v>
      </c>
      <c r="C2355" s="16" t="s">
        <v>776</v>
      </c>
      <c r="D2355" s="16" t="s">
        <v>179</v>
      </c>
      <c r="E2355" s="16" t="n">
        <v>1</v>
      </c>
      <c r="F2355" s="16" t="n">
        <v>2494</v>
      </c>
      <c r="G2355" s="16" t="n">
        <v>0</v>
      </c>
      <c r="H2355" s="16" t="s">
        <v>67</v>
      </c>
      <c r="I2355" s="16" t="s">
        <v>40</v>
      </c>
      <c r="J2355" s="16" t="n">
        <v>2</v>
      </c>
      <c r="K2355" s="16" t="n">
        <v>4</v>
      </c>
      <c r="L2355" s="16" t="s">
        <v>41</v>
      </c>
      <c r="M2355" s="18" t="n">
        <f aca="false">IF(ISNUMBER(B2355),B2355,IF(MID(B2355,3,1)="-",DATE(VALUE(RIGHT(B2355,4)),VALUE(MID(B2355,4,2)),VALUE(LEFT(B2355,2))),DATE(VALUE(LEFT(B2355,4)),VALUE(MID(B2355,6,2)),VALUE(RIGHT(B2355,2)))))</f>
        <v>45870</v>
      </c>
      <c r="N2355" s="16" t="n">
        <f aca="false">MONTH(M2355)</f>
        <v>8</v>
      </c>
      <c r="O2355" s="16" t="str">
        <f aca="false">PROPER(TRIM(H2355))</f>
        <v>Kolkata</v>
      </c>
      <c r="P2355" s="16" t="str">
        <f aca="false">IFERROR(VLOOKUP(O2355,city_map!$A$2:$B$6,2,FALSE()),O2355)</f>
        <v>Kolkata</v>
      </c>
      <c r="Q2355" s="16" t="n">
        <f aca="false">IF(ISNUMBER(F2355),F2355,VALUE(SUBSTITUTE(SUBSTITUTE(F2355,"₹",""),",","")))</f>
        <v>2494</v>
      </c>
      <c r="R2355" s="16" t="n">
        <f aca="false">IF(E2355=99,1,E2355)</f>
        <v>1</v>
      </c>
      <c r="S2355" s="16" t="n">
        <f aca="false">IF(G2355="",0,G2355)</f>
        <v>0</v>
      </c>
      <c r="T2355" s="16" t="str">
        <f aca="false">IF(I2355="","Unknown",IF(I2355="upi","UPI",I2355))</f>
        <v>COD</v>
      </c>
      <c r="U2355" s="16" t="str">
        <f aca="false">IF(L2355="Yes","Y",IF(L2355="No","N",L2355))</f>
        <v>N</v>
      </c>
      <c r="V2355" s="19" t="n">
        <f aca="false">ROUND(R2355*Q2355*(1-S2355),2)</f>
        <v>2494</v>
      </c>
      <c r="W2355" s="16" t="str">
        <f aca="false">_xlfn.XLOOKUP(D2355,products!$A$2:$A$61,products!$C$2:$C$61,"Not found")</f>
        <v>Electronics</v>
      </c>
    </row>
    <row r="2356" customFormat="false" ht="15" hidden="false" customHeight="false" outlineLevel="0" collapsed="false">
      <c r="A2356" s="16" t="s">
        <v>3531</v>
      </c>
      <c r="B2356" s="16" t="s">
        <v>3514</v>
      </c>
      <c r="C2356" s="16" t="s">
        <v>2259</v>
      </c>
      <c r="D2356" s="16" t="s">
        <v>165</v>
      </c>
      <c r="E2356" s="16" t="n">
        <v>1</v>
      </c>
      <c r="F2356" s="16" t="n">
        <v>903</v>
      </c>
      <c r="G2356" s="16" t="n">
        <v>0</v>
      </c>
      <c r="H2356" s="16" t="s">
        <v>81</v>
      </c>
      <c r="I2356" s="16" t="s">
        <v>40</v>
      </c>
      <c r="J2356" s="16" t="n">
        <v>3</v>
      </c>
      <c r="K2356" s="16" t="n">
        <v>3</v>
      </c>
      <c r="L2356" s="16" t="s">
        <v>57</v>
      </c>
      <c r="M2356" s="18" t="n">
        <f aca="false">IF(ISNUMBER(B2356),B2356,IF(MID(B2356,3,1)="-",DATE(VALUE(RIGHT(B2356,4)),VALUE(MID(B2356,4,2)),VALUE(LEFT(B2356,2))),DATE(VALUE(LEFT(B2356,4)),VALUE(MID(B2356,6,2)),VALUE(RIGHT(B2356,2)))))</f>
        <v>45870</v>
      </c>
      <c r="N2356" s="16" t="n">
        <f aca="false">MONTH(M2356)</f>
        <v>8</v>
      </c>
      <c r="O2356" s="16" t="str">
        <f aca="false">PROPER(TRIM(H2356))</f>
        <v>Hyderabad</v>
      </c>
      <c r="P2356" s="16" t="str">
        <f aca="false">IFERROR(VLOOKUP(O2356,city_map!$A$2:$B$6,2,FALSE()),O2356)</f>
        <v>Hyderabad</v>
      </c>
      <c r="Q2356" s="16" t="n">
        <f aca="false">IF(ISNUMBER(F2356),F2356,VALUE(SUBSTITUTE(SUBSTITUTE(F2356,"₹",""),",","")))</f>
        <v>903</v>
      </c>
      <c r="R2356" s="16" t="n">
        <f aca="false">IF(E2356=99,1,E2356)</f>
        <v>1</v>
      </c>
      <c r="S2356" s="16" t="n">
        <f aca="false">IF(G2356="",0,G2356)</f>
        <v>0</v>
      </c>
      <c r="T2356" s="16" t="str">
        <f aca="false">IF(I2356="","Unknown",IF(I2356="upi","UPI",I2356))</f>
        <v>COD</v>
      </c>
      <c r="U2356" s="16" t="str">
        <f aca="false">IF(L2356="Yes","Y",IF(L2356="No","N",L2356))</f>
        <v>Y</v>
      </c>
      <c r="V2356" s="19" t="n">
        <f aca="false">ROUND(R2356*Q2356*(1-S2356),2)</f>
        <v>903</v>
      </c>
      <c r="W2356" s="16" t="str">
        <f aca="false">_xlfn.XLOOKUP(D2356,products!$A$2:$A$61,products!$C$2:$C$61,"Not found")</f>
        <v>Electronics</v>
      </c>
    </row>
    <row r="2357" customFormat="false" ht="15" hidden="false" customHeight="false" outlineLevel="0" collapsed="false">
      <c r="A2357" s="16" t="s">
        <v>3532</v>
      </c>
      <c r="B2357" s="16" t="s">
        <v>3514</v>
      </c>
      <c r="C2357" s="16" t="s">
        <v>3359</v>
      </c>
      <c r="D2357" s="16" t="s">
        <v>160</v>
      </c>
      <c r="E2357" s="16" t="n">
        <v>1</v>
      </c>
      <c r="F2357" s="16" t="n">
        <v>1819</v>
      </c>
      <c r="G2357" s="16" t="n">
        <v>0</v>
      </c>
      <c r="H2357" s="16" t="s">
        <v>112</v>
      </c>
      <c r="I2357" s="16" t="s">
        <v>60</v>
      </c>
      <c r="J2357" s="16" t="n">
        <v>2</v>
      </c>
      <c r="K2357" s="16" t="n">
        <v>3</v>
      </c>
      <c r="L2357" s="16" t="s">
        <v>57</v>
      </c>
      <c r="M2357" s="18" t="n">
        <f aca="false">IF(ISNUMBER(B2357),B2357,IF(MID(B2357,3,1)="-",DATE(VALUE(RIGHT(B2357,4)),VALUE(MID(B2357,4,2)),VALUE(LEFT(B2357,2))),DATE(VALUE(LEFT(B2357,4)),VALUE(MID(B2357,6,2)),VALUE(RIGHT(B2357,2)))))</f>
        <v>45870</v>
      </c>
      <c r="N2357" s="16" t="n">
        <f aca="false">MONTH(M2357)</f>
        <v>8</v>
      </c>
      <c r="O2357" s="16" t="str">
        <f aca="false">PROPER(TRIM(H2357))</f>
        <v>Mumbai</v>
      </c>
      <c r="P2357" s="16" t="str">
        <f aca="false">IFERROR(VLOOKUP(O2357,city_map!$A$2:$B$6,2,FALSE()),O2357)</f>
        <v>Mumbai</v>
      </c>
      <c r="Q2357" s="16" t="n">
        <f aca="false">IF(ISNUMBER(F2357),F2357,VALUE(SUBSTITUTE(SUBSTITUTE(F2357,"₹",""),",","")))</f>
        <v>1819</v>
      </c>
      <c r="R2357" s="16" t="n">
        <f aca="false">IF(E2357=99,1,E2357)</f>
        <v>1</v>
      </c>
      <c r="S2357" s="16" t="n">
        <f aca="false">IF(G2357="",0,G2357)</f>
        <v>0</v>
      </c>
      <c r="T2357" s="16" t="str">
        <f aca="false">IF(I2357="","Unknown",IF(I2357="upi","UPI",I2357))</f>
        <v>UPI</v>
      </c>
      <c r="U2357" s="16" t="str">
        <f aca="false">IF(L2357="Yes","Y",IF(L2357="No","N",L2357))</f>
        <v>Y</v>
      </c>
      <c r="V2357" s="19" t="n">
        <f aca="false">ROUND(R2357*Q2357*(1-S2357),2)</f>
        <v>1819</v>
      </c>
      <c r="W2357" s="16" t="str">
        <f aca="false">_xlfn.XLOOKUP(D2357,products!$A$2:$A$61,products!$C$2:$C$61,"Not found")</f>
        <v>Fashion</v>
      </c>
    </row>
    <row r="2358" customFormat="false" ht="15" hidden="false" customHeight="false" outlineLevel="0" collapsed="false">
      <c r="A2358" s="16" t="s">
        <v>3533</v>
      </c>
      <c r="B2358" s="16" t="s">
        <v>3514</v>
      </c>
      <c r="C2358" s="16" t="s">
        <v>384</v>
      </c>
      <c r="D2358" s="16" t="s">
        <v>111</v>
      </c>
      <c r="E2358" s="16" t="n">
        <v>3</v>
      </c>
      <c r="F2358" s="16" t="n">
        <v>977</v>
      </c>
      <c r="G2358" s="16" t="n">
        <v>0.2</v>
      </c>
      <c r="H2358" s="16" t="s">
        <v>655</v>
      </c>
      <c r="I2358" s="16" t="s">
        <v>71</v>
      </c>
      <c r="J2358" s="16" t="n">
        <v>6</v>
      </c>
      <c r="K2358" s="16" t="n">
        <v>3</v>
      </c>
      <c r="L2358" s="16" t="s">
        <v>57</v>
      </c>
      <c r="M2358" s="18" t="n">
        <f aca="false">IF(ISNUMBER(B2358),B2358,IF(MID(B2358,3,1)="-",DATE(VALUE(RIGHT(B2358,4)),VALUE(MID(B2358,4,2)),VALUE(LEFT(B2358,2))),DATE(VALUE(LEFT(B2358,4)),VALUE(MID(B2358,6,2)),VALUE(RIGHT(B2358,2)))))</f>
        <v>45870</v>
      </c>
      <c r="N2358" s="16" t="n">
        <f aca="false">MONTH(M2358)</f>
        <v>8</v>
      </c>
      <c r="O2358" s="16" t="str">
        <f aca="false">PROPER(TRIM(H2358))</f>
        <v>Mumbai</v>
      </c>
      <c r="P2358" s="16" t="str">
        <f aca="false">IFERROR(VLOOKUP(O2358,city_map!$A$2:$B$6,2,FALSE()),O2358)</f>
        <v>Mumbai</v>
      </c>
      <c r="Q2358" s="16" t="n">
        <f aca="false">IF(ISNUMBER(F2358),F2358,VALUE(SUBSTITUTE(SUBSTITUTE(F2358,"₹",""),",","")))</f>
        <v>977</v>
      </c>
      <c r="R2358" s="16" t="n">
        <f aca="false">IF(E2358=99,1,E2358)</f>
        <v>3</v>
      </c>
      <c r="S2358" s="16" t="n">
        <f aca="false">IF(G2358="",0,G2358)</f>
        <v>0.2</v>
      </c>
      <c r="T2358" s="16" t="str">
        <f aca="false">IF(I2358="","Unknown",IF(I2358="upi","UPI",I2358))</f>
        <v>Credit Card</v>
      </c>
      <c r="U2358" s="16" t="str">
        <f aca="false">IF(L2358="Yes","Y",IF(L2358="No","N",L2358))</f>
        <v>Y</v>
      </c>
      <c r="V2358" s="19" t="n">
        <f aca="false">ROUND(R2358*Q2358*(1-S2358),2)</f>
        <v>2344.8</v>
      </c>
      <c r="W2358" s="16" t="str">
        <f aca="false">_xlfn.XLOOKUP(D2358,products!$A$2:$A$61,products!$C$2:$C$61,"Not found")</f>
        <v>Books</v>
      </c>
    </row>
    <row r="2359" customFormat="false" ht="15" hidden="false" customHeight="false" outlineLevel="0" collapsed="false">
      <c r="A2359" s="16" t="s">
        <v>3534</v>
      </c>
      <c r="B2359" s="16" t="s">
        <v>3514</v>
      </c>
      <c r="C2359" s="16" t="s">
        <v>3320</v>
      </c>
      <c r="D2359" s="16" t="s">
        <v>173</v>
      </c>
      <c r="E2359" s="16" t="n">
        <v>2</v>
      </c>
      <c r="F2359" s="16" t="n">
        <v>1223</v>
      </c>
      <c r="G2359" s="16" t="n">
        <v>0.05</v>
      </c>
      <c r="H2359" s="16" t="s">
        <v>208</v>
      </c>
      <c r="I2359" s="16" t="s">
        <v>60</v>
      </c>
      <c r="J2359" s="16" t="n">
        <v>4</v>
      </c>
      <c r="K2359" s="16" t="n">
        <v>5</v>
      </c>
      <c r="L2359" s="16" t="s">
        <v>41</v>
      </c>
      <c r="M2359" s="18" t="n">
        <f aca="false">IF(ISNUMBER(B2359),B2359,IF(MID(B2359,3,1)="-",DATE(VALUE(RIGHT(B2359,4)),VALUE(MID(B2359,4,2)),VALUE(LEFT(B2359,2))),DATE(VALUE(LEFT(B2359,4)),VALUE(MID(B2359,6,2)),VALUE(RIGHT(B2359,2)))))</f>
        <v>45870</v>
      </c>
      <c r="N2359" s="16" t="n">
        <f aca="false">MONTH(M2359)</f>
        <v>8</v>
      </c>
      <c r="O2359" s="16" t="str">
        <f aca="false">PROPER(TRIM(H2359))</f>
        <v>Jaipur</v>
      </c>
      <c r="P2359" s="16" t="str">
        <f aca="false">IFERROR(VLOOKUP(O2359,city_map!$A$2:$B$6,2,FALSE()),O2359)</f>
        <v>Jaipur</v>
      </c>
      <c r="Q2359" s="16" t="n">
        <f aca="false">IF(ISNUMBER(F2359),F2359,VALUE(SUBSTITUTE(SUBSTITUTE(F2359,"₹",""),",","")))</f>
        <v>1223</v>
      </c>
      <c r="R2359" s="16" t="n">
        <f aca="false">IF(E2359=99,1,E2359)</f>
        <v>2</v>
      </c>
      <c r="S2359" s="16" t="n">
        <f aca="false">IF(G2359="",0,G2359)</f>
        <v>0.05</v>
      </c>
      <c r="T2359" s="16" t="str">
        <f aca="false">IF(I2359="","Unknown",IF(I2359="upi","UPI",I2359))</f>
        <v>UPI</v>
      </c>
      <c r="U2359" s="16" t="str">
        <f aca="false">IF(L2359="Yes","Y",IF(L2359="No","N",L2359))</f>
        <v>N</v>
      </c>
      <c r="V2359" s="19" t="n">
        <f aca="false">ROUND(R2359*Q2359*(1-S2359),2)</f>
        <v>2323.7</v>
      </c>
      <c r="W2359" s="16" t="str">
        <f aca="false">_xlfn.XLOOKUP(D2359,products!$A$2:$A$61,products!$C$2:$C$61,"Not found")</f>
        <v>Fashion</v>
      </c>
    </row>
    <row r="2360" customFormat="false" ht="15" hidden="false" customHeight="false" outlineLevel="0" collapsed="false">
      <c r="A2360" s="16" t="s">
        <v>3535</v>
      </c>
      <c r="B2360" s="16" t="s">
        <v>3529</v>
      </c>
      <c r="C2360" s="16" t="s">
        <v>1203</v>
      </c>
      <c r="D2360" s="16" t="s">
        <v>126</v>
      </c>
      <c r="E2360" s="16" t="n">
        <v>1</v>
      </c>
      <c r="F2360" s="16" t="n">
        <v>411</v>
      </c>
      <c r="G2360" s="16" t="n">
        <v>0</v>
      </c>
      <c r="H2360" s="16" t="s">
        <v>56</v>
      </c>
      <c r="I2360" s="16" t="s">
        <v>60</v>
      </c>
      <c r="J2360" s="16" t="n">
        <v>5</v>
      </c>
      <c r="K2360" s="16"/>
      <c r="L2360" s="16" t="s">
        <v>57</v>
      </c>
      <c r="M2360" s="18" t="n">
        <f aca="false">IF(ISNUMBER(B2360),B2360,IF(MID(B2360,3,1)="-",DATE(VALUE(RIGHT(B2360,4)),VALUE(MID(B2360,4,2)),VALUE(LEFT(B2360,2))),DATE(VALUE(LEFT(B2360,4)),VALUE(MID(B2360,6,2)),VALUE(RIGHT(B2360,2)))))</f>
        <v>45870</v>
      </c>
      <c r="N2360" s="16" t="n">
        <f aca="false">MONTH(M2360)</f>
        <v>8</v>
      </c>
      <c r="O2360" s="16" t="str">
        <f aca="false">PROPER(TRIM(H2360))</f>
        <v>Lucknow</v>
      </c>
      <c r="P2360" s="16" t="str">
        <f aca="false">IFERROR(VLOOKUP(O2360,city_map!$A$2:$B$6,2,FALSE()),O2360)</f>
        <v>Lucknow</v>
      </c>
      <c r="Q2360" s="16" t="n">
        <f aca="false">IF(ISNUMBER(F2360),F2360,VALUE(SUBSTITUTE(SUBSTITUTE(F2360,"₹",""),",","")))</f>
        <v>411</v>
      </c>
      <c r="R2360" s="16" t="n">
        <f aca="false">IF(E2360=99,1,E2360)</f>
        <v>1</v>
      </c>
      <c r="S2360" s="16" t="n">
        <f aca="false">IF(G2360="",0,G2360)</f>
        <v>0</v>
      </c>
      <c r="T2360" s="16" t="str">
        <f aca="false">IF(I2360="","Unknown",IF(I2360="upi","UPI",I2360))</f>
        <v>UPI</v>
      </c>
      <c r="U2360" s="16" t="str">
        <f aca="false">IF(L2360="Yes","Y",IF(L2360="No","N",L2360))</f>
        <v>Y</v>
      </c>
      <c r="V2360" s="19" t="n">
        <f aca="false">ROUND(R2360*Q2360*(1-S2360),2)</f>
        <v>411</v>
      </c>
      <c r="W2360" s="16" t="str">
        <f aca="false">_xlfn.XLOOKUP(D2360,products!$A$2:$A$61,products!$C$2:$C$61,"Not found")</f>
        <v>Home</v>
      </c>
    </row>
    <row r="2361" customFormat="false" ht="15" hidden="false" customHeight="false" outlineLevel="0" collapsed="false">
      <c r="A2361" s="16" t="s">
        <v>3536</v>
      </c>
      <c r="B2361" s="16" t="s">
        <v>3514</v>
      </c>
      <c r="C2361" s="16" t="s">
        <v>1222</v>
      </c>
      <c r="D2361" s="16" t="s">
        <v>222</v>
      </c>
      <c r="E2361" s="16" t="n">
        <v>2</v>
      </c>
      <c r="F2361" s="16" t="n">
        <v>1941</v>
      </c>
      <c r="G2361" s="16" t="n">
        <v>0.1</v>
      </c>
      <c r="H2361" s="16" t="s">
        <v>46</v>
      </c>
      <c r="I2361" s="16" t="s">
        <v>71</v>
      </c>
      <c r="J2361" s="16" t="n">
        <v>7</v>
      </c>
      <c r="K2361" s="16" t="n">
        <v>4</v>
      </c>
      <c r="L2361" s="16" t="s">
        <v>41</v>
      </c>
      <c r="M2361" s="18" t="n">
        <f aca="false">IF(ISNUMBER(B2361),B2361,IF(MID(B2361,3,1)="-",DATE(VALUE(RIGHT(B2361,4)),VALUE(MID(B2361,4,2)),VALUE(LEFT(B2361,2))),DATE(VALUE(LEFT(B2361,4)),VALUE(MID(B2361,6,2)),VALUE(RIGHT(B2361,2)))))</f>
        <v>45870</v>
      </c>
      <c r="N2361" s="16" t="n">
        <f aca="false">MONTH(M2361)</f>
        <v>8</v>
      </c>
      <c r="O2361" s="16" t="str">
        <f aca="false">PROPER(TRIM(H2361))</f>
        <v>Chennai</v>
      </c>
      <c r="P2361" s="16" t="str">
        <f aca="false">IFERROR(VLOOKUP(O2361,city_map!$A$2:$B$6,2,FALSE()),O2361)</f>
        <v>Chennai</v>
      </c>
      <c r="Q2361" s="16" t="n">
        <f aca="false">IF(ISNUMBER(F2361),F2361,VALUE(SUBSTITUTE(SUBSTITUTE(F2361,"₹",""),",","")))</f>
        <v>1941</v>
      </c>
      <c r="R2361" s="16" t="n">
        <f aca="false">IF(E2361=99,1,E2361)</f>
        <v>2</v>
      </c>
      <c r="S2361" s="16" t="n">
        <f aca="false">IF(G2361="",0,G2361)</f>
        <v>0.1</v>
      </c>
      <c r="T2361" s="16" t="str">
        <f aca="false">IF(I2361="","Unknown",IF(I2361="upi","UPI",I2361))</f>
        <v>Credit Card</v>
      </c>
      <c r="U2361" s="16" t="str">
        <f aca="false">IF(L2361="Yes","Y",IF(L2361="No","N",L2361))</f>
        <v>N</v>
      </c>
      <c r="V2361" s="19" t="n">
        <f aca="false">ROUND(R2361*Q2361*(1-S2361),2)</f>
        <v>3493.8</v>
      </c>
      <c r="W2361" s="16" t="str">
        <f aca="false">_xlfn.XLOOKUP(D2361,products!$A$2:$A$61,products!$C$2:$C$61,"Not found")</f>
        <v>Fashion</v>
      </c>
    </row>
    <row r="2362" customFormat="false" ht="15" hidden="false" customHeight="false" outlineLevel="0" collapsed="false">
      <c r="A2362" s="16" t="s">
        <v>3537</v>
      </c>
      <c r="B2362" s="16" t="s">
        <v>3514</v>
      </c>
      <c r="C2362" s="16" t="s">
        <v>1465</v>
      </c>
      <c r="D2362" s="16" t="s">
        <v>179</v>
      </c>
      <c r="E2362" s="16" t="n">
        <v>1</v>
      </c>
      <c r="F2362" s="16" t="n">
        <v>2571</v>
      </c>
      <c r="G2362" s="16" t="n">
        <v>0.05</v>
      </c>
      <c r="H2362" s="16" t="s">
        <v>39</v>
      </c>
      <c r="I2362" s="16" t="s">
        <v>60</v>
      </c>
      <c r="J2362" s="16" t="n">
        <v>4</v>
      </c>
      <c r="K2362" s="16" t="n">
        <v>4</v>
      </c>
      <c r="L2362" s="16" t="s">
        <v>41</v>
      </c>
      <c r="M2362" s="18" t="n">
        <f aca="false">IF(ISNUMBER(B2362),B2362,IF(MID(B2362,3,1)="-",DATE(VALUE(RIGHT(B2362,4)),VALUE(MID(B2362,4,2)),VALUE(LEFT(B2362,2))),DATE(VALUE(LEFT(B2362,4)),VALUE(MID(B2362,6,2)),VALUE(RIGHT(B2362,2)))))</f>
        <v>45870</v>
      </c>
      <c r="N2362" s="16" t="n">
        <f aca="false">MONTH(M2362)</f>
        <v>8</v>
      </c>
      <c r="O2362" s="16" t="str">
        <f aca="false">PROPER(TRIM(H2362))</f>
        <v>Delhi</v>
      </c>
      <c r="P2362" s="16" t="str">
        <f aca="false">IFERROR(VLOOKUP(O2362,city_map!$A$2:$B$6,2,FALSE()),O2362)</f>
        <v>Delhi</v>
      </c>
      <c r="Q2362" s="16" t="n">
        <f aca="false">IF(ISNUMBER(F2362),F2362,VALUE(SUBSTITUTE(SUBSTITUTE(F2362,"₹",""),",","")))</f>
        <v>2571</v>
      </c>
      <c r="R2362" s="16" t="n">
        <f aca="false">IF(E2362=99,1,E2362)</f>
        <v>1</v>
      </c>
      <c r="S2362" s="16" t="n">
        <f aca="false">IF(G2362="",0,G2362)</f>
        <v>0.05</v>
      </c>
      <c r="T2362" s="16" t="str">
        <f aca="false">IF(I2362="","Unknown",IF(I2362="upi","UPI",I2362))</f>
        <v>UPI</v>
      </c>
      <c r="U2362" s="16" t="str">
        <f aca="false">IF(L2362="Yes","Y",IF(L2362="No","N",L2362))</f>
        <v>N</v>
      </c>
      <c r="V2362" s="19" t="n">
        <f aca="false">ROUND(R2362*Q2362*(1-S2362),2)</f>
        <v>2442.45</v>
      </c>
      <c r="W2362" s="16" t="str">
        <f aca="false">_xlfn.XLOOKUP(D2362,products!$A$2:$A$61,products!$C$2:$C$61,"Not found")</f>
        <v>Electronics</v>
      </c>
    </row>
    <row r="2363" customFormat="false" ht="15" hidden="false" customHeight="false" outlineLevel="0" collapsed="false">
      <c r="A2363" s="16" t="s">
        <v>3538</v>
      </c>
      <c r="B2363" s="16" t="s">
        <v>3539</v>
      </c>
      <c r="C2363" s="16" t="s">
        <v>1004</v>
      </c>
      <c r="D2363" s="16" t="s">
        <v>63</v>
      </c>
      <c r="E2363" s="16" t="n">
        <v>2</v>
      </c>
      <c r="F2363" s="16" t="n">
        <v>1537</v>
      </c>
      <c r="G2363" s="16" t="n">
        <v>0.3</v>
      </c>
      <c r="H2363" s="16" t="s">
        <v>130</v>
      </c>
      <c r="I2363" s="16" t="s">
        <v>60</v>
      </c>
      <c r="J2363" s="16" t="n">
        <v>4</v>
      </c>
      <c r="K2363" s="16" t="n">
        <v>5</v>
      </c>
      <c r="L2363" s="16" t="s">
        <v>41</v>
      </c>
      <c r="M2363" s="18" t="n">
        <f aca="false">IF(ISNUMBER(B2363),B2363,IF(MID(B2363,3,1)="-",DATE(VALUE(RIGHT(B2363,4)),VALUE(MID(B2363,4,2)),VALUE(LEFT(B2363,2))),DATE(VALUE(LEFT(B2363,4)),VALUE(MID(B2363,6,2)),VALUE(RIGHT(B2363,2)))))</f>
        <v>45871</v>
      </c>
      <c r="N2363" s="16" t="n">
        <f aca="false">MONTH(M2363)</f>
        <v>8</v>
      </c>
      <c r="O2363" s="16" t="str">
        <f aca="false">PROPER(TRIM(H2363))</f>
        <v>Bengaluru</v>
      </c>
      <c r="P2363" s="16" t="str">
        <f aca="false">IFERROR(VLOOKUP(O2363,city_map!$A$2:$B$6,2,FALSE()),O2363)</f>
        <v>Bengaluru</v>
      </c>
      <c r="Q2363" s="16" t="n">
        <f aca="false">IF(ISNUMBER(F2363),F2363,VALUE(SUBSTITUTE(SUBSTITUTE(F2363,"₹",""),",","")))</f>
        <v>1537</v>
      </c>
      <c r="R2363" s="16" t="n">
        <f aca="false">IF(E2363=99,1,E2363)</f>
        <v>2</v>
      </c>
      <c r="S2363" s="16" t="n">
        <f aca="false">IF(G2363="",0,G2363)</f>
        <v>0.3</v>
      </c>
      <c r="T2363" s="16" t="str">
        <f aca="false">IF(I2363="","Unknown",IF(I2363="upi","UPI",I2363))</f>
        <v>UPI</v>
      </c>
      <c r="U2363" s="16" t="str">
        <f aca="false">IF(L2363="Yes","Y",IF(L2363="No","N",L2363))</f>
        <v>N</v>
      </c>
      <c r="V2363" s="19" t="n">
        <f aca="false">ROUND(R2363*Q2363*(1-S2363),2)</f>
        <v>2151.8</v>
      </c>
      <c r="W2363" s="16" t="str">
        <f aca="false">_xlfn.XLOOKUP(D2363,products!$A$2:$A$61,products!$C$2:$C$61,"Not found")</f>
        <v>Fashion</v>
      </c>
    </row>
    <row r="2364" customFormat="false" ht="15" hidden="false" customHeight="false" outlineLevel="0" collapsed="false">
      <c r="A2364" s="16" t="s">
        <v>3540</v>
      </c>
      <c r="B2364" s="16" t="s">
        <v>3539</v>
      </c>
      <c r="C2364" s="16" t="s">
        <v>772</v>
      </c>
      <c r="D2364" s="16" t="s">
        <v>105</v>
      </c>
      <c r="E2364" s="16" t="n">
        <v>4</v>
      </c>
      <c r="F2364" s="16" t="n">
        <v>389</v>
      </c>
      <c r="G2364" s="16" t="n">
        <v>0</v>
      </c>
      <c r="H2364" s="16" t="s">
        <v>67</v>
      </c>
      <c r="I2364" s="16" t="s">
        <v>60</v>
      </c>
      <c r="J2364" s="16" t="n">
        <v>2</v>
      </c>
      <c r="K2364" s="16" t="n">
        <v>4</v>
      </c>
      <c r="L2364" s="16" t="s">
        <v>41</v>
      </c>
      <c r="M2364" s="18" t="n">
        <f aca="false">IF(ISNUMBER(B2364),B2364,IF(MID(B2364,3,1)="-",DATE(VALUE(RIGHT(B2364,4)),VALUE(MID(B2364,4,2)),VALUE(LEFT(B2364,2))),DATE(VALUE(LEFT(B2364,4)),VALUE(MID(B2364,6,2)),VALUE(RIGHT(B2364,2)))))</f>
        <v>45871</v>
      </c>
      <c r="N2364" s="16" t="n">
        <f aca="false">MONTH(M2364)</f>
        <v>8</v>
      </c>
      <c r="O2364" s="16" t="str">
        <f aca="false">PROPER(TRIM(H2364))</f>
        <v>Kolkata</v>
      </c>
      <c r="P2364" s="16" t="str">
        <f aca="false">IFERROR(VLOOKUP(O2364,city_map!$A$2:$B$6,2,FALSE()),O2364)</f>
        <v>Kolkata</v>
      </c>
      <c r="Q2364" s="16" t="n">
        <f aca="false">IF(ISNUMBER(F2364),F2364,VALUE(SUBSTITUTE(SUBSTITUTE(F2364,"₹",""),",","")))</f>
        <v>389</v>
      </c>
      <c r="R2364" s="16" t="n">
        <f aca="false">IF(E2364=99,1,E2364)</f>
        <v>4</v>
      </c>
      <c r="S2364" s="16" t="n">
        <f aca="false">IF(G2364="",0,G2364)</f>
        <v>0</v>
      </c>
      <c r="T2364" s="16" t="str">
        <f aca="false">IF(I2364="","Unknown",IF(I2364="upi","UPI",I2364))</f>
        <v>UPI</v>
      </c>
      <c r="U2364" s="16" t="str">
        <f aca="false">IF(L2364="Yes","Y",IF(L2364="No","N",L2364))</f>
        <v>N</v>
      </c>
      <c r="V2364" s="19" t="n">
        <f aca="false">ROUND(R2364*Q2364*(1-S2364),2)</f>
        <v>1556</v>
      </c>
      <c r="W2364" s="16" t="str">
        <f aca="false">_xlfn.XLOOKUP(D2364,products!$A$2:$A$61,products!$C$2:$C$61,"Not found")</f>
        <v>Beauty</v>
      </c>
    </row>
    <row r="2365" customFormat="false" ht="15" hidden="false" customHeight="false" outlineLevel="0" collapsed="false">
      <c r="A2365" s="16" t="s">
        <v>3541</v>
      </c>
      <c r="B2365" s="16" t="s">
        <v>3539</v>
      </c>
      <c r="C2365" s="16" t="s">
        <v>3291</v>
      </c>
      <c r="D2365" s="16" t="s">
        <v>262</v>
      </c>
      <c r="E2365" s="16" t="n">
        <v>1</v>
      </c>
      <c r="F2365" s="16" t="n">
        <v>792</v>
      </c>
      <c r="G2365" s="16" t="n">
        <v>0.1</v>
      </c>
      <c r="H2365" s="16" t="s">
        <v>70</v>
      </c>
      <c r="I2365" s="16" t="s">
        <v>60</v>
      </c>
      <c r="J2365" s="16" t="n">
        <v>8</v>
      </c>
      <c r="K2365" s="16" t="n">
        <v>4</v>
      </c>
      <c r="L2365" s="16" t="s">
        <v>41</v>
      </c>
      <c r="M2365" s="18" t="n">
        <f aca="false">IF(ISNUMBER(B2365),B2365,IF(MID(B2365,3,1)="-",DATE(VALUE(RIGHT(B2365,4)),VALUE(MID(B2365,4,2)),VALUE(LEFT(B2365,2))),DATE(VALUE(LEFT(B2365,4)),VALUE(MID(B2365,6,2)),VALUE(RIGHT(B2365,2)))))</f>
        <v>45871</v>
      </c>
      <c r="N2365" s="16" t="n">
        <f aca="false">MONTH(M2365)</f>
        <v>8</v>
      </c>
      <c r="O2365" s="16" t="str">
        <f aca="false">PROPER(TRIM(H2365))</f>
        <v>Pune</v>
      </c>
      <c r="P2365" s="16" t="str">
        <f aca="false">IFERROR(VLOOKUP(O2365,city_map!$A$2:$B$6,2,FALSE()),O2365)</f>
        <v>Pune</v>
      </c>
      <c r="Q2365" s="16" t="n">
        <f aca="false">IF(ISNUMBER(F2365),F2365,VALUE(SUBSTITUTE(SUBSTITUTE(F2365,"₹",""),",","")))</f>
        <v>792</v>
      </c>
      <c r="R2365" s="16" t="n">
        <f aca="false">IF(E2365=99,1,E2365)</f>
        <v>1</v>
      </c>
      <c r="S2365" s="16" t="n">
        <f aca="false">IF(G2365="",0,G2365)</f>
        <v>0.1</v>
      </c>
      <c r="T2365" s="16" t="str">
        <f aca="false">IF(I2365="","Unknown",IF(I2365="upi","UPI",I2365))</f>
        <v>UPI</v>
      </c>
      <c r="U2365" s="16" t="str">
        <f aca="false">IF(L2365="Yes","Y",IF(L2365="No","N",L2365))</f>
        <v>N</v>
      </c>
      <c r="V2365" s="19" t="n">
        <f aca="false">ROUND(R2365*Q2365*(1-S2365),2)</f>
        <v>712.8</v>
      </c>
      <c r="W2365" s="16" t="str">
        <f aca="false">_xlfn.XLOOKUP(D2365,products!$A$2:$A$61,products!$C$2:$C$61,"Not found")</f>
        <v>Home</v>
      </c>
    </row>
    <row r="2366" customFormat="false" ht="15" hidden="false" customHeight="false" outlineLevel="0" collapsed="false">
      <c r="A2366" s="16" t="s">
        <v>3542</v>
      </c>
      <c r="B2366" s="16" t="s">
        <v>3539</v>
      </c>
      <c r="C2366" s="16" t="s">
        <v>518</v>
      </c>
      <c r="D2366" s="16" t="s">
        <v>385</v>
      </c>
      <c r="E2366" s="16" t="n">
        <v>3</v>
      </c>
      <c r="F2366" s="16" t="n">
        <v>287</v>
      </c>
      <c r="G2366" s="16" t="n">
        <v>0.05</v>
      </c>
      <c r="H2366" s="16" t="s">
        <v>67</v>
      </c>
      <c r="I2366" s="16" t="s">
        <v>60</v>
      </c>
      <c r="J2366" s="16" t="n">
        <v>7</v>
      </c>
      <c r="K2366" s="16" t="n">
        <v>4</v>
      </c>
      <c r="L2366" s="16" t="s">
        <v>41</v>
      </c>
      <c r="M2366" s="18" t="n">
        <f aca="false">IF(ISNUMBER(B2366),B2366,IF(MID(B2366,3,1)="-",DATE(VALUE(RIGHT(B2366,4)),VALUE(MID(B2366,4,2)),VALUE(LEFT(B2366,2))),DATE(VALUE(LEFT(B2366,4)),VALUE(MID(B2366,6,2)),VALUE(RIGHT(B2366,2)))))</f>
        <v>45871</v>
      </c>
      <c r="N2366" s="16" t="n">
        <f aca="false">MONTH(M2366)</f>
        <v>8</v>
      </c>
      <c r="O2366" s="16" t="str">
        <f aca="false">PROPER(TRIM(H2366))</f>
        <v>Kolkata</v>
      </c>
      <c r="P2366" s="16" t="str">
        <f aca="false">IFERROR(VLOOKUP(O2366,city_map!$A$2:$B$6,2,FALSE()),O2366)</f>
        <v>Kolkata</v>
      </c>
      <c r="Q2366" s="16" t="n">
        <f aca="false">IF(ISNUMBER(F2366),F2366,VALUE(SUBSTITUTE(SUBSTITUTE(F2366,"₹",""),",","")))</f>
        <v>287</v>
      </c>
      <c r="R2366" s="16" t="n">
        <f aca="false">IF(E2366=99,1,E2366)</f>
        <v>3</v>
      </c>
      <c r="S2366" s="16" t="n">
        <f aca="false">IF(G2366="",0,G2366)</f>
        <v>0.05</v>
      </c>
      <c r="T2366" s="16" t="str">
        <f aca="false">IF(I2366="","Unknown",IF(I2366="upi","UPI",I2366))</f>
        <v>UPI</v>
      </c>
      <c r="U2366" s="16" t="str">
        <f aca="false">IF(L2366="Yes","Y",IF(L2366="No","N",L2366))</f>
        <v>N</v>
      </c>
      <c r="V2366" s="19" t="n">
        <f aca="false">ROUND(R2366*Q2366*(1-S2366),2)</f>
        <v>817.95</v>
      </c>
      <c r="W2366" s="16" t="str">
        <f aca="false">_xlfn.XLOOKUP(D2366,products!$A$2:$A$61,products!$C$2:$C$61,"Not found")</f>
        <v>Books</v>
      </c>
    </row>
    <row r="2367" customFormat="false" ht="15" hidden="false" customHeight="false" outlineLevel="0" collapsed="false">
      <c r="A2367" s="16" t="s">
        <v>3543</v>
      </c>
      <c r="B2367" s="16" t="s">
        <v>3539</v>
      </c>
      <c r="C2367" s="16" t="s">
        <v>3544</v>
      </c>
      <c r="D2367" s="16" t="s">
        <v>129</v>
      </c>
      <c r="E2367" s="16" t="n">
        <v>2</v>
      </c>
      <c r="F2367" s="16" t="n">
        <v>615</v>
      </c>
      <c r="G2367" s="16" t="n">
        <v>0.05</v>
      </c>
      <c r="H2367" s="16" t="s">
        <v>527</v>
      </c>
      <c r="I2367" s="16" t="s">
        <v>60</v>
      </c>
      <c r="J2367" s="16" t="n">
        <v>3</v>
      </c>
      <c r="K2367" s="16" t="n">
        <v>5</v>
      </c>
      <c r="L2367" s="16" t="s">
        <v>41</v>
      </c>
      <c r="M2367" s="18" t="n">
        <f aca="false">IF(ISNUMBER(B2367),B2367,IF(MID(B2367,3,1)="-",DATE(VALUE(RIGHT(B2367,4)),VALUE(MID(B2367,4,2)),VALUE(LEFT(B2367,2))),DATE(VALUE(LEFT(B2367,4)),VALUE(MID(B2367,6,2)),VALUE(RIGHT(B2367,2)))))</f>
        <v>45871</v>
      </c>
      <c r="N2367" s="16" t="n">
        <f aca="false">MONTH(M2367)</f>
        <v>8</v>
      </c>
      <c r="O2367" s="16" t="str">
        <f aca="false">PROPER(TRIM(H2367))</f>
        <v>Bangalore</v>
      </c>
      <c r="P2367" s="16" t="str">
        <f aca="false">IFERROR(VLOOKUP(O2367,city_map!$A$2:$B$6,2,FALSE()),O2367)</f>
        <v>Bengaluru</v>
      </c>
      <c r="Q2367" s="16" t="n">
        <f aca="false">IF(ISNUMBER(F2367),F2367,VALUE(SUBSTITUTE(SUBSTITUTE(F2367,"₹",""),",","")))</f>
        <v>615</v>
      </c>
      <c r="R2367" s="16" t="n">
        <f aca="false">IF(E2367=99,1,E2367)</f>
        <v>2</v>
      </c>
      <c r="S2367" s="16" t="n">
        <f aca="false">IF(G2367="",0,G2367)</f>
        <v>0.05</v>
      </c>
      <c r="T2367" s="16" t="str">
        <f aca="false">IF(I2367="","Unknown",IF(I2367="upi","UPI",I2367))</f>
        <v>UPI</v>
      </c>
      <c r="U2367" s="16" t="str">
        <f aca="false">IF(L2367="Yes","Y",IF(L2367="No","N",L2367))</f>
        <v>N</v>
      </c>
      <c r="V2367" s="19" t="n">
        <f aca="false">ROUND(R2367*Q2367*(1-S2367),2)</f>
        <v>1168.5</v>
      </c>
      <c r="W2367" s="16" t="str">
        <f aca="false">_xlfn.XLOOKUP(D2367,products!$A$2:$A$61,products!$C$2:$C$61,"Not found")</f>
        <v>Beauty</v>
      </c>
    </row>
    <row r="2368" customFormat="false" ht="15" hidden="false" customHeight="false" outlineLevel="0" collapsed="false">
      <c r="A2368" s="16" t="s">
        <v>3545</v>
      </c>
      <c r="B2368" s="16" t="s">
        <v>3539</v>
      </c>
      <c r="C2368" s="16" t="s">
        <v>1499</v>
      </c>
      <c r="D2368" s="16" t="s">
        <v>222</v>
      </c>
      <c r="E2368" s="16" t="n">
        <v>3</v>
      </c>
      <c r="F2368" s="16" t="n">
        <v>1811</v>
      </c>
      <c r="G2368" s="16" t="n">
        <v>0.1</v>
      </c>
      <c r="H2368" s="16" t="s">
        <v>208</v>
      </c>
      <c r="I2368" s="16" t="s">
        <v>60</v>
      </c>
      <c r="J2368" s="16" t="n">
        <v>5</v>
      </c>
      <c r="K2368" s="16" t="n">
        <v>4</v>
      </c>
      <c r="L2368" s="16" t="s">
        <v>41</v>
      </c>
      <c r="M2368" s="18" t="n">
        <f aca="false">IF(ISNUMBER(B2368),B2368,IF(MID(B2368,3,1)="-",DATE(VALUE(RIGHT(B2368,4)),VALUE(MID(B2368,4,2)),VALUE(LEFT(B2368,2))),DATE(VALUE(LEFT(B2368,4)),VALUE(MID(B2368,6,2)),VALUE(RIGHT(B2368,2)))))</f>
        <v>45871</v>
      </c>
      <c r="N2368" s="16" t="n">
        <f aca="false">MONTH(M2368)</f>
        <v>8</v>
      </c>
      <c r="O2368" s="16" t="str">
        <f aca="false">PROPER(TRIM(H2368))</f>
        <v>Jaipur</v>
      </c>
      <c r="P2368" s="16" t="str">
        <f aca="false">IFERROR(VLOOKUP(O2368,city_map!$A$2:$B$6,2,FALSE()),O2368)</f>
        <v>Jaipur</v>
      </c>
      <c r="Q2368" s="16" t="n">
        <f aca="false">IF(ISNUMBER(F2368),F2368,VALUE(SUBSTITUTE(SUBSTITUTE(F2368,"₹",""),",","")))</f>
        <v>1811</v>
      </c>
      <c r="R2368" s="16" t="n">
        <f aca="false">IF(E2368=99,1,E2368)</f>
        <v>3</v>
      </c>
      <c r="S2368" s="16" t="n">
        <f aca="false">IF(G2368="",0,G2368)</f>
        <v>0.1</v>
      </c>
      <c r="T2368" s="16" t="str">
        <f aca="false">IF(I2368="","Unknown",IF(I2368="upi","UPI",I2368))</f>
        <v>UPI</v>
      </c>
      <c r="U2368" s="16" t="str">
        <f aca="false">IF(L2368="Yes","Y",IF(L2368="No","N",L2368))</f>
        <v>N</v>
      </c>
      <c r="V2368" s="19" t="n">
        <f aca="false">ROUND(R2368*Q2368*(1-S2368),2)</f>
        <v>4889.7</v>
      </c>
      <c r="W2368" s="16" t="str">
        <f aca="false">_xlfn.XLOOKUP(D2368,products!$A$2:$A$61,products!$C$2:$C$61,"Not found")</f>
        <v>Fashion</v>
      </c>
    </row>
    <row r="2369" customFormat="false" ht="15" hidden="false" customHeight="false" outlineLevel="0" collapsed="false">
      <c r="A2369" s="16" t="s">
        <v>3546</v>
      </c>
      <c r="B2369" s="16" t="s">
        <v>3539</v>
      </c>
      <c r="C2369" s="16" t="s">
        <v>2066</v>
      </c>
      <c r="D2369" s="16" t="s">
        <v>173</v>
      </c>
      <c r="E2369" s="16" t="n">
        <v>1</v>
      </c>
      <c r="F2369" s="16" t="n">
        <v>1172</v>
      </c>
      <c r="G2369" s="16" t="n">
        <v>0</v>
      </c>
      <c r="H2369" s="16" t="s">
        <v>67</v>
      </c>
      <c r="I2369" s="16" t="s">
        <v>100</v>
      </c>
      <c r="J2369" s="16" t="n">
        <v>6</v>
      </c>
      <c r="K2369" s="16" t="n">
        <v>4</v>
      </c>
      <c r="L2369" s="16" t="s">
        <v>41</v>
      </c>
      <c r="M2369" s="18" t="n">
        <f aca="false">IF(ISNUMBER(B2369),B2369,IF(MID(B2369,3,1)="-",DATE(VALUE(RIGHT(B2369,4)),VALUE(MID(B2369,4,2)),VALUE(LEFT(B2369,2))),DATE(VALUE(LEFT(B2369,4)),VALUE(MID(B2369,6,2)),VALUE(RIGHT(B2369,2)))))</f>
        <v>45871</v>
      </c>
      <c r="N2369" s="16" t="n">
        <f aca="false">MONTH(M2369)</f>
        <v>8</v>
      </c>
      <c r="O2369" s="16" t="str">
        <f aca="false">PROPER(TRIM(H2369))</f>
        <v>Kolkata</v>
      </c>
      <c r="P2369" s="16" t="str">
        <f aca="false">IFERROR(VLOOKUP(O2369,city_map!$A$2:$B$6,2,FALSE()),O2369)</f>
        <v>Kolkata</v>
      </c>
      <c r="Q2369" s="16" t="n">
        <f aca="false">IF(ISNUMBER(F2369),F2369,VALUE(SUBSTITUTE(SUBSTITUTE(F2369,"₹",""),",","")))</f>
        <v>1172</v>
      </c>
      <c r="R2369" s="16" t="n">
        <f aca="false">IF(E2369=99,1,E2369)</f>
        <v>1</v>
      </c>
      <c r="S2369" s="16" t="n">
        <f aca="false">IF(G2369="",0,G2369)</f>
        <v>0</v>
      </c>
      <c r="T2369" s="16" t="str">
        <f aca="false">IF(I2369="","Unknown",IF(I2369="upi","UPI",I2369))</f>
        <v>Net Banking</v>
      </c>
      <c r="U2369" s="16" t="str">
        <f aca="false">IF(L2369="Yes","Y",IF(L2369="No","N",L2369))</f>
        <v>N</v>
      </c>
      <c r="V2369" s="19" t="n">
        <f aca="false">ROUND(R2369*Q2369*(1-S2369),2)</f>
        <v>1172</v>
      </c>
      <c r="W2369" s="16" t="str">
        <f aca="false">_xlfn.XLOOKUP(D2369,products!$A$2:$A$61,products!$C$2:$C$61,"Not found")</f>
        <v>Fashion</v>
      </c>
    </row>
    <row r="2370" customFormat="false" ht="15" hidden="false" customHeight="false" outlineLevel="0" collapsed="false">
      <c r="A2370" s="16" t="s">
        <v>3547</v>
      </c>
      <c r="B2370" s="16" t="s">
        <v>3539</v>
      </c>
      <c r="C2370" s="16" t="s">
        <v>83</v>
      </c>
      <c r="D2370" s="16" t="s">
        <v>165</v>
      </c>
      <c r="E2370" s="16" t="n">
        <v>1</v>
      </c>
      <c r="F2370" s="16" t="n">
        <v>877</v>
      </c>
      <c r="G2370" s="16" t="n">
        <v>0</v>
      </c>
      <c r="H2370" s="16" t="s">
        <v>39</v>
      </c>
      <c r="I2370" s="16" t="s">
        <v>47</v>
      </c>
      <c r="J2370" s="16" t="n">
        <v>3</v>
      </c>
      <c r="K2370" s="16" t="n">
        <v>5</v>
      </c>
      <c r="L2370" s="16" t="s">
        <v>41</v>
      </c>
      <c r="M2370" s="18" t="n">
        <f aca="false">IF(ISNUMBER(B2370),B2370,IF(MID(B2370,3,1)="-",DATE(VALUE(RIGHT(B2370,4)),VALUE(MID(B2370,4,2)),VALUE(LEFT(B2370,2))),DATE(VALUE(LEFT(B2370,4)),VALUE(MID(B2370,6,2)),VALUE(RIGHT(B2370,2)))))</f>
        <v>45871</v>
      </c>
      <c r="N2370" s="16" t="n">
        <f aca="false">MONTH(M2370)</f>
        <v>8</v>
      </c>
      <c r="O2370" s="16" t="str">
        <f aca="false">PROPER(TRIM(H2370))</f>
        <v>Delhi</v>
      </c>
      <c r="P2370" s="16" t="str">
        <f aca="false">IFERROR(VLOOKUP(O2370,city_map!$A$2:$B$6,2,FALSE()),O2370)</f>
        <v>Delhi</v>
      </c>
      <c r="Q2370" s="16" t="n">
        <f aca="false">IF(ISNUMBER(F2370),F2370,VALUE(SUBSTITUTE(SUBSTITUTE(F2370,"₹",""),",","")))</f>
        <v>877</v>
      </c>
      <c r="R2370" s="16" t="n">
        <f aca="false">IF(E2370=99,1,E2370)</f>
        <v>1</v>
      </c>
      <c r="S2370" s="16" t="n">
        <f aca="false">IF(G2370="",0,G2370)</f>
        <v>0</v>
      </c>
      <c r="T2370" s="16" t="str">
        <f aca="false">IF(I2370="","Unknown",IF(I2370="upi","UPI",I2370))</f>
        <v>Debit Card</v>
      </c>
      <c r="U2370" s="16" t="str">
        <f aca="false">IF(L2370="Yes","Y",IF(L2370="No","N",L2370))</f>
        <v>N</v>
      </c>
      <c r="V2370" s="19" t="n">
        <f aca="false">ROUND(R2370*Q2370*(1-S2370),2)</f>
        <v>877</v>
      </c>
      <c r="W2370" s="16" t="str">
        <f aca="false">_xlfn.XLOOKUP(D2370,products!$A$2:$A$61,products!$C$2:$C$61,"Not found")</f>
        <v>Electronics</v>
      </c>
    </row>
    <row r="2371" customFormat="false" ht="15" hidden="false" customHeight="false" outlineLevel="0" collapsed="false">
      <c r="A2371" s="16" t="s">
        <v>3548</v>
      </c>
      <c r="B2371" s="16" t="s">
        <v>3539</v>
      </c>
      <c r="C2371" s="16" t="s">
        <v>682</v>
      </c>
      <c r="D2371" s="16" t="s">
        <v>108</v>
      </c>
      <c r="E2371" s="16" t="n">
        <v>1</v>
      </c>
      <c r="F2371" s="16" t="n">
        <v>3593</v>
      </c>
      <c r="G2371" s="16" t="n">
        <v>0</v>
      </c>
      <c r="H2371" s="16" t="s">
        <v>39</v>
      </c>
      <c r="I2371" s="16" t="s">
        <v>40</v>
      </c>
      <c r="J2371" s="16" t="n">
        <v>2</v>
      </c>
      <c r="K2371" s="16" t="n">
        <v>4</v>
      </c>
      <c r="L2371" s="16" t="s">
        <v>41</v>
      </c>
      <c r="M2371" s="18" t="n">
        <f aca="false">IF(ISNUMBER(B2371),B2371,IF(MID(B2371,3,1)="-",DATE(VALUE(RIGHT(B2371,4)),VALUE(MID(B2371,4,2)),VALUE(LEFT(B2371,2))),DATE(VALUE(LEFT(B2371,4)),VALUE(MID(B2371,6,2)),VALUE(RIGHT(B2371,2)))))</f>
        <v>45871</v>
      </c>
      <c r="N2371" s="16" t="n">
        <f aca="false">MONTH(M2371)</f>
        <v>8</v>
      </c>
      <c r="O2371" s="16" t="str">
        <f aca="false">PROPER(TRIM(H2371))</f>
        <v>Delhi</v>
      </c>
      <c r="P2371" s="16" t="str">
        <f aca="false">IFERROR(VLOOKUP(O2371,city_map!$A$2:$B$6,2,FALSE()),O2371)</f>
        <v>Delhi</v>
      </c>
      <c r="Q2371" s="16" t="n">
        <f aca="false">IF(ISNUMBER(F2371),F2371,VALUE(SUBSTITUTE(SUBSTITUTE(F2371,"₹",""),",","")))</f>
        <v>3593</v>
      </c>
      <c r="R2371" s="16" t="n">
        <f aca="false">IF(E2371=99,1,E2371)</f>
        <v>1</v>
      </c>
      <c r="S2371" s="16" t="n">
        <f aca="false">IF(G2371="",0,G2371)</f>
        <v>0</v>
      </c>
      <c r="T2371" s="16" t="str">
        <f aca="false">IF(I2371="","Unknown",IF(I2371="upi","UPI",I2371))</f>
        <v>COD</v>
      </c>
      <c r="U2371" s="16" t="str">
        <f aca="false">IF(L2371="Yes","Y",IF(L2371="No","N",L2371))</f>
        <v>N</v>
      </c>
      <c r="V2371" s="19" t="n">
        <f aca="false">ROUND(R2371*Q2371*(1-S2371),2)</f>
        <v>3593</v>
      </c>
      <c r="W2371" s="16" t="str">
        <f aca="false">_xlfn.XLOOKUP(D2371,products!$A$2:$A$61,products!$C$2:$C$61,"Not found")</f>
        <v>Electronics</v>
      </c>
    </row>
    <row r="2372" customFormat="false" ht="15" hidden="false" customHeight="false" outlineLevel="0" collapsed="false">
      <c r="A2372" s="16" t="s">
        <v>3549</v>
      </c>
      <c r="B2372" s="16" t="s">
        <v>3539</v>
      </c>
      <c r="C2372" s="16" t="s">
        <v>453</v>
      </c>
      <c r="D2372" s="16" t="s">
        <v>51</v>
      </c>
      <c r="E2372" s="16" t="n">
        <v>2</v>
      </c>
      <c r="F2372" s="16" t="n">
        <v>2378</v>
      </c>
      <c r="G2372" s="16" t="n">
        <v>0.1</v>
      </c>
      <c r="H2372" s="16" t="s">
        <v>39</v>
      </c>
      <c r="I2372" s="16" t="s">
        <v>60</v>
      </c>
      <c r="J2372" s="16" t="n">
        <v>5</v>
      </c>
      <c r="K2372" s="16" t="n">
        <v>4</v>
      </c>
      <c r="L2372" s="16" t="s">
        <v>41</v>
      </c>
      <c r="M2372" s="18" t="n">
        <f aca="false">IF(ISNUMBER(B2372),B2372,IF(MID(B2372,3,1)="-",DATE(VALUE(RIGHT(B2372,4)),VALUE(MID(B2372,4,2)),VALUE(LEFT(B2372,2))),DATE(VALUE(LEFT(B2372,4)),VALUE(MID(B2372,6,2)),VALUE(RIGHT(B2372,2)))))</f>
        <v>45871</v>
      </c>
      <c r="N2372" s="16" t="n">
        <f aca="false">MONTH(M2372)</f>
        <v>8</v>
      </c>
      <c r="O2372" s="16" t="str">
        <f aca="false">PROPER(TRIM(H2372))</f>
        <v>Delhi</v>
      </c>
      <c r="P2372" s="16" t="str">
        <f aca="false">IFERROR(VLOOKUP(O2372,city_map!$A$2:$B$6,2,FALSE()),O2372)</f>
        <v>Delhi</v>
      </c>
      <c r="Q2372" s="16" t="n">
        <f aca="false">IF(ISNUMBER(F2372),F2372,VALUE(SUBSTITUTE(SUBSTITUTE(F2372,"₹",""),",","")))</f>
        <v>2378</v>
      </c>
      <c r="R2372" s="16" t="n">
        <f aca="false">IF(E2372=99,1,E2372)</f>
        <v>2</v>
      </c>
      <c r="S2372" s="16" t="n">
        <f aca="false">IF(G2372="",0,G2372)</f>
        <v>0.1</v>
      </c>
      <c r="T2372" s="16" t="str">
        <f aca="false">IF(I2372="","Unknown",IF(I2372="upi","UPI",I2372))</f>
        <v>UPI</v>
      </c>
      <c r="U2372" s="16" t="str">
        <f aca="false">IF(L2372="Yes","Y",IF(L2372="No","N",L2372))</f>
        <v>N</v>
      </c>
      <c r="V2372" s="19" t="n">
        <f aca="false">ROUND(R2372*Q2372*(1-S2372),2)</f>
        <v>4280.4</v>
      </c>
      <c r="W2372" s="16" t="str">
        <f aca="false">_xlfn.XLOOKUP(D2372,products!$A$2:$A$61,products!$C$2:$C$61,"Not found")</f>
        <v>Fashion</v>
      </c>
    </row>
    <row r="2373" customFormat="false" ht="15" hidden="false" customHeight="false" outlineLevel="0" collapsed="false">
      <c r="A2373" s="16" t="s">
        <v>3550</v>
      </c>
      <c r="B2373" s="16" t="s">
        <v>3539</v>
      </c>
      <c r="C2373" s="16" t="s">
        <v>1807</v>
      </c>
      <c r="D2373" s="16" t="s">
        <v>184</v>
      </c>
      <c r="E2373" s="16" t="n">
        <v>1</v>
      </c>
      <c r="F2373" s="16" t="n">
        <v>1355</v>
      </c>
      <c r="G2373" s="16" t="n">
        <v>0</v>
      </c>
      <c r="H2373" s="16" t="s">
        <v>56</v>
      </c>
      <c r="I2373" s="16" t="s">
        <v>60</v>
      </c>
      <c r="J2373" s="16" t="n">
        <v>6</v>
      </c>
      <c r="K2373" s="16" t="n">
        <v>3</v>
      </c>
      <c r="L2373" s="16" t="s">
        <v>41</v>
      </c>
      <c r="M2373" s="18" t="n">
        <f aca="false">IF(ISNUMBER(B2373),B2373,IF(MID(B2373,3,1)="-",DATE(VALUE(RIGHT(B2373,4)),VALUE(MID(B2373,4,2)),VALUE(LEFT(B2373,2))),DATE(VALUE(LEFT(B2373,4)),VALUE(MID(B2373,6,2)),VALUE(RIGHT(B2373,2)))))</f>
        <v>45871</v>
      </c>
      <c r="N2373" s="16" t="n">
        <f aca="false">MONTH(M2373)</f>
        <v>8</v>
      </c>
      <c r="O2373" s="16" t="str">
        <f aca="false">PROPER(TRIM(H2373))</f>
        <v>Lucknow</v>
      </c>
      <c r="P2373" s="16" t="str">
        <f aca="false">IFERROR(VLOOKUP(O2373,city_map!$A$2:$B$6,2,FALSE()),O2373)</f>
        <v>Lucknow</v>
      </c>
      <c r="Q2373" s="16" t="n">
        <f aca="false">IF(ISNUMBER(F2373),F2373,VALUE(SUBSTITUTE(SUBSTITUTE(F2373,"₹",""),",","")))</f>
        <v>1355</v>
      </c>
      <c r="R2373" s="16" t="n">
        <f aca="false">IF(E2373=99,1,E2373)</f>
        <v>1</v>
      </c>
      <c r="S2373" s="16" t="n">
        <f aca="false">IF(G2373="",0,G2373)</f>
        <v>0</v>
      </c>
      <c r="T2373" s="16" t="str">
        <f aca="false">IF(I2373="","Unknown",IF(I2373="upi","UPI",I2373))</f>
        <v>UPI</v>
      </c>
      <c r="U2373" s="16" t="str">
        <f aca="false">IF(L2373="Yes","Y",IF(L2373="No","N",L2373))</f>
        <v>N</v>
      </c>
      <c r="V2373" s="19" t="n">
        <f aca="false">ROUND(R2373*Q2373*(1-S2373),2)</f>
        <v>1355</v>
      </c>
      <c r="W2373" s="16" t="str">
        <f aca="false">_xlfn.XLOOKUP(D2373,products!$A$2:$A$61,products!$C$2:$C$61,"Not found")</f>
        <v>Home</v>
      </c>
    </row>
    <row r="2374" customFormat="false" ht="15" hidden="false" customHeight="false" outlineLevel="0" collapsed="false">
      <c r="A2374" s="16" t="s">
        <v>3551</v>
      </c>
      <c r="B2374" s="16" t="s">
        <v>3539</v>
      </c>
      <c r="C2374" s="16" t="s">
        <v>3013</v>
      </c>
      <c r="D2374" s="16" t="s">
        <v>721</v>
      </c>
      <c r="E2374" s="16" t="n">
        <v>1</v>
      </c>
      <c r="F2374" s="16" t="n">
        <v>487</v>
      </c>
      <c r="G2374" s="16" t="n">
        <v>0.05</v>
      </c>
      <c r="H2374" s="16" t="s">
        <v>130</v>
      </c>
      <c r="I2374" s="16" t="s">
        <v>60</v>
      </c>
      <c r="J2374" s="16" t="n">
        <v>2</v>
      </c>
      <c r="K2374" s="16" t="n">
        <v>5</v>
      </c>
      <c r="L2374" s="16" t="s">
        <v>41</v>
      </c>
      <c r="M2374" s="18" t="n">
        <f aca="false">IF(ISNUMBER(B2374),B2374,IF(MID(B2374,3,1)="-",DATE(VALUE(RIGHT(B2374,4)),VALUE(MID(B2374,4,2)),VALUE(LEFT(B2374,2))),DATE(VALUE(LEFT(B2374,4)),VALUE(MID(B2374,6,2)),VALUE(RIGHT(B2374,2)))))</f>
        <v>45871</v>
      </c>
      <c r="N2374" s="16" t="n">
        <f aca="false">MONTH(M2374)</f>
        <v>8</v>
      </c>
      <c r="O2374" s="16" t="str">
        <f aca="false">PROPER(TRIM(H2374))</f>
        <v>Bengaluru</v>
      </c>
      <c r="P2374" s="16" t="str">
        <f aca="false">IFERROR(VLOOKUP(O2374,city_map!$A$2:$B$6,2,FALSE()),O2374)</f>
        <v>Bengaluru</v>
      </c>
      <c r="Q2374" s="16" t="n">
        <f aca="false">IF(ISNUMBER(F2374),F2374,VALUE(SUBSTITUTE(SUBSTITUTE(F2374,"₹",""),",","")))</f>
        <v>487</v>
      </c>
      <c r="R2374" s="16" t="n">
        <f aca="false">IF(E2374=99,1,E2374)</f>
        <v>1</v>
      </c>
      <c r="S2374" s="16" t="n">
        <f aca="false">IF(G2374="",0,G2374)</f>
        <v>0.05</v>
      </c>
      <c r="T2374" s="16" t="str">
        <f aca="false">IF(I2374="","Unknown",IF(I2374="upi","UPI",I2374))</f>
        <v>UPI</v>
      </c>
      <c r="U2374" s="16" t="str">
        <f aca="false">IF(L2374="Yes","Y",IF(L2374="No","N",L2374))</f>
        <v>N</v>
      </c>
      <c r="V2374" s="19" t="n">
        <f aca="false">ROUND(R2374*Q2374*(1-S2374),2)</f>
        <v>462.65</v>
      </c>
      <c r="W2374" s="16" t="str">
        <f aca="false">_xlfn.XLOOKUP(D2374,products!$A$2:$A$61,products!$C$2:$C$61,"Not found")</f>
        <v>Beauty</v>
      </c>
    </row>
    <row r="2375" customFormat="false" ht="15" hidden="false" customHeight="false" outlineLevel="0" collapsed="false">
      <c r="A2375" s="16" t="s">
        <v>3552</v>
      </c>
      <c r="B2375" s="16" t="s">
        <v>3539</v>
      </c>
      <c r="C2375" s="16" t="s">
        <v>299</v>
      </c>
      <c r="D2375" s="16" t="s">
        <v>232</v>
      </c>
      <c r="E2375" s="16" t="n">
        <v>1</v>
      </c>
      <c r="F2375" s="16" t="n">
        <v>1999</v>
      </c>
      <c r="G2375" s="16" t="n">
        <v>0.1</v>
      </c>
      <c r="H2375" s="16" t="s">
        <v>39</v>
      </c>
      <c r="I2375" s="16" t="s">
        <v>71</v>
      </c>
      <c r="J2375" s="16" t="n">
        <v>4</v>
      </c>
      <c r="K2375" s="16" t="n">
        <v>2</v>
      </c>
      <c r="L2375" s="16" t="s">
        <v>57</v>
      </c>
      <c r="M2375" s="18" t="n">
        <f aca="false">IF(ISNUMBER(B2375),B2375,IF(MID(B2375,3,1)="-",DATE(VALUE(RIGHT(B2375,4)),VALUE(MID(B2375,4,2)),VALUE(LEFT(B2375,2))),DATE(VALUE(LEFT(B2375,4)),VALUE(MID(B2375,6,2)),VALUE(RIGHT(B2375,2)))))</f>
        <v>45871</v>
      </c>
      <c r="N2375" s="16" t="n">
        <f aca="false">MONTH(M2375)</f>
        <v>8</v>
      </c>
      <c r="O2375" s="16" t="str">
        <f aca="false">PROPER(TRIM(H2375))</f>
        <v>Delhi</v>
      </c>
      <c r="P2375" s="16" t="str">
        <f aca="false">IFERROR(VLOOKUP(O2375,city_map!$A$2:$B$6,2,FALSE()),O2375)</f>
        <v>Delhi</v>
      </c>
      <c r="Q2375" s="16" t="n">
        <f aca="false">IF(ISNUMBER(F2375),F2375,VALUE(SUBSTITUTE(SUBSTITUTE(F2375,"₹",""),",","")))</f>
        <v>1999</v>
      </c>
      <c r="R2375" s="16" t="n">
        <f aca="false">IF(E2375=99,1,E2375)</f>
        <v>1</v>
      </c>
      <c r="S2375" s="16" t="n">
        <f aca="false">IF(G2375="",0,G2375)</f>
        <v>0.1</v>
      </c>
      <c r="T2375" s="16" t="str">
        <f aca="false">IF(I2375="","Unknown",IF(I2375="upi","UPI",I2375))</f>
        <v>Credit Card</v>
      </c>
      <c r="U2375" s="16" t="str">
        <f aca="false">IF(L2375="Yes","Y",IF(L2375="No","N",L2375))</f>
        <v>Y</v>
      </c>
      <c r="V2375" s="19" t="n">
        <f aca="false">ROUND(R2375*Q2375*(1-S2375),2)</f>
        <v>1799.1</v>
      </c>
      <c r="W2375" s="16" t="str">
        <f aca="false">_xlfn.XLOOKUP(D2375,products!$A$2:$A$61,products!$C$2:$C$61,"Not found")</f>
        <v>Electronics</v>
      </c>
    </row>
    <row r="2376" customFormat="false" ht="15" hidden="false" customHeight="false" outlineLevel="0" collapsed="false">
      <c r="A2376" s="16" t="s">
        <v>3553</v>
      </c>
      <c r="B2376" s="16" t="s">
        <v>3539</v>
      </c>
      <c r="C2376" s="16" t="s">
        <v>2934</v>
      </c>
      <c r="D2376" s="16" t="s">
        <v>45</v>
      </c>
      <c r="E2376" s="16" t="n">
        <v>2</v>
      </c>
      <c r="F2376" s="16" t="n">
        <v>291</v>
      </c>
      <c r="G2376" s="16" t="n">
        <v>0.1</v>
      </c>
      <c r="H2376" s="16" t="s">
        <v>39</v>
      </c>
      <c r="I2376" s="16" t="s">
        <v>60</v>
      </c>
      <c r="J2376" s="16" t="n">
        <v>2</v>
      </c>
      <c r="K2376" s="16" t="n">
        <v>4</v>
      </c>
      <c r="L2376" s="16" t="s">
        <v>41</v>
      </c>
      <c r="M2376" s="18" t="n">
        <f aca="false">IF(ISNUMBER(B2376),B2376,IF(MID(B2376,3,1)="-",DATE(VALUE(RIGHT(B2376,4)),VALUE(MID(B2376,4,2)),VALUE(LEFT(B2376,2))),DATE(VALUE(LEFT(B2376,4)),VALUE(MID(B2376,6,2)),VALUE(RIGHT(B2376,2)))))</f>
        <v>45871</v>
      </c>
      <c r="N2376" s="16" t="n">
        <f aca="false">MONTH(M2376)</f>
        <v>8</v>
      </c>
      <c r="O2376" s="16" t="str">
        <f aca="false">PROPER(TRIM(H2376))</f>
        <v>Delhi</v>
      </c>
      <c r="P2376" s="16" t="str">
        <f aca="false">IFERROR(VLOOKUP(O2376,city_map!$A$2:$B$6,2,FALSE()),O2376)</f>
        <v>Delhi</v>
      </c>
      <c r="Q2376" s="16" t="n">
        <f aca="false">IF(ISNUMBER(F2376),F2376,VALUE(SUBSTITUTE(SUBSTITUTE(F2376,"₹",""),",","")))</f>
        <v>291</v>
      </c>
      <c r="R2376" s="16" t="n">
        <f aca="false">IF(E2376=99,1,E2376)</f>
        <v>2</v>
      </c>
      <c r="S2376" s="16" t="n">
        <f aca="false">IF(G2376="",0,G2376)</f>
        <v>0.1</v>
      </c>
      <c r="T2376" s="16" t="str">
        <f aca="false">IF(I2376="","Unknown",IF(I2376="upi","UPI",I2376))</f>
        <v>UPI</v>
      </c>
      <c r="U2376" s="16" t="str">
        <f aca="false">IF(L2376="Yes","Y",IF(L2376="No","N",L2376))</f>
        <v>N</v>
      </c>
      <c r="V2376" s="19" t="n">
        <f aca="false">ROUND(R2376*Q2376*(1-S2376),2)</f>
        <v>523.8</v>
      </c>
      <c r="W2376" s="16" t="str">
        <f aca="false">_xlfn.XLOOKUP(D2376,products!$A$2:$A$61,products!$C$2:$C$61,"Not found")</f>
        <v>Beauty</v>
      </c>
    </row>
    <row r="2377" customFormat="false" ht="15" hidden="false" customHeight="false" outlineLevel="0" collapsed="false">
      <c r="A2377" s="16" t="s">
        <v>3554</v>
      </c>
      <c r="B2377" s="16" t="s">
        <v>3555</v>
      </c>
      <c r="C2377" s="16" t="s">
        <v>2076</v>
      </c>
      <c r="D2377" s="16" t="s">
        <v>229</v>
      </c>
      <c r="E2377" s="16" t="n">
        <v>3</v>
      </c>
      <c r="F2377" s="16" t="n">
        <v>471</v>
      </c>
      <c r="G2377" s="16" t="n">
        <v>0</v>
      </c>
      <c r="H2377" s="16" t="s">
        <v>46</v>
      </c>
      <c r="I2377" s="16" t="s">
        <v>47</v>
      </c>
      <c r="J2377" s="16" t="n">
        <v>6</v>
      </c>
      <c r="K2377" s="16" t="n">
        <v>3</v>
      </c>
      <c r="L2377" s="16" t="s">
        <v>41</v>
      </c>
      <c r="M2377" s="18" t="n">
        <f aca="false">IF(ISNUMBER(B2377),B2377,IF(MID(B2377,3,1)="-",DATE(VALUE(RIGHT(B2377,4)),VALUE(MID(B2377,4,2)),VALUE(LEFT(B2377,2))),DATE(VALUE(LEFT(B2377,4)),VALUE(MID(B2377,6,2)),VALUE(RIGHT(B2377,2)))))</f>
        <v>45872</v>
      </c>
      <c r="N2377" s="16" t="n">
        <f aca="false">MONTH(M2377)</f>
        <v>8</v>
      </c>
      <c r="O2377" s="16" t="str">
        <f aca="false">PROPER(TRIM(H2377))</f>
        <v>Chennai</v>
      </c>
      <c r="P2377" s="16" t="str">
        <f aca="false">IFERROR(VLOOKUP(O2377,city_map!$A$2:$B$6,2,FALSE()),O2377)</f>
        <v>Chennai</v>
      </c>
      <c r="Q2377" s="16" t="n">
        <f aca="false">IF(ISNUMBER(F2377),F2377,VALUE(SUBSTITUTE(SUBSTITUTE(F2377,"₹",""),",","")))</f>
        <v>471</v>
      </c>
      <c r="R2377" s="16" t="n">
        <f aca="false">IF(E2377=99,1,E2377)</f>
        <v>3</v>
      </c>
      <c r="S2377" s="16" t="n">
        <f aca="false">IF(G2377="",0,G2377)</f>
        <v>0</v>
      </c>
      <c r="T2377" s="16" t="str">
        <f aca="false">IF(I2377="","Unknown",IF(I2377="upi","UPI",I2377))</f>
        <v>Debit Card</v>
      </c>
      <c r="U2377" s="16" t="str">
        <f aca="false">IF(L2377="Yes","Y",IF(L2377="No","N",L2377))</f>
        <v>N</v>
      </c>
      <c r="V2377" s="19" t="n">
        <f aca="false">ROUND(R2377*Q2377*(1-S2377),2)</f>
        <v>1413</v>
      </c>
      <c r="W2377" s="16" t="str">
        <f aca="false">_xlfn.XLOOKUP(D2377,products!$A$2:$A$61,products!$C$2:$C$61,"Not found")</f>
        <v>Books</v>
      </c>
    </row>
    <row r="2378" customFormat="false" ht="15" hidden="false" customHeight="false" outlineLevel="0" collapsed="false">
      <c r="A2378" s="16" t="s">
        <v>3556</v>
      </c>
      <c r="B2378" s="16" t="s">
        <v>3555</v>
      </c>
      <c r="C2378" s="16" t="s">
        <v>94</v>
      </c>
      <c r="D2378" s="16" t="s">
        <v>291</v>
      </c>
      <c r="E2378" s="16" t="n">
        <v>2</v>
      </c>
      <c r="F2378" s="16" t="n">
        <v>1156</v>
      </c>
      <c r="G2378" s="16" t="n">
        <v>0</v>
      </c>
      <c r="H2378" s="16" t="s">
        <v>70</v>
      </c>
      <c r="I2378" s="16"/>
      <c r="J2378" s="16" t="n">
        <v>5</v>
      </c>
      <c r="K2378" s="16" t="n">
        <v>5</v>
      </c>
      <c r="L2378" s="16" t="s">
        <v>41</v>
      </c>
      <c r="M2378" s="18" t="n">
        <f aca="false">IF(ISNUMBER(B2378),B2378,IF(MID(B2378,3,1)="-",DATE(VALUE(RIGHT(B2378,4)),VALUE(MID(B2378,4,2)),VALUE(LEFT(B2378,2))),DATE(VALUE(LEFT(B2378,4)),VALUE(MID(B2378,6,2)),VALUE(RIGHT(B2378,2)))))</f>
        <v>45872</v>
      </c>
      <c r="N2378" s="16" t="n">
        <f aca="false">MONTH(M2378)</f>
        <v>8</v>
      </c>
      <c r="O2378" s="16" t="str">
        <f aca="false">PROPER(TRIM(H2378))</f>
        <v>Pune</v>
      </c>
      <c r="P2378" s="16" t="str">
        <f aca="false">IFERROR(VLOOKUP(O2378,city_map!$A$2:$B$6,2,FALSE()),O2378)</f>
        <v>Pune</v>
      </c>
      <c r="Q2378" s="16" t="n">
        <f aca="false">IF(ISNUMBER(F2378),F2378,VALUE(SUBSTITUTE(SUBSTITUTE(F2378,"₹",""),",","")))</f>
        <v>1156</v>
      </c>
      <c r="R2378" s="16" t="n">
        <f aca="false">IF(E2378=99,1,E2378)</f>
        <v>2</v>
      </c>
      <c r="S2378" s="16" t="n">
        <f aca="false">IF(G2378="",0,G2378)</f>
        <v>0</v>
      </c>
      <c r="T2378" s="16" t="str">
        <f aca="false">IF(I2378="","Unknown",IF(I2378="upi","UPI",I2378))</f>
        <v>Unknown</v>
      </c>
      <c r="U2378" s="16" t="str">
        <f aca="false">IF(L2378="Yes","Y",IF(L2378="No","N",L2378))</f>
        <v>N</v>
      </c>
      <c r="V2378" s="19" t="n">
        <f aca="false">ROUND(R2378*Q2378*(1-S2378),2)</f>
        <v>2312</v>
      </c>
      <c r="W2378" s="16" t="str">
        <f aca="false">_xlfn.XLOOKUP(D2378,products!$A$2:$A$61,products!$C$2:$C$61,"Not found")</f>
        <v>Electronics</v>
      </c>
    </row>
    <row r="2379" customFormat="false" ht="15" hidden="false" customHeight="false" outlineLevel="0" collapsed="false">
      <c r="A2379" s="16" t="s">
        <v>3557</v>
      </c>
      <c r="B2379" s="16" t="s">
        <v>3555</v>
      </c>
      <c r="C2379" s="16" t="s">
        <v>1796</v>
      </c>
      <c r="D2379" s="16" t="s">
        <v>108</v>
      </c>
      <c r="E2379" s="16" t="n">
        <v>2</v>
      </c>
      <c r="F2379" s="16" t="n">
        <v>3479</v>
      </c>
      <c r="G2379" s="16" t="n">
        <v>0.3</v>
      </c>
      <c r="H2379" s="16" t="s">
        <v>112</v>
      </c>
      <c r="I2379" s="16" t="s">
        <v>60</v>
      </c>
      <c r="J2379" s="16" t="n">
        <v>3</v>
      </c>
      <c r="K2379" s="16" t="n">
        <v>4</v>
      </c>
      <c r="L2379" s="16" t="s">
        <v>41</v>
      </c>
      <c r="M2379" s="18" t="n">
        <f aca="false">IF(ISNUMBER(B2379),B2379,IF(MID(B2379,3,1)="-",DATE(VALUE(RIGHT(B2379,4)),VALUE(MID(B2379,4,2)),VALUE(LEFT(B2379,2))),DATE(VALUE(LEFT(B2379,4)),VALUE(MID(B2379,6,2)),VALUE(RIGHT(B2379,2)))))</f>
        <v>45872</v>
      </c>
      <c r="N2379" s="16" t="n">
        <f aca="false">MONTH(M2379)</f>
        <v>8</v>
      </c>
      <c r="O2379" s="16" t="str">
        <f aca="false">PROPER(TRIM(H2379))</f>
        <v>Mumbai</v>
      </c>
      <c r="P2379" s="16" t="str">
        <f aca="false">IFERROR(VLOOKUP(O2379,city_map!$A$2:$B$6,2,FALSE()),O2379)</f>
        <v>Mumbai</v>
      </c>
      <c r="Q2379" s="16" t="n">
        <f aca="false">IF(ISNUMBER(F2379),F2379,VALUE(SUBSTITUTE(SUBSTITUTE(F2379,"₹",""),",","")))</f>
        <v>3479</v>
      </c>
      <c r="R2379" s="16" t="n">
        <f aca="false">IF(E2379=99,1,E2379)</f>
        <v>2</v>
      </c>
      <c r="S2379" s="16" t="n">
        <f aca="false">IF(G2379="",0,G2379)</f>
        <v>0.3</v>
      </c>
      <c r="T2379" s="16" t="str">
        <f aca="false">IF(I2379="","Unknown",IF(I2379="upi","UPI",I2379))</f>
        <v>UPI</v>
      </c>
      <c r="U2379" s="16" t="str">
        <f aca="false">IF(L2379="Yes","Y",IF(L2379="No","N",L2379))</f>
        <v>N</v>
      </c>
      <c r="V2379" s="19" t="n">
        <f aca="false">ROUND(R2379*Q2379*(1-S2379),2)</f>
        <v>4870.6</v>
      </c>
      <c r="W2379" s="16" t="str">
        <f aca="false">_xlfn.XLOOKUP(D2379,products!$A$2:$A$61,products!$C$2:$C$61,"Not found")</f>
        <v>Electronics</v>
      </c>
    </row>
    <row r="2380" customFormat="false" ht="15" hidden="false" customHeight="false" outlineLevel="0" collapsed="false">
      <c r="A2380" s="16" t="s">
        <v>3558</v>
      </c>
      <c r="B2380" s="16" t="s">
        <v>3555</v>
      </c>
      <c r="C2380" s="16" t="s">
        <v>1119</v>
      </c>
      <c r="D2380" s="16" t="s">
        <v>146</v>
      </c>
      <c r="E2380" s="16" t="n">
        <v>4</v>
      </c>
      <c r="F2380" s="16" t="n">
        <v>436</v>
      </c>
      <c r="G2380" s="16" t="n">
        <v>0.2</v>
      </c>
      <c r="H2380" s="16" t="s">
        <v>112</v>
      </c>
      <c r="I2380" s="16" t="s">
        <v>40</v>
      </c>
      <c r="J2380" s="16" t="n">
        <v>4</v>
      </c>
      <c r="K2380" s="16" t="n">
        <v>4</v>
      </c>
      <c r="L2380" s="16" t="s">
        <v>41</v>
      </c>
      <c r="M2380" s="18" t="n">
        <f aca="false">IF(ISNUMBER(B2380),B2380,IF(MID(B2380,3,1)="-",DATE(VALUE(RIGHT(B2380,4)),VALUE(MID(B2380,4,2)),VALUE(LEFT(B2380,2))),DATE(VALUE(LEFT(B2380,4)),VALUE(MID(B2380,6,2)),VALUE(RIGHT(B2380,2)))))</f>
        <v>45872</v>
      </c>
      <c r="N2380" s="16" t="n">
        <f aca="false">MONTH(M2380)</f>
        <v>8</v>
      </c>
      <c r="O2380" s="16" t="str">
        <f aca="false">PROPER(TRIM(H2380))</f>
        <v>Mumbai</v>
      </c>
      <c r="P2380" s="16" t="str">
        <f aca="false">IFERROR(VLOOKUP(O2380,city_map!$A$2:$B$6,2,FALSE()),O2380)</f>
        <v>Mumbai</v>
      </c>
      <c r="Q2380" s="16" t="n">
        <f aca="false">IF(ISNUMBER(F2380),F2380,VALUE(SUBSTITUTE(SUBSTITUTE(F2380,"₹",""),",","")))</f>
        <v>436</v>
      </c>
      <c r="R2380" s="16" t="n">
        <f aca="false">IF(E2380=99,1,E2380)</f>
        <v>4</v>
      </c>
      <c r="S2380" s="16" t="n">
        <f aca="false">IF(G2380="",0,G2380)</f>
        <v>0.2</v>
      </c>
      <c r="T2380" s="16" t="str">
        <f aca="false">IF(I2380="","Unknown",IF(I2380="upi","UPI",I2380))</f>
        <v>COD</v>
      </c>
      <c r="U2380" s="16" t="str">
        <f aca="false">IF(L2380="Yes","Y",IF(L2380="No","N",L2380))</f>
        <v>N</v>
      </c>
      <c r="V2380" s="19" t="n">
        <f aca="false">ROUND(R2380*Q2380*(1-S2380),2)</f>
        <v>1395.2</v>
      </c>
      <c r="W2380" s="16" t="str">
        <f aca="false">_xlfn.XLOOKUP(D2380,products!$A$2:$A$61,products!$C$2:$C$61,"Not found")</f>
        <v>Beauty</v>
      </c>
    </row>
    <row r="2381" customFormat="false" ht="15" hidden="false" customHeight="false" outlineLevel="0" collapsed="false">
      <c r="A2381" s="16" t="s">
        <v>3559</v>
      </c>
      <c r="B2381" s="16" t="s">
        <v>3555</v>
      </c>
      <c r="C2381" s="16" t="s">
        <v>505</v>
      </c>
      <c r="D2381" s="16" t="s">
        <v>111</v>
      </c>
      <c r="E2381" s="16" t="n">
        <v>1</v>
      </c>
      <c r="F2381" s="16" t="n">
        <v>1001</v>
      </c>
      <c r="G2381" s="16" t="n">
        <v>0</v>
      </c>
      <c r="H2381" s="16" t="s">
        <v>130</v>
      </c>
      <c r="I2381" s="16" t="s">
        <v>71</v>
      </c>
      <c r="J2381" s="16" t="n">
        <v>3</v>
      </c>
      <c r="K2381" s="16" t="n">
        <v>4</v>
      </c>
      <c r="L2381" s="16" t="s">
        <v>41</v>
      </c>
      <c r="M2381" s="18" t="n">
        <f aca="false">IF(ISNUMBER(B2381),B2381,IF(MID(B2381,3,1)="-",DATE(VALUE(RIGHT(B2381,4)),VALUE(MID(B2381,4,2)),VALUE(LEFT(B2381,2))),DATE(VALUE(LEFT(B2381,4)),VALUE(MID(B2381,6,2)),VALUE(RIGHT(B2381,2)))))</f>
        <v>45872</v>
      </c>
      <c r="N2381" s="16" t="n">
        <f aca="false">MONTH(M2381)</f>
        <v>8</v>
      </c>
      <c r="O2381" s="16" t="str">
        <f aca="false">PROPER(TRIM(H2381))</f>
        <v>Bengaluru</v>
      </c>
      <c r="P2381" s="16" t="str">
        <f aca="false">IFERROR(VLOOKUP(O2381,city_map!$A$2:$B$6,2,FALSE()),O2381)</f>
        <v>Bengaluru</v>
      </c>
      <c r="Q2381" s="16" t="n">
        <f aca="false">IF(ISNUMBER(F2381),F2381,VALUE(SUBSTITUTE(SUBSTITUTE(F2381,"₹",""),",","")))</f>
        <v>1001</v>
      </c>
      <c r="R2381" s="16" t="n">
        <f aca="false">IF(E2381=99,1,E2381)</f>
        <v>1</v>
      </c>
      <c r="S2381" s="16" t="n">
        <f aca="false">IF(G2381="",0,G2381)</f>
        <v>0</v>
      </c>
      <c r="T2381" s="16" t="str">
        <f aca="false">IF(I2381="","Unknown",IF(I2381="upi","UPI",I2381))</f>
        <v>Credit Card</v>
      </c>
      <c r="U2381" s="16" t="str">
        <f aca="false">IF(L2381="Yes","Y",IF(L2381="No","N",L2381))</f>
        <v>N</v>
      </c>
      <c r="V2381" s="19" t="n">
        <f aca="false">ROUND(R2381*Q2381*(1-S2381),2)</f>
        <v>1001</v>
      </c>
      <c r="W2381" s="16" t="str">
        <f aca="false">_xlfn.XLOOKUP(D2381,products!$A$2:$A$61,products!$C$2:$C$61,"Not found")</f>
        <v>Books</v>
      </c>
    </row>
    <row r="2382" customFormat="false" ht="15" hidden="false" customHeight="false" outlineLevel="0" collapsed="false">
      <c r="A2382" s="16" t="s">
        <v>3560</v>
      </c>
      <c r="B2382" s="16" t="s">
        <v>3555</v>
      </c>
      <c r="C2382" s="16" t="s">
        <v>2133</v>
      </c>
      <c r="D2382" s="16" t="s">
        <v>165</v>
      </c>
      <c r="E2382" s="16" t="n">
        <v>2</v>
      </c>
      <c r="F2382" s="16" t="n">
        <v>939</v>
      </c>
      <c r="G2382" s="16" t="n">
        <v>0</v>
      </c>
      <c r="H2382" s="16" t="s">
        <v>46</v>
      </c>
      <c r="I2382" s="16" t="s">
        <v>71</v>
      </c>
      <c r="J2382" s="16" t="n">
        <v>3</v>
      </c>
      <c r="K2382" s="16" t="n">
        <v>4</v>
      </c>
      <c r="L2382" s="16" t="s">
        <v>41</v>
      </c>
      <c r="M2382" s="18" t="n">
        <f aca="false">IF(ISNUMBER(B2382),B2382,IF(MID(B2382,3,1)="-",DATE(VALUE(RIGHT(B2382,4)),VALUE(MID(B2382,4,2)),VALUE(LEFT(B2382,2))),DATE(VALUE(LEFT(B2382,4)),VALUE(MID(B2382,6,2)),VALUE(RIGHT(B2382,2)))))</f>
        <v>45872</v>
      </c>
      <c r="N2382" s="16" t="n">
        <f aca="false">MONTH(M2382)</f>
        <v>8</v>
      </c>
      <c r="O2382" s="16" t="str">
        <f aca="false">PROPER(TRIM(H2382))</f>
        <v>Chennai</v>
      </c>
      <c r="P2382" s="16" t="str">
        <f aca="false">IFERROR(VLOOKUP(O2382,city_map!$A$2:$B$6,2,FALSE()),O2382)</f>
        <v>Chennai</v>
      </c>
      <c r="Q2382" s="16" t="n">
        <f aca="false">IF(ISNUMBER(F2382),F2382,VALUE(SUBSTITUTE(SUBSTITUTE(F2382,"₹",""),",","")))</f>
        <v>939</v>
      </c>
      <c r="R2382" s="16" t="n">
        <f aca="false">IF(E2382=99,1,E2382)</f>
        <v>2</v>
      </c>
      <c r="S2382" s="16" t="n">
        <f aca="false">IF(G2382="",0,G2382)</f>
        <v>0</v>
      </c>
      <c r="T2382" s="16" t="str">
        <f aca="false">IF(I2382="","Unknown",IF(I2382="upi","UPI",I2382))</f>
        <v>Credit Card</v>
      </c>
      <c r="U2382" s="16" t="str">
        <f aca="false">IF(L2382="Yes","Y",IF(L2382="No","N",L2382))</f>
        <v>N</v>
      </c>
      <c r="V2382" s="19" t="n">
        <f aca="false">ROUND(R2382*Q2382*(1-S2382),2)</f>
        <v>1878</v>
      </c>
      <c r="W2382" s="16" t="str">
        <f aca="false">_xlfn.XLOOKUP(D2382,products!$A$2:$A$61,products!$C$2:$C$61,"Not found")</f>
        <v>Electronics</v>
      </c>
    </row>
    <row r="2383" customFormat="false" ht="15" hidden="false" customHeight="false" outlineLevel="0" collapsed="false">
      <c r="A2383" s="16" t="s">
        <v>3561</v>
      </c>
      <c r="B2383" s="16" t="s">
        <v>3555</v>
      </c>
      <c r="C2383" s="16" t="s">
        <v>1164</v>
      </c>
      <c r="D2383" s="16" t="s">
        <v>126</v>
      </c>
      <c r="E2383" s="16" t="n">
        <v>1</v>
      </c>
      <c r="F2383" s="16" t="n">
        <v>398</v>
      </c>
      <c r="G2383" s="16" t="n">
        <v>0</v>
      </c>
      <c r="H2383" s="16" t="s">
        <v>89</v>
      </c>
      <c r="I2383" s="16" t="s">
        <v>60</v>
      </c>
      <c r="J2383" s="16" t="n">
        <v>3</v>
      </c>
      <c r="K2383" s="16" t="n">
        <v>4</v>
      </c>
      <c r="L2383" s="16" t="s">
        <v>41</v>
      </c>
      <c r="M2383" s="18" t="n">
        <f aca="false">IF(ISNUMBER(B2383),B2383,IF(MID(B2383,3,1)="-",DATE(VALUE(RIGHT(B2383,4)),VALUE(MID(B2383,4,2)),VALUE(LEFT(B2383,2))),DATE(VALUE(LEFT(B2383,4)),VALUE(MID(B2383,6,2)),VALUE(RIGHT(B2383,2)))))</f>
        <v>45872</v>
      </c>
      <c r="N2383" s="16" t="n">
        <f aca="false">MONTH(M2383)</f>
        <v>8</v>
      </c>
      <c r="O2383" s="16" t="str">
        <f aca="false">PROPER(TRIM(H2383))</f>
        <v>Ahmedabad</v>
      </c>
      <c r="P2383" s="16" t="str">
        <f aca="false">IFERROR(VLOOKUP(O2383,city_map!$A$2:$B$6,2,FALSE()),O2383)</f>
        <v>Ahmedabad</v>
      </c>
      <c r="Q2383" s="16" t="n">
        <f aca="false">IF(ISNUMBER(F2383),F2383,VALUE(SUBSTITUTE(SUBSTITUTE(F2383,"₹",""),",","")))</f>
        <v>398</v>
      </c>
      <c r="R2383" s="16" t="n">
        <f aca="false">IF(E2383=99,1,E2383)</f>
        <v>1</v>
      </c>
      <c r="S2383" s="16" t="n">
        <f aca="false">IF(G2383="",0,G2383)</f>
        <v>0</v>
      </c>
      <c r="T2383" s="16" t="str">
        <f aca="false">IF(I2383="","Unknown",IF(I2383="upi","UPI",I2383))</f>
        <v>UPI</v>
      </c>
      <c r="U2383" s="16" t="str">
        <f aca="false">IF(L2383="Yes","Y",IF(L2383="No","N",L2383))</f>
        <v>N</v>
      </c>
      <c r="V2383" s="19" t="n">
        <f aca="false">ROUND(R2383*Q2383*(1-S2383),2)</f>
        <v>398</v>
      </c>
      <c r="W2383" s="16" t="str">
        <f aca="false">_xlfn.XLOOKUP(D2383,products!$A$2:$A$61,products!$C$2:$C$61,"Not found")</f>
        <v>Home</v>
      </c>
    </row>
    <row r="2384" customFormat="false" ht="15" hidden="false" customHeight="false" outlineLevel="0" collapsed="false">
      <c r="A2384" s="16" t="s">
        <v>3562</v>
      </c>
      <c r="B2384" s="16" t="s">
        <v>3555</v>
      </c>
      <c r="C2384" s="16" t="s">
        <v>107</v>
      </c>
      <c r="D2384" s="16" t="s">
        <v>184</v>
      </c>
      <c r="E2384" s="16" t="n">
        <v>1</v>
      </c>
      <c r="F2384" s="16" t="n">
        <v>1304</v>
      </c>
      <c r="G2384" s="16" t="n">
        <v>0</v>
      </c>
      <c r="H2384" s="16" t="s">
        <v>67</v>
      </c>
      <c r="I2384" s="16" t="s">
        <v>40</v>
      </c>
      <c r="J2384" s="16" t="n">
        <v>4</v>
      </c>
      <c r="K2384" s="16" t="n">
        <v>4</v>
      </c>
      <c r="L2384" s="16" t="s">
        <v>41</v>
      </c>
      <c r="M2384" s="18" t="n">
        <f aca="false">IF(ISNUMBER(B2384),B2384,IF(MID(B2384,3,1)="-",DATE(VALUE(RIGHT(B2384,4)),VALUE(MID(B2384,4,2)),VALUE(LEFT(B2384,2))),DATE(VALUE(LEFT(B2384,4)),VALUE(MID(B2384,6,2)),VALUE(RIGHT(B2384,2)))))</f>
        <v>45872</v>
      </c>
      <c r="N2384" s="16" t="n">
        <f aca="false">MONTH(M2384)</f>
        <v>8</v>
      </c>
      <c r="O2384" s="16" t="str">
        <f aca="false">PROPER(TRIM(H2384))</f>
        <v>Kolkata</v>
      </c>
      <c r="P2384" s="16" t="str">
        <f aca="false">IFERROR(VLOOKUP(O2384,city_map!$A$2:$B$6,2,FALSE()),O2384)</f>
        <v>Kolkata</v>
      </c>
      <c r="Q2384" s="16" t="n">
        <f aca="false">IF(ISNUMBER(F2384),F2384,VALUE(SUBSTITUTE(SUBSTITUTE(F2384,"₹",""),",","")))</f>
        <v>1304</v>
      </c>
      <c r="R2384" s="16" t="n">
        <f aca="false">IF(E2384=99,1,E2384)</f>
        <v>1</v>
      </c>
      <c r="S2384" s="16" t="n">
        <f aca="false">IF(G2384="",0,G2384)</f>
        <v>0</v>
      </c>
      <c r="T2384" s="16" t="str">
        <f aca="false">IF(I2384="","Unknown",IF(I2384="upi","UPI",I2384))</f>
        <v>COD</v>
      </c>
      <c r="U2384" s="16" t="str">
        <f aca="false">IF(L2384="Yes","Y",IF(L2384="No","N",L2384))</f>
        <v>N</v>
      </c>
      <c r="V2384" s="19" t="n">
        <f aca="false">ROUND(R2384*Q2384*(1-S2384),2)</f>
        <v>1304</v>
      </c>
      <c r="W2384" s="16" t="str">
        <f aca="false">_xlfn.XLOOKUP(D2384,products!$A$2:$A$61,products!$C$2:$C$61,"Not found")</f>
        <v>Home</v>
      </c>
    </row>
    <row r="2385" customFormat="false" ht="15" hidden="false" customHeight="false" outlineLevel="0" collapsed="false">
      <c r="A2385" s="16" t="s">
        <v>3563</v>
      </c>
      <c r="B2385" s="16" t="s">
        <v>3555</v>
      </c>
      <c r="C2385" s="16" t="s">
        <v>1702</v>
      </c>
      <c r="D2385" s="16" t="s">
        <v>99</v>
      </c>
      <c r="E2385" s="16" t="n">
        <v>1</v>
      </c>
      <c r="F2385" s="16" t="n">
        <v>675</v>
      </c>
      <c r="G2385" s="16" t="n">
        <v>0.05</v>
      </c>
      <c r="H2385" s="16" t="s">
        <v>130</v>
      </c>
      <c r="I2385" s="16" t="s">
        <v>60</v>
      </c>
      <c r="J2385" s="16" t="n">
        <v>2</v>
      </c>
      <c r="K2385" s="16"/>
      <c r="L2385" s="16" t="s">
        <v>174</v>
      </c>
      <c r="M2385" s="18" t="n">
        <f aca="false">IF(ISNUMBER(B2385),B2385,IF(MID(B2385,3,1)="-",DATE(VALUE(RIGHT(B2385,4)),VALUE(MID(B2385,4,2)),VALUE(LEFT(B2385,2))),DATE(VALUE(LEFT(B2385,4)),VALUE(MID(B2385,6,2)),VALUE(RIGHT(B2385,2)))))</f>
        <v>45872</v>
      </c>
      <c r="N2385" s="16" t="n">
        <f aca="false">MONTH(M2385)</f>
        <v>8</v>
      </c>
      <c r="O2385" s="16" t="str">
        <f aca="false">PROPER(TRIM(H2385))</f>
        <v>Bengaluru</v>
      </c>
      <c r="P2385" s="16" t="str">
        <f aca="false">IFERROR(VLOOKUP(O2385,city_map!$A$2:$B$6,2,FALSE()),O2385)</f>
        <v>Bengaluru</v>
      </c>
      <c r="Q2385" s="16" t="n">
        <f aca="false">IF(ISNUMBER(F2385),F2385,VALUE(SUBSTITUTE(SUBSTITUTE(F2385,"₹",""),",","")))</f>
        <v>675</v>
      </c>
      <c r="R2385" s="16" t="n">
        <f aca="false">IF(E2385=99,1,E2385)</f>
        <v>1</v>
      </c>
      <c r="S2385" s="16" t="n">
        <f aca="false">IF(G2385="",0,G2385)</f>
        <v>0.05</v>
      </c>
      <c r="T2385" s="16" t="str">
        <f aca="false">IF(I2385="","Unknown",IF(I2385="upi","UPI",I2385))</f>
        <v>UPI</v>
      </c>
      <c r="U2385" s="16" t="str">
        <f aca="false">IF(L2385="Yes","Y",IF(L2385="No","N",L2385))</f>
        <v>N</v>
      </c>
      <c r="V2385" s="19" t="n">
        <f aca="false">ROUND(R2385*Q2385*(1-S2385),2)</f>
        <v>641.25</v>
      </c>
      <c r="W2385" s="16" t="str">
        <f aca="false">_xlfn.XLOOKUP(D2385,products!$A$2:$A$61,products!$C$2:$C$61,"Not found")</f>
        <v>Fashion</v>
      </c>
    </row>
    <row r="2386" customFormat="false" ht="15" hidden="false" customHeight="false" outlineLevel="0" collapsed="false">
      <c r="A2386" s="16" t="s">
        <v>3564</v>
      </c>
      <c r="B2386" s="16" t="s">
        <v>3555</v>
      </c>
      <c r="C2386" s="16" t="s">
        <v>1946</v>
      </c>
      <c r="D2386" s="16" t="s">
        <v>396</v>
      </c>
      <c r="E2386" s="16" t="n">
        <v>3</v>
      </c>
      <c r="F2386" s="16" t="n">
        <v>5250</v>
      </c>
      <c r="G2386" s="16" t="n">
        <v>0.1</v>
      </c>
      <c r="H2386" s="16" t="s">
        <v>208</v>
      </c>
      <c r="I2386" s="16" t="s">
        <v>71</v>
      </c>
      <c r="J2386" s="16" t="n">
        <v>4</v>
      </c>
      <c r="K2386" s="16" t="n">
        <v>4</v>
      </c>
      <c r="L2386" s="16" t="s">
        <v>41</v>
      </c>
      <c r="M2386" s="18" t="n">
        <f aca="false">IF(ISNUMBER(B2386),B2386,IF(MID(B2386,3,1)="-",DATE(VALUE(RIGHT(B2386,4)),VALUE(MID(B2386,4,2)),VALUE(LEFT(B2386,2))),DATE(VALUE(LEFT(B2386,4)),VALUE(MID(B2386,6,2)),VALUE(RIGHT(B2386,2)))))</f>
        <v>45872</v>
      </c>
      <c r="N2386" s="16" t="n">
        <f aca="false">MONTH(M2386)</f>
        <v>8</v>
      </c>
      <c r="O2386" s="16" t="str">
        <f aca="false">PROPER(TRIM(H2386))</f>
        <v>Jaipur</v>
      </c>
      <c r="P2386" s="16" t="str">
        <f aca="false">IFERROR(VLOOKUP(O2386,city_map!$A$2:$B$6,2,FALSE()),O2386)</f>
        <v>Jaipur</v>
      </c>
      <c r="Q2386" s="16" t="n">
        <f aca="false">IF(ISNUMBER(F2386),F2386,VALUE(SUBSTITUTE(SUBSTITUTE(F2386,"₹",""),",","")))</f>
        <v>5250</v>
      </c>
      <c r="R2386" s="16" t="n">
        <f aca="false">IF(E2386=99,1,E2386)</f>
        <v>3</v>
      </c>
      <c r="S2386" s="16" t="n">
        <f aca="false">IF(G2386="",0,G2386)</f>
        <v>0.1</v>
      </c>
      <c r="T2386" s="16" t="str">
        <f aca="false">IF(I2386="","Unknown",IF(I2386="upi","UPI",I2386))</f>
        <v>Credit Card</v>
      </c>
      <c r="U2386" s="16" t="str">
        <f aca="false">IF(L2386="Yes","Y",IF(L2386="No","N",L2386))</f>
        <v>N</v>
      </c>
      <c r="V2386" s="19" t="n">
        <f aca="false">ROUND(R2386*Q2386*(1-S2386),2)</f>
        <v>14175</v>
      </c>
      <c r="W2386" s="16" t="str">
        <f aca="false">_xlfn.XLOOKUP(D2386,products!$A$2:$A$61,products!$C$2:$C$61,"Not found")</f>
        <v>Home</v>
      </c>
    </row>
    <row r="2387" customFormat="false" ht="15" hidden="false" customHeight="false" outlineLevel="0" collapsed="false">
      <c r="A2387" s="16" t="s">
        <v>3565</v>
      </c>
      <c r="B2387" s="16" t="s">
        <v>3555</v>
      </c>
      <c r="C2387" s="16" t="s">
        <v>1036</v>
      </c>
      <c r="D2387" s="16" t="s">
        <v>225</v>
      </c>
      <c r="E2387" s="16" t="n">
        <v>1</v>
      </c>
      <c r="F2387" s="16" t="n">
        <v>404</v>
      </c>
      <c r="G2387" s="16" t="n">
        <v>0.2</v>
      </c>
      <c r="H2387" s="16" t="s">
        <v>81</v>
      </c>
      <c r="I2387" s="16" t="s">
        <v>60</v>
      </c>
      <c r="J2387" s="16" t="n">
        <v>6</v>
      </c>
      <c r="K2387" s="16" t="n">
        <v>3</v>
      </c>
      <c r="L2387" s="16" t="s">
        <v>41</v>
      </c>
      <c r="M2387" s="18" t="n">
        <f aca="false">IF(ISNUMBER(B2387),B2387,IF(MID(B2387,3,1)="-",DATE(VALUE(RIGHT(B2387,4)),VALUE(MID(B2387,4,2)),VALUE(LEFT(B2387,2))),DATE(VALUE(LEFT(B2387,4)),VALUE(MID(B2387,6,2)),VALUE(RIGHT(B2387,2)))))</f>
        <v>45872</v>
      </c>
      <c r="N2387" s="16" t="n">
        <f aca="false">MONTH(M2387)</f>
        <v>8</v>
      </c>
      <c r="O2387" s="16" t="str">
        <f aca="false">PROPER(TRIM(H2387))</f>
        <v>Hyderabad</v>
      </c>
      <c r="P2387" s="16" t="str">
        <f aca="false">IFERROR(VLOOKUP(O2387,city_map!$A$2:$B$6,2,FALSE()),O2387)</f>
        <v>Hyderabad</v>
      </c>
      <c r="Q2387" s="16" t="n">
        <f aca="false">IF(ISNUMBER(F2387),F2387,VALUE(SUBSTITUTE(SUBSTITUTE(F2387,"₹",""),",","")))</f>
        <v>404</v>
      </c>
      <c r="R2387" s="16" t="n">
        <f aca="false">IF(E2387=99,1,E2387)</f>
        <v>1</v>
      </c>
      <c r="S2387" s="16" t="n">
        <f aca="false">IF(G2387="",0,G2387)</f>
        <v>0.2</v>
      </c>
      <c r="T2387" s="16" t="str">
        <f aca="false">IF(I2387="","Unknown",IF(I2387="upi","UPI",I2387))</f>
        <v>UPI</v>
      </c>
      <c r="U2387" s="16" t="str">
        <f aca="false">IF(L2387="Yes","Y",IF(L2387="No","N",L2387))</f>
        <v>N</v>
      </c>
      <c r="V2387" s="19" t="n">
        <f aca="false">ROUND(R2387*Q2387*(1-S2387),2)</f>
        <v>323.2</v>
      </c>
      <c r="W2387" s="16" t="str">
        <f aca="false">_xlfn.XLOOKUP(D2387,products!$A$2:$A$61,products!$C$2:$C$61,"Not found")</f>
        <v>Books</v>
      </c>
    </row>
    <row r="2388" customFormat="false" ht="15" hidden="false" customHeight="false" outlineLevel="0" collapsed="false">
      <c r="A2388" s="16" t="s">
        <v>3566</v>
      </c>
      <c r="B2388" s="16" t="s">
        <v>3555</v>
      </c>
      <c r="C2388" s="16" t="s">
        <v>912</v>
      </c>
      <c r="D2388" s="16" t="s">
        <v>126</v>
      </c>
      <c r="E2388" s="16" t="n">
        <v>2</v>
      </c>
      <c r="F2388" s="16" t="n">
        <v>411</v>
      </c>
      <c r="G2388" s="16" t="n">
        <v>0.15</v>
      </c>
      <c r="H2388" s="16" t="s">
        <v>130</v>
      </c>
      <c r="I2388" s="16" t="s">
        <v>40</v>
      </c>
      <c r="J2388" s="16" t="n">
        <v>4</v>
      </c>
      <c r="K2388" s="16" t="n">
        <v>4</v>
      </c>
      <c r="L2388" s="16" t="s">
        <v>41</v>
      </c>
      <c r="M2388" s="18" t="n">
        <f aca="false">IF(ISNUMBER(B2388),B2388,IF(MID(B2388,3,1)="-",DATE(VALUE(RIGHT(B2388,4)),VALUE(MID(B2388,4,2)),VALUE(LEFT(B2388,2))),DATE(VALUE(LEFT(B2388,4)),VALUE(MID(B2388,6,2)),VALUE(RIGHT(B2388,2)))))</f>
        <v>45872</v>
      </c>
      <c r="N2388" s="16" t="n">
        <f aca="false">MONTH(M2388)</f>
        <v>8</v>
      </c>
      <c r="O2388" s="16" t="str">
        <f aca="false">PROPER(TRIM(H2388))</f>
        <v>Bengaluru</v>
      </c>
      <c r="P2388" s="16" t="str">
        <f aca="false">IFERROR(VLOOKUP(O2388,city_map!$A$2:$B$6,2,FALSE()),O2388)</f>
        <v>Bengaluru</v>
      </c>
      <c r="Q2388" s="16" t="n">
        <f aca="false">IF(ISNUMBER(F2388),F2388,VALUE(SUBSTITUTE(SUBSTITUTE(F2388,"₹",""),",","")))</f>
        <v>411</v>
      </c>
      <c r="R2388" s="16" t="n">
        <f aca="false">IF(E2388=99,1,E2388)</f>
        <v>2</v>
      </c>
      <c r="S2388" s="16" t="n">
        <f aca="false">IF(G2388="",0,G2388)</f>
        <v>0.15</v>
      </c>
      <c r="T2388" s="16" t="str">
        <f aca="false">IF(I2388="","Unknown",IF(I2388="upi","UPI",I2388))</f>
        <v>COD</v>
      </c>
      <c r="U2388" s="16" t="str">
        <f aca="false">IF(L2388="Yes","Y",IF(L2388="No","N",L2388))</f>
        <v>N</v>
      </c>
      <c r="V2388" s="19" t="n">
        <f aca="false">ROUND(R2388*Q2388*(1-S2388),2)</f>
        <v>698.7</v>
      </c>
      <c r="W2388" s="16" t="str">
        <f aca="false">_xlfn.XLOOKUP(D2388,products!$A$2:$A$61,products!$C$2:$C$61,"Not found")</f>
        <v>Home</v>
      </c>
    </row>
    <row r="2389" customFormat="false" ht="15" hidden="false" customHeight="false" outlineLevel="0" collapsed="false">
      <c r="A2389" s="16" t="s">
        <v>3567</v>
      </c>
      <c r="B2389" s="16" t="s">
        <v>3555</v>
      </c>
      <c r="C2389" s="16" t="s">
        <v>1183</v>
      </c>
      <c r="D2389" s="16" t="s">
        <v>84</v>
      </c>
      <c r="E2389" s="16" t="n">
        <v>2</v>
      </c>
      <c r="F2389" s="16" t="n">
        <v>255</v>
      </c>
      <c r="G2389" s="16" t="n">
        <v>0</v>
      </c>
      <c r="H2389" s="16" t="s">
        <v>208</v>
      </c>
      <c r="I2389" s="16"/>
      <c r="J2389" s="16" t="n">
        <v>4</v>
      </c>
      <c r="K2389" s="16" t="n">
        <v>4</v>
      </c>
      <c r="L2389" s="16" t="s">
        <v>41</v>
      </c>
      <c r="M2389" s="18" t="n">
        <f aca="false">IF(ISNUMBER(B2389),B2389,IF(MID(B2389,3,1)="-",DATE(VALUE(RIGHT(B2389,4)),VALUE(MID(B2389,4,2)),VALUE(LEFT(B2389,2))),DATE(VALUE(LEFT(B2389,4)),VALUE(MID(B2389,6,2)),VALUE(RIGHT(B2389,2)))))</f>
        <v>45872</v>
      </c>
      <c r="N2389" s="16" t="n">
        <f aca="false">MONTH(M2389)</f>
        <v>8</v>
      </c>
      <c r="O2389" s="16" t="str">
        <f aca="false">PROPER(TRIM(H2389))</f>
        <v>Jaipur</v>
      </c>
      <c r="P2389" s="16" t="str">
        <f aca="false">IFERROR(VLOOKUP(O2389,city_map!$A$2:$B$6,2,FALSE()),O2389)</f>
        <v>Jaipur</v>
      </c>
      <c r="Q2389" s="16" t="n">
        <f aca="false">IF(ISNUMBER(F2389),F2389,VALUE(SUBSTITUTE(SUBSTITUTE(F2389,"₹",""),",","")))</f>
        <v>255</v>
      </c>
      <c r="R2389" s="16" t="n">
        <f aca="false">IF(E2389=99,1,E2389)</f>
        <v>2</v>
      </c>
      <c r="S2389" s="16" t="n">
        <f aca="false">IF(G2389="",0,G2389)</f>
        <v>0</v>
      </c>
      <c r="T2389" s="16" t="str">
        <f aca="false">IF(I2389="","Unknown",IF(I2389="upi","UPI",I2389))</f>
        <v>Unknown</v>
      </c>
      <c r="U2389" s="16" t="str">
        <f aca="false">IF(L2389="Yes","Y",IF(L2389="No","N",L2389))</f>
        <v>N</v>
      </c>
      <c r="V2389" s="19" t="n">
        <f aca="false">ROUND(R2389*Q2389*(1-S2389),2)</f>
        <v>510</v>
      </c>
      <c r="W2389" s="16" t="str">
        <f aca="false">_xlfn.XLOOKUP(D2389,products!$A$2:$A$61,products!$C$2:$C$61,"Not found")</f>
        <v>Beauty</v>
      </c>
    </row>
    <row r="2390" customFormat="false" ht="15" hidden="false" customHeight="false" outlineLevel="0" collapsed="false">
      <c r="A2390" s="16" t="s">
        <v>3568</v>
      </c>
      <c r="B2390" s="16" t="s">
        <v>3555</v>
      </c>
      <c r="C2390" s="16" t="s">
        <v>446</v>
      </c>
      <c r="D2390" s="16" t="s">
        <v>179</v>
      </c>
      <c r="E2390" s="16" t="n">
        <v>1</v>
      </c>
      <c r="F2390" s="16" t="n">
        <v>2567</v>
      </c>
      <c r="G2390" s="16" t="n">
        <v>0.05</v>
      </c>
      <c r="H2390" s="16" t="s">
        <v>70</v>
      </c>
      <c r="I2390" s="16" t="s">
        <v>71</v>
      </c>
      <c r="J2390" s="16" t="n">
        <v>6</v>
      </c>
      <c r="K2390" s="16" t="n">
        <v>3</v>
      </c>
      <c r="L2390" s="16" t="s">
        <v>57</v>
      </c>
      <c r="M2390" s="18" t="n">
        <f aca="false">IF(ISNUMBER(B2390),B2390,IF(MID(B2390,3,1)="-",DATE(VALUE(RIGHT(B2390,4)),VALUE(MID(B2390,4,2)),VALUE(LEFT(B2390,2))),DATE(VALUE(LEFT(B2390,4)),VALUE(MID(B2390,6,2)),VALUE(RIGHT(B2390,2)))))</f>
        <v>45872</v>
      </c>
      <c r="N2390" s="16" t="n">
        <f aca="false">MONTH(M2390)</f>
        <v>8</v>
      </c>
      <c r="O2390" s="16" t="str">
        <f aca="false">PROPER(TRIM(H2390))</f>
        <v>Pune</v>
      </c>
      <c r="P2390" s="16" t="str">
        <f aca="false">IFERROR(VLOOKUP(O2390,city_map!$A$2:$B$6,2,FALSE()),O2390)</f>
        <v>Pune</v>
      </c>
      <c r="Q2390" s="16" t="n">
        <f aca="false">IF(ISNUMBER(F2390),F2390,VALUE(SUBSTITUTE(SUBSTITUTE(F2390,"₹",""),",","")))</f>
        <v>2567</v>
      </c>
      <c r="R2390" s="16" t="n">
        <f aca="false">IF(E2390=99,1,E2390)</f>
        <v>1</v>
      </c>
      <c r="S2390" s="16" t="n">
        <f aca="false">IF(G2390="",0,G2390)</f>
        <v>0.05</v>
      </c>
      <c r="T2390" s="16" t="str">
        <f aca="false">IF(I2390="","Unknown",IF(I2390="upi","UPI",I2390))</f>
        <v>Credit Card</v>
      </c>
      <c r="U2390" s="16" t="str">
        <f aca="false">IF(L2390="Yes","Y",IF(L2390="No","N",L2390))</f>
        <v>Y</v>
      </c>
      <c r="V2390" s="19" t="n">
        <f aca="false">ROUND(R2390*Q2390*(1-S2390),2)</f>
        <v>2438.65</v>
      </c>
      <c r="W2390" s="16" t="str">
        <f aca="false">_xlfn.XLOOKUP(D2390,products!$A$2:$A$61,products!$C$2:$C$61,"Not found")</f>
        <v>Electronics</v>
      </c>
    </row>
    <row r="2391" customFormat="false" ht="15" hidden="false" customHeight="false" outlineLevel="0" collapsed="false">
      <c r="A2391" s="16" t="s">
        <v>3569</v>
      </c>
      <c r="B2391" s="16" t="s">
        <v>3555</v>
      </c>
      <c r="C2391" s="16" t="s">
        <v>2940</v>
      </c>
      <c r="D2391" s="16" t="s">
        <v>142</v>
      </c>
      <c r="E2391" s="16" t="n">
        <v>2</v>
      </c>
      <c r="F2391" s="16" t="n">
        <v>571</v>
      </c>
      <c r="G2391" s="16" t="n">
        <v>0.15</v>
      </c>
      <c r="H2391" s="16" t="s">
        <v>89</v>
      </c>
      <c r="I2391" s="16" t="s">
        <v>71</v>
      </c>
      <c r="J2391" s="16" t="n">
        <v>4</v>
      </c>
      <c r="K2391" s="16" t="n">
        <v>4</v>
      </c>
      <c r="L2391" s="16" t="s">
        <v>41</v>
      </c>
      <c r="M2391" s="18" t="n">
        <f aca="false">IF(ISNUMBER(B2391),B2391,IF(MID(B2391,3,1)="-",DATE(VALUE(RIGHT(B2391,4)),VALUE(MID(B2391,4,2)),VALUE(LEFT(B2391,2))),DATE(VALUE(LEFT(B2391,4)),VALUE(MID(B2391,6,2)),VALUE(RIGHT(B2391,2)))))</f>
        <v>45872</v>
      </c>
      <c r="N2391" s="16" t="n">
        <f aca="false">MONTH(M2391)</f>
        <v>8</v>
      </c>
      <c r="O2391" s="16" t="str">
        <f aca="false">PROPER(TRIM(H2391))</f>
        <v>Ahmedabad</v>
      </c>
      <c r="P2391" s="16" t="str">
        <f aca="false">IFERROR(VLOOKUP(O2391,city_map!$A$2:$B$6,2,FALSE()),O2391)</f>
        <v>Ahmedabad</v>
      </c>
      <c r="Q2391" s="16" t="n">
        <f aca="false">IF(ISNUMBER(F2391),F2391,VALUE(SUBSTITUTE(SUBSTITUTE(F2391,"₹",""),",","")))</f>
        <v>571</v>
      </c>
      <c r="R2391" s="16" t="n">
        <f aca="false">IF(E2391=99,1,E2391)</f>
        <v>2</v>
      </c>
      <c r="S2391" s="16" t="n">
        <f aca="false">IF(G2391="",0,G2391)</f>
        <v>0.15</v>
      </c>
      <c r="T2391" s="16" t="str">
        <f aca="false">IF(I2391="","Unknown",IF(I2391="upi","UPI",I2391))</f>
        <v>Credit Card</v>
      </c>
      <c r="U2391" s="16" t="str">
        <f aca="false">IF(L2391="Yes","Y",IF(L2391="No","N",L2391))</f>
        <v>N</v>
      </c>
      <c r="V2391" s="19" t="n">
        <f aca="false">ROUND(R2391*Q2391*(1-S2391),2)</f>
        <v>970.7</v>
      </c>
      <c r="W2391" s="16" t="str">
        <f aca="false">_xlfn.XLOOKUP(D2391,products!$A$2:$A$61,products!$C$2:$C$61,"Not found")</f>
        <v>Home</v>
      </c>
    </row>
    <row r="2392" customFormat="false" ht="15" hidden="false" customHeight="false" outlineLevel="0" collapsed="false">
      <c r="A2392" s="16" t="s">
        <v>3570</v>
      </c>
      <c r="B2392" s="16" t="s">
        <v>3571</v>
      </c>
      <c r="C2392" s="16" t="s">
        <v>444</v>
      </c>
      <c r="D2392" s="16" t="s">
        <v>440</v>
      </c>
      <c r="E2392" s="16" t="n">
        <v>2</v>
      </c>
      <c r="F2392" s="16" t="n">
        <v>1342</v>
      </c>
      <c r="G2392" s="16" t="n">
        <v>0.1</v>
      </c>
      <c r="H2392" s="16" t="s">
        <v>39</v>
      </c>
      <c r="I2392" s="16" t="s">
        <v>60</v>
      </c>
      <c r="J2392" s="16" t="n">
        <v>5</v>
      </c>
      <c r="K2392" s="16"/>
      <c r="L2392" s="16" t="s">
        <v>41</v>
      </c>
      <c r="M2392" s="18" t="n">
        <f aca="false">IF(ISNUMBER(B2392),B2392,IF(MID(B2392,3,1)="-",DATE(VALUE(RIGHT(B2392,4)),VALUE(MID(B2392,4,2)),VALUE(LEFT(B2392,2))),DATE(VALUE(LEFT(B2392,4)),VALUE(MID(B2392,6,2)),VALUE(RIGHT(B2392,2)))))</f>
        <v>45873</v>
      </c>
      <c r="N2392" s="16" t="n">
        <f aca="false">MONTH(M2392)</f>
        <v>8</v>
      </c>
      <c r="O2392" s="16" t="str">
        <f aca="false">PROPER(TRIM(H2392))</f>
        <v>Delhi</v>
      </c>
      <c r="P2392" s="16" t="str">
        <f aca="false">IFERROR(VLOOKUP(O2392,city_map!$A$2:$B$6,2,FALSE()),O2392)</f>
        <v>Delhi</v>
      </c>
      <c r="Q2392" s="16" t="n">
        <f aca="false">IF(ISNUMBER(F2392),F2392,VALUE(SUBSTITUTE(SUBSTITUTE(F2392,"₹",""),",","")))</f>
        <v>1342</v>
      </c>
      <c r="R2392" s="16" t="n">
        <f aca="false">IF(E2392=99,1,E2392)</f>
        <v>2</v>
      </c>
      <c r="S2392" s="16" t="n">
        <f aca="false">IF(G2392="",0,G2392)</f>
        <v>0.1</v>
      </c>
      <c r="T2392" s="16" t="str">
        <f aca="false">IF(I2392="","Unknown",IF(I2392="upi","UPI",I2392))</f>
        <v>UPI</v>
      </c>
      <c r="U2392" s="16" t="str">
        <f aca="false">IF(L2392="Yes","Y",IF(L2392="No","N",L2392))</f>
        <v>N</v>
      </c>
      <c r="V2392" s="19" t="n">
        <f aca="false">ROUND(R2392*Q2392*(1-S2392),2)</f>
        <v>2415.6</v>
      </c>
      <c r="W2392" s="16" t="str">
        <f aca="false">_xlfn.XLOOKUP(D2392,products!$A$2:$A$61,products!$C$2:$C$61,"Not found")</f>
        <v>Home</v>
      </c>
    </row>
    <row r="2393" customFormat="false" ht="15" hidden="false" customHeight="false" outlineLevel="0" collapsed="false">
      <c r="A2393" s="16" t="s">
        <v>3572</v>
      </c>
      <c r="B2393" s="16" t="s">
        <v>3571</v>
      </c>
      <c r="C2393" s="16" t="s">
        <v>753</v>
      </c>
      <c r="D2393" s="16" t="s">
        <v>308</v>
      </c>
      <c r="E2393" s="16" t="n">
        <v>2</v>
      </c>
      <c r="F2393" s="16" t="n">
        <v>193</v>
      </c>
      <c r="G2393" s="16" t="n">
        <v>0</v>
      </c>
      <c r="H2393" s="16" t="s">
        <v>241</v>
      </c>
      <c r="I2393" s="16" t="s">
        <v>40</v>
      </c>
      <c r="J2393" s="16" t="n">
        <v>5</v>
      </c>
      <c r="K2393" s="16" t="n">
        <v>3</v>
      </c>
      <c r="L2393" s="16" t="s">
        <v>41</v>
      </c>
      <c r="M2393" s="18" t="n">
        <f aca="false">IF(ISNUMBER(B2393),B2393,IF(MID(B2393,3,1)="-",DATE(VALUE(RIGHT(B2393,4)),VALUE(MID(B2393,4,2)),VALUE(LEFT(B2393,2))),DATE(VALUE(LEFT(B2393,4)),VALUE(MID(B2393,6,2)),VALUE(RIGHT(B2393,2)))))</f>
        <v>45873</v>
      </c>
      <c r="N2393" s="16" t="n">
        <f aca="false">MONTH(M2393)</f>
        <v>8</v>
      </c>
      <c r="O2393" s="16" t="str">
        <f aca="false">PROPER(TRIM(H2393))</f>
        <v>Calcutta</v>
      </c>
      <c r="P2393" s="16" t="str">
        <f aca="false">IFERROR(VLOOKUP(O2393,city_map!$A$2:$B$6,2,FALSE()),O2393)</f>
        <v>Kolkata</v>
      </c>
      <c r="Q2393" s="16" t="n">
        <f aca="false">IF(ISNUMBER(F2393),F2393,VALUE(SUBSTITUTE(SUBSTITUTE(F2393,"₹",""),",","")))</f>
        <v>193</v>
      </c>
      <c r="R2393" s="16" t="n">
        <f aca="false">IF(E2393=99,1,E2393)</f>
        <v>2</v>
      </c>
      <c r="S2393" s="16" t="n">
        <f aca="false">IF(G2393="",0,G2393)</f>
        <v>0</v>
      </c>
      <c r="T2393" s="16" t="str">
        <f aca="false">IF(I2393="","Unknown",IF(I2393="upi","UPI",I2393))</f>
        <v>COD</v>
      </c>
      <c r="U2393" s="16" t="str">
        <f aca="false">IF(L2393="Yes","Y",IF(L2393="No","N",L2393))</f>
        <v>N</v>
      </c>
      <c r="V2393" s="19" t="n">
        <f aca="false">ROUND(R2393*Q2393*(1-S2393),2)</f>
        <v>386</v>
      </c>
      <c r="W2393" s="16" t="str">
        <f aca="false">_xlfn.XLOOKUP(D2393,products!$A$2:$A$61,products!$C$2:$C$61,"Not found")</f>
        <v>Beauty</v>
      </c>
    </row>
    <row r="2394" customFormat="false" ht="15" hidden="false" customHeight="false" outlineLevel="0" collapsed="false">
      <c r="A2394" s="16" t="s">
        <v>3573</v>
      </c>
      <c r="B2394" s="16" t="s">
        <v>3571</v>
      </c>
      <c r="C2394" s="16" t="s">
        <v>261</v>
      </c>
      <c r="D2394" s="16" t="s">
        <v>84</v>
      </c>
      <c r="E2394" s="16" t="n">
        <v>1</v>
      </c>
      <c r="F2394" s="16" t="n">
        <v>239</v>
      </c>
      <c r="G2394" s="16" t="n">
        <v>0.2</v>
      </c>
      <c r="H2394" s="16" t="s">
        <v>46</v>
      </c>
      <c r="I2394" s="16" t="s">
        <v>60</v>
      </c>
      <c r="J2394" s="16" t="n">
        <v>2</v>
      </c>
      <c r="K2394" s="16" t="n">
        <v>4</v>
      </c>
      <c r="L2394" s="16" t="s">
        <v>41</v>
      </c>
      <c r="M2394" s="18" t="n">
        <f aca="false">IF(ISNUMBER(B2394),B2394,IF(MID(B2394,3,1)="-",DATE(VALUE(RIGHT(B2394,4)),VALUE(MID(B2394,4,2)),VALUE(LEFT(B2394,2))),DATE(VALUE(LEFT(B2394,4)),VALUE(MID(B2394,6,2)),VALUE(RIGHT(B2394,2)))))</f>
        <v>45873</v>
      </c>
      <c r="N2394" s="16" t="n">
        <f aca="false">MONTH(M2394)</f>
        <v>8</v>
      </c>
      <c r="O2394" s="16" t="str">
        <f aca="false">PROPER(TRIM(H2394))</f>
        <v>Chennai</v>
      </c>
      <c r="P2394" s="16" t="str">
        <f aca="false">IFERROR(VLOOKUP(O2394,city_map!$A$2:$B$6,2,FALSE()),O2394)</f>
        <v>Chennai</v>
      </c>
      <c r="Q2394" s="16" t="n">
        <f aca="false">IF(ISNUMBER(F2394),F2394,VALUE(SUBSTITUTE(SUBSTITUTE(F2394,"₹",""),",","")))</f>
        <v>239</v>
      </c>
      <c r="R2394" s="16" t="n">
        <f aca="false">IF(E2394=99,1,E2394)</f>
        <v>1</v>
      </c>
      <c r="S2394" s="16" t="n">
        <f aca="false">IF(G2394="",0,G2394)</f>
        <v>0.2</v>
      </c>
      <c r="T2394" s="16" t="str">
        <f aca="false">IF(I2394="","Unknown",IF(I2394="upi","UPI",I2394))</f>
        <v>UPI</v>
      </c>
      <c r="U2394" s="16" t="str">
        <f aca="false">IF(L2394="Yes","Y",IF(L2394="No","N",L2394))</f>
        <v>N</v>
      </c>
      <c r="V2394" s="19" t="n">
        <f aca="false">ROUND(R2394*Q2394*(1-S2394),2)</f>
        <v>191.2</v>
      </c>
      <c r="W2394" s="16" t="str">
        <f aca="false">_xlfn.XLOOKUP(D2394,products!$A$2:$A$61,products!$C$2:$C$61,"Not found")</f>
        <v>Beauty</v>
      </c>
    </row>
    <row r="2395" customFormat="false" ht="15" hidden="false" customHeight="false" outlineLevel="0" collapsed="false">
      <c r="A2395" s="16" t="s">
        <v>3574</v>
      </c>
      <c r="B2395" s="16" t="s">
        <v>3571</v>
      </c>
      <c r="C2395" s="16" t="s">
        <v>507</v>
      </c>
      <c r="D2395" s="16" t="s">
        <v>232</v>
      </c>
      <c r="E2395" s="16" t="n">
        <v>2</v>
      </c>
      <c r="F2395" s="16" t="n">
        <v>2055</v>
      </c>
      <c r="G2395" s="16" t="n">
        <v>0.1</v>
      </c>
      <c r="H2395" s="16" t="s">
        <v>56</v>
      </c>
      <c r="I2395" s="16" t="s">
        <v>60</v>
      </c>
      <c r="J2395" s="16" t="n">
        <v>6</v>
      </c>
      <c r="K2395" s="16" t="n">
        <v>5</v>
      </c>
      <c r="L2395" s="16" t="s">
        <v>57</v>
      </c>
      <c r="M2395" s="18" t="n">
        <f aca="false">IF(ISNUMBER(B2395),B2395,IF(MID(B2395,3,1)="-",DATE(VALUE(RIGHT(B2395,4)),VALUE(MID(B2395,4,2)),VALUE(LEFT(B2395,2))),DATE(VALUE(LEFT(B2395,4)),VALUE(MID(B2395,6,2)),VALUE(RIGHT(B2395,2)))))</f>
        <v>45873</v>
      </c>
      <c r="N2395" s="16" t="n">
        <f aca="false">MONTH(M2395)</f>
        <v>8</v>
      </c>
      <c r="O2395" s="16" t="str">
        <f aca="false">PROPER(TRIM(H2395))</f>
        <v>Lucknow</v>
      </c>
      <c r="P2395" s="16" t="str">
        <f aca="false">IFERROR(VLOOKUP(O2395,city_map!$A$2:$B$6,2,FALSE()),O2395)</f>
        <v>Lucknow</v>
      </c>
      <c r="Q2395" s="16" t="n">
        <f aca="false">IF(ISNUMBER(F2395),F2395,VALUE(SUBSTITUTE(SUBSTITUTE(F2395,"₹",""),",","")))</f>
        <v>2055</v>
      </c>
      <c r="R2395" s="16" t="n">
        <f aca="false">IF(E2395=99,1,E2395)</f>
        <v>2</v>
      </c>
      <c r="S2395" s="16" t="n">
        <f aca="false">IF(G2395="",0,G2395)</f>
        <v>0.1</v>
      </c>
      <c r="T2395" s="16" t="str">
        <f aca="false">IF(I2395="","Unknown",IF(I2395="upi","UPI",I2395))</f>
        <v>UPI</v>
      </c>
      <c r="U2395" s="16" t="str">
        <f aca="false">IF(L2395="Yes","Y",IF(L2395="No","N",L2395))</f>
        <v>Y</v>
      </c>
      <c r="V2395" s="19" t="n">
        <f aca="false">ROUND(R2395*Q2395*(1-S2395),2)</f>
        <v>3699</v>
      </c>
      <c r="W2395" s="16" t="str">
        <f aca="false">_xlfn.XLOOKUP(D2395,products!$A$2:$A$61,products!$C$2:$C$61,"Not found")</f>
        <v>Electronics</v>
      </c>
    </row>
    <row r="2396" customFormat="false" ht="15" hidden="false" customHeight="false" outlineLevel="0" collapsed="false">
      <c r="A2396" s="16" t="s">
        <v>3575</v>
      </c>
      <c r="B2396" s="16" t="s">
        <v>3571</v>
      </c>
      <c r="C2396" s="16" t="s">
        <v>896</v>
      </c>
      <c r="D2396" s="16" t="s">
        <v>173</v>
      </c>
      <c r="E2396" s="16" t="n">
        <v>2</v>
      </c>
      <c r="F2396" s="16" t="n">
        <v>1185</v>
      </c>
      <c r="G2396" s="16" t="n">
        <v>0.1</v>
      </c>
      <c r="H2396" s="16" t="s">
        <v>208</v>
      </c>
      <c r="I2396" s="16" t="s">
        <v>60</v>
      </c>
      <c r="J2396" s="16" t="n">
        <v>4</v>
      </c>
      <c r="K2396" s="16" t="n">
        <v>5</v>
      </c>
      <c r="L2396" s="16" t="s">
        <v>41</v>
      </c>
      <c r="M2396" s="18" t="n">
        <f aca="false">IF(ISNUMBER(B2396),B2396,IF(MID(B2396,3,1)="-",DATE(VALUE(RIGHT(B2396,4)),VALUE(MID(B2396,4,2)),VALUE(LEFT(B2396,2))),DATE(VALUE(LEFT(B2396,4)),VALUE(MID(B2396,6,2)),VALUE(RIGHT(B2396,2)))))</f>
        <v>45873</v>
      </c>
      <c r="N2396" s="16" t="n">
        <f aca="false">MONTH(M2396)</f>
        <v>8</v>
      </c>
      <c r="O2396" s="16" t="str">
        <f aca="false">PROPER(TRIM(H2396))</f>
        <v>Jaipur</v>
      </c>
      <c r="P2396" s="16" t="str">
        <f aca="false">IFERROR(VLOOKUP(O2396,city_map!$A$2:$B$6,2,FALSE()),O2396)</f>
        <v>Jaipur</v>
      </c>
      <c r="Q2396" s="16" t="n">
        <f aca="false">IF(ISNUMBER(F2396),F2396,VALUE(SUBSTITUTE(SUBSTITUTE(F2396,"₹",""),",","")))</f>
        <v>1185</v>
      </c>
      <c r="R2396" s="16" t="n">
        <f aca="false">IF(E2396=99,1,E2396)</f>
        <v>2</v>
      </c>
      <c r="S2396" s="16" t="n">
        <f aca="false">IF(G2396="",0,G2396)</f>
        <v>0.1</v>
      </c>
      <c r="T2396" s="16" t="str">
        <f aca="false">IF(I2396="","Unknown",IF(I2396="upi","UPI",I2396))</f>
        <v>UPI</v>
      </c>
      <c r="U2396" s="16" t="str">
        <f aca="false">IF(L2396="Yes","Y",IF(L2396="No","N",L2396))</f>
        <v>N</v>
      </c>
      <c r="V2396" s="19" t="n">
        <f aca="false">ROUND(R2396*Q2396*(1-S2396),2)</f>
        <v>2133</v>
      </c>
      <c r="W2396" s="16" t="str">
        <f aca="false">_xlfn.XLOOKUP(D2396,products!$A$2:$A$61,products!$C$2:$C$61,"Not found")</f>
        <v>Fashion</v>
      </c>
    </row>
    <row r="2397" customFormat="false" ht="15" hidden="false" customHeight="false" outlineLevel="0" collapsed="false">
      <c r="A2397" s="16" t="s">
        <v>3576</v>
      </c>
      <c r="B2397" s="16" t="s">
        <v>3571</v>
      </c>
      <c r="C2397" s="16" t="s">
        <v>253</v>
      </c>
      <c r="D2397" s="16" t="s">
        <v>88</v>
      </c>
      <c r="E2397" s="16" t="n">
        <v>1</v>
      </c>
      <c r="F2397" s="16" t="n">
        <v>3100</v>
      </c>
      <c r="G2397" s="16" t="n">
        <v>0.1</v>
      </c>
      <c r="H2397" s="16" t="s">
        <v>89</v>
      </c>
      <c r="I2397" s="16" t="s">
        <v>60</v>
      </c>
      <c r="J2397" s="16" t="n">
        <v>3</v>
      </c>
      <c r="K2397" s="16" t="n">
        <v>4</v>
      </c>
      <c r="L2397" s="16" t="s">
        <v>41</v>
      </c>
      <c r="M2397" s="18" t="n">
        <f aca="false">IF(ISNUMBER(B2397),B2397,IF(MID(B2397,3,1)="-",DATE(VALUE(RIGHT(B2397,4)),VALUE(MID(B2397,4,2)),VALUE(LEFT(B2397,2))),DATE(VALUE(LEFT(B2397,4)),VALUE(MID(B2397,6,2)),VALUE(RIGHT(B2397,2)))))</f>
        <v>45873</v>
      </c>
      <c r="N2397" s="16" t="n">
        <f aca="false">MONTH(M2397)</f>
        <v>8</v>
      </c>
      <c r="O2397" s="16" t="str">
        <f aca="false">PROPER(TRIM(H2397))</f>
        <v>Ahmedabad</v>
      </c>
      <c r="P2397" s="16" t="str">
        <f aca="false">IFERROR(VLOOKUP(O2397,city_map!$A$2:$B$6,2,FALSE()),O2397)</f>
        <v>Ahmedabad</v>
      </c>
      <c r="Q2397" s="16" t="n">
        <f aca="false">IF(ISNUMBER(F2397),F2397,VALUE(SUBSTITUTE(SUBSTITUTE(F2397,"₹",""),",","")))</f>
        <v>3100</v>
      </c>
      <c r="R2397" s="16" t="n">
        <f aca="false">IF(E2397=99,1,E2397)</f>
        <v>1</v>
      </c>
      <c r="S2397" s="16" t="n">
        <f aca="false">IF(G2397="",0,G2397)</f>
        <v>0.1</v>
      </c>
      <c r="T2397" s="16" t="str">
        <f aca="false">IF(I2397="","Unknown",IF(I2397="upi","UPI",I2397))</f>
        <v>UPI</v>
      </c>
      <c r="U2397" s="16" t="str">
        <f aca="false">IF(L2397="Yes","Y",IF(L2397="No","N",L2397))</f>
        <v>N</v>
      </c>
      <c r="V2397" s="19" t="n">
        <f aca="false">ROUND(R2397*Q2397*(1-S2397),2)</f>
        <v>2790</v>
      </c>
      <c r="W2397" s="16" t="str">
        <f aca="false">_xlfn.XLOOKUP(D2397,products!$A$2:$A$61,products!$C$2:$C$61,"Not found")</f>
        <v>Fashion</v>
      </c>
    </row>
    <row r="2398" customFormat="false" ht="15" hidden="false" customHeight="false" outlineLevel="0" collapsed="false">
      <c r="A2398" s="16" t="s">
        <v>3577</v>
      </c>
      <c r="B2398" s="16" t="s">
        <v>3571</v>
      </c>
      <c r="C2398" s="16" t="s">
        <v>448</v>
      </c>
      <c r="D2398" s="16" t="s">
        <v>88</v>
      </c>
      <c r="E2398" s="16" t="n">
        <v>2</v>
      </c>
      <c r="F2398" s="16" t="n">
        <v>3060</v>
      </c>
      <c r="G2398" s="16" t="n">
        <v>0</v>
      </c>
      <c r="H2398" s="16" t="s">
        <v>89</v>
      </c>
      <c r="I2398" s="16" t="s">
        <v>123</v>
      </c>
      <c r="J2398" s="16" t="n">
        <v>2</v>
      </c>
      <c r="K2398" s="16" t="n">
        <v>4</v>
      </c>
      <c r="L2398" s="16" t="s">
        <v>57</v>
      </c>
      <c r="M2398" s="18" t="n">
        <f aca="false">IF(ISNUMBER(B2398),B2398,IF(MID(B2398,3,1)="-",DATE(VALUE(RIGHT(B2398,4)),VALUE(MID(B2398,4,2)),VALUE(LEFT(B2398,2))),DATE(VALUE(LEFT(B2398,4)),VALUE(MID(B2398,6,2)),VALUE(RIGHT(B2398,2)))))</f>
        <v>45873</v>
      </c>
      <c r="N2398" s="16" t="n">
        <f aca="false">MONTH(M2398)</f>
        <v>8</v>
      </c>
      <c r="O2398" s="16" t="str">
        <f aca="false">PROPER(TRIM(H2398))</f>
        <v>Ahmedabad</v>
      </c>
      <c r="P2398" s="16" t="str">
        <f aca="false">IFERROR(VLOOKUP(O2398,city_map!$A$2:$B$6,2,FALSE()),O2398)</f>
        <v>Ahmedabad</v>
      </c>
      <c r="Q2398" s="16" t="n">
        <f aca="false">IF(ISNUMBER(F2398),F2398,VALUE(SUBSTITUTE(SUBSTITUTE(F2398,"₹",""),",","")))</f>
        <v>3060</v>
      </c>
      <c r="R2398" s="16" t="n">
        <f aca="false">IF(E2398=99,1,E2398)</f>
        <v>2</v>
      </c>
      <c r="S2398" s="16" t="n">
        <f aca="false">IF(G2398="",0,G2398)</f>
        <v>0</v>
      </c>
      <c r="T2398" s="16" t="str">
        <f aca="false">IF(I2398="","Unknown",IF(I2398="upi","UPI",I2398))</f>
        <v>UPI</v>
      </c>
      <c r="U2398" s="16" t="str">
        <f aca="false">IF(L2398="Yes","Y",IF(L2398="No","N",L2398))</f>
        <v>Y</v>
      </c>
      <c r="V2398" s="19" t="n">
        <f aca="false">ROUND(R2398*Q2398*(1-S2398),2)</f>
        <v>6120</v>
      </c>
      <c r="W2398" s="16" t="str">
        <f aca="false">_xlfn.XLOOKUP(D2398,products!$A$2:$A$61,products!$C$2:$C$61,"Not found")</f>
        <v>Fashion</v>
      </c>
    </row>
    <row r="2399" customFormat="false" ht="15" hidden="false" customHeight="false" outlineLevel="0" collapsed="false">
      <c r="A2399" s="16" t="s">
        <v>3578</v>
      </c>
      <c r="B2399" s="16" t="s">
        <v>3571</v>
      </c>
      <c r="C2399" s="16" t="s">
        <v>186</v>
      </c>
      <c r="D2399" s="16" t="s">
        <v>92</v>
      </c>
      <c r="E2399" s="16" t="n">
        <v>1</v>
      </c>
      <c r="F2399" s="16" t="n">
        <v>3952</v>
      </c>
      <c r="G2399" s="16" t="n">
        <v>0</v>
      </c>
      <c r="H2399" s="16" t="s">
        <v>46</v>
      </c>
      <c r="I2399" s="16" t="s">
        <v>60</v>
      </c>
      <c r="J2399" s="16" t="n">
        <v>5</v>
      </c>
      <c r="K2399" s="16" t="n">
        <v>3</v>
      </c>
      <c r="L2399" s="16" t="s">
        <v>41</v>
      </c>
      <c r="M2399" s="18" t="n">
        <f aca="false">IF(ISNUMBER(B2399),B2399,IF(MID(B2399,3,1)="-",DATE(VALUE(RIGHT(B2399,4)),VALUE(MID(B2399,4,2)),VALUE(LEFT(B2399,2))),DATE(VALUE(LEFT(B2399,4)),VALUE(MID(B2399,6,2)),VALUE(RIGHT(B2399,2)))))</f>
        <v>45873</v>
      </c>
      <c r="N2399" s="16" t="n">
        <f aca="false">MONTH(M2399)</f>
        <v>8</v>
      </c>
      <c r="O2399" s="16" t="str">
        <f aca="false">PROPER(TRIM(H2399))</f>
        <v>Chennai</v>
      </c>
      <c r="P2399" s="16" t="str">
        <f aca="false">IFERROR(VLOOKUP(O2399,city_map!$A$2:$B$6,2,FALSE()),O2399)</f>
        <v>Chennai</v>
      </c>
      <c r="Q2399" s="16" t="n">
        <f aca="false">IF(ISNUMBER(F2399),F2399,VALUE(SUBSTITUTE(SUBSTITUTE(F2399,"₹",""),",","")))</f>
        <v>3952</v>
      </c>
      <c r="R2399" s="16" t="n">
        <f aca="false">IF(E2399=99,1,E2399)</f>
        <v>1</v>
      </c>
      <c r="S2399" s="16" t="n">
        <f aca="false">IF(G2399="",0,G2399)</f>
        <v>0</v>
      </c>
      <c r="T2399" s="16" t="str">
        <f aca="false">IF(I2399="","Unknown",IF(I2399="upi","UPI",I2399))</f>
        <v>UPI</v>
      </c>
      <c r="U2399" s="16" t="str">
        <f aca="false">IF(L2399="Yes","Y",IF(L2399="No","N",L2399))</f>
        <v>N</v>
      </c>
      <c r="V2399" s="19" t="n">
        <f aca="false">ROUND(R2399*Q2399*(1-S2399),2)</f>
        <v>3952</v>
      </c>
      <c r="W2399" s="16" t="str">
        <f aca="false">_xlfn.XLOOKUP(D2399,products!$A$2:$A$61,products!$C$2:$C$61,"Not found")</f>
        <v>Electronics</v>
      </c>
    </row>
    <row r="2400" customFormat="false" ht="15" hidden="false" customHeight="false" outlineLevel="0" collapsed="false">
      <c r="A2400" s="16" t="s">
        <v>3579</v>
      </c>
      <c r="B2400" s="16" t="s">
        <v>3580</v>
      </c>
      <c r="C2400" s="16" t="s">
        <v>3390</v>
      </c>
      <c r="D2400" s="16" t="s">
        <v>721</v>
      </c>
      <c r="E2400" s="16" t="n">
        <v>1</v>
      </c>
      <c r="F2400" s="16" t="n">
        <v>484</v>
      </c>
      <c r="G2400" s="16" t="n">
        <v>0.1</v>
      </c>
      <c r="H2400" s="16" t="s">
        <v>112</v>
      </c>
      <c r="I2400" s="16" t="s">
        <v>40</v>
      </c>
      <c r="J2400" s="16" t="n">
        <v>3</v>
      </c>
      <c r="K2400" s="16" t="n">
        <v>4</v>
      </c>
      <c r="L2400" s="16" t="s">
        <v>41</v>
      </c>
      <c r="M2400" s="18" t="n">
        <f aca="false">IF(ISNUMBER(B2400),B2400,IF(MID(B2400,3,1)="-",DATE(VALUE(RIGHT(B2400,4)),VALUE(MID(B2400,4,2)),VALUE(LEFT(B2400,2))),DATE(VALUE(LEFT(B2400,4)),VALUE(MID(B2400,6,2)),VALUE(RIGHT(B2400,2)))))</f>
        <v>45874</v>
      </c>
      <c r="N2400" s="16" t="n">
        <f aca="false">MONTH(M2400)</f>
        <v>8</v>
      </c>
      <c r="O2400" s="16" t="str">
        <f aca="false">PROPER(TRIM(H2400))</f>
        <v>Mumbai</v>
      </c>
      <c r="P2400" s="16" t="str">
        <f aca="false">IFERROR(VLOOKUP(O2400,city_map!$A$2:$B$6,2,FALSE()),O2400)</f>
        <v>Mumbai</v>
      </c>
      <c r="Q2400" s="16" t="n">
        <f aca="false">IF(ISNUMBER(F2400),F2400,VALUE(SUBSTITUTE(SUBSTITUTE(F2400,"₹",""),",","")))</f>
        <v>484</v>
      </c>
      <c r="R2400" s="16" t="n">
        <f aca="false">IF(E2400=99,1,E2400)</f>
        <v>1</v>
      </c>
      <c r="S2400" s="16" t="n">
        <f aca="false">IF(G2400="",0,G2400)</f>
        <v>0.1</v>
      </c>
      <c r="T2400" s="16" t="str">
        <f aca="false">IF(I2400="","Unknown",IF(I2400="upi","UPI",I2400))</f>
        <v>COD</v>
      </c>
      <c r="U2400" s="16" t="str">
        <f aca="false">IF(L2400="Yes","Y",IF(L2400="No","N",L2400))</f>
        <v>N</v>
      </c>
      <c r="V2400" s="19" t="n">
        <f aca="false">ROUND(R2400*Q2400*(1-S2400),2)</f>
        <v>435.6</v>
      </c>
      <c r="W2400" s="16" t="str">
        <f aca="false">_xlfn.XLOOKUP(D2400,products!$A$2:$A$61,products!$C$2:$C$61,"Not found")</f>
        <v>Beauty</v>
      </c>
    </row>
    <row r="2401" customFormat="false" ht="15" hidden="false" customHeight="false" outlineLevel="0" collapsed="false">
      <c r="A2401" s="16" t="s">
        <v>3581</v>
      </c>
      <c r="B2401" s="16" t="s">
        <v>3580</v>
      </c>
      <c r="C2401" s="16" t="s">
        <v>601</v>
      </c>
      <c r="D2401" s="16" t="s">
        <v>38</v>
      </c>
      <c r="E2401" s="16" t="n">
        <v>3</v>
      </c>
      <c r="F2401" s="16" t="n">
        <v>365</v>
      </c>
      <c r="G2401" s="16" t="n">
        <v>0.1</v>
      </c>
      <c r="H2401" s="16" t="s">
        <v>56</v>
      </c>
      <c r="I2401" s="16" t="s">
        <v>100</v>
      </c>
      <c r="J2401" s="16" t="n">
        <v>4</v>
      </c>
      <c r="K2401" s="16" t="n">
        <v>5</v>
      </c>
      <c r="L2401" s="16" t="s">
        <v>41</v>
      </c>
      <c r="M2401" s="18" t="n">
        <f aca="false">IF(ISNUMBER(B2401),B2401,IF(MID(B2401,3,1)="-",DATE(VALUE(RIGHT(B2401,4)),VALUE(MID(B2401,4,2)),VALUE(LEFT(B2401,2))),DATE(VALUE(LEFT(B2401,4)),VALUE(MID(B2401,6,2)),VALUE(RIGHT(B2401,2)))))</f>
        <v>45874</v>
      </c>
      <c r="N2401" s="16" t="n">
        <f aca="false">MONTH(M2401)</f>
        <v>8</v>
      </c>
      <c r="O2401" s="16" t="str">
        <f aca="false">PROPER(TRIM(H2401))</f>
        <v>Lucknow</v>
      </c>
      <c r="P2401" s="16" t="str">
        <f aca="false">IFERROR(VLOOKUP(O2401,city_map!$A$2:$B$6,2,FALSE()),O2401)</f>
        <v>Lucknow</v>
      </c>
      <c r="Q2401" s="16" t="n">
        <f aca="false">IF(ISNUMBER(F2401),F2401,VALUE(SUBSTITUTE(SUBSTITUTE(F2401,"₹",""),",","")))</f>
        <v>365</v>
      </c>
      <c r="R2401" s="16" t="n">
        <f aca="false">IF(E2401=99,1,E2401)</f>
        <v>3</v>
      </c>
      <c r="S2401" s="16" t="n">
        <f aca="false">IF(G2401="",0,G2401)</f>
        <v>0.1</v>
      </c>
      <c r="T2401" s="16" t="str">
        <f aca="false">IF(I2401="","Unknown",IF(I2401="upi","UPI",I2401))</f>
        <v>Net Banking</v>
      </c>
      <c r="U2401" s="16" t="str">
        <f aca="false">IF(L2401="Yes","Y",IF(L2401="No","N",L2401))</f>
        <v>N</v>
      </c>
      <c r="V2401" s="19" t="n">
        <f aca="false">ROUND(R2401*Q2401*(1-S2401),2)</f>
        <v>985.5</v>
      </c>
      <c r="W2401" s="16" t="str">
        <f aca="false">_xlfn.XLOOKUP(D2401,products!$A$2:$A$61,products!$C$2:$C$61,"Not found")</f>
        <v>Books</v>
      </c>
    </row>
    <row r="2402" customFormat="false" ht="15" hidden="false" customHeight="false" outlineLevel="0" collapsed="false">
      <c r="A2402" s="16" t="s">
        <v>3582</v>
      </c>
      <c r="B2402" s="16" t="s">
        <v>3580</v>
      </c>
      <c r="C2402" s="16" t="s">
        <v>3583</v>
      </c>
      <c r="D2402" s="16" t="s">
        <v>45</v>
      </c>
      <c r="E2402" s="16" t="n">
        <v>1</v>
      </c>
      <c r="F2402" s="16" t="n">
        <v>285</v>
      </c>
      <c r="G2402" s="16" t="n">
        <v>0.3</v>
      </c>
      <c r="H2402" s="16" t="s">
        <v>130</v>
      </c>
      <c r="I2402" s="16" t="s">
        <v>60</v>
      </c>
      <c r="J2402" s="16" t="n">
        <v>3</v>
      </c>
      <c r="K2402" s="16" t="n">
        <v>4</v>
      </c>
      <c r="L2402" s="16" t="s">
        <v>41</v>
      </c>
      <c r="M2402" s="18" t="n">
        <f aca="false">IF(ISNUMBER(B2402),B2402,IF(MID(B2402,3,1)="-",DATE(VALUE(RIGHT(B2402,4)),VALUE(MID(B2402,4,2)),VALUE(LEFT(B2402,2))),DATE(VALUE(LEFT(B2402,4)),VALUE(MID(B2402,6,2)),VALUE(RIGHT(B2402,2)))))</f>
        <v>45874</v>
      </c>
      <c r="N2402" s="16" t="n">
        <f aca="false">MONTH(M2402)</f>
        <v>8</v>
      </c>
      <c r="O2402" s="16" t="str">
        <f aca="false">PROPER(TRIM(H2402))</f>
        <v>Bengaluru</v>
      </c>
      <c r="P2402" s="16" t="str">
        <f aca="false">IFERROR(VLOOKUP(O2402,city_map!$A$2:$B$6,2,FALSE()),O2402)</f>
        <v>Bengaluru</v>
      </c>
      <c r="Q2402" s="16" t="n">
        <f aca="false">IF(ISNUMBER(F2402),F2402,VALUE(SUBSTITUTE(SUBSTITUTE(F2402,"₹",""),",","")))</f>
        <v>285</v>
      </c>
      <c r="R2402" s="16" t="n">
        <f aca="false">IF(E2402=99,1,E2402)</f>
        <v>1</v>
      </c>
      <c r="S2402" s="16" t="n">
        <f aca="false">IF(G2402="",0,G2402)</f>
        <v>0.3</v>
      </c>
      <c r="T2402" s="16" t="str">
        <f aca="false">IF(I2402="","Unknown",IF(I2402="upi","UPI",I2402))</f>
        <v>UPI</v>
      </c>
      <c r="U2402" s="16" t="str">
        <f aca="false">IF(L2402="Yes","Y",IF(L2402="No","N",L2402))</f>
        <v>N</v>
      </c>
      <c r="V2402" s="19" t="n">
        <f aca="false">ROUND(R2402*Q2402*(1-S2402),2)</f>
        <v>199.5</v>
      </c>
      <c r="W2402" s="16" t="str">
        <f aca="false">_xlfn.XLOOKUP(D2402,products!$A$2:$A$61,products!$C$2:$C$61,"Not found")</f>
        <v>Beauty</v>
      </c>
    </row>
    <row r="2403" customFormat="false" ht="15" hidden="false" customHeight="false" outlineLevel="0" collapsed="false">
      <c r="A2403" s="16" t="s">
        <v>3584</v>
      </c>
      <c r="B2403" s="16" t="s">
        <v>3580</v>
      </c>
      <c r="C2403" s="16" t="s">
        <v>2383</v>
      </c>
      <c r="D2403" s="16" t="s">
        <v>412</v>
      </c>
      <c r="E2403" s="16" t="n">
        <v>1</v>
      </c>
      <c r="F2403" s="16" t="n">
        <v>964</v>
      </c>
      <c r="G2403" s="16" t="n">
        <v>0.1</v>
      </c>
      <c r="H2403" s="16" t="s">
        <v>70</v>
      </c>
      <c r="I2403" s="16" t="s">
        <v>40</v>
      </c>
      <c r="J2403" s="16" t="n">
        <v>5</v>
      </c>
      <c r="K2403" s="16" t="n">
        <v>4</v>
      </c>
      <c r="L2403" s="16" t="s">
        <v>41</v>
      </c>
      <c r="M2403" s="18" t="n">
        <f aca="false">IF(ISNUMBER(B2403),B2403,IF(MID(B2403,3,1)="-",DATE(VALUE(RIGHT(B2403,4)),VALUE(MID(B2403,4,2)),VALUE(LEFT(B2403,2))),DATE(VALUE(LEFT(B2403,4)),VALUE(MID(B2403,6,2)),VALUE(RIGHT(B2403,2)))))</f>
        <v>45874</v>
      </c>
      <c r="N2403" s="16" t="n">
        <f aca="false">MONTH(M2403)</f>
        <v>8</v>
      </c>
      <c r="O2403" s="16" t="str">
        <f aca="false">PROPER(TRIM(H2403))</f>
        <v>Pune</v>
      </c>
      <c r="P2403" s="16" t="str">
        <f aca="false">IFERROR(VLOOKUP(O2403,city_map!$A$2:$B$6,2,FALSE()),O2403)</f>
        <v>Pune</v>
      </c>
      <c r="Q2403" s="16" t="n">
        <f aca="false">IF(ISNUMBER(F2403),F2403,VALUE(SUBSTITUTE(SUBSTITUTE(F2403,"₹",""),",","")))</f>
        <v>964</v>
      </c>
      <c r="R2403" s="16" t="n">
        <f aca="false">IF(E2403=99,1,E2403)</f>
        <v>1</v>
      </c>
      <c r="S2403" s="16" t="n">
        <f aca="false">IF(G2403="",0,G2403)</f>
        <v>0.1</v>
      </c>
      <c r="T2403" s="16" t="str">
        <f aca="false">IF(I2403="","Unknown",IF(I2403="upi","UPI",I2403))</f>
        <v>COD</v>
      </c>
      <c r="U2403" s="16" t="str">
        <f aca="false">IF(L2403="Yes","Y",IF(L2403="No","N",L2403))</f>
        <v>N</v>
      </c>
      <c r="V2403" s="19" t="n">
        <f aca="false">ROUND(R2403*Q2403*(1-S2403),2)</f>
        <v>867.6</v>
      </c>
      <c r="W2403" s="16" t="str">
        <f aca="false">_xlfn.XLOOKUP(D2403,products!$A$2:$A$61,products!$C$2:$C$61,"Not found")</f>
        <v>Home</v>
      </c>
    </row>
    <row r="2404" customFormat="false" ht="15" hidden="false" customHeight="false" outlineLevel="0" collapsed="false">
      <c r="A2404" s="16" t="s">
        <v>3585</v>
      </c>
      <c r="B2404" s="16" t="s">
        <v>3580</v>
      </c>
      <c r="C2404" s="16" t="s">
        <v>723</v>
      </c>
      <c r="D2404" s="16" t="s">
        <v>291</v>
      </c>
      <c r="E2404" s="16" t="n">
        <v>2</v>
      </c>
      <c r="F2404" s="16" t="n">
        <v>1164</v>
      </c>
      <c r="G2404" s="16" t="n">
        <v>0.2</v>
      </c>
      <c r="H2404" s="16" t="s">
        <v>130</v>
      </c>
      <c r="I2404" s="16" t="s">
        <v>47</v>
      </c>
      <c r="J2404" s="16" t="n">
        <v>4</v>
      </c>
      <c r="K2404" s="16" t="n">
        <v>4</v>
      </c>
      <c r="L2404" s="16" t="s">
        <v>41</v>
      </c>
      <c r="M2404" s="18" t="n">
        <f aca="false">IF(ISNUMBER(B2404),B2404,IF(MID(B2404,3,1)="-",DATE(VALUE(RIGHT(B2404,4)),VALUE(MID(B2404,4,2)),VALUE(LEFT(B2404,2))),DATE(VALUE(LEFT(B2404,4)),VALUE(MID(B2404,6,2)),VALUE(RIGHT(B2404,2)))))</f>
        <v>45874</v>
      </c>
      <c r="N2404" s="16" t="n">
        <f aca="false">MONTH(M2404)</f>
        <v>8</v>
      </c>
      <c r="O2404" s="16" t="str">
        <f aca="false">PROPER(TRIM(H2404))</f>
        <v>Bengaluru</v>
      </c>
      <c r="P2404" s="16" t="str">
        <f aca="false">IFERROR(VLOOKUP(O2404,city_map!$A$2:$B$6,2,FALSE()),O2404)</f>
        <v>Bengaluru</v>
      </c>
      <c r="Q2404" s="16" t="n">
        <f aca="false">IF(ISNUMBER(F2404),F2404,VALUE(SUBSTITUTE(SUBSTITUTE(F2404,"₹",""),",","")))</f>
        <v>1164</v>
      </c>
      <c r="R2404" s="16" t="n">
        <f aca="false">IF(E2404=99,1,E2404)</f>
        <v>2</v>
      </c>
      <c r="S2404" s="16" t="n">
        <f aca="false">IF(G2404="",0,G2404)</f>
        <v>0.2</v>
      </c>
      <c r="T2404" s="16" t="str">
        <f aca="false">IF(I2404="","Unknown",IF(I2404="upi","UPI",I2404))</f>
        <v>Debit Card</v>
      </c>
      <c r="U2404" s="16" t="str">
        <f aca="false">IF(L2404="Yes","Y",IF(L2404="No","N",L2404))</f>
        <v>N</v>
      </c>
      <c r="V2404" s="19" t="n">
        <f aca="false">ROUND(R2404*Q2404*(1-S2404),2)</f>
        <v>1862.4</v>
      </c>
      <c r="W2404" s="16" t="str">
        <f aca="false">_xlfn.XLOOKUP(D2404,products!$A$2:$A$61,products!$C$2:$C$61,"Not found")</f>
        <v>Electronics</v>
      </c>
    </row>
    <row r="2405" customFormat="false" ht="15" hidden="false" customHeight="false" outlineLevel="0" collapsed="false">
      <c r="A2405" s="16" t="s">
        <v>3586</v>
      </c>
      <c r="B2405" s="16" t="s">
        <v>3580</v>
      </c>
      <c r="C2405" s="16" t="s">
        <v>1023</v>
      </c>
      <c r="D2405" s="16" t="s">
        <v>254</v>
      </c>
      <c r="E2405" s="16" t="n">
        <v>3</v>
      </c>
      <c r="F2405" s="16" t="n">
        <v>1014</v>
      </c>
      <c r="G2405" s="16" t="n">
        <v>0.15</v>
      </c>
      <c r="H2405" s="16" t="s">
        <v>112</v>
      </c>
      <c r="I2405" s="16" t="s">
        <v>60</v>
      </c>
      <c r="J2405" s="16" t="n">
        <v>5</v>
      </c>
      <c r="K2405" s="16" t="n">
        <v>2</v>
      </c>
      <c r="L2405" s="16" t="s">
        <v>57</v>
      </c>
      <c r="M2405" s="18" t="n">
        <f aca="false">IF(ISNUMBER(B2405),B2405,IF(MID(B2405,3,1)="-",DATE(VALUE(RIGHT(B2405,4)),VALUE(MID(B2405,4,2)),VALUE(LEFT(B2405,2))),DATE(VALUE(LEFT(B2405,4)),VALUE(MID(B2405,6,2)),VALUE(RIGHT(B2405,2)))))</f>
        <v>45874</v>
      </c>
      <c r="N2405" s="16" t="n">
        <f aca="false">MONTH(M2405)</f>
        <v>8</v>
      </c>
      <c r="O2405" s="16" t="str">
        <f aca="false">PROPER(TRIM(H2405))</f>
        <v>Mumbai</v>
      </c>
      <c r="P2405" s="16" t="str">
        <f aca="false">IFERROR(VLOOKUP(O2405,city_map!$A$2:$B$6,2,FALSE()),O2405)</f>
        <v>Mumbai</v>
      </c>
      <c r="Q2405" s="16" t="n">
        <f aca="false">IF(ISNUMBER(F2405),F2405,VALUE(SUBSTITUTE(SUBSTITUTE(F2405,"₹",""),",","")))</f>
        <v>1014</v>
      </c>
      <c r="R2405" s="16" t="n">
        <f aca="false">IF(E2405=99,1,E2405)</f>
        <v>3</v>
      </c>
      <c r="S2405" s="16" t="n">
        <f aca="false">IF(G2405="",0,G2405)</f>
        <v>0.15</v>
      </c>
      <c r="T2405" s="16" t="str">
        <f aca="false">IF(I2405="","Unknown",IF(I2405="upi","UPI",I2405))</f>
        <v>UPI</v>
      </c>
      <c r="U2405" s="16" t="str">
        <f aca="false">IF(L2405="Yes","Y",IF(L2405="No","N",L2405))</f>
        <v>Y</v>
      </c>
      <c r="V2405" s="19" t="n">
        <f aca="false">ROUND(R2405*Q2405*(1-S2405),2)</f>
        <v>2585.7</v>
      </c>
      <c r="W2405" s="16" t="str">
        <f aca="false">_xlfn.XLOOKUP(D2405,products!$A$2:$A$61,products!$C$2:$C$61,"Not found")</f>
        <v>Fashion</v>
      </c>
    </row>
    <row r="2406" customFormat="false" ht="15" hidden="false" customHeight="false" outlineLevel="0" collapsed="false">
      <c r="A2406" s="16" t="s">
        <v>3587</v>
      </c>
      <c r="B2406" s="16" t="s">
        <v>3580</v>
      </c>
      <c r="C2406" s="16" t="s">
        <v>651</v>
      </c>
      <c r="D2406" s="16" t="s">
        <v>229</v>
      </c>
      <c r="E2406" s="16" t="n">
        <v>1</v>
      </c>
      <c r="F2406" s="16" t="n">
        <v>428</v>
      </c>
      <c r="G2406" s="16" t="n">
        <v>0.2</v>
      </c>
      <c r="H2406" s="16" t="s">
        <v>56</v>
      </c>
      <c r="I2406" s="16" t="s">
        <v>123</v>
      </c>
      <c r="J2406" s="16" t="n">
        <v>6</v>
      </c>
      <c r="K2406" s="16" t="n">
        <v>4</v>
      </c>
      <c r="L2406" s="16" t="s">
        <v>41</v>
      </c>
      <c r="M2406" s="18" t="n">
        <f aca="false">IF(ISNUMBER(B2406),B2406,IF(MID(B2406,3,1)="-",DATE(VALUE(RIGHT(B2406,4)),VALUE(MID(B2406,4,2)),VALUE(LEFT(B2406,2))),DATE(VALUE(LEFT(B2406,4)),VALUE(MID(B2406,6,2)),VALUE(RIGHT(B2406,2)))))</f>
        <v>45874</v>
      </c>
      <c r="N2406" s="16" t="n">
        <f aca="false">MONTH(M2406)</f>
        <v>8</v>
      </c>
      <c r="O2406" s="16" t="str">
        <f aca="false">PROPER(TRIM(H2406))</f>
        <v>Lucknow</v>
      </c>
      <c r="P2406" s="16" t="str">
        <f aca="false">IFERROR(VLOOKUP(O2406,city_map!$A$2:$B$6,2,FALSE()),O2406)</f>
        <v>Lucknow</v>
      </c>
      <c r="Q2406" s="16" t="n">
        <f aca="false">IF(ISNUMBER(F2406),F2406,VALUE(SUBSTITUTE(SUBSTITUTE(F2406,"₹",""),",","")))</f>
        <v>428</v>
      </c>
      <c r="R2406" s="16" t="n">
        <f aca="false">IF(E2406=99,1,E2406)</f>
        <v>1</v>
      </c>
      <c r="S2406" s="16" t="n">
        <f aca="false">IF(G2406="",0,G2406)</f>
        <v>0.2</v>
      </c>
      <c r="T2406" s="16" t="str">
        <f aca="false">IF(I2406="","Unknown",IF(I2406="upi","UPI",I2406))</f>
        <v>UPI</v>
      </c>
      <c r="U2406" s="16" t="str">
        <f aca="false">IF(L2406="Yes","Y",IF(L2406="No","N",L2406))</f>
        <v>N</v>
      </c>
      <c r="V2406" s="19" t="n">
        <f aca="false">ROUND(R2406*Q2406*(1-S2406),2)</f>
        <v>342.4</v>
      </c>
      <c r="W2406" s="16" t="str">
        <f aca="false">_xlfn.XLOOKUP(D2406,products!$A$2:$A$61,products!$C$2:$C$61,"Not found")</f>
        <v>Books</v>
      </c>
    </row>
    <row r="2407" customFormat="false" ht="15" hidden="false" customHeight="false" outlineLevel="0" collapsed="false">
      <c r="A2407" s="16" t="s">
        <v>3588</v>
      </c>
      <c r="B2407" s="16" t="s">
        <v>3589</v>
      </c>
      <c r="C2407" s="16" t="s">
        <v>2244</v>
      </c>
      <c r="D2407" s="16" t="s">
        <v>157</v>
      </c>
      <c r="E2407" s="16" t="n">
        <v>1</v>
      </c>
      <c r="F2407" s="16" t="n">
        <v>1072</v>
      </c>
      <c r="G2407" s="16" t="n">
        <v>0</v>
      </c>
      <c r="H2407" s="16" t="s">
        <v>81</v>
      </c>
      <c r="I2407" s="16" t="s">
        <v>60</v>
      </c>
      <c r="J2407" s="16" t="n">
        <v>3</v>
      </c>
      <c r="K2407" s="16" t="n">
        <v>5</v>
      </c>
      <c r="L2407" s="16" t="s">
        <v>41</v>
      </c>
      <c r="M2407" s="18" t="n">
        <f aca="false">IF(ISNUMBER(B2407),B2407,IF(MID(B2407,3,1)="-",DATE(VALUE(RIGHT(B2407,4)),VALUE(MID(B2407,4,2)),VALUE(LEFT(B2407,2))),DATE(VALUE(LEFT(B2407,4)),VALUE(MID(B2407,6,2)),VALUE(RIGHT(B2407,2)))))</f>
        <v>45874</v>
      </c>
      <c r="N2407" s="16" t="n">
        <f aca="false">MONTH(M2407)</f>
        <v>8</v>
      </c>
      <c r="O2407" s="16" t="str">
        <f aca="false">PROPER(TRIM(H2407))</f>
        <v>Hyderabad</v>
      </c>
      <c r="P2407" s="16" t="str">
        <f aca="false">IFERROR(VLOOKUP(O2407,city_map!$A$2:$B$6,2,FALSE()),O2407)</f>
        <v>Hyderabad</v>
      </c>
      <c r="Q2407" s="16" t="n">
        <f aca="false">IF(ISNUMBER(F2407),F2407,VALUE(SUBSTITUTE(SUBSTITUTE(F2407,"₹",""),",","")))</f>
        <v>1072</v>
      </c>
      <c r="R2407" s="16" t="n">
        <f aca="false">IF(E2407=99,1,E2407)</f>
        <v>1</v>
      </c>
      <c r="S2407" s="16" t="n">
        <f aca="false">IF(G2407="",0,G2407)</f>
        <v>0</v>
      </c>
      <c r="T2407" s="16" t="str">
        <f aca="false">IF(I2407="","Unknown",IF(I2407="upi","UPI",I2407))</f>
        <v>UPI</v>
      </c>
      <c r="U2407" s="16" t="str">
        <f aca="false">IF(L2407="Yes","Y",IF(L2407="No","N",L2407))</f>
        <v>N</v>
      </c>
      <c r="V2407" s="19" t="n">
        <f aca="false">ROUND(R2407*Q2407*(1-S2407),2)</f>
        <v>1072</v>
      </c>
      <c r="W2407" s="16" t="str">
        <f aca="false">_xlfn.XLOOKUP(D2407,products!$A$2:$A$61,products!$C$2:$C$61,"Not found")</f>
        <v>Books</v>
      </c>
    </row>
    <row r="2408" customFormat="false" ht="15" hidden="false" customHeight="false" outlineLevel="0" collapsed="false">
      <c r="A2408" s="16" t="s">
        <v>3590</v>
      </c>
      <c r="B2408" s="16" t="s">
        <v>3580</v>
      </c>
      <c r="C2408" s="16" t="s">
        <v>1276</v>
      </c>
      <c r="D2408" s="16" t="s">
        <v>160</v>
      </c>
      <c r="E2408" s="16" t="n">
        <v>1</v>
      </c>
      <c r="F2408" s="16" t="n">
        <v>1794</v>
      </c>
      <c r="G2408" s="16" t="n">
        <v>0.05</v>
      </c>
      <c r="H2408" s="16" t="s">
        <v>56</v>
      </c>
      <c r="I2408" s="16" t="s">
        <v>71</v>
      </c>
      <c r="J2408" s="16" t="n">
        <v>7</v>
      </c>
      <c r="K2408" s="16" t="n">
        <v>4</v>
      </c>
      <c r="L2408" s="16" t="s">
        <v>41</v>
      </c>
      <c r="M2408" s="18" t="n">
        <f aca="false">IF(ISNUMBER(B2408),B2408,IF(MID(B2408,3,1)="-",DATE(VALUE(RIGHT(B2408,4)),VALUE(MID(B2408,4,2)),VALUE(LEFT(B2408,2))),DATE(VALUE(LEFT(B2408,4)),VALUE(MID(B2408,6,2)),VALUE(RIGHT(B2408,2)))))</f>
        <v>45874</v>
      </c>
      <c r="N2408" s="16" t="n">
        <f aca="false">MONTH(M2408)</f>
        <v>8</v>
      </c>
      <c r="O2408" s="16" t="str">
        <f aca="false">PROPER(TRIM(H2408))</f>
        <v>Lucknow</v>
      </c>
      <c r="P2408" s="16" t="str">
        <f aca="false">IFERROR(VLOOKUP(O2408,city_map!$A$2:$B$6,2,FALSE()),O2408)</f>
        <v>Lucknow</v>
      </c>
      <c r="Q2408" s="16" t="n">
        <f aca="false">IF(ISNUMBER(F2408),F2408,VALUE(SUBSTITUTE(SUBSTITUTE(F2408,"₹",""),",","")))</f>
        <v>1794</v>
      </c>
      <c r="R2408" s="16" t="n">
        <f aca="false">IF(E2408=99,1,E2408)</f>
        <v>1</v>
      </c>
      <c r="S2408" s="16" t="n">
        <f aca="false">IF(G2408="",0,G2408)</f>
        <v>0.05</v>
      </c>
      <c r="T2408" s="16" t="str">
        <f aca="false">IF(I2408="","Unknown",IF(I2408="upi","UPI",I2408))</f>
        <v>Credit Card</v>
      </c>
      <c r="U2408" s="16" t="str">
        <f aca="false">IF(L2408="Yes","Y",IF(L2408="No","N",L2408))</f>
        <v>N</v>
      </c>
      <c r="V2408" s="19" t="n">
        <f aca="false">ROUND(R2408*Q2408*(1-S2408),2)</f>
        <v>1704.3</v>
      </c>
      <c r="W2408" s="16" t="str">
        <f aca="false">_xlfn.XLOOKUP(D2408,products!$A$2:$A$61,products!$C$2:$C$61,"Not found")</f>
        <v>Fashion</v>
      </c>
    </row>
    <row r="2409" customFormat="false" ht="15" hidden="false" customHeight="false" outlineLevel="0" collapsed="false">
      <c r="A2409" s="16" t="s">
        <v>3591</v>
      </c>
      <c r="B2409" s="16" t="s">
        <v>3580</v>
      </c>
      <c r="C2409" s="16" t="s">
        <v>205</v>
      </c>
      <c r="D2409" s="16" t="s">
        <v>173</v>
      </c>
      <c r="E2409" s="16" t="n">
        <v>3</v>
      </c>
      <c r="F2409" s="16" t="n">
        <v>1195</v>
      </c>
      <c r="G2409" s="16" t="n">
        <v>0</v>
      </c>
      <c r="H2409" s="16" t="s">
        <v>70</v>
      </c>
      <c r="I2409" s="16" t="s">
        <v>60</v>
      </c>
      <c r="J2409" s="16" t="n">
        <v>4</v>
      </c>
      <c r="K2409" s="16" t="n">
        <v>4</v>
      </c>
      <c r="L2409" s="16" t="s">
        <v>41</v>
      </c>
      <c r="M2409" s="18" t="n">
        <f aca="false">IF(ISNUMBER(B2409),B2409,IF(MID(B2409,3,1)="-",DATE(VALUE(RIGHT(B2409,4)),VALUE(MID(B2409,4,2)),VALUE(LEFT(B2409,2))),DATE(VALUE(LEFT(B2409,4)),VALUE(MID(B2409,6,2)),VALUE(RIGHT(B2409,2)))))</f>
        <v>45874</v>
      </c>
      <c r="N2409" s="16" t="n">
        <f aca="false">MONTH(M2409)</f>
        <v>8</v>
      </c>
      <c r="O2409" s="16" t="str">
        <f aca="false">PROPER(TRIM(H2409))</f>
        <v>Pune</v>
      </c>
      <c r="P2409" s="16" t="str">
        <f aca="false">IFERROR(VLOOKUP(O2409,city_map!$A$2:$B$6,2,FALSE()),O2409)</f>
        <v>Pune</v>
      </c>
      <c r="Q2409" s="16" t="n">
        <f aca="false">IF(ISNUMBER(F2409),F2409,VALUE(SUBSTITUTE(SUBSTITUTE(F2409,"₹",""),",","")))</f>
        <v>1195</v>
      </c>
      <c r="R2409" s="16" t="n">
        <f aca="false">IF(E2409=99,1,E2409)</f>
        <v>3</v>
      </c>
      <c r="S2409" s="16" t="n">
        <f aca="false">IF(G2409="",0,G2409)</f>
        <v>0</v>
      </c>
      <c r="T2409" s="16" t="str">
        <f aca="false">IF(I2409="","Unknown",IF(I2409="upi","UPI",I2409))</f>
        <v>UPI</v>
      </c>
      <c r="U2409" s="16" t="str">
        <f aca="false">IF(L2409="Yes","Y",IF(L2409="No","N",L2409))</f>
        <v>N</v>
      </c>
      <c r="V2409" s="19" t="n">
        <f aca="false">ROUND(R2409*Q2409*(1-S2409),2)</f>
        <v>3585</v>
      </c>
      <c r="W2409" s="16" t="str">
        <f aca="false">_xlfn.XLOOKUP(D2409,products!$A$2:$A$61,products!$C$2:$C$61,"Not found")</f>
        <v>Fashion</v>
      </c>
    </row>
    <row r="2410" customFormat="false" ht="15" hidden="false" customHeight="false" outlineLevel="0" collapsed="false">
      <c r="A2410" s="16" t="s">
        <v>3592</v>
      </c>
      <c r="B2410" s="16" t="s">
        <v>3593</v>
      </c>
      <c r="C2410" s="16" t="s">
        <v>917</v>
      </c>
      <c r="D2410" s="16" t="s">
        <v>74</v>
      </c>
      <c r="E2410" s="16" t="n">
        <v>1</v>
      </c>
      <c r="F2410" s="16" t="n">
        <v>19805</v>
      </c>
      <c r="G2410" s="16" t="n">
        <v>0.05</v>
      </c>
      <c r="H2410" s="16" t="s">
        <v>130</v>
      </c>
      <c r="I2410" s="16" t="s">
        <v>71</v>
      </c>
      <c r="J2410" s="16" t="n">
        <v>3</v>
      </c>
      <c r="K2410" s="16" t="n">
        <v>4</v>
      </c>
      <c r="L2410" s="16" t="s">
        <v>41</v>
      </c>
      <c r="M2410" s="18" t="n">
        <f aca="false">IF(ISNUMBER(B2410),B2410,IF(MID(B2410,3,1)="-",DATE(VALUE(RIGHT(B2410,4)),VALUE(MID(B2410,4,2)),VALUE(LEFT(B2410,2))),DATE(VALUE(LEFT(B2410,4)),VALUE(MID(B2410,6,2)),VALUE(RIGHT(B2410,2)))))</f>
        <v>45875</v>
      </c>
      <c r="N2410" s="16" t="n">
        <f aca="false">MONTH(M2410)</f>
        <v>8</v>
      </c>
      <c r="O2410" s="16" t="str">
        <f aca="false">PROPER(TRIM(H2410))</f>
        <v>Bengaluru</v>
      </c>
      <c r="P2410" s="16" t="str">
        <f aca="false">IFERROR(VLOOKUP(O2410,city_map!$A$2:$B$6,2,FALSE()),O2410)</f>
        <v>Bengaluru</v>
      </c>
      <c r="Q2410" s="16" t="n">
        <f aca="false">IF(ISNUMBER(F2410),F2410,VALUE(SUBSTITUTE(SUBSTITUTE(F2410,"₹",""),",","")))</f>
        <v>19805</v>
      </c>
      <c r="R2410" s="16" t="n">
        <f aca="false">IF(E2410=99,1,E2410)</f>
        <v>1</v>
      </c>
      <c r="S2410" s="16" t="n">
        <f aca="false">IF(G2410="",0,G2410)</f>
        <v>0.05</v>
      </c>
      <c r="T2410" s="16" t="str">
        <f aca="false">IF(I2410="","Unknown",IF(I2410="upi","UPI",I2410))</f>
        <v>Credit Card</v>
      </c>
      <c r="U2410" s="16" t="str">
        <f aca="false">IF(L2410="Yes","Y",IF(L2410="No","N",L2410))</f>
        <v>N</v>
      </c>
      <c r="V2410" s="19" t="n">
        <f aca="false">ROUND(R2410*Q2410*(1-S2410),2)</f>
        <v>18814.75</v>
      </c>
      <c r="W2410" s="16" t="str">
        <f aca="false">_xlfn.XLOOKUP(D2410,products!$A$2:$A$61,products!$C$2:$C$61,"Not found")</f>
        <v>Electronics</v>
      </c>
    </row>
    <row r="2411" customFormat="false" ht="15" hidden="false" customHeight="false" outlineLevel="0" collapsed="false">
      <c r="A2411" s="16" t="s">
        <v>3594</v>
      </c>
      <c r="B2411" s="16" t="s">
        <v>3593</v>
      </c>
      <c r="C2411" s="16" t="s">
        <v>1172</v>
      </c>
      <c r="D2411" s="16" t="s">
        <v>179</v>
      </c>
      <c r="E2411" s="16" t="n">
        <v>2</v>
      </c>
      <c r="F2411" s="16" t="n">
        <v>2487</v>
      </c>
      <c r="G2411" s="16" t="n">
        <v>0.2</v>
      </c>
      <c r="H2411" s="16" t="s">
        <v>208</v>
      </c>
      <c r="I2411" s="16" t="s">
        <v>60</v>
      </c>
      <c r="J2411" s="16" t="n">
        <v>4</v>
      </c>
      <c r="K2411" s="16" t="n">
        <v>5</v>
      </c>
      <c r="L2411" s="16" t="s">
        <v>41</v>
      </c>
      <c r="M2411" s="18" t="n">
        <f aca="false">IF(ISNUMBER(B2411),B2411,IF(MID(B2411,3,1)="-",DATE(VALUE(RIGHT(B2411,4)),VALUE(MID(B2411,4,2)),VALUE(LEFT(B2411,2))),DATE(VALUE(LEFT(B2411,4)),VALUE(MID(B2411,6,2)),VALUE(RIGHT(B2411,2)))))</f>
        <v>45875</v>
      </c>
      <c r="N2411" s="16" t="n">
        <f aca="false">MONTH(M2411)</f>
        <v>8</v>
      </c>
      <c r="O2411" s="16" t="str">
        <f aca="false">PROPER(TRIM(H2411))</f>
        <v>Jaipur</v>
      </c>
      <c r="P2411" s="16" t="str">
        <f aca="false">IFERROR(VLOOKUP(O2411,city_map!$A$2:$B$6,2,FALSE()),O2411)</f>
        <v>Jaipur</v>
      </c>
      <c r="Q2411" s="16" t="n">
        <f aca="false">IF(ISNUMBER(F2411),F2411,VALUE(SUBSTITUTE(SUBSTITUTE(F2411,"₹",""),",","")))</f>
        <v>2487</v>
      </c>
      <c r="R2411" s="16" t="n">
        <f aca="false">IF(E2411=99,1,E2411)</f>
        <v>2</v>
      </c>
      <c r="S2411" s="16" t="n">
        <f aca="false">IF(G2411="",0,G2411)</f>
        <v>0.2</v>
      </c>
      <c r="T2411" s="16" t="str">
        <f aca="false">IF(I2411="","Unknown",IF(I2411="upi","UPI",I2411))</f>
        <v>UPI</v>
      </c>
      <c r="U2411" s="16" t="str">
        <f aca="false">IF(L2411="Yes","Y",IF(L2411="No","N",L2411))</f>
        <v>N</v>
      </c>
      <c r="V2411" s="19" t="n">
        <f aca="false">ROUND(R2411*Q2411*(1-S2411),2)</f>
        <v>3979.2</v>
      </c>
      <c r="W2411" s="16" t="str">
        <f aca="false">_xlfn.XLOOKUP(D2411,products!$A$2:$A$61,products!$C$2:$C$61,"Not found")</f>
        <v>Electronics</v>
      </c>
    </row>
    <row r="2412" customFormat="false" ht="15" hidden="false" customHeight="false" outlineLevel="0" collapsed="false">
      <c r="A2412" s="16" t="s">
        <v>3595</v>
      </c>
      <c r="B2412" s="16" t="s">
        <v>3593</v>
      </c>
      <c r="C2412" s="16" t="s">
        <v>493</v>
      </c>
      <c r="D2412" s="16" t="s">
        <v>92</v>
      </c>
      <c r="E2412" s="16" t="n">
        <v>2</v>
      </c>
      <c r="F2412" s="16" t="n">
        <v>4001</v>
      </c>
      <c r="G2412" s="16" t="n">
        <v>0.1</v>
      </c>
      <c r="H2412" s="16" t="s">
        <v>56</v>
      </c>
      <c r="I2412" s="16"/>
      <c r="J2412" s="16" t="n">
        <v>6</v>
      </c>
      <c r="K2412" s="16" t="n">
        <v>4</v>
      </c>
      <c r="L2412" s="16" t="s">
        <v>41</v>
      </c>
      <c r="M2412" s="18" t="n">
        <f aca="false">IF(ISNUMBER(B2412),B2412,IF(MID(B2412,3,1)="-",DATE(VALUE(RIGHT(B2412,4)),VALUE(MID(B2412,4,2)),VALUE(LEFT(B2412,2))),DATE(VALUE(LEFT(B2412,4)),VALUE(MID(B2412,6,2)),VALUE(RIGHT(B2412,2)))))</f>
        <v>45875</v>
      </c>
      <c r="N2412" s="16" t="n">
        <f aca="false">MONTH(M2412)</f>
        <v>8</v>
      </c>
      <c r="O2412" s="16" t="str">
        <f aca="false">PROPER(TRIM(H2412))</f>
        <v>Lucknow</v>
      </c>
      <c r="P2412" s="16" t="str">
        <f aca="false">IFERROR(VLOOKUP(O2412,city_map!$A$2:$B$6,2,FALSE()),O2412)</f>
        <v>Lucknow</v>
      </c>
      <c r="Q2412" s="16" t="n">
        <f aca="false">IF(ISNUMBER(F2412),F2412,VALUE(SUBSTITUTE(SUBSTITUTE(F2412,"₹",""),",","")))</f>
        <v>4001</v>
      </c>
      <c r="R2412" s="16" t="n">
        <f aca="false">IF(E2412=99,1,E2412)</f>
        <v>2</v>
      </c>
      <c r="S2412" s="16" t="n">
        <f aca="false">IF(G2412="",0,G2412)</f>
        <v>0.1</v>
      </c>
      <c r="T2412" s="16" t="str">
        <f aca="false">IF(I2412="","Unknown",IF(I2412="upi","UPI",I2412))</f>
        <v>Unknown</v>
      </c>
      <c r="U2412" s="16" t="str">
        <f aca="false">IF(L2412="Yes","Y",IF(L2412="No","N",L2412))</f>
        <v>N</v>
      </c>
      <c r="V2412" s="19" t="n">
        <f aca="false">ROUND(R2412*Q2412*(1-S2412),2)</f>
        <v>7201.8</v>
      </c>
      <c r="W2412" s="16" t="str">
        <f aca="false">_xlfn.XLOOKUP(D2412,products!$A$2:$A$61,products!$C$2:$C$61,"Not found")</f>
        <v>Electronics</v>
      </c>
    </row>
    <row r="2413" customFormat="false" ht="15" hidden="false" customHeight="false" outlineLevel="0" collapsed="false">
      <c r="A2413" s="16" t="s">
        <v>3596</v>
      </c>
      <c r="B2413" s="16" t="s">
        <v>3597</v>
      </c>
      <c r="C2413" s="16" t="s">
        <v>268</v>
      </c>
      <c r="D2413" s="16" t="s">
        <v>396</v>
      </c>
      <c r="E2413" s="16" t="n">
        <v>2</v>
      </c>
      <c r="F2413" s="16" t="n">
        <v>5592</v>
      </c>
      <c r="G2413" s="16" t="n">
        <v>0</v>
      </c>
      <c r="H2413" s="16" t="s">
        <v>112</v>
      </c>
      <c r="I2413" s="16" t="s">
        <v>60</v>
      </c>
      <c r="J2413" s="16" t="n">
        <v>5</v>
      </c>
      <c r="K2413" s="16" t="n">
        <v>4</v>
      </c>
      <c r="L2413" s="16" t="s">
        <v>41</v>
      </c>
      <c r="M2413" s="18" t="n">
        <f aca="false">IF(ISNUMBER(B2413),B2413,IF(MID(B2413,3,1)="-",DATE(VALUE(RIGHT(B2413,4)),VALUE(MID(B2413,4,2)),VALUE(LEFT(B2413,2))),DATE(VALUE(LEFT(B2413,4)),VALUE(MID(B2413,6,2)),VALUE(RIGHT(B2413,2)))))</f>
        <v>45875</v>
      </c>
      <c r="N2413" s="16" t="n">
        <f aca="false">MONTH(M2413)</f>
        <v>8</v>
      </c>
      <c r="O2413" s="16" t="str">
        <f aca="false">PROPER(TRIM(H2413))</f>
        <v>Mumbai</v>
      </c>
      <c r="P2413" s="16" t="str">
        <f aca="false">IFERROR(VLOOKUP(O2413,city_map!$A$2:$B$6,2,FALSE()),O2413)</f>
        <v>Mumbai</v>
      </c>
      <c r="Q2413" s="16" t="n">
        <f aca="false">IF(ISNUMBER(F2413),F2413,VALUE(SUBSTITUTE(SUBSTITUTE(F2413,"₹",""),",","")))</f>
        <v>5592</v>
      </c>
      <c r="R2413" s="16" t="n">
        <f aca="false">IF(E2413=99,1,E2413)</f>
        <v>2</v>
      </c>
      <c r="S2413" s="16" t="n">
        <f aca="false">IF(G2413="",0,G2413)</f>
        <v>0</v>
      </c>
      <c r="T2413" s="16" t="str">
        <f aca="false">IF(I2413="","Unknown",IF(I2413="upi","UPI",I2413))</f>
        <v>UPI</v>
      </c>
      <c r="U2413" s="16" t="str">
        <f aca="false">IF(L2413="Yes","Y",IF(L2413="No","N",L2413))</f>
        <v>N</v>
      </c>
      <c r="V2413" s="19" t="n">
        <f aca="false">ROUND(R2413*Q2413*(1-S2413),2)</f>
        <v>11184</v>
      </c>
      <c r="W2413" s="16" t="str">
        <f aca="false">_xlfn.XLOOKUP(D2413,products!$A$2:$A$61,products!$C$2:$C$61,"Not found")</f>
        <v>Home</v>
      </c>
    </row>
    <row r="2414" customFormat="false" ht="15" hidden="false" customHeight="false" outlineLevel="0" collapsed="false">
      <c r="A2414" s="16" t="s">
        <v>3598</v>
      </c>
      <c r="B2414" s="16" t="s">
        <v>3593</v>
      </c>
      <c r="C2414" s="16" t="s">
        <v>114</v>
      </c>
      <c r="D2414" s="16" t="s">
        <v>92</v>
      </c>
      <c r="E2414" s="16" t="n">
        <v>2</v>
      </c>
      <c r="F2414" s="16" t="n">
        <v>4030</v>
      </c>
      <c r="G2414" s="16" t="n">
        <v>0.2</v>
      </c>
      <c r="H2414" s="16" t="s">
        <v>46</v>
      </c>
      <c r="I2414" s="16" t="s">
        <v>40</v>
      </c>
      <c r="J2414" s="16" t="n">
        <v>5</v>
      </c>
      <c r="K2414" s="16" t="n">
        <v>4</v>
      </c>
      <c r="L2414" s="16" t="s">
        <v>41</v>
      </c>
      <c r="M2414" s="18" t="n">
        <f aca="false">IF(ISNUMBER(B2414),B2414,IF(MID(B2414,3,1)="-",DATE(VALUE(RIGHT(B2414,4)),VALUE(MID(B2414,4,2)),VALUE(LEFT(B2414,2))),DATE(VALUE(LEFT(B2414,4)),VALUE(MID(B2414,6,2)),VALUE(RIGHT(B2414,2)))))</f>
        <v>45875</v>
      </c>
      <c r="N2414" s="16" t="n">
        <f aca="false">MONTH(M2414)</f>
        <v>8</v>
      </c>
      <c r="O2414" s="16" t="str">
        <f aca="false">PROPER(TRIM(H2414))</f>
        <v>Chennai</v>
      </c>
      <c r="P2414" s="16" t="str">
        <f aca="false">IFERROR(VLOOKUP(O2414,city_map!$A$2:$B$6,2,FALSE()),O2414)</f>
        <v>Chennai</v>
      </c>
      <c r="Q2414" s="16" t="n">
        <f aca="false">IF(ISNUMBER(F2414),F2414,VALUE(SUBSTITUTE(SUBSTITUTE(F2414,"₹",""),",","")))</f>
        <v>4030</v>
      </c>
      <c r="R2414" s="16" t="n">
        <f aca="false">IF(E2414=99,1,E2414)</f>
        <v>2</v>
      </c>
      <c r="S2414" s="16" t="n">
        <f aca="false">IF(G2414="",0,G2414)</f>
        <v>0.2</v>
      </c>
      <c r="T2414" s="16" t="str">
        <f aca="false">IF(I2414="","Unknown",IF(I2414="upi","UPI",I2414))</f>
        <v>COD</v>
      </c>
      <c r="U2414" s="16" t="str">
        <f aca="false">IF(L2414="Yes","Y",IF(L2414="No","N",L2414))</f>
        <v>N</v>
      </c>
      <c r="V2414" s="19" t="n">
        <f aca="false">ROUND(R2414*Q2414*(1-S2414),2)</f>
        <v>6448</v>
      </c>
      <c r="W2414" s="16" t="str">
        <f aca="false">_xlfn.XLOOKUP(D2414,products!$A$2:$A$61,products!$C$2:$C$61,"Not found")</f>
        <v>Electronics</v>
      </c>
    </row>
    <row r="2415" customFormat="false" ht="15" hidden="false" customHeight="false" outlineLevel="0" collapsed="false">
      <c r="A2415" s="16" t="s">
        <v>3599</v>
      </c>
      <c r="B2415" s="16" t="s">
        <v>3593</v>
      </c>
      <c r="C2415" s="16" t="s">
        <v>1880</v>
      </c>
      <c r="D2415" s="16" t="s">
        <v>115</v>
      </c>
      <c r="E2415" s="16" t="n">
        <v>3</v>
      </c>
      <c r="F2415" s="16" t="n">
        <v>311</v>
      </c>
      <c r="G2415" s="16" t="n">
        <v>0.15</v>
      </c>
      <c r="H2415" s="16" t="s">
        <v>39</v>
      </c>
      <c r="I2415" s="16" t="s">
        <v>60</v>
      </c>
      <c r="J2415" s="16" t="n">
        <v>3</v>
      </c>
      <c r="K2415" s="16" t="n">
        <v>5</v>
      </c>
      <c r="L2415" s="16" t="s">
        <v>41</v>
      </c>
      <c r="M2415" s="18" t="n">
        <f aca="false">IF(ISNUMBER(B2415),B2415,IF(MID(B2415,3,1)="-",DATE(VALUE(RIGHT(B2415,4)),VALUE(MID(B2415,4,2)),VALUE(LEFT(B2415,2))),DATE(VALUE(LEFT(B2415,4)),VALUE(MID(B2415,6,2)),VALUE(RIGHT(B2415,2)))))</f>
        <v>45875</v>
      </c>
      <c r="N2415" s="16" t="n">
        <f aca="false">MONTH(M2415)</f>
        <v>8</v>
      </c>
      <c r="O2415" s="16" t="str">
        <f aca="false">PROPER(TRIM(H2415))</f>
        <v>Delhi</v>
      </c>
      <c r="P2415" s="16" t="str">
        <f aca="false">IFERROR(VLOOKUP(O2415,city_map!$A$2:$B$6,2,FALSE()),O2415)</f>
        <v>Delhi</v>
      </c>
      <c r="Q2415" s="16" t="n">
        <f aca="false">IF(ISNUMBER(F2415),F2415,VALUE(SUBSTITUTE(SUBSTITUTE(F2415,"₹",""),",","")))</f>
        <v>311</v>
      </c>
      <c r="R2415" s="16" t="n">
        <f aca="false">IF(E2415=99,1,E2415)</f>
        <v>3</v>
      </c>
      <c r="S2415" s="16" t="n">
        <f aca="false">IF(G2415="",0,G2415)</f>
        <v>0.15</v>
      </c>
      <c r="T2415" s="16" t="str">
        <f aca="false">IF(I2415="","Unknown",IF(I2415="upi","UPI",I2415))</f>
        <v>UPI</v>
      </c>
      <c r="U2415" s="16" t="str">
        <f aca="false">IF(L2415="Yes","Y",IF(L2415="No","N",L2415))</f>
        <v>N</v>
      </c>
      <c r="V2415" s="19" t="n">
        <f aca="false">ROUND(R2415*Q2415*(1-S2415),2)</f>
        <v>793.05</v>
      </c>
      <c r="W2415" s="16" t="str">
        <f aca="false">_xlfn.XLOOKUP(D2415,products!$A$2:$A$61,products!$C$2:$C$61,"Not found")</f>
        <v>Books</v>
      </c>
    </row>
    <row r="2416" customFormat="false" ht="15" hidden="false" customHeight="false" outlineLevel="0" collapsed="false">
      <c r="A2416" s="16" t="s">
        <v>3600</v>
      </c>
      <c r="B2416" s="16" t="s">
        <v>3593</v>
      </c>
      <c r="C2416" s="16" t="s">
        <v>1486</v>
      </c>
      <c r="D2416" s="16" t="s">
        <v>232</v>
      </c>
      <c r="E2416" s="16" t="n">
        <v>2</v>
      </c>
      <c r="F2416" s="16" t="n">
        <v>1985</v>
      </c>
      <c r="G2416" s="16" t="n">
        <v>0.05</v>
      </c>
      <c r="H2416" s="16" t="s">
        <v>112</v>
      </c>
      <c r="I2416" s="16" t="s">
        <v>60</v>
      </c>
      <c r="J2416" s="16" t="n">
        <v>3</v>
      </c>
      <c r="K2416" s="16" t="n">
        <v>5</v>
      </c>
      <c r="L2416" s="16" t="s">
        <v>41</v>
      </c>
      <c r="M2416" s="18" t="n">
        <f aca="false">IF(ISNUMBER(B2416),B2416,IF(MID(B2416,3,1)="-",DATE(VALUE(RIGHT(B2416,4)),VALUE(MID(B2416,4,2)),VALUE(LEFT(B2416,2))),DATE(VALUE(LEFT(B2416,4)),VALUE(MID(B2416,6,2)),VALUE(RIGHT(B2416,2)))))</f>
        <v>45875</v>
      </c>
      <c r="N2416" s="16" t="n">
        <f aca="false">MONTH(M2416)</f>
        <v>8</v>
      </c>
      <c r="O2416" s="16" t="str">
        <f aca="false">PROPER(TRIM(H2416))</f>
        <v>Mumbai</v>
      </c>
      <c r="P2416" s="16" t="str">
        <f aca="false">IFERROR(VLOOKUP(O2416,city_map!$A$2:$B$6,2,FALSE()),O2416)</f>
        <v>Mumbai</v>
      </c>
      <c r="Q2416" s="16" t="n">
        <f aca="false">IF(ISNUMBER(F2416),F2416,VALUE(SUBSTITUTE(SUBSTITUTE(F2416,"₹",""),",","")))</f>
        <v>1985</v>
      </c>
      <c r="R2416" s="16" t="n">
        <f aca="false">IF(E2416=99,1,E2416)</f>
        <v>2</v>
      </c>
      <c r="S2416" s="16" t="n">
        <f aca="false">IF(G2416="",0,G2416)</f>
        <v>0.05</v>
      </c>
      <c r="T2416" s="16" t="str">
        <f aca="false">IF(I2416="","Unknown",IF(I2416="upi","UPI",I2416))</f>
        <v>UPI</v>
      </c>
      <c r="U2416" s="16" t="str">
        <f aca="false">IF(L2416="Yes","Y",IF(L2416="No","N",L2416))</f>
        <v>N</v>
      </c>
      <c r="V2416" s="19" t="n">
        <f aca="false">ROUND(R2416*Q2416*(1-S2416),2)</f>
        <v>3771.5</v>
      </c>
      <c r="W2416" s="16" t="str">
        <f aca="false">_xlfn.XLOOKUP(D2416,products!$A$2:$A$61,products!$C$2:$C$61,"Not found")</f>
        <v>Electronics</v>
      </c>
    </row>
    <row r="2417" customFormat="false" ht="15" hidden="false" customHeight="false" outlineLevel="0" collapsed="false">
      <c r="A2417" s="16" t="s">
        <v>3601</v>
      </c>
      <c r="B2417" s="16" t="s">
        <v>3593</v>
      </c>
      <c r="C2417" s="16" t="s">
        <v>1170</v>
      </c>
      <c r="D2417" s="16" t="s">
        <v>291</v>
      </c>
      <c r="E2417" s="16" t="n">
        <v>2</v>
      </c>
      <c r="F2417" s="16" t="n">
        <v>1176</v>
      </c>
      <c r="G2417" s="16" t="n">
        <v>0.2</v>
      </c>
      <c r="H2417" s="16" t="s">
        <v>39</v>
      </c>
      <c r="I2417" s="16" t="s">
        <v>60</v>
      </c>
      <c r="J2417" s="16" t="n">
        <v>3</v>
      </c>
      <c r="K2417" s="16" t="n">
        <v>4</v>
      </c>
      <c r="L2417" s="16" t="s">
        <v>41</v>
      </c>
      <c r="M2417" s="18" t="n">
        <f aca="false">IF(ISNUMBER(B2417),B2417,IF(MID(B2417,3,1)="-",DATE(VALUE(RIGHT(B2417,4)),VALUE(MID(B2417,4,2)),VALUE(LEFT(B2417,2))),DATE(VALUE(LEFT(B2417,4)),VALUE(MID(B2417,6,2)),VALUE(RIGHT(B2417,2)))))</f>
        <v>45875</v>
      </c>
      <c r="N2417" s="16" t="n">
        <f aca="false">MONTH(M2417)</f>
        <v>8</v>
      </c>
      <c r="O2417" s="16" t="str">
        <f aca="false">PROPER(TRIM(H2417))</f>
        <v>Delhi</v>
      </c>
      <c r="P2417" s="16" t="str">
        <f aca="false">IFERROR(VLOOKUP(O2417,city_map!$A$2:$B$6,2,FALSE()),O2417)</f>
        <v>Delhi</v>
      </c>
      <c r="Q2417" s="16" t="n">
        <f aca="false">IF(ISNUMBER(F2417),F2417,VALUE(SUBSTITUTE(SUBSTITUTE(F2417,"₹",""),",","")))</f>
        <v>1176</v>
      </c>
      <c r="R2417" s="16" t="n">
        <f aca="false">IF(E2417=99,1,E2417)</f>
        <v>2</v>
      </c>
      <c r="S2417" s="16" t="n">
        <f aca="false">IF(G2417="",0,G2417)</f>
        <v>0.2</v>
      </c>
      <c r="T2417" s="16" t="str">
        <f aca="false">IF(I2417="","Unknown",IF(I2417="upi","UPI",I2417))</f>
        <v>UPI</v>
      </c>
      <c r="U2417" s="16" t="str">
        <f aca="false">IF(L2417="Yes","Y",IF(L2417="No","N",L2417))</f>
        <v>N</v>
      </c>
      <c r="V2417" s="19" t="n">
        <f aca="false">ROUND(R2417*Q2417*(1-S2417),2)</f>
        <v>1881.6</v>
      </c>
      <c r="W2417" s="16" t="str">
        <f aca="false">_xlfn.XLOOKUP(D2417,products!$A$2:$A$61,products!$C$2:$C$61,"Not found")</f>
        <v>Electronics</v>
      </c>
    </row>
    <row r="2418" customFormat="false" ht="15" hidden="false" customHeight="false" outlineLevel="0" collapsed="false">
      <c r="A2418" s="16" t="s">
        <v>3602</v>
      </c>
      <c r="B2418" s="16" t="s">
        <v>3593</v>
      </c>
      <c r="C2418" s="16" t="s">
        <v>1178</v>
      </c>
      <c r="D2418" s="16" t="s">
        <v>55</v>
      </c>
      <c r="E2418" s="16" t="n">
        <v>2</v>
      </c>
      <c r="F2418" s="16" t="n">
        <v>2075</v>
      </c>
      <c r="G2418" s="16" t="n">
        <v>0.05</v>
      </c>
      <c r="H2418" s="16" t="s">
        <v>56</v>
      </c>
      <c r="I2418" s="16" t="s">
        <v>100</v>
      </c>
      <c r="J2418" s="16" t="n">
        <v>4</v>
      </c>
      <c r="K2418" s="16" t="n">
        <v>4</v>
      </c>
      <c r="L2418" s="16" t="s">
        <v>41</v>
      </c>
      <c r="M2418" s="18" t="n">
        <f aca="false">IF(ISNUMBER(B2418),B2418,IF(MID(B2418,3,1)="-",DATE(VALUE(RIGHT(B2418,4)),VALUE(MID(B2418,4,2)),VALUE(LEFT(B2418,2))),DATE(VALUE(LEFT(B2418,4)),VALUE(MID(B2418,6,2)),VALUE(RIGHT(B2418,2)))))</f>
        <v>45875</v>
      </c>
      <c r="N2418" s="16" t="n">
        <f aca="false">MONTH(M2418)</f>
        <v>8</v>
      </c>
      <c r="O2418" s="16" t="str">
        <f aca="false">PROPER(TRIM(H2418))</f>
        <v>Lucknow</v>
      </c>
      <c r="P2418" s="16" t="str">
        <f aca="false">IFERROR(VLOOKUP(O2418,city_map!$A$2:$B$6,2,FALSE()),O2418)</f>
        <v>Lucknow</v>
      </c>
      <c r="Q2418" s="16" t="n">
        <f aca="false">IF(ISNUMBER(F2418),F2418,VALUE(SUBSTITUTE(SUBSTITUTE(F2418,"₹",""),",","")))</f>
        <v>2075</v>
      </c>
      <c r="R2418" s="16" t="n">
        <f aca="false">IF(E2418=99,1,E2418)</f>
        <v>2</v>
      </c>
      <c r="S2418" s="16" t="n">
        <f aca="false">IF(G2418="",0,G2418)</f>
        <v>0.05</v>
      </c>
      <c r="T2418" s="16" t="str">
        <f aca="false">IF(I2418="","Unknown",IF(I2418="upi","UPI",I2418))</f>
        <v>Net Banking</v>
      </c>
      <c r="U2418" s="16" t="str">
        <f aca="false">IF(L2418="Yes","Y",IF(L2418="No","N",L2418))</f>
        <v>N</v>
      </c>
      <c r="V2418" s="19" t="n">
        <f aca="false">ROUND(R2418*Q2418*(1-S2418),2)</f>
        <v>3942.5</v>
      </c>
      <c r="W2418" s="16" t="str">
        <f aca="false">_xlfn.XLOOKUP(D2418,products!$A$2:$A$61,products!$C$2:$C$61,"Not found")</f>
        <v>Home</v>
      </c>
    </row>
    <row r="2419" customFormat="false" ht="15" hidden="false" customHeight="false" outlineLevel="0" collapsed="false">
      <c r="A2419" s="16" t="s">
        <v>3603</v>
      </c>
      <c r="B2419" s="16" t="s">
        <v>3593</v>
      </c>
      <c r="C2419" s="16" t="s">
        <v>178</v>
      </c>
      <c r="D2419" s="16" t="s">
        <v>225</v>
      </c>
      <c r="E2419" s="16" t="n">
        <v>6</v>
      </c>
      <c r="F2419" s="16" t="n">
        <v>402</v>
      </c>
      <c r="G2419" s="16" t="n">
        <v>0.3</v>
      </c>
      <c r="H2419" s="16" t="s">
        <v>46</v>
      </c>
      <c r="I2419" s="16" t="s">
        <v>60</v>
      </c>
      <c r="J2419" s="16" t="n">
        <v>4</v>
      </c>
      <c r="K2419" s="16" t="n">
        <v>5</v>
      </c>
      <c r="L2419" s="16" t="s">
        <v>41</v>
      </c>
      <c r="M2419" s="18" t="n">
        <f aca="false">IF(ISNUMBER(B2419),B2419,IF(MID(B2419,3,1)="-",DATE(VALUE(RIGHT(B2419,4)),VALUE(MID(B2419,4,2)),VALUE(LEFT(B2419,2))),DATE(VALUE(LEFT(B2419,4)),VALUE(MID(B2419,6,2)),VALUE(RIGHT(B2419,2)))))</f>
        <v>45875</v>
      </c>
      <c r="N2419" s="16" t="n">
        <f aca="false">MONTH(M2419)</f>
        <v>8</v>
      </c>
      <c r="O2419" s="16" t="str">
        <f aca="false">PROPER(TRIM(H2419))</f>
        <v>Chennai</v>
      </c>
      <c r="P2419" s="16" t="str">
        <f aca="false">IFERROR(VLOOKUP(O2419,city_map!$A$2:$B$6,2,FALSE()),O2419)</f>
        <v>Chennai</v>
      </c>
      <c r="Q2419" s="16" t="n">
        <f aca="false">IF(ISNUMBER(F2419),F2419,VALUE(SUBSTITUTE(SUBSTITUTE(F2419,"₹",""),",","")))</f>
        <v>402</v>
      </c>
      <c r="R2419" s="16" t="n">
        <f aca="false">IF(E2419=99,1,E2419)</f>
        <v>6</v>
      </c>
      <c r="S2419" s="16" t="n">
        <f aca="false">IF(G2419="",0,G2419)</f>
        <v>0.3</v>
      </c>
      <c r="T2419" s="16" t="str">
        <f aca="false">IF(I2419="","Unknown",IF(I2419="upi","UPI",I2419))</f>
        <v>UPI</v>
      </c>
      <c r="U2419" s="16" t="str">
        <f aca="false">IF(L2419="Yes","Y",IF(L2419="No","N",L2419))</f>
        <v>N</v>
      </c>
      <c r="V2419" s="19" t="n">
        <f aca="false">ROUND(R2419*Q2419*(1-S2419),2)</f>
        <v>1688.4</v>
      </c>
      <c r="W2419" s="16" t="str">
        <f aca="false">_xlfn.XLOOKUP(D2419,products!$A$2:$A$61,products!$C$2:$C$61,"Not found")</f>
        <v>Books</v>
      </c>
    </row>
    <row r="2420" customFormat="false" ht="15" hidden="false" customHeight="false" outlineLevel="0" collapsed="false">
      <c r="A2420" s="16" t="s">
        <v>3604</v>
      </c>
      <c r="B2420" s="16" t="s">
        <v>3593</v>
      </c>
      <c r="C2420" s="16" t="s">
        <v>1789</v>
      </c>
      <c r="D2420" s="16" t="s">
        <v>136</v>
      </c>
      <c r="E2420" s="16" t="n">
        <v>1</v>
      </c>
      <c r="F2420" s="16" t="n">
        <v>2263</v>
      </c>
      <c r="G2420" s="16" t="n">
        <v>0.1</v>
      </c>
      <c r="H2420" s="16" t="s">
        <v>112</v>
      </c>
      <c r="I2420" s="16" t="s">
        <v>60</v>
      </c>
      <c r="J2420" s="16" t="n">
        <v>5</v>
      </c>
      <c r="K2420" s="16" t="n">
        <v>4</v>
      </c>
      <c r="L2420" s="16" t="s">
        <v>41</v>
      </c>
      <c r="M2420" s="18" t="n">
        <f aca="false">IF(ISNUMBER(B2420),B2420,IF(MID(B2420,3,1)="-",DATE(VALUE(RIGHT(B2420,4)),VALUE(MID(B2420,4,2)),VALUE(LEFT(B2420,2))),DATE(VALUE(LEFT(B2420,4)),VALUE(MID(B2420,6,2)),VALUE(RIGHT(B2420,2)))))</f>
        <v>45875</v>
      </c>
      <c r="N2420" s="16" t="n">
        <f aca="false">MONTH(M2420)</f>
        <v>8</v>
      </c>
      <c r="O2420" s="16" t="str">
        <f aca="false">PROPER(TRIM(H2420))</f>
        <v>Mumbai</v>
      </c>
      <c r="P2420" s="16" t="str">
        <f aca="false">IFERROR(VLOOKUP(O2420,city_map!$A$2:$B$6,2,FALSE()),O2420)</f>
        <v>Mumbai</v>
      </c>
      <c r="Q2420" s="16" t="n">
        <f aca="false">IF(ISNUMBER(F2420),F2420,VALUE(SUBSTITUTE(SUBSTITUTE(F2420,"₹",""),",","")))</f>
        <v>2263</v>
      </c>
      <c r="R2420" s="16" t="n">
        <f aca="false">IF(E2420=99,1,E2420)</f>
        <v>1</v>
      </c>
      <c r="S2420" s="16" t="n">
        <f aca="false">IF(G2420="",0,G2420)</f>
        <v>0.1</v>
      </c>
      <c r="T2420" s="16" t="str">
        <f aca="false">IF(I2420="","Unknown",IF(I2420="upi","UPI",I2420))</f>
        <v>UPI</v>
      </c>
      <c r="U2420" s="16" t="str">
        <f aca="false">IF(L2420="Yes","Y",IF(L2420="No","N",L2420))</f>
        <v>N</v>
      </c>
      <c r="V2420" s="19" t="n">
        <f aca="false">ROUND(R2420*Q2420*(1-S2420),2)</f>
        <v>2036.7</v>
      </c>
      <c r="W2420" s="16" t="str">
        <f aca="false">_xlfn.XLOOKUP(D2420,products!$A$2:$A$61,products!$C$2:$C$61,"Not found")</f>
        <v>Electronics</v>
      </c>
    </row>
    <row r="2421" customFormat="false" ht="15" hidden="false" customHeight="false" outlineLevel="0" collapsed="false">
      <c r="A2421" s="16" t="s">
        <v>3605</v>
      </c>
      <c r="B2421" s="16" t="s">
        <v>3593</v>
      </c>
      <c r="C2421" s="16" t="s">
        <v>1744</v>
      </c>
      <c r="D2421" s="16" t="s">
        <v>139</v>
      </c>
      <c r="E2421" s="16" t="n">
        <v>3</v>
      </c>
      <c r="F2421" s="16" t="n">
        <v>347</v>
      </c>
      <c r="G2421" s="16" t="n">
        <v>0.2</v>
      </c>
      <c r="H2421" s="16" t="s">
        <v>120</v>
      </c>
      <c r="I2421" s="16" t="s">
        <v>100</v>
      </c>
      <c r="J2421" s="16" t="n">
        <v>2</v>
      </c>
      <c r="K2421" s="16"/>
      <c r="L2421" s="16" t="s">
        <v>41</v>
      </c>
      <c r="M2421" s="18" t="n">
        <f aca="false">IF(ISNUMBER(B2421),B2421,IF(MID(B2421,3,1)="-",DATE(VALUE(RIGHT(B2421,4)),VALUE(MID(B2421,4,2)),VALUE(LEFT(B2421,2))),DATE(VALUE(LEFT(B2421,4)),VALUE(MID(B2421,6,2)),VALUE(RIGHT(B2421,2)))))</f>
        <v>45875</v>
      </c>
      <c r="N2421" s="16" t="n">
        <f aca="false">MONTH(M2421)</f>
        <v>8</v>
      </c>
      <c r="O2421" s="16" t="str">
        <f aca="false">PROPER(TRIM(H2421))</f>
        <v>Kolkata</v>
      </c>
      <c r="P2421" s="16" t="str">
        <f aca="false">IFERROR(VLOOKUP(O2421,city_map!$A$2:$B$6,2,FALSE()),O2421)</f>
        <v>Kolkata</v>
      </c>
      <c r="Q2421" s="16" t="n">
        <f aca="false">IF(ISNUMBER(F2421),F2421,VALUE(SUBSTITUTE(SUBSTITUTE(F2421,"₹",""),",","")))</f>
        <v>347</v>
      </c>
      <c r="R2421" s="16" t="n">
        <f aca="false">IF(E2421=99,1,E2421)</f>
        <v>3</v>
      </c>
      <c r="S2421" s="16" t="n">
        <f aca="false">IF(G2421="",0,G2421)</f>
        <v>0.2</v>
      </c>
      <c r="T2421" s="16" t="str">
        <f aca="false">IF(I2421="","Unknown",IF(I2421="upi","UPI",I2421))</f>
        <v>Net Banking</v>
      </c>
      <c r="U2421" s="16" t="str">
        <f aca="false">IF(L2421="Yes","Y",IF(L2421="No","N",L2421))</f>
        <v>N</v>
      </c>
      <c r="V2421" s="19" t="n">
        <f aca="false">ROUND(R2421*Q2421*(1-S2421),2)</f>
        <v>832.8</v>
      </c>
      <c r="W2421" s="16" t="str">
        <f aca="false">_xlfn.XLOOKUP(D2421,products!$A$2:$A$61,products!$C$2:$C$61,"Not found")</f>
        <v>Beauty</v>
      </c>
    </row>
    <row r="2422" customFormat="false" ht="15" hidden="false" customHeight="false" outlineLevel="0" collapsed="false">
      <c r="A2422" s="16" t="s">
        <v>3606</v>
      </c>
      <c r="B2422" s="16" t="s">
        <v>3593</v>
      </c>
      <c r="C2422" s="16" t="s">
        <v>941</v>
      </c>
      <c r="D2422" s="16" t="s">
        <v>88</v>
      </c>
      <c r="E2422" s="16" t="n">
        <v>1</v>
      </c>
      <c r="F2422" s="16" t="n">
        <v>3019</v>
      </c>
      <c r="G2422" s="16" t="n">
        <v>0.2</v>
      </c>
      <c r="H2422" s="16" t="s">
        <v>130</v>
      </c>
      <c r="I2422" s="16" t="s">
        <v>60</v>
      </c>
      <c r="J2422" s="16" t="n">
        <v>4</v>
      </c>
      <c r="K2422" s="16" t="n">
        <v>3</v>
      </c>
      <c r="L2422" s="16" t="s">
        <v>57</v>
      </c>
      <c r="M2422" s="18" t="n">
        <f aca="false">IF(ISNUMBER(B2422),B2422,IF(MID(B2422,3,1)="-",DATE(VALUE(RIGHT(B2422,4)),VALUE(MID(B2422,4,2)),VALUE(LEFT(B2422,2))),DATE(VALUE(LEFT(B2422,4)),VALUE(MID(B2422,6,2)),VALUE(RIGHT(B2422,2)))))</f>
        <v>45875</v>
      </c>
      <c r="N2422" s="16" t="n">
        <f aca="false">MONTH(M2422)</f>
        <v>8</v>
      </c>
      <c r="O2422" s="16" t="str">
        <f aca="false">PROPER(TRIM(H2422))</f>
        <v>Bengaluru</v>
      </c>
      <c r="P2422" s="16" t="str">
        <f aca="false">IFERROR(VLOOKUP(O2422,city_map!$A$2:$B$6,2,FALSE()),O2422)</f>
        <v>Bengaluru</v>
      </c>
      <c r="Q2422" s="16" t="n">
        <f aca="false">IF(ISNUMBER(F2422),F2422,VALUE(SUBSTITUTE(SUBSTITUTE(F2422,"₹",""),",","")))</f>
        <v>3019</v>
      </c>
      <c r="R2422" s="16" t="n">
        <f aca="false">IF(E2422=99,1,E2422)</f>
        <v>1</v>
      </c>
      <c r="S2422" s="16" t="n">
        <f aca="false">IF(G2422="",0,G2422)</f>
        <v>0.2</v>
      </c>
      <c r="T2422" s="16" t="str">
        <f aca="false">IF(I2422="","Unknown",IF(I2422="upi","UPI",I2422))</f>
        <v>UPI</v>
      </c>
      <c r="U2422" s="16" t="str">
        <f aca="false">IF(L2422="Yes","Y",IF(L2422="No","N",L2422))</f>
        <v>Y</v>
      </c>
      <c r="V2422" s="19" t="n">
        <f aca="false">ROUND(R2422*Q2422*(1-S2422),2)</f>
        <v>2415.2</v>
      </c>
      <c r="W2422" s="16" t="str">
        <f aca="false">_xlfn.XLOOKUP(D2422,products!$A$2:$A$61,products!$C$2:$C$61,"Not found")</f>
        <v>Fashion</v>
      </c>
    </row>
    <row r="2423" customFormat="false" ht="15" hidden="false" customHeight="false" outlineLevel="0" collapsed="false">
      <c r="A2423" s="16" t="s">
        <v>3607</v>
      </c>
      <c r="B2423" s="16" t="s">
        <v>3608</v>
      </c>
      <c r="C2423" s="16" t="s">
        <v>249</v>
      </c>
      <c r="D2423" s="16" t="s">
        <v>160</v>
      </c>
      <c r="E2423" s="16" t="n">
        <v>1</v>
      </c>
      <c r="F2423" s="16" t="n">
        <v>1762</v>
      </c>
      <c r="G2423" s="16" t="n">
        <v>0.1</v>
      </c>
      <c r="H2423" s="16" t="s">
        <v>46</v>
      </c>
      <c r="I2423" s="16" t="s">
        <v>71</v>
      </c>
      <c r="J2423" s="16" t="n">
        <v>4</v>
      </c>
      <c r="K2423" s="16" t="n">
        <v>4</v>
      </c>
      <c r="L2423" s="16" t="s">
        <v>57</v>
      </c>
      <c r="M2423" s="18" t="n">
        <f aca="false">IF(ISNUMBER(B2423),B2423,IF(MID(B2423,3,1)="-",DATE(VALUE(RIGHT(B2423,4)),VALUE(MID(B2423,4,2)),VALUE(LEFT(B2423,2))),DATE(VALUE(LEFT(B2423,4)),VALUE(MID(B2423,6,2)),VALUE(RIGHT(B2423,2)))))</f>
        <v>45876</v>
      </c>
      <c r="N2423" s="16" t="n">
        <f aca="false">MONTH(M2423)</f>
        <v>8</v>
      </c>
      <c r="O2423" s="16" t="str">
        <f aca="false">PROPER(TRIM(H2423))</f>
        <v>Chennai</v>
      </c>
      <c r="P2423" s="16" t="str">
        <f aca="false">IFERROR(VLOOKUP(O2423,city_map!$A$2:$B$6,2,FALSE()),O2423)</f>
        <v>Chennai</v>
      </c>
      <c r="Q2423" s="16" t="n">
        <f aca="false">IF(ISNUMBER(F2423),F2423,VALUE(SUBSTITUTE(SUBSTITUTE(F2423,"₹",""),",","")))</f>
        <v>1762</v>
      </c>
      <c r="R2423" s="16" t="n">
        <f aca="false">IF(E2423=99,1,E2423)</f>
        <v>1</v>
      </c>
      <c r="S2423" s="16" t="n">
        <f aca="false">IF(G2423="",0,G2423)</f>
        <v>0.1</v>
      </c>
      <c r="T2423" s="16" t="str">
        <f aca="false">IF(I2423="","Unknown",IF(I2423="upi","UPI",I2423))</f>
        <v>Credit Card</v>
      </c>
      <c r="U2423" s="16" t="str">
        <f aca="false">IF(L2423="Yes","Y",IF(L2423="No","N",L2423))</f>
        <v>Y</v>
      </c>
      <c r="V2423" s="19" t="n">
        <f aca="false">ROUND(R2423*Q2423*(1-S2423),2)</f>
        <v>1585.8</v>
      </c>
      <c r="W2423" s="16" t="str">
        <f aca="false">_xlfn.XLOOKUP(D2423,products!$A$2:$A$61,products!$C$2:$C$61,"Not found")</f>
        <v>Fashion</v>
      </c>
    </row>
    <row r="2424" customFormat="false" ht="15" hidden="false" customHeight="false" outlineLevel="0" collapsed="false">
      <c r="A2424" s="16" t="s">
        <v>3609</v>
      </c>
      <c r="B2424" s="16" t="s">
        <v>3608</v>
      </c>
      <c r="C2424" s="16" t="s">
        <v>977</v>
      </c>
      <c r="D2424" s="16" t="s">
        <v>232</v>
      </c>
      <c r="E2424" s="16" t="n">
        <v>2</v>
      </c>
      <c r="F2424" s="16" t="n">
        <v>2067</v>
      </c>
      <c r="G2424" s="16" t="n">
        <v>0</v>
      </c>
      <c r="H2424" s="16" t="s">
        <v>281</v>
      </c>
      <c r="I2424" s="16" t="s">
        <v>60</v>
      </c>
      <c r="J2424" s="16" t="n">
        <v>4</v>
      </c>
      <c r="K2424" s="16"/>
      <c r="L2424" s="16" t="s">
        <v>41</v>
      </c>
      <c r="M2424" s="18" t="n">
        <f aca="false">IF(ISNUMBER(B2424),B2424,IF(MID(B2424,3,1)="-",DATE(VALUE(RIGHT(B2424,4)),VALUE(MID(B2424,4,2)),VALUE(LEFT(B2424,2))),DATE(VALUE(LEFT(B2424,4)),VALUE(MID(B2424,6,2)),VALUE(RIGHT(B2424,2)))))</f>
        <v>45876</v>
      </c>
      <c r="N2424" s="16" t="n">
        <f aca="false">MONTH(M2424)</f>
        <v>8</v>
      </c>
      <c r="O2424" s="16" t="str">
        <f aca="false">PROPER(TRIM(H2424))</f>
        <v>Bengaluru</v>
      </c>
      <c r="P2424" s="16" t="str">
        <f aca="false">IFERROR(VLOOKUP(O2424,city_map!$A$2:$B$6,2,FALSE()),O2424)</f>
        <v>Bengaluru</v>
      </c>
      <c r="Q2424" s="16" t="n">
        <f aca="false">IF(ISNUMBER(F2424),F2424,VALUE(SUBSTITUTE(SUBSTITUTE(F2424,"₹",""),",","")))</f>
        <v>2067</v>
      </c>
      <c r="R2424" s="16" t="n">
        <f aca="false">IF(E2424=99,1,E2424)</f>
        <v>2</v>
      </c>
      <c r="S2424" s="16" t="n">
        <f aca="false">IF(G2424="",0,G2424)</f>
        <v>0</v>
      </c>
      <c r="T2424" s="16" t="str">
        <f aca="false">IF(I2424="","Unknown",IF(I2424="upi","UPI",I2424))</f>
        <v>UPI</v>
      </c>
      <c r="U2424" s="16" t="str">
        <f aca="false">IF(L2424="Yes","Y",IF(L2424="No","N",L2424))</f>
        <v>N</v>
      </c>
      <c r="V2424" s="19" t="n">
        <f aca="false">ROUND(R2424*Q2424*(1-S2424),2)</f>
        <v>4134</v>
      </c>
      <c r="W2424" s="16" t="str">
        <f aca="false">_xlfn.XLOOKUP(D2424,products!$A$2:$A$61,products!$C$2:$C$61,"Not found")</f>
        <v>Electronics</v>
      </c>
    </row>
    <row r="2425" customFormat="false" ht="15" hidden="false" customHeight="false" outlineLevel="0" collapsed="false">
      <c r="A2425" s="16" t="s">
        <v>3610</v>
      </c>
      <c r="B2425" s="16" t="s">
        <v>3608</v>
      </c>
      <c r="C2425" s="16" t="s">
        <v>266</v>
      </c>
      <c r="D2425" s="16" t="s">
        <v>149</v>
      </c>
      <c r="E2425" s="16" t="n">
        <v>1</v>
      </c>
      <c r="F2425" s="16" t="n">
        <v>1543</v>
      </c>
      <c r="G2425" s="16" t="n">
        <v>0</v>
      </c>
      <c r="H2425" s="16" t="s">
        <v>130</v>
      </c>
      <c r="I2425" s="16" t="s">
        <v>60</v>
      </c>
      <c r="J2425" s="16" t="n">
        <v>2</v>
      </c>
      <c r="K2425" s="16" t="n">
        <v>4</v>
      </c>
      <c r="L2425" s="16" t="s">
        <v>41</v>
      </c>
      <c r="M2425" s="18" t="n">
        <f aca="false">IF(ISNUMBER(B2425),B2425,IF(MID(B2425,3,1)="-",DATE(VALUE(RIGHT(B2425,4)),VALUE(MID(B2425,4,2)),VALUE(LEFT(B2425,2))),DATE(VALUE(LEFT(B2425,4)),VALUE(MID(B2425,6,2)),VALUE(RIGHT(B2425,2)))))</f>
        <v>45876</v>
      </c>
      <c r="N2425" s="16" t="n">
        <f aca="false">MONTH(M2425)</f>
        <v>8</v>
      </c>
      <c r="O2425" s="16" t="str">
        <f aca="false">PROPER(TRIM(H2425))</f>
        <v>Bengaluru</v>
      </c>
      <c r="P2425" s="16" t="str">
        <f aca="false">IFERROR(VLOOKUP(O2425,city_map!$A$2:$B$6,2,FALSE()),O2425)</f>
        <v>Bengaluru</v>
      </c>
      <c r="Q2425" s="16" t="n">
        <f aca="false">IF(ISNUMBER(F2425),F2425,VALUE(SUBSTITUTE(SUBSTITUTE(F2425,"₹",""),",","")))</f>
        <v>1543</v>
      </c>
      <c r="R2425" s="16" t="n">
        <f aca="false">IF(E2425=99,1,E2425)</f>
        <v>1</v>
      </c>
      <c r="S2425" s="16" t="n">
        <f aca="false">IF(G2425="",0,G2425)</f>
        <v>0</v>
      </c>
      <c r="T2425" s="16" t="str">
        <f aca="false">IF(I2425="","Unknown",IF(I2425="upi","UPI",I2425))</f>
        <v>UPI</v>
      </c>
      <c r="U2425" s="16" t="str">
        <f aca="false">IF(L2425="Yes","Y",IF(L2425="No","N",L2425))</f>
        <v>N</v>
      </c>
      <c r="V2425" s="19" t="n">
        <f aca="false">ROUND(R2425*Q2425*(1-S2425),2)</f>
        <v>1543</v>
      </c>
      <c r="W2425" s="16" t="str">
        <f aca="false">_xlfn.XLOOKUP(D2425,products!$A$2:$A$61,products!$C$2:$C$61,"Not found")</f>
        <v>Fashion</v>
      </c>
    </row>
    <row r="2426" customFormat="false" ht="15" hidden="false" customHeight="false" outlineLevel="0" collapsed="false">
      <c r="A2426" s="16" t="s">
        <v>3611</v>
      </c>
      <c r="B2426" s="16" t="s">
        <v>3608</v>
      </c>
      <c r="C2426" s="16" t="s">
        <v>1499</v>
      </c>
      <c r="D2426" s="16" t="s">
        <v>119</v>
      </c>
      <c r="E2426" s="16" t="n">
        <v>3</v>
      </c>
      <c r="F2426" s="16" t="n">
        <v>238</v>
      </c>
      <c r="G2426" s="16" t="n">
        <v>0.15</v>
      </c>
      <c r="H2426" s="16" t="s">
        <v>208</v>
      </c>
      <c r="I2426" s="16" t="s">
        <v>60</v>
      </c>
      <c r="J2426" s="16" t="n">
        <v>5</v>
      </c>
      <c r="K2426" s="16" t="n">
        <v>3</v>
      </c>
      <c r="L2426" s="16" t="s">
        <v>41</v>
      </c>
      <c r="M2426" s="18" t="n">
        <f aca="false">IF(ISNUMBER(B2426),B2426,IF(MID(B2426,3,1)="-",DATE(VALUE(RIGHT(B2426,4)),VALUE(MID(B2426,4,2)),VALUE(LEFT(B2426,2))),DATE(VALUE(LEFT(B2426,4)),VALUE(MID(B2426,6,2)),VALUE(RIGHT(B2426,2)))))</f>
        <v>45876</v>
      </c>
      <c r="N2426" s="16" t="n">
        <f aca="false">MONTH(M2426)</f>
        <v>8</v>
      </c>
      <c r="O2426" s="16" t="str">
        <f aca="false">PROPER(TRIM(H2426))</f>
        <v>Jaipur</v>
      </c>
      <c r="P2426" s="16" t="str">
        <f aca="false">IFERROR(VLOOKUP(O2426,city_map!$A$2:$B$6,2,FALSE()),O2426)</f>
        <v>Jaipur</v>
      </c>
      <c r="Q2426" s="16" t="n">
        <f aca="false">IF(ISNUMBER(F2426),F2426,VALUE(SUBSTITUTE(SUBSTITUTE(F2426,"₹",""),",","")))</f>
        <v>238</v>
      </c>
      <c r="R2426" s="16" t="n">
        <f aca="false">IF(E2426=99,1,E2426)</f>
        <v>3</v>
      </c>
      <c r="S2426" s="16" t="n">
        <f aca="false">IF(G2426="",0,G2426)</f>
        <v>0.15</v>
      </c>
      <c r="T2426" s="16" t="str">
        <f aca="false">IF(I2426="","Unknown",IF(I2426="upi","UPI",I2426))</f>
        <v>UPI</v>
      </c>
      <c r="U2426" s="16" t="str">
        <f aca="false">IF(L2426="Yes","Y",IF(L2426="No","N",L2426))</f>
        <v>N</v>
      </c>
      <c r="V2426" s="19" t="n">
        <f aca="false">ROUND(R2426*Q2426*(1-S2426),2)</f>
        <v>606.9</v>
      </c>
      <c r="W2426" s="16" t="str">
        <f aca="false">_xlfn.XLOOKUP(D2426,products!$A$2:$A$61,products!$C$2:$C$61,"Not found")</f>
        <v>Books</v>
      </c>
    </row>
    <row r="2427" customFormat="false" ht="15" hidden="false" customHeight="false" outlineLevel="0" collapsed="false">
      <c r="A2427" s="16" t="s">
        <v>3612</v>
      </c>
      <c r="B2427" s="16" t="s">
        <v>3608</v>
      </c>
      <c r="C2427" s="16" t="s">
        <v>1848</v>
      </c>
      <c r="D2427" s="16" t="s">
        <v>136</v>
      </c>
      <c r="E2427" s="16" t="n">
        <v>1</v>
      </c>
      <c r="F2427" s="16" t="s">
        <v>3613</v>
      </c>
      <c r="G2427" s="16"/>
      <c r="H2427" s="16" t="s">
        <v>655</v>
      </c>
      <c r="I2427" s="16" t="s">
        <v>60</v>
      </c>
      <c r="J2427" s="16" t="n">
        <v>3</v>
      </c>
      <c r="K2427" s="16" t="n">
        <v>4</v>
      </c>
      <c r="L2427" s="16" t="s">
        <v>41</v>
      </c>
      <c r="M2427" s="18" t="n">
        <f aca="false">IF(ISNUMBER(B2427),B2427,IF(MID(B2427,3,1)="-",DATE(VALUE(RIGHT(B2427,4)),VALUE(MID(B2427,4,2)),VALUE(LEFT(B2427,2))),DATE(VALUE(LEFT(B2427,4)),VALUE(MID(B2427,6,2)),VALUE(RIGHT(B2427,2)))))</f>
        <v>45876</v>
      </c>
      <c r="N2427" s="16" t="n">
        <f aca="false">MONTH(M2427)</f>
        <v>8</v>
      </c>
      <c r="O2427" s="16" t="str">
        <f aca="false">PROPER(TRIM(H2427))</f>
        <v>Mumbai</v>
      </c>
      <c r="P2427" s="16" t="str">
        <f aca="false">IFERROR(VLOOKUP(O2427,city_map!$A$2:$B$6,2,FALSE()),O2427)</f>
        <v>Mumbai</v>
      </c>
      <c r="Q2427" s="16" t="n">
        <f aca="false">IF(ISNUMBER(F2427),F2427,VALUE(SUBSTITUTE(SUBSTITUTE(F2427,"₹",""),",","")))</f>
        <v>2195</v>
      </c>
      <c r="R2427" s="16" t="n">
        <f aca="false">IF(E2427=99,1,E2427)</f>
        <v>1</v>
      </c>
      <c r="S2427" s="16" t="n">
        <f aca="false">IF(G2427="",0,G2427)</f>
        <v>0</v>
      </c>
      <c r="T2427" s="16" t="str">
        <f aca="false">IF(I2427="","Unknown",IF(I2427="upi","UPI",I2427))</f>
        <v>UPI</v>
      </c>
      <c r="U2427" s="16" t="str">
        <f aca="false">IF(L2427="Yes","Y",IF(L2427="No","N",L2427))</f>
        <v>N</v>
      </c>
      <c r="V2427" s="19" t="n">
        <f aca="false">ROUND(R2427*Q2427*(1-S2427),2)</f>
        <v>2195</v>
      </c>
      <c r="W2427" s="16" t="str">
        <f aca="false">_xlfn.XLOOKUP(D2427,products!$A$2:$A$61,products!$C$2:$C$61,"Not found")</f>
        <v>Electronics</v>
      </c>
    </row>
    <row r="2428" customFormat="false" ht="15" hidden="false" customHeight="false" outlineLevel="0" collapsed="false">
      <c r="A2428" s="16" t="s">
        <v>3614</v>
      </c>
      <c r="B2428" s="16" t="s">
        <v>3608</v>
      </c>
      <c r="C2428" s="16" t="s">
        <v>1841</v>
      </c>
      <c r="D2428" s="16" t="s">
        <v>229</v>
      </c>
      <c r="E2428" s="16" t="n">
        <v>5</v>
      </c>
      <c r="F2428" s="16" t="n">
        <v>468</v>
      </c>
      <c r="G2428" s="16" t="n">
        <v>0.3</v>
      </c>
      <c r="H2428" s="16" t="s">
        <v>89</v>
      </c>
      <c r="I2428" s="16" t="s">
        <v>40</v>
      </c>
      <c r="J2428" s="16" t="n">
        <v>7</v>
      </c>
      <c r="K2428" s="16" t="n">
        <v>3</v>
      </c>
      <c r="L2428" s="16" t="s">
        <v>41</v>
      </c>
      <c r="M2428" s="18" t="n">
        <f aca="false">IF(ISNUMBER(B2428),B2428,IF(MID(B2428,3,1)="-",DATE(VALUE(RIGHT(B2428,4)),VALUE(MID(B2428,4,2)),VALUE(LEFT(B2428,2))),DATE(VALUE(LEFT(B2428,4)),VALUE(MID(B2428,6,2)),VALUE(RIGHT(B2428,2)))))</f>
        <v>45876</v>
      </c>
      <c r="N2428" s="16" t="n">
        <f aca="false">MONTH(M2428)</f>
        <v>8</v>
      </c>
      <c r="O2428" s="16" t="str">
        <f aca="false">PROPER(TRIM(H2428))</f>
        <v>Ahmedabad</v>
      </c>
      <c r="P2428" s="16" t="str">
        <f aca="false">IFERROR(VLOOKUP(O2428,city_map!$A$2:$B$6,2,FALSE()),O2428)</f>
        <v>Ahmedabad</v>
      </c>
      <c r="Q2428" s="16" t="n">
        <f aca="false">IF(ISNUMBER(F2428),F2428,VALUE(SUBSTITUTE(SUBSTITUTE(F2428,"₹",""),",","")))</f>
        <v>468</v>
      </c>
      <c r="R2428" s="16" t="n">
        <f aca="false">IF(E2428=99,1,E2428)</f>
        <v>5</v>
      </c>
      <c r="S2428" s="16" t="n">
        <f aca="false">IF(G2428="",0,G2428)</f>
        <v>0.3</v>
      </c>
      <c r="T2428" s="16" t="str">
        <f aca="false">IF(I2428="","Unknown",IF(I2428="upi","UPI",I2428))</f>
        <v>COD</v>
      </c>
      <c r="U2428" s="16" t="str">
        <f aca="false">IF(L2428="Yes","Y",IF(L2428="No","N",L2428))</f>
        <v>N</v>
      </c>
      <c r="V2428" s="19" t="n">
        <f aca="false">ROUND(R2428*Q2428*(1-S2428),2)</f>
        <v>1638</v>
      </c>
      <c r="W2428" s="16" t="str">
        <f aca="false">_xlfn.XLOOKUP(D2428,products!$A$2:$A$61,products!$C$2:$C$61,"Not found")</f>
        <v>Books</v>
      </c>
    </row>
    <row r="2429" customFormat="false" ht="15" hidden="false" customHeight="false" outlineLevel="0" collapsed="false">
      <c r="A2429" s="16" t="s">
        <v>3615</v>
      </c>
      <c r="B2429" s="16" t="s">
        <v>3608</v>
      </c>
      <c r="C2429" s="16" t="s">
        <v>1108</v>
      </c>
      <c r="D2429" s="16" t="s">
        <v>111</v>
      </c>
      <c r="E2429" s="16" t="n">
        <v>1</v>
      </c>
      <c r="F2429" s="16" t="n">
        <v>1031</v>
      </c>
      <c r="G2429" s="16" t="n">
        <v>0.05</v>
      </c>
      <c r="H2429" s="16" t="s">
        <v>70</v>
      </c>
      <c r="I2429" s="16" t="s">
        <v>40</v>
      </c>
      <c r="J2429" s="16" t="n">
        <v>6</v>
      </c>
      <c r="K2429" s="16" t="n">
        <v>4</v>
      </c>
      <c r="L2429" s="16" t="s">
        <v>41</v>
      </c>
      <c r="M2429" s="18" t="n">
        <f aca="false">IF(ISNUMBER(B2429),B2429,IF(MID(B2429,3,1)="-",DATE(VALUE(RIGHT(B2429,4)),VALUE(MID(B2429,4,2)),VALUE(LEFT(B2429,2))),DATE(VALUE(LEFT(B2429,4)),VALUE(MID(B2429,6,2)),VALUE(RIGHT(B2429,2)))))</f>
        <v>45876</v>
      </c>
      <c r="N2429" s="16" t="n">
        <f aca="false">MONTH(M2429)</f>
        <v>8</v>
      </c>
      <c r="O2429" s="16" t="str">
        <f aca="false">PROPER(TRIM(H2429))</f>
        <v>Pune</v>
      </c>
      <c r="P2429" s="16" t="str">
        <f aca="false">IFERROR(VLOOKUP(O2429,city_map!$A$2:$B$6,2,FALSE()),O2429)</f>
        <v>Pune</v>
      </c>
      <c r="Q2429" s="16" t="n">
        <f aca="false">IF(ISNUMBER(F2429),F2429,VALUE(SUBSTITUTE(SUBSTITUTE(F2429,"₹",""),",","")))</f>
        <v>1031</v>
      </c>
      <c r="R2429" s="16" t="n">
        <f aca="false">IF(E2429=99,1,E2429)</f>
        <v>1</v>
      </c>
      <c r="S2429" s="16" t="n">
        <f aca="false">IF(G2429="",0,G2429)</f>
        <v>0.05</v>
      </c>
      <c r="T2429" s="16" t="str">
        <f aca="false">IF(I2429="","Unknown",IF(I2429="upi","UPI",I2429))</f>
        <v>COD</v>
      </c>
      <c r="U2429" s="16" t="str">
        <f aca="false">IF(L2429="Yes","Y",IF(L2429="No","N",L2429))</f>
        <v>N</v>
      </c>
      <c r="V2429" s="19" t="n">
        <f aca="false">ROUND(R2429*Q2429*(1-S2429),2)</f>
        <v>979.45</v>
      </c>
      <c r="W2429" s="16" t="str">
        <f aca="false">_xlfn.XLOOKUP(D2429,products!$A$2:$A$61,products!$C$2:$C$61,"Not found")</f>
        <v>Books</v>
      </c>
    </row>
    <row r="2430" customFormat="false" ht="15" hidden="false" customHeight="false" outlineLevel="0" collapsed="false">
      <c r="A2430" s="16" t="s">
        <v>3616</v>
      </c>
      <c r="B2430" s="16" t="s">
        <v>3608</v>
      </c>
      <c r="C2430" s="16" t="s">
        <v>474</v>
      </c>
      <c r="D2430" s="16" t="s">
        <v>63</v>
      </c>
      <c r="E2430" s="16" t="n">
        <v>2</v>
      </c>
      <c r="F2430" s="16" t="n">
        <v>1550</v>
      </c>
      <c r="G2430" s="16" t="n">
        <v>0.2</v>
      </c>
      <c r="H2430" s="16" t="s">
        <v>67</v>
      </c>
      <c r="I2430" s="16" t="s">
        <v>100</v>
      </c>
      <c r="J2430" s="16" t="n">
        <v>6</v>
      </c>
      <c r="K2430" s="16" t="n">
        <v>4</v>
      </c>
      <c r="L2430" s="16" t="s">
        <v>41</v>
      </c>
      <c r="M2430" s="18" t="n">
        <f aca="false">IF(ISNUMBER(B2430),B2430,IF(MID(B2430,3,1)="-",DATE(VALUE(RIGHT(B2430,4)),VALUE(MID(B2430,4,2)),VALUE(LEFT(B2430,2))),DATE(VALUE(LEFT(B2430,4)),VALUE(MID(B2430,6,2)),VALUE(RIGHT(B2430,2)))))</f>
        <v>45876</v>
      </c>
      <c r="N2430" s="16" t="n">
        <f aca="false">MONTH(M2430)</f>
        <v>8</v>
      </c>
      <c r="O2430" s="16" t="str">
        <f aca="false">PROPER(TRIM(H2430))</f>
        <v>Kolkata</v>
      </c>
      <c r="P2430" s="16" t="str">
        <f aca="false">IFERROR(VLOOKUP(O2430,city_map!$A$2:$B$6,2,FALSE()),O2430)</f>
        <v>Kolkata</v>
      </c>
      <c r="Q2430" s="16" t="n">
        <f aca="false">IF(ISNUMBER(F2430),F2430,VALUE(SUBSTITUTE(SUBSTITUTE(F2430,"₹",""),",","")))</f>
        <v>1550</v>
      </c>
      <c r="R2430" s="16" t="n">
        <f aca="false">IF(E2430=99,1,E2430)</f>
        <v>2</v>
      </c>
      <c r="S2430" s="16" t="n">
        <f aca="false">IF(G2430="",0,G2430)</f>
        <v>0.2</v>
      </c>
      <c r="T2430" s="16" t="str">
        <f aca="false">IF(I2430="","Unknown",IF(I2430="upi","UPI",I2430))</f>
        <v>Net Banking</v>
      </c>
      <c r="U2430" s="16" t="str">
        <f aca="false">IF(L2430="Yes","Y",IF(L2430="No","N",L2430))</f>
        <v>N</v>
      </c>
      <c r="V2430" s="19" t="n">
        <f aca="false">ROUND(R2430*Q2430*(1-S2430),2)</f>
        <v>2480</v>
      </c>
      <c r="W2430" s="16" t="str">
        <f aca="false">_xlfn.XLOOKUP(D2430,products!$A$2:$A$61,products!$C$2:$C$61,"Not found")</f>
        <v>Fashion</v>
      </c>
    </row>
    <row r="2431" customFormat="false" ht="15" hidden="false" customHeight="false" outlineLevel="0" collapsed="false">
      <c r="A2431" s="16" t="s">
        <v>3617</v>
      </c>
      <c r="B2431" s="16" t="s">
        <v>3608</v>
      </c>
      <c r="C2431" s="16" t="s">
        <v>482</v>
      </c>
      <c r="D2431" s="16" t="s">
        <v>216</v>
      </c>
      <c r="E2431" s="16" t="n">
        <v>2</v>
      </c>
      <c r="F2431" s="16" t="n">
        <v>884</v>
      </c>
      <c r="G2431" s="16" t="n">
        <v>0.3</v>
      </c>
      <c r="H2431" s="16" t="s">
        <v>112</v>
      </c>
      <c r="I2431" s="16" t="s">
        <v>60</v>
      </c>
      <c r="J2431" s="16" t="n">
        <v>3</v>
      </c>
      <c r="K2431" s="16" t="n">
        <v>3</v>
      </c>
      <c r="L2431" s="16" t="s">
        <v>174</v>
      </c>
      <c r="M2431" s="18" t="n">
        <f aca="false">IF(ISNUMBER(B2431),B2431,IF(MID(B2431,3,1)="-",DATE(VALUE(RIGHT(B2431,4)),VALUE(MID(B2431,4,2)),VALUE(LEFT(B2431,2))),DATE(VALUE(LEFT(B2431,4)),VALUE(MID(B2431,6,2)),VALUE(RIGHT(B2431,2)))))</f>
        <v>45876</v>
      </c>
      <c r="N2431" s="16" t="n">
        <f aca="false">MONTH(M2431)</f>
        <v>8</v>
      </c>
      <c r="O2431" s="16" t="str">
        <f aca="false">PROPER(TRIM(H2431))</f>
        <v>Mumbai</v>
      </c>
      <c r="P2431" s="16" t="str">
        <f aca="false">IFERROR(VLOOKUP(O2431,city_map!$A$2:$B$6,2,FALSE()),O2431)</f>
        <v>Mumbai</v>
      </c>
      <c r="Q2431" s="16" t="n">
        <f aca="false">IF(ISNUMBER(F2431),F2431,VALUE(SUBSTITUTE(SUBSTITUTE(F2431,"₹",""),",","")))</f>
        <v>884</v>
      </c>
      <c r="R2431" s="16" t="n">
        <f aca="false">IF(E2431=99,1,E2431)</f>
        <v>2</v>
      </c>
      <c r="S2431" s="16" t="n">
        <f aca="false">IF(G2431="",0,G2431)</f>
        <v>0.3</v>
      </c>
      <c r="T2431" s="16" t="str">
        <f aca="false">IF(I2431="","Unknown",IF(I2431="upi","UPI",I2431))</f>
        <v>UPI</v>
      </c>
      <c r="U2431" s="16" t="str">
        <f aca="false">IF(L2431="Yes","Y",IF(L2431="No","N",L2431))</f>
        <v>N</v>
      </c>
      <c r="V2431" s="19" t="n">
        <f aca="false">ROUND(R2431*Q2431*(1-S2431),2)</f>
        <v>1237.6</v>
      </c>
      <c r="W2431" s="16" t="str">
        <f aca="false">_xlfn.XLOOKUP(D2431,products!$A$2:$A$61,products!$C$2:$C$61,"Not found")</f>
        <v>Books</v>
      </c>
    </row>
    <row r="2432" customFormat="false" ht="15" hidden="false" customHeight="false" outlineLevel="0" collapsed="false">
      <c r="A2432" s="16" t="s">
        <v>3618</v>
      </c>
      <c r="B2432" s="16" t="s">
        <v>3608</v>
      </c>
      <c r="C2432" s="16" t="s">
        <v>1038</v>
      </c>
      <c r="D2432" s="16" t="s">
        <v>136</v>
      </c>
      <c r="E2432" s="16" t="n">
        <v>2</v>
      </c>
      <c r="F2432" s="16" t="n">
        <v>2231</v>
      </c>
      <c r="G2432" s="16" t="n">
        <v>0</v>
      </c>
      <c r="H2432" s="16" t="s">
        <v>89</v>
      </c>
      <c r="I2432" s="16" t="s">
        <v>60</v>
      </c>
      <c r="J2432" s="16" t="n">
        <v>3</v>
      </c>
      <c r="K2432" s="16" t="n">
        <v>3</v>
      </c>
      <c r="L2432" s="16" t="s">
        <v>57</v>
      </c>
      <c r="M2432" s="18" t="n">
        <f aca="false">IF(ISNUMBER(B2432),B2432,IF(MID(B2432,3,1)="-",DATE(VALUE(RIGHT(B2432,4)),VALUE(MID(B2432,4,2)),VALUE(LEFT(B2432,2))),DATE(VALUE(LEFT(B2432,4)),VALUE(MID(B2432,6,2)),VALUE(RIGHT(B2432,2)))))</f>
        <v>45876</v>
      </c>
      <c r="N2432" s="16" t="n">
        <f aca="false">MONTH(M2432)</f>
        <v>8</v>
      </c>
      <c r="O2432" s="16" t="str">
        <f aca="false">PROPER(TRIM(H2432))</f>
        <v>Ahmedabad</v>
      </c>
      <c r="P2432" s="16" t="str">
        <f aca="false">IFERROR(VLOOKUP(O2432,city_map!$A$2:$B$6,2,FALSE()),O2432)</f>
        <v>Ahmedabad</v>
      </c>
      <c r="Q2432" s="16" t="n">
        <f aca="false">IF(ISNUMBER(F2432),F2432,VALUE(SUBSTITUTE(SUBSTITUTE(F2432,"₹",""),",","")))</f>
        <v>2231</v>
      </c>
      <c r="R2432" s="16" t="n">
        <f aca="false">IF(E2432=99,1,E2432)</f>
        <v>2</v>
      </c>
      <c r="S2432" s="16" t="n">
        <f aca="false">IF(G2432="",0,G2432)</f>
        <v>0</v>
      </c>
      <c r="T2432" s="16" t="str">
        <f aca="false">IF(I2432="","Unknown",IF(I2432="upi","UPI",I2432))</f>
        <v>UPI</v>
      </c>
      <c r="U2432" s="16" t="str">
        <f aca="false">IF(L2432="Yes","Y",IF(L2432="No","N",L2432))</f>
        <v>Y</v>
      </c>
      <c r="V2432" s="19" t="n">
        <f aca="false">ROUND(R2432*Q2432*(1-S2432),2)</f>
        <v>4462</v>
      </c>
      <c r="W2432" s="16" t="str">
        <f aca="false">_xlfn.XLOOKUP(D2432,products!$A$2:$A$61,products!$C$2:$C$61,"Not found")</f>
        <v>Electronics</v>
      </c>
    </row>
    <row r="2433" customFormat="false" ht="15" hidden="false" customHeight="false" outlineLevel="0" collapsed="false">
      <c r="A2433" s="16" t="s">
        <v>3619</v>
      </c>
      <c r="B2433" s="16" t="s">
        <v>3608</v>
      </c>
      <c r="C2433" s="16" t="s">
        <v>1267</v>
      </c>
      <c r="D2433" s="16" t="s">
        <v>721</v>
      </c>
      <c r="E2433" s="16" t="n">
        <v>1</v>
      </c>
      <c r="F2433" s="16" t="n">
        <v>485</v>
      </c>
      <c r="G2433" s="16" t="n">
        <v>0.05</v>
      </c>
      <c r="H2433" s="16" t="s">
        <v>67</v>
      </c>
      <c r="I2433" s="16" t="s">
        <v>60</v>
      </c>
      <c r="J2433" s="16" t="n">
        <v>5</v>
      </c>
      <c r="K2433" s="16" t="n">
        <v>3</v>
      </c>
      <c r="L2433" s="16" t="s">
        <v>57</v>
      </c>
      <c r="M2433" s="18" t="n">
        <f aca="false">IF(ISNUMBER(B2433),B2433,IF(MID(B2433,3,1)="-",DATE(VALUE(RIGHT(B2433,4)),VALUE(MID(B2433,4,2)),VALUE(LEFT(B2433,2))),DATE(VALUE(LEFT(B2433,4)),VALUE(MID(B2433,6,2)),VALUE(RIGHT(B2433,2)))))</f>
        <v>45876</v>
      </c>
      <c r="N2433" s="16" t="n">
        <f aca="false">MONTH(M2433)</f>
        <v>8</v>
      </c>
      <c r="O2433" s="16" t="str">
        <f aca="false">PROPER(TRIM(H2433))</f>
        <v>Kolkata</v>
      </c>
      <c r="P2433" s="16" t="str">
        <f aca="false">IFERROR(VLOOKUP(O2433,city_map!$A$2:$B$6,2,FALSE()),O2433)</f>
        <v>Kolkata</v>
      </c>
      <c r="Q2433" s="16" t="n">
        <f aca="false">IF(ISNUMBER(F2433),F2433,VALUE(SUBSTITUTE(SUBSTITUTE(F2433,"₹",""),",","")))</f>
        <v>485</v>
      </c>
      <c r="R2433" s="16" t="n">
        <f aca="false">IF(E2433=99,1,E2433)</f>
        <v>1</v>
      </c>
      <c r="S2433" s="16" t="n">
        <f aca="false">IF(G2433="",0,G2433)</f>
        <v>0.05</v>
      </c>
      <c r="T2433" s="16" t="str">
        <f aca="false">IF(I2433="","Unknown",IF(I2433="upi","UPI",I2433))</f>
        <v>UPI</v>
      </c>
      <c r="U2433" s="16" t="str">
        <f aca="false">IF(L2433="Yes","Y",IF(L2433="No","N",L2433))</f>
        <v>Y</v>
      </c>
      <c r="V2433" s="19" t="n">
        <f aca="false">ROUND(R2433*Q2433*(1-S2433),2)</f>
        <v>460.75</v>
      </c>
      <c r="W2433" s="16" t="str">
        <f aca="false">_xlfn.XLOOKUP(D2433,products!$A$2:$A$61,products!$C$2:$C$61,"Not found")</f>
        <v>Beauty</v>
      </c>
    </row>
    <row r="2434" customFormat="false" ht="15" hidden="false" customHeight="false" outlineLevel="0" collapsed="false">
      <c r="A2434" s="16" t="s">
        <v>3620</v>
      </c>
      <c r="B2434" s="16" t="s">
        <v>3608</v>
      </c>
      <c r="C2434" s="16" t="s">
        <v>3214</v>
      </c>
      <c r="D2434" s="16" t="s">
        <v>111</v>
      </c>
      <c r="E2434" s="16" t="n">
        <v>1</v>
      </c>
      <c r="F2434" s="16" t="n">
        <v>1017</v>
      </c>
      <c r="G2434" s="16" t="n">
        <v>0.15</v>
      </c>
      <c r="H2434" s="16" t="s">
        <v>130</v>
      </c>
      <c r="I2434" s="16" t="s">
        <v>60</v>
      </c>
      <c r="J2434" s="16" t="n">
        <v>3</v>
      </c>
      <c r="K2434" s="16" t="n">
        <v>4</v>
      </c>
      <c r="L2434" s="16" t="s">
        <v>41</v>
      </c>
      <c r="M2434" s="18" t="n">
        <f aca="false">IF(ISNUMBER(B2434),B2434,IF(MID(B2434,3,1)="-",DATE(VALUE(RIGHT(B2434,4)),VALUE(MID(B2434,4,2)),VALUE(LEFT(B2434,2))),DATE(VALUE(LEFT(B2434,4)),VALUE(MID(B2434,6,2)),VALUE(RIGHT(B2434,2)))))</f>
        <v>45876</v>
      </c>
      <c r="N2434" s="16" t="n">
        <f aca="false">MONTH(M2434)</f>
        <v>8</v>
      </c>
      <c r="O2434" s="16" t="str">
        <f aca="false">PROPER(TRIM(H2434))</f>
        <v>Bengaluru</v>
      </c>
      <c r="P2434" s="16" t="str">
        <f aca="false">IFERROR(VLOOKUP(O2434,city_map!$A$2:$B$6,2,FALSE()),O2434)</f>
        <v>Bengaluru</v>
      </c>
      <c r="Q2434" s="16" t="n">
        <f aca="false">IF(ISNUMBER(F2434),F2434,VALUE(SUBSTITUTE(SUBSTITUTE(F2434,"₹",""),",","")))</f>
        <v>1017</v>
      </c>
      <c r="R2434" s="16" t="n">
        <f aca="false">IF(E2434=99,1,E2434)</f>
        <v>1</v>
      </c>
      <c r="S2434" s="16" t="n">
        <f aca="false">IF(G2434="",0,G2434)</f>
        <v>0.15</v>
      </c>
      <c r="T2434" s="16" t="str">
        <f aca="false">IF(I2434="","Unknown",IF(I2434="upi","UPI",I2434))</f>
        <v>UPI</v>
      </c>
      <c r="U2434" s="16" t="str">
        <f aca="false">IF(L2434="Yes","Y",IF(L2434="No","N",L2434))</f>
        <v>N</v>
      </c>
      <c r="V2434" s="19" t="n">
        <f aca="false">ROUND(R2434*Q2434*(1-S2434),2)</f>
        <v>864.45</v>
      </c>
      <c r="W2434" s="16" t="str">
        <f aca="false">_xlfn.XLOOKUP(D2434,products!$A$2:$A$61,products!$C$2:$C$61,"Not found")</f>
        <v>Books</v>
      </c>
    </row>
    <row r="2435" customFormat="false" ht="15" hidden="false" customHeight="false" outlineLevel="0" collapsed="false">
      <c r="A2435" s="16" t="s">
        <v>3621</v>
      </c>
      <c r="B2435" s="16" t="s">
        <v>3608</v>
      </c>
      <c r="C2435" s="16" t="s">
        <v>2929</v>
      </c>
      <c r="D2435" s="16" t="s">
        <v>45</v>
      </c>
      <c r="E2435" s="16" t="n">
        <v>1</v>
      </c>
      <c r="F2435" s="16" t="s">
        <v>3622</v>
      </c>
      <c r="G2435" s="16" t="n">
        <v>0.05</v>
      </c>
      <c r="H2435" s="16" t="s">
        <v>67</v>
      </c>
      <c r="I2435" s="16" t="s">
        <v>71</v>
      </c>
      <c r="J2435" s="16" t="n">
        <v>3</v>
      </c>
      <c r="K2435" s="16" t="n">
        <v>5</v>
      </c>
      <c r="L2435" s="16" t="s">
        <v>41</v>
      </c>
      <c r="M2435" s="18" t="n">
        <f aca="false">IF(ISNUMBER(B2435),B2435,IF(MID(B2435,3,1)="-",DATE(VALUE(RIGHT(B2435,4)),VALUE(MID(B2435,4,2)),VALUE(LEFT(B2435,2))),DATE(VALUE(LEFT(B2435,4)),VALUE(MID(B2435,6,2)),VALUE(RIGHT(B2435,2)))))</f>
        <v>45876</v>
      </c>
      <c r="N2435" s="16" t="n">
        <f aca="false">MONTH(M2435)</f>
        <v>8</v>
      </c>
      <c r="O2435" s="16" t="str">
        <f aca="false">PROPER(TRIM(H2435))</f>
        <v>Kolkata</v>
      </c>
      <c r="P2435" s="16" t="str">
        <f aca="false">IFERROR(VLOOKUP(O2435,city_map!$A$2:$B$6,2,FALSE()),O2435)</f>
        <v>Kolkata</v>
      </c>
      <c r="Q2435" s="16" t="n">
        <f aca="false">IF(ISNUMBER(F2435),F2435,VALUE(SUBSTITUTE(SUBSTITUTE(F2435,"₹",""),",","")))</f>
        <v>295</v>
      </c>
      <c r="R2435" s="16" t="n">
        <f aca="false">IF(E2435=99,1,E2435)</f>
        <v>1</v>
      </c>
      <c r="S2435" s="16" t="n">
        <f aca="false">IF(G2435="",0,G2435)</f>
        <v>0.05</v>
      </c>
      <c r="T2435" s="16" t="str">
        <f aca="false">IF(I2435="","Unknown",IF(I2435="upi","UPI",I2435))</f>
        <v>Credit Card</v>
      </c>
      <c r="U2435" s="16" t="str">
        <f aca="false">IF(L2435="Yes","Y",IF(L2435="No","N",L2435))</f>
        <v>N</v>
      </c>
      <c r="V2435" s="19" t="n">
        <f aca="false">ROUND(R2435*Q2435*(1-S2435),2)</f>
        <v>280.25</v>
      </c>
      <c r="W2435" s="16" t="str">
        <f aca="false">_xlfn.XLOOKUP(D2435,products!$A$2:$A$61,products!$C$2:$C$61,"Not found")</f>
        <v>Beauty</v>
      </c>
    </row>
    <row r="2436" customFormat="false" ht="15" hidden="false" customHeight="false" outlineLevel="0" collapsed="false">
      <c r="A2436" s="16" t="s">
        <v>3623</v>
      </c>
      <c r="B2436" s="16" t="s">
        <v>3624</v>
      </c>
      <c r="C2436" s="16" t="s">
        <v>3103</v>
      </c>
      <c r="D2436" s="16" t="s">
        <v>232</v>
      </c>
      <c r="E2436" s="16" t="n">
        <v>1</v>
      </c>
      <c r="F2436" s="16" t="n">
        <v>2069</v>
      </c>
      <c r="G2436" s="16" t="n">
        <v>0.05</v>
      </c>
      <c r="H2436" s="16" t="s">
        <v>39</v>
      </c>
      <c r="I2436" s="16" t="s">
        <v>60</v>
      </c>
      <c r="J2436" s="16" t="n">
        <v>2</v>
      </c>
      <c r="K2436" s="16" t="n">
        <v>5</v>
      </c>
      <c r="L2436" s="16" t="s">
        <v>41</v>
      </c>
      <c r="M2436" s="18" t="n">
        <f aca="false">IF(ISNUMBER(B2436),B2436,IF(MID(B2436,3,1)="-",DATE(VALUE(RIGHT(B2436,4)),VALUE(MID(B2436,4,2)),VALUE(LEFT(B2436,2))),DATE(VALUE(LEFT(B2436,4)),VALUE(MID(B2436,6,2)),VALUE(RIGHT(B2436,2)))))</f>
        <v>45877</v>
      </c>
      <c r="N2436" s="16" t="n">
        <f aca="false">MONTH(M2436)</f>
        <v>8</v>
      </c>
      <c r="O2436" s="16" t="str">
        <f aca="false">PROPER(TRIM(H2436))</f>
        <v>Delhi</v>
      </c>
      <c r="P2436" s="16" t="str">
        <f aca="false">IFERROR(VLOOKUP(O2436,city_map!$A$2:$B$6,2,FALSE()),O2436)</f>
        <v>Delhi</v>
      </c>
      <c r="Q2436" s="16" t="n">
        <f aca="false">IF(ISNUMBER(F2436),F2436,VALUE(SUBSTITUTE(SUBSTITUTE(F2436,"₹",""),",","")))</f>
        <v>2069</v>
      </c>
      <c r="R2436" s="16" t="n">
        <f aca="false">IF(E2436=99,1,E2436)</f>
        <v>1</v>
      </c>
      <c r="S2436" s="16" t="n">
        <f aca="false">IF(G2436="",0,G2436)</f>
        <v>0.05</v>
      </c>
      <c r="T2436" s="16" t="str">
        <f aca="false">IF(I2436="","Unknown",IF(I2436="upi","UPI",I2436))</f>
        <v>UPI</v>
      </c>
      <c r="U2436" s="16" t="str">
        <f aca="false">IF(L2436="Yes","Y",IF(L2436="No","N",L2436))</f>
        <v>N</v>
      </c>
      <c r="V2436" s="19" t="n">
        <f aca="false">ROUND(R2436*Q2436*(1-S2436),2)</f>
        <v>1965.55</v>
      </c>
      <c r="W2436" s="16" t="str">
        <f aca="false">_xlfn.XLOOKUP(D2436,products!$A$2:$A$61,products!$C$2:$C$61,"Not found")</f>
        <v>Electronics</v>
      </c>
    </row>
    <row r="2437" customFormat="false" ht="15" hidden="false" customHeight="false" outlineLevel="0" collapsed="false">
      <c r="A2437" s="16" t="s">
        <v>3625</v>
      </c>
      <c r="B2437" s="16" t="s">
        <v>3624</v>
      </c>
      <c r="C2437" s="16" t="s">
        <v>1342</v>
      </c>
      <c r="D2437" s="16" t="s">
        <v>396</v>
      </c>
      <c r="E2437" s="16" t="n">
        <v>2</v>
      </c>
      <c r="F2437" s="16" t="n">
        <v>5471</v>
      </c>
      <c r="G2437" s="16" t="n">
        <v>0.15</v>
      </c>
      <c r="H2437" s="16" t="s">
        <v>39</v>
      </c>
      <c r="I2437" s="16" t="s">
        <v>40</v>
      </c>
      <c r="J2437" s="16" t="n">
        <v>4</v>
      </c>
      <c r="K2437" s="16" t="n">
        <v>5</v>
      </c>
      <c r="L2437" s="16" t="s">
        <v>41</v>
      </c>
      <c r="M2437" s="18" t="n">
        <f aca="false">IF(ISNUMBER(B2437),B2437,IF(MID(B2437,3,1)="-",DATE(VALUE(RIGHT(B2437,4)),VALUE(MID(B2437,4,2)),VALUE(LEFT(B2437,2))),DATE(VALUE(LEFT(B2437,4)),VALUE(MID(B2437,6,2)),VALUE(RIGHT(B2437,2)))))</f>
        <v>45877</v>
      </c>
      <c r="N2437" s="16" t="n">
        <f aca="false">MONTH(M2437)</f>
        <v>8</v>
      </c>
      <c r="O2437" s="16" t="str">
        <f aca="false">PROPER(TRIM(H2437))</f>
        <v>Delhi</v>
      </c>
      <c r="P2437" s="16" t="str">
        <f aca="false">IFERROR(VLOOKUP(O2437,city_map!$A$2:$B$6,2,FALSE()),O2437)</f>
        <v>Delhi</v>
      </c>
      <c r="Q2437" s="16" t="n">
        <f aca="false">IF(ISNUMBER(F2437),F2437,VALUE(SUBSTITUTE(SUBSTITUTE(F2437,"₹",""),",","")))</f>
        <v>5471</v>
      </c>
      <c r="R2437" s="16" t="n">
        <f aca="false">IF(E2437=99,1,E2437)</f>
        <v>2</v>
      </c>
      <c r="S2437" s="16" t="n">
        <f aca="false">IF(G2437="",0,G2437)</f>
        <v>0.15</v>
      </c>
      <c r="T2437" s="16" t="str">
        <f aca="false">IF(I2437="","Unknown",IF(I2437="upi","UPI",I2437))</f>
        <v>COD</v>
      </c>
      <c r="U2437" s="16" t="str">
        <f aca="false">IF(L2437="Yes","Y",IF(L2437="No","N",L2437))</f>
        <v>N</v>
      </c>
      <c r="V2437" s="19" t="n">
        <f aca="false">ROUND(R2437*Q2437*(1-S2437),2)</f>
        <v>9300.7</v>
      </c>
      <c r="W2437" s="16" t="str">
        <f aca="false">_xlfn.XLOOKUP(D2437,products!$A$2:$A$61,products!$C$2:$C$61,"Not found")</f>
        <v>Home</v>
      </c>
    </row>
    <row r="2438" customFormat="false" ht="15" hidden="false" customHeight="false" outlineLevel="0" collapsed="false">
      <c r="A2438" s="16" t="s">
        <v>3626</v>
      </c>
      <c r="B2438" s="16" t="s">
        <v>3624</v>
      </c>
      <c r="C2438" s="16" t="s">
        <v>580</v>
      </c>
      <c r="D2438" s="16" t="s">
        <v>55</v>
      </c>
      <c r="E2438" s="16" t="n">
        <v>1</v>
      </c>
      <c r="F2438" s="16" t="n">
        <v>1952</v>
      </c>
      <c r="G2438" s="16" t="n">
        <v>0.05</v>
      </c>
      <c r="H2438" s="16" t="s">
        <v>39</v>
      </c>
      <c r="I2438" s="16" t="s">
        <v>47</v>
      </c>
      <c r="J2438" s="16" t="n">
        <v>2</v>
      </c>
      <c r="K2438" s="16" t="n">
        <v>4</v>
      </c>
      <c r="L2438" s="16" t="s">
        <v>41</v>
      </c>
      <c r="M2438" s="18" t="n">
        <f aca="false">IF(ISNUMBER(B2438),B2438,IF(MID(B2438,3,1)="-",DATE(VALUE(RIGHT(B2438,4)),VALUE(MID(B2438,4,2)),VALUE(LEFT(B2438,2))),DATE(VALUE(LEFT(B2438,4)),VALUE(MID(B2438,6,2)),VALUE(RIGHT(B2438,2)))))</f>
        <v>45877</v>
      </c>
      <c r="N2438" s="16" t="n">
        <f aca="false">MONTH(M2438)</f>
        <v>8</v>
      </c>
      <c r="O2438" s="16" t="str">
        <f aca="false">PROPER(TRIM(H2438))</f>
        <v>Delhi</v>
      </c>
      <c r="P2438" s="16" t="str">
        <f aca="false">IFERROR(VLOOKUP(O2438,city_map!$A$2:$B$6,2,FALSE()),O2438)</f>
        <v>Delhi</v>
      </c>
      <c r="Q2438" s="16" t="n">
        <f aca="false">IF(ISNUMBER(F2438),F2438,VALUE(SUBSTITUTE(SUBSTITUTE(F2438,"₹",""),",","")))</f>
        <v>1952</v>
      </c>
      <c r="R2438" s="16" t="n">
        <f aca="false">IF(E2438=99,1,E2438)</f>
        <v>1</v>
      </c>
      <c r="S2438" s="16" t="n">
        <f aca="false">IF(G2438="",0,G2438)</f>
        <v>0.05</v>
      </c>
      <c r="T2438" s="16" t="str">
        <f aca="false">IF(I2438="","Unknown",IF(I2438="upi","UPI",I2438))</f>
        <v>Debit Card</v>
      </c>
      <c r="U2438" s="16" t="str">
        <f aca="false">IF(L2438="Yes","Y",IF(L2438="No","N",L2438))</f>
        <v>N</v>
      </c>
      <c r="V2438" s="19" t="n">
        <f aca="false">ROUND(R2438*Q2438*(1-S2438),2)</f>
        <v>1854.4</v>
      </c>
      <c r="W2438" s="16" t="str">
        <f aca="false">_xlfn.XLOOKUP(D2438,products!$A$2:$A$61,products!$C$2:$C$61,"Not found")</f>
        <v>Home</v>
      </c>
    </row>
    <row r="2439" customFormat="false" ht="15" hidden="false" customHeight="false" outlineLevel="0" collapsed="false">
      <c r="A2439" s="16" t="s">
        <v>3627</v>
      </c>
      <c r="B2439" s="16" t="s">
        <v>3624</v>
      </c>
      <c r="C2439" s="16" t="s">
        <v>1142</v>
      </c>
      <c r="D2439" s="16" t="s">
        <v>393</v>
      </c>
      <c r="E2439" s="16" t="n">
        <v>1</v>
      </c>
      <c r="F2439" s="16" t="n">
        <v>518</v>
      </c>
      <c r="G2439" s="16" t="n">
        <v>0.15</v>
      </c>
      <c r="H2439" s="16" t="s">
        <v>130</v>
      </c>
      <c r="I2439" s="16" t="s">
        <v>60</v>
      </c>
      <c r="J2439" s="16" t="n">
        <v>3</v>
      </c>
      <c r="K2439" s="16" t="n">
        <v>5</v>
      </c>
      <c r="L2439" s="16" t="s">
        <v>41</v>
      </c>
      <c r="M2439" s="18" t="n">
        <f aca="false">IF(ISNUMBER(B2439),B2439,IF(MID(B2439,3,1)="-",DATE(VALUE(RIGHT(B2439,4)),VALUE(MID(B2439,4,2)),VALUE(LEFT(B2439,2))),DATE(VALUE(LEFT(B2439,4)),VALUE(MID(B2439,6,2)),VALUE(RIGHT(B2439,2)))))</f>
        <v>45877</v>
      </c>
      <c r="N2439" s="16" t="n">
        <f aca="false">MONTH(M2439)</f>
        <v>8</v>
      </c>
      <c r="O2439" s="16" t="str">
        <f aca="false">PROPER(TRIM(H2439))</f>
        <v>Bengaluru</v>
      </c>
      <c r="P2439" s="16" t="str">
        <f aca="false">IFERROR(VLOOKUP(O2439,city_map!$A$2:$B$6,2,FALSE()),O2439)</f>
        <v>Bengaluru</v>
      </c>
      <c r="Q2439" s="16" t="n">
        <f aca="false">IF(ISNUMBER(F2439),F2439,VALUE(SUBSTITUTE(SUBSTITUTE(F2439,"₹",""),",","")))</f>
        <v>518</v>
      </c>
      <c r="R2439" s="16" t="n">
        <f aca="false">IF(E2439=99,1,E2439)</f>
        <v>1</v>
      </c>
      <c r="S2439" s="16" t="n">
        <f aca="false">IF(G2439="",0,G2439)</f>
        <v>0.15</v>
      </c>
      <c r="T2439" s="16" t="str">
        <f aca="false">IF(I2439="","Unknown",IF(I2439="upi","UPI",I2439))</f>
        <v>UPI</v>
      </c>
      <c r="U2439" s="16" t="str">
        <f aca="false">IF(L2439="Yes","Y",IF(L2439="No","N",L2439))</f>
        <v>N</v>
      </c>
      <c r="V2439" s="19" t="n">
        <f aca="false">ROUND(R2439*Q2439*(1-S2439),2)</f>
        <v>440.3</v>
      </c>
      <c r="W2439" s="16" t="str">
        <f aca="false">_xlfn.XLOOKUP(D2439,products!$A$2:$A$61,products!$C$2:$C$61,"Not found")</f>
        <v>Fashion</v>
      </c>
    </row>
    <row r="2440" customFormat="false" ht="15" hidden="false" customHeight="false" outlineLevel="0" collapsed="false">
      <c r="A2440" s="16" t="s">
        <v>3628</v>
      </c>
      <c r="B2440" s="16" t="s">
        <v>3624</v>
      </c>
      <c r="C2440" s="16" t="s">
        <v>50</v>
      </c>
      <c r="D2440" s="16" t="s">
        <v>440</v>
      </c>
      <c r="E2440" s="16" t="n">
        <v>2</v>
      </c>
      <c r="F2440" s="16" t="n">
        <v>1432</v>
      </c>
      <c r="G2440" s="16" t="n">
        <v>0</v>
      </c>
      <c r="H2440" s="16" t="s">
        <v>39</v>
      </c>
      <c r="I2440" s="16" t="s">
        <v>71</v>
      </c>
      <c r="J2440" s="16" t="n">
        <v>5</v>
      </c>
      <c r="K2440" s="16" t="n">
        <v>3</v>
      </c>
      <c r="L2440" s="16" t="s">
        <v>57</v>
      </c>
      <c r="M2440" s="18" t="n">
        <f aca="false">IF(ISNUMBER(B2440),B2440,IF(MID(B2440,3,1)="-",DATE(VALUE(RIGHT(B2440,4)),VALUE(MID(B2440,4,2)),VALUE(LEFT(B2440,2))),DATE(VALUE(LEFT(B2440,4)),VALUE(MID(B2440,6,2)),VALUE(RIGHT(B2440,2)))))</f>
        <v>45877</v>
      </c>
      <c r="N2440" s="16" t="n">
        <f aca="false">MONTH(M2440)</f>
        <v>8</v>
      </c>
      <c r="O2440" s="16" t="str">
        <f aca="false">PROPER(TRIM(H2440))</f>
        <v>Delhi</v>
      </c>
      <c r="P2440" s="16" t="str">
        <f aca="false">IFERROR(VLOOKUP(O2440,city_map!$A$2:$B$6,2,FALSE()),O2440)</f>
        <v>Delhi</v>
      </c>
      <c r="Q2440" s="16" t="n">
        <f aca="false">IF(ISNUMBER(F2440),F2440,VALUE(SUBSTITUTE(SUBSTITUTE(F2440,"₹",""),",","")))</f>
        <v>1432</v>
      </c>
      <c r="R2440" s="16" t="n">
        <f aca="false">IF(E2440=99,1,E2440)</f>
        <v>2</v>
      </c>
      <c r="S2440" s="16" t="n">
        <f aca="false">IF(G2440="",0,G2440)</f>
        <v>0</v>
      </c>
      <c r="T2440" s="16" t="str">
        <f aca="false">IF(I2440="","Unknown",IF(I2440="upi","UPI",I2440))</f>
        <v>Credit Card</v>
      </c>
      <c r="U2440" s="16" t="str">
        <f aca="false">IF(L2440="Yes","Y",IF(L2440="No","N",L2440))</f>
        <v>Y</v>
      </c>
      <c r="V2440" s="19" t="n">
        <f aca="false">ROUND(R2440*Q2440*(1-S2440),2)</f>
        <v>2864</v>
      </c>
      <c r="W2440" s="16" t="str">
        <f aca="false">_xlfn.XLOOKUP(D2440,products!$A$2:$A$61,products!$C$2:$C$61,"Not found")</f>
        <v>Home</v>
      </c>
    </row>
    <row r="2441" customFormat="false" ht="15" hidden="false" customHeight="false" outlineLevel="0" collapsed="false">
      <c r="A2441" s="16" t="s">
        <v>3629</v>
      </c>
      <c r="B2441" s="16" t="s">
        <v>3624</v>
      </c>
      <c r="C2441" s="16" t="s">
        <v>1951</v>
      </c>
      <c r="D2441" s="16" t="s">
        <v>165</v>
      </c>
      <c r="E2441" s="16" t="n">
        <v>1</v>
      </c>
      <c r="F2441" s="16" t="n">
        <v>871</v>
      </c>
      <c r="G2441" s="16" t="n">
        <v>0.05</v>
      </c>
      <c r="H2441" s="16" t="s">
        <v>112</v>
      </c>
      <c r="I2441" s="16" t="s">
        <v>123</v>
      </c>
      <c r="J2441" s="16" t="n">
        <v>4</v>
      </c>
      <c r="K2441" s="16" t="n">
        <v>5</v>
      </c>
      <c r="L2441" s="16" t="s">
        <v>41</v>
      </c>
      <c r="M2441" s="18" t="n">
        <f aca="false">IF(ISNUMBER(B2441),B2441,IF(MID(B2441,3,1)="-",DATE(VALUE(RIGHT(B2441,4)),VALUE(MID(B2441,4,2)),VALUE(LEFT(B2441,2))),DATE(VALUE(LEFT(B2441,4)),VALUE(MID(B2441,6,2)),VALUE(RIGHT(B2441,2)))))</f>
        <v>45877</v>
      </c>
      <c r="N2441" s="16" t="n">
        <f aca="false">MONTH(M2441)</f>
        <v>8</v>
      </c>
      <c r="O2441" s="16" t="str">
        <f aca="false">PROPER(TRIM(H2441))</f>
        <v>Mumbai</v>
      </c>
      <c r="P2441" s="16" t="str">
        <f aca="false">IFERROR(VLOOKUP(O2441,city_map!$A$2:$B$6,2,FALSE()),O2441)</f>
        <v>Mumbai</v>
      </c>
      <c r="Q2441" s="16" t="n">
        <f aca="false">IF(ISNUMBER(F2441),F2441,VALUE(SUBSTITUTE(SUBSTITUTE(F2441,"₹",""),",","")))</f>
        <v>871</v>
      </c>
      <c r="R2441" s="16" t="n">
        <f aca="false">IF(E2441=99,1,E2441)</f>
        <v>1</v>
      </c>
      <c r="S2441" s="16" t="n">
        <f aca="false">IF(G2441="",0,G2441)</f>
        <v>0.05</v>
      </c>
      <c r="T2441" s="16" t="str">
        <f aca="false">IF(I2441="","Unknown",IF(I2441="upi","UPI",I2441))</f>
        <v>UPI</v>
      </c>
      <c r="U2441" s="16" t="str">
        <f aca="false">IF(L2441="Yes","Y",IF(L2441="No","N",L2441))</f>
        <v>N</v>
      </c>
      <c r="V2441" s="19" t="n">
        <f aca="false">ROUND(R2441*Q2441*(1-S2441),2)</f>
        <v>827.45</v>
      </c>
      <c r="W2441" s="16" t="str">
        <f aca="false">_xlfn.XLOOKUP(D2441,products!$A$2:$A$61,products!$C$2:$C$61,"Not found")</f>
        <v>Electronics</v>
      </c>
    </row>
    <row r="2442" customFormat="false" ht="15" hidden="false" customHeight="false" outlineLevel="0" collapsed="false">
      <c r="A2442" s="16" t="s">
        <v>3630</v>
      </c>
      <c r="B2442" s="16" t="s">
        <v>3624</v>
      </c>
      <c r="C2442" s="16" t="s">
        <v>1552</v>
      </c>
      <c r="D2442" s="16" t="s">
        <v>119</v>
      </c>
      <c r="E2442" s="16" t="n">
        <v>2</v>
      </c>
      <c r="F2442" s="16" t="n">
        <v>254</v>
      </c>
      <c r="G2442" s="16" t="n">
        <v>0.05</v>
      </c>
      <c r="H2442" s="16" t="s">
        <v>70</v>
      </c>
      <c r="I2442" s="16" t="s">
        <v>60</v>
      </c>
      <c r="J2442" s="16" t="n">
        <v>6</v>
      </c>
      <c r="K2442" s="16" t="n">
        <v>2</v>
      </c>
      <c r="L2442" s="16" t="s">
        <v>57</v>
      </c>
      <c r="M2442" s="18" t="n">
        <f aca="false">IF(ISNUMBER(B2442),B2442,IF(MID(B2442,3,1)="-",DATE(VALUE(RIGHT(B2442,4)),VALUE(MID(B2442,4,2)),VALUE(LEFT(B2442,2))),DATE(VALUE(LEFT(B2442,4)),VALUE(MID(B2442,6,2)),VALUE(RIGHT(B2442,2)))))</f>
        <v>45877</v>
      </c>
      <c r="N2442" s="16" t="n">
        <f aca="false">MONTH(M2442)</f>
        <v>8</v>
      </c>
      <c r="O2442" s="16" t="str">
        <f aca="false">PROPER(TRIM(H2442))</f>
        <v>Pune</v>
      </c>
      <c r="P2442" s="16" t="str">
        <f aca="false">IFERROR(VLOOKUP(O2442,city_map!$A$2:$B$6,2,FALSE()),O2442)</f>
        <v>Pune</v>
      </c>
      <c r="Q2442" s="16" t="n">
        <f aca="false">IF(ISNUMBER(F2442),F2442,VALUE(SUBSTITUTE(SUBSTITUTE(F2442,"₹",""),",","")))</f>
        <v>254</v>
      </c>
      <c r="R2442" s="16" t="n">
        <f aca="false">IF(E2442=99,1,E2442)</f>
        <v>2</v>
      </c>
      <c r="S2442" s="16" t="n">
        <f aca="false">IF(G2442="",0,G2442)</f>
        <v>0.05</v>
      </c>
      <c r="T2442" s="16" t="str">
        <f aca="false">IF(I2442="","Unknown",IF(I2442="upi","UPI",I2442))</f>
        <v>UPI</v>
      </c>
      <c r="U2442" s="16" t="str">
        <f aca="false">IF(L2442="Yes","Y",IF(L2442="No","N",L2442))</f>
        <v>Y</v>
      </c>
      <c r="V2442" s="19" t="n">
        <f aca="false">ROUND(R2442*Q2442*(1-S2442),2)</f>
        <v>482.6</v>
      </c>
      <c r="W2442" s="16" t="str">
        <f aca="false">_xlfn.XLOOKUP(D2442,products!$A$2:$A$61,products!$C$2:$C$61,"Not found")</f>
        <v>Books</v>
      </c>
    </row>
    <row r="2443" customFormat="false" ht="15" hidden="false" customHeight="false" outlineLevel="0" collapsed="false">
      <c r="A2443" s="16" t="s">
        <v>3631</v>
      </c>
      <c r="B2443" s="16" t="s">
        <v>3624</v>
      </c>
      <c r="C2443" s="16" t="s">
        <v>73</v>
      </c>
      <c r="D2443" s="16" t="s">
        <v>396</v>
      </c>
      <c r="E2443" s="16" t="n">
        <v>1</v>
      </c>
      <c r="F2443" s="16" t="n">
        <v>5609</v>
      </c>
      <c r="G2443" s="16" t="n">
        <v>0.2</v>
      </c>
      <c r="H2443" s="16" t="s">
        <v>46</v>
      </c>
      <c r="I2443" s="16" t="s">
        <v>40</v>
      </c>
      <c r="J2443" s="16" t="n">
        <v>5</v>
      </c>
      <c r="K2443" s="16" t="n">
        <v>4</v>
      </c>
      <c r="L2443" s="16" t="s">
        <v>41</v>
      </c>
      <c r="M2443" s="18" t="n">
        <f aca="false">IF(ISNUMBER(B2443),B2443,IF(MID(B2443,3,1)="-",DATE(VALUE(RIGHT(B2443,4)),VALUE(MID(B2443,4,2)),VALUE(LEFT(B2443,2))),DATE(VALUE(LEFT(B2443,4)),VALUE(MID(B2443,6,2)),VALUE(RIGHT(B2443,2)))))</f>
        <v>45877</v>
      </c>
      <c r="N2443" s="16" t="n">
        <f aca="false">MONTH(M2443)</f>
        <v>8</v>
      </c>
      <c r="O2443" s="16" t="str">
        <f aca="false">PROPER(TRIM(H2443))</f>
        <v>Chennai</v>
      </c>
      <c r="P2443" s="16" t="str">
        <f aca="false">IFERROR(VLOOKUP(O2443,city_map!$A$2:$B$6,2,FALSE()),O2443)</f>
        <v>Chennai</v>
      </c>
      <c r="Q2443" s="16" t="n">
        <f aca="false">IF(ISNUMBER(F2443),F2443,VALUE(SUBSTITUTE(SUBSTITUTE(F2443,"₹",""),",","")))</f>
        <v>5609</v>
      </c>
      <c r="R2443" s="16" t="n">
        <f aca="false">IF(E2443=99,1,E2443)</f>
        <v>1</v>
      </c>
      <c r="S2443" s="16" t="n">
        <f aca="false">IF(G2443="",0,G2443)</f>
        <v>0.2</v>
      </c>
      <c r="T2443" s="16" t="str">
        <f aca="false">IF(I2443="","Unknown",IF(I2443="upi","UPI",I2443))</f>
        <v>COD</v>
      </c>
      <c r="U2443" s="16" t="str">
        <f aca="false">IF(L2443="Yes","Y",IF(L2443="No","N",L2443))</f>
        <v>N</v>
      </c>
      <c r="V2443" s="19" t="n">
        <f aca="false">ROUND(R2443*Q2443*(1-S2443),2)</f>
        <v>4487.2</v>
      </c>
      <c r="W2443" s="16" t="str">
        <f aca="false">_xlfn.XLOOKUP(D2443,products!$A$2:$A$61,products!$C$2:$C$61,"Not found")</f>
        <v>Home</v>
      </c>
    </row>
    <row r="2444" customFormat="false" ht="15" hidden="false" customHeight="false" outlineLevel="0" collapsed="false">
      <c r="A2444" s="16" t="s">
        <v>3632</v>
      </c>
      <c r="B2444" s="16" t="s">
        <v>3624</v>
      </c>
      <c r="C2444" s="16" t="s">
        <v>1209</v>
      </c>
      <c r="D2444" s="16" t="s">
        <v>660</v>
      </c>
      <c r="E2444" s="16" t="n">
        <v>3</v>
      </c>
      <c r="F2444" s="16" t="n">
        <v>1729</v>
      </c>
      <c r="G2444" s="16" t="n">
        <v>0.2</v>
      </c>
      <c r="H2444" s="16" t="s">
        <v>545</v>
      </c>
      <c r="I2444" s="16" t="s">
        <v>47</v>
      </c>
      <c r="J2444" s="16" t="n">
        <v>2</v>
      </c>
      <c r="K2444" s="16" t="n">
        <v>4</v>
      </c>
      <c r="L2444" s="16" t="s">
        <v>41</v>
      </c>
      <c r="M2444" s="18" t="n">
        <f aca="false">IF(ISNUMBER(B2444),B2444,IF(MID(B2444,3,1)="-",DATE(VALUE(RIGHT(B2444,4)),VALUE(MID(B2444,4,2)),VALUE(LEFT(B2444,2))),DATE(VALUE(LEFT(B2444,4)),VALUE(MID(B2444,6,2)),VALUE(RIGHT(B2444,2)))))</f>
        <v>45877</v>
      </c>
      <c r="N2444" s="16" t="n">
        <f aca="false">MONTH(M2444)</f>
        <v>8</v>
      </c>
      <c r="O2444" s="16" t="str">
        <f aca="false">PROPER(TRIM(H2444))</f>
        <v>Delhi</v>
      </c>
      <c r="P2444" s="16" t="str">
        <f aca="false">IFERROR(VLOOKUP(O2444,city_map!$A$2:$B$6,2,FALSE()),O2444)</f>
        <v>Delhi</v>
      </c>
      <c r="Q2444" s="16" t="n">
        <f aca="false">IF(ISNUMBER(F2444),F2444,VALUE(SUBSTITUTE(SUBSTITUTE(F2444,"₹",""),",","")))</f>
        <v>1729</v>
      </c>
      <c r="R2444" s="16" t="n">
        <f aca="false">IF(E2444=99,1,E2444)</f>
        <v>3</v>
      </c>
      <c r="S2444" s="16" t="n">
        <f aca="false">IF(G2444="",0,G2444)</f>
        <v>0.2</v>
      </c>
      <c r="T2444" s="16" t="str">
        <f aca="false">IF(I2444="","Unknown",IF(I2444="upi","UPI",I2444))</f>
        <v>Debit Card</v>
      </c>
      <c r="U2444" s="16" t="str">
        <f aca="false">IF(L2444="Yes","Y",IF(L2444="No","N",L2444))</f>
        <v>N</v>
      </c>
      <c r="V2444" s="19" t="n">
        <f aca="false">ROUND(R2444*Q2444*(1-S2444),2)</f>
        <v>4149.6</v>
      </c>
      <c r="W2444" s="16" t="str">
        <f aca="false">_xlfn.XLOOKUP(D2444,products!$A$2:$A$61,products!$C$2:$C$61,"Not found")</f>
        <v>Beauty</v>
      </c>
    </row>
    <row r="2445" customFormat="false" ht="15" hidden="false" customHeight="false" outlineLevel="0" collapsed="false">
      <c r="A2445" s="16" t="s">
        <v>3633</v>
      </c>
      <c r="B2445" s="16" t="s">
        <v>3624</v>
      </c>
      <c r="C2445" s="16" t="s">
        <v>169</v>
      </c>
      <c r="D2445" s="16" t="s">
        <v>660</v>
      </c>
      <c r="E2445" s="16" t="n">
        <v>3</v>
      </c>
      <c r="F2445" s="16" t="n">
        <v>1878</v>
      </c>
      <c r="G2445" s="16" t="n">
        <v>0.15</v>
      </c>
      <c r="H2445" s="16" t="s">
        <v>112</v>
      </c>
      <c r="I2445" s="16" t="s">
        <v>60</v>
      </c>
      <c r="J2445" s="16" t="n">
        <v>4</v>
      </c>
      <c r="K2445" s="16" t="n">
        <v>3</v>
      </c>
      <c r="L2445" s="16" t="s">
        <v>41</v>
      </c>
      <c r="M2445" s="18" t="n">
        <f aca="false">IF(ISNUMBER(B2445),B2445,IF(MID(B2445,3,1)="-",DATE(VALUE(RIGHT(B2445,4)),VALUE(MID(B2445,4,2)),VALUE(LEFT(B2445,2))),DATE(VALUE(LEFT(B2445,4)),VALUE(MID(B2445,6,2)),VALUE(RIGHT(B2445,2)))))</f>
        <v>45877</v>
      </c>
      <c r="N2445" s="16" t="n">
        <f aca="false">MONTH(M2445)</f>
        <v>8</v>
      </c>
      <c r="O2445" s="16" t="str">
        <f aca="false">PROPER(TRIM(H2445))</f>
        <v>Mumbai</v>
      </c>
      <c r="P2445" s="16" t="str">
        <f aca="false">IFERROR(VLOOKUP(O2445,city_map!$A$2:$B$6,2,FALSE()),O2445)</f>
        <v>Mumbai</v>
      </c>
      <c r="Q2445" s="16" t="n">
        <f aca="false">IF(ISNUMBER(F2445),F2445,VALUE(SUBSTITUTE(SUBSTITUTE(F2445,"₹",""),",","")))</f>
        <v>1878</v>
      </c>
      <c r="R2445" s="16" t="n">
        <f aca="false">IF(E2445=99,1,E2445)</f>
        <v>3</v>
      </c>
      <c r="S2445" s="16" t="n">
        <f aca="false">IF(G2445="",0,G2445)</f>
        <v>0.15</v>
      </c>
      <c r="T2445" s="16" t="str">
        <f aca="false">IF(I2445="","Unknown",IF(I2445="upi","UPI",I2445))</f>
        <v>UPI</v>
      </c>
      <c r="U2445" s="16" t="str">
        <f aca="false">IF(L2445="Yes","Y",IF(L2445="No","N",L2445))</f>
        <v>N</v>
      </c>
      <c r="V2445" s="19" t="n">
        <f aca="false">ROUND(R2445*Q2445*(1-S2445),2)</f>
        <v>4788.9</v>
      </c>
      <c r="W2445" s="16" t="str">
        <f aca="false">_xlfn.XLOOKUP(D2445,products!$A$2:$A$61,products!$C$2:$C$61,"Not found")</f>
        <v>Beauty</v>
      </c>
    </row>
    <row r="2446" customFormat="false" ht="15" hidden="false" customHeight="false" outlineLevel="0" collapsed="false">
      <c r="A2446" s="16" t="s">
        <v>3634</v>
      </c>
      <c r="B2446" s="16" t="s">
        <v>3624</v>
      </c>
      <c r="C2446" s="16" t="s">
        <v>2259</v>
      </c>
      <c r="D2446" s="16" t="s">
        <v>142</v>
      </c>
      <c r="E2446" s="16" t="n">
        <v>1</v>
      </c>
      <c r="F2446" s="16" t="n">
        <v>613</v>
      </c>
      <c r="G2446" s="16" t="n">
        <v>0.15</v>
      </c>
      <c r="H2446" s="16" t="s">
        <v>81</v>
      </c>
      <c r="I2446" s="16" t="s">
        <v>47</v>
      </c>
      <c r="J2446" s="16" t="n">
        <v>5</v>
      </c>
      <c r="K2446" s="16"/>
      <c r="L2446" s="16" t="s">
        <v>174</v>
      </c>
      <c r="M2446" s="18" t="n">
        <f aca="false">IF(ISNUMBER(B2446),B2446,IF(MID(B2446,3,1)="-",DATE(VALUE(RIGHT(B2446,4)),VALUE(MID(B2446,4,2)),VALUE(LEFT(B2446,2))),DATE(VALUE(LEFT(B2446,4)),VALUE(MID(B2446,6,2)),VALUE(RIGHT(B2446,2)))))</f>
        <v>45877</v>
      </c>
      <c r="N2446" s="16" t="n">
        <f aca="false">MONTH(M2446)</f>
        <v>8</v>
      </c>
      <c r="O2446" s="16" t="str">
        <f aca="false">PROPER(TRIM(H2446))</f>
        <v>Hyderabad</v>
      </c>
      <c r="P2446" s="16" t="str">
        <f aca="false">IFERROR(VLOOKUP(O2446,city_map!$A$2:$B$6,2,FALSE()),O2446)</f>
        <v>Hyderabad</v>
      </c>
      <c r="Q2446" s="16" t="n">
        <f aca="false">IF(ISNUMBER(F2446),F2446,VALUE(SUBSTITUTE(SUBSTITUTE(F2446,"₹",""),",","")))</f>
        <v>613</v>
      </c>
      <c r="R2446" s="16" t="n">
        <f aca="false">IF(E2446=99,1,E2446)</f>
        <v>1</v>
      </c>
      <c r="S2446" s="16" t="n">
        <f aca="false">IF(G2446="",0,G2446)</f>
        <v>0.15</v>
      </c>
      <c r="T2446" s="16" t="str">
        <f aca="false">IF(I2446="","Unknown",IF(I2446="upi","UPI",I2446))</f>
        <v>Debit Card</v>
      </c>
      <c r="U2446" s="16" t="str">
        <f aca="false">IF(L2446="Yes","Y",IF(L2446="No","N",L2446))</f>
        <v>N</v>
      </c>
      <c r="V2446" s="19" t="n">
        <f aca="false">ROUND(R2446*Q2446*(1-S2446),2)</f>
        <v>521.05</v>
      </c>
      <c r="W2446" s="16" t="str">
        <f aca="false">_xlfn.XLOOKUP(D2446,products!$A$2:$A$61,products!$C$2:$C$61,"Not found")</f>
        <v>Home</v>
      </c>
    </row>
    <row r="2447" customFormat="false" ht="15" hidden="false" customHeight="false" outlineLevel="0" collapsed="false">
      <c r="A2447" s="16" t="s">
        <v>3635</v>
      </c>
      <c r="B2447" s="16" t="s">
        <v>3624</v>
      </c>
      <c r="C2447" s="16" t="s">
        <v>1310</v>
      </c>
      <c r="D2447" s="16" t="s">
        <v>211</v>
      </c>
      <c r="E2447" s="16" t="n">
        <v>2</v>
      </c>
      <c r="F2447" s="16" t="n">
        <v>1352</v>
      </c>
      <c r="G2447" s="16" t="n">
        <v>0.1</v>
      </c>
      <c r="H2447" s="16" t="s">
        <v>46</v>
      </c>
      <c r="I2447" s="16" t="s">
        <v>71</v>
      </c>
      <c r="J2447" s="16" t="n">
        <v>5</v>
      </c>
      <c r="K2447" s="16" t="n">
        <v>4</v>
      </c>
      <c r="L2447" s="16" t="s">
        <v>41</v>
      </c>
      <c r="M2447" s="18" t="n">
        <f aca="false">IF(ISNUMBER(B2447),B2447,IF(MID(B2447,3,1)="-",DATE(VALUE(RIGHT(B2447,4)),VALUE(MID(B2447,4,2)),VALUE(LEFT(B2447,2))),DATE(VALUE(LEFT(B2447,4)),VALUE(MID(B2447,6,2)),VALUE(RIGHT(B2447,2)))))</f>
        <v>45877</v>
      </c>
      <c r="N2447" s="16" t="n">
        <f aca="false">MONTH(M2447)</f>
        <v>8</v>
      </c>
      <c r="O2447" s="16" t="str">
        <f aca="false">PROPER(TRIM(H2447))</f>
        <v>Chennai</v>
      </c>
      <c r="P2447" s="16" t="str">
        <f aca="false">IFERROR(VLOOKUP(O2447,city_map!$A$2:$B$6,2,FALSE()),O2447)</f>
        <v>Chennai</v>
      </c>
      <c r="Q2447" s="16" t="n">
        <f aca="false">IF(ISNUMBER(F2447),F2447,VALUE(SUBSTITUTE(SUBSTITUTE(F2447,"₹",""),",","")))</f>
        <v>1352</v>
      </c>
      <c r="R2447" s="16" t="n">
        <f aca="false">IF(E2447=99,1,E2447)</f>
        <v>2</v>
      </c>
      <c r="S2447" s="16" t="n">
        <f aca="false">IF(G2447="",0,G2447)</f>
        <v>0.1</v>
      </c>
      <c r="T2447" s="16" t="str">
        <f aca="false">IF(I2447="","Unknown",IF(I2447="upi","UPI",I2447))</f>
        <v>Credit Card</v>
      </c>
      <c r="U2447" s="16" t="str">
        <f aca="false">IF(L2447="Yes","Y",IF(L2447="No","N",L2447))</f>
        <v>N</v>
      </c>
      <c r="V2447" s="19" t="n">
        <f aca="false">ROUND(R2447*Q2447*(1-S2447),2)</f>
        <v>2433.6</v>
      </c>
      <c r="W2447" s="16" t="str">
        <f aca="false">_xlfn.XLOOKUP(D2447,products!$A$2:$A$61,products!$C$2:$C$61,"Not found")</f>
        <v>Fashion</v>
      </c>
    </row>
    <row r="2448" customFormat="false" ht="15" hidden="false" customHeight="false" outlineLevel="0" collapsed="false">
      <c r="A2448" s="16" t="s">
        <v>3636</v>
      </c>
      <c r="B2448" s="16" t="s">
        <v>3624</v>
      </c>
      <c r="C2448" s="16" t="s">
        <v>2447</v>
      </c>
      <c r="D2448" s="16" t="s">
        <v>149</v>
      </c>
      <c r="E2448" s="16" t="n">
        <v>1</v>
      </c>
      <c r="F2448" s="16" t="n">
        <v>1542</v>
      </c>
      <c r="G2448" s="16" t="n">
        <v>0.2</v>
      </c>
      <c r="H2448" s="16" t="s">
        <v>130</v>
      </c>
      <c r="I2448" s="16" t="s">
        <v>60</v>
      </c>
      <c r="J2448" s="16" t="n">
        <v>5</v>
      </c>
      <c r="K2448" s="16" t="n">
        <v>4</v>
      </c>
      <c r="L2448" s="16" t="s">
        <v>41</v>
      </c>
      <c r="M2448" s="18" t="n">
        <f aca="false">IF(ISNUMBER(B2448),B2448,IF(MID(B2448,3,1)="-",DATE(VALUE(RIGHT(B2448,4)),VALUE(MID(B2448,4,2)),VALUE(LEFT(B2448,2))),DATE(VALUE(LEFT(B2448,4)),VALUE(MID(B2448,6,2)),VALUE(RIGHT(B2448,2)))))</f>
        <v>45877</v>
      </c>
      <c r="N2448" s="16" t="n">
        <f aca="false">MONTH(M2448)</f>
        <v>8</v>
      </c>
      <c r="O2448" s="16" t="str">
        <f aca="false">PROPER(TRIM(H2448))</f>
        <v>Bengaluru</v>
      </c>
      <c r="P2448" s="16" t="str">
        <f aca="false">IFERROR(VLOOKUP(O2448,city_map!$A$2:$B$6,2,FALSE()),O2448)</f>
        <v>Bengaluru</v>
      </c>
      <c r="Q2448" s="16" t="n">
        <f aca="false">IF(ISNUMBER(F2448),F2448,VALUE(SUBSTITUTE(SUBSTITUTE(F2448,"₹",""),",","")))</f>
        <v>1542</v>
      </c>
      <c r="R2448" s="16" t="n">
        <f aca="false">IF(E2448=99,1,E2448)</f>
        <v>1</v>
      </c>
      <c r="S2448" s="16" t="n">
        <f aca="false">IF(G2448="",0,G2448)</f>
        <v>0.2</v>
      </c>
      <c r="T2448" s="16" t="str">
        <f aca="false">IF(I2448="","Unknown",IF(I2448="upi","UPI",I2448))</f>
        <v>UPI</v>
      </c>
      <c r="U2448" s="16" t="str">
        <f aca="false">IF(L2448="Yes","Y",IF(L2448="No","N",L2448))</f>
        <v>N</v>
      </c>
      <c r="V2448" s="19" t="n">
        <f aca="false">ROUND(R2448*Q2448*(1-S2448),2)</f>
        <v>1233.6</v>
      </c>
      <c r="W2448" s="16" t="str">
        <f aca="false">_xlfn.XLOOKUP(D2448,products!$A$2:$A$61,products!$C$2:$C$61,"Not found")</f>
        <v>Fashion</v>
      </c>
    </row>
    <row r="2449" customFormat="false" ht="15" hidden="false" customHeight="false" outlineLevel="0" collapsed="false">
      <c r="A2449" s="16" t="s">
        <v>3637</v>
      </c>
      <c r="B2449" s="16" t="s">
        <v>3624</v>
      </c>
      <c r="C2449" s="16" t="s">
        <v>1374</v>
      </c>
      <c r="D2449" s="16" t="s">
        <v>216</v>
      </c>
      <c r="E2449" s="16" t="n">
        <v>2</v>
      </c>
      <c r="F2449" s="16" t="n">
        <v>913</v>
      </c>
      <c r="G2449" s="16" t="n">
        <v>0.1</v>
      </c>
      <c r="H2449" s="16" t="s">
        <v>208</v>
      </c>
      <c r="I2449" s="16" t="s">
        <v>60</v>
      </c>
      <c r="J2449" s="16" t="n">
        <v>4</v>
      </c>
      <c r="K2449" s="16" t="n">
        <v>4</v>
      </c>
      <c r="L2449" s="16" t="s">
        <v>41</v>
      </c>
      <c r="M2449" s="18" t="n">
        <f aca="false">IF(ISNUMBER(B2449),B2449,IF(MID(B2449,3,1)="-",DATE(VALUE(RIGHT(B2449,4)),VALUE(MID(B2449,4,2)),VALUE(LEFT(B2449,2))),DATE(VALUE(LEFT(B2449,4)),VALUE(MID(B2449,6,2)),VALUE(RIGHT(B2449,2)))))</f>
        <v>45877</v>
      </c>
      <c r="N2449" s="16" t="n">
        <f aca="false">MONTH(M2449)</f>
        <v>8</v>
      </c>
      <c r="O2449" s="16" t="str">
        <f aca="false">PROPER(TRIM(H2449))</f>
        <v>Jaipur</v>
      </c>
      <c r="P2449" s="16" t="str">
        <f aca="false">IFERROR(VLOOKUP(O2449,city_map!$A$2:$B$6,2,FALSE()),O2449)</f>
        <v>Jaipur</v>
      </c>
      <c r="Q2449" s="16" t="n">
        <f aca="false">IF(ISNUMBER(F2449),F2449,VALUE(SUBSTITUTE(SUBSTITUTE(F2449,"₹",""),",","")))</f>
        <v>913</v>
      </c>
      <c r="R2449" s="16" t="n">
        <f aca="false">IF(E2449=99,1,E2449)</f>
        <v>2</v>
      </c>
      <c r="S2449" s="16" t="n">
        <f aca="false">IF(G2449="",0,G2449)</f>
        <v>0.1</v>
      </c>
      <c r="T2449" s="16" t="str">
        <f aca="false">IF(I2449="","Unknown",IF(I2449="upi","UPI",I2449))</f>
        <v>UPI</v>
      </c>
      <c r="U2449" s="16" t="str">
        <f aca="false">IF(L2449="Yes","Y",IF(L2449="No","N",L2449))</f>
        <v>N</v>
      </c>
      <c r="V2449" s="19" t="n">
        <f aca="false">ROUND(R2449*Q2449*(1-S2449),2)</f>
        <v>1643.4</v>
      </c>
      <c r="W2449" s="16" t="str">
        <f aca="false">_xlfn.XLOOKUP(D2449,products!$A$2:$A$61,products!$C$2:$C$61,"Not found")</f>
        <v>Books</v>
      </c>
    </row>
    <row r="2450" customFormat="false" ht="15" hidden="false" customHeight="false" outlineLevel="0" collapsed="false">
      <c r="A2450" s="16" t="s">
        <v>3638</v>
      </c>
      <c r="B2450" s="16" t="s">
        <v>3624</v>
      </c>
      <c r="C2450" s="16" t="s">
        <v>894</v>
      </c>
      <c r="D2450" s="16" t="s">
        <v>393</v>
      </c>
      <c r="E2450" s="16" t="n">
        <v>2</v>
      </c>
      <c r="F2450" s="16" t="n">
        <v>523</v>
      </c>
      <c r="G2450" s="16" t="n">
        <v>0</v>
      </c>
      <c r="H2450" s="16" t="s">
        <v>70</v>
      </c>
      <c r="I2450" s="16" t="s">
        <v>47</v>
      </c>
      <c r="J2450" s="16" t="n">
        <v>5</v>
      </c>
      <c r="K2450" s="16" t="n">
        <v>4</v>
      </c>
      <c r="L2450" s="16" t="s">
        <v>57</v>
      </c>
      <c r="M2450" s="18" t="n">
        <f aca="false">IF(ISNUMBER(B2450),B2450,IF(MID(B2450,3,1)="-",DATE(VALUE(RIGHT(B2450,4)),VALUE(MID(B2450,4,2)),VALUE(LEFT(B2450,2))),DATE(VALUE(LEFT(B2450,4)),VALUE(MID(B2450,6,2)),VALUE(RIGHT(B2450,2)))))</f>
        <v>45877</v>
      </c>
      <c r="N2450" s="16" t="n">
        <f aca="false">MONTH(M2450)</f>
        <v>8</v>
      </c>
      <c r="O2450" s="16" t="str">
        <f aca="false">PROPER(TRIM(H2450))</f>
        <v>Pune</v>
      </c>
      <c r="P2450" s="16" t="str">
        <f aca="false">IFERROR(VLOOKUP(O2450,city_map!$A$2:$B$6,2,FALSE()),O2450)</f>
        <v>Pune</v>
      </c>
      <c r="Q2450" s="16" t="n">
        <f aca="false">IF(ISNUMBER(F2450),F2450,VALUE(SUBSTITUTE(SUBSTITUTE(F2450,"₹",""),",","")))</f>
        <v>523</v>
      </c>
      <c r="R2450" s="16" t="n">
        <f aca="false">IF(E2450=99,1,E2450)</f>
        <v>2</v>
      </c>
      <c r="S2450" s="16" t="n">
        <f aca="false">IF(G2450="",0,G2450)</f>
        <v>0</v>
      </c>
      <c r="T2450" s="16" t="str">
        <f aca="false">IF(I2450="","Unknown",IF(I2450="upi","UPI",I2450))</f>
        <v>Debit Card</v>
      </c>
      <c r="U2450" s="16" t="str">
        <f aca="false">IF(L2450="Yes","Y",IF(L2450="No","N",L2450))</f>
        <v>Y</v>
      </c>
      <c r="V2450" s="19" t="n">
        <f aca="false">ROUND(R2450*Q2450*(1-S2450),2)</f>
        <v>1046</v>
      </c>
      <c r="W2450" s="16" t="str">
        <f aca="false">_xlfn.XLOOKUP(D2450,products!$A$2:$A$61,products!$C$2:$C$61,"Not found")</f>
        <v>Fashion</v>
      </c>
    </row>
    <row r="2451" customFormat="false" ht="15" hidden="false" customHeight="false" outlineLevel="0" collapsed="false">
      <c r="A2451" s="16" t="s">
        <v>3639</v>
      </c>
      <c r="B2451" s="16" t="s">
        <v>3624</v>
      </c>
      <c r="C2451" s="16" t="s">
        <v>1807</v>
      </c>
      <c r="D2451" s="16" t="s">
        <v>451</v>
      </c>
      <c r="E2451" s="16" t="n">
        <v>3</v>
      </c>
      <c r="F2451" s="16" t="n">
        <v>1267</v>
      </c>
      <c r="G2451" s="16" t="n">
        <v>0.2</v>
      </c>
      <c r="H2451" s="16" t="s">
        <v>56</v>
      </c>
      <c r="I2451" s="16" t="s">
        <v>40</v>
      </c>
      <c r="J2451" s="16" t="n">
        <v>5</v>
      </c>
      <c r="K2451" s="16" t="n">
        <v>5</v>
      </c>
      <c r="L2451" s="16" t="s">
        <v>41</v>
      </c>
      <c r="M2451" s="18" t="n">
        <f aca="false">IF(ISNUMBER(B2451),B2451,IF(MID(B2451,3,1)="-",DATE(VALUE(RIGHT(B2451,4)),VALUE(MID(B2451,4,2)),VALUE(LEFT(B2451,2))),DATE(VALUE(LEFT(B2451,4)),VALUE(MID(B2451,6,2)),VALUE(RIGHT(B2451,2)))))</f>
        <v>45877</v>
      </c>
      <c r="N2451" s="16" t="n">
        <f aca="false">MONTH(M2451)</f>
        <v>8</v>
      </c>
      <c r="O2451" s="16" t="str">
        <f aca="false">PROPER(TRIM(H2451))</f>
        <v>Lucknow</v>
      </c>
      <c r="P2451" s="16" t="str">
        <f aca="false">IFERROR(VLOOKUP(O2451,city_map!$A$2:$B$6,2,FALSE()),O2451)</f>
        <v>Lucknow</v>
      </c>
      <c r="Q2451" s="16" t="n">
        <f aca="false">IF(ISNUMBER(F2451),F2451,VALUE(SUBSTITUTE(SUBSTITUTE(F2451,"₹",""),",","")))</f>
        <v>1267</v>
      </c>
      <c r="R2451" s="16" t="n">
        <f aca="false">IF(E2451=99,1,E2451)</f>
        <v>3</v>
      </c>
      <c r="S2451" s="16" t="n">
        <f aca="false">IF(G2451="",0,G2451)</f>
        <v>0.2</v>
      </c>
      <c r="T2451" s="16" t="str">
        <f aca="false">IF(I2451="","Unknown",IF(I2451="upi","UPI",I2451))</f>
        <v>COD</v>
      </c>
      <c r="U2451" s="16" t="str">
        <f aca="false">IF(L2451="Yes","Y",IF(L2451="No","N",L2451))</f>
        <v>N</v>
      </c>
      <c r="V2451" s="19" t="n">
        <f aca="false">ROUND(R2451*Q2451*(1-S2451),2)</f>
        <v>3040.8</v>
      </c>
      <c r="W2451" s="16" t="str">
        <f aca="false">_xlfn.XLOOKUP(D2451,products!$A$2:$A$61,products!$C$2:$C$61,"Not found")</f>
        <v>Beauty</v>
      </c>
    </row>
    <row r="2452" customFormat="false" ht="15" hidden="false" customHeight="false" outlineLevel="0" collapsed="false">
      <c r="A2452" s="16" t="s">
        <v>3640</v>
      </c>
      <c r="B2452" s="16" t="s">
        <v>3624</v>
      </c>
      <c r="C2452" s="16" t="s">
        <v>1544</v>
      </c>
      <c r="D2452" s="16" t="s">
        <v>225</v>
      </c>
      <c r="E2452" s="16" t="n">
        <v>2</v>
      </c>
      <c r="F2452" s="16" t="n">
        <v>380</v>
      </c>
      <c r="G2452" s="16" t="n">
        <v>0.1</v>
      </c>
      <c r="H2452" s="16" t="s">
        <v>56</v>
      </c>
      <c r="I2452" s="16" t="s">
        <v>60</v>
      </c>
      <c r="J2452" s="16" t="n">
        <v>5</v>
      </c>
      <c r="K2452" s="16" t="n">
        <v>5</v>
      </c>
      <c r="L2452" s="16" t="s">
        <v>41</v>
      </c>
      <c r="M2452" s="18" t="n">
        <f aca="false">IF(ISNUMBER(B2452),B2452,IF(MID(B2452,3,1)="-",DATE(VALUE(RIGHT(B2452,4)),VALUE(MID(B2452,4,2)),VALUE(LEFT(B2452,2))),DATE(VALUE(LEFT(B2452,4)),VALUE(MID(B2452,6,2)),VALUE(RIGHT(B2452,2)))))</f>
        <v>45877</v>
      </c>
      <c r="N2452" s="16" t="n">
        <f aca="false">MONTH(M2452)</f>
        <v>8</v>
      </c>
      <c r="O2452" s="16" t="str">
        <f aca="false">PROPER(TRIM(H2452))</f>
        <v>Lucknow</v>
      </c>
      <c r="P2452" s="16" t="str">
        <f aca="false">IFERROR(VLOOKUP(O2452,city_map!$A$2:$B$6,2,FALSE()),O2452)</f>
        <v>Lucknow</v>
      </c>
      <c r="Q2452" s="16" t="n">
        <f aca="false">IF(ISNUMBER(F2452),F2452,VALUE(SUBSTITUTE(SUBSTITUTE(F2452,"₹",""),",","")))</f>
        <v>380</v>
      </c>
      <c r="R2452" s="16" t="n">
        <f aca="false">IF(E2452=99,1,E2452)</f>
        <v>2</v>
      </c>
      <c r="S2452" s="16" t="n">
        <f aca="false">IF(G2452="",0,G2452)</f>
        <v>0.1</v>
      </c>
      <c r="T2452" s="16" t="str">
        <f aca="false">IF(I2452="","Unknown",IF(I2452="upi","UPI",I2452))</f>
        <v>UPI</v>
      </c>
      <c r="U2452" s="16" t="str">
        <f aca="false">IF(L2452="Yes","Y",IF(L2452="No","N",L2452))</f>
        <v>N</v>
      </c>
      <c r="V2452" s="19" t="n">
        <f aca="false">ROUND(R2452*Q2452*(1-S2452),2)</f>
        <v>684</v>
      </c>
      <c r="W2452" s="16" t="str">
        <f aca="false">_xlfn.XLOOKUP(D2452,products!$A$2:$A$61,products!$C$2:$C$61,"Not found")</f>
        <v>Books</v>
      </c>
    </row>
    <row r="2453" customFormat="false" ht="15" hidden="false" customHeight="false" outlineLevel="0" collapsed="false">
      <c r="A2453" s="16" t="s">
        <v>3641</v>
      </c>
      <c r="B2453" s="16" t="s">
        <v>3624</v>
      </c>
      <c r="C2453" s="16" t="s">
        <v>520</v>
      </c>
      <c r="D2453" s="16" t="s">
        <v>440</v>
      </c>
      <c r="E2453" s="16" t="n">
        <v>1</v>
      </c>
      <c r="F2453" s="16" t="n">
        <v>1413</v>
      </c>
      <c r="G2453" s="16" t="n">
        <v>0</v>
      </c>
      <c r="H2453" s="16" t="s">
        <v>56</v>
      </c>
      <c r="I2453" s="16" t="s">
        <v>60</v>
      </c>
      <c r="J2453" s="16" t="n">
        <v>4</v>
      </c>
      <c r="K2453" s="16"/>
      <c r="L2453" s="16" t="s">
        <v>41</v>
      </c>
      <c r="M2453" s="18" t="n">
        <f aca="false">IF(ISNUMBER(B2453),B2453,IF(MID(B2453,3,1)="-",DATE(VALUE(RIGHT(B2453,4)),VALUE(MID(B2453,4,2)),VALUE(LEFT(B2453,2))),DATE(VALUE(LEFT(B2453,4)),VALUE(MID(B2453,6,2)),VALUE(RIGHT(B2453,2)))))</f>
        <v>45877</v>
      </c>
      <c r="N2453" s="16" t="n">
        <f aca="false">MONTH(M2453)</f>
        <v>8</v>
      </c>
      <c r="O2453" s="16" t="str">
        <f aca="false">PROPER(TRIM(H2453))</f>
        <v>Lucknow</v>
      </c>
      <c r="P2453" s="16" t="str">
        <f aca="false">IFERROR(VLOOKUP(O2453,city_map!$A$2:$B$6,2,FALSE()),O2453)</f>
        <v>Lucknow</v>
      </c>
      <c r="Q2453" s="16" t="n">
        <f aca="false">IF(ISNUMBER(F2453),F2453,VALUE(SUBSTITUTE(SUBSTITUTE(F2453,"₹",""),",","")))</f>
        <v>1413</v>
      </c>
      <c r="R2453" s="16" t="n">
        <f aca="false">IF(E2453=99,1,E2453)</f>
        <v>1</v>
      </c>
      <c r="S2453" s="16" t="n">
        <f aca="false">IF(G2453="",0,G2453)</f>
        <v>0</v>
      </c>
      <c r="T2453" s="16" t="str">
        <f aca="false">IF(I2453="","Unknown",IF(I2453="upi","UPI",I2453))</f>
        <v>UPI</v>
      </c>
      <c r="U2453" s="16" t="str">
        <f aca="false">IF(L2453="Yes","Y",IF(L2453="No","N",L2453))</f>
        <v>N</v>
      </c>
      <c r="V2453" s="19" t="n">
        <f aca="false">ROUND(R2453*Q2453*(1-S2453),2)</f>
        <v>1413</v>
      </c>
      <c r="W2453" s="16" t="str">
        <f aca="false">_xlfn.XLOOKUP(D2453,products!$A$2:$A$61,products!$C$2:$C$61,"Not found")</f>
        <v>Home</v>
      </c>
    </row>
    <row r="2454" customFormat="false" ht="15" hidden="false" customHeight="false" outlineLevel="0" collapsed="false">
      <c r="A2454" s="16" t="s">
        <v>3642</v>
      </c>
      <c r="B2454" s="16" t="s">
        <v>3624</v>
      </c>
      <c r="C2454" s="16" t="s">
        <v>583</v>
      </c>
      <c r="D2454" s="16" t="s">
        <v>341</v>
      </c>
      <c r="E2454" s="16" t="n">
        <v>3</v>
      </c>
      <c r="F2454" s="16" t="n">
        <v>1064</v>
      </c>
      <c r="G2454" s="16" t="n">
        <v>0.2</v>
      </c>
      <c r="H2454" s="16" t="s">
        <v>130</v>
      </c>
      <c r="I2454" s="16" t="s">
        <v>47</v>
      </c>
      <c r="J2454" s="16" t="n">
        <v>2</v>
      </c>
      <c r="K2454" s="16" t="n">
        <v>4</v>
      </c>
      <c r="L2454" s="16" t="s">
        <v>41</v>
      </c>
      <c r="M2454" s="18" t="n">
        <f aca="false">IF(ISNUMBER(B2454),B2454,IF(MID(B2454,3,1)="-",DATE(VALUE(RIGHT(B2454,4)),VALUE(MID(B2454,4,2)),VALUE(LEFT(B2454,2))),DATE(VALUE(LEFT(B2454,4)),VALUE(MID(B2454,6,2)),VALUE(RIGHT(B2454,2)))))</f>
        <v>45877</v>
      </c>
      <c r="N2454" s="16" t="n">
        <f aca="false">MONTH(M2454)</f>
        <v>8</v>
      </c>
      <c r="O2454" s="16" t="str">
        <f aca="false">PROPER(TRIM(H2454))</f>
        <v>Bengaluru</v>
      </c>
      <c r="P2454" s="16" t="str">
        <f aca="false">IFERROR(VLOOKUP(O2454,city_map!$A$2:$B$6,2,FALSE()),O2454)</f>
        <v>Bengaluru</v>
      </c>
      <c r="Q2454" s="16" t="n">
        <f aca="false">IF(ISNUMBER(F2454),F2454,VALUE(SUBSTITUTE(SUBSTITUTE(F2454,"₹",""),",","")))</f>
        <v>1064</v>
      </c>
      <c r="R2454" s="16" t="n">
        <f aca="false">IF(E2454=99,1,E2454)</f>
        <v>3</v>
      </c>
      <c r="S2454" s="16" t="n">
        <f aca="false">IF(G2454="",0,G2454)</f>
        <v>0.2</v>
      </c>
      <c r="T2454" s="16" t="str">
        <f aca="false">IF(I2454="","Unknown",IF(I2454="upi","UPI",I2454))</f>
        <v>Debit Card</v>
      </c>
      <c r="U2454" s="16" t="str">
        <f aca="false">IF(L2454="Yes","Y",IF(L2454="No","N",L2454))</f>
        <v>N</v>
      </c>
      <c r="V2454" s="19" t="n">
        <f aca="false">ROUND(R2454*Q2454*(1-S2454),2)</f>
        <v>2553.6</v>
      </c>
      <c r="W2454" s="16" t="str">
        <f aca="false">_xlfn.XLOOKUP(D2454,products!$A$2:$A$61,products!$C$2:$C$61,"Not found")</f>
        <v>Home</v>
      </c>
    </row>
    <row r="2455" customFormat="false" ht="15" hidden="false" customHeight="false" outlineLevel="0" collapsed="false">
      <c r="A2455" s="16" t="s">
        <v>3643</v>
      </c>
      <c r="B2455" s="16" t="s">
        <v>3644</v>
      </c>
      <c r="C2455" s="16" t="s">
        <v>235</v>
      </c>
      <c r="D2455" s="16" t="s">
        <v>184</v>
      </c>
      <c r="E2455" s="16" t="n">
        <v>1</v>
      </c>
      <c r="F2455" s="16" t="n">
        <v>1315</v>
      </c>
      <c r="G2455" s="16" t="n">
        <v>0</v>
      </c>
      <c r="H2455" s="16" t="s">
        <v>70</v>
      </c>
      <c r="I2455" s="16" t="s">
        <v>60</v>
      </c>
      <c r="J2455" s="16" t="n">
        <v>5</v>
      </c>
      <c r="K2455" s="16" t="n">
        <v>4</v>
      </c>
      <c r="L2455" s="16" t="s">
        <v>41</v>
      </c>
      <c r="M2455" s="18" t="n">
        <f aca="false">IF(ISNUMBER(B2455),B2455,IF(MID(B2455,3,1)="-",DATE(VALUE(RIGHT(B2455,4)),VALUE(MID(B2455,4,2)),VALUE(LEFT(B2455,2))),DATE(VALUE(LEFT(B2455,4)),VALUE(MID(B2455,6,2)),VALUE(RIGHT(B2455,2)))))</f>
        <v>45878</v>
      </c>
      <c r="N2455" s="16" t="n">
        <f aca="false">MONTH(M2455)</f>
        <v>8</v>
      </c>
      <c r="O2455" s="16" t="str">
        <f aca="false">PROPER(TRIM(H2455))</f>
        <v>Pune</v>
      </c>
      <c r="P2455" s="16" t="str">
        <f aca="false">IFERROR(VLOOKUP(O2455,city_map!$A$2:$B$6,2,FALSE()),O2455)</f>
        <v>Pune</v>
      </c>
      <c r="Q2455" s="16" t="n">
        <f aca="false">IF(ISNUMBER(F2455),F2455,VALUE(SUBSTITUTE(SUBSTITUTE(F2455,"₹",""),",","")))</f>
        <v>1315</v>
      </c>
      <c r="R2455" s="16" t="n">
        <f aca="false">IF(E2455=99,1,E2455)</f>
        <v>1</v>
      </c>
      <c r="S2455" s="16" t="n">
        <f aca="false">IF(G2455="",0,G2455)</f>
        <v>0</v>
      </c>
      <c r="T2455" s="16" t="str">
        <f aca="false">IF(I2455="","Unknown",IF(I2455="upi","UPI",I2455))</f>
        <v>UPI</v>
      </c>
      <c r="U2455" s="16" t="str">
        <f aca="false">IF(L2455="Yes","Y",IF(L2455="No","N",L2455))</f>
        <v>N</v>
      </c>
      <c r="V2455" s="19" t="n">
        <f aca="false">ROUND(R2455*Q2455*(1-S2455),2)</f>
        <v>1315</v>
      </c>
      <c r="W2455" s="16" t="str">
        <f aca="false">_xlfn.XLOOKUP(D2455,products!$A$2:$A$61,products!$C$2:$C$61,"Not found")</f>
        <v>Home</v>
      </c>
    </row>
    <row r="2456" customFormat="false" ht="15" hidden="false" customHeight="false" outlineLevel="0" collapsed="false">
      <c r="A2456" s="16" t="s">
        <v>3645</v>
      </c>
      <c r="B2456" s="16" t="s">
        <v>3644</v>
      </c>
      <c r="C2456" s="16" t="s">
        <v>1323</v>
      </c>
      <c r="D2456" s="16" t="s">
        <v>184</v>
      </c>
      <c r="E2456" s="16" t="n">
        <v>1</v>
      </c>
      <c r="F2456" s="16" t="n">
        <v>1315</v>
      </c>
      <c r="G2456" s="16" t="n">
        <v>0</v>
      </c>
      <c r="H2456" s="16" t="s">
        <v>39</v>
      </c>
      <c r="I2456" s="16" t="s">
        <v>47</v>
      </c>
      <c r="J2456" s="16" t="n">
        <v>4</v>
      </c>
      <c r="K2456" s="16" t="n">
        <v>5</v>
      </c>
      <c r="L2456" s="16" t="s">
        <v>41</v>
      </c>
      <c r="M2456" s="18" t="n">
        <f aca="false">IF(ISNUMBER(B2456),B2456,IF(MID(B2456,3,1)="-",DATE(VALUE(RIGHT(B2456,4)),VALUE(MID(B2456,4,2)),VALUE(LEFT(B2456,2))),DATE(VALUE(LEFT(B2456,4)),VALUE(MID(B2456,6,2)),VALUE(RIGHT(B2456,2)))))</f>
        <v>45878</v>
      </c>
      <c r="N2456" s="16" t="n">
        <f aca="false">MONTH(M2456)</f>
        <v>8</v>
      </c>
      <c r="O2456" s="16" t="str">
        <f aca="false">PROPER(TRIM(H2456))</f>
        <v>Delhi</v>
      </c>
      <c r="P2456" s="16" t="str">
        <f aca="false">IFERROR(VLOOKUP(O2456,city_map!$A$2:$B$6,2,FALSE()),O2456)</f>
        <v>Delhi</v>
      </c>
      <c r="Q2456" s="16" t="n">
        <f aca="false">IF(ISNUMBER(F2456),F2456,VALUE(SUBSTITUTE(SUBSTITUTE(F2456,"₹",""),",","")))</f>
        <v>1315</v>
      </c>
      <c r="R2456" s="16" t="n">
        <f aca="false">IF(E2456=99,1,E2456)</f>
        <v>1</v>
      </c>
      <c r="S2456" s="16" t="n">
        <f aca="false">IF(G2456="",0,G2456)</f>
        <v>0</v>
      </c>
      <c r="T2456" s="16" t="str">
        <f aca="false">IF(I2456="","Unknown",IF(I2456="upi","UPI",I2456))</f>
        <v>Debit Card</v>
      </c>
      <c r="U2456" s="16" t="str">
        <f aca="false">IF(L2456="Yes","Y",IF(L2456="No","N",L2456))</f>
        <v>N</v>
      </c>
      <c r="V2456" s="19" t="n">
        <f aca="false">ROUND(R2456*Q2456*(1-S2456),2)</f>
        <v>1315</v>
      </c>
      <c r="W2456" s="16" t="str">
        <f aca="false">_xlfn.XLOOKUP(D2456,products!$A$2:$A$61,products!$C$2:$C$61,"Not found")</f>
        <v>Home</v>
      </c>
    </row>
    <row r="2457" customFormat="false" ht="15" hidden="false" customHeight="false" outlineLevel="0" collapsed="false">
      <c r="A2457" s="16" t="s">
        <v>3646</v>
      </c>
      <c r="B2457" s="16" t="s">
        <v>3644</v>
      </c>
      <c r="C2457" s="16" t="s">
        <v>2838</v>
      </c>
      <c r="D2457" s="16" t="s">
        <v>80</v>
      </c>
      <c r="E2457" s="16" t="n">
        <v>2</v>
      </c>
      <c r="F2457" s="16" t="n">
        <v>1551</v>
      </c>
      <c r="G2457" s="16" t="n">
        <v>0.05</v>
      </c>
      <c r="H2457" s="16" t="s">
        <v>81</v>
      </c>
      <c r="I2457" s="16" t="s">
        <v>71</v>
      </c>
      <c r="J2457" s="16" t="n">
        <v>4</v>
      </c>
      <c r="K2457" s="16" t="n">
        <v>3</v>
      </c>
      <c r="L2457" s="16" t="s">
        <v>41</v>
      </c>
      <c r="M2457" s="18" t="n">
        <f aca="false">IF(ISNUMBER(B2457),B2457,IF(MID(B2457,3,1)="-",DATE(VALUE(RIGHT(B2457,4)),VALUE(MID(B2457,4,2)),VALUE(LEFT(B2457,2))),DATE(VALUE(LEFT(B2457,4)),VALUE(MID(B2457,6,2)),VALUE(RIGHT(B2457,2)))))</f>
        <v>45878</v>
      </c>
      <c r="N2457" s="16" t="n">
        <f aca="false">MONTH(M2457)</f>
        <v>8</v>
      </c>
      <c r="O2457" s="16" t="str">
        <f aca="false">PROPER(TRIM(H2457))</f>
        <v>Hyderabad</v>
      </c>
      <c r="P2457" s="16" t="str">
        <f aca="false">IFERROR(VLOOKUP(O2457,city_map!$A$2:$B$6,2,FALSE()),O2457)</f>
        <v>Hyderabad</v>
      </c>
      <c r="Q2457" s="16" t="n">
        <f aca="false">IF(ISNUMBER(F2457),F2457,VALUE(SUBSTITUTE(SUBSTITUTE(F2457,"₹",""),",","")))</f>
        <v>1551</v>
      </c>
      <c r="R2457" s="16" t="n">
        <f aca="false">IF(E2457=99,1,E2457)</f>
        <v>2</v>
      </c>
      <c r="S2457" s="16" t="n">
        <f aca="false">IF(G2457="",0,G2457)</f>
        <v>0.05</v>
      </c>
      <c r="T2457" s="16" t="str">
        <f aca="false">IF(I2457="","Unknown",IF(I2457="upi","UPI",I2457))</f>
        <v>Credit Card</v>
      </c>
      <c r="U2457" s="16" t="str">
        <f aca="false">IF(L2457="Yes","Y",IF(L2457="No","N",L2457))</f>
        <v>N</v>
      </c>
      <c r="V2457" s="19" t="n">
        <f aca="false">ROUND(R2457*Q2457*(1-S2457),2)</f>
        <v>2946.9</v>
      </c>
      <c r="W2457" s="16" t="str">
        <f aca="false">_xlfn.XLOOKUP(D2457,products!$A$2:$A$61,products!$C$2:$C$61,"Not found")</f>
        <v>Beauty</v>
      </c>
    </row>
    <row r="2458" customFormat="false" ht="15" hidden="false" customHeight="false" outlineLevel="0" collapsed="false">
      <c r="A2458" s="16" t="s">
        <v>3647</v>
      </c>
      <c r="B2458" s="16" t="s">
        <v>3644</v>
      </c>
      <c r="C2458" s="16" t="s">
        <v>1119</v>
      </c>
      <c r="D2458" s="16" t="s">
        <v>84</v>
      </c>
      <c r="E2458" s="16" t="n">
        <v>3</v>
      </c>
      <c r="F2458" s="16" t="n">
        <v>248</v>
      </c>
      <c r="G2458" s="16" t="n">
        <v>0.2</v>
      </c>
      <c r="H2458" s="16" t="s">
        <v>112</v>
      </c>
      <c r="I2458" s="16" t="s">
        <v>60</v>
      </c>
      <c r="J2458" s="16" t="n">
        <v>4</v>
      </c>
      <c r="K2458" s="16" t="n">
        <v>3</v>
      </c>
      <c r="L2458" s="16" t="s">
        <v>41</v>
      </c>
      <c r="M2458" s="18" t="n">
        <f aca="false">IF(ISNUMBER(B2458),B2458,IF(MID(B2458,3,1)="-",DATE(VALUE(RIGHT(B2458,4)),VALUE(MID(B2458,4,2)),VALUE(LEFT(B2458,2))),DATE(VALUE(LEFT(B2458,4)),VALUE(MID(B2458,6,2)),VALUE(RIGHT(B2458,2)))))</f>
        <v>45878</v>
      </c>
      <c r="N2458" s="16" t="n">
        <f aca="false">MONTH(M2458)</f>
        <v>8</v>
      </c>
      <c r="O2458" s="16" t="str">
        <f aca="false">PROPER(TRIM(H2458))</f>
        <v>Mumbai</v>
      </c>
      <c r="P2458" s="16" t="str">
        <f aca="false">IFERROR(VLOOKUP(O2458,city_map!$A$2:$B$6,2,FALSE()),O2458)</f>
        <v>Mumbai</v>
      </c>
      <c r="Q2458" s="16" t="n">
        <f aca="false">IF(ISNUMBER(F2458),F2458,VALUE(SUBSTITUTE(SUBSTITUTE(F2458,"₹",""),",","")))</f>
        <v>248</v>
      </c>
      <c r="R2458" s="16" t="n">
        <f aca="false">IF(E2458=99,1,E2458)</f>
        <v>3</v>
      </c>
      <c r="S2458" s="16" t="n">
        <f aca="false">IF(G2458="",0,G2458)</f>
        <v>0.2</v>
      </c>
      <c r="T2458" s="16" t="str">
        <f aca="false">IF(I2458="","Unknown",IF(I2458="upi","UPI",I2458))</f>
        <v>UPI</v>
      </c>
      <c r="U2458" s="16" t="str">
        <f aca="false">IF(L2458="Yes","Y",IF(L2458="No","N",L2458))</f>
        <v>N</v>
      </c>
      <c r="V2458" s="19" t="n">
        <f aca="false">ROUND(R2458*Q2458*(1-S2458),2)</f>
        <v>595.2</v>
      </c>
      <c r="W2458" s="16" t="str">
        <f aca="false">_xlfn.XLOOKUP(D2458,products!$A$2:$A$61,products!$C$2:$C$61,"Not found")</f>
        <v>Beauty</v>
      </c>
    </row>
    <row r="2459" customFormat="false" ht="15" hidden="false" customHeight="false" outlineLevel="0" collapsed="false">
      <c r="A2459" s="16" t="s">
        <v>3648</v>
      </c>
      <c r="B2459" s="16" t="s">
        <v>3644</v>
      </c>
      <c r="C2459" s="16" t="s">
        <v>2849</v>
      </c>
      <c r="D2459" s="16" t="s">
        <v>136</v>
      </c>
      <c r="E2459" s="16" t="n">
        <v>2</v>
      </c>
      <c r="F2459" s="16" t="n">
        <v>2131</v>
      </c>
      <c r="G2459" s="16" t="n">
        <v>0</v>
      </c>
      <c r="H2459" s="16" t="s">
        <v>70</v>
      </c>
      <c r="I2459" s="16" t="s">
        <v>60</v>
      </c>
      <c r="J2459" s="16" t="n">
        <v>6</v>
      </c>
      <c r="K2459" s="16" t="n">
        <v>4</v>
      </c>
      <c r="L2459" s="16" t="s">
        <v>41</v>
      </c>
      <c r="M2459" s="18" t="n">
        <f aca="false">IF(ISNUMBER(B2459),B2459,IF(MID(B2459,3,1)="-",DATE(VALUE(RIGHT(B2459,4)),VALUE(MID(B2459,4,2)),VALUE(LEFT(B2459,2))),DATE(VALUE(LEFT(B2459,4)),VALUE(MID(B2459,6,2)),VALUE(RIGHT(B2459,2)))))</f>
        <v>45878</v>
      </c>
      <c r="N2459" s="16" t="n">
        <f aca="false">MONTH(M2459)</f>
        <v>8</v>
      </c>
      <c r="O2459" s="16" t="str">
        <f aca="false">PROPER(TRIM(H2459))</f>
        <v>Pune</v>
      </c>
      <c r="P2459" s="16" t="str">
        <f aca="false">IFERROR(VLOOKUP(O2459,city_map!$A$2:$B$6,2,FALSE()),O2459)</f>
        <v>Pune</v>
      </c>
      <c r="Q2459" s="16" t="n">
        <f aca="false">IF(ISNUMBER(F2459),F2459,VALUE(SUBSTITUTE(SUBSTITUTE(F2459,"₹",""),",","")))</f>
        <v>2131</v>
      </c>
      <c r="R2459" s="16" t="n">
        <f aca="false">IF(E2459=99,1,E2459)</f>
        <v>2</v>
      </c>
      <c r="S2459" s="16" t="n">
        <f aca="false">IF(G2459="",0,G2459)</f>
        <v>0</v>
      </c>
      <c r="T2459" s="16" t="str">
        <f aca="false">IF(I2459="","Unknown",IF(I2459="upi","UPI",I2459))</f>
        <v>UPI</v>
      </c>
      <c r="U2459" s="16" t="str">
        <f aca="false">IF(L2459="Yes","Y",IF(L2459="No","N",L2459))</f>
        <v>N</v>
      </c>
      <c r="V2459" s="19" t="n">
        <f aca="false">ROUND(R2459*Q2459*(1-S2459),2)</f>
        <v>4262</v>
      </c>
      <c r="W2459" s="16" t="str">
        <f aca="false">_xlfn.XLOOKUP(D2459,products!$A$2:$A$61,products!$C$2:$C$61,"Not found")</f>
        <v>Electronics</v>
      </c>
    </row>
    <row r="2460" customFormat="false" ht="15" hidden="false" customHeight="false" outlineLevel="0" collapsed="false">
      <c r="A2460" s="16" t="s">
        <v>3649</v>
      </c>
      <c r="B2460" s="16" t="s">
        <v>3644</v>
      </c>
      <c r="C2460" s="16" t="s">
        <v>3163</v>
      </c>
      <c r="D2460" s="16" t="s">
        <v>222</v>
      </c>
      <c r="E2460" s="16" t="n">
        <v>2</v>
      </c>
      <c r="F2460" s="16" t="n">
        <v>1912</v>
      </c>
      <c r="G2460" s="16" t="n">
        <v>0.2</v>
      </c>
      <c r="H2460" s="16" t="s">
        <v>112</v>
      </c>
      <c r="I2460" s="16" t="s">
        <v>71</v>
      </c>
      <c r="J2460" s="16" t="n">
        <v>5</v>
      </c>
      <c r="K2460" s="16" t="n">
        <v>5</v>
      </c>
      <c r="L2460" s="16" t="s">
        <v>41</v>
      </c>
      <c r="M2460" s="18" t="n">
        <f aca="false">IF(ISNUMBER(B2460),B2460,IF(MID(B2460,3,1)="-",DATE(VALUE(RIGHT(B2460,4)),VALUE(MID(B2460,4,2)),VALUE(LEFT(B2460,2))),DATE(VALUE(LEFT(B2460,4)),VALUE(MID(B2460,6,2)),VALUE(RIGHT(B2460,2)))))</f>
        <v>45878</v>
      </c>
      <c r="N2460" s="16" t="n">
        <f aca="false">MONTH(M2460)</f>
        <v>8</v>
      </c>
      <c r="O2460" s="16" t="str">
        <f aca="false">PROPER(TRIM(H2460))</f>
        <v>Mumbai</v>
      </c>
      <c r="P2460" s="16" t="str">
        <f aca="false">IFERROR(VLOOKUP(O2460,city_map!$A$2:$B$6,2,FALSE()),O2460)</f>
        <v>Mumbai</v>
      </c>
      <c r="Q2460" s="16" t="n">
        <f aca="false">IF(ISNUMBER(F2460),F2460,VALUE(SUBSTITUTE(SUBSTITUTE(F2460,"₹",""),",","")))</f>
        <v>1912</v>
      </c>
      <c r="R2460" s="16" t="n">
        <f aca="false">IF(E2460=99,1,E2460)</f>
        <v>2</v>
      </c>
      <c r="S2460" s="16" t="n">
        <f aca="false">IF(G2460="",0,G2460)</f>
        <v>0.2</v>
      </c>
      <c r="T2460" s="16" t="str">
        <f aca="false">IF(I2460="","Unknown",IF(I2460="upi","UPI",I2460))</f>
        <v>Credit Card</v>
      </c>
      <c r="U2460" s="16" t="str">
        <f aca="false">IF(L2460="Yes","Y",IF(L2460="No","N",L2460))</f>
        <v>N</v>
      </c>
      <c r="V2460" s="19" t="n">
        <f aca="false">ROUND(R2460*Q2460*(1-S2460),2)</f>
        <v>3059.2</v>
      </c>
      <c r="W2460" s="16" t="str">
        <f aca="false">_xlfn.XLOOKUP(D2460,products!$A$2:$A$61,products!$C$2:$C$61,"Not found")</f>
        <v>Fashion</v>
      </c>
    </row>
    <row r="2461" customFormat="false" ht="15" hidden="false" customHeight="false" outlineLevel="0" collapsed="false">
      <c r="A2461" s="16" t="s">
        <v>3650</v>
      </c>
      <c r="B2461" s="16" t="s">
        <v>3644</v>
      </c>
      <c r="C2461" s="16" t="s">
        <v>1225</v>
      </c>
      <c r="D2461" s="16" t="s">
        <v>173</v>
      </c>
      <c r="E2461" s="16" t="n">
        <v>2</v>
      </c>
      <c r="F2461" s="16" t="n">
        <v>1180</v>
      </c>
      <c r="G2461" s="16" t="n">
        <v>0.2</v>
      </c>
      <c r="H2461" s="16" t="s">
        <v>112</v>
      </c>
      <c r="I2461" s="16" t="s">
        <v>40</v>
      </c>
      <c r="J2461" s="16" t="n">
        <v>2</v>
      </c>
      <c r="K2461" s="16"/>
      <c r="L2461" s="16" t="s">
        <v>41</v>
      </c>
      <c r="M2461" s="18" t="n">
        <f aca="false">IF(ISNUMBER(B2461),B2461,IF(MID(B2461,3,1)="-",DATE(VALUE(RIGHT(B2461,4)),VALUE(MID(B2461,4,2)),VALUE(LEFT(B2461,2))),DATE(VALUE(LEFT(B2461,4)),VALUE(MID(B2461,6,2)),VALUE(RIGHT(B2461,2)))))</f>
        <v>45878</v>
      </c>
      <c r="N2461" s="16" t="n">
        <f aca="false">MONTH(M2461)</f>
        <v>8</v>
      </c>
      <c r="O2461" s="16" t="str">
        <f aca="false">PROPER(TRIM(H2461))</f>
        <v>Mumbai</v>
      </c>
      <c r="P2461" s="16" t="str">
        <f aca="false">IFERROR(VLOOKUP(O2461,city_map!$A$2:$B$6,2,FALSE()),O2461)</f>
        <v>Mumbai</v>
      </c>
      <c r="Q2461" s="16" t="n">
        <f aca="false">IF(ISNUMBER(F2461),F2461,VALUE(SUBSTITUTE(SUBSTITUTE(F2461,"₹",""),",","")))</f>
        <v>1180</v>
      </c>
      <c r="R2461" s="16" t="n">
        <f aca="false">IF(E2461=99,1,E2461)</f>
        <v>2</v>
      </c>
      <c r="S2461" s="16" t="n">
        <f aca="false">IF(G2461="",0,G2461)</f>
        <v>0.2</v>
      </c>
      <c r="T2461" s="16" t="str">
        <f aca="false">IF(I2461="","Unknown",IF(I2461="upi","UPI",I2461))</f>
        <v>COD</v>
      </c>
      <c r="U2461" s="16" t="str">
        <f aca="false">IF(L2461="Yes","Y",IF(L2461="No","N",L2461))</f>
        <v>N</v>
      </c>
      <c r="V2461" s="19" t="n">
        <f aca="false">ROUND(R2461*Q2461*(1-S2461),2)</f>
        <v>1888</v>
      </c>
      <c r="W2461" s="16" t="str">
        <f aca="false">_xlfn.XLOOKUP(D2461,products!$A$2:$A$61,products!$C$2:$C$61,"Not found")</f>
        <v>Fashion</v>
      </c>
    </row>
    <row r="2462" customFormat="false" ht="15" hidden="false" customHeight="false" outlineLevel="0" collapsed="false">
      <c r="A2462" s="16" t="s">
        <v>3651</v>
      </c>
      <c r="B2462" s="16" t="s">
        <v>3644</v>
      </c>
      <c r="C2462" s="16" t="s">
        <v>3652</v>
      </c>
      <c r="D2462" s="16" t="s">
        <v>341</v>
      </c>
      <c r="E2462" s="16" t="n">
        <v>1</v>
      </c>
      <c r="F2462" s="16" t="n">
        <v>1055</v>
      </c>
      <c r="G2462" s="16" t="n">
        <v>0</v>
      </c>
      <c r="H2462" s="16" t="s">
        <v>527</v>
      </c>
      <c r="I2462" s="16" t="s">
        <v>60</v>
      </c>
      <c r="J2462" s="16" t="n">
        <v>3</v>
      </c>
      <c r="K2462" s="16" t="n">
        <v>5</v>
      </c>
      <c r="L2462" s="16" t="s">
        <v>41</v>
      </c>
      <c r="M2462" s="18" t="n">
        <f aca="false">IF(ISNUMBER(B2462),B2462,IF(MID(B2462,3,1)="-",DATE(VALUE(RIGHT(B2462,4)),VALUE(MID(B2462,4,2)),VALUE(LEFT(B2462,2))),DATE(VALUE(LEFT(B2462,4)),VALUE(MID(B2462,6,2)),VALUE(RIGHT(B2462,2)))))</f>
        <v>45878</v>
      </c>
      <c r="N2462" s="16" t="n">
        <f aca="false">MONTH(M2462)</f>
        <v>8</v>
      </c>
      <c r="O2462" s="16" t="str">
        <f aca="false">PROPER(TRIM(H2462))</f>
        <v>Bangalore</v>
      </c>
      <c r="P2462" s="16" t="str">
        <f aca="false">IFERROR(VLOOKUP(O2462,city_map!$A$2:$B$6,2,FALSE()),O2462)</f>
        <v>Bengaluru</v>
      </c>
      <c r="Q2462" s="16" t="n">
        <f aca="false">IF(ISNUMBER(F2462),F2462,VALUE(SUBSTITUTE(SUBSTITUTE(F2462,"₹",""),",","")))</f>
        <v>1055</v>
      </c>
      <c r="R2462" s="16" t="n">
        <f aca="false">IF(E2462=99,1,E2462)</f>
        <v>1</v>
      </c>
      <c r="S2462" s="16" t="n">
        <f aca="false">IF(G2462="",0,G2462)</f>
        <v>0</v>
      </c>
      <c r="T2462" s="16" t="str">
        <f aca="false">IF(I2462="","Unknown",IF(I2462="upi","UPI",I2462))</f>
        <v>UPI</v>
      </c>
      <c r="U2462" s="16" t="str">
        <f aca="false">IF(L2462="Yes","Y",IF(L2462="No","N",L2462))</f>
        <v>N</v>
      </c>
      <c r="V2462" s="19" t="n">
        <f aca="false">ROUND(R2462*Q2462*(1-S2462),2)</f>
        <v>1055</v>
      </c>
      <c r="W2462" s="16" t="str">
        <f aca="false">_xlfn.XLOOKUP(D2462,products!$A$2:$A$61,products!$C$2:$C$61,"Not found")</f>
        <v>Home</v>
      </c>
    </row>
    <row r="2463" customFormat="false" ht="15" hidden="false" customHeight="false" outlineLevel="0" collapsed="false">
      <c r="A2463" s="16" t="s">
        <v>3653</v>
      </c>
      <c r="B2463" s="16" t="s">
        <v>3644</v>
      </c>
      <c r="C2463" s="16" t="s">
        <v>977</v>
      </c>
      <c r="D2463" s="16" t="s">
        <v>74</v>
      </c>
      <c r="E2463" s="16" t="n">
        <v>2</v>
      </c>
      <c r="F2463" s="16" t="n">
        <v>19561</v>
      </c>
      <c r="G2463" s="16" t="n">
        <v>0</v>
      </c>
      <c r="H2463" s="16" t="s">
        <v>1899</v>
      </c>
      <c r="I2463" s="16" t="s">
        <v>40</v>
      </c>
      <c r="J2463" s="16" t="n">
        <v>4</v>
      </c>
      <c r="K2463" s="16" t="n">
        <v>3</v>
      </c>
      <c r="L2463" s="16" t="s">
        <v>57</v>
      </c>
      <c r="M2463" s="18" t="n">
        <f aca="false">IF(ISNUMBER(B2463),B2463,IF(MID(B2463,3,1)="-",DATE(VALUE(RIGHT(B2463,4)),VALUE(MID(B2463,4,2)),VALUE(LEFT(B2463,2))),DATE(VALUE(LEFT(B2463,4)),VALUE(MID(B2463,6,2)),VALUE(RIGHT(B2463,2)))))</f>
        <v>45878</v>
      </c>
      <c r="N2463" s="16" t="n">
        <f aca="false">MONTH(M2463)</f>
        <v>8</v>
      </c>
      <c r="O2463" s="16" t="str">
        <f aca="false">PROPER(TRIM(H2463))</f>
        <v>Bengaluru</v>
      </c>
      <c r="P2463" s="16" t="str">
        <f aca="false">IFERROR(VLOOKUP(O2463,city_map!$A$2:$B$6,2,FALSE()),O2463)</f>
        <v>Bengaluru</v>
      </c>
      <c r="Q2463" s="16" t="n">
        <f aca="false">IF(ISNUMBER(F2463),F2463,VALUE(SUBSTITUTE(SUBSTITUTE(F2463,"₹",""),",","")))</f>
        <v>19561</v>
      </c>
      <c r="R2463" s="16" t="n">
        <f aca="false">IF(E2463=99,1,E2463)</f>
        <v>2</v>
      </c>
      <c r="S2463" s="16" t="n">
        <f aca="false">IF(G2463="",0,G2463)</f>
        <v>0</v>
      </c>
      <c r="T2463" s="16" t="str">
        <f aca="false">IF(I2463="","Unknown",IF(I2463="upi","UPI",I2463))</f>
        <v>COD</v>
      </c>
      <c r="U2463" s="16" t="str">
        <f aca="false">IF(L2463="Yes","Y",IF(L2463="No","N",L2463))</f>
        <v>Y</v>
      </c>
      <c r="V2463" s="19" t="n">
        <f aca="false">ROUND(R2463*Q2463*(1-S2463),2)</f>
        <v>39122</v>
      </c>
      <c r="W2463" s="16" t="str">
        <f aca="false">_xlfn.XLOOKUP(D2463,products!$A$2:$A$61,products!$C$2:$C$61,"Not found")</f>
        <v>Electronics</v>
      </c>
    </row>
    <row r="2464" customFormat="false" ht="15" hidden="false" customHeight="false" outlineLevel="0" collapsed="false">
      <c r="A2464" s="16" t="s">
        <v>3654</v>
      </c>
      <c r="B2464" s="16" t="s">
        <v>3644</v>
      </c>
      <c r="C2464" s="16" t="s">
        <v>1164</v>
      </c>
      <c r="D2464" s="16" t="s">
        <v>142</v>
      </c>
      <c r="E2464" s="16" t="n">
        <v>2</v>
      </c>
      <c r="F2464" s="16" t="n">
        <v>571</v>
      </c>
      <c r="G2464" s="16" t="n">
        <v>0.1</v>
      </c>
      <c r="H2464" s="16" t="s">
        <v>70</v>
      </c>
      <c r="I2464" s="16" t="s">
        <v>47</v>
      </c>
      <c r="J2464" s="16" t="n">
        <v>7</v>
      </c>
      <c r="K2464" s="16" t="n">
        <v>3</v>
      </c>
      <c r="L2464" s="16" t="s">
        <v>41</v>
      </c>
      <c r="M2464" s="18" t="n">
        <f aca="false">IF(ISNUMBER(B2464),B2464,IF(MID(B2464,3,1)="-",DATE(VALUE(RIGHT(B2464,4)),VALUE(MID(B2464,4,2)),VALUE(LEFT(B2464,2))),DATE(VALUE(LEFT(B2464,4)),VALUE(MID(B2464,6,2)),VALUE(RIGHT(B2464,2)))))</f>
        <v>45878</v>
      </c>
      <c r="N2464" s="16" t="n">
        <f aca="false">MONTH(M2464)</f>
        <v>8</v>
      </c>
      <c r="O2464" s="16" t="str">
        <f aca="false">PROPER(TRIM(H2464))</f>
        <v>Pune</v>
      </c>
      <c r="P2464" s="16" t="str">
        <f aca="false">IFERROR(VLOOKUP(O2464,city_map!$A$2:$B$6,2,FALSE()),O2464)</f>
        <v>Pune</v>
      </c>
      <c r="Q2464" s="16" t="n">
        <f aca="false">IF(ISNUMBER(F2464),F2464,VALUE(SUBSTITUTE(SUBSTITUTE(F2464,"₹",""),",","")))</f>
        <v>571</v>
      </c>
      <c r="R2464" s="16" t="n">
        <f aca="false">IF(E2464=99,1,E2464)</f>
        <v>2</v>
      </c>
      <c r="S2464" s="16" t="n">
        <f aca="false">IF(G2464="",0,G2464)</f>
        <v>0.1</v>
      </c>
      <c r="T2464" s="16" t="str">
        <f aca="false">IF(I2464="","Unknown",IF(I2464="upi","UPI",I2464))</f>
        <v>Debit Card</v>
      </c>
      <c r="U2464" s="16" t="str">
        <f aca="false">IF(L2464="Yes","Y",IF(L2464="No","N",L2464))</f>
        <v>N</v>
      </c>
      <c r="V2464" s="19" t="n">
        <f aca="false">ROUND(R2464*Q2464*(1-S2464),2)</f>
        <v>1027.8</v>
      </c>
      <c r="W2464" s="16" t="str">
        <f aca="false">_xlfn.XLOOKUP(D2464,products!$A$2:$A$61,products!$C$2:$C$61,"Not found")</f>
        <v>Home</v>
      </c>
    </row>
    <row r="2465" customFormat="false" ht="15" hidden="false" customHeight="false" outlineLevel="0" collapsed="false">
      <c r="A2465" s="16" t="s">
        <v>3655</v>
      </c>
      <c r="B2465" s="16" t="s">
        <v>3644</v>
      </c>
      <c r="C2465" s="16" t="s">
        <v>941</v>
      </c>
      <c r="D2465" s="16" t="s">
        <v>254</v>
      </c>
      <c r="E2465" s="16" t="n">
        <v>1</v>
      </c>
      <c r="F2465" s="16" t="n">
        <v>950</v>
      </c>
      <c r="G2465" s="16" t="n">
        <v>0.05</v>
      </c>
      <c r="H2465" s="16" t="s">
        <v>130</v>
      </c>
      <c r="I2465" s="16" t="s">
        <v>100</v>
      </c>
      <c r="J2465" s="16" t="n">
        <v>2</v>
      </c>
      <c r="K2465" s="16" t="n">
        <v>5</v>
      </c>
      <c r="L2465" s="16" t="s">
        <v>174</v>
      </c>
      <c r="M2465" s="18" t="n">
        <f aca="false">IF(ISNUMBER(B2465),B2465,IF(MID(B2465,3,1)="-",DATE(VALUE(RIGHT(B2465,4)),VALUE(MID(B2465,4,2)),VALUE(LEFT(B2465,2))),DATE(VALUE(LEFT(B2465,4)),VALUE(MID(B2465,6,2)),VALUE(RIGHT(B2465,2)))))</f>
        <v>45878</v>
      </c>
      <c r="N2465" s="16" t="n">
        <f aca="false">MONTH(M2465)</f>
        <v>8</v>
      </c>
      <c r="O2465" s="16" t="str">
        <f aca="false">PROPER(TRIM(H2465))</f>
        <v>Bengaluru</v>
      </c>
      <c r="P2465" s="16" t="str">
        <f aca="false">IFERROR(VLOOKUP(O2465,city_map!$A$2:$B$6,2,FALSE()),O2465)</f>
        <v>Bengaluru</v>
      </c>
      <c r="Q2465" s="16" t="n">
        <f aca="false">IF(ISNUMBER(F2465),F2465,VALUE(SUBSTITUTE(SUBSTITUTE(F2465,"₹",""),",","")))</f>
        <v>950</v>
      </c>
      <c r="R2465" s="16" t="n">
        <f aca="false">IF(E2465=99,1,E2465)</f>
        <v>1</v>
      </c>
      <c r="S2465" s="16" t="n">
        <f aca="false">IF(G2465="",0,G2465)</f>
        <v>0.05</v>
      </c>
      <c r="T2465" s="16" t="str">
        <f aca="false">IF(I2465="","Unknown",IF(I2465="upi","UPI",I2465))</f>
        <v>Net Banking</v>
      </c>
      <c r="U2465" s="16" t="str">
        <f aca="false">IF(L2465="Yes","Y",IF(L2465="No","N",L2465))</f>
        <v>N</v>
      </c>
      <c r="V2465" s="19" t="n">
        <f aca="false">ROUND(R2465*Q2465*(1-S2465),2)</f>
        <v>902.5</v>
      </c>
      <c r="W2465" s="16" t="str">
        <f aca="false">_xlfn.XLOOKUP(D2465,products!$A$2:$A$61,products!$C$2:$C$61,"Not found")</f>
        <v>Fashion</v>
      </c>
    </row>
    <row r="2466" customFormat="false" ht="15" hidden="false" customHeight="false" outlineLevel="0" collapsed="false">
      <c r="A2466" s="16" t="s">
        <v>3656</v>
      </c>
      <c r="B2466" s="16" t="s">
        <v>3644</v>
      </c>
      <c r="C2466" s="16" t="s">
        <v>2250</v>
      </c>
      <c r="D2466" s="16" t="s">
        <v>165</v>
      </c>
      <c r="E2466" s="16" t="n">
        <v>2</v>
      </c>
      <c r="F2466" s="16" t="n">
        <v>877</v>
      </c>
      <c r="G2466" s="16" t="n">
        <v>0.05</v>
      </c>
      <c r="H2466" s="16" t="s">
        <v>70</v>
      </c>
      <c r="I2466" s="16" t="s">
        <v>40</v>
      </c>
      <c r="J2466" s="16" t="n">
        <v>6</v>
      </c>
      <c r="K2466" s="16" t="n">
        <v>3</v>
      </c>
      <c r="L2466" s="16" t="s">
        <v>41</v>
      </c>
      <c r="M2466" s="18" t="n">
        <f aca="false">IF(ISNUMBER(B2466),B2466,IF(MID(B2466,3,1)="-",DATE(VALUE(RIGHT(B2466,4)),VALUE(MID(B2466,4,2)),VALUE(LEFT(B2466,2))),DATE(VALUE(LEFT(B2466,4)),VALUE(MID(B2466,6,2)),VALUE(RIGHT(B2466,2)))))</f>
        <v>45878</v>
      </c>
      <c r="N2466" s="16" t="n">
        <f aca="false">MONTH(M2466)</f>
        <v>8</v>
      </c>
      <c r="O2466" s="16" t="str">
        <f aca="false">PROPER(TRIM(H2466))</f>
        <v>Pune</v>
      </c>
      <c r="P2466" s="16" t="str">
        <f aca="false">IFERROR(VLOOKUP(O2466,city_map!$A$2:$B$6,2,FALSE()),O2466)</f>
        <v>Pune</v>
      </c>
      <c r="Q2466" s="16" t="n">
        <f aca="false">IF(ISNUMBER(F2466),F2466,VALUE(SUBSTITUTE(SUBSTITUTE(F2466,"₹",""),",","")))</f>
        <v>877</v>
      </c>
      <c r="R2466" s="16" t="n">
        <f aca="false">IF(E2466=99,1,E2466)</f>
        <v>2</v>
      </c>
      <c r="S2466" s="16" t="n">
        <f aca="false">IF(G2466="",0,G2466)</f>
        <v>0.05</v>
      </c>
      <c r="T2466" s="16" t="str">
        <f aca="false">IF(I2466="","Unknown",IF(I2466="upi","UPI",I2466))</f>
        <v>COD</v>
      </c>
      <c r="U2466" s="16" t="str">
        <f aca="false">IF(L2466="Yes","Y",IF(L2466="No","N",L2466))</f>
        <v>N</v>
      </c>
      <c r="V2466" s="19" t="n">
        <f aca="false">ROUND(R2466*Q2466*(1-S2466),2)</f>
        <v>1666.3</v>
      </c>
      <c r="W2466" s="16" t="str">
        <f aca="false">_xlfn.XLOOKUP(D2466,products!$A$2:$A$61,products!$C$2:$C$61,"Not found")</f>
        <v>Electronics</v>
      </c>
    </row>
    <row r="2467" customFormat="false" ht="15" hidden="false" customHeight="false" outlineLevel="0" collapsed="false">
      <c r="A2467" s="16" t="s">
        <v>3657</v>
      </c>
      <c r="B2467" s="16" t="s">
        <v>3644</v>
      </c>
      <c r="C2467" s="16" t="s">
        <v>699</v>
      </c>
      <c r="D2467" s="16" t="s">
        <v>262</v>
      </c>
      <c r="E2467" s="16" t="n">
        <v>1</v>
      </c>
      <c r="F2467" s="16" t="n">
        <v>807</v>
      </c>
      <c r="G2467" s="16" t="n">
        <v>0.15</v>
      </c>
      <c r="H2467" s="16" t="s">
        <v>39</v>
      </c>
      <c r="I2467" s="16" t="s">
        <v>40</v>
      </c>
      <c r="J2467" s="16" t="n">
        <v>2</v>
      </c>
      <c r="K2467" s="16" t="n">
        <v>4</v>
      </c>
      <c r="L2467" s="16" t="s">
        <v>41</v>
      </c>
      <c r="M2467" s="18" t="n">
        <f aca="false">IF(ISNUMBER(B2467),B2467,IF(MID(B2467,3,1)="-",DATE(VALUE(RIGHT(B2467,4)),VALUE(MID(B2467,4,2)),VALUE(LEFT(B2467,2))),DATE(VALUE(LEFT(B2467,4)),VALUE(MID(B2467,6,2)),VALUE(RIGHT(B2467,2)))))</f>
        <v>45878</v>
      </c>
      <c r="N2467" s="16" t="n">
        <f aca="false">MONTH(M2467)</f>
        <v>8</v>
      </c>
      <c r="O2467" s="16" t="str">
        <f aca="false">PROPER(TRIM(H2467))</f>
        <v>Delhi</v>
      </c>
      <c r="P2467" s="16" t="str">
        <f aca="false">IFERROR(VLOOKUP(O2467,city_map!$A$2:$B$6,2,FALSE()),O2467)</f>
        <v>Delhi</v>
      </c>
      <c r="Q2467" s="16" t="n">
        <f aca="false">IF(ISNUMBER(F2467),F2467,VALUE(SUBSTITUTE(SUBSTITUTE(F2467,"₹",""),",","")))</f>
        <v>807</v>
      </c>
      <c r="R2467" s="16" t="n">
        <f aca="false">IF(E2467=99,1,E2467)</f>
        <v>1</v>
      </c>
      <c r="S2467" s="16" t="n">
        <f aca="false">IF(G2467="",0,G2467)</f>
        <v>0.15</v>
      </c>
      <c r="T2467" s="16" t="str">
        <f aca="false">IF(I2467="","Unknown",IF(I2467="upi","UPI",I2467))</f>
        <v>COD</v>
      </c>
      <c r="U2467" s="16" t="str">
        <f aca="false">IF(L2467="Yes","Y",IF(L2467="No","N",L2467))</f>
        <v>N</v>
      </c>
      <c r="V2467" s="19" t="n">
        <f aca="false">ROUND(R2467*Q2467*(1-S2467),2)</f>
        <v>685.95</v>
      </c>
      <c r="W2467" s="16" t="str">
        <f aca="false">_xlfn.XLOOKUP(D2467,products!$A$2:$A$61,products!$C$2:$C$61,"Not found")</f>
        <v>Home</v>
      </c>
    </row>
    <row r="2468" customFormat="false" ht="15" hidden="false" customHeight="false" outlineLevel="0" collapsed="false">
      <c r="A2468" s="16" t="s">
        <v>3658</v>
      </c>
      <c r="B2468" s="16" t="s">
        <v>3644</v>
      </c>
      <c r="C2468" s="16" t="s">
        <v>303</v>
      </c>
      <c r="D2468" s="16" t="s">
        <v>111</v>
      </c>
      <c r="E2468" s="16" t="n">
        <v>4</v>
      </c>
      <c r="F2468" s="16" t="n">
        <v>1022</v>
      </c>
      <c r="G2468" s="16" t="n">
        <v>0</v>
      </c>
      <c r="H2468" s="16" t="s">
        <v>81</v>
      </c>
      <c r="I2468" s="16" t="s">
        <v>60</v>
      </c>
      <c r="J2468" s="16" t="n">
        <v>3</v>
      </c>
      <c r="K2468" s="16" t="n">
        <v>5</v>
      </c>
      <c r="L2468" s="16" t="s">
        <v>41</v>
      </c>
      <c r="M2468" s="18" t="n">
        <f aca="false">IF(ISNUMBER(B2468),B2468,IF(MID(B2468,3,1)="-",DATE(VALUE(RIGHT(B2468,4)),VALUE(MID(B2468,4,2)),VALUE(LEFT(B2468,2))),DATE(VALUE(LEFT(B2468,4)),VALUE(MID(B2468,6,2)),VALUE(RIGHT(B2468,2)))))</f>
        <v>45878</v>
      </c>
      <c r="N2468" s="16" t="n">
        <f aca="false">MONTH(M2468)</f>
        <v>8</v>
      </c>
      <c r="O2468" s="16" t="str">
        <f aca="false">PROPER(TRIM(H2468))</f>
        <v>Hyderabad</v>
      </c>
      <c r="P2468" s="16" t="str">
        <f aca="false">IFERROR(VLOOKUP(O2468,city_map!$A$2:$B$6,2,FALSE()),O2468)</f>
        <v>Hyderabad</v>
      </c>
      <c r="Q2468" s="16" t="n">
        <f aca="false">IF(ISNUMBER(F2468),F2468,VALUE(SUBSTITUTE(SUBSTITUTE(F2468,"₹",""),",","")))</f>
        <v>1022</v>
      </c>
      <c r="R2468" s="16" t="n">
        <f aca="false">IF(E2468=99,1,E2468)</f>
        <v>4</v>
      </c>
      <c r="S2468" s="16" t="n">
        <f aca="false">IF(G2468="",0,G2468)</f>
        <v>0</v>
      </c>
      <c r="T2468" s="16" t="str">
        <f aca="false">IF(I2468="","Unknown",IF(I2468="upi","UPI",I2468))</f>
        <v>UPI</v>
      </c>
      <c r="U2468" s="16" t="str">
        <f aca="false">IF(L2468="Yes","Y",IF(L2468="No","N",L2468))</f>
        <v>N</v>
      </c>
      <c r="V2468" s="19" t="n">
        <f aca="false">ROUND(R2468*Q2468*(1-S2468),2)</f>
        <v>4088</v>
      </c>
      <c r="W2468" s="16" t="str">
        <f aca="false">_xlfn.XLOOKUP(D2468,products!$A$2:$A$61,products!$C$2:$C$61,"Not found")</f>
        <v>Books</v>
      </c>
    </row>
    <row r="2469" customFormat="false" ht="15" hidden="false" customHeight="false" outlineLevel="0" collapsed="false">
      <c r="A2469" s="16" t="s">
        <v>3659</v>
      </c>
      <c r="B2469" s="16" t="s">
        <v>3644</v>
      </c>
      <c r="C2469" s="16" t="s">
        <v>896</v>
      </c>
      <c r="D2469" s="16" t="s">
        <v>149</v>
      </c>
      <c r="E2469" s="16" t="n">
        <v>2</v>
      </c>
      <c r="F2469" s="16" t="n">
        <v>1580</v>
      </c>
      <c r="G2469" s="16" t="n">
        <v>0.1</v>
      </c>
      <c r="H2469" s="16" t="s">
        <v>208</v>
      </c>
      <c r="I2469" s="16" t="s">
        <v>40</v>
      </c>
      <c r="J2469" s="16" t="n">
        <v>6</v>
      </c>
      <c r="K2469" s="16" t="n">
        <v>5</v>
      </c>
      <c r="L2469" s="16" t="s">
        <v>41</v>
      </c>
      <c r="M2469" s="18" t="n">
        <f aca="false">IF(ISNUMBER(B2469),B2469,IF(MID(B2469,3,1)="-",DATE(VALUE(RIGHT(B2469,4)),VALUE(MID(B2469,4,2)),VALUE(LEFT(B2469,2))),DATE(VALUE(LEFT(B2469,4)),VALUE(MID(B2469,6,2)),VALUE(RIGHT(B2469,2)))))</f>
        <v>45878</v>
      </c>
      <c r="N2469" s="16" t="n">
        <f aca="false">MONTH(M2469)</f>
        <v>8</v>
      </c>
      <c r="O2469" s="16" t="str">
        <f aca="false">PROPER(TRIM(H2469))</f>
        <v>Jaipur</v>
      </c>
      <c r="P2469" s="16" t="str">
        <f aca="false">IFERROR(VLOOKUP(O2469,city_map!$A$2:$B$6,2,FALSE()),O2469)</f>
        <v>Jaipur</v>
      </c>
      <c r="Q2469" s="16" t="n">
        <f aca="false">IF(ISNUMBER(F2469),F2469,VALUE(SUBSTITUTE(SUBSTITUTE(F2469,"₹",""),",","")))</f>
        <v>1580</v>
      </c>
      <c r="R2469" s="16" t="n">
        <f aca="false">IF(E2469=99,1,E2469)</f>
        <v>2</v>
      </c>
      <c r="S2469" s="16" t="n">
        <f aca="false">IF(G2469="",0,G2469)</f>
        <v>0.1</v>
      </c>
      <c r="T2469" s="16" t="str">
        <f aca="false">IF(I2469="","Unknown",IF(I2469="upi","UPI",I2469))</f>
        <v>COD</v>
      </c>
      <c r="U2469" s="16" t="str">
        <f aca="false">IF(L2469="Yes","Y",IF(L2469="No","N",L2469))</f>
        <v>N</v>
      </c>
      <c r="V2469" s="19" t="n">
        <f aca="false">ROUND(R2469*Q2469*(1-S2469),2)</f>
        <v>2844</v>
      </c>
      <c r="W2469" s="16" t="str">
        <f aca="false">_xlfn.XLOOKUP(D2469,products!$A$2:$A$61,products!$C$2:$C$61,"Not found")</f>
        <v>Fashion</v>
      </c>
    </row>
    <row r="2470" customFormat="false" ht="15" hidden="false" customHeight="false" outlineLevel="0" collapsed="false">
      <c r="A2470" s="16" t="s">
        <v>3660</v>
      </c>
      <c r="B2470" s="16" t="s">
        <v>3661</v>
      </c>
      <c r="C2470" s="16" t="s">
        <v>1692</v>
      </c>
      <c r="D2470" s="16" t="s">
        <v>165</v>
      </c>
      <c r="E2470" s="16" t="n">
        <v>1</v>
      </c>
      <c r="F2470" s="16" t="n">
        <v>858</v>
      </c>
      <c r="G2470" s="16" t="n">
        <v>0.05</v>
      </c>
      <c r="H2470" s="16" t="s">
        <v>56</v>
      </c>
      <c r="I2470" s="16" t="s">
        <v>47</v>
      </c>
      <c r="J2470" s="16" t="n">
        <v>6</v>
      </c>
      <c r="K2470" s="16" t="n">
        <v>3</v>
      </c>
      <c r="L2470" s="16" t="s">
        <v>41</v>
      </c>
      <c r="M2470" s="18" t="n">
        <f aca="false">IF(ISNUMBER(B2470),B2470,IF(MID(B2470,3,1)="-",DATE(VALUE(RIGHT(B2470,4)),VALUE(MID(B2470,4,2)),VALUE(LEFT(B2470,2))),DATE(VALUE(LEFT(B2470,4)),VALUE(MID(B2470,6,2)),VALUE(RIGHT(B2470,2)))))</f>
        <v>45879</v>
      </c>
      <c r="N2470" s="16" t="n">
        <f aca="false">MONTH(M2470)</f>
        <v>8</v>
      </c>
      <c r="O2470" s="16" t="str">
        <f aca="false">PROPER(TRIM(H2470))</f>
        <v>Lucknow</v>
      </c>
      <c r="P2470" s="16" t="str">
        <f aca="false">IFERROR(VLOOKUP(O2470,city_map!$A$2:$B$6,2,FALSE()),O2470)</f>
        <v>Lucknow</v>
      </c>
      <c r="Q2470" s="16" t="n">
        <f aca="false">IF(ISNUMBER(F2470),F2470,VALUE(SUBSTITUTE(SUBSTITUTE(F2470,"₹",""),",","")))</f>
        <v>858</v>
      </c>
      <c r="R2470" s="16" t="n">
        <f aca="false">IF(E2470=99,1,E2470)</f>
        <v>1</v>
      </c>
      <c r="S2470" s="16" t="n">
        <f aca="false">IF(G2470="",0,G2470)</f>
        <v>0.05</v>
      </c>
      <c r="T2470" s="16" t="str">
        <f aca="false">IF(I2470="","Unknown",IF(I2470="upi","UPI",I2470))</f>
        <v>Debit Card</v>
      </c>
      <c r="U2470" s="16" t="str">
        <f aca="false">IF(L2470="Yes","Y",IF(L2470="No","N",L2470))</f>
        <v>N</v>
      </c>
      <c r="V2470" s="19" t="n">
        <f aca="false">ROUND(R2470*Q2470*(1-S2470),2)</f>
        <v>815.1</v>
      </c>
      <c r="W2470" s="16" t="str">
        <f aca="false">_xlfn.XLOOKUP(D2470,products!$A$2:$A$61,products!$C$2:$C$61,"Not found")</f>
        <v>Electronics</v>
      </c>
    </row>
    <row r="2471" customFormat="false" ht="15" hidden="false" customHeight="false" outlineLevel="0" collapsed="false">
      <c r="A2471" s="16" t="s">
        <v>3662</v>
      </c>
      <c r="B2471" s="16" t="s">
        <v>3661</v>
      </c>
      <c r="C2471" s="16" t="s">
        <v>457</v>
      </c>
      <c r="D2471" s="16" t="s">
        <v>225</v>
      </c>
      <c r="E2471" s="16" t="n">
        <v>1</v>
      </c>
      <c r="F2471" s="16" t="n">
        <v>385</v>
      </c>
      <c r="G2471" s="16" t="n">
        <v>0.05</v>
      </c>
      <c r="H2471" s="16" t="s">
        <v>112</v>
      </c>
      <c r="I2471" s="16" t="s">
        <v>60</v>
      </c>
      <c r="J2471" s="16" t="n">
        <v>2</v>
      </c>
      <c r="K2471" s="16" t="n">
        <v>4</v>
      </c>
      <c r="L2471" s="16" t="s">
        <v>41</v>
      </c>
      <c r="M2471" s="18" t="n">
        <f aca="false">IF(ISNUMBER(B2471),B2471,IF(MID(B2471,3,1)="-",DATE(VALUE(RIGHT(B2471,4)),VALUE(MID(B2471,4,2)),VALUE(LEFT(B2471,2))),DATE(VALUE(LEFT(B2471,4)),VALUE(MID(B2471,6,2)),VALUE(RIGHT(B2471,2)))))</f>
        <v>45879</v>
      </c>
      <c r="N2471" s="16" t="n">
        <f aca="false">MONTH(M2471)</f>
        <v>8</v>
      </c>
      <c r="O2471" s="16" t="str">
        <f aca="false">PROPER(TRIM(H2471))</f>
        <v>Mumbai</v>
      </c>
      <c r="P2471" s="16" t="str">
        <f aca="false">IFERROR(VLOOKUP(O2471,city_map!$A$2:$B$6,2,FALSE()),O2471)</f>
        <v>Mumbai</v>
      </c>
      <c r="Q2471" s="16" t="n">
        <f aca="false">IF(ISNUMBER(F2471),F2471,VALUE(SUBSTITUTE(SUBSTITUTE(F2471,"₹",""),",","")))</f>
        <v>385</v>
      </c>
      <c r="R2471" s="16" t="n">
        <f aca="false">IF(E2471=99,1,E2471)</f>
        <v>1</v>
      </c>
      <c r="S2471" s="16" t="n">
        <f aca="false">IF(G2471="",0,G2471)</f>
        <v>0.05</v>
      </c>
      <c r="T2471" s="16" t="str">
        <f aca="false">IF(I2471="","Unknown",IF(I2471="upi","UPI",I2471))</f>
        <v>UPI</v>
      </c>
      <c r="U2471" s="16" t="str">
        <f aca="false">IF(L2471="Yes","Y",IF(L2471="No","N",L2471))</f>
        <v>N</v>
      </c>
      <c r="V2471" s="19" t="n">
        <f aca="false">ROUND(R2471*Q2471*(1-S2471),2)</f>
        <v>365.75</v>
      </c>
      <c r="W2471" s="16" t="str">
        <f aca="false">_xlfn.XLOOKUP(D2471,products!$A$2:$A$61,products!$C$2:$C$61,"Not found")</f>
        <v>Books</v>
      </c>
    </row>
    <row r="2472" customFormat="false" ht="15" hidden="false" customHeight="false" outlineLevel="0" collapsed="false">
      <c r="A2472" s="16" t="s">
        <v>3663</v>
      </c>
      <c r="B2472" s="16" t="s">
        <v>3661</v>
      </c>
      <c r="C2472" s="16" t="s">
        <v>1271</v>
      </c>
      <c r="D2472" s="16" t="s">
        <v>51</v>
      </c>
      <c r="E2472" s="16" t="n">
        <v>1</v>
      </c>
      <c r="F2472" s="16" t="n">
        <v>2355</v>
      </c>
      <c r="G2472" s="16" t="n">
        <v>0.15</v>
      </c>
      <c r="H2472" s="16" t="s">
        <v>130</v>
      </c>
      <c r="I2472" s="16" t="s">
        <v>60</v>
      </c>
      <c r="J2472" s="16" t="n">
        <v>3</v>
      </c>
      <c r="K2472" s="16" t="n">
        <v>3</v>
      </c>
      <c r="L2472" s="16" t="s">
        <v>57</v>
      </c>
      <c r="M2472" s="18" t="n">
        <f aca="false">IF(ISNUMBER(B2472),B2472,IF(MID(B2472,3,1)="-",DATE(VALUE(RIGHT(B2472,4)),VALUE(MID(B2472,4,2)),VALUE(LEFT(B2472,2))),DATE(VALUE(LEFT(B2472,4)),VALUE(MID(B2472,6,2)),VALUE(RIGHT(B2472,2)))))</f>
        <v>45879</v>
      </c>
      <c r="N2472" s="16" t="n">
        <f aca="false">MONTH(M2472)</f>
        <v>8</v>
      </c>
      <c r="O2472" s="16" t="str">
        <f aca="false">PROPER(TRIM(H2472))</f>
        <v>Bengaluru</v>
      </c>
      <c r="P2472" s="16" t="str">
        <f aca="false">IFERROR(VLOOKUP(O2472,city_map!$A$2:$B$6,2,FALSE()),O2472)</f>
        <v>Bengaluru</v>
      </c>
      <c r="Q2472" s="16" t="n">
        <f aca="false">IF(ISNUMBER(F2472),F2472,VALUE(SUBSTITUTE(SUBSTITUTE(F2472,"₹",""),",","")))</f>
        <v>2355</v>
      </c>
      <c r="R2472" s="16" t="n">
        <f aca="false">IF(E2472=99,1,E2472)</f>
        <v>1</v>
      </c>
      <c r="S2472" s="16" t="n">
        <f aca="false">IF(G2472="",0,G2472)</f>
        <v>0.15</v>
      </c>
      <c r="T2472" s="16" t="str">
        <f aca="false">IF(I2472="","Unknown",IF(I2472="upi","UPI",I2472))</f>
        <v>UPI</v>
      </c>
      <c r="U2472" s="16" t="str">
        <f aca="false">IF(L2472="Yes","Y",IF(L2472="No","N",L2472))</f>
        <v>Y</v>
      </c>
      <c r="V2472" s="19" t="n">
        <f aca="false">ROUND(R2472*Q2472*(1-S2472),2)</f>
        <v>2001.75</v>
      </c>
      <c r="W2472" s="16" t="str">
        <f aca="false">_xlfn.XLOOKUP(D2472,products!$A$2:$A$61,products!$C$2:$C$61,"Not found")</f>
        <v>Fashion</v>
      </c>
    </row>
    <row r="2473" customFormat="false" ht="15" hidden="false" customHeight="false" outlineLevel="0" collapsed="false">
      <c r="A2473" s="16" t="s">
        <v>3664</v>
      </c>
      <c r="B2473" s="16" t="s">
        <v>3661</v>
      </c>
      <c r="C2473" s="16" t="s">
        <v>2838</v>
      </c>
      <c r="D2473" s="16" t="s">
        <v>396</v>
      </c>
      <c r="E2473" s="16" t="n">
        <v>1</v>
      </c>
      <c r="F2473" s="16" t="n">
        <v>5256</v>
      </c>
      <c r="G2473" s="16" t="n">
        <v>0.05</v>
      </c>
      <c r="H2473" s="16" t="s">
        <v>81</v>
      </c>
      <c r="I2473" s="16" t="s">
        <v>60</v>
      </c>
      <c r="J2473" s="16" t="n">
        <v>3</v>
      </c>
      <c r="K2473" s="16" t="n">
        <v>4</v>
      </c>
      <c r="L2473" s="16" t="s">
        <v>41</v>
      </c>
      <c r="M2473" s="18" t="n">
        <f aca="false">IF(ISNUMBER(B2473),B2473,IF(MID(B2473,3,1)="-",DATE(VALUE(RIGHT(B2473,4)),VALUE(MID(B2473,4,2)),VALUE(LEFT(B2473,2))),DATE(VALUE(LEFT(B2473,4)),VALUE(MID(B2473,6,2)),VALUE(RIGHT(B2473,2)))))</f>
        <v>45879</v>
      </c>
      <c r="N2473" s="16" t="n">
        <f aca="false">MONTH(M2473)</f>
        <v>8</v>
      </c>
      <c r="O2473" s="16" t="str">
        <f aca="false">PROPER(TRIM(H2473))</f>
        <v>Hyderabad</v>
      </c>
      <c r="P2473" s="16" t="str">
        <f aca="false">IFERROR(VLOOKUP(O2473,city_map!$A$2:$B$6,2,FALSE()),O2473)</f>
        <v>Hyderabad</v>
      </c>
      <c r="Q2473" s="16" t="n">
        <f aca="false">IF(ISNUMBER(F2473),F2473,VALUE(SUBSTITUTE(SUBSTITUTE(F2473,"₹",""),",","")))</f>
        <v>5256</v>
      </c>
      <c r="R2473" s="16" t="n">
        <f aca="false">IF(E2473=99,1,E2473)</f>
        <v>1</v>
      </c>
      <c r="S2473" s="16" t="n">
        <f aca="false">IF(G2473="",0,G2473)</f>
        <v>0.05</v>
      </c>
      <c r="T2473" s="16" t="str">
        <f aca="false">IF(I2473="","Unknown",IF(I2473="upi","UPI",I2473))</f>
        <v>UPI</v>
      </c>
      <c r="U2473" s="16" t="str">
        <f aca="false">IF(L2473="Yes","Y",IF(L2473="No","N",L2473))</f>
        <v>N</v>
      </c>
      <c r="V2473" s="19" t="n">
        <f aca="false">ROUND(R2473*Q2473*(1-S2473),2)</f>
        <v>4993.2</v>
      </c>
      <c r="W2473" s="16" t="str">
        <f aca="false">_xlfn.XLOOKUP(D2473,products!$A$2:$A$61,products!$C$2:$C$61,"Not found")</f>
        <v>Home</v>
      </c>
    </row>
    <row r="2474" customFormat="false" ht="15" hidden="false" customHeight="false" outlineLevel="0" collapsed="false">
      <c r="A2474" s="16" t="s">
        <v>3665</v>
      </c>
      <c r="B2474" s="16" t="s">
        <v>3661</v>
      </c>
      <c r="C2474" s="16" t="s">
        <v>1044</v>
      </c>
      <c r="D2474" s="16" t="s">
        <v>63</v>
      </c>
      <c r="E2474" s="16" t="n">
        <v>1</v>
      </c>
      <c r="F2474" s="16" t="n">
        <v>1496</v>
      </c>
      <c r="G2474" s="16" t="n">
        <v>0</v>
      </c>
      <c r="H2474" s="16" t="s">
        <v>67</v>
      </c>
      <c r="I2474" s="16" t="s">
        <v>40</v>
      </c>
      <c r="J2474" s="16" t="n">
        <v>4</v>
      </c>
      <c r="K2474" s="16" t="n">
        <v>4</v>
      </c>
      <c r="L2474" s="16" t="s">
        <v>41</v>
      </c>
      <c r="M2474" s="18" t="n">
        <f aca="false">IF(ISNUMBER(B2474),B2474,IF(MID(B2474,3,1)="-",DATE(VALUE(RIGHT(B2474,4)),VALUE(MID(B2474,4,2)),VALUE(LEFT(B2474,2))),DATE(VALUE(LEFT(B2474,4)),VALUE(MID(B2474,6,2)),VALUE(RIGHT(B2474,2)))))</f>
        <v>45879</v>
      </c>
      <c r="N2474" s="16" t="n">
        <f aca="false">MONTH(M2474)</f>
        <v>8</v>
      </c>
      <c r="O2474" s="16" t="str">
        <f aca="false">PROPER(TRIM(H2474))</f>
        <v>Kolkata</v>
      </c>
      <c r="P2474" s="16" t="str">
        <f aca="false">IFERROR(VLOOKUP(O2474,city_map!$A$2:$B$6,2,FALSE()),O2474)</f>
        <v>Kolkata</v>
      </c>
      <c r="Q2474" s="16" t="n">
        <f aca="false">IF(ISNUMBER(F2474),F2474,VALUE(SUBSTITUTE(SUBSTITUTE(F2474,"₹",""),",","")))</f>
        <v>1496</v>
      </c>
      <c r="R2474" s="16" t="n">
        <f aca="false">IF(E2474=99,1,E2474)</f>
        <v>1</v>
      </c>
      <c r="S2474" s="16" t="n">
        <f aca="false">IF(G2474="",0,G2474)</f>
        <v>0</v>
      </c>
      <c r="T2474" s="16" t="str">
        <f aca="false">IF(I2474="","Unknown",IF(I2474="upi","UPI",I2474))</f>
        <v>COD</v>
      </c>
      <c r="U2474" s="16" t="str">
        <f aca="false">IF(L2474="Yes","Y",IF(L2474="No","N",L2474))</f>
        <v>N</v>
      </c>
      <c r="V2474" s="19" t="n">
        <f aca="false">ROUND(R2474*Q2474*(1-S2474),2)</f>
        <v>1496</v>
      </c>
      <c r="W2474" s="16" t="str">
        <f aca="false">_xlfn.XLOOKUP(D2474,products!$A$2:$A$61,products!$C$2:$C$61,"Not found")</f>
        <v>Fashion</v>
      </c>
    </row>
    <row r="2475" customFormat="false" ht="15" hidden="false" customHeight="false" outlineLevel="0" collapsed="false">
      <c r="A2475" s="16" t="s">
        <v>3666</v>
      </c>
      <c r="B2475" s="16" t="s">
        <v>3661</v>
      </c>
      <c r="C2475" s="16" t="s">
        <v>138</v>
      </c>
      <c r="D2475" s="16" t="s">
        <v>99</v>
      </c>
      <c r="E2475" s="16" t="n">
        <v>1</v>
      </c>
      <c r="F2475" s="16" t="n">
        <v>669</v>
      </c>
      <c r="G2475" s="16" t="n">
        <v>0.1</v>
      </c>
      <c r="H2475" s="16" t="s">
        <v>130</v>
      </c>
      <c r="I2475" s="16" t="s">
        <v>60</v>
      </c>
      <c r="J2475" s="16" t="n">
        <v>6</v>
      </c>
      <c r="K2475" s="16" t="n">
        <v>3</v>
      </c>
      <c r="L2475" s="16" t="s">
        <v>41</v>
      </c>
      <c r="M2475" s="18" t="n">
        <f aca="false">IF(ISNUMBER(B2475),B2475,IF(MID(B2475,3,1)="-",DATE(VALUE(RIGHT(B2475,4)),VALUE(MID(B2475,4,2)),VALUE(LEFT(B2475,2))),DATE(VALUE(LEFT(B2475,4)),VALUE(MID(B2475,6,2)),VALUE(RIGHT(B2475,2)))))</f>
        <v>45879</v>
      </c>
      <c r="N2475" s="16" t="n">
        <f aca="false">MONTH(M2475)</f>
        <v>8</v>
      </c>
      <c r="O2475" s="16" t="str">
        <f aca="false">PROPER(TRIM(H2475))</f>
        <v>Bengaluru</v>
      </c>
      <c r="P2475" s="16" t="str">
        <f aca="false">IFERROR(VLOOKUP(O2475,city_map!$A$2:$B$6,2,FALSE()),O2475)</f>
        <v>Bengaluru</v>
      </c>
      <c r="Q2475" s="16" t="n">
        <f aca="false">IF(ISNUMBER(F2475),F2475,VALUE(SUBSTITUTE(SUBSTITUTE(F2475,"₹",""),",","")))</f>
        <v>669</v>
      </c>
      <c r="R2475" s="16" t="n">
        <f aca="false">IF(E2475=99,1,E2475)</f>
        <v>1</v>
      </c>
      <c r="S2475" s="16" t="n">
        <f aca="false">IF(G2475="",0,G2475)</f>
        <v>0.1</v>
      </c>
      <c r="T2475" s="16" t="str">
        <f aca="false">IF(I2475="","Unknown",IF(I2475="upi","UPI",I2475))</f>
        <v>UPI</v>
      </c>
      <c r="U2475" s="16" t="str">
        <f aca="false">IF(L2475="Yes","Y",IF(L2475="No","N",L2475))</f>
        <v>N</v>
      </c>
      <c r="V2475" s="19" t="n">
        <f aca="false">ROUND(R2475*Q2475*(1-S2475),2)</f>
        <v>602.1</v>
      </c>
      <c r="W2475" s="16" t="str">
        <f aca="false">_xlfn.XLOOKUP(D2475,products!$A$2:$A$61,products!$C$2:$C$61,"Not found")</f>
        <v>Fashion</v>
      </c>
    </row>
    <row r="2476" customFormat="false" ht="15" hidden="false" customHeight="false" outlineLevel="0" collapsed="false">
      <c r="A2476" s="16" t="s">
        <v>3667</v>
      </c>
      <c r="B2476" s="16" t="s">
        <v>3661</v>
      </c>
      <c r="C2476" s="16" t="s">
        <v>1793</v>
      </c>
      <c r="D2476" s="16" t="s">
        <v>74</v>
      </c>
      <c r="E2476" s="16" t="n">
        <v>2</v>
      </c>
      <c r="F2476" s="16" t="n">
        <v>18398</v>
      </c>
      <c r="G2476" s="16" t="n">
        <v>0.15</v>
      </c>
      <c r="H2476" s="16" t="s">
        <v>70</v>
      </c>
      <c r="I2476" s="16" t="s">
        <v>40</v>
      </c>
      <c r="J2476" s="16" t="n">
        <v>4</v>
      </c>
      <c r="K2476" s="16" t="n">
        <v>3</v>
      </c>
      <c r="L2476" s="16" t="s">
        <v>57</v>
      </c>
      <c r="M2476" s="18" t="n">
        <f aca="false">IF(ISNUMBER(B2476),B2476,IF(MID(B2476,3,1)="-",DATE(VALUE(RIGHT(B2476,4)),VALUE(MID(B2476,4,2)),VALUE(LEFT(B2476,2))),DATE(VALUE(LEFT(B2476,4)),VALUE(MID(B2476,6,2)),VALUE(RIGHT(B2476,2)))))</f>
        <v>45879</v>
      </c>
      <c r="N2476" s="16" t="n">
        <f aca="false">MONTH(M2476)</f>
        <v>8</v>
      </c>
      <c r="O2476" s="16" t="str">
        <f aca="false">PROPER(TRIM(H2476))</f>
        <v>Pune</v>
      </c>
      <c r="P2476" s="16" t="str">
        <f aca="false">IFERROR(VLOOKUP(O2476,city_map!$A$2:$B$6,2,FALSE()),O2476)</f>
        <v>Pune</v>
      </c>
      <c r="Q2476" s="16" t="n">
        <f aca="false">IF(ISNUMBER(F2476),F2476,VALUE(SUBSTITUTE(SUBSTITUTE(F2476,"₹",""),",","")))</f>
        <v>18398</v>
      </c>
      <c r="R2476" s="16" t="n">
        <f aca="false">IF(E2476=99,1,E2476)</f>
        <v>2</v>
      </c>
      <c r="S2476" s="16" t="n">
        <f aca="false">IF(G2476="",0,G2476)</f>
        <v>0.15</v>
      </c>
      <c r="T2476" s="16" t="str">
        <f aca="false">IF(I2476="","Unknown",IF(I2476="upi","UPI",I2476))</f>
        <v>COD</v>
      </c>
      <c r="U2476" s="16" t="str">
        <f aca="false">IF(L2476="Yes","Y",IF(L2476="No","N",L2476))</f>
        <v>Y</v>
      </c>
      <c r="V2476" s="19" t="n">
        <f aca="false">ROUND(R2476*Q2476*(1-S2476),2)</f>
        <v>31276.6</v>
      </c>
      <c r="W2476" s="16" t="str">
        <f aca="false">_xlfn.XLOOKUP(D2476,products!$A$2:$A$61,products!$C$2:$C$61,"Not found")</f>
        <v>Electronics</v>
      </c>
    </row>
    <row r="2477" customFormat="false" ht="15" hidden="false" customHeight="false" outlineLevel="0" collapsed="false">
      <c r="A2477" s="16" t="s">
        <v>3668</v>
      </c>
      <c r="B2477" s="16" t="s">
        <v>3661</v>
      </c>
      <c r="C2477" s="16" t="s">
        <v>107</v>
      </c>
      <c r="D2477" s="16" t="s">
        <v>149</v>
      </c>
      <c r="E2477" s="16" t="n">
        <v>1</v>
      </c>
      <c r="F2477" s="16" t="n">
        <v>1630</v>
      </c>
      <c r="G2477" s="16" t="n">
        <v>0.2</v>
      </c>
      <c r="H2477" s="16" t="s">
        <v>67</v>
      </c>
      <c r="I2477" s="16" t="s">
        <v>71</v>
      </c>
      <c r="J2477" s="16" t="n">
        <v>5</v>
      </c>
      <c r="K2477" s="16" t="n">
        <v>2</v>
      </c>
      <c r="L2477" s="16" t="s">
        <v>57</v>
      </c>
      <c r="M2477" s="18" t="n">
        <f aca="false">IF(ISNUMBER(B2477),B2477,IF(MID(B2477,3,1)="-",DATE(VALUE(RIGHT(B2477,4)),VALUE(MID(B2477,4,2)),VALUE(LEFT(B2477,2))),DATE(VALUE(LEFT(B2477,4)),VALUE(MID(B2477,6,2)),VALUE(RIGHT(B2477,2)))))</f>
        <v>45879</v>
      </c>
      <c r="N2477" s="16" t="n">
        <f aca="false">MONTH(M2477)</f>
        <v>8</v>
      </c>
      <c r="O2477" s="16" t="str">
        <f aca="false">PROPER(TRIM(H2477))</f>
        <v>Kolkata</v>
      </c>
      <c r="P2477" s="16" t="str">
        <f aca="false">IFERROR(VLOOKUP(O2477,city_map!$A$2:$B$6,2,FALSE()),O2477)</f>
        <v>Kolkata</v>
      </c>
      <c r="Q2477" s="16" t="n">
        <f aca="false">IF(ISNUMBER(F2477),F2477,VALUE(SUBSTITUTE(SUBSTITUTE(F2477,"₹",""),",","")))</f>
        <v>1630</v>
      </c>
      <c r="R2477" s="16" t="n">
        <f aca="false">IF(E2477=99,1,E2477)</f>
        <v>1</v>
      </c>
      <c r="S2477" s="16" t="n">
        <f aca="false">IF(G2477="",0,G2477)</f>
        <v>0.2</v>
      </c>
      <c r="T2477" s="16" t="str">
        <f aca="false">IF(I2477="","Unknown",IF(I2477="upi","UPI",I2477))</f>
        <v>Credit Card</v>
      </c>
      <c r="U2477" s="16" t="str">
        <f aca="false">IF(L2477="Yes","Y",IF(L2477="No","N",L2477))</f>
        <v>Y</v>
      </c>
      <c r="V2477" s="19" t="n">
        <f aca="false">ROUND(R2477*Q2477*(1-S2477),2)</f>
        <v>1304</v>
      </c>
      <c r="W2477" s="16" t="str">
        <f aca="false">_xlfn.XLOOKUP(D2477,products!$A$2:$A$61,products!$C$2:$C$61,"Not found")</f>
        <v>Fashion</v>
      </c>
    </row>
    <row r="2478" customFormat="false" ht="15" hidden="false" customHeight="false" outlineLevel="0" collapsed="false">
      <c r="A2478" s="16" t="s">
        <v>3669</v>
      </c>
      <c r="B2478" s="16" t="s">
        <v>3661</v>
      </c>
      <c r="C2478" s="16" t="s">
        <v>2375</v>
      </c>
      <c r="D2478" s="16" t="s">
        <v>136</v>
      </c>
      <c r="E2478" s="16" t="n">
        <v>1</v>
      </c>
      <c r="F2478" s="16" t="n">
        <v>2095</v>
      </c>
      <c r="G2478" s="16" t="n">
        <v>0.05</v>
      </c>
      <c r="H2478" s="16" t="s">
        <v>39</v>
      </c>
      <c r="I2478" s="16" t="s">
        <v>60</v>
      </c>
      <c r="J2478" s="16" t="n">
        <v>6</v>
      </c>
      <c r="K2478" s="16" t="n">
        <v>3</v>
      </c>
      <c r="L2478" s="16" t="s">
        <v>41</v>
      </c>
      <c r="M2478" s="18" t="n">
        <f aca="false">IF(ISNUMBER(B2478),B2478,IF(MID(B2478,3,1)="-",DATE(VALUE(RIGHT(B2478,4)),VALUE(MID(B2478,4,2)),VALUE(LEFT(B2478,2))),DATE(VALUE(LEFT(B2478,4)),VALUE(MID(B2478,6,2)),VALUE(RIGHT(B2478,2)))))</f>
        <v>45879</v>
      </c>
      <c r="N2478" s="16" t="n">
        <f aca="false">MONTH(M2478)</f>
        <v>8</v>
      </c>
      <c r="O2478" s="16" t="str">
        <f aca="false">PROPER(TRIM(H2478))</f>
        <v>Delhi</v>
      </c>
      <c r="P2478" s="16" t="str">
        <f aca="false">IFERROR(VLOOKUP(O2478,city_map!$A$2:$B$6,2,FALSE()),O2478)</f>
        <v>Delhi</v>
      </c>
      <c r="Q2478" s="16" t="n">
        <f aca="false">IF(ISNUMBER(F2478),F2478,VALUE(SUBSTITUTE(SUBSTITUTE(F2478,"₹",""),",","")))</f>
        <v>2095</v>
      </c>
      <c r="R2478" s="16" t="n">
        <f aca="false">IF(E2478=99,1,E2478)</f>
        <v>1</v>
      </c>
      <c r="S2478" s="16" t="n">
        <f aca="false">IF(G2478="",0,G2478)</f>
        <v>0.05</v>
      </c>
      <c r="T2478" s="16" t="str">
        <f aca="false">IF(I2478="","Unknown",IF(I2478="upi","UPI",I2478))</f>
        <v>UPI</v>
      </c>
      <c r="U2478" s="16" t="str">
        <f aca="false">IF(L2478="Yes","Y",IF(L2478="No","N",L2478))</f>
        <v>N</v>
      </c>
      <c r="V2478" s="19" t="n">
        <f aca="false">ROUND(R2478*Q2478*(1-S2478),2)</f>
        <v>1990.25</v>
      </c>
      <c r="W2478" s="16" t="str">
        <f aca="false">_xlfn.XLOOKUP(D2478,products!$A$2:$A$61,products!$C$2:$C$61,"Not found")</f>
        <v>Electronics</v>
      </c>
    </row>
    <row r="2479" customFormat="false" ht="15" hidden="false" customHeight="false" outlineLevel="0" collapsed="false">
      <c r="A2479" s="16" t="s">
        <v>3670</v>
      </c>
      <c r="B2479" s="16" t="s">
        <v>3661</v>
      </c>
      <c r="C2479" s="16" t="s">
        <v>470</v>
      </c>
      <c r="D2479" s="16" t="s">
        <v>262</v>
      </c>
      <c r="E2479" s="16" t="n">
        <v>2</v>
      </c>
      <c r="F2479" s="16" t="n">
        <v>831</v>
      </c>
      <c r="G2479" s="16" t="n">
        <v>0</v>
      </c>
      <c r="H2479" s="16" t="s">
        <v>208</v>
      </c>
      <c r="I2479" s="16" t="s">
        <v>60</v>
      </c>
      <c r="J2479" s="16" t="n">
        <v>4</v>
      </c>
      <c r="K2479" s="16" t="n">
        <v>5</v>
      </c>
      <c r="L2479" s="16" t="s">
        <v>41</v>
      </c>
      <c r="M2479" s="18" t="n">
        <f aca="false">IF(ISNUMBER(B2479),B2479,IF(MID(B2479,3,1)="-",DATE(VALUE(RIGHT(B2479,4)),VALUE(MID(B2479,4,2)),VALUE(LEFT(B2479,2))),DATE(VALUE(LEFT(B2479,4)),VALUE(MID(B2479,6,2)),VALUE(RIGHT(B2479,2)))))</f>
        <v>45879</v>
      </c>
      <c r="N2479" s="16" t="n">
        <f aca="false">MONTH(M2479)</f>
        <v>8</v>
      </c>
      <c r="O2479" s="16" t="str">
        <f aca="false">PROPER(TRIM(H2479))</f>
        <v>Jaipur</v>
      </c>
      <c r="P2479" s="16" t="str">
        <f aca="false">IFERROR(VLOOKUP(O2479,city_map!$A$2:$B$6,2,FALSE()),O2479)</f>
        <v>Jaipur</v>
      </c>
      <c r="Q2479" s="16" t="n">
        <f aca="false">IF(ISNUMBER(F2479),F2479,VALUE(SUBSTITUTE(SUBSTITUTE(F2479,"₹",""),",","")))</f>
        <v>831</v>
      </c>
      <c r="R2479" s="16" t="n">
        <f aca="false">IF(E2479=99,1,E2479)</f>
        <v>2</v>
      </c>
      <c r="S2479" s="16" t="n">
        <f aca="false">IF(G2479="",0,G2479)</f>
        <v>0</v>
      </c>
      <c r="T2479" s="16" t="str">
        <f aca="false">IF(I2479="","Unknown",IF(I2479="upi","UPI",I2479))</f>
        <v>UPI</v>
      </c>
      <c r="U2479" s="16" t="str">
        <f aca="false">IF(L2479="Yes","Y",IF(L2479="No","N",L2479))</f>
        <v>N</v>
      </c>
      <c r="V2479" s="19" t="n">
        <f aca="false">ROUND(R2479*Q2479*(1-S2479),2)</f>
        <v>1662</v>
      </c>
      <c r="W2479" s="16" t="str">
        <f aca="false">_xlfn.XLOOKUP(D2479,products!$A$2:$A$61,products!$C$2:$C$61,"Not found")</f>
        <v>Home</v>
      </c>
    </row>
    <row r="2480" customFormat="false" ht="15" hidden="false" customHeight="false" outlineLevel="0" collapsed="false">
      <c r="A2480" s="16" t="s">
        <v>3671</v>
      </c>
      <c r="B2480" s="16" t="s">
        <v>3661</v>
      </c>
      <c r="C2480" s="16" t="s">
        <v>511</v>
      </c>
      <c r="D2480" s="16" t="s">
        <v>129</v>
      </c>
      <c r="E2480" s="16" t="n">
        <v>3</v>
      </c>
      <c r="F2480" s="16" t="n">
        <v>610</v>
      </c>
      <c r="G2480" s="16" t="n">
        <v>0.2</v>
      </c>
      <c r="H2480" s="16" t="s">
        <v>56</v>
      </c>
      <c r="I2480" s="16" t="s">
        <v>123</v>
      </c>
      <c r="J2480" s="16" t="n">
        <v>4</v>
      </c>
      <c r="K2480" s="16" t="n">
        <v>5</v>
      </c>
      <c r="L2480" s="16" t="s">
        <v>41</v>
      </c>
      <c r="M2480" s="18" t="n">
        <f aca="false">IF(ISNUMBER(B2480),B2480,IF(MID(B2480,3,1)="-",DATE(VALUE(RIGHT(B2480,4)),VALUE(MID(B2480,4,2)),VALUE(LEFT(B2480,2))),DATE(VALUE(LEFT(B2480,4)),VALUE(MID(B2480,6,2)),VALUE(RIGHT(B2480,2)))))</f>
        <v>45879</v>
      </c>
      <c r="N2480" s="16" t="n">
        <f aca="false">MONTH(M2480)</f>
        <v>8</v>
      </c>
      <c r="O2480" s="16" t="str">
        <f aca="false">PROPER(TRIM(H2480))</f>
        <v>Lucknow</v>
      </c>
      <c r="P2480" s="16" t="str">
        <f aca="false">IFERROR(VLOOKUP(O2480,city_map!$A$2:$B$6,2,FALSE()),O2480)</f>
        <v>Lucknow</v>
      </c>
      <c r="Q2480" s="16" t="n">
        <f aca="false">IF(ISNUMBER(F2480),F2480,VALUE(SUBSTITUTE(SUBSTITUTE(F2480,"₹",""),",","")))</f>
        <v>610</v>
      </c>
      <c r="R2480" s="16" t="n">
        <f aca="false">IF(E2480=99,1,E2480)</f>
        <v>3</v>
      </c>
      <c r="S2480" s="16" t="n">
        <f aca="false">IF(G2480="",0,G2480)</f>
        <v>0.2</v>
      </c>
      <c r="T2480" s="16" t="str">
        <f aca="false">IF(I2480="","Unknown",IF(I2480="upi","UPI",I2480))</f>
        <v>UPI</v>
      </c>
      <c r="U2480" s="16" t="str">
        <f aca="false">IF(L2480="Yes","Y",IF(L2480="No","N",L2480))</f>
        <v>N</v>
      </c>
      <c r="V2480" s="19" t="n">
        <f aca="false">ROUND(R2480*Q2480*(1-S2480),2)</f>
        <v>1464</v>
      </c>
      <c r="W2480" s="16" t="str">
        <f aca="false">_xlfn.XLOOKUP(D2480,products!$A$2:$A$61,products!$C$2:$C$61,"Not found")</f>
        <v>Beauty</v>
      </c>
    </row>
    <row r="2481" customFormat="false" ht="15" hidden="false" customHeight="false" outlineLevel="0" collapsed="false">
      <c r="A2481" s="16" t="s">
        <v>3672</v>
      </c>
      <c r="B2481" s="16" t="s">
        <v>3661</v>
      </c>
      <c r="C2481" s="16" t="s">
        <v>2202</v>
      </c>
      <c r="D2481" s="16" t="s">
        <v>300</v>
      </c>
      <c r="E2481" s="16" t="n">
        <v>2</v>
      </c>
      <c r="F2481" s="16" t="n">
        <v>2398</v>
      </c>
      <c r="G2481" s="16" t="n">
        <v>0.2</v>
      </c>
      <c r="H2481" s="16" t="s">
        <v>130</v>
      </c>
      <c r="I2481" s="16" t="s">
        <v>47</v>
      </c>
      <c r="J2481" s="16" t="n">
        <v>4</v>
      </c>
      <c r="K2481" s="16" t="n">
        <v>4</v>
      </c>
      <c r="L2481" s="16" t="s">
        <v>41</v>
      </c>
      <c r="M2481" s="18" t="n">
        <f aca="false">IF(ISNUMBER(B2481),B2481,IF(MID(B2481,3,1)="-",DATE(VALUE(RIGHT(B2481,4)),VALUE(MID(B2481,4,2)),VALUE(LEFT(B2481,2))),DATE(VALUE(LEFT(B2481,4)),VALUE(MID(B2481,6,2)),VALUE(RIGHT(B2481,2)))))</f>
        <v>45879</v>
      </c>
      <c r="N2481" s="16" t="n">
        <f aca="false">MONTH(M2481)</f>
        <v>8</v>
      </c>
      <c r="O2481" s="16" t="str">
        <f aca="false">PROPER(TRIM(H2481))</f>
        <v>Bengaluru</v>
      </c>
      <c r="P2481" s="16" t="str">
        <f aca="false">IFERROR(VLOOKUP(O2481,city_map!$A$2:$B$6,2,FALSE()),O2481)</f>
        <v>Bengaluru</v>
      </c>
      <c r="Q2481" s="16" t="n">
        <f aca="false">IF(ISNUMBER(F2481),F2481,VALUE(SUBSTITUTE(SUBSTITUTE(F2481,"₹",""),",","")))</f>
        <v>2398</v>
      </c>
      <c r="R2481" s="16" t="n">
        <f aca="false">IF(E2481=99,1,E2481)</f>
        <v>2</v>
      </c>
      <c r="S2481" s="16" t="n">
        <f aca="false">IF(G2481="",0,G2481)</f>
        <v>0.2</v>
      </c>
      <c r="T2481" s="16" t="str">
        <f aca="false">IF(I2481="","Unknown",IF(I2481="upi","UPI",I2481))</f>
        <v>Debit Card</v>
      </c>
      <c r="U2481" s="16" t="str">
        <f aca="false">IF(L2481="Yes","Y",IF(L2481="No","N",L2481))</f>
        <v>N</v>
      </c>
      <c r="V2481" s="19" t="n">
        <f aca="false">ROUND(R2481*Q2481*(1-S2481),2)</f>
        <v>3836.8</v>
      </c>
      <c r="W2481" s="16" t="str">
        <f aca="false">_xlfn.XLOOKUP(D2481,products!$A$2:$A$61,products!$C$2:$C$61,"Not found")</f>
        <v>Home</v>
      </c>
    </row>
    <row r="2482" customFormat="false" ht="15" hidden="false" customHeight="false" outlineLevel="0" collapsed="false">
      <c r="A2482" s="16" t="s">
        <v>3673</v>
      </c>
      <c r="B2482" s="16" t="s">
        <v>3661</v>
      </c>
      <c r="C2482" s="16" t="s">
        <v>680</v>
      </c>
      <c r="D2482" s="16" t="s">
        <v>105</v>
      </c>
      <c r="E2482" s="16" t="n">
        <v>2</v>
      </c>
      <c r="F2482" s="16" t="n">
        <v>415</v>
      </c>
      <c r="G2482" s="16" t="n">
        <v>0.1</v>
      </c>
      <c r="H2482" s="16" t="s">
        <v>70</v>
      </c>
      <c r="I2482" s="16" t="s">
        <v>60</v>
      </c>
      <c r="J2482" s="16" t="n">
        <v>5</v>
      </c>
      <c r="K2482" s="16" t="n">
        <v>2</v>
      </c>
      <c r="L2482" s="16" t="s">
        <v>57</v>
      </c>
      <c r="M2482" s="18" t="n">
        <f aca="false">IF(ISNUMBER(B2482),B2482,IF(MID(B2482,3,1)="-",DATE(VALUE(RIGHT(B2482,4)),VALUE(MID(B2482,4,2)),VALUE(LEFT(B2482,2))),DATE(VALUE(LEFT(B2482,4)),VALUE(MID(B2482,6,2)),VALUE(RIGHT(B2482,2)))))</f>
        <v>45879</v>
      </c>
      <c r="N2482" s="16" t="n">
        <f aca="false">MONTH(M2482)</f>
        <v>8</v>
      </c>
      <c r="O2482" s="16" t="str">
        <f aca="false">PROPER(TRIM(H2482))</f>
        <v>Pune</v>
      </c>
      <c r="P2482" s="16" t="str">
        <f aca="false">IFERROR(VLOOKUP(O2482,city_map!$A$2:$B$6,2,FALSE()),O2482)</f>
        <v>Pune</v>
      </c>
      <c r="Q2482" s="16" t="n">
        <f aca="false">IF(ISNUMBER(F2482),F2482,VALUE(SUBSTITUTE(SUBSTITUTE(F2482,"₹",""),",","")))</f>
        <v>415</v>
      </c>
      <c r="R2482" s="16" t="n">
        <f aca="false">IF(E2482=99,1,E2482)</f>
        <v>2</v>
      </c>
      <c r="S2482" s="16" t="n">
        <f aca="false">IF(G2482="",0,G2482)</f>
        <v>0.1</v>
      </c>
      <c r="T2482" s="16" t="str">
        <f aca="false">IF(I2482="","Unknown",IF(I2482="upi","UPI",I2482))</f>
        <v>UPI</v>
      </c>
      <c r="U2482" s="16" t="str">
        <f aca="false">IF(L2482="Yes","Y",IF(L2482="No","N",L2482))</f>
        <v>Y</v>
      </c>
      <c r="V2482" s="19" t="n">
        <f aca="false">ROUND(R2482*Q2482*(1-S2482),2)</f>
        <v>747</v>
      </c>
      <c r="W2482" s="16" t="str">
        <f aca="false">_xlfn.XLOOKUP(D2482,products!$A$2:$A$61,products!$C$2:$C$61,"Not found")</f>
        <v>Beauty</v>
      </c>
    </row>
    <row r="2483" customFormat="false" ht="15" hidden="false" customHeight="false" outlineLevel="0" collapsed="false">
      <c r="A2483" s="16" t="s">
        <v>3674</v>
      </c>
      <c r="B2483" s="16" t="s">
        <v>3661</v>
      </c>
      <c r="C2483" s="16" t="s">
        <v>1722</v>
      </c>
      <c r="D2483" s="16" t="s">
        <v>396</v>
      </c>
      <c r="E2483" s="16" t="n">
        <v>1</v>
      </c>
      <c r="F2483" s="16" t="n">
        <v>5707</v>
      </c>
      <c r="G2483" s="16" t="n">
        <v>0.3</v>
      </c>
      <c r="H2483" s="16" t="s">
        <v>67</v>
      </c>
      <c r="I2483" s="16" t="s">
        <v>60</v>
      </c>
      <c r="J2483" s="16" t="n">
        <v>3</v>
      </c>
      <c r="K2483" s="16" t="n">
        <v>4</v>
      </c>
      <c r="L2483" s="16" t="s">
        <v>41</v>
      </c>
      <c r="M2483" s="18" t="n">
        <f aca="false">IF(ISNUMBER(B2483),B2483,IF(MID(B2483,3,1)="-",DATE(VALUE(RIGHT(B2483,4)),VALUE(MID(B2483,4,2)),VALUE(LEFT(B2483,2))),DATE(VALUE(LEFT(B2483,4)),VALUE(MID(B2483,6,2)),VALUE(RIGHT(B2483,2)))))</f>
        <v>45879</v>
      </c>
      <c r="N2483" s="16" t="n">
        <f aca="false">MONTH(M2483)</f>
        <v>8</v>
      </c>
      <c r="O2483" s="16" t="str">
        <f aca="false">PROPER(TRIM(H2483))</f>
        <v>Kolkata</v>
      </c>
      <c r="P2483" s="16" t="str">
        <f aca="false">IFERROR(VLOOKUP(O2483,city_map!$A$2:$B$6,2,FALSE()),O2483)</f>
        <v>Kolkata</v>
      </c>
      <c r="Q2483" s="16" t="n">
        <f aca="false">IF(ISNUMBER(F2483),F2483,VALUE(SUBSTITUTE(SUBSTITUTE(F2483,"₹",""),",","")))</f>
        <v>5707</v>
      </c>
      <c r="R2483" s="16" t="n">
        <f aca="false">IF(E2483=99,1,E2483)</f>
        <v>1</v>
      </c>
      <c r="S2483" s="16" t="n">
        <f aca="false">IF(G2483="",0,G2483)</f>
        <v>0.3</v>
      </c>
      <c r="T2483" s="16" t="str">
        <f aca="false">IF(I2483="","Unknown",IF(I2483="upi","UPI",I2483))</f>
        <v>UPI</v>
      </c>
      <c r="U2483" s="16" t="str">
        <f aca="false">IF(L2483="Yes","Y",IF(L2483="No","N",L2483))</f>
        <v>N</v>
      </c>
      <c r="V2483" s="19" t="n">
        <f aca="false">ROUND(R2483*Q2483*(1-S2483),2)</f>
        <v>3994.9</v>
      </c>
      <c r="W2483" s="16" t="str">
        <f aca="false">_xlfn.XLOOKUP(D2483,products!$A$2:$A$61,products!$C$2:$C$61,"Not found")</f>
        <v>Home</v>
      </c>
    </row>
    <row r="2484" customFormat="false" ht="15" hidden="false" customHeight="false" outlineLevel="0" collapsed="false">
      <c r="A2484" s="16" t="s">
        <v>3675</v>
      </c>
      <c r="B2484" s="16" t="s">
        <v>3661</v>
      </c>
      <c r="C2484" s="16" t="s">
        <v>2493</v>
      </c>
      <c r="D2484" s="16" t="s">
        <v>63</v>
      </c>
      <c r="E2484" s="16" t="n">
        <v>3</v>
      </c>
      <c r="F2484" s="16" t="n">
        <v>1487</v>
      </c>
      <c r="G2484" s="16" t="n">
        <v>0.2</v>
      </c>
      <c r="H2484" s="16" t="s">
        <v>39</v>
      </c>
      <c r="I2484" s="16" t="s">
        <v>60</v>
      </c>
      <c r="J2484" s="16" t="n">
        <v>2</v>
      </c>
      <c r="K2484" s="16" t="n">
        <v>4</v>
      </c>
      <c r="L2484" s="16" t="s">
        <v>41</v>
      </c>
      <c r="M2484" s="18" t="n">
        <f aca="false">IF(ISNUMBER(B2484),B2484,IF(MID(B2484,3,1)="-",DATE(VALUE(RIGHT(B2484,4)),VALUE(MID(B2484,4,2)),VALUE(LEFT(B2484,2))),DATE(VALUE(LEFT(B2484,4)),VALUE(MID(B2484,6,2)),VALUE(RIGHT(B2484,2)))))</f>
        <v>45879</v>
      </c>
      <c r="N2484" s="16" t="n">
        <f aca="false">MONTH(M2484)</f>
        <v>8</v>
      </c>
      <c r="O2484" s="16" t="str">
        <f aca="false">PROPER(TRIM(H2484))</f>
        <v>Delhi</v>
      </c>
      <c r="P2484" s="16" t="str">
        <f aca="false">IFERROR(VLOOKUP(O2484,city_map!$A$2:$B$6,2,FALSE()),O2484)</f>
        <v>Delhi</v>
      </c>
      <c r="Q2484" s="16" t="n">
        <f aca="false">IF(ISNUMBER(F2484),F2484,VALUE(SUBSTITUTE(SUBSTITUTE(F2484,"₹",""),",","")))</f>
        <v>1487</v>
      </c>
      <c r="R2484" s="16" t="n">
        <f aca="false">IF(E2484=99,1,E2484)</f>
        <v>3</v>
      </c>
      <c r="S2484" s="16" t="n">
        <f aca="false">IF(G2484="",0,G2484)</f>
        <v>0.2</v>
      </c>
      <c r="T2484" s="16" t="str">
        <f aca="false">IF(I2484="","Unknown",IF(I2484="upi","UPI",I2484))</f>
        <v>UPI</v>
      </c>
      <c r="U2484" s="16" t="str">
        <f aca="false">IF(L2484="Yes","Y",IF(L2484="No","N",L2484))</f>
        <v>N</v>
      </c>
      <c r="V2484" s="19" t="n">
        <f aca="false">ROUND(R2484*Q2484*(1-S2484),2)</f>
        <v>3568.8</v>
      </c>
      <c r="W2484" s="16" t="str">
        <f aca="false">_xlfn.XLOOKUP(D2484,products!$A$2:$A$61,products!$C$2:$C$61,"Not found")</f>
        <v>Fashion</v>
      </c>
    </row>
    <row r="2485" customFormat="false" ht="15" hidden="false" customHeight="false" outlineLevel="0" collapsed="false">
      <c r="A2485" s="16" t="s">
        <v>3676</v>
      </c>
      <c r="B2485" s="16" t="s">
        <v>3661</v>
      </c>
      <c r="C2485" s="16" t="s">
        <v>118</v>
      </c>
      <c r="D2485" s="16" t="s">
        <v>184</v>
      </c>
      <c r="E2485" s="16" t="n">
        <v>1</v>
      </c>
      <c r="F2485" s="16" t="n">
        <v>1350</v>
      </c>
      <c r="G2485" s="16" t="n">
        <v>0.2</v>
      </c>
      <c r="H2485" s="16" t="s">
        <v>120</v>
      </c>
      <c r="I2485" s="16" t="s">
        <v>60</v>
      </c>
      <c r="J2485" s="16" t="n">
        <v>6</v>
      </c>
      <c r="K2485" s="16" t="n">
        <v>4</v>
      </c>
      <c r="L2485" s="16" t="s">
        <v>41</v>
      </c>
      <c r="M2485" s="18" t="n">
        <f aca="false">IF(ISNUMBER(B2485),B2485,IF(MID(B2485,3,1)="-",DATE(VALUE(RIGHT(B2485,4)),VALUE(MID(B2485,4,2)),VALUE(LEFT(B2485,2))),DATE(VALUE(LEFT(B2485,4)),VALUE(MID(B2485,6,2)),VALUE(RIGHT(B2485,2)))))</f>
        <v>45879</v>
      </c>
      <c r="N2485" s="16" t="n">
        <f aca="false">MONTH(M2485)</f>
        <v>8</v>
      </c>
      <c r="O2485" s="16" t="str">
        <f aca="false">PROPER(TRIM(H2485))</f>
        <v>Kolkata</v>
      </c>
      <c r="P2485" s="16" t="str">
        <f aca="false">IFERROR(VLOOKUP(O2485,city_map!$A$2:$B$6,2,FALSE()),O2485)</f>
        <v>Kolkata</v>
      </c>
      <c r="Q2485" s="16" t="n">
        <f aca="false">IF(ISNUMBER(F2485),F2485,VALUE(SUBSTITUTE(SUBSTITUTE(F2485,"₹",""),",","")))</f>
        <v>1350</v>
      </c>
      <c r="R2485" s="16" t="n">
        <f aca="false">IF(E2485=99,1,E2485)</f>
        <v>1</v>
      </c>
      <c r="S2485" s="16" t="n">
        <f aca="false">IF(G2485="",0,G2485)</f>
        <v>0.2</v>
      </c>
      <c r="T2485" s="16" t="str">
        <f aca="false">IF(I2485="","Unknown",IF(I2485="upi","UPI",I2485))</f>
        <v>UPI</v>
      </c>
      <c r="U2485" s="16" t="str">
        <f aca="false">IF(L2485="Yes","Y",IF(L2485="No","N",L2485))</f>
        <v>N</v>
      </c>
      <c r="V2485" s="19" t="n">
        <f aca="false">ROUND(R2485*Q2485*(1-S2485),2)</f>
        <v>1080</v>
      </c>
      <c r="W2485" s="16" t="str">
        <f aca="false">_xlfn.XLOOKUP(D2485,products!$A$2:$A$61,products!$C$2:$C$61,"Not found")</f>
        <v>Home</v>
      </c>
    </row>
    <row r="2486" customFormat="false" ht="15" hidden="false" customHeight="false" outlineLevel="0" collapsed="false">
      <c r="A2486" s="16" t="s">
        <v>3677</v>
      </c>
      <c r="B2486" s="16" t="s">
        <v>3678</v>
      </c>
      <c r="C2486" s="16" t="s">
        <v>2118</v>
      </c>
      <c r="D2486" s="16" t="s">
        <v>300</v>
      </c>
      <c r="E2486" s="16" t="n">
        <v>2</v>
      </c>
      <c r="F2486" s="16" t="n">
        <v>2409</v>
      </c>
      <c r="G2486" s="16" t="n">
        <v>0</v>
      </c>
      <c r="H2486" s="16" t="s">
        <v>39</v>
      </c>
      <c r="I2486" s="16" t="s">
        <v>71</v>
      </c>
      <c r="J2486" s="16" t="n">
        <v>4</v>
      </c>
      <c r="K2486" s="16" t="n">
        <v>4</v>
      </c>
      <c r="L2486" s="16" t="s">
        <v>41</v>
      </c>
      <c r="M2486" s="18" t="n">
        <f aca="false">IF(ISNUMBER(B2486),B2486,IF(MID(B2486,3,1)="-",DATE(VALUE(RIGHT(B2486,4)),VALUE(MID(B2486,4,2)),VALUE(LEFT(B2486,2))),DATE(VALUE(LEFT(B2486,4)),VALUE(MID(B2486,6,2)),VALUE(RIGHT(B2486,2)))))</f>
        <v>45880</v>
      </c>
      <c r="N2486" s="16" t="n">
        <f aca="false">MONTH(M2486)</f>
        <v>8</v>
      </c>
      <c r="O2486" s="16" t="str">
        <f aca="false">PROPER(TRIM(H2486))</f>
        <v>Delhi</v>
      </c>
      <c r="P2486" s="16" t="str">
        <f aca="false">IFERROR(VLOOKUP(O2486,city_map!$A$2:$B$6,2,FALSE()),O2486)</f>
        <v>Delhi</v>
      </c>
      <c r="Q2486" s="16" t="n">
        <f aca="false">IF(ISNUMBER(F2486),F2486,VALUE(SUBSTITUTE(SUBSTITUTE(F2486,"₹",""),",","")))</f>
        <v>2409</v>
      </c>
      <c r="R2486" s="16" t="n">
        <f aca="false">IF(E2486=99,1,E2486)</f>
        <v>2</v>
      </c>
      <c r="S2486" s="16" t="n">
        <f aca="false">IF(G2486="",0,G2486)</f>
        <v>0</v>
      </c>
      <c r="T2486" s="16" t="str">
        <f aca="false">IF(I2486="","Unknown",IF(I2486="upi","UPI",I2486))</f>
        <v>Credit Card</v>
      </c>
      <c r="U2486" s="16" t="str">
        <f aca="false">IF(L2486="Yes","Y",IF(L2486="No","N",L2486))</f>
        <v>N</v>
      </c>
      <c r="V2486" s="19" t="n">
        <f aca="false">ROUND(R2486*Q2486*(1-S2486),2)</f>
        <v>4818</v>
      </c>
      <c r="W2486" s="16" t="str">
        <f aca="false">_xlfn.XLOOKUP(D2486,products!$A$2:$A$61,products!$C$2:$C$61,"Not found")</f>
        <v>Home</v>
      </c>
    </row>
    <row r="2487" customFormat="false" ht="15" hidden="false" customHeight="false" outlineLevel="0" collapsed="false">
      <c r="A2487" s="16" t="s">
        <v>3679</v>
      </c>
      <c r="B2487" s="16" t="s">
        <v>3678</v>
      </c>
      <c r="C2487" s="16" t="s">
        <v>1528</v>
      </c>
      <c r="D2487" s="16" t="s">
        <v>99</v>
      </c>
      <c r="E2487" s="16" t="n">
        <v>1</v>
      </c>
      <c r="F2487" s="16" t="n">
        <v>733</v>
      </c>
      <c r="G2487" s="16" t="n">
        <v>0</v>
      </c>
      <c r="H2487" s="16" t="s">
        <v>112</v>
      </c>
      <c r="I2487" s="16" t="s">
        <v>60</v>
      </c>
      <c r="J2487" s="16" t="n">
        <v>3</v>
      </c>
      <c r="K2487" s="16"/>
      <c r="L2487" s="16" t="s">
        <v>41</v>
      </c>
      <c r="M2487" s="18" t="n">
        <f aca="false">IF(ISNUMBER(B2487),B2487,IF(MID(B2487,3,1)="-",DATE(VALUE(RIGHT(B2487,4)),VALUE(MID(B2487,4,2)),VALUE(LEFT(B2487,2))),DATE(VALUE(LEFT(B2487,4)),VALUE(MID(B2487,6,2)),VALUE(RIGHT(B2487,2)))))</f>
        <v>45880</v>
      </c>
      <c r="N2487" s="16" t="n">
        <f aca="false">MONTH(M2487)</f>
        <v>8</v>
      </c>
      <c r="O2487" s="16" t="str">
        <f aca="false">PROPER(TRIM(H2487))</f>
        <v>Mumbai</v>
      </c>
      <c r="P2487" s="16" t="str">
        <f aca="false">IFERROR(VLOOKUP(O2487,city_map!$A$2:$B$6,2,FALSE()),O2487)</f>
        <v>Mumbai</v>
      </c>
      <c r="Q2487" s="16" t="n">
        <f aca="false">IF(ISNUMBER(F2487),F2487,VALUE(SUBSTITUTE(SUBSTITUTE(F2487,"₹",""),",","")))</f>
        <v>733</v>
      </c>
      <c r="R2487" s="16" t="n">
        <f aca="false">IF(E2487=99,1,E2487)</f>
        <v>1</v>
      </c>
      <c r="S2487" s="16" t="n">
        <f aca="false">IF(G2487="",0,G2487)</f>
        <v>0</v>
      </c>
      <c r="T2487" s="16" t="str">
        <f aca="false">IF(I2487="","Unknown",IF(I2487="upi","UPI",I2487))</f>
        <v>UPI</v>
      </c>
      <c r="U2487" s="16" t="str">
        <f aca="false">IF(L2487="Yes","Y",IF(L2487="No","N",L2487))</f>
        <v>N</v>
      </c>
      <c r="V2487" s="19" t="n">
        <f aca="false">ROUND(R2487*Q2487*(1-S2487),2)</f>
        <v>733</v>
      </c>
      <c r="W2487" s="16" t="str">
        <f aca="false">_xlfn.XLOOKUP(D2487,products!$A$2:$A$61,products!$C$2:$C$61,"Not found")</f>
        <v>Fashion</v>
      </c>
    </row>
    <row r="2488" customFormat="false" ht="15" hidden="false" customHeight="false" outlineLevel="0" collapsed="false">
      <c r="A2488" s="16" t="s">
        <v>3680</v>
      </c>
      <c r="B2488" s="16" t="s">
        <v>3678</v>
      </c>
      <c r="C2488" s="16" t="s">
        <v>296</v>
      </c>
      <c r="D2488" s="16" t="s">
        <v>146</v>
      </c>
      <c r="E2488" s="16" t="n">
        <v>1</v>
      </c>
      <c r="F2488" s="16" t="n">
        <v>427</v>
      </c>
      <c r="G2488" s="16" t="n">
        <v>0.05</v>
      </c>
      <c r="H2488" s="16" t="s">
        <v>70</v>
      </c>
      <c r="I2488" s="16" t="s">
        <v>40</v>
      </c>
      <c r="J2488" s="16" t="n">
        <v>6</v>
      </c>
      <c r="K2488" s="16" t="n">
        <v>4</v>
      </c>
      <c r="L2488" s="16" t="s">
        <v>41</v>
      </c>
      <c r="M2488" s="18" t="n">
        <f aca="false">IF(ISNUMBER(B2488),B2488,IF(MID(B2488,3,1)="-",DATE(VALUE(RIGHT(B2488,4)),VALUE(MID(B2488,4,2)),VALUE(LEFT(B2488,2))),DATE(VALUE(LEFT(B2488,4)),VALUE(MID(B2488,6,2)),VALUE(RIGHT(B2488,2)))))</f>
        <v>45880</v>
      </c>
      <c r="N2488" s="16" t="n">
        <f aca="false">MONTH(M2488)</f>
        <v>8</v>
      </c>
      <c r="O2488" s="16" t="str">
        <f aca="false">PROPER(TRIM(H2488))</f>
        <v>Pune</v>
      </c>
      <c r="P2488" s="16" t="str">
        <f aca="false">IFERROR(VLOOKUP(O2488,city_map!$A$2:$B$6,2,FALSE()),O2488)</f>
        <v>Pune</v>
      </c>
      <c r="Q2488" s="16" t="n">
        <f aca="false">IF(ISNUMBER(F2488),F2488,VALUE(SUBSTITUTE(SUBSTITUTE(F2488,"₹",""),",","")))</f>
        <v>427</v>
      </c>
      <c r="R2488" s="16" t="n">
        <f aca="false">IF(E2488=99,1,E2488)</f>
        <v>1</v>
      </c>
      <c r="S2488" s="16" t="n">
        <f aca="false">IF(G2488="",0,G2488)</f>
        <v>0.05</v>
      </c>
      <c r="T2488" s="16" t="str">
        <f aca="false">IF(I2488="","Unknown",IF(I2488="upi","UPI",I2488))</f>
        <v>COD</v>
      </c>
      <c r="U2488" s="16" t="str">
        <f aca="false">IF(L2488="Yes","Y",IF(L2488="No","N",L2488))</f>
        <v>N</v>
      </c>
      <c r="V2488" s="19" t="n">
        <f aca="false">ROUND(R2488*Q2488*(1-S2488),2)</f>
        <v>405.65</v>
      </c>
      <c r="W2488" s="16" t="str">
        <f aca="false">_xlfn.XLOOKUP(D2488,products!$A$2:$A$61,products!$C$2:$C$61,"Not found")</f>
        <v>Beauty</v>
      </c>
    </row>
    <row r="2489" customFormat="false" ht="15" hidden="false" customHeight="false" outlineLevel="0" collapsed="false">
      <c r="A2489" s="16" t="s">
        <v>3681</v>
      </c>
      <c r="B2489" s="16" t="s">
        <v>3678</v>
      </c>
      <c r="C2489" s="16" t="s">
        <v>1164</v>
      </c>
      <c r="D2489" s="16" t="s">
        <v>74</v>
      </c>
      <c r="E2489" s="16" t="n">
        <v>1</v>
      </c>
      <c r="F2489" s="16" t="n">
        <v>18645</v>
      </c>
      <c r="G2489" s="16" t="n">
        <v>0.1</v>
      </c>
      <c r="H2489" s="16" t="s">
        <v>89</v>
      </c>
      <c r="I2489" s="16" t="s">
        <v>60</v>
      </c>
      <c r="J2489" s="16" t="n">
        <v>4</v>
      </c>
      <c r="K2489" s="16" t="n">
        <v>4</v>
      </c>
      <c r="L2489" s="16" t="s">
        <v>41</v>
      </c>
      <c r="M2489" s="18" t="n">
        <f aca="false">IF(ISNUMBER(B2489),B2489,IF(MID(B2489,3,1)="-",DATE(VALUE(RIGHT(B2489,4)),VALUE(MID(B2489,4,2)),VALUE(LEFT(B2489,2))),DATE(VALUE(LEFT(B2489,4)),VALUE(MID(B2489,6,2)),VALUE(RIGHT(B2489,2)))))</f>
        <v>45880</v>
      </c>
      <c r="N2489" s="16" t="n">
        <f aca="false">MONTH(M2489)</f>
        <v>8</v>
      </c>
      <c r="O2489" s="16" t="str">
        <f aca="false">PROPER(TRIM(H2489))</f>
        <v>Ahmedabad</v>
      </c>
      <c r="P2489" s="16" t="str">
        <f aca="false">IFERROR(VLOOKUP(O2489,city_map!$A$2:$B$6,2,FALSE()),O2489)</f>
        <v>Ahmedabad</v>
      </c>
      <c r="Q2489" s="16" t="n">
        <f aca="false">IF(ISNUMBER(F2489),F2489,VALUE(SUBSTITUTE(SUBSTITUTE(F2489,"₹",""),",","")))</f>
        <v>18645</v>
      </c>
      <c r="R2489" s="16" t="n">
        <f aca="false">IF(E2489=99,1,E2489)</f>
        <v>1</v>
      </c>
      <c r="S2489" s="16" t="n">
        <f aca="false">IF(G2489="",0,G2489)</f>
        <v>0.1</v>
      </c>
      <c r="T2489" s="16" t="str">
        <f aca="false">IF(I2489="","Unknown",IF(I2489="upi","UPI",I2489))</f>
        <v>UPI</v>
      </c>
      <c r="U2489" s="16" t="str">
        <f aca="false">IF(L2489="Yes","Y",IF(L2489="No","N",L2489))</f>
        <v>N</v>
      </c>
      <c r="V2489" s="19" t="n">
        <f aca="false">ROUND(R2489*Q2489*(1-S2489),2)</f>
        <v>16780.5</v>
      </c>
      <c r="W2489" s="16" t="str">
        <f aca="false">_xlfn.XLOOKUP(D2489,products!$A$2:$A$61,products!$C$2:$C$61,"Not found")</f>
        <v>Electronics</v>
      </c>
    </row>
    <row r="2490" customFormat="false" ht="15" hidden="false" customHeight="false" outlineLevel="0" collapsed="false">
      <c r="A2490" s="16" t="s">
        <v>3682</v>
      </c>
      <c r="B2490" s="16" t="s">
        <v>3678</v>
      </c>
      <c r="C2490" s="16" t="s">
        <v>2133</v>
      </c>
      <c r="D2490" s="16" t="s">
        <v>254</v>
      </c>
      <c r="E2490" s="16" t="n">
        <v>2</v>
      </c>
      <c r="F2490" s="16" t="s">
        <v>3683</v>
      </c>
      <c r="G2490" s="16" t="n">
        <v>0</v>
      </c>
      <c r="H2490" s="16" t="s">
        <v>46</v>
      </c>
      <c r="I2490" s="16" t="s">
        <v>40</v>
      </c>
      <c r="J2490" s="16" t="n">
        <v>3</v>
      </c>
      <c r="K2490" s="16" t="n">
        <v>4</v>
      </c>
      <c r="L2490" s="16" t="s">
        <v>41</v>
      </c>
      <c r="M2490" s="18" t="n">
        <f aca="false">IF(ISNUMBER(B2490),B2490,IF(MID(B2490,3,1)="-",DATE(VALUE(RIGHT(B2490,4)),VALUE(MID(B2490,4,2)),VALUE(LEFT(B2490,2))),DATE(VALUE(LEFT(B2490,4)),VALUE(MID(B2490,6,2)),VALUE(RIGHT(B2490,2)))))</f>
        <v>45880</v>
      </c>
      <c r="N2490" s="16" t="n">
        <f aca="false">MONTH(M2490)</f>
        <v>8</v>
      </c>
      <c r="O2490" s="16" t="str">
        <f aca="false">PROPER(TRIM(H2490))</f>
        <v>Chennai</v>
      </c>
      <c r="P2490" s="16" t="str">
        <f aca="false">IFERROR(VLOOKUP(O2490,city_map!$A$2:$B$6,2,FALSE()),O2490)</f>
        <v>Chennai</v>
      </c>
      <c r="Q2490" s="16" t="n">
        <f aca="false">IF(ISNUMBER(F2490),F2490,VALUE(SUBSTITUTE(SUBSTITUTE(F2490,"₹",""),",","")))</f>
        <v>998</v>
      </c>
      <c r="R2490" s="16" t="n">
        <f aca="false">IF(E2490=99,1,E2490)</f>
        <v>2</v>
      </c>
      <c r="S2490" s="16" t="n">
        <f aca="false">IF(G2490="",0,G2490)</f>
        <v>0</v>
      </c>
      <c r="T2490" s="16" t="str">
        <f aca="false">IF(I2490="","Unknown",IF(I2490="upi","UPI",I2490))</f>
        <v>COD</v>
      </c>
      <c r="U2490" s="16" t="str">
        <f aca="false">IF(L2490="Yes","Y",IF(L2490="No","N",L2490))</f>
        <v>N</v>
      </c>
      <c r="V2490" s="19" t="n">
        <f aca="false">ROUND(R2490*Q2490*(1-S2490),2)</f>
        <v>1996</v>
      </c>
      <c r="W2490" s="16" t="str">
        <f aca="false">_xlfn.XLOOKUP(D2490,products!$A$2:$A$61,products!$C$2:$C$61,"Not found")</f>
        <v>Fashion</v>
      </c>
    </row>
    <row r="2491" customFormat="false" ht="15" hidden="false" customHeight="false" outlineLevel="0" collapsed="false">
      <c r="A2491" s="16" t="s">
        <v>3684</v>
      </c>
      <c r="B2491" s="16" t="s">
        <v>3678</v>
      </c>
      <c r="C2491" s="16" t="s">
        <v>1053</v>
      </c>
      <c r="D2491" s="16" t="s">
        <v>108</v>
      </c>
      <c r="E2491" s="16" t="n">
        <v>1</v>
      </c>
      <c r="F2491" s="16" t="n">
        <v>3629</v>
      </c>
      <c r="G2491" s="16" t="n">
        <v>0.15</v>
      </c>
      <c r="H2491" s="16" t="s">
        <v>46</v>
      </c>
      <c r="I2491" s="16" t="s">
        <v>40</v>
      </c>
      <c r="J2491" s="16" t="n">
        <v>4</v>
      </c>
      <c r="K2491" s="16" t="n">
        <v>4</v>
      </c>
      <c r="L2491" s="16" t="s">
        <v>41</v>
      </c>
      <c r="M2491" s="18" t="n">
        <f aca="false">IF(ISNUMBER(B2491),B2491,IF(MID(B2491,3,1)="-",DATE(VALUE(RIGHT(B2491,4)),VALUE(MID(B2491,4,2)),VALUE(LEFT(B2491,2))),DATE(VALUE(LEFT(B2491,4)),VALUE(MID(B2491,6,2)),VALUE(RIGHT(B2491,2)))))</f>
        <v>45880</v>
      </c>
      <c r="N2491" s="16" t="n">
        <f aca="false">MONTH(M2491)</f>
        <v>8</v>
      </c>
      <c r="O2491" s="16" t="str">
        <f aca="false">PROPER(TRIM(H2491))</f>
        <v>Chennai</v>
      </c>
      <c r="P2491" s="16" t="str">
        <f aca="false">IFERROR(VLOOKUP(O2491,city_map!$A$2:$B$6,2,FALSE()),O2491)</f>
        <v>Chennai</v>
      </c>
      <c r="Q2491" s="16" t="n">
        <f aca="false">IF(ISNUMBER(F2491),F2491,VALUE(SUBSTITUTE(SUBSTITUTE(F2491,"₹",""),",","")))</f>
        <v>3629</v>
      </c>
      <c r="R2491" s="16" t="n">
        <f aca="false">IF(E2491=99,1,E2491)</f>
        <v>1</v>
      </c>
      <c r="S2491" s="16" t="n">
        <f aca="false">IF(G2491="",0,G2491)</f>
        <v>0.15</v>
      </c>
      <c r="T2491" s="16" t="str">
        <f aca="false">IF(I2491="","Unknown",IF(I2491="upi","UPI",I2491))</f>
        <v>COD</v>
      </c>
      <c r="U2491" s="16" t="str">
        <f aca="false">IF(L2491="Yes","Y",IF(L2491="No","N",L2491))</f>
        <v>N</v>
      </c>
      <c r="V2491" s="19" t="n">
        <f aca="false">ROUND(R2491*Q2491*(1-S2491),2)</f>
        <v>3084.65</v>
      </c>
      <c r="W2491" s="16" t="str">
        <f aca="false">_xlfn.XLOOKUP(D2491,products!$A$2:$A$61,products!$C$2:$C$61,"Not found")</f>
        <v>Electronics</v>
      </c>
    </row>
    <row r="2492" customFormat="false" ht="15" hidden="false" customHeight="false" outlineLevel="0" collapsed="false">
      <c r="A2492" s="16" t="s">
        <v>3685</v>
      </c>
      <c r="B2492" s="16" t="s">
        <v>3678</v>
      </c>
      <c r="C2492" s="16" t="s">
        <v>156</v>
      </c>
      <c r="D2492" s="16" t="s">
        <v>45</v>
      </c>
      <c r="E2492" s="16" t="n">
        <v>3</v>
      </c>
      <c r="F2492" s="16" t="n">
        <v>303</v>
      </c>
      <c r="G2492" s="16" t="n">
        <v>0.15</v>
      </c>
      <c r="H2492" s="16" t="s">
        <v>112</v>
      </c>
      <c r="I2492" s="16" t="s">
        <v>60</v>
      </c>
      <c r="J2492" s="16" t="n">
        <v>3</v>
      </c>
      <c r="K2492" s="16" t="n">
        <v>5</v>
      </c>
      <c r="L2492" s="16" t="s">
        <v>41</v>
      </c>
      <c r="M2492" s="18" t="n">
        <f aca="false">IF(ISNUMBER(B2492),B2492,IF(MID(B2492,3,1)="-",DATE(VALUE(RIGHT(B2492,4)),VALUE(MID(B2492,4,2)),VALUE(LEFT(B2492,2))),DATE(VALUE(LEFT(B2492,4)),VALUE(MID(B2492,6,2)),VALUE(RIGHT(B2492,2)))))</f>
        <v>45880</v>
      </c>
      <c r="N2492" s="16" t="n">
        <f aca="false">MONTH(M2492)</f>
        <v>8</v>
      </c>
      <c r="O2492" s="16" t="str">
        <f aca="false">PROPER(TRIM(H2492))</f>
        <v>Mumbai</v>
      </c>
      <c r="P2492" s="16" t="str">
        <f aca="false">IFERROR(VLOOKUP(O2492,city_map!$A$2:$B$6,2,FALSE()),O2492)</f>
        <v>Mumbai</v>
      </c>
      <c r="Q2492" s="16" t="n">
        <f aca="false">IF(ISNUMBER(F2492),F2492,VALUE(SUBSTITUTE(SUBSTITUTE(F2492,"₹",""),",","")))</f>
        <v>303</v>
      </c>
      <c r="R2492" s="16" t="n">
        <f aca="false">IF(E2492=99,1,E2492)</f>
        <v>3</v>
      </c>
      <c r="S2492" s="16" t="n">
        <f aca="false">IF(G2492="",0,G2492)</f>
        <v>0.15</v>
      </c>
      <c r="T2492" s="16" t="str">
        <f aca="false">IF(I2492="","Unknown",IF(I2492="upi","UPI",I2492))</f>
        <v>UPI</v>
      </c>
      <c r="U2492" s="16" t="str">
        <f aca="false">IF(L2492="Yes","Y",IF(L2492="No","N",L2492))</f>
        <v>N</v>
      </c>
      <c r="V2492" s="19" t="n">
        <f aca="false">ROUND(R2492*Q2492*(1-S2492),2)</f>
        <v>772.65</v>
      </c>
      <c r="W2492" s="16" t="str">
        <f aca="false">_xlfn.XLOOKUP(D2492,products!$A$2:$A$61,products!$C$2:$C$61,"Not found")</f>
        <v>Beauty</v>
      </c>
    </row>
    <row r="2493" customFormat="false" ht="15" hidden="false" customHeight="false" outlineLevel="0" collapsed="false">
      <c r="A2493" s="16" t="s">
        <v>3686</v>
      </c>
      <c r="B2493" s="16" t="s">
        <v>3678</v>
      </c>
      <c r="C2493" s="16" t="s">
        <v>2548</v>
      </c>
      <c r="D2493" s="16" t="s">
        <v>136</v>
      </c>
      <c r="E2493" s="16" t="n">
        <v>2</v>
      </c>
      <c r="F2493" s="16" t="n">
        <v>2249</v>
      </c>
      <c r="G2493" s="16" t="n">
        <v>0</v>
      </c>
      <c r="H2493" s="16" t="s">
        <v>81</v>
      </c>
      <c r="I2493" s="16" t="s">
        <v>60</v>
      </c>
      <c r="J2493" s="16" t="n">
        <v>4</v>
      </c>
      <c r="K2493" s="16" t="n">
        <v>5</v>
      </c>
      <c r="L2493" s="16" t="s">
        <v>41</v>
      </c>
      <c r="M2493" s="18" t="n">
        <f aca="false">IF(ISNUMBER(B2493),B2493,IF(MID(B2493,3,1)="-",DATE(VALUE(RIGHT(B2493,4)),VALUE(MID(B2493,4,2)),VALUE(LEFT(B2493,2))),DATE(VALUE(LEFT(B2493,4)),VALUE(MID(B2493,6,2)),VALUE(RIGHT(B2493,2)))))</f>
        <v>45880</v>
      </c>
      <c r="N2493" s="16" t="n">
        <f aca="false">MONTH(M2493)</f>
        <v>8</v>
      </c>
      <c r="O2493" s="16" t="str">
        <f aca="false">PROPER(TRIM(H2493))</f>
        <v>Hyderabad</v>
      </c>
      <c r="P2493" s="16" t="str">
        <f aca="false">IFERROR(VLOOKUP(O2493,city_map!$A$2:$B$6,2,FALSE()),O2493)</f>
        <v>Hyderabad</v>
      </c>
      <c r="Q2493" s="16" t="n">
        <f aca="false">IF(ISNUMBER(F2493),F2493,VALUE(SUBSTITUTE(SUBSTITUTE(F2493,"₹",""),",","")))</f>
        <v>2249</v>
      </c>
      <c r="R2493" s="16" t="n">
        <f aca="false">IF(E2493=99,1,E2493)</f>
        <v>2</v>
      </c>
      <c r="S2493" s="16" t="n">
        <f aca="false">IF(G2493="",0,G2493)</f>
        <v>0</v>
      </c>
      <c r="T2493" s="16" t="str">
        <f aca="false">IF(I2493="","Unknown",IF(I2493="upi","UPI",I2493))</f>
        <v>UPI</v>
      </c>
      <c r="U2493" s="16" t="str">
        <f aca="false">IF(L2493="Yes","Y",IF(L2493="No","N",L2493))</f>
        <v>N</v>
      </c>
      <c r="V2493" s="19" t="n">
        <f aca="false">ROUND(R2493*Q2493*(1-S2493),2)</f>
        <v>4498</v>
      </c>
      <c r="W2493" s="16" t="str">
        <f aca="false">_xlfn.XLOOKUP(D2493,products!$A$2:$A$61,products!$C$2:$C$61,"Not found")</f>
        <v>Electronics</v>
      </c>
    </row>
    <row r="2494" customFormat="false" ht="15" hidden="false" customHeight="false" outlineLevel="0" collapsed="false">
      <c r="A2494" s="16" t="s">
        <v>3687</v>
      </c>
      <c r="B2494" s="16" t="s">
        <v>3678</v>
      </c>
      <c r="C2494" s="16" t="s">
        <v>480</v>
      </c>
      <c r="D2494" s="16" t="s">
        <v>74</v>
      </c>
      <c r="E2494" s="16" t="n">
        <v>2</v>
      </c>
      <c r="F2494" s="16" t="s">
        <v>3688</v>
      </c>
      <c r="G2494" s="16" t="n">
        <v>0.05</v>
      </c>
      <c r="H2494" s="16" t="s">
        <v>161</v>
      </c>
      <c r="I2494" s="16" t="s">
        <v>100</v>
      </c>
      <c r="J2494" s="16" t="n">
        <v>3</v>
      </c>
      <c r="K2494" s="16" t="n">
        <v>5</v>
      </c>
      <c r="L2494" s="16" t="s">
        <v>41</v>
      </c>
      <c r="M2494" s="18" t="n">
        <f aca="false">IF(ISNUMBER(B2494),B2494,IF(MID(B2494,3,1)="-",DATE(VALUE(RIGHT(B2494,4)),VALUE(MID(B2494,4,2)),VALUE(LEFT(B2494,2))),DATE(VALUE(LEFT(B2494,4)),VALUE(MID(B2494,6,2)),VALUE(RIGHT(B2494,2)))))</f>
        <v>45880</v>
      </c>
      <c r="N2494" s="16" t="n">
        <f aca="false">MONTH(M2494)</f>
        <v>8</v>
      </c>
      <c r="O2494" s="16" t="str">
        <f aca="false">PROPER(TRIM(H2494))</f>
        <v>Hyderabad</v>
      </c>
      <c r="P2494" s="16" t="str">
        <f aca="false">IFERROR(VLOOKUP(O2494,city_map!$A$2:$B$6,2,FALSE()),O2494)</f>
        <v>Hyderabad</v>
      </c>
      <c r="Q2494" s="16" t="n">
        <f aca="false">IF(ISNUMBER(F2494),F2494,VALUE(SUBSTITUTE(SUBSTITUTE(F2494,"₹",""),",","")))</f>
        <v>19076</v>
      </c>
      <c r="R2494" s="16" t="n">
        <f aca="false">IF(E2494=99,1,E2494)</f>
        <v>2</v>
      </c>
      <c r="S2494" s="16" t="n">
        <f aca="false">IF(G2494="",0,G2494)</f>
        <v>0.05</v>
      </c>
      <c r="T2494" s="16" t="str">
        <f aca="false">IF(I2494="","Unknown",IF(I2494="upi","UPI",I2494))</f>
        <v>Net Banking</v>
      </c>
      <c r="U2494" s="16" t="str">
        <f aca="false">IF(L2494="Yes","Y",IF(L2494="No","N",L2494))</f>
        <v>N</v>
      </c>
      <c r="V2494" s="19" t="n">
        <f aca="false">ROUND(R2494*Q2494*(1-S2494),2)</f>
        <v>36244.4</v>
      </c>
      <c r="W2494" s="16" t="str">
        <f aca="false">_xlfn.XLOOKUP(D2494,products!$A$2:$A$61,products!$C$2:$C$61,"Not found")</f>
        <v>Electronics</v>
      </c>
    </row>
    <row r="2495" customFormat="false" ht="15" hidden="false" customHeight="false" outlineLevel="0" collapsed="false">
      <c r="A2495" s="16" t="s">
        <v>3689</v>
      </c>
      <c r="B2495" s="16" t="s">
        <v>3678</v>
      </c>
      <c r="C2495" s="16" t="s">
        <v>1391</v>
      </c>
      <c r="D2495" s="16" t="s">
        <v>142</v>
      </c>
      <c r="E2495" s="16" t="n">
        <v>1</v>
      </c>
      <c r="F2495" s="16" t="n">
        <v>575</v>
      </c>
      <c r="G2495" s="16" t="n">
        <v>0.15</v>
      </c>
      <c r="H2495" s="16" t="s">
        <v>67</v>
      </c>
      <c r="I2495" s="16" t="s">
        <v>60</v>
      </c>
      <c r="J2495" s="16" t="n">
        <v>2</v>
      </c>
      <c r="K2495" s="16" t="n">
        <v>5</v>
      </c>
      <c r="L2495" s="16" t="s">
        <v>41</v>
      </c>
      <c r="M2495" s="18" t="n">
        <f aca="false">IF(ISNUMBER(B2495),B2495,IF(MID(B2495,3,1)="-",DATE(VALUE(RIGHT(B2495,4)),VALUE(MID(B2495,4,2)),VALUE(LEFT(B2495,2))),DATE(VALUE(LEFT(B2495,4)),VALUE(MID(B2495,6,2)),VALUE(RIGHT(B2495,2)))))</f>
        <v>45880</v>
      </c>
      <c r="N2495" s="16" t="n">
        <f aca="false">MONTH(M2495)</f>
        <v>8</v>
      </c>
      <c r="O2495" s="16" t="str">
        <f aca="false">PROPER(TRIM(H2495))</f>
        <v>Kolkata</v>
      </c>
      <c r="P2495" s="16" t="str">
        <f aca="false">IFERROR(VLOOKUP(O2495,city_map!$A$2:$B$6,2,FALSE()),O2495)</f>
        <v>Kolkata</v>
      </c>
      <c r="Q2495" s="16" t="n">
        <f aca="false">IF(ISNUMBER(F2495),F2495,VALUE(SUBSTITUTE(SUBSTITUTE(F2495,"₹",""),",","")))</f>
        <v>575</v>
      </c>
      <c r="R2495" s="16" t="n">
        <f aca="false">IF(E2495=99,1,E2495)</f>
        <v>1</v>
      </c>
      <c r="S2495" s="16" t="n">
        <f aca="false">IF(G2495="",0,G2495)</f>
        <v>0.15</v>
      </c>
      <c r="T2495" s="16" t="str">
        <f aca="false">IF(I2495="","Unknown",IF(I2495="upi","UPI",I2495))</f>
        <v>UPI</v>
      </c>
      <c r="U2495" s="16" t="str">
        <f aca="false">IF(L2495="Yes","Y",IF(L2495="No","N",L2495))</f>
        <v>N</v>
      </c>
      <c r="V2495" s="19" t="n">
        <f aca="false">ROUND(R2495*Q2495*(1-S2495),2)</f>
        <v>488.75</v>
      </c>
      <c r="W2495" s="16" t="str">
        <f aca="false">_xlfn.XLOOKUP(D2495,products!$A$2:$A$61,products!$C$2:$C$61,"Not found")</f>
        <v>Home</v>
      </c>
    </row>
    <row r="2496" customFormat="false" ht="15" hidden="false" customHeight="false" outlineLevel="0" collapsed="false">
      <c r="A2496" s="16" t="s">
        <v>3690</v>
      </c>
      <c r="B2496" s="16" t="s">
        <v>3678</v>
      </c>
      <c r="C2496" s="16" t="s">
        <v>1259</v>
      </c>
      <c r="D2496" s="16" t="s">
        <v>254</v>
      </c>
      <c r="E2496" s="16" t="n">
        <v>1</v>
      </c>
      <c r="F2496" s="16" t="n">
        <v>978</v>
      </c>
      <c r="G2496" s="16" t="n">
        <v>0.05</v>
      </c>
      <c r="H2496" s="16" t="s">
        <v>46</v>
      </c>
      <c r="I2496" s="16" t="s">
        <v>60</v>
      </c>
      <c r="J2496" s="16" t="n">
        <v>4</v>
      </c>
      <c r="K2496" s="16" t="n">
        <v>4</v>
      </c>
      <c r="L2496" s="16" t="s">
        <v>41</v>
      </c>
      <c r="M2496" s="18" t="n">
        <f aca="false">IF(ISNUMBER(B2496),B2496,IF(MID(B2496,3,1)="-",DATE(VALUE(RIGHT(B2496,4)),VALUE(MID(B2496,4,2)),VALUE(LEFT(B2496,2))),DATE(VALUE(LEFT(B2496,4)),VALUE(MID(B2496,6,2)),VALUE(RIGHT(B2496,2)))))</f>
        <v>45880</v>
      </c>
      <c r="N2496" s="16" t="n">
        <f aca="false">MONTH(M2496)</f>
        <v>8</v>
      </c>
      <c r="O2496" s="16" t="str">
        <f aca="false">PROPER(TRIM(H2496))</f>
        <v>Chennai</v>
      </c>
      <c r="P2496" s="16" t="str">
        <f aca="false">IFERROR(VLOOKUP(O2496,city_map!$A$2:$B$6,2,FALSE()),O2496)</f>
        <v>Chennai</v>
      </c>
      <c r="Q2496" s="16" t="n">
        <f aca="false">IF(ISNUMBER(F2496),F2496,VALUE(SUBSTITUTE(SUBSTITUTE(F2496,"₹",""),",","")))</f>
        <v>978</v>
      </c>
      <c r="R2496" s="16" t="n">
        <f aca="false">IF(E2496=99,1,E2496)</f>
        <v>1</v>
      </c>
      <c r="S2496" s="16" t="n">
        <f aca="false">IF(G2496="",0,G2496)</f>
        <v>0.05</v>
      </c>
      <c r="T2496" s="16" t="str">
        <f aca="false">IF(I2496="","Unknown",IF(I2496="upi","UPI",I2496))</f>
        <v>UPI</v>
      </c>
      <c r="U2496" s="16" t="str">
        <f aca="false">IF(L2496="Yes","Y",IF(L2496="No","N",L2496))</f>
        <v>N</v>
      </c>
      <c r="V2496" s="19" t="n">
        <f aca="false">ROUND(R2496*Q2496*(1-S2496),2)</f>
        <v>929.1</v>
      </c>
      <c r="W2496" s="16" t="str">
        <f aca="false">_xlfn.XLOOKUP(D2496,products!$A$2:$A$61,products!$C$2:$C$61,"Not found")</f>
        <v>Fashion</v>
      </c>
    </row>
    <row r="2497" customFormat="false" ht="15" hidden="false" customHeight="false" outlineLevel="0" collapsed="false">
      <c r="A2497" s="16" t="s">
        <v>3691</v>
      </c>
      <c r="B2497" s="16" t="s">
        <v>3678</v>
      </c>
      <c r="C2497" s="16" t="s">
        <v>1142</v>
      </c>
      <c r="D2497" s="16" t="s">
        <v>139</v>
      </c>
      <c r="E2497" s="16" t="n">
        <v>1</v>
      </c>
      <c r="F2497" s="16" t="n">
        <v>351</v>
      </c>
      <c r="G2497" s="16" t="n">
        <v>0.1</v>
      </c>
      <c r="H2497" s="16" t="s">
        <v>130</v>
      </c>
      <c r="I2497" s="16" t="s">
        <v>60</v>
      </c>
      <c r="J2497" s="16" t="n">
        <v>2</v>
      </c>
      <c r="K2497" s="16" t="n">
        <v>5</v>
      </c>
      <c r="L2497" s="16" t="s">
        <v>41</v>
      </c>
      <c r="M2497" s="18" t="n">
        <f aca="false">IF(ISNUMBER(B2497),B2497,IF(MID(B2497,3,1)="-",DATE(VALUE(RIGHT(B2497,4)),VALUE(MID(B2497,4,2)),VALUE(LEFT(B2497,2))),DATE(VALUE(LEFT(B2497,4)),VALUE(MID(B2497,6,2)),VALUE(RIGHT(B2497,2)))))</f>
        <v>45880</v>
      </c>
      <c r="N2497" s="16" t="n">
        <f aca="false">MONTH(M2497)</f>
        <v>8</v>
      </c>
      <c r="O2497" s="16" t="str">
        <f aca="false">PROPER(TRIM(H2497))</f>
        <v>Bengaluru</v>
      </c>
      <c r="P2497" s="16" t="str">
        <f aca="false">IFERROR(VLOOKUP(O2497,city_map!$A$2:$B$6,2,FALSE()),O2497)</f>
        <v>Bengaluru</v>
      </c>
      <c r="Q2497" s="16" t="n">
        <f aca="false">IF(ISNUMBER(F2497),F2497,VALUE(SUBSTITUTE(SUBSTITUTE(F2497,"₹",""),",","")))</f>
        <v>351</v>
      </c>
      <c r="R2497" s="16" t="n">
        <f aca="false">IF(E2497=99,1,E2497)</f>
        <v>1</v>
      </c>
      <c r="S2497" s="16" t="n">
        <f aca="false">IF(G2497="",0,G2497)</f>
        <v>0.1</v>
      </c>
      <c r="T2497" s="16" t="str">
        <f aca="false">IF(I2497="","Unknown",IF(I2497="upi","UPI",I2497))</f>
        <v>UPI</v>
      </c>
      <c r="U2497" s="16" t="str">
        <f aca="false">IF(L2497="Yes","Y",IF(L2497="No","N",L2497))</f>
        <v>N</v>
      </c>
      <c r="V2497" s="19" t="n">
        <f aca="false">ROUND(R2497*Q2497*(1-S2497),2)</f>
        <v>315.9</v>
      </c>
      <c r="W2497" s="16" t="str">
        <f aca="false">_xlfn.XLOOKUP(D2497,products!$A$2:$A$61,products!$C$2:$C$61,"Not found")</f>
        <v>Beauty</v>
      </c>
    </row>
    <row r="2498" customFormat="false" ht="15" hidden="false" customHeight="false" outlineLevel="0" collapsed="false">
      <c r="A2498" s="16" t="s">
        <v>3692</v>
      </c>
      <c r="B2498" s="16" t="s">
        <v>3678</v>
      </c>
      <c r="C2498" s="16" t="s">
        <v>702</v>
      </c>
      <c r="D2498" s="16" t="s">
        <v>191</v>
      </c>
      <c r="E2498" s="16" t="n">
        <v>2</v>
      </c>
      <c r="F2498" s="16" t="n">
        <v>416</v>
      </c>
      <c r="G2498" s="16" t="n">
        <v>0.1</v>
      </c>
      <c r="H2498" s="16" t="s">
        <v>1899</v>
      </c>
      <c r="I2498" s="16" t="s">
        <v>40</v>
      </c>
      <c r="J2498" s="16" t="n">
        <v>2</v>
      </c>
      <c r="K2498" s="16"/>
      <c r="L2498" s="16" t="s">
        <v>41</v>
      </c>
      <c r="M2498" s="18" t="n">
        <f aca="false">IF(ISNUMBER(B2498),B2498,IF(MID(B2498,3,1)="-",DATE(VALUE(RIGHT(B2498,4)),VALUE(MID(B2498,4,2)),VALUE(LEFT(B2498,2))),DATE(VALUE(LEFT(B2498,4)),VALUE(MID(B2498,6,2)),VALUE(RIGHT(B2498,2)))))</f>
        <v>45880</v>
      </c>
      <c r="N2498" s="16" t="n">
        <f aca="false">MONTH(M2498)</f>
        <v>8</v>
      </c>
      <c r="O2498" s="16" t="str">
        <f aca="false">PROPER(TRIM(H2498))</f>
        <v>Bengaluru</v>
      </c>
      <c r="P2498" s="16" t="str">
        <f aca="false">IFERROR(VLOOKUP(O2498,city_map!$A$2:$B$6,2,FALSE()),O2498)</f>
        <v>Bengaluru</v>
      </c>
      <c r="Q2498" s="16" t="n">
        <f aca="false">IF(ISNUMBER(F2498),F2498,VALUE(SUBSTITUTE(SUBSTITUTE(F2498,"₹",""),",","")))</f>
        <v>416</v>
      </c>
      <c r="R2498" s="16" t="n">
        <f aca="false">IF(E2498=99,1,E2498)</f>
        <v>2</v>
      </c>
      <c r="S2498" s="16" t="n">
        <f aca="false">IF(G2498="",0,G2498)</f>
        <v>0.1</v>
      </c>
      <c r="T2498" s="16" t="str">
        <f aca="false">IF(I2498="","Unknown",IF(I2498="upi","UPI",I2498))</f>
        <v>COD</v>
      </c>
      <c r="U2498" s="16" t="str">
        <f aca="false">IF(L2498="Yes","Y",IF(L2498="No","N",L2498))</f>
        <v>N</v>
      </c>
      <c r="V2498" s="19" t="n">
        <f aca="false">ROUND(R2498*Q2498*(1-S2498),2)</f>
        <v>748.8</v>
      </c>
      <c r="W2498" s="16" t="str">
        <f aca="false">_xlfn.XLOOKUP(D2498,products!$A$2:$A$61,products!$C$2:$C$61,"Not found")</f>
        <v>Electronics</v>
      </c>
    </row>
    <row r="2499" customFormat="false" ht="15" hidden="false" customHeight="false" outlineLevel="0" collapsed="false">
      <c r="A2499" s="16" t="s">
        <v>3693</v>
      </c>
      <c r="B2499" s="16" t="s">
        <v>3694</v>
      </c>
      <c r="C2499" s="16" t="s">
        <v>1066</v>
      </c>
      <c r="D2499" s="16" t="s">
        <v>160</v>
      </c>
      <c r="E2499" s="16" t="n">
        <v>3</v>
      </c>
      <c r="F2499" s="16" t="n">
        <v>1712</v>
      </c>
      <c r="G2499" s="16" t="n">
        <v>0.05</v>
      </c>
      <c r="H2499" s="16" t="s">
        <v>39</v>
      </c>
      <c r="I2499" s="16" t="s">
        <v>47</v>
      </c>
      <c r="J2499" s="16" t="n">
        <v>4</v>
      </c>
      <c r="K2499" s="16" t="n">
        <v>4</v>
      </c>
      <c r="L2499" s="16" t="s">
        <v>41</v>
      </c>
      <c r="M2499" s="18" t="n">
        <f aca="false">IF(ISNUMBER(B2499),B2499,IF(MID(B2499,3,1)="-",DATE(VALUE(RIGHT(B2499,4)),VALUE(MID(B2499,4,2)),VALUE(LEFT(B2499,2))),DATE(VALUE(LEFT(B2499,4)),VALUE(MID(B2499,6,2)),VALUE(RIGHT(B2499,2)))))</f>
        <v>45881</v>
      </c>
      <c r="N2499" s="16" t="n">
        <f aca="false">MONTH(M2499)</f>
        <v>8</v>
      </c>
      <c r="O2499" s="16" t="str">
        <f aca="false">PROPER(TRIM(H2499))</f>
        <v>Delhi</v>
      </c>
      <c r="P2499" s="16" t="str">
        <f aca="false">IFERROR(VLOOKUP(O2499,city_map!$A$2:$B$6,2,FALSE()),O2499)</f>
        <v>Delhi</v>
      </c>
      <c r="Q2499" s="16" t="n">
        <f aca="false">IF(ISNUMBER(F2499),F2499,VALUE(SUBSTITUTE(SUBSTITUTE(F2499,"₹",""),",","")))</f>
        <v>1712</v>
      </c>
      <c r="R2499" s="16" t="n">
        <f aca="false">IF(E2499=99,1,E2499)</f>
        <v>3</v>
      </c>
      <c r="S2499" s="16" t="n">
        <f aca="false">IF(G2499="",0,G2499)</f>
        <v>0.05</v>
      </c>
      <c r="T2499" s="16" t="str">
        <f aca="false">IF(I2499="","Unknown",IF(I2499="upi","UPI",I2499))</f>
        <v>Debit Card</v>
      </c>
      <c r="U2499" s="16" t="str">
        <f aca="false">IF(L2499="Yes","Y",IF(L2499="No","N",L2499))</f>
        <v>N</v>
      </c>
      <c r="V2499" s="19" t="n">
        <f aca="false">ROUND(R2499*Q2499*(1-S2499),2)</f>
        <v>4879.2</v>
      </c>
      <c r="W2499" s="16" t="str">
        <f aca="false">_xlfn.XLOOKUP(D2499,products!$A$2:$A$61,products!$C$2:$C$61,"Not found")</f>
        <v>Fashion</v>
      </c>
    </row>
    <row r="2500" customFormat="false" ht="15" hidden="false" customHeight="false" outlineLevel="0" collapsed="false">
      <c r="A2500" s="16" t="s">
        <v>3695</v>
      </c>
      <c r="B2500" s="16" t="s">
        <v>3694</v>
      </c>
      <c r="C2500" s="16" t="s">
        <v>1841</v>
      </c>
      <c r="D2500" s="16" t="s">
        <v>341</v>
      </c>
      <c r="E2500" s="16" t="n">
        <v>2</v>
      </c>
      <c r="F2500" s="16" t="n">
        <v>1146</v>
      </c>
      <c r="G2500" s="16" t="n">
        <v>0.1</v>
      </c>
      <c r="H2500" s="16" t="s">
        <v>89</v>
      </c>
      <c r="I2500" s="16" t="s">
        <v>60</v>
      </c>
      <c r="J2500" s="16" t="n">
        <v>4</v>
      </c>
      <c r="K2500" s="16" t="n">
        <v>4</v>
      </c>
      <c r="L2500" s="16" t="s">
        <v>41</v>
      </c>
      <c r="M2500" s="18" t="n">
        <f aca="false">IF(ISNUMBER(B2500),B2500,IF(MID(B2500,3,1)="-",DATE(VALUE(RIGHT(B2500,4)),VALUE(MID(B2500,4,2)),VALUE(LEFT(B2500,2))),DATE(VALUE(LEFT(B2500,4)),VALUE(MID(B2500,6,2)),VALUE(RIGHT(B2500,2)))))</f>
        <v>45881</v>
      </c>
      <c r="N2500" s="16" t="n">
        <f aca="false">MONTH(M2500)</f>
        <v>8</v>
      </c>
      <c r="O2500" s="16" t="str">
        <f aca="false">PROPER(TRIM(H2500))</f>
        <v>Ahmedabad</v>
      </c>
      <c r="P2500" s="16" t="str">
        <f aca="false">IFERROR(VLOOKUP(O2500,city_map!$A$2:$B$6,2,FALSE()),O2500)</f>
        <v>Ahmedabad</v>
      </c>
      <c r="Q2500" s="16" t="n">
        <f aca="false">IF(ISNUMBER(F2500),F2500,VALUE(SUBSTITUTE(SUBSTITUTE(F2500,"₹",""),",","")))</f>
        <v>1146</v>
      </c>
      <c r="R2500" s="16" t="n">
        <f aca="false">IF(E2500=99,1,E2500)</f>
        <v>2</v>
      </c>
      <c r="S2500" s="16" t="n">
        <f aca="false">IF(G2500="",0,G2500)</f>
        <v>0.1</v>
      </c>
      <c r="T2500" s="16" t="str">
        <f aca="false">IF(I2500="","Unknown",IF(I2500="upi","UPI",I2500))</f>
        <v>UPI</v>
      </c>
      <c r="U2500" s="16" t="str">
        <f aca="false">IF(L2500="Yes","Y",IF(L2500="No","N",L2500))</f>
        <v>N</v>
      </c>
      <c r="V2500" s="19" t="n">
        <f aca="false">ROUND(R2500*Q2500*(1-S2500),2)</f>
        <v>2062.8</v>
      </c>
      <c r="W2500" s="16" t="str">
        <f aca="false">_xlfn.XLOOKUP(D2500,products!$A$2:$A$61,products!$C$2:$C$61,"Not found")</f>
        <v>Home</v>
      </c>
    </row>
    <row r="2501" customFormat="false" ht="15" hidden="false" customHeight="false" outlineLevel="0" collapsed="false">
      <c r="A2501" s="16" t="s">
        <v>3696</v>
      </c>
      <c r="B2501" s="16" t="s">
        <v>3694</v>
      </c>
      <c r="C2501" s="16" t="s">
        <v>1271</v>
      </c>
      <c r="D2501" s="16" t="s">
        <v>115</v>
      </c>
      <c r="E2501" s="16" t="n">
        <v>2</v>
      </c>
      <c r="F2501" s="16" t="n">
        <v>302</v>
      </c>
      <c r="G2501" s="16" t="n">
        <v>0.1</v>
      </c>
      <c r="H2501" s="16" t="s">
        <v>130</v>
      </c>
      <c r="I2501" s="16" t="s">
        <v>123</v>
      </c>
      <c r="J2501" s="16" t="n">
        <v>2</v>
      </c>
      <c r="K2501" s="16" t="n">
        <v>4</v>
      </c>
      <c r="L2501" s="16" t="s">
        <v>41</v>
      </c>
      <c r="M2501" s="18" t="n">
        <f aca="false">IF(ISNUMBER(B2501),B2501,IF(MID(B2501,3,1)="-",DATE(VALUE(RIGHT(B2501,4)),VALUE(MID(B2501,4,2)),VALUE(LEFT(B2501,2))),DATE(VALUE(LEFT(B2501,4)),VALUE(MID(B2501,6,2)),VALUE(RIGHT(B2501,2)))))</f>
        <v>45881</v>
      </c>
      <c r="N2501" s="16" t="n">
        <f aca="false">MONTH(M2501)</f>
        <v>8</v>
      </c>
      <c r="O2501" s="16" t="str">
        <f aca="false">PROPER(TRIM(H2501))</f>
        <v>Bengaluru</v>
      </c>
      <c r="P2501" s="16" t="str">
        <f aca="false">IFERROR(VLOOKUP(O2501,city_map!$A$2:$B$6,2,FALSE()),O2501)</f>
        <v>Bengaluru</v>
      </c>
      <c r="Q2501" s="16" t="n">
        <f aca="false">IF(ISNUMBER(F2501),F2501,VALUE(SUBSTITUTE(SUBSTITUTE(F2501,"₹",""),",","")))</f>
        <v>302</v>
      </c>
      <c r="R2501" s="16" t="n">
        <f aca="false">IF(E2501=99,1,E2501)</f>
        <v>2</v>
      </c>
      <c r="S2501" s="16" t="n">
        <f aca="false">IF(G2501="",0,G2501)</f>
        <v>0.1</v>
      </c>
      <c r="T2501" s="16" t="str">
        <f aca="false">IF(I2501="","Unknown",IF(I2501="upi","UPI",I2501))</f>
        <v>UPI</v>
      </c>
      <c r="U2501" s="16" t="str">
        <f aca="false">IF(L2501="Yes","Y",IF(L2501="No","N",L2501))</f>
        <v>N</v>
      </c>
      <c r="V2501" s="19" t="n">
        <f aca="false">ROUND(R2501*Q2501*(1-S2501),2)</f>
        <v>543.6</v>
      </c>
      <c r="W2501" s="16" t="str">
        <f aca="false">_xlfn.XLOOKUP(D2501,products!$A$2:$A$61,products!$C$2:$C$61,"Not found")</f>
        <v>Books</v>
      </c>
    </row>
    <row r="2502" customFormat="false" ht="15" hidden="false" customHeight="false" outlineLevel="0" collapsed="false">
      <c r="A2502" s="16" t="s">
        <v>3697</v>
      </c>
      <c r="B2502" s="16" t="s">
        <v>3694</v>
      </c>
      <c r="C2502" s="16" t="s">
        <v>343</v>
      </c>
      <c r="D2502" s="16" t="s">
        <v>88</v>
      </c>
      <c r="E2502" s="16" t="n">
        <v>2</v>
      </c>
      <c r="F2502" s="16" t="n">
        <v>3110</v>
      </c>
      <c r="G2502" s="16" t="n">
        <v>0</v>
      </c>
      <c r="H2502" s="16" t="s">
        <v>483</v>
      </c>
      <c r="I2502" s="16" t="s">
        <v>71</v>
      </c>
      <c r="J2502" s="16" t="n">
        <v>3</v>
      </c>
      <c r="K2502" s="16" t="n">
        <v>4</v>
      </c>
      <c r="L2502" s="16" t="s">
        <v>41</v>
      </c>
      <c r="M2502" s="18" t="n">
        <f aca="false">IF(ISNUMBER(B2502),B2502,IF(MID(B2502,3,1)="-",DATE(VALUE(RIGHT(B2502,4)),VALUE(MID(B2502,4,2)),VALUE(LEFT(B2502,2))),DATE(VALUE(LEFT(B2502,4)),VALUE(MID(B2502,6,2)),VALUE(RIGHT(B2502,2)))))</f>
        <v>45881</v>
      </c>
      <c r="N2502" s="16" t="n">
        <f aca="false">MONTH(M2502)</f>
        <v>8</v>
      </c>
      <c r="O2502" s="16" t="str">
        <f aca="false">PROPER(TRIM(H2502))</f>
        <v>Bombay</v>
      </c>
      <c r="P2502" s="16" t="str">
        <f aca="false">IFERROR(VLOOKUP(O2502,city_map!$A$2:$B$6,2,FALSE()),O2502)</f>
        <v>Mumbai</v>
      </c>
      <c r="Q2502" s="16" t="n">
        <f aca="false">IF(ISNUMBER(F2502),F2502,VALUE(SUBSTITUTE(SUBSTITUTE(F2502,"₹",""),",","")))</f>
        <v>3110</v>
      </c>
      <c r="R2502" s="16" t="n">
        <f aca="false">IF(E2502=99,1,E2502)</f>
        <v>2</v>
      </c>
      <c r="S2502" s="16" t="n">
        <f aca="false">IF(G2502="",0,G2502)</f>
        <v>0</v>
      </c>
      <c r="T2502" s="16" t="str">
        <f aca="false">IF(I2502="","Unknown",IF(I2502="upi","UPI",I2502))</f>
        <v>Credit Card</v>
      </c>
      <c r="U2502" s="16" t="str">
        <f aca="false">IF(L2502="Yes","Y",IF(L2502="No","N",L2502))</f>
        <v>N</v>
      </c>
      <c r="V2502" s="19" t="n">
        <f aca="false">ROUND(R2502*Q2502*(1-S2502),2)</f>
        <v>6220</v>
      </c>
      <c r="W2502" s="16" t="str">
        <f aca="false">_xlfn.XLOOKUP(D2502,products!$A$2:$A$61,products!$C$2:$C$61,"Not found")</f>
        <v>Fashion</v>
      </c>
    </row>
    <row r="2503" customFormat="false" ht="15" hidden="false" customHeight="false" outlineLevel="0" collapsed="false">
      <c r="A2503" s="16" t="s">
        <v>3698</v>
      </c>
      <c r="B2503" s="16" t="s">
        <v>3694</v>
      </c>
      <c r="C2503" s="16" t="s">
        <v>1606</v>
      </c>
      <c r="D2503" s="16" t="s">
        <v>170</v>
      </c>
      <c r="E2503" s="16" t="n">
        <v>3</v>
      </c>
      <c r="F2503" s="16" t="n">
        <v>3184</v>
      </c>
      <c r="G2503" s="16" t="n">
        <v>0</v>
      </c>
      <c r="H2503" s="16" t="s">
        <v>130</v>
      </c>
      <c r="I2503" s="16" t="s">
        <v>47</v>
      </c>
      <c r="J2503" s="16" t="n">
        <v>2</v>
      </c>
      <c r="K2503" s="16" t="n">
        <v>5</v>
      </c>
      <c r="L2503" s="16" t="s">
        <v>41</v>
      </c>
      <c r="M2503" s="18" t="n">
        <f aca="false">IF(ISNUMBER(B2503),B2503,IF(MID(B2503,3,1)="-",DATE(VALUE(RIGHT(B2503,4)),VALUE(MID(B2503,4,2)),VALUE(LEFT(B2503,2))),DATE(VALUE(LEFT(B2503,4)),VALUE(MID(B2503,6,2)),VALUE(RIGHT(B2503,2)))))</f>
        <v>45881</v>
      </c>
      <c r="N2503" s="16" t="n">
        <f aca="false">MONTH(M2503)</f>
        <v>8</v>
      </c>
      <c r="O2503" s="16" t="str">
        <f aca="false">PROPER(TRIM(H2503))</f>
        <v>Bengaluru</v>
      </c>
      <c r="P2503" s="16" t="str">
        <f aca="false">IFERROR(VLOOKUP(O2503,city_map!$A$2:$B$6,2,FALSE()),O2503)</f>
        <v>Bengaluru</v>
      </c>
      <c r="Q2503" s="16" t="n">
        <f aca="false">IF(ISNUMBER(F2503),F2503,VALUE(SUBSTITUTE(SUBSTITUTE(F2503,"₹",""),",","")))</f>
        <v>3184</v>
      </c>
      <c r="R2503" s="16" t="n">
        <f aca="false">IF(E2503=99,1,E2503)</f>
        <v>3</v>
      </c>
      <c r="S2503" s="16" t="n">
        <f aca="false">IF(G2503="",0,G2503)</f>
        <v>0</v>
      </c>
      <c r="T2503" s="16" t="str">
        <f aca="false">IF(I2503="","Unknown",IF(I2503="upi","UPI",I2503))</f>
        <v>Debit Card</v>
      </c>
      <c r="U2503" s="16" t="str">
        <f aca="false">IF(L2503="Yes","Y",IF(L2503="No","N",L2503))</f>
        <v>N</v>
      </c>
      <c r="V2503" s="19" t="n">
        <f aca="false">ROUND(R2503*Q2503*(1-S2503),2)</f>
        <v>9552</v>
      </c>
      <c r="W2503" s="16" t="str">
        <f aca="false">_xlfn.XLOOKUP(D2503,products!$A$2:$A$61,products!$C$2:$C$61,"Not found")</f>
        <v>Home</v>
      </c>
    </row>
    <row r="2504" customFormat="false" ht="15" hidden="false" customHeight="false" outlineLevel="0" collapsed="false">
      <c r="A2504" s="16" t="s">
        <v>3699</v>
      </c>
      <c r="B2504" s="16" t="s">
        <v>3694</v>
      </c>
      <c r="C2504" s="16" t="s">
        <v>624</v>
      </c>
      <c r="D2504" s="16" t="s">
        <v>129</v>
      </c>
      <c r="E2504" s="16" t="n">
        <v>1</v>
      </c>
      <c r="F2504" s="16" t="n">
        <v>590</v>
      </c>
      <c r="G2504" s="16" t="n">
        <v>0.1</v>
      </c>
      <c r="H2504" s="16" t="s">
        <v>130</v>
      </c>
      <c r="I2504" s="16" t="s">
        <v>60</v>
      </c>
      <c r="J2504" s="16" t="n">
        <v>5</v>
      </c>
      <c r="K2504" s="16" t="n">
        <v>4</v>
      </c>
      <c r="L2504" s="16" t="s">
        <v>41</v>
      </c>
      <c r="M2504" s="18" t="n">
        <f aca="false">IF(ISNUMBER(B2504),B2504,IF(MID(B2504,3,1)="-",DATE(VALUE(RIGHT(B2504,4)),VALUE(MID(B2504,4,2)),VALUE(LEFT(B2504,2))),DATE(VALUE(LEFT(B2504,4)),VALUE(MID(B2504,6,2)),VALUE(RIGHT(B2504,2)))))</f>
        <v>45881</v>
      </c>
      <c r="N2504" s="16" t="n">
        <f aca="false">MONTH(M2504)</f>
        <v>8</v>
      </c>
      <c r="O2504" s="16" t="str">
        <f aca="false">PROPER(TRIM(H2504))</f>
        <v>Bengaluru</v>
      </c>
      <c r="P2504" s="16" t="str">
        <f aca="false">IFERROR(VLOOKUP(O2504,city_map!$A$2:$B$6,2,FALSE()),O2504)</f>
        <v>Bengaluru</v>
      </c>
      <c r="Q2504" s="16" t="n">
        <f aca="false">IF(ISNUMBER(F2504),F2504,VALUE(SUBSTITUTE(SUBSTITUTE(F2504,"₹",""),",","")))</f>
        <v>590</v>
      </c>
      <c r="R2504" s="16" t="n">
        <f aca="false">IF(E2504=99,1,E2504)</f>
        <v>1</v>
      </c>
      <c r="S2504" s="16" t="n">
        <f aca="false">IF(G2504="",0,G2504)</f>
        <v>0.1</v>
      </c>
      <c r="T2504" s="16" t="str">
        <f aca="false">IF(I2504="","Unknown",IF(I2504="upi","UPI",I2504))</f>
        <v>UPI</v>
      </c>
      <c r="U2504" s="16" t="str">
        <f aca="false">IF(L2504="Yes","Y",IF(L2504="No","N",L2504))</f>
        <v>N</v>
      </c>
      <c r="V2504" s="19" t="n">
        <f aca="false">ROUND(R2504*Q2504*(1-S2504),2)</f>
        <v>531</v>
      </c>
      <c r="W2504" s="16" t="str">
        <f aca="false">_xlfn.XLOOKUP(D2504,products!$A$2:$A$61,products!$C$2:$C$61,"Not found")</f>
        <v>Beauty</v>
      </c>
    </row>
    <row r="2505" customFormat="false" ht="15" hidden="false" customHeight="false" outlineLevel="0" collapsed="false">
      <c r="A2505" s="16" t="s">
        <v>3700</v>
      </c>
      <c r="B2505" s="16" t="s">
        <v>3694</v>
      </c>
      <c r="C2505" s="16" t="s">
        <v>76</v>
      </c>
      <c r="D2505" s="16" t="s">
        <v>88</v>
      </c>
      <c r="E2505" s="16" t="n">
        <v>2</v>
      </c>
      <c r="F2505" s="16" t="n">
        <v>3078</v>
      </c>
      <c r="G2505" s="16" t="n">
        <v>0.2</v>
      </c>
      <c r="H2505" s="16" t="s">
        <v>46</v>
      </c>
      <c r="I2505" s="16" t="s">
        <v>40</v>
      </c>
      <c r="J2505" s="16" t="n">
        <v>3</v>
      </c>
      <c r="K2505" s="16" t="n">
        <v>4</v>
      </c>
      <c r="L2505" s="16" t="s">
        <v>41</v>
      </c>
      <c r="M2505" s="18" t="n">
        <f aca="false">IF(ISNUMBER(B2505),B2505,IF(MID(B2505,3,1)="-",DATE(VALUE(RIGHT(B2505,4)),VALUE(MID(B2505,4,2)),VALUE(LEFT(B2505,2))),DATE(VALUE(LEFT(B2505,4)),VALUE(MID(B2505,6,2)),VALUE(RIGHT(B2505,2)))))</f>
        <v>45881</v>
      </c>
      <c r="N2505" s="16" t="n">
        <f aca="false">MONTH(M2505)</f>
        <v>8</v>
      </c>
      <c r="O2505" s="16" t="str">
        <f aca="false">PROPER(TRIM(H2505))</f>
        <v>Chennai</v>
      </c>
      <c r="P2505" s="16" t="str">
        <f aca="false">IFERROR(VLOOKUP(O2505,city_map!$A$2:$B$6,2,FALSE()),O2505)</f>
        <v>Chennai</v>
      </c>
      <c r="Q2505" s="16" t="n">
        <f aca="false">IF(ISNUMBER(F2505),F2505,VALUE(SUBSTITUTE(SUBSTITUTE(F2505,"₹",""),",","")))</f>
        <v>3078</v>
      </c>
      <c r="R2505" s="16" t="n">
        <f aca="false">IF(E2505=99,1,E2505)</f>
        <v>2</v>
      </c>
      <c r="S2505" s="16" t="n">
        <f aca="false">IF(G2505="",0,G2505)</f>
        <v>0.2</v>
      </c>
      <c r="T2505" s="16" t="str">
        <f aca="false">IF(I2505="","Unknown",IF(I2505="upi","UPI",I2505))</f>
        <v>COD</v>
      </c>
      <c r="U2505" s="16" t="str">
        <f aca="false">IF(L2505="Yes","Y",IF(L2505="No","N",L2505))</f>
        <v>N</v>
      </c>
      <c r="V2505" s="19" t="n">
        <f aca="false">ROUND(R2505*Q2505*(1-S2505),2)</f>
        <v>4924.8</v>
      </c>
      <c r="W2505" s="16" t="str">
        <f aca="false">_xlfn.XLOOKUP(D2505,products!$A$2:$A$61,products!$C$2:$C$61,"Not found")</f>
        <v>Fashion</v>
      </c>
    </row>
    <row r="2506" customFormat="false" ht="15" hidden="false" customHeight="false" outlineLevel="0" collapsed="false">
      <c r="A2506" s="16" t="s">
        <v>3701</v>
      </c>
      <c r="B2506" s="16" t="s">
        <v>3694</v>
      </c>
      <c r="C2506" s="16" t="s">
        <v>466</v>
      </c>
      <c r="D2506" s="16" t="s">
        <v>38</v>
      </c>
      <c r="E2506" s="16" t="n">
        <v>1</v>
      </c>
      <c r="F2506" s="16" t="s">
        <v>3702</v>
      </c>
      <c r="G2506" s="16" t="n">
        <v>0.05</v>
      </c>
      <c r="H2506" s="16" t="s">
        <v>208</v>
      </c>
      <c r="I2506" s="16" t="s">
        <v>60</v>
      </c>
      <c r="J2506" s="16" t="n">
        <v>6</v>
      </c>
      <c r="K2506" s="16" t="n">
        <v>4</v>
      </c>
      <c r="L2506" s="16" t="s">
        <v>41</v>
      </c>
      <c r="M2506" s="18" t="n">
        <f aca="false">IF(ISNUMBER(B2506),B2506,IF(MID(B2506,3,1)="-",DATE(VALUE(RIGHT(B2506,4)),VALUE(MID(B2506,4,2)),VALUE(LEFT(B2506,2))),DATE(VALUE(LEFT(B2506,4)),VALUE(MID(B2506,6,2)),VALUE(RIGHT(B2506,2)))))</f>
        <v>45881</v>
      </c>
      <c r="N2506" s="16" t="n">
        <f aca="false">MONTH(M2506)</f>
        <v>8</v>
      </c>
      <c r="O2506" s="16" t="str">
        <f aca="false">PROPER(TRIM(H2506))</f>
        <v>Jaipur</v>
      </c>
      <c r="P2506" s="16" t="str">
        <f aca="false">IFERROR(VLOOKUP(O2506,city_map!$A$2:$B$6,2,FALSE()),O2506)</f>
        <v>Jaipur</v>
      </c>
      <c r="Q2506" s="16" t="n">
        <f aca="false">IF(ISNUMBER(F2506),F2506,VALUE(SUBSTITUTE(SUBSTITUTE(F2506,"₹",""),",","")))</f>
        <v>346</v>
      </c>
      <c r="R2506" s="16" t="n">
        <f aca="false">IF(E2506=99,1,E2506)</f>
        <v>1</v>
      </c>
      <c r="S2506" s="16" t="n">
        <f aca="false">IF(G2506="",0,G2506)</f>
        <v>0.05</v>
      </c>
      <c r="T2506" s="16" t="str">
        <f aca="false">IF(I2506="","Unknown",IF(I2506="upi","UPI",I2506))</f>
        <v>UPI</v>
      </c>
      <c r="U2506" s="16" t="str">
        <f aca="false">IF(L2506="Yes","Y",IF(L2506="No","N",L2506))</f>
        <v>N</v>
      </c>
      <c r="V2506" s="19" t="n">
        <f aca="false">ROUND(R2506*Q2506*(1-S2506),2)</f>
        <v>328.7</v>
      </c>
      <c r="W2506" s="16" t="str">
        <f aca="false">_xlfn.XLOOKUP(D2506,products!$A$2:$A$61,products!$C$2:$C$61,"Not found")</f>
        <v>Books</v>
      </c>
    </row>
    <row r="2507" customFormat="false" ht="15" hidden="false" customHeight="false" outlineLevel="0" collapsed="false">
      <c r="A2507" s="16" t="s">
        <v>3703</v>
      </c>
      <c r="B2507" s="16" t="s">
        <v>3694</v>
      </c>
      <c r="C2507" s="16" t="s">
        <v>1744</v>
      </c>
      <c r="D2507" s="16" t="s">
        <v>250</v>
      </c>
      <c r="E2507" s="16" t="n">
        <v>2</v>
      </c>
      <c r="F2507" s="16" t="n">
        <v>707</v>
      </c>
      <c r="G2507" s="16" t="n">
        <v>0.3</v>
      </c>
      <c r="H2507" s="16" t="s">
        <v>67</v>
      </c>
      <c r="I2507" s="16" t="s">
        <v>71</v>
      </c>
      <c r="J2507" s="16" t="n">
        <v>4</v>
      </c>
      <c r="K2507" s="16" t="n">
        <v>4</v>
      </c>
      <c r="L2507" s="16" t="s">
        <v>41</v>
      </c>
      <c r="M2507" s="18" t="n">
        <f aca="false">IF(ISNUMBER(B2507),B2507,IF(MID(B2507,3,1)="-",DATE(VALUE(RIGHT(B2507,4)),VALUE(MID(B2507,4,2)),VALUE(LEFT(B2507,2))),DATE(VALUE(LEFT(B2507,4)),VALUE(MID(B2507,6,2)),VALUE(RIGHT(B2507,2)))))</f>
        <v>45881</v>
      </c>
      <c r="N2507" s="16" t="n">
        <f aca="false">MONTH(M2507)</f>
        <v>8</v>
      </c>
      <c r="O2507" s="16" t="str">
        <f aca="false">PROPER(TRIM(H2507))</f>
        <v>Kolkata</v>
      </c>
      <c r="P2507" s="16" t="str">
        <f aca="false">IFERROR(VLOOKUP(O2507,city_map!$A$2:$B$6,2,FALSE()),O2507)</f>
        <v>Kolkata</v>
      </c>
      <c r="Q2507" s="16" t="n">
        <f aca="false">IF(ISNUMBER(F2507),F2507,VALUE(SUBSTITUTE(SUBSTITUTE(F2507,"₹",""),",","")))</f>
        <v>707</v>
      </c>
      <c r="R2507" s="16" t="n">
        <f aca="false">IF(E2507=99,1,E2507)</f>
        <v>2</v>
      </c>
      <c r="S2507" s="16" t="n">
        <f aca="false">IF(G2507="",0,G2507)</f>
        <v>0.3</v>
      </c>
      <c r="T2507" s="16" t="str">
        <f aca="false">IF(I2507="","Unknown",IF(I2507="upi","UPI",I2507))</f>
        <v>Credit Card</v>
      </c>
      <c r="U2507" s="16" t="str">
        <f aca="false">IF(L2507="Yes","Y",IF(L2507="No","N",L2507))</f>
        <v>N</v>
      </c>
      <c r="V2507" s="19" t="n">
        <f aca="false">ROUND(R2507*Q2507*(1-S2507),2)</f>
        <v>989.8</v>
      </c>
      <c r="W2507" s="16" t="str">
        <f aca="false">_xlfn.XLOOKUP(D2507,products!$A$2:$A$61,products!$C$2:$C$61,"Not found")</f>
        <v>Home</v>
      </c>
    </row>
    <row r="2508" customFormat="false" ht="15" hidden="false" customHeight="false" outlineLevel="0" collapsed="false">
      <c r="A2508" s="16" t="s">
        <v>3704</v>
      </c>
      <c r="B2508" s="16" t="s">
        <v>3694</v>
      </c>
      <c r="C2508" s="16" t="s">
        <v>59</v>
      </c>
      <c r="D2508" s="16" t="s">
        <v>179</v>
      </c>
      <c r="E2508" s="16" t="n">
        <v>1</v>
      </c>
      <c r="F2508" s="16" t="n">
        <v>2592</v>
      </c>
      <c r="G2508" s="16" t="n">
        <v>0.15</v>
      </c>
      <c r="H2508" s="16" t="s">
        <v>39</v>
      </c>
      <c r="I2508" s="16" t="s">
        <v>60</v>
      </c>
      <c r="J2508" s="16" t="n">
        <v>3</v>
      </c>
      <c r="K2508" s="16" t="n">
        <v>3</v>
      </c>
      <c r="L2508" s="16" t="s">
        <v>41</v>
      </c>
      <c r="M2508" s="18" t="n">
        <f aca="false">IF(ISNUMBER(B2508),B2508,IF(MID(B2508,3,1)="-",DATE(VALUE(RIGHT(B2508,4)),VALUE(MID(B2508,4,2)),VALUE(LEFT(B2508,2))),DATE(VALUE(LEFT(B2508,4)),VALUE(MID(B2508,6,2)),VALUE(RIGHT(B2508,2)))))</f>
        <v>45881</v>
      </c>
      <c r="N2508" s="16" t="n">
        <f aca="false">MONTH(M2508)</f>
        <v>8</v>
      </c>
      <c r="O2508" s="16" t="str">
        <f aca="false">PROPER(TRIM(H2508))</f>
        <v>Delhi</v>
      </c>
      <c r="P2508" s="16" t="str">
        <f aca="false">IFERROR(VLOOKUP(O2508,city_map!$A$2:$B$6,2,FALSE()),O2508)</f>
        <v>Delhi</v>
      </c>
      <c r="Q2508" s="16" t="n">
        <f aca="false">IF(ISNUMBER(F2508),F2508,VALUE(SUBSTITUTE(SUBSTITUTE(F2508,"₹",""),",","")))</f>
        <v>2592</v>
      </c>
      <c r="R2508" s="16" t="n">
        <f aca="false">IF(E2508=99,1,E2508)</f>
        <v>1</v>
      </c>
      <c r="S2508" s="16" t="n">
        <f aca="false">IF(G2508="",0,G2508)</f>
        <v>0.15</v>
      </c>
      <c r="T2508" s="16" t="str">
        <f aca="false">IF(I2508="","Unknown",IF(I2508="upi","UPI",I2508))</f>
        <v>UPI</v>
      </c>
      <c r="U2508" s="16" t="str">
        <f aca="false">IF(L2508="Yes","Y",IF(L2508="No","N",L2508))</f>
        <v>N</v>
      </c>
      <c r="V2508" s="19" t="n">
        <f aca="false">ROUND(R2508*Q2508*(1-S2508),2)</f>
        <v>2203.2</v>
      </c>
      <c r="W2508" s="16" t="str">
        <f aca="false">_xlfn.XLOOKUP(D2508,products!$A$2:$A$61,products!$C$2:$C$61,"Not found")</f>
        <v>Electronics</v>
      </c>
    </row>
    <row r="2509" customFormat="false" ht="15" hidden="false" customHeight="false" outlineLevel="0" collapsed="false">
      <c r="A2509" s="16" t="s">
        <v>3705</v>
      </c>
      <c r="B2509" s="16" t="s">
        <v>3694</v>
      </c>
      <c r="C2509" s="16" t="s">
        <v>915</v>
      </c>
      <c r="D2509" s="16" t="s">
        <v>111</v>
      </c>
      <c r="E2509" s="16" t="n">
        <v>3</v>
      </c>
      <c r="F2509" s="16" t="n">
        <v>1003</v>
      </c>
      <c r="G2509" s="16" t="n">
        <v>0.05</v>
      </c>
      <c r="H2509" s="16" t="s">
        <v>81</v>
      </c>
      <c r="I2509" s="16" t="s">
        <v>40</v>
      </c>
      <c r="J2509" s="16" t="n">
        <v>4</v>
      </c>
      <c r="K2509" s="16" t="n">
        <v>4</v>
      </c>
      <c r="L2509" s="16" t="s">
        <v>41</v>
      </c>
      <c r="M2509" s="18" t="n">
        <f aca="false">IF(ISNUMBER(B2509),B2509,IF(MID(B2509,3,1)="-",DATE(VALUE(RIGHT(B2509,4)),VALUE(MID(B2509,4,2)),VALUE(LEFT(B2509,2))),DATE(VALUE(LEFT(B2509,4)),VALUE(MID(B2509,6,2)),VALUE(RIGHT(B2509,2)))))</f>
        <v>45881</v>
      </c>
      <c r="N2509" s="16" t="n">
        <f aca="false">MONTH(M2509)</f>
        <v>8</v>
      </c>
      <c r="O2509" s="16" t="str">
        <f aca="false">PROPER(TRIM(H2509))</f>
        <v>Hyderabad</v>
      </c>
      <c r="P2509" s="16" t="str">
        <f aca="false">IFERROR(VLOOKUP(O2509,city_map!$A$2:$B$6,2,FALSE()),O2509)</f>
        <v>Hyderabad</v>
      </c>
      <c r="Q2509" s="16" t="n">
        <f aca="false">IF(ISNUMBER(F2509),F2509,VALUE(SUBSTITUTE(SUBSTITUTE(F2509,"₹",""),",","")))</f>
        <v>1003</v>
      </c>
      <c r="R2509" s="16" t="n">
        <f aca="false">IF(E2509=99,1,E2509)</f>
        <v>3</v>
      </c>
      <c r="S2509" s="16" t="n">
        <f aca="false">IF(G2509="",0,G2509)</f>
        <v>0.05</v>
      </c>
      <c r="T2509" s="16" t="str">
        <f aca="false">IF(I2509="","Unknown",IF(I2509="upi","UPI",I2509))</f>
        <v>COD</v>
      </c>
      <c r="U2509" s="16" t="str">
        <f aca="false">IF(L2509="Yes","Y",IF(L2509="No","N",L2509))</f>
        <v>N</v>
      </c>
      <c r="V2509" s="19" t="n">
        <f aca="false">ROUND(R2509*Q2509*(1-S2509),2)</f>
        <v>2858.55</v>
      </c>
      <c r="W2509" s="16" t="str">
        <f aca="false">_xlfn.XLOOKUP(D2509,products!$A$2:$A$61,products!$C$2:$C$61,"Not found")</f>
        <v>Books</v>
      </c>
    </row>
    <row r="2510" customFormat="false" ht="15" hidden="false" customHeight="false" outlineLevel="0" collapsed="false">
      <c r="A2510" s="16" t="s">
        <v>3706</v>
      </c>
      <c r="B2510" s="16" t="s">
        <v>3694</v>
      </c>
      <c r="C2510" s="16" t="s">
        <v>2578</v>
      </c>
      <c r="D2510" s="16" t="s">
        <v>254</v>
      </c>
      <c r="E2510" s="16" t="n">
        <v>1</v>
      </c>
      <c r="F2510" s="16" t="n">
        <v>1045</v>
      </c>
      <c r="G2510" s="16" t="n">
        <v>0</v>
      </c>
      <c r="H2510" s="16" t="s">
        <v>89</v>
      </c>
      <c r="I2510" s="16" t="s">
        <v>60</v>
      </c>
      <c r="J2510" s="16" t="n">
        <v>3</v>
      </c>
      <c r="K2510" s="16" t="n">
        <v>3</v>
      </c>
      <c r="L2510" s="16" t="s">
        <v>41</v>
      </c>
      <c r="M2510" s="18" t="n">
        <f aca="false">IF(ISNUMBER(B2510),B2510,IF(MID(B2510,3,1)="-",DATE(VALUE(RIGHT(B2510,4)),VALUE(MID(B2510,4,2)),VALUE(LEFT(B2510,2))),DATE(VALUE(LEFT(B2510,4)),VALUE(MID(B2510,6,2)),VALUE(RIGHT(B2510,2)))))</f>
        <v>45881</v>
      </c>
      <c r="N2510" s="16" t="n">
        <f aca="false">MONTH(M2510)</f>
        <v>8</v>
      </c>
      <c r="O2510" s="16" t="str">
        <f aca="false">PROPER(TRIM(H2510))</f>
        <v>Ahmedabad</v>
      </c>
      <c r="P2510" s="16" t="str">
        <f aca="false">IFERROR(VLOOKUP(O2510,city_map!$A$2:$B$6,2,FALSE()),O2510)</f>
        <v>Ahmedabad</v>
      </c>
      <c r="Q2510" s="16" t="n">
        <f aca="false">IF(ISNUMBER(F2510),F2510,VALUE(SUBSTITUTE(SUBSTITUTE(F2510,"₹",""),",","")))</f>
        <v>1045</v>
      </c>
      <c r="R2510" s="16" t="n">
        <f aca="false">IF(E2510=99,1,E2510)</f>
        <v>1</v>
      </c>
      <c r="S2510" s="16" t="n">
        <f aca="false">IF(G2510="",0,G2510)</f>
        <v>0</v>
      </c>
      <c r="T2510" s="16" t="str">
        <f aca="false">IF(I2510="","Unknown",IF(I2510="upi","UPI",I2510))</f>
        <v>UPI</v>
      </c>
      <c r="U2510" s="16" t="str">
        <f aca="false">IF(L2510="Yes","Y",IF(L2510="No","N",L2510))</f>
        <v>N</v>
      </c>
      <c r="V2510" s="19" t="n">
        <f aca="false">ROUND(R2510*Q2510*(1-S2510),2)</f>
        <v>1045</v>
      </c>
      <c r="W2510" s="16" t="str">
        <f aca="false">_xlfn.XLOOKUP(D2510,products!$A$2:$A$61,products!$C$2:$C$61,"Not found")</f>
        <v>Fashion</v>
      </c>
    </row>
    <row r="2511" customFormat="false" ht="15" hidden="false" customHeight="false" outlineLevel="0" collapsed="false">
      <c r="A2511" s="16" t="s">
        <v>3707</v>
      </c>
      <c r="B2511" s="16" t="s">
        <v>3694</v>
      </c>
      <c r="C2511" s="16" t="s">
        <v>439</v>
      </c>
      <c r="D2511" s="16" t="s">
        <v>211</v>
      </c>
      <c r="E2511" s="16" t="n">
        <v>2</v>
      </c>
      <c r="F2511" s="16" t="n">
        <v>1246</v>
      </c>
      <c r="G2511" s="16" t="n">
        <v>0</v>
      </c>
      <c r="H2511" s="16" t="s">
        <v>39</v>
      </c>
      <c r="I2511" s="16" t="s">
        <v>71</v>
      </c>
      <c r="J2511" s="16" t="n">
        <v>4</v>
      </c>
      <c r="K2511" s="16" t="n">
        <v>2</v>
      </c>
      <c r="L2511" s="16" t="s">
        <v>57</v>
      </c>
      <c r="M2511" s="18" t="n">
        <f aca="false">IF(ISNUMBER(B2511),B2511,IF(MID(B2511,3,1)="-",DATE(VALUE(RIGHT(B2511,4)),VALUE(MID(B2511,4,2)),VALUE(LEFT(B2511,2))),DATE(VALUE(LEFT(B2511,4)),VALUE(MID(B2511,6,2)),VALUE(RIGHT(B2511,2)))))</f>
        <v>45881</v>
      </c>
      <c r="N2511" s="16" t="n">
        <f aca="false">MONTH(M2511)</f>
        <v>8</v>
      </c>
      <c r="O2511" s="16" t="str">
        <f aca="false">PROPER(TRIM(H2511))</f>
        <v>Delhi</v>
      </c>
      <c r="P2511" s="16" t="str">
        <f aca="false">IFERROR(VLOOKUP(O2511,city_map!$A$2:$B$6,2,FALSE()),O2511)</f>
        <v>Delhi</v>
      </c>
      <c r="Q2511" s="16" t="n">
        <f aca="false">IF(ISNUMBER(F2511),F2511,VALUE(SUBSTITUTE(SUBSTITUTE(F2511,"₹",""),",","")))</f>
        <v>1246</v>
      </c>
      <c r="R2511" s="16" t="n">
        <f aca="false">IF(E2511=99,1,E2511)</f>
        <v>2</v>
      </c>
      <c r="S2511" s="16" t="n">
        <f aca="false">IF(G2511="",0,G2511)</f>
        <v>0</v>
      </c>
      <c r="T2511" s="16" t="str">
        <f aca="false">IF(I2511="","Unknown",IF(I2511="upi","UPI",I2511))</f>
        <v>Credit Card</v>
      </c>
      <c r="U2511" s="16" t="str">
        <f aca="false">IF(L2511="Yes","Y",IF(L2511="No","N",L2511))</f>
        <v>Y</v>
      </c>
      <c r="V2511" s="19" t="n">
        <f aca="false">ROUND(R2511*Q2511*(1-S2511),2)</f>
        <v>2492</v>
      </c>
      <c r="W2511" s="16" t="str">
        <f aca="false">_xlfn.XLOOKUP(D2511,products!$A$2:$A$61,products!$C$2:$C$61,"Not found")</f>
        <v>Fashion</v>
      </c>
    </row>
    <row r="2512" customFormat="false" ht="15" hidden="false" customHeight="false" outlineLevel="0" collapsed="false">
      <c r="A2512" s="16" t="s">
        <v>3708</v>
      </c>
      <c r="B2512" s="16" t="s">
        <v>3694</v>
      </c>
      <c r="C2512" s="16" t="s">
        <v>599</v>
      </c>
      <c r="D2512" s="16" t="s">
        <v>721</v>
      </c>
      <c r="E2512" s="16" t="n">
        <v>2</v>
      </c>
      <c r="F2512" s="16" t="n">
        <v>490</v>
      </c>
      <c r="G2512" s="16" t="n">
        <v>0.1</v>
      </c>
      <c r="H2512" s="16" t="s">
        <v>46</v>
      </c>
      <c r="I2512" s="16" t="s">
        <v>40</v>
      </c>
      <c r="J2512" s="16" t="n">
        <v>4</v>
      </c>
      <c r="K2512" s="16" t="n">
        <v>4</v>
      </c>
      <c r="L2512" s="16" t="s">
        <v>41</v>
      </c>
      <c r="M2512" s="18" t="n">
        <f aca="false">IF(ISNUMBER(B2512),B2512,IF(MID(B2512,3,1)="-",DATE(VALUE(RIGHT(B2512,4)),VALUE(MID(B2512,4,2)),VALUE(LEFT(B2512,2))),DATE(VALUE(LEFT(B2512,4)),VALUE(MID(B2512,6,2)),VALUE(RIGHT(B2512,2)))))</f>
        <v>45881</v>
      </c>
      <c r="N2512" s="16" t="n">
        <f aca="false">MONTH(M2512)</f>
        <v>8</v>
      </c>
      <c r="O2512" s="16" t="str">
        <f aca="false">PROPER(TRIM(H2512))</f>
        <v>Chennai</v>
      </c>
      <c r="P2512" s="16" t="str">
        <f aca="false">IFERROR(VLOOKUP(O2512,city_map!$A$2:$B$6,2,FALSE()),O2512)</f>
        <v>Chennai</v>
      </c>
      <c r="Q2512" s="16" t="n">
        <f aca="false">IF(ISNUMBER(F2512),F2512,VALUE(SUBSTITUTE(SUBSTITUTE(F2512,"₹",""),",","")))</f>
        <v>490</v>
      </c>
      <c r="R2512" s="16" t="n">
        <f aca="false">IF(E2512=99,1,E2512)</f>
        <v>2</v>
      </c>
      <c r="S2512" s="16" t="n">
        <f aca="false">IF(G2512="",0,G2512)</f>
        <v>0.1</v>
      </c>
      <c r="T2512" s="16" t="str">
        <f aca="false">IF(I2512="","Unknown",IF(I2512="upi","UPI",I2512))</f>
        <v>COD</v>
      </c>
      <c r="U2512" s="16" t="str">
        <f aca="false">IF(L2512="Yes","Y",IF(L2512="No","N",L2512))</f>
        <v>N</v>
      </c>
      <c r="V2512" s="19" t="n">
        <f aca="false">ROUND(R2512*Q2512*(1-S2512),2)</f>
        <v>882</v>
      </c>
      <c r="W2512" s="16" t="str">
        <f aca="false">_xlfn.XLOOKUP(D2512,products!$A$2:$A$61,products!$C$2:$C$61,"Not found")</f>
        <v>Beauty</v>
      </c>
    </row>
    <row r="2513" customFormat="false" ht="15" hidden="false" customHeight="false" outlineLevel="0" collapsed="false">
      <c r="A2513" s="16" t="s">
        <v>3709</v>
      </c>
      <c r="B2513" s="16" t="s">
        <v>3694</v>
      </c>
      <c r="C2513" s="16" t="s">
        <v>685</v>
      </c>
      <c r="D2513" s="16" t="s">
        <v>262</v>
      </c>
      <c r="E2513" s="16" t="n">
        <v>3</v>
      </c>
      <c r="F2513" s="16" t="n">
        <v>774</v>
      </c>
      <c r="G2513" s="16" t="n">
        <v>0</v>
      </c>
      <c r="H2513" s="16" t="s">
        <v>89</v>
      </c>
      <c r="I2513" s="16" t="s">
        <v>71</v>
      </c>
      <c r="J2513" s="16" t="n">
        <v>2</v>
      </c>
      <c r="K2513" s="16" t="n">
        <v>3</v>
      </c>
      <c r="L2513" s="16" t="s">
        <v>57</v>
      </c>
      <c r="M2513" s="18" t="n">
        <f aca="false">IF(ISNUMBER(B2513),B2513,IF(MID(B2513,3,1)="-",DATE(VALUE(RIGHT(B2513,4)),VALUE(MID(B2513,4,2)),VALUE(LEFT(B2513,2))),DATE(VALUE(LEFT(B2513,4)),VALUE(MID(B2513,6,2)),VALUE(RIGHT(B2513,2)))))</f>
        <v>45881</v>
      </c>
      <c r="N2513" s="16" t="n">
        <f aca="false">MONTH(M2513)</f>
        <v>8</v>
      </c>
      <c r="O2513" s="16" t="str">
        <f aca="false">PROPER(TRIM(H2513))</f>
        <v>Ahmedabad</v>
      </c>
      <c r="P2513" s="16" t="str">
        <f aca="false">IFERROR(VLOOKUP(O2513,city_map!$A$2:$B$6,2,FALSE()),O2513)</f>
        <v>Ahmedabad</v>
      </c>
      <c r="Q2513" s="16" t="n">
        <f aca="false">IF(ISNUMBER(F2513),F2513,VALUE(SUBSTITUTE(SUBSTITUTE(F2513,"₹",""),",","")))</f>
        <v>774</v>
      </c>
      <c r="R2513" s="16" t="n">
        <f aca="false">IF(E2513=99,1,E2513)</f>
        <v>3</v>
      </c>
      <c r="S2513" s="16" t="n">
        <f aca="false">IF(G2513="",0,G2513)</f>
        <v>0</v>
      </c>
      <c r="T2513" s="16" t="str">
        <f aca="false">IF(I2513="","Unknown",IF(I2513="upi","UPI",I2513))</f>
        <v>Credit Card</v>
      </c>
      <c r="U2513" s="16" t="str">
        <f aca="false">IF(L2513="Yes","Y",IF(L2513="No","N",L2513))</f>
        <v>Y</v>
      </c>
      <c r="V2513" s="19" t="n">
        <f aca="false">ROUND(R2513*Q2513*(1-S2513),2)</f>
        <v>2322</v>
      </c>
      <c r="W2513" s="16" t="str">
        <f aca="false">_xlfn.XLOOKUP(D2513,products!$A$2:$A$61,products!$C$2:$C$61,"Not found")</f>
        <v>Home</v>
      </c>
    </row>
    <row r="2514" customFormat="false" ht="15" hidden="false" customHeight="false" outlineLevel="0" collapsed="false">
      <c r="A2514" s="16" t="s">
        <v>3710</v>
      </c>
      <c r="B2514" s="16" t="s">
        <v>3694</v>
      </c>
      <c r="C2514" s="16" t="s">
        <v>2929</v>
      </c>
      <c r="D2514" s="16" t="s">
        <v>108</v>
      </c>
      <c r="E2514" s="16" t="n">
        <v>5</v>
      </c>
      <c r="F2514" s="16" t="n">
        <v>3359</v>
      </c>
      <c r="G2514" s="16" t="n">
        <v>0.1</v>
      </c>
      <c r="H2514" s="16" t="s">
        <v>46</v>
      </c>
      <c r="I2514" s="16" t="s">
        <v>40</v>
      </c>
      <c r="J2514" s="16" t="n">
        <v>2</v>
      </c>
      <c r="K2514" s="16" t="n">
        <v>2</v>
      </c>
      <c r="L2514" s="16" t="s">
        <v>57</v>
      </c>
      <c r="M2514" s="18" t="n">
        <f aca="false">IF(ISNUMBER(B2514),B2514,IF(MID(B2514,3,1)="-",DATE(VALUE(RIGHT(B2514,4)),VALUE(MID(B2514,4,2)),VALUE(LEFT(B2514,2))),DATE(VALUE(LEFT(B2514,4)),VALUE(MID(B2514,6,2)),VALUE(RIGHT(B2514,2)))))</f>
        <v>45881</v>
      </c>
      <c r="N2514" s="16" t="n">
        <f aca="false">MONTH(M2514)</f>
        <v>8</v>
      </c>
      <c r="O2514" s="16" t="str">
        <f aca="false">PROPER(TRIM(H2514))</f>
        <v>Chennai</v>
      </c>
      <c r="P2514" s="16" t="str">
        <f aca="false">IFERROR(VLOOKUP(O2514,city_map!$A$2:$B$6,2,FALSE()),O2514)</f>
        <v>Chennai</v>
      </c>
      <c r="Q2514" s="16" t="n">
        <f aca="false">IF(ISNUMBER(F2514),F2514,VALUE(SUBSTITUTE(SUBSTITUTE(F2514,"₹",""),",","")))</f>
        <v>3359</v>
      </c>
      <c r="R2514" s="16" t="n">
        <f aca="false">IF(E2514=99,1,E2514)</f>
        <v>5</v>
      </c>
      <c r="S2514" s="16" t="n">
        <f aca="false">IF(G2514="",0,G2514)</f>
        <v>0.1</v>
      </c>
      <c r="T2514" s="16" t="str">
        <f aca="false">IF(I2514="","Unknown",IF(I2514="upi","UPI",I2514))</f>
        <v>COD</v>
      </c>
      <c r="U2514" s="16" t="str">
        <f aca="false">IF(L2514="Yes","Y",IF(L2514="No","N",L2514))</f>
        <v>Y</v>
      </c>
      <c r="V2514" s="19" t="n">
        <f aca="false">ROUND(R2514*Q2514*(1-S2514),2)</f>
        <v>15115.5</v>
      </c>
      <c r="W2514" s="16" t="str">
        <f aca="false">_xlfn.XLOOKUP(D2514,products!$A$2:$A$61,products!$C$2:$C$61,"Not found")</f>
        <v>Electronics</v>
      </c>
    </row>
    <row r="2515" customFormat="false" ht="15" hidden="false" customHeight="false" outlineLevel="0" collapsed="false">
      <c r="A2515" s="16" t="s">
        <v>3711</v>
      </c>
      <c r="B2515" s="16" t="s">
        <v>3694</v>
      </c>
      <c r="C2515" s="16" t="s">
        <v>742</v>
      </c>
      <c r="D2515" s="16" t="s">
        <v>142</v>
      </c>
      <c r="E2515" s="16" t="n">
        <v>1</v>
      </c>
      <c r="F2515" s="16" t="n">
        <v>578</v>
      </c>
      <c r="G2515" s="16" t="n">
        <v>0.1</v>
      </c>
      <c r="H2515" s="16" t="s">
        <v>56</v>
      </c>
      <c r="I2515" s="16" t="s">
        <v>60</v>
      </c>
      <c r="J2515" s="16" t="n">
        <v>5</v>
      </c>
      <c r="K2515" s="16" t="n">
        <v>4</v>
      </c>
      <c r="L2515" s="16" t="s">
        <v>41</v>
      </c>
      <c r="M2515" s="18" t="n">
        <f aca="false">IF(ISNUMBER(B2515),B2515,IF(MID(B2515,3,1)="-",DATE(VALUE(RIGHT(B2515,4)),VALUE(MID(B2515,4,2)),VALUE(LEFT(B2515,2))),DATE(VALUE(LEFT(B2515,4)),VALUE(MID(B2515,6,2)),VALUE(RIGHT(B2515,2)))))</f>
        <v>45881</v>
      </c>
      <c r="N2515" s="16" t="n">
        <f aca="false">MONTH(M2515)</f>
        <v>8</v>
      </c>
      <c r="O2515" s="16" t="str">
        <f aca="false">PROPER(TRIM(H2515))</f>
        <v>Lucknow</v>
      </c>
      <c r="P2515" s="16" t="str">
        <f aca="false">IFERROR(VLOOKUP(O2515,city_map!$A$2:$B$6,2,FALSE()),O2515)</f>
        <v>Lucknow</v>
      </c>
      <c r="Q2515" s="16" t="n">
        <f aca="false">IF(ISNUMBER(F2515),F2515,VALUE(SUBSTITUTE(SUBSTITUTE(F2515,"₹",""),",","")))</f>
        <v>578</v>
      </c>
      <c r="R2515" s="16" t="n">
        <f aca="false">IF(E2515=99,1,E2515)</f>
        <v>1</v>
      </c>
      <c r="S2515" s="16" t="n">
        <f aca="false">IF(G2515="",0,G2515)</f>
        <v>0.1</v>
      </c>
      <c r="T2515" s="16" t="str">
        <f aca="false">IF(I2515="","Unknown",IF(I2515="upi","UPI",I2515))</f>
        <v>UPI</v>
      </c>
      <c r="U2515" s="16" t="str">
        <f aca="false">IF(L2515="Yes","Y",IF(L2515="No","N",L2515))</f>
        <v>N</v>
      </c>
      <c r="V2515" s="19" t="n">
        <f aca="false">ROUND(R2515*Q2515*(1-S2515),2)</f>
        <v>520.2</v>
      </c>
      <c r="W2515" s="16" t="str">
        <f aca="false">_xlfn.XLOOKUP(D2515,products!$A$2:$A$61,products!$C$2:$C$61,"Not found")</f>
        <v>Home</v>
      </c>
    </row>
    <row r="2516" customFormat="false" ht="15" hidden="false" customHeight="false" outlineLevel="0" collapsed="false">
      <c r="A2516" s="16" t="s">
        <v>3712</v>
      </c>
      <c r="B2516" s="16" t="s">
        <v>3694</v>
      </c>
      <c r="C2516" s="16" t="s">
        <v>459</v>
      </c>
      <c r="D2516" s="16" t="s">
        <v>203</v>
      </c>
      <c r="E2516" s="16" t="n">
        <v>2</v>
      </c>
      <c r="F2516" s="16" t="n">
        <v>2493</v>
      </c>
      <c r="G2516" s="16" t="n">
        <v>0.1</v>
      </c>
      <c r="H2516" s="16" t="s">
        <v>70</v>
      </c>
      <c r="I2516" s="16" t="s">
        <v>100</v>
      </c>
      <c r="J2516" s="16" t="n">
        <v>5</v>
      </c>
      <c r="K2516" s="16" t="n">
        <v>3</v>
      </c>
      <c r="L2516" s="16" t="s">
        <v>41</v>
      </c>
      <c r="M2516" s="18" t="n">
        <f aca="false">IF(ISNUMBER(B2516),B2516,IF(MID(B2516,3,1)="-",DATE(VALUE(RIGHT(B2516,4)),VALUE(MID(B2516,4,2)),VALUE(LEFT(B2516,2))),DATE(VALUE(LEFT(B2516,4)),VALUE(MID(B2516,6,2)),VALUE(RIGHT(B2516,2)))))</f>
        <v>45881</v>
      </c>
      <c r="N2516" s="16" t="n">
        <f aca="false">MONTH(M2516)</f>
        <v>8</v>
      </c>
      <c r="O2516" s="16" t="str">
        <f aca="false">PROPER(TRIM(H2516))</f>
        <v>Pune</v>
      </c>
      <c r="P2516" s="16" t="str">
        <f aca="false">IFERROR(VLOOKUP(O2516,city_map!$A$2:$B$6,2,FALSE()),O2516)</f>
        <v>Pune</v>
      </c>
      <c r="Q2516" s="16" t="n">
        <f aca="false">IF(ISNUMBER(F2516),F2516,VALUE(SUBSTITUTE(SUBSTITUTE(F2516,"₹",""),",","")))</f>
        <v>2493</v>
      </c>
      <c r="R2516" s="16" t="n">
        <f aca="false">IF(E2516=99,1,E2516)</f>
        <v>2</v>
      </c>
      <c r="S2516" s="16" t="n">
        <f aca="false">IF(G2516="",0,G2516)</f>
        <v>0.1</v>
      </c>
      <c r="T2516" s="16" t="str">
        <f aca="false">IF(I2516="","Unknown",IF(I2516="upi","UPI",I2516))</f>
        <v>Net Banking</v>
      </c>
      <c r="U2516" s="16" t="str">
        <f aca="false">IF(L2516="Yes","Y",IF(L2516="No","N",L2516))</f>
        <v>N</v>
      </c>
      <c r="V2516" s="19" t="n">
        <f aca="false">ROUND(R2516*Q2516*(1-S2516),2)</f>
        <v>4487.4</v>
      </c>
      <c r="W2516" s="16" t="str">
        <f aca="false">_xlfn.XLOOKUP(D2516,products!$A$2:$A$61,products!$C$2:$C$61,"Not found")</f>
        <v>Fashion</v>
      </c>
    </row>
    <row r="2517" customFormat="false" ht="15" hidden="false" customHeight="false" outlineLevel="0" collapsed="false">
      <c r="A2517" s="16" t="s">
        <v>3713</v>
      </c>
      <c r="B2517" s="16" t="s">
        <v>3714</v>
      </c>
      <c r="C2517" s="16" t="s">
        <v>1570</v>
      </c>
      <c r="D2517" s="16" t="s">
        <v>184</v>
      </c>
      <c r="E2517" s="16" t="n">
        <v>2</v>
      </c>
      <c r="F2517" s="16" t="n">
        <v>1313</v>
      </c>
      <c r="G2517" s="16" t="n">
        <v>0.3</v>
      </c>
      <c r="H2517" s="16" t="s">
        <v>81</v>
      </c>
      <c r="I2517" s="16" t="s">
        <v>60</v>
      </c>
      <c r="J2517" s="16" t="n">
        <v>3</v>
      </c>
      <c r="K2517" s="16" t="n">
        <v>5</v>
      </c>
      <c r="L2517" s="16" t="s">
        <v>41</v>
      </c>
      <c r="M2517" s="18" t="n">
        <f aca="false">IF(ISNUMBER(B2517),B2517,IF(MID(B2517,3,1)="-",DATE(VALUE(RIGHT(B2517,4)),VALUE(MID(B2517,4,2)),VALUE(LEFT(B2517,2))),DATE(VALUE(LEFT(B2517,4)),VALUE(MID(B2517,6,2)),VALUE(RIGHT(B2517,2)))))</f>
        <v>45881</v>
      </c>
      <c r="N2517" s="16" t="n">
        <f aca="false">MONTH(M2517)</f>
        <v>8</v>
      </c>
      <c r="O2517" s="16" t="str">
        <f aca="false">PROPER(TRIM(H2517))</f>
        <v>Hyderabad</v>
      </c>
      <c r="P2517" s="16" t="str">
        <f aca="false">IFERROR(VLOOKUP(O2517,city_map!$A$2:$B$6,2,FALSE()),O2517)</f>
        <v>Hyderabad</v>
      </c>
      <c r="Q2517" s="16" t="n">
        <f aca="false">IF(ISNUMBER(F2517),F2517,VALUE(SUBSTITUTE(SUBSTITUTE(F2517,"₹",""),",","")))</f>
        <v>1313</v>
      </c>
      <c r="R2517" s="16" t="n">
        <f aca="false">IF(E2517=99,1,E2517)</f>
        <v>2</v>
      </c>
      <c r="S2517" s="16" t="n">
        <f aca="false">IF(G2517="",0,G2517)</f>
        <v>0.3</v>
      </c>
      <c r="T2517" s="16" t="str">
        <f aca="false">IF(I2517="","Unknown",IF(I2517="upi","UPI",I2517))</f>
        <v>UPI</v>
      </c>
      <c r="U2517" s="16" t="str">
        <f aca="false">IF(L2517="Yes","Y",IF(L2517="No","N",L2517))</f>
        <v>N</v>
      </c>
      <c r="V2517" s="19" t="n">
        <f aca="false">ROUND(R2517*Q2517*(1-S2517),2)</f>
        <v>1838.2</v>
      </c>
      <c r="W2517" s="16" t="str">
        <f aca="false">_xlfn.XLOOKUP(D2517,products!$A$2:$A$61,products!$C$2:$C$61,"Not found")</f>
        <v>Home</v>
      </c>
    </row>
    <row r="2518" customFormat="false" ht="15" hidden="false" customHeight="false" outlineLevel="0" collapsed="false">
      <c r="A2518" s="16" t="s">
        <v>3715</v>
      </c>
      <c r="B2518" s="16" t="s">
        <v>3716</v>
      </c>
      <c r="C2518" s="16" t="s">
        <v>164</v>
      </c>
      <c r="D2518" s="16" t="s">
        <v>95</v>
      </c>
      <c r="E2518" s="16" t="n">
        <v>2</v>
      </c>
      <c r="F2518" s="16" t="n">
        <v>1442</v>
      </c>
      <c r="G2518" s="16" t="n">
        <v>0.1</v>
      </c>
      <c r="H2518" s="16" t="s">
        <v>70</v>
      </c>
      <c r="I2518" s="16" t="s">
        <v>47</v>
      </c>
      <c r="J2518" s="16" t="n">
        <v>6</v>
      </c>
      <c r="K2518" s="16" t="n">
        <v>4</v>
      </c>
      <c r="L2518" s="16" t="s">
        <v>41</v>
      </c>
      <c r="M2518" s="18" t="n">
        <f aca="false">IF(ISNUMBER(B2518),B2518,IF(MID(B2518,3,1)="-",DATE(VALUE(RIGHT(B2518,4)),VALUE(MID(B2518,4,2)),VALUE(LEFT(B2518,2))),DATE(VALUE(LEFT(B2518,4)),VALUE(MID(B2518,6,2)),VALUE(RIGHT(B2518,2)))))</f>
        <v>45882</v>
      </c>
      <c r="N2518" s="16" t="n">
        <f aca="false">MONTH(M2518)</f>
        <v>8</v>
      </c>
      <c r="O2518" s="16" t="str">
        <f aca="false">PROPER(TRIM(H2518))</f>
        <v>Pune</v>
      </c>
      <c r="P2518" s="16" t="str">
        <f aca="false">IFERROR(VLOOKUP(O2518,city_map!$A$2:$B$6,2,FALSE()),O2518)</f>
        <v>Pune</v>
      </c>
      <c r="Q2518" s="16" t="n">
        <f aca="false">IF(ISNUMBER(F2518),F2518,VALUE(SUBSTITUTE(SUBSTITUTE(F2518,"₹",""),",","")))</f>
        <v>1442</v>
      </c>
      <c r="R2518" s="16" t="n">
        <f aca="false">IF(E2518=99,1,E2518)</f>
        <v>2</v>
      </c>
      <c r="S2518" s="16" t="n">
        <f aca="false">IF(G2518="",0,G2518)</f>
        <v>0.1</v>
      </c>
      <c r="T2518" s="16" t="str">
        <f aca="false">IF(I2518="","Unknown",IF(I2518="upi","UPI",I2518))</f>
        <v>Debit Card</v>
      </c>
      <c r="U2518" s="16" t="str">
        <f aca="false">IF(L2518="Yes","Y",IF(L2518="No","N",L2518))</f>
        <v>N</v>
      </c>
      <c r="V2518" s="19" t="n">
        <f aca="false">ROUND(R2518*Q2518*(1-S2518),2)</f>
        <v>2595.6</v>
      </c>
      <c r="W2518" s="16" t="str">
        <f aca="false">_xlfn.XLOOKUP(D2518,products!$A$2:$A$61,products!$C$2:$C$61,"Not found")</f>
        <v>Electronics</v>
      </c>
    </row>
    <row r="2519" customFormat="false" ht="15" hidden="false" customHeight="false" outlineLevel="0" collapsed="false">
      <c r="A2519" s="16" t="s">
        <v>3717</v>
      </c>
      <c r="B2519" s="16" t="s">
        <v>3718</v>
      </c>
      <c r="C2519" s="16" t="s">
        <v>200</v>
      </c>
      <c r="D2519" s="16" t="s">
        <v>160</v>
      </c>
      <c r="E2519" s="16" t="n">
        <v>1</v>
      </c>
      <c r="F2519" s="16" t="n">
        <v>1882</v>
      </c>
      <c r="G2519" s="16" t="n">
        <v>0.05</v>
      </c>
      <c r="H2519" s="16" t="s">
        <v>39</v>
      </c>
      <c r="I2519" s="16"/>
      <c r="J2519" s="16" t="n">
        <v>6</v>
      </c>
      <c r="K2519" s="16" t="n">
        <v>4</v>
      </c>
      <c r="L2519" s="16" t="s">
        <v>41</v>
      </c>
      <c r="M2519" s="18" t="n">
        <f aca="false">IF(ISNUMBER(B2519),B2519,IF(MID(B2519,3,1)="-",DATE(VALUE(RIGHT(B2519,4)),VALUE(MID(B2519,4,2)),VALUE(LEFT(B2519,2))),DATE(VALUE(LEFT(B2519,4)),VALUE(MID(B2519,6,2)),VALUE(RIGHT(B2519,2)))))</f>
        <v>45882</v>
      </c>
      <c r="N2519" s="16" t="n">
        <f aca="false">MONTH(M2519)</f>
        <v>8</v>
      </c>
      <c r="O2519" s="16" t="str">
        <f aca="false">PROPER(TRIM(H2519))</f>
        <v>Delhi</v>
      </c>
      <c r="P2519" s="16" t="str">
        <f aca="false">IFERROR(VLOOKUP(O2519,city_map!$A$2:$B$6,2,FALSE()),O2519)</f>
        <v>Delhi</v>
      </c>
      <c r="Q2519" s="16" t="n">
        <f aca="false">IF(ISNUMBER(F2519),F2519,VALUE(SUBSTITUTE(SUBSTITUTE(F2519,"₹",""),",","")))</f>
        <v>1882</v>
      </c>
      <c r="R2519" s="16" t="n">
        <f aca="false">IF(E2519=99,1,E2519)</f>
        <v>1</v>
      </c>
      <c r="S2519" s="16" t="n">
        <f aca="false">IF(G2519="",0,G2519)</f>
        <v>0.05</v>
      </c>
      <c r="T2519" s="16" t="str">
        <f aca="false">IF(I2519="","Unknown",IF(I2519="upi","UPI",I2519))</f>
        <v>Unknown</v>
      </c>
      <c r="U2519" s="16" t="str">
        <f aca="false">IF(L2519="Yes","Y",IF(L2519="No","N",L2519))</f>
        <v>N</v>
      </c>
      <c r="V2519" s="19" t="n">
        <f aca="false">ROUND(R2519*Q2519*(1-S2519),2)</f>
        <v>1787.9</v>
      </c>
      <c r="W2519" s="16" t="str">
        <f aca="false">_xlfn.XLOOKUP(D2519,products!$A$2:$A$61,products!$C$2:$C$61,"Not found")</f>
        <v>Fashion</v>
      </c>
    </row>
    <row r="2520" customFormat="false" ht="15" hidden="false" customHeight="false" outlineLevel="0" collapsed="false">
      <c r="A2520" s="16" t="s">
        <v>3719</v>
      </c>
      <c r="B2520" s="16" t="s">
        <v>3718</v>
      </c>
      <c r="C2520" s="16" t="s">
        <v>1926</v>
      </c>
      <c r="D2520" s="16" t="s">
        <v>229</v>
      </c>
      <c r="E2520" s="16" t="n">
        <v>1</v>
      </c>
      <c r="F2520" s="16" t="n">
        <v>466</v>
      </c>
      <c r="G2520" s="16" t="n">
        <v>0.05</v>
      </c>
      <c r="H2520" s="16" t="s">
        <v>130</v>
      </c>
      <c r="I2520" s="16" t="s">
        <v>71</v>
      </c>
      <c r="J2520" s="16" t="n">
        <v>4</v>
      </c>
      <c r="K2520" s="16" t="n">
        <v>4</v>
      </c>
      <c r="L2520" s="16" t="s">
        <v>41</v>
      </c>
      <c r="M2520" s="18" t="n">
        <f aca="false">IF(ISNUMBER(B2520),B2520,IF(MID(B2520,3,1)="-",DATE(VALUE(RIGHT(B2520,4)),VALUE(MID(B2520,4,2)),VALUE(LEFT(B2520,2))),DATE(VALUE(LEFT(B2520,4)),VALUE(MID(B2520,6,2)),VALUE(RIGHT(B2520,2)))))</f>
        <v>45882</v>
      </c>
      <c r="N2520" s="16" t="n">
        <f aca="false">MONTH(M2520)</f>
        <v>8</v>
      </c>
      <c r="O2520" s="16" t="str">
        <f aca="false">PROPER(TRIM(H2520))</f>
        <v>Bengaluru</v>
      </c>
      <c r="P2520" s="16" t="str">
        <f aca="false">IFERROR(VLOOKUP(O2520,city_map!$A$2:$B$6,2,FALSE()),O2520)</f>
        <v>Bengaluru</v>
      </c>
      <c r="Q2520" s="16" t="n">
        <f aca="false">IF(ISNUMBER(F2520),F2520,VALUE(SUBSTITUTE(SUBSTITUTE(F2520,"₹",""),",","")))</f>
        <v>466</v>
      </c>
      <c r="R2520" s="16" t="n">
        <f aca="false">IF(E2520=99,1,E2520)</f>
        <v>1</v>
      </c>
      <c r="S2520" s="16" t="n">
        <f aca="false">IF(G2520="",0,G2520)</f>
        <v>0.05</v>
      </c>
      <c r="T2520" s="16" t="str">
        <f aca="false">IF(I2520="","Unknown",IF(I2520="upi","UPI",I2520))</f>
        <v>Credit Card</v>
      </c>
      <c r="U2520" s="16" t="str">
        <f aca="false">IF(L2520="Yes","Y",IF(L2520="No","N",L2520))</f>
        <v>N</v>
      </c>
      <c r="V2520" s="19" t="n">
        <f aca="false">ROUND(R2520*Q2520*(1-S2520),2)</f>
        <v>442.7</v>
      </c>
      <c r="W2520" s="16" t="str">
        <f aca="false">_xlfn.XLOOKUP(D2520,products!$A$2:$A$61,products!$C$2:$C$61,"Not found")</f>
        <v>Books</v>
      </c>
    </row>
    <row r="2521" customFormat="false" ht="15" hidden="false" customHeight="false" outlineLevel="0" collapsed="false">
      <c r="A2521" s="16" t="s">
        <v>3720</v>
      </c>
      <c r="B2521" s="16" t="s">
        <v>3718</v>
      </c>
      <c r="C2521" s="16" t="s">
        <v>535</v>
      </c>
      <c r="D2521" s="16" t="s">
        <v>63</v>
      </c>
      <c r="E2521" s="16" t="n">
        <v>2</v>
      </c>
      <c r="F2521" s="16" t="n">
        <v>1471</v>
      </c>
      <c r="G2521" s="16" t="n">
        <v>0.1</v>
      </c>
      <c r="H2521" s="16" t="s">
        <v>39</v>
      </c>
      <c r="I2521" s="16" t="s">
        <v>47</v>
      </c>
      <c r="J2521" s="16" t="n">
        <v>4</v>
      </c>
      <c r="K2521" s="16" t="n">
        <v>4</v>
      </c>
      <c r="L2521" s="16" t="s">
        <v>41</v>
      </c>
      <c r="M2521" s="18" t="n">
        <f aca="false">IF(ISNUMBER(B2521),B2521,IF(MID(B2521,3,1)="-",DATE(VALUE(RIGHT(B2521,4)),VALUE(MID(B2521,4,2)),VALUE(LEFT(B2521,2))),DATE(VALUE(LEFT(B2521,4)),VALUE(MID(B2521,6,2)),VALUE(RIGHT(B2521,2)))))</f>
        <v>45882</v>
      </c>
      <c r="N2521" s="16" t="n">
        <f aca="false">MONTH(M2521)</f>
        <v>8</v>
      </c>
      <c r="O2521" s="16" t="str">
        <f aca="false">PROPER(TRIM(H2521))</f>
        <v>Delhi</v>
      </c>
      <c r="P2521" s="16" t="str">
        <f aca="false">IFERROR(VLOOKUP(O2521,city_map!$A$2:$B$6,2,FALSE()),O2521)</f>
        <v>Delhi</v>
      </c>
      <c r="Q2521" s="16" t="n">
        <f aca="false">IF(ISNUMBER(F2521),F2521,VALUE(SUBSTITUTE(SUBSTITUTE(F2521,"₹",""),",","")))</f>
        <v>1471</v>
      </c>
      <c r="R2521" s="16" t="n">
        <f aca="false">IF(E2521=99,1,E2521)</f>
        <v>2</v>
      </c>
      <c r="S2521" s="16" t="n">
        <f aca="false">IF(G2521="",0,G2521)</f>
        <v>0.1</v>
      </c>
      <c r="T2521" s="16" t="str">
        <f aca="false">IF(I2521="","Unknown",IF(I2521="upi","UPI",I2521))</f>
        <v>Debit Card</v>
      </c>
      <c r="U2521" s="16" t="str">
        <f aca="false">IF(L2521="Yes","Y",IF(L2521="No","N",L2521))</f>
        <v>N</v>
      </c>
      <c r="V2521" s="19" t="n">
        <f aca="false">ROUND(R2521*Q2521*(1-S2521),2)</f>
        <v>2647.8</v>
      </c>
      <c r="W2521" s="16" t="str">
        <f aca="false">_xlfn.XLOOKUP(D2521,products!$A$2:$A$61,products!$C$2:$C$61,"Not found")</f>
        <v>Fashion</v>
      </c>
    </row>
    <row r="2522" customFormat="false" ht="15" hidden="false" customHeight="false" outlineLevel="0" collapsed="false">
      <c r="A2522" s="16" t="s">
        <v>3721</v>
      </c>
      <c r="B2522" s="16" t="s">
        <v>3718</v>
      </c>
      <c r="C2522" s="16" t="s">
        <v>941</v>
      </c>
      <c r="D2522" s="16" t="s">
        <v>92</v>
      </c>
      <c r="E2522" s="16" t="n">
        <v>1</v>
      </c>
      <c r="F2522" s="16" t="n">
        <v>3870</v>
      </c>
      <c r="G2522" s="16" t="n">
        <v>0</v>
      </c>
      <c r="H2522" s="16" t="s">
        <v>130</v>
      </c>
      <c r="I2522" s="16" t="s">
        <v>100</v>
      </c>
      <c r="J2522" s="16" t="n">
        <v>4</v>
      </c>
      <c r="K2522" s="16" t="n">
        <v>5</v>
      </c>
      <c r="L2522" s="16" t="s">
        <v>41</v>
      </c>
      <c r="M2522" s="18" t="n">
        <f aca="false">IF(ISNUMBER(B2522),B2522,IF(MID(B2522,3,1)="-",DATE(VALUE(RIGHT(B2522,4)),VALUE(MID(B2522,4,2)),VALUE(LEFT(B2522,2))),DATE(VALUE(LEFT(B2522,4)),VALUE(MID(B2522,6,2)),VALUE(RIGHT(B2522,2)))))</f>
        <v>45882</v>
      </c>
      <c r="N2522" s="16" t="n">
        <f aca="false">MONTH(M2522)</f>
        <v>8</v>
      </c>
      <c r="O2522" s="16" t="str">
        <f aca="false">PROPER(TRIM(H2522))</f>
        <v>Bengaluru</v>
      </c>
      <c r="P2522" s="16" t="str">
        <f aca="false">IFERROR(VLOOKUP(O2522,city_map!$A$2:$B$6,2,FALSE()),O2522)</f>
        <v>Bengaluru</v>
      </c>
      <c r="Q2522" s="16" t="n">
        <f aca="false">IF(ISNUMBER(F2522),F2522,VALUE(SUBSTITUTE(SUBSTITUTE(F2522,"₹",""),",","")))</f>
        <v>3870</v>
      </c>
      <c r="R2522" s="16" t="n">
        <f aca="false">IF(E2522=99,1,E2522)</f>
        <v>1</v>
      </c>
      <c r="S2522" s="16" t="n">
        <f aca="false">IF(G2522="",0,G2522)</f>
        <v>0</v>
      </c>
      <c r="T2522" s="16" t="str">
        <f aca="false">IF(I2522="","Unknown",IF(I2522="upi","UPI",I2522))</f>
        <v>Net Banking</v>
      </c>
      <c r="U2522" s="16" t="str">
        <f aca="false">IF(L2522="Yes","Y",IF(L2522="No","N",L2522))</f>
        <v>N</v>
      </c>
      <c r="V2522" s="19" t="n">
        <f aca="false">ROUND(R2522*Q2522*(1-S2522),2)</f>
        <v>3870</v>
      </c>
      <c r="W2522" s="16" t="str">
        <f aca="false">_xlfn.XLOOKUP(D2522,products!$A$2:$A$61,products!$C$2:$C$61,"Not found")</f>
        <v>Electronics</v>
      </c>
    </row>
    <row r="2523" customFormat="false" ht="15" hidden="false" customHeight="false" outlineLevel="0" collapsed="false">
      <c r="A2523" s="16" t="s">
        <v>3722</v>
      </c>
      <c r="B2523" s="16" t="s">
        <v>3718</v>
      </c>
      <c r="C2523" s="16" t="s">
        <v>2257</v>
      </c>
      <c r="D2523" s="16" t="s">
        <v>45</v>
      </c>
      <c r="E2523" s="16" t="n">
        <v>1</v>
      </c>
      <c r="F2523" s="16" t="n">
        <v>286</v>
      </c>
      <c r="G2523" s="16" t="n">
        <v>0.2</v>
      </c>
      <c r="H2523" s="16" t="s">
        <v>233</v>
      </c>
      <c r="I2523" s="16" t="s">
        <v>60</v>
      </c>
      <c r="J2523" s="16" t="n">
        <v>4</v>
      </c>
      <c r="K2523" s="16" t="n">
        <v>5</v>
      </c>
      <c r="L2523" s="16" t="s">
        <v>41</v>
      </c>
      <c r="M2523" s="18" t="n">
        <f aca="false">IF(ISNUMBER(B2523),B2523,IF(MID(B2523,3,1)="-",DATE(VALUE(RIGHT(B2523,4)),VALUE(MID(B2523,4,2)),VALUE(LEFT(B2523,2))),DATE(VALUE(LEFT(B2523,4)),VALUE(MID(B2523,6,2)),VALUE(RIGHT(B2523,2)))))</f>
        <v>45882</v>
      </c>
      <c r="N2523" s="16" t="n">
        <f aca="false">MONTH(M2523)</f>
        <v>8</v>
      </c>
      <c r="O2523" s="16" t="str">
        <f aca="false">PROPER(TRIM(H2523))</f>
        <v>Mumbai</v>
      </c>
      <c r="P2523" s="16" t="str">
        <f aca="false">IFERROR(VLOOKUP(O2523,city_map!$A$2:$B$6,2,FALSE()),O2523)</f>
        <v>Mumbai</v>
      </c>
      <c r="Q2523" s="16" t="n">
        <f aca="false">IF(ISNUMBER(F2523),F2523,VALUE(SUBSTITUTE(SUBSTITUTE(F2523,"₹",""),",","")))</f>
        <v>286</v>
      </c>
      <c r="R2523" s="16" t="n">
        <f aca="false">IF(E2523=99,1,E2523)</f>
        <v>1</v>
      </c>
      <c r="S2523" s="16" t="n">
        <f aca="false">IF(G2523="",0,G2523)</f>
        <v>0.2</v>
      </c>
      <c r="T2523" s="16" t="str">
        <f aca="false">IF(I2523="","Unknown",IF(I2523="upi","UPI",I2523))</f>
        <v>UPI</v>
      </c>
      <c r="U2523" s="16" t="str">
        <f aca="false">IF(L2523="Yes","Y",IF(L2523="No","N",L2523))</f>
        <v>N</v>
      </c>
      <c r="V2523" s="19" t="n">
        <f aca="false">ROUND(R2523*Q2523*(1-S2523),2)</f>
        <v>228.8</v>
      </c>
      <c r="W2523" s="16" t="str">
        <f aca="false">_xlfn.XLOOKUP(D2523,products!$A$2:$A$61,products!$C$2:$C$61,"Not found")</f>
        <v>Beauty</v>
      </c>
    </row>
    <row r="2524" customFormat="false" ht="15" hidden="false" customHeight="false" outlineLevel="0" collapsed="false">
      <c r="A2524" s="16" t="s">
        <v>3723</v>
      </c>
      <c r="B2524" s="16" t="s">
        <v>3718</v>
      </c>
      <c r="C2524" s="16" t="s">
        <v>2530</v>
      </c>
      <c r="D2524" s="16" t="s">
        <v>179</v>
      </c>
      <c r="E2524" s="16" t="n">
        <v>1</v>
      </c>
      <c r="F2524" s="16" t="n">
        <v>2569</v>
      </c>
      <c r="G2524" s="16" t="n">
        <v>0</v>
      </c>
      <c r="H2524" s="16" t="s">
        <v>39</v>
      </c>
      <c r="I2524" s="16" t="s">
        <v>71</v>
      </c>
      <c r="J2524" s="16" t="n">
        <v>5</v>
      </c>
      <c r="K2524" s="16" t="n">
        <v>3</v>
      </c>
      <c r="L2524" s="16" t="s">
        <v>41</v>
      </c>
      <c r="M2524" s="18" t="n">
        <f aca="false">IF(ISNUMBER(B2524),B2524,IF(MID(B2524,3,1)="-",DATE(VALUE(RIGHT(B2524,4)),VALUE(MID(B2524,4,2)),VALUE(LEFT(B2524,2))),DATE(VALUE(LEFT(B2524,4)),VALUE(MID(B2524,6,2)),VALUE(RIGHT(B2524,2)))))</f>
        <v>45882</v>
      </c>
      <c r="N2524" s="16" t="n">
        <f aca="false">MONTH(M2524)</f>
        <v>8</v>
      </c>
      <c r="O2524" s="16" t="str">
        <f aca="false">PROPER(TRIM(H2524))</f>
        <v>Delhi</v>
      </c>
      <c r="P2524" s="16" t="str">
        <f aca="false">IFERROR(VLOOKUP(O2524,city_map!$A$2:$B$6,2,FALSE()),O2524)</f>
        <v>Delhi</v>
      </c>
      <c r="Q2524" s="16" t="n">
        <f aca="false">IF(ISNUMBER(F2524),F2524,VALUE(SUBSTITUTE(SUBSTITUTE(F2524,"₹",""),",","")))</f>
        <v>2569</v>
      </c>
      <c r="R2524" s="16" t="n">
        <f aca="false">IF(E2524=99,1,E2524)</f>
        <v>1</v>
      </c>
      <c r="S2524" s="16" t="n">
        <f aca="false">IF(G2524="",0,G2524)</f>
        <v>0</v>
      </c>
      <c r="T2524" s="16" t="str">
        <f aca="false">IF(I2524="","Unknown",IF(I2524="upi","UPI",I2524))</f>
        <v>Credit Card</v>
      </c>
      <c r="U2524" s="16" t="str">
        <f aca="false">IF(L2524="Yes","Y",IF(L2524="No","N",L2524))</f>
        <v>N</v>
      </c>
      <c r="V2524" s="19" t="n">
        <f aca="false">ROUND(R2524*Q2524*(1-S2524),2)</f>
        <v>2569</v>
      </c>
      <c r="W2524" s="16" t="str">
        <f aca="false">_xlfn.XLOOKUP(D2524,products!$A$2:$A$61,products!$C$2:$C$61,"Not found")</f>
        <v>Electronics</v>
      </c>
    </row>
    <row r="2525" customFormat="false" ht="15" hidden="false" customHeight="false" outlineLevel="0" collapsed="false">
      <c r="A2525" s="16" t="s">
        <v>3724</v>
      </c>
      <c r="B2525" s="16" t="s">
        <v>3718</v>
      </c>
      <c r="C2525" s="16" t="s">
        <v>1639</v>
      </c>
      <c r="D2525" s="16" t="s">
        <v>219</v>
      </c>
      <c r="E2525" s="16" t="n">
        <v>2</v>
      </c>
      <c r="F2525" s="16" t="n">
        <v>1322</v>
      </c>
      <c r="G2525" s="16" t="n">
        <v>0.15</v>
      </c>
      <c r="H2525" s="16" t="s">
        <v>81</v>
      </c>
      <c r="I2525" s="16" t="s">
        <v>71</v>
      </c>
      <c r="J2525" s="16" t="n">
        <v>2</v>
      </c>
      <c r="K2525" s="16" t="n">
        <v>4</v>
      </c>
      <c r="L2525" s="16" t="s">
        <v>41</v>
      </c>
      <c r="M2525" s="18" t="n">
        <f aca="false">IF(ISNUMBER(B2525),B2525,IF(MID(B2525,3,1)="-",DATE(VALUE(RIGHT(B2525,4)),VALUE(MID(B2525,4,2)),VALUE(LEFT(B2525,2))),DATE(VALUE(LEFT(B2525,4)),VALUE(MID(B2525,6,2)),VALUE(RIGHT(B2525,2)))))</f>
        <v>45882</v>
      </c>
      <c r="N2525" s="16" t="n">
        <f aca="false">MONTH(M2525)</f>
        <v>8</v>
      </c>
      <c r="O2525" s="16" t="str">
        <f aca="false">PROPER(TRIM(H2525))</f>
        <v>Hyderabad</v>
      </c>
      <c r="P2525" s="16" t="str">
        <f aca="false">IFERROR(VLOOKUP(O2525,city_map!$A$2:$B$6,2,FALSE()),O2525)</f>
        <v>Hyderabad</v>
      </c>
      <c r="Q2525" s="16" t="n">
        <f aca="false">IF(ISNUMBER(F2525),F2525,VALUE(SUBSTITUTE(SUBSTITUTE(F2525,"₹",""),",","")))</f>
        <v>1322</v>
      </c>
      <c r="R2525" s="16" t="n">
        <f aca="false">IF(E2525=99,1,E2525)</f>
        <v>2</v>
      </c>
      <c r="S2525" s="16" t="n">
        <f aca="false">IF(G2525="",0,G2525)</f>
        <v>0.15</v>
      </c>
      <c r="T2525" s="16" t="str">
        <f aca="false">IF(I2525="","Unknown",IF(I2525="upi","UPI",I2525))</f>
        <v>Credit Card</v>
      </c>
      <c r="U2525" s="16" t="str">
        <f aca="false">IF(L2525="Yes","Y",IF(L2525="No","N",L2525))</f>
        <v>N</v>
      </c>
      <c r="V2525" s="19" t="n">
        <f aca="false">ROUND(R2525*Q2525*(1-S2525),2)</f>
        <v>2247.4</v>
      </c>
      <c r="W2525" s="16" t="str">
        <f aca="false">_xlfn.XLOOKUP(D2525,products!$A$2:$A$61,products!$C$2:$C$61,"Not found")</f>
        <v>Electronics</v>
      </c>
    </row>
    <row r="2526" customFormat="false" ht="15" hidden="false" customHeight="false" outlineLevel="0" collapsed="false">
      <c r="A2526" s="16" t="s">
        <v>3725</v>
      </c>
      <c r="B2526" s="16" t="s">
        <v>3718</v>
      </c>
      <c r="C2526" s="16" t="s">
        <v>702</v>
      </c>
      <c r="D2526" s="16" t="s">
        <v>262</v>
      </c>
      <c r="E2526" s="16" t="n">
        <v>1</v>
      </c>
      <c r="F2526" s="16" t="n">
        <v>777</v>
      </c>
      <c r="G2526" s="16" t="n">
        <v>0</v>
      </c>
      <c r="H2526" s="16" t="s">
        <v>130</v>
      </c>
      <c r="I2526" s="16" t="s">
        <v>40</v>
      </c>
      <c r="J2526" s="16" t="n">
        <v>4</v>
      </c>
      <c r="K2526" s="16" t="n">
        <v>3</v>
      </c>
      <c r="L2526" s="16" t="s">
        <v>41</v>
      </c>
      <c r="M2526" s="18" t="n">
        <f aca="false">IF(ISNUMBER(B2526),B2526,IF(MID(B2526,3,1)="-",DATE(VALUE(RIGHT(B2526,4)),VALUE(MID(B2526,4,2)),VALUE(LEFT(B2526,2))),DATE(VALUE(LEFT(B2526,4)),VALUE(MID(B2526,6,2)),VALUE(RIGHT(B2526,2)))))</f>
        <v>45882</v>
      </c>
      <c r="N2526" s="16" t="n">
        <f aca="false">MONTH(M2526)</f>
        <v>8</v>
      </c>
      <c r="O2526" s="16" t="str">
        <f aca="false">PROPER(TRIM(H2526))</f>
        <v>Bengaluru</v>
      </c>
      <c r="P2526" s="16" t="str">
        <f aca="false">IFERROR(VLOOKUP(O2526,city_map!$A$2:$B$6,2,FALSE()),O2526)</f>
        <v>Bengaluru</v>
      </c>
      <c r="Q2526" s="16" t="n">
        <f aca="false">IF(ISNUMBER(F2526),F2526,VALUE(SUBSTITUTE(SUBSTITUTE(F2526,"₹",""),",","")))</f>
        <v>777</v>
      </c>
      <c r="R2526" s="16" t="n">
        <f aca="false">IF(E2526=99,1,E2526)</f>
        <v>1</v>
      </c>
      <c r="S2526" s="16" t="n">
        <f aca="false">IF(G2526="",0,G2526)</f>
        <v>0</v>
      </c>
      <c r="T2526" s="16" t="str">
        <f aca="false">IF(I2526="","Unknown",IF(I2526="upi","UPI",I2526))</f>
        <v>COD</v>
      </c>
      <c r="U2526" s="16" t="str">
        <f aca="false">IF(L2526="Yes","Y",IF(L2526="No","N",L2526))</f>
        <v>N</v>
      </c>
      <c r="V2526" s="19" t="n">
        <f aca="false">ROUND(R2526*Q2526*(1-S2526),2)</f>
        <v>777</v>
      </c>
      <c r="W2526" s="16" t="str">
        <f aca="false">_xlfn.XLOOKUP(D2526,products!$A$2:$A$61,products!$C$2:$C$61,"Not found")</f>
        <v>Home</v>
      </c>
    </row>
    <row r="2527" customFormat="false" ht="15" hidden="false" customHeight="false" outlineLevel="0" collapsed="false">
      <c r="A2527" s="16" t="s">
        <v>3726</v>
      </c>
      <c r="B2527" s="16" t="s">
        <v>3718</v>
      </c>
      <c r="C2527" s="16" t="s">
        <v>568</v>
      </c>
      <c r="D2527" s="16" t="s">
        <v>173</v>
      </c>
      <c r="E2527" s="16" t="n">
        <v>2</v>
      </c>
      <c r="F2527" s="16" t="n">
        <v>1216</v>
      </c>
      <c r="G2527" s="16" t="n">
        <v>0.2</v>
      </c>
      <c r="H2527" s="16" t="s">
        <v>130</v>
      </c>
      <c r="I2527" s="16" t="s">
        <v>60</v>
      </c>
      <c r="J2527" s="16" t="n">
        <v>5</v>
      </c>
      <c r="K2527" s="16" t="n">
        <v>5</v>
      </c>
      <c r="L2527" s="16" t="s">
        <v>41</v>
      </c>
      <c r="M2527" s="18" t="n">
        <f aca="false">IF(ISNUMBER(B2527),B2527,IF(MID(B2527,3,1)="-",DATE(VALUE(RIGHT(B2527,4)),VALUE(MID(B2527,4,2)),VALUE(LEFT(B2527,2))),DATE(VALUE(LEFT(B2527,4)),VALUE(MID(B2527,6,2)),VALUE(RIGHT(B2527,2)))))</f>
        <v>45882</v>
      </c>
      <c r="N2527" s="16" t="n">
        <f aca="false">MONTH(M2527)</f>
        <v>8</v>
      </c>
      <c r="O2527" s="16" t="str">
        <f aca="false">PROPER(TRIM(H2527))</f>
        <v>Bengaluru</v>
      </c>
      <c r="P2527" s="16" t="str">
        <f aca="false">IFERROR(VLOOKUP(O2527,city_map!$A$2:$B$6,2,FALSE()),O2527)</f>
        <v>Bengaluru</v>
      </c>
      <c r="Q2527" s="16" t="n">
        <f aca="false">IF(ISNUMBER(F2527),F2527,VALUE(SUBSTITUTE(SUBSTITUTE(F2527,"₹",""),",","")))</f>
        <v>1216</v>
      </c>
      <c r="R2527" s="16" t="n">
        <f aca="false">IF(E2527=99,1,E2527)</f>
        <v>2</v>
      </c>
      <c r="S2527" s="16" t="n">
        <f aca="false">IF(G2527="",0,G2527)</f>
        <v>0.2</v>
      </c>
      <c r="T2527" s="16" t="str">
        <f aca="false">IF(I2527="","Unknown",IF(I2527="upi","UPI",I2527))</f>
        <v>UPI</v>
      </c>
      <c r="U2527" s="16" t="str">
        <f aca="false">IF(L2527="Yes","Y",IF(L2527="No","N",L2527))</f>
        <v>N</v>
      </c>
      <c r="V2527" s="19" t="n">
        <f aca="false">ROUND(R2527*Q2527*(1-S2527),2)</f>
        <v>1945.6</v>
      </c>
      <c r="W2527" s="16" t="str">
        <f aca="false">_xlfn.XLOOKUP(D2527,products!$A$2:$A$61,products!$C$2:$C$61,"Not found")</f>
        <v>Fashion</v>
      </c>
    </row>
    <row r="2528" customFormat="false" ht="15" hidden="false" customHeight="false" outlineLevel="0" collapsed="false">
      <c r="A2528" s="16" t="s">
        <v>3727</v>
      </c>
      <c r="B2528" s="16" t="s">
        <v>3718</v>
      </c>
      <c r="C2528" s="16" t="s">
        <v>813</v>
      </c>
      <c r="D2528" s="16" t="s">
        <v>219</v>
      </c>
      <c r="E2528" s="16" t="n">
        <v>1</v>
      </c>
      <c r="F2528" s="16" t="n">
        <v>1318</v>
      </c>
      <c r="G2528" s="16" t="n">
        <v>0.15</v>
      </c>
      <c r="H2528" s="16" t="s">
        <v>56</v>
      </c>
      <c r="I2528" s="16" t="s">
        <v>40</v>
      </c>
      <c r="J2528" s="16" t="n">
        <v>6</v>
      </c>
      <c r="K2528" s="16" t="n">
        <v>3</v>
      </c>
      <c r="L2528" s="16" t="s">
        <v>41</v>
      </c>
      <c r="M2528" s="18" t="n">
        <f aca="false">IF(ISNUMBER(B2528),B2528,IF(MID(B2528,3,1)="-",DATE(VALUE(RIGHT(B2528,4)),VALUE(MID(B2528,4,2)),VALUE(LEFT(B2528,2))),DATE(VALUE(LEFT(B2528,4)),VALUE(MID(B2528,6,2)),VALUE(RIGHT(B2528,2)))))</f>
        <v>45882</v>
      </c>
      <c r="N2528" s="16" t="n">
        <f aca="false">MONTH(M2528)</f>
        <v>8</v>
      </c>
      <c r="O2528" s="16" t="str">
        <f aca="false">PROPER(TRIM(H2528))</f>
        <v>Lucknow</v>
      </c>
      <c r="P2528" s="16" t="str">
        <f aca="false">IFERROR(VLOOKUP(O2528,city_map!$A$2:$B$6,2,FALSE()),O2528)</f>
        <v>Lucknow</v>
      </c>
      <c r="Q2528" s="16" t="n">
        <f aca="false">IF(ISNUMBER(F2528),F2528,VALUE(SUBSTITUTE(SUBSTITUTE(F2528,"₹",""),",","")))</f>
        <v>1318</v>
      </c>
      <c r="R2528" s="16" t="n">
        <f aca="false">IF(E2528=99,1,E2528)</f>
        <v>1</v>
      </c>
      <c r="S2528" s="16" t="n">
        <f aca="false">IF(G2528="",0,G2528)</f>
        <v>0.15</v>
      </c>
      <c r="T2528" s="16" t="str">
        <f aca="false">IF(I2528="","Unknown",IF(I2528="upi","UPI",I2528))</f>
        <v>COD</v>
      </c>
      <c r="U2528" s="16" t="str">
        <f aca="false">IF(L2528="Yes","Y",IF(L2528="No","N",L2528))</f>
        <v>N</v>
      </c>
      <c r="V2528" s="19" t="n">
        <f aca="false">ROUND(R2528*Q2528*(1-S2528),2)</f>
        <v>1120.3</v>
      </c>
      <c r="W2528" s="16" t="str">
        <f aca="false">_xlfn.XLOOKUP(D2528,products!$A$2:$A$61,products!$C$2:$C$61,"Not found")</f>
        <v>Electronics</v>
      </c>
    </row>
    <row r="2529" customFormat="false" ht="15" hidden="false" customHeight="false" outlineLevel="0" collapsed="false">
      <c r="A2529" s="16" t="s">
        <v>3728</v>
      </c>
      <c r="B2529" s="16" t="s">
        <v>3718</v>
      </c>
      <c r="C2529" s="16" t="s">
        <v>742</v>
      </c>
      <c r="D2529" s="16" t="s">
        <v>660</v>
      </c>
      <c r="E2529" s="16" t="n">
        <v>2</v>
      </c>
      <c r="F2529" s="16" t="n">
        <v>1760</v>
      </c>
      <c r="G2529" s="16" t="n">
        <v>0.3</v>
      </c>
      <c r="H2529" s="16" t="s">
        <v>56</v>
      </c>
      <c r="I2529" s="16" t="s">
        <v>71</v>
      </c>
      <c r="J2529" s="16" t="n">
        <v>6</v>
      </c>
      <c r="K2529" s="16" t="n">
        <v>4</v>
      </c>
      <c r="L2529" s="16" t="s">
        <v>41</v>
      </c>
      <c r="M2529" s="18" t="n">
        <f aca="false">IF(ISNUMBER(B2529),B2529,IF(MID(B2529,3,1)="-",DATE(VALUE(RIGHT(B2529,4)),VALUE(MID(B2529,4,2)),VALUE(LEFT(B2529,2))),DATE(VALUE(LEFT(B2529,4)),VALUE(MID(B2529,6,2)),VALUE(RIGHT(B2529,2)))))</f>
        <v>45882</v>
      </c>
      <c r="N2529" s="16" t="n">
        <f aca="false">MONTH(M2529)</f>
        <v>8</v>
      </c>
      <c r="O2529" s="16" t="str">
        <f aca="false">PROPER(TRIM(H2529))</f>
        <v>Lucknow</v>
      </c>
      <c r="P2529" s="16" t="str">
        <f aca="false">IFERROR(VLOOKUP(O2529,city_map!$A$2:$B$6,2,FALSE()),O2529)</f>
        <v>Lucknow</v>
      </c>
      <c r="Q2529" s="16" t="n">
        <f aca="false">IF(ISNUMBER(F2529),F2529,VALUE(SUBSTITUTE(SUBSTITUTE(F2529,"₹",""),",","")))</f>
        <v>1760</v>
      </c>
      <c r="R2529" s="16" t="n">
        <f aca="false">IF(E2529=99,1,E2529)</f>
        <v>2</v>
      </c>
      <c r="S2529" s="16" t="n">
        <f aca="false">IF(G2529="",0,G2529)</f>
        <v>0.3</v>
      </c>
      <c r="T2529" s="16" t="str">
        <f aca="false">IF(I2529="","Unknown",IF(I2529="upi","UPI",I2529))</f>
        <v>Credit Card</v>
      </c>
      <c r="U2529" s="16" t="str">
        <f aca="false">IF(L2529="Yes","Y",IF(L2529="No","N",L2529))</f>
        <v>N</v>
      </c>
      <c r="V2529" s="19" t="n">
        <f aca="false">ROUND(R2529*Q2529*(1-S2529),2)</f>
        <v>2464</v>
      </c>
      <c r="W2529" s="16" t="str">
        <f aca="false">_xlfn.XLOOKUP(D2529,products!$A$2:$A$61,products!$C$2:$C$61,"Not found")</f>
        <v>Beauty</v>
      </c>
    </row>
    <row r="2530" customFormat="false" ht="15" hidden="false" customHeight="false" outlineLevel="0" collapsed="false">
      <c r="A2530" s="16" t="s">
        <v>3729</v>
      </c>
      <c r="B2530" s="16" t="s">
        <v>3730</v>
      </c>
      <c r="C2530" s="16" t="s">
        <v>3731</v>
      </c>
      <c r="D2530" s="16" t="s">
        <v>160</v>
      </c>
      <c r="E2530" s="16" t="n">
        <v>1</v>
      </c>
      <c r="F2530" s="16" t="n">
        <v>1748</v>
      </c>
      <c r="G2530" s="16" t="n">
        <v>0</v>
      </c>
      <c r="H2530" s="16" t="s">
        <v>81</v>
      </c>
      <c r="I2530" s="16" t="s">
        <v>40</v>
      </c>
      <c r="J2530" s="16" t="n">
        <v>2</v>
      </c>
      <c r="K2530" s="16" t="n">
        <v>5</v>
      </c>
      <c r="L2530" s="16" t="s">
        <v>41</v>
      </c>
      <c r="M2530" s="18" t="n">
        <f aca="false">IF(ISNUMBER(B2530),B2530,IF(MID(B2530,3,1)="-",DATE(VALUE(RIGHT(B2530,4)),VALUE(MID(B2530,4,2)),VALUE(LEFT(B2530,2))),DATE(VALUE(LEFT(B2530,4)),VALUE(MID(B2530,6,2)),VALUE(RIGHT(B2530,2)))))</f>
        <v>45883</v>
      </c>
      <c r="N2530" s="16" t="n">
        <f aca="false">MONTH(M2530)</f>
        <v>8</v>
      </c>
      <c r="O2530" s="16" t="str">
        <f aca="false">PROPER(TRIM(H2530))</f>
        <v>Hyderabad</v>
      </c>
      <c r="P2530" s="16" t="str">
        <f aca="false">IFERROR(VLOOKUP(O2530,city_map!$A$2:$B$6,2,FALSE()),O2530)</f>
        <v>Hyderabad</v>
      </c>
      <c r="Q2530" s="16" t="n">
        <f aca="false">IF(ISNUMBER(F2530),F2530,VALUE(SUBSTITUTE(SUBSTITUTE(F2530,"₹",""),",","")))</f>
        <v>1748</v>
      </c>
      <c r="R2530" s="16" t="n">
        <f aca="false">IF(E2530=99,1,E2530)</f>
        <v>1</v>
      </c>
      <c r="S2530" s="16" t="n">
        <f aca="false">IF(G2530="",0,G2530)</f>
        <v>0</v>
      </c>
      <c r="T2530" s="16" t="str">
        <f aca="false">IF(I2530="","Unknown",IF(I2530="upi","UPI",I2530))</f>
        <v>COD</v>
      </c>
      <c r="U2530" s="16" t="str">
        <f aca="false">IF(L2530="Yes","Y",IF(L2530="No","N",L2530))</f>
        <v>N</v>
      </c>
      <c r="V2530" s="19" t="n">
        <f aca="false">ROUND(R2530*Q2530*(1-S2530),2)</f>
        <v>1748</v>
      </c>
      <c r="W2530" s="16" t="str">
        <f aca="false">_xlfn.XLOOKUP(D2530,products!$A$2:$A$61,products!$C$2:$C$61,"Not found")</f>
        <v>Fashion</v>
      </c>
    </row>
    <row r="2531" customFormat="false" ht="15" hidden="false" customHeight="false" outlineLevel="0" collapsed="false">
      <c r="A2531" s="16" t="s">
        <v>3732</v>
      </c>
      <c r="B2531" s="16" t="s">
        <v>3730</v>
      </c>
      <c r="C2531" s="16" t="s">
        <v>3733</v>
      </c>
      <c r="D2531" s="16" t="s">
        <v>222</v>
      </c>
      <c r="E2531" s="16" t="n">
        <v>1</v>
      </c>
      <c r="F2531" s="16" t="n">
        <v>1940</v>
      </c>
      <c r="G2531" s="16" t="n">
        <v>0.05</v>
      </c>
      <c r="H2531" s="16" t="s">
        <v>67</v>
      </c>
      <c r="I2531" s="16" t="s">
        <v>71</v>
      </c>
      <c r="J2531" s="16" t="n">
        <v>4</v>
      </c>
      <c r="K2531" s="16" t="n">
        <v>4</v>
      </c>
      <c r="L2531" s="16" t="s">
        <v>41</v>
      </c>
      <c r="M2531" s="18" t="n">
        <f aca="false">IF(ISNUMBER(B2531),B2531,IF(MID(B2531,3,1)="-",DATE(VALUE(RIGHT(B2531,4)),VALUE(MID(B2531,4,2)),VALUE(LEFT(B2531,2))),DATE(VALUE(LEFT(B2531,4)),VALUE(MID(B2531,6,2)),VALUE(RIGHT(B2531,2)))))</f>
        <v>45883</v>
      </c>
      <c r="N2531" s="16" t="n">
        <f aca="false">MONTH(M2531)</f>
        <v>8</v>
      </c>
      <c r="O2531" s="16" t="str">
        <f aca="false">PROPER(TRIM(H2531))</f>
        <v>Kolkata</v>
      </c>
      <c r="P2531" s="16" t="str">
        <f aca="false">IFERROR(VLOOKUP(O2531,city_map!$A$2:$B$6,2,FALSE()),O2531)</f>
        <v>Kolkata</v>
      </c>
      <c r="Q2531" s="16" t="n">
        <f aca="false">IF(ISNUMBER(F2531),F2531,VALUE(SUBSTITUTE(SUBSTITUTE(F2531,"₹",""),",","")))</f>
        <v>1940</v>
      </c>
      <c r="R2531" s="16" t="n">
        <f aca="false">IF(E2531=99,1,E2531)</f>
        <v>1</v>
      </c>
      <c r="S2531" s="16" t="n">
        <f aca="false">IF(G2531="",0,G2531)</f>
        <v>0.05</v>
      </c>
      <c r="T2531" s="16" t="str">
        <f aca="false">IF(I2531="","Unknown",IF(I2531="upi","UPI",I2531))</f>
        <v>Credit Card</v>
      </c>
      <c r="U2531" s="16" t="str">
        <f aca="false">IF(L2531="Yes","Y",IF(L2531="No","N",L2531))</f>
        <v>N</v>
      </c>
      <c r="V2531" s="19" t="n">
        <f aca="false">ROUND(R2531*Q2531*(1-S2531),2)</f>
        <v>1843</v>
      </c>
      <c r="W2531" s="16" t="str">
        <f aca="false">_xlfn.XLOOKUP(D2531,products!$A$2:$A$61,products!$C$2:$C$61,"Not found")</f>
        <v>Fashion</v>
      </c>
    </row>
    <row r="2532" customFormat="false" ht="15" hidden="false" customHeight="false" outlineLevel="0" collapsed="false">
      <c r="A2532" s="16" t="s">
        <v>3734</v>
      </c>
      <c r="B2532" s="16" t="s">
        <v>3730</v>
      </c>
      <c r="C2532" s="16" t="s">
        <v>1528</v>
      </c>
      <c r="D2532" s="16" t="s">
        <v>250</v>
      </c>
      <c r="E2532" s="16" t="n">
        <v>1</v>
      </c>
      <c r="F2532" s="16" t="n">
        <v>695</v>
      </c>
      <c r="G2532" s="16" t="n">
        <v>0</v>
      </c>
      <c r="H2532" s="16" t="s">
        <v>112</v>
      </c>
      <c r="I2532" s="16" t="s">
        <v>100</v>
      </c>
      <c r="J2532" s="16" t="n">
        <v>3</v>
      </c>
      <c r="K2532" s="16" t="n">
        <v>4</v>
      </c>
      <c r="L2532" s="16" t="s">
        <v>41</v>
      </c>
      <c r="M2532" s="18" t="n">
        <f aca="false">IF(ISNUMBER(B2532),B2532,IF(MID(B2532,3,1)="-",DATE(VALUE(RIGHT(B2532,4)),VALUE(MID(B2532,4,2)),VALUE(LEFT(B2532,2))),DATE(VALUE(LEFT(B2532,4)),VALUE(MID(B2532,6,2)),VALUE(RIGHT(B2532,2)))))</f>
        <v>45883</v>
      </c>
      <c r="N2532" s="16" t="n">
        <f aca="false">MONTH(M2532)</f>
        <v>8</v>
      </c>
      <c r="O2532" s="16" t="str">
        <f aca="false">PROPER(TRIM(H2532))</f>
        <v>Mumbai</v>
      </c>
      <c r="P2532" s="16" t="str">
        <f aca="false">IFERROR(VLOOKUP(O2532,city_map!$A$2:$B$6,2,FALSE()),O2532)</f>
        <v>Mumbai</v>
      </c>
      <c r="Q2532" s="16" t="n">
        <f aca="false">IF(ISNUMBER(F2532),F2532,VALUE(SUBSTITUTE(SUBSTITUTE(F2532,"₹",""),",","")))</f>
        <v>695</v>
      </c>
      <c r="R2532" s="16" t="n">
        <f aca="false">IF(E2532=99,1,E2532)</f>
        <v>1</v>
      </c>
      <c r="S2532" s="16" t="n">
        <f aca="false">IF(G2532="",0,G2532)</f>
        <v>0</v>
      </c>
      <c r="T2532" s="16" t="str">
        <f aca="false">IF(I2532="","Unknown",IF(I2532="upi","UPI",I2532))</f>
        <v>Net Banking</v>
      </c>
      <c r="U2532" s="16" t="str">
        <f aca="false">IF(L2532="Yes","Y",IF(L2532="No","N",L2532))</f>
        <v>N</v>
      </c>
      <c r="V2532" s="19" t="n">
        <f aca="false">ROUND(R2532*Q2532*(1-S2532),2)</f>
        <v>695</v>
      </c>
      <c r="W2532" s="16" t="str">
        <f aca="false">_xlfn.XLOOKUP(D2532,products!$A$2:$A$61,products!$C$2:$C$61,"Not found")</f>
        <v>Home</v>
      </c>
    </row>
    <row r="2533" customFormat="false" ht="15" hidden="false" customHeight="false" outlineLevel="0" collapsed="false">
      <c r="A2533" s="16" t="s">
        <v>3735</v>
      </c>
      <c r="B2533" s="16" t="s">
        <v>3730</v>
      </c>
      <c r="C2533" s="16" t="s">
        <v>498</v>
      </c>
      <c r="D2533" s="16" t="s">
        <v>721</v>
      </c>
      <c r="E2533" s="16" t="n">
        <v>1</v>
      </c>
      <c r="F2533" s="16" t="n">
        <v>523</v>
      </c>
      <c r="G2533" s="16" t="n">
        <v>0</v>
      </c>
      <c r="H2533" s="16" t="s">
        <v>130</v>
      </c>
      <c r="I2533" s="16" t="s">
        <v>40</v>
      </c>
      <c r="J2533" s="16" t="n">
        <v>3</v>
      </c>
      <c r="K2533" s="16" t="n">
        <v>5</v>
      </c>
      <c r="L2533" s="16" t="s">
        <v>41</v>
      </c>
      <c r="M2533" s="18" t="n">
        <f aca="false">IF(ISNUMBER(B2533),B2533,IF(MID(B2533,3,1)="-",DATE(VALUE(RIGHT(B2533,4)),VALUE(MID(B2533,4,2)),VALUE(LEFT(B2533,2))),DATE(VALUE(LEFT(B2533,4)),VALUE(MID(B2533,6,2)),VALUE(RIGHT(B2533,2)))))</f>
        <v>45883</v>
      </c>
      <c r="N2533" s="16" t="n">
        <f aca="false">MONTH(M2533)</f>
        <v>8</v>
      </c>
      <c r="O2533" s="16" t="str">
        <f aca="false">PROPER(TRIM(H2533))</f>
        <v>Bengaluru</v>
      </c>
      <c r="P2533" s="16" t="str">
        <f aca="false">IFERROR(VLOOKUP(O2533,city_map!$A$2:$B$6,2,FALSE()),O2533)</f>
        <v>Bengaluru</v>
      </c>
      <c r="Q2533" s="16" t="n">
        <f aca="false">IF(ISNUMBER(F2533),F2533,VALUE(SUBSTITUTE(SUBSTITUTE(F2533,"₹",""),",","")))</f>
        <v>523</v>
      </c>
      <c r="R2533" s="16" t="n">
        <f aca="false">IF(E2533=99,1,E2533)</f>
        <v>1</v>
      </c>
      <c r="S2533" s="16" t="n">
        <f aca="false">IF(G2533="",0,G2533)</f>
        <v>0</v>
      </c>
      <c r="T2533" s="16" t="str">
        <f aca="false">IF(I2533="","Unknown",IF(I2533="upi","UPI",I2533))</f>
        <v>COD</v>
      </c>
      <c r="U2533" s="16" t="str">
        <f aca="false">IF(L2533="Yes","Y",IF(L2533="No","N",L2533))</f>
        <v>N</v>
      </c>
      <c r="V2533" s="19" t="n">
        <f aca="false">ROUND(R2533*Q2533*(1-S2533),2)</f>
        <v>523</v>
      </c>
      <c r="W2533" s="16" t="str">
        <f aca="false">_xlfn.XLOOKUP(D2533,products!$A$2:$A$61,products!$C$2:$C$61,"Not found")</f>
        <v>Beauty</v>
      </c>
    </row>
    <row r="2534" customFormat="false" ht="15" hidden="false" customHeight="false" outlineLevel="0" collapsed="false">
      <c r="A2534" s="16" t="s">
        <v>3736</v>
      </c>
      <c r="B2534" s="16" t="s">
        <v>3730</v>
      </c>
      <c r="C2534" s="16" t="s">
        <v>1438</v>
      </c>
      <c r="D2534" s="16" t="s">
        <v>184</v>
      </c>
      <c r="E2534" s="16" t="n">
        <v>1</v>
      </c>
      <c r="F2534" s="16" t="n">
        <v>1255</v>
      </c>
      <c r="G2534" s="16" t="n">
        <v>0.05</v>
      </c>
      <c r="H2534" s="16" t="s">
        <v>67</v>
      </c>
      <c r="I2534" s="16" t="s">
        <v>40</v>
      </c>
      <c r="J2534" s="16" t="n">
        <v>3</v>
      </c>
      <c r="K2534" s="16" t="n">
        <v>3</v>
      </c>
      <c r="L2534" s="16" t="s">
        <v>57</v>
      </c>
      <c r="M2534" s="18" t="n">
        <f aca="false">IF(ISNUMBER(B2534),B2534,IF(MID(B2534,3,1)="-",DATE(VALUE(RIGHT(B2534,4)),VALUE(MID(B2534,4,2)),VALUE(LEFT(B2534,2))),DATE(VALUE(LEFT(B2534,4)),VALUE(MID(B2534,6,2)),VALUE(RIGHT(B2534,2)))))</f>
        <v>45883</v>
      </c>
      <c r="N2534" s="16" t="n">
        <f aca="false">MONTH(M2534)</f>
        <v>8</v>
      </c>
      <c r="O2534" s="16" t="str">
        <f aca="false">PROPER(TRIM(H2534))</f>
        <v>Kolkata</v>
      </c>
      <c r="P2534" s="16" t="str">
        <f aca="false">IFERROR(VLOOKUP(O2534,city_map!$A$2:$B$6,2,FALSE()),O2534)</f>
        <v>Kolkata</v>
      </c>
      <c r="Q2534" s="16" t="n">
        <f aca="false">IF(ISNUMBER(F2534),F2534,VALUE(SUBSTITUTE(SUBSTITUTE(F2534,"₹",""),",","")))</f>
        <v>1255</v>
      </c>
      <c r="R2534" s="16" t="n">
        <f aca="false">IF(E2534=99,1,E2534)</f>
        <v>1</v>
      </c>
      <c r="S2534" s="16" t="n">
        <f aca="false">IF(G2534="",0,G2534)</f>
        <v>0.05</v>
      </c>
      <c r="T2534" s="16" t="str">
        <f aca="false">IF(I2534="","Unknown",IF(I2534="upi","UPI",I2534))</f>
        <v>COD</v>
      </c>
      <c r="U2534" s="16" t="str">
        <f aca="false">IF(L2534="Yes","Y",IF(L2534="No","N",L2534))</f>
        <v>Y</v>
      </c>
      <c r="V2534" s="19" t="n">
        <f aca="false">ROUND(R2534*Q2534*(1-S2534),2)</f>
        <v>1192.25</v>
      </c>
      <c r="W2534" s="16" t="str">
        <f aca="false">_xlfn.XLOOKUP(D2534,products!$A$2:$A$61,products!$C$2:$C$61,"Not found")</f>
        <v>Home</v>
      </c>
    </row>
    <row r="2535" customFormat="false" ht="15" hidden="false" customHeight="false" outlineLevel="0" collapsed="false">
      <c r="A2535" s="16" t="s">
        <v>3737</v>
      </c>
      <c r="B2535" s="16" t="s">
        <v>3730</v>
      </c>
      <c r="C2535" s="16" t="s">
        <v>1236</v>
      </c>
      <c r="D2535" s="16" t="s">
        <v>66</v>
      </c>
      <c r="E2535" s="16" t="n">
        <v>2</v>
      </c>
      <c r="F2535" s="16" t="n">
        <v>15123</v>
      </c>
      <c r="G2535" s="16" t="n">
        <v>0.1</v>
      </c>
      <c r="H2535" s="16" t="s">
        <v>67</v>
      </c>
      <c r="I2535" s="16" t="s">
        <v>71</v>
      </c>
      <c r="J2535" s="16" t="n">
        <v>4</v>
      </c>
      <c r="K2535" s="16" t="n">
        <v>4</v>
      </c>
      <c r="L2535" s="16" t="s">
        <v>41</v>
      </c>
      <c r="M2535" s="18" t="n">
        <f aca="false">IF(ISNUMBER(B2535),B2535,IF(MID(B2535,3,1)="-",DATE(VALUE(RIGHT(B2535,4)),VALUE(MID(B2535,4,2)),VALUE(LEFT(B2535,2))),DATE(VALUE(LEFT(B2535,4)),VALUE(MID(B2535,6,2)),VALUE(RIGHT(B2535,2)))))</f>
        <v>45883</v>
      </c>
      <c r="N2535" s="16" t="n">
        <f aca="false">MONTH(M2535)</f>
        <v>8</v>
      </c>
      <c r="O2535" s="16" t="str">
        <f aca="false">PROPER(TRIM(H2535))</f>
        <v>Kolkata</v>
      </c>
      <c r="P2535" s="16" t="str">
        <f aca="false">IFERROR(VLOOKUP(O2535,city_map!$A$2:$B$6,2,FALSE()),O2535)</f>
        <v>Kolkata</v>
      </c>
      <c r="Q2535" s="16" t="n">
        <f aca="false">IF(ISNUMBER(F2535),F2535,VALUE(SUBSTITUTE(SUBSTITUTE(F2535,"₹",""),",","")))</f>
        <v>15123</v>
      </c>
      <c r="R2535" s="16" t="n">
        <f aca="false">IF(E2535=99,1,E2535)</f>
        <v>2</v>
      </c>
      <c r="S2535" s="16" t="n">
        <f aca="false">IF(G2535="",0,G2535)</f>
        <v>0.1</v>
      </c>
      <c r="T2535" s="16" t="str">
        <f aca="false">IF(I2535="","Unknown",IF(I2535="upi","UPI",I2535))</f>
        <v>Credit Card</v>
      </c>
      <c r="U2535" s="16" t="str">
        <f aca="false">IF(L2535="Yes","Y",IF(L2535="No","N",L2535))</f>
        <v>N</v>
      </c>
      <c r="V2535" s="19" t="n">
        <f aca="false">ROUND(R2535*Q2535*(1-S2535),2)</f>
        <v>27221.4</v>
      </c>
      <c r="W2535" s="16" t="str">
        <f aca="false">_xlfn.XLOOKUP(D2535,products!$A$2:$A$61,products!$C$2:$C$61,"Not found")</f>
        <v>Electronics</v>
      </c>
    </row>
    <row r="2536" customFormat="false" ht="15" hidden="false" customHeight="false" outlineLevel="0" collapsed="false">
      <c r="A2536" s="16" t="s">
        <v>3738</v>
      </c>
      <c r="B2536" s="16" t="s">
        <v>3730</v>
      </c>
      <c r="C2536" s="16" t="s">
        <v>249</v>
      </c>
      <c r="D2536" s="16" t="s">
        <v>133</v>
      </c>
      <c r="E2536" s="16" t="n">
        <v>2</v>
      </c>
      <c r="F2536" s="16" t="n">
        <v>609</v>
      </c>
      <c r="G2536" s="16" t="n">
        <v>0.1</v>
      </c>
      <c r="H2536" s="16" t="s">
        <v>46</v>
      </c>
      <c r="I2536" s="16" t="s">
        <v>60</v>
      </c>
      <c r="J2536" s="16" t="n">
        <v>4</v>
      </c>
      <c r="K2536" s="16" t="n">
        <v>4</v>
      </c>
      <c r="L2536" s="16" t="s">
        <v>41</v>
      </c>
      <c r="M2536" s="18" t="n">
        <f aca="false">IF(ISNUMBER(B2536),B2536,IF(MID(B2536,3,1)="-",DATE(VALUE(RIGHT(B2536,4)),VALUE(MID(B2536,4,2)),VALUE(LEFT(B2536,2))),DATE(VALUE(LEFT(B2536,4)),VALUE(MID(B2536,6,2)),VALUE(RIGHT(B2536,2)))))</f>
        <v>45883</v>
      </c>
      <c r="N2536" s="16" t="n">
        <f aca="false">MONTH(M2536)</f>
        <v>8</v>
      </c>
      <c r="O2536" s="16" t="str">
        <f aca="false">PROPER(TRIM(H2536))</f>
        <v>Chennai</v>
      </c>
      <c r="P2536" s="16" t="str">
        <f aca="false">IFERROR(VLOOKUP(O2536,city_map!$A$2:$B$6,2,FALSE()),O2536)</f>
        <v>Chennai</v>
      </c>
      <c r="Q2536" s="16" t="n">
        <f aca="false">IF(ISNUMBER(F2536),F2536,VALUE(SUBSTITUTE(SUBSTITUTE(F2536,"₹",""),",","")))</f>
        <v>609</v>
      </c>
      <c r="R2536" s="16" t="n">
        <f aca="false">IF(E2536=99,1,E2536)</f>
        <v>2</v>
      </c>
      <c r="S2536" s="16" t="n">
        <f aca="false">IF(G2536="",0,G2536)</f>
        <v>0.1</v>
      </c>
      <c r="T2536" s="16" t="str">
        <f aca="false">IF(I2536="","Unknown",IF(I2536="upi","UPI",I2536))</f>
        <v>UPI</v>
      </c>
      <c r="U2536" s="16" t="str">
        <f aca="false">IF(L2536="Yes","Y",IF(L2536="No","N",L2536))</f>
        <v>N</v>
      </c>
      <c r="V2536" s="19" t="n">
        <f aca="false">ROUND(R2536*Q2536*(1-S2536),2)</f>
        <v>1096.2</v>
      </c>
      <c r="W2536" s="16" t="str">
        <f aca="false">_xlfn.XLOOKUP(D2536,products!$A$2:$A$61,products!$C$2:$C$61,"Not found")</f>
        <v>Books</v>
      </c>
    </row>
    <row r="2537" customFormat="false" ht="15" hidden="false" customHeight="false" outlineLevel="0" collapsed="false">
      <c r="A2537" s="16" t="s">
        <v>3739</v>
      </c>
      <c r="B2537" s="16" t="s">
        <v>3730</v>
      </c>
      <c r="C2537" s="16" t="s">
        <v>1412</v>
      </c>
      <c r="D2537" s="16" t="s">
        <v>77</v>
      </c>
      <c r="E2537" s="16" t="n">
        <v>2</v>
      </c>
      <c r="F2537" s="16" t="n">
        <v>360</v>
      </c>
      <c r="G2537" s="16" t="n">
        <v>0.1</v>
      </c>
      <c r="H2537" s="16" t="s">
        <v>89</v>
      </c>
      <c r="I2537" s="16" t="s">
        <v>60</v>
      </c>
      <c r="J2537" s="16" t="n">
        <v>4</v>
      </c>
      <c r="K2537" s="16" t="n">
        <v>5</v>
      </c>
      <c r="L2537" s="16" t="s">
        <v>41</v>
      </c>
      <c r="M2537" s="18" t="n">
        <f aca="false">IF(ISNUMBER(B2537),B2537,IF(MID(B2537,3,1)="-",DATE(VALUE(RIGHT(B2537,4)),VALUE(MID(B2537,4,2)),VALUE(LEFT(B2537,2))),DATE(VALUE(LEFT(B2537,4)),VALUE(MID(B2537,6,2)),VALUE(RIGHT(B2537,2)))))</f>
        <v>45883</v>
      </c>
      <c r="N2537" s="16" t="n">
        <f aca="false">MONTH(M2537)</f>
        <v>8</v>
      </c>
      <c r="O2537" s="16" t="str">
        <f aca="false">PROPER(TRIM(H2537))</f>
        <v>Ahmedabad</v>
      </c>
      <c r="P2537" s="16" t="str">
        <f aca="false">IFERROR(VLOOKUP(O2537,city_map!$A$2:$B$6,2,FALSE()),O2537)</f>
        <v>Ahmedabad</v>
      </c>
      <c r="Q2537" s="16" t="n">
        <f aca="false">IF(ISNUMBER(F2537),F2537,VALUE(SUBSTITUTE(SUBSTITUTE(F2537,"₹",""),",","")))</f>
        <v>360</v>
      </c>
      <c r="R2537" s="16" t="n">
        <f aca="false">IF(E2537=99,1,E2537)</f>
        <v>2</v>
      </c>
      <c r="S2537" s="16" t="n">
        <f aca="false">IF(G2537="",0,G2537)</f>
        <v>0.1</v>
      </c>
      <c r="T2537" s="16" t="str">
        <f aca="false">IF(I2537="","Unknown",IF(I2537="upi","UPI",I2537))</f>
        <v>UPI</v>
      </c>
      <c r="U2537" s="16" t="str">
        <f aca="false">IF(L2537="Yes","Y",IF(L2537="No","N",L2537))</f>
        <v>N</v>
      </c>
      <c r="V2537" s="19" t="n">
        <f aca="false">ROUND(R2537*Q2537*(1-S2537),2)</f>
        <v>648</v>
      </c>
      <c r="W2537" s="16" t="str">
        <f aca="false">_xlfn.XLOOKUP(D2537,products!$A$2:$A$61,products!$C$2:$C$61,"Not found")</f>
        <v>Books</v>
      </c>
    </row>
    <row r="2538" customFormat="false" ht="15" hidden="false" customHeight="false" outlineLevel="0" collapsed="false">
      <c r="A2538" s="16" t="s">
        <v>3740</v>
      </c>
      <c r="B2538" s="16" t="s">
        <v>3741</v>
      </c>
      <c r="C2538" s="16" t="s">
        <v>1857</v>
      </c>
      <c r="D2538" s="16" t="s">
        <v>721</v>
      </c>
      <c r="E2538" s="16" t="n">
        <v>4</v>
      </c>
      <c r="F2538" s="16" t="n">
        <v>486</v>
      </c>
      <c r="G2538" s="16" t="n">
        <v>0.3</v>
      </c>
      <c r="H2538" s="16" t="s">
        <v>39</v>
      </c>
      <c r="I2538" s="16" t="s">
        <v>60</v>
      </c>
      <c r="J2538" s="16" t="n">
        <v>2</v>
      </c>
      <c r="K2538" s="16" t="n">
        <v>3</v>
      </c>
      <c r="L2538" s="16" t="s">
        <v>57</v>
      </c>
      <c r="M2538" s="18" t="n">
        <f aca="false">IF(ISNUMBER(B2538),B2538,IF(MID(B2538,3,1)="-",DATE(VALUE(RIGHT(B2538,4)),VALUE(MID(B2538,4,2)),VALUE(LEFT(B2538,2))),DATE(VALUE(LEFT(B2538,4)),VALUE(MID(B2538,6,2)),VALUE(RIGHT(B2538,2)))))</f>
        <v>45884</v>
      </c>
      <c r="N2538" s="16" t="n">
        <f aca="false">MONTH(M2538)</f>
        <v>8</v>
      </c>
      <c r="O2538" s="16" t="str">
        <f aca="false">PROPER(TRIM(H2538))</f>
        <v>Delhi</v>
      </c>
      <c r="P2538" s="16" t="str">
        <f aca="false">IFERROR(VLOOKUP(O2538,city_map!$A$2:$B$6,2,FALSE()),O2538)</f>
        <v>Delhi</v>
      </c>
      <c r="Q2538" s="16" t="n">
        <f aca="false">IF(ISNUMBER(F2538),F2538,VALUE(SUBSTITUTE(SUBSTITUTE(F2538,"₹",""),",","")))</f>
        <v>486</v>
      </c>
      <c r="R2538" s="16" t="n">
        <f aca="false">IF(E2538=99,1,E2538)</f>
        <v>4</v>
      </c>
      <c r="S2538" s="16" t="n">
        <f aca="false">IF(G2538="",0,G2538)</f>
        <v>0.3</v>
      </c>
      <c r="T2538" s="16" t="str">
        <f aca="false">IF(I2538="","Unknown",IF(I2538="upi","UPI",I2538))</f>
        <v>UPI</v>
      </c>
      <c r="U2538" s="16" t="str">
        <f aca="false">IF(L2538="Yes","Y",IF(L2538="No","N",L2538))</f>
        <v>Y</v>
      </c>
      <c r="V2538" s="19" t="n">
        <f aca="false">ROUND(R2538*Q2538*(1-S2538),2)</f>
        <v>1360.8</v>
      </c>
      <c r="W2538" s="16" t="str">
        <f aca="false">_xlfn.XLOOKUP(D2538,products!$A$2:$A$61,products!$C$2:$C$61,"Not found")</f>
        <v>Beauty</v>
      </c>
    </row>
    <row r="2539" customFormat="false" ht="15" hidden="false" customHeight="false" outlineLevel="0" collapsed="false">
      <c r="A2539" s="16" t="s">
        <v>3742</v>
      </c>
      <c r="B2539" s="16" t="s">
        <v>3741</v>
      </c>
      <c r="C2539" s="16" t="s">
        <v>1347</v>
      </c>
      <c r="D2539" s="16" t="s">
        <v>55</v>
      </c>
      <c r="E2539" s="16" t="n">
        <v>1</v>
      </c>
      <c r="F2539" s="16" t="n">
        <v>1939</v>
      </c>
      <c r="G2539" s="16" t="n">
        <v>0.1</v>
      </c>
      <c r="H2539" s="16" t="s">
        <v>46</v>
      </c>
      <c r="I2539" s="16" t="s">
        <v>60</v>
      </c>
      <c r="J2539" s="16" t="n">
        <v>7</v>
      </c>
      <c r="K2539" s="16" t="n">
        <v>4</v>
      </c>
      <c r="L2539" s="16" t="s">
        <v>41</v>
      </c>
      <c r="M2539" s="18" t="n">
        <f aca="false">IF(ISNUMBER(B2539),B2539,IF(MID(B2539,3,1)="-",DATE(VALUE(RIGHT(B2539,4)),VALUE(MID(B2539,4,2)),VALUE(LEFT(B2539,2))),DATE(VALUE(LEFT(B2539,4)),VALUE(MID(B2539,6,2)),VALUE(RIGHT(B2539,2)))))</f>
        <v>45884</v>
      </c>
      <c r="N2539" s="16" t="n">
        <f aca="false">MONTH(M2539)</f>
        <v>8</v>
      </c>
      <c r="O2539" s="16" t="str">
        <f aca="false">PROPER(TRIM(H2539))</f>
        <v>Chennai</v>
      </c>
      <c r="P2539" s="16" t="str">
        <f aca="false">IFERROR(VLOOKUP(O2539,city_map!$A$2:$B$6,2,FALSE()),O2539)</f>
        <v>Chennai</v>
      </c>
      <c r="Q2539" s="16" t="n">
        <f aca="false">IF(ISNUMBER(F2539),F2539,VALUE(SUBSTITUTE(SUBSTITUTE(F2539,"₹",""),",","")))</f>
        <v>1939</v>
      </c>
      <c r="R2539" s="16" t="n">
        <f aca="false">IF(E2539=99,1,E2539)</f>
        <v>1</v>
      </c>
      <c r="S2539" s="16" t="n">
        <f aca="false">IF(G2539="",0,G2539)</f>
        <v>0.1</v>
      </c>
      <c r="T2539" s="16" t="str">
        <f aca="false">IF(I2539="","Unknown",IF(I2539="upi","UPI",I2539))</f>
        <v>UPI</v>
      </c>
      <c r="U2539" s="16" t="str">
        <f aca="false">IF(L2539="Yes","Y",IF(L2539="No","N",L2539))</f>
        <v>N</v>
      </c>
      <c r="V2539" s="19" t="n">
        <f aca="false">ROUND(R2539*Q2539*(1-S2539),2)</f>
        <v>1745.1</v>
      </c>
      <c r="W2539" s="16" t="str">
        <f aca="false">_xlfn.XLOOKUP(D2539,products!$A$2:$A$61,products!$C$2:$C$61,"Not found")</f>
        <v>Home</v>
      </c>
    </row>
    <row r="2540" customFormat="false" ht="15" hidden="false" customHeight="false" outlineLevel="0" collapsed="false">
      <c r="A2540" s="16" t="s">
        <v>3743</v>
      </c>
      <c r="B2540" s="16" t="s">
        <v>3741</v>
      </c>
      <c r="C2540" s="16" t="s">
        <v>207</v>
      </c>
      <c r="D2540" s="16" t="s">
        <v>126</v>
      </c>
      <c r="E2540" s="16" t="n">
        <v>1</v>
      </c>
      <c r="F2540" s="16" t="n">
        <v>383</v>
      </c>
      <c r="G2540" s="16" t="n">
        <v>0.15</v>
      </c>
      <c r="H2540" s="16" t="s">
        <v>208</v>
      </c>
      <c r="I2540" s="16" t="s">
        <v>47</v>
      </c>
      <c r="J2540" s="16" t="n">
        <v>5</v>
      </c>
      <c r="K2540" s="16" t="n">
        <v>4</v>
      </c>
      <c r="L2540" s="16" t="s">
        <v>41</v>
      </c>
      <c r="M2540" s="18" t="n">
        <f aca="false">IF(ISNUMBER(B2540),B2540,IF(MID(B2540,3,1)="-",DATE(VALUE(RIGHT(B2540,4)),VALUE(MID(B2540,4,2)),VALUE(LEFT(B2540,2))),DATE(VALUE(LEFT(B2540,4)),VALUE(MID(B2540,6,2)),VALUE(RIGHT(B2540,2)))))</f>
        <v>45884</v>
      </c>
      <c r="N2540" s="16" t="n">
        <f aca="false">MONTH(M2540)</f>
        <v>8</v>
      </c>
      <c r="O2540" s="16" t="str">
        <f aca="false">PROPER(TRIM(H2540))</f>
        <v>Jaipur</v>
      </c>
      <c r="P2540" s="16" t="str">
        <f aca="false">IFERROR(VLOOKUP(O2540,city_map!$A$2:$B$6,2,FALSE()),O2540)</f>
        <v>Jaipur</v>
      </c>
      <c r="Q2540" s="16" t="n">
        <f aca="false">IF(ISNUMBER(F2540),F2540,VALUE(SUBSTITUTE(SUBSTITUTE(F2540,"₹",""),",","")))</f>
        <v>383</v>
      </c>
      <c r="R2540" s="16" t="n">
        <f aca="false">IF(E2540=99,1,E2540)</f>
        <v>1</v>
      </c>
      <c r="S2540" s="16" t="n">
        <f aca="false">IF(G2540="",0,G2540)</f>
        <v>0.15</v>
      </c>
      <c r="T2540" s="16" t="str">
        <f aca="false">IF(I2540="","Unknown",IF(I2540="upi","UPI",I2540))</f>
        <v>Debit Card</v>
      </c>
      <c r="U2540" s="16" t="str">
        <f aca="false">IF(L2540="Yes","Y",IF(L2540="No","N",L2540))</f>
        <v>N</v>
      </c>
      <c r="V2540" s="19" t="n">
        <f aca="false">ROUND(R2540*Q2540*(1-S2540),2)</f>
        <v>325.55</v>
      </c>
      <c r="W2540" s="16" t="str">
        <f aca="false">_xlfn.XLOOKUP(D2540,products!$A$2:$A$61,products!$C$2:$C$61,"Not found")</f>
        <v>Home</v>
      </c>
    </row>
    <row r="2541" customFormat="false" ht="15" hidden="false" customHeight="false" outlineLevel="0" collapsed="false">
      <c r="A2541" s="16" t="s">
        <v>3744</v>
      </c>
      <c r="B2541" s="16" t="s">
        <v>3741</v>
      </c>
      <c r="C2541" s="16" t="s">
        <v>1209</v>
      </c>
      <c r="D2541" s="16" t="s">
        <v>203</v>
      </c>
      <c r="E2541" s="16" t="n">
        <v>5</v>
      </c>
      <c r="F2541" s="16" t="n">
        <v>2544</v>
      </c>
      <c r="G2541" s="16" t="n">
        <v>0.2</v>
      </c>
      <c r="H2541" s="16" t="s">
        <v>39</v>
      </c>
      <c r="I2541" s="16" t="s">
        <v>47</v>
      </c>
      <c r="J2541" s="16" t="n">
        <v>2</v>
      </c>
      <c r="K2541" s="16" t="n">
        <v>2</v>
      </c>
      <c r="L2541" s="16" t="s">
        <v>57</v>
      </c>
      <c r="M2541" s="18" t="n">
        <f aca="false">IF(ISNUMBER(B2541),B2541,IF(MID(B2541,3,1)="-",DATE(VALUE(RIGHT(B2541,4)),VALUE(MID(B2541,4,2)),VALUE(LEFT(B2541,2))),DATE(VALUE(LEFT(B2541,4)),VALUE(MID(B2541,6,2)),VALUE(RIGHT(B2541,2)))))</f>
        <v>45884</v>
      </c>
      <c r="N2541" s="16" t="n">
        <f aca="false">MONTH(M2541)</f>
        <v>8</v>
      </c>
      <c r="O2541" s="16" t="str">
        <f aca="false">PROPER(TRIM(H2541))</f>
        <v>Delhi</v>
      </c>
      <c r="P2541" s="16" t="str">
        <f aca="false">IFERROR(VLOOKUP(O2541,city_map!$A$2:$B$6,2,FALSE()),O2541)</f>
        <v>Delhi</v>
      </c>
      <c r="Q2541" s="16" t="n">
        <f aca="false">IF(ISNUMBER(F2541),F2541,VALUE(SUBSTITUTE(SUBSTITUTE(F2541,"₹",""),",","")))</f>
        <v>2544</v>
      </c>
      <c r="R2541" s="16" t="n">
        <f aca="false">IF(E2541=99,1,E2541)</f>
        <v>5</v>
      </c>
      <c r="S2541" s="16" t="n">
        <f aca="false">IF(G2541="",0,G2541)</f>
        <v>0.2</v>
      </c>
      <c r="T2541" s="16" t="str">
        <f aca="false">IF(I2541="","Unknown",IF(I2541="upi","UPI",I2541))</f>
        <v>Debit Card</v>
      </c>
      <c r="U2541" s="16" t="str">
        <f aca="false">IF(L2541="Yes","Y",IF(L2541="No","N",L2541))</f>
        <v>Y</v>
      </c>
      <c r="V2541" s="19" t="n">
        <f aca="false">ROUND(R2541*Q2541*(1-S2541),2)</f>
        <v>10176</v>
      </c>
      <c r="W2541" s="16" t="str">
        <f aca="false">_xlfn.XLOOKUP(D2541,products!$A$2:$A$61,products!$C$2:$C$61,"Not found")</f>
        <v>Fashion</v>
      </c>
    </row>
    <row r="2542" customFormat="false" ht="15" hidden="false" customHeight="false" outlineLevel="0" collapsed="false">
      <c r="A2542" s="16" t="s">
        <v>3745</v>
      </c>
      <c r="B2542" s="16" t="s">
        <v>3741</v>
      </c>
      <c r="C2542" s="16" t="s">
        <v>997</v>
      </c>
      <c r="D2542" s="16" t="s">
        <v>184</v>
      </c>
      <c r="E2542" s="16" t="n">
        <v>1</v>
      </c>
      <c r="F2542" s="16" t="n">
        <v>1257</v>
      </c>
      <c r="G2542" s="16" t="n">
        <v>0.05</v>
      </c>
      <c r="H2542" s="16" t="s">
        <v>527</v>
      </c>
      <c r="I2542" s="16" t="s">
        <v>40</v>
      </c>
      <c r="J2542" s="16" t="n">
        <v>4</v>
      </c>
      <c r="K2542" s="16" t="n">
        <v>4</v>
      </c>
      <c r="L2542" s="16" t="s">
        <v>41</v>
      </c>
      <c r="M2542" s="18" t="n">
        <f aca="false">IF(ISNUMBER(B2542),B2542,IF(MID(B2542,3,1)="-",DATE(VALUE(RIGHT(B2542,4)),VALUE(MID(B2542,4,2)),VALUE(LEFT(B2542,2))),DATE(VALUE(LEFT(B2542,4)),VALUE(MID(B2542,6,2)),VALUE(RIGHT(B2542,2)))))</f>
        <v>45884</v>
      </c>
      <c r="N2542" s="16" t="n">
        <f aca="false">MONTH(M2542)</f>
        <v>8</v>
      </c>
      <c r="O2542" s="16" t="str">
        <f aca="false">PROPER(TRIM(H2542))</f>
        <v>Bangalore</v>
      </c>
      <c r="P2542" s="16" t="str">
        <f aca="false">IFERROR(VLOOKUP(O2542,city_map!$A$2:$B$6,2,FALSE()),O2542)</f>
        <v>Bengaluru</v>
      </c>
      <c r="Q2542" s="16" t="n">
        <f aca="false">IF(ISNUMBER(F2542),F2542,VALUE(SUBSTITUTE(SUBSTITUTE(F2542,"₹",""),",","")))</f>
        <v>1257</v>
      </c>
      <c r="R2542" s="16" t="n">
        <f aca="false">IF(E2542=99,1,E2542)</f>
        <v>1</v>
      </c>
      <c r="S2542" s="16" t="n">
        <f aca="false">IF(G2542="",0,G2542)</f>
        <v>0.05</v>
      </c>
      <c r="T2542" s="16" t="str">
        <f aca="false">IF(I2542="","Unknown",IF(I2542="upi","UPI",I2542))</f>
        <v>COD</v>
      </c>
      <c r="U2542" s="16" t="str">
        <f aca="false">IF(L2542="Yes","Y",IF(L2542="No","N",L2542))</f>
        <v>N</v>
      </c>
      <c r="V2542" s="19" t="n">
        <f aca="false">ROUND(R2542*Q2542*(1-S2542),2)</f>
        <v>1194.15</v>
      </c>
      <c r="W2542" s="16" t="str">
        <f aca="false">_xlfn.XLOOKUP(D2542,products!$A$2:$A$61,products!$C$2:$C$61,"Not found")</f>
        <v>Home</v>
      </c>
    </row>
    <row r="2543" customFormat="false" ht="15" hidden="false" customHeight="false" outlineLevel="0" collapsed="false">
      <c r="A2543" s="16" t="s">
        <v>3746</v>
      </c>
      <c r="B2543" s="16" t="s">
        <v>3741</v>
      </c>
      <c r="C2543" s="16" t="s">
        <v>266</v>
      </c>
      <c r="D2543" s="16" t="s">
        <v>393</v>
      </c>
      <c r="E2543" s="16" t="n">
        <v>2</v>
      </c>
      <c r="F2543" s="16" t="n">
        <v>495</v>
      </c>
      <c r="G2543" s="16" t="n">
        <v>0.05</v>
      </c>
      <c r="H2543" s="16" t="s">
        <v>130</v>
      </c>
      <c r="I2543" s="16" t="s">
        <v>40</v>
      </c>
      <c r="J2543" s="16" t="n">
        <v>4</v>
      </c>
      <c r="K2543" s="16"/>
      <c r="L2543" s="16" t="s">
        <v>57</v>
      </c>
      <c r="M2543" s="18" t="n">
        <f aca="false">IF(ISNUMBER(B2543),B2543,IF(MID(B2543,3,1)="-",DATE(VALUE(RIGHT(B2543,4)),VALUE(MID(B2543,4,2)),VALUE(LEFT(B2543,2))),DATE(VALUE(LEFT(B2543,4)),VALUE(MID(B2543,6,2)),VALUE(RIGHT(B2543,2)))))</f>
        <v>45884</v>
      </c>
      <c r="N2543" s="16" t="n">
        <f aca="false">MONTH(M2543)</f>
        <v>8</v>
      </c>
      <c r="O2543" s="16" t="str">
        <f aca="false">PROPER(TRIM(H2543))</f>
        <v>Bengaluru</v>
      </c>
      <c r="P2543" s="16" t="str">
        <f aca="false">IFERROR(VLOOKUP(O2543,city_map!$A$2:$B$6,2,FALSE()),O2543)</f>
        <v>Bengaluru</v>
      </c>
      <c r="Q2543" s="16" t="n">
        <f aca="false">IF(ISNUMBER(F2543),F2543,VALUE(SUBSTITUTE(SUBSTITUTE(F2543,"₹",""),",","")))</f>
        <v>495</v>
      </c>
      <c r="R2543" s="16" t="n">
        <f aca="false">IF(E2543=99,1,E2543)</f>
        <v>2</v>
      </c>
      <c r="S2543" s="16" t="n">
        <f aca="false">IF(G2543="",0,G2543)</f>
        <v>0.05</v>
      </c>
      <c r="T2543" s="16" t="str">
        <f aca="false">IF(I2543="","Unknown",IF(I2543="upi","UPI",I2543))</f>
        <v>COD</v>
      </c>
      <c r="U2543" s="16" t="str">
        <f aca="false">IF(L2543="Yes","Y",IF(L2543="No","N",L2543))</f>
        <v>Y</v>
      </c>
      <c r="V2543" s="19" t="n">
        <f aca="false">ROUND(R2543*Q2543*(1-S2543),2)</f>
        <v>940.5</v>
      </c>
      <c r="W2543" s="16" t="str">
        <f aca="false">_xlfn.XLOOKUP(D2543,products!$A$2:$A$61,products!$C$2:$C$61,"Not found")</f>
        <v>Fashion</v>
      </c>
    </row>
    <row r="2544" customFormat="false" ht="15" hidden="false" customHeight="false" outlineLevel="0" collapsed="false">
      <c r="A2544" s="16" t="s">
        <v>3747</v>
      </c>
      <c r="B2544" s="16" t="s">
        <v>3741</v>
      </c>
      <c r="C2544" s="16" t="s">
        <v>764</v>
      </c>
      <c r="D2544" s="16" t="s">
        <v>173</v>
      </c>
      <c r="E2544" s="16" t="n">
        <v>1</v>
      </c>
      <c r="F2544" s="16" t="n">
        <v>1201</v>
      </c>
      <c r="G2544" s="16" t="n">
        <v>0.1</v>
      </c>
      <c r="H2544" s="16" t="s">
        <v>130</v>
      </c>
      <c r="I2544" s="16" t="s">
        <v>40</v>
      </c>
      <c r="J2544" s="16" t="n">
        <v>4</v>
      </c>
      <c r="K2544" s="16" t="n">
        <v>4</v>
      </c>
      <c r="L2544" s="16" t="s">
        <v>57</v>
      </c>
      <c r="M2544" s="18" t="n">
        <f aca="false">IF(ISNUMBER(B2544),B2544,IF(MID(B2544,3,1)="-",DATE(VALUE(RIGHT(B2544,4)),VALUE(MID(B2544,4,2)),VALUE(LEFT(B2544,2))),DATE(VALUE(LEFT(B2544,4)),VALUE(MID(B2544,6,2)),VALUE(RIGHT(B2544,2)))))</f>
        <v>45884</v>
      </c>
      <c r="N2544" s="16" t="n">
        <f aca="false">MONTH(M2544)</f>
        <v>8</v>
      </c>
      <c r="O2544" s="16" t="str">
        <f aca="false">PROPER(TRIM(H2544))</f>
        <v>Bengaluru</v>
      </c>
      <c r="P2544" s="16" t="str">
        <f aca="false">IFERROR(VLOOKUP(O2544,city_map!$A$2:$B$6,2,FALSE()),O2544)</f>
        <v>Bengaluru</v>
      </c>
      <c r="Q2544" s="16" t="n">
        <f aca="false">IF(ISNUMBER(F2544),F2544,VALUE(SUBSTITUTE(SUBSTITUTE(F2544,"₹",""),",","")))</f>
        <v>1201</v>
      </c>
      <c r="R2544" s="16" t="n">
        <f aca="false">IF(E2544=99,1,E2544)</f>
        <v>1</v>
      </c>
      <c r="S2544" s="16" t="n">
        <f aca="false">IF(G2544="",0,G2544)</f>
        <v>0.1</v>
      </c>
      <c r="T2544" s="16" t="str">
        <f aca="false">IF(I2544="","Unknown",IF(I2544="upi","UPI",I2544))</f>
        <v>COD</v>
      </c>
      <c r="U2544" s="16" t="str">
        <f aca="false">IF(L2544="Yes","Y",IF(L2544="No","N",L2544))</f>
        <v>Y</v>
      </c>
      <c r="V2544" s="19" t="n">
        <f aca="false">ROUND(R2544*Q2544*(1-S2544),2)</f>
        <v>1080.9</v>
      </c>
      <c r="W2544" s="16" t="str">
        <f aca="false">_xlfn.XLOOKUP(D2544,products!$A$2:$A$61,products!$C$2:$C$61,"Not found")</f>
        <v>Fashion</v>
      </c>
    </row>
    <row r="2545" customFormat="false" ht="15" hidden="false" customHeight="false" outlineLevel="0" collapsed="false">
      <c r="A2545" s="16" t="s">
        <v>3748</v>
      </c>
      <c r="B2545" s="16" t="s">
        <v>3741</v>
      </c>
      <c r="C2545" s="16" t="s">
        <v>94</v>
      </c>
      <c r="D2545" s="16" t="s">
        <v>259</v>
      </c>
      <c r="E2545" s="16" t="n">
        <v>1</v>
      </c>
      <c r="F2545" s="16" t="n">
        <v>517</v>
      </c>
      <c r="G2545" s="16" t="n">
        <v>0.1</v>
      </c>
      <c r="H2545" s="16" t="s">
        <v>70</v>
      </c>
      <c r="I2545" s="16" t="s">
        <v>40</v>
      </c>
      <c r="J2545" s="16" t="n">
        <v>6</v>
      </c>
      <c r="K2545" s="16" t="n">
        <v>3</v>
      </c>
      <c r="L2545" s="16" t="s">
        <v>41</v>
      </c>
      <c r="M2545" s="18" t="n">
        <f aca="false">IF(ISNUMBER(B2545),B2545,IF(MID(B2545,3,1)="-",DATE(VALUE(RIGHT(B2545,4)),VALUE(MID(B2545,4,2)),VALUE(LEFT(B2545,2))),DATE(VALUE(LEFT(B2545,4)),VALUE(MID(B2545,6,2)),VALUE(RIGHT(B2545,2)))))</f>
        <v>45884</v>
      </c>
      <c r="N2545" s="16" t="n">
        <f aca="false">MONTH(M2545)</f>
        <v>8</v>
      </c>
      <c r="O2545" s="16" t="str">
        <f aca="false">PROPER(TRIM(H2545))</f>
        <v>Pune</v>
      </c>
      <c r="P2545" s="16" t="str">
        <f aca="false">IFERROR(VLOOKUP(O2545,city_map!$A$2:$B$6,2,FALSE()),O2545)</f>
        <v>Pune</v>
      </c>
      <c r="Q2545" s="16" t="n">
        <f aca="false">IF(ISNUMBER(F2545),F2545,VALUE(SUBSTITUTE(SUBSTITUTE(F2545,"₹",""),",","")))</f>
        <v>517</v>
      </c>
      <c r="R2545" s="16" t="n">
        <f aca="false">IF(E2545=99,1,E2545)</f>
        <v>1</v>
      </c>
      <c r="S2545" s="16" t="n">
        <f aca="false">IF(G2545="",0,G2545)</f>
        <v>0.1</v>
      </c>
      <c r="T2545" s="16" t="str">
        <f aca="false">IF(I2545="","Unknown",IF(I2545="upi","UPI",I2545))</f>
        <v>COD</v>
      </c>
      <c r="U2545" s="16" t="str">
        <f aca="false">IF(L2545="Yes","Y",IF(L2545="No","N",L2545))</f>
        <v>N</v>
      </c>
      <c r="V2545" s="19" t="n">
        <f aca="false">ROUND(R2545*Q2545*(1-S2545),2)</f>
        <v>465.3</v>
      </c>
      <c r="W2545" s="16" t="str">
        <f aca="false">_xlfn.XLOOKUP(D2545,products!$A$2:$A$61,products!$C$2:$C$61,"Not found")</f>
        <v>Books</v>
      </c>
    </row>
    <row r="2546" customFormat="false" ht="15" hidden="false" customHeight="false" outlineLevel="0" collapsed="false">
      <c r="A2546" s="16" t="s">
        <v>3749</v>
      </c>
      <c r="B2546" s="16" t="s">
        <v>3750</v>
      </c>
      <c r="C2546" s="16" t="s">
        <v>1990</v>
      </c>
      <c r="D2546" s="16" t="s">
        <v>412</v>
      </c>
      <c r="E2546" s="16" t="n">
        <v>2</v>
      </c>
      <c r="F2546" s="16" t="n">
        <v>1033</v>
      </c>
      <c r="G2546" s="16" t="n">
        <v>0.05</v>
      </c>
      <c r="H2546" s="16" t="s">
        <v>281</v>
      </c>
      <c r="I2546" s="16" t="s">
        <v>71</v>
      </c>
      <c r="J2546" s="16" t="n">
        <v>4</v>
      </c>
      <c r="K2546" s="16" t="n">
        <v>5</v>
      </c>
      <c r="L2546" s="16" t="s">
        <v>41</v>
      </c>
      <c r="M2546" s="18" t="n">
        <f aca="false">IF(ISNUMBER(B2546),B2546,IF(MID(B2546,3,1)="-",DATE(VALUE(RIGHT(B2546,4)),VALUE(MID(B2546,4,2)),VALUE(LEFT(B2546,2))),DATE(VALUE(LEFT(B2546,4)),VALUE(MID(B2546,6,2)),VALUE(RIGHT(B2546,2)))))</f>
        <v>45884</v>
      </c>
      <c r="N2546" s="16" t="n">
        <f aca="false">MONTH(M2546)</f>
        <v>8</v>
      </c>
      <c r="O2546" s="16" t="str">
        <f aca="false">PROPER(TRIM(H2546))</f>
        <v>Bengaluru</v>
      </c>
      <c r="P2546" s="16" t="str">
        <f aca="false">IFERROR(VLOOKUP(O2546,city_map!$A$2:$B$6,2,FALSE()),O2546)</f>
        <v>Bengaluru</v>
      </c>
      <c r="Q2546" s="16" t="n">
        <f aca="false">IF(ISNUMBER(F2546),F2546,VALUE(SUBSTITUTE(SUBSTITUTE(F2546,"₹",""),",","")))</f>
        <v>1033</v>
      </c>
      <c r="R2546" s="16" t="n">
        <f aca="false">IF(E2546=99,1,E2546)</f>
        <v>2</v>
      </c>
      <c r="S2546" s="16" t="n">
        <f aca="false">IF(G2546="",0,G2546)</f>
        <v>0.05</v>
      </c>
      <c r="T2546" s="16" t="str">
        <f aca="false">IF(I2546="","Unknown",IF(I2546="upi","UPI",I2546))</f>
        <v>Credit Card</v>
      </c>
      <c r="U2546" s="16" t="str">
        <f aca="false">IF(L2546="Yes","Y",IF(L2546="No","N",L2546))</f>
        <v>N</v>
      </c>
      <c r="V2546" s="19" t="n">
        <f aca="false">ROUND(R2546*Q2546*(1-S2546),2)</f>
        <v>1962.7</v>
      </c>
      <c r="W2546" s="16" t="str">
        <f aca="false">_xlfn.XLOOKUP(D2546,products!$A$2:$A$61,products!$C$2:$C$61,"Not found")</f>
        <v>Home</v>
      </c>
    </row>
    <row r="2547" customFormat="false" ht="15" hidden="false" customHeight="false" outlineLevel="0" collapsed="false">
      <c r="A2547" s="16" t="s">
        <v>3751</v>
      </c>
      <c r="B2547" s="16" t="s">
        <v>3741</v>
      </c>
      <c r="C2547" s="16" t="s">
        <v>1059</v>
      </c>
      <c r="D2547" s="16" t="s">
        <v>63</v>
      </c>
      <c r="E2547" s="16" t="n">
        <v>1</v>
      </c>
      <c r="F2547" s="16" t="n">
        <v>1542</v>
      </c>
      <c r="G2547" s="16" t="n">
        <v>0</v>
      </c>
      <c r="H2547" s="16" t="s">
        <v>56</v>
      </c>
      <c r="I2547" s="16" t="s">
        <v>60</v>
      </c>
      <c r="J2547" s="16" t="n">
        <v>8</v>
      </c>
      <c r="K2547" s="16" t="n">
        <v>4</v>
      </c>
      <c r="L2547" s="16" t="s">
        <v>41</v>
      </c>
      <c r="M2547" s="18" t="n">
        <f aca="false">IF(ISNUMBER(B2547),B2547,IF(MID(B2547,3,1)="-",DATE(VALUE(RIGHT(B2547,4)),VALUE(MID(B2547,4,2)),VALUE(LEFT(B2547,2))),DATE(VALUE(LEFT(B2547,4)),VALUE(MID(B2547,6,2)),VALUE(RIGHT(B2547,2)))))</f>
        <v>45884</v>
      </c>
      <c r="N2547" s="16" t="n">
        <f aca="false">MONTH(M2547)</f>
        <v>8</v>
      </c>
      <c r="O2547" s="16" t="str">
        <f aca="false">PROPER(TRIM(H2547))</f>
        <v>Lucknow</v>
      </c>
      <c r="P2547" s="16" t="str">
        <f aca="false">IFERROR(VLOOKUP(O2547,city_map!$A$2:$B$6,2,FALSE()),O2547)</f>
        <v>Lucknow</v>
      </c>
      <c r="Q2547" s="16" t="n">
        <f aca="false">IF(ISNUMBER(F2547),F2547,VALUE(SUBSTITUTE(SUBSTITUTE(F2547,"₹",""),",","")))</f>
        <v>1542</v>
      </c>
      <c r="R2547" s="16" t="n">
        <f aca="false">IF(E2547=99,1,E2547)</f>
        <v>1</v>
      </c>
      <c r="S2547" s="16" t="n">
        <f aca="false">IF(G2547="",0,G2547)</f>
        <v>0</v>
      </c>
      <c r="T2547" s="16" t="str">
        <f aca="false">IF(I2547="","Unknown",IF(I2547="upi","UPI",I2547))</f>
        <v>UPI</v>
      </c>
      <c r="U2547" s="16" t="str">
        <f aca="false">IF(L2547="Yes","Y",IF(L2547="No","N",L2547))</f>
        <v>N</v>
      </c>
      <c r="V2547" s="19" t="n">
        <f aca="false">ROUND(R2547*Q2547*(1-S2547),2)</f>
        <v>1542</v>
      </c>
      <c r="W2547" s="16" t="str">
        <f aca="false">_xlfn.XLOOKUP(D2547,products!$A$2:$A$61,products!$C$2:$C$61,"Not found")</f>
        <v>Fashion</v>
      </c>
    </row>
    <row r="2548" customFormat="false" ht="15" hidden="false" customHeight="false" outlineLevel="0" collapsed="false">
      <c r="A2548" s="16" t="s">
        <v>3752</v>
      </c>
      <c r="B2548" s="16" t="s">
        <v>3741</v>
      </c>
      <c r="C2548" s="16" t="s">
        <v>1046</v>
      </c>
      <c r="D2548" s="16" t="s">
        <v>142</v>
      </c>
      <c r="E2548" s="16" t="n">
        <v>2</v>
      </c>
      <c r="F2548" s="16" t="n">
        <v>579</v>
      </c>
      <c r="G2548" s="16" t="n">
        <v>0.15</v>
      </c>
      <c r="H2548" s="16" t="s">
        <v>46</v>
      </c>
      <c r="I2548" s="16" t="s">
        <v>60</v>
      </c>
      <c r="J2548" s="16" t="n">
        <v>3</v>
      </c>
      <c r="K2548" s="16" t="n">
        <v>4</v>
      </c>
      <c r="L2548" s="16" t="s">
        <v>41</v>
      </c>
      <c r="M2548" s="18" t="n">
        <f aca="false">IF(ISNUMBER(B2548),B2548,IF(MID(B2548,3,1)="-",DATE(VALUE(RIGHT(B2548,4)),VALUE(MID(B2548,4,2)),VALUE(LEFT(B2548,2))),DATE(VALUE(LEFT(B2548,4)),VALUE(MID(B2548,6,2)),VALUE(RIGHT(B2548,2)))))</f>
        <v>45884</v>
      </c>
      <c r="N2548" s="16" t="n">
        <f aca="false">MONTH(M2548)</f>
        <v>8</v>
      </c>
      <c r="O2548" s="16" t="str">
        <f aca="false">PROPER(TRIM(H2548))</f>
        <v>Chennai</v>
      </c>
      <c r="P2548" s="16" t="str">
        <f aca="false">IFERROR(VLOOKUP(O2548,city_map!$A$2:$B$6,2,FALSE()),O2548)</f>
        <v>Chennai</v>
      </c>
      <c r="Q2548" s="16" t="n">
        <f aca="false">IF(ISNUMBER(F2548),F2548,VALUE(SUBSTITUTE(SUBSTITUTE(F2548,"₹",""),",","")))</f>
        <v>579</v>
      </c>
      <c r="R2548" s="16" t="n">
        <f aca="false">IF(E2548=99,1,E2548)</f>
        <v>2</v>
      </c>
      <c r="S2548" s="16" t="n">
        <f aca="false">IF(G2548="",0,G2548)</f>
        <v>0.15</v>
      </c>
      <c r="T2548" s="16" t="str">
        <f aca="false">IF(I2548="","Unknown",IF(I2548="upi","UPI",I2548))</f>
        <v>UPI</v>
      </c>
      <c r="U2548" s="16" t="str">
        <f aca="false">IF(L2548="Yes","Y",IF(L2548="No","N",L2548))</f>
        <v>N</v>
      </c>
      <c r="V2548" s="19" t="n">
        <f aca="false">ROUND(R2548*Q2548*(1-S2548),2)</f>
        <v>984.3</v>
      </c>
      <c r="W2548" s="16" t="str">
        <f aca="false">_xlfn.XLOOKUP(D2548,products!$A$2:$A$61,products!$C$2:$C$61,"Not found")</f>
        <v>Home</v>
      </c>
    </row>
    <row r="2549" customFormat="false" ht="15" hidden="false" customHeight="false" outlineLevel="0" collapsed="false">
      <c r="A2549" s="16" t="s">
        <v>3753</v>
      </c>
      <c r="B2549" s="16" t="s">
        <v>3741</v>
      </c>
      <c r="C2549" s="16" t="s">
        <v>1168</v>
      </c>
      <c r="D2549" s="16" t="s">
        <v>259</v>
      </c>
      <c r="E2549" s="16" t="n">
        <v>1</v>
      </c>
      <c r="F2549" s="16" t="n">
        <v>505</v>
      </c>
      <c r="G2549" s="16" t="n">
        <v>0.1</v>
      </c>
      <c r="H2549" s="16" t="s">
        <v>46</v>
      </c>
      <c r="I2549" s="16" t="s">
        <v>60</v>
      </c>
      <c r="J2549" s="16" t="n">
        <v>4</v>
      </c>
      <c r="K2549" s="16" t="n">
        <v>4</v>
      </c>
      <c r="L2549" s="16" t="s">
        <v>41</v>
      </c>
      <c r="M2549" s="18" t="n">
        <f aca="false">IF(ISNUMBER(B2549),B2549,IF(MID(B2549,3,1)="-",DATE(VALUE(RIGHT(B2549,4)),VALUE(MID(B2549,4,2)),VALUE(LEFT(B2549,2))),DATE(VALUE(LEFT(B2549,4)),VALUE(MID(B2549,6,2)),VALUE(RIGHT(B2549,2)))))</f>
        <v>45884</v>
      </c>
      <c r="N2549" s="16" t="n">
        <f aca="false">MONTH(M2549)</f>
        <v>8</v>
      </c>
      <c r="O2549" s="16" t="str">
        <f aca="false">PROPER(TRIM(H2549))</f>
        <v>Chennai</v>
      </c>
      <c r="P2549" s="16" t="str">
        <f aca="false">IFERROR(VLOOKUP(O2549,city_map!$A$2:$B$6,2,FALSE()),O2549)</f>
        <v>Chennai</v>
      </c>
      <c r="Q2549" s="16" t="n">
        <f aca="false">IF(ISNUMBER(F2549),F2549,VALUE(SUBSTITUTE(SUBSTITUTE(F2549,"₹",""),",","")))</f>
        <v>505</v>
      </c>
      <c r="R2549" s="16" t="n">
        <f aca="false">IF(E2549=99,1,E2549)</f>
        <v>1</v>
      </c>
      <c r="S2549" s="16" t="n">
        <f aca="false">IF(G2549="",0,G2549)</f>
        <v>0.1</v>
      </c>
      <c r="T2549" s="16" t="str">
        <f aca="false">IF(I2549="","Unknown",IF(I2549="upi","UPI",I2549))</f>
        <v>UPI</v>
      </c>
      <c r="U2549" s="16" t="str">
        <f aca="false">IF(L2549="Yes","Y",IF(L2549="No","N",L2549))</f>
        <v>N</v>
      </c>
      <c r="V2549" s="19" t="n">
        <f aca="false">ROUND(R2549*Q2549*(1-S2549),2)</f>
        <v>454.5</v>
      </c>
      <c r="W2549" s="16" t="str">
        <f aca="false">_xlfn.XLOOKUP(D2549,products!$A$2:$A$61,products!$C$2:$C$61,"Not found")</f>
        <v>Books</v>
      </c>
    </row>
    <row r="2550" customFormat="false" ht="15" hidden="false" customHeight="false" outlineLevel="0" collapsed="false">
      <c r="A2550" s="16" t="s">
        <v>3754</v>
      </c>
      <c r="B2550" s="16" t="s">
        <v>3755</v>
      </c>
      <c r="C2550" s="16" t="s">
        <v>988</v>
      </c>
      <c r="D2550" s="16" t="s">
        <v>254</v>
      </c>
      <c r="E2550" s="16" t="n">
        <v>1</v>
      </c>
      <c r="F2550" s="16" t="n">
        <v>1040</v>
      </c>
      <c r="G2550" s="16" t="n">
        <v>0</v>
      </c>
      <c r="H2550" s="16" t="s">
        <v>233</v>
      </c>
      <c r="I2550" s="16" t="s">
        <v>60</v>
      </c>
      <c r="J2550" s="16" t="n">
        <v>5</v>
      </c>
      <c r="K2550" s="16" t="n">
        <v>4</v>
      </c>
      <c r="L2550" s="16" t="s">
        <v>41</v>
      </c>
      <c r="M2550" s="18" t="n">
        <f aca="false">IF(ISNUMBER(B2550),B2550,IF(MID(B2550,3,1)="-",DATE(VALUE(RIGHT(B2550,4)),VALUE(MID(B2550,4,2)),VALUE(LEFT(B2550,2))),DATE(VALUE(LEFT(B2550,4)),VALUE(MID(B2550,6,2)),VALUE(RIGHT(B2550,2)))))</f>
        <v>45885</v>
      </c>
      <c r="N2550" s="16" t="n">
        <f aca="false">MONTH(M2550)</f>
        <v>8</v>
      </c>
      <c r="O2550" s="16" t="str">
        <f aca="false">PROPER(TRIM(H2550))</f>
        <v>Mumbai</v>
      </c>
      <c r="P2550" s="16" t="str">
        <f aca="false">IFERROR(VLOOKUP(O2550,city_map!$A$2:$B$6,2,FALSE()),O2550)</f>
        <v>Mumbai</v>
      </c>
      <c r="Q2550" s="16" t="n">
        <f aca="false">IF(ISNUMBER(F2550),F2550,VALUE(SUBSTITUTE(SUBSTITUTE(F2550,"₹",""),",","")))</f>
        <v>1040</v>
      </c>
      <c r="R2550" s="16" t="n">
        <f aca="false">IF(E2550=99,1,E2550)</f>
        <v>1</v>
      </c>
      <c r="S2550" s="16" t="n">
        <f aca="false">IF(G2550="",0,G2550)</f>
        <v>0</v>
      </c>
      <c r="T2550" s="16" t="str">
        <f aca="false">IF(I2550="","Unknown",IF(I2550="upi","UPI",I2550))</f>
        <v>UPI</v>
      </c>
      <c r="U2550" s="16" t="str">
        <f aca="false">IF(L2550="Yes","Y",IF(L2550="No","N",L2550))</f>
        <v>N</v>
      </c>
      <c r="V2550" s="19" t="n">
        <f aca="false">ROUND(R2550*Q2550*(1-S2550),2)</f>
        <v>1040</v>
      </c>
      <c r="W2550" s="16" t="str">
        <f aca="false">_xlfn.XLOOKUP(D2550,products!$A$2:$A$61,products!$C$2:$C$61,"Not found")</f>
        <v>Fashion</v>
      </c>
    </row>
    <row r="2551" customFormat="false" ht="15" hidden="false" customHeight="false" outlineLevel="0" collapsed="false">
      <c r="A2551" s="16" t="s">
        <v>3756</v>
      </c>
      <c r="B2551" s="16" t="s">
        <v>3755</v>
      </c>
      <c r="C2551" s="16" t="s">
        <v>1530</v>
      </c>
      <c r="D2551" s="16" t="s">
        <v>219</v>
      </c>
      <c r="E2551" s="16" t="n">
        <v>2</v>
      </c>
      <c r="F2551" s="16" t="n">
        <v>1252</v>
      </c>
      <c r="G2551" s="16" t="n">
        <v>0.05</v>
      </c>
      <c r="H2551" s="16" t="s">
        <v>81</v>
      </c>
      <c r="I2551" s="16" t="s">
        <v>47</v>
      </c>
      <c r="J2551" s="16" t="n">
        <v>3</v>
      </c>
      <c r="K2551" s="16" t="n">
        <v>5</v>
      </c>
      <c r="L2551" s="16" t="s">
        <v>41</v>
      </c>
      <c r="M2551" s="18" t="n">
        <f aca="false">IF(ISNUMBER(B2551),B2551,IF(MID(B2551,3,1)="-",DATE(VALUE(RIGHT(B2551,4)),VALUE(MID(B2551,4,2)),VALUE(LEFT(B2551,2))),DATE(VALUE(LEFT(B2551,4)),VALUE(MID(B2551,6,2)),VALUE(RIGHT(B2551,2)))))</f>
        <v>45885</v>
      </c>
      <c r="N2551" s="16" t="n">
        <f aca="false">MONTH(M2551)</f>
        <v>8</v>
      </c>
      <c r="O2551" s="16" t="str">
        <f aca="false">PROPER(TRIM(H2551))</f>
        <v>Hyderabad</v>
      </c>
      <c r="P2551" s="16" t="str">
        <f aca="false">IFERROR(VLOOKUP(O2551,city_map!$A$2:$B$6,2,FALSE()),O2551)</f>
        <v>Hyderabad</v>
      </c>
      <c r="Q2551" s="16" t="n">
        <f aca="false">IF(ISNUMBER(F2551),F2551,VALUE(SUBSTITUTE(SUBSTITUTE(F2551,"₹",""),",","")))</f>
        <v>1252</v>
      </c>
      <c r="R2551" s="16" t="n">
        <f aca="false">IF(E2551=99,1,E2551)</f>
        <v>2</v>
      </c>
      <c r="S2551" s="16" t="n">
        <f aca="false">IF(G2551="",0,G2551)</f>
        <v>0.05</v>
      </c>
      <c r="T2551" s="16" t="str">
        <f aca="false">IF(I2551="","Unknown",IF(I2551="upi","UPI",I2551))</f>
        <v>Debit Card</v>
      </c>
      <c r="U2551" s="16" t="str">
        <f aca="false">IF(L2551="Yes","Y",IF(L2551="No","N",L2551))</f>
        <v>N</v>
      </c>
      <c r="V2551" s="19" t="n">
        <f aca="false">ROUND(R2551*Q2551*(1-S2551),2)</f>
        <v>2378.8</v>
      </c>
      <c r="W2551" s="16" t="str">
        <f aca="false">_xlfn.XLOOKUP(D2551,products!$A$2:$A$61,products!$C$2:$C$61,"Not found")</f>
        <v>Electronics</v>
      </c>
    </row>
    <row r="2552" customFormat="false" ht="15" hidden="false" customHeight="false" outlineLevel="0" collapsed="false">
      <c r="A2552" s="16" t="s">
        <v>3757</v>
      </c>
      <c r="B2552" s="16" t="s">
        <v>3755</v>
      </c>
      <c r="C2552" s="16" t="s">
        <v>1014</v>
      </c>
      <c r="D2552" s="16" t="s">
        <v>146</v>
      </c>
      <c r="E2552" s="16" t="n">
        <v>1</v>
      </c>
      <c r="F2552" s="16" t="n">
        <v>429</v>
      </c>
      <c r="G2552" s="16" t="n">
        <v>0.15</v>
      </c>
      <c r="H2552" s="16" t="s">
        <v>56</v>
      </c>
      <c r="I2552" s="16" t="s">
        <v>100</v>
      </c>
      <c r="J2552" s="16" t="n">
        <v>4</v>
      </c>
      <c r="K2552" s="16" t="n">
        <v>4</v>
      </c>
      <c r="L2552" s="16" t="s">
        <v>41</v>
      </c>
      <c r="M2552" s="18" t="n">
        <f aca="false">IF(ISNUMBER(B2552),B2552,IF(MID(B2552,3,1)="-",DATE(VALUE(RIGHT(B2552,4)),VALUE(MID(B2552,4,2)),VALUE(LEFT(B2552,2))),DATE(VALUE(LEFT(B2552,4)),VALUE(MID(B2552,6,2)),VALUE(RIGHT(B2552,2)))))</f>
        <v>45885</v>
      </c>
      <c r="N2552" s="16" t="n">
        <f aca="false">MONTH(M2552)</f>
        <v>8</v>
      </c>
      <c r="O2552" s="16" t="str">
        <f aca="false">PROPER(TRIM(H2552))</f>
        <v>Lucknow</v>
      </c>
      <c r="P2552" s="16" t="str">
        <f aca="false">IFERROR(VLOOKUP(O2552,city_map!$A$2:$B$6,2,FALSE()),O2552)</f>
        <v>Lucknow</v>
      </c>
      <c r="Q2552" s="16" t="n">
        <f aca="false">IF(ISNUMBER(F2552),F2552,VALUE(SUBSTITUTE(SUBSTITUTE(F2552,"₹",""),",","")))</f>
        <v>429</v>
      </c>
      <c r="R2552" s="16" t="n">
        <f aca="false">IF(E2552=99,1,E2552)</f>
        <v>1</v>
      </c>
      <c r="S2552" s="16" t="n">
        <f aca="false">IF(G2552="",0,G2552)</f>
        <v>0.15</v>
      </c>
      <c r="T2552" s="16" t="str">
        <f aca="false">IF(I2552="","Unknown",IF(I2552="upi","UPI",I2552))</f>
        <v>Net Banking</v>
      </c>
      <c r="U2552" s="16" t="str">
        <f aca="false">IF(L2552="Yes","Y",IF(L2552="No","N",L2552))</f>
        <v>N</v>
      </c>
      <c r="V2552" s="19" t="n">
        <f aca="false">ROUND(R2552*Q2552*(1-S2552),2)</f>
        <v>364.65</v>
      </c>
      <c r="W2552" s="16" t="str">
        <f aca="false">_xlfn.XLOOKUP(D2552,products!$A$2:$A$61,products!$C$2:$C$61,"Not found")</f>
        <v>Beauty</v>
      </c>
    </row>
    <row r="2553" customFormat="false" ht="15" hidden="false" customHeight="false" outlineLevel="0" collapsed="false">
      <c r="A2553" s="16" t="s">
        <v>3758</v>
      </c>
      <c r="B2553" s="16" t="s">
        <v>3755</v>
      </c>
      <c r="C2553" s="16" t="s">
        <v>780</v>
      </c>
      <c r="D2553" s="16" t="s">
        <v>99</v>
      </c>
      <c r="E2553" s="16" t="n">
        <v>2</v>
      </c>
      <c r="F2553" s="16" t="n">
        <v>687</v>
      </c>
      <c r="G2553" s="16" t="n">
        <v>0.15</v>
      </c>
      <c r="H2553" s="16" t="s">
        <v>39</v>
      </c>
      <c r="I2553" s="16" t="s">
        <v>71</v>
      </c>
      <c r="J2553" s="16" t="n">
        <v>4</v>
      </c>
      <c r="K2553" s="16" t="n">
        <v>3</v>
      </c>
      <c r="L2553" s="16" t="s">
        <v>41</v>
      </c>
      <c r="M2553" s="18" t="n">
        <f aca="false">IF(ISNUMBER(B2553),B2553,IF(MID(B2553,3,1)="-",DATE(VALUE(RIGHT(B2553,4)),VALUE(MID(B2553,4,2)),VALUE(LEFT(B2553,2))),DATE(VALUE(LEFT(B2553,4)),VALUE(MID(B2553,6,2)),VALUE(RIGHT(B2553,2)))))</f>
        <v>45885</v>
      </c>
      <c r="N2553" s="16" t="n">
        <f aca="false">MONTH(M2553)</f>
        <v>8</v>
      </c>
      <c r="O2553" s="16" t="str">
        <f aca="false">PROPER(TRIM(H2553))</f>
        <v>Delhi</v>
      </c>
      <c r="P2553" s="16" t="str">
        <f aca="false">IFERROR(VLOOKUP(O2553,city_map!$A$2:$B$6,2,FALSE()),O2553)</f>
        <v>Delhi</v>
      </c>
      <c r="Q2553" s="16" t="n">
        <f aca="false">IF(ISNUMBER(F2553),F2553,VALUE(SUBSTITUTE(SUBSTITUTE(F2553,"₹",""),",","")))</f>
        <v>687</v>
      </c>
      <c r="R2553" s="16" t="n">
        <f aca="false">IF(E2553=99,1,E2553)</f>
        <v>2</v>
      </c>
      <c r="S2553" s="16" t="n">
        <f aca="false">IF(G2553="",0,G2553)</f>
        <v>0.15</v>
      </c>
      <c r="T2553" s="16" t="str">
        <f aca="false">IF(I2553="","Unknown",IF(I2553="upi","UPI",I2553))</f>
        <v>Credit Card</v>
      </c>
      <c r="U2553" s="16" t="str">
        <f aca="false">IF(L2553="Yes","Y",IF(L2553="No","N",L2553))</f>
        <v>N</v>
      </c>
      <c r="V2553" s="19" t="n">
        <f aca="false">ROUND(R2553*Q2553*(1-S2553),2)</f>
        <v>1167.9</v>
      </c>
      <c r="W2553" s="16" t="str">
        <f aca="false">_xlfn.XLOOKUP(D2553,products!$A$2:$A$61,products!$C$2:$C$61,"Not found")</f>
        <v>Fashion</v>
      </c>
    </row>
    <row r="2554" customFormat="false" ht="15" hidden="false" customHeight="false" outlineLevel="0" collapsed="false">
      <c r="A2554" s="16" t="s">
        <v>3759</v>
      </c>
      <c r="B2554" s="16" t="s">
        <v>3755</v>
      </c>
      <c r="C2554" s="16" t="s">
        <v>1091</v>
      </c>
      <c r="D2554" s="16" t="s">
        <v>55</v>
      </c>
      <c r="E2554" s="16" t="n">
        <v>1</v>
      </c>
      <c r="F2554" s="16" t="n">
        <v>1990</v>
      </c>
      <c r="G2554" s="16" t="n">
        <v>0.1</v>
      </c>
      <c r="H2554" s="16" t="s">
        <v>39</v>
      </c>
      <c r="I2554" s="16" t="s">
        <v>123</v>
      </c>
      <c r="J2554" s="16" t="n">
        <v>3</v>
      </c>
      <c r="K2554" s="16" t="n">
        <v>5</v>
      </c>
      <c r="L2554" s="16" t="s">
        <v>41</v>
      </c>
      <c r="M2554" s="18" t="n">
        <f aca="false">IF(ISNUMBER(B2554),B2554,IF(MID(B2554,3,1)="-",DATE(VALUE(RIGHT(B2554,4)),VALUE(MID(B2554,4,2)),VALUE(LEFT(B2554,2))),DATE(VALUE(LEFT(B2554,4)),VALUE(MID(B2554,6,2)),VALUE(RIGHT(B2554,2)))))</f>
        <v>45885</v>
      </c>
      <c r="N2554" s="16" t="n">
        <f aca="false">MONTH(M2554)</f>
        <v>8</v>
      </c>
      <c r="O2554" s="16" t="str">
        <f aca="false">PROPER(TRIM(H2554))</f>
        <v>Delhi</v>
      </c>
      <c r="P2554" s="16" t="str">
        <f aca="false">IFERROR(VLOOKUP(O2554,city_map!$A$2:$B$6,2,FALSE()),O2554)</f>
        <v>Delhi</v>
      </c>
      <c r="Q2554" s="16" t="n">
        <f aca="false">IF(ISNUMBER(F2554),F2554,VALUE(SUBSTITUTE(SUBSTITUTE(F2554,"₹",""),",","")))</f>
        <v>1990</v>
      </c>
      <c r="R2554" s="16" t="n">
        <f aca="false">IF(E2554=99,1,E2554)</f>
        <v>1</v>
      </c>
      <c r="S2554" s="16" t="n">
        <f aca="false">IF(G2554="",0,G2554)</f>
        <v>0.1</v>
      </c>
      <c r="T2554" s="16" t="str">
        <f aca="false">IF(I2554="","Unknown",IF(I2554="upi","UPI",I2554))</f>
        <v>UPI</v>
      </c>
      <c r="U2554" s="16" t="str">
        <f aca="false">IF(L2554="Yes","Y",IF(L2554="No","N",L2554))</f>
        <v>N</v>
      </c>
      <c r="V2554" s="19" t="n">
        <f aca="false">ROUND(R2554*Q2554*(1-S2554),2)</f>
        <v>1791</v>
      </c>
      <c r="W2554" s="16" t="str">
        <f aca="false">_xlfn.XLOOKUP(D2554,products!$A$2:$A$61,products!$C$2:$C$61,"Not found")</f>
        <v>Home</v>
      </c>
    </row>
    <row r="2555" customFormat="false" ht="15" hidden="false" customHeight="false" outlineLevel="0" collapsed="false">
      <c r="A2555" s="16" t="s">
        <v>3760</v>
      </c>
      <c r="B2555" s="16" t="s">
        <v>3755</v>
      </c>
      <c r="C2555" s="16" t="s">
        <v>186</v>
      </c>
      <c r="D2555" s="16" t="s">
        <v>184</v>
      </c>
      <c r="E2555" s="16" t="n">
        <v>3</v>
      </c>
      <c r="F2555" s="16" t="n">
        <v>1327</v>
      </c>
      <c r="G2555" s="16" t="n">
        <v>0.05</v>
      </c>
      <c r="H2555" s="16" t="s">
        <v>208</v>
      </c>
      <c r="I2555" s="16" t="s">
        <v>60</v>
      </c>
      <c r="J2555" s="16" t="n">
        <v>6</v>
      </c>
      <c r="K2555" s="16" t="n">
        <v>3</v>
      </c>
      <c r="L2555" s="16" t="s">
        <v>41</v>
      </c>
      <c r="M2555" s="18" t="n">
        <f aca="false">IF(ISNUMBER(B2555),B2555,IF(MID(B2555,3,1)="-",DATE(VALUE(RIGHT(B2555,4)),VALUE(MID(B2555,4,2)),VALUE(LEFT(B2555,2))),DATE(VALUE(LEFT(B2555,4)),VALUE(MID(B2555,6,2)),VALUE(RIGHT(B2555,2)))))</f>
        <v>45885</v>
      </c>
      <c r="N2555" s="16" t="n">
        <f aca="false">MONTH(M2555)</f>
        <v>8</v>
      </c>
      <c r="O2555" s="16" t="str">
        <f aca="false">PROPER(TRIM(H2555))</f>
        <v>Jaipur</v>
      </c>
      <c r="P2555" s="16" t="str">
        <f aca="false">IFERROR(VLOOKUP(O2555,city_map!$A$2:$B$6,2,FALSE()),O2555)</f>
        <v>Jaipur</v>
      </c>
      <c r="Q2555" s="16" t="n">
        <f aca="false">IF(ISNUMBER(F2555),F2555,VALUE(SUBSTITUTE(SUBSTITUTE(F2555,"₹",""),",","")))</f>
        <v>1327</v>
      </c>
      <c r="R2555" s="16" t="n">
        <f aca="false">IF(E2555=99,1,E2555)</f>
        <v>3</v>
      </c>
      <c r="S2555" s="16" t="n">
        <f aca="false">IF(G2555="",0,G2555)</f>
        <v>0.05</v>
      </c>
      <c r="T2555" s="16" t="str">
        <f aca="false">IF(I2555="","Unknown",IF(I2555="upi","UPI",I2555))</f>
        <v>UPI</v>
      </c>
      <c r="U2555" s="16" t="str">
        <f aca="false">IF(L2555="Yes","Y",IF(L2555="No","N",L2555))</f>
        <v>N</v>
      </c>
      <c r="V2555" s="19" t="n">
        <f aca="false">ROUND(R2555*Q2555*(1-S2555),2)</f>
        <v>3781.95</v>
      </c>
      <c r="W2555" s="16" t="str">
        <f aca="false">_xlfn.XLOOKUP(D2555,products!$A$2:$A$61,products!$C$2:$C$61,"Not found")</f>
        <v>Home</v>
      </c>
    </row>
    <row r="2556" customFormat="false" ht="15" hidden="false" customHeight="false" outlineLevel="0" collapsed="false">
      <c r="A2556" s="16" t="s">
        <v>3761</v>
      </c>
      <c r="B2556" s="16" t="s">
        <v>3755</v>
      </c>
      <c r="C2556" s="16" t="s">
        <v>2372</v>
      </c>
      <c r="D2556" s="16" t="s">
        <v>160</v>
      </c>
      <c r="E2556" s="16" t="n">
        <v>2</v>
      </c>
      <c r="F2556" s="16" t="n">
        <v>1778</v>
      </c>
      <c r="G2556" s="16" t="n">
        <v>0.05</v>
      </c>
      <c r="H2556" s="16" t="s">
        <v>56</v>
      </c>
      <c r="I2556" s="16" t="s">
        <v>60</v>
      </c>
      <c r="J2556" s="16" t="n">
        <v>5</v>
      </c>
      <c r="K2556" s="16"/>
      <c r="L2556" s="16" t="s">
        <v>41</v>
      </c>
      <c r="M2556" s="18" t="n">
        <f aca="false">IF(ISNUMBER(B2556),B2556,IF(MID(B2556,3,1)="-",DATE(VALUE(RIGHT(B2556,4)),VALUE(MID(B2556,4,2)),VALUE(LEFT(B2556,2))),DATE(VALUE(LEFT(B2556,4)),VALUE(MID(B2556,6,2)),VALUE(RIGHT(B2556,2)))))</f>
        <v>45885</v>
      </c>
      <c r="N2556" s="16" t="n">
        <f aca="false">MONTH(M2556)</f>
        <v>8</v>
      </c>
      <c r="O2556" s="16" t="str">
        <f aca="false">PROPER(TRIM(H2556))</f>
        <v>Lucknow</v>
      </c>
      <c r="P2556" s="16" t="str">
        <f aca="false">IFERROR(VLOOKUP(O2556,city_map!$A$2:$B$6,2,FALSE()),O2556)</f>
        <v>Lucknow</v>
      </c>
      <c r="Q2556" s="16" t="n">
        <f aca="false">IF(ISNUMBER(F2556),F2556,VALUE(SUBSTITUTE(SUBSTITUTE(F2556,"₹",""),",","")))</f>
        <v>1778</v>
      </c>
      <c r="R2556" s="16" t="n">
        <f aca="false">IF(E2556=99,1,E2556)</f>
        <v>2</v>
      </c>
      <c r="S2556" s="16" t="n">
        <f aca="false">IF(G2556="",0,G2556)</f>
        <v>0.05</v>
      </c>
      <c r="T2556" s="16" t="str">
        <f aca="false">IF(I2556="","Unknown",IF(I2556="upi","UPI",I2556))</f>
        <v>UPI</v>
      </c>
      <c r="U2556" s="16" t="str">
        <f aca="false">IF(L2556="Yes","Y",IF(L2556="No","N",L2556))</f>
        <v>N</v>
      </c>
      <c r="V2556" s="19" t="n">
        <f aca="false">ROUND(R2556*Q2556*(1-S2556),2)</f>
        <v>3378.2</v>
      </c>
      <c r="W2556" s="16" t="str">
        <f aca="false">_xlfn.XLOOKUP(D2556,products!$A$2:$A$61,products!$C$2:$C$61,"Not found")</f>
        <v>Fashion</v>
      </c>
    </row>
    <row r="2557" customFormat="false" ht="15" hidden="false" customHeight="false" outlineLevel="0" collapsed="false">
      <c r="A2557" s="16" t="s">
        <v>3762</v>
      </c>
      <c r="B2557" s="16" t="s">
        <v>3755</v>
      </c>
      <c r="C2557" s="16" t="s">
        <v>110</v>
      </c>
      <c r="D2557" s="16" t="s">
        <v>84</v>
      </c>
      <c r="E2557" s="16" t="n">
        <v>3</v>
      </c>
      <c r="F2557" s="16" t="n">
        <v>247</v>
      </c>
      <c r="G2557" s="16" t="n">
        <v>0.05</v>
      </c>
      <c r="H2557" s="16" t="s">
        <v>112</v>
      </c>
      <c r="I2557" s="16"/>
      <c r="J2557" s="16" t="n">
        <v>3</v>
      </c>
      <c r="K2557" s="16" t="n">
        <v>5</v>
      </c>
      <c r="L2557" s="16" t="s">
        <v>41</v>
      </c>
      <c r="M2557" s="18" t="n">
        <f aca="false">IF(ISNUMBER(B2557),B2557,IF(MID(B2557,3,1)="-",DATE(VALUE(RIGHT(B2557,4)),VALUE(MID(B2557,4,2)),VALUE(LEFT(B2557,2))),DATE(VALUE(LEFT(B2557,4)),VALUE(MID(B2557,6,2)),VALUE(RIGHT(B2557,2)))))</f>
        <v>45885</v>
      </c>
      <c r="N2557" s="16" t="n">
        <f aca="false">MONTH(M2557)</f>
        <v>8</v>
      </c>
      <c r="O2557" s="16" t="str">
        <f aca="false">PROPER(TRIM(H2557))</f>
        <v>Mumbai</v>
      </c>
      <c r="P2557" s="16" t="str">
        <f aca="false">IFERROR(VLOOKUP(O2557,city_map!$A$2:$B$6,2,FALSE()),O2557)</f>
        <v>Mumbai</v>
      </c>
      <c r="Q2557" s="16" t="n">
        <f aca="false">IF(ISNUMBER(F2557),F2557,VALUE(SUBSTITUTE(SUBSTITUTE(F2557,"₹",""),",","")))</f>
        <v>247</v>
      </c>
      <c r="R2557" s="16" t="n">
        <f aca="false">IF(E2557=99,1,E2557)</f>
        <v>3</v>
      </c>
      <c r="S2557" s="16" t="n">
        <f aca="false">IF(G2557="",0,G2557)</f>
        <v>0.05</v>
      </c>
      <c r="T2557" s="16" t="str">
        <f aca="false">IF(I2557="","Unknown",IF(I2557="upi","UPI",I2557))</f>
        <v>Unknown</v>
      </c>
      <c r="U2557" s="16" t="str">
        <f aca="false">IF(L2557="Yes","Y",IF(L2557="No","N",L2557))</f>
        <v>N</v>
      </c>
      <c r="V2557" s="19" t="n">
        <f aca="false">ROUND(R2557*Q2557*(1-S2557),2)</f>
        <v>703.95</v>
      </c>
      <c r="W2557" s="16" t="str">
        <f aca="false">_xlfn.XLOOKUP(D2557,products!$A$2:$A$61,products!$C$2:$C$61,"Not found")</f>
        <v>Beauty</v>
      </c>
    </row>
    <row r="2558" customFormat="false" ht="15" hidden="false" customHeight="false" outlineLevel="0" collapsed="false">
      <c r="A2558" s="16" t="s">
        <v>3763</v>
      </c>
      <c r="B2558" s="16" t="s">
        <v>3755</v>
      </c>
      <c r="C2558" s="16" t="s">
        <v>2793</v>
      </c>
      <c r="D2558" s="16" t="s">
        <v>119</v>
      </c>
      <c r="E2558" s="16" t="n">
        <v>3</v>
      </c>
      <c r="F2558" s="16" t="n">
        <v>260</v>
      </c>
      <c r="G2558" s="16" t="n">
        <v>0.1</v>
      </c>
      <c r="H2558" s="16" t="s">
        <v>56</v>
      </c>
      <c r="I2558" s="16" t="s">
        <v>60</v>
      </c>
      <c r="J2558" s="16" t="n">
        <v>5</v>
      </c>
      <c r="K2558" s="16" t="n">
        <v>4</v>
      </c>
      <c r="L2558" s="16" t="s">
        <v>41</v>
      </c>
      <c r="M2558" s="18" t="n">
        <f aca="false">IF(ISNUMBER(B2558),B2558,IF(MID(B2558,3,1)="-",DATE(VALUE(RIGHT(B2558,4)),VALUE(MID(B2558,4,2)),VALUE(LEFT(B2558,2))),DATE(VALUE(LEFT(B2558,4)),VALUE(MID(B2558,6,2)),VALUE(RIGHT(B2558,2)))))</f>
        <v>45885</v>
      </c>
      <c r="N2558" s="16" t="n">
        <f aca="false">MONTH(M2558)</f>
        <v>8</v>
      </c>
      <c r="O2558" s="16" t="str">
        <f aca="false">PROPER(TRIM(H2558))</f>
        <v>Lucknow</v>
      </c>
      <c r="P2558" s="16" t="str">
        <f aca="false">IFERROR(VLOOKUP(O2558,city_map!$A$2:$B$6,2,FALSE()),O2558)</f>
        <v>Lucknow</v>
      </c>
      <c r="Q2558" s="16" t="n">
        <f aca="false">IF(ISNUMBER(F2558),F2558,VALUE(SUBSTITUTE(SUBSTITUTE(F2558,"₹",""),",","")))</f>
        <v>260</v>
      </c>
      <c r="R2558" s="16" t="n">
        <f aca="false">IF(E2558=99,1,E2558)</f>
        <v>3</v>
      </c>
      <c r="S2558" s="16" t="n">
        <f aca="false">IF(G2558="",0,G2558)</f>
        <v>0.1</v>
      </c>
      <c r="T2558" s="16" t="str">
        <f aca="false">IF(I2558="","Unknown",IF(I2558="upi","UPI",I2558))</f>
        <v>UPI</v>
      </c>
      <c r="U2558" s="16" t="str">
        <f aca="false">IF(L2558="Yes","Y",IF(L2558="No","N",L2558))</f>
        <v>N</v>
      </c>
      <c r="V2558" s="19" t="n">
        <f aca="false">ROUND(R2558*Q2558*(1-S2558),2)</f>
        <v>702</v>
      </c>
      <c r="W2558" s="16" t="str">
        <f aca="false">_xlfn.XLOOKUP(D2558,products!$A$2:$A$61,products!$C$2:$C$61,"Not found")</f>
        <v>Books</v>
      </c>
    </row>
    <row r="2559" customFormat="false" ht="15" hidden="false" customHeight="false" outlineLevel="0" collapsed="false">
      <c r="A2559" s="16" t="s">
        <v>3764</v>
      </c>
      <c r="B2559" s="16" t="s">
        <v>3765</v>
      </c>
      <c r="C2559" s="16" t="s">
        <v>1164</v>
      </c>
      <c r="D2559" s="16" t="s">
        <v>179</v>
      </c>
      <c r="E2559" s="16" t="n">
        <v>2</v>
      </c>
      <c r="F2559" s="16" t="n">
        <v>2434</v>
      </c>
      <c r="G2559" s="16" t="n">
        <v>0.2</v>
      </c>
      <c r="H2559" s="16" t="s">
        <v>89</v>
      </c>
      <c r="I2559" s="16" t="s">
        <v>40</v>
      </c>
      <c r="J2559" s="16" t="n">
        <v>4</v>
      </c>
      <c r="K2559" s="16" t="n">
        <v>4</v>
      </c>
      <c r="L2559" s="16" t="s">
        <v>41</v>
      </c>
      <c r="M2559" s="18" t="n">
        <f aca="false">IF(ISNUMBER(B2559),B2559,IF(MID(B2559,3,1)="-",DATE(VALUE(RIGHT(B2559,4)),VALUE(MID(B2559,4,2)),VALUE(LEFT(B2559,2))),DATE(VALUE(LEFT(B2559,4)),VALUE(MID(B2559,6,2)),VALUE(RIGHT(B2559,2)))))</f>
        <v>45885</v>
      </c>
      <c r="N2559" s="16" t="n">
        <f aca="false">MONTH(M2559)</f>
        <v>8</v>
      </c>
      <c r="O2559" s="16" t="str">
        <f aca="false">PROPER(TRIM(H2559))</f>
        <v>Ahmedabad</v>
      </c>
      <c r="P2559" s="16" t="str">
        <f aca="false">IFERROR(VLOOKUP(O2559,city_map!$A$2:$B$6,2,FALSE()),O2559)</f>
        <v>Ahmedabad</v>
      </c>
      <c r="Q2559" s="16" t="n">
        <f aca="false">IF(ISNUMBER(F2559),F2559,VALUE(SUBSTITUTE(SUBSTITUTE(F2559,"₹",""),",","")))</f>
        <v>2434</v>
      </c>
      <c r="R2559" s="16" t="n">
        <f aca="false">IF(E2559=99,1,E2559)</f>
        <v>2</v>
      </c>
      <c r="S2559" s="16" t="n">
        <f aca="false">IF(G2559="",0,G2559)</f>
        <v>0.2</v>
      </c>
      <c r="T2559" s="16" t="str">
        <f aca="false">IF(I2559="","Unknown",IF(I2559="upi","UPI",I2559))</f>
        <v>COD</v>
      </c>
      <c r="U2559" s="16" t="str">
        <f aca="false">IF(L2559="Yes","Y",IF(L2559="No","N",L2559))</f>
        <v>N</v>
      </c>
      <c r="V2559" s="19" t="n">
        <f aca="false">ROUND(R2559*Q2559*(1-S2559),2)</f>
        <v>3894.4</v>
      </c>
      <c r="W2559" s="16" t="str">
        <f aca="false">_xlfn.XLOOKUP(D2559,products!$A$2:$A$61,products!$C$2:$C$61,"Not found")</f>
        <v>Electronics</v>
      </c>
    </row>
    <row r="2560" customFormat="false" ht="15" hidden="false" customHeight="false" outlineLevel="0" collapsed="false">
      <c r="A2560" s="16" t="s">
        <v>3766</v>
      </c>
      <c r="B2560" s="16" t="s">
        <v>3755</v>
      </c>
      <c r="C2560" s="16" t="s">
        <v>1135</v>
      </c>
      <c r="D2560" s="16" t="s">
        <v>216</v>
      </c>
      <c r="E2560" s="16" t="n">
        <v>1</v>
      </c>
      <c r="F2560" s="16" t="n">
        <v>935</v>
      </c>
      <c r="G2560" s="16" t="n">
        <v>0</v>
      </c>
      <c r="H2560" s="16" t="s">
        <v>81</v>
      </c>
      <c r="I2560" s="16"/>
      <c r="J2560" s="16" t="n">
        <v>3</v>
      </c>
      <c r="K2560" s="16" t="n">
        <v>5</v>
      </c>
      <c r="L2560" s="16" t="s">
        <v>41</v>
      </c>
      <c r="M2560" s="18" t="n">
        <f aca="false">IF(ISNUMBER(B2560),B2560,IF(MID(B2560,3,1)="-",DATE(VALUE(RIGHT(B2560,4)),VALUE(MID(B2560,4,2)),VALUE(LEFT(B2560,2))),DATE(VALUE(LEFT(B2560,4)),VALUE(MID(B2560,6,2)),VALUE(RIGHT(B2560,2)))))</f>
        <v>45885</v>
      </c>
      <c r="N2560" s="16" t="n">
        <f aca="false">MONTH(M2560)</f>
        <v>8</v>
      </c>
      <c r="O2560" s="16" t="str">
        <f aca="false">PROPER(TRIM(H2560))</f>
        <v>Hyderabad</v>
      </c>
      <c r="P2560" s="16" t="str">
        <f aca="false">IFERROR(VLOOKUP(O2560,city_map!$A$2:$B$6,2,FALSE()),O2560)</f>
        <v>Hyderabad</v>
      </c>
      <c r="Q2560" s="16" t="n">
        <f aca="false">IF(ISNUMBER(F2560),F2560,VALUE(SUBSTITUTE(SUBSTITUTE(F2560,"₹",""),",","")))</f>
        <v>935</v>
      </c>
      <c r="R2560" s="16" t="n">
        <f aca="false">IF(E2560=99,1,E2560)</f>
        <v>1</v>
      </c>
      <c r="S2560" s="16" t="n">
        <f aca="false">IF(G2560="",0,G2560)</f>
        <v>0</v>
      </c>
      <c r="T2560" s="16" t="str">
        <f aca="false">IF(I2560="","Unknown",IF(I2560="upi","UPI",I2560))</f>
        <v>Unknown</v>
      </c>
      <c r="U2560" s="16" t="str">
        <f aca="false">IF(L2560="Yes","Y",IF(L2560="No","N",L2560))</f>
        <v>N</v>
      </c>
      <c r="V2560" s="19" t="n">
        <f aca="false">ROUND(R2560*Q2560*(1-S2560),2)</f>
        <v>935</v>
      </c>
      <c r="W2560" s="16" t="str">
        <f aca="false">_xlfn.XLOOKUP(D2560,products!$A$2:$A$61,products!$C$2:$C$61,"Not found")</f>
        <v>Books</v>
      </c>
    </row>
    <row r="2561" customFormat="false" ht="15" hidden="false" customHeight="false" outlineLevel="0" collapsed="false">
      <c r="A2561" s="16" t="s">
        <v>3767</v>
      </c>
      <c r="B2561" s="16" t="s">
        <v>3755</v>
      </c>
      <c r="C2561" s="16" t="s">
        <v>94</v>
      </c>
      <c r="D2561" s="16" t="s">
        <v>63</v>
      </c>
      <c r="E2561" s="16" t="n">
        <v>1</v>
      </c>
      <c r="F2561" s="16" t="n">
        <v>1466</v>
      </c>
      <c r="G2561" s="16" t="n">
        <v>0</v>
      </c>
      <c r="H2561" s="16" t="s">
        <v>503</v>
      </c>
      <c r="I2561" s="16" t="s">
        <v>40</v>
      </c>
      <c r="J2561" s="16" t="n">
        <v>4</v>
      </c>
      <c r="K2561" s="16" t="n">
        <v>4</v>
      </c>
      <c r="L2561" s="16" t="s">
        <v>41</v>
      </c>
      <c r="M2561" s="18" t="n">
        <f aca="false">IF(ISNUMBER(B2561),B2561,IF(MID(B2561,3,1)="-",DATE(VALUE(RIGHT(B2561,4)),VALUE(MID(B2561,4,2)),VALUE(LEFT(B2561,2))),DATE(VALUE(LEFT(B2561,4)),VALUE(MID(B2561,6,2)),VALUE(RIGHT(B2561,2)))))</f>
        <v>45885</v>
      </c>
      <c r="N2561" s="16" t="n">
        <f aca="false">MONTH(M2561)</f>
        <v>8</v>
      </c>
      <c r="O2561" s="16" t="str">
        <f aca="false">PROPER(TRIM(H2561))</f>
        <v>Pune</v>
      </c>
      <c r="P2561" s="16" t="str">
        <f aca="false">IFERROR(VLOOKUP(O2561,city_map!$A$2:$B$6,2,FALSE()),O2561)</f>
        <v>Pune</v>
      </c>
      <c r="Q2561" s="16" t="n">
        <f aca="false">IF(ISNUMBER(F2561),F2561,VALUE(SUBSTITUTE(SUBSTITUTE(F2561,"₹",""),",","")))</f>
        <v>1466</v>
      </c>
      <c r="R2561" s="16" t="n">
        <f aca="false">IF(E2561=99,1,E2561)</f>
        <v>1</v>
      </c>
      <c r="S2561" s="16" t="n">
        <f aca="false">IF(G2561="",0,G2561)</f>
        <v>0</v>
      </c>
      <c r="T2561" s="16" t="str">
        <f aca="false">IF(I2561="","Unknown",IF(I2561="upi","UPI",I2561))</f>
        <v>COD</v>
      </c>
      <c r="U2561" s="16" t="str">
        <f aca="false">IF(L2561="Yes","Y",IF(L2561="No","N",L2561))</f>
        <v>N</v>
      </c>
      <c r="V2561" s="19" t="n">
        <f aca="false">ROUND(R2561*Q2561*(1-S2561),2)</f>
        <v>1466</v>
      </c>
      <c r="W2561" s="16" t="str">
        <f aca="false">_xlfn.XLOOKUP(D2561,products!$A$2:$A$61,products!$C$2:$C$61,"Not found")</f>
        <v>Fashion</v>
      </c>
    </row>
    <row r="2562" customFormat="false" ht="15" hidden="false" customHeight="false" outlineLevel="0" collapsed="false">
      <c r="A2562" s="16" t="s">
        <v>3768</v>
      </c>
      <c r="B2562" s="16" t="s">
        <v>3755</v>
      </c>
      <c r="C2562" s="16" t="s">
        <v>1698</v>
      </c>
      <c r="D2562" s="16" t="s">
        <v>341</v>
      </c>
      <c r="E2562" s="16" t="n">
        <v>1</v>
      </c>
      <c r="F2562" s="16" t="n">
        <v>1120</v>
      </c>
      <c r="G2562" s="16" t="n">
        <v>0.15</v>
      </c>
      <c r="H2562" s="16" t="s">
        <v>503</v>
      </c>
      <c r="I2562" s="16" t="s">
        <v>123</v>
      </c>
      <c r="J2562" s="16" t="n">
        <v>7</v>
      </c>
      <c r="K2562" s="16"/>
      <c r="L2562" s="16" t="s">
        <v>41</v>
      </c>
      <c r="M2562" s="18" t="n">
        <f aca="false">IF(ISNUMBER(B2562),B2562,IF(MID(B2562,3,1)="-",DATE(VALUE(RIGHT(B2562,4)),VALUE(MID(B2562,4,2)),VALUE(LEFT(B2562,2))),DATE(VALUE(LEFT(B2562,4)),VALUE(MID(B2562,6,2)),VALUE(RIGHT(B2562,2)))))</f>
        <v>45885</v>
      </c>
      <c r="N2562" s="16" t="n">
        <f aca="false">MONTH(M2562)</f>
        <v>8</v>
      </c>
      <c r="O2562" s="16" t="str">
        <f aca="false">PROPER(TRIM(H2562))</f>
        <v>Pune</v>
      </c>
      <c r="P2562" s="16" t="str">
        <f aca="false">IFERROR(VLOOKUP(O2562,city_map!$A$2:$B$6,2,FALSE()),O2562)</f>
        <v>Pune</v>
      </c>
      <c r="Q2562" s="16" t="n">
        <f aca="false">IF(ISNUMBER(F2562),F2562,VALUE(SUBSTITUTE(SUBSTITUTE(F2562,"₹",""),",","")))</f>
        <v>1120</v>
      </c>
      <c r="R2562" s="16" t="n">
        <f aca="false">IF(E2562=99,1,E2562)</f>
        <v>1</v>
      </c>
      <c r="S2562" s="16" t="n">
        <f aca="false">IF(G2562="",0,G2562)</f>
        <v>0.15</v>
      </c>
      <c r="T2562" s="16" t="str">
        <f aca="false">IF(I2562="","Unknown",IF(I2562="upi","UPI",I2562))</f>
        <v>UPI</v>
      </c>
      <c r="U2562" s="16" t="str">
        <f aca="false">IF(L2562="Yes","Y",IF(L2562="No","N",L2562))</f>
        <v>N</v>
      </c>
      <c r="V2562" s="19" t="n">
        <f aca="false">ROUND(R2562*Q2562*(1-S2562),2)</f>
        <v>952</v>
      </c>
      <c r="W2562" s="16" t="str">
        <f aca="false">_xlfn.XLOOKUP(D2562,products!$A$2:$A$61,products!$C$2:$C$61,"Not found")</f>
        <v>Home</v>
      </c>
    </row>
    <row r="2563" customFormat="false" ht="15" hidden="false" customHeight="false" outlineLevel="0" collapsed="false">
      <c r="A2563" s="16" t="s">
        <v>3769</v>
      </c>
      <c r="B2563" s="16" t="s">
        <v>3770</v>
      </c>
      <c r="C2563" s="16" t="s">
        <v>102</v>
      </c>
      <c r="D2563" s="16" t="s">
        <v>451</v>
      </c>
      <c r="E2563" s="16" t="n">
        <v>2</v>
      </c>
      <c r="F2563" s="16" t="n">
        <v>1296</v>
      </c>
      <c r="G2563" s="16" t="n">
        <v>0</v>
      </c>
      <c r="H2563" s="16" t="s">
        <v>67</v>
      </c>
      <c r="I2563" s="16" t="s">
        <v>60</v>
      </c>
      <c r="J2563" s="16" t="n">
        <v>2</v>
      </c>
      <c r="K2563" s="16" t="n">
        <v>4</v>
      </c>
      <c r="L2563" s="16" t="s">
        <v>41</v>
      </c>
      <c r="M2563" s="18" t="n">
        <f aca="false">IF(ISNUMBER(B2563),B2563,IF(MID(B2563,3,1)="-",DATE(VALUE(RIGHT(B2563,4)),VALUE(MID(B2563,4,2)),VALUE(LEFT(B2563,2))),DATE(VALUE(LEFT(B2563,4)),VALUE(MID(B2563,6,2)),VALUE(RIGHT(B2563,2)))))</f>
        <v>45886</v>
      </c>
      <c r="N2563" s="16" t="n">
        <f aca="false">MONTH(M2563)</f>
        <v>8</v>
      </c>
      <c r="O2563" s="16" t="str">
        <f aca="false">PROPER(TRIM(H2563))</f>
        <v>Kolkata</v>
      </c>
      <c r="P2563" s="16" t="str">
        <f aca="false">IFERROR(VLOOKUP(O2563,city_map!$A$2:$B$6,2,FALSE()),O2563)</f>
        <v>Kolkata</v>
      </c>
      <c r="Q2563" s="16" t="n">
        <f aca="false">IF(ISNUMBER(F2563),F2563,VALUE(SUBSTITUTE(SUBSTITUTE(F2563,"₹",""),",","")))</f>
        <v>1296</v>
      </c>
      <c r="R2563" s="16" t="n">
        <f aca="false">IF(E2563=99,1,E2563)</f>
        <v>2</v>
      </c>
      <c r="S2563" s="16" t="n">
        <f aca="false">IF(G2563="",0,G2563)</f>
        <v>0</v>
      </c>
      <c r="T2563" s="16" t="str">
        <f aca="false">IF(I2563="","Unknown",IF(I2563="upi","UPI",I2563))</f>
        <v>UPI</v>
      </c>
      <c r="U2563" s="16" t="str">
        <f aca="false">IF(L2563="Yes","Y",IF(L2563="No","N",L2563))</f>
        <v>N</v>
      </c>
      <c r="V2563" s="19" t="n">
        <f aca="false">ROUND(R2563*Q2563*(1-S2563),2)</f>
        <v>2592</v>
      </c>
      <c r="W2563" s="16" t="str">
        <f aca="false">_xlfn.XLOOKUP(D2563,products!$A$2:$A$61,products!$C$2:$C$61,"Not found")</f>
        <v>Beauty</v>
      </c>
    </row>
    <row r="2564" customFormat="false" ht="15" hidden="false" customHeight="false" outlineLevel="0" collapsed="false">
      <c r="A2564" s="16" t="s">
        <v>3771</v>
      </c>
      <c r="B2564" s="16" t="s">
        <v>3772</v>
      </c>
      <c r="C2564" s="16" t="s">
        <v>702</v>
      </c>
      <c r="D2564" s="16" t="s">
        <v>262</v>
      </c>
      <c r="E2564" s="16" t="n">
        <v>1</v>
      </c>
      <c r="F2564" s="16" t="n">
        <v>792</v>
      </c>
      <c r="G2564" s="16" t="n">
        <v>0.1</v>
      </c>
      <c r="H2564" s="16" t="s">
        <v>130</v>
      </c>
      <c r="I2564" s="16" t="s">
        <v>47</v>
      </c>
      <c r="J2564" s="16" t="n">
        <v>4</v>
      </c>
      <c r="K2564" s="16" t="n">
        <v>4</v>
      </c>
      <c r="L2564" s="16" t="s">
        <v>41</v>
      </c>
      <c r="M2564" s="18" t="n">
        <f aca="false">IF(ISNUMBER(B2564),B2564,IF(MID(B2564,3,1)="-",DATE(VALUE(RIGHT(B2564,4)),VALUE(MID(B2564,4,2)),VALUE(LEFT(B2564,2))),DATE(VALUE(LEFT(B2564,4)),VALUE(MID(B2564,6,2)),VALUE(RIGHT(B2564,2)))))</f>
        <v>45886</v>
      </c>
      <c r="N2564" s="16" t="n">
        <f aca="false">MONTH(M2564)</f>
        <v>8</v>
      </c>
      <c r="O2564" s="16" t="str">
        <f aca="false">PROPER(TRIM(H2564))</f>
        <v>Bengaluru</v>
      </c>
      <c r="P2564" s="16" t="str">
        <f aca="false">IFERROR(VLOOKUP(O2564,city_map!$A$2:$B$6,2,FALSE()),O2564)</f>
        <v>Bengaluru</v>
      </c>
      <c r="Q2564" s="16" t="n">
        <f aca="false">IF(ISNUMBER(F2564),F2564,VALUE(SUBSTITUTE(SUBSTITUTE(F2564,"₹",""),",","")))</f>
        <v>792</v>
      </c>
      <c r="R2564" s="16" t="n">
        <f aca="false">IF(E2564=99,1,E2564)</f>
        <v>1</v>
      </c>
      <c r="S2564" s="16" t="n">
        <f aca="false">IF(G2564="",0,G2564)</f>
        <v>0.1</v>
      </c>
      <c r="T2564" s="16" t="str">
        <f aca="false">IF(I2564="","Unknown",IF(I2564="upi","UPI",I2564))</f>
        <v>Debit Card</v>
      </c>
      <c r="U2564" s="16" t="str">
        <f aca="false">IF(L2564="Yes","Y",IF(L2564="No","N",L2564))</f>
        <v>N</v>
      </c>
      <c r="V2564" s="19" t="n">
        <f aca="false">ROUND(R2564*Q2564*(1-S2564),2)</f>
        <v>712.8</v>
      </c>
      <c r="W2564" s="16" t="str">
        <f aca="false">_xlfn.XLOOKUP(D2564,products!$A$2:$A$61,products!$C$2:$C$61,"Not found")</f>
        <v>Home</v>
      </c>
    </row>
    <row r="2565" customFormat="false" ht="15" hidden="false" customHeight="false" outlineLevel="0" collapsed="false">
      <c r="A2565" s="16" t="s">
        <v>3773</v>
      </c>
      <c r="B2565" s="16" t="s">
        <v>3770</v>
      </c>
      <c r="C2565" s="16" t="s">
        <v>138</v>
      </c>
      <c r="D2565" s="16" t="s">
        <v>219</v>
      </c>
      <c r="E2565" s="16" t="n">
        <v>2</v>
      </c>
      <c r="F2565" s="16" t="n">
        <v>1354</v>
      </c>
      <c r="G2565" s="16" t="n">
        <v>0.15</v>
      </c>
      <c r="H2565" s="16" t="s">
        <v>130</v>
      </c>
      <c r="I2565" s="16" t="s">
        <v>71</v>
      </c>
      <c r="J2565" s="16" t="n">
        <v>3</v>
      </c>
      <c r="K2565" s="16" t="n">
        <v>4</v>
      </c>
      <c r="L2565" s="16" t="s">
        <v>41</v>
      </c>
      <c r="M2565" s="18" t="n">
        <f aca="false">IF(ISNUMBER(B2565),B2565,IF(MID(B2565,3,1)="-",DATE(VALUE(RIGHT(B2565,4)),VALUE(MID(B2565,4,2)),VALUE(LEFT(B2565,2))),DATE(VALUE(LEFT(B2565,4)),VALUE(MID(B2565,6,2)),VALUE(RIGHT(B2565,2)))))</f>
        <v>45886</v>
      </c>
      <c r="N2565" s="16" t="n">
        <f aca="false">MONTH(M2565)</f>
        <v>8</v>
      </c>
      <c r="O2565" s="16" t="str">
        <f aca="false">PROPER(TRIM(H2565))</f>
        <v>Bengaluru</v>
      </c>
      <c r="P2565" s="16" t="str">
        <f aca="false">IFERROR(VLOOKUP(O2565,city_map!$A$2:$B$6,2,FALSE()),O2565)</f>
        <v>Bengaluru</v>
      </c>
      <c r="Q2565" s="16" t="n">
        <f aca="false">IF(ISNUMBER(F2565),F2565,VALUE(SUBSTITUTE(SUBSTITUTE(F2565,"₹",""),",","")))</f>
        <v>1354</v>
      </c>
      <c r="R2565" s="16" t="n">
        <f aca="false">IF(E2565=99,1,E2565)</f>
        <v>2</v>
      </c>
      <c r="S2565" s="16" t="n">
        <f aca="false">IF(G2565="",0,G2565)</f>
        <v>0.15</v>
      </c>
      <c r="T2565" s="16" t="str">
        <f aca="false">IF(I2565="","Unknown",IF(I2565="upi","UPI",I2565))</f>
        <v>Credit Card</v>
      </c>
      <c r="U2565" s="16" t="str">
        <f aca="false">IF(L2565="Yes","Y",IF(L2565="No","N",L2565))</f>
        <v>N</v>
      </c>
      <c r="V2565" s="19" t="n">
        <f aca="false">ROUND(R2565*Q2565*(1-S2565),2)</f>
        <v>2301.8</v>
      </c>
      <c r="W2565" s="16" t="str">
        <f aca="false">_xlfn.XLOOKUP(D2565,products!$A$2:$A$61,products!$C$2:$C$61,"Not found")</f>
        <v>Electronics</v>
      </c>
    </row>
    <row r="2566" customFormat="false" ht="15" hidden="false" customHeight="false" outlineLevel="0" collapsed="false">
      <c r="A2566" s="16" t="s">
        <v>3774</v>
      </c>
      <c r="B2566" s="16" t="s">
        <v>3770</v>
      </c>
      <c r="C2566" s="16" t="s">
        <v>2924</v>
      </c>
      <c r="D2566" s="16" t="s">
        <v>254</v>
      </c>
      <c r="E2566" s="16" t="n">
        <v>3</v>
      </c>
      <c r="F2566" s="16" t="n">
        <v>983</v>
      </c>
      <c r="G2566" s="16" t="n">
        <v>0.15</v>
      </c>
      <c r="H2566" s="16" t="s">
        <v>112</v>
      </c>
      <c r="I2566" s="16" t="s">
        <v>100</v>
      </c>
      <c r="J2566" s="16" t="n">
        <v>2</v>
      </c>
      <c r="K2566" s="16" t="n">
        <v>3</v>
      </c>
      <c r="L2566" s="16" t="s">
        <v>41</v>
      </c>
      <c r="M2566" s="18" t="n">
        <f aca="false">IF(ISNUMBER(B2566),B2566,IF(MID(B2566,3,1)="-",DATE(VALUE(RIGHT(B2566,4)),VALUE(MID(B2566,4,2)),VALUE(LEFT(B2566,2))),DATE(VALUE(LEFT(B2566,4)),VALUE(MID(B2566,6,2)),VALUE(RIGHT(B2566,2)))))</f>
        <v>45886</v>
      </c>
      <c r="N2566" s="16" t="n">
        <f aca="false">MONTH(M2566)</f>
        <v>8</v>
      </c>
      <c r="O2566" s="16" t="str">
        <f aca="false">PROPER(TRIM(H2566))</f>
        <v>Mumbai</v>
      </c>
      <c r="P2566" s="16" t="str">
        <f aca="false">IFERROR(VLOOKUP(O2566,city_map!$A$2:$B$6,2,FALSE()),O2566)</f>
        <v>Mumbai</v>
      </c>
      <c r="Q2566" s="16" t="n">
        <f aca="false">IF(ISNUMBER(F2566),F2566,VALUE(SUBSTITUTE(SUBSTITUTE(F2566,"₹",""),",","")))</f>
        <v>983</v>
      </c>
      <c r="R2566" s="16" t="n">
        <f aca="false">IF(E2566=99,1,E2566)</f>
        <v>3</v>
      </c>
      <c r="S2566" s="16" t="n">
        <f aca="false">IF(G2566="",0,G2566)</f>
        <v>0.15</v>
      </c>
      <c r="T2566" s="16" t="str">
        <f aca="false">IF(I2566="","Unknown",IF(I2566="upi","UPI",I2566))</f>
        <v>Net Banking</v>
      </c>
      <c r="U2566" s="16" t="str">
        <f aca="false">IF(L2566="Yes","Y",IF(L2566="No","N",L2566))</f>
        <v>N</v>
      </c>
      <c r="V2566" s="19" t="n">
        <f aca="false">ROUND(R2566*Q2566*(1-S2566),2)</f>
        <v>2506.65</v>
      </c>
      <c r="W2566" s="16" t="str">
        <f aca="false">_xlfn.XLOOKUP(D2566,products!$A$2:$A$61,products!$C$2:$C$61,"Not found")</f>
        <v>Fashion</v>
      </c>
    </row>
    <row r="2567" customFormat="false" ht="15" hidden="false" customHeight="false" outlineLevel="0" collapsed="false">
      <c r="A2567" s="16" t="s">
        <v>3775</v>
      </c>
      <c r="B2567" s="16" t="s">
        <v>3770</v>
      </c>
      <c r="C2567" s="16" t="s">
        <v>1742</v>
      </c>
      <c r="D2567" s="16" t="s">
        <v>393</v>
      </c>
      <c r="E2567" s="16" t="n">
        <v>3</v>
      </c>
      <c r="F2567" s="16" t="n">
        <v>505</v>
      </c>
      <c r="G2567" s="16" t="n">
        <v>0.1</v>
      </c>
      <c r="H2567" s="16" t="s">
        <v>70</v>
      </c>
      <c r="I2567" s="16" t="s">
        <v>71</v>
      </c>
      <c r="J2567" s="16" t="n">
        <v>6</v>
      </c>
      <c r="K2567" s="16" t="n">
        <v>4</v>
      </c>
      <c r="L2567" s="16" t="s">
        <v>41</v>
      </c>
      <c r="M2567" s="18" t="n">
        <f aca="false">IF(ISNUMBER(B2567),B2567,IF(MID(B2567,3,1)="-",DATE(VALUE(RIGHT(B2567,4)),VALUE(MID(B2567,4,2)),VALUE(LEFT(B2567,2))),DATE(VALUE(LEFT(B2567,4)),VALUE(MID(B2567,6,2)),VALUE(RIGHT(B2567,2)))))</f>
        <v>45886</v>
      </c>
      <c r="N2567" s="16" t="n">
        <f aca="false">MONTH(M2567)</f>
        <v>8</v>
      </c>
      <c r="O2567" s="16" t="str">
        <f aca="false">PROPER(TRIM(H2567))</f>
        <v>Pune</v>
      </c>
      <c r="P2567" s="16" t="str">
        <f aca="false">IFERROR(VLOOKUP(O2567,city_map!$A$2:$B$6,2,FALSE()),O2567)</f>
        <v>Pune</v>
      </c>
      <c r="Q2567" s="16" t="n">
        <f aca="false">IF(ISNUMBER(F2567),F2567,VALUE(SUBSTITUTE(SUBSTITUTE(F2567,"₹",""),",","")))</f>
        <v>505</v>
      </c>
      <c r="R2567" s="16" t="n">
        <f aca="false">IF(E2567=99,1,E2567)</f>
        <v>3</v>
      </c>
      <c r="S2567" s="16" t="n">
        <f aca="false">IF(G2567="",0,G2567)</f>
        <v>0.1</v>
      </c>
      <c r="T2567" s="16" t="str">
        <f aca="false">IF(I2567="","Unknown",IF(I2567="upi","UPI",I2567))</f>
        <v>Credit Card</v>
      </c>
      <c r="U2567" s="16" t="str">
        <f aca="false">IF(L2567="Yes","Y",IF(L2567="No","N",L2567))</f>
        <v>N</v>
      </c>
      <c r="V2567" s="19" t="n">
        <f aca="false">ROUND(R2567*Q2567*(1-S2567),2)</f>
        <v>1363.5</v>
      </c>
      <c r="W2567" s="16" t="str">
        <f aca="false">_xlfn.XLOOKUP(D2567,products!$A$2:$A$61,products!$C$2:$C$61,"Not found")</f>
        <v>Fashion</v>
      </c>
    </row>
    <row r="2568" customFormat="false" ht="15" hidden="false" customHeight="false" outlineLevel="0" collapsed="false">
      <c r="A2568" s="16" t="s">
        <v>3776</v>
      </c>
      <c r="B2568" s="16" t="s">
        <v>3770</v>
      </c>
      <c r="C2568" s="16" t="s">
        <v>1786</v>
      </c>
      <c r="D2568" s="16" t="s">
        <v>250</v>
      </c>
      <c r="E2568" s="16" t="n">
        <v>2</v>
      </c>
      <c r="F2568" s="16" t="n">
        <v>675</v>
      </c>
      <c r="G2568" s="16" t="n">
        <v>0.05</v>
      </c>
      <c r="H2568" s="16" t="s">
        <v>130</v>
      </c>
      <c r="I2568" s="16" t="s">
        <v>40</v>
      </c>
      <c r="J2568" s="16" t="n">
        <v>4</v>
      </c>
      <c r="K2568" s="16" t="n">
        <v>2</v>
      </c>
      <c r="L2568" s="16" t="s">
        <v>57</v>
      </c>
      <c r="M2568" s="18" t="n">
        <f aca="false">IF(ISNUMBER(B2568),B2568,IF(MID(B2568,3,1)="-",DATE(VALUE(RIGHT(B2568,4)),VALUE(MID(B2568,4,2)),VALUE(LEFT(B2568,2))),DATE(VALUE(LEFT(B2568,4)),VALUE(MID(B2568,6,2)),VALUE(RIGHT(B2568,2)))))</f>
        <v>45886</v>
      </c>
      <c r="N2568" s="16" t="n">
        <f aca="false">MONTH(M2568)</f>
        <v>8</v>
      </c>
      <c r="O2568" s="16" t="str">
        <f aca="false">PROPER(TRIM(H2568))</f>
        <v>Bengaluru</v>
      </c>
      <c r="P2568" s="16" t="str">
        <f aca="false">IFERROR(VLOOKUP(O2568,city_map!$A$2:$B$6,2,FALSE()),O2568)</f>
        <v>Bengaluru</v>
      </c>
      <c r="Q2568" s="16" t="n">
        <f aca="false">IF(ISNUMBER(F2568),F2568,VALUE(SUBSTITUTE(SUBSTITUTE(F2568,"₹",""),",","")))</f>
        <v>675</v>
      </c>
      <c r="R2568" s="16" t="n">
        <f aca="false">IF(E2568=99,1,E2568)</f>
        <v>2</v>
      </c>
      <c r="S2568" s="16" t="n">
        <f aca="false">IF(G2568="",0,G2568)</f>
        <v>0.05</v>
      </c>
      <c r="T2568" s="16" t="str">
        <f aca="false">IF(I2568="","Unknown",IF(I2568="upi","UPI",I2568))</f>
        <v>COD</v>
      </c>
      <c r="U2568" s="16" t="str">
        <f aca="false">IF(L2568="Yes","Y",IF(L2568="No","N",L2568))</f>
        <v>Y</v>
      </c>
      <c r="V2568" s="19" t="n">
        <f aca="false">ROUND(R2568*Q2568*(1-S2568),2)</f>
        <v>1282.5</v>
      </c>
      <c r="W2568" s="16" t="str">
        <f aca="false">_xlfn.XLOOKUP(D2568,products!$A$2:$A$61,products!$C$2:$C$61,"Not found")</f>
        <v>Home</v>
      </c>
    </row>
    <row r="2569" customFormat="false" ht="15" hidden="false" customHeight="false" outlineLevel="0" collapsed="false">
      <c r="A2569" s="16" t="s">
        <v>3777</v>
      </c>
      <c r="B2569" s="16" t="s">
        <v>3770</v>
      </c>
      <c r="C2569" s="16" t="s">
        <v>98</v>
      </c>
      <c r="D2569" s="16" t="s">
        <v>136</v>
      </c>
      <c r="E2569" s="16" t="n">
        <v>1</v>
      </c>
      <c r="F2569" s="16" t="n">
        <v>2220</v>
      </c>
      <c r="G2569" s="16" t="n">
        <v>0</v>
      </c>
      <c r="H2569" s="16" t="s">
        <v>56</v>
      </c>
      <c r="I2569" s="16" t="s">
        <v>47</v>
      </c>
      <c r="J2569" s="16" t="n">
        <v>5</v>
      </c>
      <c r="K2569" s="16" t="n">
        <v>4</v>
      </c>
      <c r="L2569" s="16" t="s">
        <v>41</v>
      </c>
      <c r="M2569" s="18" t="n">
        <f aca="false">IF(ISNUMBER(B2569),B2569,IF(MID(B2569,3,1)="-",DATE(VALUE(RIGHT(B2569,4)),VALUE(MID(B2569,4,2)),VALUE(LEFT(B2569,2))),DATE(VALUE(LEFT(B2569,4)),VALUE(MID(B2569,6,2)),VALUE(RIGHT(B2569,2)))))</f>
        <v>45886</v>
      </c>
      <c r="N2569" s="16" t="n">
        <f aca="false">MONTH(M2569)</f>
        <v>8</v>
      </c>
      <c r="O2569" s="16" t="str">
        <f aca="false">PROPER(TRIM(H2569))</f>
        <v>Lucknow</v>
      </c>
      <c r="P2569" s="16" t="str">
        <f aca="false">IFERROR(VLOOKUP(O2569,city_map!$A$2:$B$6,2,FALSE()),O2569)</f>
        <v>Lucknow</v>
      </c>
      <c r="Q2569" s="16" t="n">
        <f aca="false">IF(ISNUMBER(F2569),F2569,VALUE(SUBSTITUTE(SUBSTITUTE(F2569,"₹",""),",","")))</f>
        <v>2220</v>
      </c>
      <c r="R2569" s="16" t="n">
        <f aca="false">IF(E2569=99,1,E2569)</f>
        <v>1</v>
      </c>
      <c r="S2569" s="16" t="n">
        <f aca="false">IF(G2569="",0,G2569)</f>
        <v>0</v>
      </c>
      <c r="T2569" s="16" t="str">
        <f aca="false">IF(I2569="","Unknown",IF(I2569="upi","UPI",I2569))</f>
        <v>Debit Card</v>
      </c>
      <c r="U2569" s="16" t="str">
        <f aca="false">IF(L2569="Yes","Y",IF(L2569="No","N",L2569))</f>
        <v>N</v>
      </c>
      <c r="V2569" s="19" t="n">
        <f aca="false">ROUND(R2569*Q2569*(1-S2569),2)</f>
        <v>2220</v>
      </c>
      <c r="W2569" s="16" t="str">
        <f aca="false">_xlfn.XLOOKUP(D2569,products!$A$2:$A$61,products!$C$2:$C$61,"Not found")</f>
        <v>Electronics</v>
      </c>
    </row>
    <row r="2570" customFormat="false" ht="15" hidden="false" customHeight="false" outlineLevel="0" collapsed="false">
      <c r="A2570" s="16" t="s">
        <v>3778</v>
      </c>
      <c r="B2570" s="16" t="s">
        <v>3770</v>
      </c>
      <c r="C2570" s="16" t="s">
        <v>1880</v>
      </c>
      <c r="D2570" s="16" t="s">
        <v>115</v>
      </c>
      <c r="E2570" s="16" t="n">
        <v>1</v>
      </c>
      <c r="F2570" s="16" t="n">
        <v>306</v>
      </c>
      <c r="G2570" s="16" t="n">
        <v>0.1</v>
      </c>
      <c r="H2570" s="16" t="s">
        <v>39</v>
      </c>
      <c r="I2570" s="16" t="s">
        <v>60</v>
      </c>
      <c r="J2570" s="16" t="n">
        <v>2</v>
      </c>
      <c r="K2570" s="16" t="n">
        <v>5</v>
      </c>
      <c r="L2570" s="16" t="s">
        <v>41</v>
      </c>
      <c r="M2570" s="18" t="n">
        <f aca="false">IF(ISNUMBER(B2570),B2570,IF(MID(B2570,3,1)="-",DATE(VALUE(RIGHT(B2570,4)),VALUE(MID(B2570,4,2)),VALUE(LEFT(B2570,2))),DATE(VALUE(LEFT(B2570,4)),VALUE(MID(B2570,6,2)),VALUE(RIGHT(B2570,2)))))</f>
        <v>45886</v>
      </c>
      <c r="N2570" s="16" t="n">
        <f aca="false">MONTH(M2570)</f>
        <v>8</v>
      </c>
      <c r="O2570" s="16" t="str">
        <f aca="false">PROPER(TRIM(H2570))</f>
        <v>Delhi</v>
      </c>
      <c r="P2570" s="16" t="str">
        <f aca="false">IFERROR(VLOOKUP(O2570,city_map!$A$2:$B$6,2,FALSE()),O2570)</f>
        <v>Delhi</v>
      </c>
      <c r="Q2570" s="16" t="n">
        <f aca="false">IF(ISNUMBER(F2570),F2570,VALUE(SUBSTITUTE(SUBSTITUTE(F2570,"₹",""),",","")))</f>
        <v>306</v>
      </c>
      <c r="R2570" s="16" t="n">
        <f aca="false">IF(E2570=99,1,E2570)</f>
        <v>1</v>
      </c>
      <c r="S2570" s="16" t="n">
        <f aca="false">IF(G2570="",0,G2570)</f>
        <v>0.1</v>
      </c>
      <c r="T2570" s="16" t="str">
        <f aca="false">IF(I2570="","Unknown",IF(I2570="upi","UPI",I2570))</f>
        <v>UPI</v>
      </c>
      <c r="U2570" s="16" t="str">
        <f aca="false">IF(L2570="Yes","Y",IF(L2570="No","N",L2570))</f>
        <v>N</v>
      </c>
      <c r="V2570" s="19" t="n">
        <f aca="false">ROUND(R2570*Q2570*(1-S2570),2)</f>
        <v>275.4</v>
      </c>
      <c r="W2570" s="16" t="str">
        <f aca="false">_xlfn.XLOOKUP(D2570,products!$A$2:$A$61,products!$C$2:$C$61,"Not found")</f>
        <v>Books</v>
      </c>
    </row>
    <row r="2571" customFormat="false" ht="15" hidden="false" customHeight="false" outlineLevel="0" collapsed="false">
      <c r="A2571" s="16" t="s">
        <v>3779</v>
      </c>
      <c r="B2571" s="16" t="s">
        <v>3770</v>
      </c>
      <c r="C2571" s="16" t="s">
        <v>1131</v>
      </c>
      <c r="D2571" s="16" t="s">
        <v>115</v>
      </c>
      <c r="E2571" s="16" t="n">
        <v>3</v>
      </c>
      <c r="F2571" s="16" t="n">
        <v>292</v>
      </c>
      <c r="G2571" s="16" t="n">
        <v>0.3</v>
      </c>
      <c r="H2571" s="16" t="s">
        <v>89</v>
      </c>
      <c r="I2571" s="16" t="s">
        <v>60</v>
      </c>
      <c r="J2571" s="16" t="n">
        <v>4</v>
      </c>
      <c r="K2571" s="16" t="n">
        <v>4</v>
      </c>
      <c r="L2571" s="16" t="s">
        <v>41</v>
      </c>
      <c r="M2571" s="18" t="n">
        <f aca="false">IF(ISNUMBER(B2571),B2571,IF(MID(B2571,3,1)="-",DATE(VALUE(RIGHT(B2571,4)),VALUE(MID(B2571,4,2)),VALUE(LEFT(B2571,2))),DATE(VALUE(LEFT(B2571,4)),VALUE(MID(B2571,6,2)),VALUE(RIGHT(B2571,2)))))</f>
        <v>45886</v>
      </c>
      <c r="N2571" s="16" t="n">
        <f aca="false">MONTH(M2571)</f>
        <v>8</v>
      </c>
      <c r="O2571" s="16" t="str">
        <f aca="false">PROPER(TRIM(H2571))</f>
        <v>Ahmedabad</v>
      </c>
      <c r="P2571" s="16" t="str">
        <f aca="false">IFERROR(VLOOKUP(O2571,city_map!$A$2:$B$6,2,FALSE()),O2571)</f>
        <v>Ahmedabad</v>
      </c>
      <c r="Q2571" s="16" t="n">
        <f aca="false">IF(ISNUMBER(F2571),F2571,VALUE(SUBSTITUTE(SUBSTITUTE(F2571,"₹",""),",","")))</f>
        <v>292</v>
      </c>
      <c r="R2571" s="16" t="n">
        <f aca="false">IF(E2571=99,1,E2571)</f>
        <v>3</v>
      </c>
      <c r="S2571" s="16" t="n">
        <f aca="false">IF(G2571="",0,G2571)</f>
        <v>0.3</v>
      </c>
      <c r="T2571" s="16" t="str">
        <f aca="false">IF(I2571="","Unknown",IF(I2571="upi","UPI",I2571))</f>
        <v>UPI</v>
      </c>
      <c r="U2571" s="16" t="str">
        <f aca="false">IF(L2571="Yes","Y",IF(L2571="No","N",L2571))</f>
        <v>N</v>
      </c>
      <c r="V2571" s="19" t="n">
        <f aca="false">ROUND(R2571*Q2571*(1-S2571),2)</f>
        <v>613.2</v>
      </c>
      <c r="W2571" s="16" t="str">
        <f aca="false">_xlfn.XLOOKUP(D2571,products!$A$2:$A$61,products!$C$2:$C$61,"Not found")</f>
        <v>Books</v>
      </c>
    </row>
    <row r="2572" customFormat="false" ht="15" hidden="false" customHeight="false" outlineLevel="0" collapsed="false">
      <c r="A2572" s="16" t="s">
        <v>3780</v>
      </c>
      <c r="B2572" s="16" t="s">
        <v>3770</v>
      </c>
      <c r="C2572" s="16" t="s">
        <v>141</v>
      </c>
      <c r="D2572" s="16" t="s">
        <v>66</v>
      </c>
      <c r="E2572" s="16" t="n">
        <v>1</v>
      </c>
      <c r="F2572" s="16" t="n">
        <v>15401</v>
      </c>
      <c r="G2572" s="16" t="n">
        <v>0</v>
      </c>
      <c r="H2572" s="16" t="s">
        <v>46</v>
      </c>
      <c r="I2572" s="16" t="s">
        <v>60</v>
      </c>
      <c r="J2572" s="16" t="n">
        <v>3</v>
      </c>
      <c r="K2572" s="16" t="n">
        <v>5</v>
      </c>
      <c r="L2572" s="16" t="s">
        <v>41</v>
      </c>
      <c r="M2572" s="18" t="n">
        <f aca="false">IF(ISNUMBER(B2572),B2572,IF(MID(B2572,3,1)="-",DATE(VALUE(RIGHT(B2572,4)),VALUE(MID(B2572,4,2)),VALUE(LEFT(B2572,2))),DATE(VALUE(LEFT(B2572,4)),VALUE(MID(B2572,6,2)),VALUE(RIGHT(B2572,2)))))</f>
        <v>45886</v>
      </c>
      <c r="N2572" s="16" t="n">
        <f aca="false">MONTH(M2572)</f>
        <v>8</v>
      </c>
      <c r="O2572" s="16" t="str">
        <f aca="false">PROPER(TRIM(H2572))</f>
        <v>Chennai</v>
      </c>
      <c r="P2572" s="16" t="str">
        <f aca="false">IFERROR(VLOOKUP(O2572,city_map!$A$2:$B$6,2,FALSE()),O2572)</f>
        <v>Chennai</v>
      </c>
      <c r="Q2572" s="16" t="n">
        <f aca="false">IF(ISNUMBER(F2572),F2572,VALUE(SUBSTITUTE(SUBSTITUTE(F2572,"₹",""),",","")))</f>
        <v>15401</v>
      </c>
      <c r="R2572" s="16" t="n">
        <f aca="false">IF(E2572=99,1,E2572)</f>
        <v>1</v>
      </c>
      <c r="S2572" s="16" t="n">
        <f aca="false">IF(G2572="",0,G2572)</f>
        <v>0</v>
      </c>
      <c r="T2572" s="16" t="str">
        <f aca="false">IF(I2572="","Unknown",IF(I2572="upi","UPI",I2572))</f>
        <v>UPI</v>
      </c>
      <c r="U2572" s="16" t="str">
        <f aca="false">IF(L2572="Yes","Y",IF(L2572="No","N",L2572))</f>
        <v>N</v>
      </c>
      <c r="V2572" s="19" t="n">
        <f aca="false">ROUND(R2572*Q2572*(1-S2572),2)</f>
        <v>15401</v>
      </c>
      <c r="W2572" s="16" t="str">
        <f aca="false">_xlfn.XLOOKUP(D2572,products!$A$2:$A$61,products!$C$2:$C$61,"Not found")</f>
        <v>Electronics</v>
      </c>
    </row>
    <row r="2573" customFormat="false" ht="15" hidden="false" customHeight="false" outlineLevel="0" collapsed="false">
      <c r="A2573" s="16" t="s">
        <v>3781</v>
      </c>
      <c r="B2573" s="16" t="s">
        <v>3770</v>
      </c>
      <c r="C2573" s="16" t="s">
        <v>3782</v>
      </c>
      <c r="D2573" s="16" t="s">
        <v>136</v>
      </c>
      <c r="E2573" s="16" t="n">
        <v>2</v>
      </c>
      <c r="F2573" s="16" t="n">
        <v>2149</v>
      </c>
      <c r="G2573" s="16" t="n">
        <v>0.05</v>
      </c>
      <c r="H2573" s="16" t="s">
        <v>46</v>
      </c>
      <c r="I2573" s="16" t="s">
        <v>60</v>
      </c>
      <c r="J2573" s="16" t="n">
        <v>5</v>
      </c>
      <c r="K2573" s="16" t="n">
        <v>4</v>
      </c>
      <c r="L2573" s="16" t="s">
        <v>41</v>
      </c>
      <c r="M2573" s="18" t="n">
        <f aca="false">IF(ISNUMBER(B2573),B2573,IF(MID(B2573,3,1)="-",DATE(VALUE(RIGHT(B2573,4)),VALUE(MID(B2573,4,2)),VALUE(LEFT(B2573,2))),DATE(VALUE(LEFT(B2573,4)),VALUE(MID(B2573,6,2)),VALUE(RIGHT(B2573,2)))))</f>
        <v>45886</v>
      </c>
      <c r="N2573" s="16" t="n">
        <f aca="false">MONTH(M2573)</f>
        <v>8</v>
      </c>
      <c r="O2573" s="16" t="str">
        <f aca="false">PROPER(TRIM(H2573))</f>
        <v>Chennai</v>
      </c>
      <c r="P2573" s="16" t="str">
        <f aca="false">IFERROR(VLOOKUP(O2573,city_map!$A$2:$B$6,2,FALSE()),O2573)</f>
        <v>Chennai</v>
      </c>
      <c r="Q2573" s="16" t="n">
        <f aca="false">IF(ISNUMBER(F2573),F2573,VALUE(SUBSTITUTE(SUBSTITUTE(F2573,"₹",""),",","")))</f>
        <v>2149</v>
      </c>
      <c r="R2573" s="16" t="n">
        <f aca="false">IF(E2573=99,1,E2573)</f>
        <v>2</v>
      </c>
      <c r="S2573" s="16" t="n">
        <f aca="false">IF(G2573="",0,G2573)</f>
        <v>0.05</v>
      </c>
      <c r="T2573" s="16" t="str">
        <f aca="false">IF(I2573="","Unknown",IF(I2573="upi","UPI",I2573))</f>
        <v>UPI</v>
      </c>
      <c r="U2573" s="16" t="str">
        <f aca="false">IF(L2573="Yes","Y",IF(L2573="No","N",L2573))</f>
        <v>N</v>
      </c>
      <c r="V2573" s="19" t="n">
        <f aca="false">ROUND(R2573*Q2573*(1-S2573),2)</f>
        <v>4083.1</v>
      </c>
      <c r="W2573" s="16" t="str">
        <f aca="false">_xlfn.XLOOKUP(D2573,products!$A$2:$A$61,products!$C$2:$C$61,"Not found")</f>
        <v>Electronics</v>
      </c>
    </row>
    <row r="2574" customFormat="false" ht="15" hidden="false" customHeight="false" outlineLevel="0" collapsed="false">
      <c r="A2574" s="16" t="s">
        <v>3783</v>
      </c>
      <c r="B2574" s="16" t="s">
        <v>3770</v>
      </c>
      <c r="C2574" s="16" t="s">
        <v>343</v>
      </c>
      <c r="D2574" s="16" t="s">
        <v>396</v>
      </c>
      <c r="E2574" s="16" t="n">
        <v>2</v>
      </c>
      <c r="F2574" s="16" t="n">
        <v>5372</v>
      </c>
      <c r="G2574" s="16" t="n">
        <v>0.2</v>
      </c>
      <c r="H2574" s="16" t="s">
        <v>655</v>
      </c>
      <c r="I2574" s="16" t="s">
        <v>40</v>
      </c>
      <c r="J2574" s="16" t="n">
        <v>4</v>
      </c>
      <c r="K2574" s="16" t="n">
        <v>3</v>
      </c>
      <c r="L2574" s="16" t="s">
        <v>41</v>
      </c>
      <c r="M2574" s="18" t="n">
        <f aca="false">IF(ISNUMBER(B2574),B2574,IF(MID(B2574,3,1)="-",DATE(VALUE(RIGHT(B2574,4)),VALUE(MID(B2574,4,2)),VALUE(LEFT(B2574,2))),DATE(VALUE(LEFT(B2574,4)),VALUE(MID(B2574,6,2)),VALUE(RIGHT(B2574,2)))))</f>
        <v>45886</v>
      </c>
      <c r="N2574" s="16" t="n">
        <f aca="false">MONTH(M2574)</f>
        <v>8</v>
      </c>
      <c r="O2574" s="16" t="str">
        <f aca="false">PROPER(TRIM(H2574))</f>
        <v>Mumbai</v>
      </c>
      <c r="P2574" s="16" t="str">
        <f aca="false">IFERROR(VLOOKUP(O2574,city_map!$A$2:$B$6,2,FALSE()),O2574)</f>
        <v>Mumbai</v>
      </c>
      <c r="Q2574" s="16" t="n">
        <f aca="false">IF(ISNUMBER(F2574),F2574,VALUE(SUBSTITUTE(SUBSTITUTE(F2574,"₹",""),",","")))</f>
        <v>5372</v>
      </c>
      <c r="R2574" s="16" t="n">
        <f aca="false">IF(E2574=99,1,E2574)</f>
        <v>2</v>
      </c>
      <c r="S2574" s="16" t="n">
        <f aca="false">IF(G2574="",0,G2574)</f>
        <v>0.2</v>
      </c>
      <c r="T2574" s="16" t="str">
        <f aca="false">IF(I2574="","Unknown",IF(I2574="upi","UPI",I2574))</f>
        <v>COD</v>
      </c>
      <c r="U2574" s="16" t="str">
        <f aca="false">IF(L2574="Yes","Y",IF(L2574="No","N",L2574))</f>
        <v>N</v>
      </c>
      <c r="V2574" s="19" t="n">
        <f aca="false">ROUND(R2574*Q2574*(1-S2574),2)</f>
        <v>8595.2</v>
      </c>
      <c r="W2574" s="16" t="str">
        <f aca="false">_xlfn.XLOOKUP(D2574,products!$A$2:$A$61,products!$C$2:$C$61,"Not found")</f>
        <v>Home</v>
      </c>
    </row>
    <row r="2575" customFormat="false" ht="15" hidden="false" customHeight="false" outlineLevel="0" collapsed="false">
      <c r="A2575" s="16" t="s">
        <v>3784</v>
      </c>
      <c r="B2575" s="16" t="s">
        <v>3770</v>
      </c>
      <c r="C2575" s="16" t="s">
        <v>1453</v>
      </c>
      <c r="D2575" s="16" t="s">
        <v>170</v>
      </c>
      <c r="E2575" s="16" t="n">
        <v>4</v>
      </c>
      <c r="F2575" s="16" t="n">
        <v>3353</v>
      </c>
      <c r="G2575" s="16" t="n">
        <v>0.15</v>
      </c>
      <c r="H2575" s="16" t="s">
        <v>70</v>
      </c>
      <c r="I2575" s="16" t="s">
        <v>71</v>
      </c>
      <c r="J2575" s="16" t="n">
        <v>6</v>
      </c>
      <c r="K2575" s="16" t="n">
        <v>5</v>
      </c>
      <c r="L2575" s="16" t="s">
        <v>41</v>
      </c>
      <c r="M2575" s="18" t="n">
        <f aca="false">IF(ISNUMBER(B2575),B2575,IF(MID(B2575,3,1)="-",DATE(VALUE(RIGHT(B2575,4)),VALUE(MID(B2575,4,2)),VALUE(LEFT(B2575,2))),DATE(VALUE(LEFT(B2575,4)),VALUE(MID(B2575,6,2)),VALUE(RIGHT(B2575,2)))))</f>
        <v>45886</v>
      </c>
      <c r="N2575" s="16" t="n">
        <f aca="false">MONTH(M2575)</f>
        <v>8</v>
      </c>
      <c r="O2575" s="16" t="str">
        <f aca="false">PROPER(TRIM(H2575))</f>
        <v>Pune</v>
      </c>
      <c r="P2575" s="16" t="str">
        <f aca="false">IFERROR(VLOOKUP(O2575,city_map!$A$2:$B$6,2,FALSE()),O2575)</f>
        <v>Pune</v>
      </c>
      <c r="Q2575" s="16" t="n">
        <f aca="false">IF(ISNUMBER(F2575),F2575,VALUE(SUBSTITUTE(SUBSTITUTE(F2575,"₹",""),",","")))</f>
        <v>3353</v>
      </c>
      <c r="R2575" s="16" t="n">
        <f aca="false">IF(E2575=99,1,E2575)</f>
        <v>4</v>
      </c>
      <c r="S2575" s="16" t="n">
        <f aca="false">IF(G2575="",0,G2575)</f>
        <v>0.15</v>
      </c>
      <c r="T2575" s="16" t="str">
        <f aca="false">IF(I2575="","Unknown",IF(I2575="upi","UPI",I2575))</f>
        <v>Credit Card</v>
      </c>
      <c r="U2575" s="16" t="str">
        <f aca="false">IF(L2575="Yes","Y",IF(L2575="No","N",L2575))</f>
        <v>N</v>
      </c>
      <c r="V2575" s="19" t="n">
        <f aca="false">ROUND(R2575*Q2575*(1-S2575),2)</f>
        <v>11400.2</v>
      </c>
      <c r="W2575" s="16" t="str">
        <f aca="false">_xlfn.XLOOKUP(D2575,products!$A$2:$A$61,products!$C$2:$C$61,"Not found")</f>
        <v>Home</v>
      </c>
    </row>
    <row r="2576" customFormat="false" ht="15" hidden="false" customHeight="false" outlineLevel="0" collapsed="false">
      <c r="A2576" s="16" t="s">
        <v>3785</v>
      </c>
      <c r="B2576" s="16" t="s">
        <v>3770</v>
      </c>
      <c r="C2576" s="16" t="s">
        <v>635</v>
      </c>
      <c r="D2576" s="16" t="s">
        <v>84</v>
      </c>
      <c r="E2576" s="16" t="n">
        <v>2</v>
      </c>
      <c r="F2576" s="16" t="n">
        <v>259</v>
      </c>
      <c r="G2576" s="16" t="n">
        <v>0.2</v>
      </c>
      <c r="H2576" s="16" t="s">
        <v>208</v>
      </c>
      <c r="I2576" s="16" t="s">
        <v>100</v>
      </c>
      <c r="J2576" s="16" t="n">
        <v>4</v>
      </c>
      <c r="K2576" s="16"/>
      <c r="L2576" s="16" t="s">
        <v>41</v>
      </c>
      <c r="M2576" s="18" t="n">
        <f aca="false">IF(ISNUMBER(B2576),B2576,IF(MID(B2576,3,1)="-",DATE(VALUE(RIGHT(B2576,4)),VALUE(MID(B2576,4,2)),VALUE(LEFT(B2576,2))),DATE(VALUE(LEFT(B2576,4)),VALUE(MID(B2576,6,2)),VALUE(RIGHT(B2576,2)))))</f>
        <v>45886</v>
      </c>
      <c r="N2576" s="16" t="n">
        <f aca="false">MONTH(M2576)</f>
        <v>8</v>
      </c>
      <c r="O2576" s="16" t="str">
        <f aca="false">PROPER(TRIM(H2576))</f>
        <v>Jaipur</v>
      </c>
      <c r="P2576" s="16" t="str">
        <f aca="false">IFERROR(VLOOKUP(O2576,city_map!$A$2:$B$6,2,FALSE()),O2576)</f>
        <v>Jaipur</v>
      </c>
      <c r="Q2576" s="16" t="n">
        <f aca="false">IF(ISNUMBER(F2576),F2576,VALUE(SUBSTITUTE(SUBSTITUTE(F2576,"₹",""),",","")))</f>
        <v>259</v>
      </c>
      <c r="R2576" s="16" t="n">
        <f aca="false">IF(E2576=99,1,E2576)</f>
        <v>2</v>
      </c>
      <c r="S2576" s="16" t="n">
        <f aca="false">IF(G2576="",0,G2576)</f>
        <v>0.2</v>
      </c>
      <c r="T2576" s="16" t="str">
        <f aca="false">IF(I2576="","Unknown",IF(I2576="upi","UPI",I2576))</f>
        <v>Net Banking</v>
      </c>
      <c r="U2576" s="16" t="str">
        <f aca="false">IF(L2576="Yes","Y",IF(L2576="No","N",L2576))</f>
        <v>N</v>
      </c>
      <c r="V2576" s="19" t="n">
        <f aca="false">ROUND(R2576*Q2576*(1-S2576),2)</f>
        <v>414.4</v>
      </c>
      <c r="W2576" s="16" t="str">
        <f aca="false">_xlfn.XLOOKUP(D2576,products!$A$2:$A$61,products!$C$2:$C$61,"Not found")</f>
        <v>Beauty</v>
      </c>
    </row>
    <row r="2577" customFormat="false" ht="15" hidden="false" customHeight="false" outlineLevel="0" collapsed="false">
      <c r="A2577" s="16" t="s">
        <v>3786</v>
      </c>
      <c r="B2577" s="16" t="s">
        <v>3770</v>
      </c>
      <c r="C2577" s="16" t="s">
        <v>2849</v>
      </c>
      <c r="D2577" s="16" t="s">
        <v>451</v>
      </c>
      <c r="E2577" s="16" t="n">
        <v>2</v>
      </c>
      <c r="F2577" s="16" t="n">
        <v>1362</v>
      </c>
      <c r="G2577" s="16" t="n">
        <v>0.1</v>
      </c>
      <c r="H2577" s="16" t="s">
        <v>503</v>
      </c>
      <c r="I2577" s="16" t="s">
        <v>100</v>
      </c>
      <c r="J2577" s="16" t="n">
        <v>6</v>
      </c>
      <c r="K2577" s="16" t="n">
        <v>4</v>
      </c>
      <c r="L2577" s="16" t="s">
        <v>41</v>
      </c>
      <c r="M2577" s="18" t="n">
        <f aca="false">IF(ISNUMBER(B2577),B2577,IF(MID(B2577,3,1)="-",DATE(VALUE(RIGHT(B2577,4)),VALUE(MID(B2577,4,2)),VALUE(LEFT(B2577,2))),DATE(VALUE(LEFT(B2577,4)),VALUE(MID(B2577,6,2)),VALUE(RIGHT(B2577,2)))))</f>
        <v>45886</v>
      </c>
      <c r="N2577" s="16" t="n">
        <f aca="false">MONTH(M2577)</f>
        <v>8</v>
      </c>
      <c r="O2577" s="16" t="str">
        <f aca="false">PROPER(TRIM(H2577))</f>
        <v>Pune</v>
      </c>
      <c r="P2577" s="16" t="str">
        <f aca="false">IFERROR(VLOOKUP(O2577,city_map!$A$2:$B$6,2,FALSE()),O2577)</f>
        <v>Pune</v>
      </c>
      <c r="Q2577" s="16" t="n">
        <f aca="false">IF(ISNUMBER(F2577),F2577,VALUE(SUBSTITUTE(SUBSTITUTE(F2577,"₹",""),",","")))</f>
        <v>1362</v>
      </c>
      <c r="R2577" s="16" t="n">
        <f aca="false">IF(E2577=99,1,E2577)</f>
        <v>2</v>
      </c>
      <c r="S2577" s="16" t="n">
        <f aca="false">IF(G2577="",0,G2577)</f>
        <v>0.1</v>
      </c>
      <c r="T2577" s="16" t="str">
        <f aca="false">IF(I2577="","Unknown",IF(I2577="upi","UPI",I2577))</f>
        <v>Net Banking</v>
      </c>
      <c r="U2577" s="16" t="str">
        <f aca="false">IF(L2577="Yes","Y",IF(L2577="No","N",L2577))</f>
        <v>N</v>
      </c>
      <c r="V2577" s="19" t="n">
        <f aca="false">ROUND(R2577*Q2577*(1-S2577),2)</f>
        <v>2451.6</v>
      </c>
      <c r="W2577" s="16" t="str">
        <f aca="false">_xlfn.XLOOKUP(D2577,products!$A$2:$A$61,products!$C$2:$C$61,"Not found")</f>
        <v>Beauty</v>
      </c>
    </row>
    <row r="2578" customFormat="false" ht="15" hidden="false" customHeight="false" outlineLevel="0" collapsed="false">
      <c r="A2578" s="16" t="s">
        <v>3787</v>
      </c>
      <c r="B2578" s="16" t="s">
        <v>3770</v>
      </c>
      <c r="C2578" s="16" t="s">
        <v>764</v>
      </c>
      <c r="D2578" s="16" t="s">
        <v>184</v>
      </c>
      <c r="E2578" s="16" t="n">
        <v>1</v>
      </c>
      <c r="F2578" s="16" t="n">
        <v>1250</v>
      </c>
      <c r="G2578" s="16" t="n">
        <v>0.15</v>
      </c>
      <c r="H2578" s="16" t="s">
        <v>130</v>
      </c>
      <c r="I2578" s="16" t="s">
        <v>47</v>
      </c>
      <c r="J2578" s="16" t="n">
        <v>2</v>
      </c>
      <c r="K2578" s="16" t="n">
        <v>4</v>
      </c>
      <c r="L2578" s="16" t="s">
        <v>41</v>
      </c>
      <c r="M2578" s="18" t="n">
        <f aca="false">IF(ISNUMBER(B2578),B2578,IF(MID(B2578,3,1)="-",DATE(VALUE(RIGHT(B2578,4)),VALUE(MID(B2578,4,2)),VALUE(LEFT(B2578,2))),DATE(VALUE(LEFT(B2578,4)),VALUE(MID(B2578,6,2)),VALUE(RIGHT(B2578,2)))))</f>
        <v>45886</v>
      </c>
      <c r="N2578" s="16" t="n">
        <f aca="false">MONTH(M2578)</f>
        <v>8</v>
      </c>
      <c r="O2578" s="16" t="str">
        <f aca="false">PROPER(TRIM(H2578))</f>
        <v>Bengaluru</v>
      </c>
      <c r="P2578" s="16" t="str">
        <f aca="false">IFERROR(VLOOKUP(O2578,city_map!$A$2:$B$6,2,FALSE()),O2578)</f>
        <v>Bengaluru</v>
      </c>
      <c r="Q2578" s="16" t="n">
        <f aca="false">IF(ISNUMBER(F2578),F2578,VALUE(SUBSTITUTE(SUBSTITUTE(F2578,"₹",""),",","")))</f>
        <v>1250</v>
      </c>
      <c r="R2578" s="16" t="n">
        <f aca="false">IF(E2578=99,1,E2578)</f>
        <v>1</v>
      </c>
      <c r="S2578" s="16" t="n">
        <f aca="false">IF(G2578="",0,G2578)</f>
        <v>0.15</v>
      </c>
      <c r="T2578" s="16" t="str">
        <f aca="false">IF(I2578="","Unknown",IF(I2578="upi","UPI",I2578))</f>
        <v>Debit Card</v>
      </c>
      <c r="U2578" s="16" t="str">
        <f aca="false">IF(L2578="Yes","Y",IF(L2578="No","N",L2578))</f>
        <v>N</v>
      </c>
      <c r="V2578" s="19" t="n">
        <f aca="false">ROUND(R2578*Q2578*(1-S2578),2)</f>
        <v>1062.5</v>
      </c>
      <c r="W2578" s="16" t="str">
        <f aca="false">_xlfn.XLOOKUP(D2578,products!$A$2:$A$61,products!$C$2:$C$61,"Not found")</f>
        <v>Home</v>
      </c>
    </row>
    <row r="2579" customFormat="false" ht="15" hidden="false" customHeight="false" outlineLevel="0" collapsed="false">
      <c r="A2579" s="16" t="s">
        <v>3788</v>
      </c>
      <c r="B2579" s="16" t="s">
        <v>3789</v>
      </c>
      <c r="C2579" s="16" t="s">
        <v>2066</v>
      </c>
      <c r="D2579" s="16" t="s">
        <v>88</v>
      </c>
      <c r="E2579" s="16" t="n">
        <v>1</v>
      </c>
      <c r="F2579" s="16" t="n">
        <v>2901</v>
      </c>
      <c r="G2579" s="16" t="n">
        <v>0</v>
      </c>
      <c r="H2579" s="16" t="s">
        <v>67</v>
      </c>
      <c r="I2579" s="16" t="s">
        <v>60</v>
      </c>
      <c r="J2579" s="16" t="n">
        <v>2</v>
      </c>
      <c r="K2579" s="16" t="n">
        <v>5</v>
      </c>
      <c r="L2579" s="16" t="s">
        <v>41</v>
      </c>
      <c r="M2579" s="18" t="n">
        <f aca="false">IF(ISNUMBER(B2579),B2579,IF(MID(B2579,3,1)="-",DATE(VALUE(RIGHT(B2579,4)),VALUE(MID(B2579,4,2)),VALUE(LEFT(B2579,2))),DATE(VALUE(LEFT(B2579,4)),VALUE(MID(B2579,6,2)),VALUE(RIGHT(B2579,2)))))</f>
        <v>45887</v>
      </c>
      <c r="N2579" s="16" t="n">
        <f aca="false">MONTH(M2579)</f>
        <v>8</v>
      </c>
      <c r="O2579" s="16" t="str">
        <f aca="false">PROPER(TRIM(H2579))</f>
        <v>Kolkata</v>
      </c>
      <c r="P2579" s="16" t="str">
        <f aca="false">IFERROR(VLOOKUP(O2579,city_map!$A$2:$B$6,2,FALSE()),O2579)</f>
        <v>Kolkata</v>
      </c>
      <c r="Q2579" s="16" t="n">
        <f aca="false">IF(ISNUMBER(F2579),F2579,VALUE(SUBSTITUTE(SUBSTITUTE(F2579,"₹",""),",","")))</f>
        <v>2901</v>
      </c>
      <c r="R2579" s="16" t="n">
        <f aca="false">IF(E2579=99,1,E2579)</f>
        <v>1</v>
      </c>
      <c r="S2579" s="16" t="n">
        <f aca="false">IF(G2579="",0,G2579)</f>
        <v>0</v>
      </c>
      <c r="T2579" s="16" t="str">
        <f aca="false">IF(I2579="","Unknown",IF(I2579="upi","UPI",I2579))</f>
        <v>UPI</v>
      </c>
      <c r="U2579" s="16" t="str">
        <f aca="false">IF(L2579="Yes","Y",IF(L2579="No","N",L2579))</f>
        <v>N</v>
      </c>
      <c r="V2579" s="19" t="n">
        <f aca="false">ROUND(R2579*Q2579*(1-S2579),2)</f>
        <v>2901</v>
      </c>
      <c r="W2579" s="16" t="str">
        <f aca="false">_xlfn.XLOOKUP(D2579,products!$A$2:$A$61,products!$C$2:$C$61,"Not found")</f>
        <v>Fashion</v>
      </c>
    </row>
    <row r="2580" customFormat="false" ht="15" hidden="false" customHeight="false" outlineLevel="0" collapsed="false">
      <c r="A2580" s="16" t="s">
        <v>3790</v>
      </c>
      <c r="B2580" s="16" t="s">
        <v>3789</v>
      </c>
      <c r="C2580" s="16" t="s">
        <v>513</v>
      </c>
      <c r="D2580" s="16" t="s">
        <v>157</v>
      </c>
      <c r="E2580" s="16" t="n">
        <v>1</v>
      </c>
      <c r="F2580" s="16" t="n">
        <v>1153</v>
      </c>
      <c r="G2580" s="16" t="n">
        <v>0.05</v>
      </c>
      <c r="H2580" s="16" t="s">
        <v>81</v>
      </c>
      <c r="I2580" s="16" t="s">
        <v>60</v>
      </c>
      <c r="J2580" s="16" t="n">
        <v>3</v>
      </c>
      <c r="K2580" s="16" t="n">
        <v>4</v>
      </c>
      <c r="L2580" s="16" t="s">
        <v>41</v>
      </c>
      <c r="M2580" s="18" t="n">
        <f aca="false">IF(ISNUMBER(B2580),B2580,IF(MID(B2580,3,1)="-",DATE(VALUE(RIGHT(B2580,4)),VALUE(MID(B2580,4,2)),VALUE(LEFT(B2580,2))),DATE(VALUE(LEFT(B2580,4)),VALUE(MID(B2580,6,2)),VALUE(RIGHT(B2580,2)))))</f>
        <v>45887</v>
      </c>
      <c r="N2580" s="16" t="n">
        <f aca="false">MONTH(M2580)</f>
        <v>8</v>
      </c>
      <c r="O2580" s="16" t="str">
        <f aca="false">PROPER(TRIM(H2580))</f>
        <v>Hyderabad</v>
      </c>
      <c r="P2580" s="16" t="str">
        <f aca="false">IFERROR(VLOOKUP(O2580,city_map!$A$2:$B$6,2,FALSE()),O2580)</f>
        <v>Hyderabad</v>
      </c>
      <c r="Q2580" s="16" t="n">
        <f aca="false">IF(ISNUMBER(F2580),F2580,VALUE(SUBSTITUTE(SUBSTITUTE(F2580,"₹",""),",","")))</f>
        <v>1153</v>
      </c>
      <c r="R2580" s="16" t="n">
        <f aca="false">IF(E2580=99,1,E2580)</f>
        <v>1</v>
      </c>
      <c r="S2580" s="16" t="n">
        <f aca="false">IF(G2580="",0,G2580)</f>
        <v>0.05</v>
      </c>
      <c r="T2580" s="16" t="str">
        <f aca="false">IF(I2580="","Unknown",IF(I2580="upi","UPI",I2580))</f>
        <v>UPI</v>
      </c>
      <c r="U2580" s="16" t="str">
        <f aca="false">IF(L2580="Yes","Y",IF(L2580="No","N",L2580))</f>
        <v>N</v>
      </c>
      <c r="V2580" s="19" t="n">
        <f aca="false">ROUND(R2580*Q2580*(1-S2580),2)</f>
        <v>1095.35</v>
      </c>
      <c r="W2580" s="16" t="str">
        <f aca="false">_xlfn.XLOOKUP(D2580,products!$A$2:$A$61,products!$C$2:$C$61,"Not found")</f>
        <v>Books</v>
      </c>
    </row>
    <row r="2581" customFormat="false" ht="15" hidden="false" customHeight="false" outlineLevel="0" collapsed="false">
      <c r="A2581" s="16" t="s">
        <v>3791</v>
      </c>
      <c r="B2581" s="16" t="s">
        <v>3789</v>
      </c>
      <c r="C2581" s="16" t="s">
        <v>1323</v>
      </c>
      <c r="D2581" s="16" t="s">
        <v>111</v>
      </c>
      <c r="E2581" s="16" t="n">
        <v>3</v>
      </c>
      <c r="F2581" s="16" t="n">
        <v>1047</v>
      </c>
      <c r="G2581" s="16" t="n">
        <v>0</v>
      </c>
      <c r="H2581" s="16" t="s">
        <v>39</v>
      </c>
      <c r="I2581" s="16" t="s">
        <v>60</v>
      </c>
      <c r="J2581" s="16" t="n">
        <v>2</v>
      </c>
      <c r="K2581" s="16" t="n">
        <v>5</v>
      </c>
      <c r="L2581" s="16" t="s">
        <v>41</v>
      </c>
      <c r="M2581" s="18" t="n">
        <f aca="false">IF(ISNUMBER(B2581),B2581,IF(MID(B2581,3,1)="-",DATE(VALUE(RIGHT(B2581,4)),VALUE(MID(B2581,4,2)),VALUE(LEFT(B2581,2))),DATE(VALUE(LEFT(B2581,4)),VALUE(MID(B2581,6,2)),VALUE(RIGHT(B2581,2)))))</f>
        <v>45887</v>
      </c>
      <c r="N2581" s="16" t="n">
        <f aca="false">MONTH(M2581)</f>
        <v>8</v>
      </c>
      <c r="O2581" s="16" t="str">
        <f aca="false">PROPER(TRIM(H2581))</f>
        <v>Delhi</v>
      </c>
      <c r="P2581" s="16" t="str">
        <f aca="false">IFERROR(VLOOKUP(O2581,city_map!$A$2:$B$6,2,FALSE()),O2581)</f>
        <v>Delhi</v>
      </c>
      <c r="Q2581" s="16" t="n">
        <f aca="false">IF(ISNUMBER(F2581),F2581,VALUE(SUBSTITUTE(SUBSTITUTE(F2581,"₹",""),",","")))</f>
        <v>1047</v>
      </c>
      <c r="R2581" s="16" t="n">
        <f aca="false">IF(E2581=99,1,E2581)</f>
        <v>3</v>
      </c>
      <c r="S2581" s="16" t="n">
        <f aca="false">IF(G2581="",0,G2581)</f>
        <v>0</v>
      </c>
      <c r="T2581" s="16" t="str">
        <f aca="false">IF(I2581="","Unknown",IF(I2581="upi","UPI",I2581))</f>
        <v>UPI</v>
      </c>
      <c r="U2581" s="16" t="str">
        <f aca="false">IF(L2581="Yes","Y",IF(L2581="No","N",L2581))</f>
        <v>N</v>
      </c>
      <c r="V2581" s="19" t="n">
        <f aca="false">ROUND(R2581*Q2581*(1-S2581),2)</f>
        <v>3141</v>
      </c>
      <c r="W2581" s="16" t="str">
        <f aca="false">_xlfn.XLOOKUP(D2581,products!$A$2:$A$61,products!$C$2:$C$61,"Not found")</f>
        <v>Books</v>
      </c>
    </row>
    <row r="2582" customFormat="false" ht="15" hidden="false" customHeight="false" outlineLevel="0" collapsed="false">
      <c r="A2582" s="16" t="s">
        <v>3792</v>
      </c>
      <c r="B2582" s="16" t="s">
        <v>3789</v>
      </c>
      <c r="C2582" s="16" t="s">
        <v>482</v>
      </c>
      <c r="D2582" s="16" t="s">
        <v>92</v>
      </c>
      <c r="E2582" s="16" t="n">
        <v>1</v>
      </c>
      <c r="F2582" s="16" t="n">
        <v>4111</v>
      </c>
      <c r="G2582" s="16" t="n">
        <v>0</v>
      </c>
      <c r="H2582" s="16" t="s">
        <v>112</v>
      </c>
      <c r="I2582" s="16" t="s">
        <v>60</v>
      </c>
      <c r="J2582" s="16" t="n">
        <v>4</v>
      </c>
      <c r="K2582" s="16" t="n">
        <v>4</v>
      </c>
      <c r="L2582" s="16" t="s">
        <v>41</v>
      </c>
      <c r="M2582" s="18" t="n">
        <f aca="false">IF(ISNUMBER(B2582),B2582,IF(MID(B2582,3,1)="-",DATE(VALUE(RIGHT(B2582,4)),VALUE(MID(B2582,4,2)),VALUE(LEFT(B2582,2))),DATE(VALUE(LEFT(B2582,4)),VALUE(MID(B2582,6,2)),VALUE(RIGHT(B2582,2)))))</f>
        <v>45887</v>
      </c>
      <c r="N2582" s="16" t="n">
        <f aca="false">MONTH(M2582)</f>
        <v>8</v>
      </c>
      <c r="O2582" s="16" t="str">
        <f aca="false">PROPER(TRIM(H2582))</f>
        <v>Mumbai</v>
      </c>
      <c r="P2582" s="16" t="str">
        <f aca="false">IFERROR(VLOOKUP(O2582,city_map!$A$2:$B$6,2,FALSE()),O2582)</f>
        <v>Mumbai</v>
      </c>
      <c r="Q2582" s="16" t="n">
        <f aca="false">IF(ISNUMBER(F2582),F2582,VALUE(SUBSTITUTE(SUBSTITUTE(F2582,"₹",""),",","")))</f>
        <v>4111</v>
      </c>
      <c r="R2582" s="16" t="n">
        <f aca="false">IF(E2582=99,1,E2582)</f>
        <v>1</v>
      </c>
      <c r="S2582" s="16" t="n">
        <f aca="false">IF(G2582="",0,G2582)</f>
        <v>0</v>
      </c>
      <c r="T2582" s="16" t="str">
        <f aca="false">IF(I2582="","Unknown",IF(I2582="upi","UPI",I2582))</f>
        <v>UPI</v>
      </c>
      <c r="U2582" s="16" t="str">
        <f aca="false">IF(L2582="Yes","Y",IF(L2582="No","N",L2582))</f>
        <v>N</v>
      </c>
      <c r="V2582" s="19" t="n">
        <f aca="false">ROUND(R2582*Q2582*(1-S2582),2)</f>
        <v>4111</v>
      </c>
      <c r="W2582" s="16" t="str">
        <f aca="false">_xlfn.XLOOKUP(D2582,products!$A$2:$A$61,products!$C$2:$C$61,"Not found")</f>
        <v>Electronics</v>
      </c>
    </row>
    <row r="2583" customFormat="false" ht="15" hidden="false" customHeight="false" outlineLevel="0" collapsed="false">
      <c r="A2583" s="16" t="s">
        <v>3793</v>
      </c>
      <c r="B2583" s="16" t="s">
        <v>3789</v>
      </c>
      <c r="C2583" s="16" t="s">
        <v>3794</v>
      </c>
      <c r="D2583" s="16" t="s">
        <v>55</v>
      </c>
      <c r="E2583" s="16" t="n">
        <v>1</v>
      </c>
      <c r="F2583" s="16" t="n">
        <v>2027</v>
      </c>
      <c r="G2583" s="16" t="n">
        <v>0</v>
      </c>
      <c r="H2583" s="16" t="s">
        <v>503</v>
      </c>
      <c r="I2583" s="16" t="s">
        <v>100</v>
      </c>
      <c r="J2583" s="16" t="n">
        <v>7</v>
      </c>
      <c r="K2583" s="16" t="n">
        <v>4</v>
      </c>
      <c r="L2583" s="16" t="s">
        <v>41</v>
      </c>
      <c r="M2583" s="18" t="n">
        <f aca="false">IF(ISNUMBER(B2583),B2583,IF(MID(B2583,3,1)="-",DATE(VALUE(RIGHT(B2583,4)),VALUE(MID(B2583,4,2)),VALUE(LEFT(B2583,2))),DATE(VALUE(LEFT(B2583,4)),VALUE(MID(B2583,6,2)),VALUE(RIGHT(B2583,2)))))</f>
        <v>45887</v>
      </c>
      <c r="N2583" s="16" t="n">
        <f aca="false">MONTH(M2583)</f>
        <v>8</v>
      </c>
      <c r="O2583" s="16" t="str">
        <f aca="false">PROPER(TRIM(H2583))</f>
        <v>Pune</v>
      </c>
      <c r="P2583" s="16" t="str">
        <f aca="false">IFERROR(VLOOKUP(O2583,city_map!$A$2:$B$6,2,FALSE()),O2583)</f>
        <v>Pune</v>
      </c>
      <c r="Q2583" s="16" t="n">
        <f aca="false">IF(ISNUMBER(F2583),F2583,VALUE(SUBSTITUTE(SUBSTITUTE(F2583,"₹",""),",","")))</f>
        <v>2027</v>
      </c>
      <c r="R2583" s="16" t="n">
        <f aca="false">IF(E2583=99,1,E2583)</f>
        <v>1</v>
      </c>
      <c r="S2583" s="16" t="n">
        <f aca="false">IF(G2583="",0,G2583)</f>
        <v>0</v>
      </c>
      <c r="T2583" s="16" t="str">
        <f aca="false">IF(I2583="","Unknown",IF(I2583="upi","UPI",I2583))</f>
        <v>Net Banking</v>
      </c>
      <c r="U2583" s="16" t="str">
        <f aca="false">IF(L2583="Yes","Y",IF(L2583="No","N",L2583))</f>
        <v>N</v>
      </c>
      <c r="V2583" s="19" t="n">
        <f aca="false">ROUND(R2583*Q2583*(1-S2583),2)</f>
        <v>2027</v>
      </c>
      <c r="W2583" s="16" t="str">
        <f aca="false">_xlfn.XLOOKUP(D2583,products!$A$2:$A$61,products!$C$2:$C$61,"Not found")</f>
        <v>Home</v>
      </c>
    </row>
    <row r="2584" customFormat="false" ht="15" hidden="false" customHeight="false" outlineLevel="0" collapsed="false">
      <c r="A2584" s="16" t="s">
        <v>3795</v>
      </c>
      <c r="B2584" s="16" t="s">
        <v>3789</v>
      </c>
      <c r="C2584" s="16" t="s">
        <v>657</v>
      </c>
      <c r="D2584" s="16" t="s">
        <v>55</v>
      </c>
      <c r="E2584" s="16" t="n">
        <v>1</v>
      </c>
      <c r="F2584" s="16" t="n">
        <v>1904</v>
      </c>
      <c r="G2584" s="16" t="n">
        <v>0.1</v>
      </c>
      <c r="H2584" s="16" t="s">
        <v>70</v>
      </c>
      <c r="I2584" s="16" t="s">
        <v>40</v>
      </c>
      <c r="J2584" s="16" t="n">
        <v>5</v>
      </c>
      <c r="K2584" s="16" t="n">
        <v>5</v>
      </c>
      <c r="L2584" s="16" t="s">
        <v>41</v>
      </c>
      <c r="M2584" s="18" t="n">
        <f aca="false">IF(ISNUMBER(B2584),B2584,IF(MID(B2584,3,1)="-",DATE(VALUE(RIGHT(B2584,4)),VALUE(MID(B2584,4,2)),VALUE(LEFT(B2584,2))),DATE(VALUE(LEFT(B2584,4)),VALUE(MID(B2584,6,2)),VALUE(RIGHT(B2584,2)))))</f>
        <v>45887</v>
      </c>
      <c r="N2584" s="16" t="n">
        <f aca="false">MONTH(M2584)</f>
        <v>8</v>
      </c>
      <c r="O2584" s="16" t="str">
        <f aca="false">PROPER(TRIM(H2584))</f>
        <v>Pune</v>
      </c>
      <c r="P2584" s="16" t="str">
        <f aca="false">IFERROR(VLOOKUP(O2584,city_map!$A$2:$B$6,2,FALSE()),O2584)</f>
        <v>Pune</v>
      </c>
      <c r="Q2584" s="16" t="n">
        <f aca="false">IF(ISNUMBER(F2584),F2584,VALUE(SUBSTITUTE(SUBSTITUTE(F2584,"₹",""),",","")))</f>
        <v>1904</v>
      </c>
      <c r="R2584" s="16" t="n">
        <f aca="false">IF(E2584=99,1,E2584)</f>
        <v>1</v>
      </c>
      <c r="S2584" s="16" t="n">
        <f aca="false">IF(G2584="",0,G2584)</f>
        <v>0.1</v>
      </c>
      <c r="T2584" s="16" t="str">
        <f aca="false">IF(I2584="","Unknown",IF(I2584="upi","UPI",I2584))</f>
        <v>COD</v>
      </c>
      <c r="U2584" s="16" t="str">
        <f aca="false">IF(L2584="Yes","Y",IF(L2584="No","N",L2584))</f>
        <v>N</v>
      </c>
      <c r="V2584" s="19" t="n">
        <f aca="false">ROUND(R2584*Q2584*(1-S2584),2)</f>
        <v>1713.6</v>
      </c>
      <c r="W2584" s="16" t="str">
        <f aca="false">_xlfn.XLOOKUP(D2584,products!$A$2:$A$61,products!$C$2:$C$61,"Not found")</f>
        <v>Home</v>
      </c>
    </row>
    <row r="2585" customFormat="false" ht="15" hidden="false" customHeight="false" outlineLevel="0" collapsed="false">
      <c r="A2585" s="16" t="s">
        <v>3796</v>
      </c>
      <c r="B2585" s="16" t="s">
        <v>3789</v>
      </c>
      <c r="C2585" s="16" t="s">
        <v>3316</v>
      </c>
      <c r="D2585" s="16" t="s">
        <v>51</v>
      </c>
      <c r="E2585" s="16" t="n">
        <v>1</v>
      </c>
      <c r="F2585" s="16" t="n">
        <v>2254</v>
      </c>
      <c r="G2585" s="16" t="n">
        <v>0</v>
      </c>
      <c r="H2585" s="16" t="s">
        <v>67</v>
      </c>
      <c r="I2585" s="16" t="s">
        <v>60</v>
      </c>
      <c r="J2585" s="16" t="n">
        <v>5</v>
      </c>
      <c r="K2585" s="16" t="n">
        <v>4</v>
      </c>
      <c r="L2585" s="16" t="s">
        <v>41</v>
      </c>
      <c r="M2585" s="18" t="n">
        <f aca="false">IF(ISNUMBER(B2585),B2585,IF(MID(B2585,3,1)="-",DATE(VALUE(RIGHT(B2585,4)),VALUE(MID(B2585,4,2)),VALUE(LEFT(B2585,2))),DATE(VALUE(LEFT(B2585,4)),VALUE(MID(B2585,6,2)),VALUE(RIGHT(B2585,2)))))</f>
        <v>45887</v>
      </c>
      <c r="N2585" s="16" t="n">
        <f aca="false">MONTH(M2585)</f>
        <v>8</v>
      </c>
      <c r="O2585" s="16" t="str">
        <f aca="false">PROPER(TRIM(H2585))</f>
        <v>Kolkata</v>
      </c>
      <c r="P2585" s="16" t="str">
        <f aca="false">IFERROR(VLOOKUP(O2585,city_map!$A$2:$B$6,2,FALSE()),O2585)</f>
        <v>Kolkata</v>
      </c>
      <c r="Q2585" s="16" t="n">
        <f aca="false">IF(ISNUMBER(F2585),F2585,VALUE(SUBSTITUTE(SUBSTITUTE(F2585,"₹",""),",","")))</f>
        <v>2254</v>
      </c>
      <c r="R2585" s="16" t="n">
        <f aca="false">IF(E2585=99,1,E2585)</f>
        <v>1</v>
      </c>
      <c r="S2585" s="16" t="n">
        <f aca="false">IF(G2585="",0,G2585)</f>
        <v>0</v>
      </c>
      <c r="T2585" s="16" t="str">
        <f aca="false">IF(I2585="","Unknown",IF(I2585="upi","UPI",I2585))</f>
        <v>UPI</v>
      </c>
      <c r="U2585" s="16" t="str">
        <f aca="false">IF(L2585="Yes","Y",IF(L2585="No","N",L2585))</f>
        <v>N</v>
      </c>
      <c r="V2585" s="19" t="n">
        <f aca="false">ROUND(R2585*Q2585*(1-S2585),2)</f>
        <v>2254</v>
      </c>
      <c r="W2585" s="16" t="str">
        <f aca="false">_xlfn.XLOOKUP(D2585,products!$A$2:$A$61,products!$C$2:$C$61,"Not found")</f>
        <v>Fashion</v>
      </c>
    </row>
    <row r="2586" customFormat="false" ht="15" hidden="false" customHeight="false" outlineLevel="0" collapsed="false">
      <c r="A2586" s="16" t="s">
        <v>3797</v>
      </c>
      <c r="B2586" s="16" t="s">
        <v>3789</v>
      </c>
      <c r="C2586" s="16" t="s">
        <v>1702</v>
      </c>
      <c r="D2586" s="16" t="s">
        <v>341</v>
      </c>
      <c r="E2586" s="16" t="n">
        <v>2</v>
      </c>
      <c r="F2586" s="16" t="n">
        <v>1068</v>
      </c>
      <c r="G2586" s="16" t="n">
        <v>0.2</v>
      </c>
      <c r="H2586" s="16" t="s">
        <v>130</v>
      </c>
      <c r="I2586" s="16" t="s">
        <v>60</v>
      </c>
      <c r="J2586" s="16" t="n">
        <v>5</v>
      </c>
      <c r="K2586" s="16" t="n">
        <v>3</v>
      </c>
      <c r="L2586" s="16" t="s">
        <v>41</v>
      </c>
      <c r="M2586" s="18" t="n">
        <f aca="false">IF(ISNUMBER(B2586),B2586,IF(MID(B2586,3,1)="-",DATE(VALUE(RIGHT(B2586,4)),VALUE(MID(B2586,4,2)),VALUE(LEFT(B2586,2))),DATE(VALUE(LEFT(B2586,4)),VALUE(MID(B2586,6,2)),VALUE(RIGHT(B2586,2)))))</f>
        <v>45887</v>
      </c>
      <c r="N2586" s="16" t="n">
        <f aca="false">MONTH(M2586)</f>
        <v>8</v>
      </c>
      <c r="O2586" s="16" t="str">
        <f aca="false">PROPER(TRIM(H2586))</f>
        <v>Bengaluru</v>
      </c>
      <c r="P2586" s="16" t="str">
        <f aca="false">IFERROR(VLOOKUP(O2586,city_map!$A$2:$B$6,2,FALSE()),O2586)</f>
        <v>Bengaluru</v>
      </c>
      <c r="Q2586" s="16" t="n">
        <f aca="false">IF(ISNUMBER(F2586),F2586,VALUE(SUBSTITUTE(SUBSTITUTE(F2586,"₹",""),",","")))</f>
        <v>1068</v>
      </c>
      <c r="R2586" s="16" t="n">
        <f aca="false">IF(E2586=99,1,E2586)</f>
        <v>2</v>
      </c>
      <c r="S2586" s="16" t="n">
        <f aca="false">IF(G2586="",0,G2586)</f>
        <v>0.2</v>
      </c>
      <c r="T2586" s="16" t="str">
        <f aca="false">IF(I2586="","Unknown",IF(I2586="upi","UPI",I2586))</f>
        <v>UPI</v>
      </c>
      <c r="U2586" s="16" t="str">
        <f aca="false">IF(L2586="Yes","Y",IF(L2586="No","N",L2586))</f>
        <v>N</v>
      </c>
      <c r="V2586" s="19" t="n">
        <f aca="false">ROUND(R2586*Q2586*(1-S2586),2)</f>
        <v>1708.8</v>
      </c>
      <c r="W2586" s="16" t="str">
        <f aca="false">_xlfn.XLOOKUP(D2586,products!$A$2:$A$61,products!$C$2:$C$61,"Not found")</f>
        <v>Home</v>
      </c>
    </row>
    <row r="2587" customFormat="false" ht="15" hidden="false" customHeight="false" outlineLevel="0" collapsed="false">
      <c r="A2587" s="16" t="s">
        <v>3798</v>
      </c>
      <c r="B2587" s="16" t="s">
        <v>3789</v>
      </c>
      <c r="C2587" s="16" t="s">
        <v>3799</v>
      </c>
      <c r="D2587" s="16" t="s">
        <v>51</v>
      </c>
      <c r="E2587" s="16" t="n">
        <v>2</v>
      </c>
      <c r="F2587" s="16" t="n">
        <v>2299</v>
      </c>
      <c r="G2587" s="16"/>
      <c r="H2587" s="16" t="s">
        <v>130</v>
      </c>
      <c r="I2587" s="16" t="s">
        <v>100</v>
      </c>
      <c r="J2587" s="16" t="n">
        <v>6</v>
      </c>
      <c r="K2587" s="16" t="n">
        <v>3</v>
      </c>
      <c r="L2587" s="16" t="s">
        <v>41</v>
      </c>
      <c r="M2587" s="18" t="n">
        <f aca="false">IF(ISNUMBER(B2587),B2587,IF(MID(B2587,3,1)="-",DATE(VALUE(RIGHT(B2587,4)),VALUE(MID(B2587,4,2)),VALUE(LEFT(B2587,2))),DATE(VALUE(LEFT(B2587,4)),VALUE(MID(B2587,6,2)),VALUE(RIGHT(B2587,2)))))</f>
        <v>45887</v>
      </c>
      <c r="N2587" s="16" t="n">
        <f aca="false">MONTH(M2587)</f>
        <v>8</v>
      </c>
      <c r="O2587" s="16" t="str">
        <f aca="false">PROPER(TRIM(H2587))</f>
        <v>Bengaluru</v>
      </c>
      <c r="P2587" s="16" t="str">
        <f aca="false">IFERROR(VLOOKUP(O2587,city_map!$A$2:$B$6,2,FALSE()),O2587)</f>
        <v>Bengaluru</v>
      </c>
      <c r="Q2587" s="16" t="n">
        <f aca="false">IF(ISNUMBER(F2587),F2587,VALUE(SUBSTITUTE(SUBSTITUTE(F2587,"₹",""),",","")))</f>
        <v>2299</v>
      </c>
      <c r="R2587" s="16" t="n">
        <f aca="false">IF(E2587=99,1,E2587)</f>
        <v>2</v>
      </c>
      <c r="S2587" s="16" t="n">
        <f aca="false">IF(G2587="",0,G2587)</f>
        <v>0</v>
      </c>
      <c r="T2587" s="16" t="str">
        <f aca="false">IF(I2587="","Unknown",IF(I2587="upi","UPI",I2587))</f>
        <v>Net Banking</v>
      </c>
      <c r="U2587" s="16" t="str">
        <f aca="false">IF(L2587="Yes","Y",IF(L2587="No","N",L2587))</f>
        <v>N</v>
      </c>
      <c r="V2587" s="19" t="n">
        <f aca="false">ROUND(R2587*Q2587*(1-S2587),2)</f>
        <v>4598</v>
      </c>
      <c r="W2587" s="16" t="str">
        <f aca="false">_xlfn.XLOOKUP(D2587,products!$A$2:$A$61,products!$C$2:$C$61,"Not found")</f>
        <v>Fashion</v>
      </c>
    </row>
    <row r="2588" customFormat="false" ht="15" hidden="false" customHeight="false" outlineLevel="0" collapsed="false">
      <c r="A2588" s="16" t="s">
        <v>3800</v>
      </c>
      <c r="B2588" s="16" t="s">
        <v>3801</v>
      </c>
      <c r="C2588" s="16" t="s">
        <v>488</v>
      </c>
      <c r="D2588" s="16" t="s">
        <v>99</v>
      </c>
      <c r="E2588" s="16" t="n">
        <v>2</v>
      </c>
      <c r="F2588" s="16" t="n">
        <v>683</v>
      </c>
      <c r="G2588" s="16" t="n">
        <v>0</v>
      </c>
      <c r="H2588" s="16" t="s">
        <v>39</v>
      </c>
      <c r="I2588" s="16" t="s">
        <v>60</v>
      </c>
      <c r="J2588" s="16" t="n">
        <v>3</v>
      </c>
      <c r="K2588" s="16" t="n">
        <v>3</v>
      </c>
      <c r="L2588" s="16" t="s">
        <v>57</v>
      </c>
      <c r="M2588" s="18" t="n">
        <f aca="false">IF(ISNUMBER(B2588),B2588,IF(MID(B2588,3,1)="-",DATE(VALUE(RIGHT(B2588,4)),VALUE(MID(B2588,4,2)),VALUE(LEFT(B2588,2))),DATE(VALUE(LEFT(B2588,4)),VALUE(MID(B2588,6,2)),VALUE(RIGHT(B2588,2)))))</f>
        <v>45887</v>
      </c>
      <c r="N2588" s="16" t="n">
        <f aca="false">MONTH(M2588)</f>
        <v>8</v>
      </c>
      <c r="O2588" s="16" t="str">
        <f aca="false">PROPER(TRIM(H2588))</f>
        <v>Delhi</v>
      </c>
      <c r="P2588" s="16" t="str">
        <f aca="false">IFERROR(VLOOKUP(O2588,city_map!$A$2:$B$6,2,FALSE()),O2588)</f>
        <v>Delhi</v>
      </c>
      <c r="Q2588" s="16" t="n">
        <f aca="false">IF(ISNUMBER(F2588),F2588,VALUE(SUBSTITUTE(SUBSTITUTE(F2588,"₹",""),",","")))</f>
        <v>683</v>
      </c>
      <c r="R2588" s="16" t="n">
        <f aca="false">IF(E2588=99,1,E2588)</f>
        <v>2</v>
      </c>
      <c r="S2588" s="16" t="n">
        <f aca="false">IF(G2588="",0,G2588)</f>
        <v>0</v>
      </c>
      <c r="T2588" s="16" t="str">
        <f aca="false">IF(I2588="","Unknown",IF(I2588="upi","UPI",I2588))</f>
        <v>UPI</v>
      </c>
      <c r="U2588" s="16" t="str">
        <f aca="false">IF(L2588="Yes","Y",IF(L2588="No","N",L2588))</f>
        <v>Y</v>
      </c>
      <c r="V2588" s="19" t="n">
        <f aca="false">ROUND(R2588*Q2588*(1-S2588),2)</f>
        <v>1366</v>
      </c>
      <c r="W2588" s="16" t="str">
        <f aca="false">_xlfn.XLOOKUP(D2588,products!$A$2:$A$61,products!$C$2:$C$61,"Not found")</f>
        <v>Fashion</v>
      </c>
    </row>
    <row r="2589" customFormat="false" ht="15" hidden="false" customHeight="false" outlineLevel="0" collapsed="false">
      <c r="A2589" s="16" t="s">
        <v>3802</v>
      </c>
      <c r="B2589" s="16" t="s">
        <v>3789</v>
      </c>
      <c r="C2589" s="16" t="s">
        <v>941</v>
      </c>
      <c r="D2589" s="16" t="s">
        <v>74</v>
      </c>
      <c r="E2589" s="16" t="n">
        <v>2</v>
      </c>
      <c r="F2589" s="16" t="n">
        <v>19164</v>
      </c>
      <c r="G2589" s="16" t="n">
        <v>0</v>
      </c>
      <c r="H2589" s="16" t="s">
        <v>130</v>
      </c>
      <c r="I2589" s="16" t="s">
        <v>40</v>
      </c>
      <c r="J2589" s="16" t="n">
        <v>6</v>
      </c>
      <c r="K2589" s="16" t="n">
        <v>3</v>
      </c>
      <c r="L2589" s="16" t="s">
        <v>41</v>
      </c>
      <c r="M2589" s="18" t="n">
        <f aca="false">IF(ISNUMBER(B2589),B2589,IF(MID(B2589,3,1)="-",DATE(VALUE(RIGHT(B2589,4)),VALUE(MID(B2589,4,2)),VALUE(LEFT(B2589,2))),DATE(VALUE(LEFT(B2589,4)),VALUE(MID(B2589,6,2)),VALUE(RIGHT(B2589,2)))))</f>
        <v>45887</v>
      </c>
      <c r="N2589" s="16" t="n">
        <f aca="false">MONTH(M2589)</f>
        <v>8</v>
      </c>
      <c r="O2589" s="16" t="str">
        <f aca="false">PROPER(TRIM(H2589))</f>
        <v>Bengaluru</v>
      </c>
      <c r="P2589" s="16" t="str">
        <f aca="false">IFERROR(VLOOKUP(O2589,city_map!$A$2:$B$6,2,FALSE()),O2589)</f>
        <v>Bengaluru</v>
      </c>
      <c r="Q2589" s="16" t="n">
        <f aca="false">IF(ISNUMBER(F2589),F2589,VALUE(SUBSTITUTE(SUBSTITUTE(F2589,"₹",""),",","")))</f>
        <v>19164</v>
      </c>
      <c r="R2589" s="16" t="n">
        <f aca="false">IF(E2589=99,1,E2589)</f>
        <v>2</v>
      </c>
      <c r="S2589" s="16" t="n">
        <f aca="false">IF(G2589="",0,G2589)</f>
        <v>0</v>
      </c>
      <c r="T2589" s="16" t="str">
        <f aca="false">IF(I2589="","Unknown",IF(I2589="upi","UPI",I2589))</f>
        <v>COD</v>
      </c>
      <c r="U2589" s="16" t="str">
        <f aca="false">IF(L2589="Yes","Y",IF(L2589="No","N",L2589))</f>
        <v>N</v>
      </c>
      <c r="V2589" s="19" t="n">
        <f aca="false">ROUND(R2589*Q2589*(1-S2589),2)</f>
        <v>38328</v>
      </c>
      <c r="W2589" s="16" t="str">
        <f aca="false">_xlfn.XLOOKUP(D2589,products!$A$2:$A$61,products!$C$2:$C$61,"Not found")</f>
        <v>Electronics</v>
      </c>
    </row>
    <row r="2590" customFormat="false" ht="15" hidden="false" customHeight="false" outlineLevel="0" collapsed="false">
      <c r="A2590" s="16" t="s">
        <v>3803</v>
      </c>
      <c r="B2590" s="16" t="s">
        <v>3789</v>
      </c>
      <c r="C2590" s="16" t="s">
        <v>982</v>
      </c>
      <c r="D2590" s="16" t="s">
        <v>74</v>
      </c>
      <c r="E2590" s="16" t="n">
        <v>1</v>
      </c>
      <c r="F2590" s="16" t="n">
        <v>19347</v>
      </c>
      <c r="G2590" s="16" t="n">
        <v>0.2</v>
      </c>
      <c r="H2590" s="16" t="s">
        <v>112</v>
      </c>
      <c r="I2590" s="16" t="s">
        <v>71</v>
      </c>
      <c r="J2590" s="16" t="n">
        <v>3</v>
      </c>
      <c r="K2590" s="16" t="n">
        <v>5</v>
      </c>
      <c r="L2590" s="16" t="s">
        <v>41</v>
      </c>
      <c r="M2590" s="18" t="n">
        <f aca="false">IF(ISNUMBER(B2590),B2590,IF(MID(B2590,3,1)="-",DATE(VALUE(RIGHT(B2590,4)),VALUE(MID(B2590,4,2)),VALUE(LEFT(B2590,2))),DATE(VALUE(LEFT(B2590,4)),VALUE(MID(B2590,6,2)),VALUE(RIGHT(B2590,2)))))</f>
        <v>45887</v>
      </c>
      <c r="N2590" s="16" t="n">
        <f aca="false">MONTH(M2590)</f>
        <v>8</v>
      </c>
      <c r="O2590" s="16" t="str">
        <f aca="false">PROPER(TRIM(H2590))</f>
        <v>Mumbai</v>
      </c>
      <c r="P2590" s="16" t="str">
        <f aca="false">IFERROR(VLOOKUP(O2590,city_map!$A$2:$B$6,2,FALSE()),O2590)</f>
        <v>Mumbai</v>
      </c>
      <c r="Q2590" s="16" t="n">
        <f aca="false">IF(ISNUMBER(F2590),F2590,VALUE(SUBSTITUTE(SUBSTITUTE(F2590,"₹",""),",","")))</f>
        <v>19347</v>
      </c>
      <c r="R2590" s="16" t="n">
        <f aca="false">IF(E2590=99,1,E2590)</f>
        <v>1</v>
      </c>
      <c r="S2590" s="16" t="n">
        <f aca="false">IF(G2590="",0,G2590)</f>
        <v>0.2</v>
      </c>
      <c r="T2590" s="16" t="str">
        <f aca="false">IF(I2590="","Unknown",IF(I2590="upi","UPI",I2590))</f>
        <v>Credit Card</v>
      </c>
      <c r="U2590" s="16" t="str">
        <f aca="false">IF(L2590="Yes","Y",IF(L2590="No","N",L2590))</f>
        <v>N</v>
      </c>
      <c r="V2590" s="19" t="n">
        <f aca="false">ROUND(R2590*Q2590*(1-S2590),2)</f>
        <v>15477.6</v>
      </c>
      <c r="W2590" s="16" t="str">
        <f aca="false">_xlfn.XLOOKUP(D2590,products!$A$2:$A$61,products!$C$2:$C$61,"Not found")</f>
        <v>Electronics</v>
      </c>
    </row>
    <row r="2591" customFormat="false" ht="15" hidden="false" customHeight="false" outlineLevel="0" collapsed="false">
      <c r="A2591" s="16" t="s">
        <v>3804</v>
      </c>
      <c r="B2591" s="16" t="s">
        <v>3789</v>
      </c>
      <c r="C2591" s="16" t="s">
        <v>1625</v>
      </c>
      <c r="D2591" s="16" t="s">
        <v>108</v>
      </c>
      <c r="E2591" s="16" t="n">
        <v>2</v>
      </c>
      <c r="F2591" s="16" t="n">
        <v>3372</v>
      </c>
      <c r="G2591" s="16" t="n">
        <v>0.3</v>
      </c>
      <c r="H2591" s="16" t="s">
        <v>233</v>
      </c>
      <c r="I2591" s="16" t="s">
        <v>40</v>
      </c>
      <c r="J2591" s="16" t="n">
        <v>3</v>
      </c>
      <c r="K2591" s="16" t="n">
        <v>4</v>
      </c>
      <c r="L2591" s="16" t="s">
        <v>41</v>
      </c>
      <c r="M2591" s="18" t="n">
        <f aca="false">IF(ISNUMBER(B2591),B2591,IF(MID(B2591,3,1)="-",DATE(VALUE(RIGHT(B2591,4)),VALUE(MID(B2591,4,2)),VALUE(LEFT(B2591,2))),DATE(VALUE(LEFT(B2591,4)),VALUE(MID(B2591,6,2)),VALUE(RIGHT(B2591,2)))))</f>
        <v>45887</v>
      </c>
      <c r="N2591" s="16" t="n">
        <f aca="false">MONTH(M2591)</f>
        <v>8</v>
      </c>
      <c r="O2591" s="16" t="str">
        <f aca="false">PROPER(TRIM(H2591))</f>
        <v>Mumbai</v>
      </c>
      <c r="P2591" s="16" t="str">
        <f aca="false">IFERROR(VLOOKUP(O2591,city_map!$A$2:$B$6,2,FALSE()),O2591)</f>
        <v>Mumbai</v>
      </c>
      <c r="Q2591" s="16" t="n">
        <f aca="false">IF(ISNUMBER(F2591),F2591,VALUE(SUBSTITUTE(SUBSTITUTE(F2591,"₹",""),",","")))</f>
        <v>3372</v>
      </c>
      <c r="R2591" s="16" t="n">
        <f aca="false">IF(E2591=99,1,E2591)</f>
        <v>2</v>
      </c>
      <c r="S2591" s="16" t="n">
        <f aca="false">IF(G2591="",0,G2591)</f>
        <v>0.3</v>
      </c>
      <c r="T2591" s="16" t="str">
        <f aca="false">IF(I2591="","Unknown",IF(I2591="upi","UPI",I2591))</f>
        <v>COD</v>
      </c>
      <c r="U2591" s="16" t="str">
        <f aca="false">IF(L2591="Yes","Y",IF(L2591="No","N",L2591))</f>
        <v>N</v>
      </c>
      <c r="V2591" s="19" t="n">
        <f aca="false">ROUND(R2591*Q2591*(1-S2591),2)</f>
        <v>4720.8</v>
      </c>
      <c r="W2591" s="16" t="str">
        <f aca="false">_xlfn.XLOOKUP(D2591,products!$A$2:$A$61,products!$C$2:$C$61,"Not found")</f>
        <v>Electronics</v>
      </c>
    </row>
    <row r="2592" customFormat="false" ht="15" hidden="false" customHeight="false" outlineLevel="0" collapsed="false">
      <c r="A2592" s="16" t="s">
        <v>3805</v>
      </c>
      <c r="B2592" s="16" t="s">
        <v>3806</v>
      </c>
      <c r="C2592" s="16" t="s">
        <v>94</v>
      </c>
      <c r="D2592" s="16" t="s">
        <v>341</v>
      </c>
      <c r="E2592" s="16" t="n">
        <v>1</v>
      </c>
      <c r="F2592" s="16" t="n">
        <v>1150</v>
      </c>
      <c r="G2592" s="16" t="n">
        <v>0.2</v>
      </c>
      <c r="H2592" s="16" t="s">
        <v>70</v>
      </c>
      <c r="I2592" s="16" t="s">
        <v>40</v>
      </c>
      <c r="J2592" s="16" t="n">
        <v>5</v>
      </c>
      <c r="K2592" s="16" t="n">
        <v>4</v>
      </c>
      <c r="L2592" s="16" t="s">
        <v>41</v>
      </c>
      <c r="M2592" s="18" t="n">
        <f aca="false">IF(ISNUMBER(B2592),B2592,IF(MID(B2592,3,1)="-",DATE(VALUE(RIGHT(B2592,4)),VALUE(MID(B2592,4,2)),VALUE(LEFT(B2592,2))),DATE(VALUE(LEFT(B2592,4)),VALUE(MID(B2592,6,2)),VALUE(RIGHT(B2592,2)))))</f>
        <v>45888</v>
      </c>
      <c r="N2592" s="16" t="n">
        <f aca="false">MONTH(M2592)</f>
        <v>8</v>
      </c>
      <c r="O2592" s="16" t="str">
        <f aca="false">PROPER(TRIM(H2592))</f>
        <v>Pune</v>
      </c>
      <c r="P2592" s="16" t="str">
        <f aca="false">IFERROR(VLOOKUP(O2592,city_map!$A$2:$B$6,2,FALSE()),O2592)</f>
        <v>Pune</v>
      </c>
      <c r="Q2592" s="16" t="n">
        <f aca="false">IF(ISNUMBER(F2592),F2592,VALUE(SUBSTITUTE(SUBSTITUTE(F2592,"₹",""),",","")))</f>
        <v>1150</v>
      </c>
      <c r="R2592" s="16" t="n">
        <f aca="false">IF(E2592=99,1,E2592)</f>
        <v>1</v>
      </c>
      <c r="S2592" s="16" t="n">
        <f aca="false">IF(G2592="",0,G2592)</f>
        <v>0.2</v>
      </c>
      <c r="T2592" s="16" t="str">
        <f aca="false">IF(I2592="","Unknown",IF(I2592="upi","UPI",I2592))</f>
        <v>COD</v>
      </c>
      <c r="U2592" s="16" t="str">
        <f aca="false">IF(L2592="Yes","Y",IF(L2592="No","N",L2592))</f>
        <v>N</v>
      </c>
      <c r="V2592" s="19" t="n">
        <f aca="false">ROUND(R2592*Q2592*(1-S2592),2)</f>
        <v>920</v>
      </c>
      <c r="W2592" s="16" t="str">
        <f aca="false">_xlfn.XLOOKUP(D2592,products!$A$2:$A$61,products!$C$2:$C$61,"Not found")</f>
        <v>Home</v>
      </c>
    </row>
    <row r="2593" customFormat="false" ht="15" hidden="false" customHeight="false" outlineLevel="0" collapsed="false">
      <c r="A2593" s="16" t="s">
        <v>3807</v>
      </c>
      <c r="B2593" s="16" t="s">
        <v>3806</v>
      </c>
      <c r="C2593" s="16" t="s">
        <v>780</v>
      </c>
      <c r="D2593" s="16" t="s">
        <v>160</v>
      </c>
      <c r="E2593" s="16" t="n">
        <v>2</v>
      </c>
      <c r="F2593" s="16" t="n">
        <v>1831</v>
      </c>
      <c r="G2593" s="16" t="n">
        <v>0.2</v>
      </c>
      <c r="H2593" s="16" t="s">
        <v>81</v>
      </c>
      <c r="I2593" s="16" t="s">
        <v>40</v>
      </c>
      <c r="J2593" s="16" t="n">
        <v>2</v>
      </c>
      <c r="K2593" s="16" t="n">
        <v>5</v>
      </c>
      <c r="L2593" s="16" t="s">
        <v>41</v>
      </c>
      <c r="M2593" s="18" t="n">
        <f aca="false">IF(ISNUMBER(B2593),B2593,IF(MID(B2593,3,1)="-",DATE(VALUE(RIGHT(B2593,4)),VALUE(MID(B2593,4,2)),VALUE(LEFT(B2593,2))),DATE(VALUE(LEFT(B2593,4)),VALUE(MID(B2593,6,2)),VALUE(RIGHT(B2593,2)))))</f>
        <v>45888</v>
      </c>
      <c r="N2593" s="16" t="n">
        <f aca="false">MONTH(M2593)</f>
        <v>8</v>
      </c>
      <c r="O2593" s="16" t="str">
        <f aca="false">PROPER(TRIM(H2593))</f>
        <v>Hyderabad</v>
      </c>
      <c r="P2593" s="16" t="str">
        <f aca="false">IFERROR(VLOOKUP(O2593,city_map!$A$2:$B$6,2,FALSE()),O2593)</f>
        <v>Hyderabad</v>
      </c>
      <c r="Q2593" s="16" t="n">
        <f aca="false">IF(ISNUMBER(F2593),F2593,VALUE(SUBSTITUTE(SUBSTITUTE(F2593,"₹",""),",","")))</f>
        <v>1831</v>
      </c>
      <c r="R2593" s="16" t="n">
        <f aca="false">IF(E2593=99,1,E2593)</f>
        <v>2</v>
      </c>
      <c r="S2593" s="16" t="n">
        <f aca="false">IF(G2593="",0,G2593)</f>
        <v>0.2</v>
      </c>
      <c r="T2593" s="16" t="str">
        <f aca="false">IF(I2593="","Unknown",IF(I2593="upi","UPI",I2593))</f>
        <v>COD</v>
      </c>
      <c r="U2593" s="16" t="str">
        <f aca="false">IF(L2593="Yes","Y",IF(L2593="No","N",L2593))</f>
        <v>N</v>
      </c>
      <c r="V2593" s="19" t="n">
        <f aca="false">ROUND(R2593*Q2593*(1-S2593),2)</f>
        <v>2929.6</v>
      </c>
      <c r="W2593" s="16" t="str">
        <f aca="false">_xlfn.XLOOKUP(D2593,products!$A$2:$A$61,products!$C$2:$C$61,"Not found")</f>
        <v>Fashion</v>
      </c>
    </row>
    <row r="2594" customFormat="false" ht="15" hidden="false" customHeight="false" outlineLevel="0" collapsed="false">
      <c r="A2594" s="16" t="s">
        <v>3808</v>
      </c>
      <c r="B2594" s="16" t="s">
        <v>3806</v>
      </c>
      <c r="C2594" s="16" t="s">
        <v>518</v>
      </c>
      <c r="D2594" s="16" t="s">
        <v>80</v>
      </c>
      <c r="E2594" s="16" t="n">
        <v>1</v>
      </c>
      <c r="F2594" s="16" t="n">
        <v>1487</v>
      </c>
      <c r="G2594" s="16" t="n">
        <v>0.1</v>
      </c>
      <c r="H2594" s="16" t="s">
        <v>120</v>
      </c>
      <c r="I2594" s="16" t="s">
        <v>60</v>
      </c>
      <c r="J2594" s="16" t="n">
        <v>4</v>
      </c>
      <c r="K2594" s="16" t="n">
        <v>5</v>
      </c>
      <c r="L2594" s="16" t="s">
        <v>41</v>
      </c>
      <c r="M2594" s="18" t="n">
        <f aca="false">IF(ISNUMBER(B2594),B2594,IF(MID(B2594,3,1)="-",DATE(VALUE(RIGHT(B2594,4)),VALUE(MID(B2594,4,2)),VALUE(LEFT(B2594,2))),DATE(VALUE(LEFT(B2594,4)),VALUE(MID(B2594,6,2)),VALUE(RIGHT(B2594,2)))))</f>
        <v>45888</v>
      </c>
      <c r="N2594" s="16" t="n">
        <f aca="false">MONTH(M2594)</f>
        <v>8</v>
      </c>
      <c r="O2594" s="16" t="str">
        <f aca="false">PROPER(TRIM(H2594))</f>
        <v>Kolkata</v>
      </c>
      <c r="P2594" s="16" t="str">
        <f aca="false">IFERROR(VLOOKUP(O2594,city_map!$A$2:$B$6,2,FALSE()),O2594)</f>
        <v>Kolkata</v>
      </c>
      <c r="Q2594" s="16" t="n">
        <f aca="false">IF(ISNUMBER(F2594),F2594,VALUE(SUBSTITUTE(SUBSTITUTE(F2594,"₹",""),",","")))</f>
        <v>1487</v>
      </c>
      <c r="R2594" s="16" t="n">
        <f aca="false">IF(E2594=99,1,E2594)</f>
        <v>1</v>
      </c>
      <c r="S2594" s="16" t="n">
        <f aca="false">IF(G2594="",0,G2594)</f>
        <v>0.1</v>
      </c>
      <c r="T2594" s="16" t="str">
        <f aca="false">IF(I2594="","Unknown",IF(I2594="upi","UPI",I2594))</f>
        <v>UPI</v>
      </c>
      <c r="U2594" s="16" t="str">
        <f aca="false">IF(L2594="Yes","Y",IF(L2594="No","N",L2594))</f>
        <v>N</v>
      </c>
      <c r="V2594" s="19" t="n">
        <f aca="false">ROUND(R2594*Q2594*(1-S2594),2)</f>
        <v>1338.3</v>
      </c>
      <c r="W2594" s="16" t="str">
        <f aca="false">_xlfn.XLOOKUP(D2594,products!$A$2:$A$61,products!$C$2:$C$61,"Not found")</f>
        <v>Beauty</v>
      </c>
    </row>
    <row r="2595" customFormat="false" ht="15" hidden="false" customHeight="false" outlineLevel="0" collapsed="false">
      <c r="A2595" s="16" t="s">
        <v>3809</v>
      </c>
      <c r="B2595" s="16" t="s">
        <v>3806</v>
      </c>
      <c r="C2595" s="16" t="s">
        <v>1297</v>
      </c>
      <c r="D2595" s="16" t="s">
        <v>254</v>
      </c>
      <c r="E2595" s="16" t="n">
        <v>1</v>
      </c>
      <c r="F2595" s="16" t="n">
        <v>959</v>
      </c>
      <c r="G2595" s="16" t="n">
        <v>0</v>
      </c>
      <c r="H2595" s="16" t="s">
        <v>281</v>
      </c>
      <c r="I2595" s="16" t="s">
        <v>60</v>
      </c>
      <c r="J2595" s="16" t="n">
        <v>4</v>
      </c>
      <c r="K2595" s="16" t="n">
        <v>4</v>
      </c>
      <c r="L2595" s="16" t="s">
        <v>57</v>
      </c>
      <c r="M2595" s="18" t="n">
        <f aca="false">IF(ISNUMBER(B2595),B2595,IF(MID(B2595,3,1)="-",DATE(VALUE(RIGHT(B2595,4)),VALUE(MID(B2595,4,2)),VALUE(LEFT(B2595,2))),DATE(VALUE(LEFT(B2595,4)),VALUE(MID(B2595,6,2)),VALUE(RIGHT(B2595,2)))))</f>
        <v>45888</v>
      </c>
      <c r="N2595" s="16" t="n">
        <f aca="false">MONTH(M2595)</f>
        <v>8</v>
      </c>
      <c r="O2595" s="16" t="str">
        <f aca="false">PROPER(TRIM(H2595))</f>
        <v>Bengaluru</v>
      </c>
      <c r="P2595" s="16" t="str">
        <f aca="false">IFERROR(VLOOKUP(O2595,city_map!$A$2:$B$6,2,FALSE()),O2595)</f>
        <v>Bengaluru</v>
      </c>
      <c r="Q2595" s="16" t="n">
        <f aca="false">IF(ISNUMBER(F2595),F2595,VALUE(SUBSTITUTE(SUBSTITUTE(F2595,"₹",""),",","")))</f>
        <v>959</v>
      </c>
      <c r="R2595" s="16" t="n">
        <f aca="false">IF(E2595=99,1,E2595)</f>
        <v>1</v>
      </c>
      <c r="S2595" s="16" t="n">
        <f aca="false">IF(G2595="",0,G2595)</f>
        <v>0</v>
      </c>
      <c r="T2595" s="16" t="str">
        <f aca="false">IF(I2595="","Unknown",IF(I2595="upi","UPI",I2595))</f>
        <v>UPI</v>
      </c>
      <c r="U2595" s="16" t="str">
        <f aca="false">IF(L2595="Yes","Y",IF(L2595="No","N",L2595))</f>
        <v>Y</v>
      </c>
      <c r="V2595" s="19" t="n">
        <f aca="false">ROUND(R2595*Q2595*(1-S2595),2)</f>
        <v>959</v>
      </c>
      <c r="W2595" s="16" t="str">
        <f aca="false">_xlfn.XLOOKUP(D2595,products!$A$2:$A$61,products!$C$2:$C$61,"Not found")</f>
        <v>Fashion</v>
      </c>
    </row>
    <row r="2596" customFormat="false" ht="15" hidden="false" customHeight="false" outlineLevel="0" collapsed="false">
      <c r="A2596" s="16" t="s">
        <v>3810</v>
      </c>
      <c r="B2596" s="16" t="s">
        <v>3806</v>
      </c>
      <c r="C2596" s="16" t="s">
        <v>1412</v>
      </c>
      <c r="D2596" s="16" t="s">
        <v>232</v>
      </c>
      <c r="E2596" s="16" t="n">
        <v>1</v>
      </c>
      <c r="F2596" s="16" t="n">
        <v>2000</v>
      </c>
      <c r="G2596" s="16" t="n">
        <v>0</v>
      </c>
      <c r="H2596" s="16" t="s">
        <v>89</v>
      </c>
      <c r="I2596" s="16" t="s">
        <v>60</v>
      </c>
      <c r="J2596" s="16" t="n">
        <v>4</v>
      </c>
      <c r="K2596" s="16" t="n">
        <v>5</v>
      </c>
      <c r="L2596" s="16" t="s">
        <v>41</v>
      </c>
      <c r="M2596" s="18" t="n">
        <f aca="false">IF(ISNUMBER(B2596),B2596,IF(MID(B2596,3,1)="-",DATE(VALUE(RIGHT(B2596,4)),VALUE(MID(B2596,4,2)),VALUE(LEFT(B2596,2))),DATE(VALUE(LEFT(B2596,4)),VALUE(MID(B2596,6,2)),VALUE(RIGHT(B2596,2)))))</f>
        <v>45888</v>
      </c>
      <c r="N2596" s="16" t="n">
        <f aca="false">MONTH(M2596)</f>
        <v>8</v>
      </c>
      <c r="O2596" s="16" t="str">
        <f aca="false">PROPER(TRIM(H2596))</f>
        <v>Ahmedabad</v>
      </c>
      <c r="P2596" s="16" t="str">
        <f aca="false">IFERROR(VLOOKUP(O2596,city_map!$A$2:$B$6,2,FALSE()),O2596)</f>
        <v>Ahmedabad</v>
      </c>
      <c r="Q2596" s="16" t="n">
        <f aca="false">IF(ISNUMBER(F2596),F2596,VALUE(SUBSTITUTE(SUBSTITUTE(F2596,"₹",""),",","")))</f>
        <v>2000</v>
      </c>
      <c r="R2596" s="16" t="n">
        <f aca="false">IF(E2596=99,1,E2596)</f>
        <v>1</v>
      </c>
      <c r="S2596" s="16" t="n">
        <f aca="false">IF(G2596="",0,G2596)</f>
        <v>0</v>
      </c>
      <c r="T2596" s="16" t="str">
        <f aca="false">IF(I2596="","Unknown",IF(I2596="upi","UPI",I2596))</f>
        <v>UPI</v>
      </c>
      <c r="U2596" s="16" t="str">
        <f aca="false">IF(L2596="Yes","Y",IF(L2596="No","N",L2596))</f>
        <v>N</v>
      </c>
      <c r="V2596" s="19" t="n">
        <f aca="false">ROUND(R2596*Q2596*(1-S2596),2)</f>
        <v>2000</v>
      </c>
      <c r="W2596" s="16" t="str">
        <f aca="false">_xlfn.XLOOKUP(D2596,products!$A$2:$A$61,products!$C$2:$C$61,"Not found")</f>
        <v>Electronics</v>
      </c>
    </row>
    <row r="2597" customFormat="false" ht="15" hidden="false" customHeight="false" outlineLevel="0" collapsed="false">
      <c r="A2597" s="16" t="s">
        <v>3811</v>
      </c>
      <c r="B2597" s="16" t="s">
        <v>3806</v>
      </c>
      <c r="C2597" s="16" t="s">
        <v>905</v>
      </c>
      <c r="D2597" s="16" t="s">
        <v>165</v>
      </c>
      <c r="E2597" s="16" t="n">
        <v>1</v>
      </c>
      <c r="F2597" s="16" t="n">
        <v>938</v>
      </c>
      <c r="G2597" s="16" t="n">
        <v>0</v>
      </c>
      <c r="H2597" s="16" t="s">
        <v>208</v>
      </c>
      <c r="I2597" s="16" t="s">
        <v>47</v>
      </c>
      <c r="J2597" s="16" t="n">
        <v>4</v>
      </c>
      <c r="K2597" s="16" t="n">
        <v>3</v>
      </c>
      <c r="L2597" s="16" t="s">
        <v>41</v>
      </c>
      <c r="M2597" s="18" t="n">
        <f aca="false">IF(ISNUMBER(B2597),B2597,IF(MID(B2597,3,1)="-",DATE(VALUE(RIGHT(B2597,4)),VALUE(MID(B2597,4,2)),VALUE(LEFT(B2597,2))),DATE(VALUE(LEFT(B2597,4)),VALUE(MID(B2597,6,2)),VALUE(RIGHT(B2597,2)))))</f>
        <v>45888</v>
      </c>
      <c r="N2597" s="16" t="n">
        <f aca="false">MONTH(M2597)</f>
        <v>8</v>
      </c>
      <c r="O2597" s="16" t="str">
        <f aca="false">PROPER(TRIM(H2597))</f>
        <v>Jaipur</v>
      </c>
      <c r="P2597" s="16" t="str">
        <f aca="false">IFERROR(VLOOKUP(O2597,city_map!$A$2:$B$6,2,FALSE()),O2597)</f>
        <v>Jaipur</v>
      </c>
      <c r="Q2597" s="16" t="n">
        <f aca="false">IF(ISNUMBER(F2597),F2597,VALUE(SUBSTITUTE(SUBSTITUTE(F2597,"₹",""),",","")))</f>
        <v>938</v>
      </c>
      <c r="R2597" s="16" t="n">
        <f aca="false">IF(E2597=99,1,E2597)</f>
        <v>1</v>
      </c>
      <c r="S2597" s="16" t="n">
        <f aca="false">IF(G2597="",0,G2597)</f>
        <v>0</v>
      </c>
      <c r="T2597" s="16" t="str">
        <f aca="false">IF(I2597="","Unknown",IF(I2597="upi","UPI",I2597))</f>
        <v>Debit Card</v>
      </c>
      <c r="U2597" s="16" t="str">
        <f aca="false">IF(L2597="Yes","Y",IF(L2597="No","N",L2597))</f>
        <v>N</v>
      </c>
      <c r="V2597" s="19" t="n">
        <f aca="false">ROUND(R2597*Q2597*(1-S2597),2)</f>
        <v>938</v>
      </c>
      <c r="W2597" s="16" t="str">
        <f aca="false">_xlfn.XLOOKUP(D2597,products!$A$2:$A$61,products!$C$2:$C$61,"Not found")</f>
        <v>Electronics</v>
      </c>
    </row>
    <row r="2598" customFormat="false" ht="15" hidden="false" customHeight="false" outlineLevel="0" collapsed="false">
      <c r="A2598" s="16" t="s">
        <v>3812</v>
      </c>
      <c r="B2598" s="16" t="s">
        <v>3806</v>
      </c>
      <c r="C2598" s="16" t="s">
        <v>666</v>
      </c>
      <c r="D2598" s="16" t="s">
        <v>84</v>
      </c>
      <c r="E2598" s="16" t="n">
        <v>2</v>
      </c>
      <c r="F2598" s="16" t="n">
        <v>260</v>
      </c>
      <c r="G2598" s="16" t="n">
        <v>0.1</v>
      </c>
      <c r="H2598" s="16" t="s">
        <v>112</v>
      </c>
      <c r="I2598" s="16" t="s">
        <v>60</v>
      </c>
      <c r="J2598" s="16" t="n">
        <v>3</v>
      </c>
      <c r="K2598" s="16" t="n">
        <v>5</v>
      </c>
      <c r="L2598" s="16" t="s">
        <v>41</v>
      </c>
      <c r="M2598" s="18" t="n">
        <f aca="false">IF(ISNUMBER(B2598),B2598,IF(MID(B2598,3,1)="-",DATE(VALUE(RIGHT(B2598,4)),VALUE(MID(B2598,4,2)),VALUE(LEFT(B2598,2))),DATE(VALUE(LEFT(B2598,4)),VALUE(MID(B2598,6,2)),VALUE(RIGHT(B2598,2)))))</f>
        <v>45888</v>
      </c>
      <c r="N2598" s="16" t="n">
        <f aca="false">MONTH(M2598)</f>
        <v>8</v>
      </c>
      <c r="O2598" s="16" t="str">
        <f aca="false">PROPER(TRIM(H2598))</f>
        <v>Mumbai</v>
      </c>
      <c r="P2598" s="16" t="str">
        <f aca="false">IFERROR(VLOOKUP(O2598,city_map!$A$2:$B$6,2,FALSE()),O2598)</f>
        <v>Mumbai</v>
      </c>
      <c r="Q2598" s="16" t="n">
        <f aca="false">IF(ISNUMBER(F2598),F2598,VALUE(SUBSTITUTE(SUBSTITUTE(F2598,"₹",""),",","")))</f>
        <v>260</v>
      </c>
      <c r="R2598" s="16" t="n">
        <f aca="false">IF(E2598=99,1,E2598)</f>
        <v>2</v>
      </c>
      <c r="S2598" s="16" t="n">
        <f aca="false">IF(G2598="",0,G2598)</f>
        <v>0.1</v>
      </c>
      <c r="T2598" s="16" t="str">
        <f aca="false">IF(I2598="","Unknown",IF(I2598="upi","UPI",I2598))</f>
        <v>UPI</v>
      </c>
      <c r="U2598" s="16" t="str">
        <f aca="false">IF(L2598="Yes","Y",IF(L2598="No","N",L2598))</f>
        <v>N</v>
      </c>
      <c r="V2598" s="19" t="n">
        <f aca="false">ROUND(R2598*Q2598*(1-S2598),2)</f>
        <v>468</v>
      </c>
      <c r="W2598" s="16" t="str">
        <f aca="false">_xlfn.XLOOKUP(D2598,products!$A$2:$A$61,products!$C$2:$C$61,"Not found")</f>
        <v>Beauty</v>
      </c>
    </row>
    <row r="2599" customFormat="false" ht="15" hidden="false" customHeight="false" outlineLevel="0" collapsed="false">
      <c r="A2599" s="16" t="s">
        <v>3813</v>
      </c>
      <c r="B2599" s="16" t="s">
        <v>3806</v>
      </c>
      <c r="C2599" s="16" t="s">
        <v>332</v>
      </c>
      <c r="D2599" s="16" t="s">
        <v>88</v>
      </c>
      <c r="E2599" s="16" t="n">
        <v>1</v>
      </c>
      <c r="F2599" s="16" t="n">
        <v>2974</v>
      </c>
      <c r="G2599" s="16" t="n">
        <v>0</v>
      </c>
      <c r="H2599" s="16" t="s">
        <v>56</v>
      </c>
      <c r="I2599" s="16" t="s">
        <v>60</v>
      </c>
      <c r="J2599" s="16" t="n">
        <v>5</v>
      </c>
      <c r="K2599" s="16" t="n">
        <v>4</v>
      </c>
      <c r="L2599" s="16" t="s">
        <v>41</v>
      </c>
      <c r="M2599" s="18" t="n">
        <f aca="false">IF(ISNUMBER(B2599),B2599,IF(MID(B2599,3,1)="-",DATE(VALUE(RIGHT(B2599,4)),VALUE(MID(B2599,4,2)),VALUE(LEFT(B2599,2))),DATE(VALUE(LEFT(B2599,4)),VALUE(MID(B2599,6,2)),VALUE(RIGHT(B2599,2)))))</f>
        <v>45888</v>
      </c>
      <c r="N2599" s="16" t="n">
        <f aca="false">MONTH(M2599)</f>
        <v>8</v>
      </c>
      <c r="O2599" s="16" t="str">
        <f aca="false">PROPER(TRIM(H2599))</f>
        <v>Lucknow</v>
      </c>
      <c r="P2599" s="16" t="str">
        <f aca="false">IFERROR(VLOOKUP(O2599,city_map!$A$2:$B$6,2,FALSE()),O2599)</f>
        <v>Lucknow</v>
      </c>
      <c r="Q2599" s="16" t="n">
        <f aca="false">IF(ISNUMBER(F2599),F2599,VALUE(SUBSTITUTE(SUBSTITUTE(F2599,"₹",""),",","")))</f>
        <v>2974</v>
      </c>
      <c r="R2599" s="16" t="n">
        <f aca="false">IF(E2599=99,1,E2599)</f>
        <v>1</v>
      </c>
      <c r="S2599" s="16" t="n">
        <f aca="false">IF(G2599="",0,G2599)</f>
        <v>0</v>
      </c>
      <c r="T2599" s="16" t="str">
        <f aca="false">IF(I2599="","Unknown",IF(I2599="upi","UPI",I2599))</f>
        <v>UPI</v>
      </c>
      <c r="U2599" s="16" t="str">
        <f aca="false">IF(L2599="Yes","Y",IF(L2599="No","N",L2599))</f>
        <v>N</v>
      </c>
      <c r="V2599" s="19" t="n">
        <f aca="false">ROUND(R2599*Q2599*(1-S2599),2)</f>
        <v>2974</v>
      </c>
      <c r="W2599" s="16" t="str">
        <f aca="false">_xlfn.XLOOKUP(D2599,products!$A$2:$A$61,products!$C$2:$C$61,"Not found")</f>
        <v>Fashion</v>
      </c>
    </row>
    <row r="2600" customFormat="false" ht="15" hidden="false" customHeight="false" outlineLevel="0" collapsed="false">
      <c r="A2600" s="16" t="s">
        <v>3814</v>
      </c>
      <c r="B2600" s="16" t="s">
        <v>3806</v>
      </c>
      <c r="C2600" s="16" t="s">
        <v>141</v>
      </c>
      <c r="D2600" s="16" t="s">
        <v>63</v>
      </c>
      <c r="E2600" s="16" t="n">
        <v>1</v>
      </c>
      <c r="F2600" s="16" t="n">
        <v>1525</v>
      </c>
      <c r="G2600" s="16" t="n">
        <v>0.05</v>
      </c>
      <c r="H2600" s="16" t="s">
        <v>565</v>
      </c>
      <c r="I2600" s="16" t="s">
        <v>71</v>
      </c>
      <c r="J2600" s="16" t="n">
        <v>5</v>
      </c>
      <c r="K2600" s="16" t="n">
        <v>4</v>
      </c>
      <c r="L2600" s="16" t="s">
        <v>41</v>
      </c>
      <c r="M2600" s="18" t="n">
        <f aca="false">IF(ISNUMBER(B2600),B2600,IF(MID(B2600,3,1)="-",DATE(VALUE(RIGHT(B2600,4)),VALUE(MID(B2600,4,2)),VALUE(LEFT(B2600,2))),DATE(VALUE(LEFT(B2600,4)),VALUE(MID(B2600,6,2)),VALUE(RIGHT(B2600,2)))))</f>
        <v>45888</v>
      </c>
      <c r="N2600" s="16" t="n">
        <f aca="false">MONTH(M2600)</f>
        <v>8</v>
      </c>
      <c r="O2600" s="16" t="str">
        <f aca="false">PROPER(TRIM(H2600))</f>
        <v>Madras</v>
      </c>
      <c r="P2600" s="16" t="str">
        <f aca="false">IFERROR(VLOOKUP(O2600,city_map!$A$2:$B$6,2,FALSE()),O2600)</f>
        <v>Chennai</v>
      </c>
      <c r="Q2600" s="16" t="n">
        <f aca="false">IF(ISNUMBER(F2600),F2600,VALUE(SUBSTITUTE(SUBSTITUTE(F2600,"₹",""),",","")))</f>
        <v>1525</v>
      </c>
      <c r="R2600" s="16" t="n">
        <f aca="false">IF(E2600=99,1,E2600)</f>
        <v>1</v>
      </c>
      <c r="S2600" s="16" t="n">
        <f aca="false">IF(G2600="",0,G2600)</f>
        <v>0.05</v>
      </c>
      <c r="T2600" s="16" t="str">
        <f aca="false">IF(I2600="","Unknown",IF(I2600="upi","UPI",I2600))</f>
        <v>Credit Card</v>
      </c>
      <c r="U2600" s="16" t="str">
        <f aca="false">IF(L2600="Yes","Y",IF(L2600="No","N",L2600))</f>
        <v>N</v>
      </c>
      <c r="V2600" s="19" t="n">
        <f aca="false">ROUND(R2600*Q2600*(1-S2600),2)</f>
        <v>1448.75</v>
      </c>
      <c r="W2600" s="16" t="str">
        <f aca="false">_xlfn.XLOOKUP(D2600,products!$A$2:$A$61,products!$C$2:$C$61,"Not found")</f>
        <v>Fashion</v>
      </c>
    </row>
    <row r="2601" customFormat="false" ht="15" hidden="false" customHeight="false" outlineLevel="0" collapsed="false">
      <c r="A2601" s="16" t="s">
        <v>3815</v>
      </c>
      <c r="B2601" s="16" t="s">
        <v>3806</v>
      </c>
      <c r="C2601" s="16" t="s">
        <v>457</v>
      </c>
      <c r="D2601" s="16" t="s">
        <v>393</v>
      </c>
      <c r="E2601" s="16" t="n">
        <v>3</v>
      </c>
      <c r="F2601" s="16" t="n">
        <v>502</v>
      </c>
      <c r="G2601" s="16" t="n">
        <v>0.15</v>
      </c>
      <c r="H2601" s="16" t="s">
        <v>112</v>
      </c>
      <c r="I2601" s="16" t="s">
        <v>60</v>
      </c>
      <c r="J2601" s="16" t="n">
        <v>5</v>
      </c>
      <c r="K2601" s="16" t="n">
        <v>3</v>
      </c>
      <c r="L2601" s="16" t="s">
        <v>41</v>
      </c>
      <c r="M2601" s="18" t="n">
        <f aca="false">IF(ISNUMBER(B2601),B2601,IF(MID(B2601,3,1)="-",DATE(VALUE(RIGHT(B2601,4)),VALUE(MID(B2601,4,2)),VALUE(LEFT(B2601,2))),DATE(VALUE(LEFT(B2601,4)),VALUE(MID(B2601,6,2)),VALUE(RIGHT(B2601,2)))))</f>
        <v>45888</v>
      </c>
      <c r="N2601" s="16" t="n">
        <f aca="false">MONTH(M2601)</f>
        <v>8</v>
      </c>
      <c r="O2601" s="16" t="str">
        <f aca="false">PROPER(TRIM(H2601))</f>
        <v>Mumbai</v>
      </c>
      <c r="P2601" s="16" t="str">
        <f aca="false">IFERROR(VLOOKUP(O2601,city_map!$A$2:$B$6,2,FALSE()),O2601)</f>
        <v>Mumbai</v>
      </c>
      <c r="Q2601" s="16" t="n">
        <f aca="false">IF(ISNUMBER(F2601),F2601,VALUE(SUBSTITUTE(SUBSTITUTE(F2601,"₹",""),",","")))</f>
        <v>502</v>
      </c>
      <c r="R2601" s="16" t="n">
        <f aca="false">IF(E2601=99,1,E2601)</f>
        <v>3</v>
      </c>
      <c r="S2601" s="16" t="n">
        <f aca="false">IF(G2601="",0,G2601)</f>
        <v>0.15</v>
      </c>
      <c r="T2601" s="16" t="str">
        <f aca="false">IF(I2601="","Unknown",IF(I2601="upi","UPI",I2601))</f>
        <v>UPI</v>
      </c>
      <c r="U2601" s="16" t="str">
        <f aca="false">IF(L2601="Yes","Y",IF(L2601="No","N",L2601))</f>
        <v>N</v>
      </c>
      <c r="V2601" s="19" t="n">
        <f aca="false">ROUND(R2601*Q2601*(1-S2601),2)</f>
        <v>1280.1</v>
      </c>
      <c r="W2601" s="16" t="str">
        <f aca="false">_xlfn.XLOOKUP(D2601,products!$A$2:$A$61,products!$C$2:$C$61,"Not found")</f>
        <v>Fashion</v>
      </c>
    </row>
    <row r="2602" customFormat="false" ht="15" hidden="false" customHeight="false" outlineLevel="0" collapsed="false">
      <c r="A2602" s="16" t="s">
        <v>3816</v>
      </c>
      <c r="B2602" s="16" t="s">
        <v>3806</v>
      </c>
      <c r="C2602" s="16" t="s">
        <v>772</v>
      </c>
      <c r="D2602" s="16" t="s">
        <v>219</v>
      </c>
      <c r="E2602" s="16" t="n">
        <v>1</v>
      </c>
      <c r="F2602" s="16" t="n">
        <v>1291</v>
      </c>
      <c r="G2602" s="16" t="n">
        <v>0.15</v>
      </c>
      <c r="H2602" s="16" t="s">
        <v>67</v>
      </c>
      <c r="I2602" s="16" t="s">
        <v>40</v>
      </c>
      <c r="J2602" s="16" t="n">
        <v>5</v>
      </c>
      <c r="K2602" s="16" t="n">
        <v>3</v>
      </c>
      <c r="L2602" s="16" t="s">
        <v>57</v>
      </c>
      <c r="M2602" s="18" t="n">
        <f aca="false">IF(ISNUMBER(B2602),B2602,IF(MID(B2602,3,1)="-",DATE(VALUE(RIGHT(B2602,4)),VALUE(MID(B2602,4,2)),VALUE(LEFT(B2602,2))),DATE(VALUE(LEFT(B2602,4)),VALUE(MID(B2602,6,2)),VALUE(RIGHT(B2602,2)))))</f>
        <v>45888</v>
      </c>
      <c r="N2602" s="16" t="n">
        <f aca="false">MONTH(M2602)</f>
        <v>8</v>
      </c>
      <c r="O2602" s="16" t="str">
        <f aca="false">PROPER(TRIM(H2602))</f>
        <v>Kolkata</v>
      </c>
      <c r="P2602" s="16" t="str">
        <f aca="false">IFERROR(VLOOKUP(O2602,city_map!$A$2:$B$6,2,FALSE()),O2602)</f>
        <v>Kolkata</v>
      </c>
      <c r="Q2602" s="16" t="n">
        <f aca="false">IF(ISNUMBER(F2602),F2602,VALUE(SUBSTITUTE(SUBSTITUTE(F2602,"₹",""),",","")))</f>
        <v>1291</v>
      </c>
      <c r="R2602" s="16" t="n">
        <f aca="false">IF(E2602=99,1,E2602)</f>
        <v>1</v>
      </c>
      <c r="S2602" s="16" t="n">
        <f aca="false">IF(G2602="",0,G2602)</f>
        <v>0.15</v>
      </c>
      <c r="T2602" s="16" t="str">
        <f aca="false">IF(I2602="","Unknown",IF(I2602="upi","UPI",I2602))</f>
        <v>COD</v>
      </c>
      <c r="U2602" s="16" t="str">
        <f aca="false">IF(L2602="Yes","Y",IF(L2602="No","N",L2602))</f>
        <v>Y</v>
      </c>
      <c r="V2602" s="19" t="n">
        <f aca="false">ROUND(R2602*Q2602*(1-S2602),2)</f>
        <v>1097.35</v>
      </c>
      <c r="W2602" s="16" t="str">
        <f aca="false">_xlfn.XLOOKUP(D2602,products!$A$2:$A$61,products!$C$2:$C$61,"Not found")</f>
        <v>Electronics</v>
      </c>
    </row>
    <row r="2603" customFormat="false" ht="15" hidden="false" customHeight="false" outlineLevel="0" collapsed="false">
      <c r="A2603" s="16" t="s">
        <v>3817</v>
      </c>
      <c r="B2603" s="16" t="s">
        <v>3806</v>
      </c>
      <c r="C2603" s="16" t="s">
        <v>459</v>
      </c>
      <c r="D2603" s="16" t="s">
        <v>119</v>
      </c>
      <c r="E2603" s="16" t="n">
        <v>3</v>
      </c>
      <c r="F2603" s="16" t="n">
        <v>237</v>
      </c>
      <c r="G2603" s="16" t="n">
        <v>0.1</v>
      </c>
      <c r="H2603" s="16" t="s">
        <v>89</v>
      </c>
      <c r="I2603" s="16" t="s">
        <v>40</v>
      </c>
      <c r="J2603" s="16" t="n">
        <v>3</v>
      </c>
      <c r="K2603" s="16" t="n">
        <v>5</v>
      </c>
      <c r="L2603" s="16" t="s">
        <v>41</v>
      </c>
      <c r="M2603" s="18" t="n">
        <f aca="false">IF(ISNUMBER(B2603),B2603,IF(MID(B2603,3,1)="-",DATE(VALUE(RIGHT(B2603,4)),VALUE(MID(B2603,4,2)),VALUE(LEFT(B2603,2))),DATE(VALUE(LEFT(B2603,4)),VALUE(MID(B2603,6,2)),VALUE(RIGHT(B2603,2)))))</f>
        <v>45888</v>
      </c>
      <c r="N2603" s="16" t="n">
        <f aca="false">MONTH(M2603)</f>
        <v>8</v>
      </c>
      <c r="O2603" s="16" t="str">
        <f aca="false">PROPER(TRIM(H2603))</f>
        <v>Ahmedabad</v>
      </c>
      <c r="P2603" s="16" t="str">
        <f aca="false">IFERROR(VLOOKUP(O2603,city_map!$A$2:$B$6,2,FALSE()),O2603)</f>
        <v>Ahmedabad</v>
      </c>
      <c r="Q2603" s="16" t="n">
        <f aca="false">IF(ISNUMBER(F2603),F2603,VALUE(SUBSTITUTE(SUBSTITUTE(F2603,"₹",""),",","")))</f>
        <v>237</v>
      </c>
      <c r="R2603" s="16" t="n">
        <f aca="false">IF(E2603=99,1,E2603)</f>
        <v>3</v>
      </c>
      <c r="S2603" s="16" t="n">
        <f aca="false">IF(G2603="",0,G2603)</f>
        <v>0.1</v>
      </c>
      <c r="T2603" s="16" t="str">
        <f aca="false">IF(I2603="","Unknown",IF(I2603="upi","UPI",I2603))</f>
        <v>COD</v>
      </c>
      <c r="U2603" s="16" t="str">
        <f aca="false">IF(L2603="Yes","Y",IF(L2603="No","N",L2603))</f>
        <v>N</v>
      </c>
      <c r="V2603" s="19" t="n">
        <f aca="false">ROUND(R2603*Q2603*(1-S2603),2)</f>
        <v>639.9</v>
      </c>
      <c r="W2603" s="16" t="str">
        <f aca="false">_xlfn.XLOOKUP(D2603,products!$A$2:$A$61,products!$C$2:$C$61,"Not found")</f>
        <v>Books</v>
      </c>
    </row>
    <row r="2604" customFormat="false" ht="15" hidden="false" customHeight="false" outlineLevel="0" collapsed="false">
      <c r="A2604" s="16" t="s">
        <v>3818</v>
      </c>
      <c r="B2604" s="16" t="s">
        <v>3806</v>
      </c>
      <c r="C2604" s="16" t="s">
        <v>946</v>
      </c>
      <c r="D2604" s="16" t="s">
        <v>341</v>
      </c>
      <c r="E2604" s="16" t="n">
        <v>2</v>
      </c>
      <c r="F2604" s="16" t="n">
        <v>1119</v>
      </c>
      <c r="G2604" s="16" t="n">
        <v>0.05</v>
      </c>
      <c r="H2604" s="16" t="s">
        <v>208</v>
      </c>
      <c r="I2604" s="16" t="s">
        <v>71</v>
      </c>
      <c r="J2604" s="16" t="n">
        <v>6</v>
      </c>
      <c r="K2604" s="16" t="n">
        <v>3</v>
      </c>
      <c r="L2604" s="16" t="s">
        <v>41</v>
      </c>
      <c r="M2604" s="18" t="n">
        <f aca="false">IF(ISNUMBER(B2604),B2604,IF(MID(B2604,3,1)="-",DATE(VALUE(RIGHT(B2604,4)),VALUE(MID(B2604,4,2)),VALUE(LEFT(B2604,2))),DATE(VALUE(LEFT(B2604,4)),VALUE(MID(B2604,6,2)),VALUE(RIGHT(B2604,2)))))</f>
        <v>45888</v>
      </c>
      <c r="N2604" s="16" t="n">
        <f aca="false">MONTH(M2604)</f>
        <v>8</v>
      </c>
      <c r="O2604" s="16" t="str">
        <f aca="false">PROPER(TRIM(H2604))</f>
        <v>Jaipur</v>
      </c>
      <c r="P2604" s="16" t="str">
        <f aca="false">IFERROR(VLOOKUP(O2604,city_map!$A$2:$B$6,2,FALSE()),O2604)</f>
        <v>Jaipur</v>
      </c>
      <c r="Q2604" s="16" t="n">
        <f aca="false">IF(ISNUMBER(F2604),F2604,VALUE(SUBSTITUTE(SUBSTITUTE(F2604,"₹",""),",","")))</f>
        <v>1119</v>
      </c>
      <c r="R2604" s="16" t="n">
        <f aca="false">IF(E2604=99,1,E2604)</f>
        <v>2</v>
      </c>
      <c r="S2604" s="16" t="n">
        <f aca="false">IF(G2604="",0,G2604)</f>
        <v>0.05</v>
      </c>
      <c r="T2604" s="16" t="str">
        <f aca="false">IF(I2604="","Unknown",IF(I2604="upi","UPI",I2604))</f>
        <v>Credit Card</v>
      </c>
      <c r="U2604" s="16" t="str">
        <f aca="false">IF(L2604="Yes","Y",IF(L2604="No","N",L2604))</f>
        <v>N</v>
      </c>
      <c r="V2604" s="19" t="n">
        <f aca="false">ROUND(R2604*Q2604*(1-S2604),2)</f>
        <v>2126.1</v>
      </c>
      <c r="W2604" s="16" t="str">
        <f aca="false">_xlfn.XLOOKUP(D2604,products!$A$2:$A$61,products!$C$2:$C$61,"Not found")</f>
        <v>Home</v>
      </c>
    </row>
    <row r="2605" customFormat="false" ht="15" hidden="false" customHeight="false" outlineLevel="0" collapsed="false">
      <c r="A2605" s="16" t="s">
        <v>3819</v>
      </c>
      <c r="B2605" s="16" t="s">
        <v>3806</v>
      </c>
      <c r="C2605" s="16" t="s">
        <v>1278</v>
      </c>
      <c r="D2605" s="16" t="s">
        <v>160</v>
      </c>
      <c r="E2605" s="16" t="n">
        <v>3</v>
      </c>
      <c r="F2605" s="16" t="n">
        <v>1814</v>
      </c>
      <c r="G2605" s="16" t="n">
        <v>0.15</v>
      </c>
      <c r="H2605" s="16" t="s">
        <v>70</v>
      </c>
      <c r="I2605" s="16" t="s">
        <v>40</v>
      </c>
      <c r="J2605" s="16" t="n">
        <v>5</v>
      </c>
      <c r="K2605" s="16" t="n">
        <v>3</v>
      </c>
      <c r="L2605" s="16" t="s">
        <v>41</v>
      </c>
      <c r="M2605" s="18" t="n">
        <f aca="false">IF(ISNUMBER(B2605),B2605,IF(MID(B2605,3,1)="-",DATE(VALUE(RIGHT(B2605,4)),VALUE(MID(B2605,4,2)),VALUE(LEFT(B2605,2))),DATE(VALUE(LEFT(B2605,4)),VALUE(MID(B2605,6,2)),VALUE(RIGHT(B2605,2)))))</f>
        <v>45888</v>
      </c>
      <c r="N2605" s="16" t="n">
        <f aca="false">MONTH(M2605)</f>
        <v>8</v>
      </c>
      <c r="O2605" s="16" t="str">
        <f aca="false">PROPER(TRIM(H2605))</f>
        <v>Pune</v>
      </c>
      <c r="P2605" s="16" t="str">
        <f aca="false">IFERROR(VLOOKUP(O2605,city_map!$A$2:$B$6,2,FALSE()),O2605)</f>
        <v>Pune</v>
      </c>
      <c r="Q2605" s="16" t="n">
        <f aca="false">IF(ISNUMBER(F2605),F2605,VALUE(SUBSTITUTE(SUBSTITUTE(F2605,"₹",""),",","")))</f>
        <v>1814</v>
      </c>
      <c r="R2605" s="16" t="n">
        <f aca="false">IF(E2605=99,1,E2605)</f>
        <v>3</v>
      </c>
      <c r="S2605" s="16" t="n">
        <f aca="false">IF(G2605="",0,G2605)</f>
        <v>0.15</v>
      </c>
      <c r="T2605" s="16" t="str">
        <f aca="false">IF(I2605="","Unknown",IF(I2605="upi","UPI",I2605))</f>
        <v>COD</v>
      </c>
      <c r="U2605" s="16" t="str">
        <f aca="false">IF(L2605="Yes","Y",IF(L2605="No","N",L2605))</f>
        <v>N</v>
      </c>
      <c r="V2605" s="19" t="n">
        <f aca="false">ROUND(R2605*Q2605*(1-S2605),2)</f>
        <v>4625.7</v>
      </c>
      <c r="W2605" s="16" t="str">
        <f aca="false">_xlfn.XLOOKUP(D2605,products!$A$2:$A$61,products!$C$2:$C$61,"Not found")</f>
        <v>Fashion</v>
      </c>
    </row>
    <row r="2606" customFormat="false" ht="15" hidden="false" customHeight="false" outlineLevel="0" collapsed="false">
      <c r="A2606" s="16" t="s">
        <v>3820</v>
      </c>
      <c r="B2606" s="16" t="s">
        <v>3806</v>
      </c>
      <c r="C2606" s="16" t="s">
        <v>3821</v>
      </c>
      <c r="D2606" s="16" t="s">
        <v>66</v>
      </c>
      <c r="E2606" s="16" t="n">
        <v>2</v>
      </c>
      <c r="F2606" s="16" t="n">
        <v>15013</v>
      </c>
      <c r="G2606" s="16" t="n">
        <v>0</v>
      </c>
      <c r="H2606" s="16" t="s">
        <v>89</v>
      </c>
      <c r="I2606" s="16" t="s">
        <v>47</v>
      </c>
      <c r="J2606" s="16" t="n">
        <v>2</v>
      </c>
      <c r="K2606" s="16" t="n">
        <v>5</v>
      </c>
      <c r="L2606" s="16" t="s">
        <v>41</v>
      </c>
      <c r="M2606" s="18" t="n">
        <f aca="false">IF(ISNUMBER(B2606),B2606,IF(MID(B2606,3,1)="-",DATE(VALUE(RIGHT(B2606,4)),VALUE(MID(B2606,4,2)),VALUE(LEFT(B2606,2))),DATE(VALUE(LEFT(B2606,4)),VALUE(MID(B2606,6,2)),VALUE(RIGHT(B2606,2)))))</f>
        <v>45888</v>
      </c>
      <c r="N2606" s="16" t="n">
        <f aca="false">MONTH(M2606)</f>
        <v>8</v>
      </c>
      <c r="O2606" s="16" t="str">
        <f aca="false">PROPER(TRIM(H2606))</f>
        <v>Ahmedabad</v>
      </c>
      <c r="P2606" s="16" t="str">
        <f aca="false">IFERROR(VLOOKUP(O2606,city_map!$A$2:$B$6,2,FALSE()),O2606)</f>
        <v>Ahmedabad</v>
      </c>
      <c r="Q2606" s="16" t="n">
        <f aca="false">IF(ISNUMBER(F2606),F2606,VALUE(SUBSTITUTE(SUBSTITUTE(F2606,"₹",""),",","")))</f>
        <v>15013</v>
      </c>
      <c r="R2606" s="16" t="n">
        <f aca="false">IF(E2606=99,1,E2606)</f>
        <v>2</v>
      </c>
      <c r="S2606" s="16" t="n">
        <f aca="false">IF(G2606="",0,G2606)</f>
        <v>0</v>
      </c>
      <c r="T2606" s="16" t="str">
        <f aca="false">IF(I2606="","Unknown",IF(I2606="upi","UPI",I2606))</f>
        <v>Debit Card</v>
      </c>
      <c r="U2606" s="16" t="str">
        <f aca="false">IF(L2606="Yes","Y",IF(L2606="No","N",L2606))</f>
        <v>N</v>
      </c>
      <c r="V2606" s="19" t="n">
        <f aca="false">ROUND(R2606*Q2606*(1-S2606),2)</f>
        <v>30026</v>
      </c>
      <c r="W2606" s="16" t="str">
        <f aca="false">_xlfn.XLOOKUP(D2606,products!$A$2:$A$61,products!$C$2:$C$61,"Not found")</f>
        <v>Electronics</v>
      </c>
    </row>
    <row r="2607" customFormat="false" ht="15" hidden="false" customHeight="false" outlineLevel="0" collapsed="false">
      <c r="A2607" s="16" t="s">
        <v>3822</v>
      </c>
      <c r="B2607" s="16" t="s">
        <v>3823</v>
      </c>
      <c r="C2607" s="16" t="s">
        <v>3824</v>
      </c>
      <c r="D2607" s="16" t="s">
        <v>136</v>
      </c>
      <c r="E2607" s="16" t="n">
        <v>1</v>
      </c>
      <c r="F2607" s="16" t="n">
        <v>2211</v>
      </c>
      <c r="G2607" s="16"/>
      <c r="H2607" s="16" t="s">
        <v>67</v>
      </c>
      <c r="I2607" s="16" t="s">
        <v>71</v>
      </c>
      <c r="J2607" s="16" t="n">
        <v>3</v>
      </c>
      <c r="K2607" s="16" t="n">
        <v>4</v>
      </c>
      <c r="L2607" s="16" t="s">
        <v>41</v>
      </c>
      <c r="M2607" s="18" t="n">
        <f aca="false">IF(ISNUMBER(B2607),B2607,IF(MID(B2607,3,1)="-",DATE(VALUE(RIGHT(B2607,4)),VALUE(MID(B2607,4,2)),VALUE(LEFT(B2607,2))),DATE(VALUE(LEFT(B2607,4)),VALUE(MID(B2607,6,2)),VALUE(RIGHT(B2607,2)))))</f>
        <v>45889</v>
      </c>
      <c r="N2607" s="16" t="n">
        <f aca="false">MONTH(M2607)</f>
        <v>8</v>
      </c>
      <c r="O2607" s="16" t="str">
        <f aca="false">PROPER(TRIM(H2607))</f>
        <v>Kolkata</v>
      </c>
      <c r="P2607" s="16" t="str">
        <f aca="false">IFERROR(VLOOKUP(O2607,city_map!$A$2:$B$6,2,FALSE()),O2607)</f>
        <v>Kolkata</v>
      </c>
      <c r="Q2607" s="16" t="n">
        <f aca="false">IF(ISNUMBER(F2607),F2607,VALUE(SUBSTITUTE(SUBSTITUTE(F2607,"₹",""),",","")))</f>
        <v>2211</v>
      </c>
      <c r="R2607" s="16" t="n">
        <f aca="false">IF(E2607=99,1,E2607)</f>
        <v>1</v>
      </c>
      <c r="S2607" s="16" t="n">
        <f aca="false">IF(G2607="",0,G2607)</f>
        <v>0</v>
      </c>
      <c r="T2607" s="16" t="str">
        <f aca="false">IF(I2607="","Unknown",IF(I2607="upi","UPI",I2607))</f>
        <v>Credit Card</v>
      </c>
      <c r="U2607" s="16" t="str">
        <f aca="false">IF(L2607="Yes","Y",IF(L2607="No","N",L2607))</f>
        <v>N</v>
      </c>
      <c r="V2607" s="19" t="n">
        <f aca="false">ROUND(R2607*Q2607*(1-S2607),2)</f>
        <v>2211</v>
      </c>
      <c r="W2607" s="16" t="str">
        <f aca="false">_xlfn.XLOOKUP(D2607,products!$A$2:$A$61,products!$C$2:$C$61,"Not found")</f>
        <v>Electronics</v>
      </c>
    </row>
    <row r="2608" customFormat="false" ht="15" hidden="false" customHeight="false" outlineLevel="0" collapsed="false">
      <c r="A2608" s="16" t="s">
        <v>3825</v>
      </c>
      <c r="B2608" s="16" t="s">
        <v>3823</v>
      </c>
      <c r="C2608" s="16" t="s">
        <v>296</v>
      </c>
      <c r="D2608" s="16" t="s">
        <v>74</v>
      </c>
      <c r="E2608" s="16" t="n">
        <v>1</v>
      </c>
      <c r="F2608" s="16" t="n">
        <v>18126</v>
      </c>
      <c r="G2608" s="16" t="n">
        <v>0.2</v>
      </c>
      <c r="H2608" s="16" t="s">
        <v>503</v>
      </c>
      <c r="I2608" s="16" t="s">
        <v>40</v>
      </c>
      <c r="J2608" s="16" t="n">
        <v>7</v>
      </c>
      <c r="K2608" s="16" t="n">
        <v>3</v>
      </c>
      <c r="L2608" s="16" t="s">
        <v>41</v>
      </c>
      <c r="M2608" s="18" t="n">
        <f aca="false">IF(ISNUMBER(B2608),B2608,IF(MID(B2608,3,1)="-",DATE(VALUE(RIGHT(B2608,4)),VALUE(MID(B2608,4,2)),VALUE(LEFT(B2608,2))),DATE(VALUE(LEFT(B2608,4)),VALUE(MID(B2608,6,2)),VALUE(RIGHT(B2608,2)))))</f>
        <v>45889</v>
      </c>
      <c r="N2608" s="16" t="n">
        <f aca="false">MONTH(M2608)</f>
        <v>8</v>
      </c>
      <c r="O2608" s="16" t="str">
        <f aca="false">PROPER(TRIM(H2608))</f>
        <v>Pune</v>
      </c>
      <c r="P2608" s="16" t="str">
        <f aca="false">IFERROR(VLOOKUP(O2608,city_map!$A$2:$B$6,2,FALSE()),O2608)</f>
        <v>Pune</v>
      </c>
      <c r="Q2608" s="16" t="n">
        <f aca="false">IF(ISNUMBER(F2608),F2608,VALUE(SUBSTITUTE(SUBSTITUTE(F2608,"₹",""),",","")))</f>
        <v>18126</v>
      </c>
      <c r="R2608" s="16" t="n">
        <f aca="false">IF(E2608=99,1,E2608)</f>
        <v>1</v>
      </c>
      <c r="S2608" s="16" t="n">
        <f aca="false">IF(G2608="",0,G2608)</f>
        <v>0.2</v>
      </c>
      <c r="T2608" s="16" t="str">
        <f aca="false">IF(I2608="","Unknown",IF(I2608="upi","UPI",I2608))</f>
        <v>COD</v>
      </c>
      <c r="U2608" s="16" t="str">
        <f aca="false">IF(L2608="Yes","Y",IF(L2608="No","N",L2608))</f>
        <v>N</v>
      </c>
      <c r="V2608" s="19" t="n">
        <f aca="false">ROUND(R2608*Q2608*(1-S2608),2)</f>
        <v>14500.8</v>
      </c>
      <c r="W2608" s="16" t="str">
        <f aca="false">_xlfn.XLOOKUP(D2608,products!$A$2:$A$61,products!$C$2:$C$61,"Not found")</f>
        <v>Electronics</v>
      </c>
    </row>
    <row r="2609" customFormat="false" ht="15" hidden="false" customHeight="false" outlineLevel="0" collapsed="false">
      <c r="A2609" s="16" t="s">
        <v>3826</v>
      </c>
      <c r="B2609" s="16" t="s">
        <v>3823</v>
      </c>
      <c r="C2609" s="16" t="s">
        <v>3827</v>
      </c>
      <c r="D2609" s="16" t="s">
        <v>80</v>
      </c>
      <c r="E2609" s="16" t="n">
        <v>4</v>
      </c>
      <c r="F2609" s="16" t="n">
        <v>1540</v>
      </c>
      <c r="G2609" s="16" t="n">
        <v>0.05</v>
      </c>
      <c r="H2609" s="16" t="s">
        <v>56</v>
      </c>
      <c r="I2609" s="16" t="s">
        <v>71</v>
      </c>
      <c r="J2609" s="16" t="n">
        <v>5</v>
      </c>
      <c r="K2609" s="16"/>
      <c r="L2609" s="16" t="s">
        <v>41</v>
      </c>
      <c r="M2609" s="18" t="n">
        <f aca="false">IF(ISNUMBER(B2609),B2609,IF(MID(B2609,3,1)="-",DATE(VALUE(RIGHT(B2609,4)),VALUE(MID(B2609,4,2)),VALUE(LEFT(B2609,2))),DATE(VALUE(LEFT(B2609,4)),VALUE(MID(B2609,6,2)),VALUE(RIGHT(B2609,2)))))</f>
        <v>45889</v>
      </c>
      <c r="N2609" s="16" t="n">
        <f aca="false">MONTH(M2609)</f>
        <v>8</v>
      </c>
      <c r="O2609" s="16" t="str">
        <f aca="false">PROPER(TRIM(H2609))</f>
        <v>Lucknow</v>
      </c>
      <c r="P2609" s="16" t="str">
        <f aca="false">IFERROR(VLOOKUP(O2609,city_map!$A$2:$B$6,2,FALSE()),O2609)</f>
        <v>Lucknow</v>
      </c>
      <c r="Q2609" s="16" t="n">
        <f aca="false">IF(ISNUMBER(F2609),F2609,VALUE(SUBSTITUTE(SUBSTITUTE(F2609,"₹",""),",","")))</f>
        <v>1540</v>
      </c>
      <c r="R2609" s="16" t="n">
        <f aca="false">IF(E2609=99,1,E2609)</f>
        <v>4</v>
      </c>
      <c r="S2609" s="16" t="n">
        <f aca="false">IF(G2609="",0,G2609)</f>
        <v>0.05</v>
      </c>
      <c r="T2609" s="16" t="str">
        <f aca="false">IF(I2609="","Unknown",IF(I2609="upi","UPI",I2609))</f>
        <v>Credit Card</v>
      </c>
      <c r="U2609" s="16" t="str">
        <f aca="false">IF(L2609="Yes","Y",IF(L2609="No","N",L2609))</f>
        <v>N</v>
      </c>
      <c r="V2609" s="19" t="n">
        <f aca="false">ROUND(R2609*Q2609*(1-S2609),2)</f>
        <v>5852</v>
      </c>
      <c r="W2609" s="16" t="str">
        <f aca="false">_xlfn.XLOOKUP(D2609,products!$A$2:$A$61,products!$C$2:$C$61,"Not found")</f>
        <v>Beauty</v>
      </c>
    </row>
    <row r="2610" customFormat="false" ht="15" hidden="false" customHeight="false" outlineLevel="0" collapsed="false">
      <c r="A2610" s="16" t="s">
        <v>3828</v>
      </c>
      <c r="B2610" s="16" t="s">
        <v>3823</v>
      </c>
      <c r="C2610" s="16" t="s">
        <v>2076</v>
      </c>
      <c r="D2610" s="16" t="s">
        <v>108</v>
      </c>
      <c r="E2610" s="16" t="n">
        <v>2</v>
      </c>
      <c r="F2610" s="16" t="n">
        <v>3391</v>
      </c>
      <c r="G2610" s="16" t="n">
        <v>0.15</v>
      </c>
      <c r="H2610" s="16" t="s">
        <v>46</v>
      </c>
      <c r="I2610" s="16" t="s">
        <v>100</v>
      </c>
      <c r="J2610" s="16" t="n">
        <v>3</v>
      </c>
      <c r="K2610" s="16" t="n">
        <v>4</v>
      </c>
      <c r="L2610" s="16" t="s">
        <v>41</v>
      </c>
      <c r="M2610" s="18" t="n">
        <f aca="false">IF(ISNUMBER(B2610),B2610,IF(MID(B2610,3,1)="-",DATE(VALUE(RIGHT(B2610,4)),VALUE(MID(B2610,4,2)),VALUE(LEFT(B2610,2))),DATE(VALUE(LEFT(B2610,4)),VALUE(MID(B2610,6,2)),VALUE(RIGHT(B2610,2)))))</f>
        <v>45889</v>
      </c>
      <c r="N2610" s="16" t="n">
        <f aca="false">MONTH(M2610)</f>
        <v>8</v>
      </c>
      <c r="O2610" s="16" t="str">
        <f aca="false">PROPER(TRIM(H2610))</f>
        <v>Chennai</v>
      </c>
      <c r="P2610" s="16" t="str">
        <f aca="false">IFERROR(VLOOKUP(O2610,city_map!$A$2:$B$6,2,FALSE()),O2610)</f>
        <v>Chennai</v>
      </c>
      <c r="Q2610" s="16" t="n">
        <f aca="false">IF(ISNUMBER(F2610),F2610,VALUE(SUBSTITUTE(SUBSTITUTE(F2610,"₹",""),",","")))</f>
        <v>3391</v>
      </c>
      <c r="R2610" s="16" t="n">
        <f aca="false">IF(E2610=99,1,E2610)</f>
        <v>2</v>
      </c>
      <c r="S2610" s="16" t="n">
        <f aca="false">IF(G2610="",0,G2610)</f>
        <v>0.15</v>
      </c>
      <c r="T2610" s="16" t="str">
        <f aca="false">IF(I2610="","Unknown",IF(I2610="upi","UPI",I2610))</f>
        <v>Net Banking</v>
      </c>
      <c r="U2610" s="16" t="str">
        <f aca="false">IF(L2610="Yes","Y",IF(L2610="No","N",L2610))</f>
        <v>N</v>
      </c>
      <c r="V2610" s="19" t="n">
        <f aca="false">ROUND(R2610*Q2610*(1-S2610),2)</f>
        <v>5764.7</v>
      </c>
      <c r="W2610" s="16" t="str">
        <f aca="false">_xlfn.XLOOKUP(D2610,products!$A$2:$A$61,products!$C$2:$C$61,"Not found")</f>
        <v>Electronics</v>
      </c>
    </row>
    <row r="2611" customFormat="false" ht="15" hidden="false" customHeight="false" outlineLevel="0" collapsed="false">
      <c r="A2611" s="16" t="s">
        <v>3829</v>
      </c>
      <c r="B2611" s="16" t="s">
        <v>3823</v>
      </c>
      <c r="C2611" s="16" t="s">
        <v>1779</v>
      </c>
      <c r="D2611" s="16" t="s">
        <v>95</v>
      </c>
      <c r="E2611" s="16" t="n">
        <v>3</v>
      </c>
      <c r="F2611" s="16" t="n">
        <v>1548</v>
      </c>
      <c r="G2611" s="16" t="n">
        <v>0.15</v>
      </c>
      <c r="H2611" s="16" t="s">
        <v>81</v>
      </c>
      <c r="I2611" s="16" t="s">
        <v>71</v>
      </c>
      <c r="J2611" s="16" t="n">
        <v>4</v>
      </c>
      <c r="K2611" s="16" t="n">
        <v>5</v>
      </c>
      <c r="L2611" s="16" t="s">
        <v>41</v>
      </c>
      <c r="M2611" s="18" t="n">
        <f aca="false">IF(ISNUMBER(B2611),B2611,IF(MID(B2611,3,1)="-",DATE(VALUE(RIGHT(B2611,4)),VALUE(MID(B2611,4,2)),VALUE(LEFT(B2611,2))),DATE(VALUE(LEFT(B2611,4)),VALUE(MID(B2611,6,2)),VALUE(RIGHT(B2611,2)))))</f>
        <v>45889</v>
      </c>
      <c r="N2611" s="16" t="n">
        <f aca="false">MONTH(M2611)</f>
        <v>8</v>
      </c>
      <c r="O2611" s="16" t="str">
        <f aca="false">PROPER(TRIM(H2611))</f>
        <v>Hyderabad</v>
      </c>
      <c r="P2611" s="16" t="str">
        <f aca="false">IFERROR(VLOOKUP(O2611,city_map!$A$2:$B$6,2,FALSE()),O2611)</f>
        <v>Hyderabad</v>
      </c>
      <c r="Q2611" s="16" t="n">
        <f aca="false">IF(ISNUMBER(F2611),F2611,VALUE(SUBSTITUTE(SUBSTITUTE(F2611,"₹",""),",","")))</f>
        <v>1548</v>
      </c>
      <c r="R2611" s="16" t="n">
        <f aca="false">IF(E2611=99,1,E2611)</f>
        <v>3</v>
      </c>
      <c r="S2611" s="16" t="n">
        <f aca="false">IF(G2611="",0,G2611)</f>
        <v>0.15</v>
      </c>
      <c r="T2611" s="16" t="str">
        <f aca="false">IF(I2611="","Unknown",IF(I2611="upi","UPI",I2611))</f>
        <v>Credit Card</v>
      </c>
      <c r="U2611" s="16" t="str">
        <f aca="false">IF(L2611="Yes","Y",IF(L2611="No","N",L2611))</f>
        <v>N</v>
      </c>
      <c r="V2611" s="19" t="n">
        <f aca="false">ROUND(R2611*Q2611*(1-S2611),2)</f>
        <v>3947.4</v>
      </c>
      <c r="W2611" s="16" t="str">
        <f aca="false">_xlfn.XLOOKUP(D2611,products!$A$2:$A$61,products!$C$2:$C$61,"Not found")</f>
        <v>Electronics</v>
      </c>
    </row>
    <row r="2612" customFormat="false" ht="15" hidden="false" customHeight="false" outlineLevel="0" collapsed="false">
      <c r="A2612" s="16" t="s">
        <v>3830</v>
      </c>
      <c r="B2612" s="16" t="s">
        <v>3823</v>
      </c>
      <c r="C2612" s="16" t="s">
        <v>2760</v>
      </c>
      <c r="D2612" s="16" t="s">
        <v>95</v>
      </c>
      <c r="E2612" s="16" t="n">
        <v>1</v>
      </c>
      <c r="F2612" s="16" t="n">
        <v>1564</v>
      </c>
      <c r="G2612" s="16" t="n">
        <v>0</v>
      </c>
      <c r="H2612" s="16" t="s">
        <v>39</v>
      </c>
      <c r="I2612" s="16" t="s">
        <v>40</v>
      </c>
      <c r="J2612" s="16" t="n">
        <v>4</v>
      </c>
      <c r="K2612" s="16" t="n">
        <v>4</v>
      </c>
      <c r="L2612" s="16" t="s">
        <v>57</v>
      </c>
      <c r="M2612" s="18" t="n">
        <f aca="false">IF(ISNUMBER(B2612),B2612,IF(MID(B2612,3,1)="-",DATE(VALUE(RIGHT(B2612,4)),VALUE(MID(B2612,4,2)),VALUE(LEFT(B2612,2))),DATE(VALUE(LEFT(B2612,4)),VALUE(MID(B2612,6,2)),VALUE(RIGHT(B2612,2)))))</f>
        <v>45889</v>
      </c>
      <c r="N2612" s="16" t="n">
        <f aca="false">MONTH(M2612)</f>
        <v>8</v>
      </c>
      <c r="O2612" s="16" t="str">
        <f aca="false">PROPER(TRIM(H2612))</f>
        <v>Delhi</v>
      </c>
      <c r="P2612" s="16" t="str">
        <f aca="false">IFERROR(VLOOKUP(O2612,city_map!$A$2:$B$6,2,FALSE()),O2612)</f>
        <v>Delhi</v>
      </c>
      <c r="Q2612" s="16" t="n">
        <f aca="false">IF(ISNUMBER(F2612),F2612,VALUE(SUBSTITUTE(SUBSTITUTE(F2612,"₹",""),",","")))</f>
        <v>1564</v>
      </c>
      <c r="R2612" s="16" t="n">
        <f aca="false">IF(E2612=99,1,E2612)</f>
        <v>1</v>
      </c>
      <c r="S2612" s="16" t="n">
        <f aca="false">IF(G2612="",0,G2612)</f>
        <v>0</v>
      </c>
      <c r="T2612" s="16" t="str">
        <f aca="false">IF(I2612="","Unknown",IF(I2612="upi","UPI",I2612))</f>
        <v>COD</v>
      </c>
      <c r="U2612" s="16" t="str">
        <f aca="false">IF(L2612="Yes","Y",IF(L2612="No","N",L2612))</f>
        <v>Y</v>
      </c>
      <c r="V2612" s="19" t="n">
        <f aca="false">ROUND(R2612*Q2612*(1-S2612),2)</f>
        <v>1564</v>
      </c>
      <c r="W2612" s="16" t="str">
        <f aca="false">_xlfn.XLOOKUP(D2612,products!$A$2:$A$61,products!$C$2:$C$61,"Not found")</f>
        <v>Electronics</v>
      </c>
    </row>
    <row r="2613" customFormat="false" ht="15" hidden="false" customHeight="false" outlineLevel="0" collapsed="false">
      <c r="A2613" s="16" t="s">
        <v>3831</v>
      </c>
      <c r="B2613" s="16" t="s">
        <v>3823</v>
      </c>
      <c r="C2613" s="16" t="s">
        <v>653</v>
      </c>
      <c r="D2613" s="16" t="s">
        <v>139</v>
      </c>
      <c r="E2613" s="16" t="n">
        <v>2</v>
      </c>
      <c r="F2613" s="16" t="n">
        <v>353</v>
      </c>
      <c r="G2613" s="16" t="n">
        <v>0.15</v>
      </c>
      <c r="H2613" s="16" t="s">
        <v>81</v>
      </c>
      <c r="I2613" s="16" t="s">
        <v>60</v>
      </c>
      <c r="J2613" s="16" t="n">
        <v>2</v>
      </c>
      <c r="K2613" s="16" t="n">
        <v>4</v>
      </c>
      <c r="L2613" s="16" t="s">
        <v>41</v>
      </c>
      <c r="M2613" s="18" t="n">
        <f aca="false">IF(ISNUMBER(B2613),B2613,IF(MID(B2613,3,1)="-",DATE(VALUE(RIGHT(B2613,4)),VALUE(MID(B2613,4,2)),VALUE(LEFT(B2613,2))),DATE(VALUE(LEFT(B2613,4)),VALUE(MID(B2613,6,2)),VALUE(RIGHT(B2613,2)))))</f>
        <v>45889</v>
      </c>
      <c r="N2613" s="16" t="n">
        <f aca="false">MONTH(M2613)</f>
        <v>8</v>
      </c>
      <c r="O2613" s="16" t="str">
        <f aca="false">PROPER(TRIM(H2613))</f>
        <v>Hyderabad</v>
      </c>
      <c r="P2613" s="16" t="str">
        <f aca="false">IFERROR(VLOOKUP(O2613,city_map!$A$2:$B$6,2,FALSE()),O2613)</f>
        <v>Hyderabad</v>
      </c>
      <c r="Q2613" s="16" t="n">
        <f aca="false">IF(ISNUMBER(F2613),F2613,VALUE(SUBSTITUTE(SUBSTITUTE(F2613,"₹",""),",","")))</f>
        <v>353</v>
      </c>
      <c r="R2613" s="16" t="n">
        <f aca="false">IF(E2613=99,1,E2613)</f>
        <v>2</v>
      </c>
      <c r="S2613" s="16" t="n">
        <f aca="false">IF(G2613="",0,G2613)</f>
        <v>0.15</v>
      </c>
      <c r="T2613" s="16" t="str">
        <f aca="false">IF(I2613="","Unknown",IF(I2613="upi","UPI",I2613))</f>
        <v>UPI</v>
      </c>
      <c r="U2613" s="16" t="str">
        <f aca="false">IF(L2613="Yes","Y",IF(L2613="No","N",L2613))</f>
        <v>N</v>
      </c>
      <c r="V2613" s="19" t="n">
        <f aca="false">ROUND(R2613*Q2613*(1-S2613),2)</f>
        <v>600.1</v>
      </c>
      <c r="W2613" s="16" t="str">
        <f aca="false">_xlfn.XLOOKUP(D2613,products!$A$2:$A$61,products!$C$2:$C$61,"Not found")</f>
        <v>Beauty</v>
      </c>
    </row>
    <row r="2614" customFormat="false" ht="15" hidden="false" customHeight="false" outlineLevel="0" collapsed="false">
      <c r="A2614" s="16" t="s">
        <v>3832</v>
      </c>
      <c r="B2614" s="16" t="s">
        <v>3823</v>
      </c>
      <c r="C2614" s="16" t="s">
        <v>245</v>
      </c>
      <c r="D2614" s="16" t="s">
        <v>139</v>
      </c>
      <c r="E2614" s="16" t="n">
        <v>2</v>
      </c>
      <c r="F2614" s="16" t="n">
        <v>343</v>
      </c>
      <c r="G2614" s="16" t="n">
        <v>0.1</v>
      </c>
      <c r="H2614" s="16" t="s">
        <v>797</v>
      </c>
      <c r="I2614" s="16" t="s">
        <v>60</v>
      </c>
      <c r="J2614" s="16" t="n">
        <v>4</v>
      </c>
      <c r="K2614" s="16" t="n">
        <v>4</v>
      </c>
      <c r="L2614" s="16" t="s">
        <v>41</v>
      </c>
      <c r="M2614" s="18" t="n">
        <f aca="false">IF(ISNUMBER(B2614),B2614,IF(MID(B2614,3,1)="-",DATE(VALUE(RIGHT(B2614,4)),VALUE(MID(B2614,4,2)),VALUE(LEFT(B2614,2))),DATE(VALUE(LEFT(B2614,4)),VALUE(MID(B2614,6,2)),VALUE(RIGHT(B2614,2)))))</f>
        <v>45889</v>
      </c>
      <c r="N2614" s="16" t="n">
        <f aca="false">MONTH(M2614)</f>
        <v>8</v>
      </c>
      <c r="O2614" s="16" t="str">
        <f aca="false">PROPER(TRIM(H2614))</f>
        <v>New Delhi</v>
      </c>
      <c r="P2614" s="16" t="str">
        <f aca="false">IFERROR(VLOOKUP(O2614,city_map!$A$2:$B$6,2,FALSE()),O2614)</f>
        <v>Delhi</v>
      </c>
      <c r="Q2614" s="16" t="n">
        <f aca="false">IF(ISNUMBER(F2614),F2614,VALUE(SUBSTITUTE(SUBSTITUTE(F2614,"₹",""),",","")))</f>
        <v>343</v>
      </c>
      <c r="R2614" s="16" t="n">
        <f aca="false">IF(E2614=99,1,E2614)</f>
        <v>2</v>
      </c>
      <c r="S2614" s="16" t="n">
        <f aca="false">IF(G2614="",0,G2614)</f>
        <v>0.1</v>
      </c>
      <c r="T2614" s="16" t="str">
        <f aca="false">IF(I2614="","Unknown",IF(I2614="upi","UPI",I2614))</f>
        <v>UPI</v>
      </c>
      <c r="U2614" s="16" t="str">
        <f aca="false">IF(L2614="Yes","Y",IF(L2614="No","N",L2614))</f>
        <v>N</v>
      </c>
      <c r="V2614" s="19" t="n">
        <f aca="false">ROUND(R2614*Q2614*(1-S2614),2)</f>
        <v>617.4</v>
      </c>
      <c r="W2614" s="16" t="str">
        <f aca="false">_xlfn.XLOOKUP(D2614,products!$A$2:$A$61,products!$C$2:$C$61,"Not found")</f>
        <v>Beauty</v>
      </c>
    </row>
    <row r="2615" customFormat="false" ht="15" hidden="false" customHeight="false" outlineLevel="0" collapsed="false">
      <c r="A2615" s="16" t="s">
        <v>3833</v>
      </c>
      <c r="B2615" s="16" t="s">
        <v>3823</v>
      </c>
      <c r="C2615" s="16" t="s">
        <v>1203</v>
      </c>
      <c r="D2615" s="16" t="s">
        <v>111</v>
      </c>
      <c r="E2615" s="16" t="n">
        <v>3</v>
      </c>
      <c r="F2615" s="16" t="n">
        <v>1037</v>
      </c>
      <c r="G2615" s="16" t="n">
        <v>0.3</v>
      </c>
      <c r="H2615" s="16" t="s">
        <v>56</v>
      </c>
      <c r="I2615" s="16" t="s">
        <v>71</v>
      </c>
      <c r="J2615" s="16" t="n">
        <v>6</v>
      </c>
      <c r="K2615" s="16" t="n">
        <v>3</v>
      </c>
      <c r="L2615" s="16" t="s">
        <v>41</v>
      </c>
      <c r="M2615" s="18" t="n">
        <f aca="false">IF(ISNUMBER(B2615),B2615,IF(MID(B2615,3,1)="-",DATE(VALUE(RIGHT(B2615,4)),VALUE(MID(B2615,4,2)),VALUE(LEFT(B2615,2))),DATE(VALUE(LEFT(B2615,4)),VALUE(MID(B2615,6,2)),VALUE(RIGHT(B2615,2)))))</f>
        <v>45889</v>
      </c>
      <c r="N2615" s="16" t="n">
        <f aca="false">MONTH(M2615)</f>
        <v>8</v>
      </c>
      <c r="O2615" s="16" t="str">
        <f aca="false">PROPER(TRIM(H2615))</f>
        <v>Lucknow</v>
      </c>
      <c r="P2615" s="16" t="str">
        <f aca="false">IFERROR(VLOOKUP(O2615,city_map!$A$2:$B$6,2,FALSE()),O2615)</f>
        <v>Lucknow</v>
      </c>
      <c r="Q2615" s="16" t="n">
        <f aca="false">IF(ISNUMBER(F2615),F2615,VALUE(SUBSTITUTE(SUBSTITUTE(F2615,"₹",""),",","")))</f>
        <v>1037</v>
      </c>
      <c r="R2615" s="16" t="n">
        <f aca="false">IF(E2615=99,1,E2615)</f>
        <v>3</v>
      </c>
      <c r="S2615" s="16" t="n">
        <f aca="false">IF(G2615="",0,G2615)</f>
        <v>0.3</v>
      </c>
      <c r="T2615" s="16" t="str">
        <f aca="false">IF(I2615="","Unknown",IF(I2615="upi","UPI",I2615))</f>
        <v>Credit Card</v>
      </c>
      <c r="U2615" s="16" t="str">
        <f aca="false">IF(L2615="Yes","Y",IF(L2615="No","N",L2615))</f>
        <v>N</v>
      </c>
      <c r="V2615" s="19" t="n">
        <f aca="false">ROUND(R2615*Q2615*(1-S2615),2)</f>
        <v>2177.7</v>
      </c>
      <c r="W2615" s="16" t="str">
        <f aca="false">_xlfn.XLOOKUP(D2615,products!$A$2:$A$61,products!$C$2:$C$61,"Not found")</f>
        <v>Books</v>
      </c>
    </row>
    <row r="2616" customFormat="false" ht="15" hidden="false" customHeight="false" outlineLevel="0" collapsed="false">
      <c r="A2616" s="16" t="s">
        <v>3834</v>
      </c>
      <c r="B2616" s="16" t="s">
        <v>3823</v>
      </c>
      <c r="C2616" s="16" t="s">
        <v>1399</v>
      </c>
      <c r="D2616" s="16" t="s">
        <v>222</v>
      </c>
      <c r="E2616" s="16" t="n">
        <v>1</v>
      </c>
      <c r="F2616" s="16" t="n">
        <v>1870</v>
      </c>
      <c r="G2616" s="16" t="n">
        <v>0.05</v>
      </c>
      <c r="H2616" s="16" t="s">
        <v>130</v>
      </c>
      <c r="I2616" s="16" t="s">
        <v>60</v>
      </c>
      <c r="J2616" s="16" t="n">
        <v>4</v>
      </c>
      <c r="K2616" s="16" t="n">
        <v>3</v>
      </c>
      <c r="L2616" s="16" t="s">
        <v>57</v>
      </c>
      <c r="M2616" s="18" t="n">
        <f aca="false">IF(ISNUMBER(B2616),B2616,IF(MID(B2616,3,1)="-",DATE(VALUE(RIGHT(B2616,4)),VALUE(MID(B2616,4,2)),VALUE(LEFT(B2616,2))),DATE(VALUE(LEFT(B2616,4)),VALUE(MID(B2616,6,2)),VALUE(RIGHT(B2616,2)))))</f>
        <v>45889</v>
      </c>
      <c r="N2616" s="16" t="n">
        <f aca="false">MONTH(M2616)</f>
        <v>8</v>
      </c>
      <c r="O2616" s="16" t="str">
        <f aca="false">PROPER(TRIM(H2616))</f>
        <v>Bengaluru</v>
      </c>
      <c r="P2616" s="16" t="str">
        <f aca="false">IFERROR(VLOOKUP(O2616,city_map!$A$2:$B$6,2,FALSE()),O2616)</f>
        <v>Bengaluru</v>
      </c>
      <c r="Q2616" s="16" t="n">
        <f aca="false">IF(ISNUMBER(F2616),F2616,VALUE(SUBSTITUTE(SUBSTITUTE(F2616,"₹",""),",","")))</f>
        <v>1870</v>
      </c>
      <c r="R2616" s="16" t="n">
        <f aca="false">IF(E2616=99,1,E2616)</f>
        <v>1</v>
      </c>
      <c r="S2616" s="16" t="n">
        <f aca="false">IF(G2616="",0,G2616)</f>
        <v>0.05</v>
      </c>
      <c r="T2616" s="16" t="str">
        <f aca="false">IF(I2616="","Unknown",IF(I2616="upi","UPI",I2616))</f>
        <v>UPI</v>
      </c>
      <c r="U2616" s="16" t="str">
        <f aca="false">IF(L2616="Yes","Y",IF(L2616="No","N",L2616))</f>
        <v>Y</v>
      </c>
      <c r="V2616" s="19" t="n">
        <f aca="false">ROUND(R2616*Q2616*(1-S2616),2)</f>
        <v>1776.5</v>
      </c>
      <c r="W2616" s="16" t="str">
        <f aca="false">_xlfn.XLOOKUP(D2616,products!$A$2:$A$61,products!$C$2:$C$61,"Not found")</f>
        <v>Fashion</v>
      </c>
    </row>
    <row r="2617" customFormat="false" ht="15" hidden="false" customHeight="false" outlineLevel="0" collapsed="false">
      <c r="A2617" s="16" t="s">
        <v>3835</v>
      </c>
      <c r="B2617" s="16" t="s">
        <v>3836</v>
      </c>
      <c r="C2617" s="16" t="s">
        <v>1030</v>
      </c>
      <c r="D2617" s="16" t="s">
        <v>170</v>
      </c>
      <c r="E2617" s="16" t="n">
        <v>1</v>
      </c>
      <c r="F2617" s="16" t="n">
        <v>3201</v>
      </c>
      <c r="G2617" s="16" t="n">
        <v>0.05</v>
      </c>
      <c r="H2617" s="16" t="s">
        <v>112</v>
      </c>
      <c r="I2617" s="16" t="s">
        <v>60</v>
      </c>
      <c r="J2617" s="16" t="n">
        <v>4</v>
      </c>
      <c r="K2617" s="16" t="n">
        <v>5</v>
      </c>
      <c r="L2617" s="16" t="s">
        <v>41</v>
      </c>
      <c r="M2617" s="18" t="n">
        <f aca="false">IF(ISNUMBER(B2617),B2617,IF(MID(B2617,3,1)="-",DATE(VALUE(RIGHT(B2617,4)),VALUE(MID(B2617,4,2)),VALUE(LEFT(B2617,2))),DATE(VALUE(LEFT(B2617,4)),VALUE(MID(B2617,6,2)),VALUE(RIGHT(B2617,2)))))</f>
        <v>45890</v>
      </c>
      <c r="N2617" s="16" t="n">
        <f aca="false">MONTH(M2617)</f>
        <v>8</v>
      </c>
      <c r="O2617" s="16" t="str">
        <f aca="false">PROPER(TRIM(H2617))</f>
        <v>Mumbai</v>
      </c>
      <c r="P2617" s="16" t="str">
        <f aca="false">IFERROR(VLOOKUP(O2617,city_map!$A$2:$B$6,2,FALSE()),O2617)</f>
        <v>Mumbai</v>
      </c>
      <c r="Q2617" s="16" t="n">
        <f aca="false">IF(ISNUMBER(F2617),F2617,VALUE(SUBSTITUTE(SUBSTITUTE(F2617,"₹",""),",","")))</f>
        <v>3201</v>
      </c>
      <c r="R2617" s="16" t="n">
        <f aca="false">IF(E2617=99,1,E2617)</f>
        <v>1</v>
      </c>
      <c r="S2617" s="16" t="n">
        <f aca="false">IF(G2617="",0,G2617)</f>
        <v>0.05</v>
      </c>
      <c r="T2617" s="16" t="str">
        <f aca="false">IF(I2617="","Unknown",IF(I2617="upi","UPI",I2617))</f>
        <v>UPI</v>
      </c>
      <c r="U2617" s="16" t="str">
        <f aca="false">IF(L2617="Yes","Y",IF(L2617="No","N",L2617))</f>
        <v>N</v>
      </c>
      <c r="V2617" s="19" t="n">
        <f aca="false">ROUND(R2617*Q2617*(1-S2617),2)</f>
        <v>3040.95</v>
      </c>
      <c r="W2617" s="16" t="str">
        <f aca="false">_xlfn.XLOOKUP(D2617,products!$A$2:$A$61,products!$C$2:$C$61,"Not found")</f>
        <v>Home</v>
      </c>
    </row>
    <row r="2618" customFormat="false" ht="15" hidden="false" customHeight="false" outlineLevel="0" collapsed="false">
      <c r="A2618" s="16" t="s">
        <v>3837</v>
      </c>
      <c r="B2618" s="16" t="s">
        <v>3836</v>
      </c>
      <c r="C2618" s="16" t="s">
        <v>1637</v>
      </c>
      <c r="D2618" s="16" t="s">
        <v>451</v>
      </c>
      <c r="E2618" s="16" t="n">
        <v>3</v>
      </c>
      <c r="F2618" s="16" t="n">
        <v>1271</v>
      </c>
      <c r="G2618" s="16" t="n">
        <v>0.15</v>
      </c>
      <c r="H2618" s="16" t="s">
        <v>112</v>
      </c>
      <c r="I2618" s="16" t="s">
        <v>47</v>
      </c>
      <c r="J2618" s="16" t="n">
        <v>4</v>
      </c>
      <c r="K2618" s="16" t="n">
        <v>4</v>
      </c>
      <c r="L2618" s="16" t="s">
        <v>41</v>
      </c>
      <c r="M2618" s="18" t="n">
        <f aca="false">IF(ISNUMBER(B2618),B2618,IF(MID(B2618,3,1)="-",DATE(VALUE(RIGHT(B2618,4)),VALUE(MID(B2618,4,2)),VALUE(LEFT(B2618,2))),DATE(VALUE(LEFT(B2618,4)),VALUE(MID(B2618,6,2)),VALUE(RIGHT(B2618,2)))))</f>
        <v>45890</v>
      </c>
      <c r="N2618" s="16" t="n">
        <f aca="false">MONTH(M2618)</f>
        <v>8</v>
      </c>
      <c r="O2618" s="16" t="str">
        <f aca="false">PROPER(TRIM(H2618))</f>
        <v>Mumbai</v>
      </c>
      <c r="P2618" s="16" t="str">
        <f aca="false">IFERROR(VLOOKUP(O2618,city_map!$A$2:$B$6,2,FALSE()),O2618)</f>
        <v>Mumbai</v>
      </c>
      <c r="Q2618" s="16" t="n">
        <f aca="false">IF(ISNUMBER(F2618),F2618,VALUE(SUBSTITUTE(SUBSTITUTE(F2618,"₹",""),",","")))</f>
        <v>1271</v>
      </c>
      <c r="R2618" s="16" t="n">
        <f aca="false">IF(E2618=99,1,E2618)</f>
        <v>3</v>
      </c>
      <c r="S2618" s="16" t="n">
        <f aca="false">IF(G2618="",0,G2618)</f>
        <v>0.15</v>
      </c>
      <c r="T2618" s="16" t="str">
        <f aca="false">IF(I2618="","Unknown",IF(I2618="upi","UPI",I2618))</f>
        <v>Debit Card</v>
      </c>
      <c r="U2618" s="16" t="str">
        <f aca="false">IF(L2618="Yes","Y",IF(L2618="No","N",L2618))</f>
        <v>N</v>
      </c>
      <c r="V2618" s="19" t="n">
        <f aca="false">ROUND(R2618*Q2618*(1-S2618),2)</f>
        <v>3241.05</v>
      </c>
      <c r="W2618" s="16" t="str">
        <f aca="false">_xlfn.XLOOKUP(D2618,products!$A$2:$A$61,products!$C$2:$C$61,"Not found")</f>
        <v>Beauty</v>
      </c>
    </row>
    <row r="2619" customFormat="false" ht="15" hidden="false" customHeight="false" outlineLevel="0" collapsed="false">
      <c r="A2619" s="16" t="s">
        <v>3838</v>
      </c>
      <c r="B2619" s="16" t="s">
        <v>3836</v>
      </c>
      <c r="C2619" s="16" t="s">
        <v>744</v>
      </c>
      <c r="D2619" s="16" t="s">
        <v>291</v>
      </c>
      <c r="E2619" s="16" t="n">
        <v>1</v>
      </c>
      <c r="F2619" s="16" t="n">
        <v>1224</v>
      </c>
      <c r="G2619" s="16" t="n">
        <v>0</v>
      </c>
      <c r="H2619" s="16" t="s">
        <v>236</v>
      </c>
      <c r="I2619" s="16" t="s">
        <v>47</v>
      </c>
      <c r="J2619" s="16" t="n">
        <v>6</v>
      </c>
      <c r="K2619" s="16" t="n">
        <v>3</v>
      </c>
      <c r="L2619" s="16" t="s">
        <v>57</v>
      </c>
      <c r="M2619" s="18" t="n">
        <f aca="false">IF(ISNUMBER(B2619),B2619,IF(MID(B2619,3,1)="-",DATE(VALUE(RIGHT(B2619,4)),VALUE(MID(B2619,4,2)),VALUE(LEFT(B2619,2))),DATE(VALUE(LEFT(B2619,4)),VALUE(MID(B2619,6,2)),VALUE(RIGHT(B2619,2)))))</f>
        <v>45890</v>
      </c>
      <c r="N2619" s="16" t="n">
        <f aca="false">MONTH(M2619)</f>
        <v>8</v>
      </c>
      <c r="O2619" s="16" t="str">
        <f aca="false">PROPER(TRIM(H2619))</f>
        <v>Pune</v>
      </c>
      <c r="P2619" s="16" t="str">
        <f aca="false">IFERROR(VLOOKUP(O2619,city_map!$A$2:$B$6,2,FALSE()),O2619)</f>
        <v>Pune</v>
      </c>
      <c r="Q2619" s="16" t="n">
        <f aca="false">IF(ISNUMBER(F2619),F2619,VALUE(SUBSTITUTE(SUBSTITUTE(F2619,"₹",""),",","")))</f>
        <v>1224</v>
      </c>
      <c r="R2619" s="16" t="n">
        <f aca="false">IF(E2619=99,1,E2619)</f>
        <v>1</v>
      </c>
      <c r="S2619" s="16" t="n">
        <f aca="false">IF(G2619="",0,G2619)</f>
        <v>0</v>
      </c>
      <c r="T2619" s="16" t="str">
        <f aca="false">IF(I2619="","Unknown",IF(I2619="upi","UPI",I2619))</f>
        <v>Debit Card</v>
      </c>
      <c r="U2619" s="16" t="str">
        <f aca="false">IF(L2619="Yes","Y",IF(L2619="No","N",L2619))</f>
        <v>Y</v>
      </c>
      <c r="V2619" s="19" t="n">
        <f aca="false">ROUND(R2619*Q2619*(1-S2619),2)</f>
        <v>1224</v>
      </c>
      <c r="W2619" s="16" t="str">
        <f aca="false">_xlfn.XLOOKUP(D2619,products!$A$2:$A$61,products!$C$2:$C$61,"Not found")</f>
        <v>Electronics</v>
      </c>
    </row>
    <row r="2620" customFormat="false" ht="15" hidden="false" customHeight="false" outlineLevel="0" collapsed="false">
      <c r="A2620" s="16" t="s">
        <v>3839</v>
      </c>
      <c r="B2620" s="16" t="s">
        <v>3836</v>
      </c>
      <c r="C2620" s="16" t="s">
        <v>576</v>
      </c>
      <c r="D2620" s="16" t="s">
        <v>393</v>
      </c>
      <c r="E2620" s="16" t="n">
        <v>2</v>
      </c>
      <c r="F2620" s="16" t="n">
        <v>513</v>
      </c>
      <c r="G2620" s="16" t="n">
        <v>0.05</v>
      </c>
      <c r="H2620" s="16" t="s">
        <v>503</v>
      </c>
      <c r="I2620" s="16"/>
      <c r="J2620" s="16" t="n">
        <v>7</v>
      </c>
      <c r="K2620" s="16" t="n">
        <v>3</v>
      </c>
      <c r="L2620" s="16" t="s">
        <v>41</v>
      </c>
      <c r="M2620" s="18" t="n">
        <f aca="false">IF(ISNUMBER(B2620),B2620,IF(MID(B2620,3,1)="-",DATE(VALUE(RIGHT(B2620,4)),VALUE(MID(B2620,4,2)),VALUE(LEFT(B2620,2))),DATE(VALUE(LEFT(B2620,4)),VALUE(MID(B2620,6,2)),VALUE(RIGHT(B2620,2)))))</f>
        <v>45890</v>
      </c>
      <c r="N2620" s="16" t="n">
        <f aca="false">MONTH(M2620)</f>
        <v>8</v>
      </c>
      <c r="O2620" s="16" t="str">
        <f aca="false">PROPER(TRIM(H2620))</f>
        <v>Pune</v>
      </c>
      <c r="P2620" s="16" t="str">
        <f aca="false">IFERROR(VLOOKUP(O2620,city_map!$A$2:$B$6,2,FALSE()),O2620)</f>
        <v>Pune</v>
      </c>
      <c r="Q2620" s="16" t="n">
        <f aca="false">IF(ISNUMBER(F2620),F2620,VALUE(SUBSTITUTE(SUBSTITUTE(F2620,"₹",""),",","")))</f>
        <v>513</v>
      </c>
      <c r="R2620" s="16" t="n">
        <f aca="false">IF(E2620=99,1,E2620)</f>
        <v>2</v>
      </c>
      <c r="S2620" s="16" t="n">
        <f aca="false">IF(G2620="",0,G2620)</f>
        <v>0.05</v>
      </c>
      <c r="T2620" s="16" t="str">
        <f aca="false">IF(I2620="","Unknown",IF(I2620="upi","UPI",I2620))</f>
        <v>Unknown</v>
      </c>
      <c r="U2620" s="16" t="str">
        <f aca="false">IF(L2620="Yes","Y",IF(L2620="No","N",L2620))</f>
        <v>N</v>
      </c>
      <c r="V2620" s="19" t="n">
        <f aca="false">ROUND(R2620*Q2620*(1-S2620),2)</f>
        <v>974.7</v>
      </c>
      <c r="W2620" s="16" t="str">
        <f aca="false">_xlfn.XLOOKUP(D2620,products!$A$2:$A$61,products!$C$2:$C$61,"Not found")</f>
        <v>Fashion</v>
      </c>
    </row>
    <row r="2621" customFormat="false" ht="15" hidden="false" customHeight="false" outlineLevel="0" collapsed="false">
      <c r="A2621" s="16" t="s">
        <v>3840</v>
      </c>
      <c r="B2621" s="16" t="s">
        <v>3836</v>
      </c>
      <c r="C2621" s="16" t="s">
        <v>572</v>
      </c>
      <c r="D2621" s="16" t="s">
        <v>149</v>
      </c>
      <c r="E2621" s="16" t="n">
        <v>1</v>
      </c>
      <c r="F2621" s="16" t="n">
        <v>1524</v>
      </c>
      <c r="G2621" s="16" t="n">
        <v>0</v>
      </c>
      <c r="H2621" s="16" t="s">
        <v>46</v>
      </c>
      <c r="I2621" s="16" t="s">
        <v>40</v>
      </c>
      <c r="J2621" s="16" t="n">
        <v>2</v>
      </c>
      <c r="K2621" s="16" t="n">
        <v>4</v>
      </c>
      <c r="L2621" s="16" t="s">
        <v>41</v>
      </c>
      <c r="M2621" s="18" t="n">
        <f aca="false">IF(ISNUMBER(B2621),B2621,IF(MID(B2621,3,1)="-",DATE(VALUE(RIGHT(B2621,4)),VALUE(MID(B2621,4,2)),VALUE(LEFT(B2621,2))),DATE(VALUE(LEFT(B2621,4)),VALUE(MID(B2621,6,2)),VALUE(RIGHT(B2621,2)))))</f>
        <v>45890</v>
      </c>
      <c r="N2621" s="16" t="n">
        <f aca="false">MONTH(M2621)</f>
        <v>8</v>
      </c>
      <c r="O2621" s="16" t="str">
        <f aca="false">PROPER(TRIM(H2621))</f>
        <v>Chennai</v>
      </c>
      <c r="P2621" s="16" t="str">
        <f aca="false">IFERROR(VLOOKUP(O2621,city_map!$A$2:$B$6,2,FALSE()),O2621)</f>
        <v>Chennai</v>
      </c>
      <c r="Q2621" s="16" t="n">
        <f aca="false">IF(ISNUMBER(F2621),F2621,VALUE(SUBSTITUTE(SUBSTITUTE(F2621,"₹",""),",","")))</f>
        <v>1524</v>
      </c>
      <c r="R2621" s="16" t="n">
        <f aca="false">IF(E2621=99,1,E2621)</f>
        <v>1</v>
      </c>
      <c r="S2621" s="16" t="n">
        <f aca="false">IF(G2621="",0,G2621)</f>
        <v>0</v>
      </c>
      <c r="T2621" s="16" t="str">
        <f aca="false">IF(I2621="","Unknown",IF(I2621="upi","UPI",I2621))</f>
        <v>COD</v>
      </c>
      <c r="U2621" s="16" t="str">
        <f aca="false">IF(L2621="Yes","Y",IF(L2621="No","N",L2621))</f>
        <v>N</v>
      </c>
      <c r="V2621" s="19" t="n">
        <f aca="false">ROUND(R2621*Q2621*(1-S2621),2)</f>
        <v>1524</v>
      </c>
      <c r="W2621" s="16" t="str">
        <f aca="false">_xlfn.XLOOKUP(D2621,products!$A$2:$A$61,products!$C$2:$C$61,"Not found")</f>
        <v>Fashion</v>
      </c>
    </row>
    <row r="2622" customFormat="false" ht="15" hidden="false" customHeight="false" outlineLevel="0" collapsed="false">
      <c r="A2622" s="16" t="s">
        <v>3841</v>
      </c>
      <c r="B2622" s="16" t="s">
        <v>3836</v>
      </c>
      <c r="C2622" s="16" t="s">
        <v>1185</v>
      </c>
      <c r="D2622" s="16" t="s">
        <v>250</v>
      </c>
      <c r="E2622" s="16" t="n">
        <v>6</v>
      </c>
      <c r="F2622" s="16" t="n">
        <v>676</v>
      </c>
      <c r="G2622" s="16" t="n">
        <v>0.2</v>
      </c>
      <c r="H2622" s="16" t="s">
        <v>161</v>
      </c>
      <c r="I2622" s="16" t="s">
        <v>47</v>
      </c>
      <c r="J2622" s="16" t="n">
        <v>6</v>
      </c>
      <c r="K2622" s="16" t="n">
        <v>2</v>
      </c>
      <c r="L2622" s="16" t="s">
        <v>57</v>
      </c>
      <c r="M2622" s="18" t="n">
        <f aca="false">IF(ISNUMBER(B2622),B2622,IF(MID(B2622,3,1)="-",DATE(VALUE(RIGHT(B2622,4)),VALUE(MID(B2622,4,2)),VALUE(LEFT(B2622,2))),DATE(VALUE(LEFT(B2622,4)),VALUE(MID(B2622,6,2)),VALUE(RIGHT(B2622,2)))))</f>
        <v>45890</v>
      </c>
      <c r="N2622" s="16" t="n">
        <f aca="false">MONTH(M2622)</f>
        <v>8</v>
      </c>
      <c r="O2622" s="16" t="str">
        <f aca="false">PROPER(TRIM(H2622))</f>
        <v>Hyderabad</v>
      </c>
      <c r="P2622" s="16" t="str">
        <f aca="false">IFERROR(VLOOKUP(O2622,city_map!$A$2:$B$6,2,FALSE()),O2622)</f>
        <v>Hyderabad</v>
      </c>
      <c r="Q2622" s="16" t="n">
        <f aca="false">IF(ISNUMBER(F2622),F2622,VALUE(SUBSTITUTE(SUBSTITUTE(F2622,"₹",""),",","")))</f>
        <v>676</v>
      </c>
      <c r="R2622" s="16" t="n">
        <f aca="false">IF(E2622=99,1,E2622)</f>
        <v>6</v>
      </c>
      <c r="S2622" s="16" t="n">
        <f aca="false">IF(G2622="",0,G2622)</f>
        <v>0.2</v>
      </c>
      <c r="T2622" s="16" t="str">
        <f aca="false">IF(I2622="","Unknown",IF(I2622="upi","UPI",I2622))</f>
        <v>Debit Card</v>
      </c>
      <c r="U2622" s="16" t="str">
        <f aca="false">IF(L2622="Yes","Y",IF(L2622="No","N",L2622))</f>
        <v>Y</v>
      </c>
      <c r="V2622" s="19" t="n">
        <f aca="false">ROUND(R2622*Q2622*(1-S2622),2)</f>
        <v>3244.8</v>
      </c>
      <c r="W2622" s="16" t="str">
        <f aca="false">_xlfn.XLOOKUP(D2622,products!$A$2:$A$61,products!$C$2:$C$61,"Not found")</f>
        <v>Home</v>
      </c>
    </row>
    <row r="2623" customFormat="false" ht="15" hidden="false" customHeight="false" outlineLevel="0" collapsed="false">
      <c r="A2623" s="16" t="s">
        <v>3842</v>
      </c>
      <c r="B2623" s="16" t="s">
        <v>3836</v>
      </c>
      <c r="C2623" s="16" t="s">
        <v>993</v>
      </c>
      <c r="D2623" s="16" t="s">
        <v>160</v>
      </c>
      <c r="E2623" s="16" t="n">
        <v>1</v>
      </c>
      <c r="F2623" s="16" t="n">
        <v>1771</v>
      </c>
      <c r="G2623" s="16" t="n">
        <v>0.05</v>
      </c>
      <c r="H2623" s="16" t="s">
        <v>39</v>
      </c>
      <c r="I2623" s="16" t="s">
        <v>40</v>
      </c>
      <c r="J2623" s="16" t="n">
        <v>5</v>
      </c>
      <c r="K2623" s="16" t="n">
        <v>4</v>
      </c>
      <c r="L2623" s="16" t="s">
        <v>41</v>
      </c>
      <c r="M2623" s="18" t="n">
        <f aca="false">IF(ISNUMBER(B2623),B2623,IF(MID(B2623,3,1)="-",DATE(VALUE(RIGHT(B2623,4)),VALUE(MID(B2623,4,2)),VALUE(LEFT(B2623,2))),DATE(VALUE(LEFT(B2623,4)),VALUE(MID(B2623,6,2)),VALUE(RIGHT(B2623,2)))))</f>
        <v>45890</v>
      </c>
      <c r="N2623" s="16" t="n">
        <f aca="false">MONTH(M2623)</f>
        <v>8</v>
      </c>
      <c r="O2623" s="16" t="str">
        <f aca="false">PROPER(TRIM(H2623))</f>
        <v>Delhi</v>
      </c>
      <c r="P2623" s="16" t="str">
        <f aca="false">IFERROR(VLOOKUP(O2623,city_map!$A$2:$B$6,2,FALSE()),O2623)</f>
        <v>Delhi</v>
      </c>
      <c r="Q2623" s="16" t="n">
        <f aca="false">IF(ISNUMBER(F2623),F2623,VALUE(SUBSTITUTE(SUBSTITUTE(F2623,"₹",""),",","")))</f>
        <v>1771</v>
      </c>
      <c r="R2623" s="16" t="n">
        <f aca="false">IF(E2623=99,1,E2623)</f>
        <v>1</v>
      </c>
      <c r="S2623" s="16" t="n">
        <f aca="false">IF(G2623="",0,G2623)</f>
        <v>0.05</v>
      </c>
      <c r="T2623" s="16" t="str">
        <f aca="false">IF(I2623="","Unknown",IF(I2623="upi","UPI",I2623))</f>
        <v>COD</v>
      </c>
      <c r="U2623" s="16" t="str">
        <f aca="false">IF(L2623="Yes","Y",IF(L2623="No","N",L2623))</f>
        <v>N</v>
      </c>
      <c r="V2623" s="19" t="n">
        <f aca="false">ROUND(R2623*Q2623*(1-S2623),2)</f>
        <v>1682.45</v>
      </c>
      <c r="W2623" s="16" t="str">
        <f aca="false">_xlfn.XLOOKUP(D2623,products!$A$2:$A$61,products!$C$2:$C$61,"Not found")</f>
        <v>Fashion</v>
      </c>
    </row>
    <row r="2624" customFormat="false" ht="15" hidden="false" customHeight="false" outlineLevel="0" collapsed="false">
      <c r="A2624" s="16" t="s">
        <v>3843</v>
      </c>
      <c r="B2624" s="16" t="s">
        <v>3836</v>
      </c>
      <c r="C2624" s="16" t="s">
        <v>470</v>
      </c>
      <c r="D2624" s="16" t="s">
        <v>63</v>
      </c>
      <c r="E2624" s="16" t="n">
        <v>1</v>
      </c>
      <c r="F2624" s="16" t="n">
        <v>1490</v>
      </c>
      <c r="G2624" s="16" t="n">
        <v>0.15</v>
      </c>
      <c r="H2624" s="16" t="s">
        <v>112</v>
      </c>
      <c r="I2624" s="16" t="s">
        <v>123</v>
      </c>
      <c r="J2624" s="16" t="n">
        <v>4</v>
      </c>
      <c r="K2624" s="16" t="n">
        <v>5</v>
      </c>
      <c r="L2624" s="16" t="s">
        <v>41</v>
      </c>
      <c r="M2624" s="18" t="n">
        <f aca="false">IF(ISNUMBER(B2624),B2624,IF(MID(B2624,3,1)="-",DATE(VALUE(RIGHT(B2624,4)),VALUE(MID(B2624,4,2)),VALUE(LEFT(B2624,2))),DATE(VALUE(LEFT(B2624,4)),VALUE(MID(B2624,6,2)),VALUE(RIGHT(B2624,2)))))</f>
        <v>45890</v>
      </c>
      <c r="N2624" s="16" t="n">
        <f aca="false">MONTH(M2624)</f>
        <v>8</v>
      </c>
      <c r="O2624" s="16" t="str">
        <f aca="false">PROPER(TRIM(H2624))</f>
        <v>Mumbai</v>
      </c>
      <c r="P2624" s="16" t="str">
        <f aca="false">IFERROR(VLOOKUP(O2624,city_map!$A$2:$B$6,2,FALSE()),O2624)</f>
        <v>Mumbai</v>
      </c>
      <c r="Q2624" s="16" t="n">
        <f aca="false">IF(ISNUMBER(F2624),F2624,VALUE(SUBSTITUTE(SUBSTITUTE(F2624,"₹",""),",","")))</f>
        <v>1490</v>
      </c>
      <c r="R2624" s="16" t="n">
        <f aca="false">IF(E2624=99,1,E2624)</f>
        <v>1</v>
      </c>
      <c r="S2624" s="16" t="n">
        <f aca="false">IF(G2624="",0,G2624)</f>
        <v>0.15</v>
      </c>
      <c r="T2624" s="16" t="str">
        <f aca="false">IF(I2624="","Unknown",IF(I2624="upi","UPI",I2624))</f>
        <v>UPI</v>
      </c>
      <c r="U2624" s="16" t="str">
        <f aca="false">IF(L2624="Yes","Y",IF(L2624="No","N",L2624))</f>
        <v>N</v>
      </c>
      <c r="V2624" s="19" t="n">
        <f aca="false">ROUND(R2624*Q2624*(1-S2624),2)</f>
        <v>1266.5</v>
      </c>
      <c r="W2624" s="16" t="str">
        <f aca="false">_xlfn.XLOOKUP(D2624,products!$A$2:$A$61,products!$C$2:$C$61,"Not found")</f>
        <v>Fashion</v>
      </c>
    </row>
    <row r="2625" customFormat="false" ht="15" hidden="false" customHeight="false" outlineLevel="0" collapsed="false">
      <c r="A2625" s="16" t="s">
        <v>3844</v>
      </c>
      <c r="B2625" s="16" t="s">
        <v>3836</v>
      </c>
      <c r="C2625" s="16" t="s">
        <v>3845</v>
      </c>
      <c r="D2625" s="16" t="s">
        <v>451</v>
      </c>
      <c r="E2625" s="16" t="n">
        <v>2</v>
      </c>
      <c r="F2625" s="16" t="n">
        <v>1244</v>
      </c>
      <c r="G2625" s="16" t="n">
        <v>0.05</v>
      </c>
      <c r="H2625" s="16" t="s">
        <v>39</v>
      </c>
      <c r="I2625" s="16" t="s">
        <v>40</v>
      </c>
      <c r="J2625" s="16" t="n">
        <v>3</v>
      </c>
      <c r="K2625" s="16" t="n">
        <v>4</v>
      </c>
      <c r="L2625" s="16" t="s">
        <v>41</v>
      </c>
      <c r="M2625" s="18" t="n">
        <f aca="false">IF(ISNUMBER(B2625),B2625,IF(MID(B2625,3,1)="-",DATE(VALUE(RIGHT(B2625,4)),VALUE(MID(B2625,4,2)),VALUE(LEFT(B2625,2))),DATE(VALUE(LEFT(B2625,4)),VALUE(MID(B2625,6,2)),VALUE(RIGHT(B2625,2)))))</f>
        <v>45890</v>
      </c>
      <c r="N2625" s="16" t="n">
        <f aca="false">MONTH(M2625)</f>
        <v>8</v>
      </c>
      <c r="O2625" s="16" t="str">
        <f aca="false">PROPER(TRIM(H2625))</f>
        <v>Delhi</v>
      </c>
      <c r="P2625" s="16" t="str">
        <f aca="false">IFERROR(VLOOKUP(O2625,city_map!$A$2:$B$6,2,FALSE()),O2625)</f>
        <v>Delhi</v>
      </c>
      <c r="Q2625" s="16" t="n">
        <f aca="false">IF(ISNUMBER(F2625),F2625,VALUE(SUBSTITUTE(SUBSTITUTE(F2625,"₹",""),",","")))</f>
        <v>1244</v>
      </c>
      <c r="R2625" s="16" t="n">
        <f aca="false">IF(E2625=99,1,E2625)</f>
        <v>2</v>
      </c>
      <c r="S2625" s="16" t="n">
        <f aca="false">IF(G2625="",0,G2625)</f>
        <v>0.05</v>
      </c>
      <c r="T2625" s="16" t="str">
        <f aca="false">IF(I2625="","Unknown",IF(I2625="upi","UPI",I2625))</f>
        <v>COD</v>
      </c>
      <c r="U2625" s="16" t="str">
        <f aca="false">IF(L2625="Yes","Y",IF(L2625="No","N",L2625))</f>
        <v>N</v>
      </c>
      <c r="V2625" s="19" t="n">
        <f aca="false">ROUND(R2625*Q2625*(1-S2625),2)</f>
        <v>2363.6</v>
      </c>
      <c r="W2625" s="16" t="str">
        <f aca="false">_xlfn.XLOOKUP(D2625,products!$A$2:$A$61,products!$C$2:$C$61,"Not found")</f>
        <v>Beauty</v>
      </c>
    </row>
    <row r="2626" customFormat="false" ht="15" hidden="false" customHeight="false" outlineLevel="0" collapsed="false">
      <c r="A2626" s="16" t="s">
        <v>3846</v>
      </c>
      <c r="B2626" s="16" t="s">
        <v>3836</v>
      </c>
      <c r="C2626" s="16" t="s">
        <v>240</v>
      </c>
      <c r="D2626" s="16" t="s">
        <v>74</v>
      </c>
      <c r="E2626" s="16" t="n">
        <v>3</v>
      </c>
      <c r="F2626" s="16" t="n">
        <v>18204</v>
      </c>
      <c r="G2626" s="16" t="n">
        <v>0.1</v>
      </c>
      <c r="H2626" s="16" t="s">
        <v>67</v>
      </c>
      <c r="I2626" s="16" t="s">
        <v>71</v>
      </c>
      <c r="J2626" s="16" t="n">
        <v>4</v>
      </c>
      <c r="K2626" s="16" t="n">
        <v>3</v>
      </c>
      <c r="L2626" s="16" t="s">
        <v>41</v>
      </c>
      <c r="M2626" s="18" t="n">
        <f aca="false">IF(ISNUMBER(B2626),B2626,IF(MID(B2626,3,1)="-",DATE(VALUE(RIGHT(B2626,4)),VALUE(MID(B2626,4,2)),VALUE(LEFT(B2626,2))),DATE(VALUE(LEFT(B2626,4)),VALUE(MID(B2626,6,2)),VALUE(RIGHT(B2626,2)))))</f>
        <v>45890</v>
      </c>
      <c r="N2626" s="16" t="n">
        <f aca="false">MONTH(M2626)</f>
        <v>8</v>
      </c>
      <c r="O2626" s="16" t="str">
        <f aca="false">PROPER(TRIM(H2626))</f>
        <v>Kolkata</v>
      </c>
      <c r="P2626" s="16" t="str">
        <f aca="false">IFERROR(VLOOKUP(O2626,city_map!$A$2:$B$6,2,FALSE()),O2626)</f>
        <v>Kolkata</v>
      </c>
      <c r="Q2626" s="16" t="n">
        <f aca="false">IF(ISNUMBER(F2626),F2626,VALUE(SUBSTITUTE(SUBSTITUTE(F2626,"₹",""),",","")))</f>
        <v>18204</v>
      </c>
      <c r="R2626" s="16" t="n">
        <f aca="false">IF(E2626=99,1,E2626)</f>
        <v>3</v>
      </c>
      <c r="S2626" s="16" t="n">
        <f aca="false">IF(G2626="",0,G2626)</f>
        <v>0.1</v>
      </c>
      <c r="T2626" s="16" t="str">
        <f aca="false">IF(I2626="","Unknown",IF(I2626="upi","UPI",I2626))</f>
        <v>Credit Card</v>
      </c>
      <c r="U2626" s="16" t="str">
        <f aca="false">IF(L2626="Yes","Y",IF(L2626="No","N",L2626))</f>
        <v>N</v>
      </c>
      <c r="V2626" s="19" t="n">
        <f aca="false">ROUND(R2626*Q2626*(1-S2626),2)</f>
        <v>49150.8</v>
      </c>
      <c r="W2626" s="16" t="str">
        <f aca="false">_xlfn.XLOOKUP(D2626,products!$A$2:$A$61,products!$C$2:$C$61,"Not found")</f>
        <v>Electronics</v>
      </c>
    </row>
    <row r="2627" customFormat="false" ht="15" hidden="false" customHeight="false" outlineLevel="0" collapsed="false">
      <c r="A2627" s="16" t="s">
        <v>3847</v>
      </c>
      <c r="B2627" s="16" t="s">
        <v>3836</v>
      </c>
      <c r="C2627" s="16" t="s">
        <v>1203</v>
      </c>
      <c r="D2627" s="16" t="s">
        <v>179</v>
      </c>
      <c r="E2627" s="16" t="n">
        <v>1</v>
      </c>
      <c r="F2627" s="16" t="n">
        <v>2623</v>
      </c>
      <c r="G2627" s="16" t="n">
        <v>0.15</v>
      </c>
      <c r="H2627" s="16" t="s">
        <v>560</v>
      </c>
      <c r="I2627" s="16" t="s">
        <v>60</v>
      </c>
      <c r="J2627" s="16" t="n">
        <v>2</v>
      </c>
      <c r="K2627" s="16" t="n">
        <v>5</v>
      </c>
      <c r="L2627" s="16" t="s">
        <v>41</v>
      </c>
      <c r="M2627" s="18" t="n">
        <f aca="false">IF(ISNUMBER(B2627),B2627,IF(MID(B2627,3,1)="-",DATE(VALUE(RIGHT(B2627,4)),VALUE(MID(B2627,4,2)),VALUE(LEFT(B2627,2))),DATE(VALUE(LEFT(B2627,4)),VALUE(MID(B2627,6,2)),VALUE(RIGHT(B2627,2)))))</f>
        <v>45890</v>
      </c>
      <c r="N2627" s="16" t="n">
        <f aca="false">MONTH(M2627)</f>
        <v>8</v>
      </c>
      <c r="O2627" s="16" t="str">
        <f aca="false">PROPER(TRIM(H2627))</f>
        <v>Chennai</v>
      </c>
      <c r="P2627" s="16" t="str">
        <f aca="false">IFERROR(VLOOKUP(O2627,city_map!$A$2:$B$6,2,FALSE()),O2627)</f>
        <v>Chennai</v>
      </c>
      <c r="Q2627" s="16" t="n">
        <f aca="false">IF(ISNUMBER(F2627),F2627,VALUE(SUBSTITUTE(SUBSTITUTE(F2627,"₹",""),",","")))</f>
        <v>2623</v>
      </c>
      <c r="R2627" s="16" t="n">
        <f aca="false">IF(E2627=99,1,E2627)</f>
        <v>1</v>
      </c>
      <c r="S2627" s="16" t="n">
        <f aca="false">IF(G2627="",0,G2627)</f>
        <v>0.15</v>
      </c>
      <c r="T2627" s="16" t="str">
        <f aca="false">IF(I2627="","Unknown",IF(I2627="upi","UPI",I2627))</f>
        <v>UPI</v>
      </c>
      <c r="U2627" s="16" t="str">
        <f aca="false">IF(L2627="Yes","Y",IF(L2627="No","N",L2627))</f>
        <v>N</v>
      </c>
      <c r="V2627" s="19" t="n">
        <f aca="false">ROUND(R2627*Q2627*(1-S2627),2)</f>
        <v>2229.55</v>
      </c>
      <c r="W2627" s="16" t="str">
        <f aca="false">_xlfn.XLOOKUP(D2627,products!$A$2:$A$61,products!$C$2:$C$61,"Not found")</f>
        <v>Electronics</v>
      </c>
    </row>
    <row r="2628" customFormat="false" ht="15" hidden="false" customHeight="false" outlineLevel="0" collapsed="false">
      <c r="A2628" s="16" t="s">
        <v>3848</v>
      </c>
      <c r="B2628" s="16" t="s">
        <v>3836</v>
      </c>
      <c r="C2628" s="16" t="s">
        <v>2810</v>
      </c>
      <c r="D2628" s="16" t="s">
        <v>393</v>
      </c>
      <c r="E2628" s="16" t="n">
        <v>1</v>
      </c>
      <c r="F2628" s="16" t="n">
        <v>490</v>
      </c>
      <c r="G2628" s="16" t="n">
        <v>0.05</v>
      </c>
      <c r="H2628" s="16" t="s">
        <v>46</v>
      </c>
      <c r="I2628" s="16" t="s">
        <v>60</v>
      </c>
      <c r="J2628" s="16" t="n">
        <v>4</v>
      </c>
      <c r="K2628" s="16" t="n">
        <v>4</v>
      </c>
      <c r="L2628" s="16" t="s">
        <v>41</v>
      </c>
      <c r="M2628" s="18" t="n">
        <f aca="false">IF(ISNUMBER(B2628),B2628,IF(MID(B2628,3,1)="-",DATE(VALUE(RIGHT(B2628,4)),VALUE(MID(B2628,4,2)),VALUE(LEFT(B2628,2))),DATE(VALUE(LEFT(B2628,4)),VALUE(MID(B2628,6,2)),VALUE(RIGHT(B2628,2)))))</f>
        <v>45890</v>
      </c>
      <c r="N2628" s="16" t="n">
        <f aca="false">MONTH(M2628)</f>
        <v>8</v>
      </c>
      <c r="O2628" s="16" t="str">
        <f aca="false">PROPER(TRIM(H2628))</f>
        <v>Chennai</v>
      </c>
      <c r="P2628" s="16" t="str">
        <f aca="false">IFERROR(VLOOKUP(O2628,city_map!$A$2:$B$6,2,FALSE()),O2628)</f>
        <v>Chennai</v>
      </c>
      <c r="Q2628" s="16" t="n">
        <f aca="false">IF(ISNUMBER(F2628),F2628,VALUE(SUBSTITUTE(SUBSTITUTE(F2628,"₹",""),",","")))</f>
        <v>490</v>
      </c>
      <c r="R2628" s="16" t="n">
        <f aca="false">IF(E2628=99,1,E2628)</f>
        <v>1</v>
      </c>
      <c r="S2628" s="16" t="n">
        <f aca="false">IF(G2628="",0,G2628)</f>
        <v>0.05</v>
      </c>
      <c r="T2628" s="16" t="str">
        <f aca="false">IF(I2628="","Unknown",IF(I2628="upi","UPI",I2628))</f>
        <v>UPI</v>
      </c>
      <c r="U2628" s="16" t="str">
        <f aca="false">IF(L2628="Yes","Y",IF(L2628="No","N",L2628))</f>
        <v>N</v>
      </c>
      <c r="V2628" s="19" t="n">
        <f aca="false">ROUND(R2628*Q2628*(1-S2628),2)</f>
        <v>465.5</v>
      </c>
      <c r="W2628" s="16" t="str">
        <f aca="false">_xlfn.XLOOKUP(D2628,products!$A$2:$A$61,products!$C$2:$C$61,"Not found")</f>
        <v>Fashion</v>
      </c>
    </row>
    <row r="2629" customFormat="false" ht="15" hidden="false" customHeight="false" outlineLevel="0" collapsed="false">
      <c r="A2629" s="16" t="s">
        <v>3849</v>
      </c>
      <c r="B2629" s="16" t="s">
        <v>3836</v>
      </c>
      <c r="C2629" s="16" t="s">
        <v>376</v>
      </c>
      <c r="D2629" s="16" t="s">
        <v>203</v>
      </c>
      <c r="E2629" s="16" t="n">
        <v>2</v>
      </c>
      <c r="F2629" s="16" t="n">
        <v>2529</v>
      </c>
      <c r="G2629" s="16" t="n">
        <v>0.05</v>
      </c>
      <c r="H2629" s="16" t="s">
        <v>67</v>
      </c>
      <c r="I2629" s="16" t="s">
        <v>40</v>
      </c>
      <c r="J2629" s="16" t="n">
        <v>3</v>
      </c>
      <c r="K2629" s="16" t="n">
        <v>4</v>
      </c>
      <c r="L2629" s="16" t="s">
        <v>41</v>
      </c>
      <c r="M2629" s="18" t="n">
        <f aca="false">IF(ISNUMBER(B2629),B2629,IF(MID(B2629,3,1)="-",DATE(VALUE(RIGHT(B2629,4)),VALUE(MID(B2629,4,2)),VALUE(LEFT(B2629,2))),DATE(VALUE(LEFT(B2629,4)),VALUE(MID(B2629,6,2)),VALUE(RIGHT(B2629,2)))))</f>
        <v>45890</v>
      </c>
      <c r="N2629" s="16" t="n">
        <f aca="false">MONTH(M2629)</f>
        <v>8</v>
      </c>
      <c r="O2629" s="16" t="str">
        <f aca="false">PROPER(TRIM(H2629))</f>
        <v>Kolkata</v>
      </c>
      <c r="P2629" s="16" t="str">
        <f aca="false">IFERROR(VLOOKUP(O2629,city_map!$A$2:$B$6,2,FALSE()),O2629)</f>
        <v>Kolkata</v>
      </c>
      <c r="Q2629" s="16" t="n">
        <f aca="false">IF(ISNUMBER(F2629),F2629,VALUE(SUBSTITUTE(SUBSTITUTE(F2629,"₹",""),",","")))</f>
        <v>2529</v>
      </c>
      <c r="R2629" s="16" t="n">
        <f aca="false">IF(E2629=99,1,E2629)</f>
        <v>2</v>
      </c>
      <c r="S2629" s="16" t="n">
        <f aca="false">IF(G2629="",0,G2629)</f>
        <v>0.05</v>
      </c>
      <c r="T2629" s="16" t="str">
        <f aca="false">IF(I2629="","Unknown",IF(I2629="upi","UPI",I2629))</f>
        <v>COD</v>
      </c>
      <c r="U2629" s="16" t="str">
        <f aca="false">IF(L2629="Yes","Y",IF(L2629="No","N",L2629))</f>
        <v>N</v>
      </c>
      <c r="V2629" s="19" t="n">
        <f aca="false">ROUND(R2629*Q2629*(1-S2629),2)</f>
        <v>4805.1</v>
      </c>
      <c r="W2629" s="16" t="str">
        <f aca="false">_xlfn.XLOOKUP(D2629,products!$A$2:$A$61,products!$C$2:$C$61,"Not found")</f>
        <v>Fashion</v>
      </c>
    </row>
    <row r="2630" customFormat="false" ht="15" hidden="false" customHeight="false" outlineLevel="0" collapsed="false">
      <c r="A2630" s="16" t="s">
        <v>3850</v>
      </c>
      <c r="B2630" s="16" t="s">
        <v>3836</v>
      </c>
      <c r="C2630" s="16" t="s">
        <v>266</v>
      </c>
      <c r="D2630" s="16" t="s">
        <v>142</v>
      </c>
      <c r="E2630" s="16" t="n">
        <v>1</v>
      </c>
      <c r="F2630" s="16" t="n">
        <v>597</v>
      </c>
      <c r="G2630" s="16"/>
      <c r="H2630" s="16" t="s">
        <v>130</v>
      </c>
      <c r="I2630" s="16" t="s">
        <v>60</v>
      </c>
      <c r="J2630" s="16" t="n">
        <v>5</v>
      </c>
      <c r="K2630" s="16" t="n">
        <v>5</v>
      </c>
      <c r="L2630" s="16" t="s">
        <v>41</v>
      </c>
      <c r="M2630" s="18" t="n">
        <f aca="false">IF(ISNUMBER(B2630),B2630,IF(MID(B2630,3,1)="-",DATE(VALUE(RIGHT(B2630,4)),VALUE(MID(B2630,4,2)),VALUE(LEFT(B2630,2))),DATE(VALUE(LEFT(B2630,4)),VALUE(MID(B2630,6,2)),VALUE(RIGHT(B2630,2)))))</f>
        <v>45890</v>
      </c>
      <c r="N2630" s="16" t="n">
        <f aca="false">MONTH(M2630)</f>
        <v>8</v>
      </c>
      <c r="O2630" s="16" t="str">
        <f aca="false">PROPER(TRIM(H2630))</f>
        <v>Bengaluru</v>
      </c>
      <c r="P2630" s="16" t="str">
        <f aca="false">IFERROR(VLOOKUP(O2630,city_map!$A$2:$B$6,2,FALSE()),O2630)</f>
        <v>Bengaluru</v>
      </c>
      <c r="Q2630" s="16" t="n">
        <f aca="false">IF(ISNUMBER(F2630),F2630,VALUE(SUBSTITUTE(SUBSTITUTE(F2630,"₹",""),",","")))</f>
        <v>597</v>
      </c>
      <c r="R2630" s="16" t="n">
        <f aca="false">IF(E2630=99,1,E2630)</f>
        <v>1</v>
      </c>
      <c r="S2630" s="16" t="n">
        <f aca="false">IF(G2630="",0,G2630)</f>
        <v>0</v>
      </c>
      <c r="T2630" s="16" t="str">
        <f aca="false">IF(I2630="","Unknown",IF(I2630="upi","UPI",I2630))</f>
        <v>UPI</v>
      </c>
      <c r="U2630" s="16" t="str">
        <f aca="false">IF(L2630="Yes","Y",IF(L2630="No","N",L2630))</f>
        <v>N</v>
      </c>
      <c r="V2630" s="19" t="n">
        <f aca="false">ROUND(R2630*Q2630*(1-S2630),2)</f>
        <v>597</v>
      </c>
      <c r="W2630" s="16" t="str">
        <f aca="false">_xlfn.XLOOKUP(D2630,products!$A$2:$A$61,products!$C$2:$C$61,"Not found")</f>
        <v>Home</v>
      </c>
    </row>
    <row r="2631" customFormat="false" ht="15" hidden="false" customHeight="false" outlineLevel="0" collapsed="false">
      <c r="A2631" s="16" t="s">
        <v>3851</v>
      </c>
      <c r="B2631" s="16" t="s">
        <v>3836</v>
      </c>
      <c r="C2631" s="16" t="s">
        <v>2849</v>
      </c>
      <c r="D2631" s="16" t="s">
        <v>219</v>
      </c>
      <c r="E2631" s="16" t="n">
        <v>1</v>
      </c>
      <c r="F2631" s="16" t="n">
        <v>1344</v>
      </c>
      <c r="G2631" s="16" t="n">
        <v>0</v>
      </c>
      <c r="H2631" s="16" t="s">
        <v>70</v>
      </c>
      <c r="I2631" s="16" t="s">
        <v>100</v>
      </c>
      <c r="J2631" s="16" t="n">
        <v>5</v>
      </c>
      <c r="K2631" s="16" t="n">
        <v>5</v>
      </c>
      <c r="L2631" s="16" t="s">
        <v>41</v>
      </c>
      <c r="M2631" s="18" t="n">
        <f aca="false">IF(ISNUMBER(B2631),B2631,IF(MID(B2631,3,1)="-",DATE(VALUE(RIGHT(B2631,4)),VALUE(MID(B2631,4,2)),VALUE(LEFT(B2631,2))),DATE(VALUE(LEFT(B2631,4)),VALUE(MID(B2631,6,2)),VALUE(RIGHT(B2631,2)))))</f>
        <v>45890</v>
      </c>
      <c r="N2631" s="16" t="n">
        <f aca="false">MONTH(M2631)</f>
        <v>8</v>
      </c>
      <c r="O2631" s="16" t="str">
        <f aca="false">PROPER(TRIM(H2631))</f>
        <v>Pune</v>
      </c>
      <c r="P2631" s="16" t="str">
        <f aca="false">IFERROR(VLOOKUP(O2631,city_map!$A$2:$B$6,2,FALSE()),O2631)</f>
        <v>Pune</v>
      </c>
      <c r="Q2631" s="16" t="n">
        <f aca="false">IF(ISNUMBER(F2631),F2631,VALUE(SUBSTITUTE(SUBSTITUTE(F2631,"₹",""),",","")))</f>
        <v>1344</v>
      </c>
      <c r="R2631" s="16" t="n">
        <f aca="false">IF(E2631=99,1,E2631)</f>
        <v>1</v>
      </c>
      <c r="S2631" s="16" t="n">
        <f aca="false">IF(G2631="",0,G2631)</f>
        <v>0</v>
      </c>
      <c r="T2631" s="16" t="str">
        <f aca="false">IF(I2631="","Unknown",IF(I2631="upi","UPI",I2631))</f>
        <v>Net Banking</v>
      </c>
      <c r="U2631" s="16" t="str">
        <f aca="false">IF(L2631="Yes","Y",IF(L2631="No","N",L2631))</f>
        <v>N</v>
      </c>
      <c r="V2631" s="19" t="n">
        <f aca="false">ROUND(R2631*Q2631*(1-S2631),2)</f>
        <v>1344</v>
      </c>
      <c r="W2631" s="16" t="str">
        <f aca="false">_xlfn.XLOOKUP(D2631,products!$A$2:$A$61,products!$C$2:$C$61,"Not found")</f>
        <v>Electronics</v>
      </c>
    </row>
    <row r="2632" customFormat="false" ht="15" hidden="false" customHeight="false" outlineLevel="0" collapsed="false">
      <c r="A2632" s="16" t="s">
        <v>3852</v>
      </c>
      <c r="B2632" s="16" t="s">
        <v>3836</v>
      </c>
      <c r="C2632" s="16" t="s">
        <v>760</v>
      </c>
      <c r="D2632" s="16" t="s">
        <v>129</v>
      </c>
      <c r="E2632" s="16" t="n">
        <v>2</v>
      </c>
      <c r="F2632" s="16" t="n">
        <v>575</v>
      </c>
      <c r="G2632" s="16" t="n">
        <v>0.3</v>
      </c>
      <c r="H2632" s="16" t="s">
        <v>67</v>
      </c>
      <c r="I2632" s="16" t="s">
        <v>60</v>
      </c>
      <c r="J2632" s="16" t="n">
        <v>2</v>
      </c>
      <c r="K2632" s="16" t="n">
        <v>4</v>
      </c>
      <c r="L2632" s="16" t="s">
        <v>41</v>
      </c>
      <c r="M2632" s="18" t="n">
        <f aca="false">IF(ISNUMBER(B2632),B2632,IF(MID(B2632,3,1)="-",DATE(VALUE(RIGHT(B2632,4)),VALUE(MID(B2632,4,2)),VALUE(LEFT(B2632,2))),DATE(VALUE(LEFT(B2632,4)),VALUE(MID(B2632,6,2)),VALUE(RIGHT(B2632,2)))))</f>
        <v>45890</v>
      </c>
      <c r="N2632" s="16" t="n">
        <f aca="false">MONTH(M2632)</f>
        <v>8</v>
      </c>
      <c r="O2632" s="16" t="str">
        <f aca="false">PROPER(TRIM(H2632))</f>
        <v>Kolkata</v>
      </c>
      <c r="P2632" s="16" t="str">
        <f aca="false">IFERROR(VLOOKUP(O2632,city_map!$A$2:$B$6,2,FALSE()),O2632)</f>
        <v>Kolkata</v>
      </c>
      <c r="Q2632" s="16" t="n">
        <f aca="false">IF(ISNUMBER(F2632),F2632,VALUE(SUBSTITUTE(SUBSTITUTE(F2632,"₹",""),",","")))</f>
        <v>575</v>
      </c>
      <c r="R2632" s="16" t="n">
        <f aca="false">IF(E2632=99,1,E2632)</f>
        <v>2</v>
      </c>
      <c r="S2632" s="16" t="n">
        <f aca="false">IF(G2632="",0,G2632)</f>
        <v>0.3</v>
      </c>
      <c r="T2632" s="16" t="str">
        <f aca="false">IF(I2632="","Unknown",IF(I2632="upi","UPI",I2632))</f>
        <v>UPI</v>
      </c>
      <c r="U2632" s="16" t="str">
        <f aca="false">IF(L2632="Yes","Y",IF(L2632="No","N",L2632))</f>
        <v>N</v>
      </c>
      <c r="V2632" s="19" t="n">
        <f aca="false">ROUND(R2632*Q2632*(1-S2632),2)</f>
        <v>805</v>
      </c>
      <c r="W2632" s="16" t="str">
        <f aca="false">_xlfn.XLOOKUP(D2632,products!$A$2:$A$61,products!$C$2:$C$61,"Not found")</f>
        <v>Beauty</v>
      </c>
    </row>
    <row r="2633" customFormat="false" ht="15" hidden="false" customHeight="false" outlineLevel="0" collapsed="false">
      <c r="A2633" s="16" t="s">
        <v>3853</v>
      </c>
      <c r="B2633" s="16" t="s">
        <v>3836</v>
      </c>
      <c r="C2633" s="16" t="s">
        <v>2118</v>
      </c>
      <c r="D2633" s="16" t="s">
        <v>184</v>
      </c>
      <c r="E2633" s="16" t="n">
        <v>1</v>
      </c>
      <c r="F2633" s="16" t="n">
        <v>1357</v>
      </c>
      <c r="G2633" s="16" t="n">
        <v>0.05</v>
      </c>
      <c r="H2633" s="16" t="s">
        <v>39</v>
      </c>
      <c r="I2633" s="16" t="s">
        <v>60</v>
      </c>
      <c r="J2633" s="16" t="n">
        <v>4</v>
      </c>
      <c r="K2633" s="16" t="n">
        <v>3</v>
      </c>
      <c r="L2633" s="16" t="s">
        <v>41</v>
      </c>
      <c r="M2633" s="18" t="n">
        <f aca="false">IF(ISNUMBER(B2633),B2633,IF(MID(B2633,3,1)="-",DATE(VALUE(RIGHT(B2633,4)),VALUE(MID(B2633,4,2)),VALUE(LEFT(B2633,2))),DATE(VALUE(LEFT(B2633,4)),VALUE(MID(B2633,6,2)),VALUE(RIGHT(B2633,2)))))</f>
        <v>45890</v>
      </c>
      <c r="N2633" s="16" t="n">
        <f aca="false">MONTH(M2633)</f>
        <v>8</v>
      </c>
      <c r="O2633" s="16" t="str">
        <f aca="false">PROPER(TRIM(H2633))</f>
        <v>Delhi</v>
      </c>
      <c r="P2633" s="16" t="str">
        <f aca="false">IFERROR(VLOOKUP(O2633,city_map!$A$2:$B$6,2,FALSE()),O2633)</f>
        <v>Delhi</v>
      </c>
      <c r="Q2633" s="16" t="n">
        <f aca="false">IF(ISNUMBER(F2633),F2633,VALUE(SUBSTITUTE(SUBSTITUTE(F2633,"₹",""),",","")))</f>
        <v>1357</v>
      </c>
      <c r="R2633" s="16" t="n">
        <f aca="false">IF(E2633=99,1,E2633)</f>
        <v>1</v>
      </c>
      <c r="S2633" s="16" t="n">
        <f aca="false">IF(G2633="",0,G2633)</f>
        <v>0.05</v>
      </c>
      <c r="T2633" s="16" t="str">
        <f aca="false">IF(I2633="","Unknown",IF(I2633="upi","UPI",I2633))</f>
        <v>UPI</v>
      </c>
      <c r="U2633" s="16" t="str">
        <f aca="false">IF(L2633="Yes","Y",IF(L2633="No","N",L2633))</f>
        <v>N</v>
      </c>
      <c r="V2633" s="19" t="n">
        <f aca="false">ROUND(R2633*Q2633*(1-S2633),2)</f>
        <v>1289.15</v>
      </c>
      <c r="W2633" s="16" t="str">
        <f aca="false">_xlfn.XLOOKUP(D2633,products!$A$2:$A$61,products!$C$2:$C$61,"Not found")</f>
        <v>Home</v>
      </c>
    </row>
    <row r="2634" customFormat="false" ht="15" hidden="false" customHeight="false" outlineLevel="0" collapsed="false">
      <c r="A2634" s="16" t="s">
        <v>3854</v>
      </c>
      <c r="B2634" s="16" t="s">
        <v>3855</v>
      </c>
      <c r="C2634" s="16" t="s">
        <v>2315</v>
      </c>
      <c r="D2634" s="16" t="s">
        <v>203</v>
      </c>
      <c r="E2634" s="16" t="n">
        <v>2</v>
      </c>
      <c r="F2634" s="16" t="n">
        <v>2612</v>
      </c>
      <c r="G2634" s="16" t="n">
        <v>0</v>
      </c>
      <c r="H2634" s="16" t="s">
        <v>81</v>
      </c>
      <c r="I2634" s="16" t="s">
        <v>40</v>
      </c>
      <c r="J2634" s="16" t="n">
        <v>3</v>
      </c>
      <c r="K2634" s="16" t="n">
        <v>4</v>
      </c>
      <c r="L2634" s="16" t="s">
        <v>41</v>
      </c>
      <c r="M2634" s="18" t="n">
        <f aca="false">IF(ISNUMBER(B2634),B2634,IF(MID(B2634,3,1)="-",DATE(VALUE(RIGHT(B2634,4)),VALUE(MID(B2634,4,2)),VALUE(LEFT(B2634,2))),DATE(VALUE(LEFT(B2634,4)),VALUE(MID(B2634,6,2)),VALUE(RIGHT(B2634,2)))))</f>
        <v>45891</v>
      </c>
      <c r="N2634" s="16" t="n">
        <f aca="false">MONTH(M2634)</f>
        <v>8</v>
      </c>
      <c r="O2634" s="16" t="str">
        <f aca="false">PROPER(TRIM(H2634))</f>
        <v>Hyderabad</v>
      </c>
      <c r="P2634" s="16" t="str">
        <f aca="false">IFERROR(VLOOKUP(O2634,city_map!$A$2:$B$6,2,FALSE()),O2634)</f>
        <v>Hyderabad</v>
      </c>
      <c r="Q2634" s="16" t="n">
        <f aca="false">IF(ISNUMBER(F2634),F2634,VALUE(SUBSTITUTE(SUBSTITUTE(F2634,"₹",""),",","")))</f>
        <v>2612</v>
      </c>
      <c r="R2634" s="16" t="n">
        <f aca="false">IF(E2634=99,1,E2634)</f>
        <v>2</v>
      </c>
      <c r="S2634" s="16" t="n">
        <f aca="false">IF(G2634="",0,G2634)</f>
        <v>0</v>
      </c>
      <c r="T2634" s="16" t="str">
        <f aca="false">IF(I2634="","Unknown",IF(I2634="upi","UPI",I2634))</f>
        <v>COD</v>
      </c>
      <c r="U2634" s="16" t="str">
        <f aca="false">IF(L2634="Yes","Y",IF(L2634="No","N",L2634))</f>
        <v>N</v>
      </c>
      <c r="V2634" s="19" t="n">
        <f aca="false">ROUND(R2634*Q2634*(1-S2634),2)</f>
        <v>5224</v>
      </c>
      <c r="W2634" s="16" t="str">
        <f aca="false">_xlfn.XLOOKUP(D2634,products!$A$2:$A$61,products!$C$2:$C$61,"Not found")</f>
        <v>Fashion</v>
      </c>
    </row>
    <row r="2635" customFormat="false" ht="15" hidden="false" customHeight="false" outlineLevel="0" collapsed="false">
      <c r="A2635" s="16" t="s">
        <v>3856</v>
      </c>
      <c r="B2635" s="16" t="s">
        <v>3855</v>
      </c>
      <c r="C2635" s="16" t="s">
        <v>1205</v>
      </c>
      <c r="D2635" s="16" t="s">
        <v>225</v>
      </c>
      <c r="E2635" s="16" t="n">
        <v>2</v>
      </c>
      <c r="F2635" s="16" t="n">
        <v>411</v>
      </c>
      <c r="G2635" s="16" t="n">
        <v>0.1</v>
      </c>
      <c r="H2635" s="16" t="s">
        <v>130</v>
      </c>
      <c r="I2635" s="16" t="s">
        <v>60</v>
      </c>
      <c r="J2635" s="16" t="n">
        <v>3</v>
      </c>
      <c r="K2635" s="16" t="n">
        <v>4</v>
      </c>
      <c r="L2635" s="16" t="s">
        <v>41</v>
      </c>
      <c r="M2635" s="18" t="n">
        <f aca="false">IF(ISNUMBER(B2635),B2635,IF(MID(B2635,3,1)="-",DATE(VALUE(RIGHT(B2635,4)),VALUE(MID(B2635,4,2)),VALUE(LEFT(B2635,2))),DATE(VALUE(LEFT(B2635,4)),VALUE(MID(B2635,6,2)),VALUE(RIGHT(B2635,2)))))</f>
        <v>45891</v>
      </c>
      <c r="N2635" s="16" t="n">
        <f aca="false">MONTH(M2635)</f>
        <v>8</v>
      </c>
      <c r="O2635" s="16" t="str">
        <f aca="false">PROPER(TRIM(H2635))</f>
        <v>Bengaluru</v>
      </c>
      <c r="P2635" s="16" t="str">
        <f aca="false">IFERROR(VLOOKUP(O2635,city_map!$A$2:$B$6,2,FALSE()),O2635)</f>
        <v>Bengaluru</v>
      </c>
      <c r="Q2635" s="16" t="n">
        <f aca="false">IF(ISNUMBER(F2635),F2635,VALUE(SUBSTITUTE(SUBSTITUTE(F2635,"₹",""),",","")))</f>
        <v>411</v>
      </c>
      <c r="R2635" s="16" t="n">
        <f aca="false">IF(E2635=99,1,E2635)</f>
        <v>2</v>
      </c>
      <c r="S2635" s="16" t="n">
        <f aca="false">IF(G2635="",0,G2635)</f>
        <v>0.1</v>
      </c>
      <c r="T2635" s="16" t="str">
        <f aca="false">IF(I2635="","Unknown",IF(I2635="upi","UPI",I2635))</f>
        <v>UPI</v>
      </c>
      <c r="U2635" s="16" t="str">
        <f aca="false">IF(L2635="Yes","Y",IF(L2635="No","N",L2635))</f>
        <v>N</v>
      </c>
      <c r="V2635" s="19" t="n">
        <f aca="false">ROUND(R2635*Q2635*(1-S2635),2)</f>
        <v>739.8</v>
      </c>
      <c r="W2635" s="16" t="str">
        <f aca="false">_xlfn.XLOOKUP(D2635,products!$A$2:$A$61,products!$C$2:$C$61,"Not found")</f>
        <v>Books</v>
      </c>
    </row>
    <row r="2636" customFormat="false" ht="15" hidden="false" customHeight="false" outlineLevel="0" collapsed="false">
      <c r="A2636" s="16" t="s">
        <v>3857</v>
      </c>
      <c r="B2636" s="16" t="s">
        <v>3855</v>
      </c>
      <c r="C2636" s="16" t="s">
        <v>819</v>
      </c>
      <c r="D2636" s="16" t="s">
        <v>51</v>
      </c>
      <c r="E2636" s="16" t="n">
        <v>2</v>
      </c>
      <c r="F2636" s="16" t="n">
        <v>2221</v>
      </c>
      <c r="G2636" s="16" t="n">
        <v>0.1</v>
      </c>
      <c r="H2636" s="16" t="s">
        <v>39</v>
      </c>
      <c r="I2636" s="16" t="s">
        <v>71</v>
      </c>
      <c r="J2636" s="16" t="n">
        <v>3</v>
      </c>
      <c r="K2636" s="16" t="n">
        <v>3</v>
      </c>
      <c r="L2636" s="16" t="s">
        <v>174</v>
      </c>
      <c r="M2636" s="18" t="n">
        <f aca="false">IF(ISNUMBER(B2636),B2636,IF(MID(B2636,3,1)="-",DATE(VALUE(RIGHT(B2636,4)),VALUE(MID(B2636,4,2)),VALUE(LEFT(B2636,2))),DATE(VALUE(LEFT(B2636,4)),VALUE(MID(B2636,6,2)),VALUE(RIGHT(B2636,2)))))</f>
        <v>45891</v>
      </c>
      <c r="N2636" s="16" t="n">
        <f aca="false">MONTH(M2636)</f>
        <v>8</v>
      </c>
      <c r="O2636" s="16" t="str">
        <f aca="false">PROPER(TRIM(H2636))</f>
        <v>Delhi</v>
      </c>
      <c r="P2636" s="16" t="str">
        <f aca="false">IFERROR(VLOOKUP(O2636,city_map!$A$2:$B$6,2,FALSE()),O2636)</f>
        <v>Delhi</v>
      </c>
      <c r="Q2636" s="16" t="n">
        <f aca="false">IF(ISNUMBER(F2636),F2636,VALUE(SUBSTITUTE(SUBSTITUTE(F2636,"₹",""),",","")))</f>
        <v>2221</v>
      </c>
      <c r="R2636" s="16" t="n">
        <f aca="false">IF(E2636=99,1,E2636)</f>
        <v>2</v>
      </c>
      <c r="S2636" s="16" t="n">
        <f aca="false">IF(G2636="",0,G2636)</f>
        <v>0.1</v>
      </c>
      <c r="T2636" s="16" t="str">
        <f aca="false">IF(I2636="","Unknown",IF(I2636="upi","UPI",I2636))</f>
        <v>Credit Card</v>
      </c>
      <c r="U2636" s="16" t="str">
        <f aca="false">IF(L2636="Yes","Y",IF(L2636="No","N",L2636))</f>
        <v>N</v>
      </c>
      <c r="V2636" s="19" t="n">
        <f aca="false">ROUND(R2636*Q2636*(1-S2636),2)</f>
        <v>3997.8</v>
      </c>
      <c r="W2636" s="16" t="str">
        <f aca="false">_xlfn.XLOOKUP(D2636,products!$A$2:$A$61,products!$C$2:$C$61,"Not found")</f>
        <v>Fashion</v>
      </c>
    </row>
    <row r="2637" customFormat="false" ht="15" hidden="false" customHeight="false" outlineLevel="0" collapsed="false">
      <c r="A2637" s="16" t="s">
        <v>3858</v>
      </c>
      <c r="B2637" s="16" t="s">
        <v>3855</v>
      </c>
      <c r="C2637" s="16" t="s">
        <v>1276</v>
      </c>
      <c r="D2637" s="16" t="s">
        <v>63</v>
      </c>
      <c r="E2637" s="16" t="n">
        <v>1</v>
      </c>
      <c r="F2637" s="16" t="n">
        <v>1543</v>
      </c>
      <c r="G2637" s="16" t="n">
        <v>0</v>
      </c>
      <c r="H2637" s="16" t="s">
        <v>56</v>
      </c>
      <c r="I2637" s="16" t="s">
        <v>60</v>
      </c>
      <c r="J2637" s="16" t="n">
        <v>5</v>
      </c>
      <c r="K2637" s="16" t="n">
        <v>4</v>
      </c>
      <c r="L2637" s="16" t="s">
        <v>41</v>
      </c>
      <c r="M2637" s="18" t="n">
        <f aca="false">IF(ISNUMBER(B2637),B2637,IF(MID(B2637,3,1)="-",DATE(VALUE(RIGHT(B2637,4)),VALUE(MID(B2637,4,2)),VALUE(LEFT(B2637,2))),DATE(VALUE(LEFT(B2637,4)),VALUE(MID(B2637,6,2)),VALUE(RIGHT(B2637,2)))))</f>
        <v>45891</v>
      </c>
      <c r="N2637" s="16" t="n">
        <f aca="false">MONTH(M2637)</f>
        <v>8</v>
      </c>
      <c r="O2637" s="16" t="str">
        <f aca="false">PROPER(TRIM(H2637))</f>
        <v>Lucknow</v>
      </c>
      <c r="P2637" s="16" t="str">
        <f aca="false">IFERROR(VLOOKUP(O2637,city_map!$A$2:$B$6,2,FALSE()),O2637)</f>
        <v>Lucknow</v>
      </c>
      <c r="Q2637" s="16" t="n">
        <f aca="false">IF(ISNUMBER(F2637),F2637,VALUE(SUBSTITUTE(SUBSTITUTE(F2637,"₹",""),",","")))</f>
        <v>1543</v>
      </c>
      <c r="R2637" s="16" t="n">
        <f aca="false">IF(E2637=99,1,E2637)</f>
        <v>1</v>
      </c>
      <c r="S2637" s="16" t="n">
        <f aca="false">IF(G2637="",0,G2637)</f>
        <v>0</v>
      </c>
      <c r="T2637" s="16" t="str">
        <f aca="false">IF(I2637="","Unknown",IF(I2637="upi","UPI",I2637))</f>
        <v>UPI</v>
      </c>
      <c r="U2637" s="16" t="str">
        <f aca="false">IF(L2637="Yes","Y",IF(L2637="No","N",L2637))</f>
        <v>N</v>
      </c>
      <c r="V2637" s="19" t="n">
        <f aca="false">ROUND(R2637*Q2637*(1-S2637),2)</f>
        <v>1543</v>
      </c>
      <c r="W2637" s="16" t="str">
        <f aca="false">_xlfn.XLOOKUP(D2637,products!$A$2:$A$61,products!$C$2:$C$61,"Not found")</f>
        <v>Fashion</v>
      </c>
    </row>
    <row r="2638" customFormat="false" ht="15" hidden="false" customHeight="false" outlineLevel="0" collapsed="false">
      <c r="A2638" s="16" t="s">
        <v>3859</v>
      </c>
      <c r="B2638" s="16" t="s">
        <v>3855</v>
      </c>
      <c r="C2638" s="16" t="s">
        <v>2133</v>
      </c>
      <c r="D2638" s="16" t="s">
        <v>660</v>
      </c>
      <c r="E2638" s="16" t="n">
        <v>3</v>
      </c>
      <c r="F2638" s="16" t="n">
        <v>1822</v>
      </c>
      <c r="G2638" s="16" t="n">
        <v>0.1</v>
      </c>
      <c r="H2638" s="16" t="s">
        <v>565</v>
      </c>
      <c r="I2638" s="16" t="s">
        <v>40</v>
      </c>
      <c r="J2638" s="16" t="n">
        <v>2</v>
      </c>
      <c r="K2638" s="16" t="n">
        <v>4</v>
      </c>
      <c r="L2638" s="16" t="s">
        <v>41</v>
      </c>
      <c r="M2638" s="18" t="n">
        <f aca="false">IF(ISNUMBER(B2638),B2638,IF(MID(B2638,3,1)="-",DATE(VALUE(RIGHT(B2638,4)),VALUE(MID(B2638,4,2)),VALUE(LEFT(B2638,2))),DATE(VALUE(LEFT(B2638,4)),VALUE(MID(B2638,6,2)),VALUE(RIGHT(B2638,2)))))</f>
        <v>45891</v>
      </c>
      <c r="N2638" s="16" t="n">
        <f aca="false">MONTH(M2638)</f>
        <v>8</v>
      </c>
      <c r="O2638" s="16" t="str">
        <f aca="false">PROPER(TRIM(H2638))</f>
        <v>Madras</v>
      </c>
      <c r="P2638" s="16" t="str">
        <f aca="false">IFERROR(VLOOKUP(O2638,city_map!$A$2:$B$6,2,FALSE()),O2638)</f>
        <v>Chennai</v>
      </c>
      <c r="Q2638" s="16" t="n">
        <f aca="false">IF(ISNUMBER(F2638),F2638,VALUE(SUBSTITUTE(SUBSTITUTE(F2638,"₹",""),",","")))</f>
        <v>1822</v>
      </c>
      <c r="R2638" s="16" t="n">
        <f aca="false">IF(E2638=99,1,E2638)</f>
        <v>3</v>
      </c>
      <c r="S2638" s="16" t="n">
        <f aca="false">IF(G2638="",0,G2638)</f>
        <v>0.1</v>
      </c>
      <c r="T2638" s="16" t="str">
        <f aca="false">IF(I2638="","Unknown",IF(I2638="upi","UPI",I2638))</f>
        <v>COD</v>
      </c>
      <c r="U2638" s="16" t="str">
        <f aca="false">IF(L2638="Yes","Y",IF(L2638="No","N",L2638))</f>
        <v>N</v>
      </c>
      <c r="V2638" s="19" t="n">
        <f aca="false">ROUND(R2638*Q2638*(1-S2638),2)</f>
        <v>4919.4</v>
      </c>
      <c r="W2638" s="16" t="str">
        <f aca="false">_xlfn.XLOOKUP(D2638,products!$A$2:$A$61,products!$C$2:$C$61,"Not found")</f>
        <v>Beauty</v>
      </c>
    </row>
    <row r="2639" customFormat="false" ht="15" hidden="false" customHeight="false" outlineLevel="0" collapsed="false">
      <c r="A2639" s="16" t="s">
        <v>3860</v>
      </c>
      <c r="B2639" s="16" t="s">
        <v>3855</v>
      </c>
      <c r="C2639" s="16" t="s">
        <v>1340</v>
      </c>
      <c r="D2639" s="16" t="s">
        <v>300</v>
      </c>
      <c r="E2639" s="16" t="n">
        <v>2</v>
      </c>
      <c r="F2639" s="16" t="n">
        <v>2616</v>
      </c>
      <c r="G2639" s="16" t="n">
        <v>0</v>
      </c>
      <c r="H2639" s="16" t="s">
        <v>89</v>
      </c>
      <c r="I2639" s="16" t="s">
        <v>71</v>
      </c>
      <c r="J2639" s="16" t="n">
        <v>4</v>
      </c>
      <c r="K2639" s="16" t="n">
        <v>5</v>
      </c>
      <c r="L2639" s="16" t="s">
        <v>174</v>
      </c>
      <c r="M2639" s="18" t="n">
        <f aca="false">IF(ISNUMBER(B2639),B2639,IF(MID(B2639,3,1)="-",DATE(VALUE(RIGHT(B2639,4)),VALUE(MID(B2639,4,2)),VALUE(LEFT(B2639,2))),DATE(VALUE(LEFT(B2639,4)),VALUE(MID(B2639,6,2)),VALUE(RIGHT(B2639,2)))))</f>
        <v>45891</v>
      </c>
      <c r="N2639" s="16" t="n">
        <f aca="false">MONTH(M2639)</f>
        <v>8</v>
      </c>
      <c r="O2639" s="16" t="str">
        <f aca="false">PROPER(TRIM(H2639))</f>
        <v>Ahmedabad</v>
      </c>
      <c r="P2639" s="16" t="str">
        <f aca="false">IFERROR(VLOOKUP(O2639,city_map!$A$2:$B$6,2,FALSE()),O2639)</f>
        <v>Ahmedabad</v>
      </c>
      <c r="Q2639" s="16" t="n">
        <f aca="false">IF(ISNUMBER(F2639),F2639,VALUE(SUBSTITUTE(SUBSTITUTE(F2639,"₹",""),",","")))</f>
        <v>2616</v>
      </c>
      <c r="R2639" s="16" t="n">
        <f aca="false">IF(E2639=99,1,E2639)</f>
        <v>2</v>
      </c>
      <c r="S2639" s="16" t="n">
        <f aca="false">IF(G2639="",0,G2639)</f>
        <v>0</v>
      </c>
      <c r="T2639" s="16" t="str">
        <f aca="false">IF(I2639="","Unknown",IF(I2639="upi","UPI",I2639))</f>
        <v>Credit Card</v>
      </c>
      <c r="U2639" s="16" t="str">
        <f aca="false">IF(L2639="Yes","Y",IF(L2639="No","N",L2639))</f>
        <v>N</v>
      </c>
      <c r="V2639" s="19" t="n">
        <f aca="false">ROUND(R2639*Q2639*(1-S2639),2)</f>
        <v>5232</v>
      </c>
      <c r="W2639" s="16" t="str">
        <f aca="false">_xlfn.XLOOKUP(D2639,products!$A$2:$A$61,products!$C$2:$C$61,"Not found")</f>
        <v>Home</v>
      </c>
    </row>
    <row r="2640" customFormat="false" ht="15" hidden="false" customHeight="false" outlineLevel="0" collapsed="false">
      <c r="A2640" s="16" t="s">
        <v>3861</v>
      </c>
      <c r="B2640" s="16" t="s">
        <v>3855</v>
      </c>
      <c r="C2640" s="16" t="s">
        <v>207</v>
      </c>
      <c r="D2640" s="16" t="s">
        <v>262</v>
      </c>
      <c r="E2640" s="16" t="n">
        <v>2</v>
      </c>
      <c r="F2640" s="16" t="n">
        <v>826</v>
      </c>
      <c r="G2640" s="16" t="n">
        <v>0.3</v>
      </c>
      <c r="H2640" s="16" t="s">
        <v>208</v>
      </c>
      <c r="I2640" s="16" t="s">
        <v>47</v>
      </c>
      <c r="J2640" s="16" t="n">
        <v>5</v>
      </c>
      <c r="K2640" s="16" t="n">
        <v>4</v>
      </c>
      <c r="L2640" s="16" t="s">
        <v>41</v>
      </c>
      <c r="M2640" s="18" t="n">
        <f aca="false">IF(ISNUMBER(B2640),B2640,IF(MID(B2640,3,1)="-",DATE(VALUE(RIGHT(B2640,4)),VALUE(MID(B2640,4,2)),VALUE(LEFT(B2640,2))),DATE(VALUE(LEFT(B2640,4)),VALUE(MID(B2640,6,2)),VALUE(RIGHT(B2640,2)))))</f>
        <v>45891</v>
      </c>
      <c r="N2640" s="16" t="n">
        <f aca="false">MONTH(M2640)</f>
        <v>8</v>
      </c>
      <c r="O2640" s="16" t="str">
        <f aca="false">PROPER(TRIM(H2640))</f>
        <v>Jaipur</v>
      </c>
      <c r="P2640" s="16" t="str">
        <f aca="false">IFERROR(VLOOKUP(O2640,city_map!$A$2:$B$6,2,FALSE()),O2640)</f>
        <v>Jaipur</v>
      </c>
      <c r="Q2640" s="16" t="n">
        <f aca="false">IF(ISNUMBER(F2640),F2640,VALUE(SUBSTITUTE(SUBSTITUTE(F2640,"₹",""),",","")))</f>
        <v>826</v>
      </c>
      <c r="R2640" s="16" t="n">
        <f aca="false">IF(E2640=99,1,E2640)</f>
        <v>2</v>
      </c>
      <c r="S2640" s="16" t="n">
        <f aca="false">IF(G2640="",0,G2640)</f>
        <v>0.3</v>
      </c>
      <c r="T2640" s="16" t="str">
        <f aca="false">IF(I2640="","Unknown",IF(I2640="upi","UPI",I2640))</f>
        <v>Debit Card</v>
      </c>
      <c r="U2640" s="16" t="str">
        <f aca="false">IF(L2640="Yes","Y",IF(L2640="No","N",L2640))</f>
        <v>N</v>
      </c>
      <c r="V2640" s="19" t="n">
        <f aca="false">ROUND(R2640*Q2640*(1-S2640),2)</f>
        <v>1156.4</v>
      </c>
      <c r="W2640" s="16" t="str">
        <f aca="false">_xlfn.XLOOKUP(D2640,products!$A$2:$A$61,products!$C$2:$C$61,"Not found")</f>
        <v>Home</v>
      </c>
    </row>
    <row r="2641" customFormat="false" ht="15" hidden="false" customHeight="false" outlineLevel="0" collapsed="false">
      <c r="A2641" s="16" t="s">
        <v>3862</v>
      </c>
      <c r="B2641" s="16" t="s">
        <v>3855</v>
      </c>
      <c r="C2641" s="16" t="s">
        <v>2137</v>
      </c>
      <c r="D2641" s="16" t="s">
        <v>203</v>
      </c>
      <c r="E2641" s="16" t="n">
        <v>3</v>
      </c>
      <c r="F2641" s="16" t="n">
        <v>2435</v>
      </c>
      <c r="G2641" s="16" t="n">
        <v>0.15</v>
      </c>
      <c r="H2641" s="16" t="s">
        <v>56</v>
      </c>
      <c r="I2641" s="16" t="s">
        <v>40</v>
      </c>
      <c r="J2641" s="16" t="n">
        <v>7</v>
      </c>
      <c r="K2641" s="16" t="n">
        <v>3</v>
      </c>
      <c r="L2641" s="16" t="s">
        <v>57</v>
      </c>
      <c r="M2641" s="18" t="n">
        <f aca="false">IF(ISNUMBER(B2641),B2641,IF(MID(B2641,3,1)="-",DATE(VALUE(RIGHT(B2641,4)),VALUE(MID(B2641,4,2)),VALUE(LEFT(B2641,2))),DATE(VALUE(LEFT(B2641,4)),VALUE(MID(B2641,6,2)),VALUE(RIGHT(B2641,2)))))</f>
        <v>45891</v>
      </c>
      <c r="N2641" s="16" t="n">
        <f aca="false">MONTH(M2641)</f>
        <v>8</v>
      </c>
      <c r="O2641" s="16" t="str">
        <f aca="false">PROPER(TRIM(H2641))</f>
        <v>Lucknow</v>
      </c>
      <c r="P2641" s="16" t="str">
        <f aca="false">IFERROR(VLOOKUP(O2641,city_map!$A$2:$B$6,2,FALSE()),O2641)</f>
        <v>Lucknow</v>
      </c>
      <c r="Q2641" s="16" t="n">
        <f aca="false">IF(ISNUMBER(F2641),F2641,VALUE(SUBSTITUTE(SUBSTITUTE(F2641,"₹",""),",","")))</f>
        <v>2435</v>
      </c>
      <c r="R2641" s="16" t="n">
        <f aca="false">IF(E2641=99,1,E2641)</f>
        <v>3</v>
      </c>
      <c r="S2641" s="16" t="n">
        <f aca="false">IF(G2641="",0,G2641)</f>
        <v>0.15</v>
      </c>
      <c r="T2641" s="16" t="str">
        <f aca="false">IF(I2641="","Unknown",IF(I2641="upi","UPI",I2641))</f>
        <v>COD</v>
      </c>
      <c r="U2641" s="16" t="str">
        <f aca="false">IF(L2641="Yes","Y",IF(L2641="No","N",L2641))</f>
        <v>Y</v>
      </c>
      <c r="V2641" s="19" t="n">
        <f aca="false">ROUND(R2641*Q2641*(1-S2641),2)</f>
        <v>6209.25</v>
      </c>
      <c r="W2641" s="16" t="str">
        <f aca="false">_xlfn.XLOOKUP(D2641,products!$A$2:$A$61,products!$C$2:$C$61,"Not found")</f>
        <v>Fashion</v>
      </c>
    </row>
    <row r="2642" customFormat="false" ht="15" hidden="false" customHeight="false" outlineLevel="0" collapsed="false">
      <c r="A2642" s="16" t="s">
        <v>3863</v>
      </c>
      <c r="B2642" s="16" t="s">
        <v>3855</v>
      </c>
      <c r="C2642" s="16" t="s">
        <v>1340</v>
      </c>
      <c r="D2642" s="16" t="s">
        <v>80</v>
      </c>
      <c r="E2642" s="16" t="n">
        <v>1</v>
      </c>
      <c r="F2642" s="16" t="n">
        <v>1518</v>
      </c>
      <c r="G2642" s="16" t="n">
        <v>0.05</v>
      </c>
      <c r="H2642" s="16" t="s">
        <v>208</v>
      </c>
      <c r="I2642" s="16"/>
      <c r="J2642" s="16" t="n">
        <v>6</v>
      </c>
      <c r="K2642" s="16" t="n">
        <v>3</v>
      </c>
      <c r="L2642" s="16" t="s">
        <v>41</v>
      </c>
      <c r="M2642" s="18" t="n">
        <f aca="false">IF(ISNUMBER(B2642),B2642,IF(MID(B2642,3,1)="-",DATE(VALUE(RIGHT(B2642,4)),VALUE(MID(B2642,4,2)),VALUE(LEFT(B2642,2))),DATE(VALUE(LEFT(B2642,4)),VALUE(MID(B2642,6,2)),VALUE(RIGHT(B2642,2)))))</f>
        <v>45891</v>
      </c>
      <c r="N2642" s="16" t="n">
        <f aca="false">MONTH(M2642)</f>
        <v>8</v>
      </c>
      <c r="O2642" s="16" t="str">
        <f aca="false">PROPER(TRIM(H2642))</f>
        <v>Jaipur</v>
      </c>
      <c r="P2642" s="16" t="str">
        <f aca="false">IFERROR(VLOOKUP(O2642,city_map!$A$2:$B$6,2,FALSE()),O2642)</f>
        <v>Jaipur</v>
      </c>
      <c r="Q2642" s="16" t="n">
        <f aca="false">IF(ISNUMBER(F2642),F2642,VALUE(SUBSTITUTE(SUBSTITUTE(F2642,"₹",""),",","")))</f>
        <v>1518</v>
      </c>
      <c r="R2642" s="16" t="n">
        <f aca="false">IF(E2642=99,1,E2642)</f>
        <v>1</v>
      </c>
      <c r="S2642" s="16" t="n">
        <f aca="false">IF(G2642="",0,G2642)</f>
        <v>0.05</v>
      </c>
      <c r="T2642" s="16" t="str">
        <f aca="false">IF(I2642="","Unknown",IF(I2642="upi","UPI",I2642))</f>
        <v>Unknown</v>
      </c>
      <c r="U2642" s="16" t="str">
        <f aca="false">IF(L2642="Yes","Y",IF(L2642="No","N",L2642))</f>
        <v>N</v>
      </c>
      <c r="V2642" s="19" t="n">
        <f aca="false">ROUND(R2642*Q2642*(1-S2642),2)</f>
        <v>1442.1</v>
      </c>
      <c r="W2642" s="16" t="str">
        <f aca="false">_xlfn.XLOOKUP(D2642,products!$A$2:$A$61,products!$C$2:$C$61,"Not found")</f>
        <v>Beauty</v>
      </c>
    </row>
    <row r="2643" customFormat="false" ht="15" hidden="false" customHeight="false" outlineLevel="0" collapsed="false">
      <c r="A2643" s="16" t="s">
        <v>3864</v>
      </c>
      <c r="B2643" s="16" t="s">
        <v>3855</v>
      </c>
      <c r="C2643" s="16" t="s">
        <v>1310</v>
      </c>
      <c r="D2643" s="16" t="s">
        <v>170</v>
      </c>
      <c r="E2643" s="16" t="n">
        <v>1</v>
      </c>
      <c r="F2643" s="16" t="n">
        <v>3195</v>
      </c>
      <c r="G2643" s="16" t="n">
        <v>0</v>
      </c>
      <c r="H2643" s="16" t="s">
        <v>46</v>
      </c>
      <c r="I2643" s="16" t="s">
        <v>47</v>
      </c>
      <c r="J2643" s="16" t="n">
        <v>5</v>
      </c>
      <c r="K2643" s="16" t="n">
        <v>5</v>
      </c>
      <c r="L2643" s="16" t="s">
        <v>41</v>
      </c>
      <c r="M2643" s="18" t="n">
        <f aca="false">IF(ISNUMBER(B2643),B2643,IF(MID(B2643,3,1)="-",DATE(VALUE(RIGHT(B2643,4)),VALUE(MID(B2643,4,2)),VALUE(LEFT(B2643,2))),DATE(VALUE(LEFT(B2643,4)),VALUE(MID(B2643,6,2)),VALUE(RIGHT(B2643,2)))))</f>
        <v>45891</v>
      </c>
      <c r="N2643" s="16" t="n">
        <f aca="false">MONTH(M2643)</f>
        <v>8</v>
      </c>
      <c r="O2643" s="16" t="str">
        <f aca="false">PROPER(TRIM(H2643))</f>
        <v>Chennai</v>
      </c>
      <c r="P2643" s="16" t="str">
        <f aca="false">IFERROR(VLOOKUP(O2643,city_map!$A$2:$B$6,2,FALSE()),O2643)</f>
        <v>Chennai</v>
      </c>
      <c r="Q2643" s="16" t="n">
        <f aca="false">IF(ISNUMBER(F2643),F2643,VALUE(SUBSTITUTE(SUBSTITUTE(F2643,"₹",""),",","")))</f>
        <v>3195</v>
      </c>
      <c r="R2643" s="16" t="n">
        <f aca="false">IF(E2643=99,1,E2643)</f>
        <v>1</v>
      </c>
      <c r="S2643" s="16" t="n">
        <f aca="false">IF(G2643="",0,G2643)</f>
        <v>0</v>
      </c>
      <c r="T2643" s="16" t="str">
        <f aca="false">IF(I2643="","Unknown",IF(I2643="upi","UPI",I2643))</f>
        <v>Debit Card</v>
      </c>
      <c r="U2643" s="16" t="str">
        <f aca="false">IF(L2643="Yes","Y",IF(L2643="No","N",L2643))</f>
        <v>N</v>
      </c>
      <c r="V2643" s="19" t="n">
        <f aca="false">ROUND(R2643*Q2643*(1-S2643),2)</f>
        <v>3195</v>
      </c>
      <c r="W2643" s="16" t="str">
        <f aca="false">_xlfn.XLOOKUP(D2643,products!$A$2:$A$61,products!$C$2:$C$61,"Not found")</f>
        <v>Home</v>
      </c>
    </row>
    <row r="2644" customFormat="false" ht="15" hidden="false" customHeight="false" outlineLevel="0" collapsed="false">
      <c r="A2644" s="16" t="s">
        <v>3865</v>
      </c>
      <c r="B2644" s="16" t="s">
        <v>3855</v>
      </c>
      <c r="C2644" s="16" t="s">
        <v>2447</v>
      </c>
      <c r="D2644" s="16" t="s">
        <v>291</v>
      </c>
      <c r="E2644" s="16" t="n">
        <v>1</v>
      </c>
      <c r="F2644" s="16" t="n">
        <v>1188</v>
      </c>
      <c r="G2644" s="16" t="n">
        <v>0.05</v>
      </c>
      <c r="H2644" s="16" t="s">
        <v>130</v>
      </c>
      <c r="I2644" s="16" t="s">
        <v>60</v>
      </c>
      <c r="J2644" s="16" t="n">
        <v>3</v>
      </c>
      <c r="K2644" s="16" t="n">
        <v>4</v>
      </c>
      <c r="L2644" s="16" t="s">
        <v>41</v>
      </c>
      <c r="M2644" s="18" t="n">
        <f aca="false">IF(ISNUMBER(B2644),B2644,IF(MID(B2644,3,1)="-",DATE(VALUE(RIGHT(B2644,4)),VALUE(MID(B2644,4,2)),VALUE(LEFT(B2644,2))),DATE(VALUE(LEFT(B2644,4)),VALUE(MID(B2644,6,2)),VALUE(RIGHT(B2644,2)))))</f>
        <v>45891</v>
      </c>
      <c r="N2644" s="16" t="n">
        <f aca="false">MONTH(M2644)</f>
        <v>8</v>
      </c>
      <c r="O2644" s="16" t="str">
        <f aca="false">PROPER(TRIM(H2644))</f>
        <v>Bengaluru</v>
      </c>
      <c r="P2644" s="16" t="str">
        <f aca="false">IFERROR(VLOOKUP(O2644,city_map!$A$2:$B$6,2,FALSE()),O2644)</f>
        <v>Bengaluru</v>
      </c>
      <c r="Q2644" s="16" t="n">
        <f aca="false">IF(ISNUMBER(F2644),F2644,VALUE(SUBSTITUTE(SUBSTITUTE(F2644,"₹",""),",","")))</f>
        <v>1188</v>
      </c>
      <c r="R2644" s="16" t="n">
        <f aca="false">IF(E2644=99,1,E2644)</f>
        <v>1</v>
      </c>
      <c r="S2644" s="16" t="n">
        <f aca="false">IF(G2644="",0,G2644)</f>
        <v>0.05</v>
      </c>
      <c r="T2644" s="16" t="str">
        <f aca="false">IF(I2644="","Unknown",IF(I2644="upi","UPI",I2644))</f>
        <v>UPI</v>
      </c>
      <c r="U2644" s="16" t="str">
        <f aca="false">IF(L2644="Yes","Y",IF(L2644="No","N",L2644))</f>
        <v>N</v>
      </c>
      <c r="V2644" s="19" t="n">
        <f aca="false">ROUND(R2644*Q2644*(1-S2644),2)</f>
        <v>1128.6</v>
      </c>
      <c r="W2644" s="16" t="str">
        <f aca="false">_xlfn.XLOOKUP(D2644,products!$A$2:$A$61,products!$C$2:$C$61,"Not found")</f>
        <v>Electronics</v>
      </c>
    </row>
    <row r="2645" customFormat="false" ht="15" hidden="false" customHeight="false" outlineLevel="0" collapsed="false">
      <c r="A2645" s="16" t="s">
        <v>3866</v>
      </c>
      <c r="B2645" s="16" t="s">
        <v>3855</v>
      </c>
      <c r="C2645" s="16" t="s">
        <v>3359</v>
      </c>
      <c r="D2645" s="16" t="s">
        <v>229</v>
      </c>
      <c r="E2645" s="16" t="n">
        <v>1</v>
      </c>
      <c r="F2645" s="16" t="n">
        <v>428</v>
      </c>
      <c r="G2645" s="16" t="n">
        <v>0.2</v>
      </c>
      <c r="H2645" s="16" t="s">
        <v>56</v>
      </c>
      <c r="I2645" s="16" t="s">
        <v>47</v>
      </c>
      <c r="J2645" s="16" t="n">
        <v>5</v>
      </c>
      <c r="K2645" s="16" t="n">
        <v>3</v>
      </c>
      <c r="L2645" s="16" t="s">
        <v>41</v>
      </c>
      <c r="M2645" s="18" t="n">
        <f aca="false">IF(ISNUMBER(B2645),B2645,IF(MID(B2645,3,1)="-",DATE(VALUE(RIGHT(B2645,4)),VALUE(MID(B2645,4,2)),VALUE(LEFT(B2645,2))),DATE(VALUE(LEFT(B2645,4)),VALUE(MID(B2645,6,2)),VALUE(RIGHT(B2645,2)))))</f>
        <v>45891</v>
      </c>
      <c r="N2645" s="16" t="n">
        <f aca="false">MONTH(M2645)</f>
        <v>8</v>
      </c>
      <c r="O2645" s="16" t="str">
        <f aca="false">PROPER(TRIM(H2645))</f>
        <v>Lucknow</v>
      </c>
      <c r="P2645" s="16" t="str">
        <f aca="false">IFERROR(VLOOKUP(O2645,city_map!$A$2:$B$6,2,FALSE()),O2645)</f>
        <v>Lucknow</v>
      </c>
      <c r="Q2645" s="16" t="n">
        <f aca="false">IF(ISNUMBER(F2645),F2645,VALUE(SUBSTITUTE(SUBSTITUTE(F2645,"₹",""),",","")))</f>
        <v>428</v>
      </c>
      <c r="R2645" s="16" t="n">
        <f aca="false">IF(E2645=99,1,E2645)</f>
        <v>1</v>
      </c>
      <c r="S2645" s="16" t="n">
        <f aca="false">IF(G2645="",0,G2645)</f>
        <v>0.2</v>
      </c>
      <c r="T2645" s="16" t="str">
        <f aca="false">IF(I2645="","Unknown",IF(I2645="upi","UPI",I2645))</f>
        <v>Debit Card</v>
      </c>
      <c r="U2645" s="16" t="str">
        <f aca="false">IF(L2645="Yes","Y",IF(L2645="No","N",L2645))</f>
        <v>N</v>
      </c>
      <c r="V2645" s="19" t="n">
        <f aca="false">ROUND(R2645*Q2645*(1-S2645),2)</f>
        <v>342.4</v>
      </c>
      <c r="W2645" s="16" t="str">
        <f aca="false">_xlfn.XLOOKUP(D2645,products!$A$2:$A$61,products!$C$2:$C$61,"Not found")</f>
        <v>Books</v>
      </c>
    </row>
    <row r="2646" customFormat="false" ht="15" hidden="false" customHeight="false" outlineLevel="0" collapsed="false">
      <c r="A2646" s="16" t="s">
        <v>3867</v>
      </c>
      <c r="B2646" s="16" t="s">
        <v>3855</v>
      </c>
      <c r="C2646" s="16" t="s">
        <v>3390</v>
      </c>
      <c r="D2646" s="16" t="s">
        <v>232</v>
      </c>
      <c r="E2646" s="16" t="n">
        <v>1</v>
      </c>
      <c r="F2646" s="16" t="n">
        <v>2086</v>
      </c>
      <c r="G2646" s="16" t="n">
        <v>0.1</v>
      </c>
      <c r="H2646" s="16" t="s">
        <v>112</v>
      </c>
      <c r="I2646" s="16" t="s">
        <v>60</v>
      </c>
      <c r="J2646" s="16" t="n">
        <v>2</v>
      </c>
      <c r="K2646" s="16" t="n">
        <v>4</v>
      </c>
      <c r="L2646" s="16" t="s">
        <v>41</v>
      </c>
      <c r="M2646" s="18" t="n">
        <f aca="false">IF(ISNUMBER(B2646),B2646,IF(MID(B2646,3,1)="-",DATE(VALUE(RIGHT(B2646,4)),VALUE(MID(B2646,4,2)),VALUE(LEFT(B2646,2))),DATE(VALUE(LEFT(B2646,4)),VALUE(MID(B2646,6,2)),VALUE(RIGHT(B2646,2)))))</f>
        <v>45891</v>
      </c>
      <c r="N2646" s="16" t="n">
        <f aca="false">MONTH(M2646)</f>
        <v>8</v>
      </c>
      <c r="O2646" s="16" t="str">
        <f aca="false">PROPER(TRIM(H2646))</f>
        <v>Mumbai</v>
      </c>
      <c r="P2646" s="16" t="str">
        <f aca="false">IFERROR(VLOOKUP(O2646,city_map!$A$2:$B$6,2,FALSE()),O2646)</f>
        <v>Mumbai</v>
      </c>
      <c r="Q2646" s="16" t="n">
        <f aca="false">IF(ISNUMBER(F2646),F2646,VALUE(SUBSTITUTE(SUBSTITUTE(F2646,"₹",""),",","")))</f>
        <v>2086</v>
      </c>
      <c r="R2646" s="16" t="n">
        <f aca="false">IF(E2646=99,1,E2646)</f>
        <v>1</v>
      </c>
      <c r="S2646" s="16" t="n">
        <f aca="false">IF(G2646="",0,G2646)</f>
        <v>0.1</v>
      </c>
      <c r="T2646" s="16" t="str">
        <f aca="false">IF(I2646="","Unknown",IF(I2646="upi","UPI",I2646))</f>
        <v>UPI</v>
      </c>
      <c r="U2646" s="16" t="str">
        <f aca="false">IF(L2646="Yes","Y",IF(L2646="No","N",L2646))</f>
        <v>N</v>
      </c>
      <c r="V2646" s="19" t="n">
        <f aca="false">ROUND(R2646*Q2646*(1-S2646),2)</f>
        <v>1877.4</v>
      </c>
      <c r="W2646" s="16" t="str">
        <f aca="false">_xlfn.XLOOKUP(D2646,products!$A$2:$A$61,products!$C$2:$C$61,"Not found")</f>
        <v>Electronics</v>
      </c>
    </row>
    <row r="2647" customFormat="false" ht="15" hidden="false" customHeight="false" outlineLevel="0" collapsed="false">
      <c r="A2647" s="16" t="s">
        <v>3868</v>
      </c>
      <c r="B2647" s="16" t="s">
        <v>3869</v>
      </c>
      <c r="C2647" s="16" t="s">
        <v>1848</v>
      </c>
      <c r="D2647" s="16" t="s">
        <v>308</v>
      </c>
      <c r="E2647" s="16" t="n">
        <v>2</v>
      </c>
      <c r="F2647" s="16" t="n">
        <v>208</v>
      </c>
      <c r="G2647" s="16" t="n">
        <v>0</v>
      </c>
      <c r="H2647" s="16" t="s">
        <v>112</v>
      </c>
      <c r="I2647" s="16" t="s">
        <v>40</v>
      </c>
      <c r="J2647" s="16" t="n">
        <v>6</v>
      </c>
      <c r="K2647" s="16" t="n">
        <v>4</v>
      </c>
      <c r="L2647" s="16" t="s">
        <v>41</v>
      </c>
      <c r="M2647" s="18" t="n">
        <f aca="false">IF(ISNUMBER(B2647),B2647,IF(MID(B2647,3,1)="-",DATE(VALUE(RIGHT(B2647,4)),VALUE(MID(B2647,4,2)),VALUE(LEFT(B2647,2))),DATE(VALUE(LEFT(B2647,4)),VALUE(MID(B2647,6,2)),VALUE(RIGHT(B2647,2)))))</f>
        <v>45892</v>
      </c>
      <c r="N2647" s="16" t="n">
        <f aca="false">MONTH(M2647)</f>
        <v>8</v>
      </c>
      <c r="O2647" s="16" t="str">
        <f aca="false">PROPER(TRIM(H2647))</f>
        <v>Mumbai</v>
      </c>
      <c r="P2647" s="16" t="str">
        <f aca="false">IFERROR(VLOOKUP(O2647,city_map!$A$2:$B$6,2,FALSE()),O2647)</f>
        <v>Mumbai</v>
      </c>
      <c r="Q2647" s="16" t="n">
        <f aca="false">IF(ISNUMBER(F2647),F2647,VALUE(SUBSTITUTE(SUBSTITUTE(F2647,"₹",""),",","")))</f>
        <v>208</v>
      </c>
      <c r="R2647" s="16" t="n">
        <f aca="false">IF(E2647=99,1,E2647)</f>
        <v>2</v>
      </c>
      <c r="S2647" s="16" t="n">
        <f aca="false">IF(G2647="",0,G2647)</f>
        <v>0</v>
      </c>
      <c r="T2647" s="16" t="str">
        <f aca="false">IF(I2647="","Unknown",IF(I2647="upi","UPI",I2647))</f>
        <v>COD</v>
      </c>
      <c r="U2647" s="16" t="str">
        <f aca="false">IF(L2647="Yes","Y",IF(L2647="No","N",L2647))</f>
        <v>N</v>
      </c>
      <c r="V2647" s="19" t="n">
        <f aca="false">ROUND(R2647*Q2647*(1-S2647),2)</f>
        <v>416</v>
      </c>
      <c r="W2647" s="16" t="str">
        <f aca="false">_xlfn.XLOOKUP(D2647,products!$A$2:$A$61,products!$C$2:$C$61,"Not found")</f>
        <v>Beauty</v>
      </c>
    </row>
    <row r="2648" customFormat="false" ht="15" hidden="false" customHeight="false" outlineLevel="0" collapsed="false">
      <c r="A2648" s="16" t="s">
        <v>3870</v>
      </c>
      <c r="B2648" s="16" t="s">
        <v>3869</v>
      </c>
      <c r="C2648" s="16" t="s">
        <v>1823</v>
      </c>
      <c r="D2648" s="16" t="s">
        <v>105</v>
      </c>
      <c r="E2648" s="16" t="n">
        <v>1</v>
      </c>
      <c r="F2648" s="16" t="n">
        <v>400</v>
      </c>
      <c r="G2648" s="16" t="n">
        <v>0.05</v>
      </c>
      <c r="H2648" s="16" t="s">
        <v>483</v>
      </c>
      <c r="I2648" s="16" t="s">
        <v>71</v>
      </c>
      <c r="J2648" s="16" t="n">
        <v>3</v>
      </c>
      <c r="K2648" s="16" t="n">
        <v>5</v>
      </c>
      <c r="L2648" s="16" t="s">
        <v>41</v>
      </c>
      <c r="M2648" s="18" t="n">
        <f aca="false">IF(ISNUMBER(B2648),B2648,IF(MID(B2648,3,1)="-",DATE(VALUE(RIGHT(B2648,4)),VALUE(MID(B2648,4,2)),VALUE(LEFT(B2648,2))),DATE(VALUE(LEFT(B2648,4)),VALUE(MID(B2648,6,2)),VALUE(RIGHT(B2648,2)))))</f>
        <v>45892</v>
      </c>
      <c r="N2648" s="16" t="n">
        <f aca="false">MONTH(M2648)</f>
        <v>8</v>
      </c>
      <c r="O2648" s="16" t="str">
        <f aca="false">PROPER(TRIM(H2648))</f>
        <v>Bombay</v>
      </c>
      <c r="P2648" s="16" t="str">
        <f aca="false">IFERROR(VLOOKUP(O2648,city_map!$A$2:$B$6,2,FALSE()),O2648)</f>
        <v>Mumbai</v>
      </c>
      <c r="Q2648" s="16" t="n">
        <f aca="false">IF(ISNUMBER(F2648),F2648,VALUE(SUBSTITUTE(SUBSTITUTE(F2648,"₹",""),",","")))</f>
        <v>400</v>
      </c>
      <c r="R2648" s="16" t="n">
        <f aca="false">IF(E2648=99,1,E2648)</f>
        <v>1</v>
      </c>
      <c r="S2648" s="16" t="n">
        <f aca="false">IF(G2648="",0,G2648)</f>
        <v>0.05</v>
      </c>
      <c r="T2648" s="16" t="str">
        <f aca="false">IF(I2648="","Unknown",IF(I2648="upi","UPI",I2648))</f>
        <v>Credit Card</v>
      </c>
      <c r="U2648" s="16" t="str">
        <f aca="false">IF(L2648="Yes","Y",IF(L2648="No","N",L2648))</f>
        <v>N</v>
      </c>
      <c r="V2648" s="19" t="n">
        <f aca="false">ROUND(R2648*Q2648*(1-S2648),2)</f>
        <v>380</v>
      </c>
      <c r="W2648" s="16" t="str">
        <f aca="false">_xlfn.XLOOKUP(D2648,products!$A$2:$A$61,products!$C$2:$C$61,"Not found")</f>
        <v>Beauty</v>
      </c>
    </row>
    <row r="2649" customFormat="false" ht="15" hidden="false" customHeight="false" outlineLevel="0" collapsed="false">
      <c r="A2649" s="16" t="s">
        <v>3871</v>
      </c>
      <c r="B2649" s="16" t="s">
        <v>3869</v>
      </c>
      <c r="C2649" s="16" t="s">
        <v>742</v>
      </c>
      <c r="D2649" s="16" t="s">
        <v>259</v>
      </c>
      <c r="E2649" s="16" t="n">
        <v>2</v>
      </c>
      <c r="F2649" s="16" t="n">
        <v>514</v>
      </c>
      <c r="G2649" s="16" t="n">
        <v>0.1</v>
      </c>
      <c r="H2649" s="16" t="s">
        <v>56</v>
      </c>
      <c r="I2649" s="16" t="s">
        <v>47</v>
      </c>
      <c r="J2649" s="16" t="n">
        <v>7</v>
      </c>
      <c r="K2649" s="16" t="n">
        <v>4</v>
      </c>
      <c r="L2649" s="16" t="s">
        <v>41</v>
      </c>
      <c r="M2649" s="18" t="n">
        <f aca="false">IF(ISNUMBER(B2649),B2649,IF(MID(B2649,3,1)="-",DATE(VALUE(RIGHT(B2649,4)),VALUE(MID(B2649,4,2)),VALUE(LEFT(B2649,2))),DATE(VALUE(LEFT(B2649,4)),VALUE(MID(B2649,6,2)),VALUE(RIGHT(B2649,2)))))</f>
        <v>45892</v>
      </c>
      <c r="N2649" s="16" t="n">
        <f aca="false">MONTH(M2649)</f>
        <v>8</v>
      </c>
      <c r="O2649" s="16" t="str">
        <f aca="false">PROPER(TRIM(H2649))</f>
        <v>Lucknow</v>
      </c>
      <c r="P2649" s="16" t="str">
        <f aca="false">IFERROR(VLOOKUP(O2649,city_map!$A$2:$B$6,2,FALSE()),O2649)</f>
        <v>Lucknow</v>
      </c>
      <c r="Q2649" s="16" t="n">
        <f aca="false">IF(ISNUMBER(F2649),F2649,VALUE(SUBSTITUTE(SUBSTITUTE(F2649,"₹",""),",","")))</f>
        <v>514</v>
      </c>
      <c r="R2649" s="16" t="n">
        <f aca="false">IF(E2649=99,1,E2649)</f>
        <v>2</v>
      </c>
      <c r="S2649" s="16" t="n">
        <f aca="false">IF(G2649="",0,G2649)</f>
        <v>0.1</v>
      </c>
      <c r="T2649" s="16" t="str">
        <f aca="false">IF(I2649="","Unknown",IF(I2649="upi","UPI",I2649))</f>
        <v>Debit Card</v>
      </c>
      <c r="U2649" s="16" t="str">
        <f aca="false">IF(L2649="Yes","Y",IF(L2649="No","N",L2649))</f>
        <v>N</v>
      </c>
      <c r="V2649" s="19" t="n">
        <f aca="false">ROUND(R2649*Q2649*(1-S2649),2)</f>
        <v>925.2</v>
      </c>
      <c r="W2649" s="16" t="str">
        <f aca="false">_xlfn.XLOOKUP(D2649,products!$A$2:$A$61,products!$C$2:$C$61,"Not found")</f>
        <v>Books</v>
      </c>
    </row>
    <row r="2650" customFormat="false" ht="15" hidden="false" customHeight="false" outlineLevel="0" collapsed="false">
      <c r="A2650" s="16" t="s">
        <v>3872</v>
      </c>
      <c r="B2650" s="16" t="s">
        <v>3869</v>
      </c>
      <c r="C2650" s="16" t="s">
        <v>819</v>
      </c>
      <c r="D2650" s="16" t="s">
        <v>222</v>
      </c>
      <c r="E2650" s="16" t="n">
        <v>4</v>
      </c>
      <c r="F2650" s="16" t="n">
        <v>1814</v>
      </c>
      <c r="G2650" s="16" t="n">
        <v>0.15</v>
      </c>
      <c r="H2650" s="16" t="s">
        <v>39</v>
      </c>
      <c r="I2650" s="16" t="s">
        <v>71</v>
      </c>
      <c r="J2650" s="16" t="n">
        <v>5</v>
      </c>
      <c r="K2650" s="16" t="n">
        <v>3</v>
      </c>
      <c r="L2650" s="16" t="s">
        <v>41</v>
      </c>
      <c r="M2650" s="18" t="n">
        <f aca="false">IF(ISNUMBER(B2650),B2650,IF(MID(B2650,3,1)="-",DATE(VALUE(RIGHT(B2650,4)),VALUE(MID(B2650,4,2)),VALUE(LEFT(B2650,2))),DATE(VALUE(LEFT(B2650,4)),VALUE(MID(B2650,6,2)),VALUE(RIGHT(B2650,2)))))</f>
        <v>45892</v>
      </c>
      <c r="N2650" s="16" t="n">
        <f aca="false">MONTH(M2650)</f>
        <v>8</v>
      </c>
      <c r="O2650" s="16" t="str">
        <f aca="false">PROPER(TRIM(H2650))</f>
        <v>Delhi</v>
      </c>
      <c r="P2650" s="16" t="str">
        <f aca="false">IFERROR(VLOOKUP(O2650,city_map!$A$2:$B$6,2,FALSE()),O2650)</f>
        <v>Delhi</v>
      </c>
      <c r="Q2650" s="16" t="n">
        <f aca="false">IF(ISNUMBER(F2650),F2650,VALUE(SUBSTITUTE(SUBSTITUTE(F2650,"₹",""),",","")))</f>
        <v>1814</v>
      </c>
      <c r="R2650" s="16" t="n">
        <f aca="false">IF(E2650=99,1,E2650)</f>
        <v>4</v>
      </c>
      <c r="S2650" s="16" t="n">
        <f aca="false">IF(G2650="",0,G2650)</f>
        <v>0.15</v>
      </c>
      <c r="T2650" s="16" t="str">
        <f aca="false">IF(I2650="","Unknown",IF(I2650="upi","UPI",I2650))</f>
        <v>Credit Card</v>
      </c>
      <c r="U2650" s="16" t="str">
        <f aca="false">IF(L2650="Yes","Y",IF(L2650="No","N",L2650))</f>
        <v>N</v>
      </c>
      <c r="V2650" s="19" t="n">
        <f aca="false">ROUND(R2650*Q2650*(1-S2650),2)</f>
        <v>6167.6</v>
      </c>
      <c r="W2650" s="16" t="str">
        <f aca="false">_xlfn.XLOOKUP(D2650,products!$A$2:$A$61,products!$C$2:$C$61,"Not found")</f>
        <v>Fashion</v>
      </c>
    </row>
    <row r="2651" customFormat="false" ht="15" hidden="false" customHeight="false" outlineLevel="0" collapsed="false">
      <c r="A2651" s="16" t="s">
        <v>3873</v>
      </c>
      <c r="B2651" s="16" t="s">
        <v>3869</v>
      </c>
      <c r="C2651" s="16" t="s">
        <v>376</v>
      </c>
      <c r="D2651" s="16" t="s">
        <v>157</v>
      </c>
      <c r="E2651" s="16" t="n">
        <v>2</v>
      </c>
      <c r="F2651" s="16" t="n">
        <v>1120</v>
      </c>
      <c r="G2651" s="16" t="n">
        <v>0.1</v>
      </c>
      <c r="H2651" s="16" t="s">
        <v>67</v>
      </c>
      <c r="I2651" s="16" t="s">
        <v>60</v>
      </c>
      <c r="J2651" s="16" t="n">
        <v>4</v>
      </c>
      <c r="K2651" s="16" t="n">
        <v>4</v>
      </c>
      <c r="L2651" s="16" t="s">
        <v>41</v>
      </c>
      <c r="M2651" s="18" t="n">
        <f aca="false">IF(ISNUMBER(B2651),B2651,IF(MID(B2651,3,1)="-",DATE(VALUE(RIGHT(B2651,4)),VALUE(MID(B2651,4,2)),VALUE(LEFT(B2651,2))),DATE(VALUE(LEFT(B2651,4)),VALUE(MID(B2651,6,2)),VALUE(RIGHT(B2651,2)))))</f>
        <v>45892</v>
      </c>
      <c r="N2651" s="16" t="n">
        <f aca="false">MONTH(M2651)</f>
        <v>8</v>
      </c>
      <c r="O2651" s="16" t="str">
        <f aca="false">PROPER(TRIM(H2651))</f>
        <v>Kolkata</v>
      </c>
      <c r="P2651" s="16" t="str">
        <f aca="false">IFERROR(VLOOKUP(O2651,city_map!$A$2:$B$6,2,FALSE()),O2651)</f>
        <v>Kolkata</v>
      </c>
      <c r="Q2651" s="16" t="n">
        <f aca="false">IF(ISNUMBER(F2651),F2651,VALUE(SUBSTITUTE(SUBSTITUTE(F2651,"₹",""),",","")))</f>
        <v>1120</v>
      </c>
      <c r="R2651" s="16" t="n">
        <f aca="false">IF(E2651=99,1,E2651)</f>
        <v>2</v>
      </c>
      <c r="S2651" s="16" t="n">
        <f aca="false">IF(G2651="",0,G2651)</f>
        <v>0.1</v>
      </c>
      <c r="T2651" s="16" t="str">
        <f aca="false">IF(I2651="","Unknown",IF(I2651="upi","UPI",I2651))</f>
        <v>UPI</v>
      </c>
      <c r="U2651" s="16" t="str">
        <f aca="false">IF(L2651="Yes","Y",IF(L2651="No","N",L2651))</f>
        <v>N</v>
      </c>
      <c r="V2651" s="19" t="n">
        <f aca="false">ROUND(R2651*Q2651*(1-S2651),2)</f>
        <v>2016</v>
      </c>
      <c r="W2651" s="16" t="str">
        <f aca="false">_xlfn.XLOOKUP(D2651,products!$A$2:$A$61,products!$C$2:$C$61,"Not found")</f>
        <v>Books</v>
      </c>
    </row>
    <row r="2652" customFormat="false" ht="15" hidden="false" customHeight="false" outlineLevel="0" collapsed="false">
      <c r="A2652" s="16" t="s">
        <v>3874</v>
      </c>
      <c r="B2652" s="16" t="s">
        <v>3869</v>
      </c>
      <c r="C2652" s="16" t="s">
        <v>1591</v>
      </c>
      <c r="D2652" s="16" t="s">
        <v>63</v>
      </c>
      <c r="E2652" s="16" t="n">
        <v>2</v>
      </c>
      <c r="F2652" s="16" t="n">
        <v>1475</v>
      </c>
      <c r="G2652" s="16" t="n">
        <v>0.05</v>
      </c>
      <c r="H2652" s="16" t="s">
        <v>112</v>
      </c>
      <c r="I2652" s="16" t="s">
        <v>47</v>
      </c>
      <c r="J2652" s="16" t="n">
        <v>5</v>
      </c>
      <c r="K2652" s="16" t="n">
        <v>4</v>
      </c>
      <c r="L2652" s="16" t="s">
        <v>41</v>
      </c>
      <c r="M2652" s="18" t="n">
        <f aca="false">IF(ISNUMBER(B2652),B2652,IF(MID(B2652,3,1)="-",DATE(VALUE(RIGHT(B2652,4)),VALUE(MID(B2652,4,2)),VALUE(LEFT(B2652,2))),DATE(VALUE(LEFT(B2652,4)),VALUE(MID(B2652,6,2)),VALUE(RIGHT(B2652,2)))))</f>
        <v>45892</v>
      </c>
      <c r="N2652" s="16" t="n">
        <f aca="false">MONTH(M2652)</f>
        <v>8</v>
      </c>
      <c r="O2652" s="16" t="str">
        <f aca="false">PROPER(TRIM(H2652))</f>
        <v>Mumbai</v>
      </c>
      <c r="P2652" s="16" t="str">
        <f aca="false">IFERROR(VLOOKUP(O2652,city_map!$A$2:$B$6,2,FALSE()),O2652)</f>
        <v>Mumbai</v>
      </c>
      <c r="Q2652" s="16" t="n">
        <f aca="false">IF(ISNUMBER(F2652),F2652,VALUE(SUBSTITUTE(SUBSTITUTE(F2652,"₹",""),",","")))</f>
        <v>1475</v>
      </c>
      <c r="R2652" s="16" t="n">
        <f aca="false">IF(E2652=99,1,E2652)</f>
        <v>2</v>
      </c>
      <c r="S2652" s="16" t="n">
        <f aca="false">IF(G2652="",0,G2652)</f>
        <v>0.05</v>
      </c>
      <c r="T2652" s="16" t="str">
        <f aca="false">IF(I2652="","Unknown",IF(I2652="upi","UPI",I2652))</f>
        <v>Debit Card</v>
      </c>
      <c r="U2652" s="16" t="str">
        <f aca="false">IF(L2652="Yes","Y",IF(L2652="No","N",L2652))</f>
        <v>N</v>
      </c>
      <c r="V2652" s="19" t="n">
        <f aca="false">ROUND(R2652*Q2652*(1-S2652),2)</f>
        <v>2802.5</v>
      </c>
      <c r="W2652" s="16" t="str">
        <f aca="false">_xlfn.XLOOKUP(D2652,products!$A$2:$A$61,products!$C$2:$C$61,"Not found")</f>
        <v>Fashion</v>
      </c>
    </row>
    <row r="2653" customFormat="false" ht="15" hidden="false" customHeight="false" outlineLevel="0" collapsed="false">
      <c r="A2653" s="16" t="s">
        <v>3875</v>
      </c>
      <c r="B2653" s="16" t="s">
        <v>3869</v>
      </c>
      <c r="C2653" s="16" t="s">
        <v>1754</v>
      </c>
      <c r="D2653" s="16" t="s">
        <v>300</v>
      </c>
      <c r="E2653" s="16" t="n">
        <v>1</v>
      </c>
      <c r="F2653" s="16" t="n">
        <v>2609</v>
      </c>
      <c r="G2653" s="16" t="n">
        <v>0</v>
      </c>
      <c r="H2653" s="16" t="s">
        <v>39</v>
      </c>
      <c r="I2653" s="16" t="s">
        <v>60</v>
      </c>
      <c r="J2653" s="16" t="n">
        <v>4</v>
      </c>
      <c r="K2653" s="16" t="n">
        <v>3</v>
      </c>
      <c r="L2653" s="16" t="s">
        <v>57</v>
      </c>
      <c r="M2653" s="18" t="n">
        <f aca="false">IF(ISNUMBER(B2653),B2653,IF(MID(B2653,3,1)="-",DATE(VALUE(RIGHT(B2653,4)),VALUE(MID(B2653,4,2)),VALUE(LEFT(B2653,2))),DATE(VALUE(LEFT(B2653,4)),VALUE(MID(B2653,6,2)),VALUE(RIGHT(B2653,2)))))</f>
        <v>45892</v>
      </c>
      <c r="N2653" s="16" t="n">
        <f aca="false">MONTH(M2653)</f>
        <v>8</v>
      </c>
      <c r="O2653" s="16" t="str">
        <f aca="false">PROPER(TRIM(H2653))</f>
        <v>Delhi</v>
      </c>
      <c r="P2653" s="16" t="str">
        <f aca="false">IFERROR(VLOOKUP(O2653,city_map!$A$2:$B$6,2,FALSE()),O2653)</f>
        <v>Delhi</v>
      </c>
      <c r="Q2653" s="16" t="n">
        <f aca="false">IF(ISNUMBER(F2653),F2653,VALUE(SUBSTITUTE(SUBSTITUTE(F2653,"₹",""),",","")))</f>
        <v>2609</v>
      </c>
      <c r="R2653" s="16" t="n">
        <f aca="false">IF(E2653=99,1,E2653)</f>
        <v>1</v>
      </c>
      <c r="S2653" s="16" t="n">
        <f aca="false">IF(G2653="",0,G2653)</f>
        <v>0</v>
      </c>
      <c r="T2653" s="16" t="str">
        <f aca="false">IF(I2653="","Unknown",IF(I2653="upi","UPI",I2653))</f>
        <v>UPI</v>
      </c>
      <c r="U2653" s="16" t="str">
        <f aca="false">IF(L2653="Yes","Y",IF(L2653="No","N",L2653))</f>
        <v>Y</v>
      </c>
      <c r="V2653" s="19" t="n">
        <f aca="false">ROUND(R2653*Q2653*(1-S2653),2)</f>
        <v>2609</v>
      </c>
      <c r="W2653" s="16" t="str">
        <f aca="false">_xlfn.XLOOKUP(D2653,products!$A$2:$A$61,products!$C$2:$C$61,"Not found")</f>
        <v>Home</v>
      </c>
    </row>
    <row r="2654" customFormat="false" ht="15" hidden="false" customHeight="false" outlineLevel="0" collapsed="false">
      <c r="A2654" s="16" t="s">
        <v>3876</v>
      </c>
      <c r="B2654" s="16" t="s">
        <v>3869</v>
      </c>
      <c r="C2654" s="16" t="s">
        <v>644</v>
      </c>
      <c r="D2654" s="16" t="s">
        <v>38</v>
      </c>
      <c r="E2654" s="16" t="n">
        <v>1</v>
      </c>
      <c r="F2654" s="16" t="n">
        <v>347</v>
      </c>
      <c r="G2654" s="16" t="n">
        <v>0.1</v>
      </c>
      <c r="H2654" s="16" t="s">
        <v>56</v>
      </c>
      <c r="I2654" s="16" t="s">
        <v>40</v>
      </c>
      <c r="J2654" s="16" t="n">
        <v>6</v>
      </c>
      <c r="K2654" s="16" t="n">
        <v>4</v>
      </c>
      <c r="L2654" s="16" t="s">
        <v>41</v>
      </c>
      <c r="M2654" s="18" t="n">
        <f aca="false">IF(ISNUMBER(B2654),B2654,IF(MID(B2654,3,1)="-",DATE(VALUE(RIGHT(B2654,4)),VALUE(MID(B2654,4,2)),VALUE(LEFT(B2654,2))),DATE(VALUE(LEFT(B2654,4)),VALUE(MID(B2654,6,2)),VALUE(RIGHT(B2654,2)))))</f>
        <v>45892</v>
      </c>
      <c r="N2654" s="16" t="n">
        <f aca="false">MONTH(M2654)</f>
        <v>8</v>
      </c>
      <c r="O2654" s="16" t="str">
        <f aca="false">PROPER(TRIM(H2654))</f>
        <v>Lucknow</v>
      </c>
      <c r="P2654" s="16" t="str">
        <f aca="false">IFERROR(VLOOKUP(O2654,city_map!$A$2:$B$6,2,FALSE()),O2654)</f>
        <v>Lucknow</v>
      </c>
      <c r="Q2654" s="16" t="n">
        <f aca="false">IF(ISNUMBER(F2654),F2654,VALUE(SUBSTITUTE(SUBSTITUTE(F2654,"₹",""),",","")))</f>
        <v>347</v>
      </c>
      <c r="R2654" s="16" t="n">
        <f aca="false">IF(E2654=99,1,E2654)</f>
        <v>1</v>
      </c>
      <c r="S2654" s="16" t="n">
        <f aca="false">IF(G2654="",0,G2654)</f>
        <v>0.1</v>
      </c>
      <c r="T2654" s="16" t="str">
        <f aca="false">IF(I2654="","Unknown",IF(I2654="upi","UPI",I2654))</f>
        <v>COD</v>
      </c>
      <c r="U2654" s="16" t="str">
        <f aca="false">IF(L2654="Yes","Y",IF(L2654="No","N",L2654))</f>
        <v>N</v>
      </c>
      <c r="V2654" s="19" t="n">
        <f aca="false">ROUND(R2654*Q2654*(1-S2654),2)</f>
        <v>312.3</v>
      </c>
      <c r="W2654" s="16" t="str">
        <f aca="false">_xlfn.XLOOKUP(D2654,products!$A$2:$A$61,products!$C$2:$C$61,"Not found")</f>
        <v>Books</v>
      </c>
    </row>
    <row r="2655" customFormat="false" ht="15" hidden="false" customHeight="false" outlineLevel="0" collapsed="false">
      <c r="A2655" s="16" t="s">
        <v>3877</v>
      </c>
      <c r="B2655" s="16" t="s">
        <v>3869</v>
      </c>
      <c r="C2655" s="16" t="s">
        <v>1815</v>
      </c>
      <c r="D2655" s="16" t="s">
        <v>219</v>
      </c>
      <c r="E2655" s="16" t="n">
        <v>1</v>
      </c>
      <c r="F2655" s="16" t="n">
        <v>1364</v>
      </c>
      <c r="G2655" s="16" t="n">
        <v>0.05</v>
      </c>
      <c r="H2655" s="16" t="s">
        <v>81</v>
      </c>
      <c r="I2655" s="16" t="s">
        <v>71</v>
      </c>
      <c r="J2655" s="16" t="n">
        <v>2</v>
      </c>
      <c r="K2655" s="16" t="n">
        <v>5</v>
      </c>
      <c r="L2655" s="16" t="s">
        <v>41</v>
      </c>
      <c r="M2655" s="18" t="n">
        <f aca="false">IF(ISNUMBER(B2655),B2655,IF(MID(B2655,3,1)="-",DATE(VALUE(RIGHT(B2655,4)),VALUE(MID(B2655,4,2)),VALUE(LEFT(B2655,2))),DATE(VALUE(LEFT(B2655,4)),VALUE(MID(B2655,6,2)),VALUE(RIGHT(B2655,2)))))</f>
        <v>45892</v>
      </c>
      <c r="N2655" s="16" t="n">
        <f aca="false">MONTH(M2655)</f>
        <v>8</v>
      </c>
      <c r="O2655" s="16" t="str">
        <f aca="false">PROPER(TRIM(H2655))</f>
        <v>Hyderabad</v>
      </c>
      <c r="P2655" s="16" t="str">
        <f aca="false">IFERROR(VLOOKUP(O2655,city_map!$A$2:$B$6,2,FALSE()),O2655)</f>
        <v>Hyderabad</v>
      </c>
      <c r="Q2655" s="16" t="n">
        <f aca="false">IF(ISNUMBER(F2655),F2655,VALUE(SUBSTITUTE(SUBSTITUTE(F2655,"₹",""),",","")))</f>
        <v>1364</v>
      </c>
      <c r="R2655" s="16" t="n">
        <f aca="false">IF(E2655=99,1,E2655)</f>
        <v>1</v>
      </c>
      <c r="S2655" s="16" t="n">
        <f aca="false">IF(G2655="",0,G2655)</f>
        <v>0.05</v>
      </c>
      <c r="T2655" s="16" t="str">
        <f aca="false">IF(I2655="","Unknown",IF(I2655="upi","UPI",I2655))</f>
        <v>Credit Card</v>
      </c>
      <c r="U2655" s="16" t="str">
        <f aca="false">IF(L2655="Yes","Y",IF(L2655="No","N",L2655))</f>
        <v>N</v>
      </c>
      <c r="V2655" s="19" t="n">
        <f aca="false">ROUND(R2655*Q2655*(1-S2655),2)</f>
        <v>1295.8</v>
      </c>
      <c r="W2655" s="16" t="str">
        <f aca="false">_xlfn.XLOOKUP(D2655,products!$A$2:$A$61,products!$C$2:$C$61,"Not found")</f>
        <v>Electronics</v>
      </c>
    </row>
    <row r="2656" customFormat="false" ht="15" hidden="false" customHeight="false" outlineLevel="0" collapsed="false">
      <c r="A2656" s="16" t="s">
        <v>3878</v>
      </c>
      <c r="B2656" s="16" t="s">
        <v>3869</v>
      </c>
      <c r="C2656" s="16" t="s">
        <v>1183</v>
      </c>
      <c r="D2656" s="16" t="s">
        <v>136</v>
      </c>
      <c r="E2656" s="16" t="n">
        <v>1</v>
      </c>
      <c r="F2656" s="16" t="n">
        <v>2173</v>
      </c>
      <c r="G2656" s="16" t="n">
        <v>0.05</v>
      </c>
      <c r="H2656" s="16" t="s">
        <v>208</v>
      </c>
      <c r="I2656" s="16" t="s">
        <v>100</v>
      </c>
      <c r="J2656" s="16" t="n">
        <v>5</v>
      </c>
      <c r="K2656" s="16" t="n">
        <v>5</v>
      </c>
      <c r="L2656" s="16" t="s">
        <v>41</v>
      </c>
      <c r="M2656" s="18" t="n">
        <f aca="false">IF(ISNUMBER(B2656),B2656,IF(MID(B2656,3,1)="-",DATE(VALUE(RIGHT(B2656,4)),VALUE(MID(B2656,4,2)),VALUE(LEFT(B2656,2))),DATE(VALUE(LEFT(B2656,4)),VALUE(MID(B2656,6,2)),VALUE(RIGHT(B2656,2)))))</f>
        <v>45892</v>
      </c>
      <c r="N2656" s="16" t="n">
        <f aca="false">MONTH(M2656)</f>
        <v>8</v>
      </c>
      <c r="O2656" s="16" t="str">
        <f aca="false">PROPER(TRIM(H2656))</f>
        <v>Jaipur</v>
      </c>
      <c r="P2656" s="16" t="str">
        <f aca="false">IFERROR(VLOOKUP(O2656,city_map!$A$2:$B$6,2,FALSE()),O2656)</f>
        <v>Jaipur</v>
      </c>
      <c r="Q2656" s="16" t="n">
        <f aca="false">IF(ISNUMBER(F2656),F2656,VALUE(SUBSTITUTE(SUBSTITUTE(F2656,"₹",""),",","")))</f>
        <v>2173</v>
      </c>
      <c r="R2656" s="16" t="n">
        <f aca="false">IF(E2656=99,1,E2656)</f>
        <v>1</v>
      </c>
      <c r="S2656" s="16" t="n">
        <f aca="false">IF(G2656="",0,G2656)</f>
        <v>0.05</v>
      </c>
      <c r="T2656" s="16" t="str">
        <f aca="false">IF(I2656="","Unknown",IF(I2656="upi","UPI",I2656))</f>
        <v>Net Banking</v>
      </c>
      <c r="U2656" s="16" t="str">
        <f aca="false">IF(L2656="Yes","Y",IF(L2656="No","N",L2656))</f>
        <v>N</v>
      </c>
      <c r="V2656" s="19" t="n">
        <f aca="false">ROUND(R2656*Q2656*(1-S2656),2)</f>
        <v>2064.35</v>
      </c>
      <c r="W2656" s="16" t="str">
        <f aca="false">_xlfn.XLOOKUP(D2656,products!$A$2:$A$61,products!$C$2:$C$61,"Not found")</f>
        <v>Electronics</v>
      </c>
    </row>
    <row r="2657" customFormat="false" ht="15" hidden="false" customHeight="false" outlineLevel="0" collapsed="false">
      <c r="A2657" s="16" t="s">
        <v>3879</v>
      </c>
      <c r="B2657" s="16" t="s">
        <v>3869</v>
      </c>
      <c r="C2657" s="16" t="s">
        <v>657</v>
      </c>
      <c r="D2657" s="16" t="s">
        <v>55</v>
      </c>
      <c r="E2657" s="16" t="n">
        <v>2</v>
      </c>
      <c r="F2657" s="16" t="n">
        <v>1955</v>
      </c>
      <c r="G2657" s="16" t="n">
        <v>0.05</v>
      </c>
      <c r="H2657" s="16" t="s">
        <v>70</v>
      </c>
      <c r="I2657" s="16" t="s">
        <v>60</v>
      </c>
      <c r="J2657" s="16" t="n">
        <v>5</v>
      </c>
      <c r="K2657" s="16" t="n">
        <v>4</v>
      </c>
      <c r="L2657" s="16" t="s">
        <v>41</v>
      </c>
      <c r="M2657" s="18" t="n">
        <f aca="false">IF(ISNUMBER(B2657),B2657,IF(MID(B2657,3,1)="-",DATE(VALUE(RIGHT(B2657,4)),VALUE(MID(B2657,4,2)),VALUE(LEFT(B2657,2))),DATE(VALUE(LEFT(B2657,4)),VALUE(MID(B2657,6,2)),VALUE(RIGHT(B2657,2)))))</f>
        <v>45892</v>
      </c>
      <c r="N2657" s="16" t="n">
        <f aca="false">MONTH(M2657)</f>
        <v>8</v>
      </c>
      <c r="O2657" s="16" t="str">
        <f aca="false">PROPER(TRIM(H2657))</f>
        <v>Pune</v>
      </c>
      <c r="P2657" s="16" t="str">
        <f aca="false">IFERROR(VLOOKUP(O2657,city_map!$A$2:$B$6,2,FALSE()),O2657)</f>
        <v>Pune</v>
      </c>
      <c r="Q2657" s="16" t="n">
        <f aca="false">IF(ISNUMBER(F2657),F2657,VALUE(SUBSTITUTE(SUBSTITUTE(F2657,"₹",""),",","")))</f>
        <v>1955</v>
      </c>
      <c r="R2657" s="16" t="n">
        <f aca="false">IF(E2657=99,1,E2657)</f>
        <v>2</v>
      </c>
      <c r="S2657" s="16" t="n">
        <f aca="false">IF(G2657="",0,G2657)</f>
        <v>0.05</v>
      </c>
      <c r="T2657" s="16" t="str">
        <f aca="false">IF(I2657="","Unknown",IF(I2657="upi","UPI",I2657))</f>
        <v>UPI</v>
      </c>
      <c r="U2657" s="16" t="str">
        <f aca="false">IF(L2657="Yes","Y",IF(L2657="No","N",L2657))</f>
        <v>N</v>
      </c>
      <c r="V2657" s="19" t="n">
        <f aca="false">ROUND(R2657*Q2657*(1-S2657),2)</f>
        <v>3714.5</v>
      </c>
      <c r="W2657" s="16" t="str">
        <f aca="false">_xlfn.XLOOKUP(D2657,products!$A$2:$A$61,products!$C$2:$C$61,"Not found")</f>
        <v>Home</v>
      </c>
    </row>
    <row r="2658" customFormat="false" ht="15" hidden="false" customHeight="false" outlineLevel="0" collapsed="false">
      <c r="A2658" s="16" t="s">
        <v>3880</v>
      </c>
      <c r="B2658" s="16" t="s">
        <v>3869</v>
      </c>
      <c r="C2658" s="16" t="s">
        <v>982</v>
      </c>
      <c r="D2658" s="16" t="s">
        <v>211</v>
      </c>
      <c r="E2658" s="16" t="n">
        <v>2</v>
      </c>
      <c r="F2658" s="16" t="n">
        <v>1273</v>
      </c>
      <c r="G2658" s="16" t="n">
        <v>0.1</v>
      </c>
      <c r="H2658" s="16" t="s">
        <v>112</v>
      </c>
      <c r="I2658" s="16" t="s">
        <v>100</v>
      </c>
      <c r="J2658" s="16" t="n">
        <v>3</v>
      </c>
      <c r="K2658" s="16"/>
      <c r="L2658" s="16" t="s">
        <v>41</v>
      </c>
      <c r="M2658" s="18" t="n">
        <f aca="false">IF(ISNUMBER(B2658),B2658,IF(MID(B2658,3,1)="-",DATE(VALUE(RIGHT(B2658,4)),VALUE(MID(B2658,4,2)),VALUE(LEFT(B2658,2))),DATE(VALUE(LEFT(B2658,4)),VALUE(MID(B2658,6,2)),VALUE(RIGHT(B2658,2)))))</f>
        <v>45892</v>
      </c>
      <c r="N2658" s="16" t="n">
        <f aca="false">MONTH(M2658)</f>
        <v>8</v>
      </c>
      <c r="O2658" s="16" t="str">
        <f aca="false">PROPER(TRIM(H2658))</f>
        <v>Mumbai</v>
      </c>
      <c r="P2658" s="16" t="str">
        <f aca="false">IFERROR(VLOOKUP(O2658,city_map!$A$2:$B$6,2,FALSE()),O2658)</f>
        <v>Mumbai</v>
      </c>
      <c r="Q2658" s="16" t="n">
        <f aca="false">IF(ISNUMBER(F2658),F2658,VALUE(SUBSTITUTE(SUBSTITUTE(F2658,"₹",""),",","")))</f>
        <v>1273</v>
      </c>
      <c r="R2658" s="16" t="n">
        <f aca="false">IF(E2658=99,1,E2658)</f>
        <v>2</v>
      </c>
      <c r="S2658" s="16" t="n">
        <f aca="false">IF(G2658="",0,G2658)</f>
        <v>0.1</v>
      </c>
      <c r="T2658" s="16" t="str">
        <f aca="false">IF(I2658="","Unknown",IF(I2658="upi","UPI",I2658))</f>
        <v>Net Banking</v>
      </c>
      <c r="U2658" s="16" t="str">
        <f aca="false">IF(L2658="Yes","Y",IF(L2658="No","N",L2658))</f>
        <v>N</v>
      </c>
      <c r="V2658" s="19" t="n">
        <f aca="false">ROUND(R2658*Q2658*(1-S2658),2)</f>
        <v>2291.4</v>
      </c>
      <c r="W2658" s="16" t="str">
        <f aca="false">_xlfn.XLOOKUP(D2658,products!$A$2:$A$61,products!$C$2:$C$61,"Not found")</f>
        <v>Fashion</v>
      </c>
    </row>
    <row r="2659" customFormat="false" ht="15" hidden="false" customHeight="false" outlineLevel="0" collapsed="false">
      <c r="A2659" s="16" t="s">
        <v>3881</v>
      </c>
      <c r="B2659" s="16" t="s">
        <v>3869</v>
      </c>
      <c r="C2659" s="16" t="s">
        <v>993</v>
      </c>
      <c r="D2659" s="16" t="s">
        <v>115</v>
      </c>
      <c r="E2659" s="16" t="n">
        <v>2</v>
      </c>
      <c r="F2659" s="16" t="n">
        <v>290</v>
      </c>
      <c r="G2659" s="16" t="n">
        <v>0.2</v>
      </c>
      <c r="H2659" s="16" t="s">
        <v>39</v>
      </c>
      <c r="I2659" s="16"/>
      <c r="J2659" s="16" t="n">
        <v>5</v>
      </c>
      <c r="K2659" s="16" t="n">
        <v>4</v>
      </c>
      <c r="L2659" s="16" t="s">
        <v>41</v>
      </c>
      <c r="M2659" s="18" t="n">
        <f aca="false">IF(ISNUMBER(B2659),B2659,IF(MID(B2659,3,1)="-",DATE(VALUE(RIGHT(B2659,4)),VALUE(MID(B2659,4,2)),VALUE(LEFT(B2659,2))),DATE(VALUE(LEFT(B2659,4)),VALUE(MID(B2659,6,2)),VALUE(RIGHT(B2659,2)))))</f>
        <v>45892</v>
      </c>
      <c r="N2659" s="16" t="n">
        <f aca="false">MONTH(M2659)</f>
        <v>8</v>
      </c>
      <c r="O2659" s="16" t="str">
        <f aca="false">PROPER(TRIM(H2659))</f>
        <v>Delhi</v>
      </c>
      <c r="P2659" s="16" t="str">
        <f aca="false">IFERROR(VLOOKUP(O2659,city_map!$A$2:$B$6,2,FALSE()),O2659)</f>
        <v>Delhi</v>
      </c>
      <c r="Q2659" s="16" t="n">
        <f aca="false">IF(ISNUMBER(F2659),F2659,VALUE(SUBSTITUTE(SUBSTITUTE(F2659,"₹",""),",","")))</f>
        <v>290</v>
      </c>
      <c r="R2659" s="16" t="n">
        <f aca="false">IF(E2659=99,1,E2659)</f>
        <v>2</v>
      </c>
      <c r="S2659" s="16" t="n">
        <f aca="false">IF(G2659="",0,G2659)</f>
        <v>0.2</v>
      </c>
      <c r="T2659" s="16" t="str">
        <f aca="false">IF(I2659="","Unknown",IF(I2659="upi","UPI",I2659))</f>
        <v>Unknown</v>
      </c>
      <c r="U2659" s="16" t="str">
        <f aca="false">IF(L2659="Yes","Y",IF(L2659="No","N",L2659))</f>
        <v>N</v>
      </c>
      <c r="V2659" s="19" t="n">
        <f aca="false">ROUND(R2659*Q2659*(1-S2659),2)</f>
        <v>464</v>
      </c>
      <c r="W2659" s="16" t="str">
        <f aca="false">_xlfn.XLOOKUP(D2659,products!$A$2:$A$61,products!$C$2:$C$61,"Not found")</f>
        <v>Books</v>
      </c>
    </row>
    <row r="2660" customFormat="false" ht="15" hidden="false" customHeight="false" outlineLevel="0" collapsed="false">
      <c r="A2660" s="16" t="s">
        <v>3882</v>
      </c>
      <c r="B2660" s="16" t="s">
        <v>3869</v>
      </c>
      <c r="C2660" s="16" t="s">
        <v>817</v>
      </c>
      <c r="D2660" s="16" t="s">
        <v>254</v>
      </c>
      <c r="E2660" s="16" t="n">
        <v>1</v>
      </c>
      <c r="F2660" s="16" t="n">
        <v>979</v>
      </c>
      <c r="G2660" s="16" t="n">
        <v>0</v>
      </c>
      <c r="H2660" s="16" t="s">
        <v>67</v>
      </c>
      <c r="I2660" s="16" t="s">
        <v>60</v>
      </c>
      <c r="J2660" s="16" t="n">
        <v>7</v>
      </c>
      <c r="K2660" s="16" t="n">
        <v>3</v>
      </c>
      <c r="L2660" s="16" t="s">
        <v>41</v>
      </c>
      <c r="M2660" s="18" t="n">
        <f aca="false">IF(ISNUMBER(B2660),B2660,IF(MID(B2660,3,1)="-",DATE(VALUE(RIGHT(B2660,4)),VALUE(MID(B2660,4,2)),VALUE(LEFT(B2660,2))),DATE(VALUE(LEFT(B2660,4)),VALUE(MID(B2660,6,2)),VALUE(RIGHT(B2660,2)))))</f>
        <v>45892</v>
      </c>
      <c r="N2660" s="16" t="n">
        <f aca="false">MONTH(M2660)</f>
        <v>8</v>
      </c>
      <c r="O2660" s="16" t="str">
        <f aca="false">PROPER(TRIM(H2660))</f>
        <v>Kolkata</v>
      </c>
      <c r="P2660" s="16" t="str">
        <f aca="false">IFERROR(VLOOKUP(O2660,city_map!$A$2:$B$6,2,FALSE()),O2660)</f>
        <v>Kolkata</v>
      </c>
      <c r="Q2660" s="16" t="n">
        <f aca="false">IF(ISNUMBER(F2660),F2660,VALUE(SUBSTITUTE(SUBSTITUTE(F2660,"₹",""),",","")))</f>
        <v>979</v>
      </c>
      <c r="R2660" s="16" t="n">
        <f aca="false">IF(E2660=99,1,E2660)</f>
        <v>1</v>
      </c>
      <c r="S2660" s="16" t="n">
        <f aca="false">IF(G2660="",0,G2660)</f>
        <v>0</v>
      </c>
      <c r="T2660" s="16" t="str">
        <f aca="false">IF(I2660="","Unknown",IF(I2660="upi","UPI",I2660))</f>
        <v>UPI</v>
      </c>
      <c r="U2660" s="16" t="str">
        <f aca="false">IF(L2660="Yes","Y",IF(L2660="No","N",L2660))</f>
        <v>N</v>
      </c>
      <c r="V2660" s="19" t="n">
        <f aca="false">ROUND(R2660*Q2660*(1-S2660),2)</f>
        <v>979</v>
      </c>
      <c r="W2660" s="16" t="str">
        <f aca="false">_xlfn.XLOOKUP(D2660,products!$A$2:$A$61,products!$C$2:$C$61,"Not found")</f>
        <v>Fashion</v>
      </c>
    </row>
    <row r="2661" customFormat="false" ht="15" hidden="false" customHeight="false" outlineLevel="0" collapsed="false">
      <c r="A2661" s="16" t="s">
        <v>3883</v>
      </c>
      <c r="B2661" s="16" t="s">
        <v>3884</v>
      </c>
      <c r="C2661" s="16" t="s">
        <v>228</v>
      </c>
      <c r="D2661" s="16" t="s">
        <v>115</v>
      </c>
      <c r="E2661" s="16" t="n">
        <v>2</v>
      </c>
      <c r="F2661" s="16" t="n">
        <v>302</v>
      </c>
      <c r="G2661" s="16" t="n">
        <v>0.2</v>
      </c>
      <c r="H2661" s="16" t="s">
        <v>560</v>
      </c>
      <c r="I2661" s="16" t="s">
        <v>60</v>
      </c>
      <c r="J2661" s="16" t="n">
        <v>5</v>
      </c>
      <c r="K2661" s="16" t="n">
        <v>5</v>
      </c>
      <c r="L2661" s="16" t="s">
        <v>41</v>
      </c>
      <c r="M2661" s="18" t="n">
        <f aca="false">IF(ISNUMBER(B2661),B2661,IF(MID(B2661,3,1)="-",DATE(VALUE(RIGHT(B2661,4)),VALUE(MID(B2661,4,2)),VALUE(LEFT(B2661,2))),DATE(VALUE(LEFT(B2661,4)),VALUE(MID(B2661,6,2)),VALUE(RIGHT(B2661,2)))))</f>
        <v>45893</v>
      </c>
      <c r="N2661" s="16" t="n">
        <f aca="false">MONTH(M2661)</f>
        <v>8</v>
      </c>
      <c r="O2661" s="16" t="str">
        <f aca="false">PROPER(TRIM(H2661))</f>
        <v>Chennai</v>
      </c>
      <c r="P2661" s="16" t="str">
        <f aca="false">IFERROR(VLOOKUP(O2661,city_map!$A$2:$B$6,2,FALSE()),O2661)</f>
        <v>Chennai</v>
      </c>
      <c r="Q2661" s="16" t="n">
        <f aca="false">IF(ISNUMBER(F2661),F2661,VALUE(SUBSTITUTE(SUBSTITUTE(F2661,"₹",""),",","")))</f>
        <v>302</v>
      </c>
      <c r="R2661" s="16" t="n">
        <f aca="false">IF(E2661=99,1,E2661)</f>
        <v>2</v>
      </c>
      <c r="S2661" s="16" t="n">
        <f aca="false">IF(G2661="",0,G2661)</f>
        <v>0.2</v>
      </c>
      <c r="T2661" s="16" t="str">
        <f aca="false">IF(I2661="","Unknown",IF(I2661="upi","UPI",I2661))</f>
        <v>UPI</v>
      </c>
      <c r="U2661" s="16" t="str">
        <f aca="false">IF(L2661="Yes","Y",IF(L2661="No","N",L2661))</f>
        <v>N</v>
      </c>
      <c r="V2661" s="19" t="n">
        <f aca="false">ROUND(R2661*Q2661*(1-S2661),2)</f>
        <v>483.2</v>
      </c>
      <c r="W2661" s="16" t="str">
        <f aca="false">_xlfn.XLOOKUP(D2661,products!$A$2:$A$61,products!$C$2:$C$61,"Not found")</f>
        <v>Books</v>
      </c>
    </row>
    <row r="2662" customFormat="false" ht="15" hidden="false" customHeight="false" outlineLevel="0" collapsed="false">
      <c r="A2662" s="16" t="s">
        <v>3885</v>
      </c>
      <c r="B2662" s="16" t="s">
        <v>3884</v>
      </c>
      <c r="C2662" s="16" t="s">
        <v>995</v>
      </c>
      <c r="D2662" s="16" t="s">
        <v>95</v>
      </c>
      <c r="E2662" s="16" t="n">
        <v>2</v>
      </c>
      <c r="F2662" s="16" t="n">
        <v>1529</v>
      </c>
      <c r="G2662" s="16" t="n">
        <v>0.2</v>
      </c>
      <c r="H2662" s="16" t="s">
        <v>67</v>
      </c>
      <c r="I2662" s="16" t="s">
        <v>71</v>
      </c>
      <c r="J2662" s="16" t="n">
        <v>2</v>
      </c>
      <c r="K2662" s="16" t="n">
        <v>4</v>
      </c>
      <c r="L2662" s="16" t="s">
        <v>41</v>
      </c>
      <c r="M2662" s="18" t="n">
        <f aca="false">IF(ISNUMBER(B2662),B2662,IF(MID(B2662,3,1)="-",DATE(VALUE(RIGHT(B2662,4)),VALUE(MID(B2662,4,2)),VALUE(LEFT(B2662,2))),DATE(VALUE(LEFT(B2662,4)),VALUE(MID(B2662,6,2)),VALUE(RIGHT(B2662,2)))))</f>
        <v>45893</v>
      </c>
      <c r="N2662" s="16" t="n">
        <f aca="false">MONTH(M2662)</f>
        <v>8</v>
      </c>
      <c r="O2662" s="16" t="str">
        <f aca="false">PROPER(TRIM(H2662))</f>
        <v>Kolkata</v>
      </c>
      <c r="P2662" s="16" t="str">
        <f aca="false">IFERROR(VLOOKUP(O2662,city_map!$A$2:$B$6,2,FALSE()),O2662)</f>
        <v>Kolkata</v>
      </c>
      <c r="Q2662" s="16" t="n">
        <f aca="false">IF(ISNUMBER(F2662),F2662,VALUE(SUBSTITUTE(SUBSTITUTE(F2662,"₹",""),",","")))</f>
        <v>1529</v>
      </c>
      <c r="R2662" s="16" t="n">
        <f aca="false">IF(E2662=99,1,E2662)</f>
        <v>2</v>
      </c>
      <c r="S2662" s="16" t="n">
        <f aca="false">IF(G2662="",0,G2662)</f>
        <v>0.2</v>
      </c>
      <c r="T2662" s="16" t="str">
        <f aca="false">IF(I2662="","Unknown",IF(I2662="upi","UPI",I2662))</f>
        <v>Credit Card</v>
      </c>
      <c r="U2662" s="16" t="str">
        <f aca="false">IF(L2662="Yes","Y",IF(L2662="No","N",L2662))</f>
        <v>N</v>
      </c>
      <c r="V2662" s="19" t="n">
        <f aca="false">ROUND(R2662*Q2662*(1-S2662),2)</f>
        <v>2446.4</v>
      </c>
      <c r="W2662" s="16" t="str">
        <f aca="false">_xlfn.XLOOKUP(D2662,products!$A$2:$A$61,products!$C$2:$C$61,"Not found")</f>
        <v>Electronics</v>
      </c>
    </row>
    <row r="2663" customFormat="false" ht="15" hidden="false" customHeight="false" outlineLevel="0" collapsed="false">
      <c r="A2663" s="16" t="s">
        <v>3886</v>
      </c>
      <c r="B2663" s="16" t="s">
        <v>3884</v>
      </c>
      <c r="C2663" s="16" t="s">
        <v>334</v>
      </c>
      <c r="D2663" s="16" t="s">
        <v>160</v>
      </c>
      <c r="E2663" s="16" t="n">
        <v>1</v>
      </c>
      <c r="F2663" s="16" t="n">
        <v>1867</v>
      </c>
      <c r="G2663" s="16" t="n">
        <v>0.05</v>
      </c>
      <c r="H2663" s="16" t="s">
        <v>39</v>
      </c>
      <c r="I2663" s="16" t="s">
        <v>60</v>
      </c>
      <c r="J2663" s="16" t="n">
        <v>5</v>
      </c>
      <c r="K2663" s="16" t="n">
        <v>4</v>
      </c>
      <c r="L2663" s="16" t="s">
        <v>41</v>
      </c>
      <c r="M2663" s="18" t="n">
        <f aca="false">IF(ISNUMBER(B2663),B2663,IF(MID(B2663,3,1)="-",DATE(VALUE(RIGHT(B2663,4)),VALUE(MID(B2663,4,2)),VALUE(LEFT(B2663,2))),DATE(VALUE(LEFT(B2663,4)),VALUE(MID(B2663,6,2)),VALUE(RIGHT(B2663,2)))))</f>
        <v>45893</v>
      </c>
      <c r="N2663" s="16" t="n">
        <f aca="false">MONTH(M2663)</f>
        <v>8</v>
      </c>
      <c r="O2663" s="16" t="str">
        <f aca="false">PROPER(TRIM(H2663))</f>
        <v>Delhi</v>
      </c>
      <c r="P2663" s="16" t="str">
        <f aca="false">IFERROR(VLOOKUP(O2663,city_map!$A$2:$B$6,2,FALSE()),O2663)</f>
        <v>Delhi</v>
      </c>
      <c r="Q2663" s="16" t="n">
        <f aca="false">IF(ISNUMBER(F2663),F2663,VALUE(SUBSTITUTE(SUBSTITUTE(F2663,"₹",""),",","")))</f>
        <v>1867</v>
      </c>
      <c r="R2663" s="16" t="n">
        <f aca="false">IF(E2663=99,1,E2663)</f>
        <v>1</v>
      </c>
      <c r="S2663" s="16" t="n">
        <f aca="false">IF(G2663="",0,G2663)</f>
        <v>0.05</v>
      </c>
      <c r="T2663" s="16" t="str">
        <f aca="false">IF(I2663="","Unknown",IF(I2663="upi","UPI",I2663))</f>
        <v>UPI</v>
      </c>
      <c r="U2663" s="16" t="str">
        <f aca="false">IF(L2663="Yes","Y",IF(L2663="No","N",L2663))</f>
        <v>N</v>
      </c>
      <c r="V2663" s="19" t="n">
        <f aca="false">ROUND(R2663*Q2663*(1-S2663),2)</f>
        <v>1773.65</v>
      </c>
      <c r="W2663" s="16" t="str">
        <f aca="false">_xlfn.XLOOKUP(D2663,products!$A$2:$A$61,products!$C$2:$C$61,"Not found")</f>
        <v>Fashion</v>
      </c>
    </row>
    <row r="2664" customFormat="false" ht="15" hidden="false" customHeight="false" outlineLevel="0" collapsed="false">
      <c r="A2664" s="16" t="s">
        <v>3887</v>
      </c>
      <c r="B2664" s="16" t="s">
        <v>3884</v>
      </c>
      <c r="C2664" s="16" t="s">
        <v>446</v>
      </c>
      <c r="D2664" s="16" t="s">
        <v>254</v>
      </c>
      <c r="E2664" s="16" t="n">
        <v>1</v>
      </c>
      <c r="F2664" s="16" t="n">
        <v>993</v>
      </c>
      <c r="G2664" s="16" t="n">
        <v>0.2</v>
      </c>
      <c r="H2664" s="16" t="s">
        <v>70</v>
      </c>
      <c r="I2664" s="16" t="s">
        <v>71</v>
      </c>
      <c r="J2664" s="16" t="n">
        <v>5</v>
      </c>
      <c r="K2664" s="16" t="n">
        <v>4</v>
      </c>
      <c r="L2664" s="16" t="s">
        <v>41</v>
      </c>
      <c r="M2664" s="18" t="n">
        <f aca="false">IF(ISNUMBER(B2664),B2664,IF(MID(B2664,3,1)="-",DATE(VALUE(RIGHT(B2664,4)),VALUE(MID(B2664,4,2)),VALUE(LEFT(B2664,2))),DATE(VALUE(LEFT(B2664,4)),VALUE(MID(B2664,6,2)),VALUE(RIGHT(B2664,2)))))</f>
        <v>45893</v>
      </c>
      <c r="N2664" s="16" t="n">
        <f aca="false">MONTH(M2664)</f>
        <v>8</v>
      </c>
      <c r="O2664" s="16" t="str">
        <f aca="false">PROPER(TRIM(H2664))</f>
        <v>Pune</v>
      </c>
      <c r="P2664" s="16" t="str">
        <f aca="false">IFERROR(VLOOKUP(O2664,city_map!$A$2:$B$6,2,FALSE()),O2664)</f>
        <v>Pune</v>
      </c>
      <c r="Q2664" s="16" t="n">
        <f aca="false">IF(ISNUMBER(F2664),F2664,VALUE(SUBSTITUTE(SUBSTITUTE(F2664,"₹",""),",","")))</f>
        <v>993</v>
      </c>
      <c r="R2664" s="16" t="n">
        <f aca="false">IF(E2664=99,1,E2664)</f>
        <v>1</v>
      </c>
      <c r="S2664" s="16" t="n">
        <f aca="false">IF(G2664="",0,G2664)</f>
        <v>0.2</v>
      </c>
      <c r="T2664" s="16" t="str">
        <f aca="false">IF(I2664="","Unknown",IF(I2664="upi","UPI",I2664))</f>
        <v>Credit Card</v>
      </c>
      <c r="U2664" s="16" t="str">
        <f aca="false">IF(L2664="Yes","Y",IF(L2664="No","N",L2664))</f>
        <v>N</v>
      </c>
      <c r="V2664" s="19" t="n">
        <f aca="false">ROUND(R2664*Q2664*(1-S2664),2)</f>
        <v>794.4</v>
      </c>
      <c r="W2664" s="16" t="str">
        <f aca="false">_xlfn.XLOOKUP(D2664,products!$A$2:$A$61,products!$C$2:$C$61,"Not found")</f>
        <v>Fashion</v>
      </c>
    </row>
    <row r="2665" customFormat="false" ht="15" hidden="false" customHeight="false" outlineLevel="0" collapsed="false">
      <c r="A2665" s="16" t="s">
        <v>3888</v>
      </c>
      <c r="B2665" s="16" t="s">
        <v>3884</v>
      </c>
      <c r="C2665" s="16" t="s">
        <v>1091</v>
      </c>
      <c r="D2665" s="16" t="s">
        <v>250</v>
      </c>
      <c r="E2665" s="16" t="n">
        <v>1</v>
      </c>
      <c r="F2665" s="16" t="n">
        <v>705</v>
      </c>
      <c r="G2665" s="16" t="n">
        <v>0</v>
      </c>
      <c r="H2665" s="16" t="s">
        <v>39</v>
      </c>
      <c r="I2665" s="16" t="s">
        <v>60</v>
      </c>
      <c r="J2665" s="16" t="n">
        <v>6</v>
      </c>
      <c r="K2665" s="16" t="n">
        <v>3</v>
      </c>
      <c r="L2665" s="16" t="s">
        <v>41</v>
      </c>
      <c r="M2665" s="18" t="n">
        <f aca="false">IF(ISNUMBER(B2665),B2665,IF(MID(B2665,3,1)="-",DATE(VALUE(RIGHT(B2665,4)),VALUE(MID(B2665,4,2)),VALUE(LEFT(B2665,2))),DATE(VALUE(LEFT(B2665,4)),VALUE(MID(B2665,6,2)),VALUE(RIGHT(B2665,2)))))</f>
        <v>45893</v>
      </c>
      <c r="N2665" s="16" t="n">
        <f aca="false">MONTH(M2665)</f>
        <v>8</v>
      </c>
      <c r="O2665" s="16" t="str">
        <f aca="false">PROPER(TRIM(H2665))</f>
        <v>Delhi</v>
      </c>
      <c r="P2665" s="16" t="str">
        <f aca="false">IFERROR(VLOOKUP(O2665,city_map!$A$2:$B$6,2,FALSE()),O2665)</f>
        <v>Delhi</v>
      </c>
      <c r="Q2665" s="16" t="n">
        <f aca="false">IF(ISNUMBER(F2665),F2665,VALUE(SUBSTITUTE(SUBSTITUTE(F2665,"₹",""),",","")))</f>
        <v>705</v>
      </c>
      <c r="R2665" s="16" t="n">
        <f aca="false">IF(E2665=99,1,E2665)</f>
        <v>1</v>
      </c>
      <c r="S2665" s="16" t="n">
        <f aca="false">IF(G2665="",0,G2665)</f>
        <v>0</v>
      </c>
      <c r="T2665" s="16" t="str">
        <f aca="false">IF(I2665="","Unknown",IF(I2665="upi","UPI",I2665))</f>
        <v>UPI</v>
      </c>
      <c r="U2665" s="16" t="str">
        <f aca="false">IF(L2665="Yes","Y",IF(L2665="No","N",L2665))</f>
        <v>N</v>
      </c>
      <c r="V2665" s="19" t="n">
        <f aca="false">ROUND(R2665*Q2665*(1-S2665),2)</f>
        <v>705</v>
      </c>
      <c r="W2665" s="16" t="str">
        <f aca="false">_xlfn.XLOOKUP(D2665,products!$A$2:$A$61,products!$C$2:$C$61,"Not found")</f>
        <v>Home</v>
      </c>
    </row>
    <row r="2666" customFormat="false" ht="15" hidden="false" customHeight="false" outlineLevel="0" collapsed="false">
      <c r="A2666" s="16" t="s">
        <v>3889</v>
      </c>
      <c r="B2666" s="16" t="s">
        <v>3884</v>
      </c>
      <c r="C2666" s="16" t="s">
        <v>1198</v>
      </c>
      <c r="D2666" s="16" t="s">
        <v>99</v>
      </c>
      <c r="E2666" s="16" t="n">
        <v>1</v>
      </c>
      <c r="F2666" s="16" t="n">
        <v>696</v>
      </c>
      <c r="G2666" s="16" t="n">
        <v>0</v>
      </c>
      <c r="H2666" s="16" t="s">
        <v>67</v>
      </c>
      <c r="I2666" s="16" t="s">
        <v>60</v>
      </c>
      <c r="J2666" s="16" t="n">
        <v>2</v>
      </c>
      <c r="K2666" s="16" t="n">
        <v>4</v>
      </c>
      <c r="L2666" s="16" t="s">
        <v>41</v>
      </c>
      <c r="M2666" s="18" t="n">
        <f aca="false">IF(ISNUMBER(B2666),B2666,IF(MID(B2666,3,1)="-",DATE(VALUE(RIGHT(B2666,4)),VALUE(MID(B2666,4,2)),VALUE(LEFT(B2666,2))),DATE(VALUE(LEFT(B2666,4)),VALUE(MID(B2666,6,2)),VALUE(RIGHT(B2666,2)))))</f>
        <v>45893</v>
      </c>
      <c r="N2666" s="16" t="n">
        <f aca="false">MONTH(M2666)</f>
        <v>8</v>
      </c>
      <c r="O2666" s="16" t="str">
        <f aca="false">PROPER(TRIM(H2666))</f>
        <v>Kolkata</v>
      </c>
      <c r="P2666" s="16" t="str">
        <f aca="false">IFERROR(VLOOKUP(O2666,city_map!$A$2:$B$6,2,FALSE()),O2666)</f>
        <v>Kolkata</v>
      </c>
      <c r="Q2666" s="16" t="n">
        <f aca="false">IF(ISNUMBER(F2666),F2666,VALUE(SUBSTITUTE(SUBSTITUTE(F2666,"₹",""),",","")))</f>
        <v>696</v>
      </c>
      <c r="R2666" s="16" t="n">
        <f aca="false">IF(E2666=99,1,E2666)</f>
        <v>1</v>
      </c>
      <c r="S2666" s="16" t="n">
        <f aca="false">IF(G2666="",0,G2666)</f>
        <v>0</v>
      </c>
      <c r="T2666" s="16" t="str">
        <f aca="false">IF(I2666="","Unknown",IF(I2666="upi","UPI",I2666))</f>
        <v>UPI</v>
      </c>
      <c r="U2666" s="16" t="str">
        <f aca="false">IF(L2666="Yes","Y",IF(L2666="No","N",L2666))</f>
        <v>N</v>
      </c>
      <c r="V2666" s="19" t="n">
        <f aca="false">ROUND(R2666*Q2666*(1-S2666),2)</f>
        <v>696</v>
      </c>
      <c r="W2666" s="16" t="str">
        <f aca="false">_xlfn.XLOOKUP(D2666,products!$A$2:$A$61,products!$C$2:$C$61,"Not found")</f>
        <v>Fashion</v>
      </c>
    </row>
    <row r="2667" customFormat="false" ht="15" hidden="false" customHeight="false" outlineLevel="0" collapsed="false">
      <c r="A2667" s="16" t="s">
        <v>3890</v>
      </c>
      <c r="B2667" s="16" t="s">
        <v>3884</v>
      </c>
      <c r="C2667" s="16" t="s">
        <v>305</v>
      </c>
      <c r="D2667" s="16" t="s">
        <v>45</v>
      </c>
      <c r="E2667" s="16" t="n">
        <v>3</v>
      </c>
      <c r="F2667" s="16" t="n">
        <v>290</v>
      </c>
      <c r="G2667" s="16"/>
      <c r="H2667" s="16" t="s">
        <v>233</v>
      </c>
      <c r="I2667" s="16" t="s">
        <v>71</v>
      </c>
      <c r="J2667" s="16" t="n">
        <v>2</v>
      </c>
      <c r="K2667" s="16" t="n">
        <v>4</v>
      </c>
      <c r="L2667" s="16" t="s">
        <v>41</v>
      </c>
      <c r="M2667" s="18" t="n">
        <f aca="false">IF(ISNUMBER(B2667),B2667,IF(MID(B2667,3,1)="-",DATE(VALUE(RIGHT(B2667,4)),VALUE(MID(B2667,4,2)),VALUE(LEFT(B2667,2))),DATE(VALUE(LEFT(B2667,4)),VALUE(MID(B2667,6,2)),VALUE(RIGHT(B2667,2)))))</f>
        <v>45893</v>
      </c>
      <c r="N2667" s="16" t="n">
        <f aca="false">MONTH(M2667)</f>
        <v>8</v>
      </c>
      <c r="O2667" s="16" t="str">
        <f aca="false">PROPER(TRIM(H2667))</f>
        <v>Mumbai</v>
      </c>
      <c r="P2667" s="16" t="str">
        <f aca="false">IFERROR(VLOOKUP(O2667,city_map!$A$2:$B$6,2,FALSE()),O2667)</f>
        <v>Mumbai</v>
      </c>
      <c r="Q2667" s="16" t="n">
        <f aca="false">IF(ISNUMBER(F2667),F2667,VALUE(SUBSTITUTE(SUBSTITUTE(F2667,"₹",""),",","")))</f>
        <v>290</v>
      </c>
      <c r="R2667" s="16" t="n">
        <f aca="false">IF(E2667=99,1,E2667)</f>
        <v>3</v>
      </c>
      <c r="S2667" s="16" t="n">
        <f aca="false">IF(G2667="",0,G2667)</f>
        <v>0</v>
      </c>
      <c r="T2667" s="16" t="str">
        <f aca="false">IF(I2667="","Unknown",IF(I2667="upi","UPI",I2667))</f>
        <v>Credit Card</v>
      </c>
      <c r="U2667" s="16" t="str">
        <f aca="false">IF(L2667="Yes","Y",IF(L2667="No","N",L2667))</f>
        <v>N</v>
      </c>
      <c r="V2667" s="19" t="n">
        <f aca="false">ROUND(R2667*Q2667*(1-S2667),2)</f>
        <v>870</v>
      </c>
      <c r="W2667" s="16" t="str">
        <f aca="false">_xlfn.XLOOKUP(D2667,products!$A$2:$A$61,products!$C$2:$C$61,"Not found")</f>
        <v>Beauty</v>
      </c>
    </row>
    <row r="2668" customFormat="false" ht="15" hidden="false" customHeight="false" outlineLevel="0" collapsed="false">
      <c r="A2668" s="16" t="s">
        <v>3891</v>
      </c>
      <c r="B2668" s="16" t="s">
        <v>3884</v>
      </c>
      <c r="C2668" s="16" t="s">
        <v>305</v>
      </c>
      <c r="D2668" s="16" t="s">
        <v>184</v>
      </c>
      <c r="E2668" s="16" t="n">
        <v>1</v>
      </c>
      <c r="F2668" s="16" t="n">
        <v>1278</v>
      </c>
      <c r="G2668" s="16" t="n">
        <v>0</v>
      </c>
      <c r="H2668" s="16" t="s">
        <v>112</v>
      </c>
      <c r="I2668" s="16" t="s">
        <v>71</v>
      </c>
      <c r="J2668" s="16" t="n">
        <v>4</v>
      </c>
      <c r="K2668" s="16" t="n">
        <v>4</v>
      </c>
      <c r="L2668" s="16" t="s">
        <v>41</v>
      </c>
      <c r="M2668" s="18" t="n">
        <f aca="false">IF(ISNUMBER(B2668),B2668,IF(MID(B2668,3,1)="-",DATE(VALUE(RIGHT(B2668,4)),VALUE(MID(B2668,4,2)),VALUE(LEFT(B2668,2))),DATE(VALUE(LEFT(B2668,4)),VALUE(MID(B2668,6,2)),VALUE(RIGHT(B2668,2)))))</f>
        <v>45893</v>
      </c>
      <c r="N2668" s="16" t="n">
        <f aca="false">MONTH(M2668)</f>
        <v>8</v>
      </c>
      <c r="O2668" s="16" t="str">
        <f aca="false">PROPER(TRIM(H2668))</f>
        <v>Mumbai</v>
      </c>
      <c r="P2668" s="16" t="str">
        <f aca="false">IFERROR(VLOOKUP(O2668,city_map!$A$2:$B$6,2,FALSE()),O2668)</f>
        <v>Mumbai</v>
      </c>
      <c r="Q2668" s="16" t="n">
        <f aca="false">IF(ISNUMBER(F2668),F2668,VALUE(SUBSTITUTE(SUBSTITUTE(F2668,"₹",""),",","")))</f>
        <v>1278</v>
      </c>
      <c r="R2668" s="16" t="n">
        <f aca="false">IF(E2668=99,1,E2668)</f>
        <v>1</v>
      </c>
      <c r="S2668" s="16" t="n">
        <f aca="false">IF(G2668="",0,G2668)</f>
        <v>0</v>
      </c>
      <c r="T2668" s="16" t="str">
        <f aca="false">IF(I2668="","Unknown",IF(I2668="upi","UPI",I2668))</f>
        <v>Credit Card</v>
      </c>
      <c r="U2668" s="16" t="str">
        <f aca="false">IF(L2668="Yes","Y",IF(L2668="No","N",L2668))</f>
        <v>N</v>
      </c>
      <c r="V2668" s="19" t="n">
        <f aca="false">ROUND(R2668*Q2668*(1-S2668),2)</f>
        <v>1278</v>
      </c>
      <c r="W2668" s="16" t="str">
        <f aca="false">_xlfn.XLOOKUP(D2668,products!$A$2:$A$61,products!$C$2:$C$61,"Not found")</f>
        <v>Home</v>
      </c>
    </row>
    <row r="2669" customFormat="false" ht="15" hidden="false" customHeight="false" outlineLevel="0" collapsed="false">
      <c r="A2669" s="16" t="s">
        <v>3892</v>
      </c>
      <c r="B2669" s="16" t="s">
        <v>3884</v>
      </c>
      <c r="C2669" s="16" t="s">
        <v>2838</v>
      </c>
      <c r="D2669" s="16" t="s">
        <v>129</v>
      </c>
      <c r="E2669" s="16" t="n">
        <v>2</v>
      </c>
      <c r="F2669" s="16" t="n">
        <v>585</v>
      </c>
      <c r="G2669" s="16" t="n">
        <v>0</v>
      </c>
      <c r="H2669" s="16" t="s">
        <v>81</v>
      </c>
      <c r="I2669" s="16" t="s">
        <v>60</v>
      </c>
      <c r="J2669" s="16" t="n">
        <v>4</v>
      </c>
      <c r="K2669" s="16" t="n">
        <v>3</v>
      </c>
      <c r="L2669" s="16" t="s">
        <v>41</v>
      </c>
      <c r="M2669" s="18" t="n">
        <f aca="false">IF(ISNUMBER(B2669),B2669,IF(MID(B2669,3,1)="-",DATE(VALUE(RIGHT(B2669,4)),VALUE(MID(B2669,4,2)),VALUE(LEFT(B2669,2))),DATE(VALUE(LEFT(B2669,4)),VALUE(MID(B2669,6,2)),VALUE(RIGHT(B2669,2)))))</f>
        <v>45893</v>
      </c>
      <c r="N2669" s="16" t="n">
        <f aca="false">MONTH(M2669)</f>
        <v>8</v>
      </c>
      <c r="O2669" s="16" t="str">
        <f aca="false">PROPER(TRIM(H2669))</f>
        <v>Hyderabad</v>
      </c>
      <c r="P2669" s="16" t="str">
        <f aca="false">IFERROR(VLOOKUP(O2669,city_map!$A$2:$B$6,2,FALSE()),O2669)</f>
        <v>Hyderabad</v>
      </c>
      <c r="Q2669" s="16" t="n">
        <f aca="false">IF(ISNUMBER(F2669),F2669,VALUE(SUBSTITUTE(SUBSTITUTE(F2669,"₹",""),",","")))</f>
        <v>585</v>
      </c>
      <c r="R2669" s="16" t="n">
        <f aca="false">IF(E2669=99,1,E2669)</f>
        <v>2</v>
      </c>
      <c r="S2669" s="16" t="n">
        <f aca="false">IF(G2669="",0,G2669)</f>
        <v>0</v>
      </c>
      <c r="T2669" s="16" t="str">
        <f aca="false">IF(I2669="","Unknown",IF(I2669="upi","UPI",I2669))</f>
        <v>UPI</v>
      </c>
      <c r="U2669" s="16" t="str">
        <f aca="false">IF(L2669="Yes","Y",IF(L2669="No","N",L2669))</f>
        <v>N</v>
      </c>
      <c r="V2669" s="19" t="n">
        <f aca="false">ROUND(R2669*Q2669*(1-S2669),2)</f>
        <v>1170</v>
      </c>
      <c r="W2669" s="16" t="str">
        <f aca="false">_xlfn.XLOOKUP(D2669,products!$A$2:$A$61,products!$C$2:$C$61,"Not found")</f>
        <v>Beauty</v>
      </c>
    </row>
    <row r="2670" customFormat="false" ht="15" hidden="false" customHeight="false" outlineLevel="0" collapsed="false">
      <c r="A2670" s="16" t="s">
        <v>3893</v>
      </c>
      <c r="B2670" s="16" t="s">
        <v>3884</v>
      </c>
      <c r="C2670" s="16" t="s">
        <v>585</v>
      </c>
      <c r="D2670" s="16" t="s">
        <v>136</v>
      </c>
      <c r="E2670" s="16" t="n">
        <v>2</v>
      </c>
      <c r="F2670" s="16" t="n">
        <v>2098</v>
      </c>
      <c r="G2670" s="16" t="n">
        <v>0.05</v>
      </c>
      <c r="H2670" s="16" t="s">
        <v>130</v>
      </c>
      <c r="I2670" s="16" t="s">
        <v>40</v>
      </c>
      <c r="J2670" s="16" t="n">
        <v>3</v>
      </c>
      <c r="K2670" s="16" t="n">
        <v>4</v>
      </c>
      <c r="L2670" s="16" t="s">
        <v>41</v>
      </c>
      <c r="M2670" s="18" t="n">
        <f aca="false">IF(ISNUMBER(B2670),B2670,IF(MID(B2670,3,1)="-",DATE(VALUE(RIGHT(B2670,4)),VALUE(MID(B2670,4,2)),VALUE(LEFT(B2670,2))),DATE(VALUE(LEFT(B2670,4)),VALUE(MID(B2670,6,2)),VALUE(RIGHT(B2670,2)))))</f>
        <v>45893</v>
      </c>
      <c r="N2670" s="16" t="n">
        <f aca="false">MONTH(M2670)</f>
        <v>8</v>
      </c>
      <c r="O2670" s="16" t="str">
        <f aca="false">PROPER(TRIM(H2670))</f>
        <v>Bengaluru</v>
      </c>
      <c r="P2670" s="16" t="str">
        <f aca="false">IFERROR(VLOOKUP(O2670,city_map!$A$2:$B$6,2,FALSE()),O2670)</f>
        <v>Bengaluru</v>
      </c>
      <c r="Q2670" s="16" t="n">
        <f aca="false">IF(ISNUMBER(F2670),F2670,VALUE(SUBSTITUTE(SUBSTITUTE(F2670,"₹",""),",","")))</f>
        <v>2098</v>
      </c>
      <c r="R2670" s="16" t="n">
        <f aca="false">IF(E2670=99,1,E2670)</f>
        <v>2</v>
      </c>
      <c r="S2670" s="16" t="n">
        <f aca="false">IF(G2670="",0,G2670)</f>
        <v>0.05</v>
      </c>
      <c r="T2670" s="16" t="str">
        <f aca="false">IF(I2670="","Unknown",IF(I2670="upi","UPI",I2670))</f>
        <v>COD</v>
      </c>
      <c r="U2670" s="16" t="str">
        <f aca="false">IF(L2670="Yes","Y",IF(L2670="No","N",L2670))</f>
        <v>N</v>
      </c>
      <c r="V2670" s="19" t="n">
        <f aca="false">ROUND(R2670*Q2670*(1-S2670),2)</f>
        <v>3986.2</v>
      </c>
      <c r="W2670" s="16" t="str">
        <f aca="false">_xlfn.XLOOKUP(D2670,products!$A$2:$A$61,products!$C$2:$C$61,"Not found")</f>
        <v>Electronics</v>
      </c>
    </row>
    <row r="2671" customFormat="false" ht="15" hidden="false" customHeight="false" outlineLevel="0" collapsed="false">
      <c r="A2671" s="16" t="s">
        <v>3894</v>
      </c>
      <c r="B2671" s="16" t="s">
        <v>3884</v>
      </c>
      <c r="C2671" s="16" t="s">
        <v>2838</v>
      </c>
      <c r="D2671" s="16" t="s">
        <v>88</v>
      </c>
      <c r="E2671" s="16" t="n">
        <v>1</v>
      </c>
      <c r="F2671" s="16" t="n">
        <v>2852</v>
      </c>
      <c r="G2671" s="16" t="n">
        <v>0.1</v>
      </c>
      <c r="H2671" s="16" t="s">
        <v>81</v>
      </c>
      <c r="I2671" s="16" t="s">
        <v>47</v>
      </c>
      <c r="J2671" s="16" t="n">
        <v>3</v>
      </c>
      <c r="K2671" s="16" t="n">
        <v>3</v>
      </c>
      <c r="L2671" s="16" t="s">
        <v>57</v>
      </c>
      <c r="M2671" s="18" t="n">
        <f aca="false">IF(ISNUMBER(B2671),B2671,IF(MID(B2671,3,1)="-",DATE(VALUE(RIGHT(B2671,4)),VALUE(MID(B2671,4,2)),VALUE(LEFT(B2671,2))),DATE(VALUE(LEFT(B2671,4)),VALUE(MID(B2671,6,2)),VALUE(RIGHT(B2671,2)))))</f>
        <v>45893</v>
      </c>
      <c r="N2671" s="16" t="n">
        <f aca="false">MONTH(M2671)</f>
        <v>8</v>
      </c>
      <c r="O2671" s="16" t="str">
        <f aca="false">PROPER(TRIM(H2671))</f>
        <v>Hyderabad</v>
      </c>
      <c r="P2671" s="16" t="str">
        <f aca="false">IFERROR(VLOOKUP(O2671,city_map!$A$2:$B$6,2,FALSE()),O2671)</f>
        <v>Hyderabad</v>
      </c>
      <c r="Q2671" s="16" t="n">
        <f aca="false">IF(ISNUMBER(F2671),F2671,VALUE(SUBSTITUTE(SUBSTITUTE(F2671,"₹",""),",","")))</f>
        <v>2852</v>
      </c>
      <c r="R2671" s="16" t="n">
        <f aca="false">IF(E2671=99,1,E2671)</f>
        <v>1</v>
      </c>
      <c r="S2671" s="16" t="n">
        <f aca="false">IF(G2671="",0,G2671)</f>
        <v>0.1</v>
      </c>
      <c r="T2671" s="16" t="str">
        <f aca="false">IF(I2671="","Unknown",IF(I2671="upi","UPI",I2671))</f>
        <v>Debit Card</v>
      </c>
      <c r="U2671" s="16" t="str">
        <f aca="false">IF(L2671="Yes","Y",IF(L2671="No","N",L2671))</f>
        <v>Y</v>
      </c>
      <c r="V2671" s="19" t="n">
        <f aca="false">ROUND(R2671*Q2671*(1-S2671),2)</f>
        <v>2566.8</v>
      </c>
      <c r="W2671" s="16" t="str">
        <f aca="false">_xlfn.XLOOKUP(D2671,products!$A$2:$A$61,products!$C$2:$C$61,"Not found")</f>
        <v>Fashion</v>
      </c>
    </row>
    <row r="2672" customFormat="false" ht="15" hidden="false" customHeight="false" outlineLevel="0" collapsed="false">
      <c r="A2672" s="16" t="s">
        <v>3895</v>
      </c>
      <c r="B2672" s="16" t="s">
        <v>3884</v>
      </c>
      <c r="C2672" s="16" t="s">
        <v>2803</v>
      </c>
      <c r="D2672" s="16" t="s">
        <v>229</v>
      </c>
      <c r="E2672" s="16" t="n">
        <v>1</v>
      </c>
      <c r="F2672" s="16" t="n">
        <v>427</v>
      </c>
      <c r="G2672" s="16" t="n">
        <v>0</v>
      </c>
      <c r="H2672" s="16" t="s">
        <v>39</v>
      </c>
      <c r="I2672" s="16" t="s">
        <v>60</v>
      </c>
      <c r="J2672" s="16" t="n">
        <v>4</v>
      </c>
      <c r="K2672" s="16" t="n">
        <v>4</v>
      </c>
      <c r="L2672" s="16" t="s">
        <v>41</v>
      </c>
      <c r="M2672" s="18" t="n">
        <f aca="false">IF(ISNUMBER(B2672),B2672,IF(MID(B2672,3,1)="-",DATE(VALUE(RIGHT(B2672,4)),VALUE(MID(B2672,4,2)),VALUE(LEFT(B2672,2))),DATE(VALUE(LEFT(B2672,4)),VALUE(MID(B2672,6,2)),VALUE(RIGHT(B2672,2)))))</f>
        <v>45893</v>
      </c>
      <c r="N2672" s="16" t="n">
        <f aca="false">MONTH(M2672)</f>
        <v>8</v>
      </c>
      <c r="O2672" s="16" t="str">
        <f aca="false">PROPER(TRIM(H2672))</f>
        <v>Delhi</v>
      </c>
      <c r="P2672" s="16" t="str">
        <f aca="false">IFERROR(VLOOKUP(O2672,city_map!$A$2:$B$6,2,FALSE()),O2672)</f>
        <v>Delhi</v>
      </c>
      <c r="Q2672" s="16" t="n">
        <f aca="false">IF(ISNUMBER(F2672),F2672,VALUE(SUBSTITUTE(SUBSTITUTE(F2672,"₹",""),",","")))</f>
        <v>427</v>
      </c>
      <c r="R2672" s="16" t="n">
        <f aca="false">IF(E2672=99,1,E2672)</f>
        <v>1</v>
      </c>
      <c r="S2672" s="16" t="n">
        <f aca="false">IF(G2672="",0,G2672)</f>
        <v>0</v>
      </c>
      <c r="T2672" s="16" t="str">
        <f aca="false">IF(I2672="","Unknown",IF(I2672="upi","UPI",I2672))</f>
        <v>UPI</v>
      </c>
      <c r="U2672" s="16" t="str">
        <f aca="false">IF(L2672="Yes","Y",IF(L2672="No","N",L2672))</f>
        <v>N</v>
      </c>
      <c r="V2672" s="19" t="n">
        <f aca="false">ROUND(R2672*Q2672*(1-S2672),2)</f>
        <v>427</v>
      </c>
      <c r="W2672" s="16" t="str">
        <f aca="false">_xlfn.XLOOKUP(D2672,products!$A$2:$A$61,products!$C$2:$C$61,"Not found")</f>
        <v>Books</v>
      </c>
    </row>
    <row r="2673" customFormat="false" ht="15" hidden="false" customHeight="false" outlineLevel="0" collapsed="false">
      <c r="A2673" s="16" t="s">
        <v>3896</v>
      </c>
      <c r="B2673" s="16" t="s">
        <v>3884</v>
      </c>
      <c r="C2673" s="16" t="s">
        <v>1070</v>
      </c>
      <c r="D2673" s="16" t="s">
        <v>451</v>
      </c>
      <c r="E2673" s="16" t="n">
        <v>2</v>
      </c>
      <c r="F2673" s="16" t="n">
        <v>1336</v>
      </c>
      <c r="G2673" s="16" t="n">
        <v>0.2</v>
      </c>
      <c r="H2673" s="16" t="s">
        <v>208</v>
      </c>
      <c r="I2673" s="16" t="s">
        <v>60</v>
      </c>
      <c r="J2673" s="16" t="n">
        <v>7</v>
      </c>
      <c r="K2673" s="16" t="n">
        <v>3</v>
      </c>
      <c r="L2673" s="16" t="s">
        <v>41</v>
      </c>
      <c r="M2673" s="18" t="n">
        <f aca="false">IF(ISNUMBER(B2673),B2673,IF(MID(B2673,3,1)="-",DATE(VALUE(RIGHT(B2673,4)),VALUE(MID(B2673,4,2)),VALUE(LEFT(B2673,2))),DATE(VALUE(LEFT(B2673,4)),VALUE(MID(B2673,6,2)),VALUE(RIGHT(B2673,2)))))</f>
        <v>45893</v>
      </c>
      <c r="N2673" s="16" t="n">
        <f aca="false">MONTH(M2673)</f>
        <v>8</v>
      </c>
      <c r="O2673" s="16" t="str">
        <f aca="false">PROPER(TRIM(H2673))</f>
        <v>Jaipur</v>
      </c>
      <c r="P2673" s="16" t="str">
        <f aca="false">IFERROR(VLOOKUP(O2673,city_map!$A$2:$B$6,2,FALSE()),O2673)</f>
        <v>Jaipur</v>
      </c>
      <c r="Q2673" s="16" t="n">
        <f aca="false">IF(ISNUMBER(F2673),F2673,VALUE(SUBSTITUTE(SUBSTITUTE(F2673,"₹",""),",","")))</f>
        <v>1336</v>
      </c>
      <c r="R2673" s="16" t="n">
        <f aca="false">IF(E2673=99,1,E2673)</f>
        <v>2</v>
      </c>
      <c r="S2673" s="16" t="n">
        <f aca="false">IF(G2673="",0,G2673)</f>
        <v>0.2</v>
      </c>
      <c r="T2673" s="16" t="str">
        <f aca="false">IF(I2673="","Unknown",IF(I2673="upi","UPI",I2673))</f>
        <v>UPI</v>
      </c>
      <c r="U2673" s="16" t="str">
        <f aca="false">IF(L2673="Yes","Y",IF(L2673="No","N",L2673))</f>
        <v>N</v>
      </c>
      <c r="V2673" s="19" t="n">
        <f aca="false">ROUND(R2673*Q2673*(1-S2673),2)</f>
        <v>2137.6</v>
      </c>
      <c r="W2673" s="16" t="str">
        <f aca="false">_xlfn.XLOOKUP(D2673,products!$A$2:$A$61,products!$C$2:$C$61,"Not found")</f>
        <v>Beauty</v>
      </c>
    </row>
    <row r="2674" customFormat="false" ht="15" hidden="false" customHeight="false" outlineLevel="0" collapsed="false">
      <c r="A2674" s="16" t="s">
        <v>3897</v>
      </c>
      <c r="B2674" s="16" t="s">
        <v>3884</v>
      </c>
      <c r="C2674" s="16" t="s">
        <v>809</v>
      </c>
      <c r="D2674" s="16" t="s">
        <v>136</v>
      </c>
      <c r="E2674" s="16" t="n">
        <v>1</v>
      </c>
      <c r="F2674" s="16" t="n">
        <v>2097</v>
      </c>
      <c r="G2674" s="16" t="n">
        <v>0</v>
      </c>
      <c r="H2674" s="16" t="s">
        <v>67</v>
      </c>
      <c r="I2674" s="16" t="s">
        <v>71</v>
      </c>
      <c r="J2674" s="16" t="n">
        <v>3</v>
      </c>
      <c r="K2674" s="16" t="n">
        <v>4</v>
      </c>
      <c r="L2674" s="16" t="s">
        <v>41</v>
      </c>
      <c r="M2674" s="18" t="n">
        <f aca="false">IF(ISNUMBER(B2674),B2674,IF(MID(B2674,3,1)="-",DATE(VALUE(RIGHT(B2674,4)),VALUE(MID(B2674,4,2)),VALUE(LEFT(B2674,2))),DATE(VALUE(LEFT(B2674,4)),VALUE(MID(B2674,6,2)),VALUE(RIGHT(B2674,2)))))</f>
        <v>45893</v>
      </c>
      <c r="N2674" s="16" t="n">
        <f aca="false">MONTH(M2674)</f>
        <v>8</v>
      </c>
      <c r="O2674" s="16" t="str">
        <f aca="false">PROPER(TRIM(H2674))</f>
        <v>Kolkata</v>
      </c>
      <c r="P2674" s="16" t="str">
        <f aca="false">IFERROR(VLOOKUP(O2674,city_map!$A$2:$B$6,2,FALSE()),O2674)</f>
        <v>Kolkata</v>
      </c>
      <c r="Q2674" s="16" t="n">
        <f aca="false">IF(ISNUMBER(F2674),F2674,VALUE(SUBSTITUTE(SUBSTITUTE(F2674,"₹",""),",","")))</f>
        <v>2097</v>
      </c>
      <c r="R2674" s="16" t="n">
        <f aca="false">IF(E2674=99,1,E2674)</f>
        <v>1</v>
      </c>
      <c r="S2674" s="16" t="n">
        <f aca="false">IF(G2674="",0,G2674)</f>
        <v>0</v>
      </c>
      <c r="T2674" s="16" t="str">
        <f aca="false">IF(I2674="","Unknown",IF(I2674="upi","UPI",I2674))</f>
        <v>Credit Card</v>
      </c>
      <c r="U2674" s="16" t="str">
        <f aca="false">IF(L2674="Yes","Y",IF(L2674="No","N",L2674))</f>
        <v>N</v>
      </c>
      <c r="V2674" s="19" t="n">
        <f aca="false">ROUND(R2674*Q2674*(1-S2674),2)</f>
        <v>2097</v>
      </c>
      <c r="W2674" s="16" t="str">
        <f aca="false">_xlfn.XLOOKUP(D2674,products!$A$2:$A$61,products!$C$2:$C$61,"Not found")</f>
        <v>Electronics</v>
      </c>
    </row>
    <row r="2675" customFormat="false" ht="15" hidden="false" customHeight="false" outlineLevel="0" collapsed="false">
      <c r="A2675" s="16" t="s">
        <v>3898</v>
      </c>
      <c r="B2675" s="16" t="s">
        <v>3884</v>
      </c>
      <c r="C2675" s="16" t="s">
        <v>1168</v>
      </c>
      <c r="D2675" s="16" t="s">
        <v>157</v>
      </c>
      <c r="E2675" s="16" t="n">
        <v>3</v>
      </c>
      <c r="F2675" s="16" t="n">
        <v>1149</v>
      </c>
      <c r="G2675" s="16" t="n">
        <v>0.3</v>
      </c>
      <c r="H2675" s="16" t="s">
        <v>560</v>
      </c>
      <c r="I2675" s="16" t="s">
        <v>60</v>
      </c>
      <c r="J2675" s="16" t="n">
        <v>4</v>
      </c>
      <c r="K2675" s="16" t="n">
        <v>5</v>
      </c>
      <c r="L2675" s="16" t="s">
        <v>41</v>
      </c>
      <c r="M2675" s="18" t="n">
        <f aca="false">IF(ISNUMBER(B2675),B2675,IF(MID(B2675,3,1)="-",DATE(VALUE(RIGHT(B2675,4)),VALUE(MID(B2675,4,2)),VALUE(LEFT(B2675,2))),DATE(VALUE(LEFT(B2675,4)),VALUE(MID(B2675,6,2)),VALUE(RIGHT(B2675,2)))))</f>
        <v>45893</v>
      </c>
      <c r="N2675" s="16" t="n">
        <f aca="false">MONTH(M2675)</f>
        <v>8</v>
      </c>
      <c r="O2675" s="16" t="str">
        <f aca="false">PROPER(TRIM(H2675))</f>
        <v>Chennai</v>
      </c>
      <c r="P2675" s="16" t="str">
        <f aca="false">IFERROR(VLOOKUP(O2675,city_map!$A$2:$B$6,2,FALSE()),O2675)</f>
        <v>Chennai</v>
      </c>
      <c r="Q2675" s="16" t="n">
        <f aca="false">IF(ISNUMBER(F2675),F2675,VALUE(SUBSTITUTE(SUBSTITUTE(F2675,"₹",""),",","")))</f>
        <v>1149</v>
      </c>
      <c r="R2675" s="16" t="n">
        <f aca="false">IF(E2675=99,1,E2675)</f>
        <v>3</v>
      </c>
      <c r="S2675" s="16" t="n">
        <f aca="false">IF(G2675="",0,G2675)</f>
        <v>0.3</v>
      </c>
      <c r="T2675" s="16" t="str">
        <f aca="false">IF(I2675="","Unknown",IF(I2675="upi","UPI",I2675))</f>
        <v>UPI</v>
      </c>
      <c r="U2675" s="16" t="str">
        <f aca="false">IF(L2675="Yes","Y",IF(L2675="No","N",L2675))</f>
        <v>N</v>
      </c>
      <c r="V2675" s="19" t="n">
        <f aca="false">ROUND(R2675*Q2675*(1-S2675),2)</f>
        <v>2412.9</v>
      </c>
      <c r="W2675" s="16" t="str">
        <f aca="false">_xlfn.XLOOKUP(D2675,products!$A$2:$A$61,products!$C$2:$C$61,"Not found")</f>
        <v>Books</v>
      </c>
    </row>
    <row r="2676" customFormat="false" ht="15" hidden="false" customHeight="false" outlineLevel="0" collapsed="false">
      <c r="A2676" s="16" t="s">
        <v>3899</v>
      </c>
      <c r="B2676" s="16" t="s">
        <v>3884</v>
      </c>
      <c r="C2676" s="16" t="s">
        <v>1222</v>
      </c>
      <c r="D2676" s="16" t="s">
        <v>88</v>
      </c>
      <c r="E2676" s="16" t="n">
        <v>1</v>
      </c>
      <c r="F2676" s="16" t="n">
        <v>3067</v>
      </c>
      <c r="G2676" s="16" t="n">
        <v>0.2</v>
      </c>
      <c r="H2676" s="16" t="s">
        <v>46</v>
      </c>
      <c r="I2676" s="16" t="s">
        <v>71</v>
      </c>
      <c r="J2676" s="16" t="n">
        <v>2</v>
      </c>
      <c r="K2676" s="16" t="n">
        <v>4</v>
      </c>
      <c r="L2676" s="16" t="s">
        <v>41</v>
      </c>
      <c r="M2676" s="18" t="n">
        <f aca="false">IF(ISNUMBER(B2676),B2676,IF(MID(B2676,3,1)="-",DATE(VALUE(RIGHT(B2676,4)),VALUE(MID(B2676,4,2)),VALUE(LEFT(B2676,2))),DATE(VALUE(LEFT(B2676,4)),VALUE(MID(B2676,6,2)),VALUE(RIGHT(B2676,2)))))</f>
        <v>45893</v>
      </c>
      <c r="N2676" s="16" t="n">
        <f aca="false">MONTH(M2676)</f>
        <v>8</v>
      </c>
      <c r="O2676" s="16" t="str">
        <f aca="false">PROPER(TRIM(H2676))</f>
        <v>Chennai</v>
      </c>
      <c r="P2676" s="16" t="str">
        <f aca="false">IFERROR(VLOOKUP(O2676,city_map!$A$2:$B$6,2,FALSE()),O2676)</f>
        <v>Chennai</v>
      </c>
      <c r="Q2676" s="16" t="n">
        <f aca="false">IF(ISNUMBER(F2676),F2676,VALUE(SUBSTITUTE(SUBSTITUTE(F2676,"₹",""),",","")))</f>
        <v>3067</v>
      </c>
      <c r="R2676" s="16" t="n">
        <f aca="false">IF(E2676=99,1,E2676)</f>
        <v>1</v>
      </c>
      <c r="S2676" s="16" t="n">
        <f aca="false">IF(G2676="",0,G2676)</f>
        <v>0.2</v>
      </c>
      <c r="T2676" s="16" t="str">
        <f aca="false">IF(I2676="","Unknown",IF(I2676="upi","UPI",I2676))</f>
        <v>Credit Card</v>
      </c>
      <c r="U2676" s="16" t="str">
        <f aca="false">IF(L2676="Yes","Y",IF(L2676="No","N",L2676))</f>
        <v>N</v>
      </c>
      <c r="V2676" s="19" t="n">
        <f aca="false">ROUND(R2676*Q2676*(1-S2676),2)</f>
        <v>2453.6</v>
      </c>
      <c r="W2676" s="16" t="str">
        <f aca="false">_xlfn.XLOOKUP(D2676,products!$A$2:$A$61,products!$C$2:$C$61,"Not found")</f>
        <v>Fashion</v>
      </c>
    </row>
    <row r="2677" customFormat="false" ht="15" hidden="false" customHeight="false" outlineLevel="0" collapsed="false">
      <c r="A2677" s="16" t="s">
        <v>3900</v>
      </c>
      <c r="B2677" s="16" t="s">
        <v>3884</v>
      </c>
      <c r="C2677" s="16" t="s">
        <v>720</v>
      </c>
      <c r="D2677" s="16" t="s">
        <v>38</v>
      </c>
      <c r="E2677" s="16" t="n">
        <v>5</v>
      </c>
      <c r="F2677" s="16" t="n">
        <v>353</v>
      </c>
      <c r="G2677" s="16" t="n">
        <v>0.3</v>
      </c>
      <c r="H2677" s="16" t="s">
        <v>130</v>
      </c>
      <c r="I2677" s="16" t="s">
        <v>60</v>
      </c>
      <c r="J2677" s="16" t="n">
        <v>3</v>
      </c>
      <c r="K2677" s="16" t="n">
        <v>4</v>
      </c>
      <c r="L2677" s="16" t="s">
        <v>41</v>
      </c>
      <c r="M2677" s="18" t="n">
        <f aca="false">IF(ISNUMBER(B2677),B2677,IF(MID(B2677,3,1)="-",DATE(VALUE(RIGHT(B2677,4)),VALUE(MID(B2677,4,2)),VALUE(LEFT(B2677,2))),DATE(VALUE(LEFT(B2677,4)),VALUE(MID(B2677,6,2)),VALUE(RIGHT(B2677,2)))))</f>
        <v>45893</v>
      </c>
      <c r="N2677" s="16" t="n">
        <f aca="false">MONTH(M2677)</f>
        <v>8</v>
      </c>
      <c r="O2677" s="16" t="str">
        <f aca="false">PROPER(TRIM(H2677))</f>
        <v>Bengaluru</v>
      </c>
      <c r="P2677" s="16" t="str">
        <f aca="false">IFERROR(VLOOKUP(O2677,city_map!$A$2:$B$6,2,FALSE()),O2677)</f>
        <v>Bengaluru</v>
      </c>
      <c r="Q2677" s="16" t="n">
        <f aca="false">IF(ISNUMBER(F2677),F2677,VALUE(SUBSTITUTE(SUBSTITUTE(F2677,"₹",""),",","")))</f>
        <v>353</v>
      </c>
      <c r="R2677" s="16" t="n">
        <f aca="false">IF(E2677=99,1,E2677)</f>
        <v>5</v>
      </c>
      <c r="S2677" s="16" t="n">
        <f aca="false">IF(G2677="",0,G2677)</f>
        <v>0.3</v>
      </c>
      <c r="T2677" s="16" t="str">
        <f aca="false">IF(I2677="","Unknown",IF(I2677="upi","UPI",I2677))</f>
        <v>UPI</v>
      </c>
      <c r="U2677" s="16" t="str">
        <f aca="false">IF(L2677="Yes","Y",IF(L2677="No","N",L2677))</f>
        <v>N</v>
      </c>
      <c r="V2677" s="19" t="n">
        <f aca="false">ROUND(R2677*Q2677*(1-S2677),2)</f>
        <v>1235.5</v>
      </c>
      <c r="W2677" s="16" t="str">
        <f aca="false">_xlfn.XLOOKUP(D2677,products!$A$2:$A$61,products!$C$2:$C$61,"Not found")</f>
        <v>Books</v>
      </c>
    </row>
    <row r="2678" customFormat="false" ht="15" hidden="false" customHeight="false" outlineLevel="0" collapsed="false">
      <c r="A2678" s="16" t="s">
        <v>3901</v>
      </c>
      <c r="B2678" s="16" t="s">
        <v>3884</v>
      </c>
      <c r="C2678" s="16" t="s">
        <v>1354</v>
      </c>
      <c r="D2678" s="16" t="s">
        <v>45</v>
      </c>
      <c r="E2678" s="16" t="n">
        <v>4</v>
      </c>
      <c r="F2678" s="16" t="n">
        <v>288</v>
      </c>
      <c r="G2678" s="16" t="n">
        <v>0.15</v>
      </c>
      <c r="H2678" s="16" t="s">
        <v>81</v>
      </c>
      <c r="I2678" s="16" t="s">
        <v>71</v>
      </c>
      <c r="J2678" s="16" t="n">
        <v>3</v>
      </c>
      <c r="K2678" s="16" t="n">
        <v>4</v>
      </c>
      <c r="L2678" s="16" t="s">
        <v>41</v>
      </c>
      <c r="M2678" s="18" t="n">
        <f aca="false">IF(ISNUMBER(B2678),B2678,IF(MID(B2678,3,1)="-",DATE(VALUE(RIGHT(B2678,4)),VALUE(MID(B2678,4,2)),VALUE(LEFT(B2678,2))),DATE(VALUE(LEFT(B2678,4)),VALUE(MID(B2678,6,2)),VALUE(RIGHT(B2678,2)))))</f>
        <v>45893</v>
      </c>
      <c r="N2678" s="16" t="n">
        <f aca="false">MONTH(M2678)</f>
        <v>8</v>
      </c>
      <c r="O2678" s="16" t="str">
        <f aca="false">PROPER(TRIM(H2678))</f>
        <v>Hyderabad</v>
      </c>
      <c r="P2678" s="16" t="str">
        <f aca="false">IFERROR(VLOOKUP(O2678,city_map!$A$2:$B$6,2,FALSE()),O2678)</f>
        <v>Hyderabad</v>
      </c>
      <c r="Q2678" s="16" t="n">
        <f aca="false">IF(ISNUMBER(F2678),F2678,VALUE(SUBSTITUTE(SUBSTITUTE(F2678,"₹",""),",","")))</f>
        <v>288</v>
      </c>
      <c r="R2678" s="16" t="n">
        <f aca="false">IF(E2678=99,1,E2678)</f>
        <v>4</v>
      </c>
      <c r="S2678" s="16" t="n">
        <f aca="false">IF(G2678="",0,G2678)</f>
        <v>0.15</v>
      </c>
      <c r="T2678" s="16" t="str">
        <f aca="false">IF(I2678="","Unknown",IF(I2678="upi","UPI",I2678))</f>
        <v>Credit Card</v>
      </c>
      <c r="U2678" s="16" t="str">
        <f aca="false">IF(L2678="Yes","Y",IF(L2678="No","N",L2678))</f>
        <v>N</v>
      </c>
      <c r="V2678" s="19" t="n">
        <f aca="false">ROUND(R2678*Q2678*(1-S2678),2)</f>
        <v>979.2</v>
      </c>
      <c r="W2678" s="16" t="str">
        <f aca="false">_xlfn.XLOOKUP(D2678,products!$A$2:$A$61,products!$C$2:$C$61,"Not found")</f>
        <v>Beauty</v>
      </c>
    </row>
    <row r="2679" customFormat="false" ht="15" hidden="false" customHeight="false" outlineLevel="0" collapsed="false">
      <c r="A2679" s="16" t="s">
        <v>3902</v>
      </c>
      <c r="B2679" s="16" t="s">
        <v>3884</v>
      </c>
      <c r="C2679" s="16" t="s">
        <v>395</v>
      </c>
      <c r="D2679" s="16" t="s">
        <v>142</v>
      </c>
      <c r="E2679" s="16" t="n">
        <v>1</v>
      </c>
      <c r="F2679" s="16" t="n">
        <v>620</v>
      </c>
      <c r="G2679" s="16" t="n">
        <v>0</v>
      </c>
      <c r="H2679" s="16" t="s">
        <v>81</v>
      </c>
      <c r="I2679" s="16" t="s">
        <v>60</v>
      </c>
      <c r="J2679" s="16" t="n">
        <v>4</v>
      </c>
      <c r="K2679" s="16" t="n">
        <v>5</v>
      </c>
      <c r="L2679" s="16" t="s">
        <v>41</v>
      </c>
      <c r="M2679" s="18" t="n">
        <f aca="false">IF(ISNUMBER(B2679),B2679,IF(MID(B2679,3,1)="-",DATE(VALUE(RIGHT(B2679,4)),VALUE(MID(B2679,4,2)),VALUE(LEFT(B2679,2))),DATE(VALUE(LEFT(B2679,4)),VALUE(MID(B2679,6,2)),VALUE(RIGHT(B2679,2)))))</f>
        <v>45893</v>
      </c>
      <c r="N2679" s="16" t="n">
        <f aca="false">MONTH(M2679)</f>
        <v>8</v>
      </c>
      <c r="O2679" s="16" t="str">
        <f aca="false">PROPER(TRIM(H2679))</f>
        <v>Hyderabad</v>
      </c>
      <c r="P2679" s="16" t="str">
        <f aca="false">IFERROR(VLOOKUP(O2679,city_map!$A$2:$B$6,2,FALSE()),O2679)</f>
        <v>Hyderabad</v>
      </c>
      <c r="Q2679" s="16" t="n">
        <f aca="false">IF(ISNUMBER(F2679),F2679,VALUE(SUBSTITUTE(SUBSTITUTE(F2679,"₹",""),",","")))</f>
        <v>620</v>
      </c>
      <c r="R2679" s="16" t="n">
        <f aca="false">IF(E2679=99,1,E2679)</f>
        <v>1</v>
      </c>
      <c r="S2679" s="16" t="n">
        <f aca="false">IF(G2679="",0,G2679)</f>
        <v>0</v>
      </c>
      <c r="T2679" s="16" t="str">
        <f aca="false">IF(I2679="","Unknown",IF(I2679="upi","UPI",I2679))</f>
        <v>UPI</v>
      </c>
      <c r="U2679" s="16" t="str">
        <f aca="false">IF(L2679="Yes","Y",IF(L2679="No","N",L2679))</f>
        <v>N</v>
      </c>
      <c r="V2679" s="19" t="n">
        <f aca="false">ROUND(R2679*Q2679*(1-S2679),2)</f>
        <v>620</v>
      </c>
      <c r="W2679" s="16" t="str">
        <f aca="false">_xlfn.XLOOKUP(D2679,products!$A$2:$A$61,products!$C$2:$C$61,"Not found")</f>
        <v>Home</v>
      </c>
    </row>
    <row r="2680" customFormat="false" ht="15" hidden="false" customHeight="false" outlineLevel="0" collapsed="false">
      <c r="A2680" s="16" t="s">
        <v>3903</v>
      </c>
      <c r="B2680" s="16" t="s">
        <v>3904</v>
      </c>
      <c r="C2680" s="16" t="s">
        <v>2175</v>
      </c>
      <c r="D2680" s="16" t="s">
        <v>660</v>
      </c>
      <c r="E2680" s="16" t="n">
        <v>1</v>
      </c>
      <c r="F2680" s="16" t="n">
        <v>1769</v>
      </c>
      <c r="G2680" s="16" t="n">
        <v>0</v>
      </c>
      <c r="H2680" s="16" t="s">
        <v>39</v>
      </c>
      <c r="I2680" s="16" t="s">
        <v>60</v>
      </c>
      <c r="J2680" s="16" t="n">
        <v>5</v>
      </c>
      <c r="K2680" s="16" t="n">
        <v>4</v>
      </c>
      <c r="L2680" s="16" t="s">
        <v>41</v>
      </c>
      <c r="M2680" s="18" t="n">
        <f aca="false">IF(ISNUMBER(B2680),B2680,IF(MID(B2680,3,1)="-",DATE(VALUE(RIGHT(B2680,4)),VALUE(MID(B2680,4,2)),VALUE(LEFT(B2680,2))),DATE(VALUE(LEFT(B2680,4)),VALUE(MID(B2680,6,2)),VALUE(RIGHT(B2680,2)))))</f>
        <v>45894</v>
      </c>
      <c r="N2680" s="16" t="n">
        <f aca="false">MONTH(M2680)</f>
        <v>8</v>
      </c>
      <c r="O2680" s="16" t="str">
        <f aca="false">PROPER(TRIM(H2680))</f>
        <v>Delhi</v>
      </c>
      <c r="P2680" s="16" t="str">
        <f aca="false">IFERROR(VLOOKUP(O2680,city_map!$A$2:$B$6,2,FALSE()),O2680)</f>
        <v>Delhi</v>
      </c>
      <c r="Q2680" s="16" t="n">
        <f aca="false">IF(ISNUMBER(F2680),F2680,VALUE(SUBSTITUTE(SUBSTITUTE(F2680,"₹",""),",","")))</f>
        <v>1769</v>
      </c>
      <c r="R2680" s="16" t="n">
        <f aca="false">IF(E2680=99,1,E2680)</f>
        <v>1</v>
      </c>
      <c r="S2680" s="16" t="n">
        <f aca="false">IF(G2680="",0,G2680)</f>
        <v>0</v>
      </c>
      <c r="T2680" s="16" t="str">
        <f aca="false">IF(I2680="","Unknown",IF(I2680="upi","UPI",I2680))</f>
        <v>UPI</v>
      </c>
      <c r="U2680" s="16" t="str">
        <f aca="false">IF(L2680="Yes","Y",IF(L2680="No","N",L2680))</f>
        <v>N</v>
      </c>
      <c r="V2680" s="19" t="n">
        <f aca="false">ROUND(R2680*Q2680*(1-S2680),2)</f>
        <v>1769</v>
      </c>
      <c r="W2680" s="16" t="str">
        <f aca="false">_xlfn.XLOOKUP(D2680,products!$A$2:$A$61,products!$C$2:$C$61,"Not found")</f>
        <v>Beauty</v>
      </c>
    </row>
    <row r="2681" customFormat="false" ht="15" hidden="false" customHeight="false" outlineLevel="0" collapsed="false">
      <c r="A2681" s="16" t="s">
        <v>3905</v>
      </c>
      <c r="B2681" s="16" t="s">
        <v>3904</v>
      </c>
      <c r="C2681" s="16" t="s">
        <v>1995</v>
      </c>
      <c r="D2681" s="16" t="s">
        <v>254</v>
      </c>
      <c r="E2681" s="16" t="n">
        <v>1</v>
      </c>
      <c r="F2681" s="16" t="n">
        <v>991</v>
      </c>
      <c r="G2681" s="16" t="n">
        <v>0</v>
      </c>
      <c r="H2681" s="16" t="s">
        <v>67</v>
      </c>
      <c r="I2681" s="16" t="s">
        <v>47</v>
      </c>
      <c r="J2681" s="16" t="n">
        <v>2</v>
      </c>
      <c r="K2681" s="16" t="n">
        <v>3</v>
      </c>
      <c r="L2681" s="16" t="s">
        <v>57</v>
      </c>
      <c r="M2681" s="18" t="n">
        <f aca="false">IF(ISNUMBER(B2681),B2681,IF(MID(B2681,3,1)="-",DATE(VALUE(RIGHT(B2681,4)),VALUE(MID(B2681,4,2)),VALUE(LEFT(B2681,2))),DATE(VALUE(LEFT(B2681,4)),VALUE(MID(B2681,6,2)),VALUE(RIGHT(B2681,2)))))</f>
        <v>45894</v>
      </c>
      <c r="N2681" s="16" t="n">
        <f aca="false">MONTH(M2681)</f>
        <v>8</v>
      </c>
      <c r="O2681" s="16" t="str">
        <f aca="false">PROPER(TRIM(H2681))</f>
        <v>Kolkata</v>
      </c>
      <c r="P2681" s="16" t="str">
        <f aca="false">IFERROR(VLOOKUP(O2681,city_map!$A$2:$B$6,2,FALSE()),O2681)</f>
        <v>Kolkata</v>
      </c>
      <c r="Q2681" s="16" t="n">
        <f aca="false">IF(ISNUMBER(F2681),F2681,VALUE(SUBSTITUTE(SUBSTITUTE(F2681,"₹",""),",","")))</f>
        <v>991</v>
      </c>
      <c r="R2681" s="16" t="n">
        <f aca="false">IF(E2681=99,1,E2681)</f>
        <v>1</v>
      </c>
      <c r="S2681" s="16" t="n">
        <f aca="false">IF(G2681="",0,G2681)</f>
        <v>0</v>
      </c>
      <c r="T2681" s="16" t="str">
        <f aca="false">IF(I2681="","Unknown",IF(I2681="upi","UPI",I2681))</f>
        <v>Debit Card</v>
      </c>
      <c r="U2681" s="16" t="str">
        <f aca="false">IF(L2681="Yes","Y",IF(L2681="No","N",L2681))</f>
        <v>Y</v>
      </c>
      <c r="V2681" s="19" t="n">
        <f aca="false">ROUND(R2681*Q2681*(1-S2681),2)</f>
        <v>991</v>
      </c>
      <c r="W2681" s="16" t="str">
        <f aca="false">_xlfn.XLOOKUP(D2681,products!$A$2:$A$61,products!$C$2:$C$61,"Not found")</f>
        <v>Fashion</v>
      </c>
    </row>
    <row r="2682" customFormat="false" ht="15" hidden="false" customHeight="false" outlineLevel="0" collapsed="false">
      <c r="A2682" s="16" t="s">
        <v>3906</v>
      </c>
      <c r="B2682" s="16" t="s">
        <v>3904</v>
      </c>
      <c r="C2682" s="16" t="s">
        <v>419</v>
      </c>
      <c r="D2682" s="16" t="s">
        <v>184</v>
      </c>
      <c r="E2682" s="16" t="n">
        <v>2</v>
      </c>
      <c r="F2682" s="16" t="n">
        <v>1297</v>
      </c>
      <c r="G2682" s="16" t="n">
        <v>0</v>
      </c>
      <c r="H2682" s="16" t="s">
        <v>39</v>
      </c>
      <c r="I2682" s="16"/>
      <c r="J2682" s="16" t="n">
        <v>5</v>
      </c>
      <c r="K2682" s="16" t="n">
        <v>4</v>
      </c>
      <c r="L2682" s="16" t="s">
        <v>41</v>
      </c>
      <c r="M2682" s="18" t="n">
        <f aca="false">IF(ISNUMBER(B2682),B2682,IF(MID(B2682,3,1)="-",DATE(VALUE(RIGHT(B2682,4)),VALUE(MID(B2682,4,2)),VALUE(LEFT(B2682,2))),DATE(VALUE(LEFT(B2682,4)),VALUE(MID(B2682,6,2)),VALUE(RIGHT(B2682,2)))))</f>
        <v>45894</v>
      </c>
      <c r="N2682" s="16" t="n">
        <f aca="false">MONTH(M2682)</f>
        <v>8</v>
      </c>
      <c r="O2682" s="16" t="str">
        <f aca="false">PROPER(TRIM(H2682))</f>
        <v>Delhi</v>
      </c>
      <c r="P2682" s="16" t="str">
        <f aca="false">IFERROR(VLOOKUP(O2682,city_map!$A$2:$B$6,2,FALSE()),O2682)</f>
        <v>Delhi</v>
      </c>
      <c r="Q2682" s="16" t="n">
        <f aca="false">IF(ISNUMBER(F2682),F2682,VALUE(SUBSTITUTE(SUBSTITUTE(F2682,"₹",""),",","")))</f>
        <v>1297</v>
      </c>
      <c r="R2682" s="16" t="n">
        <f aca="false">IF(E2682=99,1,E2682)</f>
        <v>2</v>
      </c>
      <c r="S2682" s="16" t="n">
        <f aca="false">IF(G2682="",0,G2682)</f>
        <v>0</v>
      </c>
      <c r="T2682" s="16" t="str">
        <f aca="false">IF(I2682="","Unknown",IF(I2682="upi","UPI",I2682))</f>
        <v>Unknown</v>
      </c>
      <c r="U2682" s="16" t="str">
        <f aca="false">IF(L2682="Yes","Y",IF(L2682="No","N",L2682))</f>
        <v>N</v>
      </c>
      <c r="V2682" s="19" t="n">
        <f aca="false">ROUND(R2682*Q2682*(1-S2682),2)</f>
        <v>2594</v>
      </c>
      <c r="W2682" s="16" t="str">
        <f aca="false">_xlfn.XLOOKUP(D2682,products!$A$2:$A$61,products!$C$2:$C$61,"Not found")</f>
        <v>Home</v>
      </c>
    </row>
    <row r="2683" customFormat="false" ht="15" hidden="false" customHeight="false" outlineLevel="0" collapsed="false">
      <c r="A2683" s="16" t="s">
        <v>3907</v>
      </c>
      <c r="B2683" s="16" t="s">
        <v>3904</v>
      </c>
      <c r="C2683" s="16" t="s">
        <v>1176</v>
      </c>
      <c r="D2683" s="16" t="s">
        <v>88</v>
      </c>
      <c r="E2683" s="16" t="n">
        <v>2</v>
      </c>
      <c r="F2683" s="16" t="n">
        <v>2958</v>
      </c>
      <c r="G2683" s="16" t="n">
        <v>0.15</v>
      </c>
      <c r="H2683" s="16" t="s">
        <v>130</v>
      </c>
      <c r="I2683" s="16" t="s">
        <v>71</v>
      </c>
      <c r="J2683" s="16" t="n">
        <v>6</v>
      </c>
      <c r="K2683" s="16" t="n">
        <v>4</v>
      </c>
      <c r="L2683" s="16" t="s">
        <v>41</v>
      </c>
      <c r="M2683" s="18" t="n">
        <f aca="false">IF(ISNUMBER(B2683),B2683,IF(MID(B2683,3,1)="-",DATE(VALUE(RIGHT(B2683,4)),VALUE(MID(B2683,4,2)),VALUE(LEFT(B2683,2))),DATE(VALUE(LEFT(B2683,4)),VALUE(MID(B2683,6,2)),VALUE(RIGHT(B2683,2)))))</f>
        <v>45894</v>
      </c>
      <c r="N2683" s="16" t="n">
        <f aca="false">MONTH(M2683)</f>
        <v>8</v>
      </c>
      <c r="O2683" s="16" t="str">
        <f aca="false">PROPER(TRIM(H2683))</f>
        <v>Bengaluru</v>
      </c>
      <c r="P2683" s="16" t="str">
        <f aca="false">IFERROR(VLOOKUP(O2683,city_map!$A$2:$B$6,2,FALSE()),O2683)</f>
        <v>Bengaluru</v>
      </c>
      <c r="Q2683" s="16" t="n">
        <f aca="false">IF(ISNUMBER(F2683),F2683,VALUE(SUBSTITUTE(SUBSTITUTE(F2683,"₹",""),",","")))</f>
        <v>2958</v>
      </c>
      <c r="R2683" s="16" t="n">
        <f aca="false">IF(E2683=99,1,E2683)</f>
        <v>2</v>
      </c>
      <c r="S2683" s="16" t="n">
        <f aca="false">IF(G2683="",0,G2683)</f>
        <v>0.15</v>
      </c>
      <c r="T2683" s="16" t="str">
        <f aca="false">IF(I2683="","Unknown",IF(I2683="upi","UPI",I2683))</f>
        <v>Credit Card</v>
      </c>
      <c r="U2683" s="16" t="str">
        <f aca="false">IF(L2683="Yes","Y",IF(L2683="No","N",L2683))</f>
        <v>N</v>
      </c>
      <c r="V2683" s="19" t="n">
        <f aca="false">ROUND(R2683*Q2683*(1-S2683),2)</f>
        <v>5028.6</v>
      </c>
      <c r="W2683" s="16" t="str">
        <f aca="false">_xlfn.XLOOKUP(D2683,products!$A$2:$A$61,products!$C$2:$C$61,"Not found")</f>
        <v>Fashion</v>
      </c>
    </row>
    <row r="2684" customFormat="false" ht="15" hidden="false" customHeight="false" outlineLevel="0" collapsed="false">
      <c r="A2684" s="16" t="s">
        <v>3908</v>
      </c>
      <c r="B2684" s="16" t="s">
        <v>3904</v>
      </c>
      <c r="C2684" s="16" t="s">
        <v>2478</v>
      </c>
      <c r="D2684" s="16" t="s">
        <v>291</v>
      </c>
      <c r="E2684" s="16" t="n">
        <v>3</v>
      </c>
      <c r="F2684" s="16" t="n">
        <v>1180</v>
      </c>
      <c r="G2684" s="16" t="n">
        <v>0.3</v>
      </c>
      <c r="H2684" s="16" t="s">
        <v>208</v>
      </c>
      <c r="I2684" s="16" t="s">
        <v>40</v>
      </c>
      <c r="J2684" s="16" t="n">
        <v>7</v>
      </c>
      <c r="K2684" s="16" t="n">
        <v>4</v>
      </c>
      <c r="L2684" s="16" t="s">
        <v>41</v>
      </c>
      <c r="M2684" s="18" t="n">
        <f aca="false">IF(ISNUMBER(B2684),B2684,IF(MID(B2684,3,1)="-",DATE(VALUE(RIGHT(B2684,4)),VALUE(MID(B2684,4,2)),VALUE(LEFT(B2684,2))),DATE(VALUE(LEFT(B2684,4)),VALUE(MID(B2684,6,2)),VALUE(RIGHT(B2684,2)))))</f>
        <v>45894</v>
      </c>
      <c r="N2684" s="16" t="n">
        <f aca="false">MONTH(M2684)</f>
        <v>8</v>
      </c>
      <c r="O2684" s="16" t="str">
        <f aca="false">PROPER(TRIM(H2684))</f>
        <v>Jaipur</v>
      </c>
      <c r="P2684" s="16" t="str">
        <f aca="false">IFERROR(VLOOKUP(O2684,city_map!$A$2:$B$6,2,FALSE()),O2684)</f>
        <v>Jaipur</v>
      </c>
      <c r="Q2684" s="16" t="n">
        <f aca="false">IF(ISNUMBER(F2684),F2684,VALUE(SUBSTITUTE(SUBSTITUTE(F2684,"₹",""),",","")))</f>
        <v>1180</v>
      </c>
      <c r="R2684" s="16" t="n">
        <f aca="false">IF(E2684=99,1,E2684)</f>
        <v>3</v>
      </c>
      <c r="S2684" s="16" t="n">
        <f aca="false">IF(G2684="",0,G2684)</f>
        <v>0.3</v>
      </c>
      <c r="T2684" s="16" t="str">
        <f aca="false">IF(I2684="","Unknown",IF(I2684="upi","UPI",I2684))</f>
        <v>COD</v>
      </c>
      <c r="U2684" s="16" t="str">
        <f aca="false">IF(L2684="Yes","Y",IF(L2684="No","N",L2684))</f>
        <v>N</v>
      </c>
      <c r="V2684" s="19" t="n">
        <f aca="false">ROUND(R2684*Q2684*(1-S2684),2)</f>
        <v>2478</v>
      </c>
      <c r="W2684" s="16" t="str">
        <f aca="false">_xlfn.XLOOKUP(D2684,products!$A$2:$A$61,products!$C$2:$C$61,"Not found")</f>
        <v>Electronics</v>
      </c>
    </row>
    <row r="2685" customFormat="false" ht="15" hidden="false" customHeight="false" outlineLevel="0" collapsed="false">
      <c r="A2685" s="16" t="s">
        <v>3909</v>
      </c>
      <c r="B2685" s="16" t="s">
        <v>3904</v>
      </c>
      <c r="C2685" s="16" t="s">
        <v>1352</v>
      </c>
      <c r="D2685" s="16" t="s">
        <v>308</v>
      </c>
      <c r="E2685" s="16" t="n">
        <v>2</v>
      </c>
      <c r="F2685" s="16" t="n">
        <v>202</v>
      </c>
      <c r="G2685" s="16" t="n">
        <v>0.3</v>
      </c>
      <c r="H2685" s="16" t="s">
        <v>130</v>
      </c>
      <c r="I2685" s="16" t="s">
        <v>71</v>
      </c>
      <c r="J2685" s="16" t="n">
        <v>3</v>
      </c>
      <c r="K2685" s="16" t="n">
        <v>4</v>
      </c>
      <c r="L2685" s="16" t="s">
        <v>41</v>
      </c>
      <c r="M2685" s="18" t="n">
        <f aca="false">IF(ISNUMBER(B2685),B2685,IF(MID(B2685,3,1)="-",DATE(VALUE(RIGHT(B2685,4)),VALUE(MID(B2685,4,2)),VALUE(LEFT(B2685,2))),DATE(VALUE(LEFT(B2685,4)),VALUE(MID(B2685,6,2)),VALUE(RIGHT(B2685,2)))))</f>
        <v>45894</v>
      </c>
      <c r="N2685" s="16" t="n">
        <f aca="false">MONTH(M2685)</f>
        <v>8</v>
      </c>
      <c r="O2685" s="16" t="str">
        <f aca="false">PROPER(TRIM(H2685))</f>
        <v>Bengaluru</v>
      </c>
      <c r="P2685" s="16" t="str">
        <f aca="false">IFERROR(VLOOKUP(O2685,city_map!$A$2:$B$6,2,FALSE()),O2685)</f>
        <v>Bengaluru</v>
      </c>
      <c r="Q2685" s="16" t="n">
        <f aca="false">IF(ISNUMBER(F2685),F2685,VALUE(SUBSTITUTE(SUBSTITUTE(F2685,"₹",""),",","")))</f>
        <v>202</v>
      </c>
      <c r="R2685" s="16" t="n">
        <f aca="false">IF(E2685=99,1,E2685)</f>
        <v>2</v>
      </c>
      <c r="S2685" s="16" t="n">
        <f aca="false">IF(G2685="",0,G2685)</f>
        <v>0.3</v>
      </c>
      <c r="T2685" s="16" t="str">
        <f aca="false">IF(I2685="","Unknown",IF(I2685="upi","UPI",I2685))</f>
        <v>Credit Card</v>
      </c>
      <c r="U2685" s="16" t="str">
        <f aca="false">IF(L2685="Yes","Y",IF(L2685="No","N",L2685))</f>
        <v>N</v>
      </c>
      <c r="V2685" s="19" t="n">
        <f aca="false">ROUND(R2685*Q2685*(1-S2685),2)</f>
        <v>282.8</v>
      </c>
      <c r="W2685" s="16" t="str">
        <f aca="false">_xlfn.XLOOKUP(D2685,products!$A$2:$A$61,products!$C$2:$C$61,"Not found")</f>
        <v>Beauty</v>
      </c>
    </row>
    <row r="2686" customFormat="false" ht="15" hidden="false" customHeight="false" outlineLevel="0" collapsed="false">
      <c r="A2686" s="16" t="s">
        <v>3910</v>
      </c>
      <c r="B2686" s="16" t="s">
        <v>3904</v>
      </c>
      <c r="C2686" s="16" t="s">
        <v>1246</v>
      </c>
      <c r="D2686" s="16" t="s">
        <v>133</v>
      </c>
      <c r="E2686" s="16" t="n">
        <v>2</v>
      </c>
      <c r="F2686" s="16" t="s">
        <v>3911</v>
      </c>
      <c r="G2686" s="16" t="n">
        <v>0</v>
      </c>
      <c r="H2686" s="16" t="s">
        <v>89</v>
      </c>
      <c r="I2686" s="16" t="s">
        <v>71</v>
      </c>
      <c r="J2686" s="16" t="n">
        <v>3</v>
      </c>
      <c r="K2686" s="16" t="n">
        <v>4</v>
      </c>
      <c r="L2686" s="16" t="s">
        <v>41</v>
      </c>
      <c r="M2686" s="18" t="n">
        <f aca="false">IF(ISNUMBER(B2686),B2686,IF(MID(B2686,3,1)="-",DATE(VALUE(RIGHT(B2686,4)),VALUE(MID(B2686,4,2)),VALUE(LEFT(B2686,2))),DATE(VALUE(LEFT(B2686,4)),VALUE(MID(B2686,6,2)),VALUE(RIGHT(B2686,2)))))</f>
        <v>45894</v>
      </c>
      <c r="N2686" s="16" t="n">
        <f aca="false">MONTH(M2686)</f>
        <v>8</v>
      </c>
      <c r="O2686" s="16" t="str">
        <f aca="false">PROPER(TRIM(H2686))</f>
        <v>Ahmedabad</v>
      </c>
      <c r="P2686" s="16" t="str">
        <f aca="false">IFERROR(VLOOKUP(O2686,city_map!$A$2:$B$6,2,FALSE()),O2686)</f>
        <v>Ahmedabad</v>
      </c>
      <c r="Q2686" s="16" t="n">
        <f aca="false">IF(ISNUMBER(F2686),F2686,VALUE(SUBSTITUTE(SUBSTITUTE(F2686,"₹",""),",","")))</f>
        <v>597</v>
      </c>
      <c r="R2686" s="16" t="n">
        <f aca="false">IF(E2686=99,1,E2686)</f>
        <v>2</v>
      </c>
      <c r="S2686" s="16" t="n">
        <f aca="false">IF(G2686="",0,G2686)</f>
        <v>0</v>
      </c>
      <c r="T2686" s="16" t="str">
        <f aca="false">IF(I2686="","Unknown",IF(I2686="upi","UPI",I2686))</f>
        <v>Credit Card</v>
      </c>
      <c r="U2686" s="16" t="str">
        <f aca="false">IF(L2686="Yes","Y",IF(L2686="No","N",L2686))</f>
        <v>N</v>
      </c>
      <c r="V2686" s="19" t="n">
        <f aca="false">ROUND(R2686*Q2686*(1-S2686),2)</f>
        <v>1194</v>
      </c>
      <c r="W2686" s="16" t="str">
        <f aca="false">_xlfn.XLOOKUP(D2686,products!$A$2:$A$61,products!$C$2:$C$61,"Not found")</f>
        <v>Books</v>
      </c>
    </row>
    <row r="2687" customFormat="false" ht="15" hidden="false" customHeight="false" outlineLevel="0" collapsed="false">
      <c r="A2687" s="16" t="s">
        <v>3912</v>
      </c>
      <c r="B2687" s="16" t="s">
        <v>3904</v>
      </c>
      <c r="C2687" s="16" t="s">
        <v>760</v>
      </c>
      <c r="D2687" s="16" t="s">
        <v>250</v>
      </c>
      <c r="E2687" s="16" t="n">
        <v>2</v>
      </c>
      <c r="F2687" s="16" t="n">
        <v>728</v>
      </c>
      <c r="G2687" s="16" t="n">
        <v>0.05</v>
      </c>
      <c r="H2687" s="16" t="s">
        <v>67</v>
      </c>
      <c r="I2687" s="16" t="s">
        <v>60</v>
      </c>
      <c r="J2687" s="16" t="n">
        <v>4</v>
      </c>
      <c r="K2687" s="16" t="n">
        <v>3</v>
      </c>
      <c r="L2687" s="16" t="s">
        <v>41</v>
      </c>
      <c r="M2687" s="18" t="n">
        <f aca="false">IF(ISNUMBER(B2687),B2687,IF(MID(B2687,3,1)="-",DATE(VALUE(RIGHT(B2687,4)),VALUE(MID(B2687,4,2)),VALUE(LEFT(B2687,2))),DATE(VALUE(LEFT(B2687,4)),VALUE(MID(B2687,6,2)),VALUE(RIGHT(B2687,2)))))</f>
        <v>45894</v>
      </c>
      <c r="N2687" s="16" t="n">
        <f aca="false">MONTH(M2687)</f>
        <v>8</v>
      </c>
      <c r="O2687" s="16" t="str">
        <f aca="false">PROPER(TRIM(H2687))</f>
        <v>Kolkata</v>
      </c>
      <c r="P2687" s="16" t="str">
        <f aca="false">IFERROR(VLOOKUP(O2687,city_map!$A$2:$B$6,2,FALSE()),O2687)</f>
        <v>Kolkata</v>
      </c>
      <c r="Q2687" s="16" t="n">
        <f aca="false">IF(ISNUMBER(F2687),F2687,VALUE(SUBSTITUTE(SUBSTITUTE(F2687,"₹",""),",","")))</f>
        <v>728</v>
      </c>
      <c r="R2687" s="16" t="n">
        <f aca="false">IF(E2687=99,1,E2687)</f>
        <v>2</v>
      </c>
      <c r="S2687" s="16" t="n">
        <f aca="false">IF(G2687="",0,G2687)</f>
        <v>0.05</v>
      </c>
      <c r="T2687" s="16" t="str">
        <f aca="false">IF(I2687="","Unknown",IF(I2687="upi","UPI",I2687))</f>
        <v>UPI</v>
      </c>
      <c r="U2687" s="16" t="str">
        <f aca="false">IF(L2687="Yes","Y",IF(L2687="No","N",L2687))</f>
        <v>N</v>
      </c>
      <c r="V2687" s="19" t="n">
        <f aca="false">ROUND(R2687*Q2687*(1-S2687),2)</f>
        <v>1383.2</v>
      </c>
      <c r="W2687" s="16" t="str">
        <f aca="false">_xlfn.XLOOKUP(D2687,products!$A$2:$A$61,products!$C$2:$C$61,"Not found")</f>
        <v>Home</v>
      </c>
    </row>
    <row r="2688" customFormat="false" ht="15" hidden="false" customHeight="false" outlineLevel="0" collapsed="false">
      <c r="A2688" s="16" t="s">
        <v>3913</v>
      </c>
      <c r="B2688" s="16" t="s">
        <v>3904</v>
      </c>
      <c r="C2688" s="16" t="s">
        <v>1757</v>
      </c>
      <c r="D2688" s="16" t="s">
        <v>115</v>
      </c>
      <c r="E2688" s="16" t="n">
        <v>3</v>
      </c>
      <c r="F2688" s="16" t="n">
        <v>294</v>
      </c>
      <c r="G2688" s="16" t="n">
        <v>0.1</v>
      </c>
      <c r="H2688" s="16" t="s">
        <v>39</v>
      </c>
      <c r="I2688" s="16" t="s">
        <v>60</v>
      </c>
      <c r="J2688" s="16" t="n">
        <v>4</v>
      </c>
      <c r="K2688" s="16" t="n">
        <v>4</v>
      </c>
      <c r="L2688" s="16" t="s">
        <v>41</v>
      </c>
      <c r="M2688" s="18" t="n">
        <f aca="false">IF(ISNUMBER(B2688),B2688,IF(MID(B2688,3,1)="-",DATE(VALUE(RIGHT(B2688,4)),VALUE(MID(B2688,4,2)),VALUE(LEFT(B2688,2))),DATE(VALUE(LEFT(B2688,4)),VALUE(MID(B2688,6,2)),VALUE(RIGHT(B2688,2)))))</f>
        <v>45894</v>
      </c>
      <c r="N2688" s="16" t="n">
        <f aca="false">MONTH(M2688)</f>
        <v>8</v>
      </c>
      <c r="O2688" s="16" t="str">
        <f aca="false">PROPER(TRIM(H2688))</f>
        <v>Delhi</v>
      </c>
      <c r="P2688" s="16" t="str">
        <f aca="false">IFERROR(VLOOKUP(O2688,city_map!$A$2:$B$6,2,FALSE()),O2688)</f>
        <v>Delhi</v>
      </c>
      <c r="Q2688" s="16" t="n">
        <f aca="false">IF(ISNUMBER(F2688),F2688,VALUE(SUBSTITUTE(SUBSTITUTE(F2688,"₹",""),",","")))</f>
        <v>294</v>
      </c>
      <c r="R2688" s="16" t="n">
        <f aca="false">IF(E2688=99,1,E2688)</f>
        <v>3</v>
      </c>
      <c r="S2688" s="16" t="n">
        <f aca="false">IF(G2688="",0,G2688)</f>
        <v>0.1</v>
      </c>
      <c r="T2688" s="16" t="str">
        <f aca="false">IF(I2688="","Unknown",IF(I2688="upi","UPI",I2688))</f>
        <v>UPI</v>
      </c>
      <c r="U2688" s="16" t="str">
        <f aca="false">IF(L2688="Yes","Y",IF(L2688="No","N",L2688))</f>
        <v>N</v>
      </c>
      <c r="V2688" s="19" t="n">
        <f aca="false">ROUND(R2688*Q2688*(1-S2688),2)</f>
        <v>793.8</v>
      </c>
      <c r="W2688" s="16" t="str">
        <f aca="false">_xlfn.XLOOKUP(D2688,products!$A$2:$A$61,products!$C$2:$C$61,"Not found")</f>
        <v>Books</v>
      </c>
    </row>
    <row r="2689" customFormat="false" ht="15" hidden="false" customHeight="false" outlineLevel="0" collapsed="false">
      <c r="A2689" s="16" t="s">
        <v>3914</v>
      </c>
      <c r="B2689" s="16" t="s">
        <v>3904</v>
      </c>
      <c r="C2689" s="16" t="s">
        <v>723</v>
      </c>
      <c r="D2689" s="16" t="s">
        <v>173</v>
      </c>
      <c r="E2689" s="16" t="n">
        <v>1</v>
      </c>
      <c r="F2689" s="16" t="n">
        <v>1146</v>
      </c>
      <c r="G2689" s="16" t="n">
        <v>0.1</v>
      </c>
      <c r="H2689" s="16" t="s">
        <v>130</v>
      </c>
      <c r="I2689" s="16" t="s">
        <v>71</v>
      </c>
      <c r="J2689" s="16" t="n">
        <v>5</v>
      </c>
      <c r="K2689" s="16" t="n">
        <v>4</v>
      </c>
      <c r="L2689" s="16" t="s">
        <v>41</v>
      </c>
      <c r="M2689" s="18" t="n">
        <f aca="false">IF(ISNUMBER(B2689),B2689,IF(MID(B2689,3,1)="-",DATE(VALUE(RIGHT(B2689,4)),VALUE(MID(B2689,4,2)),VALUE(LEFT(B2689,2))),DATE(VALUE(LEFT(B2689,4)),VALUE(MID(B2689,6,2)),VALUE(RIGHT(B2689,2)))))</f>
        <v>45894</v>
      </c>
      <c r="N2689" s="16" t="n">
        <f aca="false">MONTH(M2689)</f>
        <v>8</v>
      </c>
      <c r="O2689" s="16" t="str">
        <f aca="false">PROPER(TRIM(H2689))</f>
        <v>Bengaluru</v>
      </c>
      <c r="P2689" s="16" t="str">
        <f aca="false">IFERROR(VLOOKUP(O2689,city_map!$A$2:$B$6,2,FALSE()),O2689)</f>
        <v>Bengaluru</v>
      </c>
      <c r="Q2689" s="16" t="n">
        <f aca="false">IF(ISNUMBER(F2689),F2689,VALUE(SUBSTITUTE(SUBSTITUTE(F2689,"₹",""),",","")))</f>
        <v>1146</v>
      </c>
      <c r="R2689" s="16" t="n">
        <f aca="false">IF(E2689=99,1,E2689)</f>
        <v>1</v>
      </c>
      <c r="S2689" s="16" t="n">
        <f aca="false">IF(G2689="",0,G2689)</f>
        <v>0.1</v>
      </c>
      <c r="T2689" s="16" t="str">
        <f aca="false">IF(I2689="","Unknown",IF(I2689="upi","UPI",I2689))</f>
        <v>Credit Card</v>
      </c>
      <c r="U2689" s="16" t="str">
        <f aca="false">IF(L2689="Yes","Y",IF(L2689="No","N",L2689))</f>
        <v>N</v>
      </c>
      <c r="V2689" s="19" t="n">
        <f aca="false">ROUND(R2689*Q2689*(1-S2689),2)</f>
        <v>1031.4</v>
      </c>
      <c r="W2689" s="16" t="str">
        <f aca="false">_xlfn.XLOOKUP(D2689,products!$A$2:$A$61,products!$C$2:$C$61,"Not found")</f>
        <v>Fashion</v>
      </c>
    </row>
    <row r="2690" customFormat="false" ht="15" hidden="false" customHeight="false" outlineLevel="0" collapsed="false">
      <c r="A2690" s="16" t="s">
        <v>3915</v>
      </c>
      <c r="B2690" s="16" t="s">
        <v>3904</v>
      </c>
      <c r="C2690" s="16" t="s">
        <v>952</v>
      </c>
      <c r="D2690" s="16" t="s">
        <v>393</v>
      </c>
      <c r="E2690" s="16" t="n">
        <v>1</v>
      </c>
      <c r="F2690" s="16" t="n">
        <v>511</v>
      </c>
      <c r="G2690" s="16" t="n">
        <v>0.05</v>
      </c>
      <c r="H2690" s="16" t="s">
        <v>46</v>
      </c>
      <c r="I2690" s="16" t="s">
        <v>60</v>
      </c>
      <c r="J2690" s="16" t="n">
        <v>4</v>
      </c>
      <c r="K2690" s="16" t="n">
        <v>5</v>
      </c>
      <c r="L2690" s="16" t="s">
        <v>41</v>
      </c>
      <c r="M2690" s="18" t="n">
        <f aca="false">IF(ISNUMBER(B2690),B2690,IF(MID(B2690,3,1)="-",DATE(VALUE(RIGHT(B2690,4)),VALUE(MID(B2690,4,2)),VALUE(LEFT(B2690,2))),DATE(VALUE(LEFT(B2690,4)),VALUE(MID(B2690,6,2)),VALUE(RIGHT(B2690,2)))))</f>
        <v>45894</v>
      </c>
      <c r="N2690" s="16" t="n">
        <f aca="false">MONTH(M2690)</f>
        <v>8</v>
      </c>
      <c r="O2690" s="16" t="str">
        <f aca="false">PROPER(TRIM(H2690))</f>
        <v>Chennai</v>
      </c>
      <c r="P2690" s="16" t="str">
        <f aca="false">IFERROR(VLOOKUP(O2690,city_map!$A$2:$B$6,2,FALSE()),O2690)</f>
        <v>Chennai</v>
      </c>
      <c r="Q2690" s="16" t="n">
        <f aca="false">IF(ISNUMBER(F2690),F2690,VALUE(SUBSTITUTE(SUBSTITUTE(F2690,"₹",""),",","")))</f>
        <v>511</v>
      </c>
      <c r="R2690" s="16" t="n">
        <f aca="false">IF(E2690=99,1,E2690)</f>
        <v>1</v>
      </c>
      <c r="S2690" s="16" t="n">
        <f aca="false">IF(G2690="",0,G2690)</f>
        <v>0.05</v>
      </c>
      <c r="T2690" s="16" t="str">
        <f aca="false">IF(I2690="","Unknown",IF(I2690="upi","UPI",I2690))</f>
        <v>UPI</v>
      </c>
      <c r="U2690" s="16" t="str">
        <f aca="false">IF(L2690="Yes","Y",IF(L2690="No","N",L2690))</f>
        <v>N</v>
      </c>
      <c r="V2690" s="19" t="n">
        <f aca="false">ROUND(R2690*Q2690*(1-S2690),2)</f>
        <v>485.45</v>
      </c>
      <c r="W2690" s="16" t="str">
        <f aca="false">_xlfn.XLOOKUP(D2690,products!$A$2:$A$61,products!$C$2:$C$61,"Not found")</f>
        <v>Fashion</v>
      </c>
    </row>
    <row r="2691" customFormat="false" ht="15" hidden="false" customHeight="false" outlineLevel="0" collapsed="false">
      <c r="A2691" s="16" t="s">
        <v>3916</v>
      </c>
      <c r="B2691" s="16" t="s">
        <v>3904</v>
      </c>
      <c r="C2691" s="16" t="s">
        <v>1702</v>
      </c>
      <c r="D2691" s="16" t="s">
        <v>211</v>
      </c>
      <c r="E2691" s="16" t="n">
        <v>2</v>
      </c>
      <c r="F2691" s="16" t="n">
        <v>1315</v>
      </c>
      <c r="G2691" s="16" t="n">
        <v>0.1</v>
      </c>
      <c r="H2691" s="16" t="s">
        <v>130</v>
      </c>
      <c r="I2691" s="16" t="s">
        <v>47</v>
      </c>
      <c r="J2691" s="16" t="n">
        <v>5</v>
      </c>
      <c r="K2691" s="16" t="n">
        <v>2</v>
      </c>
      <c r="L2691" s="16" t="s">
        <v>57</v>
      </c>
      <c r="M2691" s="18" t="n">
        <f aca="false">IF(ISNUMBER(B2691),B2691,IF(MID(B2691,3,1)="-",DATE(VALUE(RIGHT(B2691,4)),VALUE(MID(B2691,4,2)),VALUE(LEFT(B2691,2))),DATE(VALUE(LEFT(B2691,4)),VALUE(MID(B2691,6,2)),VALUE(RIGHT(B2691,2)))))</f>
        <v>45894</v>
      </c>
      <c r="N2691" s="16" t="n">
        <f aca="false">MONTH(M2691)</f>
        <v>8</v>
      </c>
      <c r="O2691" s="16" t="str">
        <f aca="false">PROPER(TRIM(H2691))</f>
        <v>Bengaluru</v>
      </c>
      <c r="P2691" s="16" t="str">
        <f aca="false">IFERROR(VLOOKUP(O2691,city_map!$A$2:$B$6,2,FALSE()),O2691)</f>
        <v>Bengaluru</v>
      </c>
      <c r="Q2691" s="16" t="n">
        <f aca="false">IF(ISNUMBER(F2691),F2691,VALUE(SUBSTITUTE(SUBSTITUTE(F2691,"₹",""),",","")))</f>
        <v>1315</v>
      </c>
      <c r="R2691" s="16" t="n">
        <f aca="false">IF(E2691=99,1,E2691)</f>
        <v>2</v>
      </c>
      <c r="S2691" s="16" t="n">
        <f aca="false">IF(G2691="",0,G2691)</f>
        <v>0.1</v>
      </c>
      <c r="T2691" s="16" t="str">
        <f aca="false">IF(I2691="","Unknown",IF(I2691="upi","UPI",I2691))</f>
        <v>Debit Card</v>
      </c>
      <c r="U2691" s="16" t="str">
        <f aca="false">IF(L2691="Yes","Y",IF(L2691="No","N",L2691))</f>
        <v>Y</v>
      </c>
      <c r="V2691" s="19" t="n">
        <f aca="false">ROUND(R2691*Q2691*(1-S2691),2)</f>
        <v>2367</v>
      </c>
      <c r="W2691" s="16" t="str">
        <f aca="false">_xlfn.XLOOKUP(D2691,products!$A$2:$A$61,products!$C$2:$C$61,"Not found")</f>
        <v>Fashion</v>
      </c>
    </row>
    <row r="2692" customFormat="false" ht="15" hidden="false" customHeight="false" outlineLevel="0" collapsed="false">
      <c r="A2692" s="16" t="s">
        <v>3917</v>
      </c>
      <c r="B2692" s="16" t="s">
        <v>3904</v>
      </c>
      <c r="C2692" s="16" t="s">
        <v>243</v>
      </c>
      <c r="D2692" s="16" t="s">
        <v>639</v>
      </c>
      <c r="E2692" s="16" t="n">
        <v>2</v>
      </c>
      <c r="F2692" s="16" t="n">
        <v>797</v>
      </c>
      <c r="G2692" s="16" t="n">
        <v>0.2</v>
      </c>
      <c r="H2692" s="16" t="s">
        <v>67</v>
      </c>
      <c r="I2692" s="16" t="s">
        <v>47</v>
      </c>
      <c r="J2692" s="16" t="n">
        <v>4</v>
      </c>
      <c r="K2692" s="16" t="n">
        <v>5</v>
      </c>
      <c r="L2692" s="16" t="s">
        <v>41</v>
      </c>
      <c r="M2692" s="18" t="n">
        <f aca="false">IF(ISNUMBER(B2692),B2692,IF(MID(B2692,3,1)="-",DATE(VALUE(RIGHT(B2692,4)),VALUE(MID(B2692,4,2)),VALUE(LEFT(B2692,2))),DATE(VALUE(LEFT(B2692,4)),VALUE(MID(B2692,6,2)),VALUE(RIGHT(B2692,2)))))</f>
        <v>45894</v>
      </c>
      <c r="N2692" s="16" t="n">
        <f aca="false">MONTH(M2692)</f>
        <v>8</v>
      </c>
      <c r="O2692" s="16" t="str">
        <f aca="false">PROPER(TRIM(H2692))</f>
        <v>Kolkata</v>
      </c>
      <c r="P2692" s="16" t="str">
        <f aca="false">IFERROR(VLOOKUP(O2692,city_map!$A$2:$B$6,2,FALSE()),O2692)</f>
        <v>Kolkata</v>
      </c>
      <c r="Q2692" s="16" t="n">
        <f aca="false">IF(ISNUMBER(F2692),F2692,VALUE(SUBSTITUTE(SUBSTITUTE(F2692,"₹",""),",","")))</f>
        <v>797</v>
      </c>
      <c r="R2692" s="16" t="n">
        <f aca="false">IF(E2692=99,1,E2692)</f>
        <v>2</v>
      </c>
      <c r="S2692" s="16" t="n">
        <f aca="false">IF(G2692="",0,G2692)</f>
        <v>0.2</v>
      </c>
      <c r="T2692" s="16" t="str">
        <f aca="false">IF(I2692="","Unknown",IF(I2692="upi","UPI",I2692))</f>
        <v>Debit Card</v>
      </c>
      <c r="U2692" s="16" t="str">
        <f aca="false">IF(L2692="Yes","Y",IF(L2692="No","N",L2692))</f>
        <v>N</v>
      </c>
      <c r="V2692" s="19" t="n">
        <f aca="false">ROUND(R2692*Q2692*(1-S2692),2)</f>
        <v>1275.2</v>
      </c>
      <c r="W2692" s="16" t="str">
        <f aca="false">_xlfn.XLOOKUP(D2692,products!$A$2:$A$61,products!$C$2:$C$61,"Not found")</f>
        <v>Beauty</v>
      </c>
    </row>
    <row r="2693" customFormat="false" ht="15" hidden="false" customHeight="false" outlineLevel="0" collapsed="false">
      <c r="A2693" s="16" t="s">
        <v>3918</v>
      </c>
      <c r="B2693" s="16" t="s">
        <v>3904</v>
      </c>
      <c r="C2693" s="16" t="s">
        <v>1499</v>
      </c>
      <c r="D2693" s="16" t="s">
        <v>300</v>
      </c>
      <c r="E2693" s="16" t="n">
        <v>1</v>
      </c>
      <c r="F2693" s="16" t="n">
        <v>2591</v>
      </c>
      <c r="G2693" s="16" t="n">
        <v>0</v>
      </c>
      <c r="H2693" s="16" t="s">
        <v>208</v>
      </c>
      <c r="I2693" s="16" t="s">
        <v>60</v>
      </c>
      <c r="J2693" s="16" t="n">
        <v>4</v>
      </c>
      <c r="K2693" s="16" t="n">
        <v>4</v>
      </c>
      <c r="L2693" s="16" t="s">
        <v>41</v>
      </c>
      <c r="M2693" s="18" t="n">
        <f aca="false">IF(ISNUMBER(B2693),B2693,IF(MID(B2693,3,1)="-",DATE(VALUE(RIGHT(B2693,4)),VALUE(MID(B2693,4,2)),VALUE(LEFT(B2693,2))),DATE(VALUE(LEFT(B2693,4)),VALUE(MID(B2693,6,2)),VALUE(RIGHT(B2693,2)))))</f>
        <v>45894</v>
      </c>
      <c r="N2693" s="16" t="n">
        <f aca="false">MONTH(M2693)</f>
        <v>8</v>
      </c>
      <c r="O2693" s="16" t="str">
        <f aca="false">PROPER(TRIM(H2693))</f>
        <v>Jaipur</v>
      </c>
      <c r="P2693" s="16" t="str">
        <f aca="false">IFERROR(VLOOKUP(O2693,city_map!$A$2:$B$6,2,FALSE()),O2693)</f>
        <v>Jaipur</v>
      </c>
      <c r="Q2693" s="16" t="n">
        <f aca="false">IF(ISNUMBER(F2693),F2693,VALUE(SUBSTITUTE(SUBSTITUTE(F2693,"₹",""),",","")))</f>
        <v>2591</v>
      </c>
      <c r="R2693" s="16" t="n">
        <f aca="false">IF(E2693=99,1,E2693)</f>
        <v>1</v>
      </c>
      <c r="S2693" s="16" t="n">
        <f aca="false">IF(G2693="",0,G2693)</f>
        <v>0</v>
      </c>
      <c r="T2693" s="16" t="str">
        <f aca="false">IF(I2693="","Unknown",IF(I2693="upi","UPI",I2693))</f>
        <v>UPI</v>
      </c>
      <c r="U2693" s="16" t="str">
        <f aca="false">IF(L2693="Yes","Y",IF(L2693="No","N",L2693))</f>
        <v>N</v>
      </c>
      <c r="V2693" s="19" t="n">
        <f aca="false">ROUND(R2693*Q2693*(1-S2693),2)</f>
        <v>2591</v>
      </c>
      <c r="W2693" s="16" t="str">
        <f aca="false">_xlfn.XLOOKUP(D2693,products!$A$2:$A$61,products!$C$2:$C$61,"Not found")</f>
        <v>Home</v>
      </c>
    </row>
    <row r="2694" customFormat="false" ht="15" hidden="false" customHeight="false" outlineLevel="0" collapsed="false">
      <c r="A2694" s="16" t="s">
        <v>3919</v>
      </c>
      <c r="B2694" s="16" t="s">
        <v>3904</v>
      </c>
      <c r="C2694" s="16" t="s">
        <v>605</v>
      </c>
      <c r="D2694" s="16" t="s">
        <v>160</v>
      </c>
      <c r="E2694" s="16" t="n">
        <v>1</v>
      </c>
      <c r="F2694" s="16" t="n">
        <v>1885</v>
      </c>
      <c r="G2694" s="16" t="n">
        <v>0</v>
      </c>
      <c r="H2694" s="16" t="s">
        <v>81</v>
      </c>
      <c r="I2694" s="16" t="s">
        <v>40</v>
      </c>
      <c r="J2694" s="16" t="n">
        <v>5</v>
      </c>
      <c r="K2694" s="16" t="n">
        <v>5</v>
      </c>
      <c r="L2694" s="16" t="s">
        <v>41</v>
      </c>
      <c r="M2694" s="18" t="n">
        <f aca="false">IF(ISNUMBER(B2694),B2694,IF(MID(B2694,3,1)="-",DATE(VALUE(RIGHT(B2694,4)),VALUE(MID(B2694,4,2)),VALUE(LEFT(B2694,2))),DATE(VALUE(LEFT(B2694,4)),VALUE(MID(B2694,6,2)),VALUE(RIGHT(B2694,2)))))</f>
        <v>45894</v>
      </c>
      <c r="N2694" s="16" t="n">
        <f aca="false">MONTH(M2694)</f>
        <v>8</v>
      </c>
      <c r="O2694" s="16" t="str">
        <f aca="false">PROPER(TRIM(H2694))</f>
        <v>Hyderabad</v>
      </c>
      <c r="P2694" s="16" t="str">
        <f aca="false">IFERROR(VLOOKUP(O2694,city_map!$A$2:$B$6,2,FALSE()),O2694)</f>
        <v>Hyderabad</v>
      </c>
      <c r="Q2694" s="16" t="n">
        <f aca="false">IF(ISNUMBER(F2694),F2694,VALUE(SUBSTITUTE(SUBSTITUTE(F2694,"₹",""),",","")))</f>
        <v>1885</v>
      </c>
      <c r="R2694" s="16" t="n">
        <f aca="false">IF(E2694=99,1,E2694)</f>
        <v>1</v>
      </c>
      <c r="S2694" s="16" t="n">
        <f aca="false">IF(G2694="",0,G2694)</f>
        <v>0</v>
      </c>
      <c r="T2694" s="16" t="str">
        <f aca="false">IF(I2694="","Unknown",IF(I2694="upi","UPI",I2694))</f>
        <v>COD</v>
      </c>
      <c r="U2694" s="16" t="str">
        <f aca="false">IF(L2694="Yes","Y",IF(L2694="No","N",L2694))</f>
        <v>N</v>
      </c>
      <c r="V2694" s="19" t="n">
        <f aca="false">ROUND(R2694*Q2694*(1-S2694),2)</f>
        <v>1885</v>
      </c>
      <c r="W2694" s="16" t="str">
        <f aca="false">_xlfn.XLOOKUP(D2694,products!$A$2:$A$61,products!$C$2:$C$61,"Not found")</f>
        <v>Fashion</v>
      </c>
    </row>
    <row r="2695" customFormat="false" ht="15" hidden="false" customHeight="false" outlineLevel="0" collapsed="false">
      <c r="A2695" s="16" t="s">
        <v>3920</v>
      </c>
      <c r="B2695" s="16" t="s">
        <v>3904</v>
      </c>
      <c r="C2695" s="16" t="s">
        <v>846</v>
      </c>
      <c r="D2695" s="16" t="s">
        <v>160</v>
      </c>
      <c r="E2695" s="16" t="n">
        <v>1</v>
      </c>
      <c r="F2695" s="16" t="n">
        <v>1722</v>
      </c>
      <c r="G2695" s="16" t="n">
        <v>0.1</v>
      </c>
      <c r="H2695" s="16" t="s">
        <v>89</v>
      </c>
      <c r="I2695" s="16" t="s">
        <v>123</v>
      </c>
      <c r="J2695" s="16" t="n">
        <v>4</v>
      </c>
      <c r="K2695" s="16" t="n">
        <v>5</v>
      </c>
      <c r="L2695" s="16" t="s">
        <v>41</v>
      </c>
      <c r="M2695" s="18" t="n">
        <f aca="false">IF(ISNUMBER(B2695),B2695,IF(MID(B2695,3,1)="-",DATE(VALUE(RIGHT(B2695,4)),VALUE(MID(B2695,4,2)),VALUE(LEFT(B2695,2))),DATE(VALUE(LEFT(B2695,4)),VALUE(MID(B2695,6,2)),VALUE(RIGHT(B2695,2)))))</f>
        <v>45894</v>
      </c>
      <c r="N2695" s="16" t="n">
        <f aca="false">MONTH(M2695)</f>
        <v>8</v>
      </c>
      <c r="O2695" s="16" t="str">
        <f aca="false">PROPER(TRIM(H2695))</f>
        <v>Ahmedabad</v>
      </c>
      <c r="P2695" s="16" t="str">
        <f aca="false">IFERROR(VLOOKUP(O2695,city_map!$A$2:$B$6,2,FALSE()),O2695)</f>
        <v>Ahmedabad</v>
      </c>
      <c r="Q2695" s="16" t="n">
        <f aca="false">IF(ISNUMBER(F2695),F2695,VALUE(SUBSTITUTE(SUBSTITUTE(F2695,"₹",""),",","")))</f>
        <v>1722</v>
      </c>
      <c r="R2695" s="16" t="n">
        <f aca="false">IF(E2695=99,1,E2695)</f>
        <v>1</v>
      </c>
      <c r="S2695" s="16" t="n">
        <f aca="false">IF(G2695="",0,G2695)</f>
        <v>0.1</v>
      </c>
      <c r="T2695" s="16" t="str">
        <f aca="false">IF(I2695="","Unknown",IF(I2695="upi","UPI",I2695))</f>
        <v>UPI</v>
      </c>
      <c r="U2695" s="16" t="str">
        <f aca="false">IF(L2695="Yes","Y",IF(L2695="No","N",L2695))</f>
        <v>N</v>
      </c>
      <c r="V2695" s="19" t="n">
        <f aca="false">ROUND(R2695*Q2695*(1-S2695),2)</f>
        <v>1549.8</v>
      </c>
      <c r="W2695" s="16" t="str">
        <f aca="false">_xlfn.XLOOKUP(D2695,products!$A$2:$A$61,products!$C$2:$C$61,"Not found")</f>
        <v>Fashion</v>
      </c>
    </row>
    <row r="2696" customFormat="false" ht="15" hidden="false" customHeight="false" outlineLevel="0" collapsed="false">
      <c r="A2696" s="16" t="s">
        <v>3921</v>
      </c>
      <c r="B2696" s="16" t="s">
        <v>3922</v>
      </c>
      <c r="C2696" s="16" t="s">
        <v>1946</v>
      </c>
      <c r="D2696" s="16" t="s">
        <v>179</v>
      </c>
      <c r="E2696" s="16" t="n">
        <v>3</v>
      </c>
      <c r="F2696" s="16" t="n">
        <v>2604</v>
      </c>
      <c r="G2696" s="16" t="n">
        <v>0.2</v>
      </c>
      <c r="H2696" s="16" t="s">
        <v>208</v>
      </c>
      <c r="I2696" s="16" t="s">
        <v>60</v>
      </c>
      <c r="J2696" s="16" t="n">
        <v>6</v>
      </c>
      <c r="K2696" s="16" t="n">
        <v>4</v>
      </c>
      <c r="L2696" s="16" t="s">
        <v>41</v>
      </c>
      <c r="M2696" s="18" t="n">
        <f aca="false">IF(ISNUMBER(B2696),B2696,IF(MID(B2696,3,1)="-",DATE(VALUE(RIGHT(B2696,4)),VALUE(MID(B2696,4,2)),VALUE(LEFT(B2696,2))),DATE(VALUE(LEFT(B2696,4)),VALUE(MID(B2696,6,2)),VALUE(RIGHT(B2696,2)))))</f>
        <v>45895</v>
      </c>
      <c r="N2696" s="16" t="n">
        <f aca="false">MONTH(M2696)</f>
        <v>8</v>
      </c>
      <c r="O2696" s="16" t="str">
        <f aca="false">PROPER(TRIM(H2696))</f>
        <v>Jaipur</v>
      </c>
      <c r="P2696" s="16" t="str">
        <f aca="false">IFERROR(VLOOKUP(O2696,city_map!$A$2:$B$6,2,FALSE()),O2696)</f>
        <v>Jaipur</v>
      </c>
      <c r="Q2696" s="16" t="n">
        <f aca="false">IF(ISNUMBER(F2696),F2696,VALUE(SUBSTITUTE(SUBSTITUTE(F2696,"₹",""),",","")))</f>
        <v>2604</v>
      </c>
      <c r="R2696" s="16" t="n">
        <f aca="false">IF(E2696=99,1,E2696)</f>
        <v>3</v>
      </c>
      <c r="S2696" s="16" t="n">
        <f aca="false">IF(G2696="",0,G2696)</f>
        <v>0.2</v>
      </c>
      <c r="T2696" s="16" t="str">
        <f aca="false">IF(I2696="","Unknown",IF(I2696="upi","UPI",I2696))</f>
        <v>UPI</v>
      </c>
      <c r="U2696" s="16" t="str">
        <f aca="false">IF(L2696="Yes","Y",IF(L2696="No","N",L2696))</f>
        <v>N</v>
      </c>
      <c r="V2696" s="19" t="n">
        <f aca="false">ROUND(R2696*Q2696*(1-S2696),2)</f>
        <v>6249.6</v>
      </c>
      <c r="W2696" s="16" t="str">
        <f aca="false">_xlfn.XLOOKUP(D2696,products!$A$2:$A$61,products!$C$2:$C$61,"Not found")</f>
        <v>Electronics</v>
      </c>
    </row>
    <row r="2697" customFormat="false" ht="15" hidden="false" customHeight="false" outlineLevel="0" collapsed="false">
      <c r="A2697" s="16" t="s">
        <v>3923</v>
      </c>
      <c r="B2697" s="16" t="s">
        <v>3922</v>
      </c>
      <c r="C2697" s="16" t="s">
        <v>613</v>
      </c>
      <c r="D2697" s="16" t="s">
        <v>105</v>
      </c>
      <c r="E2697" s="16" t="n">
        <v>1</v>
      </c>
      <c r="F2697" s="16" t="n">
        <v>390</v>
      </c>
      <c r="G2697" s="16" t="n">
        <v>0</v>
      </c>
      <c r="H2697" s="16" t="s">
        <v>503</v>
      </c>
      <c r="I2697" s="16" t="s">
        <v>40</v>
      </c>
      <c r="J2697" s="16" t="n">
        <v>5</v>
      </c>
      <c r="K2697" s="16" t="n">
        <v>4</v>
      </c>
      <c r="L2697" s="16" t="s">
        <v>41</v>
      </c>
      <c r="M2697" s="18" t="n">
        <f aca="false">IF(ISNUMBER(B2697),B2697,IF(MID(B2697,3,1)="-",DATE(VALUE(RIGHT(B2697,4)),VALUE(MID(B2697,4,2)),VALUE(LEFT(B2697,2))),DATE(VALUE(LEFT(B2697,4)),VALUE(MID(B2697,6,2)),VALUE(RIGHT(B2697,2)))))</f>
        <v>45895</v>
      </c>
      <c r="N2697" s="16" t="n">
        <f aca="false">MONTH(M2697)</f>
        <v>8</v>
      </c>
      <c r="O2697" s="16" t="str">
        <f aca="false">PROPER(TRIM(H2697))</f>
        <v>Pune</v>
      </c>
      <c r="P2697" s="16" t="str">
        <f aca="false">IFERROR(VLOOKUP(O2697,city_map!$A$2:$B$6,2,FALSE()),O2697)</f>
        <v>Pune</v>
      </c>
      <c r="Q2697" s="16" t="n">
        <f aca="false">IF(ISNUMBER(F2697),F2697,VALUE(SUBSTITUTE(SUBSTITUTE(F2697,"₹",""),",","")))</f>
        <v>390</v>
      </c>
      <c r="R2697" s="16" t="n">
        <f aca="false">IF(E2697=99,1,E2697)</f>
        <v>1</v>
      </c>
      <c r="S2697" s="16" t="n">
        <f aca="false">IF(G2697="",0,G2697)</f>
        <v>0</v>
      </c>
      <c r="T2697" s="16" t="str">
        <f aca="false">IF(I2697="","Unknown",IF(I2697="upi","UPI",I2697))</f>
        <v>COD</v>
      </c>
      <c r="U2697" s="16" t="str">
        <f aca="false">IF(L2697="Yes","Y",IF(L2697="No","N",L2697))</f>
        <v>N</v>
      </c>
      <c r="V2697" s="19" t="n">
        <f aca="false">ROUND(R2697*Q2697*(1-S2697),2)</f>
        <v>390</v>
      </c>
      <c r="W2697" s="16" t="str">
        <f aca="false">_xlfn.XLOOKUP(D2697,products!$A$2:$A$61,products!$C$2:$C$61,"Not found")</f>
        <v>Beauty</v>
      </c>
    </row>
    <row r="2698" customFormat="false" ht="15" hidden="false" customHeight="false" outlineLevel="0" collapsed="false">
      <c r="A2698" s="16" t="s">
        <v>3924</v>
      </c>
      <c r="B2698" s="16" t="s">
        <v>3922</v>
      </c>
      <c r="C2698" s="16" t="s">
        <v>954</v>
      </c>
      <c r="D2698" s="16" t="s">
        <v>341</v>
      </c>
      <c r="E2698" s="16" t="n">
        <v>2</v>
      </c>
      <c r="F2698" s="16" t="n">
        <v>1082</v>
      </c>
      <c r="G2698" s="16" t="n">
        <v>0.1</v>
      </c>
      <c r="H2698" s="16" t="s">
        <v>208</v>
      </c>
      <c r="I2698" s="16" t="s">
        <v>60</v>
      </c>
      <c r="J2698" s="16" t="n">
        <v>6</v>
      </c>
      <c r="K2698" s="16" t="n">
        <v>4</v>
      </c>
      <c r="L2698" s="16" t="s">
        <v>41</v>
      </c>
      <c r="M2698" s="18" t="n">
        <f aca="false">IF(ISNUMBER(B2698),B2698,IF(MID(B2698,3,1)="-",DATE(VALUE(RIGHT(B2698,4)),VALUE(MID(B2698,4,2)),VALUE(LEFT(B2698,2))),DATE(VALUE(LEFT(B2698,4)),VALUE(MID(B2698,6,2)),VALUE(RIGHT(B2698,2)))))</f>
        <v>45895</v>
      </c>
      <c r="N2698" s="16" t="n">
        <f aca="false">MONTH(M2698)</f>
        <v>8</v>
      </c>
      <c r="O2698" s="16" t="str">
        <f aca="false">PROPER(TRIM(H2698))</f>
        <v>Jaipur</v>
      </c>
      <c r="P2698" s="16" t="str">
        <f aca="false">IFERROR(VLOOKUP(O2698,city_map!$A$2:$B$6,2,FALSE()),O2698)</f>
        <v>Jaipur</v>
      </c>
      <c r="Q2698" s="16" t="n">
        <f aca="false">IF(ISNUMBER(F2698),F2698,VALUE(SUBSTITUTE(SUBSTITUTE(F2698,"₹",""),",","")))</f>
        <v>1082</v>
      </c>
      <c r="R2698" s="16" t="n">
        <f aca="false">IF(E2698=99,1,E2698)</f>
        <v>2</v>
      </c>
      <c r="S2698" s="16" t="n">
        <f aca="false">IF(G2698="",0,G2698)</f>
        <v>0.1</v>
      </c>
      <c r="T2698" s="16" t="str">
        <f aca="false">IF(I2698="","Unknown",IF(I2698="upi","UPI",I2698))</f>
        <v>UPI</v>
      </c>
      <c r="U2698" s="16" t="str">
        <f aca="false">IF(L2698="Yes","Y",IF(L2698="No","N",L2698))</f>
        <v>N</v>
      </c>
      <c r="V2698" s="19" t="n">
        <f aca="false">ROUND(R2698*Q2698*(1-S2698),2)</f>
        <v>1947.6</v>
      </c>
      <c r="W2698" s="16" t="str">
        <f aca="false">_xlfn.XLOOKUP(D2698,products!$A$2:$A$61,products!$C$2:$C$61,"Not found")</f>
        <v>Home</v>
      </c>
    </row>
    <row r="2699" customFormat="false" ht="15" hidden="false" customHeight="false" outlineLevel="0" collapsed="false">
      <c r="A2699" s="16" t="s">
        <v>3925</v>
      </c>
      <c r="B2699" s="16" t="s">
        <v>3922</v>
      </c>
      <c r="C2699" s="16" t="s">
        <v>3926</v>
      </c>
      <c r="D2699" s="16" t="s">
        <v>184</v>
      </c>
      <c r="E2699" s="16" t="n">
        <v>2</v>
      </c>
      <c r="F2699" s="16" t="n">
        <v>1355</v>
      </c>
      <c r="G2699" s="16" t="n">
        <v>0.15</v>
      </c>
      <c r="H2699" s="16" t="s">
        <v>70</v>
      </c>
      <c r="I2699" s="16" t="s">
        <v>60</v>
      </c>
      <c r="J2699" s="16" t="n">
        <v>6</v>
      </c>
      <c r="K2699" s="16" t="n">
        <v>3</v>
      </c>
      <c r="L2699" s="16" t="s">
        <v>57</v>
      </c>
      <c r="M2699" s="18" t="n">
        <f aca="false">IF(ISNUMBER(B2699),B2699,IF(MID(B2699,3,1)="-",DATE(VALUE(RIGHT(B2699,4)),VALUE(MID(B2699,4,2)),VALUE(LEFT(B2699,2))),DATE(VALUE(LEFT(B2699,4)),VALUE(MID(B2699,6,2)),VALUE(RIGHT(B2699,2)))))</f>
        <v>45895</v>
      </c>
      <c r="N2699" s="16" t="n">
        <f aca="false">MONTH(M2699)</f>
        <v>8</v>
      </c>
      <c r="O2699" s="16" t="str">
        <f aca="false">PROPER(TRIM(H2699))</f>
        <v>Pune</v>
      </c>
      <c r="P2699" s="16" t="str">
        <f aca="false">IFERROR(VLOOKUP(O2699,city_map!$A$2:$B$6,2,FALSE()),O2699)</f>
        <v>Pune</v>
      </c>
      <c r="Q2699" s="16" t="n">
        <f aca="false">IF(ISNUMBER(F2699),F2699,VALUE(SUBSTITUTE(SUBSTITUTE(F2699,"₹",""),",","")))</f>
        <v>1355</v>
      </c>
      <c r="R2699" s="16" t="n">
        <f aca="false">IF(E2699=99,1,E2699)</f>
        <v>2</v>
      </c>
      <c r="S2699" s="16" t="n">
        <f aca="false">IF(G2699="",0,G2699)</f>
        <v>0.15</v>
      </c>
      <c r="T2699" s="16" t="str">
        <f aca="false">IF(I2699="","Unknown",IF(I2699="upi","UPI",I2699))</f>
        <v>UPI</v>
      </c>
      <c r="U2699" s="16" t="str">
        <f aca="false">IF(L2699="Yes","Y",IF(L2699="No","N",L2699))</f>
        <v>Y</v>
      </c>
      <c r="V2699" s="19" t="n">
        <f aca="false">ROUND(R2699*Q2699*(1-S2699),2)</f>
        <v>2303.5</v>
      </c>
      <c r="W2699" s="16" t="str">
        <f aca="false">_xlfn.XLOOKUP(D2699,products!$A$2:$A$61,products!$C$2:$C$61,"Not found")</f>
        <v>Home</v>
      </c>
    </row>
    <row r="2700" customFormat="false" ht="15" hidden="false" customHeight="false" outlineLevel="0" collapsed="false">
      <c r="A2700" s="16" t="s">
        <v>3927</v>
      </c>
      <c r="B2700" s="16" t="s">
        <v>3922</v>
      </c>
      <c r="C2700" s="16" t="s">
        <v>776</v>
      </c>
      <c r="D2700" s="16" t="s">
        <v>211</v>
      </c>
      <c r="E2700" s="16" t="n">
        <v>2</v>
      </c>
      <c r="F2700" s="16" t="n">
        <v>1358</v>
      </c>
      <c r="G2700" s="16" t="n">
        <v>0.2</v>
      </c>
      <c r="H2700" s="16" t="s">
        <v>67</v>
      </c>
      <c r="I2700" s="16" t="s">
        <v>60</v>
      </c>
      <c r="J2700" s="16" t="n">
        <v>4</v>
      </c>
      <c r="K2700" s="16" t="n">
        <v>5</v>
      </c>
      <c r="L2700" s="16" t="s">
        <v>41</v>
      </c>
      <c r="M2700" s="18" t="n">
        <f aca="false">IF(ISNUMBER(B2700),B2700,IF(MID(B2700,3,1)="-",DATE(VALUE(RIGHT(B2700,4)),VALUE(MID(B2700,4,2)),VALUE(LEFT(B2700,2))),DATE(VALUE(LEFT(B2700,4)),VALUE(MID(B2700,6,2)),VALUE(RIGHT(B2700,2)))))</f>
        <v>45895</v>
      </c>
      <c r="N2700" s="16" t="n">
        <f aca="false">MONTH(M2700)</f>
        <v>8</v>
      </c>
      <c r="O2700" s="16" t="str">
        <f aca="false">PROPER(TRIM(H2700))</f>
        <v>Kolkata</v>
      </c>
      <c r="P2700" s="16" t="str">
        <f aca="false">IFERROR(VLOOKUP(O2700,city_map!$A$2:$B$6,2,FALSE()),O2700)</f>
        <v>Kolkata</v>
      </c>
      <c r="Q2700" s="16" t="n">
        <f aca="false">IF(ISNUMBER(F2700),F2700,VALUE(SUBSTITUTE(SUBSTITUTE(F2700,"₹",""),",","")))</f>
        <v>1358</v>
      </c>
      <c r="R2700" s="16" t="n">
        <f aca="false">IF(E2700=99,1,E2700)</f>
        <v>2</v>
      </c>
      <c r="S2700" s="16" t="n">
        <f aca="false">IF(G2700="",0,G2700)</f>
        <v>0.2</v>
      </c>
      <c r="T2700" s="16" t="str">
        <f aca="false">IF(I2700="","Unknown",IF(I2700="upi","UPI",I2700))</f>
        <v>UPI</v>
      </c>
      <c r="U2700" s="16" t="str">
        <f aca="false">IF(L2700="Yes","Y",IF(L2700="No","N",L2700))</f>
        <v>N</v>
      </c>
      <c r="V2700" s="19" t="n">
        <f aca="false">ROUND(R2700*Q2700*(1-S2700),2)</f>
        <v>2172.8</v>
      </c>
      <c r="W2700" s="16" t="str">
        <f aca="false">_xlfn.XLOOKUP(D2700,products!$A$2:$A$61,products!$C$2:$C$61,"Not found")</f>
        <v>Fashion</v>
      </c>
    </row>
    <row r="2701" customFormat="false" ht="15" hidden="false" customHeight="false" outlineLevel="0" collapsed="false">
      <c r="A2701" s="16" t="s">
        <v>3928</v>
      </c>
      <c r="B2701" s="16" t="s">
        <v>3922</v>
      </c>
      <c r="C2701" s="16" t="s">
        <v>905</v>
      </c>
      <c r="D2701" s="16" t="s">
        <v>179</v>
      </c>
      <c r="E2701" s="16" t="n">
        <v>1</v>
      </c>
      <c r="F2701" s="16" t="n">
        <v>2447</v>
      </c>
      <c r="G2701" s="16" t="n">
        <v>0.05</v>
      </c>
      <c r="H2701" s="16" t="s">
        <v>208</v>
      </c>
      <c r="I2701" s="16" t="s">
        <v>60</v>
      </c>
      <c r="J2701" s="16" t="n">
        <v>5</v>
      </c>
      <c r="K2701" s="16" t="n">
        <v>5</v>
      </c>
      <c r="L2701" s="16" t="s">
        <v>41</v>
      </c>
      <c r="M2701" s="18" t="n">
        <f aca="false">IF(ISNUMBER(B2701),B2701,IF(MID(B2701,3,1)="-",DATE(VALUE(RIGHT(B2701,4)),VALUE(MID(B2701,4,2)),VALUE(LEFT(B2701,2))),DATE(VALUE(LEFT(B2701,4)),VALUE(MID(B2701,6,2)),VALUE(RIGHT(B2701,2)))))</f>
        <v>45895</v>
      </c>
      <c r="N2701" s="16" t="n">
        <f aca="false">MONTH(M2701)</f>
        <v>8</v>
      </c>
      <c r="O2701" s="16" t="str">
        <f aca="false">PROPER(TRIM(H2701))</f>
        <v>Jaipur</v>
      </c>
      <c r="P2701" s="16" t="str">
        <f aca="false">IFERROR(VLOOKUP(O2701,city_map!$A$2:$B$6,2,FALSE()),O2701)</f>
        <v>Jaipur</v>
      </c>
      <c r="Q2701" s="16" t="n">
        <f aca="false">IF(ISNUMBER(F2701),F2701,VALUE(SUBSTITUTE(SUBSTITUTE(F2701,"₹",""),",","")))</f>
        <v>2447</v>
      </c>
      <c r="R2701" s="16" t="n">
        <f aca="false">IF(E2701=99,1,E2701)</f>
        <v>1</v>
      </c>
      <c r="S2701" s="16" t="n">
        <f aca="false">IF(G2701="",0,G2701)</f>
        <v>0.05</v>
      </c>
      <c r="T2701" s="16" t="str">
        <f aca="false">IF(I2701="","Unknown",IF(I2701="upi","UPI",I2701))</f>
        <v>UPI</v>
      </c>
      <c r="U2701" s="16" t="str">
        <f aca="false">IF(L2701="Yes","Y",IF(L2701="No","N",L2701))</f>
        <v>N</v>
      </c>
      <c r="V2701" s="19" t="n">
        <f aca="false">ROUND(R2701*Q2701*(1-S2701),2)</f>
        <v>2324.65</v>
      </c>
      <c r="W2701" s="16" t="str">
        <f aca="false">_xlfn.XLOOKUP(D2701,products!$A$2:$A$61,products!$C$2:$C$61,"Not found")</f>
        <v>Electronics</v>
      </c>
    </row>
    <row r="2702" customFormat="false" ht="15" hidden="false" customHeight="false" outlineLevel="0" collapsed="false">
      <c r="A2702" s="16" t="s">
        <v>3929</v>
      </c>
      <c r="B2702" s="16" t="s">
        <v>3922</v>
      </c>
      <c r="C2702" s="16" t="s">
        <v>723</v>
      </c>
      <c r="D2702" s="16" t="s">
        <v>259</v>
      </c>
      <c r="E2702" s="16" t="n">
        <v>1</v>
      </c>
      <c r="F2702" s="16" t="n">
        <v>477</v>
      </c>
      <c r="G2702" s="16" t="n">
        <v>0.2</v>
      </c>
      <c r="H2702" s="16" t="s">
        <v>130</v>
      </c>
      <c r="I2702" s="16" t="s">
        <v>100</v>
      </c>
      <c r="J2702" s="16" t="n">
        <v>5</v>
      </c>
      <c r="K2702" s="16" t="n">
        <v>5</v>
      </c>
      <c r="L2702" s="16" t="s">
        <v>41</v>
      </c>
      <c r="M2702" s="18" t="n">
        <f aca="false">IF(ISNUMBER(B2702),B2702,IF(MID(B2702,3,1)="-",DATE(VALUE(RIGHT(B2702,4)),VALUE(MID(B2702,4,2)),VALUE(LEFT(B2702,2))),DATE(VALUE(LEFT(B2702,4)),VALUE(MID(B2702,6,2)),VALUE(RIGHT(B2702,2)))))</f>
        <v>45895</v>
      </c>
      <c r="N2702" s="16" t="n">
        <f aca="false">MONTH(M2702)</f>
        <v>8</v>
      </c>
      <c r="O2702" s="16" t="str">
        <f aca="false">PROPER(TRIM(H2702))</f>
        <v>Bengaluru</v>
      </c>
      <c r="P2702" s="16" t="str">
        <f aca="false">IFERROR(VLOOKUP(O2702,city_map!$A$2:$B$6,2,FALSE()),O2702)</f>
        <v>Bengaluru</v>
      </c>
      <c r="Q2702" s="16" t="n">
        <f aca="false">IF(ISNUMBER(F2702),F2702,VALUE(SUBSTITUTE(SUBSTITUTE(F2702,"₹",""),",","")))</f>
        <v>477</v>
      </c>
      <c r="R2702" s="16" t="n">
        <f aca="false">IF(E2702=99,1,E2702)</f>
        <v>1</v>
      </c>
      <c r="S2702" s="16" t="n">
        <f aca="false">IF(G2702="",0,G2702)</f>
        <v>0.2</v>
      </c>
      <c r="T2702" s="16" t="str">
        <f aca="false">IF(I2702="","Unknown",IF(I2702="upi","UPI",I2702))</f>
        <v>Net Banking</v>
      </c>
      <c r="U2702" s="16" t="str">
        <f aca="false">IF(L2702="Yes","Y",IF(L2702="No","N",L2702))</f>
        <v>N</v>
      </c>
      <c r="V2702" s="19" t="n">
        <f aca="false">ROUND(R2702*Q2702*(1-S2702),2)</f>
        <v>381.6</v>
      </c>
      <c r="W2702" s="16" t="str">
        <f aca="false">_xlfn.XLOOKUP(D2702,products!$A$2:$A$61,products!$C$2:$C$61,"Not found")</f>
        <v>Books</v>
      </c>
    </row>
    <row r="2703" customFormat="false" ht="15" hidden="false" customHeight="false" outlineLevel="0" collapsed="false">
      <c r="A2703" s="16" t="s">
        <v>3930</v>
      </c>
      <c r="B2703" s="16" t="s">
        <v>3922</v>
      </c>
      <c r="C2703" s="16" t="s">
        <v>1330</v>
      </c>
      <c r="D2703" s="16" t="s">
        <v>291</v>
      </c>
      <c r="E2703" s="16" t="n">
        <v>1</v>
      </c>
      <c r="F2703" s="16" t="n">
        <v>1250</v>
      </c>
      <c r="G2703" s="16" t="n">
        <v>0.1</v>
      </c>
      <c r="H2703" s="16" t="s">
        <v>112</v>
      </c>
      <c r="I2703" s="16" t="s">
        <v>60</v>
      </c>
      <c r="J2703" s="16" t="n">
        <v>2</v>
      </c>
      <c r="K2703" s="16" t="n">
        <v>4</v>
      </c>
      <c r="L2703" s="16" t="s">
        <v>41</v>
      </c>
      <c r="M2703" s="18" t="n">
        <f aca="false">IF(ISNUMBER(B2703),B2703,IF(MID(B2703,3,1)="-",DATE(VALUE(RIGHT(B2703,4)),VALUE(MID(B2703,4,2)),VALUE(LEFT(B2703,2))),DATE(VALUE(LEFT(B2703,4)),VALUE(MID(B2703,6,2)),VALUE(RIGHT(B2703,2)))))</f>
        <v>45895</v>
      </c>
      <c r="N2703" s="16" t="n">
        <f aca="false">MONTH(M2703)</f>
        <v>8</v>
      </c>
      <c r="O2703" s="16" t="str">
        <f aca="false">PROPER(TRIM(H2703))</f>
        <v>Mumbai</v>
      </c>
      <c r="P2703" s="16" t="str">
        <f aca="false">IFERROR(VLOOKUP(O2703,city_map!$A$2:$B$6,2,FALSE()),O2703)</f>
        <v>Mumbai</v>
      </c>
      <c r="Q2703" s="16" t="n">
        <f aca="false">IF(ISNUMBER(F2703),F2703,VALUE(SUBSTITUTE(SUBSTITUTE(F2703,"₹",""),",","")))</f>
        <v>1250</v>
      </c>
      <c r="R2703" s="16" t="n">
        <f aca="false">IF(E2703=99,1,E2703)</f>
        <v>1</v>
      </c>
      <c r="S2703" s="16" t="n">
        <f aca="false">IF(G2703="",0,G2703)</f>
        <v>0.1</v>
      </c>
      <c r="T2703" s="16" t="str">
        <f aca="false">IF(I2703="","Unknown",IF(I2703="upi","UPI",I2703))</f>
        <v>UPI</v>
      </c>
      <c r="U2703" s="16" t="str">
        <f aca="false">IF(L2703="Yes","Y",IF(L2703="No","N",L2703))</f>
        <v>N</v>
      </c>
      <c r="V2703" s="19" t="n">
        <f aca="false">ROUND(R2703*Q2703*(1-S2703),2)</f>
        <v>1125</v>
      </c>
      <c r="W2703" s="16" t="str">
        <f aca="false">_xlfn.XLOOKUP(D2703,products!$A$2:$A$61,products!$C$2:$C$61,"Not found")</f>
        <v>Electronics</v>
      </c>
    </row>
    <row r="2704" customFormat="false" ht="15" hidden="false" customHeight="false" outlineLevel="0" collapsed="false">
      <c r="A2704" s="16" t="s">
        <v>3931</v>
      </c>
      <c r="B2704" s="16" t="s">
        <v>3922</v>
      </c>
      <c r="C2704" s="16" t="s">
        <v>2462</v>
      </c>
      <c r="D2704" s="16" t="s">
        <v>63</v>
      </c>
      <c r="E2704" s="16" t="n">
        <v>3</v>
      </c>
      <c r="F2704" s="16" t="n">
        <v>1427</v>
      </c>
      <c r="G2704" s="16" t="n">
        <v>0.2</v>
      </c>
      <c r="H2704" s="16" t="s">
        <v>120</v>
      </c>
      <c r="I2704" s="16" t="s">
        <v>60</v>
      </c>
      <c r="J2704" s="16" t="n">
        <v>2</v>
      </c>
      <c r="K2704" s="16" t="n">
        <v>3</v>
      </c>
      <c r="L2704" s="16" t="s">
        <v>41</v>
      </c>
      <c r="M2704" s="18" t="n">
        <f aca="false">IF(ISNUMBER(B2704),B2704,IF(MID(B2704,3,1)="-",DATE(VALUE(RIGHT(B2704,4)),VALUE(MID(B2704,4,2)),VALUE(LEFT(B2704,2))),DATE(VALUE(LEFT(B2704,4)),VALUE(MID(B2704,6,2)),VALUE(RIGHT(B2704,2)))))</f>
        <v>45895</v>
      </c>
      <c r="N2704" s="16" t="n">
        <f aca="false">MONTH(M2704)</f>
        <v>8</v>
      </c>
      <c r="O2704" s="16" t="str">
        <f aca="false">PROPER(TRIM(H2704))</f>
        <v>Kolkata</v>
      </c>
      <c r="P2704" s="16" t="str">
        <f aca="false">IFERROR(VLOOKUP(O2704,city_map!$A$2:$B$6,2,FALSE()),O2704)</f>
        <v>Kolkata</v>
      </c>
      <c r="Q2704" s="16" t="n">
        <f aca="false">IF(ISNUMBER(F2704),F2704,VALUE(SUBSTITUTE(SUBSTITUTE(F2704,"₹",""),",","")))</f>
        <v>1427</v>
      </c>
      <c r="R2704" s="16" t="n">
        <f aca="false">IF(E2704=99,1,E2704)</f>
        <v>3</v>
      </c>
      <c r="S2704" s="16" t="n">
        <f aca="false">IF(G2704="",0,G2704)</f>
        <v>0.2</v>
      </c>
      <c r="T2704" s="16" t="str">
        <f aca="false">IF(I2704="","Unknown",IF(I2704="upi","UPI",I2704))</f>
        <v>UPI</v>
      </c>
      <c r="U2704" s="16" t="str">
        <f aca="false">IF(L2704="Yes","Y",IF(L2704="No","N",L2704))</f>
        <v>N</v>
      </c>
      <c r="V2704" s="19" t="n">
        <f aca="false">ROUND(R2704*Q2704*(1-S2704),2)</f>
        <v>3424.8</v>
      </c>
      <c r="W2704" s="16" t="str">
        <f aca="false">_xlfn.XLOOKUP(D2704,products!$A$2:$A$61,products!$C$2:$C$61,"Not found")</f>
        <v>Fashion</v>
      </c>
    </row>
    <row r="2705" customFormat="false" ht="15" hidden="false" customHeight="false" outlineLevel="0" collapsed="false">
      <c r="A2705" s="16" t="s">
        <v>3932</v>
      </c>
      <c r="B2705" s="16" t="s">
        <v>3922</v>
      </c>
      <c r="C2705" s="16" t="s">
        <v>2287</v>
      </c>
      <c r="D2705" s="16" t="s">
        <v>219</v>
      </c>
      <c r="E2705" s="16" t="n">
        <v>2</v>
      </c>
      <c r="F2705" s="16" t="n">
        <v>1294</v>
      </c>
      <c r="G2705" s="16" t="n">
        <v>0</v>
      </c>
      <c r="H2705" s="16" t="s">
        <v>130</v>
      </c>
      <c r="I2705" s="16" t="s">
        <v>100</v>
      </c>
      <c r="J2705" s="16" t="n">
        <v>5</v>
      </c>
      <c r="K2705" s="16" t="n">
        <v>4</v>
      </c>
      <c r="L2705" s="16" t="s">
        <v>41</v>
      </c>
      <c r="M2705" s="18" t="n">
        <f aca="false">IF(ISNUMBER(B2705),B2705,IF(MID(B2705,3,1)="-",DATE(VALUE(RIGHT(B2705,4)),VALUE(MID(B2705,4,2)),VALUE(LEFT(B2705,2))),DATE(VALUE(LEFT(B2705,4)),VALUE(MID(B2705,6,2)),VALUE(RIGHT(B2705,2)))))</f>
        <v>45895</v>
      </c>
      <c r="N2705" s="16" t="n">
        <f aca="false">MONTH(M2705)</f>
        <v>8</v>
      </c>
      <c r="O2705" s="16" t="str">
        <f aca="false">PROPER(TRIM(H2705))</f>
        <v>Bengaluru</v>
      </c>
      <c r="P2705" s="16" t="str">
        <f aca="false">IFERROR(VLOOKUP(O2705,city_map!$A$2:$B$6,2,FALSE()),O2705)</f>
        <v>Bengaluru</v>
      </c>
      <c r="Q2705" s="16" t="n">
        <f aca="false">IF(ISNUMBER(F2705),F2705,VALUE(SUBSTITUTE(SUBSTITUTE(F2705,"₹",""),",","")))</f>
        <v>1294</v>
      </c>
      <c r="R2705" s="16" t="n">
        <f aca="false">IF(E2705=99,1,E2705)</f>
        <v>2</v>
      </c>
      <c r="S2705" s="16" t="n">
        <f aca="false">IF(G2705="",0,G2705)</f>
        <v>0</v>
      </c>
      <c r="T2705" s="16" t="str">
        <f aca="false">IF(I2705="","Unknown",IF(I2705="upi","UPI",I2705))</f>
        <v>Net Banking</v>
      </c>
      <c r="U2705" s="16" t="str">
        <f aca="false">IF(L2705="Yes","Y",IF(L2705="No","N",L2705))</f>
        <v>N</v>
      </c>
      <c r="V2705" s="19" t="n">
        <f aca="false">ROUND(R2705*Q2705*(1-S2705),2)</f>
        <v>2588</v>
      </c>
      <c r="W2705" s="16" t="str">
        <f aca="false">_xlfn.XLOOKUP(D2705,products!$A$2:$A$61,products!$C$2:$C$61,"Not found")</f>
        <v>Electronics</v>
      </c>
    </row>
    <row r="2706" customFormat="false" ht="15" hidden="false" customHeight="false" outlineLevel="0" collapsed="false">
      <c r="A2706" s="16" t="s">
        <v>3933</v>
      </c>
      <c r="B2706" s="16" t="s">
        <v>3934</v>
      </c>
      <c r="C2706" s="16" t="s">
        <v>167</v>
      </c>
      <c r="D2706" s="16" t="s">
        <v>63</v>
      </c>
      <c r="E2706" s="16" t="n">
        <v>1</v>
      </c>
      <c r="F2706" s="16" t="s">
        <v>3935</v>
      </c>
      <c r="G2706" s="16" t="n">
        <v>0</v>
      </c>
      <c r="H2706" s="16" t="s">
        <v>161</v>
      </c>
      <c r="I2706" s="16" t="s">
        <v>71</v>
      </c>
      <c r="J2706" s="16" t="n">
        <v>4</v>
      </c>
      <c r="K2706" s="16" t="n">
        <v>4</v>
      </c>
      <c r="L2706" s="16" t="s">
        <v>41</v>
      </c>
      <c r="M2706" s="18" t="n">
        <f aca="false">IF(ISNUMBER(B2706),B2706,IF(MID(B2706,3,1)="-",DATE(VALUE(RIGHT(B2706,4)),VALUE(MID(B2706,4,2)),VALUE(LEFT(B2706,2))),DATE(VALUE(LEFT(B2706,4)),VALUE(MID(B2706,6,2)),VALUE(RIGHT(B2706,2)))))</f>
        <v>45895</v>
      </c>
      <c r="N2706" s="16" t="n">
        <f aca="false">MONTH(M2706)</f>
        <v>8</v>
      </c>
      <c r="O2706" s="16" t="str">
        <f aca="false">PROPER(TRIM(H2706))</f>
        <v>Hyderabad</v>
      </c>
      <c r="P2706" s="16" t="str">
        <f aca="false">IFERROR(VLOOKUP(O2706,city_map!$A$2:$B$6,2,FALSE()),O2706)</f>
        <v>Hyderabad</v>
      </c>
      <c r="Q2706" s="16" t="n">
        <f aca="false">IF(ISNUMBER(F2706),F2706,VALUE(SUBSTITUTE(SUBSTITUTE(F2706,"₹",""),",","")))</f>
        <v>1504</v>
      </c>
      <c r="R2706" s="16" t="n">
        <f aca="false">IF(E2706=99,1,E2706)</f>
        <v>1</v>
      </c>
      <c r="S2706" s="16" t="n">
        <f aca="false">IF(G2706="",0,G2706)</f>
        <v>0</v>
      </c>
      <c r="T2706" s="16" t="str">
        <f aca="false">IF(I2706="","Unknown",IF(I2706="upi","UPI",I2706))</f>
        <v>Credit Card</v>
      </c>
      <c r="U2706" s="16" t="str">
        <f aca="false">IF(L2706="Yes","Y",IF(L2706="No","N",L2706))</f>
        <v>N</v>
      </c>
      <c r="V2706" s="19" t="n">
        <f aca="false">ROUND(R2706*Q2706*(1-S2706),2)</f>
        <v>1504</v>
      </c>
      <c r="W2706" s="16" t="str">
        <f aca="false">_xlfn.XLOOKUP(D2706,products!$A$2:$A$61,products!$C$2:$C$61,"Not found")</f>
        <v>Fashion</v>
      </c>
    </row>
    <row r="2707" customFormat="false" ht="15" hidden="false" customHeight="false" outlineLevel="0" collapsed="false">
      <c r="A2707" s="16" t="s">
        <v>3936</v>
      </c>
      <c r="B2707" s="16" t="s">
        <v>3922</v>
      </c>
      <c r="C2707" s="16" t="s">
        <v>2684</v>
      </c>
      <c r="D2707" s="16" t="s">
        <v>88</v>
      </c>
      <c r="E2707" s="16" t="n">
        <v>2</v>
      </c>
      <c r="F2707" s="16" t="n">
        <v>2898</v>
      </c>
      <c r="G2707" s="16" t="n">
        <v>0.15</v>
      </c>
      <c r="H2707" s="16" t="s">
        <v>89</v>
      </c>
      <c r="I2707" s="16" t="s">
        <v>40</v>
      </c>
      <c r="J2707" s="16" t="n">
        <v>5</v>
      </c>
      <c r="K2707" s="16" t="n">
        <v>4</v>
      </c>
      <c r="L2707" s="16" t="s">
        <v>41</v>
      </c>
      <c r="M2707" s="18" t="n">
        <f aca="false">IF(ISNUMBER(B2707),B2707,IF(MID(B2707,3,1)="-",DATE(VALUE(RIGHT(B2707,4)),VALUE(MID(B2707,4,2)),VALUE(LEFT(B2707,2))),DATE(VALUE(LEFT(B2707,4)),VALUE(MID(B2707,6,2)),VALUE(RIGHT(B2707,2)))))</f>
        <v>45895</v>
      </c>
      <c r="N2707" s="16" t="n">
        <f aca="false">MONTH(M2707)</f>
        <v>8</v>
      </c>
      <c r="O2707" s="16" t="str">
        <f aca="false">PROPER(TRIM(H2707))</f>
        <v>Ahmedabad</v>
      </c>
      <c r="P2707" s="16" t="str">
        <f aca="false">IFERROR(VLOOKUP(O2707,city_map!$A$2:$B$6,2,FALSE()),O2707)</f>
        <v>Ahmedabad</v>
      </c>
      <c r="Q2707" s="16" t="n">
        <f aca="false">IF(ISNUMBER(F2707),F2707,VALUE(SUBSTITUTE(SUBSTITUTE(F2707,"₹",""),",","")))</f>
        <v>2898</v>
      </c>
      <c r="R2707" s="16" t="n">
        <f aca="false">IF(E2707=99,1,E2707)</f>
        <v>2</v>
      </c>
      <c r="S2707" s="16" t="n">
        <f aca="false">IF(G2707="",0,G2707)</f>
        <v>0.15</v>
      </c>
      <c r="T2707" s="16" t="str">
        <f aca="false">IF(I2707="","Unknown",IF(I2707="upi","UPI",I2707))</f>
        <v>COD</v>
      </c>
      <c r="U2707" s="16" t="str">
        <f aca="false">IF(L2707="Yes","Y",IF(L2707="No","N",L2707))</f>
        <v>N</v>
      </c>
      <c r="V2707" s="19" t="n">
        <f aca="false">ROUND(R2707*Q2707*(1-S2707),2)</f>
        <v>4926.6</v>
      </c>
      <c r="W2707" s="16" t="str">
        <f aca="false">_xlfn.XLOOKUP(D2707,products!$A$2:$A$61,products!$C$2:$C$61,"Not found")</f>
        <v>Fashion</v>
      </c>
    </row>
    <row r="2708" customFormat="false" ht="15" hidden="false" customHeight="false" outlineLevel="0" collapsed="false">
      <c r="A2708" s="16" t="s">
        <v>3937</v>
      </c>
      <c r="B2708" s="16" t="s">
        <v>3922</v>
      </c>
      <c r="C2708" s="16" t="s">
        <v>2644</v>
      </c>
      <c r="D2708" s="16" t="s">
        <v>149</v>
      </c>
      <c r="E2708" s="16" t="n">
        <v>1</v>
      </c>
      <c r="F2708" s="16" t="n">
        <v>1589</v>
      </c>
      <c r="G2708" s="16" t="n">
        <v>0.2</v>
      </c>
      <c r="H2708" s="16" t="s">
        <v>89</v>
      </c>
      <c r="I2708" s="16" t="s">
        <v>60</v>
      </c>
      <c r="J2708" s="16" t="n">
        <v>4</v>
      </c>
      <c r="K2708" s="16" t="n">
        <v>5</v>
      </c>
      <c r="L2708" s="16" t="s">
        <v>41</v>
      </c>
      <c r="M2708" s="18" t="n">
        <f aca="false">IF(ISNUMBER(B2708),B2708,IF(MID(B2708,3,1)="-",DATE(VALUE(RIGHT(B2708,4)),VALUE(MID(B2708,4,2)),VALUE(LEFT(B2708,2))),DATE(VALUE(LEFT(B2708,4)),VALUE(MID(B2708,6,2)),VALUE(RIGHT(B2708,2)))))</f>
        <v>45895</v>
      </c>
      <c r="N2708" s="16" t="n">
        <f aca="false">MONTH(M2708)</f>
        <v>8</v>
      </c>
      <c r="O2708" s="16" t="str">
        <f aca="false">PROPER(TRIM(H2708))</f>
        <v>Ahmedabad</v>
      </c>
      <c r="P2708" s="16" t="str">
        <f aca="false">IFERROR(VLOOKUP(O2708,city_map!$A$2:$B$6,2,FALSE()),O2708)</f>
        <v>Ahmedabad</v>
      </c>
      <c r="Q2708" s="16" t="n">
        <f aca="false">IF(ISNUMBER(F2708),F2708,VALUE(SUBSTITUTE(SUBSTITUTE(F2708,"₹",""),",","")))</f>
        <v>1589</v>
      </c>
      <c r="R2708" s="16" t="n">
        <f aca="false">IF(E2708=99,1,E2708)</f>
        <v>1</v>
      </c>
      <c r="S2708" s="16" t="n">
        <f aca="false">IF(G2708="",0,G2708)</f>
        <v>0.2</v>
      </c>
      <c r="T2708" s="16" t="str">
        <f aca="false">IF(I2708="","Unknown",IF(I2708="upi","UPI",I2708))</f>
        <v>UPI</v>
      </c>
      <c r="U2708" s="16" t="str">
        <f aca="false">IF(L2708="Yes","Y",IF(L2708="No","N",L2708))</f>
        <v>N</v>
      </c>
      <c r="V2708" s="19" t="n">
        <f aca="false">ROUND(R2708*Q2708*(1-S2708),2)</f>
        <v>1271.2</v>
      </c>
      <c r="W2708" s="16" t="str">
        <f aca="false">_xlfn.XLOOKUP(D2708,products!$A$2:$A$61,products!$C$2:$C$61,"Not found")</f>
        <v>Fashion</v>
      </c>
    </row>
    <row r="2709" customFormat="false" ht="15" hidden="false" customHeight="false" outlineLevel="0" collapsed="false">
      <c r="A2709" s="16" t="s">
        <v>3938</v>
      </c>
      <c r="B2709" s="16" t="s">
        <v>3922</v>
      </c>
      <c r="C2709" s="16" t="s">
        <v>1414</v>
      </c>
      <c r="D2709" s="16" t="s">
        <v>45</v>
      </c>
      <c r="E2709" s="16" t="n">
        <v>2</v>
      </c>
      <c r="F2709" s="16" t="n">
        <v>298</v>
      </c>
      <c r="G2709" s="16" t="n">
        <v>0.05</v>
      </c>
      <c r="H2709" s="16" t="s">
        <v>81</v>
      </c>
      <c r="I2709" s="16" t="s">
        <v>40</v>
      </c>
      <c r="J2709" s="16" t="n">
        <v>2</v>
      </c>
      <c r="K2709" s="16" t="n">
        <v>4</v>
      </c>
      <c r="L2709" s="16" t="s">
        <v>41</v>
      </c>
      <c r="M2709" s="18" t="n">
        <f aca="false">IF(ISNUMBER(B2709),B2709,IF(MID(B2709,3,1)="-",DATE(VALUE(RIGHT(B2709,4)),VALUE(MID(B2709,4,2)),VALUE(LEFT(B2709,2))),DATE(VALUE(LEFT(B2709,4)),VALUE(MID(B2709,6,2)),VALUE(RIGHT(B2709,2)))))</f>
        <v>45895</v>
      </c>
      <c r="N2709" s="16" t="n">
        <f aca="false">MONTH(M2709)</f>
        <v>8</v>
      </c>
      <c r="O2709" s="16" t="str">
        <f aca="false">PROPER(TRIM(H2709))</f>
        <v>Hyderabad</v>
      </c>
      <c r="P2709" s="16" t="str">
        <f aca="false">IFERROR(VLOOKUP(O2709,city_map!$A$2:$B$6,2,FALSE()),O2709)</f>
        <v>Hyderabad</v>
      </c>
      <c r="Q2709" s="16" t="n">
        <f aca="false">IF(ISNUMBER(F2709),F2709,VALUE(SUBSTITUTE(SUBSTITUTE(F2709,"₹",""),",","")))</f>
        <v>298</v>
      </c>
      <c r="R2709" s="16" t="n">
        <f aca="false">IF(E2709=99,1,E2709)</f>
        <v>2</v>
      </c>
      <c r="S2709" s="16" t="n">
        <f aca="false">IF(G2709="",0,G2709)</f>
        <v>0.05</v>
      </c>
      <c r="T2709" s="16" t="str">
        <f aca="false">IF(I2709="","Unknown",IF(I2709="upi","UPI",I2709))</f>
        <v>COD</v>
      </c>
      <c r="U2709" s="16" t="str">
        <f aca="false">IF(L2709="Yes","Y",IF(L2709="No","N",L2709))</f>
        <v>N</v>
      </c>
      <c r="V2709" s="19" t="n">
        <f aca="false">ROUND(R2709*Q2709*(1-S2709),2)</f>
        <v>566.2</v>
      </c>
      <c r="W2709" s="16" t="str">
        <f aca="false">_xlfn.XLOOKUP(D2709,products!$A$2:$A$61,products!$C$2:$C$61,"Not found")</f>
        <v>Beauty</v>
      </c>
    </row>
    <row r="2710" customFormat="false" ht="15" hidden="false" customHeight="false" outlineLevel="0" collapsed="false">
      <c r="A2710" s="16" t="s">
        <v>3939</v>
      </c>
      <c r="B2710" s="16" t="s">
        <v>3922</v>
      </c>
      <c r="C2710" s="16" t="s">
        <v>1926</v>
      </c>
      <c r="D2710" s="16" t="s">
        <v>146</v>
      </c>
      <c r="E2710" s="16" t="n">
        <v>1</v>
      </c>
      <c r="F2710" s="16" t="n">
        <v>434</v>
      </c>
      <c r="G2710" s="16" t="n">
        <v>0</v>
      </c>
      <c r="H2710" s="16" t="s">
        <v>130</v>
      </c>
      <c r="I2710" s="16" t="s">
        <v>60</v>
      </c>
      <c r="J2710" s="16" t="n">
        <v>5</v>
      </c>
      <c r="K2710" s="16" t="n">
        <v>3</v>
      </c>
      <c r="L2710" s="16" t="s">
        <v>41</v>
      </c>
      <c r="M2710" s="18" t="n">
        <f aca="false">IF(ISNUMBER(B2710),B2710,IF(MID(B2710,3,1)="-",DATE(VALUE(RIGHT(B2710,4)),VALUE(MID(B2710,4,2)),VALUE(LEFT(B2710,2))),DATE(VALUE(LEFT(B2710,4)),VALUE(MID(B2710,6,2)),VALUE(RIGHT(B2710,2)))))</f>
        <v>45895</v>
      </c>
      <c r="N2710" s="16" t="n">
        <f aca="false">MONTH(M2710)</f>
        <v>8</v>
      </c>
      <c r="O2710" s="16" t="str">
        <f aca="false">PROPER(TRIM(H2710))</f>
        <v>Bengaluru</v>
      </c>
      <c r="P2710" s="16" t="str">
        <f aca="false">IFERROR(VLOOKUP(O2710,city_map!$A$2:$B$6,2,FALSE()),O2710)</f>
        <v>Bengaluru</v>
      </c>
      <c r="Q2710" s="16" t="n">
        <f aca="false">IF(ISNUMBER(F2710),F2710,VALUE(SUBSTITUTE(SUBSTITUTE(F2710,"₹",""),",","")))</f>
        <v>434</v>
      </c>
      <c r="R2710" s="16" t="n">
        <f aca="false">IF(E2710=99,1,E2710)</f>
        <v>1</v>
      </c>
      <c r="S2710" s="16" t="n">
        <f aca="false">IF(G2710="",0,G2710)</f>
        <v>0</v>
      </c>
      <c r="T2710" s="16" t="str">
        <f aca="false">IF(I2710="","Unknown",IF(I2710="upi","UPI",I2710))</f>
        <v>UPI</v>
      </c>
      <c r="U2710" s="16" t="str">
        <f aca="false">IF(L2710="Yes","Y",IF(L2710="No","N",L2710))</f>
        <v>N</v>
      </c>
      <c r="V2710" s="19" t="n">
        <f aca="false">ROUND(R2710*Q2710*(1-S2710),2)</f>
        <v>434</v>
      </c>
      <c r="W2710" s="16" t="str">
        <f aca="false">_xlfn.XLOOKUP(D2710,products!$A$2:$A$61,products!$C$2:$C$61,"Not found")</f>
        <v>Beauty</v>
      </c>
    </row>
    <row r="2711" customFormat="false" ht="15" hidden="false" customHeight="false" outlineLevel="0" collapsed="false">
      <c r="A2711" s="16" t="s">
        <v>3940</v>
      </c>
      <c r="B2711" s="16" t="s">
        <v>3922</v>
      </c>
      <c r="C2711" s="16" t="s">
        <v>3941</v>
      </c>
      <c r="D2711" s="16" t="s">
        <v>136</v>
      </c>
      <c r="E2711" s="16" t="n">
        <v>1</v>
      </c>
      <c r="F2711" s="16" t="n">
        <v>2191</v>
      </c>
      <c r="G2711" s="16" t="n">
        <v>0</v>
      </c>
      <c r="H2711" s="16" t="s">
        <v>161</v>
      </c>
      <c r="I2711" s="16" t="s">
        <v>100</v>
      </c>
      <c r="J2711" s="16" t="n">
        <v>7</v>
      </c>
      <c r="K2711" s="16" t="n">
        <v>2</v>
      </c>
      <c r="L2711" s="16" t="s">
        <v>196</v>
      </c>
      <c r="M2711" s="18" t="n">
        <f aca="false">IF(ISNUMBER(B2711),B2711,IF(MID(B2711,3,1)="-",DATE(VALUE(RIGHT(B2711,4)),VALUE(MID(B2711,4,2)),VALUE(LEFT(B2711,2))),DATE(VALUE(LEFT(B2711,4)),VALUE(MID(B2711,6,2)),VALUE(RIGHT(B2711,2)))))</f>
        <v>45895</v>
      </c>
      <c r="N2711" s="16" t="n">
        <f aca="false">MONTH(M2711)</f>
        <v>8</v>
      </c>
      <c r="O2711" s="16" t="str">
        <f aca="false">PROPER(TRIM(H2711))</f>
        <v>Hyderabad</v>
      </c>
      <c r="P2711" s="16" t="str">
        <f aca="false">IFERROR(VLOOKUP(O2711,city_map!$A$2:$B$6,2,FALSE()),O2711)</f>
        <v>Hyderabad</v>
      </c>
      <c r="Q2711" s="16" t="n">
        <f aca="false">IF(ISNUMBER(F2711),F2711,VALUE(SUBSTITUTE(SUBSTITUTE(F2711,"₹",""),",","")))</f>
        <v>2191</v>
      </c>
      <c r="R2711" s="16" t="n">
        <f aca="false">IF(E2711=99,1,E2711)</f>
        <v>1</v>
      </c>
      <c r="S2711" s="16" t="n">
        <f aca="false">IF(G2711="",0,G2711)</f>
        <v>0</v>
      </c>
      <c r="T2711" s="16" t="str">
        <f aca="false">IF(I2711="","Unknown",IF(I2711="upi","UPI",I2711))</f>
        <v>Net Banking</v>
      </c>
      <c r="U2711" s="16" t="str">
        <f aca="false">IF(L2711="Yes","Y",IF(L2711="No","N",L2711))</f>
        <v>Y</v>
      </c>
      <c r="V2711" s="19" t="n">
        <f aca="false">ROUND(R2711*Q2711*(1-S2711),2)</f>
        <v>2191</v>
      </c>
      <c r="W2711" s="16" t="str">
        <f aca="false">_xlfn.XLOOKUP(D2711,products!$A$2:$A$61,products!$C$2:$C$61,"Not found")</f>
        <v>Electronics</v>
      </c>
    </row>
    <row r="2712" customFormat="false" ht="15" hidden="false" customHeight="false" outlineLevel="0" collapsed="false">
      <c r="A2712" s="16" t="s">
        <v>3942</v>
      </c>
      <c r="B2712" s="16" t="s">
        <v>3934</v>
      </c>
      <c r="C2712" s="16" t="s">
        <v>576</v>
      </c>
      <c r="D2712" s="16" t="s">
        <v>203</v>
      </c>
      <c r="E2712" s="16" t="n">
        <v>1</v>
      </c>
      <c r="F2712" s="16" t="n">
        <v>2511</v>
      </c>
      <c r="G2712" s="16" t="n">
        <v>0</v>
      </c>
      <c r="H2712" s="16" t="s">
        <v>112</v>
      </c>
      <c r="I2712" s="16" t="s">
        <v>60</v>
      </c>
      <c r="J2712" s="16" t="n">
        <v>4</v>
      </c>
      <c r="K2712" s="16" t="n">
        <v>2</v>
      </c>
      <c r="L2712" s="16" t="s">
        <v>57</v>
      </c>
      <c r="M2712" s="18" t="n">
        <f aca="false">IF(ISNUMBER(B2712),B2712,IF(MID(B2712,3,1)="-",DATE(VALUE(RIGHT(B2712,4)),VALUE(MID(B2712,4,2)),VALUE(LEFT(B2712,2))),DATE(VALUE(LEFT(B2712,4)),VALUE(MID(B2712,6,2)),VALUE(RIGHT(B2712,2)))))</f>
        <v>45895</v>
      </c>
      <c r="N2712" s="16" t="n">
        <f aca="false">MONTH(M2712)</f>
        <v>8</v>
      </c>
      <c r="O2712" s="16" t="str">
        <f aca="false">PROPER(TRIM(H2712))</f>
        <v>Mumbai</v>
      </c>
      <c r="P2712" s="16" t="str">
        <f aca="false">IFERROR(VLOOKUP(O2712,city_map!$A$2:$B$6,2,FALSE()),O2712)</f>
        <v>Mumbai</v>
      </c>
      <c r="Q2712" s="16" t="n">
        <f aca="false">IF(ISNUMBER(F2712),F2712,VALUE(SUBSTITUTE(SUBSTITUTE(F2712,"₹",""),",","")))</f>
        <v>2511</v>
      </c>
      <c r="R2712" s="16" t="n">
        <f aca="false">IF(E2712=99,1,E2712)</f>
        <v>1</v>
      </c>
      <c r="S2712" s="16" t="n">
        <f aca="false">IF(G2712="",0,G2712)</f>
        <v>0</v>
      </c>
      <c r="T2712" s="16" t="str">
        <f aca="false">IF(I2712="","Unknown",IF(I2712="upi","UPI",I2712))</f>
        <v>UPI</v>
      </c>
      <c r="U2712" s="16" t="str">
        <f aca="false">IF(L2712="Yes","Y",IF(L2712="No","N",L2712))</f>
        <v>Y</v>
      </c>
      <c r="V2712" s="19" t="n">
        <f aca="false">ROUND(R2712*Q2712*(1-S2712),2)</f>
        <v>2511</v>
      </c>
      <c r="W2712" s="16" t="str">
        <f aca="false">_xlfn.XLOOKUP(D2712,products!$A$2:$A$61,products!$C$2:$C$61,"Not found")</f>
        <v>Fashion</v>
      </c>
    </row>
    <row r="2713" customFormat="false" ht="15" hidden="false" customHeight="false" outlineLevel="0" collapsed="false">
      <c r="A2713" s="16" t="s">
        <v>3943</v>
      </c>
      <c r="B2713" s="16" t="s">
        <v>3922</v>
      </c>
      <c r="C2713" s="16" t="s">
        <v>2684</v>
      </c>
      <c r="D2713" s="16" t="s">
        <v>225</v>
      </c>
      <c r="E2713" s="16" t="n">
        <v>1</v>
      </c>
      <c r="F2713" s="16" t="n">
        <v>396</v>
      </c>
      <c r="G2713" s="16" t="n">
        <v>0</v>
      </c>
      <c r="H2713" s="16" t="s">
        <v>89</v>
      </c>
      <c r="I2713" s="16" t="s">
        <v>60</v>
      </c>
      <c r="J2713" s="16" t="n">
        <v>4</v>
      </c>
      <c r="K2713" s="16" t="n">
        <v>4</v>
      </c>
      <c r="L2713" s="16" t="s">
        <v>41</v>
      </c>
      <c r="M2713" s="18" t="n">
        <f aca="false">IF(ISNUMBER(B2713),B2713,IF(MID(B2713,3,1)="-",DATE(VALUE(RIGHT(B2713,4)),VALUE(MID(B2713,4,2)),VALUE(LEFT(B2713,2))),DATE(VALUE(LEFT(B2713,4)),VALUE(MID(B2713,6,2)),VALUE(RIGHT(B2713,2)))))</f>
        <v>45895</v>
      </c>
      <c r="N2713" s="16" t="n">
        <f aca="false">MONTH(M2713)</f>
        <v>8</v>
      </c>
      <c r="O2713" s="16" t="str">
        <f aca="false">PROPER(TRIM(H2713))</f>
        <v>Ahmedabad</v>
      </c>
      <c r="P2713" s="16" t="str">
        <f aca="false">IFERROR(VLOOKUP(O2713,city_map!$A$2:$B$6,2,FALSE()),O2713)</f>
        <v>Ahmedabad</v>
      </c>
      <c r="Q2713" s="16" t="n">
        <f aca="false">IF(ISNUMBER(F2713),F2713,VALUE(SUBSTITUTE(SUBSTITUTE(F2713,"₹",""),",","")))</f>
        <v>396</v>
      </c>
      <c r="R2713" s="16" t="n">
        <f aca="false">IF(E2713=99,1,E2713)</f>
        <v>1</v>
      </c>
      <c r="S2713" s="16" t="n">
        <f aca="false">IF(G2713="",0,G2713)</f>
        <v>0</v>
      </c>
      <c r="T2713" s="16" t="str">
        <f aca="false">IF(I2713="","Unknown",IF(I2713="upi","UPI",I2713))</f>
        <v>UPI</v>
      </c>
      <c r="U2713" s="16" t="str">
        <f aca="false">IF(L2713="Yes","Y",IF(L2713="No","N",L2713))</f>
        <v>N</v>
      </c>
      <c r="V2713" s="19" t="n">
        <f aca="false">ROUND(R2713*Q2713*(1-S2713),2)</f>
        <v>396</v>
      </c>
      <c r="W2713" s="16" t="str">
        <f aca="false">_xlfn.XLOOKUP(D2713,products!$A$2:$A$61,products!$C$2:$C$61,"Not found")</f>
        <v>Books</v>
      </c>
    </row>
    <row r="2714" customFormat="false" ht="15" hidden="false" customHeight="false" outlineLevel="0" collapsed="false">
      <c r="A2714" s="16" t="s">
        <v>3944</v>
      </c>
      <c r="B2714" s="16" t="s">
        <v>3922</v>
      </c>
      <c r="C2714" s="16" t="s">
        <v>1690</v>
      </c>
      <c r="D2714" s="16" t="s">
        <v>250</v>
      </c>
      <c r="E2714" s="16" t="n">
        <v>1</v>
      </c>
      <c r="F2714" s="16" t="s">
        <v>3945</v>
      </c>
      <c r="G2714" s="16" t="n">
        <v>0.05</v>
      </c>
      <c r="H2714" s="16" t="s">
        <v>56</v>
      </c>
      <c r="I2714" s="16" t="s">
        <v>71</v>
      </c>
      <c r="J2714" s="16" t="n">
        <v>4</v>
      </c>
      <c r="K2714" s="16" t="n">
        <v>4</v>
      </c>
      <c r="L2714" s="16" t="s">
        <v>41</v>
      </c>
      <c r="M2714" s="18" t="n">
        <f aca="false">IF(ISNUMBER(B2714),B2714,IF(MID(B2714,3,1)="-",DATE(VALUE(RIGHT(B2714,4)),VALUE(MID(B2714,4,2)),VALUE(LEFT(B2714,2))),DATE(VALUE(LEFT(B2714,4)),VALUE(MID(B2714,6,2)),VALUE(RIGHT(B2714,2)))))</f>
        <v>45895</v>
      </c>
      <c r="N2714" s="16" t="n">
        <f aca="false">MONTH(M2714)</f>
        <v>8</v>
      </c>
      <c r="O2714" s="16" t="str">
        <f aca="false">PROPER(TRIM(H2714))</f>
        <v>Lucknow</v>
      </c>
      <c r="P2714" s="16" t="str">
        <f aca="false">IFERROR(VLOOKUP(O2714,city_map!$A$2:$B$6,2,FALSE()),O2714)</f>
        <v>Lucknow</v>
      </c>
      <c r="Q2714" s="16" t="n">
        <f aca="false">IF(ISNUMBER(F2714),F2714,VALUE(SUBSTITUTE(SUBSTITUTE(F2714,"₹",""),",","")))</f>
        <v>674</v>
      </c>
      <c r="R2714" s="16" t="n">
        <f aca="false">IF(E2714=99,1,E2714)</f>
        <v>1</v>
      </c>
      <c r="S2714" s="16" t="n">
        <f aca="false">IF(G2714="",0,G2714)</f>
        <v>0.05</v>
      </c>
      <c r="T2714" s="16" t="str">
        <f aca="false">IF(I2714="","Unknown",IF(I2714="upi","UPI",I2714))</f>
        <v>Credit Card</v>
      </c>
      <c r="U2714" s="16" t="str">
        <f aca="false">IF(L2714="Yes","Y",IF(L2714="No","N",L2714))</f>
        <v>N</v>
      </c>
      <c r="V2714" s="19" t="n">
        <f aca="false">ROUND(R2714*Q2714*(1-S2714),2)</f>
        <v>640.3</v>
      </c>
      <c r="W2714" s="16" t="str">
        <f aca="false">_xlfn.XLOOKUP(D2714,products!$A$2:$A$61,products!$C$2:$C$61,"Not found")</f>
        <v>Home</v>
      </c>
    </row>
    <row r="2715" customFormat="false" ht="15" hidden="false" customHeight="false" outlineLevel="0" collapsed="false">
      <c r="A2715" s="16" t="s">
        <v>3946</v>
      </c>
      <c r="B2715" s="16" t="s">
        <v>3922</v>
      </c>
      <c r="C2715" s="16" t="s">
        <v>2427</v>
      </c>
      <c r="D2715" s="16" t="s">
        <v>203</v>
      </c>
      <c r="E2715" s="16" t="n">
        <v>1</v>
      </c>
      <c r="F2715" s="16" t="n">
        <v>2467</v>
      </c>
      <c r="G2715" s="16" t="n">
        <v>0</v>
      </c>
      <c r="H2715" s="16" t="s">
        <v>112</v>
      </c>
      <c r="I2715" s="16" t="s">
        <v>60</v>
      </c>
      <c r="J2715" s="16" t="n">
        <v>2</v>
      </c>
      <c r="K2715" s="16" t="n">
        <v>4</v>
      </c>
      <c r="L2715" s="16" t="s">
        <v>41</v>
      </c>
      <c r="M2715" s="18" t="n">
        <f aca="false">IF(ISNUMBER(B2715),B2715,IF(MID(B2715,3,1)="-",DATE(VALUE(RIGHT(B2715,4)),VALUE(MID(B2715,4,2)),VALUE(LEFT(B2715,2))),DATE(VALUE(LEFT(B2715,4)),VALUE(MID(B2715,6,2)),VALUE(RIGHT(B2715,2)))))</f>
        <v>45895</v>
      </c>
      <c r="N2715" s="16" t="n">
        <f aca="false">MONTH(M2715)</f>
        <v>8</v>
      </c>
      <c r="O2715" s="16" t="str">
        <f aca="false">PROPER(TRIM(H2715))</f>
        <v>Mumbai</v>
      </c>
      <c r="P2715" s="16" t="str">
        <f aca="false">IFERROR(VLOOKUP(O2715,city_map!$A$2:$B$6,2,FALSE()),O2715)</f>
        <v>Mumbai</v>
      </c>
      <c r="Q2715" s="16" t="n">
        <f aca="false">IF(ISNUMBER(F2715),F2715,VALUE(SUBSTITUTE(SUBSTITUTE(F2715,"₹",""),",","")))</f>
        <v>2467</v>
      </c>
      <c r="R2715" s="16" t="n">
        <f aca="false">IF(E2715=99,1,E2715)</f>
        <v>1</v>
      </c>
      <c r="S2715" s="16" t="n">
        <f aca="false">IF(G2715="",0,G2715)</f>
        <v>0</v>
      </c>
      <c r="T2715" s="16" t="str">
        <f aca="false">IF(I2715="","Unknown",IF(I2715="upi","UPI",I2715))</f>
        <v>UPI</v>
      </c>
      <c r="U2715" s="16" t="str">
        <f aca="false">IF(L2715="Yes","Y",IF(L2715="No","N",L2715))</f>
        <v>N</v>
      </c>
      <c r="V2715" s="19" t="n">
        <f aca="false">ROUND(R2715*Q2715*(1-S2715),2)</f>
        <v>2467</v>
      </c>
      <c r="W2715" s="16" t="str">
        <f aca="false">_xlfn.XLOOKUP(D2715,products!$A$2:$A$61,products!$C$2:$C$61,"Not found")</f>
        <v>Fashion</v>
      </c>
    </row>
    <row r="2716" customFormat="false" ht="15" hidden="false" customHeight="false" outlineLevel="0" collapsed="false">
      <c r="A2716" s="16" t="s">
        <v>3947</v>
      </c>
      <c r="B2716" s="16" t="s">
        <v>3934</v>
      </c>
      <c r="C2716" s="16" t="s">
        <v>1352</v>
      </c>
      <c r="D2716" s="16" t="s">
        <v>105</v>
      </c>
      <c r="E2716" s="16" t="n">
        <v>2</v>
      </c>
      <c r="F2716" s="16" t="n">
        <v>410</v>
      </c>
      <c r="G2716" s="16" t="n">
        <v>0</v>
      </c>
      <c r="H2716" s="16" t="s">
        <v>130</v>
      </c>
      <c r="I2716" s="16" t="s">
        <v>60</v>
      </c>
      <c r="J2716" s="16" t="n">
        <v>4</v>
      </c>
      <c r="K2716" s="16"/>
      <c r="L2716" s="16" t="s">
        <v>41</v>
      </c>
      <c r="M2716" s="18" t="n">
        <f aca="false">IF(ISNUMBER(B2716),B2716,IF(MID(B2716,3,1)="-",DATE(VALUE(RIGHT(B2716,4)),VALUE(MID(B2716,4,2)),VALUE(LEFT(B2716,2))),DATE(VALUE(LEFT(B2716,4)),VALUE(MID(B2716,6,2)),VALUE(RIGHT(B2716,2)))))</f>
        <v>45895</v>
      </c>
      <c r="N2716" s="16" t="n">
        <f aca="false">MONTH(M2716)</f>
        <v>8</v>
      </c>
      <c r="O2716" s="16" t="str">
        <f aca="false">PROPER(TRIM(H2716))</f>
        <v>Bengaluru</v>
      </c>
      <c r="P2716" s="16" t="str">
        <f aca="false">IFERROR(VLOOKUP(O2716,city_map!$A$2:$B$6,2,FALSE()),O2716)</f>
        <v>Bengaluru</v>
      </c>
      <c r="Q2716" s="16" t="n">
        <f aca="false">IF(ISNUMBER(F2716),F2716,VALUE(SUBSTITUTE(SUBSTITUTE(F2716,"₹",""),",","")))</f>
        <v>410</v>
      </c>
      <c r="R2716" s="16" t="n">
        <f aca="false">IF(E2716=99,1,E2716)</f>
        <v>2</v>
      </c>
      <c r="S2716" s="16" t="n">
        <f aca="false">IF(G2716="",0,G2716)</f>
        <v>0</v>
      </c>
      <c r="T2716" s="16" t="str">
        <f aca="false">IF(I2716="","Unknown",IF(I2716="upi","UPI",I2716))</f>
        <v>UPI</v>
      </c>
      <c r="U2716" s="16" t="str">
        <f aca="false">IF(L2716="Yes","Y",IF(L2716="No","N",L2716))</f>
        <v>N</v>
      </c>
      <c r="V2716" s="19" t="n">
        <f aca="false">ROUND(R2716*Q2716*(1-S2716),2)</f>
        <v>820</v>
      </c>
      <c r="W2716" s="16" t="str">
        <f aca="false">_xlfn.XLOOKUP(D2716,products!$A$2:$A$61,products!$C$2:$C$61,"Not found")</f>
        <v>Beauty</v>
      </c>
    </row>
    <row r="2717" customFormat="false" ht="15" hidden="false" customHeight="false" outlineLevel="0" collapsed="false">
      <c r="A2717" s="16" t="s">
        <v>3948</v>
      </c>
      <c r="B2717" s="16" t="s">
        <v>3949</v>
      </c>
      <c r="C2717" s="16" t="s">
        <v>2006</v>
      </c>
      <c r="D2717" s="16" t="s">
        <v>222</v>
      </c>
      <c r="E2717" s="16" t="n">
        <v>1</v>
      </c>
      <c r="F2717" s="16" t="n">
        <v>1868</v>
      </c>
      <c r="G2717" s="16" t="n">
        <v>0</v>
      </c>
      <c r="H2717" s="16" t="s">
        <v>503</v>
      </c>
      <c r="I2717" s="16" t="s">
        <v>40</v>
      </c>
      <c r="J2717" s="16" t="n">
        <v>4</v>
      </c>
      <c r="K2717" s="16" t="n">
        <v>4</v>
      </c>
      <c r="L2717" s="16" t="s">
        <v>41</v>
      </c>
      <c r="M2717" s="18" t="n">
        <f aca="false">IF(ISNUMBER(B2717),B2717,IF(MID(B2717,3,1)="-",DATE(VALUE(RIGHT(B2717,4)),VALUE(MID(B2717,4,2)),VALUE(LEFT(B2717,2))),DATE(VALUE(LEFT(B2717,4)),VALUE(MID(B2717,6,2)),VALUE(RIGHT(B2717,2)))))</f>
        <v>45896</v>
      </c>
      <c r="N2717" s="16" t="n">
        <f aca="false">MONTH(M2717)</f>
        <v>8</v>
      </c>
      <c r="O2717" s="16" t="str">
        <f aca="false">PROPER(TRIM(H2717))</f>
        <v>Pune</v>
      </c>
      <c r="P2717" s="16" t="str">
        <f aca="false">IFERROR(VLOOKUP(O2717,city_map!$A$2:$B$6,2,FALSE()),O2717)</f>
        <v>Pune</v>
      </c>
      <c r="Q2717" s="16" t="n">
        <f aca="false">IF(ISNUMBER(F2717),F2717,VALUE(SUBSTITUTE(SUBSTITUTE(F2717,"₹",""),",","")))</f>
        <v>1868</v>
      </c>
      <c r="R2717" s="16" t="n">
        <f aca="false">IF(E2717=99,1,E2717)</f>
        <v>1</v>
      </c>
      <c r="S2717" s="16" t="n">
        <f aca="false">IF(G2717="",0,G2717)</f>
        <v>0</v>
      </c>
      <c r="T2717" s="16" t="str">
        <f aca="false">IF(I2717="","Unknown",IF(I2717="upi","UPI",I2717))</f>
        <v>COD</v>
      </c>
      <c r="U2717" s="16" t="str">
        <f aca="false">IF(L2717="Yes","Y",IF(L2717="No","N",L2717))</f>
        <v>N</v>
      </c>
      <c r="V2717" s="19" t="n">
        <f aca="false">ROUND(R2717*Q2717*(1-S2717),2)</f>
        <v>1868</v>
      </c>
      <c r="W2717" s="16" t="str">
        <f aca="false">_xlfn.XLOOKUP(D2717,products!$A$2:$A$61,products!$C$2:$C$61,"Not found")</f>
        <v>Fashion</v>
      </c>
    </row>
    <row r="2718" customFormat="false" ht="15" hidden="false" customHeight="false" outlineLevel="0" collapsed="false">
      <c r="A2718" s="16" t="s">
        <v>3950</v>
      </c>
      <c r="B2718" s="16" t="s">
        <v>3949</v>
      </c>
      <c r="C2718" s="16" t="s">
        <v>865</v>
      </c>
      <c r="D2718" s="16" t="s">
        <v>412</v>
      </c>
      <c r="E2718" s="16" t="n">
        <v>1</v>
      </c>
      <c r="F2718" s="16" t="n">
        <v>974</v>
      </c>
      <c r="G2718" s="16" t="n">
        <v>0.05</v>
      </c>
      <c r="H2718" s="16" t="s">
        <v>39</v>
      </c>
      <c r="I2718" s="16" t="s">
        <v>47</v>
      </c>
      <c r="J2718" s="16" t="n">
        <v>3</v>
      </c>
      <c r="K2718" s="16" t="n">
        <v>4</v>
      </c>
      <c r="L2718" s="16" t="s">
        <v>41</v>
      </c>
      <c r="M2718" s="18" t="n">
        <f aca="false">IF(ISNUMBER(B2718),B2718,IF(MID(B2718,3,1)="-",DATE(VALUE(RIGHT(B2718,4)),VALUE(MID(B2718,4,2)),VALUE(LEFT(B2718,2))),DATE(VALUE(LEFT(B2718,4)),VALUE(MID(B2718,6,2)),VALUE(RIGHT(B2718,2)))))</f>
        <v>45896</v>
      </c>
      <c r="N2718" s="16" t="n">
        <f aca="false">MONTH(M2718)</f>
        <v>8</v>
      </c>
      <c r="O2718" s="16" t="str">
        <f aca="false">PROPER(TRIM(H2718))</f>
        <v>Delhi</v>
      </c>
      <c r="P2718" s="16" t="str">
        <f aca="false">IFERROR(VLOOKUP(O2718,city_map!$A$2:$B$6,2,FALSE()),O2718)</f>
        <v>Delhi</v>
      </c>
      <c r="Q2718" s="16" t="n">
        <f aca="false">IF(ISNUMBER(F2718),F2718,VALUE(SUBSTITUTE(SUBSTITUTE(F2718,"₹",""),",","")))</f>
        <v>974</v>
      </c>
      <c r="R2718" s="16" t="n">
        <f aca="false">IF(E2718=99,1,E2718)</f>
        <v>1</v>
      </c>
      <c r="S2718" s="16" t="n">
        <f aca="false">IF(G2718="",0,G2718)</f>
        <v>0.05</v>
      </c>
      <c r="T2718" s="16" t="str">
        <f aca="false">IF(I2718="","Unknown",IF(I2718="upi","UPI",I2718))</f>
        <v>Debit Card</v>
      </c>
      <c r="U2718" s="16" t="str">
        <f aca="false">IF(L2718="Yes","Y",IF(L2718="No","N",L2718))</f>
        <v>N</v>
      </c>
      <c r="V2718" s="19" t="n">
        <f aca="false">ROUND(R2718*Q2718*(1-S2718),2)</f>
        <v>925.3</v>
      </c>
      <c r="W2718" s="16" t="str">
        <f aca="false">_xlfn.XLOOKUP(D2718,products!$A$2:$A$61,products!$C$2:$C$61,"Not found")</f>
        <v>Home</v>
      </c>
    </row>
    <row r="2719" customFormat="false" ht="15" hidden="false" customHeight="false" outlineLevel="0" collapsed="false">
      <c r="A2719" s="16" t="s">
        <v>3951</v>
      </c>
      <c r="B2719" s="16" t="s">
        <v>3949</v>
      </c>
      <c r="C2719" s="16" t="s">
        <v>1285</v>
      </c>
      <c r="D2719" s="16" t="s">
        <v>92</v>
      </c>
      <c r="E2719" s="16" t="n">
        <v>1</v>
      </c>
      <c r="F2719" s="16" t="n">
        <v>4030</v>
      </c>
      <c r="G2719" s="16" t="n">
        <v>0</v>
      </c>
      <c r="H2719" s="16" t="s">
        <v>56</v>
      </c>
      <c r="I2719" s="16" t="s">
        <v>40</v>
      </c>
      <c r="J2719" s="16" t="n">
        <v>6</v>
      </c>
      <c r="K2719" s="16" t="n">
        <v>2</v>
      </c>
      <c r="L2719" s="16" t="s">
        <v>57</v>
      </c>
      <c r="M2719" s="18" t="n">
        <f aca="false">IF(ISNUMBER(B2719),B2719,IF(MID(B2719,3,1)="-",DATE(VALUE(RIGHT(B2719,4)),VALUE(MID(B2719,4,2)),VALUE(LEFT(B2719,2))),DATE(VALUE(LEFT(B2719,4)),VALUE(MID(B2719,6,2)),VALUE(RIGHT(B2719,2)))))</f>
        <v>45896</v>
      </c>
      <c r="N2719" s="16" t="n">
        <f aca="false">MONTH(M2719)</f>
        <v>8</v>
      </c>
      <c r="O2719" s="16" t="str">
        <f aca="false">PROPER(TRIM(H2719))</f>
        <v>Lucknow</v>
      </c>
      <c r="P2719" s="16" t="str">
        <f aca="false">IFERROR(VLOOKUP(O2719,city_map!$A$2:$B$6,2,FALSE()),O2719)</f>
        <v>Lucknow</v>
      </c>
      <c r="Q2719" s="16" t="n">
        <f aca="false">IF(ISNUMBER(F2719),F2719,VALUE(SUBSTITUTE(SUBSTITUTE(F2719,"₹",""),",","")))</f>
        <v>4030</v>
      </c>
      <c r="R2719" s="16" t="n">
        <f aca="false">IF(E2719=99,1,E2719)</f>
        <v>1</v>
      </c>
      <c r="S2719" s="16" t="n">
        <f aca="false">IF(G2719="",0,G2719)</f>
        <v>0</v>
      </c>
      <c r="T2719" s="16" t="str">
        <f aca="false">IF(I2719="","Unknown",IF(I2719="upi","UPI",I2719))</f>
        <v>COD</v>
      </c>
      <c r="U2719" s="16" t="str">
        <f aca="false">IF(L2719="Yes","Y",IF(L2719="No","N",L2719))</f>
        <v>Y</v>
      </c>
      <c r="V2719" s="19" t="n">
        <f aca="false">ROUND(R2719*Q2719*(1-S2719),2)</f>
        <v>4030</v>
      </c>
      <c r="W2719" s="16" t="str">
        <f aca="false">_xlfn.XLOOKUP(D2719,products!$A$2:$A$61,products!$C$2:$C$61,"Not found")</f>
        <v>Electronics</v>
      </c>
    </row>
    <row r="2720" customFormat="false" ht="15" hidden="false" customHeight="false" outlineLevel="0" collapsed="false">
      <c r="A2720" s="16" t="s">
        <v>3952</v>
      </c>
      <c r="B2720" s="16" t="s">
        <v>3949</v>
      </c>
      <c r="C2720" s="16" t="s">
        <v>274</v>
      </c>
      <c r="D2720" s="16" t="s">
        <v>184</v>
      </c>
      <c r="E2720" s="16" t="n">
        <v>3</v>
      </c>
      <c r="F2720" s="16" t="n">
        <v>1277</v>
      </c>
      <c r="G2720" s="16" t="n">
        <v>0.05</v>
      </c>
      <c r="H2720" s="16" t="s">
        <v>70</v>
      </c>
      <c r="I2720" s="16" t="s">
        <v>60</v>
      </c>
      <c r="J2720" s="16" t="n">
        <v>4</v>
      </c>
      <c r="K2720" s="16" t="n">
        <v>4</v>
      </c>
      <c r="L2720" s="16" t="s">
        <v>57</v>
      </c>
      <c r="M2720" s="18" t="n">
        <f aca="false">IF(ISNUMBER(B2720),B2720,IF(MID(B2720,3,1)="-",DATE(VALUE(RIGHT(B2720,4)),VALUE(MID(B2720,4,2)),VALUE(LEFT(B2720,2))),DATE(VALUE(LEFT(B2720,4)),VALUE(MID(B2720,6,2)),VALUE(RIGHT(B2720,2)))))</f>
        <v>45896</v>
      </c>
      <c r="N2720" s="16" t="n">
        <f aca="false">MONTH(M2720)</f>
        <v>8</v>
      </c>
      <c r="O2720" s="16" t="str">
        <f aca="false">PROPER(TRIM(H2720))</f>
        <v>Pune</v>
      </c>
      <c r="P2720" s="16" t="str">
        <f aca="false">IFERROR(VLOOKUP(O2720,city_map!$A$2:$B$6,2,FALSE()),O2720)</f>
        <v>Pune</v>
      </c>
      <c r="Q2720" s="16" t="n">
        <f aca="false">IF(ISNUMBER(F2720),F2720,VALUE(SUBSTITUTE(SUBSTITUTE(F2720,"₹",""),",","")))</f>
        <v>1277</v>
      </c>
      <c r="R2720" s="16" t="n">
        <f aca="false">IF(E2720=99,1,E2720)</f>
        <v>3</v>
      </c>
      <c r="S2720" s="16" t="n">
        <f aca="false">IF(G2720="",0,G2720)</f>
        <v>0.05</v>
      </c>
      <c r="T2720" s="16" t="str">
        <f aca="false">IF(I2720="","Unknown",IF(I2720="upi","UPI",I2720))</f>
        <v>UPI</v>
      </c>
      <c r="U2720" s="16" t="str">
        <f aca="false">IF(L2720="Yes","Y",IF(L2720="No","N",L2720))</f>
        <v>Y</v>
      </c>
      <c r="V2720" s="19" t="n">
        <f aca="false">ROUND(R2720*Q2720*(1-S2720),2)</f>
        <v>3639.45</v>
      </c>
      <c r="W2720" s="16" t="str">
        <f aca="false">_xlfn.XLOOKUP(D2720,products!$A$2:$A$61,products!$C$2:$C$61,"Not found")</f>
        <v>Home</v>
      </c>
    </row>
    <row r="2721" customFormat="false" ht="15" hidden="false" customHeight="false" outlineLevel="0" collapsed="false">
      <c r="A2721" s="16" t="s">
        <v>3953</v>
      </c>
      <c r="B2721" s="16" t="s">
        <v>3949</v>
      </c>
      <c r="C2721" s="16" t="s">
        <v>2580</v>
      </c>
      <c r="D2721" s="16" t="s">
        <v>63</v>
      </c>
      <c r="E2721" s="16" t="n">
        <v>2</v>
      </c>
      <c r="F2721" s="16" t="n">
        <v>1440</v>
      </c>
      <c r="G2721" s="16" t="n">
        <v>0</v>
      </c>
      <c r="H2721" s="16" t="s">
        <v>56</v>
      </c>
      <c r="I2721" s="16" t="s">
        <v>71</v>
      </c>
      <c r="J2721" s="16" t="n">
        <v>6</v>
      </c>
      <c r="K2721" s="16" t="n">
        <v>3</v>
      </c>
      <c r="L2721" s="16" t="s">
        <v>41</v>
      </c>
      <c r="M2721" s="18" t="n">
        <f aca="false">IF(ISNUMBER(B2721),B2721,IF(MID(B2721,3,1)="-",DATE(VALUE(RIGHT(B2721,4)),VALUE(MID(B2721,4,2)),VALUE(LEFT(B2721,2))),DATE(VALUE(LEFT(B2721,4)),VALUE(MID(B2721,6,2)),VALUE(RIGHT(B2721,2)))))</f>
        <v>45896</v>
      </c>
      <c r="N2721" s="16" t="n">
        <f aca="false">MONTH(M2721)</f>
        <v>8</v>
      </c>
      <c r="O2721" s="16" t="str">
        <f aca="false">PROPER(TRIM(H2721))</f>
        <v>Lucknow</v>
      </c>
      <c r="P2721" s="16" t="str">
        <f aca="false">IFERROR(VLOOKUP(O2721,city_map!$A$2:$B$6,2,FALSE()),O2721)</f>
        <v>Lucknow</v>
      </c>
      <c r="Q2721" s="16" t="n">
        <f aca="false">IF(ISNUMBER(F2721),F2721,VALUE(SUBSTITUTE(SUBSTITUTE(F2721,"₹",""),",","")))</f>
        <v>1440</v>
      </c>
      <c r="R2721" s="16" t="n">
        <f aca="false">IF(E2721=99,1,E2721)</f>
        <v>2</v>
      </c>
      <c r="S2721" s="16" t="n">
        <f aca="false">IF(G2721="",0,G2721)</f>
        <v>0</v>
      </c>
      <c r="T2721" s="16" t="str">
        <f aca="false">IF(I2721="","Unknown",IF(I2721="upi","UPI",I2721))</f>
        <v>Credit Card</v>
      </c>
      <c r="U2721" s="16" t="str">
        <f aca="false">IF(L2721="Yes","Y",IF(L2721="No","N",L2721))</f>
        <v>N</v>
      </c>
      <c r="V2721" s="19" t="n">
        <f aca="false">ROUND(R2721*Q2721*(1-S2721),2)</f>
        <v>2880</v>
      </c>
      <c r="W2721" s="16" t="str">
        <f aca="false">_xlfn.XLOOKUP(D2721,products!$A$2:$A$61,products!$C$2:$C$61,"Not found")</f>
        <v>Fashion</v>
      </c>
    </row>
    <row r="2722" customFormat="false" ht="15" hidden="false" customHeight="false" outlineLevel="0" collapsed="false">
      <c r="A2722" s="16" t="s">
        <v>3954</v>
      </c>
      <c r="B2722" s="16" t="s">
        <v>3949</v>
      </c>
      <c r="C2722" s="16" t="s">
        <v>284</v>
      </c>
      <c r="D2722" s="16" t="s">
        <v>440</v>
      </c>
      <c r="E2722" s="16" t="n">
        <v>2</v>
      </c>
      <c r="F2722" s="16" t="n">
        <v>1333</v>
      </c>
      <c r="G2722" s="16" t="n">
        <v>0.15</v>
      </c>
      <c r="H2722" s="16" t="s">
        <v>112</v>
      </c>
      <c r="I2722" s="16" t="s">
        <v>60</v>
      </c>
      <c r="J2722" s="16" t="n">
        <v>5</v>
      </c>
      <c r="K2722" s="16" t="n">
        <v>4</v>
      </c>
      <c r="L2722" s="16" t="s">
        <v>41</v>
      </c>
      <c r="M2722" s="18" t="n">
        <f aca="false">IF(ISNUMBER(B2722),B2722,IF(MID(B2722,3,1)="-",DATE(VALUE(RIGHT(B2722,4)),VALUE(MID(B2722,4,2)),VALUE(LEFT(B2722,2))),DATE(VALUE(LEFT(B2722,4)),VALUE(MID(B2722,6,2)),VALUE(RIGHT(B2722,2)))))</f>
        <v>45896</v>
      </c>
      <c r="N2722" s="16" t="n">
        <f aca="false">MONTH(M2722)</f>
        <v>8</v>
      </c>
      <c r="O2722" s="16" t="str">
        <f aca="false">PROPER(TRIM(H2722))</f>
        <v>Mumbai</v>
      </c>
      <c r="P2722" s="16" t="str">
        <f aca="false">IFERROR(VLOOKUP(O2722,city_map!$A$2:$B$6,2,FALSE()),O2722)</f>
        <v>Mumbai</v>
      </c>
      <c r="Q2722" s="16" t="n">
        <f aca="false">IF(ISNUMBER(F2722),F2722,VALUE(SUBSTITUTE(SUBSTITUTE(F2722,"₹",""),",","")))</f>
        <v>1333</v>
      </c>
      <c r="R2722" s="16" t="n">
        <f aca="false">IF(E2722=99,1,E2722)</f>
        <v>2</v>
      </c>
      <c r="S2722" s="16" t="n">
        <f aca="false">IF(G2722="",0,G2722)</f>
        <v>0.15</v>
      </c>
      <c r="T2722" s="16" t="str">
        <f aca="false">IF(I2722="","Unknown",IF(I2722="upi","UPI",I2722))</f>
        <v>UPI</v>
      </c>
      <c r="U2722" s="16" t="str">
        <f aca="false">IF(L2722="Yes","Y",IF(L2722="No","N",L2722))</f>
        <v>N</v>
      </c>
      <c r="V2722" s="19" t="n">
        <f aca="false">ROUND(R2722*Q2722*(1-S2722),2)</f>
        <v>2266.1</v>
      </c>
      <c r="W2722" s="16" t="str">
        <f aca="false">_xlfn.XLOOKUP(D2722,products!$A$2:$A$61,products!$C$2:$C$61,"Not found")</f>
        <v>Home</v>
      </c>
    </row>
    <row r="2723" customFormat="false" ht="15" hidden="false" customHeight="false" outlineLevel="0" collapsed="false">
      <c r="A2723" s="16" t="s">
        <v>3955</v>
      </c>
      <c r="B2723" s="16" t="s">
        <v>3949</v>
      </c>
      <c r="C2723" s="16" t="s">
        <v>156</v>
      </c>
      <c r="D2723" s="16" t="s">
        <v>80</v>
      </c>
      <c r="E2723" s="16" t="n">
        <v>4</v>
      </c>
      <c r="F2723" s="16" t="n">
        <v>1491</v>
      </c>
      <c r="G2723" s="16" t="n">
        <v>0.1</v>
      </c>
      <c r="H2723" s="16" t="s">
        <v>112</v>
      </c>
      <c r="I2723" s="16" t="s">
        <v>40</v>
      </c>
      <c r="J2723" s="16" t="n">
        <v>2</v>
      </c>
      <c r="K2723" s="16"/>
      <c r="L2723" s="16" t="s">
        <v>41</v>
      </c>
      <c r="M2723" s="18" t="n">
        <f aca="false">IF(ISNUMBER(B2723),B2723,IF(MID(B2723,3,1)="-",DATE(VALUE(RIGHT(B2723,4)),VALUE(MID(B2723,4,2)),VALUE(LEFT(B2723,2))),DATE(VALUE(LEFT(B2723,4)),VALUE(MID(B2723,6,2)),VALUE(RIGHT(B2723,2)))))</f>
        <v>45896</v>
      </c>
      <c r="N2723" s="16" t="n">
        <f aca="false">MONTH(M2723)</f>
        <v>8</v>
      </c>
      <c r="O2723" s="16" t="str">
        <f aca="false">PROPER(TRIM(H2723))</f>
        <v>Mumbai</v>
      </c>
      <c r="P2723" s="16" t="str">
        <f aca="false">IFERROR(VLOOKUP(O2723,city_map!$A$2:$B$6,2,FALSE()),O2723)</f>
        <v>Mumbai</v>
      </c>
      <c r="Q2723" s="16" t="n">
        <f aca="false">IF(ISNUMBER(F2723),F2723,VALUE(SUBSTITUTE(SUBSTITUTE(F2723,"₹",""),",","")))</f>
        <v>1491</v>
      </c>
      <c r="R2723" s="16" t="n">
        <f aca="false">IF(E2723=99,1,E2723)</f>
        <v>4</v>
      </c>
      <c r="S2723" s="16" t="n">
        <f aca="false">IF(G2723="",0,G2723)</f>
        <v>0.1</v>
      </c>
      <c r="T2723" s="16" t="str">
        <f aca="false">IF(I2723="","Unknown",IF(I2723="upi","UPI",I2723))</f>
        <v>COD</v>
      </c>
      <c r="U2723" s="16" t="str">
        <f aca="false">IF(L2723="Yes","Y",IF(L2723="No","N",L2723))</f>
        <v>N</v>
      </c>
      <c r="V2723" s="19" t="n">
        <f aca="false">ROUND(R2723*Q2723*(1-S2723),2)</f>
        <v>5367.6</v>
      </c>
      <c r="W2723" s="16" t="str">
        <f aca="false">_xlfn.XLOOKUP(D2723,products!$A$2:$A$61,products!$C$2:$C$61,"Not found")</f>
        <v>Beauty</v>
      </c>
    </row>
    <row r="2724" customFormat="false" ht="15" hidden="false" customHeight="false" outlineLevel="0" collapsed="false">
      <c r="A2724" s="16" t="s">
        <v>3956</v>
      </c>
      <c r="B2724" s="16" t="s">
        <v>3949</v>
      </c>
      <c r="C2724" s="16" t="s">
        <v>3386</v>
      </c>
      <c r="D2724" s="16" t="s">
        <v>222</v>
      </c>
      <c r="E2724" s="16" t="n">
        <v>1</v>
      </c>
      <c r="F2724" s="16" t="n">
        <v>1952</v>
      </c>
      <c r="G2724" s="16" t="n">
        <v>0.2</v>
      </c>
      <c r="H2724" s="16" t="s">
        <v>56</v>
      </c>
      <c r="I2724" s="16" t="s">
        <v>60</v>
      </c>
      <c r="J2724" s="16" t="n">
        <v>4</v>
      </c>
      <c r="K2724" s="16" t="n">
        <v>4</v>
      </c>
      <c r="L2724" s="16" t="s">
        <v>41</v>
      </c>
      <c r="M2724" s="18" t="n">
        <f aca="false">IF(ISNUMBER(B2724),B2724,IF(MID(B2724,3,1)="-",DATE(VALUE(RIGHT(B2724,4)),VALUE(MID(B2724,4,2)),VALUE(LEFT(B2724,2))),DATE(VALUE(LEFT(B2724,4)),VALUE(MID(B2724,6,2)),VALUE(RIGHT(B2724,2)))))</f>
        <v>45896</v>
      </c>
      <c r="N2724" s="16" t="n">
        <f aca="false">MONTH(M2724)</f>
        <v>8</v>
      </c>
      <c r="O2724" s="16" t="str">
        <f aca="false">PROPER(TRIM(H2724))</f>
        <v>Lucknow</v>
      </c>
      <c r="P2724" s="16" t="str">
        <f aca="false">IFERROR(VLOOKUP(O2724,city_map!$A$2:$B$6,2,FALSE()),O2724)</f>
        <v>Lucknow</v>
      </c>
      <c r="Q2724" s="16" t="n">
        <f aca="false">IF(ISNUMBER(F2724),F2724,VALUE(SUBSTITUTE(SUBSTITUTE(F2724,"₹",""),",","")))</f>
        <v>1952</v>
      </c>
      <c r="R2724" s="16" t="n">
        <f aca="false">IF(E2724=99,1,E2724)</f>
        <v>1</v>
      </c>
      <c r="S2724" s="16" t="n">
        <f aca="false">IF(G2724="",0,G2724)</f>
        <v>0.2</v>
      </c>
      <c r="T2724" s="16" t="str">
        <f aca="false">IF(I2724="","Unknown",IF(I2724="upi","UPI",I2724))</f>
        <v>UPI</v>
      </c>
      <c r="U2724" s="16" t="str">
        <f aca="false">IF(L2724="Yes","Y",IF(L2724="No","N",L2724))</f>
        <v>N</v>
      </c>
      <c r="V2724" s="19" t="n">
        <f aca="false">ROUND(R2724*Q2724*(1-S2724),2)</f>
        <v>1561.6</v>
      </c>
      <c r="W2724" s="16" t="str">
        <f aca="false">_xlfn.XLOOKUP(D2724,products!$A$2:$A$61,products!$C$2:$C$61,"Not found")</f>
        <v>Fashion</v>
      </c>
    </row>
    <row r="2725" customFormat="false" ht="15" hidden="false" customHeight="false" outlineLevel="0" collapsed="false">
      <c r="A2725" s="16" t="s">
        <v>3957</v>
      </c>
      <c r="B2725" s="16" t="s">
        <v>3949</v>
      </c>
      <c r="C2725" s="16" t="s">
        <v>680</v>
      </c>
      <c r="D2725" s="16" t="s">
        <v>55</v>
      </c>
      <c r="E2725" s="16" t="n">
        <v>1</v>
      </c>
      <c r="F2725" s="16" t="n">
        <v>1908</v>
      </c>
      <c r="G2725" s="16" t="n">
        <v>0</v>
      </c>
      <c r="H2725" s="16" t="s">
        <v>503</v>
      </c>
      <c r="I2725" s="16" t="s">
        <v>40</v>
      </c>
      <c r="J2725" s="16" t="n">
        <v>7</v>
      </c>
      <c r="K2725" s="16" t="n">
        <v>3</v>
      </c>
      <c r="L2725" s="16" t="s">
        <v>41</v>
      </c>
      <c r="M2725" s="18" t="n">
        <f aca="false">IF(ISNUMBER(B2725),B2725,IF(MID(B2725,3,1)="-",DATE(VALUE(RIGHT(B2725,4)),VALUE(MID(B2725,4,2)),VALUE(LEFT(B2725,2))),DATE(VALUE(LEFT(B2725,4)),VALUE(MID(B2725,6,2)),VALUE(RIGHT(B2725,2)))))</f>
        <v>45896</v>
      </c>
      <c r="N2725" s="16" t="n">
        <f aca="false">MONTH(M2725)</f>
        <v>8</v>
      </c>
      <c r="O2725" s="16" t="str">
        <f aca="false">PROPER(TRIM(H2725))</f>
        <v>Pune</v>
      </c>
      <c r="P2725" s="16" t="str">
        <f aca="false">IFERROR(VLOOKUP(O2725,city_map!$A$2:$B$6,2,FALSE()),O2725)</f>
        <v>Pune</v>
      </c>
      <c r="Q2725" s="16" t="n">
        <f aca="false">IF(ISNUMBER(F2725),F2725,VALUE(SUBSTITUTE(SUBSTITUTE(F2725,"₹",""),",","")))</f>
        <v>1908</v>
      </c>
      <c r="R2725" s="16" t="n">
        <f aca="false">IF(E2725=99,1,E2725)</f>
        <v>1</v>
      </c>
      <c r="S2725" s="16" t="n">
        <f aca="false">IF(G2725="",0,G2725)</f>
        <v>0</v>
      </c>
      <c r="T2725" s="16" t="str">
        <f aca="false">IF(I2725="","Unknown",IF(I2725="upi","UPI",I2725))</f>
        <v>COD</v>
      </c>
      <c r="U2725" s="16" t="str">
        <f aca="false">IF(L2725="Yes","Y",IF(L2725="No","N",L2725))</f>
        <v>N</v>
      </c>
      <c r="V2725" s="19" t="n">
        <f aca="false">ROUND(R2725*Q2725*(1-S2725),2)</f>
        <v>1908</v>
      </c>
      <c r="W2725" s="16" t="str">
        <f aca="false">_xlfn.XLOOKUP(D2725,products!$A$2:$A$61,products!$C$2:$C$61,"Not found")</f>
        <v>Home</v>
      </c>
    </row>
    <row r="2726" customFormat="false" ht="15" hidden="false" customHeight="false" outlineLevel="0" collapsed="false">
      <c r="A2726" s="16" t="s">
        <v>3958</v>
      </c>
      <c r="B2726" s="16" t="s">
        <v>3949</v>
      </c>
      <c r="C2726" s="16" t="s">
        <v>520</v>
      </c>
      <c r="D2726" s="16" t="s">
        <v>95</v>
      </c>
      <c r="E2726" s="16" t="n">
        <v>1</v>
      </c>
      <c r="F2726" s="16" t="n">
        <v>1551</v>
      </c>
      <c r="G2726" s="16" t="n">
        <v>0.1</v>
      </c>
      <c r="H2726" s="16" t="s">
        <v>56</v>
      </c>
      <c r="I2726" s="16" t="s">
        <v>40</v>
      </c>
      <c r="J2726" s="16" t="n">
        <v>4</v>
      </c>
      <c r="K2726" s="16" t="n">
        <v>4</v>
      </c>
      <c r="L2726" s="16" t="s">
        <v>57</v>
      </c>
      <c r="M2726" s="18" t="n">
        <f aca="false">IF(ISNUMBER(B2726),B2726,IF(MID(B2726,3,1)="-",DATE(VALUE(RIGHT(B2726,4)),VALUE(MID(B2726,4,2)),VALUE(LEFT(B2726,2))),DATE(VALUE(LEFT(B2726,4)),VALUE(MID(B2726,6,2)),VALUE(RIGHT(B2726,2)))))</f>
        <v>45896</v>
      </c>
      <c r="N2726" s="16" t="n">
        <f aca="false">MONTH(M2726)</f>
        <v>8</v>
      </c>
      <c r="O2726" s="16" t="str">
        <f aca="false">PROPER(TRIM(H2726))</f>
        <v>Lucknow</v>
      </c>
      <c r="P2726" s="16" t="str">
        <f aca="false">IFERROR(VLOOKUP(O2726,city_map!$A$2:$B$6,2,FALSE()),O2726)</f>
        <v>Lucknow</v>
      </c>
      <c r="Q2726" s="16" t="n">
        <f aca="false">IF(ISNUMBER(F2726),F2726,VALUE(SUBSTITUTE(SUBSTITUTE(F2726,"₹",""),",","")))</f>
        <v>1551</v>
      </c>
      <c r="R2726" s="16" t="n">
        <f aca="false">IF(E2726=99,1,E2726)</f>
        <v>1</v>
      </c>
      <c r="S2726" s="16" t="n">
        <f aca="false">IF(G2726="",0,G2726)</f>
        <v>0.1</v>
      </c>
      <c r="T2726" s="16" t="str">
        <f aca="false">IF(I2726="","Unknown",IF(I2726="upi","UPI",I2726))</f>
        <v>COD</v>
      </c>
      <c r="U2726" s="16" t="str">
        <f aca="false">IF(L2726="Yes","Y",IF(L2726="No","N",L2726))</f>
        <v>Y</v>
      </c>
      <c r="V2726" s="19" t="n">
        <f aca="false">ROUND(R2726*Q2726*(1-S2726),2)</f>
        <v>1395.9</v>
      </c>
      <c r="W2726" s="16" t="str">
        <f aca="false">_xlfn.XLOOKUP(D2726,products!$A$2:$A$61,products!$C$2:$C$61,"Not found")</f>
        <v>Electronics</v>
      </c>
    </row>
    <row r="2727" customFormat="false" ht="15" hidden="false" customHeight="false" outlineLevel="0" collapsed="false">
      <c r="A2727" s="16" t="s">
        <v>3959</v>
      </c>
      <c r="B2727" s="16" t="s">
        <v>3949</v>
      </c>
      <c r="C2727" s="16" t="s">
        <v>1591</v>
      </c>
      <c r="D2727" s="16" t="s">
        <v>119</v>
      </c>
      <c r="E2727" s="16" t="n">
        <v>2</v>
      </c>
      <c r="F2727" s="16" t="n">
        <v>253</v>
      </c>
      <c r="G2727" s="16" t="n">
        <v>0</v>
      </c>
      <c r="H2727" s="16" t="s">
        <v>112</v>
      </c>
      <c r="I2727" s="16" t="s">
        <v>47</v>
      </c>
      <c r="J2727" s="16" t="n">
        <v>3</v>
      </c>
      <c r="K2727" s="16" t="n">
        <v>5</v>
      </c>
      <c r="L2727" s="16" t="s">
        <v>41</v>
      </c>
      <c r="M2727" s="18" t="n">
        <f aca="false">IF(ISNUMBER(B2727),B2727,IF(MID(B2727,3,1)="-",DATE(VALUE(RIGHT(B2727,4)),VALUE(MID(B2727,4,2)),VALUE(LEFT(B2727,2))),DATE(VALUE(LEFT(B2727,4)),VALUE(MID(B2727,6,2)),VALUE(RIGHT(B2727,2)))))</f>
        <v>45896</v>
      </c>
      <c r="N2727" s="16" t="n">
        <f aca="false">MONTH(M2727)</f>
        <v>8</v>
      </c>
      <c r="O2727" s="16" t="str">
        <f aca="false">PROPER(TRIM(H2727))</f>
        <v>Mumbai</v>
      </c>
      <c r="P2727" s="16" t="str">
        <f aca="false">IFERROR(VLOOKUP(O2727,city_map!$A$2:$B$6,2,FALSE()),O2727)</f>
        <v>Mumbai</v>
      </c>
      <c r="Q2727" s="16" t="n">
        <f aca="false">IF(ISNUMBER(F2727),F2727,VALUE(SUBSTITUTE(SUBSTITUTE(F2727,"₹",""),",","")))</f>
        <v>253</v>
      </c>
      <c r="R2727" s="16" t="n">
        <f aca="false">IF(E2727=99,1,E2727)</f>
        <v>2</v>
      </c>
      <c r="S2727" s="16" t="n">
        <f aca="false">IF(G2727="",0,G2727)</f>
        <v>0</v>
      </c>
      <c r="T2727" s="16" t="str">
        <f aca="false">IF(I2727="","Unknown",IF(I2727="upi","UPI",I2727))</f>
        <v>Debit Card</v>
      </c>
      <c r="U2727" s="16" t="str">
        <f aca="false">IF(L2727="Yes","Y",IF(L2727="No","N",L2727))</f>
        <v>N</v>
      </c>
      <c r="V2727" s="19" t="n">
        <f aca="false">ROUND(R2727*Q2727*(1-S2727),2)</f>
        <v>506</v>
      </c>
      <c r="W2727" s="16" t="str">
        <f aca="false">_xlfn.XLOOKUP(D2727,products!$A$2:$A$61,products!$C$2:$C$61,"Not found")</f>
        <v>Books</v>
      </c>
    </row>
    <row r="2728" customFormat="false" ht="15" hidden="false" customHeight="false" outlineLevel="0" collapsed="false">
      <c r="A2728" s="16" t="s">
        <v>3960</v>
      </c>
      <c r="B2728" s="16" t="s">
        <v>3949</v>
      </c>
      <c r="C2728" s="16" t="s">
        <v>1142</v>
      </c>
      <c r="D2728" s="16" t="s">
        <v>308</v>
      </c>
      <c r="E2728" s="16" t="n">
        <v>1</v>
      </c>
      <c r="F2728" s="16" t="n">
        <v>191</v>
      </c>
      <c r="G2728" s="16" t="n">
        <v>0</v>
      </c>
      <c r="H2728" s="16" t="s">
        <v>130</v>
      </c>
      <c r="I2728" s="16" t="s">
        <v>60</v>
      </c>
      <c r="J2728" s="16" t="n">
        <v>3</v>
      </c>
      <c r="K2728" s="16" t="n">
        <v>4</v>
      </c>
      <c r="L2728" s="16" t="s">
        <v>41</v>
      </c>
      <c r="M2728" s="18" t="n">
        <f aca="false">IF(ISNUMBER(B2728),B2728,IF(MID(B2728,3,1)="-",DATE(VALUE(RIGHT(B2728,4)),VALUE(MID(B2728,4,2)),VALUE(LEFT(B2728,2))),DATE(VALUE(LEFT(B2728,4)),VALUE(MID(B2728,6,2)),VALUE(RIGHT(B2728,2)))))</f>
        <v>45896</v>
      </c>
      <c r="N2728" s="16" t="n">
        <f aca="false">MONTH(M2728)</f>
        <v>8</v>
      </c>
      <c r="O2728" s="16" t="str">
        <f aca="false">PROPER(TRIM(H2728))</f>
        <v>Bengaluru</v>
      </c>
      <c r="P2728" s="16" t="str">
        <f aca="false">IFERROR(VLOOKUP(O2728,city_map!$A$2:$B$6,2,FALSE()),O2728)</f>
        <v>Bengaluru</v>
      </c>
      <c r="Q2728" s="16" t="n">
        <f aca="false">IF(ISNUMBER(F2728),F2728,VALUE(SUBSTITUTE(SUBSTITUTE(F2728,"₹",""),",","")))</f>
        <v>191</v>
      </c>
      <c r="R2728" s="16" t="n">
        <f aca="false">IF(E2728=99,1,E2728)</f>
        <v>1</v>
      </c>
      <c r="S2728" s="16" t="n">
        <f aca="false">IF(G2728="",0,G2728)</f>
        <v>0</v>
      </c>
      <c r="T2728" s="16" t="str">
        <f aca="false">IF(I2728="","Unknown",IF(I2728="upi","UPI",I2728))</f>
        <v>UPI</v>
      </c>
      <c r="U2728" s="16" t="str">
        <f aca="false">IF(L2728="Yes","Y",IF(L2728="No","N",L2728))</f>
        <v>N</v>
      </c>
      <c r="V2728" s="19" t="n">
        <f aca="false">ROUND(R2728*Q2728*(1-S2728),2)</f>
        <v>191</v>
      </c>
      <c r="W2728" s="16" t="str">
        <f aca="false">_xlfn.XLOOKUP(D2728,products!$A$2:$A$61,products!$C$2:$C$61,"Not found")</f>
        <v>Beauty</v>
      </c>
    </row>
    <row r="2729" customFormat="false" ht="15" hidden="false" customHeight="false" outlineLevel="0" collapsed="false">
      <c r="A2729" s="16" t="s">
        <v>3961</v>
      </c>
      <c r="B2729" s="16" t="s">
        <v>3949</v>
      </c>
      <c r="C2729" s="16" t="s">
        <v>2984</v>
      </c>
      <c r="D2729" s="16" t="s">
        <v>211</v>
      </c>
      <c r="E2729" s="16" t="n">
        <v>3</v>
      </c>
      <c r="F2729" s="16" t="n">
        <v>1283</v>
      </c>
      <c r="G2729" s="16" t="n">
        <v>0</v>
      </c>
      <c r="H2729" s="16" t="s">
        <v>81</v>
      </c>
      <c r="I2729" s="16" t="s">
        <v>40</v>
      </c>
      <c r="J2729" s="16" t="n">
        <v>4</v>
      </c>
      <c r="K2729" s="16" t="n">
        <v>5</v>
      </c>
      <c r="L2729" s="16" t="s">
        <v>41</v>
      </c>
      <c r="M2729" s="18" t="n">
        <f aca="false">IF(ISNUMBER(B2729),B2729,IF(MID(B2729,3,1)="-",DATE(VALUE(RIGHT(B2729,4)),VALUE(MID(B2729,4,2)),VALUE(LEFT(B2729,2))),DATE(VALUE(LEFT(B2729,4)),VALUE(MID(B2729,6,2)),VALUE(RIGHT(B2729,2)))))</f>
        <v>45896</v>
      </c>
      <c r="N2729" s="16" t="n">
        <f aca="false">MONTH(M2729)</f>
        <v>8</v>
      </c>
      <c r="O2729" s="16" t="str">
        <f aca="false">PROPER(TRIM(H2729))</f>
        <v>Hyderabad</v>
      </c>
      <c r="P2729" s="16" t="str">
        <f aca="false">IFERROR(VLOOKUP(O2729,city_map!$A$2:$B$6,2,FALSE()),O2729)</f>
        <v>Hyderabad</v>
      </c>
      <c r="Q2729" s="16" t="n">
        <f aca="false">IF(ISNUMBER(F2729),F2729,VALUE(SUBSTITUTE(SUBSTITUTE(F2729,"₹",""),",","")))</f>
        <v>1283</v>
      </c>
      <c r="R2729" s="16" t="n">
        <f aca="false">IF(E2729=99,1,E2729)</f>
        <v>3</v>
      </c>
      <c r="S2729" s="16" t="n">
        <f aca="false">IF(G2729="",0,G2729)</f>
        <v>0</v>
      </c>
      <c r="T2729" s="16" t="str">
        <f aca="false">IF(I2729="","Unknown",IF(I2729="upi","UPI",I2729))</f>
        <v>COD</v>
      </c>
      <c r="U2729" s="16" t="str">
        <f aca="false">IF(L2729="Yes","Y",IF(L2729="No","N",L2729))</f>
        <v>N</v>
      </c>
      <c r="V2729" s="19" t="n">
        <f aca="false">ROUND(R2729*Q2729*(1-S2729),2)</f>
        <v>3849</v>
      </c>
      <c r="W2729" s="16" t="str">
        <f aca="false">_xlfn.XLOOKUP(D2729,products!$A$2:$A$61,products!$C$2:$C$61,"Not found")</f>
        <v>Fashion</v>
      </c>
    </row>
    <row r="2730" customFormat="false" ht="15" hidden="false" customHeight="false" outlineLevel="0" collapsed="false">
      <c r="A2730" s="16" t="s">
        <v>3962</v>
      </c>
      <c r="B2730" s="16" t="s">
        <v>3949</v>
      </c>
      <c r="C2730" s="16" t="s">
        <v>662</v>
      </c>
      <c r="D2730" s="16" t="s">
        <v>146</v>
      </c>
      <c r="E2730" s="16" t="n">
        <v>3</v>
      </c>
      <c r="F2730" s="16" t="n">
        <v>448</v>
      </c>
      <c r="G2730" s="16" t="n">
        <v>0</v>
      </c>
      <c r="H2730" s="16" t="s">
        <v>81</v>
      </c>
      <c r="I2730" s="16" t="s">
        <v>60</v>
      </c>
      <c r="J2730" s="16" t="n">
        <v>2</v>
      </c>
      <c r="K2730" s="16" t="n">
        <v>4</v>
      </c>
      <c r="L2730" s="16" t="s">
        <v>41</v>
      </c>
      <c r="M2730" s="18" t="n">
        <f aca="false">IF(ISNUMBER(B2730),B2730,IF(MID(B2730,3,1)="-",DATE(VALUE(RIGHT(B2730,4)),VALUE(MID(B2730,4,2)),VALUE(LEFT(B2730,2))),DATE(VALUE(LEFT(B2730,4)),VALUE(MID(B2730,6,2)),VALUE(RIGHT(B2730,2)))))</f>
        <v>45896</v>
      </c>
      <c r="N2730" s="16" t="n">
        <f aca="false">MONTH(M2730)</f>
        <v>8</v>
      </c>
      <c r="O2730" s="16" t="str">
        <f aca="false">PROPER(TRIM(H2730))</f>
        <v>Hyderabad</v>
      </c>
      <c r="P2730" s="16" t="str">
        <f aca="false">IFERROR(VLOOKUP(O2730,city_map!$A$2:$B$6,2,FALSE()),O2730)</f>
        <v>Hyderabad</v>
      </c>
      <c r="Q2730" s="16" t="n">
        <f aca="false">IF(ISNUMBER(F2730),F2730,VALUE(SUBSTITUTE(SUBSTITUTE(F2730,"₹",""),",","")))</f>
        <v>448</v>
      </c>
      <c r="R2730" s="16" t="n">
        <f aca="false">IF(E2730=99,1,E2730)</f>
        <v>3</v>
      </c>
      <c r="S2730" s="16" t="n">
        <f aca="false">IF(G2730="",0,G2730)</f>
        <v>0</v>
      </c>
      <c r="T2730" s="16" t="str">
        <f aca="false">IF(I2730="","Unknown",IF(I2730="upi","UPI",I2730))</f>
        <v>UPI</v>
      </c>
      <c r="U2730" s="16" t="str">
        <f aca="false">IF(L2730="Yes","Y",IF(L2730="No","N",L2730))</f>
        <v>N</v>
      </c>
      <c r="V2730" s="19" t="n">
        <f aca="false">ROUND(R2730*Q2730*(1-S2730),2)</f>
        <v>1344</v>
      </c>
      <c r="W2730" s="16" t="str">
        <f aca="false">_xlfn.XLOOKUP(D2730,products!$A$2:$A$61,products!$C$2:$C$61,"Not found")</f>
        <v>Beauty</v>
      </c>
    </row>
    <row r="2731" customFormat="false" ht="15" hidden="false" customHeight="false" outlineLevel="0" collapsed="false">
      <c r="A2731" s="16" t="s">
        <v>3963</v>
      </c>
      <c r="B2731" s="16" t="s">
        <v>3964</v>
      </c>
      <c r="C2731" s="16" t="s">
        <v>1493</v>
      </c>
      <c r="D2731" s="16" t="s">
        <v>300</v>
      </c>
      <c r="E2731" s="16" t="n">
        <v>1</v>
      </c>
      <c r="F2731" s="16" t="n">
        <v>2388</v>
      </c>
      <c r="G2731" s="16" t="n">
        <v>0.05</v>
      </c>
      <c r="H2731" s="16" t="s">
        <v>89</v>
      </c>
      <c r="I2731" s="16"/>
      <c r="J2731" s="16" t="n">
        <v>4</v>
      </c>
      <c r="K2731" s="16" t="n">
        <v>5</v>
      </c>
      <c r="L2731" s="16" t="s">
        <v>41</v>
      </c>
      <c r="M2731" s="18" t="n">
        <f aca="false">IF(ISNUMBER(B2731),B2731,IF(MID(B2731,3,1)="-",DATE(VALUE(RIGHT(B2731,4)),VALUE(MID(B2731,4,2)),VALUE(LEFT(B2731,2))),DATE(VALUE(LEFT(B2731,4)),VALUE(MID(B2731,6,2)),VALUE(RIGHT(B2731,2)))))</f>
        <v>45897</v>
      </c>
      <c r="N2731" s="16" t="n">
        <f aca="false">MONTH(M2731)</f>
        <v>8</v>
      </c>
      <c r="O2731" s="16" t="str">
        <f aca="false">PROPER(TRIM(H2731))</f>
        <v>Ahmedabad</v>
      </c>
      <c r="P2731" s="16" t="str">
        <f aca="false">IFERROR(VLOOKUP(O2731,city_map!$A$2:$B$6,2,FALSE()),O2731)</f>
        <v>Ahmedabad</v>
      </c>
      <c r="Q2731" s="16" t="n">
        <f aca="false">IF(ISNUMBER(F2731),F2731,VALUE(SUBSTITUTE(SUBSTITUTE(F2731,"₹",""),",","")))</f>
        <v>2388</v>
      </c>
      <c r="R2731" s="16" t="n">
        <f aca="false">IF(E2731=99,1,E2731)</f>
        <v>1</v>
      </c>
      <c r="S2731" s="16" t="n">
        <f aca="false">IF(G2731="",0,G2731)</f>
        <v>0.05</v>
      </c>
      <c r="T2731" s="16" t="str">
        <f aca="false">IF(I2731="","Unknown",IF(I2731="upi","UPI",I2731))</f>
        <v>Unknown</v>
      </c>
      <c r="U2731" s="16" t="str">
        <f aca="false">IF(L2731="Yes","Y",IF(L2731="No","N",L2731))</f>
        <v>N</v>
      </c>
      <c r="V2731" s="19" t="n">
        <f aca="false">ROUND(R2731*Q2731*(1-S2731),2)</f>
        <v>2268.6</v>
      </c>
      <c r="W2731" s="16" t="str">
        <f aca="false">_xlfn.XLOOKUP(D2731,products!$A$2:$A$61,products!$C$2:$C$61,"Not found")</f>
        <v>Home</v>
      </c>
    </row>
    <row r="2732" customFormat="false" ht="15" hidden="false" customHeight="false" outlineLevel="0" collapsed="false">
      <c r="A2732" s="16" t="s">
        <v>3965</v>
      </c>
      <c r="B2732" s="16" t="s">
        <v>3964</v>
      </c>
      <c r="C2732" s="16" t="s">
        <v>1285</v>
      </c>
      <c r="D2732" s="16" t="s">
        <v>84</v>
      </c>
      <c r="E2732" s="16" t="n">
        <v>4</v>
      </c>
      <c r="F2732" s="16" t="n">
        <v>245</v>
      </c>
      <c r="G2732" s="16" t="n">
        <v>0.1</v>
      </c>
      <c r="H2732" s="16" t="s">
        <v>39</v>
      </c>
      <c r="I2732" s="16" t="s">
        <v>40</v>
      </c>
      <c r="J2732" s="16" t="n">
        <v>4</v>
      </c>
      <c r="K2732" s="16" t="n">
        <v>5</v>
      </c>
      <c r="L2732" s="16" t="s">
        <v>41</v>
      </c>
      <c r="M2732" s="18" t="n">
        <f aca="false">IF(ISNUMBER(B2732),B2732,IF(MID(B2732,3,1)="-",DATE(VALUE(RIGHT(B2732,4)),VALUE(MID(B2732,4,2)),VALUE(LEFT(B2732,2))),DATE(VALUE(LEFT(B2732,4)),VALUE(MID(B2732,6,2)),VALUE(RIGHT(B2732,2)))))</f>
        <v>45897</v>
      </c>
      <c r="N2732" s="16" t="n">
        <f aca="false">MONTH(M2732)</f>
        <v>8</v>
      </c>
      <c r="O2732" s="16" t="str">
        <f aca="false">PROPER(TRIM(H2732))</f>
        <v>Delhi</v>
      </c>
      <c r="P2732" s="16" t="str">
        <f aca="false">IFERROR(VLOOKUP(O2732,city_map!$A$2:$B$6,2,FALSE()),O2732)</f>
        <v>Delhi</v>
      </c>
      <c r="Q2732" s="16" t="n">
        <f aca="false">IF(ISNUMBER(F2732),F2732,VALUE(SUBSTITUTE(SUBSTITUTE(F2732,"₹",""),",","")))</f>
        <v>245</v>
      </c>
      <c r="R2732" s="16" t="n">
        <f aca="false">IF(E2732=99,1,E2732)</f>
        <v>4</v>
      </c>
      <c r="S2732" s="16" t="n">
        <f aca="false">IF(G2732="",0,G2732)</f>
        <v>0.1</v>
      </c>
      <c r="T2732" s="16" t="str">
        <f aca="false">IF(I2732="","Unknown",IF(I2732="upi","UPI",I2732))</f>
        <v>COD</v>
      </c>
      <c r="U2732" s="16" t="str">
        <f aca="false">IF(L2732="Yes","Y",IF(L2732="No","N",L2732))</f>
        <v>N</v>
      </c>
      <c r="V2732" s="19" t="n">
        <f aca="false">ROUND(R2732*Q2732*(1-S2732),2)</f>
        <v>882</v>
      </c>
      <c r="W2732" s="16" t="str">
        <f aca="false">_xlfn.XLOOKUP(D2732,products!$A$2:$A$61,products!$C$2:$C$61,"Not found")</f>
        <v>Beauty</v>
      </c>
    </row>
    <row r="2733" customFormat="false" ht="15" hidden="false" customHeight="false" outlineLevel="0" collapsed="false">
      <c r="A2733" s="16" t="s">
        <v>3966</v>
      </c>
      <c r="B2733" s="16" t="s">
        <v>3964</v>
      </c>
      <c r="C2733" s="16" t="s">
        <v>1629</v>
      </c>
      <c r="D2733" s="16" t="s">
        <v>216</v>
      </c>
      <c r="E2733" s="16" t="n">
        <v>3</v>
      </c>
      <c r="F2733" s="16" t="n">
        <v>877</v>
      </c>
      <c r="G2733" s="16" t="n">
        <v>0.05</v>
      </c>
      <c r="H2733" s="16" t="s">
        <v>112</v>
      </c>
      <c r="I2733" s="16" t="s">
        <v>47</v>
      </c>
      <c r="J2733" s="16" t="n">
        <v>4</v>
      </c>
      <c r="K2733" s="16" t="n">
        <v>5</v>
      </c>
      <c r="L2733" s="16" t="s">
        <v>174</v>
      </c>
      <c r="M2733" s="18" t="n">
        <f aca="false">IF(ISNUMBER(B2733),B2733,IF(MID(B2733,3,1)="-",DATE(VALUE(RIGHT(B2733,4)),VALUE(MID(B2733,4,2)),VALUE(LEFT(B2733,2))),DATE(VALUE(LEFT(B2733,4)),VALUE(MID(B2733,6,2)),VALUE(RIGHT(B2733,2)))))</f>
        <v>45897</v>
      </c>
      <c r="N2733" s="16" t="n">
        <f aca="false">MONTH(M2733)</f>
        <v>8</v>
      </c>
      <c r="O2733" s="16" t="str">
        <f aca="false">PROPER(TRIM(H2733))</f>
        <v>Mumbai</v>
      </c>
      <c r="P2733" s="16" t="str">
        <f aca="false">IFERROR(VLOOKUP(O2733,city_map!$A$2:$B$6,2,FALSE()),O2733)</f>
        <v>Mumbai</v>
      </c>
      <c r="Q2733" s="16" t="n">
        <f aca="false">IF(ISNUMBER(F2733),F2733,VALUE(SUBSTITUTE(SUBSTITUTE(F2733,"₹",""),",","")))</f>
        <v>877</v>
      </c>
      <c r="R2733" s="16" t="n">
        <f aca="false">IF(E2733=99,1,E2733)</f>
        <v>3</v>
      </c>
      <c r="S2733" s="16" t="n">
        <f aca="false">IF(G2733="",0,G2733)</f>
        <v>0.05</v>
      </c>
      <c r="T2733" s="16" t="str">
        <f aca="false">IF(I2733="","Unknown",IF(I2733="upi","UPI",I2733))</f>
        <v>Debit Card</v>
      </c>
      <c r="U2733" s="16" t="str">
        <f aca="false">IF(L2733="Yes","Y",IF(L2733="No","N",L2733))</f>
        <v>N</v>
      </c>
      <c r="V2733" s="19" t="n">
        <f aca="false">ROUND(R2733*Q2733*(1-S2733),2)</f>
        <v>2499.45</v>
      </c>
      <c r="W2733" s="16" t="str">
        <f aca="false">_xlfn.XLOOKUP(D2733,products!$A$2:$A$61,products!$C$2:$C$61,"Not found")</f>
        <v>Books</v>
      </c>
    </row>
    <row r="2734" customFormat="false" ht="15" hidden="false" customHeight="false" outlineLevel="0" collapsed="false">
      <c r="A2734" s="16" t="s">
        <v>3967</v>
      </c>
      <c r="B2734" s="16" t="s">
        <v>3964</v>
      </c>
      <c r="C2734" s="16" t="s">
        <v>1833</v>
      </c>
      <c r="D2734" s="16" t="s">
        <v>160</v>
      </c>
      <c r="E2734" s="16" t="n">
        <v>1</v>
      </c>
      <c r="F2734" s="16" t="n">
        <v>1768</v>
      </c>
      <c r="G2734" s="16" t="n">
        <v>0.1</v>
      </c>
      <c r="H2734" s="16" t="s">
        <v>208</v>
      </c>
      <c r="I2734" s="16" t="s">
        <v>60</v>
      </c>
      <c r="J2734" s="16" t="n">
        <v>6</v>
      </c>
      <c r="K2734" s="16" t="n">
        <v>5</v>
      </c>
      <c r="L2734" s="16" t="s">
        <v>41</v>
      </c>
      <c r="M2734" s="18" t="n">
        <f aca="false">IF(ISNUMBER(B2734),B2734,IF(MID(B2734,3,1)="-",DATE(VALUE(RIGHT(B2734,4)),VALUE(MID(B2734,4,2)),VALUE(LEFT(B2734,2))),DATE(VALUE(LEFT(B2734,4)),VALUE(MID(B2734,6,2)),VALUE(RIGHT(B2734,2)))))</f>
        <v>45897</v>
      </c>
      <c r="N2734" s="16" t="n">
        <f aca="false">MONTH(M2734)</f>
        <v>8</v>
      </c>
      <c r="O2734" s="16" t="str">
        <f aca="false">PROPER(TRIM(H2734))</f>
        <v>Jaipur</v>
      </c>
      <c r="P2734" s="16" t="str">
        <f aca="false">IFERROR(VLOOKUP(O2734,city_map!$A$2:$B$6,2,FALSE()),O2734)</f>
        <v>Jaipur</v>
      </c>
      <c r="Q2734" s="16" t="n">
        <f aca="false">IF(ISNUMBER(F2734),F2734,VALUE(SUBSTITUTE(SUBSTITUTE(F2734,"₹",""),",","")))</f>
        <v>1768</v>
      </c>
      <c r="R2734" s="16" t="n">
        <f aca="false">IF(E2734=99,1,E2734)</f>
        <v>1</v>
      </c>
      <c r="S2734" s="16" t="n">
        <f aca="false">IF(G2734="",0,G2734)</f>
        <v>0.1</v>
      </c>
      <c r="T2734" s="16" t="str">
        <f aca="false">IF(I2734="","Unknown",IF(I2734="upi","UPI",I2734))</f>
        <v>UPI</v>
      </c>
      <c r="U2734" s="16" t="str">
        <f aca="false">IF(L2734="Yes","Y",IF(L2734="No","N",L2734))</f>
        <v>N</v>
      </c>
      <c r="V2734" s="19" t="n">
        <f aca="false">ROUND(R2734*Q2734*(1-S2734),2)</f>
        <v>1591.2</v>
      </c>
      <c r="W2734" s="16" t="str">
        <f aca="false">_xlfn.XLOOKUP(D2734,products!$A$2:$A$61,products!$C$2:$C$61,"Not found")</f>
        <v>Fashion</v>
      </c>
    </row>
    <row r="2735" customFormat="false" ht="15" hidden="false" customHeight="false" outlineLevel="0" collapsed="false">
      <c r="A2735" s="16" t="s">
        <v>3968</v>
      </c>
      <c r="B2735" s="16" t="s">
        <v>3964</v>
      </c>
      <c r="C2735" s="16" t="s">
        <v>896</v>
      </c>
      <c r="D2735" s="16" t="s">
        <v>80</v>
      </c>
      <c r="E2735" s="16" t="n">
        <v>3</v>
      </c>
      <c r="F2735" s="16" t="n">
        <v>1425</v>
      </c>
      <c r="G2735" s="16" t="n">
        <v>0.3</v>
      </c>
      <c r="H2735" s="16" t="s">
        <v>208</v>
      </c>
      <c r="I2735" s="16" t="s">
        <v>71</v>
      </c>
      <c r="J2735" s="16" t="n">
        <v>4</v>
      </c>
      <c r="K2735" s="16" t="n">
        <v>4</v>
      </c>
      <c r="L2735" s="16" t="s">
        <v>41</v>
      </c>
      <c r="M2735" s="18" t="n">
        <f aca="false">IF(ISNUMBER(B2735),B2735,IF(MID(B2735,3,1)="-",DATE(VALUE(RIGHT(B2735,4)),VALUE(MID(B2735,4,2)),VALUE(LEFT(B2735,2))),DATE(VALUE(LEFT(B2735,4)),VALUE(MID(B2735,6,2)),VALUE(RIGHT(B2735,2)))))</f>
        <v>45897</v>
      </c>
      <c r="N2735" s="16" t="n">
        <f aca="false">MONTH(M2735)</f>
        <v>8</v>
      </c>
      <c r="O2735" s="16" t="str">
        <f aca="false">PROPER(TRIM(H2735))</f>
        <v>Jaipur</v>
      </c>
      <c r="P2735" s="16" t="str">
        <f aca="false">IFERROR(VLOOKUP(O2735,city_map!$A$2:$B$6,2,FALSE()),O2735)</f>
        <v>Jaipur</v>
      </c>
      <c r="Q2735" s="16" t="n">
        <f aca="false">IF(ISNUMBER(F2735),F2735,VALUE(SUBSTITUTE(SUBSTITUTE(F2735,"₹",""),",","")))</f>
        <v>1425</v>
      </c>
      <c r="R2735" s="16" t="n">
        <f aca="false">IF(E2735=99,1,E2735)</f>
        <v>3</v>
      </c>
      <c r="S2735" s="16" t="n">
        <f aca="false">IF(G2735="",0,G2735)</f>
        <v>0.3</v>
      </c>
      <c r="T2735" s="16" t="str">
        <f aca="false">IF(I2735="","Unknown",IF(I2735="upi","UPI",I2735))</f>
        <v>Credit Card</v>
      </c>
      <c r="U2735" s="16" t="str">
        <f aca="false">IF(L2735="Yes","Y",IF(L2735="No","N",L2735))</f>
        <v>N</v>
      </c>
      <c r="V2735" s="19" t="n">
        <f aca="false">ROUND(R2735*Q2735*(1-S2735),2)</f>
        <v>2992.5</v>
      </c>
      <c r="W2735" s="16" t="str">
        <f aca="false">_xlfn.XLOOKUP(D2735,products!$A$2:$A$61,products!$C$2:$C$61,"Not found")</f>
        <v>Beauty</v>
      </c>
    </row>
    <row r="2736" customFormat="false" ht="15" hidden="false" customHeight="false" outlineLevel="0" collapsed="false">
      <c r="A2736" s="16" t="s">
        <v>3969</v>
      </c>
      <c r="B2736" s="16" t="s">
        <v>3964</v>
      </c>
      <c r="C2736" s="16" t="s">
        <v>831</v>
      </c>
      <c r="D2736" s="16" t="s">
        <v>84</v>
      </c>
      <c r="E2736" s="16" t="n">
        <v>3</v>
      </c>
      <c r="F2736" s="16" t="n">
        <v>239</v>
      </c>
      <c r="G2736" s="16" t="n">
        <v>0.1</v>
      </c>
      <c r="H2736" s="16" t="s">
        <v>46</v>
      </c>
      <c r="I2736" s="16" t="s">
        <v>100</v>
      </c>
      <c r="J2736" s="16" t="n">
        <v>4</v>
      </c>
      <c r="K2736" s="16" t="n">
        <v>4</v>
      </c>
      <c r="L2736" s="16" t="s">
        <v>41</v>
      </c>
      <c r="M2736" s="18" t="n">
        <f aca="false">IF(ISNUMBER(B2736),B2736,IF(MID(B2736,3,1)="-",DATE(VALUE(RIGHT(B2736,4)),VALUE(MID(B2736,4,2)),VALUE(LEFT(B2736,2))),DATE(VALUE(LEFT(B2736,4)),VALUE(MID(B2736,6,2)),VALUE(RIGHT(B2736,2)))))</f>
        <v>45897</v>
      </c>
      <c r="N2736" s="16" t="n">
        <f aca="false">MONTH(M2736)</f>
        <v>8</v>
      </c>
      <c r="O2736" s="16" t="str">
        <f aca="false">PROPER(TRIM(H2736))</f>
        <v>Chennai</v>
      </c>
      <c r="P2736" s="16" t="str">
        <f aca="false">IFERROR(VLOOKUP(O2736,city_map!$A$2:$B$6,2,FALSE()),O2736)</f>
        <v>Chennai</v>
      </c>
      <c r="Q2736" s="16" t="n">
        <f aca="false">IF(ISNUMBER(F2736),F2736,VALUE(SUBSTITUTE(SUBSTITUTE(F2736,"₹",""),",","")))</f>
        <v>239</v>
      </c>
      <c r="R2736" s="16" t="n">
        <f aca="false">IF(E2736=99,1,E2736)</f>
        <v>3</v>
      </c>
      <c r="S2736" s="16" t="n">
        <f aca="false">IF(G2736="",0,G2736)</f>
        <v>0.1</v>
      </c>
      <c r="T2736" s="16" t="str">
        <f aca="false">IF(I2736="","Unknown",IF(I2736="upi","UPI",I2736))</f>
        <v>Net Banking</v>
      </c>
      <c r="U2736" s="16" t="str">
        <f aca="false">IF(L2736="Yes","Y",IF(L2736="No","N",L2736))</f>
        <v>N</v>
      </c>
      <c r="V2736" s="19" t="n">
        <f aca="false">ROUND(R2736*Q2736*(1-S2736),2)</f>
        <v>645.3</v>
      </c>
      <c r="W2736" s="16" t="str">
        <f aca="false">_xlfn.XLOOKUP(D2736,products!$A$2:$A$61,products!$C$2:$C$61,"Not found")</f>
        <v>Beauty</v>
      </c>
    </row>
    <row r="2737" customFormat="false" ht="15" hidden="false" customHeight="false" outlineLevel="0" collapsed="false">
      <c r="A2737" s="16" t="s">
        <v>3970</v>
      </c>
      <c r="B2737" s="16" t="s">
        <v>3964</v>
      </c>
      <c r="C2737" s="16" t="s">
        <v>2994</v>
      </c>
      <c r="D2737" s="16" t="s">
        <v>129</v>
      </c>
      <c r="E2737" s="16" t="n">
        <v>2</v>
      </c>
      <c r="F2737" s="16" t="n">
        <v>626</v>
      </c>
      <c r="G2737" s="16" t="n">
        <v>0.15</v>
      </c>
      <c r="H2737" s="16" t="s">
        <v>81</v>
      </c>
      <c r="I2737" s="16" t="s">
        <v>71</v>
      </c>
      <c r="J2737" s="16" t="n">
        <v>3</v>
      </c>
      <c r="K2737" s="16" t="n">
        <v>5</v>
      </c>
      <c r="L2737" s="16" t="s">
        <v>41</v>
      </c>
      <c r="M2737" s="18" t="n">
        <f aca="false">IF(ISNUMBER(B2737),B2737,IF(MID(B2737,3,1)="-",DATE(VALUE(RIGHT(B2737,4)),VALUE(MID(B2737,4,2)),VALUE(LEFT(B2737,2))),DATE(VALUE(LEFT(B2737,4)),VALUE(MID(B2737,6,2)),VALUE(RIGHT(B2737,2)))))</f>
        <v>45897</v>
      </c>
      <c r="N2737" s="16" t="n">
        <f aca="false">MONTH(M2737)</f>
        <v>8</v>
      </c>
      <c r="O2737" s="16" t="str">
        <f aca="false">PROPER(TRIM(H2737))</f>
        <v>Hyderabad</v>
      </c>
      <c r="P2737" s="16" t="str">
        <f aca="false">IFERROR(VLOOKUP(O2737,city_map!$A$2:$B$6,2,FALSE()),O2737)</f>
        <v>Hyderabad</v>
      </c>
      <c r="Q2737" s="16" t="n">
        <f aca="false">IF(ISNUMBER(F2737),F2737,VALUE(SUBSTITUTE(SUBSTITUTE(F2737,"₹",""),",","")))</f>
        <v>626</v>
      </c>
      <c r="R2737" s="16" t="n">
        <f aca="false">IF(E2737=99,1,E2737)</f>
        <v>2</v>
      </c>
      <c r="S2737" s="16" t="n">
        <f aca="false">IF(G2737="",0,G2737)</f>
        <v>0.15</v>
      </c>
      <c r="T2737" s="16" t="str">
        <f aca="false">IF(I2737="","Unknown",IF(I2737="upi","UPI",I2737))</f>
        <v>Credit Card</v>
      </c>
      <c r="U2737" s="16" t="str">
        <f aca="false">IF(L2737="Yes","Y",IF(L2737="No","N",L2737))</f>
        <v>N</v>
      </c>
      <c r="V2737" s="19" t="n">
        <f aca="false">ROUND(R2737*Q2737*(1-S2737),2)</f>
        <v>1064.2</v>
      </c>
      <c r="W2737" s="16" t="str">
        <f aca="false">_xlfn.XLOOKUP(D2737,products!$A$2:$A$61,products!$C$2:$C$61,"Not found")</f>
        <v>Beauty</v>
      </c>
    </row>
    <row r="2738" customFormat="false" ht="15" hidden="false" customHeight="false" outlineLevel="0" collapsed="false">
      <c r="A2738" s="16" t="s">
        <v>3971</v>
      </c>
      <c r="B2738" s="16" t="s">
        <v>3964</v>
      </c>
      <c r="C2738" s="16" t="s">
        <v>1164</v>
      </c>
      <c r="D2738" s="16" t="s">
        <v>99</v>
      </c>
      <c r="E2738" s="16" t="n">
        <v>1</v>
      </c>
      <c r="F2738" s="16" t="n">
        <v>691</v>
      </c>
      <c r="G2738" s="16" t="n">
        <v>0.05</v>
      </c>
      <c r="H2738" s="16" t="s">
        <v>89</v>
      </c>
      <c r="I2738" s="16" t="s">
        <v>40</v>
      </c>
      <c r="J2738" s="16" t="n">
        <v>3</v>
      </c>
      <c r="K2738" s="16" t="n">
        <v>4</v>
      </c>
      <c r="L2738" s="16" t="s">
        <v>41</v>
      </c>
      <c r="M2738" s="18" t="n">
        <f aca="false">IF(ISNUMBER(B2738),B2738,IF(MID(B2738,3,1)="-",DATE(VALUE(RIGHT(B2738,4)),VALUE(MID(B2738,4,2)),VALUE(LEFT(B2738,2))),DATE(VALUE(LEFT(B2738,4)),VALUE(MID(B2738,6,2)),VALUE(RIGHT(B2738,2)))))</f>
        <v>45897</v>
      </c>
      <c r="N2738" s="16" t="n">
        <f aca="false">MONTH(M2738)</f>
        <v>8</v>
      </c>
      <c r="O2738" s="16" t="str">
        <f aca="false">PROPER(TRIM(H2738))</f>
        <v>Ahmedabad</v>
      </c>
      <c r="P2738" s="16" t="str">
        <f aca="false">IFERROR(VLOOKUP(O2738,city_map!$A$2:$B$6,2,FALSE()),O2738)</f>
        <v>Ahmedabad</v>
      </c>
      <c r="Q2738" s="16" t="n">
        <f aca="false">IF(ISNUMBER(F2738),F2738,VALUE(SUBSTITUTE(SUBSTITUTE(F2738,"₹",""),",","")))</f>
        <v>691</v>
      </c>
      <c r="R2738" s="16" t="n">
        <f aca="false">IF(E2738=99,1,E2738)</f>
        <v>1</v>
      </c>
      <c r="S2738" s="16" t="n">
        <f aca="false">IF(G2738="",0,G2738)</f>
        <v>0.05</v>
      </c>
      <c r="T2738" s="16" t="str">
        <f aca="false">IF(I2738="","Unknown",IF(I2738="upi","UPI",I2738))</f>
        <v>COD</v>
      </c>
      <c r="U2738" s="16" t="str">
        <f aca="false">IF(L2738="Yes","Y",IF(L2738="No","N",L2738))</f>
        <v>N</v>
      </c>
      <c r="V2738" s="19" t="n">
        <f aca="false">ROUND(R2738*Q2738*(1-S2738),2)</f>
        <v>656.45</v>
      </c>
      <c r="W2738" s="16" t="str">
        <f aca="false">_xlfn.XLOOKUP(D2738,products!$A$2:$A$61,products!$C$2:$C$61,"Not found")</f>
        <v>Fashion</v>
      </c>
    </row>
    <row r="2739" customFormat="false" ht="15" hidden="false" customHeight="false" outlineLevel="0" collapsed="false">
      <c r="A2739" s="16" t="s">
        <v>3972</v>
      </c>
      <c r="B2739" s="16" t="s">
        <v>3964</v>
      </c>
      <c r="C2739" s="16" t="s">
        <v>1438</v>
      </c>
      <c r="D2739" s="16" t="s">
        <v>259</v>
      </c>
      <c r="E2739" s="16" t="n">
        <v>6</v>
      </c>
      <c r="F2739" s="16" t="n">
        <v>513</v>
      </c>
      <c r="G2739" s="16" t="n">
        <v>0.3</v>
      </c>
      <c r="H2739" s="16" t="s">
        <v>67</v>
      </c>
      <c r="I2739" s="16" t="s">
        <v>40</v>
      </c>
      <c r="J2739" s="16" t="n">
        <v>5</v>
      </c>
      <c r="K2739" s="16" t="n">
        <v>5</v>
      </c>
      <c r="L2739" s="16" t="s">
        <v>41</v>
      </c>
      <c r="M2739" s="18" t="n">
        <f aca="false">IF(ISNUMBER(B2739),B2739,IF(MID(B2739,3,1)="-",DATE(VALUE(RIGHT(B2739,4)),VALUE(MID(B2739,4,2)),VALUE(LEFT(B2739,2))),DATE(VALUE(LEFT(B2739,4)),VALUE(MID(B2739,6,2)),VALUE(RIGHT(B2739,2)))))</f>
        <v>45897</v>
      </c>
      <c r="N2739" s="16" t="n">
        <f aca="false">MONTH(M2739)</f>
        <v>8</v>
      </c>
      <c r="O2739" s="16" t="str">
        <f aca="false">PROPER(TRIM(H2739))</f>
        <v>Kolkata</v>
      </c>
      <c r="P2739" s="16" t="str">
        <f aca="false">IFERROR(VLOOKUP(O2739,city_map!$A$2:$B$6,2,FALSE()),O2739)</f>
        <v>Kolkata</v>
      </c>
      <c r="Q2739" s="16" t="n">
        <f aca="false">IF(ISNUMBER(F2739),F2739,VALUE(SUBSTITUTE(SUBSTITUTE(F2739,"₹",""),",","")))</f>
        <v>513</v>
      </c>
      <c r="R2739" s="16" t="n">
        <f aca="false">IF(E2739=99,1,E2739)</f>
        <v>6</v>
      </c>
      <c r="S2739" s="16" t="n">
        <f aca="false">IF(G2739="",0,G2739)</f>
        <v>0.3</v>
      </c>
      <c r="T2739" s="16" t="str">
        <f aca="false">IF(I2739="","Unknown",IF(I2739="upi","UPI",I2739))</f>
        <v>COD</v>
      </c>
      <c r="U2739" s="16" t="str">
        <f aca="false">IF(L2739="Yes","Y",IF(L2739="No","N",L2739))</f>
        <v>N</v>
      </c>
      <c r="V2739" s="19" t="n">
        <f aca="false">ROUND(R2739*Q2739*(1-S2739),2)</f>
        <v>2154.6</v>
      </c>
      <c r="W2739" s="16" t="str">
        <f aca="false">_xlfn.XLOOKUP(D2739,products!$A$2:$A$61,products!$C$2:$C$61,"Not found")</f>
        <v>Books</v>
      </c>
    </row>
    <row r="2740" customFormat="false" ht="15" hidden="false" customHeight="false" outlineLevel="0" collapsed="false">
      <c r="A2740" s="16" t="s">
        <v>3973</v>
      </c>
      <c r="B2740" s="16" t="s">
        <v>3974</v>
      </c>
      <c r="C2740" s="16" t="s">
        <v>207</v>
      </c>
      <c r="D2740" s="16" t="s">
        <v>211</v>
      </c>
      <c r="E2740" s="16" t="n">
        <v>2</v>
      </c>
      <c r="F2740" s="16" t="n">
        <v>1338</v>
      </c>
      <c r="G2740" s="16" t="n">
        <v>0.3</v>
      </c>
      <c r="H2740" s="16" t="s">
        <v>208</v>
      </c>
      <c r="I2740" s="16" t="s">
        <v>71</v>
      </c>
      <c r="J2740" s="16" t="n">
        <v>7</v>
      </c>
      <c r="K2740" s="16" t="n">
        <v>3</v>
      </c>
      <c r="L2740" s="16" t="s">
        <v>41</v>
      </c>
      <c r="M2740" s="18" t="n">
        <f aca="false">IF(ISNUMBER(B2740),B2740,IF(MID(B2740,3,1)="-",DATE(VALUE(RIGHT(B2740,4)),VALUE(MID(B2740,4,2)),VALUE(LEFT(B2740,2))),DATE(VALUE(LEFT(B2740,4)),VALUE(MID(B2740,6,2)),VALUE(RIGHT(B2740,2)))))</f>
        <v>45897</v>
      </c>
      <c r="N2740" s="16" t="n">
        <f aca="false">MONTH(M2740)</f>
        <v>8</v>
      </c>
      <c r="O2740" s="16" t="str">
        <f aca="false">PROPER(TRIM(H2740))</f>
        <v>Jaipur</v>
      </c>
      <c r="P2740" s="16" t="str">
        <f aca="false">IFERROR(VLOOKUP(O2740,city_map!$A$2:$B$6,2,FALSE()),O2740)</f>
        <v>Jaipur</v>
      </c>
      <c r="Q2740" s="16" t="n">
        <f aca="false">IF(ISNUMBER(F2740),F2740,VALUE(SUBSTITUTE(SUBSTITUTE(F2740,"₹",""),",","")))</f>
        <v>1338</v>
      </c>
      <c r="R2740" s="16" t="n">
        <f aca="false">IF(E2740=99,1,E2740)</f>
        <v>2</v>
      </c>
      <c r="S2740" s="16" t="n">
        <f aca="false">IF(G2740="",0,G2740)</f>
        <v>0.3</v>
      </c>
      <c r="T2740" s="16" t="str">
        <f aca="false">IF(I2740="","Unknown",IF(I2740="upi","UPI",I2740))</f>
        <v>Credit Card</v>
      </c>
      <c r="U2740" s="16" t="str">
        <f aca="false">IF(L2740="Yes","Y",IF(L2740="No","N",L2740))</f>
        <v>N</v>
      </c>
      <c r="V2740" s="19" t="n">
        <f aca="false">ROUND(R2740*Q2740*(1-S2740),2)</f>
        <v>1873.2</v>
      </c>
      <c r="W2740" s="16" t="str">
        <f aca="false">_xlfn.XLOOKUP(D2740,products!$A$2:$A$61,products!$C$2:$C$61,"Not found")</f>
        <v>Fashion</v>
      </c>
    </row>
    <row r="2741" customFormat="false" ht="15" hidden="false" customHeight="false" outlineLevel="0" collapsed="false">
      <c r="A2741" s="16" t="s">
        <v>3975</v>
      </c>
      <c r="B2741" s="16" t="s">
        <v>3964</v>
      </c>
      <c r="C2741" s="16" t="s">
        <v>65</v>
      </c>
      <c r="D2741" s="16" t="s">
        <v>291</v>
      </c>
      <c r="E2741" s="16" t="n">
        <v>2</v>
      </c>
      <c r="F2741" s="16" t="n">
        <v>1183</v>
      </c>
      <c r="G2741" s="16" t="n">
        <v>0.05</v>
      </c>
      <c r="H2741" s="16" t="s">
        <v>67</v>
      </c>
      <c r="I2741" s="16" t="s">
        <v>40</v>
      </c>
      <c r="J2741" s="16" t="n">
        <v>4</v>
      </c>
      <c r="K2741" s="16" t="n">
        <v>5</v>
      </c>
      <c r="L2741" s="16" t="s">
        <v>41</v>
      </c>
      <c r="M2741" s="18" t="n">
        <f aca="false">IF(ISNUMBER(B2741),B2741,IF(MID(B2741,3,1)="-",DATE(VALUE(RIGHT(B2741,4)),VALUE(MID(B2741,4,2)),VALUE(LEFT(B2741,2))),DATE(VALUE(LEFT(B2741,4)),VALUE(MID(B2741,6,2)),VALUE(RIGHT(B2741,2)))))</f>
        <v>45897</v>
      </c>
      <c r="N2741" s="16" t="n">
        <f aca="false">MONTH(M2741)</f>
        <v>8</v>
      </c>
      <c r="O2741" s="16" t="str">
        <f aca="false">PROPER(TRIM(H2741))</f>
        <v>Kolkata</v>
      </c>
      <c r="P2741" s="16" t="str">
        <f aca="false">IFERROR(VLOOKUP(O2741,city_map!$A$2:$B$6,2,FALSE()),O2741)</f>
        <v>Kolkata</v>
      </c>
      <c r="Q2741" s="16" t="n">
        <f aca="false">IF(ISNUMBER(F2741),F2741,VALUE(SUBSTITUTE(SUBSTITUTE(F2741,"₹",""),",","")))</f>
        <v>1183</v>
      </c>
      <c r="R2741" s="16" t="n">
        <f aca="false">IF(E2741=99,1,E2741)</f>
        <v>2</v>
      </c>
      <c r="S2741" s="16" t="n">
        <f aca="false">IF(G2741="",0,G2741)</f>
        <v>0.05</v>
      </c>
      <c r="T2741" s="16" t="str">
        <f aca="false">IF(I2741="","Unknown",IF(I2741="upi","UPI",I2741))</f>
        <v>COD</v>
      </c>
      <c r="U2741" s="16" t="str">
        <f aca="false">IF(L2741="Yes","Y",IF(L2741="No","N",L2741))</f>
        <v>N</v>
      </c>
      <c r="V2741" s="19" t="n">
        <f aca="false">ROUND(R2741*Q2741*(1-S2741),2)</f>
        <v>2247.7</v>
      </c>
      <c r="W2741" s="16" t="str">
        <f aca="false">_xlfn.XLOOKUP(D2741,products!$A$2:$A$61,products!$C$2:$C$61,"Not found")</f>
        <v>Electronics</v>
      </c>
    </row>
    <row r="2742" customFormat="false" ht="15" hidden="false" customHeight="false" outlineLevel="0" collapsed="false">
      <c r="A2742" s="16" t="s">
        <v>3976</v>
      </c>
      <c r="B2742" s="16" t="s">
        <v>3964</v>
      </c>
      <c r="C2742" s="16" t="s">
        <v>2530</v>
      </c>
      <c r="D2742" s="16" t="s">
        <v>74</v>
      </c>
      <c r="E2742" s="16" t="n">
        <v>1</v>
      </c>
      <c r="F2742" s="16" t="n">
        <v>19803</v>
      </c>
      <c r="G2742" s="16" t="n">
        <v>0.1</v>
      </c>
      <c r="H2742" s="16" t="s">
        <v>39</v>
      </c>
      <c r="I2742" s="16" t="s">
        <v>71</v>
      </c>
      <c r="J2742" s="16" t="n">
        <v>3</v>
      </c>
      <c r="K2742" s="16" t="n">
        <v>4</v>
      </c>
      <c r="L2742" s="16" t="s">
        <v>41</v>
      </c>
      <c r="M2742" s="18" t="n">
        <f aca="false">IF(ISNUMBER(B2742),B2742,IF(MID(B2742,3,1)="-",DATE(VALUE(RIGHT(B2742,4)),VALUE(MID(B2742,4,2)),VALUE(LEFT(B2742,2))),DATE(VALUE(LEFT(B2742,4)),VALUE(MID(B2742,6,2)),VALUE(RIGHT(B2742,2)))))</f>
        <v>45897</v>
      </c>
      <c r="N2742" s="16" t="n">
        <f aca="false">MONTH(M2742)</f>
        <v>8</v>
      </c>
      <c r="O2742" s="16" t="str">
        <f aca="false">PROPER(TRIM(H2742))</f>
        <v>Delhi</v>
      </c>
      <c r="P2742" s="16" t="str">
        <f aca="false">IFERROR(VLOOKUP(O2742,city_map!$A$2:$B$6,2,FALSE()),O2742)</f>
        <v>Delhi</v>
      </c>
      <c r="Q2742" s="16" t="n">
        <f aca="false">IF(ISNUMBER(F2742),F2742,VALUE(SUBSTITUTE(SUBSTITUTE(F2742,"₹",""),",","")))</f>
        <v>19803</v>
      </c>
      <c r="R2742" s="16" t="n">
        <f aca="false">IF(E2742=99,1,E2742)</f>
        <v>1</v>
      </c>
      <c r="S2742" s="16" t="n">
        <f aca="false">IF(G2742="",0,G2742)</f>
        <v>0.1</v>
      </c>
      <c r="T2742" s="16" t="str">
        <f aca="false">IF(I2742="","Unknown",IF(I2742="upi","UPI",I2742))</f>
        <v>Credit Card</v>
      </c>
      <c r="U2742" s="16" t="str">
        <f aca="false">IF(L2742="Yes","Y",IF(L2742="No","N",L2742))</f>
        <v>N</v>
      </c>
      <c r="V2742" s="19" t="n">
        <f aca="false">ROUND(R2742*Q2742*(1-S2742),2)</f>
        <v>17822.7</v>
      </c>
      <c r="W2742" s="16" t="str">
        <f aca="false">_xlfn.XLOOKUP(D2742,products!$A$2:$A$61,products!$C$2:$C$61,"Not found")</f>
        <v>Electronics</v>
      </c>
    </row>
    <row r="2743" customFormat="false" ht="15" hidden="false" customHeight="false" outlineLevel="0" collapsed="false">
      <c r="A2743" s="16" t="s">
        <v>3977</v>
      </c>
      <c r="B2743" s="16" t="s">
        <v>3964</v>
      </c>
      <c r="C2743" s="16" t="s">
        <v>213</v>
      </c>
      <c r="D2743" s="16" t="s">
        <v>80</v>
      </c>
      <c r="E2743" s="16" t="n">
        <v>2</v>
      </c>
      <c r="F2743" s="16" t="n">
        <v>1522</v>
      </c>
      <c r="G2743" s="16" t="n">
        <v>0.3</v>
      </c>
      <c r="H2743" s="16" t="s">
        <v>46</v>
      </c>
      <c r="I2743" s="16" t="s">
        <v>100</v>
      </c>
      <c r="J2743" s="16" t="n">
        <v>4</v>
      </c>
      <c r="K2743" s="16" t="n">
        <v>5</v>
      </c>
      <c r="L2743" s="16" t="s">
        <v>41</v>
      </c>
      <c r="M2743" s="18" t="n">
        <f aca="false">IF(ISNUMBER(B2743),B2743,IF(MID(B2743,3,1)="-",DATE(VALUE(RIGHT(B2743,4)),VALUE(MID(B2743,4,2)),VALUE(LEFT(B2743,2))),DATE(VALUE(LEFT(B2743,4)),VALUE(MID(B2743,6,2)),VALUE(RIGHT(B2743,2)))))</f>
        <v>45897</v>
      </c>
      <c r="N2743" s="16" t="n">
        <f aca="false">MONTH(M2743)</f>
        <v>8</v>
      </c>
      <c r="O2743" s="16" t="str">
        <f aca="false">PROPER(TRIM(H2743))</f>
        <v>Chennai</v>
      </c>
      <c r="P2743" s="16" t="str">
        <f aca="false">IFERROR(VLOOKUP(O2743,city_map!$A$2:$B$6,2,FALSE()),O2743)</f>
        <v>Chennai</v>
      </c>
      <c r="Q2743" s="16" t="n">
        <f aca="false">IF(ISNUMBER(F2743),F2743,VALUE(SUBSTITUTE(SUBSTITUTE(F2743,"₹",""),",","")))</f>
        <v>1522</v>
      </c>
      <c r="R2743" s="16" t="n">
        <f aca="false">IF(E2743=99,1,E2743)</f>
        <v>2</v>
      </c>
      <c r="S2743" s="16" t="n">
        <f aca="false">IF(G2743="",0,G2743)</f>
        <v>0.3</v>
      </c>
      <c r="T2743" s="16" t="str">
        <f aca="false">IF(I2743="","Unknown",IF(I2743="upi","UPI",I2743))</f>
        <v>Net Banking</v>
      </c>
      <c r="U2743" s="16" t="str">
        <f aca="false">IF(L2743="Yes","Y",IF(L2743="No","N",L2743))</f>
        <v>N</v>
      </c>
      <c r="V2743" s="19" t="n">
        <f aca="false">ROUND(R2743*Q2743*(1-S2743),2)</f>
        <v>2130.8</v>
      </c>
      <c r="W2743" s="16" t="str">
        <f aca="false">_xlfn.XLOOKUP(D2743,products!$A$2:$A$61,products!$C$2:$C$61,"Not found")</f>
        <v>Beauty</v>
      </c>
    </row>
    <row r="2744" customFormat="false" ht="15" hidden="false" customHeight="false" outlineLevel="0" collapsed="false">
      <c r="A2744" s="16" t="s">
        <v>3978</v>
      </c>
      <c r="B2744" s="16" t="s">
        <v>3964</v>
      </c>
      <c r="C2744" s="16" t="s">
        <v>374</v>
      </c>
      <c r="D2744" s="16" t="s">
        <v>84</v>
      </c>
      <c r="E2744" s="16" t="n">
        <v>3</v>
      </c>
      <c r="F2744" s="16" t="n">
        <v>261</v>
      </c>
      <c r="G2744" s="16" t="n">
        <v>0.2</v>
      </c>
      <c r="H2744" s="16" t="s">
        <v>112</v>
      </c>
      <c r="I2744" s="16" t="s">
        <v>100</v>
      </c>
      <c r="J2744" s="16" t="n">
        <v>3</v>
      </c>
      <c r="K2744" s="16" t="n">
        <v>2</v>
      </c>
      <c r="L2744" s="16" t="s">
        <v>57</v>
      </c>
      <c r="M2744" s="18" t="n">
        <f aca="false">IF(ISNUMBER(B2744),B2744,IF(MID(B2744,3,1)="-",DATE(VALUE(RIGHT(B2744,4)),VALUE(MID(B2744,4,2)),VALUE(LEFT(B2744,2))),DATE(VALUE(LEFT(B2744,4)),VALUE(MID(B2744,6,2)),VALUE(RIGHT(B2744,2)))))</f>
        <v>45897</v>
      </c>
      <c r="N2744" s="16" t="n">
        <f aca="false">MONTH(M2744)</f>
        <v>8</v>
      </c>
      <c r="O2744" s="16" t="str">
        <f aca="false">PROPER(TRIM(H2744))</f>
        <v>Mumbai</v>
      </c>
      <c r="P2744" s="16" t="str">
        <f aca="false">IFERROR(VLOOKUP(O2744,city_map!$A$2:$B$6,2,FALSE()),O2744)</f>
        <v>Mumbai</v>
      </c>
      <c r="Q2744" s="16" t="n">
        <f aca="false">IF(ISNUMBER(F2744),F2744,VALUE(SUBSTITUTE(SUBSTITUTE(F2744,"₹",""),",","")))</f>
        <v>261</v>
      </c>
      <c r="R2744" s="16" t="n">
        <f aca="false">IF(E2744=99,1,E2744)</f>
        <v>3</v>
      </c>
      <c r="S2744" s="16" t="n">
        <f aca="false">IF(G2744="",0,G2744)</f>
        <v>0.2</v>
      </c>
      <c r="T2744" s="16" t="str">
        <f aca="false">IF(I2744="","Unknown",IF(I2744="upi","UPI",I2744))</f>
        <v>Net Banking</v>
      </c>
      <c r="U2744" s="16" t="str">
        <f aca="false">IF(L2744="Yes","Y",IF(L2744="No","N",L2744))</f>
        <v>Y</v>
      </c>
      <c r="V2744" s="19" t="n">
        <f aca="false">ROUND(R2744*Q2744*(1-S2744),2)</f>
        <v>626.4</v>
      </c>
      <c r="W2744" s="16" t="str">
        <f aca="false">_xlfn.XLOOKUP(D2744,products!$A$2:$A$61,products!$C$2:$C$61,"Not found")</f>
        <v>Beauty</v>
      </c>
    </row>
    <row r="2745" customFormat="false" ht="15" hidden="false" customHeight="false" outlineLevel="0" collapsed="false">
      <c r="A2745" s="16" t="s">
        <v>3979</v>
      </c>
      <c r="B2745" s="16" t="s">
        <v>3964</v>
      </c>
      <c r="C2745" s="16" t="s">
        <v>240</v>
      </c>
      <c r="D2745" s="16" t="s">
        <v>66</v>
      </c>
      <c r="E2745" s="16" t="n">
        <v>1</v>
      </c>
      <c r="F2745" s="16" t="n">
        <v>14267</v>
      </c>
      <c r="G2745" s="16" t="n">
        <v>0.1</v>
      </c>
      <c r="H2745" s="16" t="s">
        <v>120</v>
      </c>
      <c r="I2745" s="16"/>
      <c r="J2745" s="16" t="n">
        <v>6</v>
      </c>
      <c r="K2745" s="16" t="n">
        <v>4</v>
      </c>
      <c r="L2745" s="16" t="s">
        <v>41</v>
      </c>
      <c r="M2745" s="18" t="n">
        <f aca="false">IF(ISNUMBER(B2745),B2745,IF(MID(B2745,3,1)="-",DATE(VALUE(RIGHT(B2745,4)),VALUE(MID(B2745,4,2)),VALUE(LEFT(B2745,2))),DATE(VALUE(LEFT(B2745,4)),VALUE(MID(B2745,6,2)),VALUE(RIGHT(B2745,2)))))</f>
        <v>45897</v>
      </c>
      <c r="N2745" s="16" t="n">
        <f aca="false">MONTH(M2745)</f>
        <v>8</v>
      </c>
      <c r="O2745" s="16" t="str">
        <f aca="false">PROPER(TRIM(H2745))</f>
        <v>Kolkata</v>
      </c>
      <c r="P2745" s="16" t="str">
        <f aca="false">IFERROR(VLOOKUP(O2745,city_map!$A$2:$B$6,2,FALSE()),O2745)</f>
        <v>Kolkata</v>
      </c>
      <c r="Q2745" s="16" t="n">
        <f aca="false">IF(ISNUMBER(F2745),F2745,VALUE(SUBSTITUTE(SUBSTITUTE(F2745,"₹",""),",","")))</f>
        <v>14267</v>
      </c>
      <c r="R2745" s="16" t="n">
        <f aca="false">IF(E2745=99,1,E2745)</f>
        <v>1</v>
      </c>
      <c r="S2745" s="16" t="n">
        <f aca="false">IF(G2745="",0,G2745)</f>
        <v>0.1</v>
      </c>
      <c r="T2745" s="16" t="str">
        <f aca="false">IF(I2745="","Unknown",IF(I2745="upi","UPI",I2745))</f>
        <v>Unknown</v>
      </c>
      <c r="U2745" s="16" t="str">
        <f aca="false">IF(L2745="Yes","Y",IF(L2745="No","N",L2745))</f>
        <v>N</v>
      </c>
      <c r="V2745" s="19" t="n">
        <f aca="false">ROUND(R2745*Q2745*(1-S2745),2)</f>
        <v>12840.3</v>
      </c>
      <c r="W2745" s="16" t="str">
        <f aca="false">_xlfn.XLOOKUP(D2745,products!$A$2:$A$61,products!$C$2:$C$61,"Not found")</f>
        <v>Electronics</v>
      </c>
    </row>
    <row r="2746" customFormat="false" ht="15" hidden="false" customHeight="false" outlineLevel="0" collapsed="false">
      <c r="A2746" s="16" t="s">
        <v>3980</v>
      </c>
      <c r="B2746" s="16" t="s">
        <v>3964</v>
      </c>
      <c r="C2746" s="16" t="s">
        <v>823</v>
      </c>
      <c r="D2746" s="16" t="s">
        <v>45</v>
      </c>
      <c r="E2746" s="16" t="n">
        <v>2</v>
      </c>
      <c r="F2746" s="16" t="n">
        <v>286</v>
      </c>
      <c r="G2746" s="16" t="n">
        <v>0.2</v>
      </c>
      <c r="H2746" s="16" t="s">
        <v>112</v>
      </c>
      <c r="I2746" s="16" t="s">
        <v>60</v>
      </c>
      <c r="J2746" s="16" t="n">
        <v>5</v>
      </c>
      <c r="K2746" s="16" t="n">
        <v>4</v>
      </c>
      <c r="L2746" s="16" t="s">
        <v>41</v>
      </c>
      <c r="M2746" s="18" t="n">
        <f aca="false">IF(ISNUMBER(B2746),B2746,IF(MID(B2746,3,1)="-",DATE(VALUE(RIGHT(B2746,4)),VALUE(MID(B2746,4,2)),VALUE(LEFT(B2746,2))),DATE(VALUE(LEFT(B2746,4)),VALUE(MID(B2746,6,2)),VALUE(RIGHT(B2746,2)))))</f>
        <v>45897</v>
      </c>
      <c r="N2746" s="16" t="n">
        <f aca="false">MONTH(M2746)</f>
        <v>8</v>
      </c>
      <c r="O2746" s="16" t="str">
        <f aca="false">PROPER(TRIM(H2746))</f>
        <v>Mumbai</v>
      </c>
      <c r="P2746" s="16" t="str">
        <f aca="false">IFERROR(VLOOKUP(O2746,city_map!$A$2:$B$6,2,FALSE()),O2746)</f>
        <v>Mumbai</v>
      </c>
      <c r="Q2746" s="16" t="n">
        <f aca="false">IF(ISNUMBER(F2746),F2746,VALUE(SUBSTITUTE(SUBSTITUTE(F2746,"₹",""),",","")))</f>
        <v>286</v>
      </c>
      <c r="R2746" s="16" t="n">
        <f aca="false">IF(E2746=99,1,E2746)</f>
        <v>2</v>
      </c>
      <c r="S2746" s="16" t="n">
        <f aca="false">IF(G2746="",0,G2746)</f>
        <v>0.2</v>
      </c>
      <c r="T2746" s="16" t="str">
        <f aca="false">IF(I2746="","Unknown",IF(I2746="upi","UPI",I2746))</f>
        <v>UPI</v>
      </c>
      <c r="U2746" s="16" t="str">
        <f aca="false">IF(L2746="Yes","Y",IF(L2746="No","N",L2746))</f>
        <v>N</v>
      </c>
      <c r="V2746" s="19" t="n">
        <f aca="false">ROUND(R2746*Q2746*(1-S2746),2)</f>
        <v>457.6</v>
      </c>
      <c r="W2746" s="16" t="str">
        <f aca="false">_xlfn.XLOOKUP(D2746,products!$A$2:$A$61,products!$C$2:$C$61,"Not found")</f>
        <v>Beauty</v>
      </c>
    </row>
    <row r="2747" customFormat="false" ht="15" hidden="false" customHeight="false" outlineLevel="0" collapsed="false">
      <c r="A2747" s="16" t="s">
        <v>3981</v>
      </c>
      <c r="B2747" s="16" t="s">
        <v>3964</v>
      </c>
      <c r="C2747" s="16" t="s">
        <v>62</v>
      </c>
      <c r="D2747" s="16" t="s">
        <v>77</v>
      </c>
      <c r="E2747" s="16" t="n">
        <v>2</v>
      </c>
      <c r="F2747" s="16" t="n">
        <v>364</v>
      </c>
      <c r="G2747" s="16" t="n">
        <v>0</v>
      </c>
      <c r="H2747" s="16" t="s">
        <v>39</v>
      </c>
      <c r="I2747" s="16" t="s">
        <v>40</v>
      </c>
      <c r="J2747" s="16" t="n">
        <v>5</v>
      </c>
      <c r="K2747" s="16" t="n">
        <v>4</v>
      </c>
      <c r="L2747" s="16" t="s">
        <v>41</v>
      </c>
      <c r="M2747" s="18" t="n">
        <f aca="false">IF(ISNUMBER(B2747),B2747,IF(MID(B2747,3,1)="-",DATE(VALUE(RIGHT(B2747,4)),VALUE(MID(B2747,4,2)),VALUE(LEFT(B2747,2))),DATE(VALUE(LEFT(B2747,4)),VALUE(MID(B2747,6,2)),VALUE(RIGHT(B2747,2)))))</f>
        <v>45897</v>
      </c>
      <c r="N2747" s="16" t="n">
        <f aca="false">MONTH(M2747)</f>
        <v>8</v>
      </c>
      <c r="O2747" s="16" t="str">
        <f aca="false">PROPER(TRIM(H2747))</f>
        <v>Delhi</v>
      </c>
      <c r="P2747" s="16" t="str">
        <f aca="false">IFERROR(VLOOKUP(O2747,city_map!$A$2:$B$6,2,FALSE()),O2747)</f>
        <v>Delhi</v>
      </c>
      <c r="Q2747" s="16" t="n">
        <f aca="false">IF(ISNUMBER(F2747),F2747,VALUE(SUBSTITUTE(SUBSTITUTE(F2747,"₹",""),",","")))</f>
        <v>364</v>
      </c>
      <c r="R2747" s="16" t="n">
        <f aca="false">IF(E2747=99,1,E2747)</f>
        <v>2</v>
      </c>
      <c r="S2747" s="16" t="n">
        <f aca="false">IF(G2747="",0,G2747)</f>
        <v>0</v>
      </c>
      <c r="T2747" s="16" t="str">
        <f aca="false">IF(I2747="","Unknown",IF(I2747="upi","UPI",I2747))</f>
        <v>COD</v>
      </c>
      <c r="U2747" s="16" t="str">
        <f aca="false">IF(L2747="Yes","Y",IF(L2747="No","N",L2747))</f>
        <v>N</v>
      </c>
      <c r="V2747" s="19" t="n">
        <f aca="false">ROUND(R2747*Q2747*(1-S2747),2)</f>
        <v>728</v>
      </c>
      <c r="W2747" s="16" t="str">
        <f aca="false">_xlfn.XLOOKUP(D2747,products!$A$2:$A$61,products!$C$2:$C$61,"Not found")</f>
        <v>Books</v>
      </c>
    </row>
    <row r="2748" customFormat="false" ht="15" hidden="false" customHeight="false" outlineLevel="0" collapsed="false">
      <c r="A2748" s="16" t="s">
        <v>3982</v>
      </c>
      <c r="B2748" s="16" t="s">
        <v>3964</v>
      </c>
      <c r="C2748" s="16" t="s">
        <v>685</v>
      </c>
      <c r="D2748" s="16" t="s">
        <v>92</v>
      </c>
      <c r="E2748" s="16" t="n">
        <v>1</v>
      </c>
      <c r="F2748" s="16" t="n">
        <v>4072</v>
      </c>
      <c r="G2748" s="16" t="n">
        <v>0</v>
      </c>
      <c r="H2748" s="16" t="s">
        <v>46</v>
      </c>
      <c r="I2748" s="16" t="s">
        <v>60</v>
      </c>
      <c r="J2748" s="16" t="n">
        <v>2</v>
      </c>
      <c r="K2748" s="16" t="n">
        <v>5</v>
      </c>
      <c r="L2748" s="16" t="s">
        <v>41</v>
      </c>
      <c r="M2748" s="18" t="n">
        <f aca="false">IF(ISNUMBER(B2748),B2748,IF(MID(B2748,3,1)="-",DATE(VALUE(RIGHT(B2748,4)),VALUE(MID(B2748,4,2)),VALUE(LEFT(B2748,2))),DATE(VALUE(LEFT(B2748,4)),VALUE(MID(B2748,6,2)),VALUE(RIGHT(B2748,2)))))</f>
        <v>45897</v>
      </c>
      <c r="N2748" s="16" t="n">
        <f aca="false">MONTH(M2748)</f>
        <v>8</v>
      </c>
      <c r="O2748" s="16" t="str">
        <f aca="false">PROPER(TRIM(H2748))</f>
        <v>Chennai</v>
      </c>
      <c r="P2748" s="16" t="str">
        <f aca="false">IFERROR(VLOOKUP(O2748,city_map!$A$2:$B$6,2,FALSE()),O2748)</f>
        <v>Chennai</v>
      </c>
      <c r="Q2748" s="16" t="n">
        <f aca="false">IF(ISNUMBER(F2748),F2748,VALUE(SUBSTITUTE(SUBSTITUTE(F2748,"₹",""),",","")))</f>
        <v>4072</v>
      </c>
      <c r="R2748" s="16" t="n">
        <f aca="false">IF(E2748=99,1,E2748)</f>
        <v>1</v>
      </c>
      <c r="S2748" s="16" t="n">
        <f aca="false">IF(G2748="",0,G2748)</f>
        <v>0</v>
      </c>
      <c r="T2748" s="16" t="str">
        <f aca="false">IF(I2748="","Unknown",IF(I2748="upi","UPI",I2748))</f>
        <v>UPI</v>
      </c>
      <c r="U2748" s="16" t="str">
        <f aca="false">IF(L2748="Yes","Y",IF(L2748="No","N",L2748))</f>
        <v>N</v>
      </c>
      <c r="V2748" s="19" t="n">
        <f aca="false">ROUND(R2748*Q2748*(1-S2748),2)</f>
        <v>4072</v>
      </c>
      <c r="W2748" s="16" t="str">
        <f aca="false">_xlfn.XLOOKUP(D2748,products!$A$2:$A$61,products!$C$2:$C$61,"Not found")</f>
        <v>Electronics</v>
      </c>
    </row>
    <row r="2749" customFormat="false" ht="15" hidden="false" customHeight="false" outlineLevel="0" collapsed="false">
      <c r="A2749" s="16" t="s">
        <v>3983</v>
      </c>
      <c r="B2749" s="16" t="s">
        <v>3964</v>
      </c>
      <c r="C2749" s="16" t="s">
        <v>702</v>
      </c>
      <c r="D2749" s="16" t="s">
        <v>203</v>
      </c>
      <c r="E2749" s="16" t="n">
        <v>4</v>
      </c>
      <c r="F2749" s="16" t="n">
        <v>2403</v>
      </c>
      <c r="G2749" s="16" t="n">
        <v>0.1</v>
      </c>
      <c r="H2749" s="16" t="s">
        <v>130</v>
      </c>
      <c r="I2749" s="16" t="s">
        <v>60</v>
      </c>
      <c r="J2749" s="16" t="n">
        <v>5</v>
      </c>
      <c r="K2749" s="16" t="n">
        <v>3</v>
      </c>
      <c r="L2749" s="16" t="s">
        <v>57</v>
      </c>
      <c r="M2749" s="18" t="n">
        <f aca="false">IF(ISNUMBER(B2749),B2749,IF(MID(B2749,3,1)="-",DATE(VALUE(RIGHT(B2749,4)),VALUE(MID(B2749,4,2)),VALUE(LEFT(B2749,2))),DATE(VALUE(LEFT(B2749,4)),VALUE(MID(B2749,6,2)),VALUE(RIGHT(B2749,2)))))</f>
        <v>45897</v>
      </c>
      <c r="N2749" s="16" t="n">
        <f aca="false">MONTH(M2749)</f>
        <v>8</v>
      </c>
      <c r="O2749" s="16" t="str">
        <f aca="false">PROPER(TRIM(H2749))</f>
        <v>Bengaluru</v>
      </c>
      <c r="P2749" s="16" t="str">
        <f aca="false">IFERROR(VLOOKUP(O2749,city_map!$A$2:$B$6,2,FALSE()),O2749)</f>
        <v>Bengaluru</v>
      </c>
      <c r="Q2749" s="16" t="n">
        <f aca="false">IF(ISNUMBER(F2749),F2749,VALUE(SUBSTITUTE(SUBSTITUTE(F2749,"₹",""),",","")))</f>
        <v>2403</v>
      </c>
      <c r="R2749" s="16" t="n">
        <f aca="false">IF(E2749=99,1,E2749)</f>
        <v>4</v>
      </c>
      <c r="S2749" s="16" t="n">
        <f aca="false">IF(G2749="",0,G2749)</f>
        <v>0.1</v>
      </c>
      <c r="T2749" s="16" t="str">
        <f aca="false">IF(I2749="","Unknown",IF(I2749="upi","UPI",I2749))</f>
        <v>UPI</v>
      </c>
      <c r="U2749" s="16" t="str">
        <f aca="false">IF(L2749="Yes","Y",IF(L2749="No","N",L2749))</f>
        <v>Y</v>
      </c>
      <c r="V2749" s="19" t="n">
        <f aca="false">ROUND(R2749*Q2749*(1-S2749),2)</f>
        <v>8650.8</v>
      </c>
      <c r="W2749" s="16" t="str">
        <f aca="false">_xlfn.XLOOKUP(D2749,products!$A$2:$A$61,products!$C$2:$C$61,"Not found")</f>
        <v>Fashion</v>
      </c>
    </row>
    <row r="2750" customFormat="false" ht="15" hidden="false" customHeight="false" outlineLevel="0" collapsed="false">
      <c r="A2750" s="16" t="s">
        <v>3984</v>
      </c>
      <c r="B2750" s="16" t="s">
        <v>3964</v>
      </c>
      <c r="C2750" s="16" t="s">
        <v>1131</v>
      </c>
      <c r="D2750" s="16" t="s">
        <v>170</v>
      </c>
      <c r="E2750" s="16" t="n">
        <v>1</v>
      </c>
      <c r="F2750" s="16" t="n">
        <v>3370</v>
      </c>
      <c r="G2750" s="16" t="n">
        <v>0.05</v>
      </c>
      <c r="H2750" s="16" t="s">
        <v>67</v>
      </c>
      <c r="I2750" s="16" t="s">
        <v>60</v>
      </c>
      <c r="J2750" s="16" t="n">
        <v>2</v>
      </c>
      <c r="K2750" s="16" t="n">
        <v>4</v>
      </c>
      <c r="L2750" s="16" t="s">
        <v>41</v>
      </c>
      <c r="M2750" s="18" t="n">
        <f aca="false">IF(ISNUMBER(B2750),B2750,IF(MID(B2750,3,1)="-",DATE(VALUE(RIGHT(B2750,4)),VALUE(MID(B2750,4,2)),VALUE(LEFT(B2750,2))),DATE(VALUE(LEFT(B2750,4)),VALUE(MID(B2750,6,2)),VALUE(RIGHT(B2750,2)))))</f>
        <v>45897</v>
      </c>
      <c r="N2750" s="16" t="n">
        <f aca="false">MONTH(M2750)</f>
        <v>8</v>
      </c>
      <c r="O2750" s="16" t="str">
        <f aca="false">PROPER(TRIM(H2750))</f>
        <v>Kolkata</v>
      </c>
      <c r="P2750" s="16" t="str">
        <f aca="false">IFERROR(VLOOKUP(O2750,city_map!$A$2:$B$6,2,FALSE()),O2750)</f>
        <v>Kolkata</v>
      </c>
      <c r="Q2750" s="16" t="n">
        <f aca="false">IF(ISNUMBER(F2750),F2750,VALUE(SUBSTITUTE(SUBSTITUTE(F2750,"₹",""),",","")))</f>
        <v>3370</v>
      </c>
      <c r="R2750" s="16" t="n">
        <f aca="false">IF(E2750=99,1,E2750)</f>
        <v>1</v>
      </c>
      <c r="S2750" s="16" t="n">
        <f aca="false">IF(G2750="",0,G2750)</f>
        <v>0.05</v>
      </c>
      <c r="T2750" s="16" t="str">
        <f aca="false">IF(I2750="","Unknown",IF(I2750="upi","UPI",I2750))</f>
        <v>UPI</v>
      </c>
      <c r="U2750" s="16" t="str">
        <f aca="false">IF(L2750="Yes","Y",IF(L2750="No","N",L2750))</f>
        <v>N</v>
      </c>
      <c r="V2750" s="19" t="n">
        <f aca="false">ROUND(R2750*Q2750*(1-S2750),2)</f>
        <v>3201.5</v>
      </c>
      <c r="W2750" s="16" t="str">
        <f aca="false">_xlfn.XLOOKUP(D2750,products!$A$2:$A$61,products!$C$2:$C$61,"Not found")</f>
        <v>Home</v>
      </c>
    </row>
    <row r="2751" customFormat="false" ht="15" hidden="false" customHeight="false" outlineLevel="0" collapsed="false">
      <c r="A2751" s="16" t="s">
        <v>3985</v>
      </c>
      <c r="B2751" s="16" t="s">
        <v>3986</v>
      </c>
      <c r="C2751" s="16" t="s">
        <v>378</v>
      </c>
      <c r="D2751" s="16" t="s">
        <v>393</v>
      </c>
      <c r="E2751" s="16" t="n">
        <v>1</v>
      </c>
      <c r="F2751" s="16" t="n">
        <v>505</v>
      </c>
      <c r="G2751" s="16" t="n">
        <v>0.1</v>
      </c>
      <c r="H2751" s="16" t="s">
        <v>70</v>
      </c>
      <c r="I2751" s="16" t="s">
        <v>60</v>
      </c>
      <c r="J2751" s="16" t="n">
        <v>6</v>
      </c>
      <c r="K2751" s="16" t="n">
        <v>4</v>
      </c>
      <c r="L2751" s="16" t="s">
        <v>41</v>
      </c>
      <c r="M2751" s="18" t="n">
        <f aca="false">IF(ISNUMBER(B2751),B2751,IF(MID(B2751,3,1)="-",DATE(VALUE(RIGHT(B2751,4)),VALUE(MID(B2751,4,2)),VALUE(LEFT(B2751,2))),DATE(VALUE(LEFT(B2751,4)),VALUE(MID(B2751,6,2)),VALUE(RIGHT(B2751,2)))))</f>
        <v>45901</v>
      </c>
      <c r="N2751" s="16" t="n">
        <f aca="false">MONTH(M2751)</f>
        <v>9</v>
      </c>
      <c r="O2751" s="16" t="str">
        <f aca="false">PROPER(TRIM(H2751))</f>
        <v>Pune</v>
      </c>
      <c r="P2751" s="16" t="str">
        <f aca="false">IFERROR(VLOOKUP(O2751,city_map!$A$2:$B$6,2,FALSE()),O2751)</f>
        <v>Pune</v>
      </c>
      <c r="Q2751" s="16" t="n">
        <f aca="false">IF(ISNUMBER(F2751),F2751,VALUE(SUBSTITUTE(SUBSTITUTE(F2751,"₹",""),",","")))</f>
        <v>505</v>
      </c>
      <c r="R2751" s="16" t="n">
        <f aca="false">IF(E2751=99,1,E2751)</f>
        <v>1</v>
      </c>
      <c r="S2751" s="16" t="n">
        <f aca="false">IF(G2751="",0,G2751)</f>
        <v>0.1</v>
      </c>
      <c r="T2751" s="16" t="str">
        <f aca="false">IF(I2751="","Unknown",IF(I2751="upi","UPI",I2751))</f>
        <v>UPI</v>
      </c>
      <c r="U2751" s="16" t="str">
        <f aca="false">IF(L2751="Yes","Y",IF(L2751="No","N",L2751))</f>
        <v>N</v>
      </c>
      <c r="V2751" s="19" t="n">
        <f aca="false">ROUND(R2751*Q2751*(1-S2751),2)</f>
        <v>454.5</v>
      </c>
      <c r="W2751" s="16" t="str">
        <f aca="false">_xlfn.XLOOKUP(D2751,products!$A$2:$A$61,products!$C$2:$C$61,"Not found")</f>
        <v>Fashion</v>
      </c>
    </row>
    <row r="2752" customFormat="false" ht="15" hidden="false" customHeight="false" outlineLevel="0" collapsed="false">
      <c r="A2752" s="16" t="s">
        <v>3987</v>
      </c>
      <c r="B2752" s="16" t="s">
        <v>3986</v>
      </c>
      <c r="C2752" s="16" t="s">
        <v>253</v>
      </c>
      <c r="D2752" s="16" t="s">
        <v>300</v>
      </c>
      <c r="E2752" s="16" t="n">
        <v>1</v>
      </c>
      <c r="F2752" s="16" t="n">
        <v>2501</v>
      </c>
      <c r="G2752" s="16" t="n">
        <v>0.2</v>
      </c>
      <c r="H2752" s="16" t="s">
        <v>89</v>
      </c>
      <c r="I2752" s="16" t="s">
        <v>60</v>
      </c>
      <c r="J2752" s="16" t="n">
        <v>3</v>
      </c>
      <c r="K2752" s="16" t="n">
        <v>5</v>
      </c>
      <c r="L2752" s="16" t="s">
        <v>41</v>
      </c>
      <c r="M2752" s="18" t="n">
        <f aca="false">IF(ISNUMBER(B2752),B2752,IF(MID(B2752,3,1)="-",DATE(VALUE(RIGHT(B2752,4)),VALUE(MID(B2752,4,2)),VALUE(LEFT(B2752,2))),DATE(VALUE(LEFT(B2752,4)),VALUE(MID(B2752,6,2)),VALUE(RIGHT(B2752,2)))))</f>
        <v>45901</v>
      </c>
      <c r="N2752" s="16" t="n">
        <f aca="false">MONTH(M2752)</f>
        <v>9</v>
      </c>
      <c r="O2752" s="16" t="str">
        <f aca="false">PROPER(TRIM(H2752))</f>
        <v>Ahmedabad</v>
      </c>
      <c r="P2752" s="16" t="str">
        <f aca="false">IFERROR(VLOOKUP(O2752,city_map!$A$2:$B$6,2,FALSE()),O2752)</f>
        <v>Ahmedabad</v>
      </c>
      <c r="Q2752" s="16" t="n">
        <f aca="false">IF(ISNUMBER(F2752),F2752,VALUE(SUBSTITUTE(SUBSTITUTE(F2752,"₹",""),",","")))</f>
        <v>2501</v>
      </c>
      <c r="R2752" s="16" t="n">
        <f aca="false">IF(E2752=99,1,E2752)</f>
        <v>1</v>
      </c>
      <c r="S2752" s="16" t="n">
        <f aca="false">IF(G2752="",0,G2752)</f>
        <v>0.2</v>
      </c>
      <c r="T2752" s="16" t="str">
        <f aca="false">IF(I2752="","Unknown",IF(I2752="upi","UPI",I2752))</f>
        <v>UPI</v>
      </c>
      <c r="U2752" s="16" t="str">
        <f aca="false">IF(L2752="Yes","Y",IF(L2752="No","N",L2752))</f>
        <v>N</v>
      </c>
      <c r="V2752" s="19" t="n">
        <f aca="false">ROUND(R2752*Q2752*(1-S2752),2)</f>
        <v>2000.8</v>
      </c>
      <c r="W2752" s="16" t="str">
        <f aca="false">_xlfn.XLOOKUP(D2752,products!$A$2:$A$61,products!$C$2:$C$61,"Not found")</f>
        <v>Home</v>
      </c>
    </row>
    <row r="2753" customFormat="false" ht="15" hidden="false" customHeight="false" outlineLevel="0" collapsed="false">
      <c r="A2753" s="16" t="s">
        <v>3988</v>
      </c>
      <c r="B2753" s="16" t="s">
        <v>3986</v>
      </c>
      <c r="C2753" s="16" t="s">
        <v>2218</v>
      </c>
      <c r="D2753" s="16" t="s">
        <v>133</v>
      </c>
      <c r="E2753" s="16" t="n">
        <v>1</v>
      </c>
      <c r="F2753" s="16" t="n">
        <v>595</v>
      </c>
      <c r="G2753" s="16" t="n">
        <v>0</v>
      </c>
      <c r="H2753" s="16" t="s">
        <v>130</v>
      </c>
      <c r="I2753" s="16" t="s">
        <v>100</v>
      </c>
      <c r="J2753" s="16" t="n">
        <v>3</v>
      </c>
      <c r="K2753" s="16" t="n">
        <v>5</v>
      </c>
      <c r="L2753" s="16" t="s">
        <v>41</v>
      </c>
      <c r="M2753" s="18" t="n">
        <f aca="false">IF(ISNUMBER(B2753),B2753,IF(MID(B2753,3,1)="-",DATE(VALUE(RIGHT(B2753,4)),VALUE(MID(B2753,4,2)),VALUE(LEFT(B2753,2))),DATE(VALUE(LEFT(B2753,4)),VALUE(MID(B2753,6,2)),VALUE(RIGHT(B2753,2)))))</f>
        <v>45901</v>
      </c>
      <c r="N2753" s="16" t="n">
        <f aca="false">MONTH(M2753)</f>
        <v>9</v>
      </c>
      <c r="O2753" s="16" t="str">
        <f aca="false">PROPER(TRIM(H2753))</f>
        <v>Bengaluru</v>
      </c>
      <c r="P2753" s="16" t="str">
        <f aca="false">IFERROR(VLOOKUP(O2753,city_map!$A$2:$B$6,2,FALSE()),O2753)</f>
        <v>Bengaluru</v>
      </c>
      <c r="Q2753" s="16" t="n">
        <f aca="false">IF(ISNUMBER(F2753),F2753,VALUE(SUBSTITUTE(SUBSTITUTE(F2753,"₹",""),",","")))</f>
        <v>595</v>
      </c>
      <c r="R2753" s="16" t="n">
        <f aca="false">IF(E2753=99,1,E2753)</f>
        <v>1</v>
      </c>
      <c r="S2753" s="16" t="n">
        <f aca="false">IF(G2753="",0,G2753)</f>
        <v>0</v>
      </c>
      <c r="T2753" s="16" t="str">
        <f aca="false">IF(I2753="","Unknown",IF(I2753="upi","UPI",I2753))</f>
        <v>Net Banking</v>
      </c>
      <c r="U2753" s="16" t="str">
        <f aca="false">IF(L2753="Yes","Y",IF(L2753="No","N",L2753))</f>
        <v>N</v>
      </c>
      <c r="V2753" s="19" t="n">
        <f aca="false">ROUND(R2753*Q2753*(1-S2753),2)</f>
        <v>595</v>
      </c>
      <c r="W2753" s="16" t="str">
        <f aca="false">_xlfn.XLOOKUP(D2753,products!$A$2:$A$61,products!$C$2:$C$61,"Not found")</f>
        <v>Books</v>
      </c>
    </row>
    <row r="2754" customFormat="false" ht="15" hidden="false" customHeight="false" outlineLevel="0" collapsed="false">
      <c r="A2754" s="16" t="s">
        <v>3989</v>
      </c>
      <c r="B2754" s="16" t="s">
        <v>3986</v>
      </c>
      <c r="C2754" s="16" t="s">
        <v>249</v>
      </c>
      <c r="D2754" s="16" t="s">
        <v>262</v>
      </c>
      <c r="E2754" s="16" t="n">
        <v>2</v>
      </c>
      <c r="F2754" s="16" t="n">
        <v>808</v>
      </c>
      <c r="G2754" s="16" t="n">
        <v>0.1</v>
      </c>
      <c r="H2754" s="16" t="s">
        <v>112</v>
      </c>
      <c r="I2754" s="16" t="s">
        <v>60</v>
      </c>
      <c r="J2754" s="16" t="n">
        <v>2</v>
      </c>
      <c r="K2754" s="16" t="n">
        <v>4</v>
      </c>
      <c r="L2754" s="16" t="s">
        <v>41</v>
      </c>
      <c r="M2754" s="18" t="n">
        <f aca="false">IF(ISNUMBER(B2754),B2754,IF(MID(B2754,3,1)="-",DATE(VALUE(RIGHT(B2754,4)),VALUE(MID(B2754,4,2)),VALUE(LEFT(B2754,2))),DATE(VALUE(LEFT(B2754,4)),VALUE(MID(B2754,6,2)),VALUE(RIGHT(B2754,2)))))</f>
        <v>45901</v>
      </c>
      <c r="N2754" s="16" t="n">
        <f aca="false">MONTH(M2754)</f>
        <v>9</v>
      </c>
      <c r="O2754" s="16" t="str">
        <f aca="false">PROPER(TRIM(H2754))</f>
        <v>Mumbai</v>
      </c>
      <c r="P2754" s="16" t="str">
        <f aca="false">IFERROR(VLOOKUP(O2754,city_map!$A$2:$B$6,2,FALSE()),O2754)</f>
        <v>Mumbai</v>
      </c>
      <c r="Q2754" s="16" t="n">
        <f aca="false">IF(ISNUMBER(F2754),F2754,VALUE(SUBSTITUTE(SUBSTITUTE(F2754,"₹",""),",","")))</f>
        <v>808</v>
      </c>
      <c r="R2754" s="16" t="n">
        <f aca="false">IF(E2754=99,1,E2754)</f>
        <v>2</v>
      </c>
      <c r="S2754" s="16" t="n">
        <f aca="false">IF(G2754="",0,G2754)</f>
        <v>0.1</v>
      </c>
      <c r="T2754" s="16" t="str">
        <f aca="false">IF(I2754="","Unknown",IF(I2754="upi","UPI",I2754))</f>
        <v>UPI</v>
      </c>
      <c r="U2754" s="16" t="str">
        <f aca="false">IF(L2754="Yes","Y",IF(L2754="No","N",L2754))</f>
        <v>N</v>
      </c>
      <c r="V2754" s="19" t="n">
        <f aca="false">ROUND(R2754*Q2754*(1-S2754),2)</f>
        <v>1454.4</v>
      </c>
      <c r="W2754" s="16" t="str">
        <f aca="false">_xlfn.XLOOKUP(D2754,products!$A$2:$A$61,products!$C$2:$C$61,"Not found")</f>
        <v>Home</v>
      </c>
    </row>
    <row r="2755" customFormat="false" ht="15" hidden="false" customHeight="false" outlineLevel="0" collapsed="false">
      <c r="A2755" s="16" t="s">
        <v>3990</v>
      </c>
      <c r="B2755" s="16" t="s">
        <v>3986</v>
      </c>
      <c r="C2755" s="16" t="s">
        <v>3316</v>
      </c>
      <c r="D2755" s="16" t="s">
        <v>232</v>
      </c>
      <c r="E2755" s="16" t="n">
        <v>2</v>
      </c>
      <c r="F2755" s="16" t="n">
        <v>1929</v>
      </c>
      <c r="G2755" s="16" t="n">
        <v>0</v>
      </c>
      <c r="H2755" s="16" t="s">
        <v>560</v>
      </c>
      <c r="I2755" s="16" t="s">
        <v>100</v>
      </c>
      <c r="J2755" s="16" t="n">
        <v>3</v>
      </c>
      <c r="K2755" s="16" t="n">
        <v>5</v>
      </c>
      <c r="L2755" s="16" t="s">
        <v>41</v>
      </c>
      <c r="M2755" s="18" t="n">
        <f aca="false">IF(ISNUMBER(B2755),B2755,IF(MID(B2755,3,1)="-",DATE(VALUE(RIGHT(B2755,4)),VALUE(MID(B2755,4,2)),VALUE(LEFT(B2755,2))),DATE(VALUE(LEFT(B2755,4)),VALUE(MID(B2755,6,2)),VALUE(RIGHT(B2755,2)))))</f>
        <v>45901</v>
      </c>
      <c r="N2755" s="16" t="n">
        <f aca="false">MONTH(M2755)</f>
        <v>9</v>
      </c>
      <c r="O2755" s="16" t="str">
        <f aca="false">PROPER(TRIM(H2755))</f>
        <v>Chennai</v>
      </c>
      <c r="P2755" s="16" t="str">
        <f aca="false">IFERROR(VLOOKUP(O2755,city_map!$A$2:$B$6,2,FALSE()),O2755)</f>
        <v>Chennai</v>
      </c>
      <c r="Q2755" s="16" t="n">
        <f aca="false">IF(ISNUMBER(F2755),F2755,VALUE(SUBSTITUTE(SUBSTITUTE(F2755,"₹",""),",","")))</f>
        <v>1929</v>
      </c>
      <c r="R2755" s="16" t="n">
        <f aca="false">IF(E2755=99,1,E2755)</f>
        <v>2</v>
      </c>
      <c r="S2755" s="16" t="n">
        <f aca="false">IF(G2755="",0,G2755)</f>
        <v>0</v>
      </c>
      <c r="T2755" s="16" t="str">
        <f aca="false">IF(I2755="","Unknown",IF(I2755="upi","UPI",I2755))</f>
        <v>Net Banking</v>
      </c>
      <c r="U2755" s="16" t="str">
        <f aca="false">IF(L2755="Yes","Y",IF(L2755="No","N",L2755))</f>
        <v>N</v>
      </c>
      <c r="V2755" s="19" t="n">
        <f aca="false">ROUND(R2755*Q2755*(1-S2755),2)</f>
        <v>3858</v>
      </c>
      <c r="W2755" s="16" t="str">
        <f aca="false">_xlfn.XLOOKUP(D2755,products!$A$2:$A$61,products!$C$2:$C$61,"Not found")</f>
        <v>Electronics</v>
      </c>
    </row>
    <row r="2756" customFormat="false" ht="15" hidden="false" customHeight="false" outlineLevel="0" collapsed="false">
      <c r="A2756" s="16" t="s">
        <v>3991</v>
      </c>
      <c r="B2756" s="16" t="s">
        <v>3986</v>
      </c>
      <c r="C2756" s="16" t="s">
        <v>2006</v>
      </c>
      <c r="D2756" s="16" t="s">
        <v>225</v>
      </c>
      <c r="E2756" s="16" t="n">
        <v>2</v>
      </c>
      <c r="F2756" s="16" t="n">
        <v>397</v>
      </c>
      <c r="G2756" s="16" t="n">
        <v>0.1</v>
      </c>
      <c r="H2756" s="16" t="s">
        <v>70</v>
      </c>
      <c r="I2756" s="16" t="s">
        <v>71</v>
      </c>
      <c r="J2756" s="16" t="n">
        <v>6</v>
      </c>
      <c r="K2756" s="16" t="n">
        <v>3</v>
      </c>
      <c r="L2756" s="16" t="s">
        <v>57</v>
      </c>
      <c r="M2756" s="18" t="n">
        <f aca="false">IF(ISNUMBER(B2756),B2756,IF(MID(B2756,3,1)="-",DATE(VALUE(RIGHT(B2756,4)),VALUE(MID(B2756,4,2)),VALUE(LEFT(B2756,2))),DATE(VALUE(LEFT(B2756,4)),VALUE(MID(B2756,6,2)),VALUE(RIGHT(B2756,2)))))</f>
        <v>45901</v>
      </c>
      <c r="N2756" s="16" t="n">
        <f aca="false">MONTH(M2756)</f>
        <v>9</v>
      </c>
      <c r="O2756" s="16" t="str">
        <f aca="false">PROPER(TRIM(H2756))</f>
        <v>Pune</v>
      </c>
      <c r="P2756" s="16" t="str">
        <f aca="false">IFERROR(VLOOKUP(O2756,city_map!$A$2:$B$6,2,FALSE()),O2756)</f>
        <v>Pune</v>
      </c>
      <c r="Q2756" s="16" t="n">
        <f aca="false">IF(ISNUMBER(F2756),F2756,VALUE(SUBSTITUTE(SUBSTITUTE(F2756,"₹",""),",","")))</f>
        <v>397</v>
      </c>
      <c r="R2756" s="16" t="n">
        <f aca="false">IF(E2756=99,1,E2756)</f>
        <v>2</v>
      </c>
      <c r="S2756" s="16" t="n">
        <f aca="false">IF(G2756="",0,G2756)</f>
        <v>0.1</v>
      </c>
      <c r="T2756" s="16" t="str">
        <f aca="false">IF(I2756="","Unknown",IF(I2756="upi","UPI",I2756))</f>
        <v>Credit Card</v>
      </c>
      <c r="U2756" s="16" t="str">
        <f aca="false">IF(L2756="Yes","Y",IF(L2756="No","N",L2756))</f>
        <v>Y</v>
      </c>
      <c r="V2756" s="19" t="n">
        <f aca="false">ROUND(R2756*Q2756*(1-S2756),2)</f>
        <v>714.6</v>
      </c>
      <c r="W2756" s="16" t="str">
        <f aca="false">_xlfn.XLOOKUP(D2756,products!$A$2:$A$61,products!$C$2:$C$61,"Not found")</f>
        <v>Books</v>
      </c>
    </row>
    <row r="2757" customFormat="false" ht="15" hidden="false" customHeight="false" outlineLevel="0" collapsed="false">
      <c r="A2757" s="16" t="s">
        <v>3992</v>
      </c>
      <c r="B2757" s="16" t="s">
        <v>3986</v>
      </c>
      <c r="C2757" s="16" t="s">
        <v>1150</v>
      </c>
      <c r="D2757" s="16" t="s">
        <v>95</v>
      </c>
      <c r="E2757" s="16" t="n">
        <v>1</v>
      </c>
      <c r="F2757" s="16" t="n">
        <v>1448</v>
      </c>
      <c r="G2757" s="16" t="n">
        <v>0.1</v>
      </c>
      <c r="H2757" s="16" t="s">
        <v>112</v>
      </c>
      <c r="I2757" s="16" t="s">
        <v>71</v>
      </c>
      <c r="J2757" s="16" t="n">
        <v>3</v>
      </c>
      <c r="K2757" s="16" t="n">
        <v>5</v>
      </c>
      <c r="L2757" s="16" t="s">
        <v>41</v>
      </c>
      <c r="M2757" s="18" t="n">
        <f aca="false">IF(ISNUMBER(B2757),B2757,IF(MID(B2757,3,1)="-",DATE(VALUE(RIGHT(B2757,4)),VALUE(MID(B2757,4,2)),VALUE(LEFT(B2757,2))),DATE(VALUE(LEFT(B2757,4)),VALUE(MID(B2757,6,2)),VALUE(RIGHT(B2757,2)))))</f>
        <v>45901</v>
      </c>
      <c r="N2757" s="16" t="n">
        <f aca="false">MONTH(M2757)</f>
        <v>9</v>
      </c>
      <c r="O2757" s="16" t="str">
        <f aca="false">PROPER(TRIM(H2757))</f>
        <v>Mumbai</v>
      </c>
      <c r="P2757" s="16" t="str">
        <f aca="false">IFERROR(VLOOKUP(O2757,city_map!$A$2:$B$6,2,FALSE()),O2757)</f>
        <v>Mumbai</v>
      </c>
      <c r="Q2757" s="16" t="n">
        <f aca="false">IF(ISNUMBER(F2757),F2757,VALUE(SUBSTITUTE(SUBSTITUTE(F2757,"₹",""),",","")))</f>
        <v>1448</v>
      </c>
      <c r="R2757" s="16" t="n">
        <f aca="false">IF(E2757=99,1,E2757)</f>
        <v>1</v>
      </c>
      <c r="S2757" s="16" t="n">
        <f aca="false">IF(G2757="",0,G2757)</f>
        <v>0.1</v>
      </c>
      <c r="T2757" s="16" t="str">
        <f aca="false">IF(I2757="","Unknown",IF(I2757="upi","UPI",I2757))</f>
        <v>Credit Card</v>
      </c>
      <c r="U2757" s="16" t="str">
        <f aca="false">IF(L2757="Yes","Y",IF(L2757="No","N",L2757))</f>
        <v>N</v>
      </c>
      <c r="V2757" s="19" t="n">
        <f aca="false">ROUND(R2757*Q2757*(1-S2757),2)</f>
        <v>1303.2</v>
      </c>
      <c r="W2757" s="16" t="str">
        <f aca="false">_xlfn.XLOOKUP(D2757,products!$A$2:$A$61,products!$C$2:$C$61,"Not found")</f>
        <v>Electronics</v>
      </c>
    </row>
    <row r="2758" customFormat="false" ht="15" hidden="false" customHeight="false" outlineLevel="0" collapsed="false">
      <c r="A2758" s="16" t="s">
        <v>3993</v>
      </c>
      <c r="B2758" s="16" t="s">
        <v>3986</v>
      </c>
      <c r="C2758" s="16" t="s">
        <v>3515</v>
      </c>
      <c r="D2758" s="16" t="s">
        <v>74</v>
      </c>
      <c r="E2758" s="16" t="n">
        <v>3</v>
      </c>
      <c r="F2758" s="16" t="n">
        <v>18963</v>
      </c>
      <c r="G2758" s="16" t="n">
        <v>0.1</v>
      </c>
      <c r="H2758" s="16" t="s">
        <v>70</v>
      </c>
      <c r="I2758" s="16" t="s">
        <v>40</v>
      </c>
      <c r="J2758" s="16" t="n">
        <v>6</v>
      </c>
      <c r="K2758" s="16" t="n">
        <v>3</v>
      </c>
      <c r="L2758" s="16" t="s">
        <v>57</v>
      </c>
      <c r="M2758" s="18" t="n">
        <f aca="false">IF(ISNUMBER(B2758),B2758,IF(MID(B2758,3,1)="-",DATE(VALUE(RIGHT(B2758,4)),VALUE(MID(B2758,4,2)),VALUE(LEFT(B2758,2))),DATE(VALUE(LEFT(B2758,4)),VALUE(MID(B2758,6,2)),VALUE(RIGHT(B2758,2)))))</f>
        <v>45901</v>
      </c>
      <c r="N2758" s="16" t="n">
        <f aca="false">MONTH(M2758)</f>
        <v>9</v>
      </c>
      <c r="O2758" s="16" t="str">
        <f aca="false">PROPER(TRIM(H2758))</f>
        <v>Pune</v>
      </c>
      <c r="P2758" s="16" t="str">
        <f aca="false">IFERROR(VLOOKUP(O2758,city_map!$A$2:$B$6,2,FALSE()),O2758)</f>
        <v>Pune</v>
      </c>
      <c r="Q2758" s="16" t="n">
        <f aca="false">IF(ISNUMBER(F2758),F2758,VALUE(SUBSTITUTE(SUBSTITUTE(F2758,"₹",""),",","")))</f>
        <v>18963</v>
      </c>
      <c r="R2758" s="16" t="n">
        <f aca="false">IF(E2758=99,1,E2758)</f>
        <v>3</v>
      </c>
      <c r="S2758" s="16" t="n">
        <f aca="false">IF(G2758="",0,G2758)</f>
        <v>0.1</v>
      </c>
      <c r="T2758" s="16" t="str">
        <f aca="false">IF(I2758="","Unknown",IF(I2758="upi","UPI",I2758))</f>
        <v>COD</v>
      </c>
      <c r="U2758" s="16" t="str">
        <f aca="false">IF(L2758="Yes","Y",IF(L2758="No","N",L2758))</f>
        <v>Y</v>
      </c>
      <c r="V2758" s="19" t="n">
        <f aca="false">ROUND(R2758*Q2758*(1-S2758),2)</f>
        <v>51200.1</v>
      </c>
      <c r="W2758" s="16" t="str">
        <f aca="false">_xlfn.XLOOKUP(D2758,products!$A$2:$A$61,products!$C$2:$C$61,"Not found")</f>
        <v>Electronics</v>
      </c>
    </row>
    <row r="2759" customFormat="false" ht="15" hidden="false" customHeight="false" outlineLevel="0" collapsed="false">
      <c r="A2759" s="16" t="s">
        <v>3994</v>
      </c>
      <c r="B2759" s="16" t="s">
        <v>3986</v>
      </c>
      <c r="C2759" s="16" t="s">
        <v>368</v>
      </c>
      <c r="D2759" s="16" t="s">
        <v>157</v>
      </c>
      <c r="E2759" s="16" t="n">
        <v>3</v>
      </c>
      <c r="F2759" s="16" t="n">
        <v>1044</v>
      </c>
      <c r="G2759" s="16" t="n">
        <v>0.15</v>
      </c>
      <c r="H2759" s="16" t="s">
        <v>112</v>
      </c>
      <c r="I2759" s="16" t="s">
        <v>40</v>
      </c>
      <c r="J2759" s="16" t="n">
        <v>2</v>
      </c>
      <c r="K2759" s="16" t="n">
        <v>4</v>
      </c>
      <c r="L2759" s="16" t="s">
        <v>41</v>
      </c>
      <c r="M2759" s="18" t="n">
        <f aca="false">IF(ISNUMBER(B2759),B2759,IF(MID(B2759,3,1)="-",DATE(VALUE(RIGHT(B2759,4)),VALUE(MID(B2759,4,2)),VALUE(LEFT(B2759,2))),DATE(VALUE(LEFT(B2759,4)),VALUE(MID(B2759,6,2)),VALUE(RIGHT(B2759,2)))))</f>
        <v>45901</v>
      </c>
      <c r="N2759" s="16" t="n">
        <f aca="false">MONTH(M2759)</f>
        <v>9</v>
      </c>
      <c r="O2759" s="16" t="str">
        <f aca="false">PROPER(TRIM(H2759))</f>
        <v>Mumbai</v>
      </c>
      <c r="P2759" s="16" t="str">
        <f aca="false">IFERROR(VLOOKUP(O2759,city_map!$A$2:$B$6,2,FALSE()),O2759)</f>
        <v>Mumbai</v>
      </c>
      <c r="Q2759" s="16" t="n">
        <f aca="false">IF(ISNUMBER(F2759),F2759,VALUE(SUBSTITUTE(SUBSTITUTE(F2759,"₹",""),",","")))</f>
        <v>1044</v>
      </c>
      <c r="R2759" s="16" t="n">
        <f aca="false">IF(E2759=99,1,E2759)</f>
        <v>3</v>
      </c>
      <c r="S2759" s="16" t="n">
        <f aca="false">IF(G2759="",0,G2759)</f>
        <v>0.15</v>
      </c>
      <c r="T2759" s="16" t="str">
        <f aca="false">IF(I2759="","Unknown",IF(I2759="upi","UPI",I2759))</f>
        <v>COD</v>
      </c>
      <c r="U2759" s="16" t="str">
        <f aca="false">IF(L2759="Yes","Y",IF(L2759="No","N",L2759))</f>
        <v>N</v>
      </c>
      <c r="V2759" s="19" t="n">
        <f aca="false">ROUND(R2759*Q2759*(1-S2759),2)</f>
        <v>2662.2</v>
      </c>
      <c r="W2759" s="16" t="str">
        <f aca="false">_xlfn.XLOOKUP(D2759,products!$A$2:$A$61,products!$C$2:$C$61,"Not found")</f>
        <v>Books</v>
      </c>
    </row>
    <row r="2760" customFormat="false" ht="15" hidden="false" customHeight="false" outlineLevel="0" collapsed="false">
      <c r="A2760" s="16" t="s">
        <v>3995</v>
      </c>
      <c r="B2760" s="16" t="s">
        <v>3986</v>
      </c>
      <c r="C2760" s="16" t="s">
        <v>2548</v>
      </c>
      <c r="D2760" s="16" t="s">
        <v>146</v>
      </c>
      <c r="E2760" s="16" t="n">
        <v>1</v>
      </c>
      <c r="F2760" s="16" t="n">
        <v>452</v>
      </c>
      <c r="G2760" s="16" t="n">
        <v>0.15</v>
      </c>
      <c r="H2760" s="16" t="s">
        <v>81</v>
      </c>
      <c r="I2760" s="16" t="s">
        <v>47</v>
      </c>
      <c r="J2760" s="16" t="n">
        <v>4</v>
      </c>
      <c r="K2760" s="16" t="n">
        <v>4</v>
      </c>
      <c r="L2760" s="16" t="s">
        <v>41</v>
      </c>
      <c r="M2760" s="18" t="n">
        <f aca="false">IF(ISNUMBER(B2760),B2760,IF(MID(B2760,3,1)="-",DATE(VALUE(RIGHT(B2760,4)),VALUE(MID(B2760,4,2)),VALUE(LEFT(B2760,2))),DATE(VALUE(LEFT(B2760,4)),VALUE(MID(B2760,6,2)),VALUE(RIGHT(B2760,2)))))</f>
        <v>45901</v>
      </c>
      <c r="N2760" s="16" t="n">
        <f aca="false">MONTH(M2760)</f>
        <v>9</v>
      </c>
      <c r="O2760" s="16" t="str">
        <f aca="false">PROPER(TRIM(H2760))</f>
        <v>Hyderabad</v>
      </c>
      <c r="P2760" s="16" t="str">
        <f aca="false">IFERROR(VLOOKUP(O2760,city_map!$A$2:$B$6,2,FALSE()),O2760)</f>
        <v>Hyderabad</v>
      </c>
      <c r="Q2760" s="16" t="n">
        <f aca="false">IF(ISNUMBER(F2760),F2760,VALUE(SUBSTITUTE(SUBSTITUTE(F2760,"₹",""),",","")))</f>
        <v>452</v>
      </c>
      <c r="R2760" s="16" t="n">
        <f aca="false">IF(E2760=99,1,E2760)</f>
        <v>1</v>
      </c>
      <c r="S2760" s="16" t="n">
        <f aca="false">IF(G2760="",0,G2760)</f>
        <v>0.15</v>
      </c>
      <c r="T2760" s="16" t="str">
        <f aca="false">IF(I2760="","Unknown",IF(I2760="upi","UPI",I2760))</f>
        <v>Debit Card</v>
      </c>
      <c r="U2760" s="16" t="str">
        <f aca="false">IF(L2760="Yes","Y",IF(L2760="No","N",L2760))</f>
        <v>N</v>
      </c>
      <c r="V2760" s="19" t="n">
        <f aca="false">ROUND(R2760*Q2760*(1-S2760),2)</f>
        <v>384.2</v>
      </c>
      <c r="W2760" s="16" t="str">
        <f aca="false">_xlfn.XLOOKUP(D2760,products!$A$2:$A$61,products!$C$2:$C$61,"Not found")</f>
        <v>Beauty</v>
      </c>
    </row>
    <row r="2761" customFormat="false" ht="15" hidden="false" customHeight="false" outlineLevel="0" collapsed="false">
      <c r="A2761" s="16" t="s">
        <v>3996</v>
      </c>
      <c r="B2761" s="16" t="s">
        <v>3986</v>
      </c>
      <c r="C2761" s="16" t="s">
        <v>986</v>
      </c>
      <c r="D2761" s="16" t="s">
        <v>108</v>
      </c>
      <c r="E2761" s="16" t="n">
        <v>2</v>
      </c>
      <c r="F2761" s="16" t="n">
        <v>3356</v>
      </c>
      <c r="G2761" s="16" t="n">
        <v>0</v>
      </c>
      <c r="H2761" s="16" t="s">
        <v>67</v>
      </c>
      <c r="I2761" s="16" t="s">
        <v>60</v>
      </c>
      <c r="J2761" s="16" t="n">
        <v>5</v>
      </c>
      <c r="K2761" s="16"/>
      <c r="L2761" s="16" t="s">
        <v>41</v>
      </c>
      <c r="M2761" s="18" t="n">
        <f aca="false">IF(ISNUMBER(B2761),B2761,IF(MID(B2761,3,1)="-",DATE(VALUE(RIGHT(B2761,4)),VALUE(MID(B2761,4,2)),VALUE(LEFT(B2761,2))),DATE(VALUE(LEFT(B2761,4)),VALUE(MID(B2761,6,2)),VALUE(RIGHT(B2761,2)))))</f>
        <v>45901</v>
      </c>
      <c r="N2761" s="16" t="n">
        <f aca="false">MONTH(M2761)</f>
        <v>9</v>
      </c>
      <c r="O2761" s="16" t="str">
        <f aca="false">PROPER(TRIM(H2761))</f>
        <v>Kolkata</v>
      </c>
      <c r="P2761" s="16" t="str">
        <f aca="false">IFERROR(VLOOKUP(O2761,city_map!$A$2:$B$6,2,FALSE()),O2761)</f>
        <v>Kolkata</v>
      </c>
      <c r="Q2761" s="16" t="n">
        <f aca="false">IF(ISNUMBER(F2761),F2761,VALUE(SUBSTITUTE(SUBSTITUTE(F2761,"₹",""),",","")))</f>
        <v>3356</v>
      </c>
      <c r="R2761" s="16" t="n">
        <f aca="false">IF(E2761=99,1,E2761)</f>
        <v>2</v>
      </c>
      <c r="S2761" s="16" t="n">
        <f aca="false">IF(G2761="",0,G2761)</f>
        <v>0</v>
      </c>
      <c r="T2761" s="16" t="str">
        <f aca="false">IF(I2761="","Unknown",IF(I2761="upi","UPI",I2761))</f>
        <v>UPI</v>
      </c>
      <c r="U2761" s="16" t="str">
        <f aca="false">IF(L2761="Yes","Y",IF(L2761="No","N",L2761))</f>
        <v>N</v>
      </c>
      <c r="V2761" s="19" t="n">
        <f aca="false">ROUND(R2761*Q2761*(1-S2761),2)</f>
        <v>6712</v>
      </c>
      <c r="W2761" s="16" t="str">
        <f aca="false">_xlfn.XLOOKUP(D2761,products!$A$2:$A$61,products!$C$2:$C$61,"Not found")</f>
        <v>Electronics</v>
      </c>
    </row>
    <row r="2762" customFormat="false" ht="15" hidden="false" customHeight="false" outlineLevel="0" collapsed="false">
      <c r="A2762" s="16" t="s">
        <v>3997</v>
      </c>
      <c r="B2762" s="16" t="s">
        <v>3986</v>
      </c>
      <c r="C2762" s="16" t="s">
        <v>2576</v>
      </c>
      <c r="D2762" s="16" t="s">
        <v>66</v>
      </c>
      <c r="E2762" s="16" t="n">
        <v>1</v>
      </c>
      <c r="F2762" s="16" t="n">
        <v>14441</v>
      </c>
      <c r="G2762" s="16" t="n">
        <v>0</v>
      </c>
      <c r="H2762" s="16" t="s">
        <v>67</v>
      </c>
      <c r="I2762" s="16" t="s">
        <v>47</v>
      </c>
      <c r="J2762" s="16" t="n">
        <v>4</v>
      </c>
      <c r="K2762" s="16" t="n">
        <v>5</v>
      </c>
      <c r="L2762" s="16" t="s">
        <v>41</v>
      </c>
      <c r="M2762" s="18" t="n">
        <f aca="false">IF(ISNUMBER(B2762),B2762,IF(MID(B2762,3,1)="-",DATE(VALUE(RIGHT(B2762,4)),VALUE(MID(B2762,4,2)),VALUE(LEFT(B2762,2))),DATE(VALUE(LEFT(B2762,4)),VALUE(MID(B2762,6,2)),VALUE(RIGHT(B2762,2)))))</f>
        <v>45901</v>
      </c>
      <c r="N2762" s="16" t="n">
        <f aca="false">MONTH(M2762)</f>
        <v>9</v>
      </c>
      <c r="O2762" s="16" t="str">
        <f aca="false">PROPER(TRIM(H2762))</f>
        <v>Kolkata</v>
      </c>
      <c r="P2762" s="16" t="str">
        <f aca="false">IFERROR(VLOOKUP(O2762,city_map!$A$2:$B$6,2,FALSE()),O2762)</f>
        <v>Kolkata</v>
      </c>
      <c r="Q2762" s="16" t="n">
        <f aca="false">IF(ISNUMBER(F2762),F2762,VALUE(SUBSTITUTE(SUBSTITUTE(F2762,"₹",""),",","")))</f>
        <v>14441</v>
      </c>
      <c r="R2762" s="16" t="n">
        <f aca="false">IF(E2762=99,1,E2762)</f>
        <v>1</v>
      </c>
      <c r="S2762" s="16" t="n">
        <f aca="false">IF(G2762="",0,G2762)</f>
        <v>0</v>
      </c>
      <c r="T2762" s="16" t="str">
        <f aca="false">IF(I2762="","Unknown",IF(I2762="upi","UPI",I2762))</f>
        <v>Debit Card</v>
      </c>
      <c r="U2762" s="16" t="str">
        <f aca="false">IF(L2762="Yes","Y",IF(L2762="No","N",L2762))</f>
        <v>N</v>
      </c>
      <c r="V2762" s="19" t="n">
        <f aca="false">ROUND(R2762*Q2762*(1-S2762),2)</f>
        <v>14441</v>
      </c>
      <c r="W2762" s="16" t="str">
        <f aca="false">_xlfn.XLOOKUP(D2762,products!$A$2:$A$61,products!$C$2:$C$61,"Not found")</f>
        <v>Electronics</v>
      </c>
    </row>
    <row r="2763" customFormat="false" ht="15" hidden="false" customHeight="false" outlineLevel="0" collapsed="false">
      <c r="A2763" s="16" t="s">
        <v>3998</v>
      </c>
      <c r="B2763" s="16" t="s">
        <v>3986</v>
      </c>
      <c r="C2763" s="16" t="s">
        <v>338</v>
      </c>
      <c r="D2763" s="16" t="s">
        <v>66</v>
      </c>
      <c r="E2763" s="16" t="n">
        <v>1</v>
      </c>
      <c r="F2763" s="16" t="n">
        <v>15396</v>
      </c>
      <c r="G2763" s="16" t="n">
        <v>0.1</v>
      </c>
      <c r="H2763" s="16" t="s">
        <v>797</v>
      </c>
      <c r="I2763" s="16" t="s">
        <v>71</v>
      </c>
      <c r="J2763" s="16" t="n">
        <v>3</v>
      </c>
      <c r="K2763" s="16" t="n">
        <v>5</v>
      </c>
      <c r="L2763" s="16" t="s">
        <v>41</v>
      </c>
      <c r="M2763" s="18" t="n">
        <f aca="false">IF(ISNUMBER(B2763),B2763,IF(MID(B2763,3,1)="-",DATE(VALUE(RIGHT(B2763,4)),VALUE(MID(B2763,4,2)),VALUE(LEFT(B2763,2))),DATE(VALUE(LEFT(B2763,4)),VALUE(MID(B2763,6,2)),VALUE(RIGHT(B2763,2)))))</f>
        <v>45901</v>
      </c>
      <c r="N2763" s="16" t="n">
        <f aca="false">MONTH(M2763)</f>
        <v>9</v>
      </c>
      <c r="O2763" s="16" t="str">
        <f aca="false">PROPER(TRIM(H2763))</f>
        <v>New Delhi</v>
      </c>
      <c r="P2763" s="16" t="str">
        <f aca="false">IFERROR(VLOOKUP(O2763,city_map!$A$2:$B$6,2,FALSE()),O2763)</f>
        <v>Delhi</v>
      </c>
      <c r="Q2763" s="16" t="n">
        <f aca="false">IF(ISNUMBER(F2763),F2763,VALUE(SUBSTITUTE(SUBSTITUTE(F2763,"₹",""),",","")))</f>
        <v>15396</v>
      </c>
      <c r="R2763" s="16" t="n">
        <f aca="false">IF(E2763=99,1,E2763)</f>
        <v>1</v>
      </c>
      <c r="S2763" s="16" t="n">
        <f aca="false">IF(G2763="",0,G2763)</f>
        <v>0.1</v>
      </c>
      <c r="T2763" s="16" t="str">
        <f aca="false">IF(I2763="","Unknown",IF(I2763="upi","UPI",I2763))</f>
        <v>Credit Card</v>
      </c>
      <c r="U2763" s="16" t="str">
        <f aca="false">IF(L2763="Yes","Y",IF(L2763="No","N",L2763))</f>
        <v>N</v>
      </c>
      <c r="V2763" s="19" t="n">
        <f aca="false">ROUND(R2763*Q2763*(1-S2763),2)</f>
        <v>13856.4</v>
      </c>
      <c r="W2763" s="16" t="str">
        <f aca="false">_xlfn.XLOOKUP(D2763,products!$A$2:$A$61,products!$C$2:$C$61,"Not found")</f>
        <v>Electronics</v>
      </c>
    </row>
    <row r="2764" customFormat="false" ht="15" hidden="false" customHeight="false" outlineLevel="0" collapsed="false">
      <c r="A2764" s="16" t="s">
        <v>3999</v>
      </c>
      <c r="B2764" s="16" t="s">
        <v>3986</v>
      </c>
      <c r="C2764" s="16" t="s">
        <v>2747</v>
      </c>
      <c r="D2764" s="16" t="s">
        <v>179</v>
      </c>
      <c r="E2764" s="16" t="n">
        <v>3</v>
      </c>
      <c r="F2764" s="16" t="n">
        <v>2418</v>
      </c>
      <c r="G2764" s="16" t="n">
        <v>0.05</v>
      </c>
      <c r="H2764" s="16" t="s">
        <v>208</v>
      </c>
      <c r="I2764" s="16"/>
      <c r="J2764" s="16" t="n">
        <v>6</v>
      </c>
      <c r="K2764" s="16" t="n">
        <v>5</v>
      </c>
      <c r="L2764" s="16" t="s">
        <v>41</v>
      </c>
      <c r="M2764" s="18" t="n">
        <f aca="false">IF(ISNUMBER(B2764),B2764,IF(MID(B2764,3,1)="-",DATE(VALUE(RIGHT(B2764,4)),VALUE(MID(B2764,4,2)),VALUE(LEFT(B2764,2))),DATE(VALUE(LEFT(B2764,4)),VALUE(MID(B2764,6,2)),VALUE(RIGHT(B2764,2)))))</f>
        <v>45901</v>
      </c>
      <c r="N2764" s="16" t="n">
        <f aca="false">MONTH(M2764)</f>
        <v>9</v>
      </c>
      <c r="O2764" s="16" t="str">
        <f aca="false">PROPER(TRIM(H2764))</f>
        <v>Jaipur</v>
      </c>
      <c r="P2764" s="16" t="str">
        <f aca="false">IFERROR(VLOOKUP(O2764,city_map!$A$2:$B$6,2,FALSE()),O2764)</f>
        <v>Jaipur</v>
      </c>
      <c r="Q2764" s="16" t="n">
        <f aca="false">IF(ISNUMBER(F2764),F2764,VALUE(SUBSTITUTE(SUBSTITUTE(F2764,"₹",""),",","")))</f>
        <v>2418</v>
      </c>
      <c r="R2764" s="16" t="n">
        <f aca="false">IF(E2764=99,1,E2764)</f>
        <v>3</v>
      </c>
      <c r="S2764" s="16" t="n">
        <f aca="false">IF(G2764="",0,G2764)</f>
        <v>0.05</v>
      </c>
      <c r="T2764" s="16" t="str">
        <f aca="false">IF(I2764="","Unknown",IF(I2764="upi","UPI",I2764))</f>
        <v>Unknown</v>
      </c>
      <c r="U2764" s="16" t="str">
        <f aca="false">IF(L2764="Yes","Y",IF(L2764="No","N",L2764))</f>
        <v>N</v>
      </c>
      <c r="V2764" s="19" t="n">
        <f aca="false">ROUND(R2764*Q2764*(1-S2764),2)</f>
        <v>6891.3</v>
      </c>
      <c r="W2764" s="16" t="str">
        <f aca="false">_xlfn.XLOOKUP(D2764,products!$A$2:$A$61,products!$C$2:$C$61,"Not found")</f>
        <v>Electronics</v>
      </c>
    </row>
    <row r="2765" customFormat="false" ht="15" hidden="false" customHeight="false" outlineLevel="0" collapsed="false">
      <c r="A2765" s="16" t="s">
        <v>4000</v>
      </c>
      <c r="B2765" s="16" t="s">
        <v>3986</v>
      </c>
      <c r="C2765" s="16" t="s">
        <v>215</v>
      </c>
      <c r="D2765" s="16" t="s">
        <v>721</v>
      </c>
      <c r="E2765" s="16" t="n">
        <v>3</v>
      </c>
      <c r="F2765" s="16" t="n">
        <v>508</v>
      </c>
      <c r="G2765" s="16" t="n">
        <v>0</v>
      </c>
      <c r="H2765" s="16" t="s">
        <v>527</v>
      </c>
      <c r="I2765" s="16" t="s">
        <v>40</v>
      </c>
      <c r="J2765" s="16" t="n">
        <v>3</v>
      </c>
      <c r="K2765" s="16" t="n">
        <v>3</v>
      </c>
      <c r="L2765" s="16" t="s">
        <v>57</v>
      </c>
      <c r="M2765" s="18" t="n">
        <f aca="false">IF(ISNUMBER(B2765),B2765,IF(MID(B2765,3,1)="-",DATE(VALUE(RIGHT(B2765,4)),VALUE(MID(B2765,4,2)),VALUE(LEFT(B2765,2))),DATE(VALUE(LEFT(B2765,4)),VALUE(MID(B2765,6,2)),VALUE(RIGHT(B2765,2)))))</f>
        <v>45901</v>
      </c>
      <c r="N2765" s="16" t="n">
        <f aca="false">MONTH(M2765)</f>
        <v>9</v>
      </c>
      <c r="O2765" s="16" t="str">
        <f aca="false">PROPER(TRIM(H2765))</f>
        <v>Bangalore</v>
      </c>
      <c r="P2765" s="16" t="str">
        <f aca="false">IFERROR(VLOOKUP(O2765,city_map!$A$2:$B$6,2,FALSE()),O2765)</f>
        <v>Bengaluru</v>
      </c>
      <c r="Q2765" s="16" t="n">
        <f aca="false">IF(ISNUMBER(F2765),F2765,VALUE(SUBSTITUTE(SUBSTITUTE(F2765,"₹",""),",","")))</f>
        <v>508</v>
      </c>
      <c r="R2765" s="16" t="n">
        <f aca="false">IF(E2765=99,1,E2765)</f>
        <v>3</v>
      </c>
      <c r="S2765" s="16" t="n">
        <f aca="false">IF(G2765="",0,G2765)</f>
        <v>0</v>
      </c>
      <c r="T2765" s="16" t="str">
        <f aca="false">IF(I2765="","Unknown",IF(I2765="upi","UPI",I2765))</f>
        <v>COD</v>
      </c>
      <c r="U2765" s="16" t="str">
        <f aca="false">IF(L2765="Yes","Y",IF(L2765="No","N",L2765))</f>
        <v>Y</v>
      </c>
      <c r="V2765" s="19" t="n">
        <f aca="false">ROUND(R2765*Q2765*(1-S2765),2)</f>
        <v>1524</v>
      </c>
      <c r="W2765" s="16" t="str">
        <f aca="false">_xlfn.XLOOKUP(D2765,products!$A$2:$A$61,products!$C$2:$C$61,"Not found")</f>
        <v>Beauty</v>
      </c>
    </row>
    <row r="2766" customFormat="false" ht="15" hidden="false" customHeight="false" outlineLevel="0" collapsed="false">
      <c r="A2766" s="16" t="s">
        <v>4001</v>
      </c>
      <c r="B2766" s="16" t="s">
        <v>3986</v>
      </c>
      <c r="C2766" s="16" t="s">
        <v>435</v>
      </c>
      <c r="D2766" s="16" t="s">
        <v>77</v>
      </c>
      <c r="E2766" s="16" t="n">
        <v>3</v>
      </c>
      <c r="F2766" s="16" t="n">
        <v>353</v>
      </c>
      <c r="G2766" s="16" t="n">
        <v>0.3</v>
      </c>
      <c r="H2766" s="16" t="s">
        <v>70</v>
      </c>
      <c r="I2766" s="16" t="s">
        <v>47</v>
      </c>
      <c r="J2766" s="16" t="n">
        <v>4</v>
      </c>
      <c r="K2766" s="16" t="n">
        <v>3</v>
      </c>
      <c r="L2766" s="16" t="s">
        <v>41</v>
      </c>
      <c r="M2766" s="18" t="n">
        <f aca="false">IF(ISNUMBER(B2766),B2766,IF(MID(B2766,3,1)="-",DATE(VALUE(RIGHT(B2766,4)),VALUE(MID(B2766,4,2)),VALUE(LEFT(B2766,2))),DATE(VALUE(LEFT(B2766,4)),VALUE(MID(B2766,6,2)),VALUE(RIGHT(B2766,2)))))</f>
        <v>45901</v>
      </c>
      <c r="N2766" s="16" t="n">
        <f aca="false">MONTH(M2766)</f>
        <v>9</v>
      </c>
      <c r="O2766" s="16" t="str">
        <f aca="false">PROPER(TRIM(H2766))</f>
        <v>Pune</v>
      </c>
      <c r="P2766" s="16" t="str">
        <f aca="false">IFERROR(VLOOKUP(O2766,city_map!$A$2:$B$6,2,FALSE()),O2766)</f>
        <v>Pune</v>
      </c>
      <c r="Q2766" s="16" t="n">
        <f aca="false">IF(ISNUMBER(F2766),F2766,VALUE(SUBSTITUTE(SUBSTITUTE(F2766,"₹",""),",","")))</f>
        <v>353</v>
      </c>
      <c r="R2766" s="16" t="n">
        <f aca="false">IF(E2766=99,1,E2766)</f>
        <v>3</v>
      </c>
      <c r="S2766" s="16" t="n">
        <f aca="false">IF(G2766="",0,G2766)</f>
        <v>0.3</v>
      </c>
      <c r="T2766" s="16" t="str">
        <f aca="false">IF(I2766="","Unknown",IF(I2766="upi","UPI",I2766))</f>
        <v>Debit Card</v>
      </c>
      <c r="U2766" s="16" t="str">
        <f aca="false">IF(L2766="Yes","Y",IF(L2766="No","N",L2766))</f>
        <v>N</v>
      </c>
      <c r="V2766" s="19" t="n">
        <f aca="false">ROUND(R2766*Q2766*(1-S2766),2)</f>
        <v>741.3</v>
      </c>
      <c r="W2766" s="16" t="str">
        <f aca="false">_xlfn.XLOOKUP(D2766,products!$A$2:$A$61,products!$C$2:$C$61,"Not found")</f>
        <v>Books</v>
      </c>
    </row>
    <row r="2767" customFormat="false" ht="15" hidden="false" customHeight="false" outlineLevel="0" collapsed="false">
      <c r="A2767" s="16" t="s">
        <v>4002</v>
      </c>
      <c r="B2767" s="16" t="s">
        <v>3986</v>
      </c>
      <c r="C2767" s="16" t="s">
        <v>3652</v>
      </c>
      <c r="D2767" s="16" t="s">
        <v>254</v>
      </c>
      <c r="E2767" s="16" t="n">
        <v>1</v>
      </c>
      <c r="F2767" s="16" t="n">
        <v>950</v>
      </c>
      <c r="G2767" s="16" t="n">
        <v>0.15</v>
      </c>
      <c r="H2767" s="16" t="s">
        <v>130</v>
      </c>
      <c r="I2767" s="16" t="s">
        <v>60</v>
      </c>
      <c r="J2767" s="16" t="n">
        <v>3</v>
      </c>
      <c r="K2767" s="16" t="n">
        <v>4</v>
      </c>
      <c r="L2767" s="16" t="s">
        <v>57</v>
      </c>
      <c r="M2767" s="18" t="n">
        <f aca="false">IF(ISNUMBER(B2767),B2767,IF(MID(B2767,3,1)="-",DATE(VALUE(RIGHT(B2767,4)),VALUE(MID(B2767,4,2)),VALUE(LEFT(B2767,2))),DATE(VALUE(LEFT(B2767,4)),VALUE(MID(B2767,6,2)),VALUE(RIGHT(B2767,2)))))</f>
        <v>45901</v>
      </c>
      <c r="N2767" s="16" t="n">
        <f aca="false">MONTH(M2767)</f>
        <v>9</v>
      </c>
      <c r="O2767" s="16" t="str">
        <f aca="false">PROPER(TRIM(H2767))</f>
        <v>Bengaluru</v>
      </c>
      <c r="P2767" s="16" t="str">
        <f aca="false">IFERROR(VLOOKUP(O2767,city_map!$A$2:$B$6,2,FALSE()),O2767)</f>
        <v>Bengaluru</v>
      </c>
      <c r="Q2767" s="16" t="n">
        <f aca="false">IF(ISNUMBER(F2767),F2767,VALUE(SUBSTITUTE(SUBSTITUTE(F2767,"₹",""),",","")))</f>
        <v>950</v>
      </c>
      <c r="R2767" s="16" t="n">
        <f aca="false">IF(E2767=99,1,E2767)</f>
        <v>1</v>
      </c>
      <c r="S2767" s="16" t="n">
        <f aca="false">IF(G2767="",0,G2767)</f>
        <v>0.15</v>
      </c>
      <c r="T2767" s="16" t="str">
        <f aca="false">IF(I2767="","Unknown",IF(I2767="upi","UPI",I2767))</f>
        <v>UPI</v>
      </c>
      <c r="U2767" s="16" t="str">
        <f aca="false">IF(L2767="Yes","Y",IF(L2767="No","N",L2767))</f>
        <v>Y</v>
      </c>
      <c r="V2767" s="19" t="n">
        <f aca="false">ROUND(R2767*Q2767*(1-S2767),2)</f>
        <v>807.5</v>
      </c>
      <c r="W2767" s="16" t="str">
        <f aca="false">_xlfn.XLOOKUP(D2767,products!$A$2:$A$61,products!$C$2:$C$61,"Not found")</f>
        <v>Fashion</v>
      </c>
    </row>
    <row r="2768" customFormat="false" ht="15" hidden="false" customHeight="false" outlineLevel="0" collapsed="false">
      <c r="A2768" s="16" t="s">
        <v>4003</v>
      </c>
      <c r="B2768" s="16" t="s">
        <v>3986</v>
      </c>
      <c r="C2768" s="16" t="s">
        <v>764</v>
      </c>
      <c r="D2768" s="16" t="s">
        <v>393</v>
      </c>
      <c r="E2768" s="16" t="n">
        <v>1</v>
      </c>
      <c r="F2768" s="16" t="n">
        <v>514</v>
      </c>
      <c r="G2768" s="16" t="n">
        <v>0</v>
      </c>
      <c r="H2768" s="16" t="s">
        <v>130</v>
      </c>
      <c r="I2768" s="16" t="s">
        <v>71</v>
      </c>
      <c r="J2768" s="16" t="n">
        <v>5</v>
      </c>
      <c r="K2768" s="16"/>
      <c r="L2768" s="16" t="s">
        <v>174</v>
      </c>
      <c r="M2768" s="18" t="n">
        <f aca="false">IF(ISNUMBER(B2768),B2768,IF(MID(B2768,3,1)="-",DATE(VALUE(RIGHT(B2768,4)),VALUE(MID(B2768,4,2)),VALUE(LEFT(B2768,2))),DATE(VALUE(LEFT(B2768,4)),VALUE(MID(B2768,6,2)),VALUE(RIGHT(B2768,2)))))</f>
        <v>45901</v>
      </c>
      <c r="N2768" s="16" t="n">
        <f aca="false">MONTH(M2768)</f>
        <v>9</v>
      </c>
      <c r="O2768" s="16" t="str">
        <f aca="false">PROPER(TRIM(H2768))</f>
        <v>Bengaluru</v>
      </c>
      <c r="P2768" s="16" t="str">
        <f aca="false">IFERROR(VLOOKUP(O2768,city_map!$A$2:$B$6,2,FALSE()),O2768)</f>
        <v>Bengaluru</v>
      </c>
      <c r="Q2768" s="16" t="n">
        <f aca="false">IF(ISNUMBER(F2768),F2768,VALUE(SUBSTITUTE(SUBSTITUTE(F2768,"₹",""),",","")))</f>
        <v>514</v>
      </c>
      <c r="R2768" s="16" t="n">
        <f aca="false">IF(E2768=99,1,E2768)</f>
        <v>1</v>
      </c>
      <c r="S2768" s="16" t="n">
        <f aca="false">IF(G2768="",0,G2768)</f>
        <v>0</v>
      </c>
      <c r="T2768" s="16" t="str">
        <f aca="false">IF(I2768="","Unknown",IF(I2768="upi","UPI",I2768))</f>
        <v>Credit Card</v>
      </c>
      <c r="U2768" s="16" t="str">
        <f aca="false">IF(L2768="Yes","Y",IF(L2768="No","N",L2768))</f>
        <v>N</v>
      </c>
      <c r="V2768" s="19" t="n">
        <f aca="false">ROUND(R2768*Q2768*(1-S2768),2)</f>
        <v>514</v>
      </c>
      <c r="W2768" s="16" t="str">
        <f aca="false">_xlfn.XLOOKUP(D2768,products!$A$2:$A$61,products!$C$2:$C$61,"Not found")</f>
        <v>Fashion</v>
      </c>
    </row>
    <row r="2769" customFormat="false" ht="15" hidden="false" customHeight="false" outlineLevel="0" collapsed="false">
      <c r="A2769" s="16" t="s">
        <v>4004</v>
      </c>
      <c r="B2769" s="16" t="s">
        <v>3986</v>
      </c>
      <c r="C2769" s="16" t="s">
        <v>44</v>
      </c>
      <c r="D2769" s="16" t="s">
        <v>136</v>
      </c>
      <c r="E2769" s="16" t="n">
        <v>1</v>
      </c>
      <c r="F2769" s="16" t="n">
        <v>2255</v>
      </c>
      <c r="G2769" s="16" t="n">
        <v>0</v>
      </c>
      <c r="H2769" s="16" t="s">
        <v>46</v>
      </c>
      <c r="I2769" s="16" t="s">
        <v>60</v>
      </c>
      <c r="J2769" s="16" t="n">
        <v>3</v>
      </c>
      <c r="K2769" s="16" t="n">
        <v>5</v>
      </c>
      <c r="L2769" s="16" t="s">
        <v>41</v>
      </c>
      <c r="M2769" s="18" t="n">
        <f aca="false">IF(ISNUMBER(B2769),B2769,IF(MID(B2769,3,1)="-",DATE(VALUE(RIGHT(B2769,4)),VALUE(MID(B2769,4,2)),VALUE(LEFT(B2769,2))),DATE(VALUE(LEFT(B2769,4)),VALUE(MID(B2769,6,2)),VALUE(RIGHT(B2769,2)))))</f>
        <v>45901</v>
      </c>
      <c r="N2769" s="16" t="n">
        <f aca="false">MONTH(M2769)</f>
        <v>9</v>
      </c>
      <c r="O2769" s="16" t="str">
        <f aca="false">PROPER(TRIM(H2769))</f>
        <v>Chennai</v>
      </c>
      <c r="P2769" s="16" t="str">
        <f aca="false">IFERROR(VLOOKUP(O2769,city_map!$A$2:$B$6,2,FALSE()),O2769)</f>
        <v>Chennai</v>
      </c>
      <c r="Q2769" s="16" t="n">
        <f aca="false">IF(ISNUMBER(F2769),F2769,VALUE(SUBSTITUTE(SUBSTITUTE(F2769,"₹",""),",","")))</f>
        <v>2255</v>
      </c>
      <c r="R2769" s="16" t="n">
        <f aca="false">IF(E2769=99,1,E2769)</f>
        <v>1</v>
      </c>
      <c r="S2769" s="16" t="n">
        <f aca="false">IF(G2769="",0,G2769)</f>
        <v>0</v>
      </c>
      <c r="T2769" s="16" t="str">
        <f aca="false">IF(I2769="","Unknown",IF(I2769="upi","UPI",I2769))</f>
        <v>UPI</v>
      </c>
      <c r="U2769" s="16" t="str">
        <f aca="false">IF(L2769="Yes","Y",IF(L2769="No","N",L2769))</f>
        <v>N</v>
      </c>
      <c r="V2769" s="19" t="n">
        <f aca="false">ROUND(R2769*Q2769*(1-S2769),2)</f>
        <v>2255</v>
      </c>
      <c r="W2769" s="16" t="str">
        <f aca="false">_xlfn.XLOOKUP(D2769,products!$A$2:$A$61,products!$C$2:$C$61,"Not found")</f>
        <v>Electronics</v>
      </c>
    </row>
    <row r="2770" customFormat="false" ht="15" hidden="false" customHeight="false" outlineLevel="0" collapsed="false">
      <c r="A2770" s="16" t="s">
        <v>4005</v>
      </c>
      <c r="B2770" s="16" t="s">
        <v>3986</v>
      </c>
      <c r="C2770" s="16" t="s">
        <v>1234</v>
      </c>
      <c r="D2770" s="16" t="s">
        <v>165</v>
      </c>
      <c r="E2770" s="16" t="n">
        <v>1</v>
      </c>
      <c r="F2770" s="16" t="n">
        <v>937</v>
      </c>
      <c r="G2770" s="16" t="n">
        <v>0.05</v>
      </c>
      <c r="H2770" s="16" t="s">
        <v>39</v>
      </c>
      <c r="I2770" s="16" t="s">
        <v>60</v>
      </c>
      <c r="J2770" s="16" t="n">
        <v>5</v>
      </c>
      <c r="K2770" s="16" t="n">
        <v>4</v>
      </c>
      <c r="L2770" s="16" t="s">
        <v>41</v>
      </c>
      <c r="M2770" s="18" t="n">
        <f aca="false">IF(ISNUMBER(B2770),B2770,IF(MID(B2770,3,1)="-",DATE(VALUE(RIGHT(B2770,4)),VALUE(MID(B2770,4,2)),VALUE(LEFT(B2770,2))),DATE(VALUE(LEFT(B2770,4)),VALUE(MID(B2770,6,2)),VALUE(RIGHT(B2770,2)))))</f>
        <v>45901</v>
      </c>
      <c r="N2770" s="16" t="n">
        <f aca="false">MONTH(M2770)</f>
        <v>9</v>
      </c>
      <c r="O2770" s="16" t="str">
        <f aca="false">PROPER(TRIM(H2770))</f>
        <v>Delhi</v>
      </c>
      <c r="P2770" s="16" t="str">
        <f aca="false">IFERROR(VLOOKUP(O2770,city_map!$A$2:$B$6,2,FALSE()),O2770)</f>
        <v>Delhi</v>
      </c>
      <c r="Q2770" s="16" t="n">
        <f aca="false">IF(ISNUMBER(F2770),F2770,VALUE(SUBSTITUTE(SUBSTITUTE(F2770,"₹",""),",","")))</f>
        <v>937</v>
      </c>
      <c r="R2770" s="16" t="n">
        <f aca="false">IF(E2770=99,1,E2770)</f>
        <v>1</v>
      </c>
      <c r="S2770" s="16" t="n">
        <f aca="false">IF(G2770="",0,G2770)</f>
        <v>0.05</v>
      </c>
      <c r="T2770" s="16" t="str">
        <f aca="false">IF(I2770="","Unknown",IF(I2770="upi","UPI",I2770))</f>
        <v>UPI</v>
      </c>
      <c r="U2770" s="16" t="str">
        <f aca="false">IF(L2770="Yes","Y",IF(L2770="No","N",L2770))</f>
        <v>N</v>
      </c>
      <c r="V2770" s="19" t="n">
        <f aca="false">ROUND(R2770*Q2770*(1-S2770),2)</f>
        <v>890.15</v>
      </c>
      <c r="W2770" s="16" t="str">
        <f aca="false">_xlfn.XLOOKUP(D2770,products!$A$2:$A$61,products!$C$2:$C$61,"Not found")</f>
        <v>Electronics</v>
      </c>
    </row>
    <row r="2771" customFormat="false" ht="15" hidden="false" customHeight="false" outlineLevel="0" collapsed="false">
      <c r="A2771" s="16" t="s">
        <v>4006</v>
      </c>
      <c r="B2771" s="16" t="s">
        <v>3986</v>
      </c>
      <c r="C2771" s="16" t="s">
        <v>272</v>
      </c>
      <c r="D2771" s="16" t="s">
        <v>51</v>
      </c>
      <c r="E2771" s="16" t="n">
        <v>2</v>
      </c>
      <c r="F2771" s="16" t="n">
        <v>2313</v>
      </c>
      <c r="G2771" s="16" t="n">
        <v>0.15</v>
      </c>
      <c r="H2771" s="16" t="s">
        <v>130</v>
      </c>
      <c r="I2771" s="16" t="s">
        <v>40</v>
      </c>
      <c r="J2771" s="16" t="n">
        <v>2</v>
      </c>
      <c r="K2771" s="16" t="n">
        <v>4</v>
      </c>
      <c r="L2771" s="16" t="s">
        <v>41</v>
      </c>
      <c r="M2771" s="18" t="n">
        <f aca="false">IF(ISNUMBER(B2771),B2771,IF(MID(B2771,3,1)="-",DATE(VALUE(RIGHT(B2771,4)),VALUE(MID(B2771,4,2)),VALUE(LEFT(B2771,2))),DATE(VALUE(LEFT(B2771,4)),VALUE(MID(B2771,6,2)),VALUE(RIGHT(B2771,2)))))</f>
        <v>45901</v>
      </c>
      <c r="N2771" s="16" t="n">
        <f aca="false">MONTH(M2771)</f>
        <v>9</v>
      </c>
      <c r="O2771" s="16" t="str">
        <f aca="false">PROPER(TRIM(H2771))</f>
        <v>Bengaluru</v>
      </c>
      <c r="P2771" s="16" t="str">
        <f aca="false">IFERROR(VLOOKUP(O2771,city_map!$A$2:$B$6,2,FALSE()),O2771)</f>
        <v>Bengaluru</v>
      </c>
      <c r="Q2771" s="16" t="n">
        <f aca="false">IF(ISNUMBER(F2771),F2771,VALUE(SUBSTITUTE(SUBSTITUTE(F2771,"₹",""),",","")))</f>
        <v>2313</v>
      </c>
      <c r="R2771" s="16" t="n">
        <f aca="false">IF(E2771=99,1,E2771)</f>
        <v>2</v>
      </c>
      <c r="S2771" s="16" t="n">
        <f aca="false">IF(G2771="",0,G2771)</f>
        <v>0.15</v>
      </c>
      <c r="T2771" s="16" t="str">
        <f aca="false">IF(I2771="","Unknown",IF(I2771="upi","UPI",I2771))</f>
        <v>COD</v>
      </c>
      <c r="U2771" s="16" t="str">
        <f aca="false">IF(L2771="Yes","Y",IF(L2771="No","N",L2771))</f>
        <v>N</v>
      </c>
      <c r="V2771" s="19" t="n">
        <f aca="false">ROUND(R2771*Q2771*(1-S2771),2)</f>
        <v>3932.1</v>
      </c>
      <c r="W2771" s="16" t="str">
        <f aca="false">_xlfn.XLOOKUP(D2771,products!$A$2:$A$61,products!$C$2:$C$61,"Not found")</f>
        <v>Fashion</v>
      </c>
    </row>
    <row r="2772" customFormat="false" ht="15" hidden="false" customHeight="false" outlineLevel="0" collapsed="false">
      <c r="A2772" s="16" t="s">
        <v>4007</v>
      </c>
      <c r="B2772" s="16" t="s">
        <v>3986</v>
      </c>
      <c r="C2772" s="16" t="s">
        <v>167</v>
      </c>
      <c r="D2772" s="16" t="s">
        <v>254</v>
      </c>
      <c r="E2772" s="16" t="n">
        <v>1</v>
      </c>
      <c r="F2772" s="16" t="n">
        <v>1043</v>
      </c>
      <c r="G2772" s="16" t="n">
        <v>0</v>
      </c>
      <c r="H2772" s="16" t="s">
        <v>70</v>
      </c>
      <c r="I2772" s="16" t="s">
        <v>71</v>
      </c>
      <c r="J2772" s="16" t="n">
        <v>4</v>
      </c>
      <c r="K2772" s="16" t="n">
        <v>5</v>
      </c>
      <c r="L2772" s="16" t="s">
        <v>41</v>
      </c>
      <c r="M2772" s="18" t="n">
        <f aca="false">IF(ISNUMBER(B2772),B2772,IF(MID(B2772,3,1)="-",DATE(VALUE(RIGHT(B2772,4)),VALUE(MID(B2772,4,2)),VALUE(LEFT(B2772,2))),DATE(VALUE(LEFT(B2772,4)),VALUE(MID(B2772,6,2)),VALUE(RIGHT(B2772,2)))))</f>
        <v>45901</v>
      </c>
      <c r="N2772" s="16" t="n">
        <f aca="false">MONTH(M2772)</f>
        <v>9</v>
      </c>
      <c r="O2772" s="16" t="str">
        <f aca="false">PROPER(TRIM(H2772))</f>
        <v>Pune</v>
      </c>
      <c r="P2772" s="16" t="str">
        <f aca="false">IFERROR(VLOOKUP(O2772,city_map!$A$2:$B$6,2,FALSE()),O2772)</f>
        <v>Pune</v>
      </c>
      <c r="Q2772" s="16" t="n">
        <f aca="false">IF(ISNUMBER(F2772),F2772,VALUE(SUBSTITUTE(SUBSTITUTE(F2772,"₹",""),",","")))</f>
        <v>1043</v>
      </c>
      <c r="R2772" s="16" t="n">
        <f aca="false">IF(E2772=99,1,E2772)</f>
        <v>1</v>
      </c>
      <c r="S2772" s="16" t="n">
        <f aca="false">IF(G2772="",0,G2772)</f>
        <v>0</v>
      </c>
      <c r="T2772" s="16" t="str">
        <f aca="false">IF(I2772="","Unknown",IF(I2772="upi","UPI",I2772))</f>
        <v>Credit Card</v>
      </c>
      <c r="U2772" s="16" t="str">
        <f aca="false">IF(L2772="Yes","Y",IF(L2772="No","N",L2772))</f>
        <v>N</v>
      </c>
      <c r="V2772" s="19" t="n">
        <f aca="false">ROUND(R2772*Q2772*(1-S2772),2)</f>
        <v>1043</v>
      </c>
      <c r="W2772" s="16" t="str">
        <f aca="false">_xlfn.XLOOKUP(D2772,products!$A$2:$A$61,products!$C$2:$C$61,"Not found")</f>
        <v>Fashion</v>
      </c>
    </row>
    <row r="2773" customFormat="false" ht="15" hidden="false" customHeight="false" outlineLevel="0" collapsed="false">
      <c r="A2773" s="16" t="s">
        <v>4008</v>
      </c>
      <c r="B2773" s="16" t="s">
        <v>3986</v>
      </c>
      <c r="C2773" s="16" t="s">
        <v>249</v>
      </c>
      <c r="D2773" s="16" t="s">
        <v>219</v>
      </c>
      <c r="E2773" s="16" t="n">
        <v>2</v>
      </c>
      <c r="F2773" s="16" t="n">
        <v>1353</v>
      </c>
      <c r="G2773" s="16" t="n">
        <v>0.2</v>
      </c>
      <c r="H2773" s="16" t="s">
        <v>46</v>
      </c>
      <c r="I2773" s="16" t="s">
        <v>40</v>
      </c>
      <c r="J2773" s="16" t="n">
        <v>3</v>
      </c>
      <c r="K2773" s="16" t="n">
        <v>3</v>
      </c>
      <c r="L2773" s="16" t="s">
        <v>57</v>
      </c>
      <c r="M2773" s="18" t="n">
        <f aca="false">IF(ISNUMBER(B2773),B2773,IF(MID(B2773,3,1)="-",DATE(VALUE(RIGHT(B2773,4)),VALUE(MID(B2773,4,2)),VALUE(LEFT(B2773,2))),DATE(VALUE(LEFT(B2773,4)),VALUE(MID(B2773,6,2)),VALUE(RIGHT(B2773,2)))))</f>
        <v>45901</v>
      </c>
      <c r="N2773" s="16" t="n">
        <f aca="false">MONTH(M2773)</f>
        <v>9</v>
      </c>
      <c r="O2773" s="16" t="str">
        <f aca="false">PROPER(TRIM(H2773))</f>
        <v>Chennai</v>
      </c>
      <c r="P2773" s="16" t="str">
        <f aca="false">IFERROR(VLOOKUP(O2773,city_map!$A$2:$B$6,2,FALSE()),O2773)</f>
        <v>Chennai</v>
      </c>
      <c r="Q2773" s="16" t="n">
        <f aca="false">IF(ISNUMBER(F2773),F2773,VALUE(SUBSTITUTE(SUBSTITUTE(F2773,"₹",""),",","")))</f>
        <v>1353</v>
      </c>
      <c r="R2773" s="16" t="n">
        <f aca="false">IF(E2773=99,1,E2773)</f>
        <v>2</v>
      </c>
      <c r="S2773" s="16" t="n">
        <f aca="false">IF(G2773="",0,G2773)</f>
        <v>0.2</v>
      </c>
      <c r="T2773" s="16" t="str">
        <f aca="false">IF(I2773="","Unknown",IF(I2773="upi","UPI",I2773))</f>
        <v>COD</v>
      </c>
      <c r="U2773" s="16" t="str">
        <f aca="false">IF(L2773="Yes","Y",IF(L2773="No","N",L2773))</f>
        <v>Y</v>
      </c>
      <c r="V2773" s="19" t="n">
        <f aca="false">ROUND(R2773*Q2773*(1-S2773),2)</f>
        <v>2164.8</v>
      </c>
      <c r="W2773" s="16" t="str">
        <f aca="false">_xlfn.XLOOKUP(D2773,products!$A$2:$A$61,products!$C$2:$C$61,"Not found")</f>
        <v>Electronics</v>
      </c>
    </row>
    <row r="2774" customFormat="false" ht="15" hidden="false" customHeight="false" outlineLevel="0" collapsed="false">
      <c r="A2774" s="16" t="s">
        <v>4009</v>
      </c>
      <c r="B2774" s="16" t="s">
        <v>3986</v>
      </c>
      <c r="C2774" s="16" t="s">
        <v>312</v>
      </c>
      <c r="D2774" s="16" t="s">
        <v>115</v>
      </c>
      <c r="E2774" s="16" t="n">
        <v>1</v>
      </c>
      <c r="F2774" s="16" t="n">
        <v>293</v>
      </c>
      <c r="G2774" s="16" t="n">
        <v>0</v>
      </c>
      <c r="H2774" s="16" t="s">
        <v>130</v>
      </c>
      <c r="I2774" s="16" t="s">
        <v>60</v>
      </c>
      <c r="J2774" s="16" t="n">
        <v>6</v>
      </c>
      <c r="K2774" s="16" t="n">
        <v>4</v>
      </c>
      <c r="L2774" s="16" t="s">
        <v>41</v>
      </c>
      <c r="M2774" s="18" t="n">
        <f aca="false">IF(ISNUMBER(B2774),B2774,IF(MID(B2774,3,1)="-",DATE(VALUE(RIGHT(B2774,4)),VALUE(MID(B2774,4,2)),VALUE(LEFT(B2774,2))),DATE(VALUE(LEFT(B2774,4)),VALUE(MID(B2774,6,2)),VALUE(RIGHT(B2774,2)))))</f>
        <v>45901</v>
      </c>
      <c r="N2774" s="16" t="n">
        <f aca="false">MONTH(M2774)</f>
        <v>9</v>
      </c>
      <c r="O2774" s="16" t="str">
        <f aca="false">PROPER(TRIM(H2774))</f>
        <v>Bengaluru</v>
      </c>
      <c r="P2774" s="16" t="str">
        <f aca="false">IFERROR(VLOOKUP(O2774,city_map!$A$2:$B$6,2,FALSE()),O2774)</f>
        <v>Bengaluru</v>
      </c>
      <c r="Q2774" s="16" t="n">
        <f aca="false">IF(ISNUMBER(F2774),F2774,VALUE(SUBSTITUTE(SUBSTITUTE(F2774,"₹",""),",","")))</f>
        <v>293</v>
      </c>
      <c r="R2774" s="16" t="n">
        <f aca="false">IF(E2774=99,1,E2774)</f>
        <v>1</v>
      </c>
      <c r="S2774" s="16" t="n">
        <f aca="false">IF(G2774="",0,G2774)</f>
        <v>0</v>
      </c>
      <c r="T2774" s="16" t="str">
        <f aca="false">IF(I2774="","Unknown",IF(I2774="upi","UPI",I2774))</f>
        <v>UPI</v>
      </c>
      <c r="U2774" s="16" t="str">
        <f aca="false">IF(L2774="Yes","Y",IF(L2774="No","N",L2774))</f>
        <v>N</v>
      </c>
      <c r="V2774" s="19" t="n">
        <f aca="false">ROUND(R2774*Q2774*(1-S2774),2)</f>
        <v>293</v>
      </c>
      <c r="W2774" s="16" t="str">
        <f aca="false">_xlfn.XLOOKUP(D2774,products!$A$2:$A$61,products!$C$2:$C$61,"Not found")</f>
        <v>Books</v>
      </c>
    </row>
    <row r="2775" customFormat="false" ht="15" hidden="false" customHeight="false" outlineLevel="0" collapsed="false">
      <c r="A2775" s="16" t="s">
        <v>4010</v>
      </c>
      <c r="B2775" s="16" t="s">
        <v>3986</v>
      </c>
      <c r="C2775" s="16" t="s">
        <v>1936</v>
      </c>
      <c r="D2775" s="16" t="s">
        <v>300</v>
      </c>
      <c r="E2775" s="16" t="n">
        <v>1</v>
      </c>
      <c r="F2775" s="16" t="n">
        <v>2560</v>
      </c>
      <c r="G2775" s="16" t="n">
        <v>0.2</v>
      </c>
      <c r="H2775" s="16" t="s">
        <v>130</v>
      </c>
      <c r="I2775" s="16" t="s">
        <v>40</v>
      </c>
      <c r="J2775" s="16" t="n">
        <v>4</v>
      </c>
      <c r="K2775" s="16" t="n">
        <v>4</v>
      </c>
      <c r="L2775" s="16" t="s">
        <v>41</v>
      </c>
      <c r="M2775" s="18" t="n">
        <f aca="false">IF(ISNUMBER(B2775),B2775,IF(MID(B2775,3,1)="-",DATE(VALUE(RIGHT(B2775,4)),VALUE(MID(B2775,4,2)),VALUE(LEFT(B2775,2))),DATE(VALUE(LEFT(B2775,4)),VALUE(MID(B2775,6,2)),VALUE(RIGHT(B2775,2)))))</f>
        <v>45901</v>
      </c>
      <c r="N2775" s="16" t="n">
        <f aca="false">MONTH(M2775)</f>
        <v>9</v>
      </c>
      <c r="O2775" s="16" t="str">
        <f aca="false">PROPER(TRIM(H2775))</f>
        <v>Bengaluru</v>
      </c>
      <c r="P2775" s="16" t="str">
        <f aca="false">IFERROR(VLOOKUP(O2775,city_map!$A$2:$B$6,2,FALSE()),O2775)</f>
        <v>Bengaluru</v>
      </c>
      <c r="Q2775" s="16" t="n">
        <f aca="false">IF(ISNUMBER(F2775),F2775,VALUE(SUBSTITUTE(SUBSTITUTE(F2775,"₹",""),",","")))</f>
        <v>2560</v>
      </c>
      <c r="R2775" s="16" t="n">
        <f aca="false">IF(E2775=99,1,E2775)</f>
        <v>1</v>
      </c>
      <c r="S2775" s="16" t="n">
        <f aca="false">IF(G2775="",0,G2775)</f>
        <v>0.2</v>
      </c>
      <c r="T2775" s="16" t="str">
        <f aca="false">IF(I2775="","Unknown",IF(I2775="upi","UPI",I2775))</f>
        <v>COD</v>
      </c>
      <c r="U2775" s="16" t="str">
        <f aca="false">IF(L2775="Yes","Y",IF(L2775="No","N",L2775))</f>
        <v>N</v>
      </c>
      <c r="V2775" s="19" t="n">
        <f aca="false">ROUND(R2775*Q2775*(1-S2775),2)</f>
        <v>2048</v>
      </c>
      <c r="W2775" s="16" t="str">
        <f aca="false">_xlfn.XLOOKUP(D2775,products!$A$2:$A$61,products!$C$2:$C$61,"Not found")</f>
        <v>Home</v>
      </c>
    </row>
    <row r="2776" customFormat="false" ht="15" hidden="false" customHeight="false" outlineLevel="0" collapsed="false">
      <c r="A2776" s="16" t="s">
        <v>4011</v>
      </c>
      <c r="B2776" s="16" t="s">
        <v>3986</v>
      </c>
      <c r="C2776" s="16" t="s">
        <v>1371</v>
      </c>
      <c r="D2776" s="16" t="s">
        <v>126</v>
      </c>
      <c r="E2776" s="16" t="n">
        <v>1</v>
      </c>
      <c r="F2776" s="16" t="n">
        <v>415</v>
      </c>
      <c r="G2776" s="16" t="n">
        <v>0</v>
      </c>
      <c r="H2776" s="16" t="s">
        <v>565</v>
      </c>
      <c r="I2776" s="16" t="s">
        <v>40</v>
      </c>
      <c r="J2776" s="16" t="n">
        <v>3</v>
      </c>
      <c r="K2776" s="16" t="n">
        <v>3</v>
      </c>
      <c r="L2776" s="16" t="s">
        <v>41</v>
      </c>
      <c r="M2776" s="18" t="n">
        <f aca="false">IF(ISNUMBER(B2776),B2776,IF(MID(B2776,3,1)="-",DATE(VALUE(RIGHT(B2776,4)),VALUE(MID(B2776,4,2)),VALUE(LEFT(B2776,2))),DATE(VALUE(LEFT(B2776,4)),VALUE(MID(B2776,6,2)),VALUE(RIGHT(B2776,2)))))</f>
        <v>45901</v>
      </c>
      <c r="N2776" s="16" t="n">
        <f aca="false">MONTH(M2776)</f>
        <v>9</v>
      </c>
      <c r="O2776" s="16" t="str">
        <f aca="false">PROPER(TRIM(H2776))</f>
        <v>Madras</v>
      </c>
      <c r="P2776" s="16" t="str">
        <f aca="false">IFERROR(VLOOKUP(O2776,city_map!$A$2:$B$6,2,FALSE()),O2776)</f>
        <v>Chennai</v>
      </c>
      <c r="Q2776" s="16" t="n">
        <f aca="false">IF(ISNUMBER(F2776),F2776,VALUE(SUBSTITUTE(SUBSTITUTE(F2776,"₹",""),",","")))</f>
        <v>415</v>
      </c>
      <c r="R2776" s="16" t="n">
        <f aca="false">IF(E2776=99,1,E2776)</f>
        <v>1</v>
      </c>
      <c r="S2776" s="16" t="n">
        <f aca="false">IF(G2776="",0,G2776)</f>
        <v>0</v>
      </c>
      <c r="T2776" s="16" t="str">
        <f aca="false">IF(I2776="","Unknown",IF(I2776="upi","UPI",I2776))</f>
        <v>COD</v>
      </c>
      <c r="U2776" s="16" t="str">
        <f aca="false">IF(L2776="Yes","Y",IF(L2776="No","N",L2776))</f>
        <v>N</v>
      </c>
      <c r="V2776" s="19" t="n">
        <f aca="false">ROUND(R2776*Q2776*(1-S2776),2)</f>
        <v>415</v>
      </c>
      <c r="W2776" s="16" t="str">
        <f aca="false">_xlfn.XLOOKUP(D2776,products!$A$2:$A$61,products!$C$2:$C$61,"Not found")</f>
        <v>Home</v>
      </c>
    </row>
    <row r="2777" customFormat="false" ht="15" hidden="false" customHeight="false" outlineLevel="0" collapsed="false">
      <c r="A2777" s="16" t="s">
        <v>4012</v>
      </c>
      <c r="B2777" s="16" t="s">
        <v>4013</v>
      </c>
      <c r="C2777" s="16" t="s">
        <v>1087</v>
      </c>
      <c r="D2777" s="16" t="s">
        <v>300</v>
      </c>
      <c r="E2777" s="16" t="n">
        <v>2</v>
      </c>
      <c r="F2777" s="16" t="n">
        <v>2552</v>
      </c>
      <c r="G2777" s="16" t="n">
        <v>0.05</v>
      </c>
      <c r="H2777" s="16" t="s">
        <v>39</v>
      </c>
      <c r="I2777" s="16" t="s">
        <v>60</v>
      </c>
      <c r="J2777" s="16" t="n">
        <v>3</v>
      </c>
      <c r="K2777" s="16" t="n">
        <v>5</v>
      </c>
      <c r="L2777" s="16" t="s">
        <v>174</v>
      </c>
      <c r="M2777" s="18" t="n">
        <f aca="false">IF(ISNUMBER(B2777),B2777,IF(MID(B2777,3,1)="-",DATE(VALUE(RIGHT(B2777,4)),VALUE(MID(B2777,4,2)),VALUE(LEFT(B2777,2))),DATE(VALUE(LEFT(B2777,4)),VALUE(MID(B2777,6,2)),VALUE(RIGHT(B2777,2)))))</f>
        <v>45902</v>
      </c>
      <c r="N2777" s="16" t="n">
        <f aca="false">MONTH(M2777)</f>
        <v>9</v>
      </c>
      <c r="O2777" s="16" t="str">
        <f aca="false">PROPER(TRIM(H2777))</f>
        <v>Delhi</v>
      </c>
      <c r="P2777" s="16" t="str">
        <f aca="false">IFERROR(VLOOKUP(O2777,city_map!$A$2:$B$6,2,FALSE()),O2777)</f>
        <v>Delhi</v>
      </c>
      <c r="Q2777" s="16" t="n">
        <f aca="false">IF(ISNUMBER(F2777),F2777,VALUE(SUBSTITUTE(SUBSTITUTE(F2777,"₹",""),",","")))</f>
        <v>2552</v>
      </c>
      <c r="R2777" s="16" t="n">
        <f aca="false">IF(E2777=99,1,E2777)</f>
        <v>2</v>
      </c>
      <c r="S2777" s="16" t="n">
        <f aca="false">IF(G2777="",0,G2777)</f>
        <v>0.05</v>
      </c>
      <c r="T2777" s="16" t="str">
        <f aca="false">IF(I2777="","Unknown",IF(I2777="upi","UPI",I2777))</f>
        <v>UPI</v>
      </c>
      <c r="U2777" s="16" t="str">
        <f aca="false">IF(L2777="Yes","Y",IF(L2777="No","N",L2777))</f>
        <v>N</v>
      </c>
      <c r="V2777" s="19" t="n">
        <f aca="false">ROUND(R2777*Q2777*(1-S2777),2)</f>
        <v>4848.8</v>
      </c>
      <c r="W2777" s="16" t="str">
        <f aca="false">_xlfn.XLOOKUP(D2777,products!$A$2:$A$61,products!$C$2:$C$61,"Not found")</f>
        <v>Home</v>
      </c>
    </row>
    <row r="2778" customFormat="false" ht="15" hidden="false" customHeight="false" outlineLevel="0" collapsed="false">
      <c r="A2778" s="16" t="s">
        <v>4014</v>
      </c>
      <c r="B2778" s="16" t="s">
        <v>4013</v>
      </c>
      <c r="C2778" s="16" t="s">
        <v>1150</v>
      </c>
      <c r="D2778" s="16" t="s">
        <v>165</v>
      </c>
      <c r="E2778" s="16" t="n">
        <v>1</v>
      </c>
      <c r="F2778" s="16" t="n">
        <v>904</v>
      </c>
      <c r="G2778" s="16" t="n">
        <v>0.15</v>
      </c>
      <c r="H2778" s="16" t="s">
        <v>655</v>
      </c>
      <c r="I2778" s="16" t="s">
        <v>40</v>
      </c>
      <c r="J2778" s="16" t="n">
        <v>2</v>
      </c>
      <c r="K2778" s="16" t="n">
        <v>3</v>
      </c>
      <c r="L2778" s="16" t="s">
        <v>57</v>
      </c>
      <c r="M2778" s="18" t="n">
        <f aca="false">IF(ISNUMBER(B2778),B2778,IF(MID(B2778,3,1)="-",DATE(VALUE(RIGHT(B2778,4)),VALUE(MID(B2778,4,2)),VALUE(LEFT(B2778,2))),DATE(VALUE(LEFT(B2778,4)),VALUE(MID(B2778,6,2)),VALUE(RIGHT(B2778,2)))))</f>
        <v>45902</v>
      </c>
      <c r="N2778" s="16" t="n">
        <f aca="false">MONTH(M2778)</f>
        <v>9</v>
      </c>
      <c r="O2778" s="16" t="str">
        <f aca="false">PROPER(TRIM(H2778))</f>
        <v>Mumbai</v>
      </c>
      <c r="P2778" s="16" t="str">
        <f aca="false">IFERROR(VLOOKUP(O2778,city_map!$A$2:$B$6,2,FALSE()),O2778)</f>
        <v>Mumbai</v>
      </c>
      <c r="Q2778" s="16" t="n">
        <f aca="false">IF(ISNUMBER(F2778),F2778,VALUE(SUBSTITUTE(SUBSTITUTE(F2778,"₹",""),",","")))</f>
        <v>904</v>
      </c>
      <c r="R2778" s="16" t="n">
        <f aca="false">IF(E2778=99,1,E2778)</f>
        <v>1</v>
      </c>
      <c r="S2778" s="16" t="n">
        <f aca="false">IF(G2778="",0,G2778)</f>
        <v>0.15</v>
      </c>
      <c r="T2778" s="16" t="str">
        <f aca="false">IF(I2778="","Unknown",IF(I2778="upi","UPI",I2778))</f>
        <v>COD</v>
      </c>
      <c r="U2778" s="16" t="str">
        <f aca="false">IF(L2778="Yes","Y",IF(L2778="No","N",L2778))</f>
        <v>Y</v>
      </c>
      <c r="V2778" s="19" t="n">
        <f aca="false">ROUND(R2778*Q2778*(1-S2778),2)</f>
        <v>768.4</v>
      </c>
      <c r="W2778" s="16" t="str">
        <f aca="false">_xlfn.XLOOKUP(D2778,products!$A$2:$A$61,products!$C$2:$C$61,"Not found")</f>
        <v>Electronics</v>
      </c>
    </row>
    <row r="2779" customFormat="false" ht="15" hidden="false" customHeight="false" outlineLevel="0" collapsed="false">
      <c r="A2779" s="16" t="s">
        <v>4015</v>
      </c>
      <c r="B2779" s="16" t="s">
        <v>4013</v>
      </c>
      <c r="C2779" s="16" t="s">
        <v>380</v>
      </c>
      <c r="D2779" s="16" t="s">
        <v>232</v>
      </c>
      <c r="E2779" s="16" t="n">
        <v>1</v>
      </c>
      <c r="F2779" s="16" t="n">
        <v>1900</v>
      </c>
      <c r="G2779" s="16" t="n">
        <v>0.05</v>
      </c>
      <c r="H2779" s="16" t="s">
        <v>39</v>
      </c>
      <c r="I2779" s="16" t="s">
        <v>71</v>
      </c>
      <c r="J2779" s="16" t="n">
        <v>2</v>
      </c>
      <c r="K2779" s="16" t="n">
        <v>4</v>
      </c>
      <c r="L2779" s="16" t="s">
        <v>41</v>
      </c>
      <c r="M2779" s="18" t="n">
        <f aca="false">IF(ISNUMBER(B2779),B2779,IF(MID(B2779,3,1)="-",DATE(VALUE(RIGHT(B2779,4)),VALUE(MID(B2779,4,2)),VALUE(LEFT(B2779,2))),DATE(VALUE(LEFT(B2779,4)),VALUE(MID(B2779,6,2)),VALUE(RIGHT(B2779,2)))))</f>
        <v>45902</v>
      </c>
      <c r="N2779" s="16" t="n">
        <f aca="false">MONTH(M2779)</f>
        <v>9</v>
      </c>
      <c r="O2779" s="16" t="str">
        <f aca="false">PROPER(TRIM(H2779))</f>
        <v>Delhi</v>
      </c>
      <c r="P2779" s="16" t="str">
        <f aca="false">IFERROR(VLOOKUP(O2779,city_map!$A$2:$B$6,2,FALSE()),O2779)</f>
        <v>Delhi</v>
      </c>
      <c r="Q2779" s="16" t="n">
        <f aca="false">IF(ISNUMBER(F2779),F2779,VALUE(SUBSTITUTE(SUBSTITUTE(F2779,"₹",""),",","")))</f>
        <v>1900</v>
      </c>
      <c r="R2779" s="16" t="n">
        <f aca="false">IF(E2779=99,1,E2779)</f>
        <v>1</v>
      </c>
      <c r="S2779" s="16" t="n">
        <f aca="false">IF(G2779="",0,G2779)</f>
        <v>0.05</v>
      </c>
      <c r="T2779" s="16" t="str">
        <f aca="false">IF(I2779="","Unknown",IF(I2779="upi","UPI",I2779))</f>
        <v>Credit Card</v>
      </c>
      <c r="U2779" s="16" t="str">
        <f aca="false">IF(L2779="Yes","Y",IF(L2779="No","N",L2779))</f>
        <v>N</v>
      </c>
      <c r="V2779" s="19" t="n">
        <f aca="false">ROUND(R2779*Q2779*(1-S2779),2)</f>
        <v>1805</v>
      </c>
      <c r="W2779" s="16" t="str">
        <f aca="false">_xlfn.XLOOKUP(D2779,products!$A$2:$A$61,products!$C$2:$C$61,"Not found")</f>
        <v>Electronics</v>
      </c>
    </row>
    <row r="2780" customFormat="false" ht="15" hidden="false" customHeight="false" outlineLevel="0" collapsed="false">
      <c r="A2780" s="16" t="s">
        <v>4016</v>
      </c>
      <c r="B2780" s="16" t="s">
        <v>4013</v>
      </c>
      <c r="C2780" s="16" t="s">
        <v>1131</v>
      </c>
      <c r="D2780" s="16" t="s">
        <v>225</v>
      </c>
      <c r="E2780" s="16" t="n">
        <v>2</v>
      </c>
      <c r="F2780" s="16" t="n">
        <v>391</v>
      </c>
      <c r="G2780" s="16" t="n">
        <v>0.1</v>
      </c>
      <c r="H2780" s="16" t="s">
        <v>67</v>
      </c>
      <c r="I2780" s="16" t="s">
        <v>100</v>
      </c>
      <c r="J2780" s="16" t="n">
        <v>7</v>
      </c>
      <c r="K2780" s="16" t="n">
        <v>3</v>
      </c>
      <c r="L2780" s="16" t="s">
        <v>57</v>
      </c>
      <c r="M2780" s="18" t="n">
        <f aca="false">IF(ISNUMBER(B2780),B2780,IF(MID(B2780,3,1)="-",DATE(VALUE(RIGHT(B2780,4)),VALUE(MID(B2780,4,2)),VALUE(LEFT(B2780,2))),DATE(VALUE(LEFT(B2780,4)),VALUE(MID(B2780,6,2)),VALUE(RIGHT(B2780,2)))))</f>
        <v>45902</v>
      </c>
      <c r="N2780" s="16" t="n">
        <f aca="false">MONTH(M2780)</f>
        <v>9</v>
      </c>
      <c r="O2780" s="16" t="str">
        <f aca="false">PROPER(TRIM(H2780))</f>
        <v>Kolkata</v>
      </c>
      <c r="P2780" s="16" t="str">
        <f aca="false">IFERROR(VLOOKUP(O2780,city_map!$A$2:$B$6,2,FALSE()),O2780)</f>
        <v>Kolkata</v>
      </c>
      <c r="Q2780" s="16" t="n">
        <f aca="false">IF(ISNUMBER(F2780),F2780,VALUE(SUBSTITUTE(SUBSTITUTE(F2780,"₹",""),",","")))</f>
        <v>391</v>
      </c>
      <c r="R2780" s="16" t="n">
        <f aca="false">IF(E2780=99,1,E2780)</f>
        <v>2</v>
      </c>
      <c r="S2780" s="16" t="n">
        <f aca="false">IF(G2780="",0,G2780)</f>
        <v>0.1</v>
      </c>
      <c r="T2780" s="16" t="str">
        <f aca="false">IF(I2780="","Unknown",IF(I2780="upi","UPI",I2780))</f>
        <v>Net Banking</v>
      </c>
      <c r="U2780" s="16" t="str">
        <f aca="false">IF(L2780="Yes","Y",IF(L2780="No","N",L2780))</f>
        <v>Y</v>
      </c>
      <c r="V2780" s="19" t="n">
        <f aca="false">ROUND(R2780*Q2780*(1-S2780),2)</f>
        <v>703.8</v>
      </c>
      <c r="W2780" s="16" t="str">
        <f aca="false">_xlfn.XLOOKUP(D2780,products!$A$2:$A$61,products!$C$2:$C$61,"Not found")</f>
        <v>Books</v>
      </c>
    </row>
    <row r="2781" customFormat="false" ht="15" hidden="false" customHeight="false" outlineLevel="0" collapsed="false">
      <c r="A2781" s="16" t="s">
        <v>4017</v>
      </c>
      <c r="B2781" s="16" t="s">
        <v>4013</v>
      </c>
      <c r="C2781" s="16" t="s">
        <v>952</v>
      </c>
      <c r="D2781" s="16" t="s">
        <v>95</v>
      </c>
      <c r="E2781" s="16" t="n">
        <v>1</v>
      </c>
      <c r="F2781" s="16" t="n">
        <v>1460</v>
      </c>
      <c r="G2781" s="16" t="n">
        <v>0.15</v>
      </c>
      <c r="H2781" s="16" t="s">
        <v>560</v>
      </c>
      <c r="I2781" s="16" t="s">
        <v>71</v>
      </c>
      <c r="J2781" s="16" t="n">
        <v>3</v>
      </c>
      <c r="K2781" s="16" t="n">
        <v>5</v>
      </c>
      <c r="L2781" s="16" t="s">
        <v>41</v>
      </c>
      <c r="M2781" s="18" t="n">
        <f aca="false">IF(ISNUMBER(B2781),B2781,IF(MID(B2781,3,1)="-",DATE(VALUE(RIGHT(B2781,4)),VALUE(MID(B2781,4,2)),VALUE(LEFT(B2781,2))),DATE(VALUE(LEFT(B2781,4)),VALUE(MID(B2781,6,2)),VALUE(RIGHT(B2781,2)))))</f>
        <v>45902</v>
      </c>
      <c r="N2781" s="16" t="n">
        <f aca="false">MONTH(M2781)</f>
        <v>9</v>
      </c>
      <c r="O2781" s="16" t="str">
        <f aca="false">PROPER(TRIM(H2781))</f>
        <v>Chennai</v>
      </c>
      <c r="P2781" s="16" t="str">
        <f aca="false">IFERROR(VLOOKUP(O2781,city_map!$A$2:$B$6,2,FALSE()),O2781)</f>
        <v>Chennai</v>
      </c>
      <c r="Q2781" s="16" t="n">
        <f aca="false">IF(ISNUMBER(F2781),F2781,VALUE(SUBSTITUTE(SUBSTITUTE(F2781,"₹",""),",","")))</f>
        <v>1460</v>
      </c>
      <c r="R2781" s="16" t="n">
        <f aca="false">IF(E2781=99,1,E2781)</f>
        <v>1</v>
      </c>
      <c r="S2781" s="16" t="n">
        <f aca="false">IF(G2781="",0,G2781)</f>
        <v>0.15</v>
      </c>
      <c r="T2781" s="16" t="str">
        <f aca="false">IF(I2781="","Unknown",IF(I2781="upi","UPI",I2781))</f>
        <v>Credit Card</v>
      </c>
      <c r="U2781" s="16" t="str">
        <f aca="false">IF(L2781="Yes","Y",IF(L2781="No","N",L2781))</f>
        <v>N</v>
      </c>
      <c r="V2781" s="19" t="n">
        <f aca="false">ROUND(R2781*Q2781*(1-S2781),2)</f>
        <v>1241</v>
      </c>
      <c r="W2781" s="16" t="str">
        <f aca="false">_xlfn.XLOOKUP(D2781,products!$A$2:$A$61,products!$C$2:$C$61,"Not found")</f>
        <v>Electronics</v>
      </c>
    </row>
    <row r="2782" customFormat="false" ht="15" hidden="false" customHeight="false" outlineLevel="0" collapsed="false">
      <c r="A2782" s="16" t="s">
        <v>4018</v>
      </c>
      <c r="B2782" s="16" t="s">
        <v>4013</v>
      </c>
      <c r="C2782" s="16" t="s">
        <v>1436</v>
      </c>
      <c r="D2782" s="16" t="s">
        <v>179</v>
      </c>
      <c r="E2782" s="16" t="n">
        <v>1</v>
      </c>
      <c r="F2782" s="16" t="n">
        <v>2551</v>
      </c>
      <c r="G2782" s="16" t="n">
        <v>0</v>
      </c>
      <c r="H2782" s="16" t="s">
        <v>208</v>
      </c>
      <c r="I2782" s="16" t="s">
        <v>60</v>
      </c>
      <c r="J2782" s="16" t="n">
        <v>6</v>
      </c>
      <c r="K2782" s="16" t="n">
        <v>4</v>
      </c>
      <c r="L2782" s="16" t="s">
        <v>41</v>
      </c>
      <c r="M2782" s="18" t="n">
        <f aca="false">IF(ISNUMBER(B2782),B2782,IF(MID(B2782,3,1)="-",DATE(VALUE(RIGHT(B2782,4)),VALUE(MID(B2782,4,2)),VALUE(LEFT(B2782,2))),DATE(VALUE(LEFT(B2782,4)),VALUE(MID(B2782,6,2)),VALUE(RIGHT(B2782,2)))))</f>
        <v>45902</v>
      </c>
      <c r="N2782" s="16" t="n">
        <f aca="false">MONTH(M2782)</f>
        <v>9</v>
      </c>
      <c r="O2782" s="16" t="str">
        <f aca="false">PROPER(TRIM(H2782))</f>
        <v>Jaipur</v>
      </c>
      <c r="P2782" s="16" t="str">
        <f aca="false">IFERROR(VLOOKUP(O2782,city_map!$A$2:$B$6,2,FALSE()),O2782)</f>
        <v>Jaipur</v>
      </c>
      <c r="Q2782" s="16" t="n">
        <f aca="false">IF(ISNUMBER(F2782),F2782,VALUE(SUBSTITUTE(SUBSTITUTE(F2782,"₹",""),",","")))</f>
        <v>2551</v>
      </c>
      <c r="R2782" s="16" t="n">
        <f aca="false">IF(E2782=99,1,E2782)</f>
        <v>1</v>
      </c>
      <c r="S2782" s="16" t="n">
        <f aca="false">IF(G2782="",0,G2782)</f>
        <v>0</v>
      </c>
      <c r="T2782" s="16" t="str">
        <f aca="false">IF(I2782="","Unknown",IF(I2782="upi","UPI",I2782))</f>
        <v>UPI</v>
      </c>
      <c r="U2782" s="16" t="str">
        <f aca="false">IF(L2782="Yes","Y",IF(L2782="No","N",L2782))</f>
        <v>N</v>
      </c>
      <c r="V2782" s="19" t="n">
        <f aca="false">ROUND(R2782*Q2782*(1-S2782),2)</f>
        <v>2551</v>
      </c>
      <c r="W2782" s="16" t="str">
        <f aca="false">_xlfn.XLOOKUP(D2782,products!$A$2:$A$61,products!$C$2:$C$61,"Not found")</f>
        <v>Electronics</v>
      </c>
    </row>
    <row r="2783" customFormat="false" ht="15" hidden="false" customHeight="false" outlineLevel="0" collapsed="false">
      <c r="A2783" s="16" t="s">
        <v>4019</v>
      </c>
      <c r="B2783" s="16" t="s">
        <v>4013</v>
      </c>
      <c r="C2783" s="16" t="s">
        <v>894</v>
      </c>
      <c r="D2783" s="16" t="s">
        <v>63</v>
      </c>
      <c r="E2783" s="16" t="n">
        <v>2</v>
      </c>
      <c r="F2783" s="16" t="n">
        <v>1565</v>
      </c>
      <c r="G2783" s="16" t="n">
        <v>0.05</v>
      </c>
      <c r="H2783" s="16" t="s">
        <v>70</v>
      </c>
      <c r="I2783" s="16" t="s">
        <v>71</v>
      </c>
      <c r="J2783" s="16" t="n">
        <v>5</v>
      </c>
      <c r="K2783" s="16" t="n">
        <v>5</v>
      </c>
      <c r="L2783" s="16" t="s">
        <v>41</v>
      </c>
      <c r="M2783" s="18" t="n">
        <f aca="false">IF(ISNUMBER(B2783),B2783,IF(MID(B2783,3,1)="-",DATE(VALUE(RIGHT(B2783,4)),VALUE(MID(B2783,4,2)),VALUE(LEFT(B2783,2))),DATE(VALUE(LEFT(B2783,4)),VALUE(MID(B2783,6,2)),VALUE(RIGHT(B2783,2)))))</f>
        <v>45902</v>
      </c>
      <c r="N2783" s="16" t="n">
        <f aca="false">MONTH(M2783)</f>
        <v>9</v>
      </c>
      <c r="O2783" s="16" t="str">
        <f aca="false">PROPER(TRIM(H2783))</f>
        <v>Pune</v>
      </c>
      <c r="P2783" s="16" t="str">
        <f aca="false">IFERROR(VLOOKUP(O2783,city_map!$A$2:$B$6,2,FALSE()),O2783)</f>
        <v>Pune</v>
      </c>
      <c r="Q2783" s="16" t="n">
        <f aca="false">IF(ISNUMBER(F2783),F2783,VALUE(SUBSTITUTE(SUBSTITUTE(F2783,"₹",""),",","")))</f>
        <v>1565</v>
      </c>
      <c r="R2783" s="16" t="n">
        <f aca="false">IF(E2783=99,1,E2783)</f>
        <v>2</v>
      </c>
      <c r="S2783" s="16" t="n">
        <f aca="false">IF(G2783="",0,G2783)</f>
        <v>0.05</v>
      </c>
      <c r="T2783" s="16" t="str">
        <f aca="false">IF(I2783="","Unknown",IF(I2783="upi","UPI",I2783))</f>
        <v>Credit Card</v>
      </c>
      <c r="U2783" s="16" t="str">
        <f aca="false">IF(L2783="Yes","Y",IF(L2783="No","N",L2783))</f>
        <v>N</v>
      </c>
      <c r="V2783" s="19" t="n">
        <f aca="false">ROUND(R2783*Q2783*(1-S2783),2)</f>
        <v>2973.5</v>
      </c>
      <c r="W2783" s="16" t="str">
        <f aca="false">_xlfn.XLOOKUP(D2783,products!$A$2:$A$61,products!$C$2:$C$61,"Not found")</f>
        <v>Fashion</v>
      </c>
    </row>
    <row r="2784" customFormat="false" ht="15" hidden="false" customHeight="false" outlineLevel="0" collapsed="false">
      <c r="A2784" s="16" t="s">
        <v>4020</v>
      </c>
      <c r="B2784" s="16" t="s">
        <v>4013</v>
      </c>
      <c r="C2784" s="16" t="s">
        <v>457</v>
      </c>
      <c r="D2784" s="16" t="s">
        <v>139</v>
      </c>
      <c r="E2784" s="16" t="n">
        <v>3</v>
      </c>
      <c r="F2784" s="16" t="n">
        <v>365</v>
      </c>
      <c r="G2784" s="16" t="n">
        <v>0</v>
      </c>
      <c r="H2784" s="16" t="s">
        <v>112</v>
      </c>
      <c r="I2784" s="16" t="s">
        <v>47</v>
      </c>
      <c r="J2784" s="16" t="n">
        <v>2</v>
      </c>
      <c r="K2784" s="16" t="n">
        <v>4</v>
      </c>
      <c r="L2784" s="16" t="s">
        <v>41</v>
      </c>
      <c r="M2784" s="18" t="n">
        <f aca="false">IF(ISNUMBER(B2784),B2784,IF(MID(B2784,3,1)="-",DATE(VALUE(RIGHT(B2784,4)),VALUE(MID(B2784,4,2)),VALUE(LEFT(B2784,2))),DATE(VALUE(LEFT(B2784,4)),VALUE(MID(B2784,6,2)),VALUE(RIGHT(B2784,2)))))</f>
        <v>45902</v>
      </c>
      <c r="N2784" s="16" t="n">
        <f aca="false">MONTH(M2784)</f>
        <v>9</v>
      </c>
      <c r="O2784" s="16" t="str">
        <f aca="false">PROPER(TRIM(H2784))</f>
        <v>Mumbai</v>
      </c>
      <c r="P2784" s="16" t="str">
        <f aca="false">IFERROR(VLOOKUP(O2784,city_map!$A$2:$B$6,2,FALSE()),O2784)</f>
        <v>Mumbai</v>
      </c>
      <c r="Q2784" s="16" t="n">
        <f aca="false">IF(ISNUMBER(F2784),F2784,VALUE(SUBSTITUTE(SUBSTITUTE(F2784,"₹",""),",","")))</f>
        <v>365</v>
      </c>
      <c r="R2784" s="16" t="n">
        <f aca="false">IF(E2784=99,1,E2784)</f>
        <v>3</v>
      </c>
      <c r="S2784" s="16" t="n">
        <f aca="false">IF(G2784="",0,G2784)</f>
        <v>0</v>
      </c>
      <c r="T2784" s="16" t="str">
        <f aca="false">IF(I2784="","Unknown",IF(I2784="upi","UPI",I2784))</f>
        <v>Debit Card</v>
      </c>
      <c r="U2784" s="16" t="str">
        <f aca="false">IF(L2784="Yes","Y",IF(L2784="No","N",L2784))</f>
        <v>N</v>
      </c>
      <c r="V2784" s="19" t="n">
        <f aca="false">ROUND(R2784*Q2784*(1-S2784),2)</f>
        <v>1095</v>
      </c>
      <c r="W2784" s="16" t="str">
        <f aca="false">_xlfn.XLOOKUP(D2784,products!$A$2:$A$61,products!$C$2:$C$61,"Not found")</f>
        <v>Beauty</v>
      </c>
    </row>
    <row r="2785" customFormat="false" ht="15" hidden="false" customHeight="false" outlineLevel="0" collapsed="false">
      <c r="A2785" s="16" t="s">
        <v>4021</v>
      </c>
      <c r="B2785" s="16" t="s">
        <v>4013</v>
      </c>
      <c r="C2785" s="16" t="s">
        <v>1418</v>
      </c>
      <c r="D2785" s="16" t="s">
        <v>203</v>
      </c>
      <c r="E2785" s="16" t="n">
        <v>1</v>
      </c>
      <c r="F2785" s="16" t="n">
        <v>2535</v>
      </c>
      <c r="G2785" s="16" t="n">
        <v>0.15</v>
      </c>
      <c r="H2785" s="16" t="s">
        <v>130</v>
      </c>
      <c r="I2785" s="16" t="s">
        <v>40</v>
      </c>
      <c r="J2785" s="16" t="n">
        <v>2</v>
      </c>
      <c r="K2785" s="16" t="n">
        <v>5</v>
      </c>
      <c r="L2785" s="16" t="s">
        <v>41</v>
      </c>
      <c r="M2785" s="18" t="n">
        <f aca="false">IF(ISNUMBER(B2785),B2785,IF(MID(B2785,3,1)="-",DATE(VALUE(RIGHT(B2785,4)),VALUE(MID(B2785,4,2)),VALUE(LEFT(B2785,2))),DATE(VALUE(LEFT(B2785,4)),VALUE(MID(B2785,6,2)),VALUE(RIGHT(B2785,2)))))</f>
        <v>45902</v>
      </c>
      <c r="N2785" s="16" t="n">
        <f aca="false">MONTH(M2785)</f>
        <v>9</v>
      </c>
      <c r="O2785" s="16" t="str">
        <f aca="false">PROPER(TRIM(H2785))</f>
        <v>Bengaluru</v>
      </c>
      <c r="P2785" s="16" t="str">
        <f aca="false">IFERROR(VLOOKUP(O2785,city_map!$A$2:$B$6,2,FALSE()),O2785)</f>
        <v>Bengaluru</v>
      </c>
      <c r="Q2785" s="16" t="n">
        <f aca="false">IF(ISNUMBER(F2785),F2785,VALUE(SUBSTITUTE(SUBSTITUTE(F2785,"₹",""),",","")))</f>
        <v>2535</v>
      </c>
      <c r="R2785" s="16" t="n">
        <f aca="false">IF(E2785=99,1,E2785)</f>
        <v>1</v>
      </c>
      <c r="S2785" s="16" t="n">
        <f aca="false">IF(G2785="",0,G2785)</f>
        <v>0.15</v>
      </c>
      <c r="T2785" s="16" t="str">
        <f aca="false">IF(I2785="","Unknown",IF(I2785="upi","UPI",I2785))</f>
        <v>COD</v>
      </c>
      <c r="U2785" s="16" t="str">
        <f aca="false">IF(L2785="Yes","Y",IF(L2785="No","N",L2785))</f>
        <v>N</v>
      </c>
      <c r="V2785" s="19" t="n">
        <f aca="false">ROUND(R2785*Q2785*(1-S2785),2)</f>
        <v>2154.75</v>
      </c>
      <c r="W2785" s="16" t="str">
        <f aca="false">_xlfn.XLOOKUP(D2785,products!$A$2:$A$61,products!$C$2:$C$61,"Not found")</f>
        <v>Fashion</v>
      </c>
    </row>
    <row r="2786" customFormat="false" ht="15" hidden="false" customHeight="false" outlineLevel="0" collapsed="false">
      <c r="A2786" s="16" t="s">
        <v>4022</v>
      </c>
      <c r="B2786" s="16" t="s">
        <v>4013</v>
      </c>
      <c r="C2786" s="16" t="s">
        <v>886</v>
      </c>
      <c r="D2786" s="16" t="s">
        <v>77</v>
      </c>
      <c r="E2786" s="16" t="n">
        <v>1</v>
      </c>
      <c r="F2786" s="16" t="n">
        <v>344</v>
      </c>
      <c r="G2786" s="16" t="n">
        <v>0</v>
      </c>
      <c r="H2786" s="16" t="s">
        <v>67</v>
      </c>
      <c r="I2786" s="16" t="s">
        <v>47</v>
      </c>
      <c r="J2786" s="16" t="n">
        <v>4</v>
      </c>
      <c r="K2786" s="16" t="n">
        <v>4</v>
      </c>
      <c r="L2786" s="16" t="s">
        <v>41</v>
      </c>
      <c r="M2786" s="18" t="n">
        <f aca="false">IF(ISNUMBER(B2786),B2786,IF(MID(B2786,3,1)="-",DATE(VALUE(RIGHT(B2786,4)),VALUE(MID(B2786,4,2)),VALUE(LEFT(B2786,2))),DATE(VALUE(LEFT(B2786,4)),VALUE(MID(B2786,6,2)),VALUE(RIGHT(B2786,2)))))</f>
        <v>45902</v>
      </c>
      <c r="N2786" s="16" t="n">
        <f aca="false">MONTH(M2786)</f>
        <v>9</v>
      </c>
      <c r="O2786" s="16" t="str">
        <f aca="false">PROPER(TRIM(H2786))</f>
        <v>Kolkata</v>
      </c>
      <c r="P2786" s="16" t="str">
        <f aca="false">IFERROR(VLOOKUP(O2786,city_map!$A$2:$B$6,2,FALSE()),O2786)</f>
        <v>Kolkata</v>
      </c>
      <c r="Q2786" s="16" t="n">
        <f aca="false">IF(ISNUMBER(F2786),F2786,VALUE(SUBSTITUTE(SUBSTITUTE(F2786,"₹",""),",","")))</f>
        <v>344</v>
      </c>
      <c r="R2786" s="16" t="n">
        <f aca="false">IF(E2786=99,1,E2786)</f>
        <v>1</v>
      </c>
      <c r="S2786" s="16" t="n">
        <f aca="false">IF(G2786="",0,G2786)</f>
        <v>0</v>
      </c>
      <c r="T2786" s="16" t="str">
        <f aca="false">IF(I2786="","Unknown",IF(I2786="upi","UPI",I2786))</f>
        <v>Debit Card</v>
      </c>
      <c r="U2786" s="16" t="str">
        <f aca="false">IF(L2786="Yes","Y",IF(L2786="No","N",L2786))</f>
        <v>N</v>
      </c>
      <c r="V2786" s="19" t="n">
        <f aca="false">ROUND(R2786*Q2786*(1-S2786),2)</f>
        <v>344</v>
      </c>
      <c r="W2786" s="16" t="str">
        <f aca="false">_xlfn.XLOOKUP(D2786,products!$A$2:$A$61,products!$C$2:$C$61,"Not found")</f>
        <v>Books</v>
      </c>
    </row>
    <row r="2787" customFormat="false" ht="15" hidden="false" customHeight="false" outlineLevel="0" collapsed="false">
      <c r="A2787" s="16" t="s">
        <v>4023</v>
      </c>
      <c r="B2787" s="16" t="s">
        <v>4013</v>
      </c>
      <c r="C2787" s="16" t="s">
        <v>1618</v>
      </c>
      <c r="D2787" s="16" t="s">
        <v>393</v>
      </c>
      <c r="E2787" s="16" t="n">
        <v>3</v>
      </c>
      <c r="F2787" s="16" t="n">
        <v>476</v>
      </c>
      <c r="G2787" s="16" t="n">
        <v>0.15</v>
      </c>
      <c r="H2787" s="16" t="s">
        <v>89</v>
      </c>
      <c r="I2787" s="16" t="s">
        <v>60</v>
      </c>
      <c r="J2787" s="16" t="n">
        <v>3</v>
      </c>
      <c r="K2787" s="16" t="n">
        <v>4</v>
      </c>
      <c r="L2787" s="16" t="s">
        <v>41</v>
      </c>
      <c r="M2787" s="18" t="n">
        <f aca="false">IF(ISNUMBER(B2787),B2787,IF(MID(B2787,3,1)="-",DATE(VALUE(RIGHT(B2787,4)),VALUE(MID(B2787,4,2)),VALUE(LEFT(B2787,2))),DATE(VALUE(LEFT(B2787,4)),VALUE(MID(B2787,6,2)),VALUE(RIGHT(B2787,2)))))</f>
        <v>45902</v>
      </c>
      <c r="N2787" s="16" t="n">
        <f aca="false">MONTH(M2787)</f>
        <v>9</v>
      </c>
      <c r="O2787" s="16" t="str">
        <f aca="false">PROPER(TRIM(H2787))</f>
        <v>Ahmedabad</v>
      </c>
      <c r="P2787" s="16" t="str">
        <f aca="false">IFERROR(VLOOKUP(O2787,city_map!$A$2:$B$6,2,FALSE()),O2787)</f>
        <v>Ahmedabad</v>
      </c>
      <c r="Q2787" s="16" t="n">
        <f aca="false">IF(ISNUMBER(F2787),F2787,VALUE(SUBSTITUTE(SUBSTITUTE(F2787,"₹",""),",","")))</f>
        <v>476</v>
      </c>
      <c r="R2787" s="16" t="n">
        <f aca="false">IF(E2787=99,1,E2787)</f>
        <v>3</v>
      </c>
      <c r="S2787" s="16" t="n">
        <f aca="false">IF(G2787="",0,G2787)</f>
        <v>0.15</v>
      </c>
      <c r="T2787" s="16" t="str">
        <f aca="false">IF(I2787="","Unknown",IF(I2787="upi","UPI",I2787))</f>
        <v>UPI</v>
      </c>
      <c r="U2787" s="16" t="str">
        <f aca="false">IF(L2787="Yes","Y",IF(L2787="No","N",L2787))</f>
        <v>N</v>
      </c>
      <c r="V2787" s="19" t="n">
        <f aca="false">ROUND(R2787*Q2787*(1-S2787),2)</f>
        <v>1213.8</v>
      </c>
      <c r="W2787" s="16" t="str">
        <f aca="false">_xlfn.XLOOKUP(D2787,products!$A$2:$A$61,products!$C$2:$C$61,"Not found")</f>
        <v>Fashion</v>
      </c>
    </row>
    <row r="2788" customFormat="false" ht="15" hidden="false" customHeight="false" outlineLevel="0" collapsed="false">
      <c r="A2788" s="16" t="s">
        <v>4024</v>
      </c>
      <c r="B2788" s="16" t="s">
        <v>4013</v>
      </c>
      <c r="C2788" s="16" t="s">
        <v>1384</v>
      </c>
      <c r="D2788" s="16" t="s">
        <v>396</v>
      </c>
      <c r="E2788" s="16" t="n">
        <v>1</v>
      </c>
      <c r="F2788" s="16" t="n">
        <v>5349</v>
      </c>
      <c r="G2788" s="16" t="n">
        <v>0.05</v>
      </c>
      <c r="H2788" s="16" t="s">
        <v>130</v>
      </c>
      <c r="I2788" s="16" t="s">
        <v>47</v>
      </c>
      <c r="J2788" s="16" t="n">
        <v>7</v>
      </c>
      <c r="K2788" s="16" t="n">
        <v>3</v>
      </c>
      <c r="L2788" s="16" t="s">
        <v>41</v>
      </c>
      <c r="M2788" s="18" t="n">
        <f aca="false">IF(ISNUMBER(B2788),B2788,IF(MID(B2788,3,1)="-",DATE(VALUE(RIGHT(B2788,4)),VALUE(MID(B2788,4,2)),VALUE(LEFT(B2788,2))),DATE(VALUE(LEFT(B2788,4)),VALUE(MID(B2788,6,2)),VALUE(RIGHT(B2788,2)))))</f>
        <v>45902</v>
      </c>
      <c r="N2788" s="16" t="n">
        <f aca="false">MONTH(M2788)</f>
        <v>9</v>
      </c>
      <c r="O2788" s="16" t="str">
        <f aca="false">PROPER(TRIM(H2788))</f>
        <v>Bengaluru</v>
      </c>
      <c r="P2788" s="16" t="str">
        <f aca="false">IFERROR(VLOOKUP(O2788,city_map!$A$2:$B$6,2,FALSE()),O2788)</f>
        <v>Bengaluru</v>
      </c>
      <c r="Q2788" s="16" t="n">
        <f aca="false">IF(ISNUMBER(F2788),F2788,VALUE(SUBSTITUTE(SUBSTITUTE(F2788,"₹",""),",","")))</f>
        <v>5349</v>
      </c>
      <c r="R2788" s="16" t="n">
        <f aca="false">IF(E2788=99,1,E2788)</f>
        <v>1</v>
      </c>
      <c r="S2788" s="16" t="n">
        <f aca="false">IF(G2788="",0,G2788)</f>
        <v>0.05</v>
      </c>
      <c r="T2788" s="16" t="str">
        <f aca="false">IF(I2788="","Unknown",IF(I2788="upi","UPI",I2788))</f>
        <v>Debit Card</v>
      </c>
      <c r="U2788" s="16" t="str">
        <f aca="false">IF(L2788="Yes","Y",IF(L2788="No","N",L2788))</f>
        <v>N</v>
      </c>
      <c r="V2788" s="19" t="n">
        <f aca="false">ROUND(R2788*Q2788*(1-S2788),2)</f>
        <v>5081.55</v>
      </c>
      <c r="W2788" s="16" t="str">
        <f aca="false">_xlfn.XLOOKUP(D2788,products!$A$2:$A$61,products!$C$2:$C$61,"Not found")</f>
        <v>Home</v>
      </c>
    </row>
    <row r="2789" customFormat="false" ht="15" hidden="false" customHeight="false" outlineLevel="0" collapsed="false">
      <c r="A2789" s="16" t="s">
        <v>4025</v>
      </c>
      <c r="B2789" s="16" t="s">
        <v>4013</v>
      </c>
      <c r="C2789" s="16" t="s">
        <v>1708</v>
      </c>
      <c r="D2789" s="16" t="s">
        <v>222</v>
      </c>
      <c r="E2789" s="16" t="n">
        <v>3</v>
      </c>
      <c r="F2789" s="16" t="n">
        <v>1989</v>
      </c>
      <c r="G2789" s="16" t="n">
        <v>0.15</v>
      </c>
      <c r="H2789" s="16" t="s">
        <v>81</v>
      </c>
      <c r="I2789" s="16" t="s">
        <v>71</v>
      </c>
      <c r="J2789" s="16" t="n">
        <v>4</v>
      </c>
      <c r="K2789" s="16" t="n">
        <v>3</v>
      </c>
      <c r="L2789" s="16" t="s">
        <v>41</v>
      </c>
      <c r="M2789" s="18" t="n">
        <f aca="false">IF(ISNUMBER(B2789),B2789,IF(MID(B2789,3,1)="-",DATE(VALUE(RIGHT(B2789,4)),VALUE(MID(B2789,4,2)),VALUE(LEFT(B2789,2))),DATE(VALUE(LEFT(B2789,4)),VALUE(MID(B2789,6,2)),VALUE(RIGHT(B2789,2)))))</f>
        <v>45902</v>
      </c>
      <c r="N2789" s="16" t="n">
        <f aca="false">MONTH(M2789)</f>
        <v>9</v>
      </c>
      <c r="O2789" s="16" t="str">
        <f aca="false">PROPER(TRIM(H2789))</f>
        <v>Hyderabad</v>
      </c>
      <c r="P2789" s="16" t="str">
        <f aca="false">IFERROR(VLOOKUP(O2789,city_map!$A$2:$B$6,2,FALSE()),O2789)</f>
        <v>Hyderabad</v>
      </c>
      <c r="Q2789" s="16" t="n">
        <f aca="false">IF(ISNUMBER(F2789),F2789,VALUE(SUBSTITUTE(SUBSTITUTE(F2789,"₹",""),",","")))</f>
        <v>1989</v>
      </c>
      <c r="R2789" s="16" t="n">
        <f aca="false">IF(E2789=99,1,E2789)</f>
        <v>3</v>
      </c>
      <c r="S2789" s="16" t="n">
        <f aca="false">IF(G2789="",0,G2789)</f>
        <v>0.15</v>
      </c>
      <c r="T2789" s="16" t="str">
        <f aca="false">IF(I2789="","Unknown",IF(I2789="upi","UPI",I2789))</f>
        <v>Credit Card</v>
      </c>
      <c r="U2789" s="16" t="str">
        <f aca="false">IF(L2789="Yes","Y",IF(L2789="No","N",L2789))</f>
        <v>N</v>
      </c>
      <c r="V2789" s="19" t="n">
        <f aca="false">ROUND(R2789*Q2789*(1-S2789),2)</f>
        <v>5071.95</v>
      </c>
      <c r="W2789" s="16" t="str">
        <f aca="false">_xlfn.XLOOKUP(D2789,products!$A$2:$A$61,products!$C$2:$C$61,"Not found")</f>
        <v>Fashion</v>
      </c>
    </row>
    <row r="2790" customFormat="false" ht="15" hidden="false" customHeight="false" outlineLevel="0" collapsed="false">
      <c r="A2790" s="16" t="s">
        <v>4026</v>
      </c>
      <c r="B2790" s="16" t="s">
        <v>4013</v>
      </c>
      <c r="C2790" s="16" t="s">
        <v>902</v>
      </c>
      <c r="D2790" s="16" t="s">
        <v>66</v>
      </c>
      <c r="E2790" s="16" t="n">
        <v>4</v>
      </c>
      <c r="F2790" s="16" t="s">
        <v>4027</v>
      </c>
      <c r="G2790" s="16" t="n">
        <v>0.05</v>
      </c>
      <c r="H2790" s="16" t="s">
        <v>81</v>
      </c>
      <c r="I2790" s="16" t="s">
        <v>60</v>
      </c>
      <c r="J2790" s="16" t="n">
        <v>2</v>
      </c>
      <c r="K2790" s="16" t="n">
        <v>5</v>
      </c>
      <c r="L2790" s="16" t="s">
        <v>41</v>
      </c>
      <c r="M2790" s="18" t="n">
        <f aca="false">IF(ISNUMBER(B2790),B2790,IF(MID(B2790,3,1)="-",DATE(VALUE(RIGHT(B2790,4)),VALUE(MID(B2790,4,2)),VALUE(LEFT(B2790,2))),DATE(VALUE(LEFT(B2790,4)),VALUE(MID(B2790,6,2)),VALUE(RIGHT(B2790,2)))))</f>
        <v>45902</v>
      </c>
      <c r="N2790" s="16" t="n">
        <f aca="false">MONTH(M2790)</f>
        <v>9</v>
      </c>
      <c r="O2790" s="16" t="str">
        <f aca="false">PROPER(TRIM(H2790))</f>
        <v>Hyderabad</v>
      </c>
      <c r="P2790" s="16" t="str">
        <f aca="false">IFERROR(VLOOKUP(O2790,city_map!$A$2:$B$6,2,FALSE()),O2790)</f>
        <v>Hyderabad</v>
      </c>
      <c r="Q2790" s="16" t="n">
        <f aca="false">IF(ISNUMBER(F2790),F2790,VALUE(SUBSTITUTE(SUBSTITUTE(F2790,"₹",""),",","")))</f>
        <v>15236</v>
      </c>
      <c r="R2790" s="16" t="n">
        <f aca="false">IF(E2790=99,1,E2790)</f>
        <v>4</v>
      </c>
      <c r="S2790" s="16" t="n">
        <f aca="false">IF(G2790="",0,G2790)</f>
        <v>0.05</v>
      </c>
      <c r="T2790" s="16" t="str">
        <f aca="false">IF(I2790="","Unknown",IF(I2790="upi","UPI",I2790))</f>
        <v>UPI</v>
      </c>
      <c r="U2790" s="16" t="str">
        <f aca="false">IF(L2790="Yes","Y",IF(L2790="No","N",L2790))</f>
        <v>N</v>
      </c>
      <c r="V2790" s="19" t="n">
        <f aca="false">ROUND(R2790*Q2790*(1-S2790),2)</f>
        <v>57896.8</v>
      </c>
      <c r="W2790" s="16" t="str">
        <f aca="false">_xlfn.XLOOKUP(D2790,products!$A$2:$A$61,products!$C$2:$C$61,"Not found")</f>
        <v>Electronics</v>
      </c>
    </row>
    <row r="2791" customFormat="false" ht="15" hidden="false" customHeight="false" outlineLevel="0" collapsed="false">
      <c r="A2791" s="16" t="s">
        <v>4028</v>
      </c>
      <c r="B2791" s="16" t="s">
        <v>4013</v>
      </c>
      <c r="C2791" s="16" t="s">
        <v>466</v>
      </c>
      <c r="D2791" s="16" t="s">
        <v>55</v>
      </c>
      <c r="E2791" s="16" t="n">
        <v>1</v>
      </c>
      <c r="F2791" s="16" t="n">
        <v>1935</v>
      </c>
      <c r="G2791" s="16" t="n">
        <v>0.1</v>
      </c>
      <c r="H2791" s="16" t="s">
        <v>208</v>
      </c>
      <c r="I2791" s="16" t="s">
        <v>40</v>
      </c>
      <c r="J2791" s="16" t="n">
        <v>7</v>
      </c>
      <c r="K2791" s="16" t="n">
        <v>3</v>
      </c>
      <c r="L2791" s="16" t="s">
        <v>41</v>
      </c>
      <c r="M2791" s="18" t="n">
        <f aca="false">IF(ISNUMBER(B2791),B2791,IF(MID(B2791,3,1)="-",DATE(VALUE(RIGHT(B2791,4)),VALUE(MID(B2791,4,2)),VALUE(LEFT(B2791,2))),DATE(VALUE(LEFT(B2791,4)),VALUE(MID(B2791,6,2)),VALUE(RIGHT(B2791,2)))))</f>
        <v>45902</v>
      </c>
      <c r="N2791" s="16" t="n">
        <f aca="false">MONTH(M2791)</f>
        <v>9</v>
      </c>
      <c r="O2791" s="16" t="str">
        <f aca="false">PROPER(TRIM(H2791))</f>
        <v>Jaipur</v>
      </c>
      <c r="P2791" s="16" t="str">
        <f aca="false">IFERROR(VLOOKUP(O2791,city_map!$A$2:$B$6,2,FALSE()),O2791)</f>
        <v>Jaipur</v>
      </c>
      <c r="Q2791" s="16" t="n">
        <f aca="false">IF(ISNUMBER(F2791),F2791,VALUE(SUBSTITUTE(SUBSTITUTE(F2791,"₹",""),",","")))</f>
        <v>1935</v>
      </c>
      <c r="R2791" s="16" t="n">
        <f aca="false">IF(E2791=99,1,E2791)</f>
        <v>1</v>
      </c>
      <c r="S2791" s="16" t="n">
        <f aca="false">IF(G2791="",0,G2791)</f>
        <v>0.1</v>
      </c>
      <c r="T2791" s="16" t="str">
        <f aca="false">IF(I2791="","Unknown",IF(I2791="upi","UPI",I2791))</f>
        <v>COD</v>
      </c>
      <c r="U2791" s="16" t="str">
        <f aca="false">IF(L2791="Yes","Y",IF(L2791="No","N",L2791))</f>
        <v>N</v>
      </c>
      <c r="V2791" s="19" t="n">
        <f aca="false">ROUND(R2791*Q2791*(1-S2791),2)</f>
        <v>1741.5</v>
      </c>
      <c r="W2791" s="16" t="str">
        <f aca="false">_xlfn.XLOOKUP(D2791,products!$A$2:$A$61,products!$C$2:$C$61,"Not found")</f>
        <v>Home</v>
      </c>
    </row>
    <row r="2792" customFormat="false" ht="15" hidden="false" customHeight="false" outlineLevel="0" collapsed="false">
      <c r="A2792" s="16" t="s">
        <v>4029</v>
      </c>
      <c r="B2792" s="16" t="s">
        <v>4013</v>
      </c>
      <c r="C2792" s="16" t="s">
        <v>4030</v>
      </c>
      <c r="D2792" s="16" t="s">
        <v>51</v>
      </c>
      <c r="E2792" s="16" t="n">
        <v>2</v>
      </c>
      <c r="F2792" s="16" t="s">
        <v>4031</v>
      </c>
      <c r="G2792" s="16" t="n">
        <v>0</v>
      </c>
      <c r="H2792" s="16" t="s">
        <v>527</v>
      </c>
      <c r="I2792" s="16" t="s">
        <v>60</v>
      </c>
      <c r="J2792" s="16" t="n">
        <v>5</v>
      </c>
      <c r="K2792" s="16"/>
      <c r="L2792" s="16" t="s">
        <v>57</v>
      </c>
      <c r="M2792" s="18" t="n">
        <f aca="false">IF(ISNUMBER(B2792),B2792,IF(MID(B2792,3,1)="-",DATE(VALUE(RIGHT(B2792,4)),VALUE(MID(B2792,4,2)),VALUE(LEFT(B2792,2))),DATE(VALUE(LEFT(B2792,4)),VALUE(MID(B2792,6,2)),VALUE(RIGHT(B2792,2)))))</f>
        <v>45902</v>
      </c>
      <c r="N2792" s="16" t="n">
        <f aca="false">MONTH(M2792)</f>
        <v>9</v>
      </c>
      <c r="O2792" s="16" t="str">
        <f aca="false">PROPER(TRIM(H2792))</f>
        <v>Bangalore</v>
      </c>
      <c r="P2792" s="16" t="str">
        <f aca="false">IFERROR(VLOOKUP(O2792,city_map!$A$2:$B$6,2,FALSE()),O2792)</f>
        <v>Bengaluru</v>
      </c>
      <c r="Q2792" s="16" t="n">
        <f aca="false">IF(ISNUMBER(F2792),F2792,VALUE(SUBSTITUTE(SUBSTITUTE(F2792,"₹",""),",","")))</f>
        <v>2240</v>
      </c>
      <c r="R2792" s="16" t="n">
        <f aca="false">IF(E2792=99,1,E2792)</f>
        <v>2</v>
      </c>
      <c r="S2792" s="16" t="n">
        <f aca="false">IF(G2792="",0,G2792)</f>
        <v>0</v>
      </c>
      <c r="T2792" s="16" t="str">
        <f aca="false">IF(I2792="","Unknown",IF(I2792="upi","UPI",I2792))</f>
        <v>UPI</v>
      </c>
      <c r="U2792" s="16" t="str">
        <f aca="false">IF(L2792="Yes","Y",IF(L2792="No","N",L2792))</f>
        <v>Y</v>
      </c>
      <c r="V2792" s="19" t="n">
        <f aca="false">ROUND(R2792*Q2792*(1-S2792),2)</f>
        <v>4480</v>
      </c>
      <c r="W2792" s="16" t="str">
        <f aca="false">_xlfn.XLOOKUP(D2792,products!$A$2:$A$61,products!$C$2:$C$61,"Not found")</f>
        <v>Fashion</v>
      </c>
    </row>
    <row r="2793" customFormat="false" ht="15" hidden="false" customHeight="false" outlineLevel="0" collapsed="false">
      <c r="A2793" s="16" t="s">
        <v>4032</v>
      </c>
      <c r="B2793" s="16" t="s">
        <v>4013</v>
      </c>
      <c r="C2793" s="16" t="s">
        <v>1731</v>
      </c>
      <c r="D2793" s="16" t="s">
        <v>229</v>
      </c>
      <c r="E2793" s="16" t="n">
        <v>1</v>
      </c>
      <c r="F2793" s="16" t="n">
        <v>457</v>
      </c>
      <c r="G2793" s="16" t="n">
        <v>0.1</v>
      </c>
      <c r="H2793" s="16" t="s">
        <v>56</v>
      </c>
      <c r="I2793" s="16" t="s">
        <v>40</v>
      </c>
      <c r="J2793" s="16" t="n">
        <v>6</v>
      </c>
      <c r="K2793" s="16" t="n">
        <v>4</v>
      </c>
      <c r="L2793" s="16" t="s">
        <v>41</v>
      </c>
      <c r="M2793" s="18" t="n">
        <f aca="false">IF(ISNUMBER(B2793),B2793,IF(MID(B2793,3,1)="-",DATE(VALUE(RIGHT(B2793,4)),VALUE(MID(B2793,4,2)),VALUE(LEFT(B2793,2))),DATE(VALUE(LEFT(B2793,4)),VALUE(MID(B2793,6,2)),VALUE(RIGHT(B2793,2)))))</f>
        <v>45902</v>
      </c>
      <c r="N2793" s="16" t="n">
        <f aca="false">MONTH(M2793)</f>
        <v>9</v>
      </c>
      <c r="O2793" s="16" t="str">
        <f aca="false">PROPER(TRIM(H2793))</f>
        <v>Lucknow</v>
      </c>
      <c r="P2793" s="16" t="str">
        <f aca="false">IFERROR(VLOOKUP(O2793,city_map!$A$2:$B$6,2,FALSE()),O2793)</f>
        <v>Lucknow</v>
      </c>
      <c r="Q2793" s="16" t="n">
        <f aca="false">IF(ISNUMBER(F2793),F2793,VALUE(SUBSTITUTE(SUBSTITUTE(F2793,"₹",""),",","")))</f>
        <v>457</v>
      </c>
      <c r="R2793" s="16" t="n">
        <f aca="false">IF(E2793=99,1,E2793)</f>
        <v>1</v>
      </c>
      <c r="S2793" s="16" t="n">
        <f aca="false">IF(G2793="",0,G2793)</f>
        <v>0.1</v>
      </c>
      <c r="T2793" s="16" t="str">
        <f aca="false">IF(I2793="","Unknown",IF(I2793="upi","UPI",I2793))</f>
        <v>COD</v>
      </c>
      <c r="U2793" s="16" t="str">
        <f aca="false">IF(L2793="Yes","Y",IF(L2793="No","N",L2793))</f>
        <v>N</v>
      </c>
      <c r="V2793" s="19" t="n">
        <f aca="false">ROUND(R2793*Q2793*(1-S2793),2)</f>
        <v>411.3</v>
      </c>
      <c r="W2793" s="16" t="str">
        <f aca="false">_xlfn.XLOOKUP(D2793,products!$A$2:$A$61,products!$C$2:$C$61,"Not found")</f>
        <v>Books</v>
      </c>
    </row>
    <row r="2794" customFormat="false" ht="15" hidden="false" customHeight="false" outlineLevel="0" collapsed="false">
      <c r="A2794" s="16" t="s">
        <v>4033</v>
      </c>
      <c r="B2794" s="16" t="s">
        <v>4013</v>
      </c>
      <c r="C2794" s="16" t="s">
        <v>1183</v>
      </c>
      <c r="D2794" s="16" t="s">
        <v>262</v>
      </c>
      <c r="E2794" s="16" t="n">
        <v>1</v>
      </c>
      <c r="F2794" s="16" t="n">
        <v>788</v>
      </c>
      <c r="G2794" s="16" t="n">
        <v>0.1</v>
      </c>
      <c r="H2794" s="16" t="s">
        <v>208</v>
      </c>
      <c r="I2794" s="16" t="s">
        <v>40</v>
      </c>
      <c r="J2794" s="16" t="n">
        <v>5</v>
      </c>
      <c r="K2794" s="16" t="n">
        <v>5</v>
      </c>
      <c r="L2794" s="16" t="s">
        <v>174</v>
      </c>
      <c r="M2794" s="18" t="n">
        <f aca="false">IF(ISNUMBER(B2794),B2794,IF(MID(B2794,3,1)="-",DATE(VALUE(RIGHT(B2794,4)),VALUE(MID(B2794,4,2)),VALUE(LEFT(B2794,2))),DATE(VALUE(LEFT(B2794,4)),VALUE(MID(B2794,6,2)),VALUE(RIGHT(B2794,2)))))</f>
        <v>45902</v>
      </c>
      <c r="N2794" s="16" t="n">
        <f aca="false">MONTH(M2794)</f>
        <v>9</v>
      </c>
      <c r="O2794" s="16" t="str">
        <f aca="false">PROPER(TRIM(H2794))</f>
        <v>Jaipur</v>
      </c>
      <c r="P2794" s="16" t="str">
        <f aca="false">IFERROR(VLOOKUP(O2794,city_map!$A$2:$B$6,2,FALSE()),O2794)</f>
        <v>Jaipur</v>
      </c>
      <c r="Q2794" s="16" t="n">
        <f aca="false">IF(ISNUMBER(F2794),F2794,VALUE(SUBSTITUTE(SUBSTITUTE(F2794,"₹",""),",","")))</f>
        <v>788</v>
      </c>
      <c r="R2794" s="16" t="n">
        <f aca="false">IF(E2794=99,1,E2794)</f>
        <v>1</v>
      </c>
      <c r="S2794" s="16" t="n">
        <f aca="false">IF(G2794="",0,G2794)</f>
        <v>0.1</v>
      </c>
      <c r="T2794" s="16" t="str">
        <f aca="false">IF(I2794="","Unknown",IF(I2794="upi","UPI",I2794))</f>
        <v>COD</v>
      </c>
      <c r="U2794" s="16" t="str">
        <f aca="false">IF(L2794="Yes","Y",IF(L2794="No","N",L2794))</f>
        <v>N</v>
      </c>
      <c r="V2794" s="19" t="n">
        <f aca="false">ROUND(R2794*Q2794*(1-S2794),2)</f>
        <v>709.2</v>
      </c>
      <c r="W2794" s="16" t="str">
        <f aca="false">_xlfn.XLOOKUP(D2794,products!$A$2:$A$61,products!$C$2:$C$61,"Not found")</f>
        <v>Home</v>
      </c>
    </row>
    <row r="2795" customFormat="false" ht="15" hidden="false" customHeight="false" outlineLevel="0" collapsed="false">
      <c r="A2795" s="16" t="s">
        <v>4034</v>
      </c>
      <c r="B2795" s="16" t="s">
        <v>4013</v>
      </c>
      <c r="C2795" s="16" t="s">
        <v>270</v>
      </c>
      <c r="D2795" s="16" t="s">
        <v>262</v>
      </c>
      <c r="E2795" s="16" t="n">
        <v>2</v>
      </c>
      <c r="F2795" s="16" t="n">
        <v>795</v>
      </c>
      <c r="G2795" s="16" t="n">
        <v>0.1</v>
      </c>
      <c r="H2795" s="16" t="s">
        <v>46</v>
      </c>
      <c r="I2795" s="16" t="s">
        <v>40</v>
      </c>
      <c r="J2795" s="16" t="n">
        <v>3</v>
      </c>
      <c r="K2795" s="16" t="n">
        <v>4</v>
      </c>
      <c r="L2795" s="16" t="s">
        <v>41</v>
      </c>
      <c r="M2795" s="18" t="n">
        <f aca="false">IF(ISNUMBER(B2795),B2795,IF(MID(B2795,3,1)="-",DATE(VALUE(RIGHT(B2795,4)),VALUE(MID(B2795,4,2)),VALUE(LEFT(B2795,2))),DATE(VALUE(LEFT(B2795,4)),VALUE(MID(B2795,6,2)),VALUE(RIGHT(B2795,2)))))</f>
        <v>45902</v>
      </c>
      <c r="N2795" s="16" t="n">
        <f aca="false">MONTH(M2795)</f>
        <v>9</v>
      </c>
      <c r="O2795" s="16" t="str">
        <f aca="false">PROPER(TRIM(H2795))</f>
        <v>Chennai</v>
      </c>
      <c r="P2795" s="16" t="str">
        <f aca="false">IFERROR(VLOOKUP(O2795,city_map!$A$2:$B$6,2,FALSE()),O2795)</f>
        <v>Chennai</v>
      </c>
      <c r="Q2795" s="16" t="n">
        <f aca="false">IF(ISNUMBER(F2795),F2795,VALUE(SUBSTITUTE(SUBSTITUTE(F2795,"₹",""),",","")))</f>
        <v>795</v>
      </c>
      <c r="R2795" s="16" t="n">
        <f aca="false">IF(E2795=99,1,E2795)</f>
        <v>2</v>
      </c>
      <c r="S2795" s="16" t="n">
        <f aca="false">IF(G2795="",0,G2795)</f>
        <v>0.1</v>
      </c>
      <c r="T2795" s="16" t="str">
        <f aca="false">IF(I2795="","Unknown",IF(I2795="upi","UPI",I2795))</f>
        <v>COD</v>
      </c>
      <c r="U2795" s="16" t="str">
        <f aca="false">IF(L2795="Yes","Y",IF(L2795="No","N",L2795))</f>
        <v>N</v>
      </c>
      <c r="V2795" s="19" t="n">
        <f aca="false">ROUND(R2795*Q2795*(1-S2795),2)</f>
        <v>1431</v>
      </c>
      <c r="W2795" s="16" t="str">
        <f aca="false">_xlfn.XLOOKUP(D2795,products!$A$2:$A$61,products!$C$2:$C$61,"Not found")</f>
        <v>Home</v>
      </c>
    </row>
    <row r="2796" customFormat="false" ht="15" hidden="false" customHeight="false" outlineLevel="0" collapsed="false">
      <c r="A2796" s="16" t="s">
        <v>4035</v>
      </c>
      <c r="B2796" s="16" t="s">
        <v>4013</v>
      </c>
      <c r="C2796" s="16" t="s">
        <v>156</v>
      </c>
      <c r="D2796" s="16" t="s">
        <v>74</v>
      </c>
      <c r="E2796" s="16" t="n">
        <v>2</v>
      </c>
      <c r="F2796" s="16" t="n">
        <v>18977</v>
      </c>
      <c r="G2796" s="16" t="n">
        <v>0.1</v>
      </c>
      <c r="H2796" s="16" t="s">
        <v>112</v>
      </c>
      <c r="I2796" s="16" t="s">
        <v>47</v>
      </c>
      <c r="J2796" s="16" t="n">
        <v>2</v>
      </c>
      <c r="K2796" s="16" t="n">
        <v>5</v>
      </c>
      <c r="L2796" s="16" t="s">
        <v>41</v>
      </c>
      <c r="M2796" s="18" t="n">
        <f aca="false">IF(ISNUMBER(B2796),B2796,IF(MID(B2796,3,1)="-",DATE(VALUE(RIGHT(B2796,4)),VALUE(MID(B2796,4,2)),VALUE(LEFT(B2796,2))),DATE(VALUE(LEFT(B2796,4)),VALUE(MID(B2796,6,2)),VALUE(RIGHT(B2796,2)))))</f>
        <v>45902</v>
      </c>
      <c r="N2796" s="16" t="n">
        <f aca="false">MONTH(M2796)</f>
        <v>9</v>
      </c>
      <c r="O2796" s="16" t="str">
        <f aca="false">PROPER(TRIM(H2796))</f>
        <v>Mumbai</v>
      </c>
      <c r="P2796" s="16" t="str">
        <f aca="false">IFERROR(VLOOKUP(O2796,city_map!$A$2:$B$6,2,FALSE()),O2796)</f>
        <v>Mumbai</v>
      </c>
      <c r="Q2796" s="16" t="n">
        <f aca="false">IF(ISNUMBER(F2796),F2796,VALUE(SUBSTITUTE(SUBSTITUTE(F2796,"₹",""),",","")))</f>
        <v>18977</v>
      </c>
      <c r="R2796" s="16" t="n">
        <f aca="false">IF(E2796=99,1,E2796)</f>
        <v>2</v>
      </c>
      <c r="S2796" s="16" t="n">
        <f aca="false">IF(G2796="",0,G2796)</f>
        <v>0.1</v>
      </c>
      <c r="T2796" s="16" t="str">
        <f aca="false">IF(I2796="","Unknown",IF(I2796="upi","UPI",I2796))</f>
        <v>Debit Card</v>
      </c>
      <c r="U2796" s="16" t="str">
        <f aca="false">IF(L2796="Yes","Y",IF(L2796="No","N",L2796))</f>
        <v>N</v>
      </c>
      <c r="V2796" s="19" t="n">
        <f aca="false">ROUND(R2796*Q2796*(1-S2796),2)</f>
        <v>34158.6</v>
      </c>
      <c r="W2796" s="16" t="str">
        <f aca="false">_xlfn.XLOOKUP(D2796,products!$A$2:$A$61,products!$C$2:$C$61,"Not found")</f>
        <v>Electronics</v>
      </c>
    </row>
    <row r="2797" customFormat="false" ht="15" hidden="false" customHeight="false" outlineLevel="0" collapsed="false">
      <c r="A2797" s="16" t="s">
        <v>4036</v>
      </c>
      <c r="B2797" s="16" t="s">
        <v>4037</v>
      </c>
      <c r="C2797" s="16" t="s">
        <v>3259</v>
      </c>
      <c r="D2797" s="16" t="s">
        <v>254</v>
      </c>
      <c r="E2797" s="16" t="n">
        <v>4</v>
      </c>
      <c r="F2797" s="16" t="n">
        <v>1008</v>
      </c>
      <c r="G2797" s="16" t="n">
        <v>0.3</v>
      </c>
      <c r="H2797" s="16" t="s">
        <v>39</v>
      </c>
      <c r="I2797" s="16" t="s">
        <v>60</v>
      </c>
      <c r="J2797" s="16" t="n">
        <v>2</v>
      </c>
      <c r="K2797" s="16" t="n">
        <v>3</v>
      </c>
      <c r="L2797" s="16" t="s">
        <v>57</v>
      </c>
      <c r="M2797" s="18" t="n">
        <f aca="false">IF(ISNUMBER(B2797),B2797,IF(MID(B2797,3,1)="-",DATE(VALUE(RIGHT(B2797,4)),VALUE(MID(B2797,4,2)),VALUE(LEFT(B2797,2))),DATE(VALUE(LEFT(B2797,4)),VALUE(MID(B2797,6,2)),VALUE(RIGHT(B2797,2)))))</f>
        <v>45903</v>
      </c>
      <c r="N2797" s="16" t="n">
        <f aca="false">MONTH(M2797)</f>
        <v>9</v>
      </c>
      <c r="O2797" s="16" t="str">
        <f aca="false">PROPER(TRIM(H2797))</f>
        <v>Delhi</v>
      </c>
      <c r="P2797" s="16" t="str">
        <f aca="false">IFERROR(VLOOKUP(O2797,city_map!$A$2:$B$6,2,FALSE()),O2797)</f>
        <v>Delhi</v>
      </c>
      <c r="Q2797" s="16" t="n">
        <f aca="false">IF(ISNUMBER(F2797),F2797,VALUE(SUBSTITUTE(SUBSTITUTE(F2797,"₹",""),",","")))</f>
        <v>1008</v>
      </c>
      <c r="R2797" s="16" t="n">
        <f aca="false">IF(E2797=99,1,E2797)</f>
        <v>4</v>
      </c>
      <c r="S2797" s="16" t="n">
        <f aca="false">IF(G2797="",0,G2797)</f>
        <v>0.3</v>
      </c>
      <c r="T2797" s="16" t="str">
        <f aca="false">IF(I2797="","Unknown",IF(I2797="upi","UPI",I2797))</f>
        <v>UPI</v>
      </c>
      <c r="U2797" s="16" t="str">
        <f aca="false">IF(L2797="Yes","Y",IF(L2797="No","N",L2797))</f>
        <v>Y</v>
      </c>
      <c r="V2797" s="19" t="n">
        <f aca="false">ROUND(R2797*Q2797*(1-S2797),2)</f>
        <v>2822.4</v>
      </c>
      <c r="W2797" s="16" t="str">
        <f aca="false">_xlfn.XLOOKUP(D2797,products!$A$2:$A$61,products!$C$2:$C$61,"Not found")</f>
        <v>Fashion</v>
      </c>
    </row>
    <row r="2798" customFormat="false" ht="15" hidden="false" customHeight="false" outlineLevel="0" collapsed="false">
      <c r="A2798" s="16" t="s">
        <v>4038</v>
      </c>
      <c r="B2798" s="16" t="s">
        <v>4037</v>
      </c>
      <c r="C2798" s="16" t="s">
        <v>322</v>
      </c>
      <c r="D2798" s="16" t="s">
        <v>216</v>
      </c>
      <c r="E2798" s="16" t="n">
        <v>5</v>
      </c>
      <c r="F2798" s="16" t="n">
        <v>883</v>
      </c>
      <c r="G2798" s="16" t="n">
        <v>0.3</v>
      </c>
      <c r="H2798" s="16" t="s">
        <v>233</v>
      </c>
      <c r="I2798" s="16" t="s">
        <v>71</v>
      </c>
      <c r="J2798" s="16" t="n">
        <v>4</v>
      </c>
      <c r="K2798" s="16"/>
      <c r="L2798" s="16" t="s">
        <v>41</v>
      </c>
      <c r="M2798" s="18" t="n">
        <f aca="false">IF(ISNUMBER(B2798),B2798,IF(MID(B2798,3,1)="-",DATE(VALUE(RIGHT(B2798,4)),VALUE(MID(B2798,4,2)),VALUE(LEFT(B2798,2))),DATE(VALUE(LEFT(B2798,4)),VALUE(MID(B2798,6,2)),VALUE(RIGHT(B2798,2)))))</f>
        <v>45903</v>
      </c>
      <c r="N2798" s="16" t="n">
        <f aca="false">MONTH(M2798)</f>
        <v>9</v>
      </c>
      <c r="O2798" s="16" t="str">
        <f aca="false">PROPER(TRIM(H2798))</f>
        <v>Mumbai</v>
      </c>
      <c r="P2798" s="16" t="str">
        <f aca="false">IFERROR(VLOOKUP(O2798,city_map!$A$2:$B$6,2,FALSE()),O2798)</f>
        <v>Mumbai</v>
      </c>
      <c r="Q2798" s="16" t="n">
        <f aca="false">IF(ISNUMBER(F2798),F2798,VALUE(SUBSTITUTE(SUBSTITUTE(F2798,"₹",""),",","")))</f>
        <v>883</v>
      </c>
      <c r="R2798" s="16" t="n">
        <f aca="false">IF(E2798=99,1,E2798)</f>
        <v>5</v>
      </c>
      <c r="S2798" s="16" t="n">
        <f aca="false">IF(G2798="",0,G2798)</f>
        <v>0.3</v>
      </c>
      <c r="T2798" s="16" t="str">
        <f aca="false">IF(I2798="","Unknown",IF(I2798="upi","UPI",I2798))</f>
        <v>Credit Card</v>
      </c>
      <c r="U2798" s="16" t="str">
        <f aca="false">IF(L2798="Yes","Y",IF(L2798="No","N",L2798))</f>
        <v>N</v>
      </c>
      <c r="V2798" s="19" t="n">
        <f aca="false">ROUND(R2798*Q2798*(1-S2798),2)</f>
        <v>3090.5</v>
      </c>
      <c r="W2798" s="16" t="str">
        <f aca="false">_xlfn.XLOOKUP(D2798,products!$A$2:$A$61,products!$C$2:$C$61,"Not found")</f>
        <v>Books</v>
      </c>
    </row>
    <row r="2799" customFormat="false" ht="15" hidden="false" customHeight="false" outlineLevel="0" collapsed="false">
      <c r="A2799" s="16" t="s">
        <v>4039</v>
      </c>
      <c r="B2799" s="16" t="s">
        <v>4037</v>
      </c>
      <c r="C2799" s="16" t="s">
        <v>1570</v>
      </c>
      <c r="D2799" s="16" t="s">
        <v>99</v>
      </c>
      <c r="E2799" s="16" t="n">
        <v>1</v>
      </c>
      <c r="F2799" s="16" t="n">
        <v>683</v>
      </c>
      <c r="G2799" s="16" t="n">
        <v>0.05</v>
      </c>
      <c r="H2799" s="16" t="s">
        <v>130</v>
      </c>
      <c r="I2799" s="16" t="s">
        <v>40</v>
      </c>
      <c r="J2799" s="16" t="n">
        <v>3</v>
      </c>
      <c r="K2799" s="16" t="n">
        <v>3</v>
      </c>
      <c r="L2799" s="16" t="s">
        <v>57</v>
      </c>
      <c r="M2799" s="18" t="n">
        <f aca="false">IF(ISNUMBER(B2799),B2799,IF(MID(B2799,3,1)="-",DATE(VALUE(RIGHT(B2799,4)),VALUE(MID(B2799,4,2)),VALUE(LEFT(B2799,2))),DATE(VALUE(LEFT(B2799,4)),VALUE(MID(B2799,6,2)),VALUE(RIGHT(B2799,2)))))</f>
        <v>45903</v>
      </c>
      <c r="N2799" s="16" t="n">
        <f aca="false">MONTH(M2799)</f>
        <v>9</v>
      </c>
      <c r="O2799" s="16" t="str">
        <f aca="false">PROPER(TRIM(H2799))</f>
        <v>Bengaluru</v>
      </c>
      <c r="P2799" s="16" t="str">
        <f aca="false">IFERROR(VLOOKUP(O2799,city_map!$A$2:$B$6,2,FALSE()),O2799)</f>
        <v>Bengaluru</v>
      </c>
      <c r="Q2799" s="16" t="n">
        <f aca="false">IF(ISNUMBER(F2799),F2799,VALUE(SUBSTITUTE(SUBSTITUTE(F2799,"₹",""),",","")))</f>
        <v>683</v>
      </c>
      <c r="R2799" s="16" t="n">
        <f aca="false">IF(E2799=99,1,E2799)</f>
        <v>1</v>
      </c>
      <c r="S2799" s="16" t="n">
        <f aca="false">IF(G2799="",0,G2799)</f>
        <v>0.05</v>
      </c>
      <c r="T2799" s="16" t="str">
        <f aca="false">IF(I2799="","Unknown",IF(I2799="upi","UPI",I2799))</f>
        <v>COD</v>
      </c>
      <c r="U2799" s="16" t="str">
        <f aca="false">IF(L2799="Yes","Y",IF(L2799="No","N",L2799))</f>
        <v>Y</v>
      </c>
      <c r="V2799" s="19" t="n">
        <f aca="false">ROUND(R2799*Q2799*(1-S2799),2)</f>
        <v>648.85</v>
      </c>
      <c r="W2799" s="16" t="str">
        <f aca="false">_xlfn.XLOOKUP(D2799,products!$A$2:$A$61,products!$C$2:$C$61,"Not found")</f>
        <v>Fashion</v>
      </c>
    </row>
    <row r="2800" customFormat="false" ht="15" hidden="false" customHeight="false" outlineLevel="0" collapsed="false">
      <c r="A2800" s="16" t="s">
        <v>4040</v>
      </c>
      <c r="B2800" s="16" t="s">
        <v>4037</v>
      </c>
      <c r="C2800" s="16" t="s">
        <v>515</v>
      </c>
      <c r="D2800" s="16" t="s">
        <v>63</v>
      </c>
      <c r="E2800" s="16" t="n">
        <v>1</v>
      </c>
      <c r="F2800" s="16" t="n">
        <v>1512</v>
      </c>
      <c r="G2800" s="16" t="n">
        <v>0</v>
      </c>
      <c r="H2800" s="16" t="s">
        <v>39</v>
      </c>
      <c r="I2800" s="16" t="s">
        <v>60</v>
      </c>
      <c r="J2800" s="16" t="n">
        <v>4</v>
      </c>
      <c r="K2800" s="16" t="n">
        <v>5</v>
      </c>
      <c r="L2800" s="16" t="s">
        <v>41</v>
      </c>
      <c r="M2800" s="18" t="n">
        <f aca="false">IF(ISNUMBER(B2800),B2800,IF(MID(B2800,3,1)="-",DATE(VALUE(RIGHT(B2800,4)),VALUE(MID(B2800,4,2)),VALUE(LEFT(B2800,2))),DATE(VALUE(LEFT(B2800,4)),VALUE(MID(B2800,6,2)),VALUE(RIGHT(B2800,2)))))</f>
        <v>45903</v>
      </c>
      <c r="N2800" s="16" t="n">
        <f aca="false">MONTH(M2800)</f>
        <v>9</v>
      </c>
      <c r="O2800" s="16" t="str">
        <f aca="false">PROPER(TRIM(H2800))</f>
        <v>Delhi</v>
      </c>
      <c r="P2800" s="16" t="str">
        <f aca="false">IFERROR(VLOOKUP(O2800,city_map!$A$2:$B$6,2,FALSE()),O2800)</f>
        <v>Delhi</v>
      </c>
      <c r="Q2800" s="16" t="n">
        <f aca="false">IF(ISNUMBER(F2800),F2800,VALUE(SUBSTITUTE(SUBSTITUTE(F2800,"₹",""),",","")))</f>
        <v>1512</v>
      </c>
      <c r="R2800" s="16" t="n">
        <f aca="false">IF(E2800=99,1,E2800)</f>
        <v>1</v>
      </c>
      <c r="S2800" s="16" t="n">
        <f aca="false">IF(G2800="",0,G2800)</f>
        <v>0</v>
      </c>
      <c r="T2800" s="16" t="str">
        <f aca="false">IF(I2800="","Unknown",IF(I2800="upi","UPI",I2800))</f>
        <v>UPI</v>
      </c>
      <c r="U2800" s="16" t="str">
        <f aca="false">IF(L2800="Yes","Y",IF(L2800="No","N",L2800))</f>
        <v>N</v>
      </c>
      <c r="V2800" s="19" t="n">
        <f aca="false">ROUND(R2800*Q2800*(1-S2800),2)</f>
        <v>1512</v>
      </c>
      <c r="W2800" s="16" t="str">
        <f aca="false">_xlfn.XLOOKUP(D2800,products!$A$2:$A$61,products!$C$2:$C$61,"Not found")</f>
        <v>Fashion</v>
      </c>
    </row>
    <row r="2801" customFormat="false" ht="15" hidden="false" customHeight="false" outlineLevel="0" collapsed="false">
      <c r="A2801" s="16" t="s">
        <v>4041</v>
      </c>
      <c r="B2801" s="16" t="s">
        <v>4037</v>
      </c>
      <c r="C2801" s="16" t="s">
        <v>500</v>
      </c>
      <c r="D2801" s="16" t="s">
        <v>80</v>
      </c>
      <c r="E2801" s="16" t="n">
        <v>1</v>
      </c>
      <c r="F2801" s="16" t="n">
        <v>1561</v>
      </c>
      <c r="G2801" s="16" t="n">
        <v>0.1</v>
      </c>
      <c r="H2801" s="16" t="s">
        <v>130</v>
      </c>
      <c r="I2801" s="16" t="s">
        <v>47</v>
      </c>
      <c r="J2801" s="16" t="n">
        <v>4</v>
      </c>
      <c r="K2801" s="16" t="n">
        <v>4</v>
      </c>
      <c r="L2801" s="16" t="s">
        <v>41</v>
      </c>
      <c r="M2801" s="18" t="n">
        <f aca="false">IF(ISNUMBER(B2801),B2801,IF(MID(B2801,3,1)="-",DATE(VALUE(RIGHT(B2801,4)),VALUE(MID(B2801,4,2)),VALUE(LEFT(B2801,2))),DATE(VALUE(LEFT(B2801,4)),VALUE(MID(B2801,6,2)),VALUE(RIGHT(B2801,2)))))</f>
        <v>45903</v>
      </c>
      <c r="N2801" s="16" t="n">
        <f aca="false">MONTH(M2801)</f>
        <v>9</v>
      </c>
      <c r="O2801" s="16" t="str">
        <f aca="false">PROPER(TRIM(H2801))</f>
        <v>Bengaluru</v>
      </c>
      <c r="P2801" s="16" t="str">
        <f aca="false">IFERROR(VLOOKUP(O2801,city_map!$A$2:$B$6,2,FALSE()),O2801)</f>
        <v>Bengaluru</v>
      </c>
      <c r="Q2801" s="16" t="n">
        <f aca="false">IF(ISNUMBER(F2801),F2801,VALUE(SUBSTITUTE(SUBSTITUTE(F2801,"₹",""),",","")))</f>
        <v>1561</v>
      </c>
      <c r="R2801" s="16" t="n">
        <f aca="false">IF(E2801=99,1,E2801)</f>
        <v>1</v>
      </c>
      <c r="S2801" s="16" t="n">
        <f aca="false">IF(G2801="",0,G2801)</f>
        <v>0.1</v>
      </c>
      <c r="T2801" s="16" t="str">
        <f aca="false">IF(I2801="","Unknown",IF(I2801="upi","UPI",I2801))</f>
        <v>Debit Card</v>
      </c>
      <c r="U2801" s="16" t="str">
        <f aca="false">IF(L2801="Yes","Y",IF(L2801="No","N",L2801))</f>
        <v>N</v>
      </c>
      <c r="V2801" s="19" t="n">
        <f aca="false">ROUND(R2801*Q2801*(1-S2801),2)</f>
        <v>1404.9</v>
      </c>
      <c r="W2801" s="16" t="str">
        <f aca="false">_xlfn.XLOOKUP(D2801,products!$A$2:$A$61,products!$C$2:$C$61,"Not found")</f>
        <v>Beauty</v>
      </c>
    </row>
    <row r="2802" customFormat="false" ht="15" hidden="false" customHeight="false" outlineLevel="0" collapsed="false">
      <c r="A2802" s="16" t="s">
        <v>4042</v>
      </c>
      <c r="B2802" s="16" t="s">
        <v>4037</v>
      </c>
      <c r="C2802" s="16" t="s">
        <v>1170</v>
      </c>
      <c r="D2802" s="16" t="s">
        <v>229</v>
      </c>
      <c r="E2802" s="16" t="n">
        <v>2</v>
      </c>
      <c r="F2802" s="16" t="n">
        <v>441</v>
      </c>
      <c r="G2802" s="16" t="n">
        <v>0.1</v>
      </c>
      <c r="H2802" s="16" t="s">
        <v>39</v>
      </c>
      <c r="I2802" s="16" t="s">
        <v>47</v>
      </c>
      <c r="J2802" s="16" t="n">
        <v>3</v>
      </c>
      <c r="K2802" s="16" t="n">
        <v>4</v>
      </c>
      <c r="L2802" s="16" t="s">
        <v>41</v>
      </c>
      <c r="M2802" s="18" t="n">
        <f aca="false">IF(ISNUMBER(B2802),B2802,IF(MID(B2802,3,1)="-",DATE(VALUE(RIGHT(B2802,4)),VALUE(MID(B2802,4,2)),VALUE(LEFT(B2802,2))),DATE(VALUE(LEFT(B2802,4)),VALUE(MID(B2802,6,2)),VALUE(RIGHT(B2802,2)))))</f>
        <v>45903</v>
      </c>
      <c r="N2802" s="16" t="n">
        <f aca="false">MONTH(M2802)</f>
        <v>9</v>
      </c>
      <c r="O2802" s="16" t="str">
        <f aca="false">PROPER(TRIM(H2802))</f>
        <v>Delhi</v>
      </c>
      <c r="P2802" s="16" t="str">
        <f aca="false">IFERROR(VLOOKUP(O2802,city_map!$A$2:$B$6,2,FALSE()),O2802)</f>
        <v>Delhi</v>
      </c>
      <c r="Q2802" s="16" t="n">
        <f aca="false">IF(ISNUMBER(F2802),F2802,VALUE(SUBSTITUTE(SUBSTITUTE(F2802,"₹",""),",","")))</f>
        <v>441</v>
      </c>
      <c r="R2802" s="16" t="n">
        <f aca="false">IF(E2802=99,1,E2802)</f>
        <v>2</v>
      </c>
      <c r="S2802" s="16" t="n">
        <f aca="false">IF(G2802="",0,G2802)</f>
        <v>0.1</v>
      </c>
      <c r="T2802" s="16" t="str">
        <f aca="false">IF(I2802="","Unknown",IF(I2802="upi","UPI",I2802))</f>
        <v>Debit Card</v>
      </c>
      <c r="U2802" s="16" t="str">
        <f aca="false">IF(L2802="Yes","Y",IF(L2802="No","N",L2802))</f>
        <v>N</v>
      </c>
      <c r="V2802" s="19" t="n">
        <f aca="false">ROUND(R2802*Q2802*(1-S2802),2)</f>
        <v>793.8</v>
      </c>
      <c r="W2802" s="16" t="str">
        <f aca="false">_xlfn.XLOOKUP(D2802,products!$A$2:$A$61,products!$C$2:$C$61,"Not found")</f>
        <v>Books</v>
      </c>
    </row>
    <row r="2803" customFormat="false" ht="15" hidden="false" customHeight="false" outlineLevel="0" collapsed="false">
      <c r="A2803" s="16" t="s">
        <v>4043</v>
      </c>
      <c r="B2803" s="16" t="s">
        <v>4037</v>
      </c>
      <c r="C2803" s="16" t="s">
        <v>682</v>
      </c>
      <c r="D2803" s="16" t="s">
        <v>412</v>
      </c>
      <c r="E2803" s="16" t="n">
        <v>1</v>
      </c>
      <c r="F2803" s="16" t="n">
        <v>1009</v>
      </c>
      <c r="G2803" s="16" t="n">
        <v>0</v>
      </c>
      <c r="H2803" s="16" t="s">
        <v>52</v>
      </c>
      <c r="I2803" s="16" t="s">
        <v>40</v>
      </c>
      <c r="J2803" s="16" t="n">
        <v>3</v>
      </c>
      <c r="K2803" s="16" t="n">
        <v>5</v>
      </c>
      <c r="L2803" s="16" t="s">
        <v>41</v>
      </c>
      <c r="M2803" s="18" t="n">
        <f aca="false">IF(ISNUMBER(B2803),B2803,IF(MID(B2803,3,1)="-",DATE(VALUE(RIGHT(B2803,4)),VALUE(MID(B2803,4,2)),VALUE(LEFT(B2803,2))),DATE(VALUE(LEFT(B2803,4)),VALUE(MID(B2803,6,2)),VALUE(RIGHT(B2803,2)))))</f>
        <v>45903</v>
      </c>
      <c r="N2803" s="16" t="n">
        <f aca="false">MONTH(M2803)</f>
        <v>9</v>
      </c>
      <c r="O2803" s="16" t="str">
        <f aca="false">PROPER(TRIM(H2803))</f>
        <v>Delhi</v>
      </c>
      <c r="P2803" s="16" t="str">
        <f aca="false">IFERROR(VLOOKUP(O2803,city_map!$A$2:$B$6,2,FALSE()),O2803)</f>
        <v>Delhi</v>
      </c>
      <c r="Q2803" s="16" t="n">
        <f aca="false">IF(ISNUMBER(F2803),F2803,VALUE(SUBSTITUTE(SUBSTITUTE(F2803,"₹",""),",","")))</f>
        <v>1009</v>
      </c>
      <c r="R2803" s="16" t="n">
        <f aca="false">IF(E2803=99,1,E2803)</f>
        <v>1</v>
      </c>
      <c r="S2803" s="16" t="n">
        <f aca="false">IF(G2803="",0,G2803)</f>
        <v>0</v>
      </c>
      <c r="T2803" s="16" t="str">
        <f aca="false">IF(I2803="","Unknown",IF(I2803="upi","UPI",I2803))</f>
        <v>COD</v>
      </c>
      <c r="U2803" s="16" t="str">
        <f aca="false">IF(L2803="Yes","Y",IF(L2803="No","N",L2803))</f>
        <v>N</v>
      </c>
      <c r="V2803" s="19" t="n">
        <f aca="false">ROUND(R2803*Q2803*(1-S2803),2)</f>
        <v>1009</v>
      </c>
      <c r="W2803" s="16" t="str">
        <f aca="false">_xlfn.XLOOKUP(D2803,products!$A$2:$A$61,products!$C$2:$C$61,"Not found")</f>
        <v>Home</v>
      </c>
    </row>
    <row r="2804" customFormat="false" ht="15" hidden="false" customHeight="false" outlineLevel="0" collapsed="false">
      <c r="A2804" s="16" t="s">
        <v>4044</v>
      </c>
      <c r="B2804" s="16" t="s">
        <v>4037</v>
      </c>
      <c r="C2804" s="16" t="s">
        <v>290</v>
      </c>
      <c r="D2804" s="16" t="s">
        <v>99</v>
      </c>
      <c r="E2804" s="16" t="n">
        <v>2</v>
      </c>
      <c r="F2804" s="16" t="n">
        <v>671</v>
      </c>
      <c r="G2804" s="16" t="n">
        <v>0</v>
      </c>
      <c r="H2804" s="16" t="s">
        <v>46</v>
      </c>
      <c r="I2804" s="16" t="s">
        <v>40</v>
      </c>
      <c r="J2804" s="16" t="n">
        <v>4</v>
      </c>
      <c r="K2804" s="16" t="n">
        <v>3</v>
      </c>
      <c r="L2804" s="16" t="s">
        <v>57</v>
      </c>
      <c r="M2804" s="18" t="n">
        <f aca="false">IF(ISNUMBER(B2804),B2804,IF(MID(B2804,3,1)="-",DATE(VALUE(RIGHT(B2804,4)),VALUE(MID(B2804,4,2)),VALUE(LEFT(B2804,2))),DATE(VALUE(LEFT(B2804,4)),VALUE(MID(B2804,6,2)),VALUE(RIGHT(B2804,2)))))</f>
        <v>45903</v>
      </c>
      <c r="N2804" s="16" t="n">
        <f aca="false">MONTH(M2804)</f>
        <v>9</v>
      </c>
      <c r="O2804" s="16" t="str">
        <f aca="false">PROPER(TRIM(H2804))</f>
        <v>Chennai</v>
      </c>
      <c r="P2804" s="16" t="str">
        <f aca="false">IFERROR(VLOOKUP(O2804,city_map!$A$2:$B$6,2,FALSE()),O2804)</f>
        <v>Chennai</v>
      </c>
      <c r="Q2804" s="16" t="n">
        <f aca="false">IF(ISNUMBER(F2804),F2804,VALUE(SUBSTITUTE(SUBSTITUTE(F2804,"₹",""),",","")))</f>
        <v>671</v>
      </c>
      <c r="R2804" s="16" t="n">
        <f aca="false">IF(E2804=99,1,E2804)</f>
        <v>2</v>
      </c>
      <c r="S2804" s="16" t="n">
        <f aca="false">IF(G2804="",0,G2804)</f>
        <v>0</v>
      </c>
      <c r="T2804" s="16" t="str">
        <f aca="false">IF(I2804="","Unknown",IF(I2804="upi","UPI",I2804))</f>
        <v>COD</v>
      </c>
      <c r="U2804" s="16" t="str">
        <f aca="false">IF(L2804="Yes","Y",IF(L2804="No","N",L2804))</f>
        <v>Y</v>
      </c>
      <c r="V2804" s="19" t="n">
        <f aca="false">ROUND(R2804*Q2804*(1-S2804),2)</f>
        <v>1342</v>
      </c>
      <c r="W2804" s="16" t="str">
        <f aca="false">_xlfn.XLOOKUP(D2804,products!$A$2:$A$61,products!$C$2:$C$61,"Not found")</f>
        <v>Fashion</v>
      </c>
    </row>
    <row r="2805" customFormat="false" ht="15" hidden="false" customHeight="false" outlineLevel="0" collapsed="false">
      <c r="A2805" s="16" t="s">
        <v>4045</v>
      </c>
      <c r="B2805" s="16" t="s">
        <v>4037</v>
      </c>
      <c r="C2805" s="16" t="s">
        <v>1314</v>
      </c>
      <c r="D2805" s="16" t="s">
        <v>51</v>
      </c>
      <c r="E2805" s="16" t="n">
        <v>1</v>
      </c>
      <c r="F2805" s="16" t="n">
        <v>2244</v>
      </c>
      <c r="G2805" s="16" t="n">
        <v>0.05</v>
      </c>
      <c r="H2805" s="16" t="s">
        <v>130</v>
      </c>
      <c r="I2805" s="16" t="s">
        <v>60</v>
      </c>
      <c r="J2805" s="16" t="n">
        <v>3</v>
      </c>
      <c r="K2805" s="16" t="n">
        <v>5</v>
      </c>
      <c r="L2805" s="16" t="s">
        <v>41</v>
      </c>
      <c r="M2805" s="18" t="n">
        <f aca="false">IF(ISNUMBER(B2805),B2805,IF(MID(B2805,3,1)="-",DATE(VALUE(RIGHT(B2805,4)),VALUE(MID(B2805,4,2)),VALUE(LEFT(B2805,2))),DATE(VALUE(LEFT(B2805,4)),VALUE(MID(B2805,6,2)),VALUE(RIGHT(B2805,2)))))</f>
        <v>45903</v>
      </c>
      <c r="N2805" s="16" t="n">
        <f aca="false">MONTH(M2805)</f>
        <v>9</v>
      </c>
      <c r="O2805" s="16" t="str">
        <f aca="false">PROPER(TRIM(H2805))</f>
        <v>Bengaluru</v>
      </c>
      <c r="P2805" s="16" t="str">
        <f aca="false">IFERROR(VLOOKUP(O2805,city_map!$A$2:$B$6,2,FALSE()),O2805)</f>
        <v>Bengaluru</v>
      </c>
      <c r="Q2805" s="16" t="n">
        <f aca="false">IF(ISNUMBER(F2805),F2805,VALUE(SUBSTITUTE(SUBSTITUTE(F2805,"₹",""),",","")))</f>
        <v>2244</v>
      </c>
      <c r="R2805" s="16" t="n">
        <f aca="false">IF(E2805=99,1,E2805)</f>
        <v>1</v>
      </c>
      <c r="S2805" s="16" t="n">
        <f aca="false">IF(G2805="",0,G2805)</f>
        <v>0.05</v>
      </c>
      <c r="T2805" s="16" t="str">
        <f aca="false">IF(I2805="","Unknown",IF(I2805="upi","UPI",I2805))</f>
        <v>UPI</v>
      </c>
      <c r="U2805" s="16" t="str">
        <f aca="false">IF(L2805="Yes","Y",IF(L2805="No","N",L2805))</f>
        <v>N</v>
      </c>
      <c r="V2805" s="19" t="n">
        <f aca="false">ROUND(R2805*Q2805*(1-S2805),2)</f>
        <v>2131.8</v>
      </c>
      <c r="W2805" s="16" t="str">
        <f aca="false">_xlfn.XLOOKUP(D2805,products!$A$2:$A$61,products!$C$2:$C$61,"Not found")</f>
        <v>Fashion</v>
      </c>
    </row>
    <row r="2806" customFormat="false" ht="15" hidden="false" customHeight="false" outlineLevel="0" collapsed="false">
      <c r="A2806" s="16" t="s">
        <v>4046</v>
      </c>
      <c r="B2806" s="16" t="s">
        <v>4037</v>
      </c>
      <c r="C2806" s="16" t="s">
        <v>200</v>
      </c>
      <c r="D2806" s="16" t="s">
        <v>222</v>
      </c>
      <c r="E2806" s="16" t="n">
        <v>2</v>
      </c>
      <c r="F2806" s="16" t="n">
        <v>1840</v>
      </c>
      <c r="G2806" s="16" t="n">
        <v>0.15</v>
      </c>
      <c r="H2806" s="16" t="s">
        <v>39</v>
      </c>
      <c r="I2806" s="16" t="s">
        <v>60</v>
      </c>
      <c r="J2806" s="16" t="n">
        <v>3</v>
      </c>
      <c r="K2806" s="16" t="n">
        <v>5</v>
      </c>
      <c r="L2806" s="16" t="s">
        <v>41</v>
      </c>
      <c r="M2806" s="18" t="n">
        <f aca="false">IF(ISNUMBER(B2806),B2806,IF(MID(B2806,3,1)="-",DATE(VALUE(RIGHT(B2806,4)),VALUE(MID(B2806,4,2)),VALUE(LEFT(B2806,2))),DATE(VALUE(LEFT(B2806,4)),VALUE(MID(B2806,6,2)),VALUE(RIGHT(B2806,2)))))</f>
        <v>45903</v>
      </c>
      <c r="N2806" s="16" t="n">
        <f aca="false">MONTH(M2806)</f>
        <v>9</v>
      </c>
      <c r="O2806" s="16" t="str">
        <f aca="false">PROPER(TRIM(H2806))</f>
        <v>Delhi</v>
      </c>
      <c r="P2806" s="16" t="str">
        <f aca="false">IFERROR(VLOOKUP(O2806,city_map!$A$2:$B$6,2,FALSE()),O2806)</f>
        <v>Delhi</v>
      </c>
      <c r="Q2806" s="16" t="n">
        <f aca="false">IF(ISNUMBER(F2806),F2806,VALUE(SUBSTITUTE(SUBSTITUTE(F2806,"₹",""),",","")))</f>
        <v>1840</v>
      </c>
      <c r="R2806" s="16" t="n">
        <f aca="false">IF(E2806=99,1,E2806)</f>
        <v>2</v>
      </c>
      <c r="S2806" s="16" t="n">
        <f aca="false">IF(G2806="",0,G2806)</f>
        <v>0.15</v>
      </c>
      <c r="T2806" s="16" t="str">
        <f aca="false">IF(I2806="","Unknown",IF(I2806="upi","UPI",I2806))</f>
        <v>UPI</v>
      </c>
      <c r="U2806" s="16" t="str">
        <f aca="false">IF(L2806="Yes","Y",IF(L2806="No","N",L2806))</f>
        <v>N</v>
      </c>
      <c r="V2806" s="19" t="n">
        <f aca="false">ROUND(R2806*Q2806*(1-S2806),2)</f>
        <v>3128</v>
      </c>
      <c r="W2806" s="16" t="str">
        <f aca="false">_xlfn.XLOOKUP(D2806,products!$A$2:$A$61,products!$C$2:$C$61,"Not found")</f>
        <v>Fashion</v>
      </c>
    </row>
    <row r="2807" customFormat="false" ht="15" hidden="false" customHeight="false" outlineLevel="0" collapsed="false">
      <c r="A2807" s="16" t="s">
        <v>4047</v>
      </c>
      <c r="B2807" s="16" t="s">
        <v>4037</v>
      </c>
      <c r="C2807" s="16" t="s">
        <v>2145</v>
      </c>
      <c r="D2807" s="16" t="s">
        <v>133</v>
      </c>
      <c r="E2807" s="16" t="n">
        <v>2</v>
      </c>
      <c r="F2807" s="16" t="n">
        <v>628</v>
      </c>
      <c r="G2807" s="16" t="n">
        <v>0.15</v>
      </c>
      <c r="H2807" s="16" t="s">
        <v>89</v>
      </c>
      <c r="I2807" s="16" t="s">
        <v>60</v>
      </c>
      <c r="J2807" s="16" t="n">
        <v>2</v>
      </c>
      <c r="K2807" s="16" t="n">
        <v>4</v>
      </c>
      <c r="L2807" s="16" t="s">
        <v>41</v>
      </c>
      <c r="M2807" s="18" t="n">
        <f aca="false">IF(ISNUMBER(B2807),B2807,IF(MID(B2807,3,1)="-",DATE(VALUE(RIGHT(B2807,4)),VALUE(MID(B2807,4,2)),VALUE(LEFT(B2807,2))),DATE(VALUE(LEFT(B2807,4)),VALUE(MID(B2807,6,2)),VALUE(RIGHT(B2807,2)))))</f>
        <v>45903</v>
      </c>
      <c r="N2807" s="16" t="n">
        <f aca="false">MONTH(M2807)</f>
        <v>9</v>
      </c>
      <c r="O2807" s="16" t="str">
        <f aca="false">PROPER(TRIM(H2807))</f>
        <v>Ahmedabad</v>
      </c>
      <c r="P2807" s="16" t="str">
        <f aca="false">IFERROR(VLOOKUP(O2807,city_map!$A$2:$B$6,2,FALSE()),O2807)</f>
        <v>Ahmedabad</v>
      </c>
      <c r="Q2807" s="16" t="n">
        <f aca="false">IF(ISNUMBER(F2807),F2807,VALUE(SUBSTITUTE(SUBSTITUTE(F2807,"₹",""),",","")))</f>
        <v>628</v>
      </c>
      <c r="R2807" s="16" t="n">
        <f aca="false">IF(E2807=99,1,E2807)</f>
        <v>2</v>
      </c>
      <c r="S2807" s="16" t="n">
        <f aca="false">IF(G2807="",0,G2807)</f>
        <v>0.15</v>
      </c>
      <c r="T2807" s="16" t="str">
        <f aca="false">IF(I2807="","Unknown",IF(I2807="upi","UPI",I2807))</f>
        <v>UPI</v>
      </c>
      <c r="U2807" s="16" t="str">
        <f aca="false">IF(L2807="Yes","Y",IF(L2807="No","N",L2807))</f>
        <v>N</v>
      </c>
      <c r="V2807" s="19" t="n">
        <f aca="false">ROUND(R2807*Q2807*(1-S2807),2)</f>
        <v>1067.6</v>
      </c>
      <c r="W2807" s="16" t="str">
        <f aca="false">_xlfn.XLOOKUP(D2807,products!$A$2:$A$61,products!$C$2:$C$61,"Not found")</f>
        <v>Books</v>
      </c>
    </row>
    <row r="2808" customFormat="false" ht="15" hidden="false" customHeight="false" outlineLevel="0" collapsed="false">
      <c r="A2808" s="16" t="s">
        <v>4048</v>
      </c>
      <c r="B2808" s="16" t="s">
        <v>4037</v>
      </c>
      <c r="C2808" s="16" t="s">
        <v>879</v>
      </c>
      <c r="D2808" s="16" t="s">
        <v>108</v>
      </c>
      <c r="E2808" s="16" t="n">
        <v>2</v>
      </c>
      <c r="F2808" s="16" t="n">
        <v>3476</v>
      </c>
      <c r="G2808" s="16" t="n">
        <v>0.05</v>
      </c>
      <c r="H2808" s="16" t="s">
        <v>39</v>
      </c>
      <c r="I2808" s="16" t="s">
        <v>71</v>
      </c>
      <c r="J2808" s="16" t="n">
        <v>2</v>
      </c>
      <c r="K2808" s="16" t="n">
        <v>2</v>
      </c>
      <c r="L2808" s="16" t="s">
        <v>57</v>
      </c>
      <c r="M2808" s="18" t="n">
        <f aca="false">IF(ISNUMBER(B2808),B2808,IF(MID(B2808,3,1)="-",DATE(VALUE(RIGHT(B2808,4)),VALUE(MID(B2808,4,2)),VALUE(LEFT(B2808,2))),DATE(VALUE(LEFT(B2808,4)),VALUE(MID(B2808,6,2)),VALUE(RIGHT(B2808,2)))))</f>
        <v>45903</v>
      </c>
      <c r="N2808" s="16" t="n">
        <f aca="false">MONTH(M2808)</f>
        <v>9</v>
      </c>
      <c r="O2808" s="16" t="str">
        <f aca="false">PROPER(TRIM(H2808))</f>
        <v>Delhi</v>
      </c>
      <c r="P2808" s="16" t="str">
        <f aca="false">IFERROR(VLOOKUP(O2808,city_map!$A$2:$B$6,2,FALSE()),O2808)</f>
        <v>Delhi</v>
      </c>
      <c r="Q2808" s="16" t="n">
        <f aca="false">IF(ISNUMBER(F2808),F2808,VALUE(SUBSTITUTE(SUBSTITUTE(F2808,"₹",""),",","")))</f>
        <v>3476</v>
      </c>
      <c r="R2808" s="16" t="n">
        <f aca="false">IF(E2808=99,1,E2808)</f>
        <v>2</v>
      </c>
      <c r="S2808" s="16" t="n">
        <f aca="false">IF(G2808="",0,G2808)</f>
        <v>0.05</v>
      </c>
      <c r="T2808" s="16" t="str">
        <f aca="false">IF(I2808="","Unknown",IF(I2808="upi","UPI",I2808))</f>
        <v>Credit Card</v>
      </c>
      <c r="U2808" s="16" t="str">
        <f aca="false">IF(L2808="Yes","Y",IF(L2808="No","N",L2808))</f>
        <v>Y</v>
      </c>
      <c r="V2808" s="19" t="n">
        <f aca="false">ROUND(R2808*Q2808*(1-S2808),2)</f>
        <v>6604.4</v>
      </c>
      <c r="W2808" s="16" t="str">
        <f aca="false">_xlfn.XLOOKUP(D2808,products!$A$2:$A$61,products!$C$2:$C$61,"Not found")</f>
        <v>Electronics</v>
      </c>
    </row>
    <row r="2809" customFormat="false" ht="15" hidden="false" customHeight="false" outlineLevel="0" collapsed="false">
      <c r="A2809" s="16" t="s">
        <v>4049</v>
      </c>
      <c r="B2809" s="16" t="s">
        <v>4037</v>
      </c>
      <c r="C2809" s="16" t="s">
        <v>1133</v>
      </c>
      <c r="D2809" s="16" t="s">
        <v>222</v>
      </c>
      <c r="E2809" s="16" t="n">
        <v>3</v>
      </c>
      <c r="F2809" s="16" t="n">
        <v>1830</v>
      </c>
      <c r="G2809" s="16"/>
      <c r="H2809" s="16" t="s">
        <v>70</v>
      </c>
      <c r="I2809" s="16" t="s">
        <v>47</v>
      </c>
      <c r="J2809" s="16" t="n">
        <v>8</v>
      </c>
      <c r="K2809" s="16" t="n">
        <v>2</v>
      </c>
      <c r="L2809" s="16" t="s">
        <v>57</v>
      </c>
      <c r="M2809" s="18" t="n">
        <f aca="false">IF(ISNUMBER(B2809),B2809,IF(MID(B2809,3,1)="-",DATE(VALUE(RIGHT(B2809,4)),VALUE(MID(B2809,4,2)),VALUE(LEFT(B2809,2))),DATE(VALUE(LEFT(B2809,4)),VALUE(MID(B2809,6,2)),VALUE(RIGHT(B2809,2)))))</f>
        <v>45903</v>
      </c>
      <c r="N2809" s="16" t="n">
        <f aca="false">MONTH(M2809)</f>
        <v>9</v>
      </c>
      <c r="O2809" s="16" t="str">
        <f aca="false">PROPER(TRIM(H2809))</f>
        <v>Pune</v>
      </c>
      <c r="P2809" s="16" t="str">
        <f aca="false">IFERROR(VLOOKUP(O2809,city_map!$A$2:$B$6,2,FALSE()),O2809)</f>
        <v>Pune</v>
      </c>
      <c r="Q2809" s="16" t="n">
        <f aca="false">IF(ISNUMBER(F2809),F2809,VALUE(SUBSTITUTE(SUBSTITUTE(F2809,"₹",""),",","")))</f>
        <v>1830</v>
      </c>
      <c r="R2809" s="16" t="n">
        <f aca="false">IF(E2809=99,1,E2809)</f>
        <v>3</v>
      </c>
      <c r="S2809" s="16" t="n">
        <f aca="false">IF(G2809="",0,G2809)</f>
        <v>0</v>
      </c>
      <c r="T2809" s="16" t="str">
        <f aca="false">IF(I2809="","Unknown",IF(I2809="upi","UPI",I2809))</f>
        <v>Debit Card</v>
      </c>
      <c r="U2809" s="16" t="str">
        <f aca="false">IF(L2809="Yes","Y",IF(L2809="No","N",L2809))</f>
        <v>Y</v>
      </c>
      <c r="V2809" s="19" t="n">
        <f aca="false">ROUND(R2809*Q2809*(1-S2809),2)</f>
        <v>5490</v>
      </c>
      <c r="W2809" s="16" t="str">
        <f aca="false">_xlfn.XLOOKUP(D2809,products!$A$2:$A$61,products!$C$2:$C$61,"Not found")</f>
        <v>Fashion</v>
      </c>
    </row>
    <row r="2810" customFormat="false" ht="15" hidden="false" customHeight="false" outlineLevel="0" collapsed="false">
      <c r="A2810" s="16" t="s">
        <v>4050</v>
      </c>
      <c r="B2810" s="16" t="s">
        <v>4037</v>
      </c>
      <c r="C2810" s="16" t="s">
        <v>835</v>
      </c>
      <c r="D2810" s="16" t="s">
        <v>179</v>
      </c>
      <c r="E2810" s="16" t="n">
        <v>1</v>
      </c>
      <c r="F2810" s="16" t="n">
        <v>2537</v>
      </c>
      <c r="G2810" s="16" t="n">
        <v>0</v>
      </c>
      <c r="H2810" s="16" t="s">
        <v>112</v>
      </c>
      <c r="I2810" s="16" t="s">
        <v>60</v>
      </c>
      <c r="J2810" s="16" t="n">
        <v>4</v>
      </c>
      <c r="K2810" s="16" t="n">
        <v>5</v>
      </c>
      <c r="L2810" s="16" t="s">
        <v>41</v>
      </c>
      <c r="M2810" s="18" t="n">
        <f aca="false">IF(ISNUMBER(B2810),B2810,IF(MID(B2810,3,1)="-",DATE(VALUE(RIGHT(B2810,4)),VALUE(MID(B2810,4,2)),VALUE(LEFT(B2810,2))),DATE(VALUE(LEFT(B2810,4)),VALUE(MID(B2810,6,2)),VALUE(RIGHT(B2810,2)))))</f>
        <v>45903</v>
      </c>
      <c r="N2810" s="16" t="n">
        <f aca="false">MONTH(M2810)</f>
        <v>9</v>
      </c>
      <c r="O2810" s="16" t="str">
        <f aca="false">PROPER(TRIM(H2810))</f>
        <v>Mumbai</v>
      </c>
      <c r="P2810" s="16" t="str">
        <f aca="false">IFERROR(VLOOKUP(O2810,city_map!$A$2:$B$6,2,FALSE()),O2810)</f>
        <v>Mumbai</v>
      </c>
      <c r="Q2810" s="16" t="n">
        <f aca="false">IF(ISNUMBER(F2810),F2810,VALUE(SUBSTITUTE(SUBSTITUTE(F2810,"₹",""),",","")))</f>
        <v>2537</v>
      </c>
      <c r="R2810" s="16" t="n">
        <f aca="false">IF(E2810=99,1,E2810)</f>
        <v>1</v>
      </c>
      <c r="S2810" s="16" t="n">
        <f aca="false">IF(G2810="",0,G2810)</f>
        <v>0</v>
      </c>
      <c r="T2810" s="16" t="str">
        <f aca="false">IF(I2810="","Unknown",IF(I2810="upi","UPI",I2810))</f>
        <v>UPI</v>
      </c>
      <c r="U2810" s="16" t="str">
        <f aca="false">IF(L2810="Yes","Y",IF(L2810="No","N",L2810))</f>
        <v>N</v>
      </c>
      <c r="V2810" s="19" t="n">
        <f aca="false">ROUND(R2810*Q2810*(1-S2810),2)</f>
        <v>2537</v>
      </c>
      <c r="W2810" s="16" t="str">
        <f aca="false">_xlfn.XLOOKUP(D2810,products!$A$2:$A$61,products!$C$2:$C$61,"Not found")</f>
        <v>Electronics</v>
      </c>
    </row>
    <row r="2811" customFormat="false" ht="15" hidden="false" customHeight="false" outlineLevel="0" collapsed="false">
      <c r="A2811" s="16" t="s">
        <v>4051</v>
      </c>
      <c r="B2811" s="16" t="s">
        <v>4052</v>
      </c>
      <c r="C2811" s="16" t="s">
        <v>877</v>
      </c>
      <c r="D2811" s="16" t="s">
        <v>77</v>
      </c>
      <c r="E2811" s="16" t="n">
        <v>1</v>
      </c>
      <c r="F2811" s="16" t="n">
        <v>338</v>
      </c>
      <c r="G2811" s="16" t="n">
        <v>0</v>
      </c>
      <c r="H2811" s="16" t="s">
        <v>39</v>
      </c>
      <c r="I2811" s="16" t="s">
        <v>40</v>
      </c>
      <c r="J2811" s="16" t="n">
        <v>3</v>
      </c>
      <c r="K2811" s="16" t="n">
        <v>4</v>
      </c>
      <c r="L2811" s="16" t="s">
        <v>41</v>
      </c>
      <c r="M2811" s="18" t="n">
        <f aca="false">IF(ISNUMBER(B2811),B2811,IF(MID(B2811,3,1)="-",DATE(VALUE(RIGHT(B2811,4)),VALUE(MID(B2811,4,2)),VALUE(LEFT(B2811,2))),DATE(VALUE(LEFT(B2811,4)),VALUE(MID(B2811,6,2)),VALUE(RIGHT(B2811,2)))))</f>
        <v>45903</v>
      </c>
      <c r="N2811" s="16" t="n">
        <f aca="false">MONTH(M2811)</f>
        <v>9</v>
      </c>
      <c r="O2811" s="16" t="str">
        <f aca="false">PROPER(TRIM(H2811))</f>
        <v>Delhi</v>
      </c>
      <c r="P2811" s="16" t="str">
        <f aca="false">IFERROR(VLOOKUP(O2811,city_map!$A$2:$B$6,2,FALSE()),O2811)</f>
        <v>Delhi</v>
      </c>
      <c r="Q2811" s="16" t="n">
        <f aca="false">IF(ISNUMBER(F2811),F2811,VALUE(SUBSTITUTE(SUBSTITUTE(F2811,"₹",""),",","")))</f>
        <v>338</v>
      </c>
      <c r="R2811" s="16" t="n">
        <f aca="false">IF(E2811=99,1,E2811)</f>
        <v>1</v>
      </c>
      <c r="S2811" s="16" t="n">
        <f aca="false">IF(G2811="",0,G2811)</f>
        <v>0</v>
      </c>
      <c r="T2811" s="16" t="str">
        <f aca="false">IF(I2811="","Unknown",IF(I2811="upi","UPI",I2811))</f>
        <v>COD</v>
      </c>
      <c r="U2811" s="16" t="str">
        <f aca="false">IF(L2811="Yes","Y",IF(L2811="No","N",L2811))</f>
        <v>N</v>
      </c>
      <c r="V2811" s="19" t="n">
        <f aca="false">ROUND(R2811*Q2811*(1-S2811),2)</f>
        <v>338</v>
      </c>
      <c r="W2811" s="16" t="str">
        <f aca="false">_xlfn.XLOOKUP(D2811,products!$A$2:$A$61,products!$C$2:$C$61,"Not found")</f>
        <v>Books</v>
      </c>
    </row>
    <row r="2812" customFormat="false" ht="15" hidden="false" customHeight="false" outlineLevel="0" collapsed="false">
      <c r="A2812" s="16" t="s">
        <v>4053</v>
      </c>
      <c r="B2812" s="16" t="s">
        <v>4037</v>
      </c>
      <c r="C2812" s="16" t="s">
        <v>1936</v>
      </c>
      <c r="D2812" s="16" t="s">
        <v>291</v>
      </c>
      <c r="E2812" s="16" t="n">
        <v>2</v>
      </c>
      <c r="F2812" s="16" t="n">
        <v>1196</v>
      </c>
      <c r="G2812" s="16" t="n">
        <v>0</v>
      </c>
      <c r="H2812" s="16" t="s">
        <v>130</v>
      </c>
      <c r="I2812" s="16" t="s">
        <v>40</v>
      </c>
      <c r="J2812" s="16" t="n">
        <v>5</v>
      </c>
      <c r="K2812" s="16" t="n">
        <v>3</v>
      </c>
      <c r="L2812" s="16" t="s">
        <v>57</v>
      </c>
      <c r="M2812" s="18" t="n">
        <f aca="false">IF(ISNUMBER(B2812),B2812,IF(MID(B2812,3,1)="-",DATE(VALUE(RIGHT(B2812,4)),VALUE(MID(B2812,4,2)),VALUE(LEFT(B2812,2))),DATE(VALUE(LEFT(B2812,4)),VALUE(MID(B2812,6,2)),VALUE(RIGHT(B2812,2)))))</f>
        <v>45903</v>
      </c>
      <c r="N2812" s="16" t="n">
        <f aca="false">MONTH(M2812)</f>
        <v>9</v>
      </c>
      <c r="O2812" s="16" t="str">
        <f aca="false">PROPER(TRIM(H2812))</f>
        <v>Bengaluru</v>
      </c>
      <c r="P2812" s="16" t="str">
        <f aca="false">IFERROR(VLOOKUP(O2812,city_map!$A$2:$B$6,2,FALSE()),O2812)</f>
        <v>Bengaluru</v>
      </c>
      <c r="Q2812" s="16" t="n">
        <f aca="false">IF(ISNUMBER(F2812),F2812,VALUE(SUBSTITUTE(SUBSTITUTE(F2812,"₹",""),",","")))</f>
        <v>1196</v>
      </c>
      <c r="R2812" s="16" t="n">
        <f aca="false">IF(E2812=99,1,E2812)</f>
        <v>2</v>
      </c>
      <c r="S2812" s="16" t="n">
        <f aca="false">IF(G2812="",0,G2812)</f>
        <v>0</v>
      </c>
      <c r="T2812" s="16" t="str">
        <f aca="false">IF(I2812="","Unknown",IF(I2812="upi","UPI",I2812))</f>
        <v>COD</v>
      </c>
      <c r="U2812" s="16" t="str">
        <f aca="false">IF(L2812="Yes","Y",IF(L2812="No","N",L2812))</f>
        <v>Y</v>
      </c>
      <c r="V2812" s="19" t="n">
        <f aca="false">ROUND(R2812*Q2812*(1-S2812),2)</f>
        <v>2392</v>
      </c>
      <c r="W2812" s="16" t="str">
        <f aca="false">_xlfn.XLOOKUP(D2812,products!$A$2:$A$61,products!$C$2:$C$61,"Not found")</f>
        <v>Electronics</v>
      </c>
    </row>
    <row r="2813" customFormat="false" ht="15" hidden="false" customHeight="false" outlineLevel="0" collapsed="false">
      <c r="A2813" s="16" t="s">
        <v>4054</v>
      </c>
      <c r="B2813" s="16" t="s">
        <v>4037</v>
      </c>
      <c r="C2813" s="16" t="s">
        <v>221</v>
      </c>
      <c r="D2813" s="16" t="s">
        <v>385</v>
      </c>
      <c r="E2813" s="16" t="n">
        <v>3</v>
      </c>
      <c r="F2813" s="16" t="n">
        <v>298</v>
      </c>
      <c r="G2813" s="16" t="n">
        <v>0.15</v>
      </c>
      <c r="H2813" s="16" t="s">
        <v>39</v>
      </c>
      <c r="I2813" s="16" t="s">
        <v>71</v>
      </c>
      <c r="J2813" s="16" t="n">
        <v>3</v>
      </c>
      <c r="K2813" s="16" t="n">
        <v>4</v>
      </c>
      <c r="L2813" s="16" t="s">
        <v>41</v>
      </c>
      <c r="M2813" s="18" t="n">
        <f aca="false">IF(ISNUMBER(B2813),B2813,IF(MID(B2813,3,1)="-",DATE(VALUE(RIGHT(B2813,4)),VALUE(MID(B2813,4,2)),VALUE(LEFT(B2813,2))),DATE(VALUE(LEFT(B2813,4)),VALUE(MID(B2813,6,2)),VALUE(RIGHT(B2813,2)))))</f>
        <v>45903</v>
      </c>
      <c r="N2813" s="16" t="n">
        <f aca="false">MONTH(M2813)</f>
        <v>9</v>
      </c>
      <c r="O2813" s="16" t="str">
        <f aca="false">PROPER(TRIM(H2813))</f>
        <v>Delhi</v>
      </c>
      <c r="P2813" s="16" t="str">
        <f aca="false">IFERROR(VLOOKUP(O2813,city_map!$A$2:$B$6,2,FALSE()),O2813)</f>
        <v>Delhi</v>
      </c>
      <c r="Q2813" s="16" t="n">
        <f aca="false">IF(ISNUMBER(F2813),F2813,VALUE(SUBSTITUTE(SUBSTITUTE(F2813,"₹",""),",","")))</f>
        <v>298</v>
      </c>
      <c r="R2813" s="16" t="n">
        <f aca="false">IF(E2813=99,1,E2813)</f>
        <v>3</v>
      </c>
      <c r="S2813" s="16" t="n">
        <f aca="false">IF(G2813="",0,G2813)</f>
        <v>0.15</v>
      </c>
      <c r="T2813" s="16" t="str">
        <f aca="false">IF(I2813="","Unknown",IF(I2813="upi","UPI",I2813))</f>
        <v>Credit Card</v>
      </c>
      <c r="U2813" s="16" t="str">
        <f aca="false">IF(L2813="Yes","Y",IF(L2813="No","N",L2813))</f>
        <v>N</v>
      </c>
      <c r="V2813" s="19" t="n">
        <f aca="false">ROUND(R2813*Q2813*(1-S2813),2)</f>
        <v>759.9</v>
      </c>
      <c r="W2813" s="16" t="str">
        <f aca="false">_xlfn.XLOOKUP(D2813,products!$A$2:$A$61,products!$C$2:$C$61,"Not found")</f>
        <v>Books</v>
      </c>
    </row>
    <row r="2814" customFormat="false" ht="15" hidden="false" customHeight="false" outlineLevel="0" collapsed="false">
      <c r="A2814" s="16" t="s">
        <v>4055</v>
      </c>
      <c r="B2814" s="16" t="s">
        <v>4037</v>
      </c>
      <c r="C2814" s="16" t="s">
        <v>1776</v>
      </c>
      <c r="D2814" s="16" t="s">
        <v>396</v>
      </c>
      <c r="E2814" s="16" t="n">
        <v>2</v>
      </c>
      <c r="F2814" s="16" t="n">
        <v>5646</v>
      </c>
      <c r="G2814" s="16" t="n">
        <v>0.05</v>
      </c>
      <c r="H2814" s="16" t="s">
        <v>39</v>
      </c>
      <c r="I2814" s="16" t="s">
        <v>71</v>
      </c>
      <c r="J2814" s="16" t="n">
        <v>4</v>
      </c>
      <c r="K2814" s="16" t="n">
        <v>4</v>
      </c>
      <c r="L2814" s="16" t="s">
        <v>174</v>
      </c>
      <c r="M2814" s="18" t="n">
        <f aca="false">IF(ISNUMBER(B2814),B2814,IF(MID(B2814,3,1)="-",DATE(VALUE(RIGHT(B2814,4)),VALUE(MID(B2814,4,2)),VALUE(LEFT(B2814,2))),DATE(VALUE(LEFT(B2814,4)),VALUE(MID(B2814,6,2)),VALUE(RIGHT(B2814,2)))))</f>
        <v>45903</v>
      </c>
      <c r="N2814" s="16" t="n">
        <f aca="false">MONTH(M2814)</f>
        <v>9</v>
      </c>
      <c r="O2814" s="16" t="str">
        <f aca="false">PROPER(TRIM(H2814))</f>
        <v>Delhi</v>
      </c>
      <c r="P2814" s="16" t="str">
        <f aca="false">IFERROR(VLOOKUP(O2814,city_map!$A$2:$B$6,2,FALSE()),O2814)</f>
        <v>Delhi</v>
      </c>
      <c r="Q2814" s="16" t="n">
        <f aca="false">IF(ISNUMBER(F2814),F2814,VALUE(SUBSTITUTE(SUBSTITUTE(F2814,"₹",""),",","")))</f>
        <v>5646</v>
      </c>
      <c r="R2814" s="16" t="n">
        <f aca="false">IF(E2814=99,1,E2814)</f>
        <v>2</v>
      </c>
      <c r="S2814" s="16" t="n">
        <f aca="false">IF(G2814="",0,G2814)</f>
        <v>0.05</v>
      </c>
      <c r="T2814" s="16" t="str">
        <f aca="false">IF(I2814="","Unknown",IF(I2814="upi","UPI",I2814))</f>
        <v>Credit Card</v>
      </c>
      <c r="U2814" s="16" t="str">
        <f aca="false">IF(L2814="Yes","Y",IF(L2814="No","N",L2814))</f>
        <v>N</v>
      </c>
      <c r="V2814" s="19" t="n">
        <f aca="false">ROUND(R2814*Q2814*(1-S2814),2)</f>
        <v>10727.4</v>
      </c>
      <c r="W2814" s="16" t="str">
        <f aca="false">_xlfn.XLOOKUP(D2814,products!$A$2:$A$61,products!$C$2:$C$61,"Not found")</f>
        <v>Home</v>
      </c>
    </row>
    <row r="2815" customFormat="false" ht="15" hidden="false" customHeight="false" outlineLevel="0" collapsed="false">
      <c r="A2815" s="16" t="s">
        <v>4056</v>
      </c>
      <c r="B2815" s="16" t="s">
        <v>4052</v>
      </c>
      <c r="C2815" s="16" t="s">
        <v>3231</v>
      </c>
      <c r="D2815" s="16" t="s">
        <v>216</v>
      </c>
      <c r="E2815" s="16" t="n">
        <v>3</v>
      </c>
      <c r="F2815" s="16" t="n">
        <v>943</v>
      </c>
      <c r="G2815" s="16" t="n">
        <v>0</v>
      </c>
      <c r="H2815" s="16" t="s">
        <v>46</v>
      </c>
      <c r="I2815" s="16" t="s">
        <v>40</v>
      </c>
      <c r="J2815" s="16" t="n">
        <v>5</v>
      </c>
      <c r="K2815" s="16" t="n">
        <v>4</v>
      </c>
      <c r="L2815" s="16" t="s">
        <v>41</v>
      </c>
      <c r="M2815" s="18" t="n">
        <f aca="false">IF(ISNUMBER(B2815),B2815,IF(MID(B2815,3,1)="-",DATE(VALUE(RIGHT(B2815,4)),VALUE(MID(B2815,4,2)),VALUE(LEFT(B2815,2))),DATE(VALUE(LEFT(B2815,4)),VALUE(MID(B2815,6,2)),VALUE(RIGHT(B2815,2)))))</f>
        <v>45903</v>
      </c>
      <c r="N2815" s="16" t="n">
        <f aca="false">MONTH(M2815)</f>
        <v>9</v>
      </c>
      <c r="O2815" s="16" t="str">
        <f aca="false">PROPER(TRIM(H2815))</f>
        <v>Chennai</v>
      </c>
      <c r="P2815" s="16" t="str">
        <f aca="false">IFERROR(VLOOKUP(O2815,city_map!$A$2:$B$6,2,FALSE()),O2815)</f>
        <v>Chennai</v>
      </c>
      <c r="Q2815" s="16" t="n">
        <f aca="false">IF(ISNUMBER(F2815),F2815,VALUE(SUBSTITUTE(SUBSTITUTE(F2815,"₹",""),",","")))</f>
        <v>943</v>
      </c>
      <c r="R2815" s="16" t="n">
        <f aca="false">IF(E2815=99,1,E2815)</f>
        <v>3</v>
      </c>
      <c r="S2815" s="16" t="n">
        <f aca="false">IF(G2815="",0,G2815)</f>
        <v>0</v>
      </c>
      <c r="T2815" s="16" t="str">
        <f aca="false">IF(I2815="","Unknown",IF(I2815="upi","UPI",I2815))</f>
        <v>COD</v>
      </c>
      <c r="U2815" s="16" t="str">
        <f aca="false">IF(L2815="Yes","Y",IF(L2815="No","N",L2815))</f>
        <v>N</v>
      </c>
      <c r="V2815" s="19" t="n">
        <f aca="false">ROUND(R2815*Q2815*(1-S2815),2)</f>
        <v>2829</v>
      </c>
      <c r="W2815" s="16" t="str">
        <f aca="false">_xlfn.XLOOKUP(D2815,products!$A$2:$A$61,products!$C$2:$C$61,"Not found")</f>
        <v>Books</v>
      </c>
    </row>
    <row r="2816" customFormat="false" ht="15" hidden="false" customHeight="false" outlineLevel="0" collapsed="false">
      <c r="A2816" s="16" t="s">
        <v>4057</v>
      </c>
      <c r="B2816" s="16" t="s">
        <v>4037</v>
      </c>
      <c r="C2816" s="16" t="s">
        <v>1833</v>
      </c>
      <c r="D2816" s="16" t="s">
        <v>222</v>
      </c>
      <c r="E2816" s="16" t="n">
        <v>1</v>
      </c>
      <c r="F2816" s="16" t="n">
        <v>1865</v>
      </c>
      <c r="G2816" s="16" t="n">
        <v>0.15</v>
      </c>
      <c r="H2816" s="16" t="s">
        <v>208</v>
      </c>
      <c r="I2816" s="16" t="s">
        <v>123</v>
      </c>
      <c r="J2816" s="16" t="n">
        <v>4</v>
      </c>
      <c r="K2816" s="16" t="n">
        <v>5</v>
      </c>
      <c r="L2816" s="16" t="s">
        <v>41</v>
      </c>
      <c r="M2816" s="18" t="n">
        <f aca="false">IF(ISNUMBER(B2816),B2816,IF(MID(B2816,3,1)="-",DATE(VALUE(RIGHT(B2816,4)),VALUE(MID(B2816,4,2)),VALUE(LEFT(B2816,2))),DATE(VALUE(LEFT(B2816,4)),VALUE(MID(B2816,6,2)),VALUE(RIGHT(B2816,2)))))</f>
        <v>45903</v>
      </c>
      <c r="N2816" s="16" t="n">
        <f aca="false">MONTH(M2816)</f>
        <v>9</v>
      </c>
      <c r="O2816" s="16" t="str">
        <f aca="false">PROPER(TRIM(H2816))</f>
        <v>Jaipur</v>
      </c>
      <c r="P2816" s="16" t="str">
        <f aca="false">IFERROR(VLOOKUP(O2816,city_map!$A$2:$B$6,2,FALSE()),O2816)</f>
        <v>Jaipur</v>
      </c>
      <c r="Q2816" s="16" t="n">
        <f aca="false">IF(ISNUMBER(F2816),F2816,VALUE(SUBSTITUTE(SUBSTITUTE(F2816,"₹",""),",","")))</f>
        <v>1865</v>
      </c>
      <c r="R2816" s="16" t="n">
        <f aca="false">IF(E2816=99,1,E2816)</f>
        <v>1</v>
      </c>
      <c r="S2816" s="16" t="n">
        <f aca="false">IF(G2816="",0,G2816)</f>
        <v>0.15</v>
      </c>
      <c r="T2816" s="16" t="str">
        <f aca="false">IF(I2816="","Unknown",IF(I2816="upi","UPI",I2816))</f>
        <v>UPI</v>
      </c>
      <c r="U2816" s="16" t="str">
        <f aca="false">IF(L2816="Yes","Y",IF(L2816="No","N",L2816))</f>
        <v>N</v>
      </c>
      <c r="V2816" s="19" t="n">
        <f aca="false">ROUND(R2816*Q2816*(1-S2816),2)</f>
        <v>1585.25</v>
      </c>
      <c r="W2816" s="16" t="str">
        <f aca="false">_xlfn.XLOOKUP(D2816,products!$A$2:$A$61,products!$C$2:$C$61,"Not found")</f>
        <v>Fashion</v>
      </c>
    </row>
    <row r="2817" customFormat="false" ht="15" hidden="false" customHeight="false" outlineLevel="0" collapsed="false">
      <c r="A2817" s="16" t="s">
        <v>4058</v>
      </c>
      <c r="B2817" s="16" t="s">
        <v>4037</v>
      </c>
      <c r="C2817" s="16" t="s">
        <v>410</v>
      </c>
      <c r="D2817" s="16" t="s">
        <v>77</v>
      </c>
      <c r="E2817" s="16" t="n">
        <v>3</v>
      </c>
      <c r="F2817" s="16" t="n">
        <v>345</v>
      </c>
      <c r="G2817" s="16" t="n">
        <v>0</v>
      </c>
      <c r="H2817" s="16" t="s">
        <v>89</v>
      </c>
      <c r="I2817" s="16" t="s">
        <v>60</v>
      </c>
      <c r="J2817" s="16" t="n">
        <v>4</v>
      </c>
      <c r="K2817" s="16" t="n">
        <v>5</v>
      </c>
      <c r="L2817" s="16" t="s">
        <v>41</v>
      </c>
      <c r="M2817" s="18" t="n">
        <f aca="false">IF(ISNUMBER(B2817),B2817,IF(MID(B2817,3,1)="-",DATE(VALUE(RIGHT(B2817,4)),VALUE(MID(B2817,4,2)),VALUE(LEFT(B2817,2))),DATE(VALUE(LEFT(B2817,4)),VALUE(MID(B2817,6,2)),VALUE(RIGHT(B2817,2)))))</f>
        <v>45903</v>
      </c>
      <c r="N2817" s="16" t="n">
        <f aca="false">MONTH(M2817)</f>
        <v>9</v>
      </c>
      <c r="O2817" s="16" t="str">
        <f aca="false">PROPER(TRIM(H2817))</f>
        <v>Ahmedabad</v>
      </c>
      <c r="P2817" s="16" t="str">
        <f aca="false">IFERROR(VLOOKUP(O2817,city_map!$A$2:$B$6,2,FALSE()),O2817)</f>
        <v>Ahmedabad</v>
      </c>
      <c r="Q2817" s="16" t="n">
        <f aca="false">IF(ISNUMBER(F2817),F2817,VALUE(SUBSTITUTE(SUBSTITUTE(F2817,"₹",""),",","")))</f>
        <v>345</v>
      </c>
      <c r="R2817" s="16" t="n">
        <f aca="false">IF(E2817=99,1,E2817)</f>
        <v>3</v>
      </c>
      <c r="S2817" s="16" t="n">
        <f aca="false">IF(G2817="",0,G2817)</f>
        <v>0</v>
      </c>
      <c r="T2817" s="16" t="str">
        <f aca="false">IF(I2817="","Unknown",IF(I2817="upi","UPI",I2817))</f>
        <v>UPI</v>
      </c>
      <c r="U2817" s="16" t="str">
        <f aca="false">IF(L2817="Yes","Y",IF(L2817="No","N",L2817))</f>
        <v>N</v>
      </c>
      <c r="V2817" s="19" t="n">
        <f aca="false">ROUND(R2817*Q2817*(1-S2817),2)</f>
        <v>1035</v>
      </c>
      <c r="W2817" s="16" t="str">
        <f aca="false">_xlfn.XLOOKUP(D2817,products!$A$2:$A$61,products!$C$2:$C$61,"Not found")</f>
        <v>Books</v>
      </c>
    </row>
    <row r="2818" customFormat="false" ht="15" hidden="false" customHeight="false" outlineLevel="0" collapsed="false">
      <c r="A2818" s="16" t="s">
        <v>4059</v>
      </c>
      <c r="B2818" s="16" t="s">
        <v>4060</v>
      </c>
      <c r="C2818" s="16" t="s">
        <v>1807</v>
      </c>
      <c r="D2818" s="16" t="s">
        <v>92</v>
      </c>
      <c r="E2818" s="16" t="n">
        <v>1</v>
      </c>
      <c r="F2818" s="16" t="n">
        <v>4111</v>
      </c>
      <c r="G2818" s="16" t="n">
        <v>0</v>
      </c>
      <c r="H2818" s="16" t="s">
        <v>56</v>
      </c>
      <c r="I2818" s="16" t="s">
        <v>60</v>
      </c>
      <c r="J2818" s="16" t="n">
        <v>4</v>
      </c>
      <c r="K2818" s="16" t="n">
        <v>3</v>
      </c>
      <c r="L2818" s="16" t="s">
        <v>41</v>
      </c>
      <c r="M2818" s="18" t="n">
        <f aca="false">IF(ISNUMBER(B2818),B2818,IF(MID(B2818,3,1)="-",DATE(VALUE(RIGHT(B2818,4)),VALUE(MID(B2818,4,2)),VALUE(LEFT(B2818,2))),DATE(VALUE(LEFT(B2818,4)),VALUE(MID(B2818,6,2)),VALUE(RIGHT(B2818,2)))))</f>
        <v>45904</v>
      </c>
      <c r="N2818" s="16" t="n">
        <f aca="false">MONTH(M2818)</f>
        <v>9</v>
      </c>
      <c r="O2818" s="16" t="str">
        <f aca="false">PROPER(TRIM(H2818))</f>
        <v>Lucknow</v>
      </c>
      <c r="P2818" s="16" t="str">
        <f aca="false">IFERROR(VLOOKUP(O2818,city_map!$A$2:$B$6,2,FALSE()),O2818)</f>
        <v>Lucknow</v>
      </c>
      <c r="Q2818" s="16" t="n">
        <f aca="false">IF(ISNUMBER(F2818),F2818,VALUE(SUBSTITUTE(SUBSTITUTE(F2818,"₹",""),",","")))</f>
        <v>4111</v>
      </c>
      <c r="R2818" s="16" t="n">
        <f aca="false">IF(E2818=99,1,E2818)</f>
        <v>1</v>
      </c>
      <c r="S2818" s="16" t="n">
        <f aca="false">IF(G2818="",0,G2818)</f>
        <v>0</v>
      </c>
      <c r="T2818" s="16" t="str">
        <f aca="false">IF(I2818="","Unknown",IF(I2818="upi","UPI",I2818))</f>
        <v>UPI</v>
      </c>
      <c r="U2818" s="16" t="str">
        <f aca="false">IF(L2818="Yes","Y",IF(L2818="No","N",L2818))</f>
        <v>N</v>
      </c>
      <c r="V2818" s="19" t="n">
        <f aca="false">ROUND(R2818*Q2818*(1-S2818),2)</f>
        <v>4111</v>
      </c>
      <c r="W2818" s="16" t="str">
        <f aca="false">_xlfn.XLOOKUP(D2818,products!$A$2:$A$61,products!$C$2:$C$61,"Not found")</f>
        <v>Electronics</v>
      </c>
    </row>
    <row r="2819" customFormat="false" ht="15" hidden="false" customHeight="false" outlineLevel="0" collapsed="false">
      <c r="A2819" s="16" t="s">
        <v>4061</v>
      </c>
      <c r="B2819" s="16" t="s">
        <v>4060</v>
      </c>
      <c r="C2819" s="16" t="s">
        <v>1618</v>
      </c>
      <c r="D2819" s="16" t="s">
        <v>99</v>
      </c>
      <c r="E2819" s="16" t="n">
        <v>1</v>
      </c>
      <c r="F2819" s="16" t="n">
        <v>699</v>
      </c>
      <c r="G2819" s="16" t="n">
        <v>0</v>
      </c>
      <c r="H2819" s="16" t="s">
        <v>89</v>
      </c>
      <c r="I2819" s="16" t="s">
        <v>47</v>
      </c>
      <c r="J2819" s="16" t="n">
        <v>6</v>
      </c>
      <c r="K2819" s="16" t="n">
        <v>3</v>
      </c>
      <c r="L2819" s="16" t="s">
        <v>41</v>
      </c>
      <c r="M2819" s="18" t="n">
        <f aca="false">IF(ISNUMBER(B2819),B2819,IF(MID(B2819,3,1)="-",DATE(VALUE(RIGHT(B2819,4)),VALUE(MID(B2819,4,2)),VALUE(LEFT(B2819,2))),DATE(VALUE(LEFT(B2819,4)),VALUE(MID(B2819,6,2)),VALUE(RIGHT(B2819,2)))))</f>
        <v>45904</v>
      </c>
      <c r="N2819" s="16" t="n">
        <f aca="false">MONTH(M2819)</f>
        <v>9</v>
      </c>
      <c r="O2819" s="16" t="str">
        <f aca="false">PROPER(TRIM(H2819))</f>
        <v>Ahmedabad</v>
      </c>
      <c r="P2819" s="16" t="str">
        <f aca="false">IFERROR(VLOOKUP(O2819,city_map!$A$2:$B$6,2,FALSE()),O2819)</f>
        <v>Ahmedabad</v>
      </c>
      <c r="Q2819" s="16" t="n">
        <f aca="false">IF(ISNUMBER(F2819),F2819,VALUE(SUBSTITUTE(SUBSTITUTE(F2819,"₹",""),",","")))</f>
        <v>699</v>
      </c>
      <c r="R2819" s="16" t="n">
        <f aca="false">IF(E2819=99,1,E2819)</f>
        <v>1</v>
      </c>
      <c r="S2819" s="16" t="n">
        <f aca="false">IF(G2819="",0,G2819)</f>
        <v>0</v>
      </c>
      <c r="T2819" s="16" t="str">
        <f aca="false">IF(I2819="","Unknown",IF(I2819="upi","UPI",I2819))</f>
        <v>Debit Card</v>
      </c>
      <c r="U2819" s="16" t="str">
        <f aca="false">IF(L2819="Yes","Y",IF(L2819="No","N",L2819))</f>
        <v>N</v>
      </c>
      <c r="V2819" s="19" t="n">
        <f aca="false">ROUND(R2819*Q2819*(1-S2819),2)</f>
        <v>699</v>
      </c>
      <c r="W2819" s="16" t="str">
        <f aca="false">_xlfn.XLOOKUP(D2819,products!$A$2:$A$61,products!$C$2:$C$61,"Not found")</f>
        <v>Fashion</v>
      </c>
    </row>
    <row r="2820" customFormat="false" ht="15" hidden="false" customHeight="false" outlineLevel="0" collapsed="false">
      <c r="A2820" s="16" t="s">
        <v>4062</v>
      </c>
      <c r="B2820" s="16" t="s">
        <v>4060</v>
      </c>
      <c r="C2820" s="16" t="s">
        <v>1063</v>
      </c>
      <c r="D2820" s="16" t="s">
        <v>133</v>
      </c>
      <c r="E2820" s="16" t="n">
        <v>1</v>
      </c>
      <c r="F2820" s="16" t="n">
        <v>585</v>
      </c>
      <c r="G2820" s="16" t="n">
        <v>0</v>
      </c>
      <c r="H2820" s="16" t="s">
        <v>81</v>
      </c>
      <c r="I2820" s="16" t="s">
        <v>40</v>
      </c>
      <c r="J2820" s="16" t="n">
        <v>5</v>
      </c>
      <c r="K2820" s="16" t="n">
        <v>4</v>
      </c>
      <c r="L2820" s="16" t="s">
        <v>41</v>
      </c>
      <c r="M2820" s="18" t="n">
        <f aca="false">IF(ISNUMBER(B2820),B2820,IF(MID(B2820,3,1)="-",DATE(VALUE(RIGHT(B2820,4)),VALUE(MID(B2820,4,2)),VALUE(LEFT(B2820,2))),DATE(VALUE(LEFT(B2820,4)),VALUE(MID(B2820,6,2)),VALUE(RIGHT(B2820,2)))))</f>
        <v>45904</v>
      </c>
      <c r="N2820" s="16" t="n">
        <f aca="false">MONTH(M2820)</f>
        <v>9</v>
      </c>
      <c r="O2820" s="16" t="str">
        <f aca="false">PROPER(TRIM(H2820))</f>
        <v>Hyderabad</v>
      </c>
      <c r="P2820" s="16" t="str">
        <f aca="false">IFERROR(VLOOKUP(O2820,city_map!$A$2:$B$6,2,FALSE()),O2820)</f>
        <v>Hyderabad</v>
      </c>
      <c r="Q2820" s="16" t="n">
        <f aca="false">IF(ISNUMBER(F2820),F2820,VALUE(SUBSTITUTE(SUBSTITUTE(F2820,"₹",""),",","")))</f>
        <v>585</v>
      </c>
      <c r="R2820" s="16" t="n">
        <f aca="false">IF(E2820=99,1,E2820)</f>
        <v>1</v>
      </c>
      <c r="S2820" s="16" t="n">
        <f aca="false">IF(G2820="",0,G2820)</f>
        <v>0</v>
      </c>
      <c r="T2820" s="16" t="str">
        <f aca="false">IF(I2820="","Unknown",IF(I2820="upi","UPI",I2820))</f>
        <v>COD</v>
      </c>
      <c r="U2820" s="16" t="str">
        <f aca="false">IF(L2820="Yes","Y",IF(L2820="No","N",L2820))</f>
        <v>N</v>
      </c>
      <c r="V2820" s="19" t="n">
        <f aca="false">ROUND(R2820*Q2820*(1-S2820),2)</f>
        <v>585</v>
      </c>
      <c r="W2820" s="16" t="str">
        <f aca="false">_xlfn.XLOOKUP(D2820,products!$A$2:$A$61,products!$C$2:$C$61,"Not found")</f>
        <v>Books</v>
      </c>
    </row>
    <row r="2821" customFormat="false" ht="15" hidden="false" customHeight="false" outlineLevel="0" collapsed="false">
      <c r="A2821" s="16" t="s">
        <v>4063</v>
      </c>
      <c r="B2821" s="16" t="s">
        <v>4060</v>
      </c>
      <c r="C2821" s="16" t="s">
        <v>448</v>
      </c>
      <c r="D2821" s="16" t="s">
        <v>165</v>
      </c>
      <c r="E2821" s="16" t="n">
        <v>1</v>
      </c>
      <c r="F2821" s="16" t="n">
        <v>907</v>
      </c>
      <c r="G2821" s="16" t="n">
        <v>0.1</v>
      </c>
      <c r="H2821" s="16" t="s">
        <v>89</v>
      </c>
      <c r="I2821" s="16" t="s">
        <v>60</v>
      </c>
      <c r="J2821" s="16" t="n">
        <v>4</v>
      </c>
      <c r="K2821" s="16" t="n">
        <v>4</v>
      </c>
      <c r="L2821" s="16" t="s">
        <v>41</v>
      </c>
      <c r="M2821" s="18" t="n">
        <f aca="false">IF(ISNUMBER(B2821),B2821,IF(MID(B2821,3,1)="-",DATE(VALUE(RIGHT(B2821,4)),VALUE(MID(B2821,4,2)),VALUE(LEFT(B2821,2))),DATE(VALUE(LEFT(B2821,4)),VALUE(MID(B2821,6,2)),VALUE(RIGHT(B2821,2)))))</f>
        <v>45904</v>
      </c>
      <c r="N2821" s="16" t="n">
        <f aca="false">MONTH(M2821)</f>
        <v>9</v>
      </c>
      <c r="O2821" s="16" t="str">
        <f aca="false">PROPER(TRIM(H2821))</f>
        <v>Ahmedabad</v>
      </c>
      <c r="P2821" s="16" t="str">
        <f aca="false">IFERROR(VLOOKUP(O2821,city_map!$A$2:$B$6,2,FALSE()),O2821)</f>
        <v>Ahmedabad</v>
      </c>
      <c r="Q2821" s="16" t="n">
        <f aca="false">IF(ISNUMBER(F2821),F2821,VALUE(SUBSTITUTE(SUBSTITUTE(F2821,"₹",""),",","")))</f>
        <v>907</v>
      </c>
      <c r="R2821" s="16" t="n">
        <f aca="false">IF(E2821=99,1,E2821)</f>
        <v>1</v>
      </c>
      <c r="S2821" s="16" t="n">
        <f aca="false">IF(G2821="",0,G2821)</f>
        <v>0.1</v>
      </c>
      <c r="T2821" s="16" t="str">
        <f aca="false">IF(I2821="","Unknown",IF(I2821="upi","UPI",I2821))</f>
        <v>UPI</v>
      </c>
      <c r="U2821" s="16" t="str">
        <f aca="false">IF(L2821="Yes","Y",IF(L2821="No","N",L2821))</f>
        <v>N</v>
      </c>
      <c r="V2821" s="19" t="n">
        <f aca="false">ROUND(R2821*Q2821*(1-S2821),2)</f>
        <v>816.3</v>
      </c>
      <c r="W2821" s="16" t="str">
        <f aca="false">_xlfn.XLOOKUP(D2821,products!$A$2:$A$61,products!$C$2:$C$61,"Not found")</f>
        <v>Electronics</v>
      </c>
    </row>
    <row r="2822" customFormat="false" ht="15" hidden="false" customHeight="false" outlineLevel="0" collapsed="false">
      <c r="A2822" s="16" t="s">
        <v>4064</v>
      </c>
      <c r="B2822" s="16" t="s">
        <v>4060</v>
      </c>
      <c r="C2822" s="16" t="s">
        <v>2929</v>
      </c>
      <c r="D2822" s="16" t="s">
        <v>160</v>
      </c>
      <c r="E2822" s="16" t="n">
        <v>1</v>
      </c>
      <c r="F2822" s="16" t="n">
        <v>1881</v>
      </c>
      <c r="G2822" s="16" t="n">
        <v>0.3</v>
      </c>
      <c r="H2822" s="16" t="s">
        <v>67</v>
      </c>
      <c r="I2822" s="16" t="s">
        <v>40</v>
      </c>
      <c r="J2822" s="16" t="n">
        <v>5</v>
      </c>
      <c r="K2822" s="16"/>
      <c r="L2822" s="16" t="s">
        <v>41</v>
      </c>
      <c r="M2822" s="18" t="n">
        <f aca="false">IF(ISNUMBER(B2822),B2822,IF(MID(B2822,3,1)="-",DATE(VALUE(RIGHT(B2822,4)),VALUE(MID(B2822,4,2)),VALUE(LEFT(B2822,2))),DATE(VALUE(LEFT(B2822,4)),VALUE(MID(B2822,6,2)),VALUE(RIGHT(B2822,2)))))</f>
        <v>45904</v>
      </c>
      <c r="N2822" s="16" t="n">
        <f aca="false">MONTH(M2822)</f>
        <v>9</v>
      </c>
      <c r="O2822" s="16" t="str">
        <f aca="false">PROPER(TRIM(H2822))</f>
        <v>Kolkata</v>
      </c>
      <c r="P2822" s="16" t="str">
        <f aca="false">IFERROR(VLOOKUP(O2822,city_map!$A$2:$B$6,2,FALSE()),O2822)</f>
        <v>Kolkata</v>
      </c>
      <c r="Q2822" s="16" t="n">
        <f aca="false">IF(ISNUMBER(F2822),F2822,VALUE(SUBSTITUTE(SUBSTITUTE(F2822,"₹",""),",","")))</f>
        <v>1881</v>
      </c>
      <c r="R2822" s="16" t="n">
        <f aca="false">IF(E2822=99,1,E2822)</f>
        <v>1</v>
      </c>
      <c r="S2822" s="16" t="n">
        <f aca="false">IF(G2822="",0,G2822)</f>
        <v>0.3</v>
      </c>
      <c r="T2822" s="16" t="str">
        <f aca="false">IF(I2822="","Unknown",IF(I2822="upi","UPI",I2822))</f>
        <v>COD</v>
      </c>
      <c r="U2822" s="16" t="str">
        <f aca="false">IF(L2822="Yes","Y",IF(L2822="No","N",L2822))</f>
        <v>N</v>
      </c>
      <c r="V2822" s="19" t="n">
        <f aca="false">ROUND(R2822*Q2822*(1-S2822),2)</f>
        <v>1316.7</v>
      </c>
      <c r="W2822" s="16" t="str">
        <f aca="false">_xlfn.XLOOKUP(D2822,products!$A$2:$A$61,products!$C$2:$C$61,"Not found")</f>
        <v>Fashion</v>
      </c>
    </row>
    <row r="2823" customFormat="false" ht="15" hidden="false" customHeight="false" outlineLevel="0" collapsed="false">
      <c r="A2823" s="16" t="s">
        <v>4065</v>
      </c>
      <c r="B2823" s="16" t="s">
        <v>4060</v>
      </c>
      <c r="C2823" s="16" t="s">
        <v>936</v>
      </c>
      <c r="D2823" s="16" t="s">
        <v>254</v>
      </c>
      <c r="E2823" s="16" t="n">
        <v>1</v>
      </c>
      <c r="F2823" s="16" t="n">
        <v>1034</v>
      </c>
      <c r="G2823" s="16" t="n">
        <v>0.1</v>
      </c>
      <c r="H2823" s="16" t="s">
        <v>130</v>
      </c>
      <c r="I2823" s="16" t="s">
        <v>60</v>
      </c>
      <c r="J2823" s="16" t="n">
        <v>2</v>
      </c>
      <c r="K2823" s="16" t="n">
        <v>4</v>
      </c>
      <c r="L2823" s="16" t="s">
        <v>41</v>
      </c>
      <c r="M2823" s="18" t="n">
        <f aca="false">IF(ISNUMBER(B2823),B2823,IF(MID(B2823,3,1)="-",DATE(VALUE(RIGHT(B2823,4)),VALUE(MID(B2823,4,2)),VALUE(LEFT(B2823,2))),DATE(VALUE(LEFT(B2823,4)),VALUE(MID(B2823,6,2)),VALUE(RIGHT(B2823,2)))))</f>
        <v>45904</v>
      </c>
      <c r="N2823" s="16" t="n">
        <f aca="false">MONTH(M2823)</f>
        <v>9</v>
      </c>
      <c r="O2823" s="16" t="str">
        <f aca="false">PROPER(TRIM(H2823))</f>
        <v>Bengaluru</v>
      </c>
      <c r="P2823" s="16" t="str">
        <f aca="false">IFERROR(VLOOKUP(O2823,city_map!$A$2:$B$6,2,FALSE()),O2823)</f>
        <v>Bengaluru</v>
      </c>
      <c r="Q2823" s="16" t="n">
        <f aca="false">IF(ISNUMBER(F2823),F2823,VALUE(SUBSTITUTE(SUBSTITUTE(F2823,"₹",""),",","")))</f>
        <v>1034</v>
      </c>
      <c r="R2823" s="16" t="n">
        <f aca="false">IF(E2823=99,1,E2823)</f>
        <v>1</v>
      </c>
      <c r="S2823" s="16" t="n">
        <f aca="false">IF(G2823="",0,G2823)</f>
        <v>0.1</v>
      </c>
      <c r="T2823" s="16" t="str">
        <f aca="false">IF(I2823="","Unknown",IF(I2823="upi","UPI",I2823))</f>
        <v>UPI</v>
      </c>
      <c r="U2823" s="16" t="str">
        <f aca="false">IF(L2823="Yes","Y",IF(L2823="No","N",L2823))</f>
        <v>N</v>
      </c>
      <c r="V2823" s="19" t="n">
        <f aca="false">ROUND(R2823*Q2823*(1-S2823),2)</f>
        <v>930.6</v>
      </c>
      <c r="W2823" s="16" t="str">
        <f aca="false">_xlfn.XLOOKUP(D2823,products!$A$2:$A$61,products!$C$2:$C$61,"Not found")</f>
        <v>Fashion</v>
      </c>
    </row>
    <row r="2824" customFormat="false" ht="15" hidden="false" customHeight="false" outlineLevel="0" collapsed="false">
      <c r="A2824" s="16" t="s">
        <v>4066</v>
      </c>
      <c r="B2824" s="16" t="s">
        <v>4060</v>
      </c>
      <c r="C2824" s="16" t="s">
        <v>293</v>
      </c>
      <c r="D2824" s="16" t="s">
        <v>66</v>
      </c>
      <c r="E2824" s="16" t="n">
        <v>1</v>
      </c>
      <c r="F2824" s="16" t="n">
        <v>14927</v>
      </c>
      <c r="G2824" s="16" t="n">
        <v>0.15</v>
      </c>
      <c r="H2824" s="16" t="s">
        <v>67</v>
      </c>
      <c r="I2824" s="16" t="s">
        <v>60</v>
      </c>
      <c r="J2824" s="16" t="n">
        <v>5</v>
      </c>
      <c r="K2824" s="16" t="n">
        <v>4</v>
      </c>
      <c r="L2824" s="16" t="s">
        <v>41</v>
      </c>
      <c r="M2824" s="18" t="n">
        <f aca="false">IF(ISNUMBER(B2824),B2824,IF(MID(B2824,3,1)="-",DATE(VALUE(RIGHT(B2824,4)),VALUE(MID(B2824,4,2)),VALUE(LEFT(B2824,2))),DATE(VALUE(LEFT(B2824,4)),VALUE(MID(B2824,6,2)),VALUE(RIGHT(B2824,2)))))</f>
        <v>45904</v>
      </c>
      <c r="N2824" s="16" t="n">
        <f aca="false">MONTH(M2824)</f>
        <v>9</v>
      </c>
      <c r="O2824" s="16" t="str">
        <f aca="false">PROPER(TRIM(H2824))</f>
        <v>Kolkata</v>
      </c>
      <c r="P2824" s="16" t="str">
        <f aca="false">IFERROR(VLOOKUP(O2824,city_map!$A$2:$B$6,2,FALSE()),O2824)</f>
        <v>Kolkata</v>
      </c>
      <c r="Q2824" s="16" t="n">
        <f aca="false">IF(ISNUMBER(F2824),F2824,VALUE(SUBSTITUTE(SUBSTITUTE(F2824,"₹",""),",","")))</f>
        <v>14927</v>
      </c>
      <c r="R2824" s="16" t="n">
        <f aca="false">IF(E2824=99,1,E2824)</f>
        <v>1</v>
      </c>
      <c r="S2824" s="16" t="n">
        <f aca="false">IF(G2824="",0,G2824)</f>
        <v>0.15</v>
      </c>
      <c r="T2824" s="16" t="str">
        <f aca="false">IF(I2824="","Unknown",IF(I2824="upi","UPI",I2824))</f>
        <v>UPI</v>
      </c>
      <c r="U2824" s="16" t="str">
        <f aca="false">IF(L2824="Yes","Y",IF(L2824="No","N",L2824))</f>
        <v>N</v>
      </c>
      <c r="V2824" s="19" t="n">
        <f aca="false">ROUND(R2824*Q2824*(1-S2824),2)</f>
        <v>12687.95</v>
      </c>
      <c r="W2824" s="16" t="str">
        <f aca="false">_xlfn.XLOOKUP(D2824,products!$A$2:$A$61,products!$C$2:$C$61,"Not found")</f>
        <v>Electronics</v>
      </c>
    </row>
    <row r="2825" customFormat="false" ht="15" hidden="false" customHeight="false" outlineLevel="0" collapsed="false">
      <c r="A2825" s="16" t="s">
        <v>4067</v>
      </c>
      <c r="B2825" s="16" t="s">
        <v>4060</v>
      </c>
      <c r="C2825" s="16" t="s">
        <v>920</v>
      </c>
      <c r="D2825" s="16" t="s">
        <v>179</v>
      </c>
      <c r="E2825" s="16" t="n">
        <v>1</v>
      </c>
      <c r="F2825" s="16" t="n">
        <v>2592</v>
      </c>
      <c r="G2825" s="16" t="n">
        <v>0.2</v>
      </c>
      <c r="H2825" s="16" t="s">
        <v>81</v>
      </c>
      <c r="I2825" s="16" t="s">
        <v>60</v>
      </c>
      <c r="J2825" s="16" t="n">
        <v>6</v>
      </c>
      <c r="K2825" s="16" t="n">
        <v>1</v>
      </c>
      <c r="L2825" s="16" t="s">
        <v>57</v>
      </c>
      <c r="M2825" s="18" t="n">
        <f aca="false">IF(ISNUMBER(B2825),B2825,IF(MID(B2825,3,1)="-",DATE(VALUE(RIGHT(B2825,4)),VALUE(MID(B2825,4,2)),VALUE(LEFT(B2825,2))),DATE(VALUE(LEFT(B2825,4)),VALUE(MID(B2825,6,2)),VALUE(RIGHT(B2825,2)))))</f>
        <v>45904</v>
      </c>
      <c r="N2825" s="16" t="n">
        <f aca="false">MONTH(M2825)</f>
        <v>9</v>
      </c>
      <c r="O2825" s="16" t="str">
        <f aca="false">PROPER(TRIM(H2825))</f>
        <v>Hyderabad</v>
      </c>
      <c r="P2825" s="16" t="str">
        <f aca="false">IFERROR(VLOOKUP(O2825,city_map!$A$2:$B$6,2,FALSE()),O2825)</f>
        <v>Hyderabad</v>
      </c>
      <c r="Q2825" s="16" t="n">
        <f aca="false">IF(ISNUMBER(F2825),F2825,VALUE(SUBSTITUTE(SUBSTITUTE(F2825,"₹",""),",","")))</f>
        <v>2592</v>
      </c>
      <c r="R2825" s="16" t="n">
        <f aca="false">IF(E2825=99,1,E2825)</f>
        <v>1</v>
      </c>
      <c r="S2825" s="16" t="n">
        <f aca="false">IF(G2825="",0,G2825)</f>
        <v>0.2</v>
      </c>
      <c r="T2825" s="16" t="str">
        <f aca="false">IF(I2825="","Unknown",IF(I2825="upi","UPI",I2825))</f>
        <v>UPI</v>
      </c>
      <c r="U2825" s="16" t="str">
        <f aca="false">IF(L2825="Yes","Y",IF(L2825="No","N",L2825))</f>
        <v>Y</v>
      </c>
      <c r="V2825" s="19" t="n">
        <f aca="false">ROUND(R2825*Q2825*(1-S2825),2)</f>
        <v>2073.6</v>
      </c>
      <c r="W2825" s="16" t="str">
        <f aca="false">_xlfn.XLOOKUP(D2825,products!$A$2:$A$61,products!$C$2:$C$61,"Not found")</f>
        <v>Electronics</v>
      </c>
    </row>
    <row r="2826" customFormat="false" ht="15" hidden="false" customHeight="false" outlineLevel="0" collapsed="false">
      <c r="A2826" s="16" t="s">
        <v>4068</v>
      </c>
      <c r="B2826" s="16" t="s">
        <v>4060</v>
      </c>
      <c r="C2826" s="16" t="s">
        <v>1416</v>
      </c>
      <c r="D2826" s="16" t="s">
        <v>203</v>
      </c>
      <c r="E2826" s="16" t="n">
        <v>2</v>
      </c>
      <c r="F2826" s="16" t="n">
        <v>2580</v>
      </c>
      <c r="G2826" s="16" t="n">
        <v>0</v>
      </c>
      <c r="H2826" s="16" t="s">
        <v>70</v>
      </c>
      <c r="I2826" s="16" t="s">
        <v>40</v>
      </c>
      <c r="J2826" s="16" t="n">
        <v>8</v>
      </c>
      <c r="K2826" s="16" t="n">
        <v>4</v>
      </c>
      <c r="L2826" s="16" t="s">
        <v>41</v>
      </c>
      <c r="M2826" s="18" t="n">
        <f aca="false">IF(ISNUMBER(B2826),B2826,IF(MID(B2826,3,1)="-",DATE(VALUE(RIGHT(B2826,4)),VALUE(MID(B2826,4,2)),VALUE(LEFT(B2826,2))),DATE(VALUE(LEFT(B2826,4)),VALUE(MID(B2826,6,2)),VALUE(RIGHT(B2826,2)))))</f>
        <v>45904</v>
      </c>
      <c r="N2826" s="16" t="n">
        <f aca="false">MONTH(M2826)</f>
        <v>9</v>
      </c>
      <c r="O2826" s="16" t="str">
        <f aca="false">PROPER(TRIM(H2826))</f>
        <v>Pune</v>
      </c>
      <c r="P2826" s="16" t="str">
        <f aca="false">IFERROR(VLOOKUP(O2826,city_map!$A$2:$B$6,2,FALSE()),O2826)</f>
        <v>Pune</v>
      </c>
      <c r="Q2826" s="16" t="n">
        <f aca="false">IF(ISNUMBER(F2826),F2826,VALUE(SUBSTITUTE(SUBSTITUTE(F2826,"₹",""),",","")))</f>
        <v>2580</v>
      </c>
      <c r="R2826" s="16" t="n">
        <f aca="false">IF(E2826=99,1,E2826)</f>
        <v>2</v>
      </c>
      <c r="S2826" s="16" t="n">
        <f aca="false">IF(G2826="",0,G2826)</f>
        <v>0</v>
      </c>
      <c r="T2826" s="16" t="str">
        <f aca="false">IF(I2826="","Unknown",IF(I2826="upi","UPI",I2826))</f>
        <v>COD</v>
      </c>
      <c r="U2826" s="16" t="str">
        <f aca="false">IF(L2826="Yes","Y",IF(L2826="No","N",L2826))</f>
        <v>N</v>
      </c>
      <c r="V2826" s="19" t="n">
        <f aca="false">ROUND(R2826*Q2826*(1-S2826),2)</f>
        <v>5160</v>
      </c>
      <c r="W2826" s="16" t="str">
        <f aca="false">_xlfn.XLOOKUP(D2826,products!$A$2:$A$61,products!$C$2:$C$61,"Not found")</f>
        <v>Fashion</v>
      </c>
    </row>
    <row r="2827" customFormat="false" ht="15" hidden="false" customHeight="false" outlineLevel="0" collapsed="false">
      <c r="A2827" s="16" t="s">
        <v>4069</v>
      </c>
      <c r="B2827" s="16" t="s">
        <v>4060</v>
      </c>
      <c r="C2827" s="16" t="s">
        <v>709</v>
      </c>
      <c r="D2827" s="16" t="s">
        <v>55</v>
      </c>
      <c r="E2827" s="16" t="n">
        <v>4</v>
      </c>
      <c r="F2827" s="16" t="n">
        <v>1995</v>
      </c>
      <c r="G2827" s="16" t="n">
        <v>0.15</v>
      </c>
      <c r="H2827" s="16" t="s">
        <v>112</v>
      </c>
      <c r="I2827" s="16" t="s">
        <v>47</v>
      </c>
      <c r="J2827" s="16" t="n">
        <v>2</v>
      </c>
      <c r="K2827" s="16" t="n">
        <v>4</v>
      </c>
      <c r="L2827" s="16" t="s">
        <v>41</v>
      </c>
      <c r="M2827" s="18" t="n">
        <f aca="false">IF(ISNUMBER(B2827),B2827,IF(MID(B2827,3,1)="-",DATE(VALUE(RIGHT(B2827,4)),VALUE(MID(B2827,4,2)),VALUE(LEFT(B2827,2))),DATE(VALUE(LEFT(B2827,4)),VALUE(MID(B2827,6,2)),VALUE(RIGHT(B2827,2)))))</f>
        <v>45904</v>
      </c>
      <c r="N2827" s="16" t="n">
        <f aca="false">MONTH(M2827)</f>
        <v>9</v>
      </c>
      <c r="O2827" s="16" t="str">
        <f aca="false">PROPER(TRIM(H2827))</f>
        <v>Mumbai</v>
      </c>
      <c r="P2827" s="16" t="str">
        <f aca="false">IFERROR(VLOOKUP(O2827,city_map!$A$2:$B$6,2,FALSE()),O2827)</f>
        <v>Mumbai</v>
      </c>
      <c r="Q2827" s="16" t="n">
        <f aca="false">IF(ISNUMBER(F2827),F2827,VALUE(SUBSTITUTE(SUBSTITUTE(F2827,"₹",""),",","")))</f>
        <v>1995</v>
      </c>
      <c r="R2827" s="16" t="n">
        <f aca="false">IF(E2827=99,1,E2827)</f>
        <v>4</v>
      </c>
      <c r="S2827" s="16" t="n">
        <f aca="false">IF(G2827="",0,G2827)</f>
        <v>0.15</v>
      </c>
      <c r="T2827" s="16" t="str">
        <f aca="false">IF(I2827="","Unknown",IF(I2827="upi","UPI",I2827))</f>
        <v>Debit Card</v>
      </c>
      <c r="U2827" s="16" t="str">
        <f aca="false">IF(L2827="Yes","Y",IF(L2827="No","N",L2827))</f>
        <v>N</v>
      </c>
      <c r="V2827" s="19" t="n">
        <f aca="false">ROUND(R2827*Q2827*(1-S2827),2)</f>
        <v>6783</v>
      </c>
      <c r="W2827" s="16" t="str">
        <f aca="false">_xlfn.XLOOKUP(D2827,products!$A$2:$A$61,products!$C$2:$C$61,"Not found")</f>
        <v>Home</v>
      </c>
    </row>
    <row r="2828" customFormat="false" ht="15" hidden="false" customHeight="false" outlineLevel="0" collapsed="false">
      <c r="A2828" s="16" t="s">
        <v>4070</v>
      </c>
      <c r="B2828" s="16" t="s">
        <v>4060</v>
      </c>
      <c r="C2828" s="16" t="s">
        <v>1019</v>
      </c>
      <c r="D2828" s="16" t="s">
        <v>341</v>
      </c>
      <c r="E2828" s="16" t="n">
        <v>3</v>
      </c>
      <c r="F2828" s="16" t="n">
        <v>1070</v>
      </c>
      <c r="G2828" s="16" t="n">
        <v>0</v>
      </c>
      <c r="H2828" s="16" t="s">
        <v>67</v>
      </c>
      <c r="I2828" s="16" t="s">
        <v>100</v>
      </c>
      <c r="J2828" s="16" t="n">
        <v>4</v>
      </c>
      <c r="K2828" s="16" t="n">
        <v>3</v>
      </c>
      <c r="L2828" s="16" t="s">
        <v>41</v>
      </c>
      <c r="M2828" s="18" t="n">
        <f aca="false">IF(ISNUMBER(B2828),B2828,IF(MID(B2828,3,1)="-",DATE(VALUE(RIGHT(B2828,4)),VALUE(MID(B2828,4,2)),VALUE(LEFT(B2828,2))),DATE(VALUE(LEFT(B2828,4)),VALUE(MID(B2828,6,2)),VALUE(RIGHT(B2828,2)))))</f>
        <v>45904</v>
      </c>
      <c r="N2828" s="16" t="n">
        <f aca="false">MONTH(M2828)</f>
        <v>9</v>
      </c>
      <c r="O2828" s="16" t="str">
        <f aca="false">PROPER(TRIM(H2828))</f>
        <v>Kolkata</v>
      </c>
      <c r="P2828" s="16" t="str">
        <f aca="false">IFERROR(VLOOKUP(O2828,city_map!$A$2:$B$6,2,FALSE()),O2828)</f>
        <v>Kolkata</v>
      </c>
      <c r="Q2828" s="16" t="n">
        <f aca="false">IF(ISNUMBER(F2828),F2828,VALUE(SUBSTITUTE(SUBSTITUTE(F2828,"₹",""),",","")))</f>
        <v>1070</v>
      </c>
      <c r="R2828" s="16" t="n">
        <f aca="false">IF(E2828=99,1,E2828)</f>
        <v>3</v>
      </c>
      <c r="S2828" s="16" t="n">
        <f aca="false">IF(G2828="",0,G2828)</f>
        <v>0</v>
      </c>
      <c r="T2828" s="16" t="str">
        <f aca="false">IF(I2828="","Unknown",IF(I2828="upi","UPI",I2828))</f>
        <v>Net Banking</v>
      </c>
      <c r="U2828" s="16" t="str">
        <f aca="false">IF(L2828="Yes","Y",IF(L2828="No","N",L2828))</f>
        <v>N</v>
      </c>
      <c r="V2828" s="19" t="n">
        <f aca="false">ROUND(R2828*Q2828*(1-S2828),2)</f>
        <v>3210</v>
      </c>
      <c r="W2828" s="16" t="str">
        <f aca="false">_xlfn.XLOOKUP(D2828,products!$A$2:$A$61,products!$C$2:$C$61,"Not found")</f>
        <v>Home</v>
      </c>
    </row>
    <row r="2829" customFormat="false" ht="15" hidden="false" customHeight="false" outlineLevel="0" collapsed="false">
      <c r="A2829" s="16" t="s">
        <v>4071</v>
      </c>
      <c r="B2829" s="16" t="s">
        <v>4060</v>
      </c>
      <c r="C2829" s="16" t="s">
        <v>1804</v>
      </c>
      <c r="D2829" s="16" t="s">
        <v>146</v>
      </c>
      <c r="E2829" s="16" t="n">
        <v>2</v>
      </c>
      <c r="F2829" s="16" t="n">
        <v>437</v>
      </c>
      <c r="G2829" s="16" t="n">
        <v>0.1</v>
      </c>
      <c r="H2829" s="16" t="s">
        <v>81</v>
      </c>
      <c r="I2829" s="16" t="s">
        <v>47</v>
      </c>
      <c r="J2829" s="16" t="n">
        <v>3</v>
      </c>
      <c r="K2829" s="16" t="n">
        <v>4</v>
      </c>
      <c r="L2829" s="16" t="s">
        <v>41</v>
      </c>
      <c r="M2829" s="18" t="n">
        <f aca="false">IF(ISNUMBER(B2829),B2829,IF(MID(B2829,3,1)="-",DATE(VALUE(RIGHT(B2829,4)),VALUE(MID(B2829,4,2)),VALUE(LEFT(B2829,2))),DATE(VALUE(LEFT(B2829,4)),VALUE(MID(B2829,6,2)),VALUE(RIGHT(B2829,2)))))</f>
        <v>45904</v>
      </c>
      <c r="N2829" s="16" t="n">
        <f aca="false">MONTH(M2829)</f>
        <v>9</v>
      </c>
      <c r="O2829" s="16" t="str">
        <f aca="false">PROPER(TRIM(H2829))</f>
        <v>Hyderabad</v>
      </c>
      <c r="P2829" s="16" t="str">
        <f aca="false">IFERROR(VLOOKUP(O2829,city_map!$A$2:$B$6,2,FALSE()),O2829)</f>
        <v>Hyderabad</v>
      </c>
      <c r="Q2829" s="16" t="n">
        <f aca="false">IF(ISNUMBER(F2829),F2829,VALUE(SUBSTITUTE(SUBSTITUTE(F2829,"₹",""),",","")))</f>
        <v>437</v>
      </c>
      <c r="R2829" s="16" t="n">
        <f aca="false">IF(E2829=99,1,E2829)</f>
        <v>2</v>
      </c>
      <c r="S2829" s="16" t="n">
        <f aca="false">IF(G2829="",0,G2829)</f>
        <v>0.1</v>
      </c>
      <c r="T2829" s="16" t="str">
        <f aca="false">IF(I2829="","Unknown",IF(I2829="upi","UPI",I2829))</f>
        <v>Debit Card</v>
      </c>
      <c r="U2829" s="16" t="str">
        <f aca="false">IF(L2829="Yes","Y",IF(L2829="No","N",L2829))</f>
        <v>N</v>
      </c>
      <c r="V2829" s="19" t="n">
        <f aca="false">ROUND(R2829*Q2829*(1-S2829),2)</f>
        <v>786.6</v>
      </c>
      <c r="W2829" s="16" t="str">
        <f aca="false">_xlfn.XLOOKUP(D2829,products!$A$2:$A$61,products!$C$2:$C$61,"Not found")</f>
        <v>Beauty</v>
      </c>
    </row>
    <row r="2830" customFormat="false" ht="15" hidden="false" customHeight="false" outlineLevel="0" collapsed="false">
      <c r="A2830" s="16" t="s">
        <v>4072</v>
      </c>
      <c r="B2830" s="16" t="s">
        <v>4060</v>
      </c>
      <c r="C2830" s="16" t="s">
        <v>2152</v>
      </c>
      <c r="D2830" s="16" t="s">
        <v>385</v>
      </c>
      <c r="E2830" s="16" t="n">
        <v>3</v>
      </c>
      <c r="F2830" s="16" t="n">
        <v>306</v>
      </c>
      <c r="G2830" s="16" t="n">
        <v>0.1</v>
      </c>
      <c r="H2830" s="16" t="s">
        <v>81</v>
      </c>
      <c r="I2830" s="16" t="s">
        <v>40</v>
      </c>
      <c r="J2830" s="16" t="n">
        <v>2</v>
      </c>
      <c r="K2830" s="16" t="n">
        <v>5</v>
      </c>
      <c r="L2830" s="16" t="s">
        <v>41</v>
      </c>
      <c r="M2830" s="18" t="n">
        <f aca="false">IF(ISNUMBER(B2830),B2830,IF(MID(B2830,3,1)="-",DATE(VALUE(RIGHT(B2830,4)),VALUE(MID(B2830,4,2)),VALUE(LEFT(B2830,2))),DATE(VALUE(LEFT(B2830,4)),VALUE(MID(B2830,6,2)),VALUE(RIGHT(B2830,2)))))</f>
        <v>45904</v>
      </c>
      <c r="N2830" s="16" t="n">
        <f aca="false">MONTH(M2830)</f>
        <v>9</v>
      </c>
      <c r="O2830" s="16" t="str">
        <f aca="false">PROPER(TRIM(H2830))</f>
        <v>Hyderabad</v>
      </c>
      <c r="P2830" s="16" t="str">
        <f aca="false">IFERROR(VLOOKUP(O2830,city_map!$A$2:$B$6,2,FALSE()),O2830)</f>
        <v>Hyderabad</v>
      </c>
      <c r="Q2830" s="16" t="n">
        <f aca="false">IF(ISNUMBER(F2830),F2830,VALUE(SUBSTITUTE(SUBSTITUTE(F2830,"₹",""),",","")))</f>
        <v>306</v>
      </c>
      <c r="R2830" s="16" t="n">
        <f aca="false">IF(E2830=99,1,E2830)</f>
        <v>3</v>
      </c>
      <c r="S2830" s="16" t="n">
        <f aca="false">IF(G2830="",0,G2830)</f>
        <v>0.1</v>
      </c>
      <c r="T2830" s="16" t="str">
        <f aca="false">IF(I2830="","Unknown",IF(I2830="upi","UPI",I2830))</f>
        <v>COD</v>
      </c>
      <c r="U2830" s="16" t="str">
        <f aca="false">IF(L2830="Yes","Y",IF(L2830="No","N",L2830))</f>
        <v>N</v>
      </c>
      <c r="V2830" s="19" t="n">
        <f aca="false">ROUND(R2830*Q2830*(1-S2830),2)</f>
        <v>826.2</v>
      </c>
      <c r="W2830" s="16" t="str">
        <f aca="false">_xlfn.XLOOKUP(D2830,products!$A$2:$A$61,products!$C$2:$C$61,"Not found")</f>
        <v>Books</v>
      </c>
    </row>
    <row r="2831" customFormat="false" ht="15" hidden="false" customHeight="false" outlineLevel="0" collapsed="false">
      <c r="A2831" s="16" t="s">
        <v>4073</v>
      </c>
      <c r="B2831" s="16" t="s">
        <v>4060</v>
      </c>
      <c r="C2831" s="16" t="s">
        <v>982</v>
      </c>
      <c r="D2831" s="16" t="s">
        <v>74</v>
      </c>
      <c r="E2831" s="16" t="n">
        <v>4</v>
      </c>
      <c r="F2831" s="16" t="n">
        <v>18632</v>
      </c>
      <c r="G2831" s="16" t="n">
        <v>0.1</v>
      </c>
      <c r="H2831" s="16" t="s">
        <v>89</v>
      </c>
      <c r="I2831" s="16" t="s">
        <v>40</v>
      </c>
      <c r="J2831" s="16" t="n">
        <v>4</v>
      </c>
      <c r="K2831" s="16" t="n">
        <v>4</v>
      </c>
      <c r="L2831" s="16" t="s">
        <v>41</v>
      </c>
      <c r="M2831" s="18" t="n">
        <f aca="false">IF(ISNUMBER(B2831),B2831,IF(MID(B2831,3,1)="-",DATE(VALUE(RIGHT(B2831,4)),VALUE(MID(B2831,4,2)),VALUE(LEFT(B2831,2))),DATE(VALUE(LEFT(B2831,4)),VALUE(MID(B2831,6,2)),VALUE(RIGHT(B2831,2)))))</f>
        <v>45904</v>
      </c>
      <c r="N2831" s="16" t="n">
        <f aca="false">MONTH(M2831)</f>
        <v>9</v>
      </c>
      <c r="O2831" s="16" t="str">
        <f aca="false">PROPER(TRIM(H2831))</f>
        <v>Ahmedabad</v>
      </c>
      <c r="P2831" s="16" t="str">
        <f aca="false">IFERROR(VLOOKUP(O2831,city_map!$A$2:$B$6,2,FALSE()),O2831)</f>
        <v>Ahmedabad</v>
      </c>
      <c r="Q2831" s="16" t="n">
        <f aca="false">IF(ISNUMBER(F2831),F2831,VALUE(SUBSTITUTE(SUBSTITUTE(F2831,"₹",""),",","")))</f>
        <v>18632</v>
      </c>
      <c r="R2831" s="16" t="n">
        <f aca="false">IF(E2831=99,1,E2831)</f>
        <v>4</v>
      </c>
      <c r="S2831" s="16" t="n">
        <f aca="false">IF(G2831="",0,G2831)</f>
        <v>0.1</v>
      </c>
      <c r="T2831" s="16" t="str">
        <f aca="false">IF(I2831="","Unknown",IF(I2831="upi","UPI",I2831))</f>
        <v>COD</v>
      </c>
      <c r="U2831" s="16" t="str">
        <f aca="false">IF(L2831="Yes","Y",IF(L2831="No","N",L2831))</f>
        <v>N</v>
      </c>
      <c r="V2831" s="19" t="n">
        <f aca="false">ROUND(R2831*Q2831*(1-S2831),2)</f>
        <v>67075.2</v>
      </c>
      <c r="W2831" s="16" t="str">
        <f aca="false">_xlfn.XLOOKUP(D2831,products!$A$2:$A$61,products!$C$2:$C$61,"Not found")</f>
        <v>Electronics</v>
      </c>
    </row>
    <row r="2832" customFormat="false" ht="15" hidden="false" customHeight="false" outlineLevel="0" collapsed="false">
      <c r="A2832" s="16" t="s">
        <v>4074</v>
      </c>
      <c r="B2832" s="16" t="s">
        <v>4060</v>
      </c>
      <c r="C2832" s="16" t="s">
        <v>1325</v>
      </c>
      <c r="D2832" s="16" t="s">
        <v>291</v>
      </c>
      <c r="E2832" s="16" t="n">
        <v>1</v>
      </c>
      <c r="F2832" s="16" t="n">
        <v>1251</v>
      </c>
      <c r="G2832" s="16" t="n">
        <v>0.05</v>
      </c>
      <c r="H2832" s="16" t="s">
        <v>112</v>
      </c>
      <c r="I2832" s="16" t="s">
        <v>71</v>
      </c>
      <c r="J2832" s="16" t="n">
        <v>4</v>
      </c>
      <c r="K2832" s="16" t="n">
        <v>4</v>
      </c>
      <c r="L2832" s="16" t="s">
        <v>41</v>
      </c>
      <c r="M2832" s="18" t="n">
        <f aca="false">IF(ISNUMBER(B2832),B2832,IF(MID(B2832,3,1)="-",DATE(VALUE(RIGHT(B2832,4)),VALUE(MID(B2832,4,2)),VALUE(LEFT(B2832,2))),DATE(VALUE(LEFT(B2832,4)),VALUE(MID(B2832,6,2)),VALUE(RIGHT(B2832,2)))))</f>
        <v>45904</v>
      </c>
      <c r="N2832" s="16" t="n">
        <f aca="false">MONTH(M2832)</f>
        <v>9</v>
      </c>
      <c r="O2832" s="16" t="str">
        <f aca="false">PROPER(TRIM(H2832))</f>
        <v>Mumbai</v>
      </c>
      <c r="P2832" s="16" t="str">
        <f aca="false">IFERROR(VLOOKUP(O2832,city_map!$A$2:$B$6,2,FALSE()),O2832)</f>
        <v>Mumbai</v>
      </c>
      <c r="Q2832" s="16" t="n">
        <f aca="false">IF(ISNUMBER(F2832),F2832,VALUE(SUBSTITUTE(SUBSTITUTE(F2832,"₹",""),",","")))</f>
        <v>1251</v>
      </c>
      <c r="R2832" s="16" t="n">
        <f aca="false">IF(E2832=99,1,E2832)</f>
        <v>1</v>
      </c>
      <c r="S2832" s="16" t="n">
        <f aca="false">IF(G2832="",0,G2832)</f>
        <v>0.05</v>
      </c>
      <c r="T2832" s="16" t="str">
        <f aca="false">IF(I2832="","Unknown",IF(I2832="upi","UPI",I2832))</f>
        <v>Credit Card</v>
      </c>
      <c r="U2832" s="16" t="str">
        <f aca="false">IF(L2832="Yes","Y",IF(L2832="No","N",L2832))</f>
        <v>N</v>
      </c>
      <c r="V2832" s="19" t="n">
        <f aca="false">ROUND(R2832*Q2832*(1-S2832),2)</f>
        <v>1188.45</v>
      </c>
      <c r="W2832" s="16" t="str">
        <f aca="false">_xlfn.XLOOKUP(D2832,products!$A$2:$A$61,products!$C$2:$C$61,"Not found")</f>
        <v>Electronics</v>
      </c>
    </row>
    <row r="2833" customFormat="false" ht="15" hidden="false" customHeight="false" outlineLevel="0" collapsed="false">
      <c r="A2833" s="16" t="s">
        <v>4075</v>
      </c>
      <c r="B2833" s="16" t="s">
        <v>4060</v>
      </c>
      <c r="C2833" s="16" t="s">
        <v>476</v>
      </c>
      <c r="D2833" s="16" t="s">
        <v>139</v>
      </c>
      <c r="E2833" s="16" t="n">
        <v>3</v>
      </c>
      <c r="F2833" s="16" t="n">
        <v>345</v>
      </c>
      <c r="G2833" s="16" t="n">
        <v>0.3</v>
      </c>
      <c r="H2833" s="16" t="s">
        <v>39</v>
      </c>
      <c r="I2833" s="16" t="s">
        <v>40</v>
      </c>
      <c r="J2833" s="16" t="n">
        <v>5</v>
      </c>
      <c r="K2833" s="16" t="n">
        <v>3</v>
      </c>
      <c r="L2833" s="16" t="s">
        <v>41</v>
      </c>
      <c r="M2833" s="18" t="n">
        <f aca="false">IF(ISNUMBER(B2833),B2833,IF(MID(B2833,3,1)="-",DATE(VALUE(RIGHT(B2833,4)),VALUE(MID(B2833,4,2)),VALUE(LEFT(B2833,2))),DATE(VALUE(LEFT(B2833,4)),VALUE(MID(B2833,6,2)),VALUE(RIGHT(B2833,2)))))</f>
        <v>45904</v>
      </c>
      <c r="N2833" s="16" t="n">
        <f aca="false">MONTH(M2833)</f>
        <v>9</v>
      </c>
      <c r="O2833" s="16" t="str">
        <f aca="false">PROPER(TRIM(H2833))</f>
        <v>Delhi</v>
      </c>
      <c r="P2833" s="16" t="str">
        <f aca="false">IFERROR(VLOOKUP(O2833,city_map!$A$2:$B$6,2,FALSE()),O2833)</f>
        <v>Delhi</v>
      </c>
      <c r="Q2833" s="16" t="n">
        <f aca="false">IF(ISNUMBER(F2833),F2833,VALUE(SUBSTITUTE(SUBSTITUTE(F2833,"₹",""),",","")))</f>
        <v>345</v>
      </c>
      <c r="R2833" s="16" t="n">
        <f aca="false">IF(E2833=99,1,E2833)</f>
        <v>3</v>
      </c>
      <c r="S2833" s="16" t="n">
        <f aca="false">IF(G2833="",0,G2833)</f>
        <v>0.3</v>
      </c>
      <c r="T2833" s="16" t="str">
        <f aca="false">IF(I2833="","Unknown",IF(I2833="upi","UPI",I2833))</f>
        <v>COD</v>
      </c>
      <c r="U2833" s="16" t="str">
        <f aca="false">IF(L2833="Yes","Y",IF(L2833="No","N",L2833))</f>
        <v>N</v>
      </c>
      <c r="V2833" s="19" t="n">
        <f aca="false">ROUND(R2833*Q2833*(1-S2833),2)</f>
        <v>724.5</v>
      </c>
      <c r="W2833" s="16" t="str">
        <f aca="false">_xlfn.XLOOKUP(D2833,products!$A$2:$A$61,products!$C$2:$C$61,"Not found")</f>
        <v>Beauty</v>
      </c>
    </row>
    <row r="2834" customFormat="false" ht="15" hidden="false" customHeight="false" outlineLevel="0" collapsed="false">
      <c r="A2834" s="16" t="s">
        <v>4076</v>
      </c>
      <c r="B2834" s="16" t="s">
        <v>4060</v>
      </c>
      <c r="C2834" s="16" t="s">
        <v>846</v>
      </c>
      <c r="D2834" s="16" t="s">
        <v>66</v>
      </c>
      <c r="E2834" s="16" t="n">
        <v>1</v>
      </c>
      <c r="F2834" s="16" t="s">
        <v>4077</v>
      </c>
      <c r="G2834" s="16" t="n">
        <v>0.1</v>
      </c>
      <c r="H2834" s="16" t="s">
        <v>89</v>
      </c>
      <c r="I2834" s="16" t="s">
        <v>40</v>
      </c>
      <c r="J2834" s="16" t="n">
        <v>3</v>
      </c>
      <c r="K2834" s="16" t="n">
        <v>4</v>
      </c>
      <c r="L2834" s="16" t="s">
        <v>41</v>
      </c>
      <c r="M2834" s="18" t="n">
        <f aca="false">IF(ISNUMBER(B2834),B2834,IF(MID(B2834,3,1)="-",DATE(VALUE(RIGHT(B2834,4)),VALUE(MID(B2834,4,2)),VALUE(LEFT(B2834,2))),DATE(VALUE(LEFT(B2834,4)),VALUE(MID(B2834,6,2)),VALUE(RIGHT(B2834,2)))))</f>
        <v>45904</v>
      </c>
      <c r="N2834" s="16" t="n">
        <f aca="false">MONTH(M2834)</f>
        <v>9</v>
      </c>
      <c r="O2834" s="16" t="str">
        <f aca="false">PROPER(TRIM(H2834))</f>
        <v>Ahmedabad</v>
      </c>
      <c r="P2834" s="16" t="str">
        <f aca="false">IFERROR(VLOOKUP(O2834,city_map!$A$2:$B$6,2,FALSE()),O2834)</f>
        <v>Ahmedabad</v>
      </c>
      <c r="Q2834" s="16" t="n">
        <f aca="false">IF(ISNUMBER(F2834),F2834,VALUE(SUBSTITUTE(SUBSTITUTE(F2834,"₹",""),",","")))</f>
        <v>14532</v>
      </c>
      <c r="R2834" s="16" t="n">
        <f aca="false">IF(E2834=99,1,E2834)</f>
        <v>1</v>
      </c>
      <c r="S2834" s="16" t="n">
        <f aca="false">IF(G2834="",0,G2834)</f>
        <v>0.1</v>
      </c>
      <c r="T2834" s="16" t="str">
        <f aca="false">IF(I2834="","Unknown",IF(I2834="upi","UPI",I2834))</f>
        <v>COD</v>
      </c>
      <c r="U2834" s="16" t="str">
        <f aca="false">IF(L2834="Yes","Y",IF(L2834="No","N",L2834))</f>
        <v>N</v>
      </c>
      <c r="V2834" s="19" t="n">
        <f aca="false">ROUND(R2834*Q2834*(1-S2834),2)</f>
        <v>13078.8</v>
      </c>
      <c r="W2834" s="16" t="str">
        <f aca="false">_xlfn.XLOOKUP(D2834,products!$A$2:$A$61,products!$C$2:$C$61,"Not found")</f>
        <v>Electronics</v>
      </c>
    </row>
    <row r="2835" customFormat="false" ht="15" hidden="false" customHeight="false" outlineLevel="0" collapsed="false">
      <c r="A2835" s="16" t="s">
        <v>4078</v>
      </c>
      <c r="B2835" s="16" t="s">
        <v>4079</v>
      </c>
      <c r="C2835" s="16" t="s">
        <v>615</v>
      </c>
      <c r="D2835" s="16" t="s">
        <v>51</v>
      </c>
      <c r="E2835" s="16" t="n">
        <v>2</v>
      </c>
      <c r="F2835" s="16" t="n">
        <v>2246</v>
      </c>
      <c r="G2835" s="16" t="n">
        <v>0</v>
      </c>
      <c r="H2835" s="16" t="s">
        <v>56</v>
      </c>
      <c r="I2835" s="16" t="s">
        <v>60</v>
      </c>
      <c r="J2835" s="16" t="n">
        <v>5</v>
      </c>
      <c r="K2835" s="16" t="n">
        <v>5</v>
      </c>
      <c r="L2835" s="16" t="s">
        <v>41</v>
      </c>
      <c r="M2835" s="18" t="n">
        <f aca="false">IF(ISNUMBER(B2835),B2835,IF(MID(B2835,3,1)="-",DATE(VALUE(RIGHT(B2835,4)),VALUE(MID(B2835,4,2)),VALUE(LEFT(B2835,2))),DATE(VALUE(LEFT(B2835,4)),VALUE(MID(B2835,6,2)),VALUE(RIGHT(B2835,2)))))</f>
        <v>45905</v>
      </c>
      <c r="N2835" s="16" t="n">
        <f aca="false">MONTH(M2835)</f>
        <v>9</v>
      </c>
      <c r="O2835" s="16" t="str">
        <f aca="false">PROPER(TRIM(H2835))</f>
        <v>Lucknow</v>
      </c>
      <c r="P2835" s="16" t="str">
        <f aca="false">IFERROR(VLOOKUP(O2835,city_map!$A$2:$B$6,2,FALSE()),O2835)</f>
        <v>Lucknow</v>
      </c>
      <c r="Q2835" s="16" t="n">
        <f aca="false">IF(ISNUMBER(F2835),F2835,VALUE(SUBSTITUTE(SUBSTITUTE(F2835,"₹",""),",","")))</f>
        <v>2246</v>
      </c>
      <c r="R2835" s="16" t="n">
        <f aca="false">IF(E2835=99,1,E2835)</f>
        <v>2</v>
      </c>
      <c r="S2835" s="16" t="n">
        <f aca="false">IF(G2835="",0,G2835)</f>
        <v>0</v>
      </c>
      <c r="T2835" s="16" t="str">
        <f aca="false">IF(I2835="","Unknown",IF(I2835="upi","UPI",I2835))</f>
        <v>UPI</v>
      </c>
      <c r="U2835" s="16" t="str">
        <f aca="false">IF(L2835="Yes","Y",IF(L2835="No","N",L2835))</f>
        <v>N</v>
      </c>
      <c r="V2835" s="19" t="n">
        <f aca="false">ROUND(R2835*Q2835*(1-S2835),2)</f>
        <v>4492</v>
      </c>
      <c r="W2835" s="16" t="str">
        <f aca="false">_xlfn.XLOOKUP(D2835,products!$A$2:$A$61,products!$C$2:$C$61,"Not found")</f>
        <v>Fashion</v>
      </c>
    </row>
    <row r="2836" customFormat="false" ht="15" hidden="false" customHeight="false" outlineLevel="0" collapsed="false">
      <c r="A2836" s="16" t="s">
        <v>4080</v>
      </c>
      <c r="B2836" s="16" t="s">
        <v>4079</v>
      </c>
      <c r="C2836" s="16" t="s">
        <v>186</v>
      </c>
      <c r="D2836" s="16" t="s">
        <v>95</v>
      </c>
      <c r="E2836" s="16" t="n">
        <v>2</v>
      </c>
      <c r="F2836" s="16" t="n">
        <v>1437</v>
      </c>
      <c r="G2836" s="16" t="n">
        <v>0.15</v>
      </c>
      <c r="H2836" s="16" t="s">
        <v>46</v>
      </c>
      <c r="I2836" s="16" t="s">
        <v>60</v>
      </c>
      <c r="J2836" s="16" t="n">
        <v>4</v>
      </c>
      <c r="K2836" s="16" t="n">
        <v>4</v>
      </c>
      <c r="L2836" s="16" t="s">
        <v>41</v>
      </c>
      <c r="M2836" s="18" t="n">
        <f aca="false">IF(ISNUMBER(B2836),B2836,IF(MID(B2836,3,1)="-",DATE(VALUE(RIGHT(B2836,4)),VALUE(MID(B2836,4,2)),VALUE(LEFT(B2836,2))),DATE(VALUE(LEFT(B2836,4)),VALUE(MID(B2836,6,2)),VALUE(RIGHT(B2836,2)))))</f>
        <v>45905</v>
      </c>
      <c r="N2836" s="16" t="n">
        <f aca="false">MONTH(M2836)</f>
        <v>9</v>
      </c>
      <c r="O2836" s="16" t="str">
        <f aca="false">PROPER(TRIM(H2836))</f>
        <v>Chennai</v>
      </c>
      <c r="P2836" s="16" t="str">
        <f aca="false">IFERROR(VLOOKUP(O2836,city_map!$A$2:$B$6,2,FALSE()),O2836)</f>
        <v>Chennai</v>
      </c>
      <c r="Q2836" s="16" t="n">
        <f aca="false">IF(ISNUMBER(F2836),F2836,VALUE(SUBSTITUTE(SUBSTITUTE(F2836,"₹",""),",","")))</f>
        <v>1437</v>
      </c>
      <c r="R2836" s="16" t="n">
        <f aca="false">IF(E2836=99,1,E2836)</f>
        <v>2</v>
      </c>
      <c r="S2836" s="16" t="n">
        <f aca="false">IF(G2836="",0,G2836)</f>
        <v>0.15</v>
      </c>
      <c r="T2836" s="16" t="str">
        <f aca="false">IF(I2836="","Unknown",IF(I2836="upi","UPI",I2836))</f>
        <v>UPI</v>
      </c>
      <c r="U2836" s="16" t="str">
        <f aca="false">IF(L2836="Yes","Y",IF(L2836="No","N",L2836))</f>
        <v>N</v>
      </c>
      <c r="V2836" s="19" t="n">
        <f aca="false">ROUND(R2836*Q2836*(1-S2836),2)</f>
        <v>2442.9</v>
      </c>
      <c r="W2836" s="16" t="str">
        <f aca="false">_xlfn.XLOOKUP(D2836,products!$A$2:$A$61,products!$C$2:$C$61,"Not found")</f>
        <v>Electronics</v>
      </c>
    </row>
    <row r="2837" customFormat="false" ht="15" hidden="false" customHeight="false" outlineLevel="0" collapsed="false">
      <c r="A2837" s="16" t="s">
        <v>4081</v>
      </c>
      <c r="B2837" s="16" t="s">
        <v>4079</v>
      </c>
      <c r="C2837" s="16" t="s">
        <v>2810</v>
      </c>
      <c r="D2837" s="16" t="s">
        <v>99</v>
      </c>
      <c r="E2837" s="16" t="n">
        <v>2</v>
      </c>
      <c r="F2837" s="16" t="n">
        <v>703</v>
      </c>
      <c r="G2837" s="16" t="n">
        <v>0.05</v>
      </c>
      <c r="H2837" s="16" t="s">
        <v>46</v>
      </c>
      <c r="I2837" s="16" t="s">
        <v>71</v>
      </c>
      <c r="J2837" s="16" t="n">
        <v>2</v>
      </c>
      <c r="K2837" s="16" t="n">
        <v>4</v>
      </c>
      <c r="L2837" s="16" t="s">
        <v>41</v>
      </c>
      <c r="M2837" s="18" t="n">
        <f aca="false">IF(ISNUMBER(B2837),B2837,IF(MID(B2837,3,1)="-",DATE(VALUE(RIGHT(B2837,4)),VALUE(MID(B2837,4,2)),VALUE(LEFT(B2837,2))),DATE(VALUE(LEFT(B2837,4)),VALUE(MID(B2837,6,2)),VALUE(RIGHT(B2837,2)))))</f>
        <v>45905</v>
      </c>
      <c r="N2837" s="16" t="n">
        <f aca="false">MONTH(M2837)</f>
        <v>9</v>
      </c>
      <c r="O2837" s="16" t="str">
        <f aca="false">PROPER(TRIM(H2837))</f>
        <v>Chennai</v>
      </c>
      <c r="P2837" s="16" t="str">
        <f aca="false">IFERROR(VLOOKUP(O2837,city_map!$A$2:$B$6,2,FALSE()),O2837)</f>
        <v>Chennai</v>
      </c>
      <c r="Q2837" s="16" t="n">
        <f aca="false">IF(ISNUMBER(F2837),F2837,VALUE(SUBSTITUTE(SUBSTITUTE(F2837,"₹",""),",","")))</f>
        <v>703</v>
      </c>
      <c r="R2837" s="16" t="n">
        <f aca="false">IF(E2837=99,1,E2837)</f>
        <v>2</v>
      </c>
      <c r="S2837" s="16" t="n">
        <f aca="false">IF(G2837="",0,G2837)</f>
        <v>0.05</v>
      </c>
      <c r="T2837" s="16" t="str">
        <f aca="false">IF(I2837="","Unknown",IF(I2837="upi","UPI",I2837))</f>
        <v>Credit Card</v>
      </c>
      <c r="U2837" s="16" t="str">
        <f aca="false">IF(L2837="Yes","Y",IF(L2837="No","N",L2837))</f>
        <v>N</v>
      </c>
      <c r="V2837" s="19" t="n">
        <f aca="false">ROUND(R2837*Q2837*(1-S2837),2)</f>
        <v>1335.7</v>
      </c>
      <c r="W2837" s="16" t="str">
        <f aca="false">_xlfn.XLOOKUP(D2837,products!$A$2:$A$61,products!$C$2:$C$61,"Not found")</f>
        <v>Fashion</v>
      </c>
    </row>
    <row r="2838" customFormat="false" ht="15" hidden="false" customHeight="false" outlineLevel="0" collapsed="false">
      <c r="A2838" s="16" t="s">
        <v>4082</v>
      </c>
      <c r="B2838" s="16" t="s">
        <v>4079</v>
      </c>
      <c r="C2838" s="16" t="s">
        <v>1850</v>
      </c>
      <c r="D2838" s="16" t="s">
        <v>66</v>
      </c>
      <c r="E2838" s="16" t="n">
        <v>1</v>
      </c>
      <c r="F2838" s="16" t="n">
        <v>15269</v>
      </c>
      <c r="G2838" s="16" t="n">
        <v>0.1</v>
      </c>
      <c r="H2838" s="16" t="s">
        <v>130</v>
      </c>
      <c r="I2838" s="16" t="s">
        <v>40</v>
      </c>
      <c r="J2838" s="16" t="n">
        <v>6</v>
      </c>
      <c r="K2838" s="16" t="n">
        <v>3</v>
      </c>
      <c r="L2838" s="16" t="s">
        <v>41</v>
      </c>
      <c r="M2838" s="18" t="n">
        <f aca="false">IF(ISNUMBER(B2838),B2838,IF(MID(B2838,3,1)="-",DATE(VALUE(RIGHT(B2838,4)),VALUE(MID(B2838,4,2)),VALUE(LEFT(B2838,2))),DATE(VALUE(LEFT(B2838,4)),VALUE(MID(B2838,6,2)),VALUE(RIGHT(B2838,2)))))</f>
        <v>45905</v>
      </c>
      <c r="N2838" s="16" t="n">
        <f aca="false">MONTH(M2838)</f>
        <v>9</v>
      </c>
      <c r="O2838" s="16" t="str">
        <f aca="false">PROPER(TRIM(H2838))</f>
        <v>Bengaluru</v>
      </c>
      <c r="P2838" s="16" t="str">
        <f aca="false">IFERROR(VLOOKUP(O2838,city_map!$A$2:$B$6,2,FALSE()),O2838)</f>
        <v>Bengaluru</v>
      </c>
      <c r="Q2838" s="16" t="n">
        <f aca="false">IF(ISNUMBER(F2838),F2838,VALUE(SUBSTITUTE(SUBSTITUTE(F2838,"₹",""),",","")))</f>
        <v>15269</v>
      </c>
      <c r="R2838" s="16" t="n">
        <f aca="false">IF(E2838=99,1,E2838)</f>
        <v>1</v>
      </c>
      <c r="S2838" s="16" t="n">
        <f aca="false">IF(G2838="",0,G2838)</f>
        <v>0.1</v>
      </c>
      <c r="T2838" s="16" t="str">
        <f aca="false">IF(I2838="","Unknown",IF(I2838="upi","UPI",I2838))</f>
        <v>COD</v>
      </c>
      <c r="U2838" s="16" t="str">
        <f aca="false">IF(L2838="Yes","Y",IF(L2838="No","N",L2838))</f>
        <v>N</v>
      </c>
      <c r="V2838" s="19" t="n">
        <f aca="false">ROUND(R2838*Q2838*(1-S2838),2)</f>
        <v>13742.1</v>
      </c>
      <c r="W2838" s="16" t="str">
        <f aca="false">_xlfn.XLOOKUP(D2838,products!$A$2:$A$61,products!$C$2:$C$61,"Not found")</f>
        <v>Electronics</v>
      </c>
    </row>
    <row r="2839" customFormat="false" ht="15" hidden="false" customHeight="false" outlineLevel="0" collapsed="false">
      <c r="A2839" s="16" t="s">
        <v>4083</v>
      </c>
      <c r="B2839" s="16" t="s">
        <v>4079</v>
      </c>
      <c r="C2839" s="16" t="s">
        <v>2420</v>
      </c>
      <c r="D2839" s="16" t="s">
        <v>232</v>
      </c>
      <c r="E2839" s="16" t="n">
        <v>1</v>
      </c>
      <c r="F2839" s="16" t="n">
        <v>2043</v>
      </c>
      <c r="G2839" s="16" t="n">
        <v>0.15</v>
      </c>
      <c r="H2839" s="16" t="s">
        <v>70</v>
      </c>
      <c r="I2839" s="16" t="s">
        <v>47</v>
      </c>
      <c r="J2839" s="16" t="n">
        <v>5</v>
      </c>
      <c r="K2839" s="16" t="n">
        <v>3</v>
      </c>
      <c r="L2839" s="16" t="s">
        <v>57</v>
      </c>
      <c r="M2839" s="18" t="n">
        <f aca="false">IF(ISNUMBER(B2839),B2839,IF(MID(B2839,3,1)="-",DATE(VALUE(RIGHT(B2839,4)),VALUE(MID(B2839,4,2)),VALUE(LEFT(B2839,2))),DATE(VALUE(LEFT(B2839,4)),VALUE(MID(B2839,6,2)),VALUE(RIGHT(B2839,2)))))</f>
        <v>45905</v>
      </c>
      <c r="N2839" s="16" t="n">
        <f aca="false">MONTH(M2839)</f>
        <v>9</v>
      </c>
      <c r="O2839" s="16" t="str">
        <f aca="false">PROPER(TRIM(H2839))</f>
        <v>Pune</v>
      </c>
      <c r="P2839" s="16" t="str">
        <f aca="false">IFERROR(VLOOKUP(O2839,city_map!$A$2:$B$6,2,FALSE()),O2839)</f>
        <v>Pune</v>
      </c>
      <c r="Q2839" s="16" t="n">
        <f aca="false">IF(ISNUMBER(F2839),F2839,VALUE(SUBSTITUTE(SUBSTITUTE(F2839,"₹",""),",","")))</f>
        <v>2043</v>
      </c>
      <c r="R2839" s="16" t="n">
        <f aca="false">IF(E2839=99,1,E2839)</f>
        <v>1</v>
      </c>
      <c r="S2839" s="16" t="n">
        <f aca="false">IF(G2839="",0,G2839)</f>
        <v>0.15</v>
      </c>
      <c r="T2839" s="16" t="str">
        <f aca="false">IF(I2839="","Unknown",IF(I2839="upi","UPI",I2839))</f>
        <v>Debit Card</v>
      </c>
      <c r="U2839" s="16" t="str">
        <f aca="false">IF(L2839="Yes","Y",IF(L2839="No","N",L2839))</f>
        <v>Y</v>
      </c>
      <c r="V2839" s="19" t="n">
        <f aca="false">ROUND(R2839*Q2839*(1-S2839),2)</f>
        <v>1736.55</v>
      </c>
      <c r="W2839" s="16" t="str">
        <f aca="false">_xlfn.XLOOKUP(D2839,products!$A$2:$A$61,products!$C$2:$C$61,"Not found")</f>
        <v>Electronics</v>
      </c>
    </row>
    <row r="2840" customFormat="false" ht="15" hidden="false" customHeight="false" outlineLevel="0" collapsed="false">
      <c r="A2840" s="16" t="s">
        <v>4084</v>
      </c>
      <c r="B2840" s="16" t="s">
        <v>4079</v>
      </c>
      <c r="C2840" s="16" t="s">
        <v>1407</v>
      </c>
      <c r="D2840" s="16" t="s">
        <v>308</v>
      </c>
      <c r="E2840" s="16" t="n">
        <v>1</v>
      </c>
      <c r="F2840" s="16" t="n">
        <v>192</v>
      </c>
      <c r="G2840" s="16" t="n">
        <v>0.05</v>
      </c>
      <c r="H2840" s="16" t="s">
        <v>39</v>
      </c>
      <c r="I2840" s="16" t="s">
        <v>40</v>
      </c>
      <c r="J2840" s="16" t="n">
        <v>2</v>
      </c>
      <c r="K2840" s="16" t="n">
        <v>4</v>
      </c>
      <c r="L2840" s="16" t="s">
        <v>41</v>
      </c>
      <c r="M2840" s="18" t="n">
        <f aca="false">IF(ISNUMBER(B2840),B2840,IF(MID(B2840,3,1)="-",DATE(VALUE(RIGHT(B2840,4)),VALUE(MID(B2840,4,2)),VALUE(LEFT(B2840,2))),DATE(VALUE(LEFT(B2840,4)),VALUE(MID(B2840,6,2)),VALUE(RIGHT(B2840,2)))))</f>
        <v>45905</v>
      </c>
      <c r="N2840" s="16" t="n">
        <f aca="false">MONTH(M2840)</f>
        <v>9</v>
      </c>
      <c r="O2840" s="16" t="str">
        <f aca="false">PROPER(TRIM(H2840))</f>
        <v>Delhi</v>
      </c>
      <c r="P2840" s="16" t="str">
        <f aca="false">IFERROR(VLOOKUP(O2840,city_map!$A$2:$B$6,2,FALSE()),O2840)</f>
        <v>Delhi</v>
      </c>
      <c r="Q2840" s="16" t="n">
        <f aca="false">IF(ISNUMBER(F2840),F2840,VALUE(SUBSTITUTE(SUBSTITUTE(F2840,"₹",""),",","")))</f>
        <v>192</v>
      </c>
      <c r="R2840" s="16" t="n">
        <f aca="false">IF(E2840=99,1,E2840)</f>
        <v>1</v>
      </c>
      <c r="S2840" s="16" t="n">
        <f aca="false">IF(G2840="",0,G2840)</f>
        <v>0.05</v>
      </c>
      <c r="T2840" s="16" t="str">
        <f aca="false">IF(I2840="","Unknown",IF(I2840="upi","UPI",I2840))</f>
        <v>COD</v>
      </c>
      <c r="U2840" s="16" t="str">
        <f aca="false">IF(L2840="Yes","Y",IF(L2840="No","N",L2840))</f>
        <v>N</v>
      </c>
      <c r="V2840" s="19" t="n">
        <f aca="false">ROUND(R2840*Q2840*(1-S2840),2)</f>
        <v>182.4</v>
      </c>
      <c r="W2840" s="16" t="str">
        <f aca="false">_xlfn.XLOOKUP(D2840,products!$A$2:$A$61,products!$C$2:$C$61,"Not found")</f>
        <v>Beauty</v>
      </c>
    </row>
    <row r="2841" customFormat="false" ht="15" hidden="false" customHeight="false" outlineLevel="0" collapsed="false">
      <c r="A2841" s="16" t="s">
        <v>4085</v>
      </c>
      <c r="B2841" s="16" t="s">
        <v>4079</v>
      </c>
      <c r="C2841" s="16" t="s">
        <v>898</v>
      </c>
      <c r="D2841" s="16" t="s">
        <v>63</v>
      </c>
      <c r="E2841" s="16" t="n">
        <v>1</v>
      </c>
      <c r="F2841" s="16" t="n">
        <v>1519</v>
      </c>
      <c r="G2841" s="16" t="n">
        <v>0.05</v>
      </c>
      <c r="H2841" s="16" t="s">
        <v>70</v>
      </c>
      <c r="I2841" s="16" t="s">
        <v>71</v>
      </c>
      <c r="J2841" s="16" t="n">
        <v>8</v>
      </c>
      <c r="K2841" s="16" t="n">
        <v>4</v>
      </c>
      <c r="L2841" s="16" t="s">
        <v>41</v>
      </c>
      <c r="M2841" s="18" t="n">
        <f aca="false">IF(ISNUMBER(B2841),B2841,IF(MID(B2841,3,1)="-",DATE(VALUE(RIGHT(B2841,4)),VALUE(MID(B2841,4,2)),VALUE(LEFT(B2841,2))),DATE(VALUE(LEFT(B2841,4)),VALUE(MID(B2841,6,2)),VALUE(RIGHT(B2841,2)))))</f>
        <v>45905</v>
      </c>
      <c r="N2841" s="16" t="n">
        <f aca="false">MONTH(M2841)</f>
        <v>9</v>
      </c>
      <c r="O2841" s="16" t="str">
        <f aca="false">PROPER(TRIM(H2841))</f>
        <v>Pune</v>
      </c>
      <c r="P2841" s="16" t="str">
        <f aca="false">IFERROR(VLOOKUP(O2841,city_map!$A$2:$B$6,2,FALSE()),O2841)</f>
        <v>Pune</v>
      </c>
      <c r="Q2841" s="16" t="n">
        <f aca="false">IF(ISNUMBER(F2841),F2841,VALUE(SUBSTITUTE(SUBSTITUTE(F2841,"₹",""),",","")))</f>
        <v>1519</v>
      </c>
      <c r="R2841" s="16" t="n">
        <f aca="false">IF(E2841=99,1,E2841)</f>
        <v>1</v>
      </c>
      <c r="S2841" s="16" t="n">
        <f aca="false">IF(G2841="",0,G2841)</f>
        <v>0.05</v>
      </c>
      <c r="T2841" s="16" t="str">
        <f aca="false">IF(I2841="","Unknown",IF(I2841="upi","UPI",I2841))</f>
        <v>Credit Card</v>
      </c>
      <c r="U2841" s="16" t="str">
        <f aca="false">IF(L2841="Yes","Y",IF(L2841="No","N",L2841))</f>
        <v>N</v>
      </c>
      <c r="V2841" s="19" t="n">
        <f aca="false">ROUND(R2841*Q2841*(1-S2841),2)</f>
        <v>1443.05</v>
      </c>
      <c r="W2841" s="16" t="str">
        <f aca="false">_xlfn.XLOOKUP(D2841,products!$A$2:$A$61,products!$C$2:$C$61,"Not found")</f>
        <v>Fashion</v>
      </c>
    </row>
    <row r="2842" customFormat="false" ht="15" hidden="false" customHeight="false" outlineLevel="0" collapsed="false">
      <c r="A2842" s="16" t="s">
        <v>4086</v>
      </c>
      <c r="B2842" s="16" t="s">
        <v>4079</v>
      </c>
      <c r="C2842" s="16" t="s">
        <v>37</v>
      </c>
      <c r="D2842" s="16" t="s">
        <v>157</v>
      </c>
      <c r="E2842" s="16" t="n">
        <v>1</v>
      </c>
      <c r="F2842" s="16" t="n">
        <v>1096</v>
      </c>
      <c r="G2842" s="16" t="n">
        <v>0.15</v>
      </c>
      <c r="H2842" s="16" t="s">
        <v>39</v>
      </c>
      <c r="I2842" s="16" t="s">
        <v>71</v>
      </c>
      <c r="J2842" s="16" t="n">
        <v>4</v>
      </c>
      <c r="K2842" s="16" t="n">
        <v>4</v>
      </c>
      <c r="L2842" s="16" t="s">
        <v>41</v>
      </c>
      <c r="M2842" s="18" t="n">
        <f aca="false">IF(ISNUMBER(B2842),B2842,IF(MID(B2842,3,1)="-",DATE(VALUE(RIGHT(B2842,4)),VALUE(MID(B2842,4,2)),VALUE(LEFT(B2842,2))),DATE(VALUE(LEFT(B2842,4)),VALUE(MID(B2842,6,2)),VALUE(RIGHT(B2842,2)))))</f>
        <v>45905</v>
      </c>
      <c r="N2842" s="16" t="n">
        <f aca="false">MONTH(M2842)</f>
        <v>9</v>
      </c>
      <c r="O2842" s="16" t="str">
        <f aca="false">PROPER(TRIM(H2842))</f>
        <v>Delhi</v>
      </c>
      <c r="P2842" s="16" t="str">
        <f aca="false">IFERROR(VLOOKUP(O2842,city_map!$A$2:$B$6,2,FALSE()),O2842)</f>
        <v>Delhi</v>
      </c>
      <c r="Q2842" s="16" t="n">
        <f aca="false">IF(ISNUMBER(F2842),F2842,VALUE(SUBSTITUTE(SUBSTITUTE(F2842,"₹",""),",","")))</f>
        <v>1096</v>
      </c>
      <c r="R2842" s="16" t="n">
        <f aca="false">IF(E2842=99,1,E2842)</f>
        <v>1</v>
      </c>
      <c r="S2842" s="16" t="n">
        <f aca="false">IF(G2842="",0,G2842)</f>
        <v>0.15</v>
      </c>
      <c r="T2842" s="16" t="str">
        <f aca="false">IF(I2842="","Unknown",IF(I2842="upi","UPI",I2842))</f>
        <v>Credit Card</v>
      </c>
      <c r="U2842" s="16" t="str">
        <f aca="false">IF(L2842="Yes","Y",IF(L2842="No","N",L2842))</f>
        <v>N</v>
      </c>
      <c r="V2842" s="19" t="n">
        <f aca="false">ROUND(R2842*Q2842*(1-S2842),2)</f>
        <v>931.6</v>
      </c>
      <c r="W2842" s="16" t="str">
        <f aca="false">_xlfn.XLOOKUP(D2842,products!$A$2:$A$61,products!$C$2:$C$61,"Not found")</f>
        <v>Books</v>
      </c>
    </row>
    <row r="2843" customFormat="false" ht="15" hidden="false" customHeight="false" outlineLevel="0" collapsed="false">
      <c r="A2843" s="16" t="s">
        <v>4087</v>
      </c>
      <c r="B2843" s="16" t="s">
        <v>4079</v>
      </c>
      <c r="C2843" s="16" t="s">
        <v>417</v>
      </c>
      <c r="D2843" s="16" t="s">
        <v>108</v>
      </c>
      <c r="E2843" s="16" t="n">
        <v>1</v>
      </c>
      <c r="F2843" s="16" t="n">
        <v>3447</v>
      </c>
      <c r="G2843" s="16" t="n">
        <v>0.05</v>
      </c>
      <c r="H2843" s="16" t="s">
        <v>208</v>
      </c>
      <c r="I2843" s="16" t="s">
        <v>60</v>
      </c>
      <c r="J2843" s="16" t="n">
        <v>4</v>
      </c>
      <c r="K2843" s="16" t="n">
        <v>3</v>
      </c>
      <c r="L2843" s="16" t="s">
        <v>57</v>
      </c>
      <c r="M2843" s="18" t="n">
        <f aca="false">IF(ISNUMBER(B2843),B2843,IF(MID(B2843,3,1)="-",DATE(VALUE(RIGHT(B2843,4)),VALUE(MID(B2843,4,2)),VALUE(LEFT(B2843,2))),DATE(VALUE(LEFT(B2843,4)),VALUE(MID(B2843,6,2)),VALUE(RIGHT(B2843,2)))))</f>
        <v>45905</v>
      </c>
      <c r="N2843" s="16" t="n">
        <f aca="false">MONTH(M2843)</f>
        <v>9</v>
      </c>
      <c r="O2843" s="16" t="str">
        <f aca="false">PROPER(TRIM(H2843))</f>
        <v>Jaipur</v>
      </c>
      <c r="P2843" s="16" t="str">
        <f aca="false">IFERROR(VLOOKUP(O2843,city_map!$A$2:$B$6,2,FALSE()),O2843)</f>
        <v>Jaipur</v>
      </c>
      <c r="Q2843" s="16" t="n">
        <f aca="false">IF(ISNUMBER(F2843),F2843,VALUE(SUBSTITUTE(SUBSTITUTE(F2843,"₹",""),",","")))</f>
        <v>3447</v>
      </c>
      <c r="R2843" s="16" t="n">
        <f aca="false">IF(E2843=99,1,E2843)</f>
        <v>1</v>
      </c>
      <c r="S2843" s="16" t="n">
        <f aca="false">IF(G2843="",0,G2843)</f>
        <v>0.05</v>
      </c>
      <c r="T2843" s="16" t="str">
        <f aca="false">IF(I2843="","Unknown",IF(I2843="upi","UPI",I2843))</f>
        <v>UPI</v>
      </c>
      <c r="U2843" s="16" t="str">
        <f aca="false">IF(L2843="Yes","Y",IF(L2843="No","N",L2843))</f>
        <v>Y</v>
      </c>
      <c r="V2843" s="19" t="n">
        <f aca="false">ROUND(R2843*Q2843*(1-S2843),2)</f>
        <v>3274.65</v>
      </c>
      <c r="W2843" s="16" t="str">
        <f aca="false">_xlfn.XLOOKUP(D2843,products!$A$2:$A$61,products!$C$2:$C$61,"Not found")</f>
        <v>Electronics</v>
      </c>
    </row>
    <row r="2844" customFormat="false" ht="15" hidden="false" customHeight="false" outlineLevel="0" collapsed="false">
      <c r="A2844" s="16" t="s">
        <v>4088</v>
      </c>
      <c r="B2844" s="16" t="s">
        <v>4079</v>
      </c>
      <c r="C2844" s="16" t="s">
        <v>328</v>
      </c>
      <c r="D2844" s="16" t="s">
        <v>219</v>
      </c>
      <c r="E2844" s="16" t="n">
        <v>2</v>
      </c>
      <c r="F2844" s="16" t="n">
        <v>1259</v>
      </c>
      <c r="G2844" s="16" t="n">
        <v>0.1</v>
      </c>
      <c r="H2844" s="16" t="s">
        <v>208</v>
      </c>
      <c r="I2844" s="16" t="s">
        <v>71</v>
      </c>
      <c r="J2844" s="16" t="n">
        <v>4</v>
      </c>
      <c r="K2844" s="16" t="n">
        <v>4</v>
      </c>
      <c r="L2844" s="16" t="s">
        <v>41</v>
      </c>
      <c r="M2844" s="18" t="n">
        <f aca="false">IF(ISNUMBER(B2844),B2844,IF(MID(B2844,3,1)="-",DATE(VALUE(RIGHT(B2844,4)),VALUE(MID(B2844,4,2)),VALUE(LEFT(B2844,2))),DATE(VALUE(LEFT(B2844,4)),VALUE(MID(B2844,6,2)),VALUE(RIGHT(B2844,2)))))</f>
        <v>45905</v>
      </c>
      <c r="N2844" s="16" t="n">
        <f aca="false">MONTH(M2844)</f>
        <v>9</v>
      </c>
      <c r="O2844" s="16" t="str">
        <f aca="false">PROPER(TRIM(H2844))</f>
        <v>Jaipur</v>
      </c>
      <c r="P2844" s="16" t="str">
        <f aca="false">IFERROR(VLOOKUP(O2844,city_map!$A$2:$B$6,2,FALSE()),O2844)</f>
        <v>Jaipur</v>
      </c>
      <c r="Q2844" s="16" t="n">
        <f aca="false">IF(ISNUMBER(F2844),F2844,VALUE(SUBSTITUTE(SUBSTITUTE(F2844,"₹",""),",","")))</f>
        <v>1259</v>
      </c>
      <c r="R2844" s="16" t="n">
        <f aca="false">IF(E2844=99,1,E2844)</f>
        <v>2</v>
      </c>
      <c r="S2844" s="16" t="n">
        <f aca="false">IF(G2844="",0,G2844)</f>
        <v>0.1</v>
      </c>
      <c r="T2844" s="16" t="str">
        <f aca="false">IF(I2844="","Unknown",IF(I2844="upi","UPI",I2844))</f>
        <v>Credit Card</v>
      </c>
      <c r="U2844" s="16" t="str">
        <f aca="false">IF(L2844="Yes","Y",IF(L2844="No","N",L2844))</f>
        <v>N</v>
      </c>
      <c r="V2844" s="19" t="n">
        <f aca="false">ROUND(R2844*Q2844*(1-S2844),2)</f>
        <v>2266.2</v>
      </c>
      <c r="W2844" s="16" t="str">
        <f aca="false">_xlfn.XLOOKUP(D2844,products!$A$2:$A$61,products!$C$2:$C$61,"Not found")</f>
        <v>Electronics</v>
      </c>
    </row>
    <row r="2845" customFormat="false" ht="15" hidden="false" customHeight="false" outlineLevel="0" collapsed="false">
      <c r="A2845" s="16" t="s">
        <v>4089</v>
      </c>
      <c r="B2845" s="16" t="s">
        <v>4090</v>
      </c>
      <c r="C2845" s="16" t="s">
        <v>1499</v>
      </c>
      <c r="D2845" s="16" t="s">
        <v>99</v>
      </c>
      <c r="E2845" s="16" t="n">
        <v>1</v>
      </c>
      <c r="F2845" s="16" t="n">
        <v>711</v>
      </c>
      <c r="G2845" s="16" t="n">
        <v>0</v>
      </c>
      <c r="H2845" s="16" t="s">
        <v>208</v>
      </c>
      <c r="I2845" s="16" t="s">
        <v>60</v>
      </c>
      <c r="J2845" s="16" t="n">
        <v>7</v>
      </c>
      <c r="K2845" s="16" t="n">
        <v>2</v>
      </c>
      <c r="L2845" s="16" t="s">
        <v>196</v>
      </c>
      <c r="M2845" s="18" t="n">
        <f aca="false">IF(ISNUMBER(B2845),B2845,IF(MID(B2845,3,1)="-",DATE(VALUE(RIGHT(B2845,4)),VALUE(MID(B2845,4,2)),VALUE(LEFT(B2845,2))),DATE(VALUE(LEFT(B2845,4)),VALUE(MID(B2845,6,2)),VALUE(RIGHT(B2845,2)))))</f>
        <v>45906</v>
      </c>
      <c r="N2845" s="16" t="n">
        <f aca="false">MONTH(M2845)</f>
        <v>9</v>
      </c>
      <c r="O2845" s="16" t="str">
        <f aca="false">PROPER(TRIM(H2845))</f>
        <v>Jaipur</v>
      </c>
      <c r="P2845" s="16" t="str">
        <f aca="false">IFERROR(VLOOKUP(O2845,city_map!$A$2:$B$6,2,FALSE()),O2845)</f>
        <v>Jaipur</v>
      </c>
      <c r="Q2845" s="16" t="n">
        <f aca="false">IF(ISNUMBER(F2845),F2845,VALUE(SUBSTITUTE(SUBSTITUTE(F2845,"₹",""),",","")))</f>
        <v>711</v>
      </c>
      <c r="R2845" s="16" t="n">
        <f aca="false">IF(E2845=99,1,E2845)</f>
        <v>1</v>
      </c>
      <c r="S2845" s="16" t="n">
        <f aca="false">IF(G2845="",0,G2845)</f>
        <v>0</v>
      </c>
      <c r="T2845" s="16" t="str">
        <f aca="false">IF(I2845="","Unknown",IF(I2845="upi","UPI",I2845))</f>
        <v>UPI</v>
      </c>
      <c r="U2845" s="16" t="str">
        <f aca="false">IF(L2845="Yes","Y",IF(L2845="No","N",L2845))</f>
        <v>Y</v>
      </c>
      <c r="V2845" s="19" t="n">
        <f aca="false">ROUND(R2845*Q2845*(1-S2845),2)</f>
        <v>711</v>
      </c>
      <c r="W2845" s="16" t="str">
        <f aca="false">_xlfn.XLOOKUP(D2845,products!$A$2:$A$61,products!$C$2:$C$61,"Not found")</f>
        <v>Fashion</v>
      </c>
    </row>
    <row r="2846" customFormat="false" ht="15" hidden="false" customHeight="false" outlineLevel="0" collapsed="false">
      <c r="A2846" s="16" t="s">
        <v>4091</v>
      </c>
      <c r="B2846" s="16" t="s">
        <v>4090</v>
      </c>
      <c r="C2846" s="16" t="s">
        <v>164</v>
      </c>
      <c r="D2846" s="16" t="s">
        <v>139</v>
      </c>
      <c r="E2846" s="16" t="n">
        <v>3</v>
      </c>
      <c r="F2846" s="16" t="s">
        <v>4092</v>
      </c>
      <c r="G2846" s="16" t="n">
        <v>0.05</v>
      </c>
      <c r="H2846" s="16" t="s">
        <v>70</v>
      </c>
      <c r="I2846" s="16" t="s">
        <v>71</v>
      </c>
      <c r="J2846" s="16" t="n">
        <v>8</v>
      </c>
      <c r="K2846" s="16" t="n">
        <v>3</v>
      </c>
      <c r="L2846" s="16" t="s">
        <v>41</v>
      </c>
      <c r="M2846" s="18" t="n">
        <f aca="false">IF(ISNUMBER(B2846),B2846,IF(MID(B2846,3,1)="-",DATE(VALUE(RIGHT(B2846,4)),VALUE(MID(B2846,4,2)),VALUE(LEFT(B2846,2))),DATE(VALUE(LEFT(B2846,4)),VALUE(MID(B2846,6,2)),VALUE(RIGHT(B2846,2)))))</f>
        <v>45906</v>
      </c>
      <c r="N2846" s="16" t="n">
        <f aca="false">MONTH(M2846)</f>
        <v>9</v>
      </c>
      <c r="O2846" s="16" t="str">
        <f aca="false">PROPER(TRIM(H2846))</f>
        <v>Pune</v>
      </c>
      <c r="P2846" s="16" t="str">
        <f aca="false">IFERROR(VLOOKUP(O2846,city_map!$A$2:$B$6,2,FALSE()),O2846)</f>
        <v>Pune</v>
      </c>
      <c r="Q2846" s="16" t="n">
        <f aca="false">IF(ISNUMBER(F2846),F2846,VALUE(SUBSTITUTE(SUBSTITUTE(F2846,"₹",""),",","")))</f>
        <v>359</v>
      </c>
      <c r="R2846" s="16" t="n">
        <f aca="false">IF(E2846=99,1,E2846)</f>
        <v>3</v>
      </c>
      <c r="S2846" s="16" t="n">
        <f aca="false">IF(G2846="",0,G2846)</f>
        <v>0.05</v>
      </c>
      <c r="T2846" s="16" t="str">
        <f aca="false">IF(I2846="","Unknown",IF(I2846="upi","UPI",I2846))</f>
        <v>Credit Card</v>
      </c>
      <c r="U2846" s="16" t="str">
        <f aca="false">IF(L2846="Yes","Y",IF(L2846="No","N",L2846))</f>
        <v>N</v>
      </c>
      <c r="V2846" s="19" t="n">
        <f aca="false">ROUND(R2846*Q2846*(1-S2846),2)</f>
        <v>1023.15</v>
      </c>
      <c r="W2846" s="16" t="str">
        <f aca="false">_xlfn.XLOOKUP(D2846,products!$A$2:$A$61,products!$C$2:$C$61,"Not found")</f>
        <v>Beauty</v>
      </c>
    </row>
    <row r="2847" customFormat="false" ht="15" hidden="false" customHeight="false" outlineLevel="0" collapsed="false">
      <c r="A2847" s="16" t="s">
        <v>4093</v>
      </c>
      <c r="B2847" s="16" t="s">
        <v>4090</v>
      </c>
      <c r="C2847" s="16" t="s">
        <v>1530</v>
      </c>
      <c r="D2847" s="16" t="s">
        <v>111</v>
      </c>
      <c r="E2847" s="16" t="n">
        <v>1</v>
      </c>
      <c r="F2847" s="16" t="n">
        <v>962</v>
      </c>
      <c r="G2847" s="16" t="n">
        <v>0.05</v>
      </c>
      <c r="H2847" s="16" t="s">
        <v>161</v>
      </c>
      <c r="I2847" s="16" t="s">
        <v>71</v>
      </c>
      <c r="J2847" s="16" t="n">
        <v>4</v>
      </c>
      <c r="K2847" s="16" t="n">
        <v>4</v>
      </c>
      <c r="L2847" s="16" t="s">
        <v>41</v>
      </c>
      <c r="M2847" s="18" t="n">
        <f aca="false">IF(ISNUMBER(B2847),B2847,IF(MID(B2847,3,1)="-",DATE(VALUE(RIGHT(B2847,4)),VALUE(MID(B2847,4,2)),VALUE(LEFT(B2847,2))),DATE(VALUE(LEFT(B2847,4)),VALUE(MID(B2847,6,2)),VALUE(RIGHT(B2847,2)))))</f>
        <v>45906</v>
      </c>
      <c r="N2847" s="16" t="n">
        <f aca="false">MONTH(M2847)</f>
        <v>9</v>
      </c>
      <c r="O2847" s="16" t="str">
        <f aca="false">PROPER(TRIM(H2847))</f>
        <v>Hyderabad</v>
      </c>
      <c r="P2847" s="16" t="str">
        <f aca="false">IFERROR(VLOOKUP(O2847,city_map!$A$2:$B$6,2,FALSE()),O2847)</f>
        <v>Hyderabad</v>
      </c>
      <c r="Q2847" s="16" t="n">
        <f aca="false">IF(ISNUMBER(F2847),F2847,VALUE(SUBSTITUTE(SUBSTITUTE(F2847,"₹",""),",","")))</f>
        <v>962</v>
      </c>
      <c r="R2847" s="16" t="n">
        <f aca="false">IF(E2847=99,1,E2847)</f>
        <v>1</v>
      </c>
      <c r="S2847" s="16" t="n">
        <f aca="false">IF(G2847="",0,G2847)</f>
        <v>0.05</v>
      </c>
      <c r="T2847" s="16" t="str">
        <f aca="false">IF(I2847="","Unknown",IF(I2847="upi","UPI",I2847))</f>
        <v>Credit Card</v>
      </c>
      <c r="U2847" s="16" t="str">
        <f aca="false">IF(L2847="Yes","Y",IF(L2847="No","N",L2847))</f>
        <v>N</v>
      </c>
      <c r="V2847" s="19" t="n">
        <f aca="false">ROUND(R2847*Q2847*(1-S2847),2)</f>
        <v>913.9</v>
      </c>
      <c r="W2847" s="16" t="str">
        <f aca="false">_xlfn.XLOOKUP(D2847,products!$A$2:$A$61,products!$C$2:$C$61,"Not found")</f>
        <v>Books</v>
      </c>
    </row>
    <row r="2848" customFormat="false" ht="15" hidden="false" customHeight="false" outlineLevel="0" collapsed="false">
      <c r="A2848" s="16" t="s">
        <v>4094</v>
      </c>
      <c r="B2848" s="16" t="s">
        <v>4090</v>
      </c>
      <c r="C2848" s="16" t="s">
        <v>3259</v>
      </c>
      <c r="D2848" s="16" t="s">
        <v>157</v>
      </c>
      <c r="E2848" s="16" t="n">
        <v>2</v>
      </c>
      <c r="F2848" s="16" t="n">
        <v>1099</v>
      </c>
      <c r="G2848" s="16" t="n">
        <v>0.05</v>
      </c>
      <c r="H2848" s="16" t="s">
        <v>797</v>
      </c>
      <c r="I2848" s="16" t="s">
        <v>60</v>
      </c>
      <c r="J2848" s="16" t="n">
        <v>4</v>
      </c>
      <c r="K2848" s="16" t="n">
        <v>5</v>
      </c>
      <c r="L2848" s="16" t="s">
        <v>41</v>
      </c>
      <c r="M2848" s="18" t="n">
        <f aca="false">IF(ISNUMBER(B2848),B2848,IF(MID(B2848,3,1)="-",DATE(VALUE(RIGHT(B2848,4)),VALUE(MID(B2848,4,2)),VALUE(LEFT(B2848,2))),DATE(VALUE(LEFT(B2848,4)),VALUE(MID(B2848,6,2)),VALUE(RIGHT(B2848,2)))))</f>
        <v>45906</v>
      </c>
      <c r="N2848" s="16" t="n">
        <f aca="false">MONTH(M2848)</f>
        <v>9</v>
      </c>
      <c r="O2848" s="16" t="str">
        <f aca="false">PROPER(TRIM(H2848))</f>
        <v>New Delhi</v>
      </c>
      <c r="P2848" s="16" t="str">
        <f aca="false">IFERROR(VLOOKUP(O2848,city_map!$A$2:$B$6,2,FALSE()),O2848)</f>
        <v>Delhi</v>
      </c>
      <c r="Q2848" s="16" t="n">
        <f aca="false">IF(ISNUMBER(F2848),F2848,VALUE(SUBSTITUTE(SUBSTITUTE(F2848,"₹",""),",","")))</f>
        <v>1099</v>
      </c>
      <c r="R2848" s="16" t="n">
        <f aca="false">IF(E2848=99,1,E2848)</f>
        <v>2</v>
      </c>
      <c r="S2848" s="16" t="n">
        <f aca="false">IF(G2848="",0,G2848)</f>
        <v>0.05</v>
      </c>
      <c r="T2848" s="16" t="str">
        <f aca="false">IF(I2848="","Unknown",IF(I2848="upi","UPI",I2848))</f>
        <v>UPI</v>
      </c>
      <c r="U2848" s="16" t="str">
        <f aca="false">IF(L2848="Yes","Y",IF(L2848="No","N",L2848))</f>
        <v>N</v>
      </c>
      <c r="V2848" s="19" t="n">
        <f aca="false">ROUND(R2848*Q2848*(1-S2848),2)</f>
        <v>2088.1</v>
      </c>
      <c r="W2848" s="16" t="str">
        <f aca="false">_xlfn.XLOOKUP(D2848,products!$A$2:$A$61,products!$C$2:$C$61,"Not found")</f>
        <v>Books</v>
      </c>
    </row>
    <row r="2849" customFormat="false" ht="15" hidden="false" customHeight="false" outlineLevel="0" collapsed="false">
      <c r="A2849" s="16" t="s">
        <v>4095</v>
      </c>
      <c r="B2849" s="16" t="s">
        <v>4090</v>
      </c>
      <c r="C2849" s="16" t="s">
        <v>982</v>
      </c>
      <c r="D2849" s="16" t="s">
        <v>412</v>
      </c>
      <c r="E2849" s="16" t="n">
        <v>1</v>
      </c>
      <c r="F2849" s="16" t="n">
        <v>1044</v>
      </c>
      <c r="G2849" s="16" t="n">
        <v>0.15</v>
      </c>
      <c r="H2849" s="16" t="s">
        <v>112</v>
      </c>
      <c r="I2849" s="16" t="s">
        <v>40</v>
      </c>
      <c r="J2849" s="16" t="n">
        <v>2</v>
      </c>
      <c r="K2849" s="16" t="n">
        <v>5</v>
      </c>
      <c r="L2849" s="16" t="s">
        <v>41</v>
      </c>
      <c r="M2849" s="18" t="n">
        <f aca="false">IF(ISNUMBER(B2849),B2849,IF(MID(B2849,3,1)="-",DATE(VALUE(RIGHT(B2849,4)),VALUE(MID(B2849,4,2)),VALUE(LEFT(B2849,2))),DATE(VALUE(LEFT(B2849,4)),VALUE(MID(B2849,6,2)),VALUE(RIGHT(B2849,2)))))</f>
        <v>45906</v>
      </c>
      <c r="N2849" s="16" t="n">
        <f aca="false">MONTH(M2849)</f>
        <v>9</v>
      </c>
      <c r="O2849" s="16" t="str">
        <f aca="false">PROPER(TRIM(H2849))</f>
        <v>Mumbai</v>
      </c>
      <c r="P2849" s="16" t="str">
        <f aca="false">IFERROR(VLOOKUP(O2849,city_map!$A$2:$B$6,2,FALSE()),O2849)</f>
        <v>Mumbai</v>
      </c>
      <c r="Q2849" s="16" t="n">
        <f aca="false">IF(ISNUMBER(F2849),F2849,VALUE(SUBSTITUTE(SUBSTITUTE(F2849,"₹",""),",","")))</f>
        <v>1044</v>
      </c>
      <c r="R2849" s="16" t="n">
        <f aca="false">IF(E2849=99,1,E2849)</f>
        <v>1</v>
      </c>
      <c r="S2849" s="16" t="n">
        <f aca="false">IF(G2849="",0,G2849)</f>
        <v>0.15</v>
      </c>
      <c r="T2849" s="16" t="str">
        <f aca="false">IF(I2849="","Unknown",IF(I2849="upi","UPI",I2849))</f>
        <v>COD</v>
      </c>
      <c r="U2849" s="16" t="str">
        <f aca="false">IF(L2849="Yes","Y",IF(L2849="No","N",L2849))</f>
        <v>N</v>
      </c>
      <c r="V2849" s="19" t="n">
        <f aca="false">ROUND(R2849*Q2849*(1-S2849),2)</f>
        <v>887.4</v>
      </c>
      <c r="W2849" s="16" t="str">
        <f aca="false">_xlfn.XLOOKUP(D2849,products!$A$2:$A$61,products!$C$2:$C$61,"Not found")</f>
        <v>Home</v>
      </c>
    </row>
    <row r="2850" customFormat="false" ht="15" hidden="false" customHeight="false" outlineLevel="0" collapsed="false">
      <c r="A2850" s="16" t="s">
        <v>4096</v>
      </c>
      <c r="B2850" s="16" t="s">
        <v>4090</v>
      </c>
      <c r="C2850" s="16" t="s">
        <v>997</v>
      </c>
      <c r="D2850" s="16" t="s">
        <v>173</v>
      </c>
      <c r="E2850" s="16" t="n">
        <v>1</v>
      </c>
      <c r="F2850" s="16" t="n">
        <v>1227</v>
      </c>
      <c r="G2850" s="16" t="n">
        <v>0.05</v>
      </c>
      <c r="H2850" s="16" t="s">
        <v>130</v>
      </c>
      <c r="I2850" s="16" t="s">
        <v>60</v>
      </c>
      <c r="J2850" s="16" t="n">
        <v>5</v>
      </c>
      <c r="K2850" s="16" t="n">
        <v>4</v>
      </c>
      <c r="L2850" s="16" t="s">
        <v>41</v>
      </c>
      <c r="M2850" s="18" t="n">
        <f aca="false">IF(ISNUMBER(B2850),B2850,IF(MID(B2850,3,1)="-",DATE(VALUE(RIGHT(B2850,4)),VALUE(MID(B2850,4,2)),VALUE(LEFT(B2850,2))),DATE(VALUE(LEFT(B2850,4)),VALUE(MID(B2850,6,2)),VALUE(RIGHT(B2850,2)))))</f>
        <v>45906</v>
      </c>
      <c r="N2850" s="16" t="n">
        <f aca="false">MONTH(M2850)</f>
        <v>9</v>
      </c>
      <c r="O2850" s="16" t="str">
        <f aca="false">PROPER(TRIM(H2850))</f>
        <v>Bengaluru</v>
      </c>
      <c r="P2850" s="16" t="str">
        <f aca="false">IFERROR(VLOOKUP(O2850,city_map!$A$2:$B$6,2,FALSE()),O2850)</f>
        <v>Bengaluru</v>
      </c>
      <c r="Q2850" s="16" t="n">
        <f aca="false">IF(ISNUMBER(F2850),F2850,VALUE(SUBSTITUTE(SUBSTITUTE(F2850,"₹",""),",","")))</f>
        <v>1227</v>
      </c>
      <c r="R2850" s="16" t="n">
        <f aca="false">IF(E2850=99,1,E2850)</f>
        <v>1</v>
      </c>
      <c r="S2850" s="16" t="n">
        <f aca="false">IF(G2850="",0,G2850)</f>
        <v>0.05</v>
      </c>
      <c r="T2850" s="16" t="str">
        <f aca="false">IF(I2850="","Unknown",IF(I2850="upi","UPI",I2850))</f>
        <v>UPI</v>
      </c>
      <c r="U2850" s="16" t="str">
        <f aca="false">IF(L2850="Yes","Y",IF(L2850="No","N",L2850))</f>
        <v>N</v>
      </c>
      <c r="V2850" s="19" t="n">
        <f aca="false">ROUND(R2850*Q2850*(1-S2850),2)</f>
        <v>1165.65</v>
      </c>
      <c r="W2850" s="16" t="str">
        <f aca="false">_xlfn.XLOOKUP(D2850,products!$A$2:$A$61,products!$C$2:$C$61,"Not found")</f>
        <v>Fashion</v>
      </c>
    </row>
    <row r="2851" customFormat="false" ht="15" hidden="false" customHeight="false" outlineLevel="0" collapsed="false">
      <c r="A2851" s="16" t="s">
        <v>4097</v>
      </c>
      <c r="B2851" s="16" t="s">
        <v>4090</v>
      </c>
      <c r="C2851" s="16" t="s">
        <v>1412</v>
      </c>
      <c r="D2851" s="16" t="s">
        <v>385</v>
      </c>
      <c r="E2851" s="16" t="n">
        <v>2</v>
      </c>
      <c r="F2851" s="16" t="n">
        <v>291</v>
      </c>
      <c r="G2851" s="16" t="n">
        <v>0.15</v>
      </c>
      <c r="H2851" s="16" t="s">
        <v>89</v>
      </c>
      <c r="I2851" s="16" t="s">
        <v>40</v>
      </c>
      <c r="J2851" s="16" t="n">
        <v>5</v>
      </c>
      <c r="K2851" s="16" t="n">
        <v>4</v>
      </c>
      <c r="L2851" s="16" t="s">
        <v>41</v>
      </c>
      <c r="M2851" s="18" t="n">
        <f aca="false">IF(ISNUMBER(B2851),B2851,IF(MID(B2851,3,1)="-",DATE(VALUE(RIGHT(B2851,4)),VALUE(MID(B2851,4,2)),VALUE(LEFT(B2851,2))),DATE(VALUE(LEFT(B2851,4)),VALUE(MID(B2851,6,2)),VALUE(RIGHT(B2851,2)))))</f>
        <v>45906</v>
      </c>
      <c r="N2851" s="16" t="n">
        <f aca="false">MONTH(M2851)</f>
        <v>9</v>
      </c>
      <c r="O2851" s="16" t="str">
        <f aca="false">PROPER(TRIM(H2851))</f>
        <v>Ahmedabad</v>
      </c>
      <c r="P2851" s="16" t="str">
        <f aca="false">IFERROR(VLOOKUP(O2851,city_map!$A$2:$B$6,2,FALSE()),O2851)</f>
        <v>Ahmedabad</v>
      </c>
      <c r="Q2851" s="16" t="n">
        <f aca="false">IF(ISNUMBER(F2851),F2851,VALUE(SUBSTITUTE(SUBSTITUTE(F2851,"₹",""),",","")))</f>
        <v>291</v>
      </c>
      <c r="R2851" s="16" t="n">
        <f aca="false">IF(E2851=99,1,E2851)</f>
        <v>2</v>
      </c>
      <c r="S2851" s="16" t="n">
        <f aca="false">IF(G2851="",0,G2851)</f>
        <v>0.15</v>
      </c>
      <c r="T2851" s="16" t="str">
        <f aca="false">IF(I2851="","Unknown",IF(I2851="upi","UPI",I2851))</f>
        <v>COD</v>
      </c>
      <c r="U2851" s="16" t="str">
        <f aca="false">IF(L2851="Yes","Y",IF(L2851="No","N",L2851))</f>
        <v>N</v>
      </c>
      <c r="V2851" s="19" t="n">
        <f aca="false">ROUND(R2851*Q2851*(1-S2851),2)</f>
        <v>494.7</v>
      </c>
      <c r="W2851" s="16" t="str">
        <f aca="false">_xlfn.XLOOKUP(D2851,products!$A$2:$A$61,products!$C$2:$C$61,"Not found")</f>
        <v>Books</v>
      </c>
    </row>
    <row r="2852" customFormat="false" ht="15" hidden="false" customHeight="false" outlineLevel="0" collapsed="false">
      <c r="A2852" s="16" t="s">
        <v>4098</v>
      </c>
      <c r="B2852" s="16" t="s">
        <v>4090</v>
      </c>
      <c r="C2852" s="16" t="s">
        <v>1761</v>
      </c>
      <c r="D2852" s="16" t="s">
        <v>149</v>
      </c>
      <c r="E2852" s="16" t="n">
        <v>1</v>
      </c>
      <c r="F2852" s="16" t="n">
        <v>1671</v>
      </c>
      <c r="G2852" s="16" t="n">
        <v>0.1</v>
      </c>
      <c r="H2852" s="16" t="s">
        <v>39</v>
      </c>
      <c r="I2852" s="16" t="s">
        <v>60</v>
      </c>
      <c r="J2852" s="16" t="n">
        <v>3</v>
      </c>
      <c r="K2852" s="16" t="n">
        <v>5</v>
      </c>
      <c r="L2852" s="16" t="s">
        <v>41</v>
      </c>
      <c r="M2852" s="18" t="n">
        <f aca="false">IF(ISNUMBER(B2852),B2852,IF(MID(B2852,3,1)="-",DATE(VALUE(RIGHT(B2852,4)),VALUE(MID(B2852,4,2)),VALUE(LEFT(B2852,2))),DATE(VALUE(LEFT(B2852,4)),VALUE(MID(B2852,6,2)),VALUE(RIGHT(B2852,2)))))</f>
        <v>45906</v>
      </c>
      <c r="N2852" s="16" t="n">
        <f aca="false">MONTH(M2852)</f>
        <v>9</v>
      </c>
      <c r="O2852" s="16" t="str">
        <f aca="false">PROPER(TRIM(H2852))</f>
        <v>Delhi</v>
      </c>
      <c r="P2852" s="16" t="str">
        <f aca="false">IFERROR(VLOOKUP(O2852,city_map!$A$2:$B$6,2,FALSE()),O2852)</f>
        <v>Delhi</v>
      </c>
      <c r="Q2852" s="16" t="n">
        <f aca="false">IF(ISNUMBER(F2852),F2852,VALUE(SUBSTITUTE(SUBSTITUTE(F2852,"₹",""),",","")))</f>
        <v>1671</v>
      </c>
      <c r="R2852" s="16" t="n">
        <f aca="false">IF(E2852=99,1,E2852)</f>
        <v>1</v>
      </c>
      <c r="S2852" s="16" t="n">
        <f aca="false">IF(G2852="",0,G2852)</f>
        <v>0.1</v>
      </c>
      <c r="T2852" s="16" t="str">
        <f aca="false">IF(I2852="","Unknown",IF(I2852="upi","UPI",I2852))</f>
        <v>UPI</v>
      </c>
      <c r="U2852" s="16" t="str">
        <f aca="false">IF(L2852="Yes","Y",IF(L2852="No","N",L2852))</f>
        <v>N</v>
      </c>
      <c r="V2852" s="19" t="n">
        <f aca="false">ROUND(R2852*Q2852*(1-S2852),2)</f>
        <v>1503.9</v>
      </c>
      <c r="W2852" s="16" t="str">
        <f aca="false">_xlfn.XLOOKUP(D2852,products!$A$2:$A$61,products!$C$2:$C$61,"Not found")</f>
        <v>Fashion</v>
      </c>
    </row>
    <row r="2853" customFormat="false" ht="15" hidden="false" customHeight="false" outlineLevel="0" collapsed="false">
      <c r="A2853" s="16" t="s">
        <v>4099</v>
      </c>
      <c r="B2853" s="16" t="s">
        <v>4090</v>
      </c>
      <c r="C2853" s="16" t="s">
        <v>1634</v>
      </c>
      <c r="D2853" s="16" t="s">
        <v>108</v>
      </c>
      <c r="E2853" s="16" t="n">
        <v>1</v>
      </c>
      <c r="F2853" s="16" t="n">
        <v>3338</v>
      </c>
      <c r="G2853" s="16" t="n">
        <v>0</v>
      </c>
      <c r="H2853" s="16" t="s">
        <v>130</v>
      </c>
      <c r="I2853" s="16" t="s">
        <v>47</v>
      </c>
      <c r="J2853" s="16" t="n">
        <v>3</v>
      </c>
      <c r="K2853" s="16" t="n">
        <v>4</v>
      </c>
      <c r="L2853" s="16" t="s">
        <v>41</v>
      </c>
      <c r="M2853" s="18" t="n">
        <f aca="false">IF(ISNUMBER(B2853),B2853,IF(MID(B2853,3,1)="-",DATE(VALUE(RIGHT(B2853,4)),VALUE(MID(B2853,4,2)),VALUE(LEFT(B2853,2))),DATE(VALUE(LEFT(B2853,4)),VALUE(MID(B2853,6,2)),VALUE(RIGHT(B2853,2)))))</f>
        <v>45906</v>
      </c>
      <c r="N2853" s="16" t="n">
        <f aca="false">MONTH(M2853)</f>
        <v>9</v>
      </c>
      <c r="O2853" s="16" t="str">
        <f aca="false">PROPER(TRIM(H2853))</f>
        <v>Bengaluru</v>
      </c>
      <c r="P2853" s="16" t="str">
        <f aca="false">IFERROR(VLOOKUP(O2853,city_map!$A$2:$B$6,2,FALSE()),O2853)</f>
        <v>Bengaluru</v>
      </c>
      <c r="Q2853" s="16" t="n">
        <f aca="false">IF(ISNUMBER(F2853),F2853,VALUE(SUBSTITUTE(SUBSTITUTE(F2853,"₹",""),",","")))</f>
        <v>3338</v>
      </c>
      <c r="R2853" s="16" t="n">
        <f aca="false">IF(E2853=99,1,E2853)</f>
        <v>1</v>
      </c>
      <c r="S2853" s="16" t="n">
        <f aca="false">IF(G2853="",0,G2853)</f>
        <v>0</v>
      </c>
      <c r="T2853" s="16" t="str">
        <f aca="false">IF(I2853="","Unknown",IF(I2853="upi","UPI",I2853))</f>
        <v>Debit Card</v>
      </c>
      <c r="U2853" s="16" t="str">
        <f aca="false">IF(L2853="Yes","Y",IF(L2853="No","N",L2853))</f>
        <v>N</v>
      </c>
      <c r="V2853" s="19" t="n">
        <f aca="false">ROUND(R2853*Q2853*(1-S2853),2)</f>
        <v>3338</v>
      </c>
      <c r="W2853" s="16" t="str">
        <f aca="false">_xlfn.XLOOKUP(D2853,products!$A$2:$A$61,products!$C$2:$C$61,"Not found")</f>
        <v>Electronics</v>
      </c>
    </row>
    <row r="2854" customFormat="false" ht="15" hidden="false" customHeight="false" outlineLevel="0" collapsed="false">
      <c r="A2854" s="16" t="s">
        <v>4100</v>
      </c>
      <c r="B2854" s="16" t="s">
        <v>4101</v>
      </c>
      <c r="C2854" s="16" t="s">
        <v>2287</v>
      </c>
      <c r="D2854" s="16" t="s">
        <v>111</v>
      </c>
      <c r="E2854" s="16" t="n">
        <v>2</v>
      </c>
      <c r="F2854" s="16" t="n">
        <v>983</v>
      </c>
      <c r="G2854" s="16" t="n">
        <v>0.2</v>
      </c>
      <c r="H2854" s="16" t="s">
        <v>130</v>
      </c>
      <c r="I2854" s="16" t="s">
        <v>71</v>
      </c>
      <c r="J2854" s="16" t="n">
        <v>2</v>
      </c>
      <c r="K2854" s="16" t="n">
        <v>4</v>
      </c>
      <c r="L2854" s="16" t="s">
        <v>41</v>
      </c>
      <c r="M2854" s="18" t="n">
        <f aca="false">IF(ISNUMBER(B2854),B2854,IF(MID(B2854,3,1)="-",DATE(VALUE(RIGHT(B2854,4)),VALUE(MID(B2854,4,2)),VALUE(LEFT(B2854,2))),DATE(VALUE(LEFT(B2854,4)),VALUE(MID(B2854,6,2)),VALUE(RIGHT(B2854,2)))))</f>
        <v>45907</v>
      </c>
      <c r="N2854" s="16" t="n">
        <f aca="false">MONTH(M2854)</f>
        <v>9</v>
      </c>
      <c r="O2854" s="16" t="str">
        <f aca="false">PROPER(TRIM(H2854))</f>
        <v>Bengaluru</v>
      </c>
      <c r="P2854" s="16" t="str">
        <f aca="false">IFERROR(VLOOKUP(O2854,city_map!$A$2:$B$6,2,FALSE()),O2854)</f>
        <v>Bengaluru</v>
      </c>
      <c r="Q2854" s="16" t="n">
        <f aca="false">IF(ISNUMBER(F2854),F2854,VALUE(SUBSTITUTE(SUBSTITUTE(F2854,"₹",""),",","")))</f>
        <v>983</v>
      </c>
      <c r="R2854" s="16" t="n">
        <f aca="false">IF(E2854=99,1,E2854)</f>
        <v>2</v>
      </c>
      <c r="S2854" s="16" t="n">
        <f aca="false">IF(G2854="",0,G2854)</f>
        <v>0.2</v>
      </c>
      <c r="T2854" s="16" t="str">
        <f aca="false">IF(I2854="","Unknown",IF(I2854="upi","UPI",I2854))</f>
        <v>Credit Card</v>
      </c>
      <c r="U2854" s="16" t="str">
        <f aca="false">IF(L2854="Yes","Y",IF(L2854="No","N",L2854))</f>
        <v>N</v>
      </c>
      <c r="V2854" s="19" t="n">
        <f aca="false">ROUND(R2854*Q2854*(1-S2854),2)</f>
        <v>1572.8</v>
      </c>
      <c r="W2854" s="16" t="str">
        <f aca="false">_xlfn.XLOOKUP(D2854,products!$A$2:$A$61,products!$C$2:$C$61,"Not found")</f>
        <v>Books</v>
      </c>
    </row>
    <row r="2855" customFormat="false" ht="15" hidden="false" customHeight="false" outlineLevel="0" collapsed="false">
      <c r="A2855" s="16" t="s">
        <v>4102</v>
      </c>
      <c r="B2855" s="16" t="s">
        <v>4101</v>
      </c>
      <c r="C2855" s="16" t="s">
        <v>1462</v>
      </c>
      <c r="D2855" s="16" t="s">
        <v>396</v>
      </c>
      <c r="E2855" s="16" t="n">
        <v>1</v>
      </c>
      <c r="F2855" s="16" t="n">
        <v>5710</v>
      </c>
      <c r="G2855" s="16" t="n">
        <v>0.2</v>
      </c>
      <c r="H2855" s="16" t="s">
        <v>208</v>
      </c>
      <c r="I2855" s="16" t="s">
        <v>40</v>
      </c>
      <c r="J2855" s="16" t="n">
        <v>4</v>
      </c>
      <c r="K2855" s="16" t="n">
        <v>4</v>
      </c>
      <c r="L2855" s="16" t="s">
        <v>41</v>
      </c>
      <c r="M2855" s="18" t="n">
        <f aca="false">IF(ISNUMBER(B2855),B2855,IF(MID(B2855,3,1)="-",DATE(VALUE(RIGHT(B2855,4)),VALUE(MID(B2855,4,2)),VALUE(LEFT(B2855,2))),DATE(VALUE(LEFT(B2855,4)),VALUE(MID(B2855,6,2)),VALUE(RIGHT(B2855,2)))))</f>
        <v>45907</v>
      </c>
      <c r="N2855" s="16" t="n">
        <f aca="false">MONTH(M2855)</f>
        <v>9</v>
      </c>
      <c r="O2855" s="16" t="str">
        <f aca="false">PROPER(TRIM(H2855))</f>
        <v>Jaipur</v>
      </c>
      <c r="P2855" s="16" t="str">
        <f aca="false">IFERROR(VLOOKUP(O2855,city_map!$A$2:$B$6,2,FALSE()),O2855)</f>
        <v>Jaipur</v>
      </c>
      <c r="Q2855" s="16" t="n">
        <f aca="false">IF(ISNUMBER(F2855),F2855,VALUE(SUBSTITUTE(SUBSTITUTE(F2855,"₹",""),",","")))</f>
        <v>5710</v>
      </c>
      <c r="R2855" s="16" t="n">
        <f aca="false">IF(E2855=99,1,E2855)</f>
        <v>1</v>
      </c>
      <c r="S2855" s="16" t="n">
        <f aca="false">IF(G2855="",0,G2855)</f>
        <v>0.2</v>
      </c>
      <c r="T2855" s="16" t="str">
        <f aca="false">IF(I2855="","Unknown",IF(I2855="upi","UPI",I2855))</f>
        <v>COD</v>
      </c>
      <c r="U2855" s="16" t="str">
        <f aca="false">IF(L2855="Yes","Y",IF(L2855="No","N",L2855))</f>
        <v>N</v>
      </c>
      <c r="V2855" s="19" t="n">
        <f aca="false">ROUND(R2855*Q2855*(1-S2855),2)</f>
        <v>4568</v>
      </c>
      <c r="W2855" s="16" t="str">
        <f aca="false">_xlfn.XLOOKUP(D2855,products!$A$2:$A$61,products!$C$2:$C$61,"Not found")</f>
        <v>Home</v>
      </c>
    </row>
    <row r="2856" customFormat="false" ht="15" hidden="false" customHeight="false" outlineLevel="0" collapsed="false">
      <c r="A2856" s="16" t="s">
        <v>4103</v>
      </c>
      <c r="B2856" s="16" t="s">
        <v>4101</v>
      </c>
      <c r="C2856" s="16" t="s">
        <v>4104</v>
      </c>
      <c r="D2856" s="16" t="s">
        <v>74</v>
      </c>
      <c r="E2856" s="16" t="n">
        <v>2</v>
      </c>
      <c r="F2856" s="16" t="n">
        <v>19147</v>
      </c>
      <c r="G2856" s="16" t="n">
        <v>0.05</v>
      </c>
      <c r="H2856" s="16" t="s">
        <v>130</v>
      </c>
      <c r="I2856" s="16" t="s">
        <v>60</v>
      </c>
      <c r="J2856" s="16" t="n">
        <v>4</v>
      </c>
      <c r="K2856" s="16" t="n">
        <v>4</v>
      </c>
      <c r="L2856" s="16" t="s">
        <v>41</v>
      </c>
      <c r="M2856" s="18" t="n">
        <f aca="false">IF(ISNUMBER(B2856),B2856,IF(MID(B2856,3,1)="-",DATE(VALUE(RIGHT(B2856,4)),VALUE(MID(B2856,4,2)),VALUE(LEFT(B2856,2))),DATE(VALUE(LEFT(B2856,4)),VALUE(MID(B2856,6,2)),VALUE(RIGHT(B2856,2)))))</f>
        <v>45907</v>
      </c>
      <c r="N2856" s="16" t="n">
        <f aca="false">MONTH(M2856)</f>
        <v>9</v>
      </c>
      <c r="O2856" s="16" t="str">
        <f aca="false">PROPER(TRIM(H2856))</f>
        <v>Bengaluru</v>
      </c>
      <c r="P2856" s="16" t="str">
        <f aca="false">IFERROR(VLOOKUP(O2856,city_map!$A$2:$B$6,2,FALSE()),O2856)</f>
        <v>Bengaluru</v>
      </c>
      <c r="Q2856" s="16" t="n">
        <f aca="false">IF(ISNUMBER(F2856),F2856,VALUE(SUBSTITUTE(SUBSTITUTE(F2856,"₹",""),",","")))</f>
        <v>19147</v>
      </c>
      <c r="R2856" s="16" t="n">
        <f aca="false">IF(E2856=99,1,E2856)</f>
        <v>2</v>
      </c>
      <c r="S2856" s="16" t="n">
        <f aca="false">IF(G2856="",0,G2856)</f>
        <v>0.05</v>
      </c>
      <c r="T2856" s="16" t="str">
        <f aca="false">IF(I2856="","Unknown",IF(I2856="upi","UPI",I2856))</f>
        <v>UPI</v>
      </c>
      <c r="U2856" s="16" t="str">
        <f aca="false">IF(L2856="Yes","Y",IF(L2856="No","N",L2856))</f>
        <v>N</v>
      </c>
      <c r="V2856" s="19" t="n">
        <f aca="false">ROUND(R2856*Q2856*(1-S2856),2)</f>
        <v>36379.3</v>
      </c>
      <c r="W2856" s="16" t="str">
        <f aca="false">_xlfn.XLOOKUP(D2856,products!$A$2:$A$61,products!$C$2:$C$61,"Not found")</f>
        <v>Electronics</v>
      </c>
    </row>
    <row r="2857" customFormat="false" ht="15" hidden="false" customHeight="false" outlineLevel="0" collapsed="false">
      <c r="A2857" s="16" t="s">
        <v>4105</v>
      </c>
      <c r="B2857" s="16" t="s">
        <v>4101</v>
      </c>
      <c r="C2857" s="16" t="s">
        <v>1804</v>
      </c>
      <c r="D2857" s="16" t="s">
        <v>262</v>
      </c>
      <c r="E2857" s="16" t="n">
        <v>1</v>
      </c>
      <c r="F2857" s="16" t="n">
        <v>795</v>
      </c>
      <c r="G2857" s="16" t="n">
        <v>0</v>
      </c>
      <c r="H2857" s="16" t="s">
        <v>81</v>
      </c>
      <c r="I2857" s="16" t="s">
        <v>47</v>
      </c>
      <c r="J2857" s="16" t="n">
        <v>2</v>
      </c>
      <c r="K2857" s="16" t="n">
        <v>4</v>
      </c>
      <c r="L2857" s="16" t="s">
        <v>41</v>
      </c>
      <c r="M2857" s="18" t="n">
        <f aca="false">IF(ISNUMBER(B2857),B2857,IF(MID(B2857,3,1)="-",DATE(VALUE(RIGHT(B2857,4)),VALUE(MID(B2857,4,2)),VALUE(LEFT(B2857,2))),DATE(VALUE(LEFT(B2857,4)),VALUE(MID(B2857,6,2)),VALUE(RIGHT(B2857,2)))))</f>
        <v>45907</v>
      </c>
      <c r="N2857" s="16" t="n">
        <f aca="false">MONTH(M2857)</f>
        <v>9</v>
      </c>
      <c r="O2857" s="16" t="str">
        <f aca="false">PROPER(TRIM(H2857))</f>
        <v>Hyderabad</v>
      </c>
      <c r="P2857" s="16" t="str">
        <f aca="false">IFERROR(VLOOKUP(O2857,city_map!$A$2:$B$6,2,FALSE()),O2857)</f>
        <v>Hyderabad</v>
      </c>
      <c r="Q2857" s="16" t="n">
        <f aca="false">IF(ISNUMBER(F2857),F2857,VALUE(SUBSTITUTE(SUBSTITUTE(F2857,"₹",""),",","")))</f>
        <v>795</v>
      </c>
      <c r="R2857" s="16" t="n">
        <f aca="false">IF(E2857=99,1,E2857)</f>
        <v>1</v>
      </c>
      <c r="S2857" s="16" t="n">
        <f aca="false">IF(G2857="",0,G2857)</f>
        <v>0</v>
      </c>
      <c r="T2857" s="16" t="str">
        <f aca="false">IF(I2857="","Unknown",IF(I2857="upi","UPI",I2857))</f>
        <v>Debit Card</v>
      </c>
      <c r="U2857" s="16" t="str">
        <f aca="false">IF(L2857="Yes","Y",IF(L2857="No","N",L2857))</f>
        <v>N</v>
      </c>
      <c r="V2857" s="19" t="n">
        <f aca="false">ROUND(R2857*Q2857*(1-S2857),2)</f>
        <v>795</v>
      </c>
      <c r="W2857" s="16" t="str">
        <f aca="false">_xlfn.XLOOKUP(D2857,products!$A$2:$A$61,products!$C$2:$C$61,"Not found")</f>
        <v>Home</v>
      </c>
    </row>
    <row r="2858" customFormat="false" ht="15" hidden="false" customHeight="false" outlineLevel="0" collapsed="false">
      <c r="A2858" s="16" t="s">
        <v>4106</v>
      </c>
      <c r="B2858" s="16" t="s">
        <v>4101</v>
      </c>
      <c r="C2858" s="16" t="s">
        <v>585</v>
      </c>
      <c r="D2858" s="16" t="s">
        <v>95</v>
      </c>
      <c r="E2858" s="16" t="n">
        <v>2</v>
      </c>
      <c r="F2858" s="16" t="n">
        <v>1512</v>
      </c>
      <c r="G2858" s="16" t="n">
        <v>0.15</v>
      </c>
      <c r="H2858" s="16" t="s">
        <v>527</v>
      </c>
      <c r="I2858" s="16" t="s">
        <v>60</v>
      </c>
      <c r="J2858" s="16" t="n">
        <v>3</v>
      </c>
      <c r="K2858" s="16" t="n">
        <v>4</v>
      </c>
      <c r="L2858" s="16" t="s">
        <v>41</v>
      </c>
      <c r="M2858" s="18" t="n">
        <f aca="false">IF(ISNUMBER(B2858),B2858,IF(MID(B2858,3,1)="-",DATE(VALUE(RIGHT(B2858,4)),VALUE(MID(B2858,4,2)),VALUE(LEFT(B2858,2))),DATE(VALUE(LEFT(B2858,4)),VALUE(MID(B2858,6,2)),VALUE(RIGHT(B2858,2)))))</f>
        <v>45907</v>
      </c>
      <c r="N2858" s="16" t="n">
        <f aca="false">MONTH(M2858)</f>
        <v>9</v>
      </c>
      <c r="O2858" s="16" t="str">
        <f aca="false">PROPER(TRIM(H2858))</f>
        <v>Bangalore</v>
      </c>
      <c r="P2858" s="16" t="str">
        <f aca="false">IFERROR(VLOOKUP(O2858,city_map!$A$2:$B$6,2,FALSE()),O2858)</f>
        <v>Bengaluru</v>
      </c>
      <c r="Q2858" s="16" t="n">
        <f aca="false">IF(ISNUMBER(F2858),F2858,VALUE(SUBSTITUTE(SUBSTITUTE(F2858,"₹",""),",","")))</f>
        <v>1512</v>
      </c>
      <c r="R2858" s="16" t="n">
        <f aca="false">IF(E2858=99,1,E2858)</f>
        <v>2</v>
      </c>
      <c r="S2858" s="16" t="n">
        <f aca="false">IF(G2858="",0,G2858)</f>
        <v>0.15</v>
      </c>
      <c r="T2858" s="16" t="str">
        <f aca="false">IF(I2858="","Unknown",IF(I2858="upi","UPI",I2858))</f>
        <v>UPI</v>
      </c>
      <c r="U2858" s="16" t="str">
        <f aca="false">IF(L2858="Yes","Y",IF(L2858="No","N",L2858))</f>
        <v>N</v>
      </c>
      <c r="V2858" s="19" t="n">
        <f aca="false">ROUND(R2858*Q2858*(1-S2858),2)</f>
        <v>2570.4</v>
      </c>
      <c r="W2858" s="16" t="str">
        <f aca="false">_xlfn.XLOOKUP(D2858,products!$A$2:$A$61,products!$C$2:$C$61,"Not found")</f>
        <v>Electronics</v>
      </c>
    </row>
    <row r="2859" customFormat="false" ht="15" hidden="false" customHeight="false" outlineLevel="0" collapsed="false">
      <c r="A2859" s="16" t="s">
        <v>4107</v>
      </c>
      <c r="B2859" s="16" t="s">
        <v>4101</v>
      </c>
      <c r="C2859" s="16" t="s">
        <v>941</v>
      </c>
      <c r="D2859" s="16" t="s">
        <v>51</v>
      </c>
      <c r="E2859" s="16" t="n">
        <v>2</v>
      </c>
      <c r="F2859" s="16" t="n">
        <v>2377</v>
      </c>
      <c r="G2859" s="16" t="n">
        <v>0.15</v>
      </c>
      <c r="H2859" s="16" t="s">
        <v>130</v>
      </c>
      <c r="I2859" s="16" t="s">
        <v>60</v>
      </c>
      <c r="J2859" s="16" t="n">
        <v>4</v>
      </c>
      <c r="K2859" s="16" t="n">
        <v>4</v>
      </c>
      <c r="L2859" s="16" t="s">
        <v>41</v>
      </c>
      <c r="M2859" s="18" t="n">
        <f aca="false">IF(ISNUMBER(B2859),B2859,IF(MID(B2859,3,1)="-",DATE(VALUE(RIGHT(B2859,4)),VALUE(MID(B2859,4,2)),VALUE(LEFT(B2859,2))),DATE(VALUE(LEFT(B2859,4)),VALUE(MID(B2859,6,2)),VALUE(RIGHT(B2859,2)))))</f>
        <v>45907</v>
      </c>
      <c r="N2859" s="16" t="n">
        <f aca="false">MONTH(M2859)</f>
        <v>9</v>
      </c>
      <c r="O2859" s="16" t="str">
        <f aca="false">PROPER(TRIM(H2859))</f>
        <v>Bengaluru</v>
      </c>
      <c r="P2859" s="16" t="str">
        <f aca="false">IFERROR(VLOOKUP(O2859,city_map!$A$2:$B$6,2,FALSE()),O2859)</f>
        <v>Bengaluru</v>
      </c>
      <c r="Q2859" s="16" t="n">
        <f aca="false">IF(ISNUMBER(F2859),F2859,VALUE(SUBSTITUTE(SUBSTITUTE(F2859,"₹",""),",","")))</f>
        <v>2377</v>
      </c>
      <c r="R2859" s="16" t="n">
        <f aca="false">IF(E2859=99,1,E2859)</f>
        <v>2</v>
      </c>
      <c r="S2859" s="16" t="n">
        <f aca="false">IF(G2859="",0,G2859)</f>
        <v>0.15</v>
      </c>
      <c r="T2859" s="16" t="str">
        <f aca="false">IF(I2859="","Unknown",IF(I2859="upi","UPI",I2859))</f>
        <v>UPI</v>
      </c>
      <c r="U2859" s="16" t="str">
        <f aca="false">IF(L2859="Yes","Y",IF(L2859="No","N",L2859))</f>
        <v>N</v>
      </c>
      <c r="V2859" s="19" t="n">
        <f aca="false">ROUND(R2859*Q2859*(1-S2859),2)</f>
        <v>4040.9</v>
      </c>
      <c r="W2859" s="16" t="str">
        <f aca="false">_xlfn.XLOOKUP(D2859,products!$A$2:$A$61,products!$C$2:$C$61,"Not found")</f>
        <v>Fashion</v>
      </c>
    </row>
    <row r="2860" customFormat="false" ht="15" hidden="false" customHeight="false" outlineLevel="0" collapsed="false">
      <c r="A2860" s="16" t="s">
        <v>4108</v>
      </c>
      <c r="B2860" s="16" t="s">
        <v>4101</v>
      </c>
      <c r="C2860" s="16" t="s">
        <v>1287</v>
      </c>
      <c r="D2860" s="16" t="s">
        <v>95</v>
      </c>
      <c r="E2860" s="16" t="n">
        <v>1</v>
      </c>
      <c r="F2860" s="16" t="n">
        <v>1547</v>
      </c>
      <c r="G2860" s="16" t="n">
        <v>0</v>
      </c>
      <c r="H2860" s="16" t="s">
        <v>70</v>
      </c>
      <c r="I2860" s="16" t="s">
        <v>60</v>
      </c>
      <c r="J2860" s="16" t="n">
        <v>4</v>
      </c>
      <c r="K2860" s="16" t="n">
        <v>5</v>
      </c>
      <c r="L2860" s="16" t="s">
        <v>41</v>
      </c>
      <c r="M2860" s="18" t="n">
        <f aca="false">IF(ISNUMBER(B2860),B2860,IF(MID(B2860,3,1)="-",DATE(VALUE(RIGHT(B2860,4)),VALUE(MID(B2860,4,2)),VALUE(LEFT(B2860,2))),DATE(VALUE(LEFT(B2860,4)),VALUE(MID(B2860,6,2)),VALUE(RIGHT(B2860,2)))))</f>
        <v>45907</v>
      </c>
      <c r="N2860" s="16" t="n">
        <f aca="false">MONTH(M2860)</f>
        <v>9</v>
      </c>
      <c r="O2860" s="16" t="str">
        <f aca="false">PROPER(TRIM(H2860))</f>
        <v>Pune</v>
      </c>
      <c r="P2860" s="16" t="str">
        <f aca="false">IFERROR(VLOOKUP(O2860,city_map!$A$2:$B$6,2,FALSE()),O2860)</f>
        <v>Pune</v>
      </c>
      <c r="Q2860" s="16" t="n">
        <f aca="false">IF(ISNUMBER(F2860),F2860,VALUE(SUBSTITUTE(SUBSTITUTE(F2860,"₹",""),",","")))</f>
        <v>1547</v>
      </c>
      <c r="R2860" s="16" t="n">
        <f aca="false">IF(E2860=99,1,E2860)</f>
        <v>1</v>
      </c>
      <c r="S2860" s="16" t="n">
        <f aca="false">IF(G2860="",0,G2860)</f>
        <v>0</v>
      </c>
      <c r="T2860" s="16" t="str">
        <f aca="false">IF(I2860="","Unknown",IF(I2860="upi","UPI",I2860))</f>
        <v>UPI</v>
      </c>
      <c r="U2860" s="16" t="str">
        <f aca="false">IF(L2860="Yes","Y",IF(L2860="No","N",L2860))</f>
        <v>N</v>
      </c>
      <c r="V2860" s="19" t="n">
        <f aca="false">ROUND(R2860*Q2860*(1-S2860),2)</f>
        <v>1547</v>
      </c>
      <c r="W2860" s="16" t="str">
        <f aca="false">_xlfn.XLOOKUP(D2860,products!$A$2:$A$61,products!$C$2:$C$61,"Not found")</f>
        <v>Electronics</v>
      </c>
    </row>
    <row r="2861" customFormat="false" ht="15" hidden="false" customHeight="false" outlineLevel="0" collapsed="false">
      <c r="A2861" s="16" t="s">
        <v>4109</v>
      </c>
      <c r="B2861" s="16" t="s">
        <v>4101</v>
      </c>
      <c r="C2861" s="16" t="s">
        <v>1516</v>
      </c>
      <c r="D2861" s="16" t="s">
        <v>84</v>
      </c>
      <c r="E2861" s="16" t="n">
        <v>1</v>
      </c>
      <c r="F2861" s="16" t="n">
        <v>259</v>
      </c>
      <c r="G2861" s="16" t="n">
        <v>0</v>
      </c>
      <c r="H2861" s="16" t="s">
        <v>112</v>
      </c>
      <c r="I2861" s="16" t="s">
        <v>60</v>
      </c>
      <c r="J2861" s="16" t="n">
        <v>3</v>
      </c>
      <c r="K2861" s="16" t="n">
        <v>5</v>
      </c>
      <c r="L2861" s="16" t="s">
        <v>41</v>
      </c>
      <c r="M2861" s="18" t="n">
        <f aca="false">IF(ISNUMBER(B2861),B2861,IF(MID(B2861,3,1)="-",DATE(VALUE(RIGHT(B2861,4)),VALUE(MID(B2861,4,2)),VALUE(LEFT(B2861,2))),DATE(VALUE(LEFT(B2861,4)),VALUE(MID(B2861,6,2)),VALUE(RIGHT(B2861,2)))))</f>
        <v>45907</v>
      </c>
      <c r="N2861" s="16" t="n">
        <f aca="false">MONTH(M2861)</f>
        <v>9</v>
      </c>
      <c r="O2861" s="16" t="str">
        <f aca="false">PROPER(TRIM(H2861))</f>
        <v>Mumbai</v>
      </c>
      <c r="P2861" s="16" t="str">
        <f aca="false">IFERROR(VLOOKUP(O2861,city_map!$A$2:$B$6,2,FALSE()),O2861)</f>
        <v>Mumbai</v>
      </c>
      <c r="Q2861" s="16" t="n">
        <f aca="false">IF(ISNUMBER(F2861),F2861,VALUE(SUBSTITUTE(SUBSTITUTE(F2861,"₹",""),",","")))</f>
        <v>259</v>
      </c>
      <c r="R2861" s="16" t="n">
        <f aca="false">IF(E2861=99,1,E2861)</f>
        <v>1</v>
      </c>
      <c r="S2861" s="16" t="n">
        <f aca="false">IF(G2861="",0,G2861)</f>
        <v>0</v>
      </c>
      <c r="T2861" s="16" t="str">
        <f aca="false">IF(I2861="","Unknown",IF(I2861="upi","UPI",I2861))</f>
        <v>UPI</v>
      </c>
      <c r="U2861" s="16" t="str">
        <f aca="false">IF(L2861="Yes","Y",IF(L2861="No","N",L2861))</f>
        <v>N</v>
      </c>
      <c r="V2861" s="19" t="n">
        <f aca="false">ROUND(R2861*Q2861*(1-S2861),2)</f>
        <v>259</v>
      </c>
      <c r="W2861" s="16" t="str">
        <f aca="false">_xlfn.XLOOKUP(D2861,products!$A$2:$A$61,products!$C$2:$C$61,"Not found")</f>
        <v>Beauty</v>
      </c>
    </row>
    <row r="2862" customFormat="false" ht="15" hidden="false" customHeight="false" outlineLevel="0" collapsed="false">
      <c r="A2862" s="16" t="s">
        <v>4110</v>
      </c>
      <c r="B2862" s="16" t="s">
        <v>4101</v>
      </c>
      <c r="C2862" s="16" t="s">
        <v>1416</v>
      </c>
      <c r="D2862" s="16" t="s">
        <v>219</v>
      </c>
      <c r="E2862" s="16" t="n">
        <v>2</v>
      </c>
      <c r="F2862" s="16" t="n">
        <v>1360</v>
      </c>
      <c r="G2862" s="16" t="n">
        <v>0.1</v>
      </c>
      <c r="H2862" s="16" t="s">
        <v>70</v>
      </c>
      <c r="I2862" s="16" t="s">
        <v>60</v>
      </c>
      <c r="J2862" s="16" t="n">
        <v>5</v>
      </c>
      <c r="K2862" s="16" t="n">
        <v>4</v>
      </c>
      <c r="L2862" s="16" t="s">
        <v>41</v>
      </c>
      <c r="M2862" s="18" t="n">
        <f aca="false">IF(ISNUMBER(B2862),B2862,IF(MID(B2862,3,1)="-",DATE(VALUE(RIGHT(B2862,4)),VALUE(MID(B2862,4,2)),VALUE(LEFT(B2862,2))),DATE(VALUE(LEFT(B2862,4)),VALUE(MID(B2862,6,2)),VALUE(RIGHT(B2862,2)))))</f>
        <v>45907</v>
      </c>
      <c r="N2862" s="16" t="n">
        <f aca="false">MONTH(M2862)</f>
        <v>9</v>
      </c>
      <c r="O2862" s="16" t="str">
        <f aca="false">PROPER(TRIM(H2862))</f>
        <v>Pune</v>
      </c>
      <c r="P2862" s="16" t="str">
        <f aca="false">IFERROR(VLOOKUP(O2862,city_map!$A$2:$B$6,2,FALSE()),O2862)</f>
        <v>Pune</v>
      </c>
      <c r="Q2862" s="16" t="n">
        <f aca="false">IF(ISNUMBER(F2862),F2862,VALUE(SUBSTITUTE(SUBSTITUTE(F2862,"₹",""),",","")))</f>
        <v>1360</v>
      </c>
      <c r="R2862" s="16" t="n">
        <f aca="false">IF(E2862=99,1,E2862)</f>
        <v>2</v>
      </c>
      <c r="S2862" s="16" t="n">
        <f aca="false">IF(G2862="",0,G2862)</f>
        <v>0.1</v>
      </c>
      <c r="T2862" s="16" t="str">
        <f aca="false">IF(I2862="","Unknown",IF(I2862="upi","UPI",I2862))</f>
        <v>UPI</v>
      </c>
      <c r="U2862" s="16" t="str">
        <f aca="false">IF(L2862="Yes","Y",IF(L2862="No","N",L2862))</f>
        <v>N</v>
      </c>
      <c r="V2862" s="19" t="n">
        <f aca="false">ROUND(R2862*Q2862*(1-S2862),2)</f>
        <v>2448</v>
      </c>
      <c r="W2862" s="16" t="str">
        <f aca="false">_xlfn.XLOOKUP(D2862,products!$A$2:$A$61,products!$C$2:$C$61,"Not found")</f>
        <v>Electronics</v>
      </c>
    </row>
    <row r="2863" customFormat="false" ht="15" hidden="false" customHeight="false" outlineLevel="0" collapsed="false">
      <c r="A2863" s="16" t="s">
        <v>4111</v>
      </c>
      <c r="B2863" s="16" t="s">
        <v>4101</v>
      </c>
      <c r="C2863" s="16" t="s">
        <v>788</v>
      </c>
      <c r="D2863" s="16" t="s">
        <v>291</v>
      </c>
      <c r="E2863" s="16" t="n">
        <v>2</v>
      </c>
      <c r="F2863" s="16" t="n">
        <v>1244</v>
      </c>
      <c r="G2863" s="16" t="n">
        <v>0.05</v>
      </c>
      <c r="H2863" s="16" t="s">
        <v>46</v>
      </c>
      <c r="I2863" s="16" t="s">
        <v>71</v>
      </c>
      <c r="J2863" s="16" t="n">
        <v>3</v>
      </c>
      <c r="K2863" s="16" t="n">
        <v>4</v>
      </c>
      <c r="L2863" s="16" t="s">
        <v>41</v>
      </c>
      <c r="M2863" s="18" t="n">
        <f aca="false">IF(ISNUMBER(B2863),B2863,IF(MID(B2863,3,1)="-",DATE(VALUE(RIGHT(B2863,4)),VALUE(MID(B2863,4,2)),VALUE(LEFT(B2863,2))),DATE(VALUE(LEFT(B2863,4)),VALUE(MID(B2863,6,2)),VALUE(RIGHT(B2863,2)))))</f>
        <v>45907</v>
      </c>
      <c r="N2863" s="16" t="n">
        <f aca="false">MONTH(M2863)</f>
        <v>9</v>
      </c>
      <c r="O2863" s="16" t="str">
        <f aca="false">PROPER(TRIM(H2863))</f>
        <v>Chennai</v>
      </c>
      <c r="P2863" s="16" t="str">
        <f aca="false">IFERROR(VLOOKUP(O2863,city_map!$A$2:$B$6,2,FALSE()),O2863)</f>
        <v>Chennai</v>
      </c>
      <c r="Q2863" s="16" t="n">
        <f aca="false">IF(ISNUMBER(F2863),F2863,VALUE(SUBSTITUTE(SUBSTITUTE(F2863,"₹",""),",","")))</f>
        <v>1244</v>
      </c>
      <c r="R2863" s="16" t="n">
        <f aca="false">IF(E2863=99,1,E2863)</f>
        <v>2</v>
      </c>
      <c r="S2863" s="16" t="n">
        <f aca="false">IF(G2863="",0,G2863)</f>
        <v>0.05</v>
      </c>
      <c r="T2863" s="16" t="str">
        <f aca="false">IF(I2863="","Unknown",IF(I2863="upi","UPI",I2863))</f>
        <v>Credit Card</v>
      </c>
      <c r="U2863" s="16" t="str">
        <f aca="false">IF(L2863="Yes","Y",IF(L2863="No","N",L2863))</f>
        <v>N</v>
      </c>
      <c r="V2863" s="19" t="n">
        <f aca="false">ROUND(R2863*Q2863*(1-S2863),2)</f>
        <v>2363.6</v>
      </c>
      <c r="W2863" s="16" t="str">
        <f aca="false">_xlfn.XLOOKUP(D2863,products!$A$2:$A$61,products!$C$2:$C$61,"Not found")</f>
        <v>Electronics</v>
      </c>
    </row>
    <row r="2864" customFormat="false" ht="15" hidden="false" customHeight="false" outlineLevel="0" collapsed="false">
      <c r="A2864" s="16" t="s">
        <v>4112</v>
      </c>
      <c r="B2864" s="16" t="s">
        <v>4101</v>
      </c>
      <c r="C2864" s="16" t="s">
        <v>730</v>
      </c>
      <c r="D2864" s="16" t="s">
        <v>451</v>
      </c>
      <c r="E2864" s="16" t="n">
        <v>2</v>
      </c>
      <c r="F2864" s="16" t="n">
        <v>1300</v>
      </c>
      <c r="G2864" s="16" t="n">
        <v>0</v>
      </c>
      <c r="H2864" s="16" t="s">
        <v>89</v>
      </c>
      <c r="I2864" s="16" t="s">
        <v>71</v>
      </c>
      <c r="J2864" s="16" t="n">
        <v>2</v>
      </c>
      <c r="K2864" s="16" t="n">
        <v>4</v>
      </c>
      <c r="L2864" s="16" t="s">
        <v>41</v>
      </c>
      <c r="M2864" s="18" t="n">
        <f aca="false">IF(ISNUMBER(B2864),B2864,IF(MID(B2864,3,1)="-",DATE(VALUE(RIGHT(B2864,4)),VALUE(MID(B2864,4,2)),VALUE(LEFT(B2864,2))),DATE(VALUE(LEFT(B2864,4)),VALUE(MID(B2864,6,2)),VALUE(RIGHT(B2864,2)))))</f>
        <v>45907</v>
      </c>
      <c r="N2864" s="16" t="n">
        <f aca="false">MONTH(M2864)</f>
        <v>9</v>
      </c>
      <c r="O2864" s="16" t="str">
        <f aca="false">PROPER(TRIM(H2864))</f>
        <v>Ahmedabad</v>
      </c>
      <c r="P2864" s="16" t="str">
        <f aca="false">IFERROR(VLOOKUP(O2864,city_map!$A$2:$B$6,2,FALSE()),O2864)</f>
        <v>Ahmedabad</v>
      </c>
      <c r="Q2864" s="16" t="n">
        <f aca="false">IF(ISNUMBER(F2864),F2864,VALUE(SUBSTITUTE(SUBSTITUTE(F2864,"₹",""),",","")))</f>
        <v>1300</v>
      </c>
      <c r="R2864" s="16" t="n">
        <f aca="false">IF(E2864=99,1,E2864)</f>
        <v>2</v>
      </c>
      <c r="S2864" s="16" t="n">
        <f aca="false">IF(G2864="",0,G2864)</f>
        <v>0</v>
      </c>
      <c r="T2864" s="16" t="str">
        <f aca="false">IF(I2864="","Unknown",IF(I2864="upi","UPI",I2864))</f>
        <v>Credit Card</v>
      </c>
      <c r="U2864" s="16" t="str">
        <f aca="false">IF(L2864="Yes","Y",IF(L2864="No","N",L2864))</f>
        <v>N</v>
      </c>
      <c r="V2864" s="19" t="n">
        <f aca="false">ROUND(R2864*Q2864*(1-S2864),2)</f>
        <v>2600</v>
      </c>
      <c r="W2864" s="16" t="str">
        <f aca="false">_xlfn.XLOOKUP(D2864,products!$A$2:$A$61,products!$C$2:$C$61,"Not found")</f>
        <v>Beauty</v>
      </c>
    </row>
    <row r="2865" customFormat="false" ht="15" hidden="false" customHeight="false" outlineLevel="0" collapsed="false">
      <c r="A2865" s="16" t="s">
        <v>4113</v>
      </c>
      <c r="B2865" s="16" t="s">
        <v>4101</v>
      </c>
      <c r="C2865" s="16" t="s">
        <v>240</v>
      </c>
      <c r="D2865" s="16" t="s">
        <v>173</v>
      </c>
      <c r="E2865" s="16" t="n">
        <v>1</v>
      </c>
      <c r="F2865" s="16" t="n">
        <v>1167</v>
      </c>
      <c r="G2865" s="16" t="n">
        <v>0</v>
      </c>
      <c r="H2865" s="16" t="s">
        <v>67</v>
      </c>
      <c r="I2865" s="16" t="s">
        <v>40</v>
      </c>
      <c r="J2865" s="16" t="n">
        <v>5</v>
      </c>
      <c r="K2865" s="16" t="n">
        <v>2</v>
      </c>
      <c r="L2865" s="16" t="s">
        <v>57</v>
      </c>
      <c r="M2865" s="18" t="n">
        <f aca="false">IF(ISNUMBER(B2865),B2865,IF(MID(B2865,3,1)="-",DATE(VALUE(RIGHT(B2865,4)),VALUE(MID(B2865,4,2)),VALUE(LEFT(B2865,2))),DATE(VALUE(LEFT(B2865,4)),VALUE(MID(B2865,6,2)),VALUE(RIGHT(B2865,2)))))</f>
        <v>45907</v>
      </c>
      <c r="N2865" s="16" t="n">
        <f aca="false">MONTH(M2865)</f>
        <v>9</v>
      </c>
      <c r="O2865" s="16" t="str">
        <f aca="false">PROPER(TRIM(H2865))</f>
        <v>Kolkata</v>
      </c>
      <c r="P2865" s="16" t="str">
        <f aca="false">IFERROR(VLOOKUP(O2865,city_map!$A$2:$B$6,2,FALSE()),O2865)</f>
        <v>Kolkata</v>
      </c>
      <c r="Q2865" s="16" t="n">
        <f aca="false">IF(ISNUMBER(F2865),F2865,VALUE(SUBSTITUTE(SUBSTITUTE(F2865,"₹",""),",","")))</f>
        <v>1167</v>
      </c>
      <c r="R2865" s="16" t="n">
        <f aca="false">IF(E2865=99,1,E2865)</f>
        <v>1</v>
      </c>
      <c r="S2865" s="16" t="n">
        <f aca="false">IF(G2865="",0,G2865)</f>
        <v>0</v>
      </c>
      <c r="T2865" s="16" t="str">
        <f aca="false">IF(I2865="","Unknown",IF(I2865="upi","UPI",I2865))</f>
        <v>COD</v>
      </c>
      <c r="U2865" s="16" t="str">
        <f aca="false">IF(L2865="Yes","Y",IF(L2865="No","N",L2865))</f>
        <v>Y</v>
      </c>
      <c r="V2865" s="19" t="n">
        <f aca="false">ROUND(R2865*Q2865*(1-S2865),2)</f>
        <v>1167</v>
      </c>
      <c r="W2865" s="16" t="str">
        <f aca="false">_xlfn.XLOOKUP(D2865,products!$A$2:$A$61,products!$C$2:$C$61,"Not found")</f>
        <v>Fashion</v>
      </c>
    </row>
    <row r="2866" customFormat="false" ht="15" hidden="false" customHeight="false" outlineLevel="0" collapsed="false">
      <c r="A2866" s="16" t="s">
        <v>4114</v>
      </c>
      <c r="B2866" s="16" t="s">
        <v>4101</v>
      </c>
      <c r="C2866" s="16" t="s">
        <v>59</v>
      </c>
      <c r="D2866" s="16" t="s">
        <v>165</v>
      </c>
      <c r="E2866" s="16" t="n">
        <v>1</v>
      </c>
      <c r="F2866" s="16" t="n">
        <v>862</v>
      </c>
      <c r="G2866" s="16" t="n">
        <v>0.1</v>
      </c>
      <c r="H2866" s="16" t="s">
        <v>46</v>
      </c>
      <c r="I2866" s="16" t="s">
        <v>60</v>
      </c>
      <c r="J2866" s="16" t="n">
        <v>3</v>
      </c>
      <c r="K2866" s="16" t="n">
        <v>5</v>
      </c>
      <c r="L2866" s="16" t="s">
        <v>41</v>
      </c>
      <c r="M2866" s="18" t="n">
        <f aca="false">IF(ISNUMBER(B2866),B2866,IF(MID(B2866,3,1)="-",DATE(VALUE(RIGHT(B2866,4)),VALUE(MID(B2866,4,2)),VALUE(LEFT(B2866,2))),DATE(VALUE(LEFT(B2866,4)),VALUE(MID(B2866,6,2)),VALUE(RIGHT(B2866,2)))))</f>
        <v>45907</v>
      </c>
      <c r="N2866" s="16" t="n">
        <f aca="false">MONTH(M2866)</f>
        <v>9</v>
      </c>
      <c r="O2866" s="16" t="str">
        <f aca="false">PROPER(TRIM(H2866))</f>
        <v>Chennai</v>
      </c>
      <c r="P2866" s="16" t="str">
        <f aca="false">IFERROR(VLOOKUP(O2866,city_map!$A$2:$B$6,2,FALSE()),O2866)</f>
        <v>Chennai</v>
      </c>
      <c r="Q2866" s="16" t="n">
        <f aca="false">IF(ISNUMBER(F2866),F2866,VALUE(SUBSTITUTE(SUBSTITUTE(F2866,"₹",""),",","")))</f>
        <v>862</v>
      </c>
      <c r="R2866" s="16" t="n">
        <f aca="false">IF(E2866=99,1,E2866)</f>
        <v>1</v>
      </c>
      <c r="S2866" s="16" t="n">
        <f aca="false">IF(G2866="",0,G2866)</f>
        <v>0.1</v>
      </c>
      <c r="T2866" s="16" t="str">
        <f aca="false">IF(I2866="","Unknown",IF(I2866="upi","UPI",I2866))</f>
        <v>UPI</v>
      </c>
      <c r="U2866" s="16" t="str">
        <f aca="false">IF(L2866="Yes","Y",IF(L2866="No","N",L2866))</f>
        <v>N</v>
      </c>
      <c r="V2866" s="19" t="n">
        <f aca="false">ROUND(R2866*Q2866*(1-S2866),2)</f>
        <v>775.8</v>
      </c>
      <c r="W2866" s="16" t="str">
        <f aca="false">_xlfn.XLOOKUP(D2866,products!$A$2:$A$61,products!$C$2:$C$61,"Not found")</f>
        <v>Electronics</v>
      </c>
    </row>
    <row r="2867" customFormat="false" ht="15" hidden="false" customHeight="false" outlineLevel="0" collapsed="false">
      <c r="A2867" s="16" t="s">
        <v>4115</v>
      </c>
      <c r="B2867" s="16" t="s">
        <v>4101</v>
      </c>
      <c r="C2867" s="16" t="s">
        <v>879</v>
      </c>
      <c r="D2867" s="16" t="s">
        <v>92</v>
      </c>
      <c r="E2867" s="16" t="n">
        <v>2</v>
      </c>
      <c r="F2867" s="16" t="n">
        <v>4153</v>
      </c>
      <c r="G2867" s="16" t="n">
        <v>0.15</v>
      </c>
      <c r="H2867" s="16" t="s">
        <v>70</v>
      </c>
      <c r="I2867" s="16" t="s">
        <v>60</v>
      </c>
      <c r="J2867" s="16" t="n">
        <v>5</v>
      </c>
      <c r="K2867" s="16" t="n">
        <v>4</v>
      </c>
      <c r="L2867" s="16" t="s">
        <v>41</v>
      </c>
      <c r="M2867" s="18" t="n">
        <f aca="false">IF(ISNUMBER(B2867),B2867,IF(MID(B2867,3,1)="-",DATE(VALUE(RIGHT(B2867,4)),VALUE(MID(B2867,4,2)),VALUE(LEFT(B2867,2))),DATE(VALUE(LEFT(B2867,4)),VALUE(MID(B2867,6,2)),VALUE(RIGHT(B2867,2)))))</f>
        <v>45907</v>
      </c>
      <c r="N2867" s="16" t="n">
        <f aca="false">MONTH(M2867)</f>
        <v>9</v>
      </c>
      <c r="O2867" s="16" t="str">
        <f aca="false">PROPER(TRIM(H2867))</f>
        <v>Pune</v>
      </c>
      <c r="P2867" s="16" t="str">
        <f aca="false">IFERROR(VLOOKUP(O2867,city_map!$A$2:$B$6,2,FALSE()),O2867)</f>
        <v>Pune</v>
      </c>
      <c r="Q2867" s="16" t="n">
        <f aca="false">IF(ISNUMBER(F2867),F2867,VALUE(SUBSTITUTE(SUBSTITUTE(F2867,"₹",""),",","")))</f>
        <v>4153</v>
      </c>
      <c r="R2867" s="16" t="n">
        <f aca="false">IF(E2867=99,1,E2867)</f>
        <v>2</v>
      </c>
      <c r="S2867" s="16" t="n">
        <f aca="false">IF(G2867="",0,G2867)</f>
        <v>0.15</v>
      </c>
      <c r="T2867" s="16" t="str">
        <f aca="false">IF(I2867="","Unknown",IF(I2867="upi","UPI",I2867))</f>
        <v>UPI</v>
      </c>
      <c r="U2867" s="16" t="str">
        <f aca="false">IF(L2867="Yes","Y",IF(L2867="No","N",L2867))</f>
        <v>N</v>
      </c>
      <c r="V2867" s="19" t="n">
        <f aca="false">ROUND(R2867*Q2867*(1-S2867),2)</f>
        <v>7060.1</v>
      </c>
      <c r="W2867" s="16" t="str">
        <f aca="false">_xlfn.XLOOKUP(D2867,products!$A$2:$A$61,products!$C$2:$C$61,"Not found")</f>
        <v>Electronics</v>
      </c>
    </row>
    <row r="2868" customFormat="false" ht="15" hidden="false" customHeight="false" outlineLevel="0" collapsed="false">
      <c r="A2868" s="16" t="s">
        <v>4116</v>
      </c>
      <c r="B2868" s="16" t="s">
        <v>4101</v>
      </c>
      <c r="C2868" s="16" t="s">
        <v>1081</v>
      </c>
      <c r="D2868" s="16" t="s">
        <v>66</v>
      </c>
      <c r="E2868" s="16" t="n">
        <v>1</v>
      </c>
      <c r="F2868" s="16" t="n">
        <v>15423</v>
      </c>
      <c r="G2868" s="16" t="n">
        <v>0.05</v>
      </c>
      <c r="H2868" s="16" t="s">
        <v>81</v>
      </c>
      <c r="I2868" s="16" t="s">
        <v>47</v>
      </c>
      <c r="J2868" s="16" t="n">
        <v>2</v>
      </c>
      <c r="K2868" s="16"/>
      <c r="L2868" s="16" t="s">
        <v>57</v>
      </c>
      <c r="M2868" s="18" t="n">
        <f aca="false">IF(ISNUMBER(B2868),B2868,IF(MID(B2868,3,1)="-",DATE(VALUE(RIGHT(B2868,4)),VALUE(MID(B2868,4,2)),VALUE(LEFT(B2868,2))),DATE(VALUE(LEFT(B2868,4)),VALUE(MID(B2868,6,2)),VALUE(RIGHT(B2868,2)))))</f>
        <v>45907</v>
      </c>
      <c r="N2868" s="16" t="n">
        <f aca="false">MONTH(M2868)</f>
        <v>9</v>
      </c>
      <c r="O2868" s="16" t="str">
        <f aca="false">PROPER(TRIM(H2868))</f>
        <v>Hyderabad</v>
      </c>
      <c r="P2868" s="16" t="str">
        <f aca="false">IFERROR(VLOOKUP(O2868,city_map!$A$2:$B$6,2,FALSE()),O2868)</f>
        <v>Hyderabad</v>
      </c>
      <c r="Q2868" s="16" t="n">
        <f aca="false">IF(ISNUMBER(F2868),F2868,VALUE(SUBSTITUTE(SUBSTITUTE(F2868,"₹",""),",","")))</f>
        <v>15423</v>
      </c>
      <c r="R2868" s="16" t="n">
        <f aca="false">IF(E2868=99,1,E2868)</f>
        <v>1</v>
      </c>
      <c r="S2868" s="16" t="n">
        <f aca="false">IF(G2868="",0,G2868)</f>
        <v>0.05</v>
      </c>
      <c r="T2868" s="16" t="str">
        <f aca="false">IF(I2868="","Unknown",IF(I2868="upi","UPI",I2868))</f>
        <v>Debit Card</v>
      </c>
      <c r="U2868" s="16" t="str">
        <f aca="false">IF(L2868="Yes","Y",IF(L2868="No","N",L2868))</f>
        <v>Y</v>
      </c>
      <c r="V2868" s="19" t="n">
        <f aca="false">ROUND(R2868*Q2868*(1-S2868),2)</f>
        <v>14651.85</v>
      </c>
      <c r="W2868" s="16" t="str">
        <f aca="false">_xlfn.XLOOKUP(D2868,products!$A$2:$A$61,products!$C$2:$C$61,"Not found")</f>
        <v>Electronics</v>
      </c>
    </row>
    <row r="2869" customFormat="false" ht="15" hidden="false" customHeight="false" outlineLevel="0" collapsed="false">
      <c r="A2869" s="16" t="s">
        <v>4117</v>
      </c>
      <c r="B2869" s="16" t="s">
        <v>4101</v>
      </c>
      <c r="C2869" s="16" t="s">
        <v>4118</v>
      </c>
      <c r="D2869" s="16" t="s">
        <v>111</v>
      </c>
      <c r="E2869" s="16" t="n">
        <v>1</v>
      </c>
      <c r="F2869" s="16" t="n">
        <v>983</v>
      </c>
      <c r="G2869" s="16" t="n">
        <v>0</v>
      </c>
      <c r="H2869" s="16" t="s">
        <v>112</v>
      </c>
      <c r="I2869" s="16" t="s">
        <v>40</v>
      </c>
      <c r="J2869" s="16" t="n">
        <v>3</v>
      </c>
      <c r="K2869" s="16" t="n">
        <v>5</v>
      </c>
      <c r="L2869" s="16" t="s">
        <v>41</v>
      </c>
      <c r="M2869" s="18" t="n">
        <f aca="false">IF(ISNUMBER(B2869),B2869,IF(MID(B2869,3,1)="-",DATE(VALUE(RIGHT(B2869,4)),VALUE(MID(B2869,4,2)),VALUE(LEFT(B2869,2))),DATE(VALUE(LEFT(B2869,4)),VALUE(MID(B2869,6,2)),VALUE(RIGHT(B2869,2)))))</f>
        <v>45907</v>
      </c>
      <c r="N2869" s="16" t="n">
        <f aca="false">MONTH(M2869)</f>
        <v>9</v>
      </c>
      <c r="O2869" s="16" t="str">
        <f aca="false">PROPER(TRIM(H2869))</f>
        <v>Mumbai</v>
      </c>
      <c r="P2869" s="16" t="str">
        <f aca="false">IFERROR(VLOOKUP(O2869,city_map!$A$2:$B$6,2,FALSE()),O2869)</f>
        <v>Mumbai</v>
      </c>
      <c r="Q2869" s="16" t="n">
        <f aca="false">IF(ISNUMBER(F2869),F2869,VALUE(SUBSTITUTE(SUBSTITUTE(F2869,"₹",""),",","")))</f>
        <v>983</v>
      </c>
      <c r="R2869" s="16" t="n">
        <f aca="false">IF(E2869=99,1,E2869)</f>
        <v>1</v>
      </c>
      <c r="S2869" s="16" t="n">
        <f aca="false">IF(G2869="",0,G2869)</f>
        <v>0</v>
      </c>
      <c r="T2869" s="16" t="str">
        <f aca="false">IF(I2869="","Unknown",IF(I2869="upi","UPI",I2869))</f>
        <v>COD</v>
      </c>
      <c r="U2869" s="16" t="str">
        <f aca="false">IF(L2869="Yes","Y",IF(L2869="No","N",L2869))</f>
        <v>N</v>
      </c>
      <c r="V2869" s="19" t="n">
        <f aca="false">ROUND(R2869*Q2869*(1-S2869),2)</f>
        <v>983</v>
      </c>
      <c r="W2869" s="16" t="str">
        <f aca="false">_xlfn.XLOOKUP(D2869,products!$A$2:$A$61,products!$C$2:$C$61,"Not found")</f>
        <v>Books</v>
      </c>
    </row>
    <row r="2870" customFormat="false" ht="15" hidden="false" customHeight="false" outlineLevel="0" collapsed="false">
      <c r="A2870" s="16" t="s">
        <v>4119</v>
      </c>
      <c r="B2870" s="16" t="s">
        <v>4101</v>
      </c>
      <c r="C2870" s="16" t="s">
        <v>178</v>
      </c>
      <c r="D2870" s="16" t="s">
        <v>184</v>
      </c>
      <c r="E2870" s="16" t="n">
        <v>1</v>
      </c>
      <c r="F2870" s="16" t="n">
        <v>1241</v>
      </c>
      <c r="G2870" s="16" t="n">
        <v>0</v>
      </c>
      <c r="H2870" s="16" t="s">
        <v>46</v>
      </c>
      <c r="I2870" s="16" t="s">
        <v>60</v>
      </c>
      <c r="J2870" s="16" t="n">
        <v>5</v>
      </c>
      <c r="K2870" s="16" t="n">
        <v>4</v>
      </c>
      <c r="L2870" s="16" t="s">
        <v>41</v>
      </c>
      <c r="M2870" s="18" t="n">
        <f aca="false">IF(ISNUMBER(B2870),B2870,IF(MID(B2870,3,1)="-",DATE(VALUE(RIGHT(B2870,4)),VALUE(MID(B2870,4,2)),VALUE(LEFT(B2870,2))),DATE(VALUE(LEFT(B2870,4)),VALUE(MID(B2870,6,2)),VALUE(RIGHT(B2870,2)))))</f>
        <v>45907</v>
      </c>
      <c r="N2870" s="16" t="n">
        <f aca="false">MONTH(M2870)</f>
        <v>9</v>
      </c>
      <c r="O2870" s="16" t="str">
        <f aca="false">PROPER(TRIM(H2870))</f>
        <v>Chennai</v>
      </c>
      <c r="P2870" s="16" t="str">
        <f aca="false">IFERROR(VLOOKUP(O2870,city_map!$A$2:$B$6,2,FALSE()),O2870)</f>
        <v>Chennai</v>
      </c>
      <c r="Q2870" s="16" t="n">
        <f aca="false">IF(ISNUMBER(F2870),F2870,VALUE(SUBSTITUTE(SUBSTITUTE(F2870,"₹",""),",","")))</f>
        <v>1241</v>
      </c>
      <c r="R2870" s="16" t="n">
        <f aca="false">IF(E2870=99,1,E2870)</f>
        <v>1</v>
      </c>
      <c r="S2870" s="16" t="n">
        <f aca="false">IF(G2870="",0,G2870)</f>
        <v>0</v>
      </c>
      <c r="T2870" s="16" t="str">
        <f aca="false">IF(I2870="","Unknown",IF(I2870="upi","UPI",I2870))</f>
        <v>UPI</v>
      </c>
      <c r="U2870" s="16" t="str">
        <f aca="false">IF(L2870="Yes","Y",IF(L2870="No","N",L2870))</f>
        <v>N</v>
      </c>
      <c r="V2870" s="19" t="n">
        <f aca="false">ROUND(R2870*Q2870*(1-S2870),2)</f>
        <v>1241</v>
      </c>
      <c r="W2870" s="16" t="str">
        <f aca="false">_xlfn.XLOOKUP(D2870,products!$A$2:$A$61,products!$C$2:$C$61,"Not found")</f>
        <v>Home</v>
      </c>
    </row>
    <row r="2871" customFormat="false" ht="15" hidden="false" customHeight="false" outlineLevel="0" collapsed="false">
      <c r="A2871" s="16" t="s">
        <v>4120</v>
      </c>
      <c r="B2871" s="16" t="s">
        <v>4101</v>
      </c>
      <c r="C2871" s="16" t="s">
        <v>193</v>
      </c>
      <c r="D2871" s="16" t="s">
        <v>232</v>
      </c>
      <c r="E2871" s="16" t="n">
        <v>2</v>
      </c>
      <c r="F2871" s="16" t="n">
        <v>1965</v>
      </c>
      <c r="G2871" s="16" t="n">
        <v>0.05</v>
      </c>
      <c r="H2871" s="16" t="s">
        <v>39</v>
      </c>
      <c r="I2871" s="16" t="s">
        <v>47</v>
      </c>
      <c r="J2871" s="16" t="n">
        <v>2</v>
      </c>
      <c r="K2871" s="16" t="n">
        <v>5</v>
      </c>
      <c r="L2871" s="16" t="s">
        <v>41</v>
      </c>
      <c r="M2871" s="18" t="n">
        <f aca="false">IF(ISNUMBER(B2871),B2871,IF(MID(B2871,3,1)="-",DATE(VALUE(RIGHT(B2871,4)),VALUE(MID(B2871,4,2)),VALUE(LEFT(B2871,2))),DATE(VALUE(LEFT(B2871,4)),VALUE(MID(B2871,6,2)),VALUE(RIGHT(B2871,2)))))</f>
        <v>45907</v>
      </c>
      <c r="N2871" s="16" t="n">
        <f aca="false">MONTH(M2871)</f>
        <v>9</v>
      </c>
      <c r="O2871" s="16" t="str">
        <f aca="false">PROPER(TRIM(H2871))</f>
        <v>Delhi</v>
      </c>
      <c r="P2871" s="16" t="str">
        <f aca="false">IFERROR(VLOOKUP(O2871,city_map!$A$2:$B$6,2,FALSE()),O2871)</f>
        <v>Delhi</v>
      </c>
      <c r="Q2871" s="16" t="n">
        <f aca="false">IF(ISNUMBER(F2871),F2871,VALUE(SUBSTITUTE(SUBSTITUTE(F2871,"₹",""),",","")))</f>
        <v>1965</v>
      </c>
      <c r="R2871" s="16" t="n">
        <f aca="false">IF(E2871=99,1,E2871)</f>
        <v>2</v>
      </c>
      <c r="S2871" s="16" t="n">
        <f aca="false">IF(G2871="",0,G2871)</f>
        <v>0.05</v>
      </c>
      <c r="T2871" s="16" t="str">
        <f aca="false">IF(I2871="","Unknown",IF(I2871="upi","UPI",I2871))</f>
        <v>Debit Card</v>
      </c>
      <c r="U2871" s="16" t="str">
        <f aca="false">IF(L2871="Yes","Y",IF(L2871="No","N",L2871))</f>
        <v>N</v>
      </c>
      <c r="V2871" s="19" t="n">
        <f aca="false">ROUND(R2871*Q2871*(1-S2871),2)</f>
        <v>3733.5</v>
      </c>
      <c r="W2871" s="16" t="str">
        <f aca="false">_xlfn.XLOOKUP(D2871,products!$A$2:$A$61,products!$C$2:$C$61,"Not found")</f>
        <v>Electronics</v>
      </c>
    </row>
    <row r="2872" customFormat="false" ht="15" hidden="false" customHeight="false" outlineLevel="0" collapsed="false">
      <c r="A2872" s="16" t="s">
        <v>4121</v>
      </c>
      <c r="B2872" s="16" t="s">
        <v>4101</v>
      </c>
      <c r="C2872" s="16" t="s">
        <v>1728</v>
      </c>
      <c r="D2872" s="16" t="s">
        <v>300</v>
      </c>
      <c r="E2872" s="16" t="n">
        <v>1</v>
      </c>
      <c r="F2872" s="16" t="n">
        <v>2417</v>
      </c>
      <c r="G2872" s="16" t="n">
        <v>0.1</v>
      </c>
      <c r="H2872" s="16" t="s">
        <v>67</v>
      </c>
      <c r="I2872" s="16" t="s">
        <v>47</v>
      </c>
      <c r="J2872" s="16" t="n">
        <v>2</v>
      </c>
      <c r="K2872" s="16" t="n">
        <v>5</v>
      </c>
      <c r="L2872" s="16" t="s">
        <v>41</v>
      </c>
      <c r="M2872" s="18" t="n">
        <f aca="false">IF(ISNUMBER(B2872),B2872,IF(MID(B2872,3,1)="-",DATE(VALUE(RIGHT(B2872,4)),VALUE(MID(B2872,4,2)),VALUE(LEFT(B2872,2))),DATE(VALUE(LEFT(B2872,4)),VALUE(MID(B2872,6,2)),VALUE(RIGHT(B2872,2)))))</f>
        <v>45907</v>
      </c>
      <c r="N2872" s="16" t="n">
        <f aca="false">MONTH(M2872)</f>
        <v>9</v>
      </c>
      <c r="O2872" s="16" t="str">
        <f aca="false">PROPER(TRIM(H2872))</f>
        <v>Kolkata</v>
      </c>
      <c r="P2872" s="16" t="str">
        <f aca="false">IFERROR(VLOOKUP(O2872,city_map!$A$2:$B$6,2,FALSE()),O2872)</f>
        <v>Kolkata</v>
      </c>
      <c r="Q2872" s="16" t="n">
        <f aca="false">IF(ISNUMBER(F2872),F2872,VALUE(SUBSTITUTE(SUBSTITUTE(F2872,"₹",""),",","")))</f>
        <v>2417</v>
      </c>
      <c r="R2872" s="16" t="n">
        <f aca="false">IF(E2872=99,1,E2872)</f>
        <v>1</v>
      </c>
      <c r="S2872" s="16" t="n">
        <f aca="false">IF(G2872="",0,G2872)</f>
        <v>0.1</v>
      </c>
      <c r="T2872" s="16" t="str">
        <f aca="false">IF(I2872="","Unknown",IF(I2872="upi","UPI",I2872))</f>
        <v>Debit Card</v>
      </c>
      <c r="U2872" s="16" t="str">
        <f aca="false">IF(L2872="Yes","Y",IF(L2872="No","N",L2872))</f>
        <v>N</v>
      </c>
      <c r="V2872" s="19" t="n">
        <f aca="false">ROUND(R2872*Q2872*(1-S2872),2)</f>
        <v>2175.3</v>
      </c>
      <c r="W2872" s="16" t="str">
        <f aca="false">_xlfn.XLOOKUP(D2872,products!$A$2:$A$61,products!$C$2:$C$61,"Not found")</f>
        <v>Home</v>
      </c>
    </row>
    <row r="2873" customFormat="false" ht="15" hidden="false" customHeight="false" outlineLevel="0" collapsed="false">
      <c r="A2873" s="16" t="s">
        <v>4122</v>
      </c>
      <c r="B2873" s="16" t="s">
        <v>4101</v>
      </c>
      <c r="C2873" s="16" t="s">
        <v>995</v>
      </c>
      <c r="D2873" s="16" t="s">
        <v>254</v>
      </c>
      <c r="E2873" s="16" t="n">
        <v>2</v>
      </c>
      <c r="F2873" s="16" t="n">
        <v>1041</v>
      </c>
      <c r="G2873" s="16" t="n">
        <v>0.3</v>
      </c>
      <c r="H2873" s="16" t="s">
        <v>67</v>
      </c>
      <c r="I2873" s="16" t="s">
        <v>47</v>
      </c>
      <c r="J2873" s="16" t="n">
        <v>2</v>
      </c>
      <c r="K2873" s="16" t="n">
        <v>5</v>
      </c>
      <c r="L2873" s="16" t="s">
        <v>41</v>
      </c>
      <c r="M2873" s="18" t="n">
        <f aca="false">IF(ISNUMBER(B2873),B2873,IF(MID(B2873,3,1)="-",DATE(VALUE(RIGHT(B2873,4)),VALUE(MID(B2873,4,2)),VALUE(LEFT(B2873,2))),DATE(VALUE(LEFT(B2873,4)),VALUE(MID(B2873,6,2)),VALUE(RIGHT(B2873,2)))))</f>
        <v>45907</v>
      </c>
      <c r="N2873" s="16" t="n">
        <f aca="false">MONTH(M2873)</f>
        <v>9</v>
      </c>
      <c r="O2873" s="16" t="str">
        <f aca="false">PROPER(TRIM(H2873))</f>
        <v>Kolkata</v>
      </c>
      <c r="P2873" s="16" t="str">
        <f aca="false">IFERROR(VLOOKUP(O2873,city_map!$A$2:$B$6,2,FALSE()),O2873)</f>
        <v>Kolkata</v>
      </c>
      <c r="Q2873" s="16" t="n">
        <f aca="false">IF(ISNUMBER(F2873),F2873,VALUE(SUBSTITUTE(SUBSTITUTE(F2873,"₹",""),",","")))</f>
        <v>1041</v>
      </c>
      <c r="R2873" s="16" t="n">
        <f aca="false">IF(E2873=99,1,E2873)</f>
        <v>2</v>
      </c>
      <c r="S2873" s="16" t="n">
        <f aca="false">IF(G2873="",0,G2873)</f>
        <v>0.3</v>
      </c>
      <c r="T2873" s="16" t="str">
        <f aca="false">IF(I2873="","Unknown",IF(I2873="upi","UPI",I2873))</f>
        <v>Debit Card</v>
      </c>
      <c r="U2873" s="16" t="str">
        <f aca="false">IF(L2873="Yes","Y",IF(L2873="No","N",L2873))</f>
        <v>N</v>
      </c>
      <c r="V2873" s="19" t="n">
        <f aca="false">ROUND(R2873*Q2873*(1-S2873),2)</f>
        <v>1457.4</v>
      </c>
      <c r="W2873" s="16" t="str">
        <f aca="false">_xlfn.XLOOKUP(D2873,products!$A$2:$A$61,products!$C$2:$C$61,"Not found")</f>
        <v>Fashion</v>
      </c>
    </row>
    <row r="2874" customFormat="false" ht="15" hidden="false" customHeight="false" outlineLevel="0" collapsed="false">
      <c r="A2874" s="16" t="s">
        <v>4123</v>
      </c>
      <c r="B2874" s="16" t="s">
        <v>4101</v>
      </c>
      <c r="C2874" s="16" t="s">
        <v>780</v>
      </c>
      <c r="D2874" s="16" t="s">
        <v>300</v>
      </c>
      <c r="E2874" s="16" t="n">
        <v>1</v>
      </c>
      <c r="F2874" s="16" t="n">
        <v>2467</v>
      </c>
      <c r="G2874" s="16" t="n">
        <v>0.15</v>
      </c>
      <c r="H2874" s="16" t="s">
        <v>81</v>
      </c>
      <c r="I2874" s="16" t="s">
        <v>40</v>
      </c>
      <c r="J2874" s="16" t="n">
        <v>5</v>
      </c>
      <c r="K2874" s="16"/>
      <c r="L2874" s="16" t="s">
        <v>41</v>
      </c>
      <c r="M2874" s="18" t="n">
        <f aca="false">IF(ISNUMBER(B2874),B2874,IF(MID(B2874,3,1)="-",DATE(VALUE(RIGHT(B2874,4)),VALUE(MID(B2874,4,2)),VALUE(LEFT(B2874,2))),DATE(VALUE(LEFT(B2874,4)),VALUE(MID(B2874,6,2)),VALUE(RIGHT(B2874,2)))))</f>
        <v>45907</v>
      </c>
      <c r="N2874" s="16" t="n">
        <f aca="false">MONTH(M2874)</f>
        <v>9</v>
      </c>
      <c r="O2874" s="16" t="str">
        <f aca="false">PROPER(TRIM(H2874))</f>
        <v>Hyderabad</v>
      </c>
      <c r="P2874" s="16" t="str">
        <f aca="false">IFERROR(VLOOKUP(O2874,city_map!$A$2:$B$6,2,FALSE()),O2874)</f>
        <v>Hyderabad</v>
      </c>
      <c r="Q2874" s="16" t="n">
        <f aca="false">IF(ISNUMBER(F2874),F2874,VALUE(SUBSTITUTE(SUBSTITUTE(F2874,"₹",""),",","")))</f>
        <v>2467</v>
      </c>
      <c r="R2874" s="16" t="n">
        <f aca="false">IF(E2874=99,1,E2874)</f>
        <v>1</v>
      </c>
      <c r="S2874" s="16" t="n">
        <f aca="false">IF(G2874="",0,G2874)</f>
        <v>0.15</v>
      </c>
      <c r="T2874" s="16" t="str">
        <f aca="false">IF(I2874="","Unknown",IF(I2874="upi","UPI",I2874))</f>
        <v>COD</v>
      </c>
      <c r="U2874" s="16" t="str">
        <f aca="false">IF(L2874="Yes","Y",IF(L2874="No","N",L2874))</f>
        <v>N</v>
      </c>
      <c r="V2874" s="19" t="n">
        <f aca="false">ROUND(R2874*Q2874*(1-S2874),2)</f>
        <v>2096.95</v>
      </c>
      <c r="W2874" s="16" t="str">
        <f aca="false">_xlfn.XLOOKUP(D2874,products!$A$2:$A$61,products!$C$2:$C$61,"Not found")</f>
        <v>Home</v>
      </c>
    </row>
    <row r="2875" customFormat="false" ht="15" hidden="false" customHeight="false" outlineLevel="0" collapsed="false">
      <c r="A2875" s="16" t="s">
        <v>4124</v>
      </c>
      <c r="B2875" s="16" t="s">
        <v>4125</v>
      </c>
      <c r="C2875" s="16" t="s">
        <v>468</v>
      </c>
      <c r="D2875" s="16" t="s">
        <v>211</v>
      </c>
      <c r="E2875" s="16" t="n">
        <v>1</v>
      </c>
      <c r="F2875" s="16" t="n">
        <v>1240</v>
      </c>
      <c r="G2875" s="16" t="n">
        <v>0</v>
      </c>
      <c r="H2875" s="16" t="s">
        <v>56</v>
      </c>
      <c r="I2875" s="16" t="s">
        <v>47</v>
      </c>
      <c r="J2875" s="16" t="n">
        <v>5</v>
      </c>
      <c r="K2875" s="16" t="n">
        <v>5</v>
      </c>
      <c r="L2875" s="16" t="s">
        <v>41</v>
      </c>
      <c r="M2875" s="18" t="n">
        <f aca="false">IF(ISNUMBER(B2875),B2875,IF(MID(B2875,3,1)="-",DATE(VALUE(RIGHT(B2875,4)),VALUE(MID(B2875,4,2)),VALUE(LEFT(B2875,2))),DATE(VALUE(LEFT(B2875,4)),VALUE(MID(B2875,6,2)),VALUE(RIGHT(B2875,2)))))</f>
        <v>45908</v>
      </c>
      <c r="N2875" s="16" t="n">
        <f aca="false">MONTH(M2875)</f>
        <v>9</v>
      </c>
      <c r="O2875" s="16" t="str">
        <f aca="false">PROPER(TRIM(H2875))</f>
        <v>Lucknow</v>
      </c>
      <c r="P2875" s="16" t="str">
        <f aca="false">IFERROR(VLOOKUP(O2875,city_map!$A$2:$B$6,2,FALSE()),O2875)</f>
        <v>Lucknow</v>
      </c>
      <c r="Q2875" s="16" t="n">
        <f aca="false">IF(ISNUMBER(F2875),F2875,VALUE(SUBSTITUTE(SUBSTITUTE(F2875,"₹",""),",","")))</f>
        <v>1240</v>
      </c>
      <c r="R2875" s="16" t="n">
        <f aca="false">IF(E2875=99,1,E2875)</f>
        <v>1</v>
      </c>
      <c r="S2875" s="16" t="n">
        <f aca="false">IF(G2875="",0,G2875)</f>
        <v>0</v>
      </c>
      <c r="T2875" s="16" t="str">
        <f aca="false">IF(I2875="","Unknown",IF(I2875="upi","UPI",I2875))</f>
        <v>Debit Card</v>
      </c>
      <c r="U2875" s="16" t="str">
        <f aca="false">IF(L2875="Yes","Y",IF(L2875="No","N",L2875))</f>
        <v>N</v>
      </c>
      <c r="V2875" s="19" t="n">
        <f aca="false">ROUND(R2875*Q2875*(1-S2875),2)</f>
        <v>1240</v>
      </c>
      <c r="W2875" s="16" t="str">
        <f aca="false">_xlfn.XLOOKUP(D2875,products!$A$2:$A$61,products!$C$2:$C$61,"Not found")</f>
        <v>Fashion</v>
      </c>
    </row>
    <row r="2876" customFormat="false" ht="15" hidden="false" customHeight="false" outlineLevel="0" collapsed="false">
      <c r="A2876" s="16" t="s">
        <v>4126</v>
      </c>
      <c r="B2876" s="16" t="s">
        <v>4125</v>
      </c>
      <c r="C2876" s="16" t="s">
        <v>524</v>
      </c>
      <c r="D2876" s="16" t="s">
        <v>262</v>
      </c>
      <c r="E2876" s="16" t="n">
        <v>3</v>
      </c>
      <c r="F2876" s="16" t="n">
        <v>801</v>
      </c>
      <c r="G2876" s="16" t="n">
        <v>0</v>
      </c>
      <c r="H2876" s="16" t="s">
        <v>130</v>
      </c>
      <c r="I2876" s="16" t="s">
        <v>71</v>
      </c>
      <c r="J2876" s="16" t="n">
        <v>4</v>
      </c>
      <c r="K2876" s="16" t="n">
        <v>5</v>
      </c>
      <c r="L2876" s="16" t="s">
        <v>41</v>
      </c>
      <c r="M2876" s="18" t="n">
        <f aca="false">IF(ISNUMBER(B2876),B2876,IF(MID(B2876,3,1)="-",DATE(VALUE(RIGHT(B2876,4)),VALUE(MID(B2876,4,2)),VALUE(LEFT(B2876,2))),DATE(VALUE(LEFT(B2876,4)),VALUE(MID(B2876,6,2)),VALUE(RIGHT(B2876,2)))))</f>
        <v>45908</v>
      </c>
      <c r="N2876" s="16" t="n">
        <f aca="false">MONTH(M2876)</f>
        <v>9</v>
      </c>
      <c r="O2876" s="16" t="str">
        <f aca="false">PROPER(TRIM(H2876))</f>
        <v>Bengaluru</v>
      </c>
      <c r="P2876" s="16" t="str">
        <f aca="false">IFERROR(VLOOKUP(O2876,city_map!$A$2:$B$6,2,FALSE()),O2876)</f>
        <v>Bengaluru</v>
      </c>
      <c r="Q2876" s="16" t="n">
        <f aca="false">IF(ISNUMBER(F2876),F2876,VALUE(SUBSTITUTE(SUBSTITUTE(F2876,"₹",""),",","")))</f>
        <v>801</v>
      </c>
      <c r="R2876" s="16" t="n">
        <f aca="false">IF(E2876=99,1,E2876)</f>
        <v>3</v>
      </c>
      <c r="S2876" s="16" t="n">
        <f aca="false">IF(G2876="",0,G2876)</f>
        <v>0</v>
      </c>
      <c r="T2876" s="16" t="str">
        <f aca="false">IF(I2876="","Unknown",IF(I2876="upi","UPI",I2876))</f>
        <v>Credit Card</v>
      </c>
      <c r="U2876" s="16" t="str">
        <f aca="false">IF(L2876="Yes","Y",IF(L2876="No","N",L2876))</f>
        <v>N</v>
      </c>
      <c r="V2876" s="19" t="n">
        <f aca="false">ROUND(R2876*Q2876*(1-S2876),2)</f>
        <v>2403</v>
      </c>
      <c r="W2876" s="16" t="str">
        <f aca="false">_xlfn.XLOOKUP(D2876,products!$A$2:$A$61,products!$C$2:$C$61,"Not found")</f>
        <v>Home</v>
      </c>
    </row>
    <row r="2877" customFormat="false" ht="15" hidden="false" customHeight="false" outlineLevel="0" collapsed="false">
      <c r="A2877" s="16" t="s">
        <v>4127</v>
      </c>
      <c r="B2877" s="16" t="s">
        <v>4125</v>
      </c>
      <c r="C2877" s="16" t="s">
        <v>678</v>
      </c>
      <c r="D2877" s="16" t="s">
        <v>660</v>
      </c>
      <c r="E2877" s="16" t="n">
        <v>2</v>
      </c>
      <c r="F2877" s="16" t="n">
        <v>1779</v>
      </c>
      <c r="G2877" s="16" t="n">
        <v>0.1</v>
      </c>
      <c r="H2877" s="16" t="s">
        <v>81</v>
      </c>
      <c r="I2877" s="16" t="s">
        <v>40</v>
      </c>
      <c r="J2877" s="16" t="n">
        <v>2</v>
      </c>
      <c r="K2877" s="16" t="n">
        <v>4</v>
      </c>
      <c r="L2877" s="16" t="s">
        <v>41</v>
      </c>
      <c r="M2877" s="18" t="n">
        <f aca="false">IF(ISNUMBER(B2877),B2877,IF(MID(B2877,3,1)="-",DATE(VALUE(RIGHT(B2877,4)),VALUE(MID(B2877,4,2)),VALUE(LEFT(B2877,2))),DATE(VALUE(LEFT(B2877,4)),VALUE(MID(B2877,6,2)),VALUE(RIGHT(B2877,2)))))</f>
        <v>45908</v>
      </c>
      <c r="N2877" s="16" t="n">
        <f aca="false">MONTH(M2877)</f>
        <v>9</v>
      </c>
      <c r="O2877" s="16" t="str">
        <f aca="false">PROPER(TRIM(H2877))</f>
        <v>Hyderabad</v>
      </c>
      <c r="P2877" s="16" t="str">
        <f aca="false">IFERROR(VLOOKUP(O2877,city_map!$A$2:$B$6,2,FALSE()),O2877)</f>
        <v>Hyderabad</v>
      </c>
      <c r="Q2877" s="16" t="n">
        <f aca="false">IF(ISNUMBER(F2877),F2877,VALUE(SUBSTITUTE(SUBSTITUTE(F2877,"₹",""),",","")))</f>
        <v>1779</v>
      </c>
      <c r="R2877" s="16" t="n">
        <f aca="false">IF(E2877=99,1,E2877)</f>
        <v>2</v>
      </c>
      <c r="S2877" s="16" t="n">
        <f aca="false">IF(G2877="",0,G2877)</f>
        <v>0.1</v>
      </c>
      <c r="T2877" s="16" t="str">
        <f aca="false">IF(I2877="","Unknown",IF(I2877="upi","UPI",I2877))</f>
        <v>COD</v>
      </c>
      <c r="U2877" s="16" t="str">
        <f aca="false">IF(L2877="Yes","Y",IF(L2877="No","N",L2877))</f>
        <v>N</v>
      </c>
      <c r="V2877" s="19" t="n">
        <f aca="false">ROUND(R2877*Q2877*(1-S2877),2)</f>
        <v>3202.2</v>
      </c>
      <c r="W2877" s="16" t="str">
        <f aca="false">_xlfn.XLOOKUP(D2877,products!$A$2:$A$61,products!$C$2:$C$61,"Not found")</f>
        <v>Beauty</v>
      </c>
    </row>
    <row r="2878" customFormat="false" ht="15" hidden="false" customHeight="false" outlineLevel="0" collapsed="false">
      <c r="A2878" s="16" t="s">
        <v>4128</v>
      </c>
      <c r="B2878" s="16" t="s">
        <v>4125</v>
      </c>
      <c r="C2878" s="16" t="s">
        <v>931</v>
      </c>
      <c r="D2878" s="16" t="s">
        <v>149</v>
      </c>
      <c r="E2878" s="16" t="n">
        <v>2</v>
      </c>
      <c r="F2878" s="16" t="n">
        <v>1571</v>
      </c>
      <c r="G2878" s="16" t="n">
        <v>0.05</v>
      </c>
      <c r="H2878" s="16" t="s">
        <v>81</v>
      </c>
      <c r="I2878" s="16" t="s">
        <v>60</v>
      </c>
      <c r="J2878" s="16" t="n">
        <v>3</v>
      </c>
      <c r="K2878" s="16" t="n">
        <v>4</v>
      </c>
      <c r="L2878" s="16" t="s">
        <v>41</v>
      </c>
      <c r="M2878" s="18" t="n">
        <f aca="false">IF(ISNUMBER(B2878),B2878,IF(MID(B2878,3,1)="-",DATE(VALUE(RIGHT(B2878,4)),VALUE(MID(B2878,4,2)),VALUE(LEFT(B2878,2))),DATE(VALUE(LEFT(B2878,4)),VALUE(MID(B2878,6,2)),VALUE(RIGHT(B2878,2)))))</f>
        <v>45908</v>
      </c>
      <c r="N2878" s="16" t="n">
        <f aca="false">MONTH(M2878)</f>
        <v>9</v>
      </c>
      <c r="O2878" s="16" t="str">
        <f aca="false">PROPER(TRIM(H2878))</f>
        <v>Hyderabad</v>
      </c>
      <c r="P2878" s="16" t="str">
        <f aca="false">IFERROR(VLOOKUP(O2878,city_map!$A$2:$B$6,2,FALSE()),O2878)</f>
        <v>Hyderabad</v>
      </c>
      <c r="Q2878" s="16" t="n">
        <f aca="false">IF(ISNUMBER(F2878),F2878,VALUE(SUBSTITUTE(SUBSTITUTE(F2878,"₹",""),",","")))</f>
        <v>1571</v>
      </c>
      <c r="R2878" s="16" t="n">
        <f aca="false">IF(E2878=99,1,E2878)</f>
        <v>2</v>
      </c>
      <c r="S2878" s="16" t="n">
        <f aca="false">IF(G2878="",0,G2878)</f>
        <v>0.05</v>
      </c>
      <c r="T2878" s="16" t="str">
        <f aca="false">IF(I2878="","Unknown",IF(I2878="upi","UPI",I2878))</f>
        <v>UPI</v>
      </c>
      <c r="U2878" s="16" t="str">
        <f aca="false">IF(L2878="Yes","Y",IF(L2878="No","N",L2878))</f>
        <v>N</v>
      </c>
      <c r="V2878" s="19" t="n">
        <f aca="false">ROUND(R2878*Q2878*(1-S2878),2)</f>
        <v>2984.9</v>
      </c>
      <c r="W2878" s="16" t="str">
        <f aca="false">_xlfn.XLOOKUP(D2878,products!$A$2:$A$61,products!$C$2:$C$61,"Not found")</f>
        <v>Fashion</v>
      </c>
    </row>
    <row r="2879" customFormat="false" ht="15" hidden="false" customHeight="false" outlineLevel="0" collapsed="false">
      <c r="A2879" s="16" t="s">
        <v>4129</v>
      </c>
      <c r="B2879" s="16" t="s">
        <v>4125</v>
      </c>
      <c r="C2879" s="16" t="s">
        <v>1297</v>
      </c>
      <c r="D2879" s="16" t="s">
        <v>80</v>
      </c>
      <c r="E2879" s="16" t="n">
        <v>2</v>
      </c>
      <c r="F2879" s="16" t="n">
        <v>1533</v>
      </c>
      <c r="G2879" s="16" t="n">
        <v>0.05</v>
      </c>
      <c r="H2879" s="16" t="s">
        <v>56</v>
      </c>
      <c r="I2879" s="16" t="s">
        <v>71</v>
      </c>
      <c r="J2879" s="16" t="n">
        <v>5</v>
      </c>
      <c r="K2879" s="16" t="n">
        <v>3</v>
      </c>
      <c r="L2879" s="16" t="s">
        <v>41</v>
      </c>
      <c r="M2879" s="18" t="n">
        <f aca="false">IF(ISNUMBER(B2879),B2879,IF(MID(B2879,3,1)="-",DATE(VALUE(RIGHT(B2879,4)),VALUE(MID(B2879,4,2)),VALUE(LEFT(B2879,2))),DATE(VALUE(LEFT(B2879,4)),VALUE(MID(B2879,6,2)),VALUE(RIGHT(B2879,2)))))</f>
        <v>45908</v>
      </c>
      <c r="N2879" s="16" t="n">
        <f aca="false">MONTH(M2879)</f>
        <v>9</v>
      </c>
      <c r="O2879" s="16" t="str">
        <f aca="false">PROPER(TRIM(H2879))</f>
        <v>Lucknow</v>
      </c>
      <c r="P2879" s="16" t="str">
        <f aca="false">IFERROR(VLOOKUP(O2879,city_map!$A$2:$B$6,2,FALSE()),O2879)</f>
        <v>Lucknow</v>
      </c>
      <c r="Q2879" s="16" t="n">
        <f aca="false">IF(ISNUMBER(F2879),F2879,VALUE(SUBSTITUTE(SUBSTITUTE(F2879,"₹",""),",","")))</f>
        <v>1533</v>
      </c>
      <c r="R2879" s="16" t="n">
        <f aca="false">IF(E2879=99,1,E2879)</f>
        <v>2</v>
      </c>
      <c r="S2879" s="16" t="n">
        <f aca="false">IF(G2879="",0,G2879)</f>
        <v>0.05</v>
      </c>
      <c r="T2879" s="16" t="str">
        <f aca="false">IF(I2879="","Unknown",IF(I2879="upi","UPI",I2879))</f>
        <v>Credit Card</v>
      </c>
      <c r="U2879" s="16" t="str">
        <f aca="false">IF(L2879="Yes","Y",IF(L2879="No","N",L2879))</f>
        <v>N</v>
      </c>
      <c r="V2879" s="19" t="n">
        <f aca="false">ROUND(R2879*Q2879*(1-S2879),2)</f>
        <v>2912.7</v>
      </c>
      <c r="W2879" s="16" t="str">
        <f aca="false">_xlfn.XLOOKUP(D2879,products!$A$2:$A$61,products!$C$2:$C$61,"Not found")</f>
        <v>Beauty</v>
      </c>
    </row>
    <row r="2880" customFormat="false" ht="15" hidden="false" customHeight="false" outlineLevel="0" collapsed="false">
      <c r="A2880" s="16" t="s">
        <v>4130</v>
      </c>
      <c r="B2880" s="16" t="s">
        <v>4125</v>
      </c>
      <c r="C2880" s="16" t="s">
        <v>1321</v>
      </c>
      <c r="D2880" s="16" t="s">
        <v>191</v>
      </c>
      <c r="E2880" s="16" t="n">
        <v>1</v>
      </c>
      <c r="F2880" s="16" t="n">
        <v>392</v>
      </c>
      <c r="G2880" s="16" t="n">
        <v>0.05</v>
      </c>
      <c r="H2880" s="16" t="s">
        <v>46</v>
      </c>
      <c r="I2880" s="16" t="s">
        <v>60</v>
      </c>
      <c r="J2880" s="16" t="n">
        <v>3</v>
      </c>
      <c r="K2880" s="16" t="n">
        <v>3</v>
      </c>
      <c r="L2880" s="16" t="s">
        <v>41</v>
      </c>
      <c r="M2880" s="18" t="n">
        <f aca="false">IF(ISNUMBER(B2880),B2880,IF(MID(B2880,3,1)="-",DATE(VALUE(RIGHT(B2880,4)),VALUE(MID(B2880,4,2)),VALUE(LEFT(B2880,2))),DATE(VALUE(LEFT(B2880,4)),VALUE(MID(B2880,6,2)),VALUE(RIGHT(B2880,2)))))</f>
        <v>45908</v>
      </c>
      <c r="N2880" s="16" t="n">
        <f aca="false">MONTH(M2880)</f>
        <v>9</v>
      </c>
      <c r="O2880" s="16" t="str">
        <f aca="false">PROPER(TRIM(H2880))</f>
        <v>Chennai</v>
      </c>
      <c r="P2880" s="16" t="str">
        <f aca="false">IFERROR(VLOOKUP(O2880,city_map!$A$2:$B$6,2,FALSE()),O2880)</f>
        <v>Chennai</v>
      </c>
      <c r="Q2880" s="16" t="n">
        <f aca="false">IF(ISNUMBER(F2880),F2880,VALUE(SUBSTITUTE(SUBSTITUTE(F2880,"₹",""),",","")))</f>
        <v>392</v>
      </c>
      <c r="R2880" s="16" t="n">
        <f aca="false">IF(E2880=99,1,E2880)</f>
        <v>1</v>
      </c>
      <c r="S2880" s="16" t="n">
        <f aca="false">IF(G2880="",0,G2880)</f>
        <v>0.05</v>
      </c>
      <c r="T2880" s="16" t="str">
        <f aca="false">IF(I2880="","Unknown",IF(I2880="upi","UPI",I2880))</f>
        <v>UPI</v>
      </c>
      <c r="U2880" s="16" t="str">
        <f aca="false">IF(L2880="Yes","Y",IF(L2880="No","N",L2880))</f>
        <v>N</v>
      </c>
      <c r="V2880" s="19" t="n">
        <f aca="false">ROUND(R2880*Q2880*(1-S2880),2)</f>
        <v>372.4</v>
      </c>
      <c r="W2880" s="16" t="str">
        <f aca="false">_xlfn.XLOOKUP(D2880,products!$A$2:$A$61,products!$C$2:$C$61,"Not found")</f>
        <v>Electronics</v>
      </c>
    </row>
    <row r="2881" customFormat="false" ht="15" hidden="false" customHeight="false" outlineLevel="0" collapsed="false">
      <c r="A2881" s="16" t="s">
        <v>4131</v>
      </c>
      <c r="B2881" s="16" t="s">
        <v>4125</v>
      </c>
      <c r="C2881" s="16" t="s">
        <v>2664</v>
      </c>
      <c r="D2881" s="16" t="s">
        <v>111</v>
      </c>
      <c r="E2881" s="16" t="n">
        <v>1</v>
      </c>
      <c r="F2881" s="16" t="n">
        <v>1049</v>
      </c>
      <c r="G2881" s="16" t="n">
        <v>0.1</v>
      </c>
      <c r="H2881" s="16" t="s">
        <v>56</v>
      </c>
      <c r="I2881" s="16" t="s">
        <v>71</v>
      </c>
      <c r="J2881" s="16" t="n">
        <v>6</v>
      </c>
      <c r="K2881" s="16" t="n">
        <v>4</v>
      </c>
      <c r="L2881" s="16" t="s">
        <v>41</v>
      </c>
      <c r="M2881" s="18" t="n">
        <f aca="false">IF(ISNUMBER(B2881),B2881,IF(MID(B2881,3,1)="-",DATE(VALUE(RIGHT(B2881,4)),VALUE(MID(B2881,4,2)),VALUE(LEFT(B2881,2))),DATE(VALUE(LEFT(B2881,4)),VALUE(MID(B2881,6,2)),VALUE(RIGHT(B2881,2)))))</f>
        <v>45908</v>
      </c>
      <c r="N2881" s="16" t="n">
        <f aca="false">MONTH(M2881)</f>
        <v>9</v>
      </c>
      <c r="O2881" s="16" t="str">
        <f aca="false">PROPER(TRIM(H2881))</f>
        <v>Lucknow</v>
      </c>
      <c r="P2881" s="16" t="str">
        <f aca="false">IFERROR(VLOOKUP(O2881,city_map!$A$2:$B$6,2,FALSE()),O2881)</f>
        <v>Lucknow</v>
      </c>
      <c r="Q2881" s="16" t="n">
        <f aca="false">IF(ISNUMBER(F2881),F2881,VALUE(SUBSTITUTE(SUBSTITUTE(F2881,"₹",""),",","")))</f>
        <v>1049</v>
      </c>
      <c r="R2881" s="16" t="n">
        <f aca="false">IF(E2881=99,1,E2881)</f>
        <v>1</v>
      </c>
      <c r="S2881" s="16" t="n">
        <f aca="false">IF(G2881="",0,G2881)</f>
        <v>0.1</v>
      </c>
      <c r="T2881" s="16" t="str">
        <f aca="false">IF(I2881="","Unknown",IF(I2881="upi","UPI",I2881))</f>
        <v>Credit Card</v>
      </c>
      <c r="U2881" s="16" t="str">
        <f aca="false">IF(L2881="Yes","Y",IF(L2881="No","N",L2881))</f>
        <v>N</v>
      </c>
      <c r="V2881" s="19" t="n">
        <f aca="false">ROUND(R2881*Q2881*(1-S2881),2)</f>
        <v>944.1</v>
      </c>
      <c r="W2881" s="16" t="str">
        <f aca="false">_xlfn.XLOOKUP(D2881,products!$A$2:$A$61,products!$C$2:$C$61,"Not found")</f>
        <v>Books</v>
      </c>
    </row>
    <row r="2882" customFormat="false" ht="15" hidden="false" customHeight="false" outlineLevel="0" collapsed="false">
      <c r="A2882" s="16" t="s">
        <v>4132</v>
      </c>
      <c r="B2882" s="16" t="s">
        <v>4125</v>
      </c>
      <c r="C2882" s="16" t="s">
        <v>102</v>
      </c>
      <c r="D2882" s="16" t="s">
        <v>136</v>
      </c>
      <c r="E2882" s="16" t="n">
        <v>2</v>
      </c>
      <c r="F2882" s="16" t="n">
        <v>2275</v>
      </c>
      <c r="G2882" s="16" t="n">
        <v>0.1</v>
      </c>
      <c r="H2882" s="16" t="s">
        <v>241</v>
      </c>
      <c r="I2882" s="16" t="s">
        <v>60</v>
      </c>
      <c r="J2882" s="16" t="n">
        <v>2</v>
      </c>
      <c r="K2882" s="16" t="n">
        <v>5</v>
      </c>
      <c r="L2882" s="16" t="s">
        <v>41</v>
      </c>
      <c r="M2882" s="18" t="n">
        <f aca="false">IF(ISNUMBER(B2882),B2882,IF(MID(B2882,3,1)="-",DATE(VALUE(RIGHT(B2882,4)),VALUE(MID(B2882,4,2)),VALUE(LEFT(B2882,2))),DATE(VALUE(LEFT(B2882,4)),VALUE(MID(B2882,6,2)),VALUE(RIGHT(B2882,2)))))</f>
        <v>45908</v>
      </c>
      <c r="N2882" s="16" t="n">
        <f aca="false">MONTH(M2882)</f>
        <v>9</v>
      </c>
      <c r="O2882" s="16" t="str">
        <f aca="false">PROPER(TRIM(H2882))</f>
        <v>Calcutta</v>
      </c>
      <c r="P2882" s="16" t="str">
        <f aca="false">IFERROR(VLOOKUP(O2882,city_map!$A$2:$B$6,2,FALSE()),O2882)</f>
        <v>Kolkata</v>
      </c>
      <c r="Q2882" s="16" t="n">
        <f aca="false">IF(ISNUMBER(F2882),F2882,VALUE(SUBSTITUTE(SUBSTITUTE(F2882,"₹",""),",","")))</f>
        <v>2275</v>
      </c>
      <c r="R2882" s="16" t="n">
        <f aca="false">IF(E2882=99,1,E2882)</f>
        <v>2</v>
      </c>
      <c r="S2882" s="16" t="n">
        <f aca="false">IF(G2882="",0,G2882)</f>
        <v>0.1</v>
      </c>
      <c r="T2882" s="16" t="str">
        <f aca="false">IF(I2882="","Unknown",IF(I2882="upi","UPI",I2882))</f>
        <v>UPI</v>
      </c>
      <c r="U2882" s="16" t="str">
        <f aca="false">IF(L2882="Yes","Y",IF(L2882="No","N",L2882))</f>
        <v>N</v>
      </c>
      <c r="V2882" s="19" t="n">
        <f aca="false">ROUND(R2882*Q2882*(1-S2882),2)</f>
        <v>4095</v>
      </c>
      <c r="W2882" s="16" t="str">
        <f aca="false">_xlfn.XLOOKUP(D2882,products!$A$2:$A$61,products!$C$2:$C$61,"Not found")</f>
        <v>Electronics</v>
      </c>
    </row>
    <row r="2883" customFormat="false" ht="15" hidden="false" customHeight="false" outlineLevel="0" collapsed="false">
      <c r="A2883" s="16" t="s">
        <v>4133</v>
      </c>
      <c r="B2883" s="16" t="s">
        <v>4125</v>
      </c>
      <c r="C2883" s="16" t="s">
        <v>706</v>
      </c>
      <c r="D2883" s="16" t="s">
        <v>126</v>
      </c>
      <c r="E2883" s="16" t="n">
        <v>1</v>
      </c>
      <c r="F2883" s="16" t="s">
        <v>4134</v>
      </c>
      <c r="G2883" s="16" t="n">
        <v>0.3</v>
      </c>
      <c r="H2883" s="16" t="s">
        <v>39</v>
      </c>
      <c r="I2883" s="16" t="s">
        <v>60</v>
      </c>
      <c r="J2883" s="16" t="n">
        <v>5</v>
      </c>
      <c r="K2883" s="16" t="n">
        <v>4</v>
      </c>
      <c r="L2883" s="16" t="s">
        <v>57</v>
      </c>
      <c r="M2883" s="18" t="n">
        <f aca="false">IF(ISNUMBER(B2883),B2883,IF(MID(B2883,3,1)="-",DATE(VALUE(RIGHT(B2883,4)),VALUE(MID(B2883,4,2)),VALUE(LEFT(B2883,2))),DATE(VALUE(LEFT(B2883,4)),VALUE(MID(B2883,6,2)),VALUE(RIGHT(B2883,2)))))</f>
        <v>45908</v>
      </c>
      <c r="N2883" s="16" t="n">
        <f aca="false">MONTH(M2883)</f>
        <v>9</v>
      </c>
      <c r="O2883" s="16" t="str">
        <f aca="false">PROPER(TRIM(H2883))</f>
        <v>Delhi</v>
      </c>
      <c r="P2883" s="16" t="str">
        <f aca="false">IFERROR(VLOOKUP(O2883,city_map!$A$2:$B$6,2,FALSE()),O2883)</f>
        <v>Delhi</v>
      </c>
      <c r="Q2883" s="16" t="n">
        <f aca="false">IF(ISNUMBER(F2883),F2883,VALUE(SUBSTITUTE(SUBSTITUTE(F2883,"₹",""),",","")))</f>
        <v>400</v>
      </c>
      <c r="R2883" s="16" t="n">
        <f aca="false">IF(E2883=99,1,E2883)</f>
        <v>1</v>
      </c>
      <c r="S2883" s="16" t="n">
        <f aca="false">IF(G2883="",0,G2883)</f>
        <v>0.3</v>
      </c>
      <c r="T2883" s="16" t="str">
        <f aca="false">IF(I2883="","Unknown",IF(I2883="upi","UPI",I2883))</f>
        <v>UPI</v>
      </c>
      <c r="U2883" s="16" t="str">
        <f aca="false">IF(L2883="Yes","Y",IF(L2883="No","N",L2883))</f>
        <v>Y</v>
      </c>
      <c r="V2883" s="19" t="n">
        <f aca="false">ROUND(R2883*Q2883*(1-S2883),2)</f>
        <v>280</v>
      </c>
      <c r="W2883" s="16" t="str">
        <f aca="false">_xlfn.XLOOKUP(D2883,products!$A$2:$A$61,products!$C$2:$C$61,"Not found")</f>
        <v>Home</v>
      </c>
    </row>
    <row r="2884" customFormat="false" ht="15" hidden="false" customHeight="false" outlineLevel="0" collapsed="false">
      <c r="A2884" s="16" t="s">
        <v>4135</v>
      </c>
      <c r="B2884" s="16" t="s">
        <v>4125</v>
      </c>
      <c r="C2884" s="16" t="s">
        <v>1038</v>
      </c>
      <c r="D2884" s="16" t="s">
        <v>74</v>
      </c>
      <c r="E2884" s="16" t="n">
        <v>1</v>
      </c>
      <c r="F2884" s="16" t="n">
        <v>18475</v>
      </c>
      <c r="G2884" s="16" t="n">
        <v>0</v>
      </c>
      <c r="H2884" s="16" t="s">
        <v>89</v>
      </c>
      <c r="I2884" s="16" t="s">
        <v>60</v>
      </c>
      <c r="J2884" s="16" t="n">
        <v>7</v>
      </c>
      <c r="K2884" s="16" t="n">
        <v>4</v>
      </c>
      <c r="L2884" s="16" t="s">
        <v>41</v>
      </c>
      <c r="M2884" s="18" t="n">
        <f aca="false">IF(ISNUMBER(B2884),B2884,IF(MID(B2884,3,1)="-",DATE(VALUE(RIGHT(B2884,4)),VALUE(MID(B2884,4,2)),VALUE(LEFT(B2884,2))),DATE(VALUE(LEFT(B2884,4)),VALUE(MID(B2884,6,2)),VALUE(RIGHT(B2884,2)))))</f>
        <v>45908</v>
      </c>
      <c r="N2884" s="16" t="n">
        <f aca="false">MONTH(M2884)</f>
        <v>9</v>
      </c>
      <c r="O2884" s="16" t="str">
        <f aca="false">PROPER(TRIM(H2884))</f>
        <v>Ahmedabad</v>
      </c>
      <c r="P2884" s="16" t="str">
        <f aca="false">IFERROR(VLOOKUP(O2884,city_map!$A$2:$B$6,2,FALSE()),O2884)</f>
        <v>Ahmedabad</v>
      </c>
      <c r="Q2884" s="16" t="n">
        <f aca="false">IF(ISNUMBER(F2884),F2884,VALUE(SUBSTITUTE(SUBSTITUTE(F2884,"₹",""),",","")))</f>
        <v>18475</v>
      </c>
      <c r="R2884" s="16" t="n">
        <f aca="false">IF(E2884=99,1,E2884)</f>
        <v>1</v>
      </c>
      <c r="S2884" s="16" t="n">
        <f aca="false">IF(G2884="",0,G2884)</f>
        <v>0</v>
      </c>
      <c r="T2884" s="16" t="str">
        <f aca="false">IF(I2884="","Unknown",IF(I2884="upi","UPI",I2884))</f>
        <v>UPI</v>
      </c>
      <c r="U2884" s="16" t="str">
        <f aca="false">IF(L2884="Yes","Y",IF(L2884="No","N",L2884))</f>
        <v>N</v>
      </c>
      <c r="V2884" s="19" t="n">
        <f aca="false">ROUND(R2884*Q2884*(1-S2884),2)</f>
        <v>18475</v>
      </c>
      <c r="W2884" s="16" t="str">
        <f aca="false">_xlfn.XLOOKUP(D2884,products!$A$2:$A$61,products!$C$2:$C$61,"Not found")</f>
        <v>Electronics</v>
      </c>
    </row>
    <row r="2885" customFormat="false" ht="15" hidden="false" customHeight="false" outlineLevel="0" collapsed="false">
      <c r="A2885" s="16" t="s">
        <v>4136</v>
      </c>
      <c r="B2885" s="16" t="s">
        <v>4125</v>
      </c>
      <c r="C2885" s="16" t="s">
        <v>221</v>
      </c>
      <c r="D2885" s="16" t="s">
        <v>222</v>
      </c>
      <c r="E2885" s="16" t="n">
        <v>1</v>
      </c>
      <c r="F2885" s="16" t="n">
        <v>1988</v>
      </c>
      <c r="G2885" s="16" t="n">
        <v>0</v>
      </c>
      <c r="H2885" s="16" t="s">
        <v>39</v>
      </c>
      <c r="I2885" s="16" t="s">
        <v>60</v>
      </c>
      <c r="J2885" s="16" t="n">
        <v>3</v>
      </c>
      <c r="K2885" s="16" t="n">
        <v>5</v>
      </c>
      <c r="L2885" s="16" t="s">
        <v>41</v>
      </c>
      <c r="M2885" s="18" t="n">
        <f aca="false">IF(ISNUMBER(B2885),B2885,IF(MID(B2885,3,1)="-",DATE(VALUE(RIGHT(B2885,4)),VALUE(MID(B2885,4,2)),VALUE(LEFT(B2885,2))),DATE(VALUE(LEFT(B2885,4)),VALUE(MID(B2885,6,2)),VALUE(RIGHT(B2885,2)))))</f>
        <v>45908</v>
      </c>
      <c r="N2885" s="16" t="n">
        <f aca="false">MONTH(M2885)</f>
        <v>9</v>
      </c>
      <c r="O2885" s="16" t="str">
        <f aca="false">PROPER(TRIM(H2885))</f>
        <v>Delhi</v>
      </c>
      <c r="P2885" s="16" t="str">
        <f aca="false">IFERROR(VLOOKUP(O2885,city_map!$A$2:$B$6,2,FALSE()),O2885)</f>
        <v>Delhi</v>
      </c>
      <c r="Q2885" s="16" t="n">
        <f aca="false">IF(ISNUMBER(F2885),F2885,VALUE(SUBSTITUTE(SUBSTITUTE(F2885,"₹",""),",","")))</f>
        <v>1988</v>
      </c>
      <c r="R2885" s="16" t="n">
        <f aca="false">IF(E2885=99,1,E2885)</f>
        <v>1</v>
      </c>
      <c r="S2885" s="16" t="n">
        <f aca="false">IF(G2885="",0,G2885)</f>
        <v>0</v>
      </c>
      <c r="T2885" s="16" t="str">
        <f aca="false">IF(I2885="","Unknown",IF(I2885="upi","UPI",I2885))</f>
        <v>UPI</v>
      </c>
      <c r="U2885" s="16" t="str">
        <f aca="false">IF(L2885="Yes","Y",IF(L2885="No","N",L2885))</f>
        <v>N</v>
      </c>
      <c r="V2885" s="19" t="n">
        <f aca="false">ROUND(R2885*Q2885*(1-S2885),2)</f>
        <v>1988</v>
      </c>
      <c r="W2885" s="16" t="str">
        <f aca="false">_xlfn.XLOOKUP(D2885,products!$A$2:$A$61,products!$C$2:$C$61,"Not found")</f>
        <v>Fashion</v>
      </c>
    </row>
    <row r="2886" customFormat="false" ht="15" hidden="false" customHeight="false" outlineLevel="0" collapsed="false">
      <c r="A2886" s="16" t="s">
        <v>4137</v>
      </c>
      <c r="B2886" s="16" t="s">
        <v>4125</v>
      </c>
      <c r="C2886" s="16" t="s">
        <v>2250</v>
      </c>
      <c r="D2886" s="16" t="s">
        <v>721</v>
      </c>
      <c r="E2886" s="16" t="n">
        <v>1</v>
      </c>
      <c r="F2886" s="16" t="n">
        <v>514</v>
      </c>
      <c r="G2886" s="16" t="n">
        <v>0.05</v>
      </c>
      <c r="H2886" s="16" t="s">
        <v>70</v>
      </c>
      <c r="I2886" s="16" t="s">
        <v>60</v>
      </c>
      <c r="J2886" s="16" t="n">
        <v>8</v>
      </c>
      <c r="K2886" s="16" t="n">
        <v>4</v>
      </c>
      <c r="L2886" s="16" t="s">
        <v>41</v>
      </c>
      <c r="M2886" s="18" t="n">
        <f aca="false">IF(ISNUMBER(B2886),B2886,IF(MID(B2886,3,1)="-",DATE(VALUE(RIGHT(B2886,4)),VALUE(MID(B2886,4,2)),VALUE(LEFT(B2886,2))),DATE(VALUE(LEFT(B2886,4)),VALUE(MID(B2886,6,2)),VALUE(RIGHT(B2886,2)))))</f>
        <v>45908</v>
      </c>
      <c r="N2886" s="16" t="n">
        <f aca="false">MONTH(M2886)</f>
        <v>9</v>
      </c>
      <c r="O2886" s="16" t="str">
        <f aca="false">PROPER(TRIM(H2886))</f>
        <v>Pune</v>
      </c>
      <c r="P2886" s="16" t="str">
        <f aca="false">IFERROR(VLOOKUP(O2886,city_map!$A$2:$B$6,2,FALSE()),O2886)</f>
        <v>Pune</v>
      </c>
      <c r="Q2886" s="16" t="n">
        <f aca="false">IF(ISNUMBER(F2886),F2886,VALUE(SUBSTITUTE(SUBSTITUTE(F2886,"₹",""),",","")))</f>
        <v>514</v>
      </c>
      <c r="R2886" s="16" t="n">
        <f aca="false">IF(E2886=99,1,E2886)</f>
        <v>1</v>
      </c>
      <c r="S2886" s="16" t="n">
        <f aca="false">IF(G2886="",0,G2886)</f>
        <v>0.05</v>
      </c>
      <c r="T2886" s="16" t="str">
        <f aca="false">IF(I2886="","Unknown",IF(I2886="upi","UPI",I2886))</f>
        <v>UPI</v>
      </c>
      <c r="U2886" s="16" t="str">
        <f aca="false">IF(L2886="Yes","Y",IF(L2886="No","N",L2886))</f>
        <v>N</v>
      </c>
      <c r="V2886" s="19" t="n">
        <f aca="false">ROUND(R2886*Q2886*(1-S2886),2)</f>
        <v>488.3</v>
      </c>
      <c r="W2886" s="16" t="str">
        <f aca="false">_xlfn.XLOOKUP(D2886,products!$A$2:$A$61,products!$C$2:$C$61,"Not found")</f>
        <v>Beauty</v>
      </c>
    </row>
    <row r="2887" customFormat="false" ht="15" hidden="false" customHeight="false" outlineLevel="0" collapsed="false">
      <c r="A2887" s="16" t="s">
        <v>4138</v>
      </c>
      <c r="B2887" s="16" t="s">
        <v>4125</v>
      </c>
      <c r="C2887" s="16" t="s">
        <v>1436</v>
      </c>
      <c r="D2887" s="16" t="s">
        <v>129</v>
      </c>
      <c r="E2887" s="16" t="n">
        <v>2</v>
      </c>
      <c r="F2887" s="16" t="n">
        <v>590</v>
      </c>
      <c r="G2887" s="16" t="n">
        <v>0</v>
      </c>
      <c r="H2887" s="16" t="s">
        <v>208</v>
      </c>
      <c r="I2887" s="16" t="s">
        <v>71</v>
      </c>
      <c r="J2887" s="16" t="n">
        <v>5</v>
      </c>
      <c r="K2887" s="16" t="n">
        <v>1</v>
      </c>
      <c r="L2887" s="16" t="s">
        <v>57</v>
      </c>
      <c r="M2887" s="18" t="n">
        <f aca="false">IF(ISNUMBER(B2887),B2887,IF(MID(B2887,3,1)="-",DATE(VALUE(RIGHT(B2887,4)),VALUE(MID(B2887,4,2)),VALUE(LEFT(B2887,2))),DATE(VALUE(LEFT(B2887,4)),VALUE(MID(B2887,6,2)),VALUE(RIGHT(B2887,2)))))</f>
        <v>45908</v>
      </c>
      <c r="N2887" s="16" t="n">
        <f aca="false">MONTH(M2887)</f>
        <v>9</v>
      </c>
      <c r="O2887" s="16" t="str">
        <f aca="false">PROPER(TRIM(H2887))</f>
        <v>Jaipur</v>
      </c>
      <c r="P2887" s="16" t="str">
        <f aca="false">IFERROR(VLOOKUP(O2887,city_map!$A$2:$B$6,2,FALSE()),O2887)</f>
        <v>Jaipur</v>
      </c>
      <c r="Q2887" s="16" t="n">
        <f aca="false">IF(ISNUMBER(F2887),F2887,VALUE(SUBSTITUTE(SUBSTITUTE(F2887,"₹",""),",","")))</f>
        <v>590</v>
      </c>
      <c r="R2887" s="16" t="n">
        <f aca="false">IF(E2887=99,1,E2887)</f>
        <v>2</v>
      </c>
      <c r="S2887" s="16" t="n">
        <f aca="false">IF(G2887="",0,G2887)</f>
        <v>0</v>
      </c>
      <c r="T2887" s="16" t="str">
        <f aca="false">IF(I2887="","Unknown",IF(I2887="upi","UPI",I2887))</f>
        <v>Credit Card</v>
      </c>
      <c r="U2887" s="16" t="str">
        <f aca="false">IF(L2887="Yes","Y",IF(L2887="No","N",L2887))</f>
        <v>Y</v>
      </c>
      <c r="V2887" s="19" t="n">
        <f aca="false">ROUND(R2887*Q2887*(1-S2887),2)</f>
        <v>1180</v>
      </c>
      <c r="W2887" s="16" t="str">
        <f aca="false">_xlfn.XLOOKUP(D2887,products!$A$2:$A$61,products!$C$2:$C$61,"Not found")</f>
        <v>Beauty</v>
      </c>
    </row>
    <row r="2888" customFormat="false" ht="15" hidden="false" customHeight="false" outlineLevel="0" collapsed="false">
      <c r="A2888" s="16" t="s">
        <v>4139</v>
      </c>
      <c r="B2888" s="16" t="s">
        <v>4125</v>
      </c>
      <c r="C2888" s="16" t="s">
        <v>228</v>
      </c>
      <c r="D2888" s="16" t="s">
        <v>136</v>
      </c>
      <c r="E2888" s="16" t="n">
        <v>3</v>
      </c>
      <c r="F2888" s="16" t="n">
        <v>2223</v>
      </c>
      <c r="G2888" s="16" t="n">
        <v>0.3</v>
      </c>
      <c r="H2888" s="16" t="s">
        <v>565</v>
      </c>
      <c r="I2888" s="16" t="s">
        <v>60</v>
      </c>
      <c r="J2888" s="16" t="n">
        <v>5</v>
      </c>
      <c r="K2888" s="16" t="n">
        <v>5</v>
      </c>
      <c r="L2888" s="16" t="s">
        <v>41</v>
      </c>
      <c r="M2888" s="18" t="n">
        <f aca="false">IF(ISNUMBER(B2888),B2888,IF(MID(B2888,3,1)="-",DATE(VALUE(RIGHT(B2888,4)),VALUE(MID(B2888,4,2)),VALUE(LEFT(B2888,2))),DATE(VALUE(LEFT(B2888,4)),VALUE(MID(B2888,6,2)),VALUE(RIGHT(B2888,2)))))</f>
        <v>45908</v>
      </c>
      <c r="N2888" s="16" t="n">
        <f aca="false">MONTH(M2888)</f>
        <v>9</v>
      </c>
      <c r="O2888" s="16" t="str">
        <f aca="false">PROPER(TRIM(H2888))</f>
        <v>Madras</v>
      </c>
      <c r="P2888" s="16" t="str">
        <f aca="false">IFERROR(VLOOKUP(O2888,city_map!$A$2:$B$6,2,FALSE()),O2888)</f>
        <v>Chennai</v>
      </c>
      <c r="Q2888" s="16" t="n">
        <f aca="false">IF(ISNUMBER(F2888),F2888,VALUE(SUBSTITUTE(SUBSTITUTE(F2888,"₹",""),",","")))</f>
        <v>2223</v>
      </c>
      <c r="R2888" s="16" t="n">
        <f aca="false">IF(E2888=99,1,E2888)</f>
        <v>3</v>
      </c>
      <c r="S2888" s="16" t="n">
        <f aca="false">IF(G2888="",0,G2888)</f>
        <v>0.3</v>
      </c>
      <c r="T2888" s="16" t="str">
        <f aca="false">IF(I2888="","Unknown",IF(I2888="upi","UPI",I2888))</f>
        <v>UPI</v>
      </c>
      <c r="U2888" s="16" t="str">
        <f aca="false">IF(L2888="Yes","Y",IF(L2888="No","N",L2888))</f>
        <v>N</v>
      </c>
      <c r="V2888" s="19" t="n">
        <f aca="false">ROUND(R2888*Q2888*(1-S2888),2)</f>
        <v>4668.3</v>
      </c>
      <c r="W2888" s="16" t="str">
        <f aca="false">_xlfn.XLOOKUP(D2888,products!$A$2:$A$61,products!$C$2:$C$61,"Not found")</f>
        <v>Electronics</v>
      </c>
    </row>
    <row r="2889" customFormat="false" ht="15" hidden="false" customHeight="false" outlineLevel="0" collapsed="false">
      <c r="A2889" s="16" t="s">
        <v>4140</v>
      </c>
      <c r="B2889" s="16" t="s">
        <v>4125</v>
      </c>
      <c r="C2889" s="16" t="s">
        <v>128</v>
      </c>
      <c r="D2889" s="16" t="s">
        <v>146</v>
      </c>
      <c r="E2889" s="16" t="n">
        <v>2</v>
      </c>
      <c r="F2889" s="16" t="n">
        <v>440</v>
      </c>
      <c r="G2889" s="16" t="n">
        <v>0</v>
      </c>
      <c r="H2889" s="16" t="s">
        <v>130</v>
      </c>
      <c r="I2889" s="16" t="s">
        <v>40</v>
      </c>
      <c r="J2889" s="16" t="n">
        <v>5</v>
      </c>
      <c r="K2889" s="16" t="n">
        <v>2</v>
      </c>
      <c r="L2889" s="16" t="s">
        <v>57</v>
      </c>
      <c r="M2889" s="18" t="n">
        <f aca="false">IF(ISNUMBER(B2889),B2889,IF(MID(B2889,3,1)="-",DATE(VALUE(RIGHT(B2889,4)),VALUE(MID(B2889,4,2)),VALUE(LEFT(B2889,2))),DATE(VALUE(LEFT(B2889,4)),VALUE(MID(B2889,6,2)),VALUE(RIGHT(B2889,2)))))</f>
        <v>45908</v>
      </c>
      <c r="N2889" s="16" t="n">
        <f aca="false">MONTH(M2889)</f>
        <v>9</v>
      </c>
      <c r="O2889" s="16" t="str">
        <f aca="false">PROPER(TRIM(H2889))</f>
        <v>Bengaluru</v>
      </c>
      <c r="P2889" s="16" t="str">
        <f aca="false">IFERROR(VLOOKUP(O2889,city_map!$A$2:$B$6,2,FALSE()),O2889)</f>
        <v>Bengaluru</v>
      </c>
      <c r="Q2889" s="16" t="n">
        <f aca="false">IF(ISNUMBER(F2889),F2889,VALUE(SUBSTITUTE(SUBSTITUTE(F2889,"₹",""),",","")))</f>
        <v>440</v>
      </c>
      <c r="R2889" s="16" t="n">
        <f aca="false">IF(E2889=99,1,E2889)</f>
        <v>2</v>
      </c>
      <c r="S2889" s="16" t="n">
        <f aca="false">IF(G2889="",0,G2889)</f>
        <v>0</v>
      </c>
      <c r="T2889" s="16" t="str">
        <f aca="false">IF(I2889="","Unknown",IF(I2889="upi","UPI",I2889))</f>
        <v>COD</v>
      </c>
      <c r="U2889" s="16" t="str">
        <f aca="false">IF(L2889="Yes","Y",IF(L2889="No","N",L2889))</f>
        <v>Y</v>
      </c>
      <c r="V2889" s="19" t="n">
        <f aca="false">ROUND(R2889*Q2889*(1-S2889),2)</f>
        <v>880</v>
      </c>
      <c r="W2889" s="16" t="str">
        <f aca="false">_xlfn.XLOOKUP(D2889,products!$A$2:$A$61,products!$C$2:$C$61,"Not found")</f>
        <v>Beauty</v>
      </c>
    </row>
    <row r="2890" customFormat="false" ht="15" hidden="false" customHeight="false" outlineLevel="0" collapsed="false">
      <c r="A2890" s="16" t="s">
        <v>4141</v>
      </c>
      <c r="B2890" s="16" t="s">
        <v>4125</v>
      </c>
      <c r="C2890" s="16" t="s">
        <v>3496</v>
      </c>
      <c r="D2890" s="16" t="s">
        <v>385</v>
      </c>
      <c r="E2890" s="16" t="n">
        <v>2</v>
      </c>
      <c r="F2890" s="16" t="n">
        <v>295</v>
      </c>
      <c r="G2890" s="16" t="n">
        <v>0</v>
      </c>
      <c r="H2890" s="16" t="s">
        <v>39</v>
      </c>
      <c r="I2890" s="16" t="s">
        <v>47</v>
      </c>
      <c r="J2890" s="16" t="n">
        <v>4</v>
      </c>
      <c r="K2890" s="16" t="n">
        <v>5</v>
      </c>
      <c r="L2890" s="16" t="s">
        <v>41</v>
      </c>
      <c r="M2890" s="18" t="n">
        <f aca="false">IF(ISNUMBER(B2890),B2890,IF(MID(B2890,3,1)="-",DATE(VALUE(RIGHT(B2890,4)),VALUE(MID(B2890,4,2)),VALUE(LEFT(B2890,2))),DATE(VALUE(LEFT(B2890,4)),VALUE(MID(B2890,6,2)),VALUE(RIGHT(B2890,2)))))</f>
        <v>45908</v>
      </c>
      <c r="N2890" s="16" t="n">
        <f aca="false">MONTH(M2890)</f>
        <v>9</v>
      </c>
      <c r="O2890" s="16" t="str">
        <f aca="false">PROPER(TRIM(H2890))</f>
        <v>Delhi</v>
      </c>
      <c r="P2890" s="16" t="str">
        <f aca="false">IFERROR(VLOOKUP(O2890,city_map!$A$2:$B$6,2,FALSE()),O2890)</f>
        <v>Delhi</v>
      </c>
      <c r="Q2890" s="16" t="n">
        <f aca="false">IF(ISNUMBER(F2890),F2890,VALUE(SUBSTITUTE(SUBSTITUTE(F2890,"₹",""),",","")))</f>
        <v>295</v>
      </c>
      <c r="R2890" s="16" t="n">
        <f aca="false">IF(E2890=99,1,E2890)</f>
        <v>2</v>
      </c>
      <c r="S2890" s="16" t="n">
        <f aca="false">IF(G2890="",0,G2890)</f>
        <v>0</v>
      </c>
      <c r="T2890" s="16" t="str">
        <f aca="false">IF(I2890="","Unknown",IF(I2890="upi","UPI",I2890))</f>
        <v>Debit Card</v>
      </c>
      <c r="U2890" s="16" t="str">
        <f aca="false">IF(L2890="Yes","Y",IF(L2890="No","N",L2890))</f>
        <v>N</v>
      </c>
      <c r="V2890" s="19" t="n">
        <f aca="false">ROUND(R2890*Q2890*(1-S2890),2)</f>
        <v>590</v>
      </c>
      <c r="W2890" s="16" t="str">
        <f aca="false">_xlfn.XLOOKUP(D2890,products!$A$2:$A$61,products!$C$2:$C$61,"Not found")</f>
        <v>Books</v>
      </c>
    </row>
    <row r="2891" customFormat="false" ht="15" hidden="false" customHeight="false" outlineLevel="0" collapsed="false">
      <c r="A2891" s="16" t="s">
        <v>4142</v>
      </c>
      <c r="B2891" s="16" t="s">
        <v>4125</v>
      </c>
      <c r="C2891" s="16" t="s">
        <v>2503</v>
      </c>
      <c r="D2891" s="16" t="s">
        <v>170</v>
      </c>
      <c r="E2891" s="16" t="n">
        <v>1</v>
      </c>
      <c r="F2891" s="16" t="n">
        <v>3239</v>
      </c>
      <c r="G2891" s="16" t="n">
        <v>0.2</v>
      </c>
      <c r="H2891" s="16" t="s">
        <v>70</v>
      </c>
      <c r="I2891" s="16" t="s">
        <v>71</v>
      </c>
      <c r="J2891" s="16" t="n">
        <v>4</v>
      </c>
      <c r="K2891" s="16" t="n">
        <v>2</v>
      </c>
      <c r="L2891" s="16" t="s">
        <v>57</v>
      </c>
      <c r="M2891" s="18" t="n">
        <f aca="false">IF(ISNUMBER(B2891),B2891,IF(MID(B2891,3,1)="-",DATE(VALUE(RIGHT(B2891,4)),VALUE(MID(B2891,4,2)),VALUE(LEFT(B2891,2))),DATE(VALUE(LEFT(B2891,4)),VALUE(MID(B2891,6,2)),VALUE(RIGHT(B2891,2)))))</f>
        <v>45908</v>
      </c>
      <c r="N2891" s="16" t="n">
        <f aca="false">MONTH(M2891)</f>
        <v>9</v>
      </c>
      <c r="O2891" s="16" t="str">
        <f aca="false">PROPER(TRIM(H2891))</f>
        <v>Pune</v>
      </c>
      <c r="P2891" s="16" t="str">
        <f aca="false">IFERROR(VLOOKUP(O2891,city_map!$A$2:$B$6,2,FALSE()),O2891)</f>
        <v>Pune</v>
      </c>
      <c r="Q2891" s="16" t="n">
        <f aca="false">IF(ISNUMBER(F2891),F2891,VALUE(SUBSTITUTE(SUBSTITUTE(F2891,"₹",""),",","")))</f>
        <v>3239</v>
      </c>
      <c r="R2891" s="16" t="n">
        <f aca="false">IF(E2891=99,1,E2891)</f>
        <v>1</v>
      </c>
      <c r="S2891" s="16" t="n">
        <f aca="false">IF(G2891="",0,G2891)</f>
        <v>0.2</v>
      </c>
      <c r="T2891" s="16" t="str">
        <f aca="false">IF(I2891="","Unknown",IF(I2891="upi","UPI",I2891))</f>
        <v>Credit Card</v>
      </c>
      <c r="U2891" s="16" t="str">
        <f aca="false">IF(L2891="Yes","Y",IF(L2891="No","N",L2891))</f>
        <v>Y</v>
      </c>
      <c r="V2891" s="19" t="n">
        <f aca="false">ROUND(R2891*Q2891*(1-S2891),2)</f>
        <v>2591.2</v>
      </c>
      <c r="W2891" s="16" t="str">
        <f aca="false">_xlfn.XLOOKUP(D2891,products!$A$2:$A$61,products!$C$2:$C$61,"Not found")</f>
        <v>Home</v>
      </c>
    </row>
    <row r="2892" customFormat="false" ht="15" hidden="false" customHeight="false" outlineLevel="0" collapsed="false">
      <c r="A2892" s="16" t="s">
        <v>4143</v>
      </c>
      <c r="B2892" s="16" t="s">
        <v>4125</v>
      </c>
      <c r="C2892" s="16" t="s">
        <v>4144</v>
      </c>
      <c r="D2892" s="16" t="s">
        <v>440</v>
      </c>
      <c r="E2892" s="16" t="n">
        <v>2</v>
      </c>
      <c r="F2892" s="16" t="n">
        <v>1451</v>
      </c>
      <c r="G2892" s="16" t="n">
        <v>0.05</v>
      </c>
      <c r="H2892" s="16" t="s">
        <v>46</v>
      </c>
      <c r="I2892" s="16" t="s">
        <v>60</v>
      </c>
      <c r="J2892" s="16" t="n">
        <v>4</v>
      </c>
      <c r="K2892" s="16" t="n">
        <v>4</v>
      </c>
      <c r="L2892" s="16" t="s">
        <v>41</v>
      </c>
      <c r="M2892" s="18" t="n">
        <f aca="false">IF(ISNUMBER(B2892),B2892,IF(MID(B2892,3,1)="-",DATE(VALUE(RIGHT(B2892,4)),VALUE(MID(B2892,4,2)),VALUE(LEFT(B2892,2))),DATE(VALUE(LEFT(B2892,4)),VALUE(MID(B2892,6,2)),VALUE(RIGHT(B2892,2)))))</f>
        <v>45908</v>
      </c>
      <c r="N2892" s="16" t="n">
        <f aca="false">MONTH(M2892)</f>
        <v>9</v>
      </c>
      <c r="O2892" s="16" t="str">
        <f aca="false">PROPER(TRIM(H2892))</f>
        <v>Chennai</v>
      </c>
      <c r="P2892" s="16" t="str">
        <f aca="false">IFERROR(VLOOKUP(O2892,city_map!$A$2:$B$6,2,FALSE()),O2892)</f>
        <v>Chennai</v>
      </c>
      <c r="Q2892" s="16" t="n">
        <f aca="false">IF(ISNUMBER(F2892),F2892,VALUE(SUBSTITUTE(SUBSTITUTE(F2892,"₹",""),",","")))</f>
        <v>1451</v>
      </c>
      <c r="R2892" s="16" t="n">
        <f aca="false">IF(E2892=99,1,E2892)</f>
        <v>2</v>
      </c>
      <c r="S2892" s="16" t="n">
        <f aca="false">IF(G2892="",0,G2892)</f>
        <v>0.05</v>
      </c>
      <c r="T2892" s="16" t="str">
        <f aca="false">IF(I2892="","Unknown",IF(I2892="upi","UPI",I2892))</f>
        <v>UPI</v>
      </c>
      <c r="U2892" s="16" t="str">
        <f aca="false">IF(L2892="Yes","Y",IF(L2892="No","N",L2892))</f>
        <v>N</v>
      </c>
      <c r="V2892" s="19" t="n">
        <f aca="false">ROUND(R2892*Q2892*(1-S2892),2)</f>
        <v>2756.9</v>
      </c>
      <c r="W2892" s="16" t="str">
        <f aca="false">_xlfn.XLOOKUP(D2892,products!$A$2:$A$61,products!$C$2:$C$61,"Not found")</f>
        <v>Home</v>
      </c>
    </row>
    <row r="2893" customFormat="false" ht="15" hidden="false" customHeight="false" outlineLevel="0" collapsed="false">
      <c r="A2893" s="16" t="s">
        <v>4145</v>
      </c>
      <c r="B2893" s="16" t="s">
        <v>4146</v>
      </c>
      <c r="C2893" s="16" t="s">
        <v>728</v>
      </c>
      <c r="D2893" s="16" t="s">
        <v>95</v>
      </c>
      <c r="E2893" s="16" t="n">
        <v>1</v>
      </c>
      <c r="F2893" s="16" t="n">
        <v>1473</v>
      </c>
      <c r="G2893" s="16" t="n">
        <v>0.15</v>
      </c>
      <c r="H2893" s="16" t="s">
        <v>112</v>
      </c>
      <c r="I2893" s="16" t="s">
        <v>60</v>
      </c>
      <c r="J2893" s="16" t="n">
        <v>2</v>
      </c>
      <c r="K2893" s="16" t="n">
        <v>4</v>
      </c>
      <c r="L2893" s="16" t="s">
        <v>41</v>
      </c>
      <c r="M2893" s="18" t="n">
        <f aca="false">IF(ISNUMBER(B2893),B2893,IF(MID(B2893,3,1)="-",DATE(VALUE(RIGHT(B2893,4)),VALUE(MID(B2893,4,2)),VALUE(LEFT(B2893,2))),DATE(VALUE(LEFT(B2893,4)),VALUE(MID(B2893,6,2)),VALUE(RIGHT(B2893,2)))))</f>
        <v>45909</v>
      </c>
      <c r="N2893" s="16" t="n">
        <f aca="false">MONTH(M2893)</f>
        <v>9</v>
      </c>
      <c r="O2893" s="16" t="str">
        <f aca="false">PROPER(TRIM(H2893))</f>
        <v>Mumbai</v>
      </c>
      <c r="P2893" s="16" t="str">
        <f aca="false">IFERROR(VLOOKUP(O2893,city_map!$A$2:$B$6,2,FALSE()),O2893)</f>
        <v>Mumbai</v>
      </c>
      <c r="Q2893" s="16" t="n">
        <f aca="false">IF(ISNUMBER(F2893),F2893,VALUE(SUBSTITUTE(SUBSTITUTE(F2893,"₹",""),",","")))</f>
        <v>1473</v>
      </c>
      <c r="R2893" s="16" t="n">
        <f aca="false">IF(E2893=99,1,E2893)</f>
        <v>1</v>
      </c>
      <c r="S2893" s="16" t="n">
        <f aca="false">IF(G2893="",0,G2893)</f>
        <v>0.15</v>
      </c>
      <c r="T2893" s="16" t="str">
        <f aca="false">IF(I2893="","Unknown",IF(I2893="upi","UPI",I2893))</f>
        <v>UPI</v>
      </c>
      <c r="U2893" s="16" t="str">
        <f aca="false">IF(L2893="Yes","Y",IF(L2893="No","N",L2893))</f>
        <v>N</v>
      </c>
      <c r="V2893" s="19" t="n">
        <f aca="false">ROUND(R2893*Q2893*(1-S2893),2)</f>
        <v>1252.05</v>
      </c>
      <c r="W2893" s="16" t="str">
        <f aca="false">_xlfn.XLOOKUP(D2893,products!$A$2:$A$61,products!$C$2:$C$61,"Not found")</f>
        <v>Electronics</v>
      </c>
    </row>
    <row r="2894" customFormat="false" ht="15" hidden="false" customHeight="false" outlineLevel="0" collapsed="false">
      <c r="A2894" s="16" t="s">
        <v>4147</v>
      </c>
      <c r="B2894" s="16" t="s">
        <v>4146</v>
      </c>
      <c r="C2894" s="16" t="s">
        <v>587</v>
      </c>
      <c r="D2894" s="16" t="s">
        <v>115</v>
      </c>
      <c r="E2894" s="16" t="n">
        <v>1</v>
      </c>
      <c r="F2894" s="16" t="n">
        <v>304</v>
      </c>
      <c r="G2894" s="16" t="n">
        <v>0</v>
      </c>
      <c r="H2894" s="16" t="s">
        <v>112</v>
      </c>
      <c r="I2894" s="16" t="s">
        <v>60</v>
      </c>
      <c r="J2894" s="16" t="n">
        <v>3</v>
      </c>
      <c r="K2894" s="16"/>
      <c r="L2894" s="16" t="s">
        <v>41</v>
      </c>
      <c r="M2894" s="18" t="n">
        <f aca="false">IF(ISNUMBER(B2894),B2894,IF(MID(B2894,3,1)="-",DATE(VALUE(RIGHT(B2894,4)),VALUE(MID(B2894,4,2)),VALUE(LEFT(B2894,2))),DATE(VALUE(LEFT(B2894,4)),VALUE(MID(B2894,6,2)),VALUE(RIGHT(B2894,2)))))</f>
        <v>45909</v>
      </c>
      <c r="N2894" s="16" t="n">
        <f aca="false">MONTH(M2894)</f>
        <v>9</v>
      </c>
      <c r="O2894" s="16" t="str">
        <f aca="false">PROPER(TRIM(H2894))</f>
        <v>Mumbai</v>
      </c>
      <c r="P2894" s="16" t="str">
        <f aca="false">IFERROR(VLOOKUP(O2894,city_map!$A$2:$B$6,2,FALSE()),O2894)</f>
        <v>Mumbai</v>
      </c>
      <c r="Q2894" s="16" t="n">
        <f aca="false">IF(ISNUMBER(F2894),F2894,VALUE(SUBSTITUTE(SUBSTITUTE(F2894,"₹",""),",","")))</f>
        <v>304</v>
      </c>
      <c r="R2894" s="16" t="n">
        <f aca="false">IF(E2894=99,1,E2894)</f>
        <v>1</v>
      </c>
      <c r="S2894" s="16" t="n">
        <f aca="false">IF(G2894="",0,G2894)</f>
        <v>0</v>
      </c>
      <c r="T2894" s="16" t="str">
        <f aca="false">IF(I2894="","Unknown",IF(I2894="upi","UPI",I2894))</f>
        <v>UPI</v>
      </c>
      <c r="U2894" s="16" t="str">
        <f aca="false">IF(L2894="Yes","Y",IF(L2894="No","N",L2894))</f>
        <v>N</v>
      </c>
      <c r="V2894" s="19" t="n">
        <f aca="false">ROUND(R2894*Q2894*(1-S2894),2)</f>
        <v>304</v>
      </c>
      <c r="W2894" s="16" t="str">
        <f aca="false">_xlfn.XLOOKUP(D2894,products!$A$2:$A$61,products!$C$2:$C$61,"Not found")</f>
        <v>Books</v>
      </c>
    </row>
    <row r="2895" customFormat="false" ht="15" hidden="false" customHeight="false" outlineLevel="0" collapsed="false">
      <c r="A2895" s="16" t="s">
        <v>4148</v>
      </c>
      <c r="B2895" s="16" t="s">
        <v>4146</v>
      </c>
      <c r="C2895" s="16" t="s">
        <v>2849</v>
      </c>
      <c r="D2895" s="16" t="s">
        <v>229</v>
      </c>
      <c r="E2895" s="16" t="n">
        <v>4</v>
      </c>
      <c r="F2895" s="16" t="n">
        <v>439</v>
      </c>
      <c r="G2895" s="16" t="n">
        <v>0.05</v>
      </c>
      <c r="H2895" s="16" t="s">
        <v>70</v>
      </c>
      <c r="I2895" s="16" t="s">
        <v>60</v>
      </c>
      <c r="J2895" s="16" t="n">
        <v>4</v>
      </c>
      <c r="K2895" s="16" t="n">
        <v>4</v>
      </c>
      <c r="L2895" s="16" t="s">
        <v>41</v>
      </c>
      <c r="M2895" s="18" t="n">
        <f aca="false">IF(ISNUMBER(B2895),B2895,IF(MID(B2895,3,1)="-",DATE(VALUE(RIGHT(B2895,4)),VALUE(MID(B2895,4,2)),VALUE(LEFT(B2895,2))),DATE(VALUE(LEFT(B2895,4)),VALUE(MID(B2895,6,2)),VALUE(RIGHT(B2895,2)))))</f>
        <v>45909</v>
      </c>
      <c r="N2895" s="16" t="n">
        <f aca="false">MONTH(M2895)</f>
        <v>9</v>
      </c>
      <c r="O2895" s="16" t="str">
        <f aca="false">PROPER(TRIM(H2895))</f>
        <v>Pune</v>
      </c>
      <c r="P2895" s="16" t="str">
        <f aca="false">IFERROR(VLOOKUP(O2895,city_map!$A$2:$B$6,2,FALSE()),O2895)</f>
        <v>Pune</v>
      </c>
      <c r="Q2895" s="16" t="n">
        <f aca="false">IF(ISNUMBER(F2895),F2895,VALUE(SUBSTITUTE(SUBSTITUTE(F2895,"₹",""),",","")))</f>
        <v>439</v>
      </c>
      <c r="R2895" s="16" t="n">
        <f aca="false">IF(E2895=99,1,E2895)</f>
        <v>4</v>
      </c>
      <c r="S2895" s="16" t="n">
        <f aca="false">IF(G2895="",0,G2895)</f>
        <v>0.05</v>
      </c>
      <c r="T2895" s="16" t="str">
        <f aca="false">IF(I2895="","Unknown",IF(I2895="upi","UPI",I2895))</f>
        <v>UPI</v>
      </c>
      <c r="U2895" s="16" t="str">
        <f aca="false">IF(L2895="Yes","Y",IF(L2895="No","N",L2895))</f>
        <v>N</v>
      </c>
      <c r="V2895" s="19" t="n">
        <f aca="false">ROUND(R2895*Q2895*(1-S2895),2)</f>
        <v>1668.2</v>
      </c>
      <c r="W2895" s="16" t="str">
        <f aca="false">_xlfn.XLOOKUP(D2895,products!$A$2:$A$61,products!$C$2:$C$61,"Not found")</f>
        <v>Books</v>
      </c>
    </row>
    <row r="2896" customFormat="false" ht="15" hidden="false" customHeight="false" outlineLevel="0" collapsed="false">
      <c r="A2896" s="16" t="s">
        <v>4149</v>
      </c>
      <c r="B2896" s="16" t="s">
        <v>4146</v>
      </c>
      <c r="C2896" s="16" t="s">
        <v>2192</v>
      </c>
      <c r="D2896" s="16" t="s">
        <v>229</v>
      </c>
      <c r="E2896" s="16" t="n">
        <v>4</v>
      </c>
      <c r="F2896" s="16" t="n">
        <v>469</v>
      </c>
      <c r="G2896" s="16" t="n">
        <v>0.05</v>
      </c>
      <c r="H2896" s="16" t="s">
        <v>112</v>
      </c>
      <c r="I2896" s="16" t="s">
        <v>60</v>
      </c>
      <c r="J2896" s="16" t="n">
        <v>4</v>
      </c>
      <c r="K2896" s="16" t="n">
        <v>3</v>
      </c>
      <c r="L2896" s="16" t="s">
        <v>41</v>
      </c>
      <c r="M2896" s="18" t="n">
        <f aca="false">IF(ISNUMBER(B2896),B2896,IF(MID(B2896,3,1)="-",DATE(VALUE(RIGHT(B2896,4)),VALUE(MID(B2896,4,2)),VALUE(LEFT(B2896,2))),DATE(VALUE(LEFT(B2896,4)),VALUE(MID(B2896,6,2)),VALUE(RIGHT(B2896,2)))))</f>
        <v>45909</v>
      </c>
      <c r="N2896" s="16" t="n">
        <f aca="false">MONTH(M2896)</f>
        <v>9</v>
      </c>
      <c r="O2896" s="16" t="str">
        <f aca="false">PROPER(TRIM(H2896))</f>
        <v>Mumbai</v>
      </c>
      <c r="P2896" s="16" t="str">
        <f aca="false">IFERROR(VLOOKUP(O2896,city_map!$A$2:$B$6,2,FALSE()),O2896)</f>
        <v>Mumbai</v>
      </c>
      <c r="Q2896" s="16" t="n">
        <f aca="false">IF(ISNUMBER(F2896),F2896,VALUE(SUBSTITUTE(SUBSTITUTE(F2896,"₹",""),",","")))</f>
        <v>469</v>
      </c>
      <c r="R2896" s="16" t="n">
        <f aca="false">IF(E2896=99,1,E2896)</f>
        <v>4</v>
      </c>
      <c r="S2896" s="16" t="n">
        <f aca="false">IF(G2896="",0,G2896)</f>
        <v>0.05</v>
      </c>
      <c r="T2896" s="16" t="str">
        <f aca="false">IF(I2896="","Unknown",IF(I2896="upi","UPI",I2896))</f>
        <v>UPI</v>
      </c>
      <c r="U2896" s="16" t="str">
        <f aca="false">IF(L2896="Yes","Y",IF(L2896="No","N",L2896))</f>
        <v>N</v>
      </c>
      <c r="V2896" s="19" t="n">
        <f aca="false">ROUND(R2896*Q2896*(1-S2896),2)</f>
        <v>1782.2</v>
      </c>
      <c r="W2896" s="16" t="str">
        <f aca="false">_xlfn.XLOOKUP(D2896,products!$A$2:$A$61,products!$C$2:$C$61,"Not found")</f>
        <v>Books</v>
      </c>
    </row>
    <row r="2897" customFormat="false" ht="15" hidden="false" customHeight="false" outlineLevel="0" collapsed="false">
      <c r="A2897" s="16" t="s">
        <v>4150</v>
      </c>
      <c r="B2897" s="16" t="s">
        <v>4146</v>
      </c>
      <c r="C2897" s="16" t="s">
        <v>378</v>
      </c>
      <c r="D2897" s="16" t="s">
        <v>440</v>
      </c>
      <c r="E2897" s="16" t="n">
        <v>2</v>
      </c>
      <c r="F2897" s="16" t="n">
        <v>1399</v>
      </c>
      <c r="G2897" s="16" t="n">
        <v>0.1</v>
      </c>
      <c r="H2897" s="16" t="s">
        <v>70</v>
      </c>
      <c r="I2897" s="16" t="s">
        <v>60</v>
      </c>
      <c r="J2897" s="16" t="n">
        <v>5</v>
      </c>
      <c r="K2897" s="16" t="n">
        <v>4</v>
      </c>
      <c r="L2897" s="16" t="s">
        <v>41</v>
      </c>
      <c r="M2897" s="18" t="n">
        <f aca="false">IF(ISNUMBER(B2897),B2897,IF(MID(B2897,3,1)="-",DATE(VALUE(RIGHT(B2897,4)),VALUE(MID(B2897,4,2)),VALUE(LEFT(B2897,2))),DATE(VALUE(LEFT(B2897,4)),VALUE(MID(B2897,6,2)),VALUE(RIGHT(B2897,2)))))</f>
        <v>45909</v>
      </c>
      <c r="N2897" s="16" t="n">
        <f aca="false">MONTH(M2897)</f>
        <v>9</v>
      </c>
      <c r="O2897" s="16" t="str">
        <f aca="false">PROPER(TRIM(H2897))</f>
        <v>Pune</v>
      </c>
      <c r="P2897" s="16" t="str">
        <f aca="false">IFERROR(VLOOKUP(O2897,city_map!$A$2:$B$6,2,FALSE()),O2897)</f>
        <v>Pune</v>
      </c>
      <c r="Q2897" s="16" t="n">
        <f aca="false">IF(ISNUMBER(F2897),F2897,VALUE(SUBSTITUTE(SUBSTITUTE(F2897,"₹",""),",","")))</f>
        <v>1399</v>
      </c>
      <c r="R2897" s="16" t="n">
        <f aca="false">IF(E2897=99,1,E2897)</f>
        <v>2</v>
      </c>
      <c r="S2897" s="16" t="n">
        <f aca="false">IF(G2897="",0,G2897)</f>
        <v>0.1</v>
      </c>
      <c r="T2897" s="16" t="str">
        <f aca="false">IF(I2897="","Unknown",IF(I2897="upi","UPI",I2897))</f>
        <v>UPI</v>
      </c>
      <c r="U2897" s="16" t="str">
        <f aca="false">IF(L2897="Yes","Y",IF(L2897="No","N",L2897))</f>
        <v>N</v>
      </c>
      <c r="V2897" s="19" t="n">
        <f aca="false">ROUND(R2897*Q2897*(1-S2897),2)</f>
        <v>2518.2</v>
      </c>
      <c r="W2897" s="16" t="str">
        <f aca="false">_xlfn.XLOOKUP(D2897,products!$A$2:$A$61,products!$C$2:$C$61,"Not found")</f>
        <v>Home</v>
      </c>
    </row>
    <row r="2898" customFormat="false" ht="15" hidden="false" customHeight="false" outlineLevel="0" collapsed="false">
      <c r="A2898" s="16" t="s">
        <v>4151</v>
      </c>
      <c r="B2898" s="16" t="s">
        <v>4146</v>
      </c>
      <c r="C2898" s="16" t="s">
        <v>266</v>
      </c>
      <c r="D2898" s="16" t="s">
        <v>191</v>
      </c>
      <c r="E2898" s="16" t="n">
        <v>2</v>
      </c>
      <c r="F2898" s="16" t="n">
        <v>399</v>
      </c>
      <c r="G2898" s="16" t="n">
        <v>0</v>
      </c>
      <c r="H2898" s="16" t="s">
        <v>130</v>
      </c>
      <c r="I2898" s="16" t="s">
        <v>47</v>
      </c>
      <c r="J2898" s="16" t="n">
        <v>2</v>
      </c>
      <c r="K2898" s="16" t="n">
        <v>4</v>
      </c>
      <c r="L2898" s="16" t="s">
        <v>41</v>
      </c>
      <c r="M2898" s="18" t="n">
        <f aca="false">IF(ISNUMBER(B2898),B2898,IF(MID(B2898,3,1)="-",DATE(VALUE(RIGHT(B2898,4)),VALUE(MID(B2898,4,2)),VALUE(LEFT(B2898,2))),DATE(VALUE(LEFT(B2898,4)),VALUE(MID(B2898,6,2)),VALUE(RIGHT(B2898,2)))))</f>
        <v>45909</v>
      </c>
      <c r="N2898" s="16" t="n">
        <f aca="false">MONTH(M2898)</f>
        <v>9</v>
      </c>
      <c r="O2898" s="16" t="str">
        <f aca="false">PROPER(TRIM(H2898))</f>
        <v>Bengaluru</v>
      </c>
      <c r="P2898" s="16" t="str">
        <f aca="false">IFERROR(VLOOKUP(O2898,city_map!$A$2:$B$6,2,FALSE()),O2898)</f>
        <v>Bengaluru</v>
      </c>
      <c r="Q2898" s="16" t="n">
        <f aca="false">IF(ISNUMBER(F2898),F2898,VALUE(SUBSTITUTE(SUBSTITUTE(F2898,"₹",""),",","")))</f>
        <v>399</v>
      </c>
      <c r="R2898" s="16" t="n">
        <f aca="false">IF(E2898=99,1,E2898)</f>
        <v>2</v>
      </c>
      <c r="S2898" s="16" t="n">
        <f aca="false">IF(G2898="",0,G2898)</f>
        <v>0</v>
      </c>
      <c r="T2898" s="16" t="str">
        <f aca="false">IF(I2898="","Unknown",IF(I2898="upi","UPI",I2898))</f>
        <v>Debit Card</v>
      </c>
      <c r="U2898" s="16" t="str">
        <f aca="false">IF(L2898="Yes","Y",IF(L2898="No","N",L2898))</f>
        <v>N</v>
      </c>
      <c r="V2898" s="19" t="n">
        <f aca="false">ROUND(R2898*Q2898*(1-S2898),2)</f>
        <v>798</v>
      </c>
      <c r="W2898" s="16" t="str">
        <f aca="false">_xlfn.XLOOKUP(D2898,products!$A$2:$A$61,products!$C$2:$C$61,"Not found")</f>
        <v>Electronics</v>
      </c>
    </row>
    <row r="2899" customFormat="false" ht="15" hidden="false" customHeight="false" outlineLevel="0" collapsed="false">
      <c r="A2899" s="16" t="s">
        <v>4152</v>
      </c>
      <c r="B2899" s="16" t="s">
        <v>4146</v>
      </c>
      <c r="C2899" s="16" t="s">
        <v>827</v>
      </c>
      <c r="D2899" s="16" t="s">
        <v>216</v>
      </c>
      <c r="E2899" s="16" t="n">
        <v>1</v>
      </c>
      <c r="F2899" s="16" t="n">
        <v>907</v>
      </c>
      <c r="G2899" s="16" t="n">
        <v>0.05</v>
      </c>
      <c r="H2899" s="16" t="s">
        <v>797</v>
      </c>
      <c r="I2899" s="16" t="s">
        <v>60</v>
      </c>
      <c r="J2899" s="16" t="n">
        <v>2</v>
      </c>
      <c r="K2899" s="16" t="n">
        <v>5</v>
      </c>
      <c r="L2899" s="16" t="s">
        <v>41</v>
      </c>
      <c r="M2899" s="18" t="n">
        <f aca="false">IF(ISNUMBER(B2899),B2899,IF(MID(B2899,3,1)="-",DATE(VALUE(RIGHT(B2899,4)),VALUE(MID(B2899,4,2)),VALUE(LEFT(B2899,2))),DATE(VALUE(LEFT(B2899,4)),VALUE(MID(B2899,6,2)),VALUE(RIGHT(B2899,2)))))</f>
        <v>45909</v>
      </c>
      <c r="N2899" s="16" t="n">
        <f aca="false">MONTH(M2899)</f>
        <v>9</v>
      </c>
      <c r="O2899" s="16" t="str">
        <f aca="false">PROPER(TRIM(H2899))</f>
        <v>New Delhi</v>
      </c>
      <c r="P2899" s="16" t="str">
        <f aca="false">IFERROR(VLOOKUP(O2899,city_map!$A$2:$B$6,2,FALSE()),O2899)</f>
        <v>Delhi</v>
      </c>
      <c r="Q2899" s="16" t="n">
        <f aca="false">IF(ISNUMBER(F2899),F2899,VALUE(SUBSTITUTE(SUBSTITUTE(F2899,"₹",""),",","")))</f>
        <v>907</v>
      </c>
      <c r="R2899" s="16" t="n">
        <f aca="false">IF(E2899=99,1,E2899)</f>
        <v>1</v>
      </c>
      <c r="S2899" s="16" t="n">
        <f aca="false">IF(G2899="",0,G2899)</f>
        <v>0.05</v>
      </c>
      <c r="T2899" s="16" t="str">
        <f aca="false">IF(I2899="","Unknown",IF(I2899="upi","UPI",I2899))</f>
        <v>UPI</v>
      </c>
      <c r="U2899" s="16" t="str">
        <f aca="false">IF(L2899="Yes","Y",IF(L2899="No","N",L2899))</f>
        <v>N</v>
      </c>
      <c r="V2899" s="19" t="n">
        <f aca="false">ROUND(R2899*Q2899*(1-S2899),2)</f>
        <v>861.65</v>
      </c>
      <c r="W2899" s="16" t="str">
        <f aca="false">_xlfn.XLOOKUP(D2899,products!$A$2:$A$61,products!$C$2:$C$61,"Not found")</f>
        <v>Books</v>
      </c>
    </row>
    <row r="2900" customFormat="false" ht="15" hidden="false" customHeight="false" outlineLevel="0" collapsed="false">
      <c r="A2900" s="16" t="s">
        <v>4153</v>
      </c>
      <c r="B2900" s="16" t="s">
        <v>4146</v>
      </c>
      <c r="C2900" s="16" t="s">
        <v>466</v>
      </c>
      <c r="D2900" s="16" t="s">
        <v>126</v>
      </c>
      <c r="E2900" s="16" t="n">
        <v>1</v>
      </c>
      <c r="F2900" s="16" t="n">
        <v>397</v>
      </c>
      <c r="G2900" s="16" t="n">
        <v>0</v>
      </c>
      <c r="H2900" s="16" t="s">
        <v>208</v>
      </c>
      <c r="I2900" s="16" t="s">
        <v>71</v>
      </c>
      <c r="J2900" s="16" t="n">
        <v>6</v>
      </c>
      <c r="K2900" s="16" t="n">
        <v>4</v>
      </c>
      <c r="L2900" s="16" t="s">
        <v>41</v>
      </c>
      <c r="M2900" s="18" t="n">
        <f aca="false">IF(ISNUMBER(B2900),B2900,IF(MID(B2900,3,1)="-",DATE(VALUE(RIGHT(B2900,4)),VALUE(MID(B2900,4,2)),VALUE(LEFT(B2900,2))),DATE(VALUE(LEFT(B2900,4)),VALUE(MID(B2900,6,2)),VALUE(RIGHT(B2900,2)))))</f>
        <v>45909</v>
      </c>
      <c r="N2900" s="16" t="n">
        <f aca="false">MONTH(M2900)</f>
        <v>9</v>
      </c>
      <c r="O2900" s="16" t="str">
        <f aca="false">PROPER(TRIM(H2900))</f>
        <v>Jaipur</v>
      </c>
      <c r="P2900" s="16" t="str">
        <f aca="false">IFERROR(VLOOKUP(O2900,city_map!$A$2:$B$6,2,FALSE()),O2900)</f>
        <v>Jaipur</v>
      </c>
      <c r="Q2900" s="16" t="n">
        <f aca="false">IF(ISNUMBER(F2900),F2900,VALUE(SUBSTITUTE(SUBSTITUTE(F2900,"₹",""),",","")))</f>
        <v>397</v>
      </c>
      <c r="R2900" s="16" t="n">
        <f aca="false">IF(E2900=99,1,E2900)</f>
        <v>1</v>
      </c>
      <c r="S2900" s="16" t="n">
        <f aca="false">IF(G2900="",0,G2900)</f>
        <v>0</v>
      </c>
      <c r="T2900" s="16" t="str">
        <f aca="false">IF(I2900="","Unknown",IF(I2900="upi","UPI",I2900))</f>
        <v>Credit Card</v>
      </c>
      <c r="U2900" s="16" t="str">
        <f aca="false">IF(L2900="Yes","Y",IF(L2900="No","N",L2900))</f>
        <v>N</v>
      </c>
      <c r="V2900" s="19" t="n">
        <f aca="false">ROUND(R2900*Q2900*(1-S2900),2)</f>
        <v>397</v>
      </c>
      <c r="W2900" s="16" t="str">
        <f aca="false">_xlfn.XLOOKUP(D2900,products!$A$2:$A$61,products!$C$2:$C$61,"Not found")</f>
        <v>Home</v>
      </c>
    </row>
    <row r="2901" customFormat="false" ht="15" hidden="false" customHeight="false" outlineLevel="0" collapsed="false">
      <c r="A2901" s="16" t="s">
        <v>4154</v>
      </c>
      <c r="B2901" s="16" t="s">
        <v>4146</v>
      </c>
      <c r="C2901" s="16" t="s">
        <v>1921</v>
      </c>
      <c r="D2901" s="16" t="s">
        <v>111</v>
      </c>
      <c r="E2901" s="16" t="n">
        <v>2</v>
      </c>
      <c r="F2901" s="16" t="n">
        <v>1048</v>
      </c>
      <c r="G2901" s="16" t="n">
        <v>0.1</v>
      </c>
      <c r="H2901" s="16" t="s">
        <v>477</v>
      </c>
      <c r="I2901" s="16" t="s">
        <v>71</v>
      </c>
      <c r="J2901" s="16" t="n">
        <v>3</v>
      </c>
      <c r="K2901" s="16" t="n">
        <v>4</v>
      </c>
      <c r="L2901" s="16" t="s">
        <v>174</v>
      </c>
      <c r="M2901" s="18" t="n">
        <f aca="false">IF(ISNUMBER(B2901),B2901,IF(MID(B2901,3,1)="-",DATE(VALUE(RIGHT(B2901,4)),VALUE(MID(B2901,4,2)),VALUE(LEFT(B2901,2))),DATE(VALUE(LEFT(B2901,4)),VALUE(MID(B2901,6,2)),VALUE(RIGHT(B2901,2)))))</f>
        <v>45909</v>
      </c>
      <c r="N2901" s="16" t="n">
        <f aca="false">MONTH(M2901)</f>
        <v>9</v>
      </c>
      <c r="O2901" s="16" t="str">
        <f aca="false">PROPER(TRIM(H2901))</f>
        <v>Delhi</v>
      </c>
      <c r="P2901" s="16" t="str">
        <f aca="false">IFERROR(VLOOKUP(O2901,city_map!$A$2:$B$6,2,FALSE()),O2901)</f>
        <v>Delhi</v>
      </c>
      <c r="Q2901" s="16" t="n">
        <f aca="false">IF(ISNUMBER(F2901),F2901,VALUE(SUBSTITUTE(SUBSTITUTE(F2901,"₹",""),",","")))</f>
        <v>1048</v>
      </c>
      <c r="R2901" s="16" t="n">
        <f aca="false">IF(E2901=99,1,E2901)</f>
        <v>2</v>
      </c>
      <c r="S2901" s="16" t="n">
        <f aca="false">IF(G2901="",0,G2901)</f>
        <v>0.1</v>
      </c>
      <c r="T2901" s="16" t="str">
        <f aca="false">IF(I2901="","Unknown",IF(I2901="upi","UPI",I2901))</f>
        <v>Credit Card</v>
      </c>
      <c r="U2901" s="16" t="str">
        <f aca="false">IF(L2901="Yes","Y",IF(L2901="No","N",L2901))</f>
        <v>N</v>
      </c>
      <c r="V2901" s="19" t="n">
        <f aca="false">ROUND(R2901*Q2901*(1-S2901),2)</f>
        <v>1886.4</v>
      </c>
      <c r="W2901" s="16" t="str">
        <f aca="false">_xlfn.XLOOKUP(D2901,products!$A$2:$A$61,products!$C$2:$C$61,"Not found")</f>
        <v>Books</v>
      </c>
    </row>
    <row r="2902" customFormat="false" ht="15" hidden="false" customHeight="false" outlineLevel="0" collapsed="false">
      <c r="A2902" s="16" t="s">
        <v>4155</v>
      </c>
      <c r="B2902" s="16" t="s">
        <v>4146</v>
      </c>
      <c r="C2902" s="16" t="s">
        <v>110</v>
      </c>
      <c r="D2902" s="16" t="s">
        <v>412</v>
      </c>
      <c r="E2902" s="16" t="n">
        <v>2</v>
      </c>
      <c r="F2902" s="16" t="n">
        <v>979</v>
      </c>
      <c r="G2902" s="16" t="n">
        <v>0.15</v>
      </c>
      <c r="H2902" s="16" t="s">
        <v>112</v>
      </c>
      <c r="I2902" s="16" t="s">
        <v>60</v>
      </c>
      <c r="J2902" s="16" t="n">
        <v>4</v>
      </c>
      <c r="K2902" s="16"/>
      <c r="L2902" s="16" t="s">
        <v>41</v>
      </c>
      <c r="M2902" s="18" t="n">
        <f aca="false">IF(ISNUMBER(B2902),B2902,IF(MID(B2902,3,1)="-",DATE(VALUE(RIGHT(B2902,4)),VALUE(MID(B2902,4,2)),VALUE(LEFT(B2902,2))),DATE(VALUE(LEFT(B2902,4)),VALUE(MID(B2902,6,2)),VALUE(RIGHT(B2902,2)))))</f>
        <v>45909</v>
      </c>
      <c r="N2902" s="16" t="n">
        <f aca="false">MONTH(M2902)</f>
        <v>9</v>
      </c>
      <c r="O2902" s="16" t="str">
        <f aca="false">PROPER(TRIM(H2902))</f>
        <v>Mumbai</v>
      </c>
      <c r="P2902" s="16" t="str">
        <f aca="false">IFERROR(VLOOKUP(O2902,city_map!$A$2:$B$6,2,FALSE()),O2902)</f>
        <v>Mumbai</v>
      </c>
      <c r="Q2902" s="16" t="n">
        <f aca="false">IF(ISNUMBER(F2902),F2902,VALUE(SUBSTITUTE(SUBSTITUTE(F2902,"₹",""),",","")))</f>
        <v>979</v>
      </c>
      <c r="R2902" s="16" t="n">
        <f aca="false">IF(E2902=99,1,E2902)</f>
        <v>2</v>
      </c>
      <c r="S2902" s="16" t="n">
        <f aca="false">IF(G2902="",0,G2902)</f>
        <v>0.15</v>
      </c>
      <c r="T2902" s="16" t="str">
        <f aca="false">IF(I2902="","Unknown",IF(I2902="upi","UPI",I2902))</f>
        <v>UPI</v>
      </c>
      <c r="U2902" s="16" t="str">
        <f aca="false">IF(L2902="Yes","Y",IF(L2902="No","N",L2902))</f>
        <v>N</v>
      </c>
      <c r="V2902" s="19" t="n">
        <f aca="false">ROUND(R2902*Q2902*(1-S2902),2)</f>
        <v>1664.3</v>
      </c>
      <c r="W2902" s="16" t="str">
        <f aca="false">_xlfn.XLOOKUP(D2902,products!$A$2:$A$61,products!$C$2:$C$61,"Not found")</f>
        <v>Home</v>
      </c>
    </row>
    <row r="2903" customFormat="false" ht="15" hidden="false" customHeight="false" outlineLevel="0" collapsed="false">
      <c r="A2903" s="16" t="s">
        <v>4156</v>
      </c>
      <c r="B2903" s="16" t="s">
        <v>4146</v>
      </c>
      <c r="C2903" s="16" t="s">
        <v>823</v>
      </c>
      <c r="D2903" s="16" t="s">
        <v>262</v>
      </c>
      <c r="E2903" s="16" t="n">
        <v>1</v>
      </c>
      <c r="F2903" s="16" t="n">
        <v>835</v>
      </c>
      <c r="G2903" s="16" t="n">
        <v>0.1</v>
      </c>
      <c r="H2903" s="16" t="s">
        <v>112</v>
      </c>
      <c r="I2903" s="16" t="s">
        <v>100</v>
      </c>
      <c r="J2903" s="16" t="n">
        <v>5</v>
      </c>
      <c r="K2903" s="16" t="n">
        <v>3</v>
      </c>
      <c r="L2903" s="16" t="s">
        <v>41</v>
      </c>
      <c r="M2903" s="18" t="n">
        <f aca="false">IF(ISNUMBER(B2903),B2903,IF(MID(B2903,3,1)="-",DATE(VALUE(RIGHT(B2903,4)),VALUE(MID(B2903,4,2)),VALUE(LEFT(B2903,2))),DATE(VALUE(LEFT(B2903,4)),VALUE(MID(B2903,6,2)),VALUE(RIGHT(B2903,2)))))</f>
        <v>45909</v>
      </c>
      <c r="N2903" s="16" t="n">
        <f aca="false">MONTH(M2903)</f>
        <v>9</v>
      </c>
      <c r="O2903" s="16" t="str">
        <f aca="false">PROPER(TRIM(H2903))</f>
        <v>Mumbai</v>
      </c>
      <c r="P2903" s="16" t="str">
        <f aca="false">IFERROR(VLOOKUP(O2903,city_map!$A$2:$B$6,2,FALSE()),O2903)</f>
        <v>Mumbai</v>
      </c>
      <c r="Q2903" s="16" t="n">
        <f aca="false">IF(ISNUMBER(F2903),F2903,VALUE(SUBSTITUTE(SUBSTITUTE(F2903,"₹",""),",","")))</f>
        <v>835</v>
      </c>
      <c r="R2903" s="16" t="n">
        <f aca="false">IF(E2903=99,1,E2903)</f>
        <v>1</v>
      </c>
      <c r="S2903" s="16" t="n">
        <f aca="false">IF(G2903="",0,G2903)</f>
        <v>0.1</v>
      </c>
      <c r="T2903" s="16" t="str">
        <f aca="false">IF(I2903="","Unknown",IF(I2903="upi","UPI",I2903))</f>
        <v>Net Banking</v>
      </c>
      <c r="U2903" s="16" t="str">
        <f aca="false">IF(L2903="Yes","Y",IF(L2903="No","N",L2903))</f>
        <v>N</v>
      </c>
      <c r="V2903" s="19" t="n">
        <f aca="false">ROUND(R2903*Q2903*(1-S2903),2)</f>
        <v>751.5</v>
      </c>
      <c r="W2903" s="16" t="str">
        <f aca="false">_xlfn.XLOOKUP(D2903,products!$A$2:$A$61,products!$C$2:$C$61,"Not found")</f>
        <v>Home</v>
      </c>
    </row>
    <row r="2904" customFormat="false" ht="15" hidden="false" customHeight="false" outlineLevel="0" collapsed="false">
      <c r="A2904" s="16" t="s">
        <v>4157</v>
      </c>
      <c r="B2904" s="16" t="s">
        <v>4146</v>
      </c>
      <c r="C2904" s="16" t="s">
        <v>392</v>
      </c>
      <c r="D2904" s="16" t="s">
        <v>222</v>
      </c>
      <c r="E2904" s="16" t="n">
        <v>1</v>
      </c>
      <c r="F2904" s="16" t="n">
        <v>1969</v>
      </c>
      <c r="G2904" s="16" t="n">
        <v>0.1</v>
      </c>
      <c r="H2904" s="16" t="s">
        <v>112</v>
      </c>
      <c r="I2904" s="16" t="s">
        <v>40</v>
      </c>
      <c r="J2904" s="16" t="n">
        <v>3</v>
      </c>
      <c r="K2904" s="16" t="n">
        <v>3</v>
      </c>
      <c r="L2904" s="16" t="s">
        <v>57</v>
      </c>
      <c r="M2904" s="18" t="n">
        <f aca="false">IF(ISNUMBER(B2904),B2904,IF(MID(B2904,3,1)="-",DATE(VALUE(RIGHT(B2904,4)),VALUE(MID(B2904,4,2)),VALUE(LEFT(B2904,2))),DATE(VALUE(LEFT(B2904,4)),VALUE(MID(B2904,6,2)),VALUE(RIGHT(B2904,2)))))</f>
        <v>45909</v>
      </c>
      <c r="N2904" s="16" t="n">
        <f aca="false">MONTH(M2904)</f>
        <v>9</v>
      </c>
      <c r="O2904" s="16" t="str">
        <f aca="false">PROPER(TRIM(H2904))</f>
        <v>Mumbai</v>
      </c>
      <c r="P2904" s="16" t="str">
        <f aca="false">IFERROR(VLOOKUP(O2904,city_map!$A$2:$B$6,2,FALSE()),O2904)</f>
        <v>Mumbai</v>
      </c>
      <c r="Q2904" s="16" t="n">
        <f aca="false">IF(ISNUMBER(F2904),F2904,VALUE(SUBSTITUTE(SUBSTITUTE(F2904,"₹",""),",","")))</f>
        <v>1969</v>
      </c>
      <c r="R2904" s="16" t="n">
        <f aca="false">IF(E2904=99,1,E2904)</f>
        <v>1</v>
      </c>
      <c r="S2904" s="16" t="n">
        <f aca="false">IF(G2904="",0,G2904)</f>
        <v>0.1</v>
      </c>
      <c r="T2904" s="16" t="str">
        <f aca="false">IF(I2904="","Unknown",IF(I2904="upi","UPI",I2904))</f>
        <v>COD</v>
      </c>
      <c r="U2904" s="16" t="str">
        <f aca="false">IF(L2904="Yes","Y",IF(L2904="No","N",L2904))</f>
        <v>Y</v>
      </c>
      <c r="V2904" s="19" t="n">
        <f aca="false">ROUND(R2904*Q2904*(1-S2904),2)</f>
        <v>1772.1</v>
      </c>
      <c r="W2904" s="16" t="str">
        <f aca="false">_xlfn.XLOOKUP(D2904,products!$A$2:$A$61,products!$C$2:$C$61,"Not found")</f>
        <v>Fashion</v>
      </c>
    </row>
    <row r="2905" customFormat="false" ht="15" hidden="false" customHeight="false" outlineLevel="0" collapsed="false">
      <c r="A2905" s="16" t="s">
        <v>4158</v>
      </c>
      <c r="B2905" s="16" t="s">
        <v>4146</v>
      </c>
      <c r="C2905" s="16" t="s">
        <v>819</v>
      </c>
      <c r="D2905" s="16" t="s">
        <v>259</v>
      </c>
      <c r="E2905" s="16" t="n">
        <v>3</v>
      </c>
      <c r="F2905" s="16" t="n">
        <v>510</v>
      </c>
      <c r="G2905" s="16" t="n">
        <v>0.05</v>
      </c>
      <c r="H2905" s="16" t="s">
        <v>39</v>
      </c>
      <c r="I2905" s="16" t="s">
        <v>40</v>
      </c>
      <c r="J2905" s="16" t="n">
        <v>4</v>
      </c>
      <c r="K2905" s="16" t="n">
        <v>4</v>
      </c>
      <c r="L2905" s="16" t="s">
        <v>41</v>
      </c>
      <c r="M2905" s="18" t="n">
        <f aca="false">IF(ISNUMBER(B2905),B2905,IF(MID(B2905,3,1)="-",DATE(VALUE(RIGHT(B2905,4)),VALUE(MID(B2905,4,2)),VALUE(LEFT(B2905,2))),DATE(VALUE(LEFT(B2905,4)),VALUE(MID(B2905,6,2)),VALUE(RIGHT(B2905,2)))))</f>
        <v>45909</v>
      </c>
      <c r="N2905" s="16" t="n">
        <f aca="false">MONTH(M2905)</f>
        <v>9</v>
      </c>
      <c r="O2905" s="16" t="str">
        <f aca="false">PROPER(TRIM(H2905))</f>
        <v>Delhi</v>
      </c>
      <c r="P2905" s="16" t="str">
        <f aca="false">IFERROR(VLOOKUP(O2905,city_map!$A$2:$B$6,2,FALSE()),O2905)</f>
        <v>Delhi</v>
      </c>
      <c r="Q2905" s="16" t="n">
        <f aca="false">IF(ISNUMBER(F2905),F2905,VALUE(SUBSTITUTE(SUBSTITUTE(F2905,"₹",""),",","")))</f>
        <v>510</v>
      </c>
      <c r="R2905" s="16" t="n">
        <f aca="false">IF(E2905=99,1,E2905)</f>
        <v>3</v>
      </c>
      <c r="S2905" s="16" t="n">
        <f aca="false">IF(G2905="",0,G2905)</f>
        <v>0.05</v>
      </c>
      <c r="T2905" s="16" t="str">
        <f aca="false">IF(I2905="","Unknown",IF(I2905="upi","UPI",I2905))</f>
        <v>COD</v>
      </c>
      <c r="U2905" s="16" t="str">
        <f aca="false">IF(L2905="Yes","Y",IF(L2905="No","N",L2905))</f>
        <v>N</v>
      </c>
      <c r="V2905" s="19" t="n">
        <f aca="false">ROUND(R2905*Q2905*(1-S2905),2)</f>
        <v>1453.5</v>
      </c>
      <c r="W2905" s="16" t="str">
        <f aca="false">_xlfn.XLOOKUP(D2905,products!$A$2:$A$61,products!$C$2:$C$61,"Not found")</f>
        <v>Books</v>
      </c>
    </row>
    <row r="2906" customFormat="false" ht="15" hidden="false" customHeight="false" outlineLevel="0" collapsed="false">
      <c r="A2906" s="16" t="s">
        <v>4159</v>
      </c>
      <c r="B2906" s="16" t="s">
        <v>4146</v>
      </c>
      <c r="C2906" s="16" t="s">
        <v>835</v>
      </c>
      <c r="D2906" s="16" t="s">
        <v>173</v>
      </c>
      <c r="E2906" s="16" t="n">
        <v>2</v>
      </c>
      <c r="F2906" s="16" t="s">
        <v>4160</v>
      </c>
      <c r="G2906" s="16" t="n">
        <v>0</v>
      </c>
      <c r="H2906" s="16" t="s">
        <v>81</v>
      </c>
      <c r="I2906" s="16" t="s">
        <v>60</v>
      </c>
      <c r="J2906" s="16" t="n">
        <v>4</v>
      </c>
      <c r="K2906" s="16" t="n">
        <v>4</v>
      </c>
      <c r="L2906" s="16" t="s">
        <v>41</v>
      </c>
      <c r="M2906" s="18" t="n">
        <f aca="false">IF(ISNUMBER(B2906),B2906,IF(MID(B2906,3,1)="-",DATE(VALUE(RIGHT(B2906,4)),VALUE(MID(B2906,4,2)),VALUE(LEFT(B2906,2))),DATE(VALUE(LEFT(B2906,4)),VALUE(MID(B2906,6,2)),VALUE(RIGHT(B2906,2)))))</f>
        <v>45909</v>
      </c>
      <c r="N2906" s="16" t="n">
        <f aca="false">MONTH(M2906)</f>
        <v>9</v>
      </c>
      <c r="O2906" s="16" t="str">
        <f aca="false">PROPER(TRIM(H2906))</f>
        <v>Hyderabad</v>
      </c>
      <c r="P2906" s="16" t="str">
        <f aca="false">IFERROR(VLOOKUP(O2906,city_map!$A$2:$B$6,2,FALSE()),O2906)</f>
        <v>Hyderabad</v>
      </c>
      <c r="Q2906" s="16" t="n">
        <f aca="false">IF(ISNUMBER(F2906),F2906,VALUE(SUBSTITUTE(SUBSTITUTE(F2906,"₹",""),",","")))</f>
        <v>1169</v>
      </c>
      <c r="R2906" s="16" t="n">
        <f aca="false">IF(E2906=99,1,E2906)</f>
        <v>2</v>
      </c>
      <c r="S2906" s="16" t="n">
        <f aca="false">IF(G2906="",0,G2906)</f>
        <v>0</v>
      </c>
      <c r="T2906" s="16" t="str">
        <f aca="false">IF(I2906="","Unknown",IF(I2906="upi","UPI",I2906))</f>
        <v>UPI</v>
      </c>
      <c r="U2906" s="16" t="str">
        <f aca="false">IF(L2906="Yes","Y",IF(L2906="No","N",L2906))</f>
        <v>N</v>
      </c>
      <c r="V2906" s="19" t="n">
        <f aca="false">ROUND(R2906*Q2906*(1-S2906),2)</f>
        <v>2338</v>
      </c>
      <c r="W2906" s="16" t="str">
        <f aca="false">_xlfn.XLOOKUP(D2906,products!$A$2:$A$61,products!$C$2:$C$61,"Not found")</f>
        <v>Fashion</v>
      </c>
    </row>
    <row r="2907" customFormat="false" ht="15" hidden="false" customHeight="false" outlineLevel="0" collapsed="false">
      <c r="A2907" s="16" t="s">
        <v>4161</v>
      </c>
      <c r="B2907" s="16" t="s">
        <v>4146</v>
      </c>
      <c r="C2907" s="16" t="s">
        <v>952</v>
      </c>
      <c r="D2907" s="16" t="s">
        <v>232</v>
      </c>
      <c r="E2907" s="16" t="n">
        <v>2</v>
      </c>
      <c r="F2907" s="16" t="n">
        <v>2094</v>
      </c>
      <c r="G2907" s="16" t="n">
        <v>0.15</v>
      </c>
      <c r="H2907" s="16" t="s">
        <v>67</v>
      </c>
      <c r="I2907" s="16" t="s">
        <v>60</v>
      </c>
      <c r="J2907" s="16" t="n">
        <v>4</v>
      </c>
      <c r="K2907" s="16" t="n">
        <v>5</v>
      </c>
      <c r="L2907" s="16" t="s">
        <v>174</v>
      </c>
      <c r="M2907" s="18" t="n">
        <f aca="false">IF(ISNUMBER(B2907),B2907,IF(MID(B2907,3,1)="-",DATE(VALUE(RIGHT(B2907,4)),VALUE(MID(B2907,4,2)),VALUE(LEFT(B2907,2))),DATE(VALUE(LEFT(B2907,4)),VALUE(MID(B2907,6,2)),VALUE(RIGHT(B2907,2)))))</f>
        <v>45909</v>
      </c>
      <c r="N2907" s="16" t="n">
        <f aca="false">MONTH(M2907)</f>
        <v>9</v>
      </c>
      <c r="O2907" s="16" t="str">
        <f aca="false">PROPER(TRIM(H2907))</f>
        <v>Kolkata</v>
      </c>
      <c r="P2907" s="16" t="str">
        <f aca="false">IFERROR(VLOOKUP(O2907,city_map!$A$2:$B$6,2,FALSE()),O2907)</f>
        <v>Kolkata</v>
      </c>
      <c r="Q2907" s="16" t="n">
        <f aca="false">IF(ISNUMBER(F2907),F2907,VALUE(SUBSTITUTE(SUBSTITUTE(F2907,"₹",""),",","")))</f>
        <v>2094</v>
      </c>
      <c r="R2907" s="16" t="n">
        <f aca="false">IF(E2907=99,1,E2907)</f>
        <v>2</v>
      </c>
      <c r="S2907" s="16" t="n">
        <f aca="false">IF(G2907="",0,G2907)</f>
        <v>0.15</v>
      </c>
      <c r="T2907" s="16" t="str">
        <f aca="false">IF(I2907="","Unknown",IF(I2907="upi","UPI",I2907))</f>
        <v>UPI</v>
      </c>
      <c r="U2907" s="16" t="str">
        <f aca="false">IF(L2907="Yes","Y",IF(L2907="No","N",L2907))</f>
        <v>N</v>
      </c>
      <c r="V2907" s="19" t="n">
        <f aca="false">ROUND(R2907*Q2907*(1-S2907),2)</f>
        <v>3559.8</v>
      </c>
      <c r="W2907" s="16" t="str">
        <f aca="false">_xlfn.XLOOKUP(D2907,products!$A$2:$A$61,products!$C$2:$C$61,"Not found")</f>
        <v>Electronics</v>
      </c>
    </row>
    <row r="2908" customFormat="false" ht="15" hidden="false" customHeight="false" outlineLevel="0" collapsed="false">
      <c r="A2908" s="16" t="s">
        <v>4162</v>
      </c>
      <c r="B2908" s="16" t="s">
        <v>4163</v>
      </c>
      <c r="C2908" s="16" t="s">
        <v>4144</v>
      </c>
      <c r="D2908" s="16" t="s">
        <v>88</v>
      </c>
      <c r="E2908" s="16" t="n">
        <v>2</v>
      </c>
      <c r="F2908" s="16" t="n">
        <v>2965</v>
      </c>
      <c r="G2908" s="16" t="n">
        <v>0.05</v>
      </c>
      <c r="H2908" s="16" t="s">
        <v>46</v>
      </c>
      <c r="I2908" s="16" t="s">
        <v>60</v>
      </c>
      <c r="J2908" s="16" t="n">
        <v>4</v>
      </c>
      <c r="K2908" s="16" t="n">
        <v>5</v>
      </c>
      <c r="L2908" s="16" t="s">
        <v>41</v>
      </c>
      <c r="M2908" s="18" t="n">
        <f aca="false">IF(ISNUMBER(B2908),B2908,IF(MID(B2908,3,1)="-",DATE(VALUE(RIGHT(B2908,4)),VALUE(MID(B2908,4,2)),VALUE(LEFT(B2908,2))),DATE(VALUE(LEFT(B2908,4)),VALUE(MID(B2908,6,2)),VALUE(RIGHT(B2908,2)))))</f>
        <v>45910</v>
      </c>
      <c r="N2908" s="16" t="n">
        <f aca="false">MONTH(M2908)</f>
        <v>9</v>
      </c>
      <c r="O2908" s="16" t="str">
        <f aca="false">PROPER(TRIM(H2908))</f>
        <v>Chennai</v>
      </c>
      <c r="P2908" s="16" t="str">
        <f aca="false">IFERROR(VLOOKUP(O2908,city_map!$A$2:$B$6,2,FALSE()),O2908)</f>
        <v>Chennai</v>
      </c>
      <c r="Q2908" s="16" t="n">
        <f aca="false">IF(ISNUMBER(F2908),F2908,VALUE(SUBSTITUTE(SUBSTITUTE(F2908,"₹",""),",","")))</f>
        <v>2965</v>
      </c>
      <c r="R2908" s="16" t="n">
        <f aca="false">IF(E2908=99,1,E2908)</f>
        <v>2</v>
      </c>
      <c r="S2908" s="16" t="n">
        <f aca="false">IF(G2908="",0,G2908)</f>
        <v>0.05</v>
      </c>
      <c r="T2908" s="16" t="str">
        <f aca="false">IF(I2908="","Unknown",IF(I2908="upi","UPI",I2908))</f>
        <v>UPI</v>
      </c>
      <c r="U2908" s="16" t="str">
        <f aca="false">IF(L2908="Yes","Y",IF(L2908="No","N",L2908))</f>
        <v>N</v>
      </c>
      <c r="V2908" s="19" t="n">
        <f aca="false">ROUND(R2908*Q2908*(1-S2908),2)</f>
        <v>5633.5</v>
      </c>
      <c r="W2908" s="16" t="str">
        <f aca="false">_xlfn.XLOOKUP(D2908,products!$A$2:$A$61,products!$C$2:$C$61,"Not found")</f>
        <v>Fashion</v>
      </c>
    </row>
    <row r="2909" customFormat="false" ht="15" hidden="false" customHeight="false" outlineLevel="0" collapsed="false">
      <c r="A2909" s="16" t="s">
        <v>4164</v>
      </c>
      <c r="B2909" s="16" t="s">
        <v>4163</v>
      </c>
      <c r="C2909" s="16" t="s">
        <v>2059</v>
      </c>
      <c r="D2909" s="16" t="s">
        <v>111</v>
      </c>
      <c r="E2909" s="16" t="n">
        <v>1</v>
      </c>
      <c r="F2909" s="16" t="n">
        <v>991</v>
      </c>
      <c r="G2909" s="16" t="n">
        <v>0.1</v>
      </c>
      <c r="H2909" s="16" t="s">
        <v>208</v>
      </c>
      <c r="I2909" s="16" t="s">
        <v>60</v>
      </c>
      <c r="J2909" s="16" t="n">
        <v>5</v>
      </c>
      <c r="K2909" s="16" t="n">
        <v>4</v>
      </c>
      <c r="L2909" s="16" t="s">
        <v>41</v>
      </c>
      <c r="M2909" s="18" t="n">
        <f aca="false">IF(ISNUMBER(B2909),B2909,IF(MID(B2909,3,1)="-",DATE(VALUE(RIGHT(B2909,4)),VALUE(MID(B2909,4,2)),VALUE(LEFT(B2909,2))),DATE(VALUE(LEFT(B2909,4)),VALUE(MID(B2909,6,2)),VALUE(RIGHT(B2909,2)))))</f>
        <v>45910</v>
      </c>
      <c r="N2909" s="16" t="n">
        <f aca="false">MONTH(M2909)</f>
        <v>9</v>
      </c>
      <c r="O2909" s="16" t="str">
        <f aca="false">PROPER(TRIM(H2909))</f>
        <v>Jaipur</v>
      </c>
      <c r="P2909" s="16" t="str">
        <f aca="false">IFERROR(VLOOKUP(O2909,city_map!$A$2:$B$6,2,FALSE()),O2909)</f>
        <v>Jaipur</v>
      </c>
      <c r="Q2909" s="16" t="n">
        <f aca="false">IF(ISNUMBER(F2909),F2909,VALUE(SUBSTITUTE(SUBSTITUTE(F2909,"₹",""),",","")))</f>
        <v>991</v>
      </c>
      <c r="R2909" s="16" t="n">
        <f aca="false">IF(E2909=99,1,E2909)</f>
        <v>1</v>
      </c>
      <c r="S2909" s="16" t="n">
        <f aca="false">IF(G2909="",0,G2909)</f>
        <v>0.1</v>
      </c>
      <c r="T2909" s="16" t="str">
        <f aca="false">IF(I2909="","Unknown",IF(I2909="upi","UPI",I2909))</f>
        <v>UPI</v>
      </c>
      <c r="U2909" s="16" t="str">
        <f aca="false">IF(L2909="Yes","Y",IF(L2909="No","N",L2909))</f>
        <v>N</v>
      </c>
      <c r="V2909" s="19" t="n">
        <f aca="false">ROUND(R2909*Q2909*(1-S2909),2)</f>
        <v>891.9</v>
      </c>
      <c r="W2909" s="16" t="str">
        <f aca="false">_xlfn.XLOOKUP(D2909,products!$A$2:$A$61,products!$C$2:$C$61,"Not found")</f>
        <v>Books</v>
      </c>
    </row>
    <row r="2910" customFormat="false" ht="15" hidden="false" customHeight="false" outlineLevel="0" collapsed="false">
      <c r="A2910" s="16" t="s">
        <v>4165</v>
      </c>
      <c r="B2910" s="16" t="s">
        <v>4163</v>
      </c>
      <c r="C2910" s="16" t="s">
        <v>153</v>
      </c>
      <c r="D2910" s="16" t="s">
        <v>119</v>
      </c>
      <c r="E2910" s="16" t="n">
        <v>2</v>
      </c>
      <c r="F2910" s="16" t="n">
        <v>257</v>
      </c>
      <c r="G2910" s="16" t="n">
        <v>0.15</v>
      </c>
      <c r="H2910" s="16" t="s">
        <v>233</v>
      </c>
      <c r="I2910" s="16" t="s">
        <v>71</v>
      </c>
      <c r="J2910" s="16" t="n">
        <v>3</v>
      </c>
      <c r="K2910" s="16" t="n">
        <v>4</v>
      </c>
      <c r="L2910" s="16" t="s">
        <v>174</v>
      </c>
      <c r="M2910" s="18" t="n">
        <f aca="false">IF(ISNUMBER(B2910),B2910,IF(MID(B2910,3,1)="-",DATE(VALUE(RIGHT(B2910,4)),VALUE(MID(B2910,4,2)),VALUE(LEFT(B2910,2))),DATE(VALUE(LEFT(B2910,4)),VALUE(MID(B2910,6,2)),VALUE(RIGHT(B2910,2)))))</f>
        <v>45910</v>
      </c>
      <c r="N2910" s="16" t="n">
        <f aca="false">MONTH(M2910)</f>
        <v>9</v>
      </c>
      <c r="O2910" s="16" t="str">
        <f aca="false">PROPER(TRIM(H2910))</f>
        <v>Mumbai</v>
      </c>
      <c r="P2910" s="16" t="str">
        <f aca="false">IFERROR(VLOOKUP(O2910,city_map!$A$2:$B$6,2,FALSE()),O2910)</f>
        <v>Mumbai</v>
      </c>
      <c r="Q2910" s="16" t="n">
        <f aca="false">IF(ISNUMBER(F2910),F2910,VALUE(SUBSTITUTE(SUBSTITUTE(F2910,"₹",""),",","")))</f>
        <v>257</v>
      </c>
      <c r="R2910" s="16" t="n">
        <f aca="false">IF(E2910=99,1,E2910)</f>
        <v>2</v>
      </c>
      <c r="S2910" s="16" t="n">
        <f aca="false">IF(G2910="",0,G2910)</f>
        <v>0.15</v>
      </c>
      <c r="T2910" s="16" t="str">
        <f aca="false">IF(I2910="","Unknown",IF(I2910="upi","UPI",I2910))</f>
        <v>Credit Card</v>
      </c>
      <c r="U2910" s="16" t="str">
        <f aca="false">IF(L2910="Yes","Y",IF(L2910="No","N",L2910))</f>
        <v>N</v>
      </c>
      <c r="V2910" s="19" t="n">
        <f aca="false">ROUND(R2910*Q2910*(1-S2910),2)</f>
        <v>436.9</v>
      </c>
      <c r="W2910" s="16" t="str">
        <f aca="false">_xlfn.XLOOKUP(D2910,products!$A$2:$A$61,products!$C$2:$C$61,"Not found")</f>
        <v>Books</v>
      </c>
    </row>
    <row r="2911" customFormat="false" ht="15" hidden="false" customHeight="false" outlineLevel="0" collapsed="false">
      <c r="A2911" s="16" t="s">
        <v>4166</v>
      </c>
      <c r="B2911" s="16" t="s">
        <v>4163</v>
      </c>
      <c r="C2911" s="16" t="s">
        <v>1030</v>
      </c>
      <c r="D2911" s="16" t="s">
        <v>133</v>
      </c>
      <c r="E2911" s="16" t="n">
        <v>1</v>
      </c>
      <c r="F2911" s="16" t="n">
        <v>573</v>
      </c>
      <c r="G2911" s="16" t="n">
        <v>0.2</v>
      </c>
      <c r="H2911" s="16" t="s">
        <v>233</v>
      </c>
      <c r="I2911" s="16" t="s">
        <v>60</v>
      </c>
      <c r="J2911" s="16" t="n">
        <v>3</v>
      </c>
      <c r="K2911" s="16" t="n">
        <v>4</v>
      </c>
      <c r="L2911" s="16" t="s">
        <v>41</v>
      </c>
      <c r="M2911" s="18" t="n">
        <f aca="false">IF(ISNUMBER(B2911),B2911,IF(MID(B2911,3,1)="-",DATE(VALUE(RIGHT(B2911,4)),VALUE(MID(B2911,4,2)),VALUE(LEFT(B2911,2))),DATE(VALUE(LEFT(B2911,4)),VALUE(MID(B2911,6,2)),VALUE(RIGHT(B2911,2)))))</f>
        <v>45910</v>
      </c>
      <c r="N2911" s="16" t="n">
        <f aca="false">MONTH(M2911)</f>
        <v>9</v>
      </c>
      <c r="O2911" s="16" t="str">
        <f aca="false">PROPER(TRIM(H2911))</f>
        <v>Mumbai</v>
      </c>
      <c r="P2911" s="16" t="str">
        <f aca="false">IFERROR(VLOOKUP(O2911,city_map!$A$2:$B$6,2,FALSE()),O2911)</f>
        <v>Mumbai</v>
      </c>
      <c r="Q2911" s="16" t="n">
        <f aca="false">IF(ISNUMBER(F2911),F2911,VALUE(SUBSTITUTE(SUBSTITUTE(F2911,"₹",""),",","")))</f>
        <v>573</v>
      </c>
      <c r="R2911" s="16" t="n">
        <f aca="false">IF(E2911=99,1,E2911)</f>
        <v>1</v>
      </c>
      <c r="S2911" s="16" t="n">
        <f aca="false">IF(G2911="",0,G2911)</f>
        <v>0.2</v>
      </c>
      <c r="T2911" s="16" t="str">
        <f aca="false">IF(I2911="","Unknown",IF(I2911="upi","UPI",I2911))</f>
        <v>UPI</v>
      </c>
      <c r="U2911" s="16" t="str">
        <f aca="false">IF(L2911="Yes","Y",IF(L2911="No","N",L2911))</f>
        <v>N</v>
      </c>
      <c r="V2911" s="19" t="n">
        <f aca="false">ROUND(R2911*Q2911*(1-S2911),2)</f>
        <v>458.4</v>
      </c>
      <c r="W2911" s="16" t="str">
        <f aca="false">_xlfn.XLOOKUP(D2911,products!$A$2:$A$61,products!$C$2:$C$61,"Not found")</f>
        <v>Books</v>
      </c>
    </row>
    <row r="2912" customFormat="false" ht="15" hidden="false" customHeight="false" outlineLevel="0" collapsed="false">
      <c r="A2912" s="16" t="s">
        <v>4167</v>
      </c>
      <c r="B2912" s="16" t="s">
        <v>4163</v>
      </c>
      <c r="C2912" s="16" t="s">
        <v>699</v>
      </c>
      <c r="D2912" s="16" t="s">
        <v>63</v>
      </c>
      <c r="E2912" s="16" t="n">
        <v>3</v>
      </c>
      <c r="F2912" s="16" t="n">
        <v>1433</v>
      </c>
      <c r="G2912" s="16" t="n">
        <v>0.05</v>
      </c>
      <c r="H2912" s="16" t="s">
        <v>39</v>
      </c>
      <c r="I2912" s="16" t="s">
        <v>60</v>
      </c>
      <c r="J2912" s="16" t="n">
        <v>4</v>
      </c>
      <c r="K2912" s="16" t="n">
        <v>2</v>
      </c>
      <c r="L2912" s="16" t="s">
        <v>57</v>
      </c>
      <c r="M2912" s="18" t="n">
        <f aca="false">IF(ISNUMBER(B2912),B2912,IF(MID(B2912,3,1)="-",DATE(VALUE(RIGHT(B2912,4)),VALUE(MID(B2912,4,2)),VALUE(LEFT(B2912,2))),DATE(VALUE(LEFT(B2912,4)),VALUE(MID(B2912,6,2)),VALUE(RIGHT(B2912,2)))))</f>
        <v>45910</v>
      </c>
      <c r="N2912" s="16" t="n">
        <f aca="false">MONTH(M2912)</f>
        <v>9</v>
      </c>
      <c r="O2912" s="16" t="str">
        <f aca="false">PROPER(TRIM(H2912))</f>
        <v>Delhi</v>
      </c>
      <c r="P2912" s="16" t="str">
        <f aca="false">IFERROR(VLOOKUP(O2912,city_map!$A$2:$B$6,2,FALSE()),O2912)</f>
        <v>Delhi</v>
      </c>
      <c r="Q2912" s="16" t="n">
        <f aca="false">IF(ISNUMBER(F2912),F2912,VALUE(SUBSTITUTE(SUBSTITUTE(F2912,"₹",""),",","")))</f>
        <v>1433</v>
      </c>
      <c r="R2912" s="16" t="n">
        <f aca="false">IF(E2912=99,1,E2912)</f>
        <v>3</v>
      </c>
      <c r="S2912" s="16" t="n">
        <f aca="false">IF(G2912="",0,G2912)</f>
        <v>0.05</v>
      </c>
      <c r="T2912" s="16" t="str">
        <f aca="false">IF(I2912="","Unknown",IF(I2912="upi","UPI",I2912))</f>
        <v>UPI</v>
      </c>
      <c r="U2912" s="16" t="str">
        <f aca="false">IF(L2912="Yes","Y",IF(L2912="No","N",L2912))</f>
        <v>Y</v>
      </c>
      <c r="V2912" s="19" t="n">
        <f aca="false">ROUND(R2912*Q2912*(1-S2912),2)</f>
        <v>4084.05</v>
      </c>
      <c r="W2912" s="16" t="str">
        <f aca="false">_xlfn.XLOOKUP(D2912,products!$A$2:$A$61,products!$C$2:$C$61,"Not found")</f>
        <v>Fashion</v>
      </c>
    </row>
    <row r="2913" customFormat="false" ht="15" hidden="false" customHeight="false" outlineLevel="0" collapsed="false">
      <c r="A2913" s="16" t="s">
        <v>4168</v>
      </c>
      <c r="B2913" s="16" t="s">
        <v>4163</v>
      </c>
      <c r="C2913" s="16" t="s">
        <v>2530</v>
      </c>
      <c r="D2913" s="16" t="s">
        <v>254</v>
      </c>
      <c r="E2913" s="16" t="n">
        <v>2</v>
      </c>
      <c r="F2913" s="16" t="n">
        <v>1046</v>
      </c>
      <c r="G2913" s="16" t="n">
        <v>0.1</v>
      </c>
      <c r="H2913" s="16" t="s">
        <v>39</v>
      </c>
      <c r="I2913" s="16" t="s">
        <v>47</v>
      </c>
      <c r="J2913" s="16" t="n">
        <v>2</v>
      </c>
      <c r="K2913" s="16" t="n">
        <v>4</v>
      </c>
      <c r="L2913" s="16" t="s">
        <v>41</v>
      </c>
      <c r="M2913" s="18" t="n">
        <f aca="false">IF(ISNUMBER(B2913),B2913,IF(MID(B2913,3,1)="-",DATE(VALUE(RIGHT(B2913,4)),VALUE(MID(B2913,4,2)),VALUE(LEFT(B2913,2))),DATE(VALUE(LEFT(B2913,4)),VALUE(MID(B2913,6,2)),VALUE(RIGHT(B2913,2)))))</f>
        <v>45910</v>
      </c>
      <c r="N2913" s="16" t="n">
        <f aca="false">MONTH(M2913)</f>
        <v>9</v>
      </c>
      <c r="O2913" s="16" t="str">
        <f aca="false">PROPER(TRIM(H2913))</f>
        <v>Delhi</v>
      </c>
      <c r="P2913" s="16" t="str">
        <f aca="false">IFERROR(VLOOKUP(O2913,city_map!$A$2:$B$6,2,FALSE()),O2913)</f>
        <v>Delhi</v>
      </c>
      <c r="Q2913" s="16" t="n">
        <f aca="false">IF(ISNUMBER(F2913),F2913,VALUE(SUBSTITUTE(SUBSTITUTE(F2913,"₹",""),",","")))</f>
        <v>1046</v>
      </c>
      <c r="R2913" s="16" t="n">
        <f aca="false">IF(E2913=99,1,E2913)</f>
        <v>2</v>
      </c>
      <c r="S2913" s="16" t="n">
        <f aca="false">IF(G2913="",0,G2913)</f>
        <v>0.1</v>
      </c>
      <c r="T2913" s="16" t="str">
        <f aca="false">IF(I2913="","Unknown",IF(I2913="upi","UPI",I2913))</f>
        <v>Debit Card</v>
      </c>
      <c r="U2913" s="16" t="str">
        <f aca="false">IF(L2913="Yes","Y",IF(L2913="No","N",L2913))</f>
        <v>N</v>
      </c>
      <c r="V2913" s="19" t="n">
        <f aca="false">ROUND(R2913*Q2913*(1-S2913),2)</f>
        <v>1882.8</v>
      </c>
      <c r="W2913" s="16" t="str">
        <f aca="false">_xlfn.XLOOKUP(D2913,products!$A$2:$A$61,products!$C$2:$C$61,"Not found")</f>
        <v>Fashion</v>
      </c>
    </row>
    <row r="2914" customFormat="false" ht="15" hidden="false" customHeight="false" outlineLevel="0" collapsed="false">
      <c r="A2914" s="16" t="s">
        <v>4169</v>
      </c>
      <c r="B2914" s="16" t="s">
        <v>4163</v>
      </c>
      <c r="C2914" s="16" t="s">
        <v>114</v>
      </c>
      <c r="D2914" s="16" t="s">
        <v>160</v>
      </c>
      <c r="E2914" s="16" t="n">
        <v>1</v>
      </c>
      <c r="F2914" s="16" t="n">
        <v>1776</v>
      </c>
      <c r="G2914" s="16" t="n">
        <v>0.05</v>
      </c>
      <c r="H2914" s="16" t="s">
        <v>46</v>
      </c>
      <c r="I2914" s="16" t="s">
        <v>60</v>
      </c>
      <c r="J2914" s="16" t="n">
        <v>3</v>
      </c>
      <c r="K2914" s="16" t="n">
        <v>5</v>
      </c>
      <c r="L2914" s="16" t="s">
        <v>41</v>
      </c>
      <c r="M2914" s="18" t="n">
        <f aca="false">IF(ISNUMBER(B2914),B2914,IF(MID(B2914,3,1)="-",DATE(VALUE(RIGHT(B2914,4)),VALUE(MID(B2914,4,2)),VALUE(LEFT(B2914,2))),DATE(VALUE(LEFT(B2914,4)),VALUE(MID(B2914,6,2)),VALUE(RIGHT(B2914,2)))))</f>
        <v>45910</v>
      </c>
      <c r="N2914" s="16" t="n">
        <f aca="false">MONTH(M2914)</f>
        <v>9</v>
      </c>
      <c r="O2914" s="16" t="str">
        <f aca="false">PROPER(TRIM(H2914))</f>
        <v>Chennai</v>
      </c>
      <c r="P2914" s="16" t="str">
        <f aca="false">IFERROR(VLOOKUP(O2914,city_map!$A$2:$B$6,2,FALSE()),O2914)</f>
        <v>Chennai</v>
      </c>
      <c r="Q2914" s="16" t="n">
        <f aca="false">IF(ISNUMBER(F2914),F2914,VALUE(SUBSTITUTE(SUBSTITUTE(F2914,"₹",""),",","")))</f>
        <v>1776</v>
      </c>
      <c r="R2914" s="16" t="n">
        <f aca="false">IF(E2914=99,1,E2914)</f>
        <v>1</v>
      </c>
      <c r="S2914" s="16" t="n">
        <f aca="false">IF(G2914="",0,G2914)</f>
        <v>0.05</v>
      </c>
      <c r="T2914" s="16" t="str">
        <f aca="false">IF(I2914="","Unknown",IF(I2914="upi","UPI",I2914))</f>
        <v>UPI</v>
      </c>
      <c r="U2914" s="16" t="str">
        <f aca="false">IF(L2914="Yes","Y",IF(L2914="No","N",L2914))</f>
        <v>N</v>
      </c>
      <c r="V2914" s="19" t="n">
        <f aca="false">ROUND(R2914*Q2914*(1-S2914),2)</f>
        <v>1687.2</v>
      </c>
      <c r="W2914" s="16" t="str">
        <f aca="false">_xlfn.XLOOKUP(D2914,products!$A$2:$A$61,products!$C$2:$C$61,"Not found")</f>
        <v>Fashion</v>
      </c>
    </row>
    <row r="2915" customFormat="false" ht="15" hidden="false" customHeight="false" outlineLevel="0" collapsed="false">
      <c r="A2915" s="16" t="s">
        <v>4170</v>
      </c>
      <c r="B2915" s="16" t="s">
        <v>4163</v>
      </c>
      <c r="C2915" s="16" t="s">
        <v>728</v>
      </c>
      <c r="D2915" s="16" t="s">
        <v>133</v>
      </c>
      <c r="E2915" s="16" t="n">
        <v>2</v>
      </c>
      <c r="F2915" s="16" t="n">
        <v>572</v>
      </c>
      <c r="G2915" s="16" t="n">
        <v>0.05</v>
      </c>
      <c r="H2915" s="16" t="s">
        <v>565</v>
      </c>
      <c r="I2915" s="16" t="s">
        <v>60</v>
      </c>
      <c r="J2915" s="16" t="n">
        <v>4</v>
      </c>
      <c r="K2915" s="16" t="n">
        <v>4</v>
      </c>
      <c r="L2915" s="16" t="s">
        <v>41</v>
      </c>
      <c r="M2915" s="18" t="n">
        <f aca="false">IF(ISNUMBER(B2915),B2915,IF(MID(B2915,3,1)="-",DATE(VALUE(RIGHT(B2915,4)),VALUE(MID(B2915,4,2)),VALUE(LEFT(B2915,2))),DATE(VALUE(LEFT(B2915,4)),VALUE(MID(B2915,6,2)),VALUE(RIGHT(B2915,2)))))</f>
        <v>45910</v>
      </c>
      <c r="N2915" s="16" t="n">
        <f aca="false">MONTH(M2915)</f>
        <v>9</v>
      </c>
      <c r="O2915" s="16" t="str">
        <f aca="false">PROPER(TRIM(H2915))</f>
        <v>Madras</v>
      </c>
      <c r="P2915" s="16" t="str">
        <f aca="false">IFERROR(VLOOKUP(O2915,city_map!$A$2:$B$6,2,FALSE()),O2915)</f>
        <v>Chennai</v>
      </c>
      <c r="Q2915" s="16" t="n">
        <f aca="false">IF(ISNUMBER(F2915),F2915,VALUE(SUBSTITUTE(SUBSTITUTE(F2915,"₹",""),",","")))</f>
        <v>572</v>
      </c>
      <c r="R2915" s="16" t="n">
        <f aca="false">IF(E2915=99,1,E2915)</f>
        <v>2</v>
      </c>
      <c r="S2915" s="16" t="n">
        <f aca="false">IF(G2915="",0,G2915)</f>
        <v>0.05</v>
      </c>
      <c r="T2915" s="16" t="str">
        <f aca="false">IF(I2915="","Unknown",IF(I2915="upi","UPI",I2915))</f>
        <v>UPI</v>
      </c>
      <c r="U2915" s="16" t="str">
        <f aca="false">IF(L2915="Yes","Y",IF(L2915="No","N",L2915))</f>
        <v>N</v>
      </c>
      <c r="V2915" s="19" t="n">
        <f aca="false">ROUND(R2915*Q2915*(1-S2915),2)</f>
        <v>1086.8</v>
      </c>
      <c r="W2915" s="16" t="str">
        <f aca="false">_xlfn.XLOOKUP(D2915,products!$A$2:$A$61,products!$C$2:$C$61,"Not found")</f>
        <v>Books</v>
      </c>
    </row>
    <row r="2916" customFormat="false" ht="15" hidden="false" customHeight="false" outlineLevel="0" collapsed="false">
      <c r="A2916" s="16" t="s">
        <v>4171</v>
      </c>
      <c r="B2916" s="16" t="s">
        <v>4163</v>
      </c>
      <c r="C2916" s="16" t="s">
        <v>1589</v>
      </c>
      <c r="D2916" s="16" t="s">
        <v>219</v>
      </c>
      <c r="E2916" s="16" t="n">
        <v>1</v>
      </c>
      <c r="F2916" s="16" t="n">
        <v>1272</v>
      </c>
      <c r="G2916" s="16" t="n">
        <v>0.2</v>
      </c>
      <c r="H2916" s="16" t="s">
        <v>39</v>
      </c>
      <c r="I2916" s="16" t="s">
        <v>60</v>
      </c>
      <c r="J2916" s="16" t="n">
        <v>2</v>
      </c>
      <c r="K2916" s="16" t="n">
        <v>3</v>
      </c>
      <c r="L2916" s="16" t="s">
        <v>41</v>
      </c>
      <c r="M2916" s="18" t="n">
        <f aca="false">IF(ISNUMBER(B2916),B2916,IF(MID(B2916,3,1)="-",DATE(VALUE(RIGHT(B2916,4)),VALUE(MID(B2916,4,2)),VALUE(LEFT(B2916,2))),DATE(VALUE(LEFT(B2916,4)),VALUE(MID(B2916,6,2)),VALUE(RIGHT(B2916,2)))))</f>
        <v>45910</v>
      </c>
      <c r="N2916" s="16" t="n">
        <f aca="false">MONTH(M2916)</f>
        <v>9</v>
      </c>
      <c r="O2916" s="16" t="str">
        <f aca="false">PROPER(TRIM(H2916))</f>
        <v>Delhi</v>
      </c>
      <c r="P2916" s="16" t="str">
        <f aca="false">IFERROR(VLOOKUP(O2916,city_map!$A$2:$B$6,2,FALSE()),O2916)</f>
        <v>Delhi</v>
      </c>
      <c r="Q2916" s="16" t="n">
        <f aca="false">IF(ISNUMBER(F2916),F2916,VALUE(SUBSTITUTE(SUBSTITUTE(F2916,"₹",""),",","")))</f>
        <v>1272</v>
      </c>
      <c r="R2916" s="16" t="n">
        <f aca="false">IF(E2916=99,1,E2916)</f>
        <v>1</v>
      </c>
      <c r="S2916" s="16" t="n">
        <f aca="false">IF(G2916="",0,G2916)</f>
        <v>0.2</v>
      </c>
      <c r="T2916" s="16" t="str">
        <f aca="false">IF(I2916="","Unknown",IF(I2916="upi","UPI",I2916))</f>
        <v>UPI</v>
      </c>
      <c r="U2916" s="16" t="str">
        <f aca="false">IF(L2916="Yes","Y",IF(L2916="No","N",L2916))</f>
        <v>N</v>
      </c>
      <c r="V2916" s="19" t="n">
        <f aca="false">ROUND(R2916*Q2916*(1-S2916),2)</f>
        <v>1017.6</v>
      </c>
      <c r="W2916" s="16" t="str">
        <f aca="false">_xlfn.XLOOKUP(D2916,products!$A$2:$A$61,products!$C$2:$C$61,"Not found")</f>
        <v>Electronics</v>
      </c>
    </row>
    <row r="2917" customFormat="false" ht="15" hidden="false" customHeight="false" outlineLevel="0" collapsed="false">
      <c r="A2917" s="16" t="s">
        <v>4172</v>
      </c>
      <c r="B2917" s="16" t="s">
        <v>4163</v>
      </c>
      <c r="C2917" s="16" t="s">
        <v>76</v>
      </c>
      <c r="D2917" s="16" t="s">
        <v>259</v>
      </c>
      <c r="E2917" s="16" t="n">
        <v>3</v>
      </c>
      <c r="F2917" s="16" t="n">
        <v>505</v>
      </c>
      <c r="G2917" s="16" t="n">
        <v>0.15</v>
      </c>
      <c r="H2917" s="16" t="s">
        <v>46</v>
      </c>
      <c r="I2917" s="16" t="s">
        <v>47</v>
      </c>
      <c r="J2917" s="16" t="n">
        <v>4</v>
      </c>
      <c r="K2917" s="16" t="n">
        <v>5</v>
      </c>
      <c r="L2917" s="16" t="s">
        <v>41</v>
      </c>
      <c r="M2917" s="18" t="n">
        <f aca="false">IF(ISNUMBER(B2917),B2917,IF(MID(B2917,3,1)="-",DATE(VALUE(RIGHT(B2917,4)),VALUE(MID(B2917,4,2)),VALUE(LEFT(B2917,2))),DATE(VALUE(LEFT(B2917,4)),VALUE(MID(B2917,6,2)),VALUE(RIGHT(B2917,2)))))</f>
        <v>45910</v>
      </c>
      <c r="N2917" s="16" t="n">
        <f aca="false">MONTH(M2917)</f>
        <v>9</v>
      </c>
      <c r="O2917" s="16" t="str">
        <f aca="false">PROPER(TRIM(H2917))</f>
        <v>Chennai</v>
      </c>
      <c r="P2917" s="16" t="str">
        <f aca="false">IFERROR(VLOOKUP(O2917,city_map!$A$2:$B$6,2,FALSE()),O2917)</f>
        <v>Chennai</v>
      </c>
      <c r="Q2917" s="16" t="n">
        <f aca="false">IF(ISNUMBER(F2917),F2917,VALUE(SUBSTITUTE(SUBSTITUTE(F2917,"₹",""),",","")))</f>
        <v>505</v>
      </c>
      <c r="R2917" s="16" t="n">
        <f aca="false">IF(E2917=99,1,E2917)</f>
        <v>3</v>
      </c>
      <c r="S2917" s="16" t="n">
        <f aca="false">IF(G2917="",0,G2917)</f>
        <v>0.15</v>
      </c>
      <c r="T2917" s="16" t="str">
        <f aca="false">IF(I2917="","Unknown",IF(I2917="upi","UPI",I2917))</f>
        <v>Debit Card</v>
      </c>
      <c r="U2917" s="16" t="str">
        <f aca="false">IF(L2917="Yes","Y",IF(L2917="No","N",L2917))</f>
        <v>N</v>
      </c>
      <c r="V2917" s="19" t="n">
        <f aca="false">ROUND(R2917*Q2917*(1-S2917),2)</f>
        <v>1287.75</v>
      </c>
      <c r="W2917" s="16" t="str">
        <f aca="false">_xlfn.XLOOKUP(D2917,products!$A$2:$A$61,products!$C$2:$C$61,"Not found")</f>
        <v>Books</v>
      </c>
    </row>
    <row r="2918" customFormat="false" ht="15" hidden="false" customHeight="false" outlineLevel="0" collapsed="false">
      <c r="A2918" s="16" t="s">
        <v>4173</v>
      </c>
      <c r="B2918" s="16" t="s">
        <v>4163</v>
      </c>
      <c r="C2918" s="16" t="s">
        <v>1409</v>
      </c>
      <c r="D2918" s="16" t="s">
        <v>216</v>
      </c>
      <c r="E2918" s="16" t="n">
        <v>1</v>
      </c>
      <c r="F2918" s="16" t="n">
        <v>871</v>
      </c>
      <c r="G2918" s="16" t="n">
        <v>0.2</v>
      </c>
      <c r="H2918" s="16" t="s">
        <v>67</v>
      </c>
      <c r="I2918" s="16" t="s">
        <v>40</v>
      </c>
      <c r="J2918" s="16" t="n">
        <v>3</v>
      </c>
      <c r="K2918" s="16" t="n">
        <v>3</v>
      </c>
      <c r="L2918" s="16" t="s">
        <v>57</v>
      </c>
      <c r="M2918" s="18" t="n">
        <f aca="false">IF(ISNUMBER(B2918),B2918,IF(MID(B2918,3,1)="-",DATE(VALUE(RIGHT(B2918,4)),VALUE(MID(B2918,4,2)),VALUE(LEFT(B2918,2))),DATE(VALUE(LEFT(B2918,4)),VALUE(MID(B2918,6,2)),VALUE(RIGHT(B2918,2)))))</f>
        <v>45910</v>
      </c>
      <c r="N2918" s="16" t="n">
        <f aca="false">MONTH(M2918)</f>
        <v>9</v>
      </c>
      <c r="O2918" s="16" t="str">
        <f aca="false">PROPER(TRIM(H2918))</f>
        <v>Kolkata</v>
      </c>
      <c r="P2918" s="16" t="str">
        <f aca="false">IFERROR(VLOOKUP(O2918,city_map!$A$2:$B$6,2,FALSE()),O2918)</f>
        <v>Kolkata</v>
      </c>
      <c r="Q2918" s="16" t="n">
        <f aca="false">IF(ISNUMBER(F2918),F2918,VALUE(SUBSTITUTE(SUBSTITUTE(F2918,"₹",""),",","")))</f>
        <v>871</v>
      </c>
      <c r="R2918" s="16" t="n">
        <f aca="false">IF(E2918=99,1,E2918)</f>
        <v>1</v>
      </c>
      <c r="S2918" s="16" t="n">
        <f aca="false">IF(G2918="",0,G2918)</f>
        <v>0.2</v>
      </c>
      <c r="T2918" s="16" t="str">
        <f aca="false">IF(I2918="","Unknown",IF(I2918="upi","UPI",I2918))</f>
        <v>COD</v>
      </c>
      <c r="U2918" s="16" t="str">
        <f aca="false">IF(L2918="Yes","Y",IF(L2918="No","N",L2918))</f>
        <v>Y</v>
      </c>
      <c r="V2918" s="19" t="n">
        <f aca="false">ROUND(R2918*Q2918*(1-S2918),2)</f>
        <v>696.8</v>
      </c>
      <c r="W2918" s="16" t="str">
        <f aca="false">_xlfn.XLOOKUP(D2918,products!$A$2:$A$61,products!$C$2:$C$61,"Not found")</f>
        <v>Books</v>
      </c>
    </row>
    <row r="2919" customFormat="false" ht="15" hidden="false" customHeight="false" outlineLevel="0" collapsed="false">
      <c r="A2919" s="16" t="s">
        <v>4174</v>
      </c>
      <c r="B2919" s="16" t="s">
        <v>4163</v>
      </c>
      <c r="C2919" s="16" t="s">
        <v>1366</v>
      </c>
      <c r="D2919" s="16" t="s">
        <v>170</v>
      </c>
      <c r="E2919" s="16" t="n">
        <v>1</v>
      </c>
      <c r="F2919" s="16" t="n">
        <v>3438</v>
      </c>
      <c r="G2919" s="16" t="n">
        <v>0</v>
      </c>
      <c r="H2919" s="16" t="s">
        <v>112</v>
      </c>
      <c r="I2919" s="16" t="s">
        <v>47</v>
      </c>
      <c r="J2919" s="16" t="n">
        <v>6</v>
      </c>
      <c r="K2919" s="16" t="n">
        <v>3</v>
      </c>
      <c r="L2919" s="16" t="s">
        <v>41</v>
      </c>
      <c r="M2919" s="18" t="n">
        <f aca="false">IF(ISNUMBER(B2919),B2919,IF(MID(B2919,3,1)="-",DATE(VALUE(RIGHT(B2919,4)),VALUE(MID(B2919,4,2)),VALUE(LEFT(B2919,2))),DATE(VALUE(LEFT(B2919,4)),VALUE(MID(B2919,6,2)),VALUE(RIGHT(B2919,2)))))</f>
        <v>45910</v>
      </c>
      <c r="N2919" s="16" t="n">
        <f aca="false">MONTH(M2919)</f>
        <v>9</v>
      </c>
      <c r="O2919" s="16" t="str">
        <f aca="false">PROPER(TRIM(H2919))</f>
        <v>Mumbai</v>
      </c>
      <c r="P2919" s="16" t="str">
        <f aca="false">IFERROR(VLOOKUP(O2919,city_map!$A$2:$B$6,2,FALSE()),O2919)</f>
        <v>Mumbai</v>
      </c>
      <c r="Q2919" s="16" t="n">
        <f aca="false">IF(ISNUMBER(F2919),F2919,VALUE(SUBSTITUTE(SUBSTITUTE(F2919,"₹",""),",","")))</f>
        <v>3438</v>
      </c>
      <c r="R2919" s="16" t="n">
        <f aca="false">IF(E2919=99,1,E2919)</f>
        <v>1</v>
      </c>
      <c r="S2919" s="16" t="n">
        <f aca="false">IF(G2919="",0,G2919)</f>
        <v>0</v>
      </c>
      <c r="T2919" s="16" t="str">
        <f aca="false">IF(I2919="","Unknown",IF(I2919="upi","UPI",I2919))</f>
        <v>Debit Card</v>
      </c>
      <c r="U2919" s="16" t="str">
        <f aca="false">IF(L2919="Yes","Y",IF(L2919="No","N",L2919))</f>
        <v>N</v>
      </c>
      <c r="V2919" s="19" t="n">
        <f aca="false">ROUND(R2919*Q2919*(1-S2919),2)</f>
        <v>3438</v>
      </c>
      <c r="W2919" s="16" t="str">
        <f aca="false">_xlfn.XLOOKUP(D2919,products!$A$2:$A$61,products!$C$2:$C$61,"Not found")</f>
        <v>Home</v>
      </c>
    </row>
    <row r="2920" customFormat="false" ht="15" hidden="false" customHeight="false" outlineLevel="0" collapsed="false">
      <c r="A2920" s="16" t="s">
        <v>4175</v>
      </c>
      <c r="B2920" s="16" t="s">
        <v>4176</v>
      </c>
      <c r="C2920" s="16" t="s">
        <v>971</v>
      </c>
      <c r="D2920" s="16" t="s">
        <v>222</v>
      </c>
      <c r="E2920" s="16" t="n">
        <v>1</v>
      </c>
      <c r="F2920" s="16" t="n">
        <v>1914</v>
      </c>
      <c r="G2920" s="16" t="n">
        <v>0.2</v>
      </c>
      <c r="H2920" s="16" t="s">
        <v>39</v>
      </c>
      <c r="I2920" s="16" t="s">
        <v>40</v>
      </c>
      <c r="J2920" s="16" t="n">
        <v>2</v>
      </c>
      <c r="K2920" s="16" t="n">
        <v>4</v>
      </c>
      <c r="L2920" s="16" t="s">
        <v>41</v>
      </c>
      <c r="M2920" s="18" t="n">
        <f aca="false">IF(ISNUMBER(B2920),B2920,IF(MID(B2920,3,1)="-",DATE(VALUE(RIGHT(B2920,4)),VALUE(MID(B2920,4,2)),VALUE(LEFT(B2920,2))),DATE(VALUE(LEFT(B2920,4)),VALUE(MID(B2920,6,2)),VALUE(RIGHT(B2920,2)))))</f>
        <v>45911</v>
      </c>
      <c r="N2920" s="16" t="n">
        <f aca="false">MONTH(M2920)</f>
        <v>9</v>
      </c>
      <c r="O2920" s="16" t="str">
        <f aca="false">PROPER(TRIM(H2920))</f>
        <v>Delhi</v>
      </c>
      <c r="P2920" s="16" t="str">
        <f aca="false">IFERROR(VLOOKUP(O2920,city_map!$A$2:$B$6,2,FALSE()),O2920)</f>
        <v>Delhi</v>
      </c>
      <c r="Q2920" s="16" t="n">
        <f aca="false">IF(ISNUMBER(F2920),F2920,VALUE(SUBSTITUTE(SUBSTITUTE(F2920,"₹",""),",","")))</f>
        <v>1914</v>
      </c>
      <c r="R2920" s="16" t="n">
        <f aca="false">IF(E2920=99,1,E2920)</f>
        <v>1</v>
      </c>
      <c r="S2920" s="16" t="n">
        <f aca="false">IF(G2920="",0,G2920)</f>
        <v>0.2</v>
      </c>
      <c r="T2920" s="16" t="str">
        <f aca="false">IF(I2920="","Unknown",IF(I2920="upi","UPI",I2920))</f>
        <v>COD</v>
      </c>
      <c r="U2920" s="16" t="str">
        <f aca="false">IF(L2920="Yes","Y",IF(L2920="No","N",L2920))</f>
        <v>N</v>
      </c>
      <c r="V2920" s="19" t="n">
        <f aca="false">ROUND(R2920*Q2920*(1-S2920),2)</f>
        <v>1531.2</v>
      </c>
      <c r="W2920" s="16" t="str">
        <f aca="false">_xlfn.XLOOKUP(D2920,products!$A$2:$A$61,products!$C$2:$C$61,"Not found")</f>
        <v>Fashion</v>
      </c>
    </row>
    <row r="2921" customFormat="false" ht="15" hidden="false" customHeight="false" outlineLevel="0" collapsed="false">
      <c r="A2921" s="16" t="s">
        <v>4177</v>
      </c>
      <c r="B2921" s="16" t="s">
        <v>4176</v>
      </c>
      <c r="C2921" s="16" t="s">
        <v>200</v>
      </c>
      <c r="D2921" s="16" t="s">
        <v>95</v>
      </c>
      <c r="E2921" s="16" t="n">
        <v>1</v>
      </c>
      <c r="F2921" s="16" t="n">
        <v>1518</v>
      </c>
      <c r="G2921" s="16" t="n">
        <v>0.15</v>
      </c>
      <c r="H2921" s="16" t="s">
        <v>39</v>
      </c>
      <c r="I2921" s="16" t="s">
        <v>71</v>
      </c>
      <c r="J2921" s="16" t="n">
        <v>3</v>
      </c>
      <c r="K2921" s="16" t="n">
        <v>5</v>
      </c>
      <c r="L2921" s="16" t="s">
        <v>41</v>
      </c>
      <c r="M2921" s="18" t="n">
        <f aca="false">IF(ISNUMBER(B2921),B2921,IF(MID(B2921,3,1)="-",DATE(VALUE(RIGHT(B2921,4)),VALUE(MID(B2921,4,2)),VALUE(LEFT(B2921,2))),DATE(VALUE(LEFT(B2921,4)),VALUE(MID(B2921,6,2)),VALUE(RIGHT(B2921,2)))))</f>
        <v>45911</v>
      </c>
      <c r="N2921" s="16" t="n">
        <f aca="false">MONTH(M2921)</f>
        <v>9</v>
      </c>
      <c r="O2921" s="16" t="str">
        <f aca="false">PROPER(TRIM(H2921))</f>
        <v>Delhi</v>
      </c>
      <c r="P2921" s="16" t="str">
        <f aca="false">IFERROR(VLOOKUP(O2921,city_map!$A$2:$B$6,2,FALSE()),O2921)</f>
        <v>Delhi</v>
      </c>
      <c r="Q2921" s="16" t="n">
        <f aca="false">IF(ISNUMBER(F2921),F2921,VALUE(SUBSTITUTE(SUBSTITUTE(F2921,"₹",""),",","")))</f>
        <v>1518</v>
      </c>
      <c r="R2921" s="16" t="n">
        <f aca="false">IF(E2921=99,1,E2921)</f>
        <v>1</v>
      </c>
      <c r="S2921" s="16" t="n">
        <f aca="false">IF(G2921="",0,G2921)</f>
        <v>0.15</v>
      </c>
      <c r="T2921" s="16" t="str">
        <f aca="false">IF(I2921="","Unknown",IF(I2921="upi","UPI",I2921))</f>
        <v>Credit Card</v>
      </c>
      <c r="U2921" s="16" t="str">
        <f aca="false">IF(L2921="Yes","Y",IF(L2921="No","N",L2921))</f>
        <v>N</v>
      </c>
      <c r="V2921" s="19" t="n">
        <f aca="false">ROUND(R2921*Q2921*(1-S2921),2)</f>
        <v>1290.3</v>
      </c>
      <c r="W2921" s="16" t="str">
        <f aca="false">_xlfn.XLOOKUP(D2921,products!$A$2:$A$61,products!$C$2:$C$61,"Not found")</f>
        <v>Electronics</v>
      </c>
    </row>
    <row r="2922" customFormat="false" ht="15" hidden="false" customHeight="false" outlineLevel="0" collapsed="false">
      <c r="A2922" s="16" t="s">
        <v>4178</v>
      </c>
      <c r="B2922" s="16" t="s">
        <v>4176</v>
      </c>
      <c r="C2922" s="16" t="s">
        <v>1081</v>
      </c>
      <c r="D2922" s="16" t="s">
        <v>184</v>
      </c>
      <c r="E2922" s="16" t="n">
        <v>1</v>
      </c>
      <c r="F2922" s="16" t="n">
        <v>1338</v>
      </c>
      <c r="G2922" s="16" t="n">
        <v>0</v>
      </c>
      <c r="H2922" s="16" t="s">
        <v>89</v>
      </c>
      <c r="I2922" s="16" t="s">
        <v>60</v>
      </c>
      <c r="J2922" s="16" t="n">
        <v>5</v>
      </c>
      <c r="K2922" s="16" t="n">
        <v>4</v>
      </c>
      <c r="L2922" s="16" t="s">
        <v>41</v>
      </c>
      <c r="M2922" s="18" t="n">
        <f aca="false">IF(ISNUMBER(B2922),B2922,IF(MID(B2922,3,1)="-",DATE(VALUE(RIGHT(B2922,4)),VALUE(MID(B2922,4,2)),VALUE(LEFT(B2922,2))),DATE(VALUE(LEFT(B2922,4)),VALUE(MID(B2922,6,2)),VALUE(RIGHT(B2922,2)))))</f>
        <v>45911</v>
      </c>
      <c r="N2922" s="16" t="n">
        <f aca="false">MONTH(M2922)</f>
        <v>9</v>
      </c>
      <c r="O2922" s="16" t="str">
        <f aca="false">PROPER(TRIM(H2922))</f>
        <v>Ahmedabad</v>
      </c>
      <c r="P2922" s="16" t="str">
        <f aca="false">IFERROR(VLOOKUP(O2922,city_map!$A$2:$B$6,2,FALSE()),O2922)</f>
        <v>Ahmedabad</v>
      </c>
      <c r="Q2922" s="16" t="n">
        <f aca="false">IF(ISNUMBER(F2922),F2922,VALUE(SUBSTITUTE(SUBSTITUTE(F2922,"₹",""),",","")))</f>
        <v>1338</v>
      </c>
      <c r="R2922" s="16" t="n">
        <f aca="false">IF(E2922=99,1,E2922)</f>
        <v>1</v>
      </c>
      <c r="S2922" s="16" t="n">
        <f aca="false">IF(G2922="",0,G2922)</f>
        <v>0</v>
      </c>
      <c r="T2922" s="16" t="str">
        <f aca="false">IF(I2922="","Unknown",IF(I2922="upi","UPI",I2922))</f>
        <v>UPI</v>
      </c>
      <c r="U2922" s="16" t="str">
        <f aca="false">IF(L2922="Yes","Y",IF(L2922="No","N",L2922))</f>
        <v>N</v>
      </c>
      <c r="V2922" s="19" t="n">
        <f aca="false">ROUND(R2922*Q2922*(1-S2922),2)</f>
        <v>1338</v>
      </c>
      <c r="W2922" s="16" t="str">
        <f aca="false">_xlfn.XLOOKUP(D2922,products!$A$2:$A$61,products!$C$2:$C$61,"Not found")</f>
        <v>Home</v>
      </c>
    </row>
    <row r="2923" customFormat="false" ht="15" hidden="false" customHeight="false" outlineLevel="0" collapsed="false">
      <c r="A2923" s="16" t="s">
        <v>4179</v>
      </c>
      <c r="B2923" s="16" t="s">
        <v>4176</v>
      </c>
      <c r="C2923" s="16" t="s">
        <v>2878</v>
      </c>
      <c r="D2923" s="16" t="s">
        <v>211</v>
      </c>
      <c r="E2923" s="16" t="n">
        <v>3</v>
      </c>
      <c r="F2923" s="16" t="n">
        <v>1256</v>
      </c>
      <c r="G2923" s="16" t="n">
        <v>0.2</v>
      </c>
      <c r="H2923" s="16" t="s">
        <v>130</v>
      </c>
      <c r="I2923" s="16" t="s">
        <v>60</v>
      </c>
      <c r="J2923" s="16" t="n">
        <v>4</v>
      </c>
      <c r="K2923" s="16" t="n">
        <v>3</v>
      </c>
      <c r="L2923" s="16" t="s">
        <v>41</v>
      </c>
      <c r="M2923" s="18" t="n">
        <f aca="false">IF(ISNUMBER(B2923),B2923,IF(MID(B2923,3,1)="-",DATE(VALUE(RIGHT(B2923,4)),VALUE(MID(B2923,4,2)),VALUE(LEFT(B2923,2))),DATE(VALUE(LEFT(B2923,4)),VALUE(MID(B2923,6,2)),VALUE(RIGHT(B2923,2)))))</f>
        <v>45911</v>
      </c>
      <c r="N2923" s="16" t="n">
        <f aca="false">MONTH(M2923)</f>
        <v>9</v>
      </c>
      <c r="O2923" s="16" t="str">
        <f aca="false">PROPER(TRIM(H2923))</f>
        <v>Bengaluru</v>
      </c>
      <c r="P2923" s="16" t="str">
        <f aca="false">IFERROR(VLOOKUP(O2923,city_map!$A$2:$B$6,2,FALSE()),O2923)</f>
        <v>Bengaluru</v>
      </c>
      <c r="Q2923" s="16" t="n">
        <f aca="false">IF(ISNUMBER(F2923),F2923,VALUE(SUBSTITUTE(SUBSTITUTE(F2923,"₹",""),",","")))</f>
        <v>1256</v>
      </c>
      <c r="R2923" s="16" t="n">
        <f aca="false">IF(E2923=99,1,E2923)</f>
        <v>3</v>
      </c>
      <c r="S2923" s="16" t="n">
        <f aca="false">IF(G2923="",0,G2923)</f>
        <v>0.2</v>
      </c>
      <c r="T2923" s="16" t="str">
        <f aca="false">IF(I2923="","Unknown",IF(I2923="upi","UPI",I2923))</f>
        <v>UPI</v>
      </c>
      <c r="U2923" s="16" t="str">
        <f aca="false">IF(L2923="Yes","Y",IF(L2923="No","N",L2923))</f>
        <v>N</v>
      </c>
      <c r="V2923" s="19" t="n">
        <f aca="false">ROUND(R2923*Q2923*(1-S2923),2)</f>
        <v>3014.4</v>
      </c>
      <c r="W2923" s="16" t="str">
        <f aca="false">_xlfn.XLOOKUP(D2923,products!$A$2:$A$61,products!$C$2:$C$61,"Not found")</f>
        <v>Fashion</v>
      </c>
    </row>
    <row r="2924" customFormat="false" ht="15" hidden="false" customHeight="false" outlineLevel="0" collapsed="false">
      <c r="A2924" s="16" t="s">
        <v>4180</v>
      </c>
      <c r="B2924" s="16" t="s">
        <v>4176</v>
      </c>
      <c r="C2924" s="16" t="s">
        <v>988</v>
      </c>
      <c r="D2924" s="16" t="s">
        <v>38</v>
      </c>
      <c r="E2924" s="16" t="n">
        <v>1</v>
      </c>
      <c r="F2924" s="16" t="n">
        <v>338</v>
      </c>
      <c r="G2924" s="16" t="n">
        <v>0.1</v>
      </c>
      <c r="H2924" s="16" t="s">
        <v>46</v>
      </c>
      <c r="I2924" s="16" t="s">
        <v>40</v>
      </c>
      <c r="J2924" s="16" t="n">
        <v>5</v>
      </c>
      <c r="K2924" s="16" t="n">
        <v>3</v>
      </c>
      <c r="L2924" s="16" t="s">
        <v>41</v>
      </c>
      <c r="M2924" s="18" t="n">
        <f aca="false">IF(ISNUMBER(B2924),B2924,IF(MID(B2924,3,1)="-",DATE(VALUE(RIGHT(B2924,4)),VALUE(MID(B2924,4,2)),VALUE(LEFT(B2924,2))),DATE(VALUE(LEFT(B2924,4)),VALUE(MID(B2924,6,2)),VALUE(RIGHT(B2924,2)))))</f>
        <v>45911</v>
      </c>
      <c r="N2924" s="16" t="n">
        <f aca="false">MONTH(M2924)</f>
        <v>9</v>
      </c>
      <c r="O2924" s="16" t="str">
        <f aca="false">PROPER(TRIM(H2924))</f>
        <v>Chennai</v>
      </c>
      <c r="P2924" s="16" t="str">
        <f aca="false">IFERROR(VLOOKUP(O2924,city_map!$A$2:$B$6,2,FALSE()),O2924)</f>
        <v>Chennai</v>
      </c>
      <c r="Q2924" s="16" t="n">
        <f aca="false">IF(ISNUMBER(F2924),F2924,VALUE(SUBSTITUTE(SUBSTITUTE(F2924,"₹",""),",","")))</f>
        <v>338</v>
      </c>
      <c r="R2924" s="16" t="n">
        <f aca="false">IF(E2924=99,1,E2924)</f>
        <v>1</v>
      </c>
      <c r="S2924" s="16" t="n">
        <f aca="false">IF(G2924="",0,G2924)</f>
        <v>0.1</v>
      </c>
      <c r="T2924" s="16" t="str">
        <f aca="false">IF(I2924="","Unknown",IF(I2924="upi","UPI",I2924))</f>
        <v>COD</v>
      </c>
      <c r="U2924" s="16" t="str">
        <f aca="false">IF(L2924="Yes","Y",IF(L2924="No","N",L2924))</f>
        <v>N</v>
      </c>
      <c r="V2924" s="19" t="n">
        <f aca="false">ROUND(R2924*Q2924*(1-S2924),2)</f>
        <v>304.2</v>
      </c>
      <c r="W2924" s="16" t="str">
        <f aca="false">_xlfn.XLOOKUP(D2924,products!$A$2:$A$61,products!$C$2:$C$61,"Not found")</f>
        <v>Books</v>
      </c>
    </row>
    <row r="2925" customFormat="false" ht="15" hidden="false" customHeight="false" outlineLevel="0" collapsed="false">
      <c r="A2925" s="16" t="s">
        <v>4181</v>
      </c>
      <c r="B2925" s="16" t="s">
        <v>4176</v>
      </c>
      <c r="C2925" s="16" t="s">
        <v>997</v>
      </c>
      <c r="D2925" s="16" t="s">
        <v>45</v>
      </c>
      <c r="E2925" s="16" t="n">
        <v>3</v>
      </c>
      <c r="F2925" s="16" t="n">
        <v>289</v>
      </c>
      <c r="G2925" s="16" t="n">
        <v>0.2</v>
      </c>
      <c r="H2925" s="16" t="s">
        <v>130</v>
      </c>
      <c r="I2925" s="16" t="s">
        <v>60</v>
      </c>
      <c r="J2925" s="16" t="n">
        <v>3</v>
      </c>
      <c r="K2925" s="16" t="n">
        <v>4</v>
      </c>
      <c r="L2925" s="16" t="s">
        <v>41</v>
      </c>
      <c r="M2925" s="18" t="n">
        <f aca="false">IF(ISNUMBER(B2925),B2925,IF(MID(B2925,3,1)="-",DATE(VALUE(RIGHT(B2925,4)),VALUE(MID(B2925,4,2)),VALUE(LEFT(B2925,2))),DATE(VALUE(LEFT(B2925,4)),VALUE(MID(B2925,6,2)),VALUE(RIGHT(B2925,2)))))</f>
        <v>45911</v>
      </c>
      <c r="N2925" s="16" t="n">
        <f aca="false">MONTH(M2925)</f>
        <v>9</v>
      </c>
      <c r="O2925" s="16" t="str">
        <f aca="false">PROPER(TRIM(H2925))</f>
        <v>Bengaluru</v>
      </c>
      <c r="P2925" s="16" t="str">
        <f aca="false">IFERROR(VLOOKUP(O2925,city_map!$A$2:$B$6,2,FALSE()),O2925)</f>
        <v>Bengaluru</v>
      </c>
      <c r="Q2925" s="16" t="n">
        <f aca="false">IF(ISNUMBER(F2925),F2925,VALUE(SUBSTITUTE(SUBSTITUTE(F2925,"₹",""),",","")))</f>
        <v>289</v>
      </c>
      <c r="R2925" s="16" t="n">
        <f aca="false">IF(E2925=99,1,E2925)</f>
        <v>3</v>
      </c>
      <c r="S2925" s="16" t="n">
        <f aca="false">IF(G2925="",0,G2925)</f>
        <v>0.2</v>
      </c>
      <c r="T2925" s="16" t="str">
        <f aca="false">IF(I2925="","Unknown",IF(I2925="upi","UPI",I2925))</f>
        <v>UPI</v>
      </c>
      <c r="U2925" s="16" t="str">
        <f aca="false">IF(L2925="Yes","Y",IF(L2925="No","N",L2925))</f>
        <v>N</v>
      </c>
      <c r="V2925" s="19" t="n">
        <f aca="false">ROUND(R2925*Q2925*(1-S2925),2)</f>
        <v>693.6</v>
      </c>
      <c r="W2925" s="16" t="str">
        <f aca="false">_xlfn.XLOOKUP(D2925,products!$A$2:$A$61,products!$C$2:$C$61,"Not found")</f>
        <v>Beauty</v>
      </c>
    </row>
    <row r="2926" customFormat="false" ht="15" hidden="false" customHeight="false" outlineLevel="0" collapsed="false">
      <c r="A2926" s="16" t="s">
        <v>4182</v>
      </c>
      <c r="B2926" s="16" t="s">
        <v>4176</v>
      </c>
      <c r="C2926" s="16" t="s">
        <v>378</v>
      </c>
      <c r="D2926" s="16" t="s">
        <v>440</v>
      </c>
      <c r="E2926" s="16" t="n">
        <v>2</v>
      </c>
      <c r="F2926" s="16" t="s">
        <v>4183</v>
      </c>
      <c r="G2926" s="16" t="n">
        <v>0</v>
      </c>
      <c r="H2926" s="16" t="s">
        <v>70</v>
      </c>
      <c r="I2926" s="16" t="s">
        <v>71</v>
      </c>
      <c r="J2926" s="16" t="n">
        <v>5</v>
      </c>
      <c r="K2926" s="16" t="n">
        <v>3</v>
      </c>
      <c r="L2926" s="16" t="s">
        <v>41</v>
      </c>
      <c r="M2926" s="18" t="n">
        <f aca="false">IF(ISNUMBER(B2926),B2926,IF(MID(B2926,3,1)="-",DATE(VALUE(RIGHT(B2926,4)),VALUE(MID(B2926,4,2)),VALUE(LEFT(B2926,2))),DATE(VALUE(LEFT(B2926,4)),VALUE(MID(B2926,6,2)),VALUE(RIGHT(B2926,2)))))</f>
        <v>45911</v>
      </c>
      <c r="N2926" s="16" t="n">
        <f aca="false">MONTH(M2926)</f>
        <v>9</v>
      </c>
      <c r="O2926" s="16" t="str">
        <f aca="false">PROPER(TRIM(H2926))</f>
        <v>Pune</v>
      </c>
      <c r="P2926" s="16" t="str">
        <f aca="false">IFERROR(VLOOKUP(O2926,city_map!$A$2:$B$6,2,FALSE()),O2926)</f>
        <v>Pune</v>
      </c>
      <c r="Q2926" s="16" t="n">
        <f aca="false">IF(ISNUMBER(F2926),F2926,VALUE(SUBSTITUTE(SUBSTITUTE(F2926,"₹",""),",","")))</f>
        <v>1401</v>
      </c>
      <c r="R2926" s="16" t="n">
        <f aca="false">IF(E2926=99,1,E2926)</f>
        <v>2</v>
      </c>
      <c r="S2926" s="16" t="n">
        <f aca="false">IF(G2926="",0,G2926)</f>
        <v>0</v>
      </c>
      <c r="T2926" s="16" t="str">
        <f aca="false">IF(I2926="","Unknown",IF(I2926="upi","UPI",I2926))</f>
        <v>Credit Card</v>
      </c>
      <c r="U2926" s="16" t="str">
        <f aca="false">IF(L2926="Yes","Y",IF(L2926="No","N",L2926))</f>
        <v>N</v>
      </c>
      <c r="V2926" s="19" t="n">
        <f aca="false">ROUND(R2926*Q2926*(1-S2926),2)</f>
        <v>2802</v>
      </c>
      <c r="W2926" s="16" t="str">
        <f aca="false">_xlfn.XLOOKUP(D2926,products!$A$2:$A$61,products!$C$2:$C$61,"Not found")</f>
        <v>Home</v>
      </c>
    </row>
    <row r="2927" customFormat="false" ht="15" hidden="false" customHeight="false" outlineLevel="0" collapsed="false">
      <c r="A2927" s="16" t="s">
        <v>4184</v>
      </c>
      <c r="B2927" s="16" t="s">
        <v>4176</v>
      </c>
      <c r="C2927" s="16" t="s">
        <v>1589</v>
      </c>
      <c r="D2927" s="16" t="s">
        <v>95</v>
      </c>
      <c r="E2927" s="16" t="n">
        <v>1</v>
      </c>
      <c r="F2927" s="16" t="n">
        <v>1534</v>
      </c>
      <c r="G2927" s="16" t="n">
        <v>0</v>
      </c>
      <c r="H2927" s="16" t="s">
        <v>89</v>
      </c>
      <c r="I2927" s="16" t="s">
        <v>60</v>
      </c>
      <c r="J2927" s="16" t="n">
        <v>3</v>
      </c>
      <c r="K2927" s="16" t="n">
        <v>4</v>
      </c>
      <c r="L2927" s="16" t="s">
        <v>41</v>
      </c>
      <c r="M2927" s="18" t="n">
        <f aca="false">IF(ISNUMBER(B2927),B2927,IF(MID(B2927,3,1)="-",DATE(VALUE(RIGHT(B2927,4)),VALUE(MID(B2927,4,2)),VALUE(LEFT(B2927,2))),DATE(VALUE(LEFT(B2927,4)),VALUE(MID(B2927,6,2)),VALUE(RIGHT(B2927,2)))))</f>
        <v>45911</v>
      </c>
      <c r="N2927" s="16" t="n">
        <f aca="false">MONTH(M2927)</f>
        <v>9</v>
      </c>
      <c r="O2927" s="16" t="str">
        <f aca="false">PROPER(TRIM(H2927))</f>
        <v>Ahmedabad</v>
      </c>
      <c r="P2927" s="16" t="str">
        <f aca="false">IFERROR(VLOOKUP(O2927,city_map!$A$2:$B$6,2,FALSE()),O2927)</f>
        <v>Ahmedabad</v>
      </c>
      <c r="Q2927" s="16" t="n">
        <f aca="false">IF(ISNUMBER(F2927),F2927,VALUE(SUBSTITUTE(SUBSTITUTE(F2927,"₹",""),",","")))</f>
        <v>1534</v>
      </c>
      <c r="R2927" s="16" t="n">
        <f aca="false">IF(E2927=99,1,E2927)</f>
        <v>1</v>
      </c>
      <c r="S2927" s="16" t="n">
        <f aca="false">IF(G2927="",0,G2927)</f>
        <v>0</v>
      </c>
      <c r="T2927" s="16" t="str">
        <f aca="false">IF(I2927="","Unknown",IF(I2927="upi","UPI",I2927))</f>
        <v>UPI</v>
      </c>
      <c r="U2927" s="16" t="str">
        <f aca="false">IF(L2927="Yes","Y",IF(L2927="No","N",L2927))</f>
        <v>N</v>
      </c>
      <c r="V2927" s="19" t="n">
        <f aca="false">ROUND(R2927*Q2927*(1-S2927),2)</f>
        <v>1534</v>
      </c>
      <c r="W2927" s="16" t="str">
        <f aca="false">_xlfn.XLOOKUP(D2927,products!$A$2:$A$61,products!$C$2:$C$61,"Not found")</f>
        <v>Electronics</v>
      </c>
    </row>
    <row r="2928" customFormat="false" ht="15" hidden="false" customHeight="false" outlineLevel="0" collapsed="false">
      <c r="A2928" s="16" t="s">
        <v>4185</v>
      </c>
      <c r="B2928" s="16" t="s">
        <v>4176</v>
      </c>
      <c r="C2928" s="16" t="s">
        <v>2145</v>
      </c>
      <c r="D2928" s="16" t="s">
        <v>232</v>
      </c>
      <c r="E2928" s="16" t="n">
        <v>1</v>
      </c>
      <c r="F2928" s="16" t="n">
        <v>1970</v>
      </c>
      <c r="G2928" s="16" t="n">
        <v>0.2</v>
      </c>
      <c r="H2928" s="16" t="s">
        <v>89</v>
      </c>
      <c r="I2928" s="16" t="s">
        <v>60</v>
      </c>
      <c r="J2928" s="16" t="n">
        <v>3</v>
      </c>
      <c r="K2928" s="16" t="n">
        <v>4</v>
      </c>
      <c r="L2928" s="16" t="s">
        <v>41</v>
      </c>
      <c r="M2928" s="18" t="n">
        <f aca="false">IF(ISNUMBER(B2928),B2928,IF(MID(B2928,3,1)="-",DATE(VALUE(RIGHT(B2928,4)),VALUE(MID(B2928,4,2)),VALUE(LEFT(B2928,2))),DATE(VALUE(LEFT(B2928,4)),VALUE(MID(B2928,6,2)),VALUE(RIGHT(B2928,2)))))</f>
        <v>45911</v>
      </c>
      <c r="N2928" s="16" t="n">
        <f aca="false">MONTH(M2928)</f>
        <v>9</v>
      </c>
      <c r="O2928" s="16" t="str">
        <f aca="false">PROPER(TRIM(H2928))</f>
        <v>Ahmedabad</v>
      </c>
      <c r="P2928" s="16" t="str">
        <f aca="false">IFERROR(VLOOKUP(O2928,city_map!$A$2:$B$6,2,FALSE()),O2928)</f>
        <v>Ahmedabad</v>
      </c>
      <c r="Q2928" s="16" t="n">
        <f aca="false">IF(ISNUMBER(F2928),F2928,VALUE(SUBSTITUTE(SUBSTITUTE(F2928,"₹",""),",","")))</f>
        <v>1970</v>
      </c>
      <c r="R2928" s="16" t="n">
        <f aca="false">IF(E2928=99,1,E2928)</f>
        <v>1</v>
      </c>
      <c r="S2928" s="16" t="n">
        <f aca="false">IF(G2928="",0,G2928)</f>
        <v>0.2</v>
      </c>
      <c r="T2928" s="16" t="str">
        <f aca="false">IF(I2928="","Unknown",IF(I2928="upi","UPI",I2928))</f>
        <v>UPI</v>
      </c>
      <c r="U2928" s="16" t="str">
        <f aca="false">IF(L2928="Yes","Y",IF(L2928="No","N",L2928))</f>
        <v>N</v>
      </c>
      <c r="V2928" s="19" t="n">
        <f aca="false">ROUND(R2928*Q2928*(1-S2928),2)</f>
        <v>1576</v>
      </c>
      <c r="W2928" s="16" t="str">
        <f aca="false">_xlfn.XLOOKUP(D2928,products!$A$2:$A$61,products!$C$2:$C$61,"Not found")</f>
        <v>Electronics</v>
      </c>
    </row>
    <row r="2929" customFormat="false" ht="15" hidden="false" customHeight="false" outlineLevel="0" collapsed="false">
      <c r="A2929" s="16" t="s">
        <v>4186</v>
      </c>
      <c r="B2929" s="16" t="s">
        <v>4176</v>
      </c>
      <c r="C2929" s="16" t="s">
        <v>164</v>
      </c>
      <c r="D2929" s="16" t="s">
        <v>308</v>
      </c>
      <c r="E2929" s="16" t="n">
        <v>2</v>
      </c>
      <c r="F2929" s="16" t="n">
        <v>204</v>
      </c>
      <c r="G2929" s="16" t="n">
        <v>0.1</v>
      </c>
      <c r="H2929" s="16" t="s">
        <v>70</v>
      </c>
      <c r="I2929" s="16" t="s">
        <v>100</v>
      </c>
      <c r="J2929" s="16" t="n">
        <v>5</v>
      </c>
      <c r="K2929" s="16" t="n">
        <v>4</v>
      </c>
      <c r="L2929" s="16" t="s">
        <v>41</v>
      </c>
      <c r="M2929" s="18" t="n">
        <f aca="false">IF(ISNUMBER(B2929),B2929,IF(MID(B2929,3,1)="-",DATE(VALUE(RIGHT(B2929,4)),VALUE(MID(B2929,4,2)),VALUE(LEFT(B2929,2))),DATE(VALUE(LEFT(B2929,4)),VALUE(MID(B2929,6,2)),VALUE(RIGHT(B2929,2)))))</f>
        <v>45911</v>
      </c>
      <c r="N2929" s="16" t="n">
        <f aca="false">MONTH(M2929)</f>
        <v>9</v>
      </c>
      <c r="O2929" s="16" t="str">
        <f aca="false">PROPER(TRIM(H2929))</f>
        <v>Pune</v>
      </c>
      <c r="P2929" s="16" t="str">
        <f aca="false">IFERROR(VLOOKUP(O2929,city_map!$A$2:$B$6,2,FALSE()),O2929)</f>
        <v>Pune</v>
      </c>
      <c r="Q2929" s="16" t="n">
        <f aca="false">IF(ISNUMBER(F2929),F2929,VALUE(SUBSTITUTE(SUBSTITUTE(F2929,"₹",""),",","")))</f>
        <v>204</v>
      </c>
      <c r="R2929" s="16" t="n">
        <f aca="false">IF(E2929=99,1,E2929)</f>
        <v>2</v>
      </c>
      <c r="S2929" s="16" t="n">
        <f aca="false">IF(G2929="",0,G2929)</f>
        <v>0.1</v>
      </c>
      <c r="T2929" s="16" t="str">
        <f aca="false">IF(I2929="","Unknown",IF(I2929="upi","UPI",I2929))</f>
        <v>Net Banking</v>
      </c>
      <c r="U2929" s="16" t="str">
        <f aca="false">IF(L2929="Yes","Y",IF(L2929="No","N",L2929))</f>
        <v>N</v>
      </c>
      <c r="V2929" s="19" t="n">
        <f aca="false">ROUND(R2929*Q2929*(1-S2929),2)</f>
        <v>367.2</v>
      </c>
      <c r="W2929" s="16" t="str">
        <f aca="false">_xlfn.XLOOKUP(D2929,products!$A$2:$A$61,products!$C$2:$C$61,"Not found")</f>
        <v>Beauty</v>
      </c>
    </row>
    <row r="2930" customFormat="false" ht="15" hidden="false" customHeight="false" outlineLevel="0" collapsed="false">
      <c r="A2930" s="16" t="s">
        <v>4187</v>
      </c>
      <c r="B2930" s="16" t="s">
        <v>4176</v>
      </c>
      <c r="C2930" s="16" t="s">
        <v>585</v>
      </c>
      <c r="D2930" s="16" t="s">
        <v>92</v>
      </c>
      <c r="E2930" s="16" t="n">
        <v>2</v>
      </c>
      <c r="F2930" s="16" t="n">
        <v>3801</v>
      </c>
      <c r="G2930" s="16" t="n">
        <v>0.15</v>
      </c>
      <c r="H2930" s="16" t="s">
        <v>130</v>
      </c>
      <c r="I2930" s="16" t="s">
        <v>71</v>
      </c>
      <c r="J2930" s="16" t="n">
        <v>4</v>
      </c>
      <c r="K2930" s="16" t="n">
        <v>3</v>
      </c>
      <c r="L2930" s="16" t="s">
        <v>57</v>
      </c>
      <c r="M2930" s="18" t="n">
        <f aca="false">IF(ISNUMBER(B2930),B2930,IF(MID(B2930,3,1)="-",DATE(VALUE(RIGHT(B2930,4)),VALUE(MID(B2930,4,2)),VALUE(LEFT(B2930,2))),DATE(VALUE(LEFT(B2930,4)),VALUE(MID(B2930,6,2)),VALUE(RIGHT(B2930,2)))))</f>
        <v>45911</v>
      </c>
      <c r="N2930" s="16" t="n">
        <f aca="false">MONTH(M2930)</f>
        <v>9</v>
      </c>
      <c r="O2930" s="16" t="str">
        <f aca="false">PROPER(TRIM(H2930))</f>
        <v>Bengaluru</v>
      </c>
      <c r="P2930" s="16" t="str">
        <f aca="false">IFERROR(VLOOKUP(O2930,city_map!$A$2:$B$6,2,FALSE()),O2930)</f>
        <v>Bengaluru</v>
      </c>
      <c r="Q2930" s="16" t="n">
        <f aca="false">IF(ISNUMBER(F2930),F2930,VALUE(SUBSTITUTE(SUBSTITUTE(F2930,"₹",""),",","")))</f>
        <v>3801</v>
      </c>
      <c r="R2930" s="16" t="n">
        <f aca="false">IF(E2930=99,1,E2930)</f>
        <v>2</v>
      </c>
      <c r="S2930" s="16" t="n">
        <f aca="false">IF(G2930="",0,G2930)</f>
        <v>0.15</v>
      </c>
      <c r="T2930" s="16" t="str">
        <f aca="false">IF(I2930="","Unknown",IF(I2930="upi","UPI",I2930))</f>
        <v>Credit Card</v>
      </c>
      <c r="U2930" s="16" t="str">
        <f aca="false">IF(L2930="Yes","Y",IF(L2930="No","N",L2930))</f>
        <v>Y</v>
      </c>
      <c r="V2930" s="19" t="n">
        <f aca="false">ROUND(R2930*Q2930*(1-S2930),2)</f>
        <v>6461.7</v>
      </c>
      <c r="W2930" s="16" t="str">
        <f aca="false">_xlfn.XLOOKUP(D2930,products!$A$2:$A$61,products!$C$2:$C$61,"Not found")</f>
        <v>Electronics</v>
      </c>
    </row>
    <row r="2931" customFormat="false" ht="15" hidden="false" customHeight="false" outlineLevel="0" collapsed="false">
      <c r="A2931" s="16" t="s">
        <v>4188</v>
      </c>
      <c r="B2931" s="16" t="s">
        <v>4176</v>
      </c>
      <c r="C2931" s="16" t="s">
        <v>2803</v>
      </c>
      <c r="D2931" s="16" t="s">
        <v>396</v>
      </c>
      <c r="E2931" s="16" t="n">
        <v>1</v>
      </c>
      <c r="F2931" s="16" t="n">
        <v>5450</v>
      </c>
      <c r="G2931" s="16" t="n">
        <v>0.1</v>
      </c>
      <c r="H2931" s="16" t="s">
        <v>39</v>
      </c>
      <c r="I2931" s="16" t="s">
        <v>60</v>
      </c>
      <c r="J2931" s="16" t="n">
        <v>3</v>
      </c>
      <c r="K2931" s="16" t="n">
        <v>4</v>
      </c>
      <c r="L2931" s="16" t="s">
        <v>41</v>
      </c>
      <c r="M2931" s="18" t="n">
        <f aca="false">IF(ISNUMBER(B2931),B2931,IF(MID(B2931,3,1)="-",DATE(VALUE(RIGHT(B2931,4)),VALUE(MID(B2931,4,2)),VALUE(LEFT(B2931,2))),DATE(VALUE(LEFT(B2931,4)),VALUE(MID(B2931,6,2)),VALUE(RIGHT(B2931,2)))))</f>
        <v>45911</v>
      </c>
      <c r="N2931" s="16" t="n">
        <f aca="false">MONTH(M2931)</f>
        <v>9</v>
      </c>
      <c r="O2931" s="16" t="str">
        <f aca="false">PROPER(TRIM(H2931))</f>
        <v>Delhi</v>
      </c>
      <c r="P2931" s="16" t="str">
        <f aca="false">IFERROR(VLOOKUP(O2931,city_map!$A$2:$B$6,2,FALSE()),O2931)</f>
        <v>Delhi</v>
      </c>
      <c r="Q2931" s="16" t="n">
        <f aca="false">IF(ISNUMBER(F2931),F2931,VALUE(SUBSTITUTE(SUBSTITUTE(F2931,"₹",""),",","")))</f>
        <v>5450</v>
      </c>
      <c r="R2931" s="16" t="n">
        <f aca="false">IF(E2931=99,1,E2931)</f>
        <v>1</v>
      </c>
      <c r="S2931" s="16" t="n">
        <f aca="false">IF(G2931="",0,G2931)</f>
        <v>0.1</v>
      </c>
      <c r="T2931" s="16" t="str">
        <f aca="false">IF(I2931="","Unknown",IF(I2931="upi","UPI",I2931))</f>
        <v>UPI</v>
      </c>
      <c r="U2931" s="16" t="str">
        <f aca="false">IF(L2931="Yes","Y",IF(L2931="No","N",L2931))</f>
        <v>N</v>
      </c>
      <c r="V2931" s="19" t="n">
        <f aca="false">ROUND(R2931*Q2931*(1-S2931),2)</f>
        <v>4905</v>
      </c>
      <c r="W2931" s="16" t="str">
        <f aca="false">_xlfn.XLOOKUP(D2931,products!$A$2:$A$61,products!$C$2:$C$61,"Not found")</f>
        <v>Home</v>
      </c>
    </row>
    <row r="2932" customFormat="false" ht="15" hidden="false" customHeight="false" outlineLevel="0" collapsed="false">
      <c r="A2932" s="16" t="s">
        <v>4189</v>
      </c>
      <c r="B2932" s="16" t="s">
        <v>4176</v>
      </c>
      <c r="C2932" s="16" t="s">
        <v>860</v>
      </c>
      <c r="D2932" s="16" t="s">
        <v>184</v>
      </c>
      <c r="E2932" s="16" t="n">
        <v>2</v>
      </c>
      <c r="F2932" s="16" t="n">
        <v>1288</v>
      </c>
      <c r="G2932" s="16" t="n">
        <v>0.1</v>
      </c>
      <c r="H2932" s="16" t="s">
        <v>39</v>
      </c>
      <c r="I2932" s="16" t="s">
        <v>47</v>
      </c>
      <c r="J2932" s="16" t="n">
        <v>3</v>
      </c>
      <c r="K2932" s="16" t="n">
        <v>5</v>
      </c>
      <c r="L2932" s="16" t="s">
        <v>41</v>
      </c>
      <c r="M2932" s="18" t="n">
        <f aca="false">IF(ISNUMBER(B2932),B2932,IF(MID(B2932,3,1)="-",DATE(VALUE(RIGHT(B2932,4)),VALUE(MID(B2932,4,2)),VALUE(LEFT(B2932,2))),DATE(VALUE(LEFT(B2932,4)),VALUE(MID(B2932,6,2)),VALUE(RIGHT(B2932,2)))))</f>
        <v>45911</v>
      </c>
      <c r="N2932" s="16" t="n">
        <f aca="false">MONTH(M2932)</f>
        <v>9</v>
      </c>
      <c r="O2932" s="16" t="str">
        <f aca="false">PROPER(TRIM(H2932))</f>
        <v>Delhi</v>
      </c>
      <c r="P2932" s="16" t="str">
        <f aca="false">IFERROR(VLOOKUP(O2932,city_map!$A$2:$B$6,2,FALSE()),O2932)</f>
        <v>Delhi</v>
      </c>
      <c r="Q2932" s="16" t="n">
        <f aca="false">IF(ISNUMBER(F2932),F2932,VALUE(SUBSTITUTE(SUBSTITUTE(F2932,"₹",""),",","")))</f>
        <v>1288</v>
      </c>
      <c r="R2932" s="16" t="n">
        <f aca="false">IF(E2932=99,1,E2932)</f>
        <v>2</v>
      </c>
      <c r="S2932" s="16" t="n">
        <f aca="false">IF(G2932="",0,G2932)</f>
        <v>0.1</v>
      </c>
      <c r="T2932" s="16" t="str">
        <f aca="false">IF(I2932="","Unknown",IF(I2932="upi","UPI",I2932))</f>
        <v>Debit Card</v>
      </c>
      <c r="U2932" s="16" t="str">
        <f aca="false">IF(L2932="Yes","Y",IF(L2932="No","N",L2932))</f>
        <v>N</v>
      </c>
      <c r="V2932" s="19" t="n">
        <f aca="false">ROUND(R2932*Q2932*(1-S2932),2)</f>
        <v>2318.4</v>
      </c>
      <c r="W2932" s="16" t="str">
        <f aca="false">_xlfn.XLOOKUP(D2932,products!$A$2:$A$61,products!$C$2:$C$61,"Not found")</f>
        <v>Home</v>
      </c>
    </row>
    <row r="2933" customFormat="false" ht="15" hidden="false" customHeight="false" outlineLevel="0" collapsed="false">
      <c r="A2933" s="16" t="s">
        <v>4190</v>
      </c>
      <c r="B2933" s="16" t="s">
        <v>4176</v>
      </c>
      <c r="C2933" s="16" t="s">
        <v>610</v>
      </c>
      <c r="D2933" s="16" t="s">
        <v>396</v>
      </c>
      <c r="E2933" s="16" t="n">
        <v>2</v>
      </c>
      <c r="F2933" s="16" t="n">
        <v>5269</v>
      </c>
      <c r="G2933" s="16" t="n">
        <v>0.1</v>
      </c>
      <c r="H2933" s="16" t="s">
        <v>130</v>
      </c>
      <c r="I2933" s="16" t="s">
        <v>71</v>
      </c>
      <c r="J2933" s="16" t="n">
        <v>4</v>
      </c>
      <c r="K2933" s="16" t="n">
        <v>3</v>
      </c>
      <c r="L2933" s="16" t="s">
        <v>41</v>
      </c>
      <c r="M2933" s="18" t="n">
        <f aca="false">IF(ISNUMBER(B2933),B2933,IF(MID(B2933,3,1)="-",DATE(VALUE(RIGHT(B2933,4)),VALUE(MID(B2933,4,2)),VALUE(LEFT(B2933,2))),DATE(VALUE(LEFT(B2933,4)),VALUE(MID(B2933,6,2)),VALUE(RIGHT(B2933,2)))))</f>
        <v>45911</v>
      </c>
      <c r="N2933" s="16" t="n">
        <f aca="false">MONTH(M2933)</f>
        <v>9</v>
      </c>
      <c r="O2933" s="16" t="str">
        <f aca="false">PROPER(TRIM(H2933))</f>
        <v>Bengaluru</v>
      </c>
      <c r="P2933" s="16" t="str">
        <f aca="false">IFERROR(VLOOKUP(O2933,city_map!$A$2:$B$6,2,FALSE()),O2933)</f>
        <v>Bengaluru</v>
      </c>
      <c r="Q2933" s="16" t="n">
        <f aca="false">IF(ISNUMBER(F2933),F2933,VALUE(SUBSTITUTE(SUBSTITUTE(F2933,"₹",""),",","")))</f>
        <v>5269</v>
      </c>
      <c r="R2933" s="16" t="n">
        <f aca="false">IF(E2933=99,1,E2933)</f>
        <v>2</v>
      </c>
      <c r="S2933" s="16" t="n">
        <f aca="false">IF(G2933="",0,G2933)</f>
        <v>0.1</v>
      </c>
      <c r="T2933" s="16" t="str">
        <f aca="false">IF(I2933="","Unknown",IF(I2933="upi","UPI",I2933))</f>
        <v>Credit Card</v>
      </c>
      <c r="U2933" s="16" t="str">
        <f aca="false">IF(L2933="Yes","Y",IF(L2933="No","N",L2933))</f>
        <v>N</v>
      </c>
      <c r="V2933" s="19" t="n">
        <f aca="false">ROUND(R2933*Q2933*(1-S2933),2)</f>
        <v>9484.2</v>
      </c>
      <c r="W2933" s="16" t="str">
        <f aca="false">_xlfn.XLOOKUP(D2933,products!$A$2:$A$61,products!$C$2:$C$61,"Not found")</f>
        <v>Home</v>
      </c>
    </row>
    <row r="2934" customFormat="false" ht="15" hidden="false" customHeight="false" outlineLevel="0" collapsed="false">
      <c r="A2934" s="16" t="s">
        <v>4191</v>
      </c>
      <c r="B2934" s="16" t="s">
        <v>4176</v>
      </c>
      <c r="C2934" s="16" t="s">
        <v>2192</v>
      </c>
      <c r="D2934" s="16" t="s">
        <v>203</v>
      </c>
      <c r="E2934" s="16" t="n">
        <v>3</v>
      </c>
      <c r="F2934" s="16" t="n">
        <v>2506</v>
      </c>
      <c r="G2934" s="16" t="n">
        <v>0.2</v>
      </c>
      <c r="H2934" s="16" t="s">
        <v>112</v>
      </c>
      <c r="I2934" s="16" t="s">
        <v>40</v>
      </c>
      <c r="J2934" s="16" t="n">
        <v>2</v>
      </c>
      <c r="K2934" s="16" t="n">
        <v>5</v>
      </c>
      <c r="L2934" s="16" t="s">
        <v>41</v>
      </c>
      <c r="M2934" s="18" t="n">
        <f aca="false">IF(ISNUMBER(B2934),B2934,IF(MID(B2934,3,1)="-",DATE(VALUE(RIGHT(B2934,4)),VALUE(MID(B2934,4,2)),VALUE(LEFT(B2934,2))),DATE(VALUE(LEFT(B2934,4)),VALUE(MID(B2934,6,2)),VALUE(RIGHT(B2934,2)))))</f>
        <v>45911</v>
      </c>
      <c r="N2934" s="16" t="n">
        <f aca="false">MONTH(M2934)</f>
        <v>9</v>
      </c>
      <c r="O2934" s="16" t="str">
        <f aca="false">PROPER(TRIM(H2934))</f>
        <v>Mumbai</v>
      </c>
      <c r="P2934" s="16" t="str">
        <f aca="false">IFERROR(VLOOKUP(O2934,city_map!$A$2:$B$6,2,FALSE()),O2934)</f>
        <v>Mumbai</v>
      </c>
      <c r="Q2934" s="16" t="n">
        <f aca="false">IF(ISNUMBER(F2934),F2934,VALUE(SUBSTITUTE(SUBSTITUTE(F2934,"₹",""),",","")))</f>
        <v>2506</v>
      </c>
      <c r="R2934" s="16" t="n">
        <f aca="false">IF(E2934=99,1,E2934)</f>
        <v>3</v>
      </c>
      <c r="S2934" s="16" t="n">
        <f aca="false">IF(G2934="",0,G2934)</f>
        <v>0.2</v>
      </c>
      <c r="T2934" s="16" t="str">
        <f aca="false">IF(I2934="","Unknown",IF(I2934="upi","UPI",I2934))</f>
        <v>COD</v>
      </c>
      <c r="U2934" s="16" t="str">
        <f aca="false">IF(L2934="Yes","Y",IF(L2934="No","N",L2934))</f>
        <v>N</v>
      </c>
      <c r="V2934" s="19" t="n">
        <f aca="false">ROUND(R2934*Q2934*(1-S2934),2)</f>
        <v>6014.4</v>
      </c>
      <c r="W2934" s="16" t="str">
        <f aca="false">_xlfn.XLOOKUP(D2934,products!$A$2:$A$61,products!$C$2:$C$61,"Not found")</f>
        <v>Fashion</v>
      </c>
    </row>
    <row r="2935" customFormat="false" ht="15" hidden="false" customHeight="false" outlineLevel="0" collapsed="false">
      <c r="A2935" s="16" t="s">
        <v>4192</v>
      </c>
      <c r="B2935" s="16" t="s">
        <v>4176</v>
      </c>
      <c r="C2935" s="16" t="s">
        <v>647</v>
      </c>
      <c r="D2935" s="16" t="s">
        <v>95</v>
      </c>
      <c r="E2935" s="16" t="n">
        <v>1</v>
      </c>
      <c r="F2935" s="16" t="n">
        <v>1473</v>
      </c>
      <c r="G2935" s="16" t="n">
        <v>0.1</v>
      </c>
      <c r="H2935" s="16" t="s">
        <v>81</v>
      </c>
      <c r="I2935" s="16" t="s">
        <v>40</v>
      </c>
      <c r="J2935" s="16" t="n">
        <v>2</v>
      </c>
      <c r="K2935" s="16" t="n">
        <v>4</v>
      </c>
      <c r="L2935" s="16" t="s">
        <v>41</v>
      </c>
      <c r="M2935" s="18" t="n">
        <f aca="false">IF(ISNUMBER(B2935),B2935,IF(MID(B2935,3,1)="-",DATE(VALUE(RIGHT(B2935,4)),VALUE(MID(B2935,4,2)),VALUE(LEFT(B2935,2))),DATE(VALUE(LEFT(B2935,4)),VALUE(MID(B2935,6,2)),VALUE(RIGHT(B2935,2)))))</f>
        <v>45911</v>
      </c>
      <c r="N2935" s="16" t="n">
        <f aca="false">MONTH(M2935)</f>
        <v>9</v>
      </c>
      <c r="O2935" s="16" t="str">
        <f aca="false">PROPER(TRIM(H2935))</f>
        <v>Hyderabad</v>
      </c>
      <c r="P2935" s="16" t="str">
        <f aca="false">IFERROR(VLOOKUP(O2935,city_map!$A$2:$B$6,2,FALSE()),O2935)</f>
        <v>Hyderabad</v>
      </c>
      <c r="Q2935" s="16" t="n">
        <f aca="false">IF(ISNUMBER(F2935),F2935,VALUE(SUBSTITUTE(SUBSTITUTE(F2935,"₹",""),",","")))</f>
        <v>1473</v>
      </c>
      <c r="R2935" s="16" t="n">
        <f aca="false">IF(E2935=99,1,E2935)</f>
        <v>1</v>
      </c>
      <c r="S2935" s="16" t="n">
        <f aca="false">IF(G2935="",0,G2935)</f>
        <v>0.1</v>
      </c>
      <c r="T2935" s="16" t="str">
        <f aca="false">IF(I2935="","Unknown",IF(I2935="upi","UPI",I2935))</f>
        <v>COD</v>
      </c>
      <c r="U2935" s="16" t="str">
        <f aca="false">IF(L2935="Yes","Y",IF(L2935="No","N",L2935))</f>
        <v>N</v>
      </c>
      <c r="V2935" s="19" t="n">
        <f aca="false">ROUND(R2935*Q2935*(1-S2935),2)</f>
        <v>1325.7</v>
      </c>
      <c r="W2935" s="16" t="str">
        <f aca="false">_xlfn.XLOOKUP(D2935,products!$A$2:$A$61,products!$C$2:$C$61,"Not found")</f>
        <v>Electronics</v>
      </c>
    </row>
    <row r="2936" customFormat="false" ht="15" hidden="false" customHeight="false" outlineLevel="0" collapsed="false">
      <c r="A2936" s="16" t="s">
        <v>4193</v>
      </c>
      <c r="B2936" s="16" t="s">
        <v>4194</v>
      </c>
      <c r="C2936" s="16" t="s">
        <v>2152</v>
      </c>
      <c r="D2936" s="16" t="s">
        <v>77</v>
      </c>
      <c r="E2936" s="16" t="n">
        <v>2</v>
      </c>
      <c r="F2936" s="16" t="n">
        <v>355</v>
      </c>
      <c r="G2936" s="16" t="n">
        <v>0.05</v>
      </c>
      <c r="H2936" s="16" t="s">
        <v>130</v>
      </c>
      <c r="I2936" s="16" t="s">
        <v>71</v>
      </c>
      <c r="J2936" s="16" t="n">
        <v>2</v>
      </c>
      <c r="K2936" s="16" t="n">
        <v>4</v>
      </c>
      <c r="L2936" s="16" t="s">
        <v>41</v>
      </c>
      <c r="M2936" s="18" t="n">
        <f aca="false">IF(ISNUMBER(B2936),B2936,IF(MID(B2936,3,1)="-",DATE(VALUE(RIGHT(B2936,4)),VALUE(MID(B2936,4,2)),VALUE(LEFT(B2936,2))),DATE(VALUE(LEFT(B2936,4)),VALUE(MID(B2936,6,2)),VALUE(RIGHT(B2936,2)))))</f>
        <v>45912</v>
      </c>
      <c r="N2936" s="16" t="n">
        <f aca="false">MONTH(M2936)</f>
        <v>9</v>
      </c>
      <c r="O2936" s="16" t="str">
        <f aca="false">PROPER(TRIM(H2936))</f>
        <v>Bengaluru</v>
      </c>
      <c r="P2936" s="16" t="str">
        <f aca="false">IFERROR(VLOOKUP(O2936,city_map!$A$2:$B$6,2,FALSE()),O2936)</f>
        <v>Bengaluru</v>
      </c>
      <c r="Q2936" s="16" t="n">
        <f aca="false">IF(ISNUMBER(F2936),F2936,VALUE(SUBSTITUTE(SUBSTITUTE(F2936,"₹",""),",","")))</f>
        <v>355</v>
      </c>
      <c r="R2936" s="16" t="n">
        <f aca="false">IF(E2936=99,1,E2936)</f>
        <v>2</v>
      </c>
      <c r="S2936" s="16" t="n">
        <f aca="false">IF(G2936="",0,G2936)</f>
        <v>0.05</v>
      </c>
      <c r="T2936" s="16" t="str">
        <f aca="false">IF(I2936="","Unknown",IF(I2936="upi","UPI",I2936))</f>
        <v>Credit Card</v>
      </c>
      <c r="U2936" s="16" t="str">
        <f aca="false">IF(L2936="Yes","Y",IF(L2936="No","N",L2936))</f>
        <v>N</v>
      </c>
      <c r="V2936" s="19" t="n">
        <f aca="false">ROUND(R2936*Q2936*(1-S2936),2)</f>
        <v>674.5</v>
      </c>
      <c r="W2936" s="16" t="str">
        <f aca="false">_xlfn.XLOOKUP(D2936,products!$A$2:$A$61,products!$C$2:$C$61,"Not found")</f>
        <v>Books</v>
      </c>
    </row>
    <row r="2937" customFormat="false" ht="15" hidden="false" customHeight="false" outlineLevel="0" collapsed="false">
      <c r="A2937" s="16" t="s">
        <v>4195</v>
      </c>
      <c r="B2937" s="16" t="s">
        <v>4194</v>
      </c>
      <c r="C2937" s="16" t="s">
        <v>4196</v>
      </c>
      <c r="D2937" s="16" t="s">
        <v>308</v>
      </c>
      <c r="E2937" s="16" t="n">
        <v>2</v>
      </c>
      <c r="F2937" s="16" t="n">
        <v>202</v>
      </c>
      <c r="G2937" s="16" t="n">
        <v>0</v>
      </c>
      <c r="H2937" s="16" t="s">
        <v>241</v>
      </c>
      <c r="I2937" s="16" t="s">
        <v>47</v>
      </c>
      <c r="J2937" s="16" t="n">
        <v>3</v>
      </c>
      <c r="K2937" s="16" t="n">
        <v>5</v>
      </c>
      <c r="L2937" s="16" t="s">
        <v>41</v>
      </c>
      <c r="M2937" s="18" t="n">
        <f aca="false">IF(ISNUMBER(B2937),B2937,IF(MID(B2937,3,1)="-",DATE(VALUE(RIGHT(B2937,4)),VALUE(MID(B2937,4,2)),VALUE(LEFT(B2937,2))),DATE(VALUE(LEFT(B2937,4)),VALUE(MID(B2937,6,2)),VALUE(RIGHT(B2937,2)))))</f>
        <v>45912</v>
      </c>
      <c r="N2937" s="16" t="n">
        <f aca="false">MONTH(M2937)</f>
        <v>9</v>
      </c>
      <c r="O2937" s="16" t="str">
        <f aca="false">PROPER(TRIM(H2937))</f>
        <v>Calcutta</v>
      </c>
      <c r="P2937" s="16" t="str">
        <f aca="false">IFERROR(VLOOKUP(O2937,city_map!$A$2:$B$6,2,FALSE()),O2937)</f>
        <v>Kolkata</v>
      </c>
      <c r="Q2937" s="16" t="n">
        <f aca="false">IF(ISNUMBER(F2937),F2937,VALUE(SUBSTITUTE(SUBSTITUTE(F2937,"₹",""),",","")))</f>
        <v>202</v>
      </c>
      <c r="R2937" s="16" t="n">
        <f aca="false">IF(E2937=99,1,E2937)</f>
        <v>2</v>
      </c>
      <c r="S2937" s="16" t="n">
        <f aca="false">IF(G2937="",0,G2937)</f>
        <v>0</v>
      </c>
      <c r="T2937" s="16" t="str">
        <f aca="false">IF(I2937="","Unknown",IF(I2937="upi","UPI",I2937))</f>
        <v>Debit Card</v>
      </c>
      <c r="U2937" s="16" t="str">
        <f aca="false">IF(L2937="Yes","Y",IF(L2937="No","N",L2937))</f>
        <v>N</v>
      </c>
      <c r="V2937" s="19" t="n">
        <f aca="false">ROUND(R2937*Q2937*(1-S2937),2)</f>
        <v>404</v>
      </c>
      <c r="W2937" s="16" t="str">
        <f aca="false">_xlfn.XLOOKUP(D2937,products!$A$2:$A$61,products!$C$2:$C$61,"Not found")</f>
        <v>Beauty</v>
      </c>
    </row>
    <row r="2938" customFormat="false" ht="15" hidden="false" customHeight="false" outlineLevel="0" collapsed="false">
      <c r="A2938" s="16" t="s">
        <v>4197</v>
      </c>
      <c r="B2938" s="16" t="s">
        <v>4194</v>
      </c>
      <c r="C2938" s="16" t="s">
        <v>1586</v>
      </c>
      <c r="D2938" s="16" t="s">
        <v>216</v>
      </c>
      <c r="E2938" s="16" t="n">
        <v>1</v>
      </c>
      <c r="F2938" s="16" t="n">
        <v>928</v>
      </c>
      <c r="G2938" s="16" t="n">
        <v>0</v>
      </c>
      <c r="H2938" s="16" t="s">
        <v>112</v>
      </c>
      <c r="I2938" s="16" t="s">
        <v>71</v>
      </c>
      <c r="J2938" s="16" t="n">
        <v>3</v>
      </c>
      <c r="K2938" s="16" t="n">
        <v>4</v>
      </c>
      <c r="L2938" s="16" t="s">
        <v>41</v>
      </c>
      <c r="M2938" s="18" t="n">
        <f aca="false">IF(ISNUMBER(B2938),B2938,IF(MID(B2938,3,1)="-",DATE(VALUE(RIGHT(B2938,4)),VALUE(MID(B2938,4,2)),VALUE(LEFT(B2938,2))),DATE(VALUE(LEFT(B2938,4)),VALUE(MID(B2938,6,2)),VALUE(RIGHT(B2938,2)))))</f>
        <v>45912</v>
      </c>
      <c r="N2938" s="16" t="n">
        <f aca="false">MONTH(M2938)</f>
        <v>9</v>
      </c>
      <c r="O2938" s="16" t="str">
        <f aca="false">PROPER(TRIM(H2938))</f>
        <v>Mumbai</v>
      </c>
      <c r="P2938" s="16" t="str">
        <f aca="false">IFERROR(VLOOKUP(O2938,city_map!$A$2:$B$6,2,FALSE()),O2938)</f>
        <v>Mumbai</v>
      </c>
      <c r="Q2938" s="16" t="n">
        <f aca="false">IF(ISNUMBER(F2938),F2938,VALUE(SUBSTITUTE(SUBSTITUTE(F2938,"₹",""),",","")))</f>
        <v>928</v>
      </c>
      <c r="R2938" s="16" t="n">
        <f aca="false">IF(E2938=99,1,E2938)</f>
        <v>1</v>
      </c>
      <c r="S2938" s="16" t="n">
        <f aca="false">IF(G2938="",0,G2938)</f>
        <v>0</v>
      </c>
      <c r="T2938" s="16" t="str">
        <f aca="false">IF(I2938="","Unknown",IF(I2938="upi","UPI",I2938))</f>
        <v>Credit Card</v>
      </c>
      <c r="U2938" s="16" t="str">
        <f aca="false">IF(L2938="Yes","Y",IF(L2938="No","N",L2938))</f>
        <v>N</v>
      </c>
      <c r="V2938" s="19" t="n">
        <f aca="false">ROUND(R2938*Q2938*(1-S2938),2)</f>
        <v>928</v>
      </c>
      <c r="W2938" s="16" t="str">
        <f aca="false">_xlfn.XLOOKUP(D2938,products!$A$2:$A$61,products!$C$2:$C$61,"Not found")</f>
        <v>Books</v>
      </c>
    </row>
    <row r="2939" customFormat="false" ht="15" hidden="false" customHeight="false" outlineLevel="0" collapsed="false">
      <c r="A2939" s="16" t="s">
        <v>4198</v>
      </c>
      <c r="B2939" s="16" t="s">
        <v>4194</v>
      </c>
      <c r="C2939" s="16" t="s">
        <v>4199</v>
      </c>
      <c r="D2939" s="16" t="s">
        <v>291</v>
      </c>
      <c r="E2939" s="16" t="n">
        <v>2</v>
      </c>
      <c r="F2939" s="16" t="n">
        <v>1171</v>
      </c>
      <c r="G2939" s="16" t="n">
        <v>0.15</v>
      </c>
      <c r="H2939" s="16" t="s">
        <v>56</v>
      </c>
      <c r="I2939" s="16" t="s">
        <v>47</v>
      </c>
      <c r="J2939" s="16" t="n">
        <v>4</v>
      </c>
      <c r="K2939" s="16" t="n">
        <v>5</v>
      </c>
      <c r="L2939" s="16" t="s">
        <v>41</v>
      </c>
      <c r="M2939" s="18" t="n">
        <f aca="false">IF(ISNUMBER(B2939),B2939,IF(MID(B2939,3,1)="-",DATE(VALUE(RIGHT(B2939,4)),VALUE(MID(B2939,4,2)),VALUE(LEFT(B2939,2))),DATE(VALUE(LEFT(B2939,4)),VALUE(MID(B2939,6,2)),VALUE(RIGHT(B2939,2)))))</f>
        <v>45912</v>
      </c>
      <c r="N2939" s="16" t="n">
        <f aca="false">MONTH(M2939)</f>
        <v>9</v>
      </c>
      <c r="O2939" s="16" t="str">
        <f aca="false">PROPER(TRIM(H2939))</f>
        <v>Lucknow</v>
      </c>
      <c r="P2939" s="16" t="str">
        <f aca="false">IFERROR(VLOOKUP(O2939,city_map!$A$2:$B$6,2,FALSE()),O2939)</f>
        <v>Lucknow</v>
      </c>
      <c r="Q2939" s="16" t="n">
        <f aca="false">IF(ISNUMBER(F2939),F2939,VALUE(SUBSTITUTE(SUBSTITUTE(F2939,"₹",""),",","")))</f>
        <v>1171</v>
      </c>
      <c r="R2939" s="16" t="n">
        <f aca="false">IF(E2939=99,1,E2939)</f>
        <v>2</v>
      </c>
      <c r="S2939" s="16" t="n">
        <f aca="false">IF(G2939="",0,G2939)</f>
        <v>0.15</v>
      </c>
      <c r="T2939" s="16" t="str">
        <f aca="false">IF(I2939="","Unknown",IF(I2939="upi","UPI",I2939))</f>
        <v>Debit Card</v>
      </c>
      <c r="U2939" s="16" t="str">
        <f aca="false">IF(L2939="Yes","Y",IF(L2939="No","N",L2939))</f>
        <v>N</v>
      </c>
      <c r="V2939" s="19" t="n">
        <f aca="false">ROUND(R2939*Q2939*(1-S2939),2)</f>
        <v>1990.7</v>
      </c>
      <c r="W2939" s="16" t="str">
        <f aca="false">_xlfn.XLOOKUP(D2939,products!$A$2:$A$61,products!$C$2:$C$61,"Not found")</f>
        <v>Electronics</v>
      </c>
    </row>
    <row r="2940" customFormat="false" ht="15" hidden="false" customHeight="false" outlineLevel="0" collapsed="false">
      <c r="A2940" s="16" t="s">
        <v>4200</v>
      </c>
      <c r="B2940" s="16" t="s">
        <v>4194</v>
      </c>
      <c r="C2940" s="16" t="s">
        <v>2186</v>
      </c>
      <c r="D2940" s="16" t="s">
        <v>184</v>
      </c>
      <c r="E2940" s="16" t="n">
        <v>1</v>
      </c>
      <c r="F2940" s="16" t="n">
        <v>1289</v>
      </c>
      <c r="G2940" s="16" t="n">
        <v>0</v>
      </c>
      <c r="H2940" s="16" t="s">
        <v>208</v>
      </c>
      <c r="I2940" s="16" t="s">
        <v>100</v>
      </c>
      <c r="J2940" s="16" t="n">
        <v>4</v>
      </c>
      <c r="K2940" s="16" t="n">
        <v>5</v>
      </c>
      <c r="L2940" s="16" t="s">
        <v>41</v>
      </c>
      <c r="M2940" s="18" t="n">
        <f aca="false">IF(ISNUMBER(B2940),B2940,IF(MID(B2940,3,1)="-",DATE(VALUE(RIGHT(B2940,4)),VALUE(MID(B2940,4,2)),VALUE(LEFT(B2940,2))),DATE(VALUE(LEFT(B2940,4)),VALUE(MID(B2940,6,2)),VALUE(RIGHT(B2940,2)))))</f>
        <v>45912</v>
      </c>
      <c r="N2940" s="16" t="n">
        <f aca="false">MONTH(M2940)</f>
        <v>9</v>
      </c>
      <c r="O2940" s="16" t="str">
        <f aca="false">PROPER(TRIM(H2940))</f>
        <v>Jaipur</v>
      </c>
      <c r="P2940" s="16" t="str">
        <f aca="false">IFERROR(VLOOKUP(O2940,city_map!$A$2:$B$6,2,FALSE()),O2940)</f>
        <v>Jaipur</v>
      </c>
      <c r="Q2940" s="16" t="n">
        <f aca="false">IF(ISNUMBER(F2940),F2940,VALUE(SUBSTITUTE(SUBSTITUTE(F2940,"₹",""),",","")))</f>
        <v>1289</v>
      </c>
      <c r="R2940" s="16" t="n">
        <f aca="false">IF(E2940=99,1,E2940)</f>
        <v>1</v>
      </c>
      <c r="S2940" s="16" t="n">
        <f aca="false">IF(G2940="",0,G2940)</f>
        <v>0</v>
      </c>
      <c r="T2940" s="16" t="str">
        <f aca="false">IF(I2940="","Unknown",IF(I2940="upi","UPI",I2940))</f>
        <v>Net Banking</v>
      </c>
      <c r="U2940" s="16" t="str">
        <f aca="false">IF(L2940="Yes","Y",IF(L2940="No","N",L2940))</f>
        <v>N</v>
      </c>
      <c r="V2940" s="19" t="n">
        <f aca="false">ROUND(R2940*Q2940*(1-S2940),2)</f>
        <v>1289</v>
      </c>
      <c r="W2940" s="16" t="str">
        <f aca="false">_xlfn.XLOOKUP(D2940,products!$A$2:$A$61,products!$C$2:$C$61,"Not found")</f>
        <v>Home</v>
      </c>
    </row>
    <row r="2941" customFormat="false" ht="15" hidden="false" customHeight="false" outlineLevel="0" collapsed="false">
      <c r="A2941" s="16" t="s">
        <v>4201</v>
      </c>
      <c r="B2941" s="16" t="s">
        <v>4194</v>
      </c>
      <c r="C2941" s="16" t="s">
        <v>1185</v>
      </c>
      <c r="D2941" s="16" t="s">
        <v>211</v>
      </c>
      <c r="E2941" s="16" t="n">
        <v>2</v>
      </c>
      <c r="F2941" s="16" t="n">
        <v>1352</v>
      </c>
      <c r="G2941" s="16" t="n">
        <v>0</v>
      </c>
      <c r="H2941" s="16" t="s">
        <v>81</v>
      </c>
      <c r="I2941" s="16" t="s">
        <v>71</v>
      </c>
      <c r="J2941" s="16" t="n">
        <v>3</v>
      </c>
      <c r="K2941" s="16"/>
      <c r="L2941" s="16" t="s">
        <v>41</v>
      </c>
      <c r="M2941" s="18" t="n">
        <f aca="false">IF(ISNUMBER(B2941),B2941,IF(MID(B2941,3,1)="-",DATE(VALUE(RIGHT(B2941,4)),VALUE(MID(B2941,4,2)),VALUE(LEFT(B2941,2))),DATE(VALUE(LEFT(B2941,4)),VALUE(MID(B2941,6,2)),VALUE(RIGHT(B2941,2)))))</f>
        <v>45912</v>
      </c>
      <c r="N2941" s="16" t="n">
        <f aca="false">MONTH(M2941)</f>
        <v>9</v>
      </c>
      <c r="O2941" s="16" t="str">
        <f aca="false">PROPER(TRIM(H2941))</f>
        <v>Hyderabad</v>
      </c>
      <c r="P2941" s="16" t="str">
        <f aca="false">IFERROR(VLOOKUP(O2941,city_map!$A$2:$B$6,2,FALSE()),O2941)</f>
        <v>Hyderabad</v>
      </c>
      <c r="Q2941" s="16" t="n">
        <f aca="false">IF(ISNUMBER(F2941),F2941,VALUE(SUBSTITUTE(SUBSTITUTE(F2941,"₹",""),",","")))</f>
        <v>1352</v>
      </c>
      <c r="R2941" s="16" t="n">
        <f aca="false">IF(E2941=99,1,E2941)</f>
        <v>2</v>
      </c>
      <c r="S2941" s="16" t="n">
        <f aca="false">IF(G2941="",0,G2941)</f>
        <v>0</v>
      </c>
      <c r="T2941" s="16" t="str">
        <f aca="false">IF(I2941="","Unknown",IF(I2941="upi","UPI",I2941))</f>
        <v>Credit Card</v>
      </c>
      <c r="U2941" s="16" t="str">
        <f aca="false">IF(L2941="Yes","Y",IF(L2941="No","N",L2941))</f>
        <v>N</v>
      </c>
      <c r="V2941" s="19" t="n">
        <f aca="false">ROUND(R2941*Q2941*(1-S2941),2)</f>
        <v>2704</v>
      </c>
      <c r="W2941" s="16" t="str">
        <f aca="false">_xlfn.XLOOKUP(D2941,products!$A$2:$A$61,products!$C$2:$C$61,"Not found")</f>
        <v>Fashion</v>
      </c>
    </row>
    <row r="2942" customFormat="false" ht="15" hidden="false" customHeight="false" outlineLevel="0" collapsed="false">
      <c r="A2942" s="16" t="s">
        <v>4202</v>
      </c>
      <c r="B2942" s="16" t="s">
        <v>4194</v>
      </c>
      <c r="C2942" s="16" t="s">
        <v>1589</v>
      </c>
      <c r="D2942" s="16" t="s">
        <v>262</v>
      </c>
      <c r="E2942" s="16" t="n">
        <v>1</v>
      </c>
      <c r="F2942" s="16" t="n">
        <v>781</v>
      </c>
      <c r="G2942" s="16" t="n">
        <v>0</v>
      </c>
      <c r="H2942" s="16" t="s">
        <v>89</v>
      </c>
      <c r="I2942" s="16" t="s">
        <v>60</v>
      </c>
      <c r="J2942" s="16" t="n">
        <v>2</v>
      </c>
      <c r="K2942" s="16" t="n">
        <v>4</v>
      </c>
      <c r="L2942" s="16" t="s">
        <v>41</v>
      </c>
      <c r="M2942" s="18" t="n">
        <f aca="false">IF(ISNUMBER(B2942),B2942,IF(MID(B2942,3,1)="-",DATE(VALUE(RIGHT(B2942,4)),VALUE(MID(B2942,4,2)),VALUE(LEFT(B2942,2))),DATE(VALUE(LEFT(B2942,4)),VALUE(MID(B2942,6,2)),VALUE(RIGHT(B2942,2)))))</f>
        <v>45912</v>
      </c>
      <c r="N2942" s="16" t="n">
        <f aca="false">MONTH(M2942)</f>
        <v>9</v>
      </c>
      <c r="O2942" s="16" t="str">
        <f aca="false">PROPER(TRIM(H2942))</f>
        <v>Ahmedabad</v>
      </c>
      <c r="P2942" s="16" t="str">
        <f aca="false">IFERROR(VLOOKUP(O2942,city_map!$A$2:$B$6,2,FALSE()),O2942)</f>
        <v>Ahmedabad</v>
      </c>
      <c r="Q2942" s="16" t="n">
        <f aca="false">IF(ISNUMBER(F2942),F2942,VALUE(SUBSTITUTE(SUBSTITUTE(F2942,"₹",""),",","")))</f>
        <v>781</v>
      </c>
      <c r="R2942" s="16" t="n">
        <f aca="false">IF(E2942=99,1,E2942)</f>
        <v>1</v>
      </c>
      <c r="S2942" s="16" t="n">
        <f aca="false">IF(G2942="",0,G2942)</f>
        <v>0</v>
      </c>
      <c r="T2942" s="16" t="str">
        <f aca="false">IF(I2942="","Unknown",IF(I2942="upi","UPI",I2942))</f>
        <v>UPI</v>
      </c>
      <c r="U2942" s="16" t="str">
        <f aca="false">IF(L2942="Yes","Y",IF(L2942="No","N",L2942))</f>
        <v>N</v>
      </c>
      <c r="V2942" s="19" t="n">
        <f aca="false">ROUND(R2942*Q2942*(1-S2942),2)</f>
        <v>781</v>
      </c>
      <c r="W2942" s="16" t="str">
        <f aca="false">_xlfn.XLOOKUP(D2942,products!$A$2:$A$61,products!$C$2:$C$61,"Not found")</f>
        <v>Home</v>
      </c>
    </row>
    <row r="2943" customFormat="false" ht="15" hidden="false" customHeight="false" outlineLevel="0" collapsed="false">
      <c r="A2943" s="16" t="s">
        <v>4203</v>
      </c>
      <c r="B2943" s="16" t="s">
        <v>4194</v>
      </c>
      <c r="C2943" s="16" t="s">
        <v>1314</v>
      </c>
      <c r="D2943" s="16" t="s">
        <v>300</v>
      </c>
      <c r="E2943" s="16" t="n">
        <v>1</v>
      </c>
      <c r="F2943" s="16" t="n">
        <v>2543</v>
      </c>
      <c r="G2943" s="16" t="n">
        <v>0.2</v>
      </c>
      <c r="H2943" s="16" t="s">
        <v>130</v>
      </c>
      <c r="I2943" s="16" t="s">
        <v>60</v>
      </c>
      <c r="J2943" s="16" t="n">
        <v>4</v>
      </c>
      <c r="K2943" s="16" t="n">
        <v>4</v>
      </c>
      <c r="L2943" s="16" t="s">
        <v>41</v>
      </c>
      <c r="M2943" s="18" t="n">
        <f aca="false">IF(ISNUMBER(B2943),B2943,IF(MID(B2943,3,1)="-",DATE(VALUE(RIGHT(B2943,4)),VALUE(MID(B2943,4,2)),VALUE(LEFT(B2943,2))),DATE(VALUE(LEFT(B2943,4)),VALUE(MID(B2943,6,2)),VALUE(RIGHT(B2943,2)))))</f>
        <v>45912</v>
      </c>
      <c r="N2943" s="16" t="n">
        <f aca="false">MONTH(M2943)</f>
        <v>9</v>
      </c>
      <c r="O2943" s="16" t="str">
        <f aca="false">PROPER(TRIM(H2943))</f>
        <v>Bengaluru</v>
      </c>
      <c r="P2943" s="16" t="str">
        <f aca="false">IFERROR(VLOOKUP(O2943,city_map!$A$2:$B$6,2,FALSE()),O2943)</f>
        <v>Bengaluru</v>
      </c>
      <c r="Q2943" s="16" t="n">
        <f aca="false">IF(ISNUMBER(F2943),F2943,VALUE(SUBSTITUTE(SUBSTITUTE(F2943,"₹",""),",","")))</f>
        <v>2543</v>
      </c>
      <c r="R2943" s="16" t="n">
        <f aca="false">IF(E2943=99,1,E2943)</f>
        <v>1</v>
      </c>
      <c r="S2943" s="16" t="n">
        <f aca="false">IF(G2943="",0,G2943)</f>
        <v>0.2</v>
      </c>
      <c r="T2943" s="16" t="str">
        <f aca="false">IF(I2943="","Unknown",IF(I2943="upi","UPI",I2943))</f>
        <v>UPI</v>
      </c>
      <c r="U2943" s="16" t="str">
        <f aca="false">IF(L2943="Yes","Y",IF(L2943="No","N",L2943))</f>
        <v>N</v>
      </c>
      <c r="V2943" s="19" t="n">
        <f aca="false">ROUND(R2943*Q2943*(1-S2943),2)</f>
        <v>2034.4</v>
      </c>
      <c r="W2943" s="16" t="str">
        <f aca="false">_xlfn.XLOOKUP(D2943,products!$A$2:$A$61,products!$C$2:$C$61,"Not found")</f>
        <v>Home</v>
      </c>
    </row>
    <row r="2944" customFormat="false" ht="15" hidden="false" customHeight="false" outlineLevel="0" collapsed="false">
      <c r="A2944" s="16" t="s">
        <v>4204</v>
      </c>
      <c r="B2944" s="16" t="s">
        <v>4194</v>
      </c>
      <c r="C2944" s="16" t="s">
        <v>1586</v>
      </c>
      <c r="D2944" s="16" t="s">
        <v>77</v>
      </c>
      <c r="E2944" s="16" t="n">
        <v>1</v>
      </c>
      <c r="F2944" s="16" t="n">
        <v>350</v>
      </c>
      <c r="G2944" s="16" t="n">
        <v>0</v>
      </c>
      <c r="H2944" s="16" t="s">
        <v>112</v>
      </c>
      <c r="I2944" s="16" t="s">
        <v>71</v>
      </c>
      <c r="J2944" s="16" t="n">
        <v>5</v>
      </c>
      <c r="K2944" s="16" t="n">
        <v>3</v>
      </c>
      <c r="L2944" s="16" t="s">
        <v>41</v>
      </c>
      <c r="M2944" s="18" t="n">
        <f aca="false">IF(ISNUMBER(B2944),B2944,IF(MID(B2944,3,1)="-",DATE(VALUE(RIGHT(B2944,4)),VALUE(MID(B2944,4,2)),VALUE(LEFT(B2944,2))),DATE(VALUE(LEFT(B2944,4)),VALUE(MID(B2944,6,2)),VALUE(RIGHT(B2944,2)))))</f>
        <v>45912</v>
      </c>
      <c r="N2944" s="16" t="n">
        <f aca="false">MONTH(M2944)</f>
        <v>9</v>
      </c>
      <c r="O2944" s="16" t="str">
        <f aca="false">PROPER(TRIM(H2944))</f>
        <v>Mumbai</v>
      </c>
      <c r="P2944" s="16" t="str">
        <f aca="false">IFERROR(VLOOKUP(O2944,city_map!$A$2:$B$6,2,FALSE()),O2944)</f>
        <v>Mumbai</v>
      </c>
      <c r="Q2944" s="16" t="n">
        <f aca="false">IF(ISNUMBER(F2944),F2944,VALUE(SUBSTITUTE(SUBSTITUTE(F2944,"₹",""),",","")))</f>
        <v>350</v>
      </c>
      <c r="R2944" s="16" t="n">
        <f aca="false">IF(E2944=99,1,E2944)</f>
        <v>1</v>
      </c>
      <c r="S2944" s="16" t="n">
        <f aca="false">IF(G2944="",0,G2944)</f>
        <v>0</v>
      </c>
      <c r="T2944" s="16" t="str">
        <f aca="false">IF(I2944="","Unknown",IF(I2944="upi","UPI",I2944))</f>
        <v>Credit Card</v>
      </c>
      <c r="U2944" s="16" t="str">
        <f aca="false">IF(L2944="Yes","Y",IF(L2944="No","N",L2944))</f>
        <v>N</v>
      </c>
      <c r="V2944" s="19" t="n">
        <f aca="false">ROUND(R2944*Q2944*(1-S2944),2)</f>
        <v>350</v>
      </c>
      <c r="W2944" s="16" t="str">
        <f aca="false">_xlfn.XLOOKUP(D2944,products!$A$2:$A$61,products!$C$2:$C$61,"Not found")</f>
        <v>Books</v>
      </c>
    </row>
    <row r="2945" customFormat="false" ht="15" hidden="false" customHeight="false" outlineLevel="0" collapsed="false">
      <c r="A2945" s="16" t="s">
        <v>4205</v>
      </c>
      <c r="B2945" s="16" t="s">
        <v>4194</v>
      </c>
      <c r="C2945" s="16" t="s">
        <v>647</v>
      </c>
      <c r="D2945" s="16" t="s">
        <v>229</v>
      </c>
      <c r="E2945" s="16" t="n">
        <v>2</v>
      </c>
      <c r="F2945" s="16" t="n">
        <v>430</v>
      </c>
      <c r="G2945" s="16" t="n">
        <v>0.1</v>
      </c>
      <c r="H2945" s="16" t="s">
        <v>81</v>
      </c>
      <c r="I2945" s="16" t="s">
        <v>60</v>
      </c>
      <c r="J2945" s="16" t="n">
        <v>2</v>
      </c>
      <c r="K2945" s="16" t="n">
        <v>5</v>
      </c>
      <c r="L2945" s="16" t="s">
        <v>41</v>
      </c>
      <c r="M2945" s="18" t="n">
        <f aca="false">IF(ISNUMBER(B2945),B2945,IF(MID(B2945,3,1)="-",DATE(VALUE(RIGHT(B2945,4)),VALUE(MID(B2945,4,2)),VALUE(LEFT(B2945,2))),DATE(VALUE(LEFT(B2945,4)),VALUE(MID(B2945,6,2)),VALUE(RIGHT(B2945,2)))))</f>
        <v>45912</v>
      </c>
      <c r="N2945" s="16" t="n">
        <f aca="false">MONTH(M2945)</f>
        <v>9</v>
      </c>
      <c r="O2945" s="16" t="str">
        <f aca="false">PROPER(TRIM(H2945))</f>
        <v>Hyderabad</v>
      </c>
      <c r="P2945" s="16" t="str">
        <f aca="false">IFERROR(VLOOKUP(O2945,city_map!$A$2:$B$6,2,FALSE()),O2945)</f>
        <v>Hyderabad</v>
      </c>
      <c r="Q2945" s="16" t="n">
        <f aca="false">IF(ISNUMBER(F2945),F2945,VALUE(SUBSTITUTE(SUBSTITUTE(F2945,"₹",""),",","")))</f>
        <v>430</v>
      </c>
      <c r="R2945" s="16" t="n">
        <f aca="false">IF(E2945=99,1,E2945)</f>
        <v>2</v>
      </c>
      <c r="S2945" s="16" t="n">
        <f aca="false">IF(G2945="",0,G2945)</f>
        <v>0.1</v>
      </c>
      <c r="T2945" s="16" t="str">
        <f aca="false">IF(I2945="","Unknown",IF(I2945="upi","UPI",I2945))</f>
        <v>UPI</v>
      </c>
      <c r="U2945" s="16" t="str">
        <f aca="false">IF(L2945="Yes","Y",IF(L2945="No","N",L2945))</f>
        <v>N</v>
      </c>
      <c r="V2945" s="19" t="n">
        <f aca="false">ROUND(R2945*Q2945*(1-S2945),2)</f>
        <v>774</v>
      </c>
      <c r="W2945" s="16" t="str">
        <f aca="false">_xlfn.XLOOKUP(D2945,products!$A$2:$A$61,products!$C$2:$C$61,"Not found")</f>
        <v>Books</v>
      </c>
    </row>
    <row r="2946" customFormat="false" ht="15" hidden="false" customHeight="false" outlineLevel="0" collapsed="false">
      <c r="A2946" s="16" t="s">
        <v>4206</v>
      </c>
      <c r="B2946" s="16" t="s">
        <v>4194</v>
      </c>
      <c r="C2946" s="16" t="s">
        <v>493</v>
      </c>
      <c r="D2946" s="16" t="s">
        <v>115</v>
      </c>
      <c r="E2946" s="16" t="n">
        <v>1</v>
      </c>
      <c r="F2946" s="16" t="n">
        <v>287</v>
      </c>
      <c r="G2946" s="16" t="n">
        <v>0</v>
      </c>
      <c r="H2946" s="16" t="s">
        <v>56</v>
      </c>
      <c r="I2946" s="16" t="s">
        <v>47</v>
      </c>
      <c r="J2946" s="16" t="n">
        <v>5</v>
      </c>
      <c r="K2946" s="16" t="n">
        <v>4</v>
      </c>
      <c r="L2946" s="16" t="s">
        <v>41</v>
      </c>
      <c r="M2946" s="18" t="n">
        <f aca="false">IF(ISNUMBER(B2946),B2946,IF(MID(B2946,3,1)="-",DATE(VALUE(RIGHT(B2946,4)),VALUE(MID(B2946,4,2)),VALUE(LEFT(B2946,2))),DATE(VALUE(LEFT(B2946,4)),VALUE(MID(B2946,6,2)),VALUE(RIGHT(B2946,2)))))</f>
        <v>45912</v>
      </c>
      <c r="N2946" s="16" t="n">
        <f aca="false">MONTH(M2946)</f>
        <v>9</v>
      </c>
      <c r="O2946" s="16" t="str">
        <f aca="false">PROPER(TRIM(H2946))</f>
        <v>Lucknow</v>
      </c>
      <c r="P2946" s="16" t="str">
        <f aca="false">IFERROR(VLOOKUP(O2946,city_map!$A$2:$B$6,2,FALSE()),O2946)</f>
        <v>Lucknow</v>
      </c>
      <c r="Q2946" s="16" t="n">
        <f aca="false">IF(ISNUMBER(F2946),F2946,VALUE(SUBSTITUTE(SUBSTITUTE(F2946,"₹",""),",","")))</f>
        <v>287</v>
      </c>
      <c r="R2946" s="16" t="n">
        <f aca="false">IF(E2946=99,1,E2946)</f>
        <v>1</v>
      </c>
      <c r="S2946" s="16" t="n">
        <f aca="false">IF(G2946="",0,G2946)</f>
        <v>0</v>
      </c>
      <c r="T2946" s="16" t="str">
        <f aca="false">IF(I2946="","Unknown",IF(I2946="upi","UPI",I2946))</f>
        <v>Debit Card</v>
      </c>
      <c r="U2946" s="16" t="str">
        <f aca="false">IF(L2946="Yes","Y",IF(L2946="No","N",L2946))</f>
        <v>N</v>
      </c>
      <c r="V2946" s="19" t="n">
        <f aca="false">ROUND(R2946*Q2946*(1-S2946),2)</f>
        <v>287</v>
      </c>
      <c r="W2946" s="16" t="str">
        <f aca="false">_xlfn.XLOOKUP(D2946,products!$A$2:$A$61,products!$C$2:$C$61,"Not found")</f>
        <v>Books</v>
      </c>
    </row>
    <row r="2947" customFormat="false" ht="15" hidden="false" customHeight="false" outlineLevel="0" collapsed="false">
      <c r="A2947" s="16" t="s">
        <v>4207</v>
      </c>
      <c r="B2947" s="16" t="s">
        <v>4194</v>
      </c>
      <c r="C2947" s="16" t="s">
        <v>476</v>
      </c>
      <c r="D2947" s="16" t="s">
        <v>262</v>
      </c>
      <c r="E2947" s="16" t="n">
        <v>1</v>
      </c>
      <c r="F2947" s="16" t="n">
        <v>769</v>
      </c>
      <c r="G2947" s="16" t="n">
        <v>0.3</v>
      </c>
      <c r="H2947" s="16" t="s">
        <v>39</v>
      </c>
      <c r="I2947" s="16" t="s">
        <v>40</v>
      </c>
      <c r="J2947" s="16" t="n">
        <v>2</v>
      </c>
      <c r="K2947" s="16" t="n">
        <v>4</v>
      </c>
      <c r="L2947" s="16" t="s">
        <v>41</v>
      </c>
      <c r="M2947" s="18" t="n">
        <f aca="false">IF(ISNUMBER(B2947),B2947,IF(MID(B2947,3,1)="-",DATE(VALUE(RIGHT(B2947,4)),VALUE(MID(B2947,4,2)),VALUE(LEFT(B2947,2))),DATE(VALUE(LEFT(B2947,4)),VALUE(MID(B2947,6,2)),VALUE(RIGHT(B2947,2)))))</f>
        <v>45912</v>
      </c>
      <c r="N2947" s="16" t="n">
        <f aca="false">MONTH(M2947)</f>
        <v>9</v>
      </c>
      <c r="O2947" s="16" t="str">
        <f aca="false">PROPER(TRIM(H2947))</f>
        <v>Delhi</v>
      </c>
      <c r="P2947" s="16" t="str">
        <f aca="false">IFERROR(VLOOKUP(O2947,city_map!$A$2:$B$6,2,FALSE()),O2947)</f>
        <v>Delhi</v>
      </c>
      <c r="Q2947" s="16" t="n">
        <f aca="false">IF(ISNUMBER(F2947),F2947,VALUE(SUBSTITUTE(SUBSTITUTE(F2947,"₹",""),",","")))</f>
        <v>769</v>
      </c>
      <c r="R2947" s="16" t="n">
        <f aca="false">IF(E2947=99,1,E2947)</f>
        <v>1</v>
      </c>
      <c r="S2947" s="16" t="n">
        <f aca="false">IF(G2947="",0,G2947)</f>
        <v>0.3</v>
      </c>
      <c r="T2947" s="16" t="str">
        <f aca="false">IF(I2947="","Unknown",IF(I2947="upi","UPI",I2947))</f>
        <v>COD</v>
      </c>
      <c r="U2947" s="16" t="str">
        <f aca="false">IF(L2947="Yes","Y",IF(L2947="No","N",L2947))</f>
        <v>N</v>
      </c>
      <c r="V2947" s="19" t="n">
        <f aca="false">ROUND(R2947*Q2947*(1-S2947),2)</f>
        <v>538.3</v>
      </c>
      <c r="W2947" s="16" t="str">
        <f aca="false">_xlfn.XLOOKUP(D2947,products!$A$2:$A$61,products!$C$2:$C$61,"Not found")</f>
        <v>Home</v>
      </c>
    </row>
    <row r="2948" customFormat="false" ht="15" hidden="false" customHeight="false" outlineLevel="0" collapsed="false">
      <c r="A2948" s="16" t="s">
        <v>4208</v>
      </c>
      <c r="B2948" s="16" t="s">
        <v>4194</v>
      </c>
      <c r="C2948" s="16" t="s">
        <v>1477</v>
      </c>
      <c r="D2948" s="16" t="s">
        <v>259</v>
      </c>
      <c r="E2948" s="16" t="n">
        <v>1</v>
      </c>
      <c r="F2948" s="16" t="n">
        <v>501</v>
      </c>
      <c r="G2948" s="16" t="n">
        <v>0.2</v>
      </c>
      <c r="H2948" s="16" t="s">
        <v>81</v>
      </c>
      <c r="I2948" s="16" t="s">
        <v>60</v>
      </c>
      <c r="J2948" s="16" t="n">
        <v>3</v>
      </c>
      <c r="K2948" s="16" t="n">
        <v>5</v>
      </c>
      <c r="L2948" s="16" t="s">
        <v>41</v>
      </c>
      <c r="M2948" s="18" t="n">
        <f aca="false">IF(ISNUMBER(B2948),B2948,IF(MID(B2948,3,1)="-",DATE(VALUE(RIGHT(B2948,4)),VALUE(MID(B2948,4,2)),VALUE(LEFT(B2948,2))),DATE(VALUE(LEFT(B2948,4)),VALUE(MID(B2948,6,2)),VALUE(RIGHT(B2948,2)))))</f>
        <v>45912</v>
      </c>
      <c r="N2948" s="16" t="n">
        <f aca="false">MONTH(M2948)</f>
        <v>9</v>
      </c>
      <c r="O2948" s="16" t="str">
        <f aca="false">PROPER(TRIM(H2948))</f>
        <v>Hyderabad</v>
      </c>
      <c r="P2948" s="16" t="str">
        <f aca="false">IFERROR(VLOOKUP(O2948,city_map!$A$2:$B$6,2,FALSE()),O2948)</f>
        <v>Hyderabad</v>
      </c>
      <c r="Q2948" s="16" t="n">
        <f aca="false">IF(ISNUMBER(F2948),F2948,VALUE(SUBSTITUTE(SUBSTITUTE(F2948,"₹",""),",","")))</f>
        <v>501</v>
      </c>
      <c r="R2948" s="16" t="n">
        <f aca="false">IF(E2948=99,1,E2948)</f>
        <v>1</v>
      </c>
      <c r="S2948" s="16" t="n">
        <f aca="false">IF(G2948="",0,G2948)</f>
        <v>0.2</v>
      </c>
      <c r="T2948" s="16" t="str">
        <f aca="false">IF(I2948="","Unknown",IF(I2948="upi","UPI",I2948))</f>
        <v>UPI</v>
      </c>
      <c r="U2948" s="16" t="str">
        <f aca="false">IF(L2948="Yes","Y",IF(L2948="No","N",L2948))</f>
        <v>N</v>
      </c>
      <c r="V2948" s="19" t="n">
        <f aca="false">ROUND(R2948*Q2948*(1-S2948),2)</f>
        <v>400.8</v>
      </c>
      <c r="W2948" s="16" t="str">
        <f aca="false">_xlfn.XLOOKUP(D2948,products!$A$2:$A$61,products!$C$2:$C$61,"Not found")</f>
        <v>Books</v>
      </c>
    </row>
    <row r="2949" customFormat="false" ht="15" hidden="false" customHeight="false" outlineLevel="0" collapsed="false">
      <c r="A2949" s="16" t="s">
        <v>4209</v>
      </c>
      <c r="B2949" s="16" t="s">
        <v>4210</v>
      </c>
      <c r="C2949" s="16" t="s">
        <v>539</v>
      </c>
      <c r="D2949" s="16" t="s">
        <v>396</v>
      </c>
      <c r="E2949" s="16" t="n">
        <v>2</v>
      </c>
      <c r="F2949" s="16" t="n">
        <v>5404</v>
      </c>
      <c r="G2949" s="16" t="n">
        <v>0</v>
      </c>
      <c r="H2949" s="16" t="s">
        <v>130</v>
      </c>
      <c r="I2949" s="16" t="s">
        <v>40</v>
      </c>
      <c r="J2949" s="16" t="n">
        <v>2</v>
      </c>
      <c r="K2949" s="16" t="n">
        <v>4</v>
      </c>
      <c r="L2949" s="16" t="s">
        <v>41</v>
      </c>
      <c r="M2949" s="18" t="n">
        <f aca="false">IF(ISNUMBER(B2949),B2949,IF(MID(B2949,3,1)="-",DATE(VALUE(RIGHT(B2949,4)),VALUE(MID(B2949,4,2)),VALUE(LEFT(B2949,2))),DATE(VALUE(LEFT(B2949,4)),VALUE(MID(B2949,6,2)),VALUE(RIGHT(B2949,2)))))</f>
        <v>45913</v>
      </c>
      <c r="N2949" s="16" t="n">
        <f aca="false">MONTH(M2949)</f>
        <v>9</v>
      </c>
      <c r="O2949" s="16" t="str">
        <f aca="false">PROPER(TRIM(H2949))</f>
        <v>Bengaluru</v>
      </c>
      <c r="P2949" s="16" t="str">
        <f aca="false">IFERROR(VLOOKUP(O2949,city_map!$A$2:$B$6,2,FALSE()),O2949)</f>
        <v>Bengaluru</v>
      </c>
      <c r="Q2949" s="16" t="n">
        <f aca="false">IF(ISNUMBER(F2949),F2949,VALUE(SUBSTITUTE(SUBSTITUTE(F2949,"₹",""),",","")))</f>
        <v>5404</v>
      </c>
      <c r="R2949" s="16" t="n">
        <f aca="false">IF(E2949=99,1,E2949)</f>
        <v>2</v>
      </c>
      <c r="S2949" s="16" t="n">
        <f aca="false">IF(G2949="",0,G2949)</f>
        <v>0</v>
      </c>
      <c r="T2949" s="16" t="str">
        <f aca="false">IF(I2949="","Unknown",IF(I2949="upi","UPI",I2949))</f>
        <v>COD</v>
      </c>
      <c r="U2949" s="16" t="str">
        <f aca="false">IF(L2949="Yes","Y",IF(L2949="No","N",L2949))</f>
        <v>N</v>
      </c>
      <c r="V2949" s="19" t="n">
        <f aca="false">ROUND(R2949*Q2949*(1-S2949),2)</f>
        <v>10808</v>
      </c>
      <c r="W2949" s="16" t="str">
        <f aca="false">_xlfn.XLOOKUP(D2949,products!$A$2:$A$61,products!$C$2:$C$61,"Not found")</f>
        <v>Home</v>
      </c>
    </row>
    <row r="2950" customFormat="false" ht="15" hidden="false" customHeight="false" outlineLevel="0" collapsed="false">
      <c r="A2950" s="16" t="s">
        <v>4211</v>
      </c>
      <c r="B2950" s="16" t="s">
        <v>4210</v>
      </c>
      <c r="C2950" s="16" t="s">
        <v>4212</v>
      </c>
      <c r="D2950" s="16" t="s">
        <v>173</v>
      </c>
      <c r="E2950" s="16" t="n">
        <v>4</v>
      </c>
      <c r="F2950" s="16" t="n">
        <v>1222</v>
      </c>
      <c r="G2950" s="16" t="n">
        <v>0.3</v>
      </c>
      <c r="H2950" s="16" t="s">
        <v>655</v>
      </c>
      <c r="I2950" s="16" t="s">
        <v>71</v>
      </c>
      <c r="J2950" s="16" t="n">
        <v>3</v>
      </c>
      <c r="K2950" s="16" t="n">
        <v>5</v>
      </c>
      <c r="L2950" s="16" t="s">
        <v>41</v>
      </c>
      <c r="M2950" s="18" t="n">
        <f aca="false">IF(ISNUMBER(B2950),B2950,IF(MID(B2950,3,1)="-",DATE(VALUE(RIGHT(B2950,4)),VALUE(MID(B2950,4,2)),VALUE(LEFT(B2950,2))),DATE(VALUE(LEFT(B2950,4)),VALUE(MID(B2950,6,2)),VALUE(RIGHT(B2950,2)))))</f>
        <v>45913</v>
      </c>
      <c r="N2950" s="16" t="n">
        <f aca="false">MONTH(M2950)</f>
        <v>9</v>
      </c>
      <c r="O2950" s="16" t="str">
        <f aca="false">PROPER(TRIM(H2950))</f>
        <v>Mumbai</v>
      </c>
      <c r="P2950" s="16" t="str">
        <f aca="false">IFERROR(VLOOKUP(O2950,city_map!$A$2:$B$6,2,FALSE()),O2950)</f>
        <v>Mumbai</v>
      </c>
      <c r="Q2950" s="16" t="n">
        <f aca="false">IF(ISNUMBER(F2950),F2950,VALUE(SUBSTITUTE(SUBSTITUTE(F2950,"₹",""),",","")))</f>
        <v>1222</v>
      </c>
      <c r="R2950" s="16" t="n">
        <f aca="false">IF(E2950=99,1,E2950)</f>
        <v>4</v>
      </c>
      <c r="S2950" s="16" t="n">
        <f aca="false">IF(G2950="",0,G2950)</f>
        <v>0.3</v>
      </c>
      <c r="T2950" s="16" t="str">
        <f aca="false">IF(I2950="","Unknown",IF(I2950="upi","UPI",I2950))</f>
        <v>Credit Card</v>
      </c>
      <c r="U2950" s="16" t="str">
        <f aca="false">IF(L2950="Yes","Y",IF(L2950="No","N",L2950))</f>
        <v>N</v>
      </c>
      <c r="V2950" s="19" t="n">
        <f aca="false">ROUND(R2950*Q2950*(1-S2950),2)</f>
        <v>3421.6</v>
      </c>
      <c r="W2950" s="16" t="str">
        <f aca="false">_xlfn.XLOOKUP(D2950,products!$A$2:$A$61,products!$C$2:$C$61,"Not found")</f>
        <v>Fashion</v>
      </c>
    </row>
    <row r="2951" customFormat="false" ht="15" hidden="false" customHeight="false" outlineLevel="0" collapsed="false">
      <c r="A2951" s="16" t="s">
        <v>4213</v>
      </c>
      <c r="B2951" s="16" t="s">
        <v>4210</v>
      </c>
      <c r="C2951" s="16" t="s">
        <v>303</v>
      </c>
      <c r="D2951" s="16" t="s">
        <v>92</v>
      </c>
      <c r="E2951" s="16" t="n">
        <v>2</v>
      </c>
      <c r="F2951" s="16" t="n">
        <v>4007</v>
      </c>
      <c r="G2951" s="16" t="n">
        <v>0.1</v>
      </c>
      <c r="H2951" s="16" t="s">
        <v>81</v>
      </c>
      <c r="I2951" s="16" t="s">
        <v>100</v>
      </c>
      <c r="J2951" s="16" t="n">
        <v>4</v>
      </c>
      <c r="K2951" s="16"/>
      <c r="L2951" s="16" t="s">
        <v>41</v>
      </c>
      <c r="M2951" s="18" t="n">
        <f aca="false">IF(ISNUMBER(B2951),B2951,IF(MID(B2951,3,1)="-",DATE(VALUE(RIGHT(B2951,4)),VALUE(MID(B2951,4,2)),VALUE(LEFT(B2951,2))),DATE(VALUE(LEFT(B2951,4)),VALUE(MID(B2951,6,2)),VALUE(RIGHT(B2951,2)))))</f>
        <v>45913</v>
      </c>
      <c r="N2951" s="16" t="n">
        <f aca="false">MONTH(M2951)</f>
        <v>9</v>
      </c>
      <c r="O2951" s="16" t="str">
        <f aca="false">PROPER(TRIM(H2951))</f>
        <v>Hyderabad</v>
      </c>
      <c r="P2951" s="16" t="str">
        <f aca="false">IFERROR(VLOOKUP(O2951,city_map!$A$2:$B$6,2,FALSE()),O2951)</f>
        <v>Hyderabad</v>
      </c>
      <c r="Q2951" s="16" t="n">
        <f aca="false">IF(ISNUMBER(F2951),F2951,VALUE(SUBSTITUTE(SUBSTITUTE(F2951,"₹",""),",","")))</f>
        <v>4007</v>
      </c>
      <c r="R2951" s="16" t="n">
        <f aca="false">IF(E2951=99,1,E2951)</f>
        <v>2</v>
      </c>
      <c r="S2951" s="16" t="n">
        <f aca="false">IF(G2951="",0,G2951)</f>
        <v>0.1</v>
      </c>
      <c r="T2951" s="16" t="str">
        <f aca="false">IF(I2951="","Unknown",IF(I2951="upi","UPI",I2951))</f>
        <v>Net Banking</v>
      </c>
      <c r="U2951" s="16" t="str">
        <f aca="false">IF(L2951="Yes","Y",IF(L2951="No","N",L2951))</f>
        <v>N</v>
      </c>
      <c r="V2951" s="19" t="n">
        <f aca="false">ROUND(R2951*Q2951*(1-S2951),2)</f>
        <v>7212.6</v>
      </c>
      <c r="W2951" s="16" t="str">
        <f aca="false">_xlfn.XLOOKUP(D2951,products!$A$2:$A$61,products!$C$2:$C$61,"Not found")</f>
        <v>Electronics</v>
      </c>
    </row>
    <row r="2952" customFormat="false" ht="15" hidden="false" customHeight="false" outlineLevel="0" collapsed="false">
      <c r="A2952" s="16" t="s">
        <v>4214</v>
      </c>
      <c r="B2952" s="16" t="s">
        <v>4210</v>
      </c>
      <c r="C2952" s="16" t="s">
        <v>1074</v>
      </c>
      <c r="D2952" s="16" t="s">
        <v>254</v>
      </c>
      <c r="E2952" s="16" t="n">
        <v>2</v>
      </c>
      <c r="F2952" s="16" t="n">
        <v>1046</v>
      </c>
      <c r="G2952" s="16" t="n">
        <v>0.2</v>
      </c>
      <c r="H2952" s="16" t="s">
        <v>70</v>
      </c>
      <c r="I2952" s="16" t="s">
        <v>40</v>
      </c>
      <c r="J2952" s="16" t="n">
        <v>4</v>
      </c>
      <c r="K2952" s="16" t="n">
        <v>3</v>
      </c>
      <c r="L2952" s="16" t="s">
        <v>57</v>
      </c>
      <c r="M2952" s="18" t="n">
        <f aca="false">IF(ISNUMBER(B2952),B2952,IF(MID(B2952,3,1)="-",DATE(VALUE(RIGHT(B2952,4)),VALUE(MID(B2952,4,2)),VALUE(LEFT(B2952,2))),DATE(VALUE(LEFT(B2952,4)),VALUE(MID(B2952,6,2)),VALUE(RIGHT(B2952,2)))))</f>
        <v>45913</v>
      </c>
      <c r="N2952" s="16" t="n">
        <f aca="false">MONTH(M2952)</f>
        <v>9</v>
      </c>
      <c r="O2952" s="16" t="str">
        <f aca="false">PROPER(TRIM(H2952))</f>
        <v>Pune</v>
      </c>
      <c r="P2952" s="16" t="str">
        <f aca="false">IFERROR(VLOOKUP(O2952,city_map!$A$2:$B$6,2,FALSE()),O2952)</f>
        <v>Pune</v>
      </c>
      <c r="Q2952" s="16" t="n">
        <f aca="false">IF(ISNUMBER(F2952),F2952,VALUE(SUBSTITUTE(SUBSTITUTE(F2952,"₹",""),",","")))</f>
        <v>1046</v>
      </c>
      <c r="R2952" s="16" t="n">
        <f aca="false">IF(E2952=99,1,E2952)</f>
        <v>2</v>
      </c>
      <c r="S2952" s="16" t="n">
        <f aca="false">IF(G2952="",0,G2952)</f>
        <v>0.2</v>
      </c>
      <c r="T2952" s="16" t="str">
        <f aca="false">IF(I2952="","Unknown",IF(I2952="upi","UPI",I2952))</f>
        <v>COD</v>
      </c>
      <c r="U2952" s="16" t="str">
        <f aca="false">IF(L2952="Yes","Y",IF(L2952="No","N",L2952))</f>
        <v>Y</v>
      </c>
      <c r="V2952" s="19" t="n">
        <f aca="false">ROUND(R2952*Q2952*(1-S2952),2)</f>
        <v>1673.6</v>
      </c>
      <c r="W2952" s="16" t="str">
        <f aca="false">_xlfn.XLOOKUP(D2952,products!$A$2:$A$61,products!$C$2:$C$61,"Not found")</f>
        <v>Fashion</v>
      </c>
    </row>
    <row r="2953" customFormat="false" ht="15" hidden="false" customHeight="false" outlineLevel="0" collapsed="false">
      <c r="A2953" s="16" t="s">
        <v>4215</v>
      </c>
      <c r="B2953" s="16" t="s">
        <v>4210</v>
      </c>
      <c r="C2953" s="16" t="s">
        <v>370</v>
      </c>
      <c r="D2953" s="16" t="s">
        <v>229</v>
      </c>
      <c r="E2953" s="16" t="n">
        <v>2</v>
      </c>
      <c r="F2953" s="16" t="n">
        <v>430</v>
      </c>
      <c r="G2953" s="16" t="n">
        <v>0.05</v>
      </c>
      <c r="H2953" s="16" t="s">
        <v>130</v>
      </c>
      <c r="I2953" s="16" t="s">
        <v>71</v>
      </c>
      <c r="J2953" s="16" t="n">
        <v>3</v>
      </c>
      <c r="K2953" s="16" t="n">
        <v>3</v>
      </c>
      <c r="L2953" s="16" t="s">
        <v>41</v>
      </c>
      <c r="M2953" s="18" t="n">
        <f aca="false">IF(ISNUMBER(B2953),B2953,IF(MID(B2953,3,1)="-",DATE(VALUE(RIGHT(B2953,4)),VALUE(MID(B2953,4,2)),VALUE(LEFT(B2953,2))),DATE(VALUE(LEFT(B2953,4)),VALUE(MID(B2953,6,2)),VALUE(RIGHT(B2953,2)))))</f>
        <v>45913</v>
      </c>
      <c r="N2953" s="16" t="n">
        <f aca="false">MONTH(M2953)</f>
        <v>9</v>
      </c>
      <c r="O2953" s="16" t="str">
        <f aca="false">PROPER(TRIM(H2953))</f>
        <v>Bengaluru</v>
      </c>
      <c r="P2953" s="16" t="str">
        <f aca="false">IFERROR(VLOOKUP(O2953,city_map!$A$2:$B$6,2,FALSE()),O2953)</f>
        <v>Bengaluru</v>
      </c>
      <c r="Q2953" s="16" t="n">
        <f aca="false">IF(ISNUMBER(F2953),F2953,VALUE(SUBSTITUTE(SUBSTITUTE(F2953,"₹",""),",","")))</f>
        <v>430</v>
      </c>
      <c r="R2953" s="16" t="n">
        <f aca="false">IF(E2953=99,1,E2953)</f>
        <v>2</v>
      </c>
      <c r="S2953" s="16" t="n">
        <f aca="false">IF(G2953="",0,G2953)</f>
        <v>0.05</v>
      </c>
      <c r="T2953" s="16" t="str">
        <f aca="false">IF(I2953="","Unknown",IF(I2953="upi","UPI",I2953))</f>
        <v>Credit Card</v>
      </c>
      <c r="U2953" s="16" t="str">
        <f aca="false">IF(L2953="Yes","Y",IF(L2953="No","N",L2953))</f>
        <v>N</v>
      </c>
      <c r="V2953" s="19" t="n">
        <f aca="false">ROUND(R2953*Q2953*(1-S2953),2)</f>
        <v>817</v>
      </c>
      <c r="W2953" s="16" t="str">
        <f aca="false">_xlfn.XLOOKUP(D2953,products!$A$2:$A$61,products!$C$2:$C$61,"Not found")</f>
        <v>Books</v>
      </c>
    </row>
    <row r="2954" customFormat="false" ht="15" hidden="false" customHeight="false" outlineLevel="0" collapsed="false">
      <c r="A2954" s="16" t="s">
        <v>4216</v>
      </c>
      <c r="B2954" s="16" t="s">
        <v>4210</v>
      </c>
      <c r="C2954" s="16" t="s">
        <v>2324</v>
      </c>
      <c r="D2954" s="16" t="s">
        <v>451</v>
      </c>
      <c r="E2954" s="16" t="n">
        <v>2</v>
      </c>
      <c r="F2954" s="16" t="n">
        <v>1324</v>
      </c>
      <c r="G2954" s="16" t="n">
        <v>0.3</v>
      </c>
      <c r="H2954" s="16" t="s">
        <v>70</v>
      </c>
      <c r="I2954" s="16" t="s">
        <v>47</v>
      </c>
      <c r="J2954" s="16" t="n">
        <v>5</v>
      </c>
      <c r="K2954" s="16" t="n">
        <v>2</v>
      </c>
      <c r="L2954" s="16" t="s">
        <v>57</v>
      </c>
      <c r="M2954" s="18" t="n">
        <f aca="false">IF(ISNUMBER(B2954),B2954,IF(MID(B2954,3,1)="-",DATE(VALUE(RIGHT(B2954,4)),VALUE(MID(B2954,4,2)),VALUE(LEFT(B2954,2))),DATE(VALUE(LEFT(B2954,4)),VALUE(MID(B2954,6,2)),VALUE(RIGHT(B2954,2)))))</f>
        <v>45913</v>
      </c>
      <c r="N2954" s="16" t="n">
        <f aca="false">MONTH(M2954)</f>
        <v>9</v>
      </c>
      <c r="O2954" s="16" t="str">
        <f aca="false">PROPER(TRIM(H2954))</f>
        <v>Pune</v>
      </c>
      <c r="P2954" s="16" t="str">
        <f aca="false">IFERROR(VLOOKUP(O2954,city_map!$A$2:$B$6,2,FALSE()),O2954)</f>
        <v>Pune</v>
      </c>
      <c r="Q2954" s="16" t="n">
        <f aca="false">IF(ISNUMBER(F2954),F2954,VALUE(SUBSTITUTE(SUBSTITUTE(F2954,"₹",""),",","")))</f>
        <v>1324</v>
      </c>
      <c r="R2954" s="16" t="n">
        <f aca="false">IF(E2954=99,1,E2954)</f>
        <v>2</v>
      </c>
      <c r="S2954" s="16" t="n">
        <f aca="false">IF(G2954="",0,G2954)</f>
        <v>0.3</v>
      </c>
      <c r="T2954" s="16" t="str">
        <f aca="false">IF(I2954="","Unknown",IF(I2954="upi","UPI",I2954))</f>
        <v>Debit Card</v>
      </c>
      <c r="U2954" s="16" t="str">
        <f aca="false">IF(L2954="Yes","Y",IF(L2954="No","N",L2954))</f>
        <v>Y</v>
      </c>
      <c r="V2954" s="19" t="n">
        <f aca="false">ROUND(R2954*Q2954*(1-S2954),2)</f>
        <v>1853.6</v>
      </c>
      <c r="W2954" s="16" t="str">
        <f aca="false">_xlfn.XLOOKUP(D2954,products!$A$2:$A$61,products!$C$2:$C$61,"Not found")</f>
        <v>Beauty</v>
      </c>
    </row>
    <row r="2955" customFormat="false" ht="15" hidden="false" customHeight="false" outlineLevel="0" collapsed="false">
      <c r="A2955" s="16" t="s">
        <v>4217</v>
      </c>
      <c r="B2955" s="16" t="s">
        <v>4210</v>
      </c>
      <c r="C2955" s="16" t="s">
        <v>605</v>
      </c>
      <c r="D2955" s="16" t="s">
        <v>254</v>
      </c>
      <c r="E2955" s="16" t="n">
        <v>1</v>
      </c>
      <c r="F2955" s="16" t="n">
        <v>986</v>
      </c>
      <c r="G2955" s="16" t="n">
        <v>0.05</v>
      </c>
      <c r="H2955" s="16" t="s">
        <v>46</v>
      </c>
      <c r="I2955" s="16" t="s">
        <v>71</v>
      </c>
      <c r="J2955" s="16" t="n">
        <v>2</v>
      </c>
      <c r="K2955" s="16" t="n">
        <v>5</v>
      </c>
      <c r="L2955" s="16" t="s">
        <v>41</v>
      </c>
      <c r="M2955" s="18" t="n">
        <f aca="false">IF(ISNUMBER(B2955),B2955,IF(MID(B2955,3,1)="-",DATE(VALUE(RIGHT(B2955,4)),VALUE(MID(B2955,4,2)),VALUE(LEFT(B2955,2))),DATE(VALUE(LEFT(B2955,4)),VALUE(MID(B2955,6,2)),VALUE(RIGHT(B2955,2)))))</f>
        <v>45913</v>
      </c>
      <c r="N2955" s="16" t="n">
        <f aca="false">MONTH(M2955)</f>
        <v>9</v>
      </c>
      <c r="O2955" s="16" t="str">
        <f aca="false">PROPER(TRIM(H2955))</f>
        <v>Chennai</v>
      </c>
      <c r="P2955" s="16" t="str">
        <f aca="false">IFERROR(VLOOKUP(O2955,city_map!$A$2:$B$6,2,FALSE()),O2955)</f>
        <v>Chennai</v>
      </c>
      <c r="Q2955" s="16" t="n">
        <f aca="false">IF(ISNUMBER(F2955),F2955,VALUE(SUBSTITUTE(SUBSTITUTE(F2955,"₹",""),",","")))</f>
        <v>986</v>
      </c>
      <c r="R2955" s="16" t="n">
        <f aca="false">IF(E2955=99,1,E2955)</f>
        <v>1</v>
      </c>
      <c r="S2955" s="16" t="n">
        <f aca="false">IF(G2955="",0,G2955)</f>
        <v>0.05</v>
      </c>
      <c r="T2955" s="16" t="str">
        <f aca="false">IF(I2955="","Unknown",IF(I2955="upi","UPI",I2955))</f>
        <v>Credit Card</v>
      </c>
      <c r="U2955" s="16" t="str">
        <f aca="false">IF(L2955="Yes","Y",IF(L2955="No","N",L2955))</f>
        <v>N</v>
      </c>
      <c r="V2955" s="19" t="n">
        <f aca="false">ROUND(R2955*Q2955*(1-S2955),2)</f>
        <v>936.7</v>
      </c>
      <c r="W2955" s="16" t="str">
        <f aca="false">_xlfn.XLOOKUP(D2955,products!$A$2:$A$61,products!$C$2:$C$61,"Not found")</f>
        <v>Fashion</v>
      </c>
    </row>
    <row r="2956" customFormat="false" ht="15" hidden="false" customHeight="false" outlineLevel="0" collapsed="false">
      <c r="A2956" s="16" t="s">
        <v>4218</v>
      </c>
      <c r="B2956" s="16" t="s">
        <v>4210</v>
      </c>
      <c r="C2956" s="16" t="s">
        <v>943</v>
      </c>
      <c r="D2956" s="16" t="s">
        <v>721</v>
      </c>
      <c r="E2956" s="16" t="n">
        <v>2</v>
      </c>
      <c r="F2956" s="16" t="n">
        <v>488</v>
      </c>
      <c r="G2956" s="16" t="n">
        <v>0.3</v>
      </c>
      <c r="H2956" s="16" t="s">
        <v>130</v>
      </c>
      <c r="I2956" s="16" t="s">
        <v>47</v>
      </c>
      <c r="J2956" s="16" t="n">
        <v>2</v>
      </c>
      <c r="K2956" s="16" t="n">
        <v>5</v>
      </c>
      <c r="L2956" s="16" t="s">
        <v>41</v>
      </c>
      <c r="M2956" s="18" t="n">
        <f aca="false">IF(ISNUMBER(B2956),B2956,IF(MID(B2956,3,1)="-",DATE(VALUE(RIGHT(B2956,4)),VALUE(MID(B2956,4,2)),VALUE(LEFT(B2956,2))),DATE(VALUE(LEFT(B2956,4)),VALUE(MID(B2956,6,2)),VALUE(RIGHT(B2956,2)))))</f>
        <v>45913</v>
      </c>
      <c r="N2956" s="16" t="n">
        <f aca="false">MONTH(M2956)</f>
        <v>9</v>
      </c>
      <c r="O2956" s="16" t="str">
        <f aca="false">PROPER(TRIM(H2956))</f>
        <v>Bengaluru</v>
      </c>
      <c r="P2956" s="16" t="str">
        <f aca="false">IFERROR(VLOOKUP(O2956,city_map!$A$2:$B$6,2,FALSE()),O2956)</f>
        <v>Bengaluru</v>
      </c>
      <c r="Q2956" s="16" t="n">
        <f aca="false">IF(ISNUMBER(F2956),F2956,VALUE(SUBSTITUTE(SUBSTITUTE(F2956,"₹",""),",","")))</f>
        <v>488</v>
      </c>
      <c r="R2956" s="16" t="n">
        <f aca="false">IF(E2956=99,1,E2956)</f>
        <v>2</v>
      </c>
      <c r="S2956" s="16" t="n">
        <f aca="false">IF(G2956="",0,G2956)</f>
        <v>0.3</v>
      </c>
      <c r="T2956" s="16" t="str">
        <f aca="false">IF(I2956="","Unknown",IF(I2956="upi","UPI",I2956))</f>
        <v>Debit Card</v>
      </c>
      <c r="U2956" s="16" t="str">
        <f aca="false">IF(L2956="Yes","Y",IF(L2956="No","N",L2956))</f>
        <v>N</v>
      </c>
      <c r="V2956" s="19" t="n">
        <f aca="false">ROUND(R2956*Q2956*(1-S2956),2)</f>
        <v>683.2</v>
      </c>
      <c r="W2956" s="16" t="str">
        <f aca="false">_xlfn.XLOOKUP(D2956,products!$A$2:$A$61,products!$C$2:$C$61,"Not found")</f>
        <v>Beauty</v>
      </c>
    </row>
    <row r="2957" customFormat="false" ht="15" hidden="false" customHeight="false" outlineLevel="0" collapsed="false">
      <c r="A2957" s="16" t="s">
        <v>4219</v>
      </c>
      <c r="B2957" s="16" t="s">
        <v>4210</v>
      </c>
      <c r="C2957" s="16" t="s">
        <v>3455</v>
      </c>
      <c r="D2957" s="16" t="s">
        <v>232</v>
      </c>
      <c r="E2957" s="16" t="n">
        <v>3</v>
      </c>
      <c r="F2957" s="16" t="n">
        <v>1984</v>
      </c>
      <c r="G2957" s="16" t="n">
        <v>0.15</v>
      </c>
      <c r="H2957" s="16" t="s">
        <v>46</v>
      </c>
      <c r="I2957" s="16" t="s">
        <v>47</v>
      </c>
      <c r="J2957" s="16" t="n">
        <v>6</v>
      </c>
      <c r="K2957" s="16" t="n">
        <v>4</v>
      </c>
      <c r="L2957" s="16" t="s">
        <v>41</v>
      </c>
      <c r="M2957" s="18" t="n">
        <f aca="false">IF(ISNUMBER(B2957),B2957,IF(MID(B2957,3,1)="-",DATE(VALUE(RIGHT(B2957,4)),VALUE(MID(B2957,4,2)),VALUE(LEFT(B2957,2))),DATE(VALUE(LEFT(B2957,4)),VALUE(MID(B2957,6,2)),VALUE(RIGHT(B2957,2)))))</f>
        <v>45913</v>
      </c>
      <c r="N2957" s="16" t="n">
        <f aca="false">MONTH(M2957)</f>
        <v>9</v>
      </c>
      <c r="O2957" s="16" t="str">
        <f aca="false">PROPER(TRIM(H2957))</f>
        <v>Chennai</v>
      </c>
      <c r="P2957" s="16" t="str">
        <f aca="false">IFERROR(VLOOKUP(O2957,city_map!$A$2:$B$6,2,FALSE()),O2957)</f>
        <v>Chennai</v>
      </c>
      <c r="Q2957" s="16" t="n">
        <f aca="false">IF(ISNUMBER(F2957),F2957,VALUE(SUBSTITUTE(SUBSTITUTE(F2957,"₹",""),",","")))</f>
        <v>1984</v>
      </c>
      <c r="R2957" s="16" t="n">
        <f aca="false">IF(E2957=99,1,E2957)</f>
        <v>3</v>
      </c>
      <c r="S2957" s="16" t="n">
        <f aca="false">IF(G2957="",0,G2957)</f>
        <v>0.15</v>
      </c>
      <c r="T2957" s="16" t="str">
        <f aca="false">IF(I2957="","Unknown",IF(I2957="upi","UPI",I2957))</f>
        <v>Debit Card</v>
      </c>
      <c r="U2957" s="16" t="str">
        <f aca="false">IF(L2957="Yes","Y",IF(L2957="No","N",L2957))</f>
        <v>N</v>
      </c>
      <c r="V2957" s="19" t="n">
        <f aca="false">ROUND(R2957*Q2957*(1-S2957),2)</f>
        <v>5059.2</v>
      </c>
      <c r="W2957" s="16" t="str">
        <f aca="false">_xlfn.XLOOKUP(D2957,products!$A$2:$A$61,products!$C$2:$C$61,"Not found")</f>
        <v>Electronics</v>
      </c>
    </row>
    <row r="2958" customFormat="false" ht="15" hidden="false" customHeight="false" outlineLevel="0" collapsed="false">
      <c r="A2958" s="16" t="s">
        <v>4220</v>
      </c>
      <c r="B2958" s="16" t="s">
        <v>4210</v>
      </c>
      <c r="C2958" s="16" t="s">
        <v>1108</v>
      </c>
      <c r="D2958" s="16" t="s">
        <v>203</v>
      </c>
      <c r="E2958" s="16" t="n">
        <v>1</v>
      </c>
      <c r="F2958" s="16" t="n">
        <v>2556</v>
      </c>
      <c r="G2958" s="16" t="n">
        <v>0</v>
      </c>
      <c r="H2958" s="16" t="s">
        <v>70</v>
      </c>
      <c r="I2958" s="16" t="s">
        <v>60</v>
      </c>
      <c r="J2958" s="16" t="n">
        <v>5</v>
      </c>
      <c r="K2958" s="16" t="n">
        <v>2</v>
      </c>
      <c r="L2958" s="16" t="s">
        <v>57</v>
      </c>
      <c r="M2958" s="18" t="n">
        <f aca="false">IF(ISNUMBER(B2958),B2958,IF(MID(B2958,3,1)="-",DATE(VALUE(RIGHT(B2958,4)),VALUE(MID(B2958,4,2)),VALUE(LEFT(B2958,2))),DATE(VALUE(LEFT(B2958,4)),VALUE(MID(B2958,6,2)),VALUE(RIGHT(B2958,2)))))</f>
        <v>45913</v>
      </c>
      <c r="N2958" s="16" t="n">
        <f aca="false">MONTH(M2958)</f>
        <v>9</v>
      </c>
      <c r="O2958" s="16" t="str">
        <f aca="false">PROPER(TRIM(H2958))</f>
        <v>Pune</v>
      </c>
      <c r="P2958" s="16" t="str">
        <f aca="false">IFERROR(VLOOKUP(O2958,city_map!$A$2:$B$6,2,FALSE()),O2958)</f>
        <v>Pune</v>
      </c>
      <c r="Q2958" s="16" t="n">
        <f aca="false">IF(ISNUMBER(F2958),F2958,VALUE(SUBSTITUTE(SUBSTITUTE(F2958,"₹",""),",","")))</f>
        <v>2556</v>
      </c>
      <c r="R2958" s="16" t="n">
        <f aca="false">IF(E2958=99,1,E2958)</f>
        <v>1</v>
      </c>
      <c r="S2958" s="16" t="n">
        <f aca="false">IF(G2958="",0,G2958)</f>
        <v>0</v>
      </c>
      <c r="T2958" s="16" t="str">
        <f aca="false">IF(I2958="","Unknown",IF(I2958="upi","UPI",I2958))</f>
        <v>UPI</v>
      </c>
      <c r="U2958" s="16" t="str">
        <f aca="false">IF(L2958="Yes","Y",IF(L2958="No","N",L2958))</f>
        <v>Y</v>
      </c>
      <c r="V2958" s="19" t="n">
        <f aca="false">ROUND(R2958*Q2958*(1-S2958),2)</f>
        <v>2556</v>
      </c>
      <c r="W2958" s="16" t="str">
        <f aca="false">_xlfn.XLOOKUP(D2958,products!$A$2:$A$61,products!$C$2:$C$61,"Not found")</f>
        <v>Fashion</v>
      </c>
    </row>
    <row r="2959" customFormat="false" ht="15" hidden="false" customHeight="false" outlineLevel="0" collapsed="false">
      <c r="A2959" s="16" t="s">
        <v>4221</v>
      </c>
      <c r="B2959" s="16" t="s">
        <v>4210</v>
      </c>
      <c r="C2959" s="16" t="s">
        <v>1990</v>
      </c>
      <c r="D2959" s="16" t="s">
        <v>184</v>
      </c>
      <c r="E2959" s="16" t="n">
        <v>3</v>
      </c>
      <c r="F2959" s="16" t="n">
        <v>1319</v>
      </c>
      <c r="G2959" s="16" t="n">
        <v>0.05</v>
      </c>
      <c r="H2959" s="16" t="s">
        <v>130</v>
      </c>
      <c r="I2959" s="16" t="s">
        <v>60</v>
      </c>
      <c r="J2959" s="16" t="n">
        <v>4</v>
      </c>
      <c r="K2959" s="16" t="n">
        <v>4</v>
      </c>
      <c r="L2959" s="16" t="s">
        <v>41</v>
      </c>
      <c r="M2959" s="18" t="n">
        <f aca="false">IF(ISNUMBER(B2959),B2959,IF(MID(B2959,3,1)="-",DATE(VALUE(RIGHT(B2959,4)),VALUE(MID(B2959,4,2)),VALUE(LEFT(B2959,2))),DATE(VALUE(LEFT(B2959,4)),VALUE(MID(B2959,6,2)),VALUE(RIGHT(B2959,2)))))</f>
        <v>45913</v>
      </c>
      <c r="N2959" s="16" t="n">
        <f aca="false">MONTH(M2959)</f>
        <v>9</v>
      </c>
      <c r="O2959" s="16" t="str">
        <f aca="false">PROPER(TRIM(H2959))</f>
        <v>Bengaluru</v>
      </c>
      <c r="P2959" s="16" t="str">
        <f aca="false">IFERROR(VLOOKUP(O2959,city_map!$A$2:$B$6,2,FALSE()),O2959)</f>
        <v>Bengaluru</v>
      </c>
      <c r="Q2959" s="16" t="n">
        <f aca="false">IF(ISNUMBER(F2959),F2959,VALUE(SUBSTITUTE(SUBSTITUTE(F2959,"₹",""),",","")))</f>
        <v>1319</v>
      </c>
      <c r="R2959" s="16" t="n">
        <f aca="false">IF(E2959=99,1,E2959)</f>
        <v>3</v>
      </c>
      <c r="S2959" s="16" t="n">
        <f aca="false">IF(G2959="",0,G2959)</f>
        <v>0.05</v>
      </c>
      <c r="T2959" s="16" t="str">
        <f aca="false">IF(I2959="","Unknown",IF(I2959="upi","UPI",I2959))</f>
        <v>UPI</v>
      </c>
      <c r="U2959" s="16" t="str">
        <f aca="false">IF(L2959="Yes","Y",IF(L2959="No","N",L2959))</f>
        <v>N</v>
      </c>
      <c r="V2959" s="19" t="n">
        <f aca="false">ROUND(R2959*Q2959*(1-S2959),2)</f>
        <v>3759.15</v>
      </c>
      <c r="W2959" s="16" t="str">
        <f aca="false">_xlfn.XLOOKUP(D2959,products!$A$2:$A$61,products!$C$2:$C$61,"Not found")</f>
        <v>Home</v>
      </c>
    </row>
    <row r="2960" customFormat="false" ht="15" hidden="false" customHeight="false" outlineLevel="0" collapsed="false">
      <c r="A2960" s="16" t="s">
        <v>4222</v>
      </c>
      <c r="B2960" s="16" t="s">
        <v>4210</v>
      </c>
      <c r="C2960" s="16" t="s">
        <v>395</v>
      </c>
      <c r="D2960" s="16" t="s">
        <v>219</v>
      </c>
      <c r="E2960" s="16" t="n">
        <v>1</v>
      </c>
      <c r="F2960" s="16" t="n">
        <v>1347</v>
      </c>
      <c r="G2960" s="16" t="n">
        <v>0.15</v>
      </c>
      <c r="H2960" s="16" t="s">
        <v>161</v>
      </c>
      <c r="I2960" s="16" t="s">
        <v>71</v>
      </c>
      <c r="J2960" s="16" t="n">
        <v>3</v>
      </c>
      <c r="K2960" s="16" t="n">
        <v>5</v>
      </c>
      <c r="L2960" s="16" t="s">
        <v>41</v>
      </c>
      <c r="M2960" s="18" t="n">
        <f aca="false">IF(ISNUMBER(B2960),B2960,IF(MID(B2960,3,1)="-",DATE(VALUE(RIGHT(B2960,4)),VALUE(MID(B2960,4,2)),VALUE(LEFT(B2960,2))),DATE(VALUE(LEFT(B2960,4)),VALUE(MID(B2960,6,2)),VALUE(RIGHT(B2960,2)))))</f>
        <v>45913</v>
      </c>
      <c r="N2960" s="16" t="n">
        <f aca="false">MONTH(M2960)</f>
        <v>9</v>
      </c>
      <c r="O2960" s="16" t="str">
        <f aca="false">PROPER(TRIM(H2960))</f>
        <v>Hyderabad</v>
      </c>
      <c r="P2960" s="16" t="str">
        <f aca="false">IFERROR(VLOOKUP(O2960,city_map!$A$2:$B$6,2,FALSE()),O2960)</f>
        <v>Hyderabad</v>
      </c>
      <c r="Q2960" s="16" t="n">
        <f aca="false">IF(ISNUMBER(F2960),F2960,VALUE(SUBSTITUTE(SUBSTITUTE(F2960,"₹",""),",","")))</f>
        <v>1347</v>
      </c>
      <c r="R2960" s="16" t="n">
        <f aca="false">IF(E2960=99,1,E2960)</f>
        <v>1</v>
      </c>
      <c r="S2960" s="16" t="n">
        <f aca="false">IF(G2960="",0,G2960)</f>
        <v>0.15</v>
      </c>
      <c r="T2960" s="16" t="str">
        <f aca="false">IF(I2960="","Unknown",IF(I2960="upi","UPI",I2960))</f>
        <v>Credit Card</v>
      </c>
      <c r="U2960" s="16" t="str">
        <f aca="false">IF(L2960="Yes","Y",IF(L2960="No","N",L2960))</f>
        <v>N</v>
      </c>
      <c r="V2960" s="19" t="n">
        <f aca="false">ROUND(R2960*Q2960*(1-S2960),2)</f>
        <v>1144.95</v>
      </c>
      <c r="W2960" s="16" t="str">
        <f aca="false">_xlfn.XLOOKUP(D2960,products!$A$2:$A$61,products!$C$2:$C$61,"Not found")</f>
        <v>Electronics</v>
      </c>
    </row>
    <row r="2961" customFormat="false" ht="15" hidden="false" customHeight="false" outlineLevel="0" collapsed="false">
      <c r="A2961" s="16" t="s">
        <v>4223</v>
      </c>
      <c r="B2961" s="16" t="s">
        <v>4210</v>
      </c>
      <c r="C2961" s="16" t="s">
        <v>1142</v>
      </c>
      <c r="D2961" s="16" t="s">
        <v>146</v>
      </c>
      <c r="E2961" s="16" t="n">
        <v>3</v>
      </c>
      <c r="F2961" s="16" t="n">
        <v>462</v>
      </c>
      <c r="G2961" s="16" t="n">
        <v>0.15</v>
      </c>
      <c r="H2961" s="16" t="s">
        <v>130</v>
      </c>
      <c r="I2961" s="16" t="s">
        <v>60</v>
      </c>
      <c r="J2961" s="16" t="n">
        <v>5</v>
      </c>
      <c r="K2961" s="16" t="n">
        <v>4</v>
      </c>
      <c r="L2961" s="16" t="s">
        <v>41</v>
      </c>
      <c r="M2961" s="18" t="n">
        <f aca="false">IF(ISNUMBER(B2961),B2961,IF(MID(B2961,3,1)="-",DATE(VALUE(RIGHT(B2961,4)),VALUE(MID(B2961,4,2)),VALUE(LEFT(B2961,2))),DATE(VALUE(LEFT(B2961,4)),VALUE(MID(B2961,6,2)),VALUE(RIGHT(B2961,2)))))</f>
        <v>45913</v>
      </c>
      <c r="N2961" s="16" t="n">
        <f aca="false">MONTH(M2961)</f>
        <v>9</v>
      </c>
      <c r="O2961" s="16" t="str">
        <f aca="false">PROPER(TRIM(H2961))</f>
        <v>Bengaluru</v>
      </c>
      <c r="P2961" s="16" t="str">
        <f aca="false">IFERROR(VLOOKUP(O2961,city_map!$A$2:$B$6,2,FALSE()),O2961)</f>
        <v>Bengaluru</v>
      </c>
      <c r="Q2961" s="16" t="n">
        <f aca="false">IF(ISNUMBER(F2961),F2961,VALUE(SUBSTITUTE(SUBSTITUTE(F2961,"₹",""),",","")))</f>
        <v>462</v>
      </c>
      <c r="R2961" s="16" t="n">
        <f aca="false">IF(E2961=99,1,E2961)</f>
        <v>3</v>
      </c>
      <c r="S2961" s="16" t="n">
        <f aca="false">IF(G2961="",0,G2961)</f>
        <v>0.15</v>
      </c>
      <c r="T2961" s="16" t="str">
        <f aca="false">IF(I2961="","Unknown",IF(I2961="upi","UPI",I2961))</f>
        <v>UPI</v>
      </c>
      <c r="U2961" s="16" t="str">
        <f aca="false">IF(L2961="Yes","Y",IF(L2961="No","N",L2961))</f>
        <v>N</v>
      </c>
      <c r="V2961" s="19" t="n">
        <f aca="false">ROUND(R2961*Q2961*(1-S2961),2)</f>
        <v>1178.1</v>
      </c>
      <c r="W2961" s="16" t="str">
        <f aca="false">_xlfn.XLOOKUP(D2961,products!$A$2:$A$61,products!$C$2:$C$61,"Not found")</f>
        <v>Beauty</v>
      </c>
    </row>
    <row r="2962" customFormat="false" ht="15" hidden="false" customHeight="false" outlineLevel="0" collapsed="false">
      <c r="A2962" s="16" t="s">
        <v>4224</v>
      </c>
      <c r="B2962" s="16" t="s">
        <v>4210</v>
      </c>
      <c r="C2962" s="16" t="s">
        <v>1798</v>
      </c>
      <c r="D2962" s="16" t="s">
        <v>126</v>
      </c>
      <c r="E2962" s="16" t="n">
        <v>1</v>
      </c>
      <c r="F2962" s="16" t="n">
        <v>382</v>
      </c>
      <c r="G2962" s="16" t="n">
        <v>0</v>
      </c>
      <c r="H2962" s="16" t="s">
        <v>81</v>
      </c>
      <c r="I2962" s="16" t="s">
        <v>40</v>
      </c>
      <c r="J2962" s="16" t="n">
        <v>2</v>
      </c>
      <c r="K2962" s="16" t="n">
        <v>4</v>
      </c>
      <c r="L2962" s="16" t="s">
        <v>41</v>
      </c>
      <c r="M2962" s="18" t="n">
        <f aca="false">IF(ISNUMBER(B2962),B2962,IF(MID(B2962,3,1)="-",DATE(VALUE(RIGHT(B2962,4)),VALUE(MID(B2962,4,2)),VALUE(LEFT(B2962,2))),DATE(VALUE(LEFT(B2962,4)),VALUE(MID(B2962,6,2)),VALUE(RIGHT(B2962,2)))))</f>
        <v>45913</v>
      </c>
      <c r="N2962" s="16" t="n">
        <f aca="false">MONTH(M2962)</f>
        <v>9</v>
      </c>
      <c r="O2962" s="16" t="str">
        <f aca="false">PROPER(TRIM(H2962))</f>
        <v>Hyderabad</v>
      </c>
      <c r="P2962" s="16" t="str">
        <f aca="false">IFERROR(VLOOKUP(O2962,city_map!$A$2:$B$6,2,FALSE()),O2962)</f>
        <v>Hyderabad</v>
      </c>
      <c r="Q2962" s="16" t="n">
        <f aca="false">IF(ISNUMBER(F2962),F2962,VALUE(SUBSTITUTE(SUBSTITUTE(F2962,"₹",""),",","")))</f>
        <v>382</v>
      </c>
      <c r="R2962" s="16" t="n">
        <f aca="false">IF(E2962=99,1,E2962)</f>
        <v>1</v>
      </c>
      <c r="S2962" s="16" t="n">
        <f aca="false">IF(G2962="",0,G2962)</f>
        <v>0</v>
      </c>
      <c r="T2962" s="16" t="str">
        <f aca="false">IF(I2962="","Unknown",IF(I2962="upi","UPI",I2962))</f>
        <v>COD</v>
      </c>
      <c r="U2962" s="16" t="str">
        <f aca="false">IF(L2962="Yes","Y",IF(L2962="No","N",L2962))</f>
        <v>N</v>
      </c>
      <c r="V2962" s="19" t="n">
        <f aca="false">ROUND(R2962*Q2962*(1-S2962),2)</f>
        <v>382</v>
      </c>
      <c r="W2962" s="16" t="str">
        <f aca="false">_xlfn.XLOOKUP(D2962,products!$A$2:$A$61,products!$C$2:$C$61,"Not found")</f>
        <v>Home</v>
      </c>
    </row>
    <row r="2963" customFormat="false" ht="15" hidden="false" customHeight="false" outlineLevel="0" collapsed="false">
      <c r="A2963" s="16" t="s">
        <v>4225</v>
      </c>
      <c r="B2963" s="16" t="s">
        <v>4210</v>
      </c>
      <c r="C2963" s="16" t="s">
        <v>2012</v>
      </c>
      <c r="D2963" s="16" t="s">
        <v>262</v>
      </c>
      <c r="E2963" s="16" t="n">
        <v>1</v>
      </c>
      <c r="F2963" s="16" t="n">
        <v>833</v>
      </c>
      <c r="G2963" s="16" t="n">
        <v>0.05</v>
      </c>
      <c r="H2963" s="16" t="s">
        <v>39</v>
      </c>
      <c r="I2963" s="16" t="s">
        <v>40</v>
      </c>
      <c r="J2963" s="16" t="n">
        <v>4</v>
      </c>
      <c r="K2963" s="16" t="n">
        <v>4</v>
      </c>
      <c r="L2963" s="16" t="s">
        <v>41</v>
      </c>
      <c r="M2963" s="18" t="n">
        <f aca="false">IF(ISNUMBER(B2963),B2963,IF(MID(B2963,3,1)="-",DATE(VALUE(RIGHT(B2963,4)),VALUE(MID(B2963,4,2)),VALUE(LEFT(B2963,2))),DATE(VALUE(LEFT(B2963,4)),VALUE(MID(B2963,6,2)),VALUE(RIGHT(B2963,2)))))</f>
        <v>45913</v>
      </c>
      <c r="N2963" s="16" t="n">
        <f aca="false">MONTH(M2963)</f>
        <v>9</v>
      </c>
      <c r="O2963" s="16" t="str">
        <f aca="false">PROPER(TRIM(H2963))</f>
        <v>Delhi</v>
      </c>
      <c r="P2963" s="16" t="str">
        <f aca="false">IFERROR(VLOOKUP(O2963,city_map!$A$2:$B$6,2,FALSE()),O2963)</f>
        <v>Delhi</v>
      </c>
      <c r="Q2963" s="16" t="n">
        <f aca="false">IF(ISNUMBER(F2963),F2963,VALUE(SUBSTITUTE(SUBSTITUTE(F2963,"₹",""),",","")))</f>
        <v>833</v>
      </c>
      <c r="R2963" s="16" t="n">
        <f aca="false">IF(E2963=99,1,E2963)</f>
        <v>1</v>
      </c>
      <c r="S2963" s="16" t="n">
        <f aca="false">IF(G2963="",0,G2963)</f>
        <v>0.05</v>
      </c>
      <c r="T2963" s="16" t="str">
        <f aca="false">IF(I2963="","Unknown",IF(I2963="upi","UPI",I2963))</f>
        <v>COD</v>
      </c>
      <c r="U2963" s="16" t="str">
        <f aca="false">IF(L2963="Yes","Y",IF(L2963="No","N",L2963))</f>
        <v>N</v>
      </c>
      <c r="V2963" s="19" t="n">
        <f aca="false">ROUND(R2963*Q2963*(1-S2963),2)</f>
        <v>791.35</v>
      </c>
      <c r="W2963" s="16" t="str">
        <f aca="false">_xlfn.XLOOKUP(D2963,products!$A$2:$A$61,products!$C$2:$C$61,"Not found")</f>
        <v>Home</v>
      </c>
    </row>
    <row r="2964" customFormat="false" ht="15" hidden="false" customHeight="false" outlineLevel="0" collapsed="false">
      <c r="A2964" s="16" t="s">
        <v>4226</v>
      </c>
      <c r="B2964" s="16" t="s">
        <v>4210</v>
      </c>
      <c r="C2964" s="16" t="s">
        <v>1229</v>
      </c>
      <c r="D2964" s="16" t="s">
        <v>412</v>
      </c>
      <c r="E2964" s="16" t="n">
        <v>2</v>
      </c>
      <c r="F2964" s="16" t="n">
        <v>967</v>
      </c>
      <c r="G2964" s="16" t="n">
        <v>0</v>
      </c>
      <c r="H2964" s="16" t="s">
        <v>70</v>
      </c>
      <c r="I2964" s="16" t="s">
        <v>40</v>
      </c>
      <c r="J2964" s="16" t="n">
        <v>6</v>
      </c>
      <c r="K2964" s="16" t="n">
        <v>3</v>
      </c>
      <c r="L2964" s="16" t="s">
        <v>57</v>
      </c>
      <c r="M2964" s="18" t="n">
        <f aca="false">IF(ISNUMBER(B2964),B2964,IF(MID(B2964,3,1)="-",DATE(VALUE(RIGHT(B2964,4)),VALUE(MID(B2964,4,2)),VALUE(LEFT(B2964,2))),DATE(VALUE(LEFT(B2964,4)),VALUE(MID(B2964,6,2)),VALUE(RIGHT(B2964,2)))))</f>
        <v>45913</v>
      </c>
      <c r="N2964" s="16" t="n">
        <f aca="false">MONTH(M2964)</f>
        <v>9</v>
      </c>
      <c r="O2964" s="16" t="str">
        <f aca="false">PROPER(TRIM(H2964))</f>
        <v>Pune</v>
      </c>
      <c r="P2964" s="16" t="str">
        <f aca="false">IFERROR(VLOOKUP(O2964,city_map!$A$2:$B$6,2,FALSE()),O2964)</f>
        <v>Pune</v>
      </c>
      <c r="Q2964" s="16" t="n">
        <f aca="false">IF(ISNUMBER(F2964),F2964,VALUE(SUBSTITUTE(SUBSTITUTE(F2964,"₹",""),",","")))</f>
        <v>967</v>
      </c>
      <c r="R2964" s="16" t="n">
        <f aca="false">IF(E2964=99,1,E2964)</f>
        <v>2</v>
      </c>
      <c r="S2964" s="16" t="n">
        <f aca="false">IF(G2964="",0,G2964)</f>
        <v>0</v>
      </c>
      <c r="T2964" s="16" t="str">
        <f aca="false">IF(I2964="","Unknown",IF(I2964="upi","UPI",I2964))</f>
        <v>COD</v>
      </c>
      <c r="U2964" s="16" t="str">
        <f aca="false">IF(L2964="Yes","Y",IF(L2964="No","N",L2964))</f>
        <v>Y</v>
      </c>
      <c r="V2964" s="19" t="n">
        <f aca="false">ROUND(R2964*Q2964*(1-S2964),2)</f>
        <v>1934</v>
      </c>
      <c r="W2964" s="16" t="str">
        <f aca="false">_xlfn.XLOOKUP(D2964,products!$A$2:$A$61,products!$C$2:$C$61,"Not found")</f>
        <v>Home</v>
      </c>
    </row>
    <row r="2965" customFormat="false" ht="15" hidden="false" customHeight="false" outlineLevel="0" collapsed="false">
      <c r="A2965" s="16" t="s">
        <v>4227</v>
      </c>
      <c r="B2965" s="16" t="s">
        <v>4210</v>
      </c>
      <c r="C2965" s="16" t="s">
        <v>762</v>
      </c>
      <c r="D2965" s="16" t="s">
        <v>211</v>
      </c>
      <c r="E2965" s="16" t="n">
        <v>1</v>
      </c>
      <c r="F2965" s="16" t="n">
        <v>1287</v>
      </c>
      <c r="G2965" s="16" t="n">
        <v>0.2</v>
      </c>
      <c r="H2965" s="16" t="s">
        <v>208</v>
      </c>
      <c r="I2965" s="16" t="s">
        <v>40</v>
      </c>
      <c r="J2965" s="16" t="n">
        <v>8</v>
      </c>
      <c r="K2965" s="16" t="n">
        <v>2</v>
      </c>
      <c r="L2965" s="16" t="s">
        <v>57</v>
      </c>
      <c r="M2965" s="18" t="n">
        <f aca="false">IF(ISNUMBER(B2965),B2965,IF(MID(B2965,3,1)="-",DATE(VALUE(RIGHT(B2965,4)),VALUE(MID(B2965,4,2)),VALUE(LEFT(B2965,2))),DATE(VALUE(LEFT(B2965,4)),VALUE(MID(B2965,6,2)),VALUE(RIGHT(B2965,2)))))</f>
        <v>45913</v>
      </c>
      <c r="N2965" s="16" t="n">
        <f aca="false">MONTH(M2965)</f>
        <v>9</v>
      </c>
      <c r="O2965" s="16" t="str">
        <f aca="false">PROPER(TRIM(H2965))</f>
        <v>Jaipur</v>
      </c>
      <c r="P2965" s="16" t="str">
        <f aca="false">IFERROR(VLOOKUP(O2965,city_map!$A$2:$B$6,2,FALSE()),O2965)</f>
        <v>Jaipur</v>
      </c>
      <c r="Q2965" s="16" t="n">
        <f aca="false">IF(ISNUMBER(F2965),F2965,VALUE(SUBSTITUTE(SUBSTITUTE(F2965,"₹",""),",","")))</f>
        <v>1287</v>
      </c>
      <c r="R2965" s="16" t="n">
        <f aca="false">IF(E2965=99,1,E2965)</f>
        <v>1</v>
      </c>
      <c r="S2965" s="16" t="n">
        <f aca="false">IF(G2965="",0,G2965)</f>
        <v>0.2</v>
      </c>
      <c r="T2965" s="16" t="str">
        <f aca="false">IF(I2965="","Unknown",IF(I2965="upi","UPI",I2965))</f>
        <v>COD</v>
      </c>
      <c r="U2965" s="16" t="str">
        <f aca="false">IF(L2965="Yes","Y",IF(L2965="No","N",L2965))</f>
        <v>Y</v>
      </c>
      <c r="V2965" s="19" t="n">
        <f aca="false">ROUND(R2965*Q2965*(1-S2965),2)</f>
        <v>1029.6</v>
      </c>
      <c r="W2965" s="16" t="str">
        <f aca="false">_xlfn.XLOOKUP(D2965,products!$A$2:$A$61,products!$C$2:$C$61,"Not found")</f>
        <v>Fashion</v>
      </c>
    </row>
    <row r="2966" customFormat="false" ht="15" hidden="false" customHeight="false" outlineLevel="0" collapsed="false">
      <c r="A2966" s="16" t="s">
        <v>4228</v>
      </c>
      <c r="B2966" s="16" t="s">
        <v>4210</v>
      </c>
      <c r="C2966" s="16" t="s">
        <v>3583</v>
      </c>
      <c r="D2966" s="16" t="s">
        <v>88</v>
      </c>
      <c r="E2966" s="16" t="n">
        <v>1</v>
      </c>
      <c r="F2966" s="16" t="n">
        <v>2968</v>
      </c>
      <c r="G2966" s="16" t="n">
        <v>0.05</v>
      </c>
      <c r="H2966" s="16" t="s">
        <v>130</v>
      </c>
      <c r="I2966" s="16" t="s">
        <v>60</v>
      </c>
      <c r="J2966" s="16" t="n">
        <v>4</v>
      </c>
      <c r="K2966" s="16" t="n">
        <v>4</v>
      </c>
      <c r="L2966" s="16" t="s">
        <v>41</v>
      </c>
      <c r="M2966" s="18" t="n">
        <f aca="false">IF(ISNUMBER(B2966),B2966,IF(MID(B2966,3,1)="-",DATE(VALUE(RIGHT(B2966,4)),VALUE(MID(B2966,4,2)),VALUE(LEFT(B2966,2))),DATE(VALUE(LEFT(B2966,4)),VALUE(MID(B2966,6,2)),VALUE(RIGHT(B2966,2)))))</f>
        <v>45913</v>
      </c>
      <c r="N2966" s="16" t="n">
        <f aca="false">MONTH(M2966)</f>
        <v>9</v>
      </c>
      <c r="O2966" s="16" t="str">
        <f aca="false">PROPER(TRIM(H2966))</f>
        <v>Bengaluru</v>
      </c>
      <c r="P2966" s="16" t="str">
        <f aca="false">IFERROR(VLOOKUP(O2966,city_map!$A$2:$B$6,2,FALSE()),O2966)</f>
        <v>Bengaluru</v>
      </c>
      <c r="Q2966" s="16" t="n">
        <f aca="false">IF(ISNUMBER(F2966),F2966,VALUE(SUBSTITUTE(SUBSTITUTE(F2966,"₹",""),",","")))</f>
        <v>2968</v>
      </c>
      <c r="R2966" s="16" t="n">
        <f aca="false">IF(E2966=99,1,E2966)</f>
        <v>1</v>
      </c>
      <c r="S2966" s="16" t="n">
        <f aca="false">IF(G2966="",0,G2966)</f>
        <v>0.05</v>
      </c>
      <c r="T2966" s="16" t="str">
        <f aca="false">IF(I2966="","Unknown",IF(I2966="upi","UPI",I2966))</f>
        <v>UPI</v>
      </c>
      <c r="U2966" s="16" t="str">
        <f aca="false">IF(L2966="Yes","Y",IF(L2966="No","N",L2966))</f>
        <v>N</v>
      </c>
      <c r="V2966" s="19" t="n">
        <f aca="false">ROUND(R2966*Q2966*(1-S2966),2)</f>
        <v>2819.6</v>
      </c>
      <c r="W2966" s="16" t="str">
        <f aca="false">_xlfn.XLOOKUP(D2966,products!$A$2:$A$61,products!$C$2:$C$61,"Not found")</f>
        <v>Fashion</v>
      </c>
    </row>
    <row r="2967" customFormat="false" ht="15" hidden="false" customHeight="false" outlineLevel="0" collapsed="false">
      <c r="A2967" s="16" t="s">
        <v>4229</v>
      </c>
      <c r="B2967" s="16" t="s">
        <v>4210</v>
      </c>
      <c r="C2967" s="16" t="s">
        <v>535</v>
      </c>
      <c r="D2967" s="16" t="s">
        <v>262</v>
      </c>
      <c r="E2967" s="16" t="n">
        <v>1</v>
      </c>
      <c r="F2967" s="16" t="n">
        <v>808</v>
      </c>
      <c r="G2967" s="16" t="n">
        <v>0.15</v>
      </c>
      <c r="H2967" s="16" t="s">
        <v>797</v>
      </c>
      <c r="I2967" s="16" t="s">
        <v>60</v>
      </c>
      <c r="J2967" s="16" t="n">
        <v>4</v>
      </c>
      <c r="K2967" s="16" t="n">
        <v>4</v>
      </c>
      <c r="L2967" s="16" t="s">
        <v>41</v>
      </c>
      <c r="M2967" s="18" t="n">
        <f aca="false">IF(ISNUMBER(B2967),B2967,IF(MID(B2967,3,1)="-",DATE(VALUE(RIGHT(B2967,4)),VALUE(MID(B2967,4,2)),VALUE(LEFT(B2967,2))),DATE(VALUE(LEFT(B2967,4)),VALUE(MID(B2967,6,2)),VALUE(RIGHT(B2967,2)))))</f>
        <v>45913</v>
      </c>
      <c r="N2967" s="16" t="n">
        <f aca="false">MONTH(M2967)</f>
        <v>9</v>
      </c>
      <c r="O2967" s="16" t="str">
        <f aca="false">PROPER(TRIM(H2967))</f>
        <v>New Delhi</v>
      </c>
      <c r="P2967" s="16" t="str">
        <f aca="false">IFERROR(VLOOKUP(O2967,city_map!$A$2:$B$6,2,FALSE()),O2967)</f>
        <v>Delhi</v>
      </c>
      <c r="Q2967" s="16" t="n">
        <f aca="false">IF(ISNUMBER(F2967),F2967,VALUE(SUBSTITUTE(SUBSTITUTE(F2967,"₹",""),",","")))</f>
        <v>808</v>
      </c>
      <c r="R2967" s="16" t="n">
        <f aca="false">IF(E2967=99,1,E2967)</f>
        <v>1</v>
      </c>
      <c r="S2967" s="16" t="n">
        <f aca="false">IF(G2967="",0,G2967)</f>
        <v>0.15</v>
      </c>
      <c r="T2967" s="16" t="str">
        <f aca="false">IF(I2967="","Unknown",IF(I2967="upi","UPI",I2967))</f>
        <v>UPI</v>
      </c>
      <c r="U2967" s="16" t="str">
        <f aca="false">IF(L2967="Yes","Y",IF(L2967="No","N",L2967))</f>
        <v>N</v>
      </c>
      <c r="V2967" s="19" t="n">
        <f aca="false">ROUND(R2967*Q2967*(1-S2967),2)</f>
        <v>686.8</v>
      </c>
      <c r="W2967" s="16" t="str">
        <f aca="false">_xlfn.XLOOKUP(D2967,products!$A$2:$A$61,products!$C$2:$C$61,"Not found")</f>
        <v>Home</v>
      </c>
    </row>
    <row r="2968" customFormat="false" ht="15" hidden="false" customHeight="false" outlineLevel="0" collapsed="false">
      <c r="A2968" s="16" t="s">
        <v>4230</v>
      </c>
      <c r="B2968" s="16" t="s">
        <v>4210</v>
      </c>
      <c r="C2968" s="16" t="s">
        <v>1776</v>
      </c>
      <c r="D2968" s="16" t="s">
        <v>222</v>
      </c>
      <c r="E2968" s="16" t="n">
        <v>2</v>
      </c>
      <c r="F2968" s="16" t="n">
        <v>1987</v>
      </c>
      <c r="G2968" s="16" t="n">
        <v>0.1</v>
      </c>
      <c r="H2968" s="16" t="s">
        <v>39</v>
      </c>
      <c r="I2968" s="16" t="s">
        <v>40</v>
      </c>
      <c r="J2968" s="16" t="n">
        <v>2</v>
      </c>
      <c r="K2968" s="16" t="n">
        <v>5</v>
      </c>
      <c r="L2968" s="16" t="s">
        <v>41</v>
      </c>
      <c r="M2968" s="18" t="n">
        <f aca="false">IF(ISNUMBER(B2968),B2968,IF(MID(B2968,3,1)="-",DATE(VALUE(RIGHT(B2968,4)),VALUE(MID(B2968,4,2)),VALUE(LEFT(B2968,2))),DATE(VALUE(LEFT(B2968,4)),VALUE(MID(B2968,6,2)),VALUE(RIGHT(B2968,2)))))</f>
        <v>45913</v>
      </c>
      <c r="N2968" s="16" t="n">
        <f aca="false">MONTH(M2968)</f>
        <v>9</v>
      </c>
      <c r="O2968" s="16" t="str">
        <f aca="false">PROPER(TRIM(H2968))</f>
        <v>Delhi</v>
      </c>
      <c r="P2968" s="16" t="str">
        <f aca="false">IFERROR(VLOOKUP(O2968,city_map!$A$2:$B$6,2,FALSE()),O2968)</f>
        <v>Delhi</v>
      </c>
      <c r="Q2968" s="16" t="n">
        <f aca="false">IF(ISNUMBER(F2968),F2968,VALUE(SUBSTITUTE(SUBSTITUTE(F2968,"₹",""),",","")))</f>
        <v>1987</v>
      </c>
      <c r="R2968" s="16" t="n">
        <f aca="false">IF(E2968=99,1,E2968)</f>
        <v>2</v>
      </c>
      <c r="S2968" s="16" t="n">
        <f aca="false">IF(G2968="",0,G2968)</f>
        <v>0.1</v>
      </c>
      <c r="T2968" s="16" t="str">
        <f aca="false">IF(I2968="","Unknown",IF(I2968="upi","UPI",I2968))</f>
        <v>COD</v>
      </c>
      <c r="U2968" s="16" t="str">
        <f aca="false">IF(L2968="Yes","Y",IF(L2968="No","N",L2968))</f>
        <v>N</v>
      </c>
      <c r="V2968" s="19" t="n">
        <f aca="false">ROUND(R2968*Q2968*(1-S2968),2)</f>
        <v>3576.6</v>
      </c>
      <c r="W2968" s="16" t="str">
        <f aca="false">_xlfn.XLOOKUP(D2968,products!$A$2:$A$61,products!$C$2:$C$61,"Not found")</f>
        <v>Fashion</v>
      </c>
    </row>
    <row r="2969" customFormat="false" ht="15" hidden="false" customHeight="false" outlineLevel="0" collapsed="false">
      <c r="A2969" s="16" t="s">
        <v>4231</v>
      </c>
      <c r="B2969" s="16" t="s">
        <v>4210</v>
      </c>
      <c r="C2969" s="16" t="s">
        <v>1815</v>
      </c>
      <c r="D2969" s="16" t="s">
        <v>191</v>
      </c>
      <c r="E2969" s="16" t="n">
        <v>2</v>
      </c>
      <c r="F2969" s="16" t="n">
        <v>380</v>
      </c>
      <c r="G2969" s="16" t="n">
        <v>0</v>
      </c>
      <c r="H2969" s="16" t="s">
        <v>81</v>
      </c>
      <c r="I2969" s="16" t="s">
        <v>47</v>
      </c>
      <c r="J2969" s="16" t="n">
        <v>7</v>
      </c>
      <c r="K2969" s="16" t="n">
        <v>4</v>
      </c>
      <c r="L2969" s="16" t="s">
        <v>41</v>
      </c>
      <c r="M2969" s="18" t="n">
        <f aca="false">IF(ISNUMBER(B2969),B2969,IF(MID(B2969,3,1)="-",DATE(VALUE(RIGHT(B2969,4)),VALUE(MID(B2969,4,2)),VALUE(LEFT(B2969,2))),DATE(VALUE(LEFT(B2969,4)),VALUE(MID(B2969,6,2)),VALUE(RIGHT(B2969,2)))))</f>
        <v>45913</v>
      </c>
      <c r="N2969" s="16" t="n">
        <f aca="false">MONTH(M2969)</f>
        <v>9</v>
      </c>
      <c r="O2969" s="16" t="str">
        <f aca="false">PROPER(TRIM(H2969))</f>
        <v>Hyderabad</v>
      </c>
      <c r="P2969" s="16" t="str">
        <f aca="false">IFERROR(VLOOKUP(O2969,city_map!$A$2:$B$6,2,FALSE()),O2969)</f>
        <v>Hyderabad</v>
      </c>
      <c r="Q2969" s="16" t="n">
        <f aca="false">IF(ISNUMBER(F2969),F2969,VALUE(SUBSTITUTE(SUBSTITUTE(F2969,"₹",""),",","")))</f>
        <v>380</v>
      </c>
      <c r="R2969" s="16" t="n">
        <f aca="false">IF(E2969=99,1,E2969)</f>
        <v>2</v>
      </c>
      <c r="S2969" s="16" t="n">
        <f aca="false">IF(G2969="",0,G2969)</f>
        <v>0</v>
      </c>
      <c r="T2969" s="16" t="str">
        <f aca="false">IF(I2969="","Unknown",IF(I2969="upi","UPI",I2969))</f>
        <v>Debit Card</v>
      </c>
      <c r="U2969" s="16" t="str">
        <f aca="false">IF(L2969="Yes","Y",IF(L2969="No","N",L2969))</f>
        <v>N</v>
      </c>
      <c r="V2969" s="19" t="n">
        <f aca="false">ROUND(R2969*Q2969*(1-S2969),2)</f>
        <v>760</v>
      </c>
      <c r="W2969" s="16" t="str">
        <f aca="false">_xlfn.XLOOKUP(D2969,products!$A$2:$A$61,products!$C$2:$C$61,"Not found")</f>
        <v>Electronics</v>
      </c>
    </row>
    <row r="2970" customFormat="false" ht="15" hidden="false" customHeight="false" outlineLevel="0" collapsed="false">
      <c r="A2970" s="16" t="s">
        <v>4232</v>
      </c>
      <c r="B2970" s="16" t="s">
        <v>4210</v>
      </c>
      <c r="C2970" s="16" t="s">
        <v>253</v>
      </c>
      <c r="D2970" s="16" t="s">
        <v>385</v>
      </c>
      <c r="E2970" s="16" t="n">
        <v>2</v>
      </c>
      <c r="F2970" s="16" t="n">
        <v>300</v>
      </c>
      <c r="G2970" s="16" t="n">
        <v>0</v>
      </c>
      <c r="H2970" s="16" t="s">
        <v>89</v>
      </c>
      <c r="I2970" s="16" t="s">
        <v>60</v>
      </c>
      <c r="J2970" s="16" t="n">
        <v>4</v>
      </c>
      <c r="K2970" s="16" t="n">
        <v>4</v>
      </c>
      <c r="L2970" s="16" t="s">
        <v>41</v>
      </c>
      <c r="M2970" s="18" t="n">
        <f aca="false">IF(ISNUMBER(B2970),B2970,IF(MID(B2970,3,1)="-",DATE(VALUE(RIGHT(B2970,4)),VALUE(MID(B2970,4,2)),VALUE(LEFT(B2970,2))),DATE(VALUE(LEFT(B2970,4)),VALUE(MID(B2970,6,2)),VALUE(RIGHT(B2970,2)))))</f>
        <v>45913</v>
      </c>
      <c r="N2970" s="16" t="n">
        <f aca="false">MONTH(M2970)</f>
        <v>9</v>
      </c>
      <c r="O2970" s="16" t="str">
        <f aca="false">PROPER(TRIM(H2970))</f>
        <v>Ahmedabad</v>
      </c>
      <c r="P2970" s="16" t="str">
        <f aca="false">IFERROR(VLOOKUP(O2970,city_map!$A$2:$B$6,2,FALSE()),O2970)</f>
        <v>Ahmedabad</v>
      </c>
      <c r="Q2970" s="16" t="n">
        <f aca="false">IF(ISNUMBER(F2970),F2970,VALUE(SUBSTITUTE(SUBSTITUTE(F2970,"₹",""),",","")))</f>
        <v>300</v>
      </c>
      <c r="R2970" s="16" t="n">
        <f aca="false">IF(E2970=99,1,E2970)</f>
        <v>2</v>
      </c>
      <c r="S2970" s="16" t="n">
        <f aca="false">IF(G2970="",0,G2970)</f>
        <v>0</v>
      </c>
      <c r="T2970" s="16" t="str">
        <f aca="false">IF(I2970="","Unknown",IF(I2970="upi","UPI",I2970))</f>
        <v>UPI</v>
      </c>
      <c r="U2970" s="16" t="str">
        <f aca="false">IF(L2970="Yes","Y",IF(L2970="No","N",L2970))</f>
        <v>N</v>
      </c>
      <c r="V2970" s="19" t="n">
        <f aca="false">ROUND(R2970*Q2970*(1-S2970),2)</f>
        <v>600</v>
      </c>
      <c r="W2970" s="16" t="str">
        <f aca="false">_xlfn.XLOOKUP(D2970,products!$A$2:$A$61,products!$C$2:$C$61,"Not found")</f>
        <v>Books</v>
      </c>
    </row>
    <row r="2971" customFormat="false" ht="15" hidden="false" customHeight="false" outlineLevel="0" collapsed="false">
      <c r="A2971" s="16" t="s">
        <v>4233</v>
      </c>
      <c r="B2971" s="16" t="s">
        <v>4234</v>
      </c>
      <c r="C2971" s="16" t="s">
        <v>368</v>
      </c>
      <c r="D2971" s="16" t="s">
        <v>88</v>
      </c>
      <c r="E2971" s="16" t="n">
        <v>1</v>
      </c>
      <c r="F2971" s="16" t="n">
        <v>2881</v>
      </c>
      <c r="G2971" s="16" t="n">
        <v>0.05</v>
      </c>
      <c r="H2971" s="16" t="s">
        <v>112</v>
      </c>
      <c r="I2971" s="16" t="s">
        <v>60</v>
      </c>
      <c r="J2971" s="16" t="n">
        <v>4</v>
      </c>
      <c r="K2971" s="16" t="n">
        <v>5</v>
      </c>
      <c r="L2971" s="16" t="s">
        <v>41</v>
      </c>
      <c r="M2971" s="18" t="n">
        <f aca="false">IF(ISNUMBER(B2971),B2971,IF(MID(B2971,3,1)="-",DATE(VALUE(RIGHT(B2971,4)),VALUE(MID(B2971,4,2)),VALUE(LEFT(B2971,2))),DATE(VALUE(LEFT(B2971,4)),VALUE(MID(B2971,6,2)),VALUE(RIGHT(B2971,2)))))</f>
        <v>45914</v>
      </c>
      <c r="N2971" s="16" t="n">
        <f aca="false">MONTH(M2971)</f>
        <v>9</v>
      </c>
      <c r="O2971" s="16" t="str">
        <f aca="false">PROPER(TRIM(H2971))</f>
        <v>Mumbai</v>
      </c>
      <c r="P2971" s="16" t="str">
        <f aca="false">IFERROR(VLOOKUP(O2971,city_map!$A$2:$B$6,2,FALSE()),O2971)</f>
        <v>Mumbai</v>
      </c>
      <c r="Q2971" s="16" t="n">
        <f aca="false">IF(ISNUMBER(F2971),F2971,VALUE(SUBSTITUTE(SUBSTITUTE(F2971,"₹",""),",","")))</f>
        <v>2881</v>
      </c>
      <c r="R2971" s="16" t="n">
        <f aca="false">IF(E2971=99,1,E2971)</f>
        <v>1</v>
      </c>
      <c r="S2971" s="16" t="n">
        <f aca="false">IF(G2971="",0,G2971)</f>
        <v>0.05</v>
      </c>
      <c r="T2971" s="16" t="str">
        <f aca="false">IF(I2971="","Unknown",IF(I2971="upi","UPI",I2971))</f>
        <v>UPI</v>
      </c>
      <c r="U2971" s="16" t="str">
        <f aca="false">IF(L2971="Yes","Y",IF(L2971="No","N",L2971))</f>
        <v>N</v>
      </c>
      <c r="V2971" s="19" t="n">
        <f aca="false">ROUND(R2971*Q2971*(1-S2971),2)</f>
        <v>2736.95</v>
      </c>
      <c r="W2971" s="16" t="str">
        <f aca="false">_xlfn.XLOOKUP(D2971,products!$A$2:$A$61,products!$C$2:$C$61,"Not found")</f>
        <v>Fashion</v>
      </c>
    </row>
    <row r="2972" customFormat="false" ht="15" hidden="false" customHeight="false" outlineLevel="0" collapsed="false">
      <c r="A2972" s="16" t="s">
        <v>4235</v>
      </c>
      <c r="B2972" s="16" t="s">
        <v>4236</v>
      </c>
      <c r="C2972" s="16" t="s">
        <v>296</v>
      </c>
      <c r="D2972" s="16" t="s">
        <v>45</v>
      </c>
      <c r="E2972" s="16" t="n">
        <v>2</v>
      </c>
      <c r="F2972" s="16" t="n">
        <v>286</v>
      </c>
      <c r="G2972" s="16" t="n">
        <v>0.1</v>
      </c>
      <c r="H2972" s="16" t="s">
        <v>70</v>
      </c>
      <c r="I2972" s="16" t="s">
        <v>100</v>
      </c>
      <c r="J2972" s="16" t="n">
        <v>7</v>
      </c>
      <c r="K2972" s="16" t="n">
        <v>3</v>
      </c>
      <c r="L2972" s="16" t="s">
        <v>41</v>
      </c>
      <c r="M2972" s="18" t="n">
        <f aca="false">IF(ISNUMBER(B2972),B2972,IF(MID(B2972,3,1)="-",DATE(VALUE(RIGHT(B2972,4)),VALUE(MID(B2972,4,2)),VALUE(LEFT(B2972,2))),DATE(VALUE(LEFT(B2972,4)),VALUE(MID(B2972,6,2)),VALUE(RIGHT(B2972,2)))))</f>
        <v>45914</v>
      </c>
      <c r="N2972" s="16" t="n">
        <f aca="false">MONTH(M2972)</f>
        <v>9</v>
      </c>
      <c r="O2972" s="16" t="str">
        <f aca="false">PROPER(TRIM(H2972))</f>
        <v>Pune</v>
      </c>
      <c r="P2972" s="16" t="str">
        <f aca="false">IFERROR(VLOOKUP(O2972,city_map!$A$2:$B$6,2,FALSE()),O2972)</f>
        <v>Pune</v>
      </c>
      <c r="Q2972" s="16" t="n">
        <f aca="false">IF(ISNUMBER(F2972),F2972,VALUE(SUBSTITUTE(SUBSTITUTE(F2972,"₹",""),",","")))</f>
        <v>286</v>
      </c>
      <c r="R2972" s="16" t="n">
        <f aca="false">IF(E2972=99,1,E2972)</f>
        <v>2</v>
      </c>
      <c r="S2972" s="16" t="n">
        <f aca="false">IF(G2972="",0,G2972)</f>
        <v>0.1</v>
      </c>
      <c r="T2972" s="16" t="str">
        <f aca="false">IF(I2972="","Unknown",IF(I2972="upi","UPI",I2972))</f>
        <v>Net Banking</v>
      </c>
      <c r="U2972" s="16" t="str">
        <f aca="false">IF(L2972="Yes","Y",IF(L2972="No","N",L2972))</f>
        <v>N</v>
      </c>
      <c r="V2972" s="19" t="n">
        <f aca="false">ROUND(R2972*Q2972*(1-S2972),2)</f>
        <v>514.8</v>
      </c>
      <c r="W2972" s="16" t="str">
        <f aca="false">_xlfn.XLOOKUP(D2972,products!$A$2:$A$61,products!$C$2:$C$61,"Not found")</f>
        <v>Beauty</v>
      </c>
    </row>
    <row r="2973" customFormat="false" ht="15" hidden="false" customHeight="false" outlineLevel="0" collapsed="false">
      <c r="A2973" s="16" t="s">
        <v>4237</v>
      </c>
      <c r="B2973" s="16" t="s">
        <v>4234</v>
      </c>
      <c r="C2973" s="16" t="s">
        <v>1728</v>
      </c>
      <c r="D2973" s="16" t="s">
        <v>92</v>
      </c>
      <c r="E2973" s="16" t="n">
        <v>2</v>
      </c>
      <c r="F2973" s="16" t="n">
        <v>4171</v>
      </c>
      <c r="G2973" s="16" t="n">
        <v>0.1</v>
      </c>
      <c r="H2973" s="16" t="s">
        <v>81</v>
      </c>
      <c r="I2973" s="16" t="s">
        <v>71</v>
      </c>
      <c r="J2973" s="16" t="n">
        <v>4</v>
      </c>
      <c r="K2973" s="16" t="n">
        <v>3</v>
      </c>
      <c r="L2973" s="16" t="s">
        <v>57</v>
      </c>
      <c r="M2973" s="18" t="n">
        <f aca="false">IF(ISNUMBER(B2973),B2973,IF(MID(B2973,3,1)="-",DATE(VALUE(RIGHT(B2973,4)),VALUE(MID(B2973,4,2)),VALUE(LEFT(B2973,2))),DATE(VALUE(LEFT(B2973,4)),VALUE(MID(B2973,6,2)),VALUE(RIGHT(B2973,2)))))</f>
        <v>45914</v>
      </c>
      <c r="N2973" s="16" t="n">
        <f aca="false">MONTH(M2973)</f>
        <v>9</v>
      </c>
      <c r="O2973" s="16" t="str">
        <f aca="false">PROPER(TRIM(H2973))</f>
        <v>Hyderabad</v>
      </c>
      <c r="P2973" s="16" t="str">
        <f aca="false">IFERROR(VLOOKUP(O2973,city_map!$A$2:$B$6,2,FALSE()),O2973)</f>
        <v>Hyderabad</v>
      </c>
      <c r="Q2973" s="16" t="n">
        <f aca="false">IF(ISNUMBER(F2973),F2973,VALUE(SUBSTITUTE(SUBSTITUTE(F2973,"₹",""),",","")))</f>
        <v>4171</v>
      </c>
      <c r="R2973" s="16" t="n">
        <f aca="false">IF(E2973=99,1,E2973)</f>
        <v>2</v>
      </c>
      <c r="S2973" s="16" t="n">
        <f aca="false">IF(G2973="",0,G2973)</f>
        <v>0.1</v>
      </c>
      <c r="T2973" s="16" t="str">
        <f aca="false">IF(I2973="","Unknown",IF(I2973="upi","UPI",I2973))</f>
        <v>Credit Card</v>
      </c>
      <c r="U2973" s="16" t="str">
        <f aca="false">IF(L2973="Yes","Y",IF(L2973="No","N",L2973))</f>
        <v>Y</v>
      </c>
      <c r="V2973" s="19" t="n">
        <f aca="false">ROUND(R2973*Q2973*(1-S2973),2)</f>
        <v>7507.8</v>
      </c>
      <c r="W2973" s="16" t="str">
        <f aca="false">_xlfn.XLOOKUP(D2973,products!$A$2:$A$61,products!$C$2:$C$61,"Not found")</f>
        <v>Electronics</v>
      </c>
    </row>
    <row r="2974" customFormat="false" ht="15" hidden="false" customHeight="false" outlineLevel="0" collapsed="false">
      <c r="A2974" s="16" t="s">
        <v>4238</v>
      </c>
      <c r="B2974" s="16" t="s">
        <v>4234</v>
      </c>
      <c r="C2974" s="16" t="s">
        <v>1651</v>
      </c>
      <c r="D2974" s="16" t="s">
        <v>126</v>
      </c>
      <c r="E2974" s="16" t="n">
        <v>1</v>
      </c>
      <c r="F2974" s="16" t="n">
        <v>393</v>
      </c>
      <c r="G2974" s="16" t="n">
        <v>0</v>
      </c>
      <c r="H2974" s="16" t="s">
        <v>52</v>
      </c>
      <c r="I2974" s="16" t="s">
        <v>47</v>
      </c>
      <c r="J2974" s="16" t="n">
        <v>3</v>
      </c>
      <c r="K2974" s="16" t="n">
        <v>5</v>
      </c>
      <c r="L2974" s="16" t="s">
        <v>41</v>
      </c>
      <c r="M2974" s="18" t="n">
        <f aca="false">IF(ISNUMBER(B2974),B2974,IF(MID(B2974,3,1)="-",DATE(VALUE(RIGHT(B2974,4)),VALUE(MID(B2974,4,2)),VALUE(LEFT(B2974,2))),DATE(VALUE(LEFT(B2974,4)),VALUE(MID(B2974,6,2)),VALUE(RIGHT(B2974,2)))))</f>
        <v>45914</v>
      </c>
      <c r="N2974" s="16" t="n">
        <f aca="false">MONTH(M2974)</f>
        <v>9</v>
      </c>
      <c r="O2974" s="16" t="str">
        <f aca="false">PROPER(TRIM(H2974))</f>
        <v>Delhi</v>
      </c>
      <c r="P2974" s="16" t="str">
        <f aca="false">IFERROR(VLOOKUP(O2974,city_map!$A$2:$B$6,2,FALSE()),O2974)</f>
        <v>Delhi</v>
      </c>
      <c r="Q2974" s="16" t="n">
        <f aca="false">IF(ISNUMBER(F2974),F2974,VALUE(SUBSTITUTE(SUBSTITUTE(F2974,"₹",""),",","")))</f>
        <v>393</v>
      </c>
      <c r="R2974" s="16" t="n">
        <f aca="false">IF(E2974=99,1,E2974)</f>
        <v>1</v>
      </c>
      <c r="S2974" s="16" t="n">
        <f aca="false">IF(G2974="",0,G2974)</f>
        <v>0</v>
      </c>
      <c r="T2974" s="16" t="str">
        <f aca="false">IF(I2974="","Unknown",IF(I2974="upi","UPI",I2974))</f>
        <v>Debit Card</v>
      </c>
      <c r="U2974" s="16" t="str">
        <f aca="false">IF(L2974="Yes","Y",IF(L2974="No","N",L2974))</f>
        <v>N</v>
      </c>
      <c r="V2974" s="19" t="n">
        <f aca="false">ROUND(R2974*Q2974*(1-S2974),2)</f>
        <v>393</v>
      </c>
      <c r="W2974" s="16" t="str">
        <f aca="false">_xlfn.XLOOKUP(D2974,products!$A$2:$A$61,products!$C$2:$C$61,"Not found")</f>
        <v>Home</v>
      </c>
    </row>
    <row r="2975" customFormat="false" ht="15" hidden="false" customHeight="false" outlineLevel="0" collapsed="false">
      <c r="A2975" s="16" t="s">
        <v>4239</v>
      </c>
      <c r="B2975" s="16" t="s">
        <v>4234</v>
      </c>
      <c r="C2975" s="16" t="s">
        <v>433</v>
      </c>
      <c r="D2975" s="16" t="s">
        <v>126</v>
      </c>
      <c r="E2975" s="16" t="n">
        <v>1</v>
      </c>
      <c r="F2975" s="16" t="n">
        <v>381</v>
      </c>
      <c r="G2975" s="16" t="n">
        <v>0.2</v>
      </c>
      <c r="H2975" s="16" t="s">
        <v>56</v>
      </c>
      <c r="I2975" s="16" t="s">
        <v>71</v>
      </c>
      <c r="J2975" s="16" t="n">
        <v>6</v>
      </c>
      <c r="K2975" s="16" t="n">
        <v>3</v>
      </c>
      <c r="L2975" s="16" t="s">
        <v>41</v>
      </c>
      <c r="M2975" s="18" t="n">
        <f aca="false">IF(ISNUMBER(B2975),B2975,IF(MID(B2975,3,1)="-",DATE(VALUE(RIGHT(B2975,4)),VALUE(MID(B2975,4,2)),VALUE(LEFT(B2975,2))),DATE(VALUE(LEFT(B2975,4)),VALUE(MID(B2975,6,2)),VALUE(RIGHT(B2975,2)))))</f>
        <v>45914</v>
      </c>
      <c r="N2975" s="16" t="n">
        <f aca="false">MONTH(M2975)</f>
        <v>9</v>
      </c>
      <c r="O2975" s="16" t="str">
        <f aca="false">PROPER(TRIM(H2975))</f>
        <v>Lucknow</v>
      </c>
      <c r="P2975" s="16" t="str">
        <f aca="false">IFERROR(VLOOKUP(O2975,city_map!$A$2:$B$6,2,FALSE()),O2975)</f>
        <v>Lucknow</v>
      </c>
      <c r="Q2975" s="16" t="n">
        <f aca="false">IF(ISNUMBER(F2975),F2975,VALUE(SUBSTITUTE(SUBSTITUTE(F2975,"₹",""),",","")))</f>
        <v>381</v>
      </c>
      <c r="R2975" s="16" t="n">
        <f aca="false">IF(E2975=99,1,E2975)</f>
        <v>1</v>
      </c>
      <c r="S2975" s="16" t="n">
        <f aca="false">IF(G2975="",0,G2975)</f>
        <v>0.2</v>
      </c>
      <c r="T2975" s="16" t="str">
        <f aca="false">IF(I2975="","Unknown",IF(I2975="upi","UPI",I2975))</f>
        <v>Credit Card</v>
      </c>
      <c r="U2975" s="16" t="str">
        <f aca="false">IF(L2975="Yes","Y",IF(L2975="No","N",L2975))</f>
        <v>N</v>
      </c>
      <c r="V2975" s="19" t="n">
        <f aca="false">ROUND(R2975*Q2975*(1-S2975),2)</f>
        <v>304.8</v>
      </c>
      <c r="W2975" s="16" t="str">
        <f aca="false">_xlfn.XLOOKUP(D2975,products!$A$2:$A$61,products!$C$2:$C$61,"Not found")</f>
        <v>Home</v>
      </c>
    </row>
    <row r="2976" customFormat="false" ht="15" hidden="false" customHeight="false" outlineLevel="0" collapsed="false">
      <c r="A2976" s="16" t="s">
        <v>4240</v>
      </c>
      <c r="B2976" s="16" t="s">
        <v>4234</v>
      </c>
      <c r="C2976" s="16" t="s">
        <v>328</v>
      </c>
      <c r="D2976" s="16" t="s">
        <v>88</v>
      </c>
      <c r="E2976" s="16" t="n">
        <v>1</v>
      </c>
      <c r="F2976" s="16" t="n">
        <v>3051</v>
      </c>
      <c r="G2976" s="16" t="n">
        <v>0</v>
      </c>
      <c r="H2976" s="16" t="s">
        <v>208</v>
      </c>
      <c r="I2976" s="16" t="s">
        <v>60</v>
      </c>
      <c r="J2976" s="16" t="n">
        <v>4</v>
      </c>
      <c r="K2976" s="16" t="n">
        <v>5</v>
      </c>
      <c r="L2976" s="16" t="s">
        <v>41</v>
      </c>
      <c r="M2976" s="18" t="n">
        <f aca="false">IF(ISNUMBER(B2976),B2976,IF(MID(B2976,3,1)="-",DATE(VALUE(RIGHT(B2976,4)),VALUE(MID(B2976,4,2)),VALUE(LEFT(B2976,2))),DATE(VALUE(LEFT(B2976,4)),VALUE(MID(B2976,6,2)),VALUE(RIGHT(B2976,2)))))</f>
        <v>45914</v>
      </c>
      <c r="N2976" s="16" t="n">
        <f aca="false">MONTH(M2976)</f>
        <v>9</v>
      </c>
      <c r="O2976" s="16" t="str">
        <f aca="false">PROPER(TRIM(H2976))</f>
        <v>Jaipur</v>
      </c>
      <c r="P2976" s="16" t="str">
        <f aca="false">IFERROR(VLOOKUP(O2976,city_map!$A$2:$B$6,2,FALSE()),O2976)</f>
        <v>Jaipur</v>
      </c>
      <c r="Q2976" s="16" t="n">
        <f aca="false">IF(ISNUMBER(F2976),F2976,VALUE(SUBSTITUTE(SUBSTITUTE(F2976,"₹",""),",","")))</f>
        <v>3051</v>
      </c>
      <c r="R2976" s="16" t="n">
        <f aca="false">IF(E2976=99,1,E2976)</f>
        <v>1</v>
      </c>
      <c r="S2976" s="16" t="n">
        <f aca="false">IF(G2976="",0,G2976)</f>
        <v>0</v>
      </c>
      <c r="T2976" s="16" t="str">
        <f aca="false">IF(I2976="","Unknown",IF(I2976="upi","UPI",I2976))</f>
        <v>UPI</v>
      </c>
      <c r="U2976" s="16" t="str">
        <f aca="false">IF(L2976="Yes","Y",IF(L2976="No","N",L2976))</f>
        <v>N</v>
      </c>
      <c r="V2976" s="19" t="n">
        <f aca="false">ROUND(R2976*Q2976*(1-S2976),2)</f>
        <v>3051</v>
      </c>
      <c r="W2976" s="16" t="str">
        <f aca="false">_xlfn.XLOOKUP(D2976,products!$A$2:$A$61,products!$C$2:$C$61,"Not found")</f>
        <v>Fashion</v>
      </c>
    </row>
    <row r="2977" customFormat="false" ht="15" hidden="false" customHeight="false" outlineLevel="0" collapsed="false">
      <c r="A2977" s="16" t="s">
        <v>4241</v>
      </c>
      <c r="B2977" s="16" t="s">
        <v>4234</v>
      </c>
      <c r="C2977" s="16" t="s">
        <v>627</v>
      </c>
      <c r="D2977" s="16" t="s">
        <v>157</v>
      </c>
      <c r="E2977" s="16" t="n">
        <v>2</v>
      </c>
      <c r="F2977" s="16" t="n">
        <v>1116</v>
      </c>
      <c r="G2977" s="16" t="n">
        <v>0.1</v>
      </c>
      <c r="H2977" s="16" t="s">
        <v>46</v>
      </c>
      <c r="I2977" s="16" t="s">
        <v>40</v>
      </c>
      <c r="J2977" s="16" t="n">
        <v>4</v>
      </c>
      <c r="K2977" s="16" t="n">
        <v>4</v>
      </c>
      <c r="L2977" s="16" t="s">
        <v>41</v>
      </c>
      <c r="M2977" s="18" t="n">
        <f aca="false">IF(ISNUMBER(B2977),B2977,IF(MID(B2977,3,1)="-",DATE(VALUE(RIGHT(B2977,4)),VALUE(MID(B2977,4,2)),VALUE(LEFT(B2977,2))),DATE(VALUE(LEFT(B2977,4)),VALUE(MID(B2977,6,2)),VALUE(RIGHT(B2977,2)))))</f>
        <v>45914</v>
      </c>
      <c r="N2977" s="16" t="n">
        <f aca="false">MONTH(M2977)</f>
        <v>9</v>
      </c>
      <c r="O2977" s="16" t="str">
        <f aca="false">PROPER(TRIM(H2977))</f>
        <v>Chennai</v>
      </c>
      <c r="P2977" s="16" t="str">
        <f aca="false">IFERROR(VLOOKUP(O2977,city_map!$A$2:$B$6,2,FALSE()),O2977)</f>
        <v>Chennai</v>
      </c>
      <c r="Q2977" s="16" t="n">
        <f aca="false">IF(ISNUMBER(F2977),F2977,VALUE(SUBSTITUTE(SUBSTITUTE(F2977,"₹",""),",","")))</f>
        <v>1116</v>
      </c>
      <c r="R2977" s="16" t="n">
        <f aca="false">IF(E2977=99,1,E2977)</f>
        <v>2</v>
      </c>
      <c r="S2977" s="16" t="n">
        <f aca="false">IF(G2977="",0,G2977)</f>
        <v>0.1</v>
      </c>
      <c r="T2977" s="16" t="str">
        <f aca="false">IF(I2977="","Unknown",IF(I2977="upi","UPI",I2977))</f>
        <v>COD</v>
      </c>
      <c r="U2977" s="16" t="str">
        <f aca="false">IF(L2977="Yes","Y",IF(L2977="No","N",L2977))</f>
        <v>N</v>
      </c>
      <c r="V2977" s="19" t="n">
        <f aca="false">ROUND(R2977*Q2977*(1-S2977),2)</f>
        <v>2008.8</v>
      </c>
      <c r="W2977" s="16" t="str">
        <f aca="false">_xlfn.XLOOKUP(D2977,products!$A$2:$A$61,products!$C$2:$C$61,"Not found")</f>
        <v>Books</v>
      </c>
    </row>
    <row r="2978" customFormat="false" ht="15" hidden="false" customHeight="false" outlineLevel="0" collapsed="false">
      <c r="A2978" s="16" t="s">
        <v>4242</v>
      </c>
      <c r="B2978" s="16" t="s">
        <v>4234</v>
      </c>
      <c r="C2978" s="16" t="s">
        <v>756</v>
      </c>
      <c r="D2978" s="16" t="s">
        <v>225</v>
      </c>
      <c r="E2978" s="16" t="n">
        <v>1</v>
      </c>
      <c r="F2978" s="16" t="n">
        <v>396</v>
      </c>
      <c r="G2978" s="16" t="n">
        <v>0.1</v>
      </c>
      <c r="H2978" s="16" t="s">
        <v>81</v>
      </c>
      <c r="I2978" s="16" t="s">
        <v>60</v>
      </c>
      <c r="J2978" s="16" t="n">
        <v>4</v>
      </c>
      <c r="K2978" s="16" t="n">
        <v>5</v>
      </c>
      <c r="L2978" s="16" t="s">
        <v>41</v>
      </c>
      <c r="M2978" s="18" t="n">
        <f aca="false">IF(ISNUMBER(B2978),B2978,IF(MID(B2978,3,1)="-",DATE(VALUE(RIGHT(B2978,4)),VALUE(MID(B2978,4,2)),VALUE(LEFT(B2978,2))),DATE(VALUE(LEFT(B2978,4)),VALUE(MID(B2978,6,2)),VALUE(RIGHT(B2978,2)))))</f>
        <v>45914</v>
      </c>
      <c r="N2978" s="16" t="n">
        <f aca="false">MONTH(M2978)</f>
        <v>9</v>
      </c>
      <c r="O2978" s="16" t="str">
        <f aca="false">PROPER(TRIM(H2978))</f>
        <v>Hyderabad</v>
      </c>
      <c r="P2978" s="16" t="str">
        <f aca="false">IFERROR(VLOOKUP(O2978,city_map!$A$2:$B$6,2,FALSE()),O2978)</f>
        <v>Hyderabad</v>
      </c>
      <c r="Q2978" s="16" t="n">
        <f aca="false">IF(ISNUMBER(F2978),F2978,VALUE(SUBSTITUTE(SUBSTITUTE(F2978,"₹",""),",","")))</f>
        <v>396</v>
      </c>
      <c r="R2978" s="16" t="n">
        <f aca="false">IF(E2978=99,1,E2978)</f>
        <v>1</v>
      </c>
      <c r="S2978" s="16" t="n">
        <f aca="false">IF(G2978="",0,G2978)</f>
        <v>0.1</v>
      </c>
      <c r="T2978" s="16" t="str">
        <f aca="false">IF(I2978="","Unknown",IF(I2978="upi","UPI",I2978))</f>
        <v>UPI</v>
      </c>
      <c r="U2978" s="16" t="str">
        <f aca="false">IF(L2978="Yes","Y",IF(L2978="No","N",L2978))</f>
        <v>N</v>
      </c>
      <c r="V2978" s="19" t="n">
        <f aca="false">ROUND(R2978*Q2978*(1-S2978),2)</f>
        <v>356.4</v>
      </c>
      <c r="W2978" s="16" t="str">
        <f aca="false">_xlfn.XLOOKUP(D2978,products!$A$2:$A$61,products!$C$2:$C$61,"Not found")</f>
        <v>Books</v>
      </c>
    </row>
    <row r="2979" customFormat="false" ht="15" hidden="false" customHeight="false" outlineLevel="0" collapsed="false">
      <c r="A2979" s="16" t="s">
        <v>4243</v>
      </c>
      <c r="B2979" s="16" t="s">
        <v>4234</v>
      </c>
      <c r="C2979" s="16" t="s">
        <v>286</v>
      </c>
      <c r="D2979" s="16" t="s">
        <v>63</v>
      </c>
      <c r="E2979" s="16" t="n">
        <v>1</v>
      </c>
      <c r="F2979" s="16" t="n">
        <v>1494</v>
      </c>
      <c r="G2979" s="16" t="n">
        <v>0.1</v>
      </c>
      <c r="H2979" s="16" t="s">
        <v>39</v>
      </c>
      <c r="I2979" s="16" t="s">
        <v>47</v>
      </c>
      <c r="J2979" s="16" t="n">
        <v>3</v>
      </c>
      <c r="K2979" s="16" t="n">
        <v>5</v>
      </c>
      <c r="L2979" s="16" t="s">
        <v>41</v>
      </c>
      <c r="M2979" s="18" t="n">
        <f aca="false">IF(ISNUMBER(B2979),B2979,IF(MID(B2979,3,1)="-",DATE(VALUE(RIGHT(B2979,4)),VALUE(MID(B2979,4,2)),VALUE(LEFT(B2979,2))),DATE(VALUE(LEFT(B2979,4)),VALUE(MID(B2979,6,2)),VALUE(RIGHT(B2979,2)))))</f>
        <v>45914</v>
      </c>
      <c r="N2979" s="16" t="n">
        <f aca="false">MONTH(M2979)</f>
        <v>9</v>
      </c>
      <c r="O2979" s="16" t="str">
        <f aca="false">PROPER(TRIM(H2979))</f>
        <v>Delhi</v>
      </c>
      <c r="P2979" s="16" t="str">
        <f aca="false">IFERROR(VLOOKUP(O2979,city_map!$A$2:$B$6,2,FALSE()),O2979)</f>
        <v>Delhi</v>
      </c>
      <c r="Q2979" s="16" t="n">
        <f aca="false">IF(ISNUMBER(F2979),F2979,VALUE(SUBSTITUTE(SUBSTITUTE(F2979,"₹",""),",","")))</f>
        <v>1494</v>
      </c>
      <c r="R2979" s="16" t="n">
        <f aca="false">IF(E2979=99,1,E2979)</f>
        <v>1</v>
      </c>
      <c r="S2979" s="16" t="n">
        <f aca="false">IF(G2979="",0,G2979)</f>
        <v>0.1</v>
      </c>
      <c r="T2979" s="16" t="str">
        <f aca="false">IF(I2979="","Unknown",IF(I2979="upi","UPI",I2979))</f>
        <v>Debit Card</v>
      </c>
      <c r="U2979" s="16" t="str">
        <f aca="false">IF(L2979="Yes","Y",IF(L2979="No","N",L2979))</f>
        <v>N</v>
      </c>
      <c r="V2979" s="19" t="n">
        <f aca="false">ROUND(R2979*Q2979*(1-S2979),2)</f>
        <v>1344.6</v>
      </c>
      <c r="W2979" s="16" t="str">
        <f aca="false">_xlfn.XLOOKUP(D2979,products!$A$2:$A$61,products!$C$2:$C$61,"Not found")</f>
        <v>Fashion</v>
      </c>
    </row>
    <row r="2980" customFormat="false" ht="15" hidden="false" customHeight="false" outlineLevel="0" collapsed="false">
      <c r="A2980" s="16" t="s">
        <v>4244</v>
      </c>
      <c r="B2980" s="16" t="s">
        <v>4234</v>
      </c>
      <c r="C2980" s="16" t="s">
        <v>450</v>
      </c>
      <c r="D2980" s="16" t="s">
        <v>300</v>
      </c>
      <c r="E2980" s="16" t="n">
        <v>1</v>
      </c>
      <c r="F2980" s="16" t="n">
        <v>2404</v>
      </c>
      <c r="G2980" s="16" t="n">
        <v>0.15</v>
      </c>
      <c r="H2980" s="16" t="s">
        <v>89</v>
      </c>
      <c r="I2980" s="16" t="s">
        <v>60</v>
      </c>
      <c r="J2980" s="16" t="n">
        <v>5</v>
      </c>
      <c r="K2980" s="16" t="n">
        <v>3</v>
      </c>
      <c r="L2980" s="16" t="s">
        <v>41</v>
      </c>
      <c r="M2980" s="18" t="n">
        <f aca="false">IF(ISNUMBER(B2980),B2980,IF(MID(B2980,3,1)="-",DATE(VALUE(RIGHT(B2980,4)),VALUE(MID(B2980,4,2)),VALUE(LEFT(B2980,2))),DATE(VALUE(LEFT(B2980,4)),VALUE(MID(B2980,6,2)),VALUE(RIGHT(B2980,2)))))</f>
        <v>45914</v>
      </c>
      <c r="N2980" s="16" t="n">
        <f aca="false">MONTH(M2980)</f>
        <v>9</v>
      </c>
      <c r="O2980" s="16" t="str">
        <f aca="false">PROPER(TRIM(H2980))</f>
        <v>Ahmedabad</v>
      </c>
      <c r="P2980" s="16" t="str">
        <f aca="false">IFERROR(VLOOKUP(O2980,city_map!$A$2:$B$6,2,FALSE()),O2980)</f>
        <v>Ahmedabad</v>
      </c>
      <c r="Q2980" s="16" t="n">
        <f aca="false">IF(ISNUMBER(F2980),F2980,VALUE(SUBSTITUTE(SUBSTITUTE(F2980,"₹",""),",","")))</f>
        <v>2404</v>
      </c>
      <c r="R2980" s="16" t="n">
        <f aca="false">IF(E2980=99,1,E2980)</f>
        <v>1</v>
      </c>
      <c r="S2980" s="16" t="n">
        <f aca="false">IF(G2980="",0,G2980)</f>
        <v>0.15</v>
      </c>
      <c r="T2980" s="16" t="str">
        <f aca="false">IF(I2980="","Unknown",IF(I2980="upi","UPI",I2980))</f>
        <v>UPI</v>
      </c>
      <c r="U2980" s="16" t="str">
        <f aca="false">IF(L2980="Yes","Y",IF(L2980="No","N",L2980))</f>
        <v>N</v>
      </c>
      <c r="V2980" s="19" t="n">
        <f aca="false">ROUND(R2980*Q2980*(1-S2980),2)</f>
        <v>2043.4</v>
      </c>
      <c r="W2980" s="16" t="str">
        <f aca="false">_xlfn.XLOOKUP(D2980,products!$A$2:$A$61,products!$C$2:$C$61,"Not found")</f>
        <v>Home</v>
      </c>
    </row>
    <row r="2981" customFormat="false" ht="15" hidden="false" customHeight="false" outlineLevel="0" collapsed="false">
      <c r="A2981" s="16" t="s">
        <v>4245</v>
      </c>
      <c r="B2981" s="16" t="s">
        <v>4234</v>
      </c>
      <c r="C2981" s="16" t="s">
        <v>1627</v>
      </c>
      <c r="D2981" s="16" t="s">
        <v>92</v>
      </c>
      <c r="E2981" s="16" t="n">
        <v>1</v>
      </c>
      <c r="F2981" s="16" t="n">
        <v>3840</v>
      </c>
      <c r="G2981" s="16" t="n">
        <v>0.05</v>
      </c>
      <c r="H2981" s="16" t="s">
        <v>39</v>
      </c>
      <c r="I2981" s="16" t="s">
        <v>40</v>
      </c>
      <c r="J2981" s="16" t="n">
        <v>4</v>
      </c>
      <c r="K2981" s="16" t="n">
        <v>4</v>
      </c>
      <c r="L2981" s="16" t="s">
        <v>41</v>
      </c>
      <c r="M2981" s="18" t="n">
        <f aca="false">IF(ISNUMBER(B2981),B2981,IF(MID(B2981,3,1)="-",DATE(VALUE(RIGHT(B2981,4)),VALUE(MID(B2981,4,2)),VALUE(LEFT(B2981,2))),DATE(VALUE(LEFT(B2981,4)),VALUE(MID(B2981,6,2)),VALUE(RIGHT(B2981,2)))))</f>
        <v>45914</v>
      </c>
      <c r="N2981" s="16" t="n">
        <f aca="false">MONTH(M2981)</f>
        <v>9</v>
      </c>
      <c r="O2981" s="16" t="str">
        <f aca="false">PROPER(TRIM(H2981))</f>
        <v>Delhi</v>
      </c>
      <c r="P2981" s="16" t="str">
        <f aca="false">IFERROR(VLOOKUP(O2981,city_map!$A$2:$B$6,2,FALSE()),O2981)</f>
        <v>Delhi</v>
      </c>
      <c r="Q2981" s="16" t="n">
        <f aca="false">IF(ISNUMBER(F2981),F2981,VALUE(SUBSTITUTE(SUBSTITUTE(F2981,"₹",""),",","")))</f>
        <v>3840</v>
      </c>
      <c r="R2981" s="16" t="n">
        <f aca="false">IF(E2981=99,1,E2981)</f>
        <v>1</v>
      </c>
      <c r="S2981" s="16" t="n">
        <f aca="false">IF(G2981="",0,G2981)</f>
        <v>0.05</v>
      </c>
      <c r="T2981" s="16" t="str">
        <f aca="false">IF(I2981="","Unknown",IF(I2981="upi","UPI",I2981))</f>
        <v>COD</v>
      </c>
      <c r="U2981" s="16" t="str">
        <f aca="false">IF(L2981="Yes","Y",IF(L2981="No","N",L2981))</f>
        <v>N</v>
      </c>
      <c r="V2981" s="19" t="n">
        <f aca="false">ROUND(R2981*Q2981*(1-S2981),2)</f>
        <v>3648</v>
      </c>
      <c r="W2981" s="16" t="str">
        <f aca="false">_xlfn.XLOOKUP(D2981,products!$A$2:$A$61,products!$C$2:$C$61,"Not found")</f>
        <v>Electronics</v>
      </c>
    </row>
    <row r="2982" customFormat="false" ht="15" hidden="false" customHeight="false" outlineLevel="0" collapsed="false">
      <c r="A2982" s="16" t="s">
        <v>4246</v>
      </c>
      <c r="B2982" s="16" t="s">
        <v>4234</v>
      </c>
      <c r="C2982" s="16" t="s">
        <v>76</v>
      </c>
      <c r="D2982" s="16" t="s">
        <v>170</v>
      </c>
      <c r="E2982" s="16" t="n">
        <v>2</v>
      </c>
      <c r="F2982" s="16" t="n">
        <v>3210</v>
      </c>
      <c r="G2982" s="16" t="n">
        <v>0</v>
      </c>
      <c r="H2982" s="16" t="s">
        <v>46</v>
      </c>
      <c r="I2982" s="16" t="s">
        <v>40</v>
      </c>
      <c r="J2982" s="16" t="n">
        <v>5</v>
      </c>
      <c r="K2982" s="16" t="n">
        <v>3</v>
      </c>
      <c r="L2982" s="16" t="s">
        <v>41</v>
      </c>
      <c r="M2982" s="18" t="n">
        <f aca="false">IF(ISNUMBER(B2982),B2982,IF(MID(B2982,3,1)="-",DATE(VALUE(RIGHT(B2982,4)),VALUE(MID(B2982,4,2)),VALUE(LEFT(B2982,2))),DATE(VALUE(LEFT(B2982,4)),VALUE(MID(B2982,6,2)),VALUE(RIGHT(B2982,2)))))</f>
        <v>45914</v>
      </c>
      <c r="N2982" s="16" t="n">
        <f aca="false">MONTH(M2982)</f>
        <v>9</v>
      </c>
      <c r="O2982" s="16" t="str">
        <f aca="false">PROPER(TRIM(H2982))</f>
        <v>Chennai</v>
      </c>
      <c r="P2982" s="16" t="str">
        <f aca="false">IFERROR(VLOOKUP(O2982,city_map!$A$2:$B$6,2,FALSE()),O2982)</f>
        <v>Chennai</v>
      </c>
      <c r="Q2982" s="16" t="n">
        <f aca="false">IF(ISNUMBER(F2982),F2982,VALUE(SUBSTITUTE(SUBSTITUTE(F2982,"₹",""),",","")))</f>
        <v>3210</v>
      </c>
      <c r="R2982" s="16" t="n">
        <f aca="false">IF(E2982=99,1,E2982)</f>
        <v>2</v>
      </c>
      <c r="S2982" s="16" t="n">
        <f aca="false">IF(G2982="",0,G2982)</f>
        <v>0</v>
      </c>
      <c r="T2982" s="16" t="str">
        <f aca="false">IF(I2982="","Unknown",IF(I2982="upi","UPI",I2982))</f>
        <v>COD</v>
      </c>
      <c r="U2982" s="16" t="str">
        <f aca="false">IF(L2982="Yes","Y",IF(L2982="No","N",L2982))</f>
        <v>N</v>
      </c>
      <c r="V2982" s="19" t="n">
        <f aca="false">ROUND(R2982*Q2982*(1-S2982),2)</f>
        <v>6420</v>
      </c>
      <c r="W2982" s="16" t="str">
        <f aca="false">_xlfn.XLOOKUP(D2982,products!$A$2:$A$61,products!$C$2:$C$61,"Not found")</f>
        <v>Home</v>
      </c>
    </row>
    <row r="2983" customFormat="false" ht="15" hidden="false" customHeight="false" outlineLevel="0" collapsed="false">
      <c r="A2983" s="16" t="s">
        <v>4247</v>
      </c>
      <c r="B2983" s="16" t="s">
        <v>4234</v>
      </c>
      <c r="C2983" s="16" t="s">
        <v>37</v>
      </c>
      <c r="D2983" s="16" t="s">
        <v>219</v>
      </c>
      <c r="E2983" s="16" t="n">
        <v>2</v>
      </c>
      <c r="F2983" s="16" t="n">
        <v>1260</v>
      </c>
      <c r="G2983" s="16" t="n">
        <v>0.1</v>
      </c>
      <c r="H2983" s="16" t="s">
        <v>545</v>
      </c>
      <c r="I2983" s="16" t="s">
        <v>60</v>
      </c>
      <c r="J2983" s="16" t="n">
        <v>3</v>
      </c>
      <c r="K2983" s="16" t="n">
        <v>5</v>
      </c>
      <c r="L2983" s="16" t="s">
        <v>41</v>
      </c>
      <c r="M2983" s="18" t="n">
        <f aca="false">IF(ISNUMBER(B2983),B2983,IF(MID(B2983,3,1)="-",DATE(VALUE(RIGHT(B2983,4)),VALUE(MID(B2983,4,2)),VALUE(LEFT(B2983,2))),DATE(VALUE(LEFT(B2983,4)),VALUE(MID(B2983,6,2)),VALUE(RIGHT(B2983,2)))))</f>
        <v>45914</v>
      </c>
      <c r="N2983" s="16" t="n">
        <f aca="false">MONTH(M2983)</f>
        <v>9</v>
      </c>
      <c r="O2983" s="16" t="str">
        <f aca="false">PROPER(TRIM(H2983))</f>
        <v>Delhi</v>
      </c>
      <c r="P2983" s="16" t="str">
        <f aca="false">IFERROR(VLOOKUP(O2983,city_map!$A$2:$B$6,2,FALSE()),O2983)</f>
        <v>Delhi</v>
      </c>
      <c r="Q2983" s="16" t="n">
        <f aca="false">IF(ISNUMBER(F2983),F2983,VALUE(SUBSTITUTE(SUBSTITUTE(F2983,"₹",""),",","")))</f>
        <v>1260</v>
      </c>
      <c r="R2983" s="16" t="n">
        <f aca="false">IF(E2983=99,1,E2983)</f>
        <v>2</v>
      </c>
      <c r="S2983" s="16" t="n">
        <f aca="false">IF(G2983="",0,G2983)</f>
        <v>0.1</v>
      </c>
      <c r="T2983" s="16" t="str">
        <f aca="false">IF(I2983="","Unknown",IF(I2983="upi","UPI",I2983))</f>
        <v>UPI</v>
      </c>
      <c r="U2983" s="16" t="str">
        <f aca="false">IF(L2983="Yes","Y",IF(L2983="No","N",L2983))</f>
        <v>N</v>
      </c>
      <c r="V2983" s="19" t="n">
        <f aca="false">ROUND(R2983*Q2983*(1-S2983),2)</f>
        <v>2268</v>
      </c>
      <c r="W2983" s="16" t="str">
        <f aca="false">_xlfn.XLOOKUP(D2983,products!$A$2:$A$61,products!$C$2:$C$61,"Not found")</f>
        <v>Electronics</v>
      </c>
    </row>
    <row r="2984" customFormat="false" ht="15" hidden="false" customHeight="false" outlineLevel="0" collapsed="false">
      <c r="A2984" s="16" t="s">
        <v>4248</v>
      </c>
      <c r="B2984" s="16" t="s">
        <v>4234</v>
      </c>
      <c r="C2984" s="16" t="s">
        <v>128</v>
      </c>
      <c r="D2984" s="16" t="s">
        <v>440</v>
      </c>
      <c r="E2984" s="16" t="n">
        <v>1</v>
      </c>
      <c r="F2984" s="16" t="n">
        <v>1448</v>
      </c>
      <c r="G2984" s="16" t="n">
        <v>0</v>
      </c>
      <c r="H2984" s="16" t="s">
        <v>130</v>
      </c>
      <c r="I2984" s="16" t="s">
        <v>40</v>
      </c>
      <c r="J2984" s="16" t="n">
        <v>3</v>
      </c>
      <c r="K2984" s="16" t="n">
        <v>5</v>
      </c>
      <c r="L2984" s="16" t="s">
        <v>41</v>
      </c>
      <c r="M2984" s="18" t="n">
        <f aca="false">IF(ISNUMBER(B2984),B2984,IF(MID(B2984,3,1)="-",DATE(VALUE(RIGHT(B2984,4)),VALUE(MID(B2984,4,2)),VALUE(LEFT(B2984,2))),DATE(VALUE(LEFT(B2984,4)),VALUE(MID(B2984,6,2)),VALUE(RIGHT(B2984,2)))))</f>
        <v>45914</v>
      </c>
      <c r="N2984" s="16" t="n">
        <f aca="false">MONTH(M2984)</f>
        <v>9</v>
      </c>
      <c r="O2984" s="16" t="str">
        <f aca="false">PROPER(TRIM(H2984))</f>
        <v>Bengaluru</v>
      </c>
      <c r="P2984" s="16" t="str">
        <f aca="false">IFERROR(VLOOKUP(O2984,city_map!$A$2:$B$6,2,FALSE()),O2984)</f>
        <v>Bengaluru</v>
      </c>
      <c r="Q2984" s="16" t="n">
        <f aca="false">IF(ISNUMBER(F2984),F2984,VALUE(SUBSTITUTE(SUBSTITUTE(F2984,"₹",""),",","")))</f>
        <v>1448</v>
      </c>
      <c r="R2984" s="16" t="n">
        <f aca="false">IF(E2984=99,1,E2984)</f>
        <v>1</v>
      </c>
      <c r="S2984" s="16" t="n">
        <f aca="false">IF(G2984="",0,G2984)</f>
        <v>0</v>
      </c>
      <c r="T2984" s="16" t="str">
        <f aca="false">IF(I2984="","Unknown",IF(I2984="upi","UPI",I2984))</f>
        <v>COD</v>
      </c>
      <c r="U2984" s="16" t="str">
        <f aca="false">IF(L2984="Yes","Y",IF(L2984="No","N",L2984))</f>
        <v>N</v>
      </c>
      <c r="V2984" s="19" t="n">
        <f aca="false">ROUND(R2984*Q2984*(1-S2984),2)</f>
        <v>1448</v>
      </c>
      <c r="W2984" s="16" t="str">
        <f aca="false">_xlfn.XLOOKUP(D2984,products!$A$2:$A$61,products!$C$2:$C$61,"Not found")</f>
        <v>Home</v>
      </c>
    </row>
    <row r="2985" customFormat="false" ht="15" hidden="false" customHeight="false" outlineLevel="0" collapsed="false">
      <c r="A2985" s="16" t="s">
        <v>4249</v>
      </c>
      <c r="B2985" s="16" t="s">
        <v>4234</v>
      </c>
      <c r="C2985" s="16" t="s">
        <v>1823</v>
      </c>
      <c r="D2985" s="16" t="s">
        <v>157</v>
      </c>
      <c r="E2985" s="16" t="n">
        <v>1</v>
      </c>
      <c r="F2985" s="16" t="n">
        <v>1122</v>
      </c>
      <c r="G2985" s="16" t="n">
        <v>0.1</v>
      </c>
      <c r="H2985" s="16" t="s">
        <v>112</v>
      </c>
      <c r="I2985" s="16" t="s">
        <v>40</v>
      </c>
      <c r="J2985" s="16" t="n">
        <v>3</v>
      </c>
      <c r="K2985" s="16" t="n">
        <v>5</v>
      </c>
      <c r="L2985" s="16" t="s">
        <v>41</v>
      </c>
      <c r="M2985" s="18" t="n">
        <f aca="false">IF(ISNUMBER(B2985),B2985,IF(MID(B2985,3,1)="-",DATE(VALUE(RIGHT(B2985,4)),VALUE(MID(B2985,4,2)),VALUE(LEFT(B2985,2))),DATE(VALUE(LEFT(B2985,4)),VALUE(MID(B2985,6,2)),VALUE(RIGHT(B2985,2)))))</f>
        <v>45914</v>
      </c>
      <c r="N2985" s="16" t="n">
        <f aca="false">MONTH(M2985)</f>
        <v>9</v>
      </c>
      <c r="O2985" s="16" t="str">
        <f aca="false">PROPER(TRIM(H2985))</f>
        <v>Mumbai</v>
      </c>
      <c r="P2985" s="16" t="str">
        <f aca="false">IFERROR(VLOOKUP(O2985,city_map!$A$2:$B$6,2,FALSE()),O2985)</f>
        <v>Mumbai</v>
      </c>
      <c r="Q2985" s="16" t="n">
        <f aca="false">IF(ISNUMBER(F2985),F2985,VALUE(SUBSTITUTE(SUBSTITUTE(F2985,"₹",""),",","")))</f>
        <v>1122</v>
      </c>
      <c r="R2985" s="16" t="n">
        <f aca="false">IF(E2985=99,1,E2985)</f>
        <v>1</v>
      </c>
      <c r="S2985" s="16" t="n">
        <f aca="false">IF(G2985="",0,G2985)</f>
        <v>0.1</v>
      </c>
      <c r="T2985" s="16" t="str">
        <f aca="false">IF(I2985="","Unknown",IF(I2985="upi","UPI",I2985))</f>
        <v>COD</v>
      </c>
      <c r="U2985" s="16" t="str">
        <f aca="false">IF(L2985="Yes","Y",IF(L2985="No","N",L2985))</f>
        <v>N</v>
      </c>
      <c r="V2985" s="19" t="n">
        <f aca="false">ROUND(R2985*Q2985*(1-S2985),2)</f>
        <v>1009.8</v>
      </c>
      <c r="W2985" s="16" t="str">
        <f aca="false">_xlfn.XLOOKUP(D2985,products!$A$2:$A$61,products!$C$2:$C$61,"Not found")</f>
        <v>Books</v>
      </c>
    </row>
    <row r="2986" customFormat="false" ht="15" hidden="false" customHeight="false" outlineLevel="0" collapsed="false">
      <c r="A2986" s="16" t="s">
        <v>4250</v>
      </c>
      <c r="B2986" s="16" t="s">
        <v>4234</v>
      </c>
      <c r="C2986" s="16" t="s">
        <v>76</v>
      </c>
      <c r="D2986" s="16" t="s">
        <v>396</v>
      </c>
      <c r="E2986" s="16" t="n">
        <v>1</v>
      </c>
      <c r="F2986" s="16" t="n">
        <v>5231</v>
      </c>
      <c r="G2986" s="16" t="n">
        <v>0</v>
      </c>
      <c r="H2986" s="16" t="s">
        <v>46</v>
      </c>
      <c r="I2986" s="16" t="s">
        <v>40</v>
      </c>
      <c r="J2986" s="16" t="n">
        <v>5</v>
      </c>
      <c r="K2986" s="16" t="n">
        <v>5</v>
      </c>
      <c r="L2986" s="16" t="s">
        <v>41</v>
      </c>
      <c r="M2986" s="18" t="n">
        <f aca="false">IF(ISNUMBER(B2986),B2986,IF(MID(B2986,3,1)="-",DATE(VALUE(RIGHT(B2986,4)),VALUE(MID(B2986,4,2)),VALUE(LEFT(B2986,2))),DATE(VALUE(LEFT(B2986,4)),VALUE(MID(B2986,6,2)),VALUE(RIGHT(B2986,2)))))</f>
        <v>45914</v>
      </c>
      <c r="N2986" s="16" t="n">
        <f aca="false">MONTH(M2986)</f>
        <v>9</v>
      </c>
      <c r="O2986" s="16" t="str">
        <f aca="false">PROPER(TRIM(H2986))</f>
        <v>Chennai</v>
      </c>
      <c r="P2986" s="16" t="str">
        <f aca="false">IFERROR(VLOOKUP(O2986,city_map!$A$2:$B$6,2,FALSE()),O2986)</f>
        <v>Chennai</v>
      </c>
      <c r="Q2986" s="16" t="n">
        <f aca="false">IF(ISNUMBER(F2986),F2986,VALUE(SUBSTITUTE(SUBSTITUTE(F2986,"₹",""),",","")))</f>
        <v>5231</v>
      </c>
      <c r="R2986" s="16" t="n">
        <f aca="false">IF(E2986=99,1,E2986)</f>
        <v>1</v>
      </c>
      <c r="S2986" s="16" t="n">
        <f aca="false">IF(G2986="",0,G2986)</f>
        <v>0</v>
      </c>
      <c r="T2986" s="16" t="str">
        <f aca="false">IF(I2986="","Unknown",IF(I2986="upi","UPI",I2986))</f>
        <v>COD</v>
      </c>
      <c r="U2986" s="16" t="str">
        <f aca="false">IF(L2986="Yes","Y",IF(L2986="No","N",L2986))</f>
        <v>N</v>
      </c>
      <c r="V2986" s="19" t="n">
        <f aca="false">ROUND(R2986*Q2986*(1-S2986),2)</f>
        <v>5231</v>
      </c>
      <c r="W2986" s="16" t="str">
        <f aca="false">_xlfn.XLOOKUP(D2986,products!$A$2:$A$61,products!$C$2:$C$61,"Not found")</f>
        <v>Home</v>
      </c>
    </row>
    <row r="2987" customFormat="false" ht="15" hidden="false" customHeight="false" outlineLevel="0" collapsed="false">
      <c r="A2987" s="16" t="s">
        <v>4251</v>
      </c>
      <c r="B2987" s="16" t="s">
        <v>4234</v>
      </c>
      <c r="C2987" s="16" t="s">
        <v>94</v>
      </c>
      <c r="D2987" s="16" t="s">
        <v>222</v>
      </c>
      <c r="E2987" s="16" t="n">
        <v>2</v>
      </c>
      <c r="F2987" s="16" t="n">
        <v>1868</v>
      </c>
      <c r="G2987" s="16" t="n">
        <v>0.2</v>
      </c>
      <c r="H2987" s="16" t="s">
        <v>70</v>
      </c>
      <c r="I2987" s="16" t="s">
        <v>100</v>
      </c>
      <c r="J2987" s="16" t="n">
        <v>5</v>
      </c>
      <c r="K2987" s="16" t="n">
        <v>4</v>
      </c>
      <c r="L2987" s="16" t="s">
        <v>41</v>
      </c>
      <c r="M2987" s="18" t="n">
        <f aca="false">IF(ISNUMBER(B2987),B2987,IF(MID(B2987,3,1)="-",DATE(VALUE(RIGHT(B2987,4)),VALUE(MID(B2987,4,2)),VALUE(LEFT(B2987,2))),DATE(VALUE(LEFT(B2987,4)),VALUE(MID(B2987,6,2)),VALUE(RIGHT(B2987,2)))))</f>
        <v>45914</v>
      </c>
      <c r="N2987" s="16" t="n">
        <f aca="false">MONTH(M2987)</f>
        <v>9</v>
      </c>
      <c r="O2987" s="16" t="str">
        <f aca="false">PROPER(TRIM(H2987))</f>
        <v>Pune</v>
      </c>
      <c r="P2987" s="16" t="str">
        <f aca="false">IFERROR(VLOOKUP(O2987,city_map!$A$2:$B$6,2,FALSE()),O2987)</f>
        <v>Pune</v>
      </c>
      <c r="Q2987" s="16" t="n">
        <f aca="false">IF(ISNUMBER(F2987),F2987,VALUE(SUBSTITUTE(SUBSTITUTE(F2987,"₹",""),",","")))</f>
        <v>1868</v>
      </c>
      <c r="R2987" s="16" t="n">
        <f aca="false">IF(E2987=99,1,E2987)</f>
        <v>2</v>
      </c>
      <c r="S2987" s="16" t="n">
        <f aca="false">IF(G2987="",0,G2987)</f>
        <v>0.2</v>
      </c>
      <c r="T2987" s="16" t="str">
        <f aca="false">IF(I2987="","Unknown",IF(I2987="upi","UPI",I2987))</f>
        <v>Net Banking</v>
      </c>
      <c r="U2987" s="16" t="str">
        <f aca="false">IF(L2987="Yes","Y",IF(L2987="No","N",L2987))</f>
        <v>N</v>
      </c>
      <c r="V2987" s="19" t="n">
        <f aca="false">ROUND(R2987*Q2987*(1-S2987),2)</f>
        <v>2988.8</v>
      </c>
      <c r="W2987" s="16" t="str">
        <f aca="false">_xlfn.XLOOKUP(D2987,products!$A$2:$A$61,products!$C$2:$C$61,"Not found")</f>
        <v>Fashion</v>
      </c>
    </row>
    <row r="2988" customFormat="false" ht="15" hidden="false" customHeight="false" outlineLevel="0" collapsed="false">
      <c r="A2988" s="16" t="s">
        <v>4252</v>
      </c>
      <c r="B2988" s="16" t="s">
        <v>4234</v>
      </c>
      <c r="C2988" s="16" t="s">
        <v>183</v>
      </c>
      <c r="D2988" s="16" t="s">
        <v>63</v>
      </c>
      <c r="E2988" s="16" t="n">
        <v>1</v>
      </c>
      <c r="F2988" s="16" t="n">
        <v>1516</v>
      </c>
      <c r="G2988" s="16" t="n">
        <v>0.05</v>
      </c>
      <c r="H2988" s="16" t="s">
        <v>39</v>
      </c>
      <c r="I2988" s="16"/>
      <c r="J2988" s="16" t="n">
        <v>2</v>
      </c>
      <c r="K2988" s="16" t="n">
        <v>4</v>
      </c>
      <c r="L2988" s="16" t="s">
        <v>41</v>
      </c>
      <c r="M2988" s="18" t="n">
        <f aca="false">IF(ISNUMBER(B2988),B2988,IF(MID(B2988,3,1)="-",DATE(VALUE(RIGHT(B2988,4)),VALUE(MID(B2988,4,2)),VALUE(LEFT(B2988,2))),DATE(VALUE(LEFT(B2988,4)),VALUE(MID(B2988,6,2)),VALUE(RIGHT(B2988,2)))))</f>
        <v>45914</v>
      </c>
      <c r="N2988" s="16" t="n">
        <f aca="false">MONTH(M2988)</f>
        <v>9</v>
      </c>
      <c r="O2988" s="16" t="str">
        <f aca="false">PROPER(TRIM(H2988))</f>
        <v>Delhi</v>
      </c>
      <c r="P2988" s="16" t="str">
        <f aca="false">IFERROR(VLOOKUP(O2988,city_map!$A$2:$B$6,2,FALSE()),O2988)</f>
        <v>Delhi</v>
      </c>
      <c r="Q2988" s="16" t="n">
        <f aca="false">IF(ISNUMBER(F2988),F2988,VALUE(SUBSTITUTE(SUBSTITUTE(F2988,"₹",""),",","")))</f>
        <v>1516</v>
      </c>
      <c r="R2988" s="16" t="n">
        <f aca="false">IF(E2988=99,1,E2988)</f>
        <v>1</v>
      </c>
      <c r="S2988" s="16" t="n">
        <f aca="false">IF(G2988="",0,G2988)</f>
        <v>0.05</v>
      </c>
      <c r="T2988" s="16" t="str">
        <f aca="false">IF(I2988="","Unknown",IF(I2988="upi","UPI",I2988))</f>
        <v>Unknown</v>
      </c>
      <c r="U2988" s="16" t="str">
        <f aca="false">IF(L2988="Yes","Y",IF(L2988="No","N",L2988))</f>
        <v>N</v>
      </c>
      <c r="V2988" s="19" t="n">
        <f aca="false">ROUND(R2988*Q2988*(1-S2988),2)</f>
        <v>1440.2</v>
      </c>
      <c r="W2988" s="16" t="str">
        <f aca="false">_xlfn.XLOOKUP(D2988,products!$A$2:$A$61,products!$C$2:$C$61,"Not found")</f>
        <v>Fashion</v>
      </c>
    </row>
    <row r="2989" customFormat="false" ht="15" hidden="false" customHeight="false" outlineLevel="0" collapsed="false">
      <c r="A2989" s="16" t="s">
        <v>4253</v>
      </c>
      <c r="B2989" s="16" t="s">
        <v>4234</v>
      </c>
      <c r="C2989" s="16" t="s">
        <v>435</v>
      </c>
      <c r="D2989" s="16" t="s">
        <v>88</v>
      </c>
      <c r="E2989" s="16" t="n">
        <v>1</v>
      </c>
      <c r="F2989" s="16" t="n">
        <v>3037</v>
      </c>
      <c r="G2989" s="16" t="n">
        <v>0</v>
      </c>
      <c r="H2989" s="16" t="s">
        <v>89</v>
      </c>
      <c r="I2989" s="16" t="s">
        <v>60</v>
      </c>
      <c r="J2989" s="16" t="n">
        <v>5</v>
      </c>
      <c r="K2989" s="16" t="n">
        <v>5</v>
      </c>
      <c r="L2989" s="16" t="s">
        <v>41</v>
      </c>
      <c r="M2989" s="18" t="n">
        <f aca="false">IF(ISNUMBER(B2989),B2989,IF(MID(B2989,3,1)="-",DATE(VALUE(RIGHT(B2989,4)),VALUE(MID(B2989,4,2)),VALUE(LEFT(B2989,2))),DATE(VALUE(LEFT(B2989,4)),VALUE(MID(B2989,6,2)),VALUE(RIGHT(B2989,2)))))</f>
        <v>45914</v>
      </c>
      <c r="N2989" s="16" t="n">
        <f aca="false">MONTH(M2989)</f>
        <v>9</v>
      </c>
      <c r="O2989" s="16" t="str">
        <f aca="false">PROPER(TRIM(H2989))</f>
        <v>Ahmedabad</v>
      </c>
      <c r="P2989" s="16" t="str">
        <f aca="false">IFERROR(VLOOKUP(O2989,city_map!$A$2:$B$6,2,FALSE()),O2989)</f>
        <v>Ahmedabad</v>
      </c>
      <c r="Q2989" s="16" t="n">
        <f aca="false">IF(ISNUMBER(F2989),F2989,VALUE(SUBSTITUTE(SUBSTITUTE(F2989,"₹",""),",","")))</f>
        <v>3037</v>
      </c>
      <c r="R2989" s="16" t="n">
        <f aca="false">IF(E2989=99,1,E2989)</f>
        <v>1</v>
      </c>
      <c r="S2989" s="16" t="n">
        <f aca="false">IF(G2989="",0,G2989)</f>
        <v>0</v>
      </c>
      <c r="T2989" s="16" t="str">
        <f aca="false">IF(I2989="","Unknown",IF(I2989="upi","UPI",I2989))</f>
        <v>UPI</v>
      </c>
      <c r="U2989" s="16" t="str">
        <f aca="false">IF(L2989="Yes","Y",IF(L2989="No","N",L2989))</f>
        <v>N</v>
      </c>
      <c r="V2989" s="19" t="n">
        <f aca="false">ROUND(R2989*Q2989*(1-S2989),2)</f>
        <v>3037</v>
      </c>
      <c r="W2989" s="16" t="str">
        <f aca="false">_xlfn.XLOOKUP(D2989,products!$A$2:$A$61,products!$C$2:$C$61,"Not found")</f>
        <v>Fashion</v>
      </c>
    </row>
    <row r="2990" customFormat="false" ht="15" hidden="false" customHeight="false" outlineLevel="0" collapsed="false">
      <c r="A2990" s="16" t="s">
        <v>4254</v>
      </c>
      <c r="B2990" s="16" t="s">
        <v>4234</v>
      </c>
      <c r="C2990" s="16" t="s">
        <v>651</v>
      </c>
      <c r="D2990" s="16" t="s">
        <v>165</v>
      </c>
      <c r="E2990" s="16" t="n">
        <v>3</v>
      </c>
      <c r="F2990" s="16" t="n">
        <v>904</v>
      </c>
      <c r="G2990" s="16" t="n">
        <v>0.15</v>
      </c>
      <c r="H2990" s="16" t="s">
        <v>56</v>
      </c>
      <c r="I2990" s="16"/>
      <c r="J2990" s="16" t="n">
        <v>4</v>
      </c>
      <c r="K2990" s="16" t="n">
        <v>5</v>
      </c>
      <c r="L2990" s="16" t="s">
        <v>41</v>
      </c>
      <c r="M2990" s="18" t="n">
        <f aca="false">IF(ISNUMBER(B2990),B2990,IF(MID(B2990,3,1)="-",DATE(VALUE(RIGHT(B2990,4)),VALUE(MID(B2990,4,2)),VALUE(LEFT(B2990,2))),DATE(VALUE(LEFT(B2990,4)),VALUE(MID(B2990,6,2)),VALUE(RIGHT(B2990,2)))))</f>
        <v>45914</v>
      </c>
      <c r="N2990" s="16" t="n">
        <f aca="false">MONTH(M2990)</f>
        <v>9</v>
      </c>
      <c r="O2990" s="16" t="str">
        <f aca="false">PROPER(TRIM(H2990))</f>
        <v>Lucknow</v>
      </c>
      <c r="P2990" s="16" t="str">
        <f aca="false">IFERROR(VLOOKUP(O2990,city_map!$A$2:$B$6,2,FALSE()),O2990)</f>
        <v>Lucknow</v>
      </c>
      <c r="Q2990" s="16" t="n">
        <f aca="false">IF(ISNUMBER(F2990),F2990,VALUE(SUBSTITUTE(SUBSTITUTE(F2990,"₹",""),",","")))</f>
        <v>904</v>
      </c>
      <c r="R2990" s="16" t="n">
        <f aca="false">IF(E2990=99,1,E2990)</f>
        <v>3</v>
      </c>
      <c r="S2990" s="16" t="n">
        <f aca="false">IF(G2990="",0,G2990)</f>
        <v>0.15</v>
      </c>
      <c r="T2990" s="16" t="str">
        <f aca="false">IF(I2990="","Unknown",IF(I2990="upi","UPI",I2990))</f>
        <v>Unknown</v>
      </c>
      <c r="U2990" s="16" t="str">
        <f aca="false">IF(L2990="Yes","Y",IF(L2990="No","N",L2990))</f>
        <v>N</v>
      </c>
      <c r="V2990" s="19" t="n">
        <f aca="false">ROUND(R2990*Q2990*(1-S2990),2)</f>
        <v>2305.2</v>
      </c>
      <c r="W2990" s="16" t="str">
        <f aca="false">_xlfn.XLOOKUP(D2990,products!$A$2:$A$61,products!$C$2:$C$61,"Not found")</f>
        <v>Electronics</v>
      </c>
    </row>
    <row r="2991" customFormat="false" ht="15" hidden="false" customHeight="false" outlineLevel="0" collapsed="false">
      <c r="A2991" s="16" t="s">
        <v>4255</v>
      </c>
      <c r="B2991" s="16" t="s">
        <v>4236</v>
      </c>
      <c r="C2991" s="16" t="s">
        <v>1276</v>
      </c>
      <c r="D2991" s="16" t="s">
        <v>115</v>
      </c>
      <c r="E2991" s="16" t="n">
        <v>2</v>
      </c>
      <c r="F2991" s="16" t="s">
        <v>4256</v>
      </c>
      <c r="G2991" s="16"/>
      <c r="H2991" s="16" t="s">
        <v>56</v>
      </c>
      <c r="I2991" s="16" t="s">
        <v>40</v>
      </c>
      <c r="J2991" s="16" t="n">
        <v>6</v>
      </c>
      <c r="K2991" s="16" t="n">
        <v>3</v>
      </c>
      <c r="L2991" s="16" t="s">
        <v>57</v>
      </c>
      <c r="M2991" s="18" t="n">
        <f aca="false">IF(ISNUMBER(B2991),B2991,IF(MID(B2991,3,1)="-",DATE(VALUE(RIGHT(B2991,4)),VALUE(MID(B2991,4,2)),VALUE(LEFT(B2991,2))),DATE(VALUE(LEFT(B2991,4)),VALUE(MID(B2991,6,2)),VALUE(RIGHT(B2991,2)))))</f>
        <v>45914</v>
      </c>
      <c r="N2991" s="16" t="n">
        <f aca="false">MONTH(M2991)</f>
        <v>9</v>
      </c>
      <c r="O2991" s="16" t="str">
        <f aca="false">PROPER(TRIM(H2991))</f>
        <v>Lucknow</v>
      </c>
      <c r="P2991" s="16" t="str">
        <f aca="false">IFERROR(VLOOKUP(O2991,city_map!$A$2:$B$6,2,FALSE()),O2991)</f>
        <v>Lucknow</v>
      </c>
      <c r="Q2991" s="16" t="n">
        <f aca="false">IF(ISNUMBER(F2991),F2991,VALUE(SUBSTITUTE(SUBSTITUTE(F2991,"₹",""),",","")))</f>
        <v>285</v>
      </c>
      <c r="R2991" s="16" t="n">
        <f aca="false">IF(E2991=99,1,E2991)</f>
        <v>2</v>
      </c>
      <c r="S2991" s="16" t="n">
        <f aca="false">IF(G2991="",0,G2991)</f>
        <v>0</v>
      </c>
      <c r="T2991" s="16" t="str">
        <f aca="false">IF(I2991="","Unknown",IF(I2991="upi","UPI",I2991))</f>
        <v>COD</v>
      </c>
      <c r="U2991" s="16" t="str">
        <f aca="false">IF(L2991="Yes","Y",IF(L2991="No","N",L2991))</f>
        <v>Y</v>
      </c>
      <c r="V2991" s="19" t="n">
        <f aca="false">ROUND(R2991*Q2991*(1-S2991),2)</f>
        <v>570</v>
      </c>
      <c r="W2991" s="16" t="str">
        <f aca="false">_xlfn.XLOOKUP(D2991,products!$A$2:$A$61,products!$C$2:$C$61,"Not found")</f>
        <v>Books</v>
      </c>
    </row>
    <row r="2992" customFormat="false" ht="15" hidden="false" customHeight="false" outlineLevel="0" collapsed="false">
      <c r="A2992" s="16" t="s">
        <v>4257</v>
      </c>
      <c r="B2992" s="16" t="s">
        <v>4234</v>
      </c>
      <c r="C2992" s="16" t="s">
        <v>153</v>
      </c>
      <c r="D2992" s="16" t="s">
        <v>105</v>
      </c>
      <c r="E2992" s="16" t="n">
        <v>2</v>
      </c>
      <c r="F2992" s="16" t="n">
        <v>396</v>
      </c>
      <c r="G2992" s="16" t="n">
        <v>0.3</v>
      </c>
      <c r="H2992" s="16" t="s">
        <v>112</v>
      </c>
      <c r="I2992" s="16" t="s">
        <v>60</v>
      </c>
      <c r="J2992" s="16" t="n">
        <v>4</v>
      </c>
      <c r="K2992" s="16" t="n">
        <v>5</v>
      </c>
      <c r="L2992" s="16" t="s">
        <v>174</v>
      </c>
      <c r="M2992" s="18" t="n">
        <f aca="false">IF(ISNUMBER(B2992),B2992,IF(MID(B2992,3,1)="-",DATE(VALUE(RIGHT(B2992,4)),VALUE(MID(B2992,4,2)),VALUE(LEFT(B2992,2))),DATE(VALUE(LEFT(B2992,4)),VALUE(MID(B2992,6,2)),VALUE(RIGHT(B2992,2)))))</f>
        <v>45914</v>
      </c>
      <c r="N2992" s="16" t="n">
        <f aca="false">MONTH(M2992)</f>
        <v>9</v>
      </c>
      <c r="O2992" s="16" t="str">
        <f aca="false">PROPER(TRIM(H2992))</f>
        <v>Mumbai</v>
      </c>
      <c r="P2992" s="16" t="str">
        <f aca="false">IFERROR(VLOOKUP(O2992,city_map!$A$2:$B$6,2,FALSE()),O2992)</f>
        <v>Mumbai</v>
      </c>
      <c r="Q2992" s="16" t="n">
        <f aca="false">IF(ISNUMBER(F2992),F2992,VALUE(SUBSTITUTE(SUBSTITUTE(F2992,"₹",""),",","")))</f>
        <v>396</v>
      </c>
      <c r="R2992" s="16" t="n">
        <f aca="false">IF(E2992=99,1,E2992)</f>
        <v>2</v>
      </c>
      <c r="S2992" s="16" t="n">
        <f aca="false">IF(G2992="",0,G2992)</f>
        <v>0.3</v>
      </c>
      <c r="T2992" s="16" t="str">
        <f aca="false">IF(I2992="","Unknown",IF(I2992="upi","UPI",I2992))</f>
        <v>UPI</v>
      </c>
      <c r="U2992" s="16" t="str">
        <f aca="false">IF(L2992="Yes","Y",IF(L2992="No","N",L2992))</f>
        <v>N</v>
      </c>
      <c r="V2992" s="19" t="n">
        <f aca="false">ROUND(R2992*Q2992*(1-S2992),2)</f>
        <v>554.4</v>
      </c>
      <c r="W2992" s="16" t="str">
        <f aca="false">_xlfn.XLOOKUP(D2992,products!$A$2:$A$61,products!$C$2:$C$61,"Not found")</f>
        <v>Beauty</v>
      </c>
    </row>
    <row r="2993" customFormat="false" ht="15" hidden="false" customHeight="false" outlineLevel="0" collapsed="false">
      <c r="A2993" s="16" t="s">
        <v>4258</v>
      </c>
      <c r="B2993" s="16" t="s">
        <v>4259</v>
      </c>
      <c r="C2993" s="16" t="s">
        <v>224</v>
      </c>
      <c r="D2993" s="16" t="s">
        <v>184</v>
      </c>
      <c r="E2993" s="16" t="n">
        <v>2</v>
      </c>
      <c r="F2993" s="16" t="n">
        <v>1271</v>
      </c>
      <c r="G2993" s="16" t="n">
        <v>0</v>
      </c>
      <c r="H2993" s="16" t="s">
        <v>89</v>
      </c>
      <c r="I2993" s="16" t="s">
        <v>40</v>
      </c>
      <c r="J2993" s="16" t="n">
        <v>4</v>
      </c>
      <c r="K2993" s="16" t="n">
        <v>5</v>
      </c>
      <c r="L2993" s="16" t="s">
        <v>41</v>
      </c>
      <c r="M2993" s="18" t="n">
        <f aca="false">IF(ISNUMBER(B2993),B2993,IF(MID(B2993,3,1)="-",DATE(VALUE(RIGHT(B2993,4)),VALUE(MID(B2993,4,2)),VALUE(LEFT(B2993,2))),DATE(VALUE(LEFT(B2993,4)),VALUE(MID(B2993,6,2)),VALUE(RIGHT(B2993,2)))))</f>
        <v>45915</v>
      </c>
      <c r="N2993" s="16" t="n">
        <f aca="false">MONTH(M2993)</f>
        <v>9</v>
      </c>
      <c r="O2993" s="16" t="str">
        <f aca="false">PROPER(TRIM(H2993))</f>
        <v>Ahmedabad</v>
      </c>
      <c r="P2993" s="16" t="str">
        <f aca="false">IFERROR(VLOOKUP(O2993,city_map!$A$2:$B$6,2,FALSE()),O2993)</f>
        <v>Ahmedabad</v>
      </c>
      <c r="Q2993" s="16" t="n">
        <f aca="false">IF(ISNUMBER(F2993),F2993,VALUE(SUBSTITUTE(SUBSTITUTE(F2993,"₹",""),",","")))</f>
        <v>1271</v>
      </c>
      <c r="R2993" s="16" t="n">
        <f aca="false">IF(E2993=99,1,E2993)</f>
        <v>2</v>
      </c>
      <c r="S2993" s="16" t="n">
        <f aca="false">IF(G2993="",0,G2993)</f>
        <v>0</v>
      </c>
      <c r="T2993" s="16" t="str">
        <f aca="false">IF(I2993="","Unknown",IF(I2993="upi","UPI",I2993))</f>
        <v>COD</v>
      </c>
      <c r="U2993" s="16" t="str">
        <f aca="false">IF(L2993="Yes","Y",IF(L2993="No","N",L2993))</f>
        <v>N</v>
      </c>
      <c r="V2993" s="19" t="n">
        <f aca="false">ROUND(R2993*Q2993*(1-S2993),2)</f>
        <v>2542</v>
      </c>
      <c r="W2993" s="16" t="str">
        <f aca="false">_xlfn.XLOOKUP(D2993,products!$A$2:$A$61,products!$C$2:$C$61,"Not found")</f>
        <v>Home</v>
      </c>
    </row>
    <row r="2994" customFormat="false" ht="15" hidden="false" customHeight="false" outlineLevel="0" collapsed="false">
      <c r="A2994" s="16" t="s">
        <v>4260</v>
      </c>
      <c r="B2994" s="16" t="s">
        <v>4259</v>
      </c>
      <c r="C2994" s="16" t="s">
        <v>1761</v>
      </c>
      <c r="D2994" s="16" t="s">
        <v>341</v>
      </c>
      <c r="E2994" s="16" t="n">
        <v>2</v>
      </c>
      <c r="F2994" s="16" t="n">
        <v>1078</v>
      </c>
      <c r="G2994" s="16" t="n">
        <v>0.05</v>
      </c>
      <c r="H2994" s="16" t="s">
        <v>39</v>
      </c>
      <c r="I2994" s="16" t="s">
        <v>47</v>
      </c>
      <c r="J2994" s="16" t="n">
        <v>2</v>
      </c>
      <c r="K2994" s="16" t="n">
        <v>5</v>
      </c>
      <c r="L2994" s="16" t="s">
        <v>41</v>
      </c>
      <c r="M2994" s="18" t="n">
        <f aca="false">IF(ISNUMBER(B2994),B2994,IF(MID(B2994,3,1)="-",DATE(VALUE(RIGHT(B2994,4)),VALUE(MID(B2994,4,2)),VALUE(LEFT(B2994,2))),DATE(VALUE(LEFT(B2994,4)),VALUE(MID(B2994,6,2)),VALUE(RIGHT(B2994,2)))))</f>
        <v>45915</v>
      </c>
      <c r="N2994" s="16" t="n">
        <f aca="false">MONTH(M2994)</f>
        <v>9</v>
      </c>
      <c r="O2994" s="16" t="str">
        <f aca="false">PROPER(TRIM(H2994))</f>
        <v>Delhi</v>
      </c>
      <c r="P2994" s="16" t="str">
        <f aca="false">IFERROR(VLOOKUP(O2994,city_map!$A$2:$B$6,2,FALSE()),O2994)</f>
        <v>Delhi</v>
      </c>
      <c r="Q2994" s="16" t="n">
        <f aca="false">IF(ISNUMBER(F2994),F2994,VALUE(SUBSTITUTE(SUBSTITUTE(F2994,"₹",""),",","")))</f>
        <v>1078</v>
      </c>
      <c r="R2994" s="16" t="n">
        <f aca="false">IF(E2994=99,1,E2994)</f>
        <v>2</v>
      </c>
      <c r="S2994" s="16" t="n">
        <f aca="false">IF(G2994="",0,G2994)</f>
        <v>0.05</v>
      </c>
      <c r="T2994" s="16" t="str">
        <f aca="false">IF(I2994="","Unknown",IF(I2994="upi","UPI",I2994))</f>
        <v>Debit Card</v>
      </c>
      <c r="U2994" s="16" t="str">
        <f aca="false">IF(L2994="Yes","Y",IF(L2994="No","N",L2994))</f>
        <v>N</v>
      </c>
      <c r="V2994" s="19" t="n">
        <f aca="false">ROUND(R2994*Q2994*(1-S2994),2)</f>
        <v>2048.2</v>
      </c>
      <c r="W2994" s="16" t="str">
        <f aca="false">_xlfn.XLOOKUP(D2994,products!$A$2:$A$61,products!$C$2:$C$61,"Not found")</f>
        <v>Home</v>
      </c>
    </row>
    <row r="2995" customFormat="false" ht="15" hidden="false" customHeight="false" outlineLevel="0" collapsed="false">
      <c r="A2995" s="16" t="s">
        <v>4261</v>
      </c>
      <c r="B2995" s="16" t="s">
        <v>4259</v>
      </c>
      <c r="C2995" s="16" t="s">
        <v>559</v>
      </c>
      <c r="D2995" s="16" t="s">
        <v>179</v>
      </c>
      <c r="E2995" s="16" t="n">
        <v>1</v>
      </c>
      <c r="F2995" s="16" t="n">
        <v>2399</v>
      </c>
      <c r="G2995" s="16" t="n">
        <v>0.1</v>
      </c>
      <c r="H2995" s="16" t="s">
        <v>130</v>
      </c>
      <c r="I2995" s="16" t="s">
        <v>40</v>
      </c>
      <c r="J2995" s="16" t="n">
        <v>3</v>
      </c>
      <c r="K2995" s="16" t="n">
        <v>2</v>
      </c>
      <c r="L2995" s="16" t="s">
        <v>57</v>
      </c>
      <c r="M2995" s="18" t="n">
        <f aca="false">IF(ISNUMBER(B2995),B2995,IF(MID(B2995,3,1)="-",DATE(VALUE(RIGHT(B2995,4)),VALUE(MID(B2995,4,2)),VALUE(LEFT(B2995,2))),DATE(VALUE(LEFT(B2995,4)),VALUE(MID(B2995,6,2)),VALUE(RIGHT(B2995,2)))))</f>
        <v>45915</v>
      </c>
      <c r="N2995" s="16" t="n">
        <f aca="false">MONTH(M2995)</f>
        <v>9</v>
      </c>
      <c r="O2995" s="16" t="str">
        <f aca="false">PROPER(TRIM(H2995))</f>
        <v>Bengaluru</v>
      </c>
      <c r="P2995" s="16" t="str">
        <f aca="false">IFERROR(VLOOKUP(O2995,city_map!$A$2:$B$6,2,FALSE()),O2995)</f>
        <v>Bengaluru</v>
      </c>
      <c r="Q2995" s="16" t="n">
        <f aca="false">IF(ISNUMBER(F2995),F2995,VALUE(SUBSTITUTE(SUBSTITUTE(F2995,"₹",""),",","")))</f>
        <v>2399</v>
      </c>
      <c r="R2995" s="16" t="n">
        <f aca="false">IF(E2995=99,1,E2995)</f>
        <v>1</v>
      </c>
      <c r="S2995" s="16" t="n">
        <f aca="false">IF(G2995="",0,G2995)</f>
        <v>0.1</v>
      </c>
      <c r="T2995" s="16" t="str">
        <f aca="false">IF(I2995="","Unknown",IF(I2995="upi","UPI",I2995))</f>
        <v>COD</v>
      </c>
      <c r="U2995" s="16" t="str">
        <f aca="false">IF(L2995="Yes","Y",IF(L2995="No","N",L2995))</f>
        <v>Y</v>
      </c>
      <c r="V2995" s="19" t="n">
        <f aca="false">ROUND(R2995*Q2995*(1-S2995),2)</f>
        <v>2159.1</v>
      </c>
      <c r="W2995" s="16" t="str">
        <f aca="false">_xlfn.XLOOKUP(D2995,products!$A$2:$A$61,products!$C$2:$C$61,"Not found")</f>
        <v>Electronics</v>
      </c>
    </row>
    <row r="2996" customFormat="false" ht="15" hidden="false" customHeight="false" outlineLevel="0" collapsed="false">
      <c r="A2996" s="16" t="s">
        <v>4262</v>
      </c>
      <c r="B2996" s="16" t="s">
        <v>4259</v>
      </c>
      <c r="C2996" s="16" t="s">
        <v>1384</v>
      </c>
      <c r="D2996" s="16" t="s">
        <v>157</v>
      </c>
      <c r="E2996" s="16" t="n">
        <v>2</v>
      </c>
      <c r="F2996" s="16" t="n">
        <v>1124</v>
      </c>
      <c r="G2996" s="16" t="n">
        <v>0</v>
      </c>
      <c r="H2996" s="16" t="s">
        <v>130</v>
      </c>
      <c r="I2996" s="16" t="s">
        <v>71</v>
      </c>
      <c r="J2996" s="16" t="n">
        <v>2</v>
      </c>
      <c r="K2996" s="16" t="n">
        <v>5</v>
      </c>
      <c r="L2996" s="16" t="s">
        <v>41</v>
      </c>
      <c r="M2996" s="18" t="n">
        <f aca="false">IF(ISNUMBER(B2996),B2996,IF(MID(B2996,3,1)="-",DATE(VALUE(RIGHT(B2996,4)),VALUE(MID(B2996,4,2)),VALUE(LEFT(B2996,2))),DATE(VALUE(LEFT(B2996,4)),VALUE(MID(B2996,6,2)),VALUE(RIGHT(B2996,2)))))</f>
        <v>45915</v>
      </c>
      <c r="N2996" s="16" t="n">
        <f aca="false">MONTH(M2996)</f>
        <v>9</v>
      </c>
      <c r="O2996" s="16" t="str">
        <f aca="false">PROPER(TRIM(H2996))</f>
        <v>Bengaluru</v>
      </c>
      <c r="P2996" s="16" t="str">
        <f aca="false">IFERROR(VLOOKUP(O2996,city_map!$A$2:$B$6,2,FALSE()),O2996)</f>
        <v>Bengaluru</v>
      </c>
      <c r="Q2996" s="16" t="n">
        <f aca="false">IF(ISNUMBER(F2996),F2996,VALUE(SUBSTITUTE(SUBSTITUTE(F2996,"₹",""),",","")))</f>
        <v>1124</v>
      </c>
      <c r="R2996" s="16" t="n">
        <f aca="false">IF(E2996=99,1,E2996)</f>
        <v>2</v>
      </c>
      <c r="S2996" s="16" t="n">
        <f aca="false">IF(G2996="",0,G2996)</f>
        <v>0</v>
      </c>
      <c r="T2996" s="16" t="str">
        <f aca="false">IF(I2996="","Unknown",IF(I2996="upi","UPI",I2996))</f>
        <v>Credit Card</v>
      </c>
      <c r="U2996" s="16" t="str">
        <f aca="false">IF(L2996="Yes","Y",IF(L2996="No","N",L2996))</f>
        <v>N</v>
      </c>
      <c r="V2996" s="19" t="n">
        <f aca="false">ROUND(R2996*Q2996*(1-S2996),2)</f>
        <v>2248</v>
      </c>
      <c r="W2996" s="16" t="str">
        <f aca="false">_xlfn.XLOOKUP(D2996,products!$A$2:$A$61,products!$C$2:$C$61,"Not found")</f>
        <v>Books</v>
      </c>
    </row>
    <row r="2997" customFormat="false" ht="15" hidden="false" customHeight="false" outlineLevel="0" collapsed="false">
      <c r="A2997" s="16" t="s">
        <v>4263</v>
      </c>
      <c r="B2997" s="16" t="s">
        <v>4259</v>
      </c>
      <c r="C2997" s="16" t="s">
        <v>374</v>
      </c>
      <c r="D2997" s="16" t="s">
        <v>88</v>
      </c>
      <c r="E2997" s="16" t="n">
        <v>2</v>
      </c>
      <c r="F2997" s="16" t="n">
        <v>2912</v>
      </c>
      <c r="G2997" s="16" t="n">
        <v>0.15</v>
      </c>
      <c r="H2997" s="16" t="s">
        <v>112</v>
      </c>
      <c r="I2997" s="16" t="s">
        <v>47</v>
      </c>
      <c r="J2997" s="16" t="n">
        <v>2</v>
      </c>
      <c r="K2997" s="16" t="n">
        <v>4</v>
      </c>
      <c r="L2997" s="16" t="s">
        <v>41</v>
      </c>
      <c r="M2997" s="18" t="n">
        <f aca="false">IF(ISNUMBER(B2997),B2997,IF(MID(B2997,3,1)="-",DATE(VALUE(RIGHT(B2997,4)),VALUE(MID(B2997,4,2)),VALUE(LEFT(B2997,2))),DATE(VALUE(LEFT(B2997,4)),VALUE(MID(B2997,6,2)),VALUE(RIGHT(B2997,2)))))</f>
        <v>45915</v>
      </c>
      <c r="N2997" s="16" t="n">
        <f aca="false">MONTH(M2997)</f>
        <v>9</v>
      </c>
      <c r="O2997" s="16" t="str">
        <f aca="false">PROPER(TRIM(H2997))</f>
        <v>Mumbai</v>
      </c>
      <c r="P2997" s="16" t="str">
        <f aca="false">IFERROR(VLOOKUP(O2997,city_map!$A$2:$B$6,2,FALSE()),O2997)</f>
        <v>Mumbai</v>
      </c>
      <c r="Q2997" s="16" t="n">
        <f aca="false">IF(ISNUMBER(F2997),F2997,VALUE(SUBSTITUTE(SUBSTITUTE(F2997,"₹",""),",","")))</f>
        <v>2912</v>
      </c>
      <c r="R2997" s="16" t="n">
        <f aca="false">IF(E2997=99,1,E2997)</f>
        <v>2</v>
      </c>
      <c r="S2997" s="16" t="n">
        <f aca="false">IF(G2997="",0,G2997)</f>
        <v>0.15</v>
      </c>
      <c r="T2997" s="16" t="str">
        <f aca="false">IF(I2997="","Unknown",IF(I2997="upi","UPI",I2997))</f>
        <v>Debit Card</v>
      </c>
      <c r="U2997" s="16" t="str">
        <f aca="false">IF(L2997="Yes","Y",IF(L2997="No","N",L2997))</f>
        <v>N</v>
      </c>
      <c r="V2997" s="19" t="n">
        <f aca="false">ROUND(R2997*Q2997*(1-S2997),2)</f>
        <v>4950.4</v>
      </c>
      <c r="W2997" s="16" t="str">
        <f aca="false">_xlfn.XLOOKUP(D2997,products!$A$2:$A$61,products!$C$2:$C$61,"Not found")</f>
        <v>Fashion</v>
      </c>
    </row>
    <row r="2998" customFormat="false" ht="15" hidden="false" customHeight="false" outlineLevel="0" collapsed="false">
      <c r="A2998" s="16" t="s">
        <v>4264</v>
      </c>
      <c r="B2998" s="16" t="s">
        <v>4259</v>
      </c>
      <c r="C2998" s="16" t="s">
        <v>518</v>
      </c>
      <c r="D2998" s="16" t="s">
        <v>341</v>
      </c>
      <c r="E2998" s="16" t="n">
        <v>1</v>
      </c>
      <c r="F2998" s="16" t="n">
        <v>1061</v>
      </c>
      <c r="G2998" s="16" t="n">
        <v>0.1</v>
      </c>
      <c r="H2998" s="16" t="s">
        <v>67</v>
      </c>
      <c r="I2998" s="16" t="s">
        <v>60</v>
      </c>
      <c r="J2998" s="16" t="n">
        <v>3</v>
      </c>
      <c r="K2998" s="16" t="n">
        <v>4</v>
      </c>
      <c r="L2998" s="16" t="s">
        <v>41</v>
      </c>
      <c r="M2998" s="18" t="n">
        <f aca="false">IF(ISNUMBER(B2998),B2998,IF(MID(B2998,3,1)="-",DATE(VALUE(RIGHT(B2998,4)),VALUE(MID(B2998,4,2)),VALUE(LEFT(B2998,2))),DATE(VALUE(LEFT(B2998,4)),VALUE(MID(B2998,6,2)),VALUE(RIGHT(B2998,2)))))</f>
        <v>45915</v>
      </c>
      <c r="N2998" s="16" t="n">
        <f aca="false">MONTH(M2998)</f>
        <v>9</v>
      </c>
      <c r="O2998" s="16" t="str">
        <f aca="false">PROPER(TRIM(H2998))</f>
        <v>Kolkata</v>
      </c>
      <c r="P2998" s="16" t="str">
        <f aca="false">IFERROR(VLOOKUP(O2998,city_map!$A$2:$B$6,2,FALSE()),O2998)</f>
        <v>Kolkata</v>
      </c>
      <c r="Q2998" s="16" t="n">
        <f aca="false">IF(ISNUMBER(F2998),F2998,VALUE(SUBSTITUTE(SUBSTITUTE(F2998,"₹",""),",","")))</f>
        <v>1061</v>
      </c>
      <c r="R2998" s="16" t="n">
        <f aca="false">IF(E2998=99,1,E2998)</f>
        <v>1</v>
      </c>
      <c r="S2998" s="16" t="n">
        <f aca="false">IF(G2998="",0,G2998)</f>
        <v>0.1</v>
      </c>
      <c r="T2998" s="16" t="str">
        <f aca="false">IF(I2998="","Unknown",IF(I2998="upi","UPI",I2998))</f>
        <v>UPI</v>
      </c>
      <c r="U2998" s="16" t="str">
        <f aca="false">IF(L2998="Yes","Y",IF(L2998="No","N",L2998))</f>
        <v>N</v>
      </c>
      <c r="V2998" s="19" t="n">
        <f aca="false">ROUND(R2998*Q2998*(1-S2998),2)</f>
        <v>954.9</v>
      </c>
      <c r="W2998" s="16" t="str">
        <f aca="false">_xlfn.XLOOKUP(D2998,products!$A$2:$A$61,products!$C$2:$C$61,"Not found")</f>
        <v>Home</v>
      </c>
    </row>
    <row r="2999" customFormat="false" ht="15" hidden="false" customHeight="false" outlineLevel="0" collapsed="false">
      <c r="A2999" s="16" t="s">
        <v>4265</v>
      </c>
      <c r="B2999" s="16" t="s">
        <v>4259</v>
      </c>
      <c r="C2999" s="16" t="s">
        <v>772</v>
      </c>
      <c r="D2999" s="16" t="s">
        <v>250</v>
      </c>
      <c r="E2999" s="16" t="n">
        <v>2</v>
      </c>
      <c r="F2999" s="16" t="n">
        <v>707</v>
      </c>
      <c r="G2999" s="16"/>
      <c r="H2999" s="16" t="s">
        <v>67</v>
      </c>
      <c r="I2999" s="16" t="s">
        <v>71</v>
      </c>
      <c r="J2999" s="16" t="n">
        <v>3</v>
      </c>
      <c r="K2999" s="16" t="n">
        <v>4</v>
      </c>
      <c r="L2999" s="16" t="s">
        <v>41</v>
      </c>
      <c r="M2999" s="18" t="n">
        <f aca="false">IF(ISNUMBER(B2999),B2999,IF(MID(B2999,3,1)="-",DATE(VALUE(RIGHT(B2999,4)),VALUE(MID(B2999,4,2)),VALUE(LEFT(B2999,2))),DATE(VALUE(LEFT(B2999,4)),VALUE(MID(B2999,6,2)),VALUE(RIGHT(B2999,2)))))</f>
        <v>45915</v>
      </c>
      <c r="N2999" s="16" t="n">
        <f aca="false">MONTH(M2999)</f>
        <v>9</v>
      </c>
      <c r="O2999" s="16" t="str">
        <f aca="false">PROPER(TRIM(H2999))</f>
        <v>Kolkata</v>
      </c>
      <c r="P2999" s="16" t="str">
        <f aca="false">IFERROR(VLOOKUP(O2999,city_map!$A$2:$B$6,2,FALSE()),O2999)</f>
        <v>Kolkata</v>
      </c>
      <c r="Q2999" s="16" t="n">
        <f aca="false">IF(ISNUMBER(F2999),F2999,VALUE(SUBSTITUTE(SUBSTITUTE(F2999,"₹",""),",","")))</f>
        <v>707</v>
      </c>
      <c r="R2999" s="16" t="n">
        <f aca="false">IF(E2999=99,1,E2999)</f>
        <v>2</v>
      </c>
      <c r="S2999" s="16" t="n">
        <f aca="false">IF(G2999="",0,G2999)</f>
        <v>0</v>
      </c>
      <c r="T2999" s="16" t="str">
        <f aca="false">IF(I2999="","Unknown",IF(I2999="upi","UPI",I2999))</f>
        <v>Credit Card</v>
      </c>
      <c r="U2999" s="16" t="str">
        <f aca="false">IF(L2999="Yes","Y",IF(L2999="No","N",L2999))</f>
        <v>N</v>
      </c>
      <c r="V2999" s="19" t="n">
        <f aca="false">ROUND(R2999*Q2999*(1-S2999),2)</f>
        <v>1414</v>
      </c>
      <c r="W2999" s="16" t="str">
        <f aca="false">_xlfn.XLOOKUP(D2999,products!$A$2:$A$61,products!$C$2:$C$61,"Not found")</f>
        <v>Home</v>
      </c>
    </row>
    <row r="3000" customFormat="false" ht="15" hidden="false" customHeight="false" outlineLevel="0" collapsed="false">
      <c r="A3000" s="16" t="s">
        <v>4266</v>
      </c>
      <c r="B3000" s="16" t="s">
        <v>4259</v>
      </c>
      <c r="C3000" s="16" t="s">
        <v>728</v>
      </c>
      <c r="D3000" s="16" t="s">
        <v>262</v>
      </c>
      <c r="E3000" s="16" t="n">
        <v>1</v>
      </c>
      <c r="F3000" s="16" t="n">
        <v>820</v>
      </c>
      <c r="G3000" s="16" t="n">
        <v>0.1</v>
      </c>
      <c r="H3000" s="16" t="s">
        <v>46</v>
      </c>
      <c r="I3000" s="16" t="s">
        <v>60</v>
      </c>
      <c r="J3000" s="16" t="n">
        <v>6</v>
      </c>
      <c r="K3000" s="16" t="n">
        <v>3</v>
      </c>
      <c r="L3000" s="16" t="s">
        <v>41</v>
      </c>
      <c r="M3000" s="18" t="n">
        <f aca="false">IF(ISNUMBER(B3000),B3000,IF(MID(B3000,3,1)="-",DATE(VALUE(RIGHT(B3000,4)),VALUE(MID(B3000,4,2)),VALUE(LEFT(B3000,2))),DATE(VALUE(LEFT(B3000,4)),VALUE(MID(B3000,6,2)),VALUE(RIGHT(B3000,2)))))</f>
        <v>45915</v>
      </c>
      <c r="N3000" s="16" t="n">
        <f aca="false">MONTH(M3000)</f>
        <v>9</v>
      </c>
      <c r="O3000" s="16" t="str">
        <f aca="false">PROPER(TRIM(H3000))</f>
        <v>Chennai</v>
      </c>
      <c r="P3000" s="16" t="str">
        <f aca="false">IFERROR(VLOOKUP(O3000,city_map!$A$2:$B$6,2,FALSE()),O3000)</f>
        <v>Chennai</v>
      </c>
      <c r="Q3000" s="16" t="n">
        <f aca="false">IF(ISNUMBER(F3000),F3000,VALUE(SUBSTITUTE(SUBSTITUTE(F3000,"₹",""),",","")))</f>
        <v>820</v>
      </c>
      <c r="R3000" s="16" t="n">
        <f aca="false">IF(E3000=99,1,E3000)</f>
        <v>1</v>
      </c>
      <c r="S3000" s="16" t="n">
        <f aca="false">IF(G3000="",0,G3000)</f>
        <v>0.1</v>
      </c>
      <c r="T3000" s="16" t="str">
        <f aca="false">IF(I3000="","Unknown",IF(I3000="upi","UPI",I3000))</f>
        <v>UPI</v>
      </c>
      <c r="U3000" s="16" t="str">
        <f aca="false">IF(L3000="Yes","Y",IF(L3000="No","N",L3000))</f>
        <v>N</v>
      </c>
      <c r="V3000" s="19" t="n">
        <f aca="false">ROUND(R3000*Q3000*(1-S3000),2)</f>
        <v>738</v>
      </c>
      <c r="W3000" s="16" t="str">
        <f aca="false">_xlfn.XLOOKUP(D3000,products!$A$2:$A$61,products!$C$2:$C$61,"Not found")</f>
        <v>Home</v>
      </c>
    </row>
    <row r="3001" customFormat="false" ht="15" hidden="false" customHeight="false" outlineLevel="0" collapsed="false">
      <c r="A3001" s="16" t="s">
        <v>4267</v>
      </c>
      <c r="B3001" s="16" t="s">
        <v>4259</v>
      </c>
      <c r="C3001" s="16" t="s">
        <v>2738</v>
      </c>
      <c r="D3001" s="16" t="s">
        <v>108</v>
      </c>
      <c r="E3001" s="16" t="n">
        <v>4</v>
      </c>
      <c r="F3001" s="16" t="n">
        <v>3644</v>
      </c>
      <c r="G3001" s="16" t="n">
        <v>0.1</v>
      </c>
      <c r="H3001" s="16" t="s">
        <v>112</v>
      </c>
      <c r="I3001" s="16" t="s">
        <v>40</v>
      </c>
      <c r="J3001" s="16" t="n">
        <v>5</v>
      </c>
      <c r="K3001" s="16" t="n">
        <v>4</v>
      </c>
      <c r="L3001" s="16" t="s">
        <v>41</v>
      </c>
      <c r="M3001" s="18" t="n">
        <f aca="false">IF(ISNUMBER(B3001),B3001,IF(MID(B3001,3,1)="-",DATE(VALUE(RIGHT(B3001,4)),VALUE(MID(B3001,4,2)),VALUE(LEFT(B3001,2))),DATE(VALUE(LEFT(B3001,4)),VALUE(MID(B3001,6,2)),VALUE(RIGHT(B3001,2)))))</f>
        <v>45915</v>
      </c>
      <c r="N3001" s="16" t="n">
        <f aca="false">MONTH(M3001)</f>
        <v>9</v>
      </c>
      <c r="O3001" s="16" t="str">
        <f aca="false">PROPER(TRIM(H3001))</f>
        <v>Mumbai</v>
      </c>
      <c r="P3001" s="16" t="str">
        <f aca="false">IFERROR(VLOOKUP(O3001,city_map!$A$2:$B$6,2,FALSE()),O3001)</f>
        <v>Mumbai</v>
      </c>
      <c r="Q3001" s="16" t="n">
        <f aca="false">IF(ISNUMBER(F3001),F3001,VALUE(SUBSTITUTE(SUBSTITUTE(F3001,"₹",""),",","")))</f>
        <v>3644</v>
      </c>
      <c r="R3001" s="16" t="n">
        <f aca="false">IF(E3001=99,1,E3001)</f>
        <v>4</v>
      </c>
      <c r="S3001" s="16" t="n">
        <f aca="false">IF(G3001="",0,G3001)</f>
        <v>0.1</v>
      </c>
      <c r="T3001" s="16" t="str">
        <f aca="false">IF(I3001="","Unknown",IF(I3001="upi","UPI",I3001))</f>
        <v>COD</v>
      </c>
      <c r="U3001" s="16" t="str">
        <f aca="false">IF(L3001="Yes","Y",IF(L3001="No","N",L3001))</f>
        <v>N</v>
      </c>
      <c r="V3001" s="19" t="n">
        <f aca="false">ROUND(R3001*Q3001*(1-S3001),2)</f>
        <v>13118.4</v>
      </c>
      <c r="W3001" s="16" t="str">
        <f aca="false">_xlfn.XLOOKUP(D3001,products!$A$2:$A$61,products!$C$2:$C$61,"Not found")</f>
        <v>Electronics</v>
      </c>
    </row>
    <row r="3002" customFormat="false" ht="15" hidden="false" customHeight="false" outlineLevel="0" collapsed="false">
      <c r="A3002" s="16" t="s">
        <v>4268</v>
      </c>
      <c r="B3002" s="16" t="s">
        <v>4259</v>
      </c>
      <c r="C3002" s="16" t="s">
        <v>3316</v>
      </c>
      <c r="D3002" s="16" t="s">
        <v>115</v>
      </c>
      <c r="E3002" s="16" t="n">
        <v>1</v>
      </c>
      <c r="F3002" s="16" t="n">
        <v>310</v>
      </c>
      <c r="G3002" s="16" t="n">
        <v>0.1</v>
      </c>
      <c r="H3002" s="16" t="s">
        <v>112</v>
      </c>
      <c r="I3002" s="16" t="s">
        <v>47</v>
      </c>
      <c r="J3002" s="16" t="n">
        <v>2</v>
      </c>
      <c r="K3002" s="16" t="n">
        <v>3</v>
      </c>
      <c r="L3002" s="16" t="s">
        <v>57</v>
      </c>
      <c r="M3002" s="18" t="n">
        <f aca="false">IF(ISNUMBER(B3002),B3002,IF(MID(B3002,3,1)="-",DATE(VALUE(RIGHT(B3002,4)),VALUE(MID(B3002,4,2)),VALUE(LEFT(B3002,2))),DATE(VALUE(LEFT(B3002,4)),VALUE(MID(B3002,6,2)),VALUE(RIGHT(B3002,2)))))</f>
        <v>45915</v>
      </c>
      <c r="N3002" s="16" t="n">
        <f aca="false">MONTH(M3002)</f>
        <v>9</v>
      </c>
      <c r="O3002" s="16" t="str">
        <f aca="false">PROPER(TRIM(H3002))</f>
        <v>Mumbai</v>
      </c>
      <c r="P3002" s="16" t="str">
        <f aca="false">IFERROR(VLOOKUP(O3002,city_map!$A$2:$B$6,2,FALSE()),O3002)</f>
        <v>Mumbai</v>
      </c>
      <c r="Q3002" s="16" t="n">
        <f aca="false">IF(ISNUMBER(F3002),F3002,VALUE(SUBSTITUTE(SUBSTITUTE(F3002,"₹",""),",","")))</f>
        <v>310</v>
      </c>
      <c r="R3002" s="16" t="n">
        <f aca="false">IF(E3002=99,1,E3002)</f>
        <v>1</v>
      </c>
      <c r="S3002" s="16" t="n">
        <f aca="false">IF(G3002="",0,G3002)</f>
        <v>0.1</v>
      </c>
      <c r="T3002" s="16" t="str">
        <f aca="false">IF(I3002="","Unknown",IF(I3002="upi","UPI",I3002))</f>
        <v>Debit Card</v>
      </c>
      <c r="U3002" s="16" t="str">
        <f aca="false">IF(L3002="Yes","Y",IF(L3002="No","N",L3002))</f>
        <v>Y</v>
      </c>
      <c r="V3002" s="19" t="n">
        <f aca="false">ROUND(R3002*Q3002*(1-S3002),2)</f>
        <v>279</v>
      </c>
      <c r="W3002" s="16" t="str">
        <f aca="false">_xlfn.XLOOKUP(D3002,products!$A$2:$A$61,products!$C$2:$C$61,"Not found")</f>
        <v>Books</v>
      </c>
    </row>
    <row r="3003" customFormat="false" ht="15" hidden="false" customHeight="false" outlineLevel="0" collapsed="false">
      <c r="A3003" s="16" t="s">
        <v>4269</v>
      </c>
      <c r="B3003" s="16" t="s">
        <v>4259</v>
      </c>
      <c r="C3003" s="16" t="s">
        <v>1142</v>
      </c>
      <c r="D3003" s="16" t="s">
        <v>126</v>
      </c>
      <c r="E3003" s="16" t="n">
        <v>1</v>
      </c>
      <c r="F3003" s="16" t="n">
        <v>394</v>
      </c>
      <c r="G3003" s="16" t="n">
        <v>0</v>
      </c>
      <c r="H3003" s="16" t="s">
        <v>130</v>
      </c>
      <c r="I3003" s="16" t="s">
        <v>71</v>
      </c>
      <c r="J3003" s="16" t="n">
        <v>4</v>
      </c>
      <c r="K3003" s="16" t="n">
        <v>5</v>
      </c>
      <c r="L3003" s="16" t="s">
        <v>41</v>
      </c>
      <c r="M3003" s="18" t="n">
        <f aca="false">IF(ISNUMBER(B3003),B3003,IF(MID(B3003,3,1)="-",DATE(VALUE(RIGHT(B3003,4)),VALUE(MID(B3003,4,2)),VALUE(LEFT(B3003,2))),DATE(VALUE(LEFT(B3003,4)),VALUE(MID(B3003,6,2)),VALUE(RIGHT(B3003,2)))))</f>
        <v>45915</v>
      </c>
      <c r="N3003" s="16" t="n">
        <f aca="false">MONTH(M3003)</f>
        <v>9</v>
      </c>
      <c r="O3003" s="16" t="str">
        <f aca="false">PROPER(TRIM(H3003))</f>
        <v>Bengaluru</v>
      </c>
      <c r="P3003" s="16" t="str">
        <f aca="false">IFERROR(VLOOKUP(O3003,city_map!$A$2:$B$6,2,FALSE()),O3003)</f>
        <v>Bengaluru</v>
      </c>
      <c r="Q3003" s="16" t="n">
        <f aca="false">IF(ISNUMBER(F3003),F3003,VALUE(SUBSTITUTE(SUBSTITUTE(F3003,"₹",""),",","")))</f>
        <v>394</v>
      </c>
      <c r="R3003" s="16" t="n">
        <f aca="false">IF(E3003=99,1,E3003)</f>
        <v>1</v>
      </c>
      <c r="S3003" s="16" t="n">
        <f aca="false">IF(G3003="",0,G3003)</f>
        <v>0</v>
      </c>
      <c r="T3003" s="16" t="str">
        <f aca="false">IF(I3003="","Unknown",IF(I3003="upi","UPI",I3003))</f>
        <v>Credit Card</v>
      </c>
      <c r="U3003" s="16" t="str">
        <f aca="false">IF(L3003="Yes","Y",IF(L3003="No","N",L3003))</f>
        <v>N</v>
      </c>
      <c r="V3003" s="19" t="n">
        <f aca="false">ROUND(R3003*Q3003*(1-S3003),2)</f>
        <v>394</v>
      </c>
      <c r="W3003" s="16" t="str">
        <f aca="false">_xlfn.XLOOKUP(D3003,products!$A$2:$A$61,products!$C$2:$C$61,"Not found")</f>
        <v>Home</v>
      </c>
    </row>
    <row r="3004" customFormat="false" ht="15" hidden="false" customHeight="false" outlineLevel="0" collapsed="false">
      <c r="A3004" s="16" t="s">
        <v>4270</v>
      </c>
      <c r="B3004" s="16" t="s">
        <v>4259</v>
      </c>
      <c r="C3004" s="16" t="s">
        <v>44</v>
      </c>
      <c r="D3004" s="16" t="s">
        <v>412</v>
      </c>
      <c r="E3004" s="16" t="n">
        <v>1</v>
      </c>
      <c r="F3004" s="16" t="n">
        <v>983</v>
      </c>
      <c r="G3004" s="16" t="n">
        <v>0</v>
      </c>
      <c r="H3004" s="16" t="s">
        <v>70</v>
      </c>
      <c r="I3004" s="16" t="s">
        <v>60</v>
      </c>
      <c r="J3004" s="16" t="n">
        <v>5</v>
      </c>
      <c r="K3004" s="16" t="n">
        <v>3</v>
      </c>
      <c r="L3004" s="16" t="s">
        <v>57</v>
      </c>
      <c r="M3004" s="18" t="n">
        <f aca="false">IF(ISNUMBER(B3004),B3004,IF(MID(B3004,3,1)="-",DATE(VALUE(RIGHT(B3004,4)),VALUE(MID(B3004,4,2)),VALUE(LEFT(B3004,2))),DATE(VALUE(LEFT(B3004,4)),VALUE(MID(B3004,6,2)),VALUE(RIGHT(B3004,2)))))</f>
        <v>45915</v>
      </c>
      <c r="N3004" s="16" t="n">
        <f aca="false">MONTH(M3004)</f>
        <v>9</v>
      </c>
      <c r="O3004" s="16" t="str">
        <f aca="false">PROPER(TRIM(H3004))</f>
        <v>Pune</v>
      </c>
      <c r="P3004" s="16" t="str">
        <f aca="false">IFERROR(VLOOKUP(O3004,city_map!$A$2:$B$6,2,FALSE()),O3004)</f>
        <v>Pune</v>
      </c>
      <c r="Q3004" s="16" t="n">
        <f aca="false">IF(ISNUMBER(F3004),F3004,VALUE(SUBSTITUTE(SUBSTITUTE(F3004,"₹",""),",","")))</f>
        <v>983</v>
      </c>
      <c r="R3004" s="16" t="n">
        <f aca="false">IF(E3004=99,1,E3004)</f>
        <v>1</v>
      </c>
      <c r="S3004" s="16" t="n">
        <f aca="false">IF(G3004="",0,G3004)</f>
        <v>0</v>
      </c>
      <c r="T3004" s="16" t="str">
        <f aca="false">IF(I3004="","Unknown",IF(I3004="upi","UPI",I3004))</f>
        <v>UPI</v>
      </c>
      <c r="U3004" s="16" t="str">
        <f aca="false">IF(L3004="Yes","Y",IF(L3004="No","N",L3004))</f>
        <v>Y</v>
      </c>
      <c r="V3004" s="19" t="n">
        <f aca="false">ROUND(R3004*Q3004*(1-S3004),2)</f>
        <v>983</v>
      </c>
      <c r="W3004" s="16" t="str">
        <f aca="false">_xlfn.XLOOKUP(D3004,products!$A$2:$A$61,products!$C$2:$C$61,"Not found")</f>
        <v>Home</v>
      </c>
    </row>
    <row r="3005" customFormat="false" ht="15" hidden="false" customHeight="false" outlineLevel="0" collapsed="false">
      <c r="A3005" s="16" t="s">
        <v>4271</v>
      </c>
      <c r="B3005" s="16" t="s">
        <v>4259</v>
      </c>
      <c r="C3005" s="16" t="s">
        <v>760</v>
      </c>
      <c r="D3005" s="16" t="s">
        <v>341</v>
      </c>
      <c r="E3005" s="16" t="n">
        <v>1</v>
      </c>
      <c r="F3005" s="16" t="n">
        <v>1108</v>
      </c>
      <c r="G3005" s="16" t="n">
        <v>0.1</v>
      </c>
      <c r="H3005" s="16" t="s">
        <v>67</v>
      </c>
      <c r="I3005" s="16" t="s">
        <v>71</v>
      </c>
      <c r="J3005" s="16" t="n">
        <v>2</v>
      </c>
      <c r="K3005" s="16" t="n">
        <v>4</v>
      </c>
      <c r="L3005" s="16" t="s">
        <v>41</v>
      </c>
      <c r="M3005" s="18" t="n">
        <f aca="false">IF(ISNUMBER(B3005),B3005,IF(MID(B3005,3,1)="-",DATE(VALUE(RIGHT(B3005,4)),VALUE(MID(B3005,4,2)),VALUE(LEFT(B3005,2))),DATE(VALUE(LEFT(B3005,4)),VALUE(MID(B3005,6,2)),VALUE(RIGHT(B3005,2)))))</f>
        <v>45915</v>
      </c>
      <c r="N3005" s="16" t="n">
        <f aca="false">MONTH(M3005)</f>
        <v>9</v>
      </c>
      <c r="O3005" s="16" t="str">
        <f aca="false">PROPER(TRIM(H3005))</f>
        <v>Kolkata</v>
      </c>
      <c r="P3005" s="16" t="str">
        <f aca="false">IFERROR(VLOOKUP(O3005,city_map!$A$2:$B$6,2,FALSE()),O3005)</f>
        <v>Kolkata</v>
      </c>
      <c r="Q3005" s="16" t="n">
        <f aca="false">IF(ISNUMBER(F3005),F3005,VALUE(SUBSTITUTE(SUBSTITUTE(F3005,"₹",""),",","")))</f>
        <v>1108</v>
      </c>
      <c r="R3005" s="16" t="n">
        <f aca="false">IF(E3005=99,1,E3005)</f>
        <v>1</v>
      </c>
      <c r="S3005" s="16" t="n">
        <f aca="false">IF(G3005="",0,G3005)</f>
        <v>0.1</v>
      </c>
      <c r="T3005" s="16" t="str">
        <f aca="false">IF(I3005="","Unknown",IF(I3005="upi","UPI",I3005))</f>
        <v>Credit Card</v>
      </c>
      <c r="U3005" s="16" t="str">
        <f aca="false">IF(L3005="Yes","Y",IF(L3005="No","N",L3005))</f>
        <v>N</v>
      </c>
      <c r="V3005" s="19" t="n">
        <f aca="false">ROUND(R3005*Q3005*(1-S3005),2)</f>
        <v>997.2</v>
      </c>
      <c r="W3005" s="16" t="str">
        <f aca="false">_xlfn.XLOOKUP(D3005,products!$A$2:$A$61,products!$C$2:$C$61,"Not found")</f>
        <v>Home</v>
      </c>
    </row>
    <row r="3006" customFormat="false" ht="15" hidden="false" customHeight="false" outlineLevel="0" collapsed="false">
      <c r="A3006" s="16" t="s">
        <v>4272</v>
      </c>
      <c r="B3006" s="16" t="s">
        <v>4259</v>
      </c>
      <c r="C3006" s="16" t="s">
        <v>213</v>
      </c>
      <c r="D3006" s="16" t="s">
        <v>262</v>
      </c>
      <c r="E3006" s="16" t="n">
        <v>1</v>
      </c>
      <c r="F3006" s="16" t="n">
        <v>836</v>
      </c>
      <c r="G3006" s="16" t="n">
        <v>0.2</v>
      </c>
      <c r="H3006" s="16" t="s">
        <v>67</v>
      </c>
      <c r="I3006" s="16" t="s">
        <v>60</v>
      </c>
      <c r="J3006" s="16" t="n">
        <v>4</v>
      </c>
      <c r="K3006" s="16" t="n">
        <v>3</v>
      </c>
      <c r="L3006" s="16" t="s">
        <v>41</v>
      </c>
      <c r="M3006" s="18" t="n">
        <f aca="false">IF(ISNUMBER(B3006),B3006,IF(MID(B3006,3,1)="-",DATE(VALUE(RIGHT(B3006,4)),VALUE(MID(B3006,4,2)),VALUE(LEFT(B3006,2))),DATE(VALUE(LEFT(B3006,4)),VALUE(MID(B3006,6,2)),VALUE(RIGHT(B3006,2)))))</f>
        <v>45915</v>
      </c>
      <c r="N3006" s="16" t="n">
        <f aca="false">MONTH(M3006)</f>
        <v>9</v>
      </c>
      <c r="O3006" s="16" t="str">
        <f aca="false">PROPER(TRIM(H3006))</f>
        <v>Kolkata</v>
      </c>
      <c r="P3006" s="16" t="str">
        <f aca="false">IFERROR(VLOOKUP(O3006,city_map!$A$2:$B$6,2,FALSE()),O3006)</f>
        <v>Kolkata</v>
      </c>
      <c r="Q3006" s="16" t="n">
        <f aca="false">IF(ISNUMBER(F3006),F3006,VALUE(SUBSTITUTE(SUBSTITUTE(F3006,"₹",""),",","")))</f>
        <v>836</v>
      </c>
      <c r="R3006" s="16" t="n">
        <f aca="false">IF(E3006=99,1,E3006)</f>
        <v>1</v>
      </c>
      <c r="S3006" s="16" t="n">
        <f aca="false">IF(G3006="",0,G3006)</f>
        <v>0.2</v>
      </c>
      <c r="T3006" s="16" t="str">
        <f aca="false">IF(I3006="","Unknown",IF(I3006="upi","UPI",I3006))</f>
        <v>UPI</v>
      </c>
      <c r="U3006" s="16" t="str">
        <f aca="false">IF(L3006="Yes","Y",IF(L3006="No","N",L3006))</f>
        <v>N</v>
      </c>
      <c r="V3006" s="19" t="n">
        <f aca="false">ROUND(R3006*Q3006*(1-S3006),2)</f>
        <v>668.8</v>
      </c>
      <c r="W3006" s="16" t="str">
        <f aca="false">_xlfn.XLOOKUP(D3006,products!$A$2:$A$61,products!$C$2:$C$61,"Not found")</f>
        <v>Home</v>
      </c>
    </row>
    <row r="3007" customFormat="false" ht="15" hidden="false" customHeight="false" outlineLevel="0" collapsed="false">
      <c r="A3007" s="16" t="s">
        <v>4273</v>
      </c>
      <c r="B3007" s="16" t="s">
        <v>4259</v>
      </c>
      <c r="C3007" s="16" t="s">
        <v>1038</v>
      </c>
      <c r="D3007" s="16" t="s">
        <v>396</v>
      </c>
      <c r="E3007" s="16" t="n">
        <v>2</v>
      </c>
      <c r="F3007" s="16" t="n">
        <v>5541</v>
      </c>
      <c r="G3007" s="16" t="n">
        <v>0.1</v>
      </c>
      <c r="H3007" s="16" t="s">
        <v>89</v>
      </c>
      <c r="I3007" s="16" t="s">
        <v>47</v>
      </c>
      <c r="J3007" s="16" t="n">
        <v>3</v>
      </c>
      <c r="K3007" s="16" t="n">
        <v>4</v>
      </c>
      <c r="L3007" s="16" t="s">
        <v>41</v>
      </c>
      <c r="M3007" s="18" t="n">
        <f aca="false">IF(ISNUMBER(B3007),B3007,IF(MID(B3007,3,1)="-",DATE(VALUE(RIGHT(B3007,4)),VALUE(MID(B3007,4,2)),VALUE(LEFT(B3007,2))),DATE(VALUE(LEFT(B3007,4)),VALUE(MID(B3007,6,2)),VALUE(RIGHT(B3007,2)))))</f>
        <v>45915</v>
      </c>
      <c r="N3007" s="16" t="n">
        <f aca="false">MONTH(M3007)</f>
        <v>9</v>
      </c>
      <c r="O3007" s="16" t="str">
        <f aca="false">PROPER(TRIM(H3007))</f>
        <v>Ahmedabad</v>
      </c>
      <c r="P3007" s="16" t="str">
        <f aca="false">IFERROR(VLOOKUP(O3007,city_map!$A$2:$B$6,2,FALSE()),O3007)</f>
        <v>Ahmedabad</v>
      </c>
      <c r="Q3007" s="16" t="n">
        <f aca="false">IF(ISNUMBER(F3007),F3007,VALUE(SUBSTITUTE(SUBSTITUTE(F3007,"₹",""),",","")))</f>
        <v>5541</v>
      </c>
      <c r="R3007" s="16" t="n">
        <f aca="false">IF(E3007=99,1,E3007)</f>
        <v>2</v>
      </c>
      <c r="S3007" s="16" t="n">
        <f aca="false">IF(G3007="",0,G3007)</f>
        <v>0.1</v>
      </c>
      <c r="T3007" s="16" t="str">
        <f aca="false">IF(I3007="","Unknown",IF(I3007="upi","UPI",I3007))</f>
        <v>Debit Card</v>
      </c>
      <c r="U3007" s="16" t="str">
        <f aca="false">IF(L3007="Yes","Y",IF(L3007="No","N",L3007))</f>
        <v>N</v>
      </c>
      <c r="V3007" s="19" t="n">
        <f aca="false">ROUND(R3007*Q3007*(1-S3007),2)</f>
        <v>9973.8</v>
      </c>
      <c r="W3007" s="16" t="str">
        <f aca="false">_xlfn.XLOOKUP(D3007,products!$A$2:$A$61,products!$C$2:$C$61,"Not found")</f>
        <v>Home</v>
      </c>
    </row>
    <row r="3008" customFormat="false" ht="15" hidden="false" customHeight="false" outlineLevel="0" collapsed="false">
      <c r="A3008" s="16" t="s">
        <v>4274</v>
      </c>
      <c r="B3008" s="16" t="s">
        <v>4275</v>
      </c>
      <c r="C3008" s="16" t="s">
        <v>178</v>
      </c>
      <c r="D3008" s="16" t="s">
        <v>129</v>
      </c>
      <c r="E3008" s="16" t="n">
        <v>2</v>
      </c>
      <c r="F3008" s="16" t="n">
        <v>625</v>
      </c>
      <c r="G3008" s="16" t="n">
        <v>0</v>
      </c>
      <c r="H3008" s="16" t="s">
        <v>46</v>
      </c>
      <c r="I3008" s="16" t="s">
        <v>40</v>
      </c>
      <c r="J3008" s="16" t="n">
        <v>4</v>
      </c>
      <c r="K3008" s="16" t="n">
        <v>3</v>
      </c>
      <c r="L3008" s="16" t="s">
        <v>57</v>
      </c>
      <c r="M3008" s="18" t="n">
        <f aca="false">IF(ISNUMBER(B3008),B3008,IF(MID(B3008,3,1)="-",DATE(VALUE(RIGHT(B3008,4)),VALUE(MID(B3008,4,2)),VALUE(LEFT(B3008,2))),DATE(VALUE(LEFT(B3008,4)),VALUE(MID(B3008,6,2)),VALUE(RIGHT(B3008,2)))))</f>
        <v>45916</v>
      </c>
      <c r="N3008" s="16" t="n">
        <f aca="false">MONTH(M3008)</f>
        <v>9</v>
      </c>
      <c r="O3008" s="16" t="str">
        <f aca="false">PROPER(TRIM(H3008))</f>
        <v>Chennai</v>
      </c>
      <c r="P3008" s="16" t="str">
        <f aca="false">IFERROR(VLOOKUP(O3008,city_map!$A$2:$B$6,2,FALSE()),O3008)</f>
        <v>Chennai</v>
      </c>
      <c r="Q3008" s="16" t="n">
        <f aca="false">IF(ISNUMBER(F3008),F3008,VALUE(SUBSTITUTE(SUBSTITUTE(F3008,"₹",""),",","")))</f>
        <v>625</v>
      </c>
      <c r="R3008" s="16" t="n">
        <f aca="false">IF(E3008=99,1,E3008)</f>
        <v>2</v>
      </c>
      <c r="S3008" s="16" t="n">
        <f aca="false">IF(G3008="",0,G3008)</f>
        <v>0</v>
      </c>
      <c r="T3008" s="16" t="str">
        <f aca="false">IF(I3008="","Unknown",IF(I3008="upi","UPI",I3008))</f>
        <v>COD</v>
      </c>
      <c r="U3008" s="16" t="str">
        <f aca="false">IF(L3008="Yes","Y",IF(L3008="No","N",L3008))</f>
        <v>Y</v>
      </c>
      <c r="V3008" s="19" t="n">
        <f aca="false">ROUND(R3008*Q3008*(1-S3008),2)</f>
        <v>1250</v>
      </c>
      <c r="W3008" s="16" t="str">
        <f aca="false">_xlfn.XLOOKUP(D3008,products!$A$2:$A$61,products!$C$2:$C$61,"Not found")</f>
        <v>Beauty</v>
      </c>
    </row>
    <row r="3009" customFormat="false" ht="15" hidden="false" customHeight="false" outlineLevel="0" collapsed="false">
      <c r="A3009" s="16" t="s">
        <v>4276</v>
      </c>
      <c r="B3009" s="16" t="s">
        <v>4275</v>
      </c>
      <c r="C3009" s="16" t="s">
        <v>2261</v>
      </c>
      <c r="D3009" s="16" t="s">
        <v>232</v>
      </c>
      <c r="E3009" s="16" t="n">
        <v>2</v>
      </c>
      <c r="F3009" s="16" t="n">
        <v>2095</v>
      </c>
      <c r="G3009" s="16" t="n">
        <v>0.2</v>
      </c>
      <c r="H3009" s="16" t="s">
        <v>70</v>
      </c>
      <c r="I3009" s="16" t="s">
        <v>71</v>
      </c>
      <c r="J3009" s="16" t="n">
        <v>6</v>
      </c>
      <c r="K3009" s="16"/>
      <c r="L3009" s="16" t="s">
        <v>41</v>
      </c>
      <c r="M3009" s="18" t="n">
        <f aca="false">IF(ISNUMBER(B3009),B3009,IF(MID(B3009,3,1)="-",DATE(VALUE(RIGHT(B3009,4)),VALUE(MID(B3009,4,2)),VALUE(LEFT(B3009,2))),DATE(VALUE(LEFT(B3009,4)),VALUE(MID(B3009,6,2)),VALUE(RIGHT(B3009,2)))))</f>
        <v>45916</v>
      </c>
      <c r="N3009" s="16" t="n">
        <f aca="false">MONTH(M3009)</f>
        <v>9</v>
      </c>
      <c r="O3009" s="16" t="str">
        <f aca="false">PROPER(TRIM(H3009))</f>
        <v>Pune</v>
      </c>
      <c r="P3009" s="16" t="str">
        <f aca="false">IFERROR(VLOOKUP(O3009,city_map!$A$2:$B$6,2,FALSE()),O3009)</f>
        <v>Pune</v>
      </c>
      <c r="Q3009" s="16" t="n">
        <f aca="false">IF(ISNUMBER(F3009),F3009,VALUE(SUBSTITUTE(SUBSTITUTE(F3009,"₹",""),",","")))</f>
        <v>2095</v>
      </c>
      <c r="R3009" s="16" t="n">
        <f aca="false">IF(E3009=99,1,E3009)</f>
        <v>2</v>
      </c>
      <c r="S3009" s="16" t="n">
        <f aca="false">IF(G3009="",0,G3009)</f>
        <v>0.2</v>
      </c>
      <c r="T3009" s="16" t="str">
        <f aca="false">IF(I3009="","Unknown",IF(I3009="upi","UPI",I3009))</f>
        <v>Credit Card</v>
      </c>
      <c r="U3009" s="16" t="str">
        <f aca="false">IF(L3009="Yes","Y",IF(L3009="No","N",L3009))</f>
        <v>N</v>
      </c>
      <c r="V3009" s="19" t="n">
        <f aca="false">ROUND(R3009*Q3009*(1-S3009),2)</f>
        <v>3352</v>
      </c>
      <c r="W3009" s="16" t="str">
        <f aca="false">_xlfn.XLOOKUP(D3009,products!$A$2:$A$61,products!$C$2:$C$61,"Not found")</f>
        <v>Electronics</v>
      </c>
    </row>
    <row r="3010" customFormat="false" ht="15" hidden="false" customHeight="false" outlineLevel="0" collapsed="false">
      <c r="A3010" s="16" t="s">
        <v>4277</v>
      </c>
      <c r="B3010" s="16" t="s">
        <v>4275</v>
      </c>
      <c r="C3010" s="16" t="s">
        <v>299</v>
      </c>
      <c r="D3010" s="16" t="s">
        <v>191</v>
      </c>
      <c r="E3010" s="16" t="n">
        <v>2</v>
      </c>
      <c r="F3010" s="16" t="n">
        <v>419</v>
      </c>
      <c r="G3010" s="16" t="n">
        <v>0.15</v>
      </c>
      <c r="H3010" s="16" t="s">
        <v>545</v>
      </c>
      <c r="I3010" s="16" t="s">
        <v>71</v>
      </c>
      <c r="J3010" s="16" t="n">
        <v>4</v>
      </c>
      <c r="K3010" s="16" t="n">
        <v>4</v>
      </c>
      <c r="L3010" s="16" t="s">
        <v>41</v>
      </c>
      <c r="M3010" s="18" t="n">
        <f aca="false">IF(ISNUMBER(B3010),B3010,IF(MID(B3010,3,1)="-",DATE(VALUE(RIGHT(B3010,4)),VALUE(MID(B3010,4,2)),VALUE(LEFT(B3010,2))),DATE(VALUE(LEFT(B3010,4)),VALUE(MID(B3010,6,2)),VALUE(RIGHT(B3010,2)))))</f>
        <v>45916</v>
      </c>
      <c r="N3010" s="16" t="n">
        <f aca="false">MONTH(M3010)</f>
        <v>9</v>
      </c>
      <c r="O3010" s="16" t="str">
        <f aca="false">PROPER(TRIM(H3010))</f>
        <v>Delhi</v>
      </c>
      <c r="P3010" s="16" t="str">
        <f aca="false">IFERROR(VLOOKUP(O3010,city_map!$A$2:$B$6,2,FALSE()),O3010)</f>
        <v>Delhi</v>
      </c>
      <c r="Q3010" s="16" t="n">
        <f aca="false">IF(ISNUMBER(F3010),F3010,VALUE(SUBSTITUTE(SUBSTITUTE(F3010,"₹",""),",","")))</f>
        <v>419</v>
      </c>
      <c r="R3010" s="16" t="n">
        <f aca="false">IF(E3010=99,1,E3010)</f>
        <v>2</v>
      </c>
      <c r="S3010" s="16" t="n">
        <f aca="false">IF(G3010="",0,G3010)</f>
        <v>0.15</v>
      </c>
      <c r="T3010" s="16" t="str">
        <f aca="false">IF(I3010="","Unknown",IF(I3010="upi","UPI",I3010))</f>
        <v>Credit Card</v>
      </c>
      <c r="U3010" s="16" t="str">
        <f aca="false">IF(L3010="Yes","Y",IF(L3010="No","N",L3010))</f>
        <v>N</v>
      </c>
      <c r="V3010" s="19" t="n">
        <f aca="false">ROUND(R3010*Q3010*(1-S3010),2)</f>
        <v>712.3</v>
      </c>
      <c r="W3010" s="16" t="str">
        <f aca="false">_xlfn.XLOOKUP(D3010,products!$A$2:$A$61,products!$C$2:$C$61,"Not found")</f>
        <v>Electronics</v>
      </c>
    </row>
    <row r="3011" customFormat="false" ht="15" hidden="false" customHeight="false" outlineLevel="0" collapsed="false">
      <c r="A3011" s="16" t="s">
        <v>4278</v>
      </c>
      <c r="B3011" s="16" t="s">
        <v>4275</v>
      </c>
      <c r="C3011" s="16" t="s">
        <v>986</v>
      </c>
      <c r="D3011" s="16" t="s">
        <v>179</v>
      </c>
      <c r="E3011" s="16" t="n">
        <v>1</v>
      </c>
      <c r="F3011" s="16" t="n">
        <v>2537</v>
      </c>
      <c r="G3011" s="16" t="n">
        <v>0.1</v>
      </c>
      <c r="H3011" s="16" t="s">
        <v>67</v>
      </c>
      <c r="I3011" s="16" t="s">
        <v>60</v>
      </c>
      <c r="J3011" s="16" t="n">
        <v>3</v>
      </c>
      <c r="K3011" s="16" t="n">
        <v>5</v>
      </c>
      <c r="L3011" s="16" t="s">
        <v>41</v>
      </c>
      <c r="M3011" s="18" t="n">
        <f aca="false">IF(ISNUMBER(B3011),B3011,IF(MID(B3011,3,1)="-",DATE(VALUE(RIGHT(B3011,4)),VALUE(MID(B3011,4,2)),VALUE(LEFT(B3011,2))),DATE(VALUE(LEFT(B3011,4)),VALUE(MID(B3011,6,2)),VALUE(RIGHT(B3011,2)))))</f>
        <v>45916</v>
      </c>
      <c r="N3011" s="16" t="n">
        <f aca="false">MONTH(M3011)</f>
        <v>9</v>
      </c>
      <c r="O3011" s="16" t="str">
        <f aca="false">PROPER(TRIM(H3011))</f>
        <v>Kolkata</v>
      </c>
      <c r="P3011" s="16" t="str">
        <f aca="false">IFERROR(VLOOKUP(O3011,city_map!$A$2:$B$6,2,FALSE()),O3011)</f>
        <v>Kolkata</v>
      </c>
      <c r="Q3011" s="16" t="n">
        <f aca="false">IF(ISNUMBER(F3011),F3011,VALUE(SUBSTITUTE(SUBSTITUTE(F3011,"₹",""),",","")))</f>
        <v>2537</v>
      </c>
      <c r="R3011" s="16" t="n">
        <f aca="false">IF(E3011=99,1,E3011)</f>
        <v>1</v>
      </c>
      <c r="S3011" s="16" t="n">
        <f aca="false">IF(G3011="",0,G3011)</f>
        <v>0.1</v>
      </c>
      <c r="T3011" s="16" t="str">
        <f aca="false">IF(I3011="","Unknown",IF(I3011="upi","UPI",I3011))</f>
        <v>UPI</v>
      </c>
      <c r="U3011" s="16" t="str">
        <f aca="false">IF(L3011="Yes","Y",IF(L3011="No","N",L3011))</f>
        <v>N</v>
      </c>
      <c r="V3011" s="19" t="n">
        <f aca="false">ROUND(R3011*Q3011*(1-S3011),2)</f>
        <v>2283.3</v>
      </c>
      <c r="W3011" s="16" t="str">
        <f aca="false">_xlfn.XLOOKUP(D3011,products!$A$2:$A$61,products!$C$2:$C$61,"Not found")</f>
        <v>Electronics</v>
      </c>
    </row>
    <row r="3012" customFormat="false" ht="15" hidden="false" customHeight="false" outlineLevel="0" collapsed="false">
      <c r="A3012" s="16" t="s">
        <v>4279</v>
      </c>
      <c r="B3012" s="16" t="s">
        <v>4275</v>
      </c>
      <c r="C3012" s="16" t="s">
        <v>1420</v>
      </c>
      <c r="D3012" s="16" t="s">
        <v>88</v>
      </c>
      <c r="E3012" s="16" t="n">
        <v>2</v>
      </c>
      <c r="F3012" s="16" t="n">
        <v>2905</v>
      </c>
      <c r="G3012" s="16" t="n">
        <v>0</v>
      </c>
      <c r="H3012" s="16" t="s">
        <v>112</v>
      </c>
      <c r="I3012" s="16" t="s">
        <v>40</v>
      </c>
      <c r="J3012" s="16" t="n">
        <v>5</v>
      </c>
      <c r="K3012" s="16"/>
      <c r="L3012" s="16" t="s">
        <v>41</v>
      </c>
      <c r="M3012" s="18" t="n">
        <f aca="false">IF(ISNUMBER(B3012),B3012,IF(MID(B3012,3,1)="-",DATE(VALUE(RIGHT(B3012,4)),VALUE(MID(B3012,4,2)),VALUE(LEFT(B3012,2))),DATE(VALUE(LEFT(B3012,4)),VALUE(MID(B3012,6,2)),VALUE(RIGHT(B3012,2)))))</f>
        <v>45916</v>
      </c>
      <c r="N3012" s="16" t="n">
        <f aca="false">MONTH(M3012)</f>
        <v>9</v>
      </c>
      <c r="O3012" s="16" t="str">
        <f aca="false">PROPER(TRIM(H3012))</f>
        <v>Mumbai</v>
      </c>
      <c r="P3012" s="16" t="str">
        <f aca="false">IFERROR(VLOOKUP(O3012,city_map!$A$2:$B$6,2,FALSE()),O3012)</f>
        <v>Mumbai</v>
      </c>
      <c r="Q3012" s="16" t="n">
        <f aca="false">IF(ISNUMBER(F3012),F3012,VALUE(SUBSTITUTE(SUBSTITUTE(F3012,"₹",""),",","")))</f>
        <v>2905</v>
      </c>
      <c r="R3012" s="16" t="n">
        <f aca="false">IF(E3012=99,1,E3012)</f>
        <v>2</v>
      </c>
      <c r="S3012" s="16" t="n">
        <f aca="false">IF(G3012="",0,G3012)</f>
        <v>0</v>
      </c>
      <c r="T3012" s="16" t="str">
        <f aca="false">IF(I3012="","Unknown",IF(I3012="upi","UPI",I3012))</f>
        <v>COD</v>
      </c>
      <c r="U3012" s="16" t="str">
        <f aca="false">IF(L3012="Yes","Y",IF(L3012="No","N",L3012))</f>
        <v>N</v>
      </c>
      <c r="V3012" s="19" t="n">
        <f aca="false">ROUND(R3012*Q3012*(1-S3012),2)</f>
        <v>5810</v>
      </c>
      <c r="W3012" s="16" t="str">
        <f aca="false">_xlfn.XLOOKUP(D3012,products!$A$2:$A$61,products!$C$2:$C$61,"Not found")</f>
        <v>Fashion</v>
      </c>
    </row>
    <row r="3013" customFormat="false" ht="15" hidden="false" customHeight="false" outlineLevel="0" collapsed="false">
      <c r="A3013" s="16" t="s">
        <v>4280</v>
      </c>
      <c r="B3013" s="16" t="s">
        <v>4275</v>
      </c>
      <c r="C3013" s="16" t="s">
        <v>1135</v>
      </c>
      <c r="D3013" s="16" t="s">
        <v>142</v>
      </c>
      <c r="E3013" s="16" t="n">
        <v>2</v>
      </c>
      <c r="F3013" s="16" t="n">
        <v>573</v>
      </c>
      <c r="G3013" s="16" t="n">
        <v>0.2</v>
      </c>
      <c r="H3013" s="16" t="s">
        <v>81</v>
      </c>
      <c r="I3013" s="16" t="s">
        <v>60</v>
      </c>
      <c r="J3013" s="16" t="n">
        <v>2</v>
      </c>
      <c r="K3013" s="16" t="n">
        <v>4</v>
      </c>
      <c r="L3013" s="16" t="s">
        <v>41</v>
      </c>
      <c r="M3013" s="18" t="n">
        <f aca="false">IF(ISNUMBER(B3013),B3013,IF(MID(B3013,3,1)="-",DATE(VALUE(RIGHT(B3013,4)),VALUE(MID(B3013,4,2)),VALUE(LEFT(B3013,2))),DATE(VALUE(LEFT(B3013,4)),VALUE(MID(B3013,6,2)),VALUE(RIGHT(B3013,2)))))</f>
        <v>45916</v>
      </c>
      <c r="N3013" s="16" t="n">
        <f aca="false">MONTH(M3013)</f>
        <v>9</v>
      </c>
      <c r="O3013" s="16" t="str">
        <f aca="false">PROPER(TRIM(H3013))</f>
        <v>Hyderabad</v>
      </c>
      <c r="P3013" s="16" t="str">
        <f aca="false">IFERROR(VLOOKUP(O3013,city_map!$A$2:$B$6,2,FALSE()),O3013)</f>
        <v>Hyderabad</v>
      </c>
      <c r="Q3013" s="16" t="n">
        <f aca="false">IF(ISNUMBER(F3013),F3013,VALUE(SUBSTITUTE(SUBSTITUTE(F3013,"₹",""),",","")))</f>
        <v>573</v>
      </c>
      <c r="R3013" s="16" t="n">
        <f aca="false">IF(E3013=99,1,E3013)</f>
        <v>2</v>
      </c>
      <c r="S3013" s="16" t="n">
        <f aca="false">IF(G3013="",0,G3013)</f>
        <v>0.2</v>
      </c>
      <c r="T3013" s="16" t="str">
        <f aca="false">IF(I3013="","Unknown",IF(I3013="upi","UPI",I3013))</f>
        <v>UPI</v>
      </c>
      <c r="U3013" s="16" t="str">
        <f aca="false">IF(L3013="Yes","Y",IF(L3013="No","N",L3013))</f>
        <v>N</v>
      </c>
      <c r="V3013" s="19" t="n">
        <f aca="false">ROUND(R3013*Q3013*(1-S3013),2)</f>
        <v>916.8</v>
      </c>
      <c r="W3013" s="16" t="str">
        <f aca="false">_xlfn.XLOOKUP(D3013,products!$A$2:$A$61,products!$C$2:$C$61,"Not found")</f>
        <v>Home</v>
      </c>
    </row>
    <row r="3014" customFormat="false" ht="15" hidden="false" customHeight="false" outlineLevel="0" collapsed="false">
      <c r="A3014" s="16" t="s">
        <v>4281</v>
      </c>
      <c r="B3014" s="16" t="s">
        <v>4275</v>
      </c>
      <c r="C3014" s="16" t="s">
        <v>4282</v>
      </c>
      <c r="D3014" s="16" t="s">
        <v>211</v>
      </c>
      <c r="E3014" s="16" t="n">
        <v>2</v>
      </c>
      <c r="F3014" s="16" t="n">
        <v>1261</v>
      </c>
      <c r="G3014" s="16" t="n">
        <v>0</v>
      </c>
      <c r="H3014" s="16" t="s">
        <v>81</v>
      </c>
      <c r="I3014" s="16" t="s">
        <v>71</v>
      </c>
      <c r="J3014" s="16" t="n">
        <v>7</v>
      </c>
      <c r="K3014" s="16" t="n">
        <v>4</v>
      </c>
      <c r="L3014" s="16" t="s">
        <v>41</v>
      </c>
      <c r="M3014" s="18" t="n">
        <f aca="false">IF(ISNUMBER(B3014),B3014,IF(MID(B3014,3,1)="-",DATE(VALUE(RIGHT(B3014,4)),VALUE(MID(B3014,4,2)),VALUE(LEFT(B3014,2))),DATE(VALUE(LEFT(B3014,4)),VALUE(MID(B3014,6,2)),VALUE(RIGHT(B3014,2)))))</f>
        <v>45916</v>
      </c>
      <c r="N3014" s="16" t="n">
        <f aca="false">MONTH(M3014)</f>
        <v>9</v>
      </c>
      <c r="O3014" s="16" t="str">
        <f aca="false">PROPER(TRIM(H3014))</f>
        <v>Hyderabad</v>
      </c>
      <c r="P3014" s="16" t="str">
        <f aca="false">IFERROR(VLOOKUP(O3014,city_map!$A$2:$B$6,2,FALSE()),O3014)</f>
        <v>Hyderabad</v>
      </c>
      <c r="Q3014" s="16" t="n">
        <f aca="false">IF(ISNUMBER(F3014),F3014,VALUE(SUBSTITUTE(SUBSTITUTE(F3014,"₹",""),",","")))</f>
        <v>1261</v>
      </c>
      <c r="R3014" s="16" t="n">
        <f aca="false">IF(E3014=99,1,E3014)</f>
        <v>2</v>
      </c>
      <c r="S3014" s="16" t="n">
        <f aca="false">IF(G3014="",0,G3014)</f>
        <v>0</v>
      </c>
      <c r="T3014" s="16" t="str">
        <f aca="false">IF(I3014="","Unknown",IF(I3014="upi","UPI",I3014))</f>
        <v>Credit Card</v>
      </c>
      <c r="U3014" s="16" t="str">
        <f aca="false">IF(L3014="Yes","Y",IF(L3014="No","N",L3014))</f>
        <v>N</v>
      </c>
      <c r="V3014" s="19" t="n">
        <f aca="false">ROUND(R3014*Q3014*(1-S3014),2)</f>
        <v>2522</v>
      </c>
      <c r="W3014" s="16" t="str">
        <f aca="false">_xlfn.XLOOKUP(D3014,products!$A$2:$A$61,products!$C$2:$C$61,"Not found")</f>
        <v>Fashion</v>
      </c>
    </row>
    <row r="3015" customFormat="false" ht="15" hidden="false" customHeight="false" outlineLevel="0" collapsed="false">
      <c r="A3015" s="16" t="s">
        <v>4283</v>
      </c>
      <c r="B3015" s="16" t="s">
        <v>4275</v>
      </c>
      <c r="C3015" s="16" t="s">
        <v>1926</v>
      </c>
      <c r="D3015" s="16" t="s">
        <v>254</v>
      </c>
      <c r="E3015" s="16" t="n">
        <v>1</v>
      </c>
      <c r="F3015" s="16" t="n">
        <v>953</v>
      </c>
      <c r="G3015" s="16" t="n">
        <v>0</v>
      </c>
      <c r="H3015" s="16" t="s">
        <v>130</v>
      </c>
      <c r="I3015" s="16" t="s">
        <v>60</v>
      </c>
      <c r="J3015" s="16" t="n">
        <v>2</v>
      </c>
      <c r="K3015" s="16" t="n">
        <v>4</v>
      </c>
      <c r="L3015" s="16" t="s">
        <v>41</v>
      </c>
      <c r="M3015" s="18" t="n">
        <f aca="false">IF(ISNUMBER(B3015),B3015,IF(MID(B3015,3,1)="-",DATE(VALUE(RIGHT(B3015,4)),VALUE(MID(B3015,4,2)),VALUE(LEFT(B3015,2))),DATE(VALUE(LEFT(B3015,4)),VALUE(MID(B3015,6,2)),VALUE(RIGHT(B3015,2)))))</f>
        <v>45916</v>
      </c>
      <c r="N3015" s="16" t="n">
        <f aca="false">MONTH(M3015)</f>
        <v>9</v>
      </c>
      <c r="O3015" s="16" t="str">
        <f aca="false">PROPER(TRIM(H3015))</f>
        <v>Bengaluru</v>
      </c>
      <c r="P3015" s="16" t="str">
        <f aca="false">IFERROR(VLOOKUP(O3015,city_map!$A$2:$B$6,2,FALSE()),O3015)</f>
        <v>Bengaluru</v>
      </c>
      <c r="Q3015" s="16" t="n">
        <f aca="false">IF(ISNUMBER(F3015),F3015,VALUE(SUBSTITUTE(SUBSTITUTE(F3015,"₹",""),",","")))</f>
        <v>953</v>
      </c>
      <c r="R3015" s="16" t="n">
        <f aca="false">IF(E3015=99,1,E3015)</f>
        <v>1</v>
      </c>
      <c r="S3015" s="16" t="n">
        <f aca="false">IF(G3015="",0,G3015)</f>
        <v>0</v>
      </c>
      <c r="T3015" s="16" t="str">
        <f aca="false">IF(I3015="","Unknown",IF(I3015="upi","UPI",I3015))</f>
        <v>UPI</v>
      </c>
      <c r="U3015" s="16" t="str">
        <f aca="false">IF(L3015="Yes","Y",IF(L3015="No","N",L3015))</f>
        <v>N</v>
      </c>
      <c r="V3015" s="19" t="n">
        <f aca="false">ROUND(R3015*Q3015*(1-S3015),2)</f>
        <v>953</v>
      </c>
      <c r="W3015" s="16" t="str">
        <f aca="false">_xlfn.XLOOKUP(D3015,products!$A$2:$A$61,products!$C$2:$C$61,"Not found")</f>
        <v>Fashion</v>
      </c>
    </row>
    <row r="3016" customFormat="false" ht="15" hidden="false" customHeight="false" outlineLevel="0" collapsed="false">
      <c r="A3016" s="16" t="s">
        <v>4284</v>
      </c>
      <c r="B3016" s="16" t="s">
        <v>4275</v>
      </c>
      <c r="C3016" s="16" t="s">
        <v>266</v>
      </c>
      <c r="D3016" s="16" t="s">
        <v>211</v>
      </c>
      <c r="E3016" s="16" t="n">
        <v>2</v>
      </c>
      <c r="F3016" s="16" t="n">
        <v>1322</v>
      </c>
      <c r="G3016" s="16" t="n">
        <v>0.2</v>
      </c>
      <c r="H3016" s="16" t="s">
        <v>130</v>
      </c>
      <c r="I3016" s="16" t="s">
        <v>40</v>
      </c>
      <c r="J3016" s="16" t="n">
        <v>4</v>
      </c>
      <c r="K3016" s="16" t="n">
        <v>4</v>
      </c>
      <c r="L3016" s="16" t="s">
        <v>41</v>
      </c>
      <c r="M3016" s="18" t="n">
        <f aca="false">IF(ISNUMBER(B3016),B3016,IF(MID(B3016,3,1)="-",DATE(VALUE(RIGHT(B3016,4)),VALUE(MID(B3016,4,2)),VALUE(LEFT(B3016,2))),DATE(VALUE(LEFT(B3016,4)),VALUE(MID(B3016,6,2)),VALUE(RIGHT(B3016,2)))))</f>
        <v>45916</v>
      </c>
      <c r="N3016" s="16" t="n">
        <f aca="false">MONTH(M3016)</f>
        <v>9</v>
      </c>
      <c r="O3016" s="16" t="str">
        <f aca="false">PROPER(TRIM(H3016))</f>
        <v>Bengaluru</v>
      </c>
      <c r="P3016" s="16" t="str">
        <f aca="false">IFERROR(VLOOKUP(O3016,city_map!$A$2:$B$6,2,FALSE()),O3016)</f>
        <v>Bengaluru</v>
      </c>
      <c r="Q3016" s="16" t="n">
        <f aca="false">IF(ISNUMBER(F3016),F3016,VALUE(SUBSTITUTE(SUBSTITUTE(F3016,"₹",""),",","")))</f>
        <v>1322</v>
      </c>
      <c r="R3016" s="16" t="n">
        <f aca="false">IF(E3016=99,1,E3016)</f>
        <v>2</v>
      </c>
      <c r="S3016" s="16" t="n">
        <f aca="false">IF(G3016="",0,G3016)</f>
        <v>0.2</v>
      </c>
      <c r="T3016" s="16" t="str">
        <f aca="false">IF(I3016="","Unknown",IF(I3016="upi","UPI",I3016))</f>
        <v>COD</v>
      </c>
      <c r="U3016" s="16" t="str">
        <f aca="false">IF(L3016="Yes","Y",IF(L3016="No","N",L3016))</f>
        <v>N</v>
      </c>
      <c r="V3016" s="19" t="n">
        <f aca="false">ROUND(R3016*Q3016*(1-S3016),2)</f>
        <v>2115.2</v>
      </c>
      <c r="W3016" s="16" t="str">
        <f aca="false">_xlfn.XLOOKUP(D3016,products!$A$2:$A$61,products!$C$2:$C$61,"Not found")</f>
        <v>Fashion</v>
      </c>
    </row>
    <row r="3017" customFormat="false" ht="15" hidden="false" customHeight="false" outlineLevel="0" collapsed="false">
      <c r="A3017" s="16" t="s">
        <v>4285</v>
      </c>
      <c r="B3017" s="16" t="s">
        <v>4275</v>
      </c>
      <c r="C3017" s="16" t="s">
        <v>4286</v>
      </c>
      <c r="D3017" s="16" t="s">
        <v>451</v>
      </c>
      <c r="E3017" s="16" t="n">
        <v>2</v>
      </c>
      <c r="F3017" s="16" t="n">
        <v>1297</v>
      </c>
      <c r="G3017" s="16"/>
      <c r="H3017" s="16" t="s">
        <v>130</v>
      </c>
      <c r="I3017" s="16" t="s">
        <v>100</v>
      </c>
      <c r="J3017" s="16" t="n">
        <v>4</v>
      </c>
      <c r="K3017" s="16" t="n">
        <v>5</v>
      </c>
      <c r="L3017" s="16" t="s">
        <v>41</v>
      </c>
      <c r="M3017" s="18" t="n">
        <f aca="false">IF(ISNUMBER(B3017),B3017,IF(MID(B3017,3,1)="-",DATE(VALUE(RIGHT(B3017,4)),VALUE(MID(B3017,4,2)),VALUE(LEFT(B3017,2))),DATE(VALUE(LEFT(B3017,4)),VALUE(MID(B3017,6,2)),VALUE(RIGHT(B3017,2)))))</f>
        <v>45916</v>
      </c>
      <c r="N3017" s="16" t="n">
        <f aca="false">MONTH(M3017)</f>
        <v>9</v>
      </c>
      <c r="O3017" s="16" t="str">
        <f aca="false">PROPER(TRIM(H3017))</f>
        <v>Bengaluru</v>
      </c>
      <c r="P3017" s="16" t="str">
        <f aca="false">IFERROR(VLOOKUP(O3017,city_map!$A$2:$B$6,2,FALSE()),O3017)</f>
        <v>Bengaluru</v>
      </c>
      <c r="Q3017" s="16" t="n">
        <f aca="false">IF(ISNUMBER(F3017),F3017,VALUE(SUBSTITUTE(SUBSTITUTE(F3017,"₹",""),",","")))</f>
        <v>1297</v>
      </c>
      <c r="R3017" s="16" t="n">
        <f aca="false">IF(E3017=99,1,E3017)</f>
        <v>2</v>
      </c>
      <c r="S3017" s="16" t="n">
        <f aca="false">IF(G3017="",0,G3017)</f>
        <v>0</v>
      </c>
      <c r="T3017" s="16" t="str">
        <f aca="false">IF(I3017="","Unknown",IF(I3017="upi","UPI",I3017))</f>
        <v>Net Banking</v>
      </c>
      <c r="U3017" s="16" t="str">
        <f aca="false">IF(L3017="Yes","Y",IF(L3017="No","N",L3017))</f>
        <v>N</v>
      </c>
      <c r="V3017" s="19" t="n">
        <f aca="false">ROUND(R3017*Q3017*(1-S3017),2)</f>
        <v>2594</v>
      </c>
      <c r="W3017" s="16" t="str">
        <f aca="false">_xlfn.XLOOKUP(D3017,products!$A$2:$A$61,products!$C$2:$C$61,"Not found")</f>
        <v>Beauty</v>
      </c>
    </row>
    <row r="3018" customFormat="false" ht="15" hidden="false" customHeight="false" outlineLevel="0" collapsed="false">
      <c r="A3018" s="16" t="s">
        <v>4287</v>
      </c>
      <c r="B3018" s="16" t="s">
        <v>4275</v>
      </c>
      <c r="C3018" s="16" t="s">
        <v>666</v>
      </c>
      <c r="D3018" s="16" t="s">
        <v>88</v>
      </c>
      <c r="E3018" s="16" t="n">
        <v>1</v>
      </c>
      <c r="F3018" s="16" t="n">
        <v>2945</v>
      </c>
      <c r="G3018" s="16" t="n">
        <v>0.05</v>
      </c>
      <c r="H3018" s="16" t="s">
        <v>112</v>
      </c>
      <c r="I3018" s="16" t="s">
        <v>71</v>
      </c>
      <c r="J3018" s="16" t="n">
        <v>3</v>
      </c>
      <c r="K3018" s="16" t="n">
        <v>4</v>
      </c>
      <c r="L3018" s="16" t="s">
        <v>41</v>
      </c>
      <c r="M3018" s="18" t="n">
        <f aca="false">IF(ISNUMBER(B3018),B3018,IF(MID(B3018,3,1)="-",DATE(VALUE(RIGHT(B3018,4)),VALUE(MID(B3018,4,2)),VALUE(LEFT(B3018,2))),DATE(VALUE(LEFT(B3018,4)),VALUE(MID(B3018,6,2)),VALUE(RIGHT(B3018,2)))))</f>
        <v>45916</v>
      </c>
      <c r="N3018" s="16" t="n">
        <f aca="false">MONTH(M3018)</f>
        <v>9</v>
      </c>
      <c r="O3018" s="16" t="str">
        <f aca="false">PROPER(TRIM(H3018))</f>
        <v>Mumbai</v>
      </c>
      <c r="P3018" s="16" t="str">
        <f aca="false">IFERROR(VLOOKUP(O3018,city_map!$A$2:$B$6,2,FALSE()),O3018)</f>
        <v>Mumbai</v>
      </c>
      <c r="Q3018" s="16" t="n">
        <f aca="false">IF(ISNUMBER(F3018),F3018,VALUE(SUBSTITUTE(SUBSTITUTE(F3018,"₹",""),",","")))</f>
        <v>2945</v>
      </c>
      <c r="R3018" s="16" t="n">
        <f aca="false">IF(E3018=99,1,E3018)</f>
        <v>1</v>
      </c>
      <c r="S3018" s="16" t="n">
        <f aca="false">IF(G3018="",0,G3018)</f>
        <v>0.05</v>
      </c>
      <c r="T3018" s="16" t="str">
        <f aca="false">IF(I3018="","Unknown",IF(I3018="upi","UPI",I3018))</f>
        <v>Credit Card</v>
      </c>
      <c r="U3018" s="16" t="str">
        <f aca="false">IF(L3018="Yes","Y",IF(L3018="No","N",L3018))</f>
        <v>N</v>
      </c>
      <c r="V3018" s="19" t="n">
        <f aca="false">ROUND(R3018*Q3018*(1-S3018),2)</f>
        <v>2797.75</v>
      </c>
      <c r="W3018" s="16" t="str">
        <f aca="false">_xlfn.XLOOKUP(D3018,products!$A$2:$A$61,products!$C$2:$C$61,"Not found")</f>
        <v>Fashion</v>
      </c>
    </row>
    <row r="3019" customFormat="false" ht="15" hidden="false" customHeight="false" outlineLevel="0" collapsed="false">
      <c r="A3019" s="16" t="s">
        <v>4288</v>
      </c>
      <c r="B3019" s="16" t="s">
        <v>4275</v>
      </c>
      <c r="C3019" s="16" t="s">
        <v>1722</v>
      </c>
      <c r="D3019" s="16" t="s">
        <v>111</v>
      </c>
      <c r="E3019" s="16" t="n">
        <v>1</v>
      </c>
      <c r="F3019" s="16" t="n">
        <v>1036</v>
      </c>
      <c r="G3019" s="16" t="n">
        <v>0</v>
      </c>
      <c r="H3019" s="16" t="s">
        <v>67</v>
      </c>
      <c r="I3019" s="16" t="s">
        <v>40</v>
      </c>
      <c r="J3019" s="16" t="n">
        <v>5</v>
      </c>
      <c r="K3019" s="16" t="n">
        <v>4</v>
      </c>
      <c r="L3019" s="16" t="s">
        <v>41</v>
      </c>
      <c r="M3019" s="18" t="n">
        <f aca="false">IF(ISNUMBER(B3019),B3019,IF(MID(B3019,3,1)="-",DATE(VALUE(RIGHT(B3019,4)),VALUE(MID(B3019,4,2)),VALUE(LEFT(B3019,2))),DATE(VALUE(LEFT(B3019,4)),VALUE(MID(B3019,6,2)),VALUE(RIGHT(B3019,2)))))</f>
        <v>45916</v>
      </c>
      <c r="N3019" s="16" t="n">
        <f aca="false">MONTH(M3019)</f>
        <v>9</v>
      </c>
      <c r="O3019" s="16" t="str">
        <f aca="false">PROPER(TRIM(H3019))</f>
        <v>Kolkata</v>
      </c>
      <c r="P3019" s="16" t="str">
        <f aca="false">IFERROR(VLOOKUP(O3019,city_map!$A$2:$B$6,2,FALSE()),O3019)</f>
        <v>Kolkata</v>
      </c>
      <c r="Q3019" s="16" t="n">
        <f aca="false">IF(ISNUMBER(F3019),F3019,VALUE(SUBSTITUTE(SUBSTITUTE(F3019,"₹",""),",","")))</f>
        <v>1036</v>
      </c>
      <c r="R3019" s="16" t="n">
        <f aca="false">IF(E3019=99,1,E3019)</f>
        <v>1</v>
      </c>
      <c r="S3019" s="16" t="n">
        <f aca="false">IF(G3019="",0,G3019)</f>
        <v>0</v>
      </c>
      <c r="T3019" s="16" t="str">
        <f aca="false">IF(I3019="","Unknown",IF(I3019="upi","UPI",I3019))</f>
        <v>COD</v>
      </c>
      <c r="U3019" s="16" t="str">
        <f aca="false">IF(L3019="Yes","Y",IF(L3019="No","N",L3019))</f>
        <v>N</v>
      </c>
      <c r="V3019" s="19" t="n">
        <f aca="false">ROUND(R3019*Q3019*(1-S3019),2)</f>
        <v>1036</v>
      </c>
      <c r="W3019" s="16" t="str">
        <f aca="false">_xlfn.XLOOKUP(D3019,products!$A$2:$A$61,products!$C$2:$C$61,"Not found")</f>
        <v>Books</v>
      </c>
    </row>
    <row r="3020" customFormat="false" ht="15" hidden="false" customHeight="false" outlineLevel="0" collapsed="false">
      <c r="A3020" s="16" t="s">
        <v>4289</v>
      </c>
      <c r="B3020" s="16" t="s">
        <v>4275</v>
      </c>
      <c r="C3020" s="16" t="s">
        <v>1283</v>
      </c>
      <c r="D3020" s="16" t="s">
        <v>165</v>
      </c>
      <c r="E3020" s="16" t="n">
        <v>1</v>
      </c>
      <c r="F3020" s="16" t="n">
        <v>894</v>
      </c>
      <c r="G3020" s="16" t="n">
        <v>0.1</v>
      </c>
      <c r="H3020" s="16" t="s">
        <v>81</v>
      </c>
      <c r="I3020" s="16" t="s">
        <v>60</v>
      </c>
      <c r="J3020" s="16" t="n">
        <v>5</v>
      </c>
      <c r="K3020" s="16" t="n">
        <v>3</v>
      </c>
      <c r="L3020" s="16" t="s">
        <v>174</v>
      </c>
      <c r="M3020" s="18" t="n">
        <f aca="false">IF(ISNUMBER(B3020),B3020,IF(MID(B3020,3,1)="-",DATE(VALUE(RIGHT(B3020,4)),VALUE(MID(B3020,4,2)),VALUE(LEFT(B3020,2))),DATE(VALUE(LEFT(B3020,4)),VALUE(MID(B3020,6,2)),VALUE(RIGHT(B3020,2)))))</f>
        <v>45916</v>
      </c>
      <c r="N3020" s="16" t="n">
        <f aca="false">MONTH(M3020)</f>
        <v>9</v>
      </c>
      <c r="O3020" s="16" t="str">
        <f aca="false">PROPER(TRIM(H3020))</f>
        <v>Hyderabad</v>
      </c>
      <c r="P3020" s="16" t="str">
        <f aca="false">IFERROR(VLOOKUP(O3020,city_map!$A$2:$B$6,2,FALSE()),O3020)</f>
        <v>Hyderabad</v>
      </c>
      <c r="Q3020" s="16" t="n">
        <f aca="false">IF(ISNUMBER(F3020),F3020,VALUE(SUBSTITUTE(SUBSTITUTE(F3020,"₹",""),",","")))</f>
        <v>894</v>
      </c>
      <c r="R3020" s="16" t="n">
        <f aca="false">IF(E3020=99,1,E3020)</f>
        <v>1</v>
      </c>
      <c r="S3020" s="16" t="n">
        <f aca="false">IF(G3020="",0,G3020)</f>
        <v>0.1</v>
      </c>
      <c r="T3020" s="16" t="str">
        <f aca="false">IF(I3020="","Unknown",IF(I3020="upi","UPI",I3020))</f>
        <v>UPI</v>
      </c>
      <c r="U3020" s="16" t="str">
        <f aca="false">IF(L3020="Yes","Y",IF(L3020="No","N",L3020))</f>
        <v>N</v>
      </c>
      <c r="V3020" s="19" t="n">
        <f aca="false">ROUND(R3020*Q3020*(1-S3020),2)</f>
        <v>804.6</v>
      </c>
      <c r="W3020" s="16" t="str">
        <f aca="false">_xlfn.XLOOKUP(D3020,products!$A$2:$A$61,products!$C$2:$C$61,"Not found")</f>
        <v>Electronics</v>
      </c>
    </row>
    <row r="3021" customFormat="false" ht="15" hidden="false" customHeight="false" outlineLevel="0" collapsed="false">
      <c r="A3021" s="16" t="s">
        <v>4290</v>
      </c>
      <c r="B3021" s="16" t="s">
        <v>4291</v>
      </c>
      <c r="C3021" s="16" t="s">
        <v>135</v>
      </c>
      <c r="D3021" s="16" t="s">
        <v>412</v>
      </c>
      <c r="E3021" s="16" t="n">
        <v>1</v>
      </c>
      <c r="F3021" s="16" t="n">
        <v>1012</v>
      </c>
      <c r="G3021" s="16" t="n">
        <v>0</v>
      </c>
      <c r="H3021" s="16" t="s">
        <v>39</v>
      </c>
      <c r="I3021" s="16" t="s">
        <v>71</v>
      </c>
      <c r="J3021" s="16" t="n">
        <v>3</v>
      </c>
      <c r="K3021" s="16" t="n">
        <v>5</v>
      </c>
      <c r="L3021" s="16" t="s">
        <v>41</v>
      </c>
      <c r="M3021" s="18" t="n">
        <f aca="false">IF(ISNUMBER(B3021),B3021,IF(MID(B3021,3,1)="-",DATE(VALUE(RIGHT(B3021,4)),VALUE(MID(B3021,4,2)),VALUE(LEFT(B3021,2))),DATE(VALUE(LEFT(B3021,4)),VALUE(MID(B3021,6,2)),VALUE(RIGHT(B3021,2)))))</f>
        <v>45917</v>
      </c>
      <c r="N3021" s="16" t="n">
        <f aca="false">MONTH(M3021)</f>
        <v>9</v>
      </c>
      <c r="O3021" s="16" t="str">
        <f aca="false">PROPER(TRIM(H3021))</f>
        <v>Delhi</v>
      </c>
      <c r="P3021" s="16" t="str">
        <f aca="false">IFERROR(VLOOKUP(O3021,city_map!$A$2:$B$6,2,FALSE()),O3021)</f>
        <v>Delhi</v>
      </c>
      <c r="Q3021" s="16" t="n">
        <f aca="false">IF(ISNUMBER(F3021),F3021,VALUE(SUBSTITUTE(SUBSTITUTE(F3021,"₹",""),",","")))</f>
        <v>1012</v>
      </c>
      <c r="R3021" s="16" t="n">
        <f aca="false">IF(E3021=99,1,E3021)</f>
        <v>1</v>
      </c>
      <c r="S3021" s="16" t="n">
        <f aca="false">IF(G3021="",0,G3021)</f>
        <v>0</v>
      </c>
      <c r="T3021" s="16" t="str">
        <f aca="false">IF(I3021="","Unknown",IF(I3021="upi","UPI",I3021))</f>
        <v>Credit Card</v>
      </c>
      <c r="U3021" s="16" t="str">
        <f aca="false">IF(L3021="Yes","Y",IF(L3021="No","N",L3021))</f>
        <v>N</v>
      </c>
      <c r="V3021" s="19" t="n">
        <f aca="false">ROUND(R3021*Q3021*(1-S3021),2)</f>
        <v>1012</v>
      </c>
      <c r="W3021" s="16" t="str">
        <f aca="false">_xlfn.XLOOKUP(D3021,products!$A$2:$A$61,products!$C$2:$C$61,"Not found")</f>
        <v>Home</v>
      </c>
    </row>
    <row r="3022" customFormat="false" ht="15" hidden="false" customHeight="false" outlineLevel="0" collapsed="false">
      <c r="A3022" s="16" t="s">
        <v>4292</v>
      </c>
      <c r="B3022" s="16" t="s">
        <v>4291</v>
      </c>
      <c r="C3022" s="16" t="s">
        <v>3544</v>
      </c>
      <c r="D3022" s="16" t="s">
        <v>133</v>
      </c>
      <c r="E3022" s="16" t="n">
        <v>1</v>
      </c>
      <c r="F3022" s="16" t="n">
        <v>628</v>
      </c>
      <c r="G3022" s="16" t="n">
        <v>0.05</v>
      </c>
      <c r="H3022" s="16" t="s">
        <v>130</v>
      </c>
      <c r="I3022" s="16" t="s">
        <v>60</v>
      </c>
      <c r="J3022" s="16" t="n">
        <v>2</v>
      </c>
      <c r="K3022" s="16" t="n">
        <v>5</v>
      </c>
      <c r="L3022" s="16" t="s">
        <v>41</v>
      </c>
      <c r="M3022" s="18" t="n">
        <f aca="false">IF(ISNUMBER(B3022),B3022,IF(MID(B3022,3,1)="-",DATE(VALUE(RIGHT(B3022,4)),VALUE(MID(B3022,4,2)),VALUE(LEFT(B3022,2))),DATE(VALUE(LEFT(B3022,4)),VALUE(MID(B3022,6,2)),VALUE(RIGHT(B3022,2)))))</f>
        <v>45917</v>
      </c>
      <c r="N3022" s="16" t="n">
        <f aca="false">MONTH(M3022)</f>
        <v>9</v>
      </c>
      <c r="O3022" s="16" t="str">
        <f aca="false">PROPER(TRIM(H3022))</f>
        <v>Bengaluru</v>
      </c>
      <c r="P3022" s="16" t="str">
        <f aca="false">IFERROR(VLOOKUP(O3022,city_map!$A$2:$B$6,2,FALSE()),O3022)</f>
        <v>Bengaluru</v>
      </c>
      <c r="Q3022" s="16" t="n">
        <f aca="false">IF(ISNUMBER(F3022),F3022,VALUE(SUBSTITUTE(SUBSTITUTE(F3022,"₹",""),",","")))</f>
        <v>628</v>
      </c>
      <c r="R3022" s="16" t="n">
        <f aca="false">IF(E3022=99,1,E3022)</f>
        <v>1</v>
      </c>
      <c r="S3022" s="16" t="n">
        <f aca="false">IF(G3022="",0,G3022)</f>
        <v>0.05</v>
      </c>
      <c r="T3022" s="16" t="str">
        <f aca="false">IF(I3022="","Unknown",IF(I3022="upi","UPI",I3022))</f>
        <v>UPI</v>
      </c>
      <c r="U3022" s="16" t="str">
        <f aca="false">IF(L3022="Yes","Y",IF(L3022="No","N",L3022))</f>
        <v>N</v>
      </c>
      <c r="V3022" s="19" t="n">
        <f aca="false">ROUND(R3022*Q3022*(1-S3022),2)</f>
        <v>596.6</v>
      </c>
      <c r="W3022" s="16" t="str">
        <f aca="false">_xlfn.XLOOKUP(D3022,products!$A$2:$A$61,products!$C$2:$C$61,"Not found")</f>
        <v>Books</v>
      </c>
    </row>
    <row r="3023" customFormat="false" ht="15" hidden="false" customHeight="false" outlineLevel="0" collapsed="false">
      <c r="A3023" s="16" t="s">
        <v>4293</v>
      </c>
      <c r="B3023" s="16" t="s">
        <v>4291</v>
      </c>
      <c r="C3023" s="16" t="s">
        <v>2186</v>
      </c>
      <c r="D3023" s="16" t="s">
        <v>232</v>
      </c>
      <c r="E3023" s="16" t="n">
        <v>1</v>
      </c>
      <c r="F3023" s="16" t="n">
        <v>1940</v>
      </c>
      <c r="G3023" s="16" t="n">
        <v>0.15</v>
      </c>
      <c r="H3023" s="16" t="s">
        <v>208</v>
      </c>
      <c r="I3023" s="16" t="s">
        <v>40</v>
      </c>
      <c r="J3023" s="16" t="n">
        <v>7</v>
      </c>
      <c r="K3023" s="16" t="n">
        <v>3</v>
      </c>
      <c r="L3023" s="16" t="s">
        <v>41</v>
      </c>
      <c r="M3023" s="18" t="n">
        <f aca="false">IF(ISNUMBER(B3023),B3023,IF(MID(B3023,3,1)="-",DATE(VALUE(RIGHT(B3023,4)),VALUE(MID(B3023,4,2)),VALUE(LEFT(B3023,2))),DATE(VALUE(LEFT(B3023,4)),VALUE(MID(B3023,6,2)),VALUE(RIGHT(B3023,2)))))</f>
        <v>45917</v>
      </c>
      <c r="N3023" s="16" t="n">
        <f aca="false">MONTH(M3023)</f>
        <v>9</v>
      </c>
      <c r="O3023" s="16" t="str">
        <f aca="false">PROPER(TRIM(H3023))</f>
        <v>Jaipur</v>
      </c>
      <c r="P3023" s="16" t="str">
        <f aca="false">IFERROR(VLOOKUP(O3023,city_map!$A$2:$B$6,2,FALSE()),O3023)</f>
        <v>Jaipur</v>
      </c>
      <c r="Q3023" s="16" t="n">
        <f aca="false">IF(ISNUMBER(F3023),F3023,VALUE(SUBSTITUTE(SUBSTITUTE(F3023,"₹",""),",","")))</f>
        <v>1940</v>
      </c>
      <c r="R3023" s="16" t="n">
        <f aca="false">IF(E3023=99,1,E3023)</f>
        <v>1</v>
      </c>
      <c r="S3023" s="16" t="n">
        <f aca="false">IF(G3023="",0,G3023)</f>
        <v>0.15</v>
      </c>
      <c r="T3023" s="16" t="str">
        <f aca="false">IF(I3023="","Unknown",IF(I3023="upi","UPI",I3023))</f>
        <v>COD</v>
      </c>
      <c r="U3023" s="16" t="str">
        <f aca="false">IF(L3023="Yes","Y",IF(L3023="No","N",L3023))</f>
        <v>N</v>
      </c>
      <c r="V3023" s="19" t="n">
        <f aca="false">ROUND(R3023*Q3023*(1-S3023),2)</f>
        <v>1649</v>
      </c>
      <c r="W3023" s="16" t="str">
        <f aca="false">_xlfn.XLOOKUP(D3023,products!$A$2:$A$61,products!$C$2:$C$61,"Not found")</f>
        <v>Electronics</v>
      </c>
    </row>
    <row r="3024" customFormat="false" ht="15" hidden="false" customHeight="false" outlineLevel="0" collapsed="false">
      <c r="A3024" s="16" t="s">
        <v>4294</v>
      </c>
      <c r="B3024" s="16" t="s">
        <v>4295</v>
      </c>
      <c r="C3024" s="16" t="s">
        <v>320</v>
      </c>
      <c r="D3024" s="16" t="s">
        <v>721</v>
      </c>
      <c r="E3024" s="16" t="n">
        <v>1</v>
      </c>
      <c r="F3024" s="16" t="n">
        <v>520</v>
      </c>
      <c r="G3024" s="16" t="n">
        <v>0.1</v>
      </c>
      <c r="H3024" s="16" t="s">
        <v>208</v>
      </c>
      <c r="I3024" s="16" t="s">
        <v>40</v>
      </c>
      <c r="J3024" s="16" t="n">
        <v>8</v>
      </c>
      <c r="K3024" s="16" t="n">
        <v>3</v>
      </c>
      <c r="L3024" s="16" t="s">
        <v>41</v>
      </c>
      <c r="M3024" s="18" t="n">
        <f aca="false">IF(ISNUMBER(B3024),B3024,IF(MID(B3024,3,1)="-",DATE(VALUE(RIGHT(B3024,4)),VALUE(MID(B3024,4,2)),VALUE(LEFT(B3024,2))),DATE(VALUE(LEFT(B3024,4)),VALUE(MID(B3024,6,2)),VALUE(RIGHT(B3024,2)))))</f>
        <v>45917</v>
      </c>
      <c r="N3024" s="16" t="n">
        <f aca="false">MONTH(M3024)</f>
        <v>9</v>
      </c>
      <c r="O3024" s="16" t="str">
        <f aca="false">PROPER(TRIM(H3024))</f>
        <v>Jaipur</v>
      </c>
      <c r="P3024" s="16" t="str">
        <f aca="false">IFERROR(VLOOKUP(O3024,city_map!$A$2:$B$6,2,FALSE()),O3024)</f>
        <v>Jaipur</v>
      </c>
      <c r="Q3024" s="16" t="n">
        <f aca="false">IF(ISNUMBER(F3024),F3024,VALUE(SUBSTITUTE(SUBSTITUTE(F3024,"₹",""),",","")))</f>
        <v>520</v>
      </c>
      <c r="R3024" s="16" t="n">
        <f aca="false">IF(E3024=99,1,E3024)</f>
        <v>1</v>
      </c>
      <c r="S3024" s="16" t="n">
        <f aca="false">IF(G3024="",0,G3024)</f>
        <v>0.1</v>
      </c>
      <c r="T3024" s="16" t="str">
        <f aca="false">IF(I3024="","Unknown",IF(I3024="upi","UPI",I3024))</f>
        <v>COD</v>
      </c>
      <c r="U3024" s="16" t="str">
        <f aca="false">IF(L3024="Yes","Y",IF(L3024="No","N",L3024))</f>
        <v>N</v>
      </c>
      <c r="V3024" s="19" t="n">
        <f aca="false">ROUND(R3024*Q3024*(1-S3024),2)</f>
        <v>468</v>
      </c>
      <c r="W3024" s="16" t="str">
        <f aca="false">_xlfn.XLOOKUP(D3024,products!$A$2:$A$61,products!$C$2:$C$61,"Not found")</f>
        <v>Beauty</v>
      </c>
    </row>
    <row r="3025" customFormat="false" ht="15" hidden="false" customHeight="false" outlineLevel="0" collapsed="false">
      <c r="A3025" s="16" t="s">
        <v>4296</v>
      </c>
      <c r="B3025" s="16" t="s">
        <v>4291</v>
      </c>
      <c r="C3025" s="16" t="s">
        <v>2548</v>
      </c>
      <c r="D3025" s="16" t="s">
        <v>133</v>
      </c>
      <c r="E3025" s="16" t="n">
        <v>1</v>
      </c>
      <c r="F3025" s="16" t="n">
        <v>624</v>
      </c>
      <c r="G3025" s="16" t="n">
        <v>0.05</v>
      </c>
      <c r="H3025" s="16" t="s">
        <v>81</v>
      </c>
      <c r="I3025" s="16" t="s">
        <v>71</v>
      </c>
      <c r="J3025" s="16" t="n">
        <v>3</v>
      </c>
      <c r="K3025" s="16" t="n">
        <v>4</v>
      </c>
      <c r="L3025" s="16" t="s">
        <v>41</v>
      </c>
      <c r="M3025" s="18" t="n">
        <f aca="false">IF(ISNUMBER(B3025),B3025,IF(MID(B3025,3,1)="-",DATE(VALUE(RIGHT(B3025,4)),VALUE(MID(B3025,4,2)),VALUE(LEFT(B3025,2))),DATE(VALUE(LEFT(B3025,4)),VALUE(MID(B3025,6,2)),VALUE(RIGHT(B3025,2)))))</f>
        <v>45917</v>
      </c>
      <c r="N3025" s="16" t="n">
        <f aca="false">MONTH(M3025)</f>
        <v>9</v>
      </c>
      <c r="O3025" s="16" t="str">
        <f aca="false">PROPER(TRIM(H3025))</f>
        <v>Hyderabad</v>
      </c>
      <c r="P3025" s="16" t="str">
        <f aca="false">IFERROR(VLOOKUP(O3025,city_map!$A$2:$B$6,2,FALSE()),O3025)</f>
        <v>Hyderabad</v>
      </c>
      <c r="Q3025" s="16" t="n">
        <f aca="false">IF(ISNUMBER(F3025),F3025,VALUE(SUBSTITUTE(SUBSTITUTE(F3025,"₹",""),",","")))</f>
        <v>624</v>
      </c>
      <c r="R3025" s="16" t="n">
        <f aca="false">IF(E3025=99,1,E3025)</f>
        <v>1</v>
      </c>
      <c r="S3025" s="16" t="n">
        <f aca="false">IF(G3025="",0,G3025)</f>
        <v>0.05</v>
      </c>
      <c r="T3025" s="16" t="str">
        <f aca="false">IF(I3025="","Unknown",IF(I3025="upi","UPI",I3025))</f>
        <v>Credit Card</v>
      </c>
      <c r="U3025" s="16" t="str">
        <f aca="false">IF(L3025="Yes","Y",IF(L3025="No","N",L3025))</f>
        <v>N</v>
      </c>
      <c r="V3025" s="19" t="n">
        <f aca="false">ROUND(R3025*Q3025*(1-S3025),2)</f>
        <v>592.8</v>
      </c>
      <c r="W3025" s="16" t="str">
        <f aca="false">_xlfn.XLOOKUP(D3025,products!$A$2:$A$61,products!$C$2:$C$61,"Not found")</f>
        <v>Books</v>
      </c>
    </row>
    <row r="3026" customFormat="false" ht="15" hidden="false" customHeight="false" outlineLevel="0" collapsed="false">
      <c r="A3026" s="16" t="s">
        <v>4297</v>
      </c>
      <c r="B3026" s="16" t="s">
        <v>4291</v>
      </c>
      <c r="C3026" s="16" t="s">
        <v>589</v>
      </c>
      <c r="D3026" s="16" t="s">
        <v>179</v>
      </c>
      <c r="E3026" s="16" t="n">
        <v>2</v>
      </c>
      <c r="F3026" s="16" t="n">
        <v>2596</v>
      </c>
      <c r="G3026" s="16" t="n">
        <v>0.2</v>
      </c>
      <c r="H3026" s="16" t="s">
        <v>130</v>
      </c>
      <c r="I3026" s="16" t="s">
        <v>60</v>
      </c>
      <c r="J3026" s="16" t="n">
        <v>3</v>
      </c>
      <c r="K3026" s="16" t="n">
        <v>5</v>
      </c>
      <c r="L3026" s="16" t="s">
        <v>41</v>
      </c>
      <c r="M3026" s="18" t="n">
        <f aca="false">IF(ISNUMBER(B3026),B3026,IF(MID(B3026,3,1)="-",DATE(VALUE(RIGHT(B3026,4)),VALUE(MID(B3026,4,2)),VALUE(LEFT(B3026,2))),DATE(VALUE(LEFT(B3026,4)),VALUE(MID(B3026,6,2)),VALUE(RIGHT(B3026,2)))))</f>
        <v>45917</v>
      </c>
      <c r="N3026" s="16" t="n">
        <f aca="false">MONTH(M3026)</f>
        <v>9</v>
      </c>
      <c r="O3026" s="16" t="str">
        <f aca="false">PROPER(TRIM(H3026))</f>
        <v>Bengaluru</v>
      </c>
      <c r="P3026" s="16" t="str">
        <f aca="false">IFERROR(VLOOKUP(O3026,city_map!$A$2:$B$6,2,FALSE()),O3026)</f>
        <v>Bengaluru</v>
      </c>
      <c r="Q3026" s="16" t="n">
        <f aca="false">IF(ISNUMBER(F3026),F3026,VALUE(SUBSTITUTE(SUBSTITUTE(F3026,"₹",""),",","")))</f>
        <v>2596</v>
      </c>
      <c r="R3026" s="16" t="n">
        <f aca="false">IF(E3026=99,1,E3026)</f>
        <v>2</v>
      </c>
      <c r="S3026" s="16" t="n">
        <f aca="false">IF(G3026="",0,G3026)</f>
        <v>0.2</v>
      </c>
      <c r="T3026" s="16" t="str">
        <f aca="false">IF(I3026="","Unknown",IF(I3026="upi","UPI",I3026))</f>
        <v>UPI</v>
      </c>
      <c r="U3026" s="16" t="str">
        <f aca="false">IF(L3026="Yes","Y",IF(L3026="No","N",L3026))</f>
        <v>N</v>
      </c>
      <c r="V3026" s="19" t="n">
        <f aca="false">ROUND(R3026*Q3026*(1-S3026),2)</f>
        <v>4153.6</v>
      </c>
      <c r="W3026" s="16" t="str">
        <f aca="false">_xlfn.XLOOKUP(D3026,products!$A$2:$A$61,products!$C$2:$C$61,"Not found")</f>
        <v>Electronics</v>
      </c>
    </row>
    <row r="3027" customFormat="false" ht="15" hidden="false" customHeight="false" outlineLevel="0" collapsed="false">
      <c r="A3027" s="16" t="s">
        <v>4298</v>
      </c>
      <c r="B3027" s="16" t="s">
        <v>4291</v>
      </c>
      <c r="C3027" s="16" t="s">
        <v>213</v>
      </c>
      <c r="D3027" s="16" t="s">
        <v>341</v>
      </c>
      <c r="E3027" s="16" t="n">
        <v>1</v>
      </c>
      <c r="F3027" s="16" t="n">
        <v>1056</v>
      </c>
      <c r="G3027" s="16" t="n">
        <v>0.15</v>
      </c>
      <c r="H3027" s="16" t="s">
        <v>46</v>
      </c>
      <c r="I3027" s="16" t="s">
        <v>47</v>
      </c>
      <c r="J3027" s="16" t="n">
        <v>3</v>
      </c>
      <c r="K3027" s="16" t="n">
        <v>4</v>
      </c>
      <c r="L3027" s="16" t="s">
        <v>41</v>
      </c>
      <c r="M3027" s="18" t="n">
        <f aca="false">IF(ISNUMBER(B3027),B3027,IF(MID(B3027,3,1)="-",DATE(VALUE(RIGHT(B3027,4)),VALUE(MID(B3027,4,2)),VALUE(LEFT(B3027,2))),DATE(VALUE(LEFT(B3027,4)),VALUE(MID(B3027,6,2)),VALUE(RIGHT(B3027,2)))))</f>
        <v>45917</v>
      </c>
      <c r="N3027" s="16" t="n">
        <f aca="false">MONTH(M3027)</f>
        <v>9</v>
      </c>
      <c r="O3027" s="16" t="str">
        <f aca="false">PROPER(TRIM(H3027))</f>
        <v>Chennai</v>
      </c>
      <c r="P3027" s="16" t="str">
        <f aca="false">IFERROR(VLOOKUP(O3027,city_map!$A$2:$B$6,2,FALSE()),O3027)</f>
        <v>Chennai</v>
      </c>
      <c r="Q3027" s="16" t="n">
        <f aca="false">IF(ISNUMBER(F3027),F3027,VALUE(SUBSTITUTE(SUBSTITUTE(F3027,"₹",""),",","")))</f>
        <v>1056</v>
      </c>
      <c r="R3027" s="16" t="n">
        <f aca="false">IF(E3027=99,1,E3027)</f>
        <v>1</v>
      </c>
      <c r="S3027" s="16" t="n">
        <f aca="false">IF(G3027="",0,G3027)</f>
        <v>0.15</v>
      </c>
      <c r="T3027" s="16" t="str">
        <f aca="false">IF(I3027="","Unknown",IF(I3027="upi","UPI",I3027))</f>
        <v>Debit Card</v>
      </c>
      <c r="U3027" s="16" t="str">
        <f aca="false">IF(L3027="Yes","Y",IF(L3027="No","N",L3027))</f>
        <v>N</v>
      </c>
      <c r="V3027" s="19" t="n">
        <f aca="false">ROUND(R3027*Q3027*(1-S3027),2)</f>
        <v>897.6</v>
      </c>
      <c r="W3027" s="16" t="str">
        <f aca="false">_xlfn.XLOOKUP(D3027,products!$A$2:$A$61,products!$C$2:$C$61,"Not found")</f>
        <v>Home</v>
      </c>
    </row>
    <row r="3028" customFormat="false" ht="15" hidden="false" customHeight="false" outlineLevel="0" collapsed="false">
      <c r="A3028" s="16" t="s">
        <v>4299</v>
      </c>
      <c r="B3028" s="16" t="s">
        <v>4291</v>
      </c>
      <c r="C3028" s="16" t="s">
        <v>76</v>
      </c>
      <c r="D3028" s="16" t="s">
        <v>126</v>
      </c>
      <c r="E3028" s="16" t="n">
        <v>1</v>
      </c>
      <c r="F3028" s="16" t="n">
        <v>387</v>
      </c>
      <c r="G3028" s="16" t="n">
        <v>0.2</v>
      </c>
      <c r="H3028" s="16" t="s">
        <v>46</v>
      </c>
      <c r="I3028" s="16"/>
      <c r="J3028" s="16" t="n">
        <v>4</v>
      </c>
      <c r="K3028" s="16" t="n">
        <v>4</v>
      </c>
      <c r="L3028" s="16" t="s">
        <v>41</v>
      </c>
      <c r="M3028" s="18" t="n">
        <f aca="false">IF(ISNUMBER(B3028),B3028,IF(MID(B3028,3,1)="-",DATE(VALUE(RIGHT(B3028,4)),VALUE(MID(B3028,4,2)),VALUE(LEFT(B3028,2))),DATE(VALUE(LEFT(B3028,4)),VALUE(MID(B3028,6,2)),VALUE(RIGHT(B3028,2)))))</f>
        <v>45917</v>
      </c>
      <c r="N3028" s="16" t="n">
        <f aca="false">MONTH(M3028)</f>
        <v>9</v>
      </c>
      <c r="O3028" s="16" t="str">
        <f aca="false">PROPER(TRIM(H3028))</f>
        <v>Chennai</v>
      </c>
      <c r="P3028" s="16" t="str">
        <f aca="false">IFERROR(VLOOKUP(O3028,city_map!$A$2:$B$6,2,FALSE()),O3028)</f>
        <v>Chennai</v>
      </c>
      <c r="Q3028" s="16" t="n">
        <f aca="false">IF(ISNUMBER(F3028),F3028,VALUE(SUBSTITUTE(SUBSTITUTE(F3028,"₹",""),",","")))</f>
        <v>387</v>
      </c>
      <c r="R3028" s="16" t="n">
        <f aca="false">IF(E3028=99,1,E3028)</f>
        <v>1</v>
      </c>
      <c r="S3028" s="16" t="n">
        <f aca="false">IF(G3028="",0,G3028)</f>
        <v>0.2</v>
      </c>
      <c r="T3028" s="16" t="str">
        <f aca="false">IF(I3028="","Unknown",IF(I3028="upi","UPI",I3028))</f>
        <v>Unknown</v>
      </c>
      <c r="U3028" s="16" t="str">
        <f aca="false">IF(L3028="Yes","Y",IF(L3028="No","N",L3028))</f>
        <v>N</v>
      </c>
      <c r="V3028" s="19" t="n">
        <f aca="false">ROUND(R3028*Q3028*(1-S3028),2)</f>
        <v>309.6</v>
      </c>
      <c r="W3028" s="16" t="str">
        <f aca="false">_xlfn.XLOOKUP(D3028,products!$A$2:$A$61,products!$C$2:$C$61,"Not found")</f>
        <v>Home</v>
      </c>
    </row>
    <row r="3029" customFormat="false" ht="15" hidden="false" customHeight="false" outlineLevel="0" collapsed="false">
      <c r="A3029" s="16" t="s">
        <v>4300</v>
      </c>
      <c r="B3029" s="16" t="s">
        <v>4291</v>
      </c>
      <c r="C3029" s="16" t="s">
        <v>1384</v>
      </c>
      <c r="D3029" s="16" t="s">
        <v>45</v>
      </c>
      <c r="E3029" s="16" t="n">
        <v>1</v>
      </c>
      <c r="F3029" s="16" t="n">
        <v>304</v>
      </c>
      <c r="G3029" s="16" t="n">
        <v>0</v>
      </c>
      <c r="H3029" s="16" t="s">
        <v>130</v>
      </c>
      <c r="I3029" s="16" t="s">
        <v>40</v>
      </c>
      <c r="J3029" s="16" t="n">
        <v>4</v>
      </c>
      <c r="K3029" s="16" t="n">
        <v>5</v>
      </c>
      <c r="L3029" s="16" t="s">
        <v>41</v>
      </c>
      <c r="M3029" s="18" t="n">
        <f aca="false">IF(ISNUMBER(B3029),B3029,IF(MID(B3029,3,1)="-",DATE(VALUE(RIGHT(B3029,4)),VALUE(MID(B3029,4,2)),VALUE(LEFT(B3029,2))),DATE(VALUE(LEFT(B3029,4)),VALUE(MID(B3029,6,2)),VALUE(RIGHT(B3029,2)))))</f>
        <v>45917</v>
      </c>
      <c r="N3029" s="16" t="n">
        <f aca="false">MONTH(M3029)</f>
        <v>9</v>
      </c>
      <c r="O3029" s="16" t="str">
        <f aca="false">PROPER(TRIM(H3029))</f>
        <v>Bengaluru</v>
      </c>
      <c r="P3029" s="16" t="str">
        <f aca="false">IFERROR(VLOOKUP(O3029,city_map!$A$2:$B$6,2,FALSE()),O3029)</f>
        <v>Bengaluru</v>
      </c>
      <c r="Q3029" s="16" t="n">
        <f aca="false">IF(ISNUMBER(F3029),F3029,VALUE(SUBSTITUTE(SUBSTITUTE(F3029,"₹",""),",","")))</f>
        <v>304</v>
      </c>
      <c r="R3029" s="16" t="n">
        <f aca="false">IF(E3029=99,1,E3029)</f>
        <v>1</v>
      </c>
      <c r="S3029" s="16" t="n">
        <f aca="false">IF(G3029="",0,G3029)</f>
        <v>0</v>
      </c>
      <c r="T3029" s="16" t="str">
        <f aca="false">IF(I3029="","Unknown",IF(I3029="upi","UPI",I3029))</f>
        <v>COD</v>
      </c>
      <c r="U3029" s="16" t="str">
        <f aca="false">IF(L3029="Yes","Y",IF(L3029="No","N",L3029))</f>
        <v>N</v>
      </c>
      <c r="V3029" s="19" t="n">
        <f aca="false">ROUND(R3029*Q3029*(1-S3029),2)</f>
        <v>304</v>
      </c>
      <c r="W3029" s="16" t="str">
        <f aca="false">_xlfn.XLOOKUP(D3029,products!$A$2:$A$61,products!$C$2:$C$61,"Not found")</f>
        <v>Beauty</v>
      </c>
    </row>
    <row r="3030" customFormat="false" ht="15" hidden="false" customHeight="false" outlineLevel="0" collapsed="false">
      <c r="A3030" s="16" t="s">
        <v>4301</v>
      </c>
      <c r="B3030" s="16" t="s">
        <v>4291</v>
      </c>
      <c r="C3030" s="16" t="s">
        <v>941</v>
      </c>
      <c r="D3030" s="16" t="s">
        <v>300</v>
      </c>
      <c r="E3030" s="16" t="n">
        <v>1</v>
      </c>
      <c r="F3030" s="16" t="n">
        <v>2486</v>
      </c>
      <c r="G3030" s="16" t="n">
        <v>0.1</v>
      </c>
      <c r="H3030" s="16" t="s">
        <v>527</v>
      </c>
      <c r="I3030" s="16" t="s">
        <v>47</v>
      </c>
      <c r="J3030" s="16" t="n">
        <v>2</v>
      </c>
      <c r="K3030" s="16" t="n">
        <v>4</v>
      </c>
      <c r="L3030" s="16" t="s">
        <v>41</v>
      </c>
      <c r="M3030" s="18" t="n">
        <f aca="false">IF(ISNUMBER(B3030),B3030,IF(MID(B3030,3,1)="-",DATE(VALUE(RIGHT(B3030,4)),VALUE(MID(B3030,4,2)),VALUE(LEFT(B3030,2))),DATE(VALUE(LEFT(B3030,4)),VALUE(MID(B3030,6,2)),VALUE(RIGHT(B3030,2)))))</f>
        <v>45917</v>
      </c>
      <c r="N3030" s="16" t="n">
        <f aca="false">MONTH(M3030)</f>
        <v>9</v>
      </c>
      <c r="O3030" s="16" t="str">
        <f aca="false">PROPER(TRIM(H3030))</f>
        <v>Bangalore</v>
      </c>
      <c r="P3030" s="16" t="str">
        <f aca="false">IFERROR(VLOOKUP(O3030,city_map!$A$2:$B$6,2,FALSE()),O3030)</f>
        <v>Bengaluru</v>
      </c>
      <c r="Q3030" s="16" t="n">
        <f aca="false">IF(ISNUMBER(F3030),F3030,VALUE(SUBSTITUTE(SUBSTITUTE(F3030,"₹",""),",","")))</f>
        <v>2486</v>
      </c>
      <c r="R3030" s="16" t="n">
        <f aca="false">IF(E3030=99,1,E3030)</f>
        <v>1</v>
      </c>
      <c r="S3030" s="16" t="n">
        <f aca="false">IF(G3030="",0,G3030)</f>
        <v>0.1</v>
      </c>
      <c r="T3030" s="16" t="str">
        <f aca="false">IF(I3030="","Unknown",IF(I3030="upi","UPI",I3030))</f>
        <v>Debit Card</v>
      </c>
      <c r="U3030" s="16" t="str">
        <f aca="false">IF(L3030="Yes","Y",IF(L3030="No","N",L3030))</f>
        <v>N</v>
      </c>
      <c r="V3030" s="19" t="n">
        <f aca="false">ROUND(R3030*Q3030*(1-S3030),2)</f>
        <v>2237.4</v>
      </c>
      <c r="W3030" s="16" t="str">
        <f aca="false">_xlfn.XLOOKUP(D3030,products!$A$2:$A$61,products!$C$2:$C$61,"Not found")</f>
        <v>Home</v>
      </c>
    </row>
    <row r="3031" customFormat="false" ht="15" hidden="false" customHeight="false" outlineLevel="0" collapsed="false">
      <c r="A3031" s="16" t="s">
        <v>4302</v>
      </c>
      <c r="B3031" s="16" t="s">
        <v>4291</v>
      </c>
      <c r="C3031" s="16" t="s">
        <v>1434</v>
      </c>
      <c r="D3031" s="16" t="s">
        <v>300</v>
      </c>
      <c r="E3031" s="16" t="n">
        <v>2</v>
      </c>
      <c r="F3031" s="16" t="n">
        <v>2532</v>
      </c>
      <c r="G3031" s="16" t="n">
        <v>0.05</v>
      </c>
      <c r="H3031" s="16" t="s">
        <v>81</v>
      </c>
      <c r="I3031" s="16" t="s">
        <v>60</v>
      </c>
      <c r="J3031" s="16" t="n">
        <v>2</v>
      </c>
      <c r="K3031" s="16" t="n">
        <v>4</v>
      </c>
      <c r="L3031" s="16" t="s">
        <v>41</v>
      </c>
      <c r="M3031" s="18" t="n">
        <f aca="false">IF(ISNUMBER(B3031),B3031,IF(MID(B3031,3,1)="-",DATE(VALUE(RIGHT(B3031,4)),VALUE(MID(B3031,4,2)),VALUE(LEFT(B3031,2))),DATE(VALUE(LEFT(B3031,4)),VALUE(MID(B3031,6,2)),VALUE(RIGHT(B3031,2)))))</f>
        <v>45917</v>
      </c>
      <c r="N3031" s="16" t="n">
        <f aca="false">MONTH(M3031)</f>
        <v>9</v>
      </c>
      <c r="O3031" s="16" t="str">
        <f aca="false">PROPER(TRIM(H3031))</f>
        <v>Hyderabad</v>
      </c>
      <c r="P3031" s="16" t="str">
        <f aca="false">IFERROR(VLOOKUP(O3031,city_map!$A$2:$B$6,2,FALSE()),O3031)</f>
        <v>Hyderabad</v>
      </c>
      <c r="Q3031" s="16" t="n">
        <f aca="false">IF(ISNUMBER(F3031),F3031,VALUE(SUBSTITUTE(SUBSTITUTE(F3031,"₹",""),",","")))</f>
        <v>2532</v>
      </c>
      <c r="R3031" s="16" t="n">
        <f aca="false">IF(E3031=99,1,E3031)</f>
        <v>2</v>
      </c>
      <c r="S3031" s="16" t="n">
        <f aca="false">IF(G3031="",0,G3031)</f>
        <v>0.05</v>
      </c>
      <c r="T3031" s="16" t="str">
        <f aca="false">IF(I3031="","Unknown",IF(I3031="upi","UPI",I3031))</f>
        <v>UPI</v>
      </c>
      <c r="U3031" s="16" t="str">
        <f aca="false">IF(L3031="Yes","Y",IF(L3031="No","N",L3031))</f>
        <v>N</v>
      </c>
      <c r="V3031" s="19" t="n">
        <f aca="false">ROUND(R3031*Q3031*(1-S3031),2)</f>
        <v>4810.8</v>
      </c>
      <c r="W3031" s="16" t="str">
        <f aca="false">_xlfn.XLOOKUP(D3031,products!$A$2:$A$61,products!$C$2:$C$61,"Not found")</f>
        <v>Home</v>
      </c>
    </row>
    <row r="3032" customFormat="false" ht="15" hidden="false" customHeight="false" outlineLevel="0" collapsed="false">
      <c r="A3032" s="16" t="s">
        <v>4303</v>
      </c>
      <c r="B3032" s="16" t="s">
        <v>4291</v>
      </c>
      <c r="C3032" s="16" t="s">
        <v>827</v>
      </c>
      <c r="D3032" s="16" t="s">
        <v>51</v>
      </c>
      <c r="E3032" s="16" t="n">
        <v>1</v>
      </c>
      <c r="F3032" s="16" t="n">
        <v>2290</v>
      </c>
      <c r="G3032" s="16" t="n">
        <v>0</v>
      </c>
      <c r="H3032" s="16" t="s">
        <v>130</v>
      </c>
      <c r="I3032" s="16" t="s">
        <v>40</v>
      </c>
      <c r="J3032" s="16" t="n">
        <v>2</v>
      </c>
      <c r="K3032" s="16" t="n">
        <v>5</v>
      </c>
      <c r="L3032" s="16" t="s">
        <v>41</v>
      </c>
      <c r="M3032" s="18" t="n">
        <f aca="false">IF(ISNUMBER(B3032),B3032,IF(MID(B3032,3,1)="-",DATE(VALUE(RIGHT(B3032,4)),VALUE(MID(B3032,4,2)),VALUE(LEFT(B3032,2))),DATE(VALUE(LEFT(B3032,4)),VALUE(MID(B3032,6,2)),VALUE(RIGHT(B3032,2)))))</f>
        <v>45917</v>
      </c>
      <c r="N3032" s="16" t="n">
        <f aca="false">MONTH(M3032)</f>
        <v>9</v>
      </c>
      <c r="O3032" s="16" t="str">
        <f aca="false">PROPER(TRIM(H3032))</f>
        <v>Bengaluru</v>
      </c>
      <c r="P3032" s="16" t="str">
        <f aca="false">IFERROR(VLOOKUP(O3032,city_map!$A$2:$B$6,2,FALSE()),O3032)</f>
        <v>Bengaluru</v>
      </c>
      <c r="Q3032" s="16" t="n">
        <f aca="false">IF(ISNUMBER(F3032),F3032,VALUE(SUBSTITUTE(SUBSTITUTE(F3032,"₹",""),",","")))</f>
        <v>2290</v>
      </c>
      <c r="R3032" s="16" t="n">
        <f aca="false">IF(E3032=99,1,E3032)</f>
        <v>1</v>
      </c>
      <c r="S3032" s="16" t="n">
        <f aca="false">IF(G3032="",0,G3032)</f>
        <v>0</v>
      </c>
      <c r="T3032" s="16" t="str">
        <f aca="false">IF(I3032="","Unknown",IF(I3032="upi","UPI",I3032))</f>
        <v>COD</v>
      </c>
      <c r="U3032" s="16" t="str">
        <f aca="false">IF(L3032="Yes","Y",IF(L3032="No","N",L3032))</f>
        <v>N</v>
      </c>
      <c r="V3032" s="19" t="n">
        <f aca="false">ROUND(R3032*Q3032*(1-S3032),2)</f>
        <v>2290</v>
      </c>
      <c r="W3032" s="16" t="str">
        <f aca="false">_xlfn.XLOOKUP(D3032,products!$A$2:$A$61,products!$C$2:$C$61,"Not found")</f>
        <v>Fashion</v>
      </c>
    </row>
    <row r="3033" customFormat="false" ht="15" hidden="false" customHeight="false" outlineLevel="0" collapsed="false">
      <c r="A3033" s="16" t="s">
        <v>4304</v>
      </c>
      <c r="B3033" s="16" t="s">
        <v>4291</v>
      </c>
      <c r="C3033" s="16" t="s">
        <v>276</v>
      </c>
      <c r="D3033" s="16" t="s">
        <v>396</v>
      </c>
      <c r="E3033" s="16" t="n">
        <v>2</v>
      </c>
      <c r="F3033" s="16" t="n">
        <v>5748</v>
      </c>
      <c r="G3033" s="16" t="n">
        <v>0.05</v>
      </c>
      <c r="H3033" s="16" t="s">
        <v>56</v>
      </c>
      <c r="I3033" s="16" t="s">
        <v>47</v>
      </c>
      <c r="J3033" s="16" t="n">
        <v>5</v>
      </c>
      <c r="K3033" s="16" t="n">
        <v>4</v>
      </c>
      <c r="L3033" s="16" t="s">
        <v>41</v>
      </c>
      <c r="M3033" s="18" t="n">
        <f aca="false">IF(ISNUMBER(B3033),B3033,IF(MID(B3033,3,1)="-",DATE(VALUE(RIGHT(B3033,4)),VALUE(MID(B3033,4,2)),VALUE(LEFT(B3033,2))),DATE(VALUE(LEFT(B3033,4)),VALUE(MID(B3033,6,2)),VALUE(RIGHT(B3033,2)))))</f>
        <v>45917</v>
      </c>
      <c r="N3033" s="16" t="n">
        <f aca="false">MONTH(M3033)</f>
        <v>9</v>
      </c>
      <c r="O3033" s="16" t="str">
        <f aca="false">PROPER(TRIM(H3033))</f>
        <v>Lucknow</v>
      </c>
      <c r="P3033" s="16" t="str">
        <f aca="false">IFERROR(VLOOKUP(O3033,city_map!$A$2:$B$6,2,FALSE()),O3033)</f>
        <v>Lucknow</v>
      </c>
      <c r="Q3033" s="16" t="n">
        <f aca="false">IF(ISNUMBER(F3033),F3033,VALUE(SUBSTITUTE(SUBSTITUTE(F3033,"₹",""),",","")))</f>
        <v>5748</v>
      </c>
      <c r="R3033" s="16" t="n">
        <f aca="false">IF(E3033=99,1,E3033)</f>
        <v>2</v>
      </c>
      <c r="S3033" s="16" t="n">
        <f aca="false">IF(G3033="",0,G3033)</f>
        <v>0.05</v>
      </c>
      <c r="T3033" s="16" t="str">
        <f aca="false">IF(I3033="","Unknown",IF(I3033="upi","UPI",I3033))</f>
        <v>Debit Card</v>
      </c>
      <c r="U3033" s="16" t="str">
        <f aca="false">IF(L3033="Yes","Y",IF(L3033="No","N",L3033))</f>
        <v>N</v>
      </c>
      <c r="V3033" s="19" t="n">
        <f aca="false">ROUND(R3033*Q3033*(1-S3033),2)</f>
        <v>10921.2</v>
      </c>
      <c r="W3033" s="16" t="str">
        <f aca="false">_xlfn.XLOOKUP(D3033,products!$A$2:$A$61,products!$C$2:$C$61,"Not found")</f>
        <v>Home</v>
      </c>
    </row>
    <row r="3034" customFormat="false" ht="15" hidden="false" customHeight="false" outlineLevel="0" collapsed="false">
      <c r="A3034" s="16" t="s">
        <v>4305</v>
      </c>
      <c r="B3034" s="16" t="s">
        <v>4306</v>
      </c>
      <c r="C3034" s="16" t="s">
        <v>1330</v>
      </c>
      <c r="D3034" s="16" t="s">
        <v>95</v>
      </c>
      <c r="E3034" s="16" t="n">
        <v>1</v>
      </c>
      <c r="F3034" s="16" t="n">
        <v>1525</v>
      </c>
      <c r="G3034" s="16" t="n">
        <v>0</v>
      </c>
      <c r="H3034" s="16" t="s">
        <v>112</v>
      </c>
      <c r="I3034" s="16" t="s">
        <v>60</v>
      </c>
      <c r="J3034" s="16" t="n">
        <v>2</v>
      </c>
      <c r="K3034" s="16" t="n">
        <v>5</v>
      </c>
      <c r="L3034" s="16" t="s">
        <v>41</v>
      </c>
      <c r="M3034" s="18" t="n">
        <f aca="false">IF(ISNUMBER(B3034),B3034,IF(MID(B3034,3,1)="-",DATE(VALUE(RIGHT(B3034,4)),VALUE(MID(B3034,4,2)),VALUE(LEFT(B3034,2))),DATE(VALUE(LEFT(B3034,4)),VALUE(MID(B3034,6,2)),VALUE(RIGHT(B3034,2)))))</f>
        <v>45918</v>
      </c>
      <c r="N3034" s="16" t="n">
        <f aca="false">MONTH(M3034)</f>
        <v>9</v>
      </c>
      <c r="O3034" s="16" t="str">
        <f aca="false">PROPER(TRIM(H3034))</f>
        <v>Mumbai</v>
      </c>
      <c r="P3034" s="16" t="str">
        <f aca="false">IFERROR(VLOOKUP(O3034,city_map!$A$2:$B$6,2,FALSE()),O3034)</f>
        <v>Mumbai</v>
      </c>
      <c r="Q3034" s="16" t="n">
        <f aca="false">IF(ISNUMBER(F3034),F3034,VALUE(SUBSTITUTE(SUBSTITUTE(F3034,"₹",""),",","")))</f>
        <v>1525</v>
      </c>
      <c r="R3034" s="16" t="n">
        <f aca="false">IF(E3034=99,1,E3034)</f>
        <v>1</v>
      </c>
      <c r="S3034" s="16" t="n">
        <f aca="false">IF(G3034="",0,G3034)</f>
        <v>0</v>
      </c>
      <c r="T3034" s="16" t="str">
        <f aca="false">IF(I3034="","Unknown",IF(I3034="upi","UPI",I3034))</f>
        <v>UPI</v>
      </c>
      <c r="U3034" s="16" t="str">
        <f aca="false">IF(L3034="Yes","Y",IF(L3034="No","N",L3034))</f>
        <v>N</v>
      </c>
      <c r="V3034" s="19" t="n">
        <f aca="false">ROUND(R3034*Q3034*(1-S3034),2)</f>
        <v>1525</v>
      </c>
      <c r="W3034" s="16" t="str">
        <f aca="false">_xlfn.XLOOKUP(D3034,products!$A$2:$A$61,products!$C$2:$C$61,"Not found")</f>
        <v>Electronics</v>
      </c>
    </row>
    <row r="3035" customFormat="false" ht="15" hidden="false" customHeight="false" outlineLevel="0" collapsed="false">
      <c r="A3035" s="16" t="s">
        <v>4307</v>
      </c>
      <c r="B3035" s="16" t="s">
        <v>4306</v>
      </c>
      <c r="C3035" s="16" t="s">
        <v>2118</v>
      </c>
      <c r="D3035" s="16" t="s">
        <v>108</v>
      </c>
      <c r="E3035" s="16" t="n">
        <v>2</v>
      </c>
      <c r="F3035" s="16" t="n">
        <v>3645</v>
      </c>
      <c r="G3035" s="16" t="n">
        <v>0.1</v>
      </c>
      <c r="H3035" s="16" t="s">
        <v>39</v>
      </c>
      <c r="I3035" s="16" t="s">
        <v>47</v>
      </c>
      <c r="J3035" s="16" t="n">
        <v>4</v>
      </c>
      <c r="K3035" s="16" t="n">
        <v>3</v>
      </c>
      <c r="L3035" s="16" t="s">
        <v>41</v>
      </c>
      <c r="M3035" s="18" t="n">
        <f aca="false">IF(ISNUMBER(B3035),B3035,IF(MID(B3035,3,1)="-",DATE(VALUE(RIGHT(B3035,4)),VALUE(MID(B3035,4,2)),VALUE(LEFT(B3035,2))),DATE(VALUE(LEFT(B3035,4)),VALUE(MID(B3035,6,2)),VALUE(RIGHT(B3035,2)))))</f>
        <v>45918</v>
      </c>
      <c r="N3035" s="16" t="n">
        <f aca="false">MONTH(M3035)</f>
        <v>9</v>
      </c>
      <c r="O3035" s="16" t="str">
        <f aca="false">PROPER(TRIM(H3035))</f>
        <v>Delhi</v>
      </c>
      <c r="P3035" s="16" t="str">
        <f aca="false">IFERROR(VLOOKUP(O3035,city_map!$A$2:$B$6,2,FALSE()),O3035)</f>
        <v>Delhi</v>
      </c>
      <c r="Q3035" s="16" t="n">
        <f aca="false">IF(ISNUMBER(F3035),F3035,VALUE(SUBSTITUTE(SUBSTITUTE(F3035,"₹",""),",","")))</f>
        <v>3645</v>
      </c>
      <c r="R3035" s="16" t="n">
        <f aca="false">IF(E3035=99,1,E3035)</f>
        <v>2</v>
      </c>
      <c r="S3035" s="16" t="n">
        <f aca="false">IF(G3035="",0,G3035)</f>
        <v>0.1</v>
      </c>
      <c r="T3035" s="16" t="str">
        <f aca="false">IF(I3035="","Unknown",IF(I3035="upi","UPI",I3035))</f>
        <v>Debit Card</v>
      </c>
      <c r="U3035" s="16" t="str">
        <f aca="false">IF(L3035="Yes","Y",IF(L3035="No","N",L3035))</f>
        <v>N</v>
      </c>
      <c r="V3035" s="19" t="n">
        <f aca="false">ROUND(R3035*Q3035*(1-S3035),2)</f>
        <v>6561</v>
      </c>
      <c r="W3035" s="16" t="str">
        <f aca="false">_xlfn.XLOOKUP(D3035,products!$A$2:$A$61,products!$C$2:$C$61,"Not found")</f>
        <v>Electronics</v>
      </c>
    </row>
    <row r="3036" customFormat="false" ht="15" hidden="false" customHeight="false" outlineLevel="0" collapsed="false">
      <c r="A3036" s="16" t="s">
        <v>4308</v>
      </c>
      <c r="B3036" s="16" t="s">
        <v>4306</v>
      </c>
      <c r="C3036" s="16" t="s">
        <v>762</v>
      </c>
      <c r="D3036" s="16" t="s">
        <v>170</v>
      </c>
      <c r="E3036" s="16" t="n">
        <v>3</v>
      </c>
      <c r="F3036" s="16" t="n">
        <v>3358</v>
      </c>
      <c r="G3036" s="16" t="n">
        <v>0.15</v>
      </c>
      <c r="H3036" s="16" t="s">
        <v>208</v>
      </c>
      <c r="I3036" s="16" t="s">
        <v>47</v>
      </c>
      <c r="J3036" s="16" t="n">
        <v>6</v>
      </c>
      <c r="K3036" s="16" t="n">
        <v>5</v>
      </c>
      <c r="L3036" s="16" t="s">
        <v>41</v>
      </c>
      <c r="M3036" s="18" t="n">
        <f aca="false">IF(ISNUMBER(B3036),B3036,IF(MID(B3036,3,1)="-",DATE(VALUE(RIGHT(B3036,4)),VALUE(MID(B3036,4,2)),VALUE(LEFT(B3036,2))),DATE(VALUE(LEFT(B3036,4)),VALUE(MID(B3036,6,2)),VALUE(RIGHT(B3036,2)))))</f>
        <v>45918</v>
      </c>
      <c r="N3036" s="16" t="n">
        <f aca="false">MONTH(M3036)</f>
        <v>9</v>
      </c>
      <c r="O3036" s="16" t="str">
        <f aca="false">PROPER(TRIM(H3036))</f>
        <v>Jaipur</v>
      </c>
      <c r="P3036" s="16" t="str">
        <f aca="false">IFERROR(VLOOKUP(O3036,city_map!$A$2:$B$6,2,FALSE()),O3036)</f>
        <v>Jaipur</v>
      </c>
      <c r="Q3036" s="16" t="n">
        <f aca="false">IF(ISNUMBER(F3036),F3036,VALUE(SUBSTITUTE(SUBSTITUTE(F3036,"₹",""),",","")))</f>
        <v>3358</v>
      </c>
      <c r="R3036" s="16" t="n">
        <f aca="false">IF(E3036=99,1,E3036)</f>
        <v>3</v>
      </c>
      <c r="S3036" s="16" t="n">
        <f aca="false">IF(G3036="",0,G3036)</f>
        <v>0.15</v>
      </c>
      <c r="T3036" s="16" t="str">
        <f aca="false">IF(I3036="","Unknown",IF(I3036="upi","UPI",I3036))</f>
        <v>Debit Card</v>
      </c>
      <c r="U3036" s="16" t="str">
        <f aca="false">IF(L3036="Yes","Y",IF(L3036="No","N",L3036))</f>
        <v>N</v>
      </c>
      <c r="V3036" s="19" t="n">
        <f aca="false">ROUND(R3036*Q3036*(1-S3036),2)</f>
        <v>8562.9</v>
      </c>
      <c r="W3036" s="16" t="str">
        <f aca="false">_xlfn.XLOOKUP(D3036,products!$A$2:$A$61,products!$C$2:$C$61,"Not found")</f>
        <v>Home</v>
      </c>
    </row>
    <row r="3037" customFormat="false" ht="15" hidden="false" customHeight="false" outlineLevel="0" collapsed="false">
      <c r="A3037" s="16" t="s">
        <v>4309</v>
      </c>
      <c r="B3037" s="16" t="s">
        <v>4306</v>
      </c>
      <c r="C3037" s="16" t="s">
        <v>813</v>
      </c>
      <c r="D3037" s="16" t="s">
        <v>721</v>
      </c>
      <c r="E3037" s="16" t="n">
        <v>1</v>
      </c>
      <c r="F3037" s="16" t="n">
        <v>499</v>
      </c>
      <c r="G3037" s="16" t="n">
        <v>0.05</v>
      </c>
      <c r="H3037" s="16" t="s">
        <v>208</v>
      </c>
      <c r="I3037" s="16" t="s">
        <v>123</v>
      </c>
      <c r="J3037" s="16" t="n">
        <v>5</v>
      </c>
      <c r="K3037" s="16" t="n">
        <v>4</v>
      </c>
      <c r="L3037" s="16" t="s">
        <v>41</v>
      </c>
      <c r="M3037" s="18" t="n">
        <f aca="false">IF(ISNUMBER(B3037),B3037,IF(MID(B3037,3,1)="-",DATE(VALUE(RIGHT(B3037,4)),VALUE(MID(B3037,4,2)),VALUE(LEFT(B3037,2))),DATE(VALUE(LEFT(B3037,4)),VALUE(MID(B3037,6,2)),VALUE(RIGHT(B3037,2)))))</f>
        <v>45918</v>
      </c>
      <c r="N3037" s="16" t="n">
        <f aca="false">MONTH(M3037)</f>
        <v>9</v>
      </c>
      <c r="O3037" s="16" t="str">
        <f aca="false">PROPER(TRIM(H3037))</f>
        <v>Jaipur</v>
      </c>
      <c r="P3037" s="16" t="str">
        <f aca="false">IFERROR(VLOOKUP(O3037,city_map!$A$2:$B$6,2,FALSE()),O3037)</f>
        <v>Jaipur</v>
      </c>
      <c r="Q3037" s="16" t="n">
        <f aca="false">IF(ISNUMBER(F3037),F3037,VALUE(SUBSTITUTE(SUBSTITUTE(F3037,"₹",""),",","")))</f>
        <v>499</v>
      </c>
      <c r="R3037" s="16" t="n">
        <f aca="false">IF(E3037=99,1,E3037)</f>
        <v>1</v>
      </c>
      <c r="S3037" s="16" t="n">
        <f aca="false">IF(G3037="",0,G3037)</f>
        <v>0.05</v>
      </c>
      <c r="T3037" s="16" t="str">
        <f aca="false">IF(I3037="","Unknown",IF(I3037="upi","UPI",I3037))</f>
        <v>UPI</v>
      </c>
      <c r="U3037" s="16" t="str">
        <f aca="false">IF(L3037="Yes","Y",IF(L3037="No","N",L3037))</f>
        <v>N</v>
      </c>
      <c r="V3037" s="19" t="n">
        <f aca="false">ROUND(R3037*Q3037*(1-S3037),2)</f>
        <v>474.05</v>
      </c>
      <c r="W3037" s="16" t="str">
        <f aca="false">_xlfn.XLOOKUP(D3037,products!$A$2:$A$61,products!$C$2:$C$61,"Not found")</f>
        <v>Beauty</v>
      </c>
    </row>
    <row r="3038" customFormat="false" ht="15" hidden="false" customHeight="false" outlineLevel="0" collapsed="false">
      <c r="A3038" s="16" t="s">
        <v>4310</v>
      </c>
      <c r="B3038" s="16" t="s">
        <v>4306</v>
      </c>
      <c r="C3038" s="16" t="s">
        <v>1292</v>
      </c>
      <c r="D3038" s="16" t="s">
        <v>396</v>
      </c>
      <c r="E3038" s="16" t="n">
        <v>2</v>
      </c>
      <c r="F3038" s="16" t="n">
        <v>5716</v>
      </c>
      <c r="G3038" s="16" t="n">
        <v>0.05</v>
      </c>
      <c r="H3038" s="16" t="s">
        <v>545</v>
      </c>
      <c r="I3038" s="16" t="s">
        <v>60</v>
      </c>
      <c r="J3038" s="16" t="n">
        <v>3</v>
      </c>
      <c r="K3038" s="16" t="n">
        <v>3</v>
      </c>
      <c r="L3038" s="16" t="s">
        <v>41</v>
      </c>
      <c r="M3038" s="18" t="n">
        <f aca="false">IF(ISNUMBER(B3038),B3038,IF(MID(B3038,3,1)="-",DATE(VALUE(RIGHT(B3038,4)),VALUE(MID(B3038,4,2)),VALUE(LEFT(B3038,2))),DATE(VALUE(LEFT(B3038,4)),VALUE(MID(B3038,6,2)),VALUE(RIGHT(B3038,2)))))</f>
        <v>45918</v>
      </c>
      <c r="N3038" s="16" t="n">
        <f aca="false">MONTH(M3038)</f>
        <v>9</v>
      </c>
      <c r="O3038" s="16" t="str">
        <f aca="false">PROPER(TRIM(H3038))</f>
        <v>Delhi</v>
      </c>
      <c r="P3038" s="16" t="str">
        <f aca="false">IFERROR(VLOOKUP(O3038,city_map!$A$2:$B$6,2,FALSE()),O3038)</f>
        <v>Delhi</v>
      </c>
      <c r="Q3038" s="16" t="n">
        <f aca="false">IF(ISNUMBER(F3038),F3038,VALUE(SUBSTITUTE(SUBSTITUTE(F3038,"₹",""),",","")))</f>
        <v>5716</v>
      </c>
      <c r="R3038" s="16" t="n">
        <f aca="false">IF(E3038=99,1,E3038)</f>
        <v>2</v>
      </c>
      <c r="S3038" s="16" t="n">
        <f aca="false">IF(G3038="",0,G3038)</f>
        <v>0.05</v>
      </c>
      <c r="T3038" s="16" t="str">
        <f aca="false">IF(I3038="","Unknown",IF(I3038="upi","UPI",I3038))</f>
        <v>UPI</v>
      </c>
      <c r="U3038" s="16" t="str">
        <f aca="false">IF(L3038="Yes","Y",IF(L3038="No","N",L3038))</f>
        <v>N</v>
      </c>
      <c r="V3038" s="19" t="n">
        <f aca="false">ROUND(R3038*Q3038*(1-S3038),2)</f>
        <v>10860.4</v>
      </c>
      <c r="W3038" s="16" t="str">
        <f aca="false">_xlfn.XLOOKUP(D3038,products!$A$2:$A$61,products!$C$2:$C$61,"Not found")</f>
        <v>Home</v>
      </c>
    </row>
    <row r="3039" customFormat="false" ht="15" hidden="false" customHeight="false" outlineLevel="0" collapsed="false">
      <c r="A3039" s="16" t="s">
        <v>4311</v>
      </c>
      <c r="B3039" s="16" t="s">
        <v>4306</v>
      </c>
      <c r="C3039" s="16" t="s">
        <v>635</v>
      </c>
      <c r="D3039" s="16" t="s">
        <v>259</v>
      </c>
      <c r="E3039" s="16" t="n">
        <v>1</v>
      </c>
      <c r="F3039" s="16" t="n">
        <v>501</v>
      </c>
      <c r="G3039" s="16" t="n">
        <v>0.05</v>
      </c>
      <c r="H3039" s="16" t="s">
        <v>208</v>
      </c>
      <c r="I3039" s="16" t="s">
        <v>40</v>
      </c>
      <c r="J3039" s="16" t="n">
        <v>5</v>
      </c>
      <c r="K3039" s="16" t="n">
        <v>4</v>
      </c>
      <c r="L3039" s="16" t="s">
        <v>41</v>
      </c>
      <c r="M3039" s="18" t="n">
        <f aca="false">IF(ISNUMBER(B3039),B3039,IF(MID(B3039,3,1)="-",DATE(VALUE(RIGHT(B3039,4)),VALUE(MID(B3039,4,2)),VALUE(LEFT(B3039,2))),DATE(VALUE(LEFT(B3039,4)),VALUE(MID(B3039,6,2)),VALUE(RIGHT(B3039,2)))))</f>
        <v>45918</v>
      </c>
      <c r="N3039" s="16" t="n">
        <f aca="false">MONTH(M3039)</f>
        <v>9</v>
      </c>
      <c r="O3039" s="16" t="str">
        <f aca="false">PROPER(TRIM(H3039))</f>
        <v>Jaipur</v>
      </c>
      <c r="P3039" s="16" t="str">
        <f aca="false">IFERROR(VLOOKUP(O3039,city_map!$A$2:$B$6,2,FALSE()),O3039)</f>
        <v>Jaipur</v>
      </c>
      <c r="Q3039" s="16" t="n">
        <f aca="false">IF(ISNUMBER(F3039),F3039,VALUE(SUBSTITUTE(SUBSTITUTE(F3039,"₹",""),",","")))</f>
        <v>501</v>
      </c>
      <c r="R3039" s="16" t="n">
        <f aca="false">IF(E3039=99,1,E3039)</f>
        <v>1</v>
      </c>
      <c r="S3039" s="16" t="n">
        <f aca="false">IF(G3039="",0,G3039)</f>
        <v>0.05</v>
      </c>
      <c r="T3039" s="16" t="str">
        <f aca="false">IF(I3039="","Unknown",IF(I3039="upi","UPI",I3039))</f>
        <v>COD</v>
      </c>
      <c r="U3039" s="16" t="str">
        <f aca="false">IF(L3039="Yes","Y",IF(L3039="No","N",L3039))</f>
        <v>N</v>
      </c>
      <c r="V3039" s="19" t="n">
        <f aca="false">ROUND(R3039*Q3039*(1-S3039),2)</f>
        <v>475.95</v>
      </c>
      <c r="W3039" s="16" t="str">
        <f aca="false">_xlfn.XLOOKUP(D3039,products!$A$2:$A$61,products!$C$2:$C$61,"Not found")</f>
        <v>Books</v>
      </c>
    </row>
    <row r="3040" customFormat="false" ht="15" hidden="false" customHeight="false" outlineLevel="0" collapsed="false">
      <c r="A3040" s="16" t="s">
        <v>4312</v>
      </c>
      <c r="B3040" s="16" t="s">
        <v>4306</v>
      </c>
      <c r="C3040" s="16" t="s">
        <v>657</v>
      </c>
      <c r="D3040" s="16" t="s">
        <v>211</v>
      </c>
      <c r="E3040" s="16" t="n">
        <v>1</v>
      </c>
      <c r="F3040" s="16" t="n">
        <v>1285</v>
      </c>
      <c r="G3040" s="16" t="n">
        <v>0</v>
      </c>
      <c r="H3040" s="16" t="s">
        <v>70</v>
      </c>
      <c r="I3040" s="16" t="s">
        <v>40</v>
      </c>
      <c r="J3040" s="16" t="n">
        <v>6</v>
      </c>
      <c r="K3040" s="16" t="n">
        <v>3</v>
      </c>
      <c r="L3040" s="16" t="s">
        <v>57</v>
      </c>
      <c r="M3040" s="18" t="n">
        <f aca="false">IF(ISNUMBER(B3040),B3040,IF(MID(B3040,3,1)="-",DATE(VALUE(RIGHT(B3040,4)),VALUE(MID(B3040,4,2)),VALUE(LEFT(B3040,2))),DATE(VALUE(LEFT(B3040,4)),VALUE(MID(B3040,6,2)),VALUE(RIGHT(B3040,2)))))</f>
        <v>45918</v>
      </c>
      <c r="N3040" s="16" t="n">
        <f aca="false">MONTH(M3040)</f>
        <v>9</v>
      </c>
      <c r="O3040" s="16" t="str">
        <f aca="false">PROPER(TRIM(H3040))</f>
        <v>Pune</v>
      </c>
      <c r="P3040" s="16" t="str">
        <f aca="false">IFERROR(VLOOKUP(O3040,city_map!$A$2:$B$6,2,FALSE()),O3040)</f>
        <v>Pune</v>
      </c>
      <c r="Q3040" s="16" t="n">
        <f aca="false">IF(ISNUMBER(F3040),F3040,VALUE(SUBSTITUTE(SUBSTITUTE(F3040,"₹",""),",","")))</f>
        <v>1285</v>
      </c>
      <c r="R3040" s="16" t="n">
        <f aca="false">IF(E3040=99,1,E3040)</f>
        <v>1</v>
      </c>
      <c r="S3040" s="16" t="n">
        <f aca="false">IF(G3040="",0,G3040)</f>
        <v>0</v>
      </c>
      <c r="T3040" s="16" t="str">
        <f aca="false">IF(I3040="","Unknown",IF(I3040="upi","UPI",I3040))</f>
        <v>COD</v>
      </c>
      <c r="U3040" s="16" t="str">
        <f aca="false">IF(L3040="Yes","Y",IF(L3040="No","N",L3040))</f>
        <v>Y</v>
      </c>
      <c r="V3040" s="19" t="n">
        <f aca="false">ROUND(R3040*Q3040*(1-S3040),2)</f>
        <v>1285</v>
      </c>
      <c r="W3040" s="16" t="str">
        <f aca="false">_xlfn.XLOOKUP(D3040,products!$A$2:$A$61,products!$C$2:$C$61,"Not found")</f>
        <v>Fashion</v>
      </c>
    </row>
    <row r="3041" customFormat="false" ht="15" hidden="false" customHeight="false" outlineLevel="0" collapsed="false">
      <c r="A3041" s="16" t="s">
        <v>4313</v>
      </c>
      <c r="B3041" s="16" t="s">
        <v>4306</v>
      </c>
      <c r="C3041" s="16" t="s">
        <v>1318</v>
      </c>
      <c r="D3041" s="16" t="s">
        <v>396</v>
      </c>
      <c r="E3041" s="16" t="n">
        <v>1</v>
      </c>
      <c r="F3041" s="16" t="n">
        <v>5317</v>
      </c>
      <c r="G3041" s="16" t="n">
        <v>0</v>
      </c>
      <c r="H3041" s="16" t="s">
        <v>70</v>
      </c>
      <c r="I3041" s="16" t="s">
        <v>40</v>
      </c>
      <c r="J3041" s="16" t="n">
        <v>5</v>
      </c>
      <c r="K3041" s="16" t="n">
        <v>3</v>
      </c>
      <c r="L3041" s="16" t="s">
        <v>41</v>
      </c>
      <c r="M3041" s="18" t="n">
        <f aca="false">IF(ISNUMBER(B3041),B3041,IF(MID(B3041,3,1)="-",DATE(VALUE(RIGHT(B3041,4)),VALUE(MID(B3041,4,2)),VALUE(LEFT(B3041,2))),DATE(VALUE(LEFT(B3041,4)),VALUE(MID(B3041,6,2)),VALUE(RIGHT(B3041,2)))))</f>
        <v>45918</v>
      </c>
      <c r="N3041" s="16" t="n">
        <f aca="false">MONTH(M3041)</f>
        <v>9</v>
      </c>
      <c r="O3041" s="16" t="str">
        <f aca="false">PROPER(TRIM(H3041))</f>
        <v>Pune</v>
      </c>
      <c r="P3041" s="16" t="str">
        <f aca="false">IFERROR(VLOOKUP(O3041,city_map!$A$2:$B$6,2,FALSE()),O3041)</f>
        <v>Pune</v>
      </c>
      <c r="Q3041" s="16" t="n">
        <f aca="false">IF(ISNUMBER(F3041),F3041,VALUE(SUBSTITUTE(SUBSTITUTE(F3041,"₹",""),",","")))</f>
        <v>5317</v>
      </c>
      <c r="R3041" s="16" t="n">
        <f aca="false">IF(E3041=99,1,E3041)</f>
        <v>1</v>
      </c>
      <c r="S3041" s="16" t="n">
        <f aca="false">IF(G3041="",0,G3041)</f>
        <v>0</v>
      </c>
      <c r="T3041" s="16" t="str">
        <f aca="false">IF(I3041="","Unknown",IF(I3041="upi","UPI",I3041))</f>
        <v>COD</v>
      </c>
      <c r="U3041" s="16" t="str">
        <f aca="false">IF(L3041="Yes","Y",IF(L3041="No","N",L3041))</f>
        <v>N</v>
      </c>
      <c r="V3041" s="19" t="n">
        <f aca="false">ROUND(R3041*Q3041*(1-S3041),2)</f>
        <v>5317</v>
      </c>
      <c r="W3041" s="16" t="str">
        <f aca="false">_xlfn.XLOOKUP(D3041,products!$A$2:$A$61,products!$C$2:$C$61,"Not found")</f>
        <v>Home</v>
      </c>
    </row>
    <row r="3042" customFormat="false" ht="15" hidden="false" customHeight="false" outlineLevel="0" collapsed="false">
      <c r="A3042" s="16" t="s">
        <v>4314</v>
      </c>
      <c r="B3042" s="16" t="s">
        <v>4306</v>
      </c>
      <c r="C3042" s="16" t="s">
        <v>207</v>
      </c>
      <c r="D3042" s="16" t="s">
        <v>139</v>
      </c>
      <c r="E3042" s="16" t="n">
        <v>3</v>
      </c>
      <c r="F3042" s="16" t="n">
        <v>356</v>
      </c>
      <c r="G3042" s="16" t="n">
        <v>0.1</v>
      </c>
      <c r="H3042" s="16" t="s">
        <v>208</v>
      </c>
      <c r="I3042" s="16" t="s">
        <v>60</v>
      </c>
      <c r="J3042" s="16" t="n">
        <v>4</v>
      </c>
      <c r="K3042" s="16" t="n">
        <v>5</v>
      </c>
      <c r="L3042" s="16" t="s">
        <v>41</v>
      </c>
      <c r="M3042" s="18" t="n">
        <f aca="false">IF(ISNUMBER(B3042),B3042,IF(MID(B3042,3,1)="-",DATE(VALUE(RIGHT(B3042,4)),VALUE(MID(B3042,4,2)),VALUE(LEFT(B3042,2))),DATE(VALUE(LEFT(B3042,4)),VALUE(MID(B3042,6,2)),VALUE(RIGHT(B3042,2)))))</f>
        <v>45918</v>
      </c>
      <c r="N3042" s="16" t="n">
        <f aca="false">MONTH(M3042)</f>
        <v>9</v>
      </c>
      <c r="O3042" s="16" t="str">
        <f aca="false">PROPER(TRIM(H3042))</f>
        <v>Jaipur</v>
      </c>
      <c r="P3042" s="16" t="str">
        <f aca="false">IFERROR(VLOOKUP(O3042,city_map!$A$2:$B$6,2,FALSE()),O3042)</f>
        <v>Jaipur</v>
      </c>
      <c r="Q3042" s="16" t="n">
        <f aca="false">IF(ISNUMBER(F3042),F3042,VALUE(SUBSTITUTE(SUBSTITUTE(F3042,"₹",""),",","")))</f>
        <v>356</v>
      </c>
      <c r="R3042" s="16" t="n">
        <f aca="false">IF(E3042=99,1,E3042)</f>
        <v>3</v>
      </c>
      <c r="S3042" s="16" t="n">
        <f aca="false">IF(G3042="",0,G3042)</f>
        <v>0.1</v>
      </c>
      <c r="T3042" s="16" t="str">
        <f aca="false">IF(I3042="","Unknown",IF(I3042="upi","UPI",I3042))</f>
        <v>UPI</v>
      </c>
      <c r="U3042" s="16" t="str">
        <f aca="false">IF(L3042="Yes","Y",IF(L3042="No","N",L3042))</f>
        <v>N</v>
      </c>
      <c r="V3042" s="19" t="n">
        <f aca="false">ROUND(R3042*Q3042*(1-S3042),2)</f>
        <v>961.2</v>
      </c>
      <c r="W3042" s="16" t="str">
        <f aca="false">_xlfn.XLOOKUP(D3042,products!$A$2:$A$61,products!$C$2:$C$61,"Not found")</f>
        <v>Beauty</v>
      </c>
    </row>
    <row r="3043" customFormat="false" ht="15" hidden="false" customHeight="false" outlineLevel="0" collapsed="false">
      <c r="A3043" s="16" t="s">
        <v>4315</v>
      </c>
      <c r="B3043" s="16" t="s">
        <v>4306</v>
      </c>
      <c r="C3043" s="16" t="s">
        <v>1990</v>
      </c>
      <c r="D3043" s="16" t="s">
        <v>51</v>
      </c>
      <c r="E3043" s="16" t="n">
        <v>2</v>
      </c>
      <c r="F3043" s="16" t="n">
        <v>2383</v>
      </c>
      <c r="G3043" s="16" t="n">
        <v>0.15</v>
      </c>
      <c r="H3043" s="16" t="s">
        <v>130</v>
      </c>
      <c r="I3043" s="16" t="s">
        <v>40</v>
      </c>
      <c r="J3043" s="16" t="n">
        <v>4</v>
      </c>
      <c r="K3043" s="16" t="n">
        <v>5</v>
      </c>
      <c r="L3043" s="16" t="s">
        <v>41</v>
      </c>
      <c r="M3043" s="18" t="n">
        <f aca="false">IF(ISNUMBER(B3043),B3043,IF(MID(B3043,3,1)="-",DATE(VALUE(RIGHT(B3043,4)),VALUE(MID(B3043,4,2)),VALUE(LEFT(B3043,2))),DATE(VALUE(LEFT(B3043,4)),VALUE(MID(B3043,6,2)),VALUE(RIGHT(B3043,2)))))</f>
        <v>45918</v>
      </c>
      <c r="N3043" s="16" t="n">
        <f aca="false">MONTH(M3043)</f>
        <v>9</v>
      </c>
      <c r="O3043" s="16" t="str">
        <f aca="false">PROPER(TRIM(H3043))</f>
        <v>Bengaluru</v>
      </c>
      <c r="P3043" s="16" t="str">
        <f aca="false">IFERROR(VLOOKUP(O3043,city_map!$A$2:$B$6,2,FALSE()),O3043)</f>
        <v>Bengaluru</v>
      </c>
      <c r="Q3043" s="16" t="n">
        <f aca="false">IF(ISNUMBER(F3043),F3043,VALUE(SUBSTITUTE(SUBSTITUTE(F3043,"₹",""),",","")))</f>
        <v>2383</v>
      </c>
      <c r="R3043" s="16" t="n">
        <f aca="false">IF(E3043=99,1,E3043)</f>
        <v>2</v>
      </c>
      <c r="S3043" s="16" t="n">
        <f aca="false">IF(G3043="",0,G3043)</f>
        <v>0.15</v>
      </c>
      <c r="T3043" s="16" t="str">
        <f aca="false">IF(I3043="","Unknown",IF(I3043="upi","UPI",I3043))</f>
        <v>COD</v>
      </c>
      <c r="U3043" s="16" t="str">
        <f aca="false">IF(L3043="Yes","Y",IF(L3043="No","N",L3043))</f>
        <v>N</v>
      </c>
      <c r="V3043" s="19" t="n">
        <f aca="false">ROUND(R3043*Q3043*(1-S3043),2)</f>
        <v>4051.1</v>
      </c>
      <c r="W3043" s="16" t="str">
        <f aca="false">_xlfn.XLOOKUP(D3043,products!$A$2:$A$61,products!$C$2:$C$61,"Not found")</f>
        <v>Fashion</v>
      </c>
    </row>
    <row r="3044" customFormat="false" ht="15" hidden="false" customHeight="false" outlineLevel="0" collapsed="false">
      <c r="A3044" s="16" t="s">
        <v>4316</v>
      </c>
      <c r="B3044" s="16" t="s">
        <v>4317</v>
      </c>
      <c r="C3044" s="16" t="s">
        <v>1337</v>
      </c>
      <c r="D3044" s="16" t="s">
        <v>170</v>
      </c>
      <c r="E3044" s="16" t="n">
        <v>2</v>
      </c>
      <c r="F3044" s="16" t="n">
        <v>3249</v>
      </c>
      <c r="G3044" s="16" t="n">
        <v>0.1</v>
      </c>
      <c r="H3044" s="16" t="s">
        <v>67</v>
      </c>
      <c r="I3044" s="16" t="s">
        <v>40</v>
      </c>
      <c r="J3044" s="16" t="n">
        <v>2</v>
      </c>
      <c r="K3044" s="16" t="n">
        <v>4</v>
      </c>
      <c r="L3044" s="16" t="s">
        <v>41</v>
      </c>
      <c r="M3044" s="18" t="n">
        <f aca="false">IF(ISNUMBER(B3044),B3044,IF(MID(B3044,3,1)="-",DATE(VALUE(RIGHT(B3044,4)),VALUE(MID(B3044,4,2)),VALUE(LEFT(B3044,2))),DATE(VALUE(LEFT(B3044,4)),VALUE(MID(B3044,6,2)),VALUE(RIGHT(B3044,2)))))</f>
        <v>45918</v>
      </c>
      <c r="N3044" s="16" t="n">
        <f aca="false">MONTH(M3044)</f>
        <v>9</v>
      </c>
      <c r="O3044" s="16" t="str">
        <f aca="false">PROPER(TRIM(H3044))</f>
        <v>Kolkata</v>
      </c>
      <c r="P3044" s="16" t="str">
        <f aca="false">IFERROR(VLOOKUP(O3044,city_map!$A$2:$B$6,2,FALSE()),O3044)</f>
        <v>Kolkata</v>
      </c>
      <c r="Q3044" s="16" t="n">
        <f aca="false">IF(ISNUMBER(F3044),F3044,VALUE(SUBSTITUTE(SUBSTITUTE(F3044,"₹",""),",","")))</f>
        <v>3249</v>
      </c>
      <c r="R3044" s="16" t="n">
        <f aca="false">IF(E3044=99,1,E3044)</f>
        <v>2</v>
      </c>
      <c r="S3044" s="16" t="n">
        <f aca="false">IF(G3044="",0,G3044)</f>
        <v>0.1</v>
      </c>
      <c r="T3044" s="16" t="str">
        <f aca="false">IF(I3044="","Unknown",IF(I3044="upi","UPI",I3044))</f>
        <v>COD</v>
      </c>
      <c r="U3044" s="16" t="str">
        <f aca="false">IF(L3044="Yes","Y",IF(L3044="No","N",L3044))</f>
        <v>N</v>
      </c>
      <c r="V3044" s="19" t="n">
        <f aca="false">ROUND(R3044*Q3044*(1-S3044),2)</f>
        <v>5848.2</v>
      </c>
      <c r="W3044" s="16" t="str">
        <f aca="false">_xlfn.XLOOKUP(D3044,products!$A$2:$A$61,products!$C$2:$C$61,"Not found")</f>
        <v>Home</v>
      </c>
    </row>
    <row r="3045" customFormat="false" ht="15" hidden="false" customHeight="false" outlineLevel="0" collapsed="false">
      <c r="A3045" s="16" t="s">
        <v>4318</v>
      </c>
      <c r="B3045" s="16" t="s">
        <v>4306</v>
      </c>
      <c r="C3045" s="16" t="s">
        <v>815</v>
      </c>
      <c r="D3045" s="16" t="s">
        <v>51</v>
      </c>
      <c r="E3045" s="16" t="n">
        <v>2</v>
      </c>
      <c r="F3045" s="16" t="n">
        <v>2343</v>
      </c>
      <c r="G3045" s="16" t="n">
        <v>0.2</v>
      </c>
      <c r="H3045" s="16" t="s">
        <v>208</v>
      </c>
      <c r="I3045" s="16" t="s">
        <v>60</v>
      </c>
      <c r="J3045" s="16" t="n">
        <v>6</v>
      </c>
      <c r="K3045" s="16" t="n">
        <v>3</v>
      </c>
      <c r="L3045" s="16" t="s">
        <v>174</v>
      </c>
      <c r="M3045" s="18" t="n">
        <f aca="false">IF(ISNUMBER(B3045),B3045,IF(MID(B3045,3,1)="-",DATE(VALUE(RIGHT(B3045,4)),VALUE(MID(B3045,4,2)),VALUE(LEFT(B3045,2))),DATE(VALUE(LEFT(B3045,4)),VALUE(MID(B3045,6,2)),VALUE(RIGHT(B3045,2)))))</f>
        <v>45918</v>
      </c>
      <c r="N3045" s="16" t="n">
        <f aca="false">MONTH(M3045)</f>
        <v>9</v>
      </c>
      <c r="O3045" s="16" t="str">
        <f aca="false">PROPER(TRIM(H3045))</f>
        <v>Jaipur</v>
      </c>
      <c r="P3045" s="16" t="str">
        <f aca="false">IFERROR(VLOOKUP(O3045,city_map!$A$2:$B$6,2,FALSE()),O3045)</f>
        <v>Jaipur</v>
      </c>
      <c r="Q3045" s="16" t="n">
        <f aca="false">IF(ISNUMBER(F3045),F3045,VALUE(SUBSTITUTE(SUBSTITUTE(F3045,"₹",""),",","")))</f>
        <v>2343</v>
      </c>
      <c r="R3045" s="16" t="n">
        <f aca="false">IF(E3045=99,1,E3045)</f>
        <v>2</v>
      </c>
      <c r="S3045" s="16" t="n">
        <f aca="false">IF(G3045="",0,G3045)</f>
        <v>0.2</v>
      </c>
      <c r="T3045" s="16" t="str">
        <f aca="false">IF(I3045="","Unknown",IF(I3045="upi","UPI",I3045))</f>
        <v>UPI</v>
      </c>
      <c r="U3045" s="16" t="str">
        <f aca="false">IF(L3045="Yes","Y",IF(L3045="No","N",L3045))</f>
        <v>N</v>
      </c>
      <c r="V3045" s="19" t="n">
        <f aca="false">ROUND(R3045*Q3045*(1-S3045),2)</f>
        <v>3748.8</v>
      </c>
      <c r="W3045" s="16" t="str">
        <f aca="false">_xlfn.XLOOKUP(D3045,products!$A$2:$A$61,products!$C$2:$C$61,"Not found")</f>
        <v>Fashion</v>
      </c>
    </row>
    <row r="3046" customFormat="false" ht="15" hidden="false" customHeight="false" outlineLevel="0" collapsed="false">
      <c r="A3046" s="16" t="s">
        <v>4319</v>
      </c>
      <c r="B3046" s="16" t="s">
        <v>4306</v>
      </c>
      <c r="C3046" s="16" t="s">
        <v>340</v>
      </c>
      <c r="D3046" s="16" t="s">
        <v>92</v>
      </c>
      <c r="E3046" s="16" t="n">
        <v>2</v>
      </c>
      <c r="F3046" s="16" t="n">
        <v>3981</v>
      </c>
      <c r="G3046" s="16" t="n">
        <v>0.15</v>
      </c>
      <c r="H3046" s="16" t="s">
        <v>81</v>
      </c>
      <c r="I3046" s="16" t="s">
        <v>40</v>
      </c>
      <c r="J3046" s="16" t="n">
        <v>3</v>
      </c>
      <c r="K3046" s="16" t="n">
        <v>4</v>
      </c>
      <c r="L3046" s="16" t="s">
        <v>41</v>
      </c>
      <c r="M3046" s="18" t="n">
        <f aca="false">IF(ISNUMBER(B3046),B3046,IF(MID(B3046,3,1)="-",DATE(VALUE(RIGHT(B3046,4)),VALUE(MID(B3046,4,2)),VALUE(LEFT(B3046,2))),DATE(VALUE(LEFT(B3046,4)),VALUE(MID(B3046,6,2)),VALUE(RIGHT(B3046,2)))))</f>
        <v>45918</v>
      </c>
      <c r="N3046" s="16" t="n">
        <f aca="false">MONTH(M3046)</f>
        <v>9</v>
      </c>
      <c r="O3046" s="16" t="str">
        <f aca="false">PROPER(TRIM(H3046))</f>
        <v>Hyderabad</v>
      </c>
      <c r="P3046" s="16" t="str">
        <f aca="false">IFERROR(VLOOKUP(O3046,city_map!$A$2:$B$6,2,FALSE()),O3046)</f>
        <v>Hyderabad</v>
      </c>
      <c r="Q3046" s="16" t="n">
        <f aca="false">IF(ISNUMBER(F3046),F3046,VALUE(SUBSTITUTE(SUBSTITUTE(F3046,"₹",""),",","")))</f>
        <v>3981</v>
      </c>
      <c r="R3046" s="16" t="n">
        <f aca="false">IF(E3046=99,1,E3046)</f>
        <v>2</v>
      </c>
      <c r="S3046" s="16" t="n">
        <f aca="false">IF(G3046="",0,G3046)</f>
        <v>0.15</v>
      </c>
      <c r="T3046" s="16" t="str">
        <f aca="false">IF(I3046="","Unknown",IF(I3046="upi","UPI",I3046))</f>
        <v>COD</v>
      </c>
      <c r="U3046" s="16" t="str">
        <f aca="false">IF(L3046="Yes","Y",IF(L3046="No","N",L3046))</f>
        <v>N</v>
      </c>
      <c r="V3046" s="19" t="n">
        <f aca="false">ROUND(R3046*Q3046*(1-S3046),2)</f>
        <v>6767.7</v>
      </c>
      <c r="W3046" s="16" t="str">
        <f aca="false">_xlfn.XLOOKUP(D3046,products!$A$2:$A$61,products!$C$2:$C$61,"Not found")</f>
        <v>Electronics</v>
      </c>
    </row>
    <row r="3047" customFormat="false" ht="15" hidden="false" customHeight="false" outlineLevel="0" collapsed="false">
      <c r="A3047" s="16" t="s">
        <v>4320</v>
      </c>
      <c r="B3047" s="16" t="s">
        <v>4306</v>
      </c>
      <c r="C3047" s="16" t="s">
        <v>1634</v>
      </c>
      <c r="D3047" s="16" t="s">
        <v>211</v>
      </c>
      <c r="E3047" s="16" t="n">
        <v>3</v>
      </c>
      <c r="F3047" s="16" t="n">
        <v>1251</v>
      </c>
      <c r="G3047" s="16" t="n">
        <v>0.2</v>
      </c>
      <c r="H3047" s="16" t="s">
        <v>281</v>
      </c>
      <c r="I3047" s="16" t="s">
        <v>71</v>
      </c>
      <c r="J3047" s="16" t="n">
        <v>3</v>
      </c>
      <c r="K3047" s="16" t="n">
        <v>4</v>
      </c>
      <c r="L3047" s="16" t="s">
        <v>41</v>
      </c>
      <c r="M3047" s="18" t="n">
        <f aca="false">IF(ISNUMBER(B3047),B3047,IF(MID(B3047,3,1)="-",DATE(VALUE(RIGHT(B3047,4)),VALUE(MID(B3047,4,2)),VALUE(LEFT(B3047,2))),DATE(VALUE(LEFT(B3047,4)),VALUE(MID(B3047,6,2)),VALUE(RIGHT(B3047,2)))))</f>
        <v>45918</v>
      </c>
      <c r="N3047" s="16" t="n">
        <f aca="false">MONTH(M3047)</f>
        <v>9</v>
      </c>
      <c r="O3047" s="16" t="str">
        <f aca="false">PROPER(TRIM(H3047))</f>
        <v>Bengaluru</v>
      </c>
      <c r="P3047" s="16" t="str">
        <f aca="false">IFERROR(VLOOKUP(O3047,city_map!$A$2:$B$6,2,FALSE()),O3047)</f>
        <v>Bengaluru</v>
      </c>
      <c r="Q3047" s="16" t="n">
        <f aca="false">IF(ISNUMBER(F3047),F3047,VALUE(SUBSTITUTE(SUBSTITUTE(F3047,"₹",""),",","")))</f>
        <v>1251</v>
      </c>
      <c r="R3047" s="16" t="n">
        <f aca="false">IF(E3047=99,1,E3047)</f>
        <v>3</v>
      </c>
      <c r="S3047" s="16" t="n">
        <f aca="false">IF(G3047="",0,G3047)</f>
        <v>0.2</v>
      </c>
      <c r="T3047" s="16" t="str">
        <f aca="false">IF(I3047="","Unknown",IF(I3047="upi","UPI",I3047))</f>
        <v>Credit Card</v>
      </c>
      <c r="U3047" s="16" t="str">
        <f aca="false">IF(L3047="Yes","Y",IF(L3047="No","N",L3047))</f>
        <v>N</v>
      </c>
      <c r="V3047" s="19" t="n">
        <f aca="false">ROUND(R3047*Q3047*(1-S3047),2)</f>
        <v>3002.4</v>
      </c>
      <c r="W3047" s="16" t="str">
        <f aca="false">_xlfn.XLOOKUP(D3047,products!$A$2:$A$61,products!$C$2:$C$61,"Not found")</f>
        <v>Fashion</v>
      </c>
    </row>
    <row r="3048" customFormat="false" ht="15" hidden="false" customHeight="false" outlineLevel="0" collapsed="false">
      <c r="A3048" s="16" t="s">
        <v>4321</v>
      </c>
      <c r="B3048" s="16" t="s">
        <v>4322</v>
      </c>
      <c r="C3048" s="16" t="s">
        <v>264</v>
      </c>
      <c r="D3048" s="16" t="s">
        <v>721</v>
      </c>
      <c r="E3048" s="16" t="n">
        <v>1</v>
      </c>
      <c r="F3048" s="16" t="n">
        <v>517</v>
      </c>
      <c r="G3048" s="16" t="n">
        <v>0.1</v>
      </c>
      <c r="H3048" s="16" t="s">
        <v>89</v>
      </c>
      <c r="I3048" s="16" t="s">
        <v>71</v>
      </c>
      <c r="J3048" s="16" t="n">
        <v>5</v>
      </c>
      <c r="K3048" s="16" t="n">
        <v>3</v>
      </c>
      <c r="L3048" s="16" t="s">
        <v>41</v>
      </c>
      <c r="M3048" s="18" t="n">
        <f aca="false">IF(ISNUMBER(B3048),B3048,IF(MID(B3048,3,1)="-",DATE(VALUE(RIGHT(B3048,4)),VALUE(MID(B3048,4,2)),VALUE(LEFT(B3048,2))),DATE(VALUE(LEFT(B3048,4)),VALUE(MID(B3048,6,2)),VALUE(RIGHT(B3048,2)))))</f>
        <v>45919</v>
      </c>
      <c r="N3048" s="16" t="n">
        <f aca="false">MONTH(M3048)</f>
        <v>9</v>
      </c>
      <c r="O3048" s="16" t="str">
        <f aca="false">PROPER(TRIM(H3048))</f>
        <v>Ahmedabad</v>
      </c>
      <c r="P3048" s="16" t="str">
        <f aca="false">IFERROR(VLOOKUP(O3048,city_map!$A$2:$B$6,2,FALSE()),O3048)</f>
        <v>Ahmedabad</v>
      </c>
      <c r="Q3048" s="16" t="n">
        <f aca="false">IF(ISNUMBER(F3048),F3048,VALUE(SUBSTITUTE(SUBSTITUTE(F3048,"₹",""),",","")))</f>
        <v>517</v>
      </c>
      <c r="R3048" s="16" t="n">
        <f aca="false">IF(E3048=99,1,E3048)</f>
        <v>1</v>
      </c>
      <c r="S3048" s="16" t="n">
        <f aca="false">IF(G3048="",0,G3048)</f>
        <v>0.1</v>
      </c>
      <c r="T3048" s="16" t="str">
        <f aca="false">IF(I3048="","Unknown",IF(I3048="upi","UPI",I3048))</f>
        <v>Credit Card</v>
      </c>
      <c r="U3048" s="16" t="str">
        <f aca="false">IF(L3048="Yes","Y",IF(L3048="No","N",L3048))</f>
        <v>N</v>
      </c>
      <c r="V3048" s="19" t="n">
        <f aca="false">ROUND(R3048*Q3048*(1-S3048),2)</f>
        <v>465.3</v>
      </c>
      <c r="W3048" s="16" t="str">
        <f aca="false">_xlfn.XLOOKUP(D3048,products!$A$2:$A$61,products!$C$2:$C$61,"Not found")</f>
        <v>Beauty</v>
      </c>
    </row>
    <row r="3049" customFormat="false" ht="15" hidden="false" customHeight="false" outlineLevel="0" collapsed="false">
      <c r="A3049" s="16" t="s">
        <v>4323</v>
      </c>
      <c r="B3049" s="16" t="s">
        <v>4324</v>
      </c>
      <c r="C3049" s="16" t="s">
        <v>79</v>
      </c>
      <c r="D3049" s="16" t="s">
        <v>77</v>
      </c>
      <c r="E3049" s="16" t="n">
        <v>1</v>
      </c>
      <c r="F3049" s="16" t="n">
        <v>350</v>
      </c>
      <c r="G3049" s="16" t="n">
        <v>0.05</v>
      </c>
      <c r="H3049" s="16" t="s">
        <v>161</v>
      </c>
      <c r="I3049" s="16" t="s">
        <v>60</v>
      </c>
      <c r="J3049" s="16" t="n">
        <v>5</v>
      </c>
      <c r="K3049" s="16" t="n">
        <v>4</v>
      </c>
      <c r="L3049" s="16" t="s">
        <v>41</v>
      </c>
      <c r="M3049" s="18" t="n">
        <f aca="false">IF(ISNUMBER(B3049),B3049,IF(MID(B3049,3,1)="-",DATE(VALUE(RIGHT(B3049,4)),VALUE(MID(B3049,4,2)),VALUE(LEFT(B3049,2))),DATE(VALUE(LEFT(B3049,4)),VALUE(MID(B3049,6,2)),VALUE(RIGHT(B3049,2)))))</f>
        <v>45919</v>
      </c>
      <c r="N3049" s="16" t="n">
        <f aca="false">MONTH(M3049)</f>
        <v>9</v>
      </c>
      <c r="O3049" s="16" t="str">
        <f aca="false">PROPER(TRIM(H3049))</f>
        <v>Hyderabad</v>
      </c>
      <c r="P3049" s="16" t="str">
        <f aca="false">IFERROR(VLOOKUP(O3049,city_map!$A$2:$B$6,2,FALSE()),O3049)</f>
        <v>Hyderabad</v>
      </c>
      <c r="Q3049" s="16" t="n">
        <f aca="false">IF(ISNUMBER(F3049),F3049,VALUE(SUBSTITUTE(SUBSTITUTE(F3049,"₹",""),",","")))</f>
        <v>350</v>
      </c>
      <c r="R3049" s="16" t="n">
        <f aca="false">IF(E3049=99,1,E3049)</f>
        <v>1</v>
      </c>
      <c r="S3049" s="16" t="n">
        <f aca="false">IF(G3049="",0,G3049)</f>
        <v>0.05</v>
      </c>
      <c r="T3049" s="16" t="str">
        <f aca="false">IF(I3049="","Unknown",IF(I3049="upi","UPI",I3049))</f>
        <v>UPI</v>
      </c>
      <c r="U3049" s="16" t="str">
        <f aca="false">IF(L3049="Yes","Y",IF(L3049="No","N",L3049))</f>
        <v>N</v>
      </c>
      <c r="V3049" s="19" t="n">
        <f aca="false">ROUND(R3049*Q3049*(1-S3049),2)</f>
        <v>332.5</v>
      </c>
      <c r="W3049" s="16" t="str">
        <f aca="false">_xlfn.XLOOKUP(D3049,products!$A$2:$A$61,products!$C$2:$C$61,"Not found")</f>
        <v>Books</v>
      </c>
    </row>
    <row r="3050" customFormat="false" ht="15" hidden="false" customHeight="false" outlineLevel="0" collapsed="false">
      <c r="A3050" s="16" t="s">
        <v>4325</v>
      </c>
      <c r="B3050" s="16" t="s">
        <v>4324</v>
      </c>
      <c r="C3050" s="16" t="s">
        <v>138</v>
      </c>
      <c r="D3050" s="16" t="s">
        <v>95</v>
      </c>
      <c r="E3050" s="16" t="n">
        <v>3</v>
      </c>
      <c r="F3050" s="16" t="n">
        <v>1496</v>
      </c>
      <c r="G3050" s="16" t="n">
        <v>0.3</v>
      </c>
      <c r="H3050" s="16" t="s">
        <v>130</v>
      </c>
      <c r="I3050" s="16" t="s">
        <v>40</v>
      </c>
      <c r="J3050" s="16" t="n">
        <v>4</v>
      </c>
      <c r="K3050" s="16" t="n">
        <v>5</v>
      </c>
      <c r="L3050" s="16" t="s">
        <v>41</v>
      </c>
      <c r="M3050" s="18" t="n">
        <f aca="false">IF(ISNUMBER(B3050),B3050,IF(MID(B3050,3,1)="-",DATE(VALUE(RIGHT(B3050,4)),VALUE(MID(B3050,4,2)),VALUE(LEFT(B3050,2))),DATE(VALUE(LEFT(B3050,4)),VALUE(MID(B3050,6,2)),VALUE(RIGHT(B3050,2)))))</f>
        <v>45919</v>
      </c>
      <c r="N3050" s="16" t="n">
        <f aca="false">MONTH(M3050)</f>
        <v>9</v>
      </c>
      <c r="O3050" s="16" t="str">
        <f aca="false">PROPER(TRIM(H3050))</f>
        <v>Bengaluru</v>
      </c>
      <c r="P3050" s="16" t="str">
        <f aca="false">IFERROR(VLOOKUP(O3050,city_map!$A$2:$B$6,2,FALSE()),O3050)</f>
        <v>Bengaluru</v>
      </c>
      <c r="Q3050" s="16" t="n">
        <f aca="false">IF(ISNUMBER(F3050),F3050,VALUE(SUBSTITUTE(SUBSTITUTE(F3050,"₹",""),",","")))</f>
        <v>1496</v>
      </c>
      <c r="R3050" s="16" t="n">
        <f aca="false">IF(E3050=99,1,E3050)</f>
        <v>3</v>
      </c>
      <c r="S3050" s="16" t="n">
        <f aca="false">IF(G3050="",0,G3050)</f>
        <v>0.3</v>
      </c>
      <c r="T3050" s="16" t="str">
        <f aca="false">IF(I3050="","Unknown",IF(I3050="upi","UPI",I3050))</f>
        <v>COD</v>
      </c>
      <c r="U3050" s="16" t="str">
        <f aca="false">IF(L3050="Yes","Y",IF(L3050="No","N",L3050))</f>
        <v>N</v>
      </c>
      <c r="V3050" s="19" t="n">
        <f aca="false">ROUND(R3050*Q3050*(1-S3050),2)</f>
        <v>3141.6</v>
      </c>
      <c r="W3050" s="16" t="str">
        <f aca="false">_xlfn.XLOOKUP(D3050,products!$A$2:$A$61,products!$C$2:$C$61,"Not found")</f>
        <v>Electronics</v>
      </c>
    </row>
    <row r="3051" customFormat="false" ht="15" hidden="false" customHeight="false" outlineLevel="0" collapsed="false">
      <c r="A3051" s="16" t="s">
        <v>4326</v>
      </c>
      <c r="B3051" s="16" t="s">
        <v>4324</v>
      </c>
      <c r="C3051" s="16" t="s">
        <v>1416</v>
      </c>
      <c r="D3051" s="16" t="s">
        <v>191</v>
      </c>
      <c r="E3051" s="16" t="n">
        <v>2</v>
      </c>
      <c r="F3051" s="16" t="n">
        <v>399</v>
      </c>
      <c r="G3051" s="16" t="n">
        <v>0.2</v>
      </c>
      <c r="H3051" s="16" t="s">
        <v>70</v>
      </c>
      <c r="I3051" s="16" t="s">
        <v>60</v>
      </c>
      <c r="J3051" s="16" t="n">
        <v>5</v>
      </c>
      <c r="K3051" s="16" t="n">
        <v>5</v>
      </c>
      <c r="L3051" s="16" t="s">
        <v>41</v>
      </c>
      <c r="M3051" s="18" t="n">
        <f aca="false">IF(ISNUMBER(B3051),B3051,IF(MID(B3051,3,1)="-",DATE(VALUE(RIGHT(B3051,4)),VALUE(MID(B3051,4,2)),VALUE(LEFT(B3051,2))),DATE(VALUE(LEFT(B3051,4)),VALUE(MID(B3051,6,2)),VALUE(RIGHT(B3051,2)))))</f>
        <v>45919</v>
      </c>
      <c r="N3051" s="16" t="n">
        <f aca="false">MONTH(M3051)</f>
        <v>9</v>
      </c>
      <c r="O3051" s="16" t="str">
        <f aca="false">PROPER(TRIM(H3051))</f>
        <v>Pune</v>
      </c>
      <c r="P3051" s="16" t="str">
        <f aca="false">IFERROR(VLOOKUP(O3051,city_map!$A$2:$B$6,2,FALSE()),O3051)</f>
        <v>Pune</v>
      </c>
      <c r="Q3051" s="16" t="n">
        <f aca="false">IF(ISNUMBER(F3051),F3051,VALUE(SUBSTITUTE(SUBSTITUTE(F3051,"₹",""),",","")))</f>
        <v>399</v>
      </c>
      <c r="R3051" s="16" t="n">
        <f aca="false">IF(E3051=99,1,E3051)</f>
        <v>2</v>
      </c>
      <c r="S3051" s="16" t="n">
        <f aca="false">IF(G3051="",0,G3051)</f>
        <v>0.2</v>
      </c>
      <c r="T3051" s="16" t="str">
        <f aca="false">IF(I3051="","Unknown",IF(I3051="upi","UPI",I3051))</f>
        <v>UPI</v>
      </c>
      <c r="U3051" s="16" t="str">
        <f aca="false">IF(L3051="Yes","Y",IF(L3051="No","N",L3051))</f>
        <v>N</v>
      </c>
      <c r="V3051" s="19" t="n">
        <f aca="false">ROUND(R3051*Q3051*(1-S3051),2)</f>
        <v>638.4</v>
      </c>
      <c r="W3051" s="16" t="str">
        <f aca="false">_xlfn.XLOOKUP(D3051,products!$A$2:$A$61,products!$C$2:$C$61,"Not found")</f>
        <v>Electronics</v>
      </c>
    </row>
    <row r="3052" customFormat="false" ht="15" hidden="false" customHeight="false" outlineLevel="0" collapsed="false">
      <c r="A3052" s="16" t="s">
        <v>4327</v>
      </c>
      <c r="B3052" s="16" t="s">
        <v>4324</v>
      </c>
      <c r="C3052" s="16" t="s">
        <v>657</v>
      </c>
      <c r="D3052" s="16" t="s">
        <v>179</v>
      </c>
      <c r="E3052" s="16" t="n">
        <v>2</v>
      </c>
      <c r="F3052" s="16" t="n">
        <v>2452</v>
      </c>
      <c r="G3052" s="16" t="n">
        <v>0.1</v>
      </c>
      <c r="H3052" s="16" t="s">
        <v>70</v>
      </c>
      <c r="I3052" s="16" t="s">
        <v>40</v>
      </c>
      <c r="J3052" s="16" t="n">
        <v>7</v>
      </c>
      <c r="K3052" s="16" t="n">
        <v>3</v>
      </c>
      <c r="L3052" s="16" t="s">
        <v>174</v>
      </c>
      <c r="M3052" s="18" t="n">
        <f aca="false">IF(ISNUMBER(B3052),B3052,IF(MID(B3052,3,1)="-",DATE(VALUE(RIGHT(B3052,4)),VALUE(MID(B3052,4,2)),VALUE(LEFT(B3052,2))),DATE(VALUE(LEFT(B3052,4)),VALUE(MID(B3052,6,2)),VALUE(RIGHT(B3052,2)))))</f>
        <v>45919</v>
      </c>
      <c r="N3052" s="16" t="n">
        <f aca="false">MONTH(M3052)</f>
        <v>9</v>
      </c>
      <c r="O3052" s="16" t="str">
        <f aca="false">PROPER(TRIM(H3052))</f>
        <v>Pune</v>
      </c>
      <c r="P3052" s="16" t="str">
        <f aca="false">IFERROR(VLOOKUP(O3052,city_map!$A$2:$B$6,2,FALSE()),O3052)</f>
        <v>Pune</v>
      </c>
      <c r="Q3052" s="16" t="n">
        <f aca="false">IF(ISNUMBER(F3052),F3052,VALUE(SUBSTITUTE(SUBSTITUTE(F3052,"₹",""),",","")))</f>
        <v>2452</v>
      </c>
      <c r="R3052" s="16" t="n">
        <f aca="false">IF(E3052=99,1,E3052)</f>
        <v>2</v>
      </c>
      <c r="S3052" s="16" t="n">
        <f aca="false">IF(G3052="",0,G3052)</f>
        <v>0.1</v>
      </c>
      <c r="T3052" s="16" t="str">
        <f aca="false">IF(I3052="","Unknown",IF(I3052="upi","UPI",I3052))</f>
        <v>COD</v>
      </c>
      <c r="U3052" s="16" t="str">
        <f aca="false">IF(L3052="Yes","Y",IF(L3052="No","N",L3052))</f>
        <v>N</v>
      </c>
      <c r="V3052" s="19" t="n">
        <f aca="false">ROUND(R3052*Q3052*(1-S3052),2)</f>
        <v>4413.6</v>
      </c>
      <c r="W3052" s="16" t="str">
        <f aca="false">_xlfn.XLOOKUP(D3052,products!$A$2:$A$61,products!$C$2:$C$61,"Not found")</f>
        <v>Electronics</v>
      </c>
    </row>
    <row r="3053" customFormat="false" ht="15" hidden="false" customHeight="false" outlineLevel="0" collapsed="false">
      <c r="A3053" s="16" t="s">
        <v>4328</v>
      </c>
      <c r="B3053" s="16" t="s">
        <v>4324</v>
      </c>
      <c r="C3053" s="16" t="s">
        <v>1325</v>
      </c>
      <c r="D3053" s="16" t="s">
        <v>136</v>
      </c>
      <c r="E3053" s="16" t="n">
        <v>1</v>
      </c>
      <c r="F3053" s="16" t="n">
        <v>2268</v>
      </c>
      <c r="G3053" s="16" t="n">
        <v>0.2</v>
      </c>
      <c r="H3053" s="16" t="s">
        <v>112</v>
      </c>
      <c r="I3053" s="16" t="s">
        <v>47</v>
      </c>
      <c r="J3053" s="16" t="n">
        <v>4</v>
      </c>
      <c r="K3053" s="16" t="n">
        <v>4</v>
      </c>
      <c r="L3053" s="16" t="s">
        <v>41</v>
      </c>
      <c r="M3053" s="18" t="n">
        <f aca="false">IF(ISNUMBER(B3053),B3053,IF(MID(B3053,3,1)="-",DATE(VALUE(RIGHT(B3053,4)),VALUE(MID(B3053,4,2)),VALUE(LEFT(B3053,2))),DATE(VALUE(LEFT(B3053,4)),VALUE(MID(B3053,6,2)),VALUE(RIGHT(B3053,2)))))</f>
        <v>45919</v>
      </c>
      <c r="N3053" s="16" t="n">
        <f aca="false">MONTH(M3053)</f>
        <v>9</v>
      </c>
      <c r="O3053" s="16" t="str">
        <f aca="false">PROPER(TRIM(H3053))</f>
        <v>Mumbai</v>
      </c>
      <c r="P3053" s="16" t="str">
        <f aca="false">IFERROR(VLOOKUP(O3053,city_map!$A$2:$B$6,2,FALSE()),O3053)</f>
        <v>Mumbai</v>
      </c>
      <c r="Q3053" s="16" t="n">
        <f aca="false">IF(ISNUMBER(F3053),F3053,VALUE(SUBSTITUTE(SUBSTITUTE(F3053,"₹",""),",","")))</f>
        <v>2268</v>
      </c>
      <c r="R3053" s="16" t="n">
        <f aca="false">IF(E3053=99,1,E3053)</f>
        <v>1</v>
      </c>
      <c r="S3053" s="16" t="n">
        <f aca="false">IF(G3053="",0,G3053)</f>
        <v>0.2</v>
      </c>
      <c r="T3053" s="16" t="str">
        <f aca="false">IF(I3053="","Unknown",IF(I3053="upi","UPI",I3053))</f>
        <v>Debit Card</v>
      </c>
      <c r="U3053" s="16" t="str">
        <f aca="false">IF(L3053="Yes","Y",IF(L3053="No","N",L3053))</f>
        <v>N</v>
      </c>
      <c r="V3053" s="19" t="n">
        <f aca="false">ROUND(R3053*Q3053*(1-S3053),2)</f>
        <v>1814.4</v>
      </c>
      <c r="W3053" s="16" t="str">
        <f aca="false">_xlfn.XLOOKUP(D3053,products!$A$2:$A$61,products!$C$2:$C$61,"Not found")</f>
        <v>Electronics</v>
      </c>
    </row>
    <row r="3054" customFormat="false" ht="15" hidden="false" customHeight="false" outlineLevel="0" collapsed="false">
      <c r="A3054" s="16" t="s">
        <v>4329</v>
      </c>
      <c r="B3054" s="16" t="s">
        <v>4322</v>
      </c>
      <c r="C3054" s="16" t="s">
        <v>1131</v>
      </c>
      <c r="D3054" s="16" t="s">
        <v>157</v>
      </c>
      <c r="E3054" s="16" t="n">
        <v>3</v>
      </c>
      <c r="F3054" s="16" t="n">
        <v>1096</v>
      </c>
      <c r="G3054" s="16" t="n">
        <v>0.1</v>
      </c>
      <c r="H3054" s="16" t="s">
        <v>70</v>
      </c>
      <c r="I3054" s="16" t="s">
        <v>47</v>
      </c>
      <c r="J3054" s="16" t="n">
        <v>9</v>
      </c>
      <c r="K3054" s="16" t="n">
        <v>3</v>
      </c>
      <c r="L3054" s="16" t="s">
        <v>41</v>
      </c>
      <c r="M3054" s="18" t="n">
        <f aca="false">IF(ISNUMBER(B3054),B3054,IF(MID(B3054,3,1)="-",DATE(VALUE(RIGHT(B3054,4)),VALUE(MID(B3054,4,2)),VALUE(LEFT(B3054,2))),DATE(VALUE(LEFT(B3054,4)),VALUE(MID(B3054,6,2)),VALUE(RIGHT(B3054,2)))))</f>
        <v>45919</v>
      </c>
      <c r="N3054" s="16" t="n">
        <f aca="false">MONTH(M3054)</f>
        <v>9</v>
      </c>
      <c r="O3054" s="16" t="str">
        <f aca="false">PROPER(TRIM(H3054))</f>
        <v>Pune</v>
      </c>
      <c r="P3054" s="16" t="str">
        <f aca="false">IFERROR(VLOOKUP(O3054,city_map!$A$2:$B$6,2,FALSE()),O3054)</f>
        <v>Pune</v>
      </c>
      <c r="Q3054" s="16" t="n">
        <f aca="false">IF(ISNUMBER(F3054),F3054,VALUE(SUBSTITUTE(SUBSTITUTE(F3054,"₹",""),",","")))</f>
        <v>1096</v>
      </c>
      <c r="R3054" s="16" t="n">
        <f aca="false">IF(E3054=99,1,E3054)</f>
        <v>3</v>
      </c>
      <c r="S3054" s="16" t="n">
        <f aca="false">IF(G3054="",0,G3054)</f>
        <v>0.1</v>
      </c>
      <c r="T3054" s="16" t="str">
        <f aca="false">IF(I3054="","Unknown",IF(I3054="upi","UPI",I3054))</f>
        <v>Debit Card</v>
      </c>
      <c r="U3054" s="16" t="str">
        <f aca="false">IF(L3054="Yes","Y",IF(L3054="No","N",L3054))</f>
        <v>N</v>
      </c>
      <c r="V3054" s="19" t="n">
        <f aca="false">ROUND(R3054*Q3054*(1-S3054),2)</f>
        <v>2959.2</v>
      </c>
      <c r="W3054" s="16" t="str">
        <f aca="false">_xlfn.XLOOKUP(D3054,products!$A$2:$A$61,products!$C$2:$C$61,"Not found")</f>
        <v>Books</v>
      </c>
    </row>
    <row r="3055" customFormat="false" ht="15" hidden="false" customHeight="false" outlineLevel="0" collapsed="false">
      <c r="A3055" s="16" t="s">
        <v>4330</v>
      </c>
      <c r="B3055" s="16" t="s">
        <v>4324</v>
      </c>
      <c r="C3055" s="16" t="s">
        <v>1318</v>
      </c>
      <c r="D3055" s="16" t="s">
        <v>38</v>
      </c>
      <c r="E3055" s="16" t="n">
        <v>3</v>
      </c>
      <c r="F3055" s="16" t="n">
        <v>362</v>
      </c>
      <c r="G3055" s="16" t="n">
        <v>0</v>
      </c>
      <c r="H3055" s="16" t="s">
        <v>39</v>
      </c>
      <c r="I3055" s="16" t="s">
        <v>71</v>
      </c>
      <c r="J3055" s="16" t="n">
        <v>2</v>
      </c>
      <c r="K3055" s="16"/>
      <c r="L3055" s="16" t="s">
        <v>41</v>
      </c>
      <c r="M3055" s="18" t="n">
        <f aca="false">IF(ISNUMBER(B3055),B3055,IF(MID(B3055,3,1)="-",DATE(VALUE(RIGHT(B3055,4)),VALUE(MID(B3055,4,2)),VALUE(LEFT(B3055,2))),DATE(VALUE(LEFT(B3055,4)),VALUE(MID(B3055,6,2)),VALUE(RIGHT(B3055,2)))))</f>
        <v>45919</v>
      </c>
      <c r="N3055" s="16" t="n">
        <f aca="false">MONTH(M3055)</f>
        <v>9</v>
      </c>
      <c r="O3055" s="16" t="str">
        <f aca="false">PROPER(TRIM(H3055))</f>
        <v>Delhi</v>
      </c>
      <c r="P3055" s="16" t="str">
        <f aca="false">IFERROR(VLOOKUP(O3055,city_map!$A$2:$B$6,2,FALSE()),O3055)</f>
        <v>Delhi</v>
      </c>
      <c r="Q3055" s="16" t="n">
        <f aca="false">IF(ISNUMBER(F3055),F3055,VALUE(SUBSTITUTE(SUBSTITUTE(F3055,"₹",""),",","")))</f>
        <v>362</v>
      </c>
      <c r="R3055" s="16" t="n">
        <f aca="false">IF(E3055=99,1,E3055)</f>
        <v>3</v>
      </c>
      <c r="S3055" s="16" t="n">
        <f aca="false">IF(G3055="",0,G3055)</f>
        <v>0</v>
      </c>
      <c r="T3055" s="16" t="str">
        <f aca="false">IF(I3055="","Unknown",IF(I3055="upi","UPI",I3055))</f>
        <v>Credit Card</v>
      </c>
      <c r="U3055" s="16" t="str">
        <f aca="false">IF(L3055="Yes","Y",IF(L3055="No","N",L3055))</f>
        <v>N</v>
      </c>
      <c r="V3055" s="19" t="n">
        <f aca="false">ROUND(R3055*Q3055*(1-S3055),2)</f>
        <v>1086</v>
      </c>
      <c r="W3055" s="16" t="str">
        <f aca="false">_xlfn.XLOOKUP(D3055,products!$A$2:$A$61,products!$C$2:$C$61,"Not found")</f>
        <v>Books</v>
      </c>
    </row>
    <row r="3056" customFormat="false" ht="15" hidden="false" customHeight="false" outlineLevel="0" collapsed="false">
      <c r="A3056" s="16" t="s">
        <v>4331</v>
      </c>
      <c r="B3056" s="16" t="s">
        <v>4324</v>
      </c>
      <c r="C3056" s="16" t="s">
        <v>164</v>
      </c>
      <c r="D3056" s="16" t="s">
        <v>308</v>
      </c>
      <c r="E3056" s="16" t="n">
        <v>2</v>
      </c>
      <c r="F3056" s="16" t="n">
        <v>197</v>
      </c>
      <c r="G3056" s="16" t="n">
        <v>0</v>
      </c>
      <c r="H3056" s="16" t="s">
        <v>70</v>
      </c>
      <c r="I3056" s="16" t="s">
        <v>47</v>
      </c>
      <c r="J3056" s="16" t="n">
        <v>7</v>
      </c>
      <c r="K3056" s="16" t="n">
        <v>5</v>
      </c>
      <c r="L3056" s="16" t="s">
        <v>41</v>
      </c>
      <c r="M3056" s="18" t="n">
        <f aca="false">IF(ISNUMBER(B3056),B3056,IF(MID(B3056,3,1)="-",DATE(VALUE(RIGHT(B3056,4)),VALUE(MID(B3056,4,2)),VALUE(LEFT(B3056,2))),DATE(VALUE(LEFT(B3056,4)),VALUE(MID(B3056,6,2)),VALUE(RIGHT(B3056,2)))))</f>
        <v>45919</v>
      </c>
      <c r="N3056" s="16" t="n">
        <f aca="false">MONTH(M3056)</f>
        <v>9</v>
      </c>
      <c r="O3056" s="16" t="str">
        <f aca="false">PROPER(TRIM(H3056))</f>
        <v>Pune</v>
      </c>
      <c r="P3056" s="16" t="str">
        <f aca="false">IFERROR(VLOOKUP(O3056,city_map!$A$2:$B$6,2,FALSE()),O3056)</f>
        <v>Pune</v>
      </c>
      <c r="Q3056" s="16" t="n">
        <f aca="false">IF(ISNUMBER(F3056),F3056,VALUE(SUBSTITUTE(SUBSTITUTE(F3056,"₹",""),",","")))</f>
        <v>197</v>
      </c>
      <c r="R3056" s="16" t="n">
        <f aca="false">IF(E3056=99,1,E3056)</f>
        <v>2</v>
      </c>
      <c r="S3056" s="16" t="n">
        <f aca="false">IF(G3056="",0,G3056)</f>
        <v>0</v>
      </c>
      <c r="T3056" s="16" t="str">
        <f aca="false">IF(I3056="","Unknown",IF(I3056="upi","UPI",I3056))</f>
        <v>Debit Card</v>
      </c>
      <c r="U3056" s="16" t="str">
        <f aca="false">IF(L3056="Yes","Y",IF(L3056="No","N",L3056))</f>
        <v>N</v>
      </c>
      <c r="V3056" s="19" t="n">
        <f aca="false">ROUND(R3056*Q3056*(1-S3056),2)</f>
        <v>394</v>
      </c>
      <c r="W3056" s="16" t="str">
        <f aca="false">_xlfn.XLOOKUP(D3056,products!$A$2:$A$61,products!$C$2:$C$61,"Not found")</f>
        <v>Beauty</v>
      </c>
    </row>
    <row r="3057" customFormat="false" ht="15" hidden="false" customHeight="false" outlineLevel="0" collapsed="false">
      <c r="A3057" s="16" t="s">
        <v>4332</v>
      </c>
      <c r="B3057" s="16" t="s">
        <v>4324</v>
      </c>
      <c r="C3057" s="16" t="s">
        <v>2152</v>
      </c>
      <c r="D3057" s="16" t="s">
        <v>142</v>
      </c>
      <c r="E3057" s="16" t="n">
        <v>1</v>
      </c>
      <c r="F3057" s="16" t="n">
        <v>597</v>
      </c>
      <c r="G3057" s="16" t="n">
        <v>0.3</v>
      </c>
      <c r="H3057" s="16" t="s">
        <v>81</v>
      </c>
      <c r="I3057" s="16" t="s">
        <v>47</v>
      </c>
      <c r="J3057" s="16" t="n">
        <v>6</v>
      </c>
      <c r="K3057" s="16" t="n">
        <v>3</v>
      </c>
      <c r="L3057" s="16" t="s">
        <v>41</v>
      </c>
      <c r="M3057" s="18" t="n">
        <f aca="false">IF(ISNUMBER(B3057),B3057,IF(MID(B3057,3,1)="-",DATE(VALUE(RIGHT(B3057,4)),VALUE(MID(B3057,4,2)),VALUE(LEFT(B3057,2))),DATE(VALUE(LEFT(B3057,4)),VALUE(MID(B3057,6,2)),VALUE(RIGHT(B3057,2)))))</f>
        <v>45919</v>
      </c>
      <c r="N3057" s="16" t="n">
        <f aca="false">MONTH(M3057)</f>
        <v>9</v>
      </c>
      <c r="O3057" s="16" t="str">
        <f aca="false">PROPER(TRIM(H3057))</f>
        <v>Hyderabad</v>
      </c>
      <c r="P3057" s="16" t="str">
        <f aca="false">IFERROR(VLOOKUP(O3057,city_map!$A$2:$B$6,2,FALSE()),O3057)</f>
        <v>Hyderabad</v>
      </c>
      <c r="Q3057" s="16" t="n">
        <f aca="false">IF(ISNUMBER(F3057),F3057,VALUE(SUBSTITUTE(SUBSTITUTE(F3057,"₹",""),",","")))</f>
        <v>597</v>
      </c>
      <c r="R3057" s="16" t="n">
        <f aca="false">IF(E3057=99,1,E3057)</f>
        <v>1</v>
      </c>
      <c r="S3057" s="16" t="n">
        <f aca="false">IF(G3057="",0,G3057)</f>
        <v>0.3</v>
      </c>
      <c r="T3057" s="16" t="str">
        <f aca="false">IF(I3057="","Unknown",IF(I3057="upi","UPI",I3057))</f>
        <v>Debit Card</v>
      </c>
      <c r="U3057" s="16" t="str">
        <f aca="false">IF(L3057="Yes","Y",IF(L3057="No","N",L3057))</f>
        <v>N</v>
      </c>
      <c r="V3057" s="19" t="n">
        <f aca="false">ROUND(R3057*Q3057*(1-S3057),2)</f>
        <v>417.9</v>
      </c>
      <c r="W3057" s="16" t="str">
        <f aca="false">_xlfn.XLOOKUP(D3057,products!$A$2:$A$61,products!$C$2:$C$61,"Not found")</f>
        <v>Home</v>
      </c>
    </row>
    <row r="3058" customFormat="false" ht="15" hidden="false" customHeight="false" outlineLevel="0" collapsed="false">
      <c r="A3058" s="16" t="s">
        <v>4333</v>
      </c>
      <c r="B3058" s="16" t="s">
        <v>4324</v>
      </c>
      <c r="C3058" s="16" t="s">
        <v>495</v>
      </c>
      <c r="D3058" s="16" t="s">
        <v>126</v>
      </c>
      <c r="E3058" s="16" t="n">
        <v>2</v>
      </c>
      <c r="F3058" s="16" t="n">
        <v>391</v>
      </c>
      <c r="G3058" s="16" t="n">
        <v>0.05</v>
      </c>
      <c r="H3058" s="16" t="s">
        <v>70</v>
      </c>
      <c r="I3058" s="16" t="s">
        <v>71</v>
      </c>
      <c r="J3058" s="16" t="n">
        <v>7</v>
      </c>
      <c r="K3058" s="16" t="n">
        <v>2</v>
      </c>
      <c r="L3058" s="16" t="s">
        <v>57</v>
      </c>
      <c r="M3058" s="18" t="n">
        <f aca="false">IF(ISNUMBER(B3058),B3058,IF(MID(B3058,3,1)="-",DATE(VALUE(RIGHT(B3058,4)),VALUE(MID(B3058,4,2)),VALUE(LEFT(B3058,2))),DATE(VALUE(LEFT(B3058,4)),VALUE(MID(B3058,6,2)),VALUE(RIGHT(B3058,2)))))</f>
        <v>45919</v>
      </c>
      <c r="N3058" s="16" t="n">
        <f aca="false">MONTH(M3058)</f>
        <v>9</v>
      </c>
      <c r="O3058" s="16" t="str">
        <f aca="false">PROPER(TRIM(H3058))</f>
        <v>Pune</v>
      </c>
      <c r="P3058" s="16" t="str">
        <f aca="false">IFERROR(VLOOKUP(O3058,city_map!$A$2:$B$6,2,FALSE()),O3058)</f>
        <v>Pune</v>
      </c>
      <c r="Q3058" s="16" t="n">
        <f aca="false">IF(ISNUMBER(F3058),F3058,VALUE(SUBSTITUTE(SUBSTITUTE(F3058,"₹",""),",","")))</f>
        <v>391</v>
      </c>
      <c r="R3058" s="16" t="n">
        <f aca="false">IF(E3058=99,1,E3058)</f>
        <v>2</v>
      </c>
      <c r="S3058" s="16" t="n">
        <f aca="false">IF(G3058="",0,G3058)</f>
        <v>0.05</v>
      </c>
      <c r="T3058" s="16" t="str">
        <f aca="false">IF(I3058="","Unknown",IF(I3058="upi","UPI",I3058))</f>
        <v>Credit Card</v>
      </c>
      <c r="U3058" s="16" t="str">
        <f aca="false">IF(L3058="Yes","Y",IF(L3058="No","N",L3058))</f>
        <v>Y</v>
      </c>
      <c r="V3058" s="19" t="n">
        <f aca="false">ROUND(R3058*Q3058*(1-S3058),2)</f>
        <v>742.9</v>
      </c>
      <c r="W3058" s="16" t="str">
        <f aca="false">_xlfn.XLOOKUP(D3058,products!$A$2:$A$61,products!$C$2:$C$61,"Not found")</f>
        <v>Home</v>
      </c>
    </row>
    <row r="3059" customFormat="false" ht="15" hidden="false" customHeight="false" outlineLevel="0" collapsed="false">
      <c r="A3059" s="16" t="s">
        <v>4334</v>
      </c>
      <c r="B3059" s="16" t="s">
        <v>4324</v>
      </c>
      <c r="C3059" s="16" t="s">
        <v>425</v>
      </c>
      <c r="D3059" s="16" t="s">
        <v>88</v>
      </c>
      <c r="E3059" s="16" t="n">
        <v>1</v>
      </c>
      <c r="F3059" s="16" t="n">
        <v>2893</v>
      </c>
      <c r="G3059" s="16" t="n">
        <v>0</v>
      </c>
      <c r="H3059" s="16" t="s">
        <v>70</v>
      </c>
      <c r="I3059" s="16" t="s">
        <v>71</v>
      </c>
      <c r="J3059" s="16" t="n">
        <v>5</v>
      </c>
      <c r="K3059" s="16" t="n">
        <v>5</v>
      </c>
      <c r="L3059" s="16" t="s">
        <v>41</v>
      </c>
      <c r="M3059" s="18" t="n">
        <f aca="false">IF(ISNUMBER(B3059),B3059,IF(MID(B3059,3,1)="-",DATE(VALUE(RIGHT(B3059,4)),VALUE(MID(B3059,4,2)),VALUE(LEFT(B3059,2))),DATE(VALUE(LEFT(B3059,4)),VALUE(MID(B3059,6,2)),VALUE(RIGHT(B3059,2)))))</f>
        <v>45919</v>
      </c>
      <c r="N3059" s="16" t="n">
        <f aca="false">MONTH(M3059)</f>
        <v>9</v>
      </c>
      <c r="O3059" s="16" t="str">
        <f aca="false">PROPER(TRIM(H3059))</f>
        <v>Pune</v>
      </c>
      <c r="P3059" s="16" t="str">
        <f aca="false">IFERROR(VLOOKUP(O3059,city_map!$A$2:$B$6,2,FALSE()),O3059)</f>
        <v>Pune</v>
      </c>
      <c r="Q3059" s="16" t="n">
        <f aca="false">IF(ISNUMBER(F3059),F3059,VALUE(SUBSTITUTE(SUBSTITUTE(F3059,"₹",""),",","")))</f>
        <v>2893</v>
      </c>
      <c r="R3059" s="16" t="n">
        <f aca="false">IF(E3059=99,1,E3059)</f>
        <v>1</v>
      </c>
      <c r="S3059" s="16" t="n">
        <f aca="false">IF(G3059="",0,G3059)</f>
        <v>0</v>
      </c>
      <c r="T3059" s="16" t="str">
        <f aca="false">IF(I3059="","Unknown",IF(I3059="upi","UPI",I3059))</f>
        <v>Credit Card</v>
      </c>
      <c r="U3059" s="16" t="str">
        <f aca="false">IF(L3059="Yes","Y",IF(L3059="No","N",L3059))</f>
        <v>N</v>
      </c>
      <c r="V3059" s="19" t="n">
        <f aca="false">ROUND(R3059*Q3059*(1-S3059),2)</f>
        <v>2893</v>
      </c>
      <c r="W3059" s="16" t="str">
        <f aca="false">_xlfn.XLOOKUP(D3059,products!$A$2:$A$61,products!$C$2:$C$61,"Not found")</f>
        <v>Fashion</v>
      </c>
    </row>
    <row r="3060" customFormat="false" ht="15" hidden="false" customHeight="false" outlineLevel="0" collapsed="false">
      <c r="A3060" s="16" t="s">
        <v>4335</v>
      </c>
      <c r="B3060" s="16" t="s">
        <v>4324</v>
      </c>
      <c r="C3060" s="16" t="s">
        <v>2118</v>
      </c>
      <c r="D3060" s="16" t="s">
        <v>211</v>
      </c>
      <c r="E3060" s="16" t="n">
        <v>1</v>
      </c>
      <c r="F3060" s="16" t="n">
        <v>1283</v>
      </c>
      <c r="G3060" s="16" t="n">
        <v>0.1</v>
      </c>
      <c r="H3060" s="16" t="s">
        <v>241</v>
      </c>
      <c r="I3060" s="16"/>
      <c r="J3060" s="16" t="n">
        <v>3</v>
      </c>
      <c r="K3060" s="16" t="n">
        <v>5</v>
      </c>
      <c r="L3060" s="16" t="s">
        <v>41</v>
      </c>
      <c r="M3060" s="18" t="n">
        <f aca="false">IF(ISNUMBER(B3060),B3060,IF(MID(B3060,3,1)="-",DATE(VALUE(RIGHT(B3060,4)),VALUE(MID(B3060,4,2)),VALUE(LEFT(B3060,2))),DATE(VALUE(LEFT(B3060,4)),VALUE(MID(B3060,6,2)),VALUE(RIGHT(B3060,2)))))</f>
        <v>45919</v>
      </c>
      <c r="N3060" s="16" t="n">
        <f aca="false">MONTH(M3060)</f>
        <v>9</v>
      </c>
      <c r="O3060" s="16" t="str">
        <f aca="false">PROPER(TRIM(H3060))</f>
        <v>Calcutta</v>
      </c>
      <c r="P3060" s="16" t="str">
        <f aca="false">IFERROR(VLOOKUP(O3060,city_map!$A$2:$B$6,2,FALSE()),O3060)</f>
        <v>Kolkata</v>
      </c>
      <c r="Q3060" s="16" t="n">
        <f aca="false">IF(ISNUMBER(F3060),F3060,VALUE(SUBSTITUTE(SUBSTITUTE(F3060,"₹",""),",","")))</f>
        <v>1283</v>
      </c>
      <c r="R3060" s="16" t="n">
        <f aca="false">IF(E3060=99,1,E3060)</f>
        <v>1</v>
      </c>
      <c r="S3060" s="16" t="n">
        <f aca="false">IF(G3060="",0,G3060)</f>
        <v>0.1</v>
      </c>
      <c r="T3060" s="16" t="str">
        <f aca="false">IF(I3060="","Unknown",IF(I3060="upi","UPI",I3060))</f>
        <v>Unknown</v>
      </c>
      <c r="U3060" s="16" t="str">
        <f aca="false">IF(L3060="Yes","Y",IF(L3060="No","N",L3060))</f>
        <v>N</v>
      </c>
      <c r="V3060" s="19" t="n">
        <f aca="false">ROUND(R3060*Q3060*(1-S3060),2)</f>
        <v>1154.7</v>
      </c>
      <c r="W3060" s="16" t="str">
        <f aca="false">_xlfn.XLOOKUP(D3060,products!$A$2:$A$61,products!$C$2:$C$61,"Not found")</f>
        <v>Fashion</v>
      </c>
    </row>
    <row r="3061" customFormat="false" ht="15" hidden="false" customHeight="false" outlineLevel="0" collapsed="false">
      <c r="A3061" s="16" t="s">
        <v>4336</v>
      </c>
      <c r="B3061" s="16" t="s">
        <v>4324</v>
      </c>
      <c r="C3061" s="16" t="s">
        <v>417</v>
      </c>
      <c r="D3061" s="16" t="s">
        <v>451</v>
      </c>
      <c r="E3061" s="16" t="n">
        <v>2</v>
      </c>
      <c r="F3061" s="16" t="n">
        <v>1325</v>
      </c>
      <c r="G3061" s="16" t="n">
        <v>0</v>
      </c>
      <c r="H3061" s="16" t="s">
        <v>208</v>
      </c>
      <c r="I3061" s="16" t="s">
        <v>47</v>
      </c>
      <c r="J3061" s="16" t="n">
        <v>6</v>
      </c>
      <c r="K3061" s="16"/>
      <c r="L3061" s="16" t="s">
        <v>41</v>
      </c>
      <c r="M3061" s="18" t="n">
        <f aca="false">IF(ISNUMBER(B3061),B3061,IF(MID(B3061,3,1)="-",DATE(VALUE(RIGHT(B3061,4)),VALUE(MID(B3061,4,2)),VALUE(LEFT(B3061,2))),DATE(VALUE(LEFT(B3061,4)),VALUE(MID(B3061,6,2)),VALUE(RIGHT(B3061,2)))))</f>
        <v>45919</v>
      </c>
      <c r="N3061" s="16" t="n">
        <f aca="false">MONTH(M3061)</f>
        <v>9</v>
      </c>
      <c r="O3061" s="16" t="str">
        <f aca="false">PROPER(TRIM(H3061))</f>
        <v>Jaipur</v>
      </c>
      <c r="P3061" s="16" t="str">
        <f aca="false">IFERROR(VLOOKUP(O3061,city_map!$A$2:$B$6,2,FALSE()),O3061)</f>
        <v>Jaipur</v>
      </c>
      <c r="Q3061" s="16" t="n">
        <f aca="false">IF(ISNUMBER(F3061),F3061,VALUE(SUBSTITUTE(SUBSTITUTE(F3061,"₹",""),",","")))</f>
        <v>1325</v>
      </c>
      <c r="R3061" s="16" t="n">
        <f aca="false">IF(E3061=99,1,E3061)</f>
        <v>2</v>
      </c>
      <c r="S3061" s="16" t="n">
        <f aca="false">IF(G3061="",0,G3061)</f>
        <v>0</v>
      </c>
      <c r="T3061" s="16" t="str">
        <f aca="false">IF(I3061="","Unknown",IF(I3061="upi","UPI",I3061))</f>
        <v>Debit Card</v>
      </c>
      <c r="U3061" s="16" t="str">
        <f aca="false">IF(L3061="Yes","Y",IF(L3061="No","N",L3061))</f>
        <v>N</v>
      </c>
      <c r="V3061" s="19" t="n">
        <f aca="false">ROUND(R3061*Q3061*(1-S3061),2)</f>
        <v>2650</v>
      </c>
      <c r="W3061" s="16" t="str">
        <f aca="false">_xlfn.XLOOKUP(D3061,products!$A$2:$A$61,products!$C$2:$C$61,"Not found")</f>
        <v>Beauty</v>
      </c>
    </row>
    <row r="3062" customFormat="false" ht="15" hidden="false" customHeight="false" outlineLevel="0" collapsed="false">
      <c r="A3062" s="16" t="s">
        <v>4337</v>
      </c>
      <c r="B3062" s="16" t="s">
        <v>4324</v>
      </c>
      <c r="C3062" s="16" t="s">
        <v>2259</v>
      </c>
      <c r="D3062" s="16" t="s">
        <v>191</v>
      </c>
      <c r="E3062" s="16" t="n">
        <v>2</v>
      </c>
      <c r="F3062" s="16" t="n">
        <v>412</v>
      </c>
      <c r="G3062" s="16" t="n">
        <v>0.05</v>
      </c>
      <c r="H3062" s="16" t="s">
        <v>81</v>
      </c>
      <c r="I3062" s="16" t="s">
        <v>40</v>
      </c>
      <c r="J3062" s="16" t="n">
        <v>3</v>
      </c>
      <c r="K3062" s="16" t="n">
        <v>5</v>
      </c>
      <c r="L3062" s="16" t="s">
        <v>41</v>
      </c>
      <c r="M3062" s="18" t="n">
        <f aca="false">IF(ISNUMBER(B3062),B3062,IF(MID(B3062,3,1)="-",DATE(VALUE(RIGHT(B3062,4)),VALUE(MID(B3062,4,2)),VALUE(LEFT(B3062,2))),DATE(VALUE(LEFT(B3062,4)),VALUE(MID(B3062,6,2)),VALUE(RIGHT(B3062,2)))))</f>
        <v>45919</v>
      </c>
      <c r="N3062" s="16" t="n">
        <f aca="false">MONTH(M3062)</f>
        <v>9</v>
      </c>
      <c r="O3062" s="16" t="str">
        <f aca="false">PROPER(TRIM(H3062))</f>
        <v>Hyderabad</v>
      </c>
      <c r="P3062" s="16" t="str">
        <f aca="false">IFERROR(VLOOKUP(O3062,city_map!$A$2:$B$6,2,FALSE()),O3062)</f>
        <v>Hyderabad</v>
      </c>
      <c r="Q3062" s="16" t="n">
        <f aca="false">IF(ISNUMBER(F3062),F3062,VALUE(SUBSTITUTE(SUBSTITUTE(F3062,"₹",""),",","")))</f>
        <v>412</v>
      </c>
      <c r="R3062" s="16" t="n">
        <f aca="false">IF(E3062=99,1,E3062)</f>
        <v>2</v>
      </c>
      <c r="S3062" s="16" t="n">
        <f aca="false">IF(G3062="",0,G3062)</f>
        <v>0.05</v>
      </c>
      <c r="T3062" s="16" t="str">
        <f aca="false">IF(I3062="","Unknown",IF(I3062="upi","UPI",I3062))</f>
        <v>COD</v>
      </c>
      <c r="U3062" s="16" t="str">
        <f aca="false">IF(L3062="Yes","Y",IF(L3062="No","N",L3062))</f>
        <v>N</v>
      </c>
      <c r="V3062" s="19" t="n">
        <f aca="false">ROUND(R3062*Q3062*(1-S3062),2)</f>
        <v>782.8</v>
      </c>
      <c r="W3062" s="16" t="str">
        <f aca="false">_xlfn.XLOOKUP(D3062,products!$A$2:$A$61,products!$C$2:$C$61,"Not found")</f>
        <v>Electronics</v>
      </c>
    </row>
    <row r="3063" customFormat="false" ht="15" hidden="false" customHeight="false" outlineLevel="0" collapsed="false">
      <c r="A3063" s="16" t="s">
        <v>4338</v>
      </c>
      <c r="B3063" s="16" t="s">
        <v>4324</v>
      </c>
      <c r="C3063" s="16" t="s">
        <v>813</v>
      </c>
      <c r="D3063" s="16" t="s">
        <v>173</v>
      </c>
      <c r="E3063" s="16" t="n">
        <v>2</v>
      </c>
      <c r="F3063" s="16" t="n">
        <v>1156</v>
      </c>
      <c r="G3063" s="16" t="n">
        <v>0.2</v>
      </c>
      <c r="H3063" s="16" t="s">
        <v>46</v>
      </c>
      <c r="I3063" s="16" t="s">
        <v>60</v>
      </c>
      <c r="J3063" s="16" t="n">
        <v>3</v>
      </c>
      <c r="K3063" s="16" t="n">
        <v>3</v>
      </c>
      <c r="L3063" s="16" t="s">
        <v>41</v>
      </c>
      <c r="M3063" s="18" t="n">
        <f aca="false">IF(ISNUMBER(B3063),B3063,IF(MID(B3063,3,1)="-",DATE(VALUE(RIGHT(B3063,4)),VALUE(MID(B3063,4,2)),VALUE(LEFT(B3063,2))),DATE(VALUE(LEFT(B3063,4)),VALUE(MID(B3063,6,2)),VALUE(RIGHT(B3063,2)))))</f>
        <v>45919</v>
      </c>
      <c r="N3063" s="16" t="n">
        <f aca="false">MONTH(M3063)</f>
        <v>9</v>
      </c>
      <c r="O3063" s="16" t="str">
        <f aca="false">PROPER(TRIM(H3063))</f>
        <v>Chennai</v>
      </c>
      <c r="P3063" s="16" t="str">
        <f aca="false">IFERROR(VLOOKUP(O3063,city_map!$A$2:$B$6,2,FALSE()),O3063)</f>
        <v>Chennai</v>
      </c>
      <c r="Q3063" s="16" t="n">
        <f aca="false">IF(ISNUMBER(F3063),F3063,VALUE(SUBSTITUTE(SUBSTITUTE(F3063,"₹",""),",","")))</f>
        <v>1156</v>
      </c>
      <c r="R3063" s="16" t="n">
        <f aca="false">IF(E3063=99,1,E3063)</f>
        <v>2</v>
      </c>
      <c r="S3063" s="16" t="n">
        <f aca="false">IF(G3063="",0,G3063)</f>
        <v>0.2</v>
      </c>
      <c r="T3063" s="16" t="str">
        <f aca="false">IF(I3063="","Unknown",IF(I3063="upi","UPI",I3063))</f>
        <v>UPI</v>
      </c>
      <c r="U3063" s="16" t="str">
        <f aca="false">IF(L3063="Yes","Y",IF(L3063="No","N",L3063))</f>
        <v>N</v>
      </c>
      <c r="V3063" s="19" t="n">
        <f aca="false">ROUND(R3063*Q3063*(1-S3063),2)</f>
        <v>1849.6</v>
      </c>
      <c r="W3063" s="16" t="str">
        <f aca="false">_xlfn.XLOOKUP(D3063,products!$A$2:$A$61,products!$C$2:$C$61,"Not found")</f>
        <v>Fashion</v>
      </c>
    </row>
    <row r="3064" customFormat="false" ht="15" hidden="false" customHeight="false" outlineLevel="0" collapsed="false">
      <c r="A3064" s="16" t="s">
        <v>4339</v>
      </c>
      <c r="B3064" s="16" t="s">
        <v>4324</v>
      </c>
      <c r="C3064" s="16" t="s">
        <v>1482</v>
      </c>
      <c r="D3064" s="16" t="s">
        <v>179</v>
      </c>
      <c r="E3064" s="16" t="n">
        <v>1</v>
      </c>
      <c r="F3064" s="16" t="n">
        <v>2489</v>
      </c>
      <c r="G3064" s="16" t="n">
        <v>0</v>
      </c>
      <c r="H3064" s="16" t="s">
        <v>56</v>
      </c>
      <c r="I3064" s="16" t="s">
        <v>71</v>
      </c>
      <c r="J3064" s="16" t="n">
        <v>6</v>
      </c>
      <c r="K3064" s="16" t="n">
        <v>4</v>
      </c>
      <c r="L3064" s="16" t="s">
        <v>41</v>
      </c>
      <c r="M3064" s="18" t="n">
        <f aca="false">IF(ISNUMBER(B3064),B3064,IF(MID(B3064,3,1)="-",DATE(VALUE(RIGHT(B3064,4)),VALUE(MID(B3064,4,2)),VALUE(LEFT(B3064,2))),DATE(VALUE(LEFT(B3064,4)),VALUE(MID(B3064,6,2)),VALUE(RIGHT(B3064,2)))))</f>
        <v>45919</v>
      </c>
      <c r="N3064" s="16" t="n">
        <f aca="false">MONTH(M3064)</f>
        <v>9</v>
      </c>
      <c r="O3064" s="16" t="str">
        <f aca="false">PROPER(TRIM(H3064))</f>
        <v>Lucknow</v>
      </c>
      <c r="P3064" s="16" t="str">
        <f aca="false">IFERROR(VLOOKUP(O3064,city_map!$A$2:$B$6,2,FALSE()),O3064)</f>
        <v>Lucknow</v>
      </c>
      <c r="Q3064" s="16" t="n">
        <f aca="false">IF(ISNUMBER(F3064),F3064,VALUE(SUBSTITUTE(SUBSTITUTE(F3064,"₹",""),",","")))</f>
        <v>2489</v>
      </c>
      <c r="R3064" s="16" t="n">
        <f aca="false">IF(E3064=99,1,E3064)</f>
        <v>1</v>
      </c>
      <c r="S3064" s="16" t="n">
        <f aca="false">IF(G3064="",0,G3064)</f>
        <v>0</v>
      </c>
      <c r="T3064" s="16" t="str">
        <f aca="false">IF(I3064="","Unknown",IF(I3064="upi","UPI",I3064))</f>
        <v>Credit Card</v>
      </c>
      <c r="U3064" s="16" t="str">
        <f aca="false">IF(L3064="Yes","Y",IF(L3064="No","N",L3064))</f>
        <v>N</v>
      </c>
      <c r="V3064" s="19" t="n">
        <f aca="false">ROUND(R3064*Q3064*(1-S3064),2)</f>
        <v>2489</v>
      </c>
      <c r="W3064" s="16" t="str">
        <f aca="false">_xlfn.XLOOKUP(D3064,products!$A$2:$A$61,products!$C$2:$C$61,"Not found")</f>
        <v>Electronics</v>
      </c>
    </row>
    <row r="3065" customFormat="false" ht="15" hidden="false" customHeight="false" outlineLevel="0" collapsed="false">
      <c r="A3065" s="16" t="s">
        <v>4340</v>
      </c>
      <c r="B3065" s="16" t="s">
        <v>4341</v>
      </c>
      <c r="C3065" s="16" t="s">
        <v>860</v>
      </c>
      <c r="D3065" s="16" t="s">
        <v>99</v>
      </c>
      <c r="E3065" s="16" t="n">
        <v>1</v>
      </c>
      <c r="F3065" s="16" t="n">
        <v>728</v>
      </c>
      <c r="G3065" s="16" t="n">
        <v>0.05</v>
      </c>
      <c r="H3065" s="16" t="s">
        <v>233</v>
      </c>
      <c r="I3065" s="16" t="s">
        <v>60</v>
      </c>
      <c r="J3065" s="16" t="n">
        <v>2</v>
      </c>
      <c r="K3065" s="16" t="n">
        <v>4</v>
      </c>
      <c r="L3065" s="16" t="s">
        <v>41</v>
      </c>
      <c r="M3065" s="18" t="n">
        <f aca="false">IF(ISNUMBER(B3065),B3065,IF(MID(B3065,3,1)="-",DATE(VALUE(RIGHT(B3065,4)),VALUE(MID(B3065,4,2)),VALUE(LEFT(B3065,2))),DATE(VALUE(LEFT(B3065,4)),VALUE(MID(B3065,6,2)),VALUE(RIGHT(B3065,2)))))</f>
        <v>45920</v>
      </c>
      <c r="N3065" s="16" t="n">
        <f aca="false">MONTH(M3065)</f>
        <v>9</v>
      </c>
      <c r="O3065" s="16" t="str">
        <f aca="false">PROPER(TRIM(H3065))</f>
        <v>Mumbai</v>
      </c>
      <c r="P3065" s="16" t="str">
        <f aca="false">IFERROR(VLOOKUP(O3065,city_map!$A$2:$B$6,2,FALSE()),O3065)</f>
        <v>Mumbai</v>
      </c>
      <c r="Q3065" s="16" t="n">
        <f aca="false">IF(ISNUMBER(F3065),F3065,VALUE(SUBSTITUTE(SUBSTITUTE(F3065,"₹",""),",","")))</f>
        <v>728</v>
      </c>
      <c r="R3065" s="16" t="n">
        <f aca="false">IF(E3065=99,1,E3065)</f>
        <v>1</v>
      </c>
      <c r="S3065" s="16" t="n">
        <f aca="false">IF(G3065="",0,G3065)</f>
        <v>0.05</v>
      </c>
      <c r="T3065" s="16" t="str">
        <f aca="false">IF(I3065="","Unknown",IF(I3065="upi","UPI",I3065))</f>
        <v>UPI</v>
      </c>
      <c r="U3065" s="16" t="str">
        <f aca="false">IF(L3065="Yes","Y",IF(L3065="No","N",L3065))</f>
        <v>N</v>
      </c>
      <c r="V3065" s="19" t="n">
        <f aca="false">ROUND(R3065*Q3065*(1-S3065),2)</f>
        <v>691.6</v>
      </c>
      <c r="W3065" s="16" t="str">
        <f aca="false">_xlfn.XLOOKUP(D3065,products!$A$2:$A$61,products!$C$2:$C$61,"Not found")</f>
        <v>Fashion</v>
      </c>
    </row>
    <row r="3066" customFormat="false" ht="15" hidden="false" customHeight="false" outlineLevel="0" collapsed="false">
      <c r="A3066" s="16" t="s">
        <v>4342</v>
      </c>
      <c r="B3066" s="16" t="s">
        <v>4341</v>
      </c>
      <c r="C3066" s="16" t="s">
        <v>1287</v>
      </c>
      <c r="D3066" s="16" t="s">
        <v>262</v>
      </c>
      <c r="E3066" s="16" t="n">
        <v>2</v>
      </c>
      <c r="F3066" s="16" t="n">
        <v>805</v>
      </c>
      <c r="G3066" s="16" t="n">
        <v>0</v>
      </c>
      <c r="H3066" s="16" t="s">
        <v>70</v>
      </c>
      <c r="I3066" s="16" t="s">
        <v>71</v>
      </c>
      <c r="J3066" s="16" t="n">
        <v>5</v>
      </c>
      <c r="K3066" s="16" t="n">
        <v>4</v>
      </c>
      <c r="L3066" s="16" t="s">
        <v>41</v>
      </c>
      <c r="M3066" s="18" t="n">
        <f aca="false">IF(ISNUMBER(B3066),B3066,IF(MID(B3066,3,1)="-",DATE(VALUE(RIGHT(B3066,4)),VALUE(MID(B3066,4,2)),VALUE(LEFT(B3066,2))),DATE(VALUE(LEFT(B3066,4)),VALUE(MID(B3066,6,2)),VALUE(RIGHT(B3066,2)))))</f>
        <v>45920</v>
      </c>
      <c r="N3066" s="16" t="n">
        <f aca="false">MONTH(M3066)</f>
        <v>9</v>
      </c>
      <c r="O3066" s="16" t="str">
        <f aca="false">PROPER(TRIM(H3066))</f>
        <v>Pune</v>
      </c>
      <c r="P3066" s="16" t="str">
        <f aca="false">IFERROR(VLOOKUP(O3066,city_map!$A$2:$B$6,2,FALSE()),O3066)</f>
        <v>Pune</v>
      </c>
      <c r="Q3066" s="16" t="n">
        <f aca="false">IF(ISNUMBER(F3066),F3066,VALUE(SUBSTITUTE(SUBSTITUTE(F3066,"₹",""),",","")))</f>
        <v>805</v>
      </c>
      <c r="R3066" s="16" t="n">
        <f aca="false">IF(E3066=99,1,E3066)</f>
        <v>2</v>
      </c>
      <c r="S3066" s="16" t="n">
        <f aca="false">IF(G3066="",0,G3066)</f>
        <v>0</v>
      </c>
      <c r="T3066" s="16" t="str">
        <f aca="false">IF(I3066="","Unknown",IF(I3066="upi","UPI",I3066))</f>
        <v>Credit Card</v>
      </c>
      <c r="U3066" s="16" t="str">
        <f aca="false">IF(L3066="Yes","Y",IF(L3066="No","N",L3066))</f>
        <v>N</v>
      </c>
      <c r="V3066" s="19" t="n">
        <f aca="false">ROUND(R3066*Q3066*(1-S3066),2)</f>
        <v>1610</v>
      </c>
      <c r="W3066" s="16" t="str">
        <f aca="false">_xlfn.XLOOKUP(D3066,products!$A$2:$A$61,products!$C$2:$C$61,"Not found")</f>
        <v>Home</v>
      </c>
    </row>
    <row r="3067" customFormat="false" ht="15" hidden="false" customHeight="false" outlineLevel="0" collapsed="false">
      <c r="A3067" s="16" t="s">
        <v>4343</v>
      </c>
      <c r="B3067" s="16" t="s">
        <v>4341</v>
      </c>
      <c r="C3067" s="16" t="s">
        <v>2751</v>
      </c>
      <c r="D3067" s="16" t="s">
        <v>254</v>
      </c>
      <c r="E3067" s="16" t="n">
        <v>2</v>
      </c>
      <c r="F3067" s="16" t="n">
        <v>1030</v>
      </c>
      <c r="G3067" s="16" t="n">
        <v>0</v>
      </c>
      <c r="H3067" s="16" t="s">
        <v>46</v>
      </c>
      <c r="I3067" s="16" t="s">
        <v>60</v>
      </c>
      <c r="J3067" s="16" t="n">
        <v>2</v>
      </c>
      <c r="K3067" s="16" t="n">
        <v>4</v>
      </c>
      <c r="L3067" s="16" t="s">
        <v>41</v>
      </c>
      <c r="M3067" s="18" t="n">
        <f aca="false">IF(ISNUMBER(B3067),B3067,IF(MID(B3067,3,1)="-",DATE(VALUE(RIGHT(B3067,4)),VALUE(MID(B3067,4,2)),VALUE(LEFT(B3067,2))),DATE(VALUE(LEFT(B3067,4)),VALUE(MID(B3067,6,2)),VALUE(RIGHT(B3067,2)))))</f>
        <v>45920</v>
      </c>
      <c r="N3067" s="16" t="n">
        <f aca="false">MONTH(M3067)</f>
        <v>9</v>
      </c>
      <c r="O3067" s="16" t="str">
        <f aca="false">PROPER(TRIM(H3067))</f>
        <v>Chennai</v>
      </c>
      <c r="P3067" s="16" t="str">
        <f aca="false">IFERROR(VLOOKUP(O3067,city_map!$A$2:$B$6,2,FALSE()),O3067)</f>
        <v>Chennai</v>
      </c>
      <c r="Q3067" s="16" t="n">
        <f aca="false">IF(ISNUMBER(F3067),F3067,VALUE(SUBSTITUTE(SUBSTITUTE(F3067,"₹",""),",","")))</f>
        <v>1030</v>
      </c>
      <c r="R3067" s="16" t="n">
        <f aca="false">IF(E3067=99,1,E3067)</f>
        <v>2</v>
      </c>
      <c r="S3067" s="16" t="n">
        <f aca="false">IF(G3067="",0,G3067)</f>
        <v>0</v>
      </c>
      <c r="T3067" s="16" t="str">
        <f aca="false">IF(I3067="","Unknown",IF(I3067="upi","UPI",I3067))</f>
        <v>UPI</v>
      </c>
      <c r="U3067" s="16" t="str">
        <f aca="false">IF(L3067="Yes","Y",IF(L3067="No","N",L3067))</f>
        <v>N</v>
      </c>
      <c r="V3067" s="19" t="n">
        <f aca="false">ROUND(R3067*Q3067*(1-S3067),2)</f>
        <v>2060</v>
      </c>
      <c r="W3067" s="16" t="str">
        <f aca="false">_xlfn.XLOOKUP(D3067,products!$A$2:$A$61,products!$C$2:$C$61,"Not found")</f>
        <v>Fashion</v>
      </c>
    </row>
    <row r="3068" customFormat="false" ht="15" hidden="false" customHeight="false" outlineLevel="0" collapsed="false">
      <c r="A3068" s="16" t="s">
        <v>4344</v>
      </c>
      <c r="B3068" s="16" t="s">
        <v>4341</v>
      </c>
      <c r="C3068" s="16" t="s">
        <v>756</v>
      </c>
      <c r="D3068" s="16" t="s">
        <v>142</v>
      </c>
      <c r="E3068" s="16" t="n">
        <v>1</v>
      </c>
      <c r="F3068" s="16" t="s">
        <v>4345</v>
      </c>
      <c r="G3068" s="16"/>
      <c r="H3068" s="16" t="s">
        <v>81</v>
      </c>
      <c r="I3068" s="16" t="s">
        <v>60</v>
      </c>
      <c r="J3068" s="16" t="n">
        <v>3</v>
      </c>
      <c r="K3068" s="16" t="n">
        <v>4</v>
      </c>
      <c r="L3068" s="16" t="s">
        <v>57</v>
      </c>
      <c r="M3068" s="18" t="n">
        <f aca="false">IF(ISNUMBER(B3068),B3068,IF(MID(B3068,3,1)="-",DATE(VALUE(RIGHT(B3068,4)),VALUE(MID(B3068,4,2)),VALUE(LEFT(B3068,2))),DATE(VALUE(LEFT(B3068,4)),VALUE(MID(B3068,6,2)),VALUE(RIGHT(B3068,2)))))</f>
        <v>45920</v>
      </c>
      <c r="N3068" s="16" t="n">
        <f aca="false">MONTH(M3068)</f>
        <v>9</v>
      </c>
      <c r="O3068" s="16" t="str">
        <f aca="false">PROPER(TRIM(H3068))</f>
        <v>Hyderabad</v>
      </c>
      <c r="P3068" s="16" t="str">
        <f aca="false">IFERROR(VLOOKUP(O3068,city_map!$A$2:$B$6,2,FALSE()),O3068)</f>
        <v>Hyderabad</v>
      </c>
      <c r="Q3068" s="16" t="n">
        <f aca="false">IF(ISNUMBER(F3068),F3068,VALUE(SUBSTITUTE(SUBSTITUTE(F3068,"₹",""),",","")))</f>
        <v>619</v>
      </c>
      <c r="R3068" s="16" t="n">
        <f aca="false">IF(E3068=99,1,E3068)</f>
        <v>1</v>
      </c>
      <c r="S3068" s="16" t="n">
        <f aca="false">IF(G3068="",0,G3068)</f>
        <v>0</v>
      </c>
      <c r="T3068" s="16" t="str">
        <f aca="false">IF(I3068="","Unknown",IF(I3068="upi","UPI",I3068))</f>
        <v>UPI</v>
      </c>
      <c r="U3068" s="16" t="str">
        <f aca="false">IF(L3068="Yes","Y",IF(L3068="No","N",L3068))</f>
        <v>Y</v>
      </c>
      <c r="V3068" s="19" t="n">
        <f aca="false">ROUND(R3068*Q3068*(1-S3068),2)</f>
        <v>619</v>
      </c>
      <c r="W3068" s="16" t="str">
        <f aca="false">_xlfn.XLOOKUP(D3068,products!$A$2:$A$61,products!$C$2:$C$61,"Not found")</f>
        <v>Home</v>
      </c>
    </row>
    <row r="3069" customFormat="false" ht="15" hidden="false" customHeight="false" outlineLevel="0" collapsed="false">
      <c r="A3069" s="16" t="s">
        <v>4346</v>
      </c>
      <c r="B3069" s="16" t="s">
        <v>4341</v>
      </c>
      <c r="C3069" s="16" t="s">
        <v>3231</v>
      </c>
      <c r="D3069" s="16" t="s">
        <v>250</v>
      </c>
      <c r="E3069" s="16" t="n">
        <v>1</v>
      </c>
      <c r="F3069" s="16" t="n">
        <v>687</v>
      </c>
      <c r="G3069" s="16" t="n">
        <v>0</v>
      </c>
      <c r="H3069" s="16" t="s">
        <v>46</v>
      </c>
      <c r="I3069" s="16" t="s">
        <v>60</v>
      </c>
      <c r="J3069" s="16" t="n">
        <v>3</v>
      </c>
      <c r="K3069" s="16" t="n">
        <v>4</v>
      </c>
      <c r="L3069" s="16" t="s">
        <v>41</v>
      </c>
      <c r="M3069" s="18" t="n">
        <f aca="false">IF(ISNUMBER(B3069),B3069,IF(MID(B3069,3,1)="-",DATE(VALUE(RIGHT(B3069,4)),VALUE(MID(B3069,4,2)),VALUE(LEFT(B3069,2))),DATE(VALUE(LEFT(B3069,4)),VALUE(MID(B3069,6,2)),VALUE(RIGHT(B3069,2)))))</f>
        <v>45920</v>
      </c>
      <c r="N3069" s="16" t="n">
        <f aca="false">MONTH(M3069)</f>
        <v>9</v>
      </c>
      <c r="O3069" s="16" t="str">
        <f aca="false">PROPER(TRIM(H3069))</f>
        <v>Chennai</v>
      </c>
      <c r="P3069" s="16" t="str">
        <f aca="false">IFERROR(VLOOKUP(O3069,city_map!$A$2:$B$6,2,FALSE()),O3069)</f>
        <v>Chennai</v>
      </c>
      <c r="Q3069" s="16" t="n">
        <f aca="false">IF(ISNUMBER(F3069),F3069,VALUE(SUBSTITUTE(SUBSTITUTE(F3069,"₹",""),",","")))</f>
        <v>687</v>
      </c>
      <c r="R3069" s="16" t="n">
        <f aca="false">IF(E3069=99,1,E3069)</f>
        <v>1</v>
      </c>
      <c r="S3069" s="16" t="n">
        <f aca="false">IF(G3069="",0,G3069)</f>
        <v>0</v>
      </c>
      <c r="T3069" s="16" t="str">
        <f aca="false">IF(I3069="","Unknown",IF(I3069="upi","UPI",I3069))</f>
        <v>UPI</v>
      </c>
      <c r="U3069" s="16" t="str">
        <f aca="false">IF(L3069="Yes","Y",IF(L3069="No","N",L3069))</f>
        <v>N</v>
      </c>
      <c r="V3069" s="19" t="n">
        <f aca="false">ROUND(R3069*Q3069*(1-S3069),2)</f>
        <v>687</v>
      </c>
      <c r="W3069" s="16" t="str">
        <f aca="false">_xlfn.XLOOKUP(D3069,products!$A$2:$A$61,products!$C$2:$C$61,"Not found")</f>
        <v>Home</v>
      </c>
    </row>
    <row r="3070" customFormat="false" ht="15" hidden="false" customHeight="false" outlineLevel="0" collapsed="false">
      <c r="A3070" s="16" t="s">
        <v>4347</v>
      </c>
      <c r="B3070" s="16" t="s">
        <v>4341</v>
      </c>
      <c r="C3070" s="16" t="s">
        <v>1048</v>
      </c>
      <c r="D3070" s="16" t="s">
        <v>173</v>
      </c>
      <c r="E3070" s="16" t="n">
        <v>2</v>
      </c>
      <c r="F3070" s="16" t="n">
        <v>1182</v>
      </c>
      <c r="G3070" s="16" t="n">
        <v>0.2</v>
      </c>
      <c r="H3070" s="16" t="s">
        <v>130</v>
      </c>
      <c r="I3070" s="16" t="s">
        <v>47</v>
      </c>
      <c r="J3070" s="16" t="n">
        <v>3</v>
      </c>
      <c r="K3070" s="16" t="n">
        <v>2</v>
      </c>
      <c r="L3070" s="16" t="s">
        <v>57</v>
      </c>
      <c r="M3070" s="18" t="n">
        <f aca="false">IF(ISNUMBER(B3070),B3070,IF(MID(B3070,3,1)="-",DATE(VALUE(RIGHT(B3070,4)),VALUE(MID(B3070,4,2)),VALUE(LEFT(B3070,2))),DATE(VALUE(LEFT(B3070,4)),VALUE(MID(B3070,6,2)),VALUE(RIGHT(B3070,2)))))</f>
        <v>45920</v>
      </c>
      <c r="N3070" s="16" t="n">
        <f aca="false">MONTH(M3070)</f>
        <v>9</v>
      </c>
      <c r="O3070" s="16" t="str">
        <f aca="false">PROPER(TRIM(H3070))</f>
        <v>Bengaluru</v>
      </c>
      <c r="P3070" s="16" t="str">
        <f aca="false">IFERROR(VLOOKUP(O3070,city_map!$A$2:$B$6,2,FALSE()),O3070)</f>
        <v>Bengaluru</v>
      </c>
      <c r="Q3070" s="16" t="n">
        <f aca="false">IF(ISNUMBER(F3070),F3070,VALUE(SUBSTITUTE(SUBSTITUTE(F3070,"₹",""),",","")))</f>
        <v>1182</v>
      </c>
      <c r="R3070" s="16" t="n">
        <f aca="false">IF(E3070=99,1,E3070)</f>
        <v>2</v>
      </c>
      <c r="S3070" s="16" t="n">
        <f aca="false">IF(G3070="",0,G3070)</f>
        <v>0.2</v>
      </c>
      <c r="T3070" s="16" t="str">
        <f aca="false">IF(I3070="","Unknown",IF(I3070="upi","UPI",I3070))</f>
        <v>Debit Card</v>
      </c>
      <c r="U3070" s="16" t="str">
        <f aca="false">IF(L3070="Yes","Y",IF(L3070="No","N",L3070))</f>
        <v>Y</v>
      </c>
      <c r="V3070" s="19" t="n">
        <f aca="false">ROUND(R3070*Q3070*(1-S3070),2)</f>
        <v>1891.2</v>
      </c>
      <c r="W3070" s="16" t="str">
        <f aca="false">_xlfn.XLOOKUP(D3070,products!$A$2:$A$61,products!$C$2:$C$61,"Not found")</f>
        <v>Fashion</v>
      </c>
    </row>
    <row r="3071" customFormat="false" ht="15" hidden="false" customHeight="false" outlineLevel="0" collapsed="false">
      <c r="A3071" s="16" t="s">
        <v>4348</v>
      </c>
      <c r="B3071" s="16" t="s">
        <v>4341</v>
      </c>
      <c r="C3071" s="16" t="s">
        <v>619</v>
      </c>
      <c r="D3071" s="16" t="s">
        <v>179</v>
      </c>
      <c r="E3071" s="16" t="n">
        <v>1</v>
      </c>
      <c r="F3071" s="16" t="n">
        <v>2595</v>
      </c>
      <c r="G3071" s="16" t="n">
        <v>0.05</v>
      </c>
      <c r="H3071" s="16" t="s">
        <v>39</v>
      </c>
      <c r="I3071" s="16" t="s">
        <v>60</v>
      </c>
      <c r="J3071" s="16" t="n">
        <v>5</v>
      </c>
      <c r="K3071" s="16" t="n">
        <v>3</v>
      </c>
      <c r="L3071" s="16" t="s">
        <v>57</v>
      </c>
      <c r="M3071" s="18" t="n">
        <f aca="false">IF(ISNUMBER(B3071),B3071,IF(MID(B3071,3,1)="-",DATE(VALUE(RIGHT(B3071,4)),VALUE(MID(B3071,4,2)),VALUE(LEFT(B3071,2))),DATE(VALUE(LEFT(B3071,4)),VALUE(MID(B3071,6,2)),VALUE(RIGHT(B3071,2)))))</f>
        <v>45920</v>
      </c>
      <c r="N3071" s="16" t="n">
        <f aca="false">MONTH(M3071)</f>
        <v>9</v>
      </c>
      <c r="O3071" s="16" t="str">
        <f aca="false">PROPER(TRIM(H3071))</f>
        <v>Delhi</v>
      </c>
      <c r="P3071" s="16" t="str">
        <f aca="false">IFERROR(VLOOKUP(O3071,city_map!$A$2:$B$6,2,FALSE()),O3071)</f>
        <v>Delhi</v>
      </c>
      <c r="Q3071" s="16" t="n">
        <f aca="false">IF(ISNUMBER(F3071),F3071,VALUE(SUBSTITUTE(SUBSTITUTE(F3071,"₹",""),",","")))</f>
        <v>2595</v>
      </c>
      <c r="R3071" s="16" t="n">
        <f aca="false">IF(E3071=99,1,E3071)</f>
        <v>1</v>
      </c>
      <c r="S3071" s="16" t="n">
        <f aca="false">IF(G3071="",0,G3071)</f>
        <v>0.05</v>
      </c>
      <c r="T3071" s="16" t="str">
        <f aca="false">IF(I3071="","Unknown",IF(I3071="upi","UPI",I3071))</f>
        <v>UPI</v>
      </c>
      <c r="U3071" s="16" t="str">
        <f aca="false">IF(L3071="Yes","Y",IF(L3071="No","N",L3071))</f>
        <v>Y</v>
      </c>
      <c r="V3071" s="19" t="n">
        <f aca="false">ROUND(R3071*Q3071*(1-S3071),2)</f>
        <v>2465.25</v>
      </c>
      <c r="W3071" s="16" t="str">
        <f aca="false">_xlfn.XLOOKUP(D3071,products!$A$2:$A$61,products!$C$2:$C$61,"Not found")</f>
        <v>Electronics</v>
      </c>
    </row>
    <row r="3072" customFormat="false" ht="15" hidden="false" customHeight="false" outlineLevel="0" collapsed="false">
      <c r="A3072" s="16" t="s">
        <v>4349</v>
      </c>
      <c r="B3072" s="16" t="s">
        <v>4341</v>
      </c>
      <c r="C3072" s="16" t="s">
        <v>122</v>
      </c>
      <c r="D3072" s="16" t="s">
        <v>111</v>
      </c>
      <c r="E3072" s="16" t="n">
        <v>1</v>
      </c>
      <c r="F3072" s="16" t="s">
        <v>4350</v>
      </c>
      <c r="G3072" s="16" t="n">
        <v>0.05</v>
      </c>
      <c r="H3072" s="16" t="s">
        <v>112</v>
      </c>
      <c r="I3072" s="16" t="s">
        <v>40</v>
      </c>
      <c r="J3072" s="16" t="n">
        <v>4</v>
      </c>
      <c r="K3072" s="16" t="n">
        <v>5</v>
      </c>
      <c r="L3072" s="16" t="s">
        <v>41</v>
      </c>
      <c r="M3072" s="18" t="n">
        <f aca="false">IF(ISNUMBER(B3072),B3072,IF(MID(B3072,3,1)="-",DATE(VALUE(RIGHT(B3072,4)),VALUE(MID(B3072,4,2)),VALUE(LEFT(B3072,2))),DATE(VALUE(LEFT(B3072,4)),VALUE(MID(B3072,6,2)),VALUE(RIGHT(B3072,2)))))</f>
        <v>45920</v>
      </c>
      <c r="N3072" s="16" t="n">
        <f aca="false">MONTH(M3072)</f>
        <v>9</v>
      </c>
      <c r="O3072" s="16" t="str">
        <f aca="false">PROPER(TRIM(H3072))</f>
        <v>Mumbai</v>
      </c>
      <c r="P3072" s="16" t="str">
        <f aca="false">IFERROR(VLOOKUP(O3072,city_map!$A$2:$B$6,2,FALSE()),O3072)</f>
        <v>Mumbai</v>
      </c>
      <c r="Q3072" s="16" t="n">
        <f aca="false">IF(ISNUMBER(F3072),F3072,VALUE(SUBSTITUTE(SUBSTITUTE(F3072,"₹",""),",","")))</f>
        <v>986</v>
      </c>
      <c r="R3072" s="16" t="n">
        <f aca="false">IF(E3072=99,1,E3072)</f>
        <v>1</v>
      </c>
      <c r="S3072" s="16" t="n">
        <f aca="false">IF(G3072="",0,G3072)</f>
        <v>0.05</v>
      </c>
      <c r="T3072" s="16" t="str">
        <f aca="false">IF(I3072="","Unknown",IF(I3072="upi","UPI",I3072))</f>
        <v>COD</v>
      </c>
      <c r="U3072" s="16" t="str">
        <f aca="false">IF(L3072="Yes","Y",IF(L3072="No","N",L3072))</f>
        <v>N</v>
      </c>
      <c r="V3072" s="19" t="n">
        <f aca="false">ROUND(R3072*Q3072*(1-S3072),2)</f>
        <v>936.7</v>
      </c>
      <c r="W3072" s="16" t="str">
        <f aca="false">_xlfn.XLOOKUP(D3072,products!$A$2:$A$61,products!$C$2:$C$61,"Not found")</f>
        <v>Books</v>
      </c>
    </row>
    <row r="3073" customFormat="false" ht="15" hidden="false" customHeight="false" outlineLevel="0" collapsed="false">
      <c r="A3073" s="16" t="s">
        <v>4351</v>
      </c>
      <c r="B3073" s="16" t="s">
        <v>4341</v>
      </c>
      <c r="C3073" s="16" t="s">
        <v>444</v>
      </c>
      <c r="D3073" s="16" t="s">
        <v>88</v>
      </c>
      <c r="E3073" s="16" t="n">
        <v>3</v>
      </c>
      <c r="F3073" s="16" t="n">
        <v>3121</v>
      </c>
      <c r="G3073" s="16" t="n">
        <v>0.1</v>
      </c>
      <c r="H3073" s="16" t="s">
        <v>39</v>
      </c>
      <c r="I3073" s="16" t="s">
        <v>100</v>
      </c>
      <c r="J3073" s="16" t="n">
        <v>2</v>
      </c>
      <c r="K3073" s="16" t="n">
        <v>4</v>
      </c>
      <c r="L3073" s="16" t="s">
        <v>41</v>
      </c>
      <c r="M3073" s="18" t="n">
        <f aca="false">IF(ISNUMBER(B3073),B3073,IF(MID(B3073,3,1)="-",DATE(VALUE(RIGHT(B3073,4)),VALUE(MID(B3073,4,2)),VALUE(LEFT(B3073,2))),DATE(VALUE(LEFT(B3073,4)),VALUE(MID(B3073,6,2)),VALUE(RIGHT(B3073,2)))))</f>
        <v>45920</v>
      </c>
      <c r="N3073" s="16" t="n">
        <f aca="false">MONTH(M3073)</f>
        <v>9</v>
      </c>
      <c r="O3073" s="16" t="str">
        <f aca="false">PROPER(TRIM(H3073))</f>
        <v>Delhi</v>
      </c>
      <c r="P3073" s="16" t="str">
        <f aca="false">IFERROR(VLOOKUP(O3073,city_map!$A$2:$B$6,2,FALSE()),O3073)</f>
        <v>Delhi</v>
      </c>
      <c r="Q3073" s="16" t="n">
        <f aca="false">IF(ISNUMBER(F3073),F3073,VALUE(SUBSTITUTE(SUBSTITUTE(F3073,"₹",""),",","")))</f>
        <v>3121</v>
      </c>
      <c r="R3073" s="16" t="n">
        <f aca="false">IF(E3073=99,1,E3073)</f>
        <v>3</v>
      </c>
      <c r="S3073" s="16" t="n">
        <f aca="false">IF(G3073="",0,G3073)</f>
        <v>0.1</v>
      </c>
      <c r="T3073" s="16" t="str">
        <f aca="false">IF(I3073="","Unknown",IF(I3073="upi","UPI",I3073))</f>
        <v>Net Banking</v>
      </c>
      <c r="U3073" s="16" t="str">
        <f aca="false">IF(L3073="Yes","Y",IF(L3073="No","N",L3073))</f>
        <v>N</v>
      </c>
      <c r="V3073" s="19" t="n">
        <f aca="false">ROUND(R3073*Q3073*(1-S3073),2)</f>
        <v>8426.7</v>
      </c>
      <c r="W3073" s="16" t="str">
        <f aca="false">_xlfn.XLOOKUP(D3073,products!$A$2:$A$61,products!$C$2:$C$61,"Not found")</f>
        <v>Fashion</v>
      </c>
    </row>
    <row r="3074" customFormat="false" ht="15" hidden="false" customHeight="false" outlineLevel="0" collapsed="false">
      <c r="A3074" s="16" t="s">
        <v>4352</v>
      </c>
      <c r="B3074" s="16" t="s">
        <v>4341</v>
      </c>
      <c r="C3074" s="16" t="s">
        <v>848</v>
      </c>
      <c r="D3074" s="16" t="s">
        <v>440</v>
      </c>
      <c r="E3074" s="16" t="n">
        <v>2</v>
      </c>
      <c r="F3074" s="16" t="n">
        <v>1409</v>
      </c>
      <c r="G3074" s="16" t="n">
        <v>0.05</v>
      </c>
      <c r="H3074" s="16" t="s">
        <v>67</v>
      </c>
      <c r="I3074" s="16" t="s">
        <v>71</v>
      </c>
      <c r="J3074" s="16" t="n">
        <v>4</v>
      </c>
      <c r="K3074" s="16" t="n">
        <v>5</v>
      </c>
      <c r="L3074" s="16" t="s">
        <v>41</v>
      </c>
      <c r="M3074" s="18" t="n">
        <f aca="false">IF(ISNUMBER(B3074),B3074,IF(MID(B3074,3,1)="-",DATE(VALUE(RIGHT(B3074,4)),VALUE(MID(B3074,4,2)),VALUE(LEFT(B3074,2))),DATE(VALUE(LEFT(B3074,4)),VALUE(MID(B3074,6,2)),VALUE(RIGHT(B3074,2)))))</f>
        <v>45920</v>
      </c>
      <c r="N3074" s="16" t="n">
        <f aca="false">MONTH(M3074)</f>
        <v>9</v>
      </c>
      <c r="O3074" s="16" t="str">
        <f aca="false">PROPER(TRIM(H3074))</f>
        <v>Kolkata</v>
      </c>
      <c r="P3074" s="16" t="str">
        <f aca="false">IFERROR(VLOOKUP(O3074,city_map!$A$2:$B$6,2,FALSE()),O3074)</f>
        <v>Kolkata</v>
      </c>
      <c r="Q3074" s="16" t="n">
        <f aca="false">IF(ISNUMBER(F3074),F3074,VALUE(SUBSTITUTE(SUBSTITUTE(F3074,"₹",""),",","")))</f>
        <v>1409</v>
      </c>
      <c r="R3074" s="16" t="n">
        <f aca="false">IF(E3074=99,1,E3074)</f>
        <v>2</v>
      </c>
      <c r="S3074" s="16" t="n">
        <f aca="false">IF(G3074="",0,G3074)</f>
        <v>0.05</v>
      </c>
      <c r="T3074" s="16" t="str">
        <f aca="false">IF(I3074="","Unknown",IF(I3074="upi","UPI",I3074))</f>
        <v>Credit Card</v>
      </c>
      <c r="U3074" s="16" t="str">
        <f aca="false">IF(L3074="Yes","Y",IF(L3074="No","N",L3074))</f>
        <v>N</v>
      </c>
      <c r="V3074" s="19" t="n">
        <f aca="false">ROUND(R3074*Q3074*(1-S3074),2)</f>
        <v>2677.1</v>
      </c>
      <c r="W3074" s="16" t="str">
        <f aca="false">_xlfn.XLOOKUP(D3074,products!$A$2:$A$61,products!$C$2:$C$61,"Not found")</f>
        <v>Home</v>
      </c>
    </row>
    <row r="3075" customFormat="false" ht="15" hidden="false" customHeight="false" outlineLevel="0" collapsed="false">
      <c r="A3075" s="16" t="s">
        <v>4353</v>
      </c>
      <c r="B3075" s="16" t="s">
        <v>4341</v>
      </c>
      <c r="C3075" s="16" t="s">
        <v>228</v>
      </c>
      <c r="D3075" s="16" t="s">
        <v>170</v>
      </c>
      <c r="E3075" s="16" t="n">
        <v>1</v>
      </c>
      <c r="F3075" s="16" t="n">
        <v>3200</v>
      </c>
      <c r="G3075" s="16" t="n">
        <v>0.05</v>
      </c>
      <c r="H3075" s="16" t="s">
        <v>46</v>
      </c>
      <c r="I3075" s="16" t="s">
        <v>71</v>
      </c>
      <c r="J3075" s="16" t="n">
        <v>2</v>
      </c>
      <c r="K3075" s="16" t="n">
        <v>4</v>
      </c>
      <c r="L3075" s="16" t="s">
        <v>41</v>
      </c>
      <c r="M3075" s="18" t="n">
        <f aca="false">IF(ISNUMBER(B3075),B3075,IF(MID(B3075,3,1)="-",DATE(VALUE(RIGHT(B3075,4)),VALUE(MID(B3075,4,2)),VALUE(LEFT(B3075,2))),DATE(VALUE(LEFT(B3075,4)),VALUE(MID(B3075,6,2)),VALUE(RIGHT(B3075,2)))))</f>
        <v>45920</v>
      </c>
      <c r="N3075" s="16" t="n">
        <f aca="false">MONTH(M3075)</f>
        <v>9</v>
      </c>
      <c r="O3075" s="16" t="str">
        <f aca="false">PROPER(TRIM(H3075))</f>
        <v>Chennai</v>
      </c>
      <c r="P3075" s="16" t="str">
        <f aca="false">IFERROR(VLOOKUP(O3075,city_map!$A$2:$B$6,2,FALSE()),O3075)</f>
        <v>Chennai</v>
      </c>
      <c r="Q3075" s="16" t="n">
        <f aca="false">IF(ISNUMBER(F3075),F3075,VALUE(SUBSTITUTE(SUBSTITUTE(F3075,"₹",""),",","")))</f>
        <v>3200</v>
      </c>
      <c r="R3075" s="16" t="n">
        <f aca="false">IF(E3075=99,1,E3075)</f>
        <v>1</v>
      </c>
      <c r="S3075" s="16" t="n">
        <f aca="false">IF(G3075="",0,G3075)</f>
        <v>0.05</v>
      </c>
      <c r="T3075" s="16" t="str">
        <f aca="false">IF(I3075="","Unknown",IF(I3075="upi","UPI",I3075))</f>
        <v>Credit Card</v>
      </c>
      <c r="U3075" s="16" t="str">
        <f aca="false">IF(L3075="Yes","Y",IF(L3075="No","N",L3075))</f>
        <v>N</v>
      </c>
      <c r="V3075" s="19" t="n">
        <f aca="false">ROUND(R3075*Q3075*(1-S3075),2)</f>
        <v>3040</v>
      </c>
      <c r="W3075" s="16" t="str">
        <f aca="false">_xlfn.XLOOKUP(D3075,products!$A$2:$A$61,products!$C$2:$C$61,"Not found")</f>
        <v>Home</v>
      </c>
    </row>
    <row r="3076" customFormat="false" ht="15" hidden="false" customHeight="false" outlineLevel="0" collapsed="false">
      <c r="A3076" s="16" t="s">
        <v>4354</v>
      </c>
      <c r="B3076" s="16" t="s">
        <v>4341</v>
      </c>
      <c r="C3076" s="16" t="s">
        <v>429</v>
      </c>
      <c r="D3076" s="16" t="s">
        <v>136</v>
      </c>
      <c r="E3076" s="16" t="n">
        <v>1</v>
      </c>
      <c r="F3076" s="16" t="n">
        <v>2245</v>
      </c>
      <c r="G3076" s="16" t="n">
        <v>0</v>
      </c>
      <c r="H3076" s="16" t="s">
        <v>70</v>
      </c>
      <c r="I3076" s="16" t="s">
        <v>60</v>
      </c>
      <c r="J3076" s="16" t="n">
        <v>7</v>
      </c>
      <c r="K3076" s="16" t="n">
        <v>2</v>
      </c>
      <c r="L3076" s="16" t="s">
        <v>57</v>
      </c>
      <c r="M3076" s="18" t="n">
        <f aca="false">IF(ISNUMBER(B3076),B3076,IF(MID(B3076,3,1)="-",DATE(VALUE(RIGHT(B3076,4)),VALUE(MID(B3076,4,2)),VALUE(LEFT(B3076,2))),DATE(VALUE(LEFT(B3076,4)),VALUE(MID(B3076,6,2)),VALUE(RIGHT(B3076,2)))))</f>
        <v>45920</v>
      </c>
      <c r="N3076" s="16" t="n">
        <f aca="false">MONTH(M3076)</f>
        <v>9</v>
      </c>
      <c r="O3076" s="16" t="str">
        <f aca="false">PROPER(TRIM(H3076))</f>
        <v>Pune</v>
      </c>
      <c r="P3076" s="16" t="str">
        <f aca="false">IFERROR(VLOOKUP(O3076,city_map!$A$2:$B$6,2,FALSE()),O3076)</f>
        <v>Pune</v>
      </c>
      <c r="Q3076" s="16" t="n">
        <f aca="false">IF(ISNUMBER(F3076),F3076,VALUE(SUBSTITUTE(SUBSTITUTE(F3076,"₹",""),",","")))</f>
        <v>2245</v>
      </c>
      <c r="R3076" s="16" t="n">
        <f aca="false">IF(E3076=99,1,E3076)</f>
        <v>1</v>
      </c>
      <c r="S3076" s="16" t="n">
        <f aca="false">IF(G3076="",0,G3076)</f>
        <v>0</v>
      </c>
      <c r="T3076" s="16" t="str">
        <f aca="false">IF(I3076="","Unknown",IF(I3076="upi","UPI",I3076))</f>
        <v>UPI</v>
      </c>
      <c r="U3076" s="16" t="str">
        <f aca="false">IF(L3076="Yes","Y",IF(L3076="No","N",L3076))</f>
        <v>Y</v>
      </c>
      <c r="V3076" s="19" t="n">
        <f aca="false">ROUND(R3076*Q3076*(1-S3076),2)</f>
        <v>2245</v>
      </c>
      <c r="W3076" s="16" t="str">
        <f aca="false">_xlfn.XLOOKUP(D3076,products!$A$2:$A$61,products!$C$2:$C$61,"Not found")</f>
        <v>Electronics</v>
      </c>
    </row>
    <row r="3077" customFormat="false" ht="15" hidden="false" customHeight="false" outlineLevel="0" collapsed="false">
      <c r="A3077" s="16" t="s">
        <v>4355</v>
      </c>
      <c r="B3077" s="16" t="s">
        <v>4341</v>
      </c>
      <c r="C3077" s="16" t="s">
        <v>502</v>
      </c>
      <c r="D3077" s="16" t="s">
        <v>262</v>
      </c>
      <c r="E3077" s="16" t="n">
        <v>1</v>
      </c>
      <c r="F3077" s="16" t="n">
        <v>823</v>
      </c>
      <c r="G3077" s="16" t="n">
        <v>0.15</v>
      </c>
      <c r="H3077" s="16" t="s">
        <v>130</v>
      </c>
      <c r="I3077" s="16" t="s">
        <v>40</v>
      </c>
      <c r="J3077" s="16" t="n">
        <v>3</v>
      </c>
      <c r="K3077" s="16" t="n">
        <v>4</v>
      </c>
      <c r="L3077" s="16" t="s">
        <v>41</v>
      </c>
      <c r="M3077" s="18" t="n">
        <f aca="false">IF(ISNUMBER(B3077),B3077,IF(MID(B3077,3,1)="-",DATE(VALUE(RIGHT(B3077,4)),VALUE(MID(B3077,4,2)),VALUE(LEFT(B3077,2))),DATE(VALUE(LEFT(B3077,4)),VALUE(MID(B3077,6,2)),VALUE(RIGHT(B3077,2)))))</f>
        <v>45920</v>
      </c>
      <c r="N3077" s="16" t="n">
        <f aca="false">MONTH(M3077)</f>
        <v>9</v>
      </c>
      <c r="O3077" s="16" t="str">
        <f aca="false">PROPER(TRIM(H3077))</f>
        <v>Bengaluru</v>
      </c>
      <c r="P3077" s="16" t="str">
        <f aca="false">IFERROR(VLOOKUP(O3077,city_map!$A$2:$B$6,2,FALSE()),O3077)</f>
        <v>Bengaluru</v>
      </c>
      <c r="Q3077" s="16" t="n">
        <f aca="false">IF(ISNUMBER(F3077),F3077,VALUE(SUBSTITUTE(SUBSTITUTE(F3077,"₹",""),",","")))</f>
        <v>823</v>
      </c>
      <c r="R3077" s="16" t="n">
        <f aca="false">IF(E3077=99,1,E3077)</f>
        <v>1</v>
      </c>
      <c r="S3077" s="16" t="n">
        <f aca="false">IF(G3077="",0,G3077)</f>
        <v>0.15</v>
      </c>
      <c r="T3077" s="16" t="str">
        <f aca="false">IF(I3077="","Unknown",IF(I3077="upi","UPI",I3077))</f>
        <v>COD</v>
      </c>
      <c r="U3077" s="16" t="str">
        <f aca="false">IF(L3077="Yes","Y",IF(L3077="No","N",L3077))</f>
        <v>N</v>
      </c>
      <c r="V3077" s="19" t="n">
        <f aca="false">ROUND(R3077*Q3077*(1-S3077),2)</f>
        <v>699.55</v>
      </c>
      <c r="W3077" s="16" t="str">
        <f aca="false">_xlfn.XLOOKUP(D3077,products!$A$2:$A$61,products!$C$2:$C$61,"Not found")</f>
        <v>Home</v>
      </c>
    </row>
    <row r="3078" customFormat="false" ht="15" hidden="false" customHeight="false" outlineLevel="0" collapsed="false">
      <c r="A3078" s="16" t="s">
        <v>4356</v>
      </c>
      <c r="B3078" s="16" t="s">
        <v>4341</v>
      </c>
      <c r="C3078" s="16" t="s">
        <v>3042</v>
      </c>
      <c r="D3078" s="16" t="s">
        <v>45</v>
      </c>
      <c r="E3078" s="16" t="n">
        <v>3</v>
      </c>
      <c r="F3078" s="16" t="n">
        <v>308</v>
      </c>
      <c r="G3078" s="16" t="n">
        <v>0.1</v>
      </c>
      <c r="H3078" s="16" t="s">
        <v>236</v>
      </c>
      <c r="I3078" s="16" t="s">
        <v>40</v>
      </c>
      <c r="J3078" s="16" t="n">
        <v>6</v>
      </c>
      <c r="K3078" s="16" t="n">
        <v>4</v>
      </c>
      <c r="L3078" s="16" t="s">
        <v>41</v>
      </c>
      <c r="M3078" s="18" t="n">
        <f aca="false">IF(ISNUMBER(B3078),B3078,IF(MID(B3078,3,1)="-",DATE(VALUE(RIGHT(B3078,4)),VALUE(MID(B3078,4,2)),VALUE(LEFT(B3078,2))),DATE(VALUE(LEFT(B3078,4)),VALUE(MID(B3078,6,2)),VALUE(RIGHT(B3078,2)))))</f>
        <v>45920</v>
      </c>
      <c r="N3078" s="16" t="n">
        <f aca="false">MONTH(M3078)</f>
        <v>9</v>
      </c>
      <c r="O3078" s="16" t="str">
        <f aca="false">PROPER(TRIM(H3078))</f>
        <v>Pune</v>
      </c>
      <c r="P3078" s="16" t="str">
        <f aca="false">IFERROR(VLOOKUP(O3078,city_map!$A$2:$B$6,2,FALSE()),O3078)</f>
        <v>Pune</v>
      </c>
      <c r="Q3078" s="16" t="n">
        <f aca="false">IF(ISNUMBER(F3078),F3078,VALUE(SUBSTITUTE(SUBSTITUTE(F3078,"₹",""),",","")))</f>
        <v>308</v>
      </c>
      <c r="R3078" s="16" t="n">
        <f aca="false">IF(E3078=99,1,E3078)</f>
        <v>3</v>
      </c>
      <c r="S3078" s="16" t="n">
        <f aca="false">IF(G3078="",0,G3078)</f>
        <v>0.1</v>
      </c>
      <c r="T3078" s="16" t="str">
        <f aca="false">IF(I3078="","Unknown",IF(I3078="upi","UPI",I3078))</f>
        <v>COD</v>
      </c>
      <c r="U3078" s="16" t="str">
        <f aca="false">IF(L3078="Yes","Y",IF(L3078="No","N",L3078))</f>
        <v>N</v>
      </c>
      <c r="V3078" s="19" t="n">
        <f aca="false">ROUND(R3078*Q3078*(1-S3078),2)</f>
        <v>831.6</v>
      </c>
      <c r="W3078" s="16" t="str">
        <f aca="false">_xlfn.XLOOKUP(D3078,products!$A$2:$A$61,products!$C$2:$C$61,"Not found")</f>
        <v>Beauty</v>
      </c>
    </row>
    <row r="3079" customFormat="false" ht="15" hidden="false" customHeight="false" outlineLevel="0" collapsed="false">
      <c r="A3079" s="16" t="s">
        <v>4357</v>
      </c>
      <c r="B3079" s="16" t="s">
        <v>4341</v>
      </c>
      <c r="C3079" s="16" t="s">
        <v>692</v>
      </c>
      <c r="D3079" s="16" t="s">
        <v>211</v>
      </c>
      <c r="E3079" s="16" t="n">
        <v>2</v>
      </c>
      <c r="F3079" s="16" t="n">
        <v>1326</v>
      </c>
      <c r="G3079" s="16" t="n">
        <v>0.05</v>
      </c>
      <c r="H3079" s="16" t="s">
        <v>89</v>
      </c>
      <c r="I3079" s="16" t="s">
        <v>60</v>
      </c>
      <c r="J3079" s="16" t="n">
        <v>3</v>
      </c>
      <c r="K3079" s="16" t="n">
        <v>4</v>
      </c>
      <c r="L3079" s="16" t="s">
        <v>41</v>
      </c>
      <c r="M3079" s="18" t="n">
        <f aca="false">IF(ISNUMBER(B3079),B3079,IF(MID(B3079,3,1)="-",DATE(VALUE(RIGHT(B3079,4)),VALUE(MID(B3079,4,2)),VALUE(LEFT(B3079,2))),DATE(VALUE(LEFT(B3079,4)),VALUE(MID(B3079,6,2)),VALUE(RIGHT(B3079,2)))))</f>
        <v>45920</v>
      </c>
      <c r="N3079" s="16" t="n">
        <f aca="false">MONTH(M3079)</f>
        <v>9</v>
      </c>
      <c r="O3079" s="16" t="str">
        <f aca="false">PROPER(TRIM(H3079))</f>
        <v>Ahmedabad</v>
      </c>
      <c r="P3079" s="16" t="str">
        <f aca="false">IFERROR(VLOOKUP(O3079,city_map!$A$2:$B$6,2,FALSE()),O3079)</f>
        <v>Ahmedabad</v>
      </c>
      <c r="Q3079" s="16" t="n">
        <f aca="false">IF(ISNUMBER(F3079),F3079,VALUE(SUBSTITUTE(SUBSTITUTE(F3079,"₹",""),",","")))</f>
        <v>1326</v>
      </c>
      <c r="R3079" s="16" t="n">
        <f aca="false">IF(E3079=99,1,E3079)</f>
        <v>2</v>
      </c>
      <c r="S3079" s="16" t="n">
        <f aca="false">IF(G3079="",0,G3079)</f>
        <v>0.05</v>
      </c>
      <c r="T3079" s="16" t="str">
        <f aca="false">IF(I3079="","Unknown",IF(I3079="upi","UPI",I3079))</f>
        <v>UPI</v>
      </c>
      <c r="U3079" s="16" t="str">
        <f aca="false">IF(L3079="Yes","Y",IF(L3079="No","N",L3079))</f>
        <v>N</v>
      </c>
      <c r="V3079" s="19" t="n">
        <f aca="false">ROUND(R3079*Q3079*(1-S3079),2)</f>
        <v>2519.4</v>
      </c>
      <c r="W3079" s="16" t="str">
        <f aca="false">_xlfn.XLOOKUP(D3079,products!$A$2:$A$61,products!$C$2:$C$61,"Not found")</f>
        <v>Fashion</v>
      </c>
    </row>
    <row r="3080" customFormat="false" ht="15" hidden="false" customHeight="false" outlineLevel="0" collapsed="false">
      <c r="A3080" s="16" t="s">
        <v>4358</v>
      </c>
      <c r="B3080" s="16" t="s">
        <v>4341</v>
      </c>
      <c r="C3080" s="16" t="s">
        <v>2124</v>
      </c>
      <c r="D3080" s="16" t="s">
        <v>203</v>
      </c>
      <c r="E3080" s="16" t="n">
        <v>1</v>
      </c>
      <c r="F3080" s="16" t="n">
        <v>2531</v>
      </c>
      <c r="G3080" s="16" t="n">
        <v>0.15</v>
      </c>
      <c r="H3080" s="16" t="s">
        <v>39</v>
      </c>
      <c r="I3080" s="16" t="s">
        <v>71</v>
      </c>
      <c r="J3080" s="16" t="n">
        <v>2</v>
      </c>
      <c r="K3080" s="16" t="n">
        <v>4</v>
      </c>
      <c r="L3080" s="16" t="s">
        <v>41</v>
      </c>
      <c r="M3080" s="18" t="n">
        <f aca="false">IF(ISNUMBER(B3080),B3080,IF(MID(B3080,3,1)="-",DATE(VALUE(RIGHT(B3080,4)),VALUE(MID(B3080,4,2)),VALUE(LEFT(B3080,2))),DATE(VALUE(LEFT(B3080,4)),VALUE(MID(B3080,6,2)),VALUE(RIGHT(B3080,2)))))</f>
        <v>45920</v>
      </c>
      <c r="N3080" s="16" t="n">
        <f aca="false">MONTH(M3080)</f>
        <v>9</v>
      </c>
      <c r="O3080" s="16" t="str">
        <f aca="false">PROPER(TRIM(H3080))</f>
        <v>Delhi</v>
      </c>
      <c r="P3080" s="16" t="str">
        <f aca="false">IFERROR(VLOOKUP(O3080,city_map!$A$2:$B$6,2,FALSE()),O3080)</f>
        <v>Delhi</v>
      </c>
      <c r="Q3080" s="16" t="n">
        <f aca="false">IF(ISNUMBER(F3080),F3080,VALUE(SUBSTITUTE(SUBSTITUTE(F3080,"₹",""),",","")))</f>
        <v>2531</v>
      </c>
      <c r="R3080" s="16" t="n">
        <f aca="false">IF(E3080=99,1,E3080)</f>
        <v>1</v>
      </c>
      <c r="S3080" s="16" t="n">
        <f aca="false">IF(G3080="",0,G3080)</f>
        <v>0.15</v>
      </c>
      <c r="T3080" s="16" t="str">
        <f aca="false">IF(I3080="","Unknown",IF(I3080="upi","UPI",I3080))</f>
        <v>Credit Card</v>
      </c>
      <c r="U3080" s="16" t="str">
        <f aca="false">IF(L3080="Yes","Y",IF(L3080="No","N",L3080))</f>
        <v>N</v>
      </c>
      <c r="V3080" s="19" t="n">
        <f aca="false">ROUND(R3080*Q3080*(1-S3080),2)</f>
        <v>2151.35</v>
      </c>
      <c r="W3080" s="16" t="str">
        <f aca="false">_xlfn.XLOOKUP(D3080,products!$A$2:$A$61,products!$C$2:$C$61,"Not found")</f>
        <v>Fashion</v>
      </c>
    </row>
    <row r="3081" customFormat="false" ht="15" hidden="false" customHeight="false" outlineLevel="0" collapsed="false">
      <c r="A3081" s="16" t="s">
        <v>4359</v>
      </c>
      <c r="B3081" s="16" t="s">
        <v>4341</v>
      </c>
      <c r="C3081" s="16" t="s">
        <v>1530</v>
      </c>
      <c r="D3081" s="16" t="s">
        <v>88</v>
      </c>
      <c r="E3081" s="16" t="n">
        <v>2</v>
      </c>
      <c r="F3081" s="16" t="n">
        <v>2946</v>
      </c>
      <c r="G3081" s="16" t="n">
        <v>0.05</v>
      </c>
      <c r="H3081" s="16" t="s">
        <v>81</v>
      </c>
      <c r="I3081" s="16" t="s">
        <v>60</v>
      </c>
      <c r="J3081" s="16" t="n">
        <v>7</v>
      </c>
      <c r="K3081" s="16" t="n">
        <v>4</v>
      </c>
      <c r="L3081" s="16" t="s">
        <v>41</v>
      </c>
      <c r="M3081" s="18" t="n">
        <f aca="false">IF(ISNUMBER(B3081),B3081,IF(MID(B3081,3,1)="-",DATE(VALUE(RIGHT(B3081,4)),VALUE(MID(B3081,4,2)),VALUE(LEFT(B3081,2))),DATE(VALUE(LEFT(B3081,4)),VALUE(MID(B3081,6,2)),VALUE(RIGHT(B3081,2)))))</f>
        <v>45920</v>
      </c>
      <c r="N3081" s="16" t="n">
        <f aca="false">MONTH(M3081)</f>
        <v>9</v>
      </c>
      <c r="O3081" s="16" t="str">
        <f aca="false">PROPER(TRIM(H3081))</f>
        <v>Hyderabad</v>
      </c>
      <c r="P3081" s="16" t="str">
        <f aca="false">IFERROR(VLOOKUP(O3081,city_map!$A$2:$B$6,2,FALSE()),O3081)</f>
        <v>Hyderabad</v>
      </c>
      <c r="Q3081" s="16" t="n">
        <f aca="false">IF(ISNUMBER(F3081),F3081,VALUE(SUBSTITUTE(SUBSTITUTE(F3081,"₹",""),",","")))</f>
        <v>2946</v>
      </c>
      <c r="R3081" s="16" t="n">
        <f aca="false">IF(E3081=99,1,E3081)</f>
        <v>2</v>
      </c>
      <c r="S3081" s="16" t="n">
        <f aca="false">IF(G3081="",0,G3081)</f>
        <v>0.05</v>
      </c>
      <c r="T3081" s="16" t="str">
        <f aca="false">IF(I3081="","Unknown",IF(I3081="upi","UPI",I3081))</f>
        <v>UPI</v>
      </c>
      <c r="U3081" s="16" t="str">
        <f aca="false">IF(L3081="Yes","Y",IF(L3081="No","N",L3081))</f>
        <v>N</v>
      </c>
      <c r="V3081" s="19" t="n">
        <f aca="false">ROUND(R3081*Q3081*(1-S3081),2)</f>
        <v>5597.4</v>
      </c>
      <c r="W3081" s="16" t="str">
        <f aca="false">_xlfn.XLOOKUP(D3081,products!$A$2:$A$61,products!$C$2:$C$61,"Not found")</f>
        <v>Fashion</v>
      </c>
    </row>
    <row r="3082" customFormat="false" ht="15" hidden="false" customHeight="false" outlineLevel="0" collapsed="false">
      <c r="A3082" s="16" t="s">
        <v>4360</v>
      </c>
      <c r="B3082" s="16" t="s">
        <v>4361</v>
      </c>
      <c r="C3082" s="16" t="s">
        <v>3400</v>
      </c>
      <c r="D3082" s="16" t="s">
        <v>108</v>
      </c>
      <c r="E3082" s="16" t="n">
        <v>1</v>
      </c>
      <c r="F3082" s="16" t="n">
        <v>3546</v>
      </c>
      <c r="G3082" s="16" t="n">
        <v>0</v>
      </c>
      <c r="H3082" s="16" t="s">
        <v>70</v>
      </c>
      <c r="I3082" s="16" t="s">
        <v>71</v>
      </c>
      <c r="J3082" s="16" t="n">
        <v>4</v>
      </c>
      <c r="K3082" s="16" t="n">
        <v>5</v>
      </c>
      <c r="L3082" s="16" t="s">
        <v>41</v>
      </c>
      <c r="M3082" s="18" t="n">
        <f aca="false">IF(ISNUMBER(B3082),B3082,IF(MID(B3082,3,1)="-",DATE(VALUE(RIGHT(B3082,4)),VALUE(MID(B3082,4,2)),VALUE(LEFT(B3082,2))),DATE(VALUE(LEFT(B3082,4)),VALUE(MID(B3082,6,2)),VALUE(RIGHT(B3082,2)))))</f>
        <v>45921</v>
      </c>
      <c r="N3082" s="16" t="n">
        <f aca="false">MONTH(M3082)</f>
        <v>9</v>
      </c>
      <c r="O3082" s="16" t="str">
        <f aca="false">PROPER(TRIM(H3082))</f>
        <v>Pune</v>
      </c>
      <c r="P3082" s="16" t="str">
        <f aca="false">IFERROR(VLOOKUP(O3082,city_map!$A$2:$B$6,2,FALSE()),O3082)</f>
        <v>Pune</v>
      </c>
      <c r="Q3082" s="16" t="n">
        <f aca="false">IF(ISNUMBER(F3082),F3082,VALUE(SUBSTITUTE(SUBSTITUTE(F3082,"₹",""),",","")))</f>
        <v>3546</v>
      </c>
      <c r="R3082" s="16" t="n">
        <f aca="false">IF(E3082=99,1,E3082)</f>
        <v>1</v>
      </c>
      <c r="S3082" s="16" t="n">
        <f aca="false">IF(G3082="",0,G3082)</f>
        <v>0</v>
      </c>
      <c r="T3082" s="16" t="str">
        <f aca="false">IF(I3082="","Unknown",IF(I3082="upi","UPI",I3082))</f>
        <v>Credit Card</v>
      </c>
      <c r="U3082" s="16" t="str">
        <f aca="false">IF(L3082="Yes","Y",IF(L3082="No","N",L3082))</f>
        <v>N</v>
      </c>
      <c r="V3082" s="19" t="n">
        <f aca="false">ROUND(R3082*Q3082*(1-S3082),2)</f>
        <v>3546</v>
      </c>
      <c r="W3082" s="16" t="str">
        <f aca="false">_xlfn.XLOOKUP(D3082,products!$A$2:$A$61,products!$C$2:$C$61,"Not found")</f>
        <v>Electronics</v>
      </c>
    </row>
    <row r="3083" customFormat="false" ht="15" hidden="false" customHeight="false" outlineLevel="0" collapsed="false">
      <c r="A3083" s="16" t="s">
        <v>4362</v>
      </c>
      <c r="B3083" s="16" t="s">
        <v>4361</v>
      </c>
      <c r="C3083" s="16" t="s">
        <v>943</v>
      </c>
      <c r="D3083" s="16" t="s">
        <v>262</v>
      </c>
      <c r="E3083" s="16" t="n">
        <v>3</v>
      </c>
      <c r="F3083" s="16" t="n">
        <v>769</v>
      </c>
      <c r="G3083" s="16" t="n">
        <v>0</v>
      </c>
      <c r="H3083" s="16" t="s">
        <v>130</v>
      </c>
      <c r="I3083" s="16" t="s">
        <v>47</v>
      </c>
      <c r="J3083" s="16" t="n">
        <v>3</v>
      </c>
      <c r="K3083" s="16" t="n">
        <v>4</v>
      </c>
      <c r="L3083" s="16" t="s">
        <v>41</v>
      </c>
      <c r="M3083" s="18" t="n">
        <f aca="false">IF(ISNUMBER(B3083),B3083,IF(MID(B3083,3,1)="-",DATE(VALUE(RIGHT(B3083,4)),VALUE(MID(B3083,4,2)),VALUE(LEFT(B3083,2))),DATE(VALUE(LEFT(B3083,4)),VALUE(MID(B3083,6,2)),VALUE(RIGHT(B3083,2)))))</f>
        <v>45921</v>
      </c>
      <c r="N3083" s="16" t="n">
        <f aca="false">MONTH(M3083)</f>
        <v>9</v>
      </c>
      <c r="O3083" s="16" t="str">
        <f aca="false">PROPER(TRIM(H3083))</f>
        <v>Bengaluru</v>
      </c>
      <c r="P3083" s="16" t="str">
        <f aca="false">IFERROR(VLOOKUP(O3083,city_map!$A$2:$B$6,2,FALSE()),O3083)</f>
        <v>Bengaluru</v>
      </c>
      <c r="Q3083" s="16" t="n">
        <f aca="false">IF(ISNUMBER(F3083),F3083,VALUE(SUBSTITUTE(SUBSTITUTE(F3083,"₹",""),",","")))</f>
        <v>769</v>
      </c>
      <c r="R3083" s="16" t="n">
        <f aca="false">IF(E3083=99,1,E3083)</f>
        <v>3</v>
      </c>
      <c r="S3083" s="16" t="n">
        <f aca="false">IF(G3083="",0,G3083)</f>
        <v>0</v>
      </c>
      <c r="T3083" s="16" t="str">
        <f aca="false">IF(I3083="","Unknown",IF(I3083="upi","UPI",I3083))</f>
        <v>Debit Card</v>
      </c>
      <c r="U3083" s="16" t="str">
        <f aca="false">IF(L3083="Yes","Y",IF(L3083="No","N",L3083))</f>
        <v>N</v>
      </c>
      <c r="V3083" s="19" t="n">
        <f aca="false">ROUND(R3083*Q3083*(1-S3083),2)</f>
        <v>2307</v>
      </c>
      <c r="W3083" s="16" t="str">
        <f aca="false">_xlfn.XLOOKUP(D3083,products!$A$2:$A$61,products!$C$2:$C$61,"Not found")</f>
        <v>Home</v>
      </c>
    </row>
    <row r="3084" customFormat="false" ht="15" hidden="false" customHeight="false" outlineLevel="0" collapsed="false">
      <c r="A3084" s="16" t="s">
        <v>4363</v>
      </c>
      <c r="B3084" s="16" t="s">
        <v>4361</v>
      </c>
      <c r="C3084" s="16" t="s">
        <v>303</v>
      </c>
      <c r="D3084" s="16" t="s">
        <v>216</v>
      </c>
      <c r="E3084" s="16" t="n">
        <v>3</v>
      </c>
      <c r="F3084" s="16" t="n">
        <v>916</v>
      </c>
      <c r="G3084" s="16" t="n">
        <v>0.1</v>
      </c>
      <c r="H3084" s="16" t="s">
        <v>81</v>
      </c>
      <c r="I3084" s="16" t="s">
        <v>47</v>
      </c>
      <c r="J3084" s="16" t="n">
        <v>3</v>
      </c>
      <c r="K3084" s="16" t="n">
        <v>5</v>
      </c>
      <c r="L3084" s="16" t="s">
        <v>41</v>
      </c>
      <c r="M3084" s="18" t="n">
        <f aca="false">IF(ISNUMBER(B3084),B3084,IF(MID(B3084,3,1)="-",DATE(VALUE(RIGHT(B3084,4)),VALUE(MID(B3084,4,2)),VALUE(LEFT(B3084,2))),DATE(VALUE(LEFT(B3084,4)),VALUE(MID(B3084,6,2)),VALUE(RIGHT(B3084,2)))))</f>
        <v>45921</v>
      </c>
      <c r="N3084" s="16" t="n">
        <f aca="false">MONTH(M3084)</f>
        <v>9</v>
      </c>
      <c r="O3084" s="16" t="str">
        <f aca="false">PROPER(TRIM(H3084))</f>
        <v>Hyderabad</v>
      </c>
      <c r="P3084" s="16" t="str">
        <f aca="false">IFERROR(VLOOKUP(O3084,city_map!$A$2:$B$6,2,FALSE()),O3084)</f>
        <v>Hyderabad</v>
      </c>
      <c r="Q3084" s="16" t="n">
        <f aca="false">IF(ISNUMBER(F3084),F3084,VALUE(SUBSTITUTE(SUBSTITUTE(F3084,"₹",""),",","")))</f>
        <v>916</v>
      </c>
      <c r="R3084" s="16" t="n">
        <f aca="false">IF(E3084=99,1,E3084)</f>
        <v>3</v>
      </c>
      <c r="S3084" s="16" t="n">
        <f aca="false">IF(G3084="",0,G3084)</f>
        <v>0.1</v>
      </c>
      <c r="T3084" s="16" t="str">
        <f aca="false">IF(I3084="","Unknown",IF(I3084="upi","UPI",I3084))</f>
        <v>Debit Card</v>
      </c>
      <c r="U3084" s="16" t="str">
        <f aca="false">IF(L3084="Yes","Y",IF(L3084="No","N",L3084))</f>
        <v>N</v>
      </c>
      <c r="V3084" s="19" t="n">
        <f aca="false">ROUND(R3084*Q3084*(1-S3084),2)</f>
        <v>2473.2</v>
      </c>
      <c r="W3084" s="16" t="str">
        <f aca="false">_xlfn.XLOOKUP(D3084,products!$A$2:$A$61,products!$C$2:$C$61,"Not found")</f>
        <v>Books</v>
      </c>
    </row>
    <row r="3085" customFormat="false" ht="15" hidden="false" customHeight="false" outlineLevel="0" collapsed="false">
      <c r="A3085" s="16" t="s">
        <v>4364</v>
      </c>
      <c r="B3085" s="16" t="s">
        <v>4361</v>
      </c>
      <c r="C3085" s="16" t="s">
        <v>159</v>
      </c>
      <c r="D3085" s="16" t="s">
        <v>63</v>
      </c>
      <c r="E3085" s="16" t="n">
        <v>2</v>
      </c>
      <c r="F3085" s="16" t="n">
        <v>1434</v>
      </c>
      <c r="G3085" s="16" t="n">
        <v>0</v>
      </c>
      <c r="H3085" s="16" t="s">
        <v>81</v>
      </c>
      <c r="I3085" s="16" t="s">
        <v>47</v>
      </c>
      <c r="J3085" s="16" t="n">
        <v>2</v>
      </c>
      <c r="K3085" s="16" t="n">
        <v>4</v>
      </c>
      <c r="L3085" s="16" t="s">
        <v>41</v>
      </c>
      <c r="M3085" s="18" t="n">
        <f aca="false">IF(ISNUMBER(B3085),B3085,IF(MID(B3085,3,1)="-",DATE(VALUE(RIGHT(B3085,4)),VALUE(MID(B3085,4,2)),VALUE(LEFT(B3085,2))),DATE(VALUE(LEFT(B3085,4)),VALUE(MID(B3085,6,2)),VALUE(RIGHT(B3085,2)))))</f>
        <v>45921</v>
      </c>
      <c r="N3085" s="16" t="n">
        <f aca="false">MONTH(M3085)</f>
        <v>9</v>
      </c>
      <c r="O3085" s="16" t="str">
        <f aca="false">PROPER(TRIM(H3085))</f>
        <v>Hyderabad</v>
      </c>
      <c r="P3085" s="16" t="str">
        <f aca="false">IFERROR(VLOOKUP(O3085,city_map!$A$2:$B$6,2,FALSE()),O3085)</f>
        <v>Hyderabad</v>
      </c>
      <c r="Q3085" s="16" t="n">
        <f aca="false">IF(ISNUMBER(F3085),F3085,VALUE(SUBSTITUTE(SUBSTITUTE(F3085,"₹",""),",","")))</f>
        <v>1434</v>
      </c>
      <c r="R3085" s="16" t="n">
        <f aca="false">IF(E3085=99,1,E3085)</f>
        <v>2</v>
      </c>
      <c r="S3085" s="16" t="n">
        <f aca="false">IF(G3085="",0,G3085)</f>
        <v>0</v>
      </c>
      <c r="T3085" s="16" t="str">
        <f aca="false">IF(I3085="","Unknown",IF(I3085="upi","UPI",I3085))</f>
        <v>Debit Card</v>
      </c>
      <c r="U3085" s="16" t="str">
        <f aca="false">IF(L3085="Yes","Y",IF(L3085="No","N",L3085))</f>
        <v>N</v>
      </c>
      <c r="V3085" s="19" t="n">
        <f aca="false">ROUND(R3085*Q3085*(1-S3085),2)</f>
        <v>2868</v>
      </c>
      <c r="W3085" s="16" t="str">
        <f aca="false">_xlfn.XLOOKUP(D3085,products!$A$2:$A$61,products!$C$2:$C$61,"Not found")</f>
        <v>Fashion</v>
      </c>
    </row>
    <row r="3086" customFormat="false" ht="15" hidden="false" customHeight="false" outlineLevel="0" collapsed="false">
      <c r="A3086" s="16" t="s">
        <v>4365</v>
      </c>
      <c r="B3086" s="16" t="s">
        <v>4361</v>
      </c>
      <c r="C3086" s="16" t="s">
        <v>2118</v>
      </c>
      <c r="D3086" s="16" t="s">
        <v>211</v>
      </c>
      <c r="E3086" s="16" t="n">
        <v>1</v>
      </c>
      <c r="F3086" s="16" t="n">
        <v>1338</v>
      </c>
      <c r="G3086" s="16" t="n">
        <v>0</v>
      </c>
      <c r="H3086" s="16" t="s">
        <v>545</v>
      </c>
      <c r="I3086" s="16" t="s">
        <v>60</v>
      </c>
      <c r="J3086" s="16" t="n">
        <v>4</v>
      </c>
      <c r="K3086" s="16" t="n">
        <v>4</v>
      </c>
      <c r="L3086" s="16" t="s">
        <v>41</v>
      </c>
      <c r="M3086" s="18" t="n">
        <f aca="false">IF(ISNUMBER(B3086),B3086,IF(MID(B3086,3,1)="-",DATE(VALUE(RIGHT(B3086,4)),VALUE(MID(B3086,4,2)),VALUE(LEFT(B3086,2))),DATE(VALUE(LEFT(B3086,4)),VALUE(MID(B3086,6,2)),VALUE(RIGHT(B3086,2)))))</f>
        <v>45921</v>
      </c>
      <c r="N3086" s="16" t="n">
        <f aca="false">MONTH(M3086)</f>
        <v>9</v>
      </c>
      <c r="O3086" s="16" t="str">
        <f aca="false">PROPER(TRIM(H3086))</f>
        <v>Delhi</v>
      </c>
      <c r="P3086" s="16" t="str">
        <f aca="false">IFERROR(VLOOKUP(O3086,city_map!$A$2:$B$6,2,FALSE()),O3086)</f>
        <v>Delhi</v>
      </c>
      <c r="Q3086" s="16" t="n">
        <f aca="false">IF(ISNUMBER(F3086),F3086,VALUE(SUBSTITUTE(SUBSTITUTE(F3086,"₹",""),",","")))</f>
        <v>1338</v>
      </c>
      <c r="R3086" s="16" t="n">
        <f aca="false">IF(E3086=99,1,E3086)</f>
        <v>1</v>
      </c>
      <c r="S3086" s="16" t="n">
        <f aca="false">IF(G3086="",0,G3086)</f>
        <v>0</v>
      </c>
      <c r="T3086" s="16" t="str">
        <f aca="false">IF(I3086="","Unknown",IF(I3086="upi","UPI",I3086))</f>
        <v>UPI</v>
      </c>
      <c r="U3086" s="16" t="str">
        <f aca="false">IF(L3086="Yes","Y",IF(L3086="No","N",L3086))</f>
        <v>N</v>
      </c>
      <c r="V3086" s="19" t="n">
        <f aca="false">ROUND(R3086*Q3086*(1-S3086),2)</f>
        <v>1338</v>
      </c>
      <c r="W3086" s="16" t="str">
        <f aca="false">_xlfn.XLOOKUP(D3086,products!$A$2:$A$61,products!$C$2:$C$61,"Not found")</f>
        <v>Fashion</v>
      </c>
    </row>
    <row r="3087" customFormat="false" ht="15" hidden="false" customHeight="false" outlineLevel="0" collapsed="false">
      <c r="A3087" s="16" t="s">
        <v>4366</v>
      </c>
      <c r="B3087" s="16" t="s">
        <v>4361</v>
      </c>
      <c r="C3087" s="16" t="s">
        <v>338</v>
      </c>
      <c r="D3087" s="16" t="s">
        <v>219</v>
      </c>
      <c r="E3087" s="16" t="n">
        <v>2</v>
      </c>
      <c r="F3087" s="16" t="n">
        <v>1253</v>
      </c>
      <c r="G3087" s="16" t="n">
        <v>0.1</v>
      </c>
      <c r="H3087" s="16" t="s">
        <v>797</v>
      </c>
      <c r="I3087" s="16" t="s">
        <v>60</v>
      </c>
      <c r="J3087" s="16" t="n">
        <v>3</v>
      </c>
      <c r="K3087" s="16" t="n">
        <v>5</v>
      </c>
      <c r="L3087" s="16" t="s">
        <v>41</v>
      </c>
      <c r="M3087" s="18" t="n">
        <f aca="false">IF(ISNUMBER(B3087),B3087,IF(MID(B3087,3,1)="-",DATE(VALUE(RIGHT(B3087,4)),VALUE(MID(B3087,4,2)),VALUE(LEFT(B3087,2))),DATE(VALUE(LEFT(B3087,4)),VALUE(MID(B3087,6,2)),VALUE(RIGHT(B3087,2)))))</f>
        <v>45921</v>
      </c>
      <c r="N3087" s="16" t="n">
        <f aca="false">MONTH(M3087)</f>
        <v>9</v>
      </c>
      <c r="O3087" s="16" t="str">
        <f aca="false">PROPER(TRIM(H3087))</f>
        <v>New Delhi</v>
      </c>
      <c r="P3087" s="16" t="str">
        <f aca="false">IFERROR(VLOOKUP(O3087,city_map!$A$2:$B$6,2,FALSE()),O3087)</f>
        <v>Delhi</v>
      </c>
      <c r="Q3087" s="16" t="n">
        <f aca="false">IF(ISNUMBER(F3087),F3087,VALUE(SUBSTITUTE(SUBSTITUTE(F3087,"₹",""),",","")))</f>
        <v>1253</v>
      </c>
      <c r="R3087" s="16" t="n">
        <f aca="false">IF(E3087=99,1,E3087)</f>
        <v>2</v>
      </c>
      <c r="S3087" s="16" t="n">
        <f aca="false">IF(G3087="",0,G3087)</f>
        <v>0.1</v>
      </c>
      <c r="T3087" s="16" t="str">
        <f aca="false">IF(I3087="","Unknown",IF(I3087="upi","UPI",I3087))</f>
        <v>UPI</v>
      </c>
      <c r="U3087" s="16" t="str">
        <f aca="false">IF(L3087="Yes","Y",IF(L3087="No","N",L3087))</f>
        <v>N</v>
      </c>
      <c r="V3087" s="19" t="n">
        <f aca="false">ROUND(R3087*Q3087*(1-S3087),2)</f>
        <v>2255.4</v>
      </c>
      <c r="W3087" s="16" t="str">
        <f aca="false">_xlfn.XLOOKUP(D3087,products!$A$2:$A$61,products!$C$2:$C$61,"Not found")</f>
        <v>Electronics</v>
      </c>
    </row>
    <row r="3088" customFormat="false" ht="15" hidden="false" customHeight="false" outlineLevel="0" collapsed="false">
      <c r="A3088" s="16" t="s">
        <v>4367</v>
      </c>
      <c r="B3088" s="16" t="s">
        <v>4361</v>
      </c>
      <c r="C3088" s="16" t="s">
        <v>374</v>
      </c>
      <c r="D3088" s="16" t="s">
        <v>232</v>
      </c>
      <c r="E3088" s="16" t="n">
        <v>3</v>
      </c>
      <c r="F3088" s="16" t="n">
        <v>2011</v>
      </c>
      <c r="G3088" s="16" t="n">
        <v>0.15</v>
      </c>
      <c r="H3088" s="16" t="s">
        <v>112</v>
      </c>
      <c r="I3088" s="16" t="s">
        <v>60</v>
      </c>
      <c r="J3088" s="16" t="n">
        <v>3</v>
      </c>
      <c r="K3088" s="16"/>
      <c r="L3088" s="16" t="s">
        <v>41</v>
      </c>
      <c r="M3088" s="18" t="n">
        <f aca="false">IF(ISNUMBER(B3088),B3088,IF(MID(B3088,3,1)="-",DATE(VALUE(RIGHT(B3088,4)),VALUE(MID(B3088,4,2)),VALUE(LEFT(B3088,2))),DATE(VALUE(LEFT(B3088,4)),VALUE(MID(B3088,6,2)),VALUE(RIGHT(B3088,2)))))</f>
        <v>45921</v>
      </c>
      <c r="N3088" s="16" t="n">
        <f aca="false">MONTH(M3088)</f>
        <v>9</v>
      </c>
      <c r="O3088" s="16" t="str">
        <f aca="false">PROPER(TRIM(H3088))</f>
        <v>Mumbai</v>
      </c>
      <c r="P3088" s="16" t="str">
        <f aca="false">IFERROR(VLOOKUP(O3088,city_map!$A$2:$B$6,2,FALSE()),O3088)</f>
        <v>Mumbai</v>
      </c>
      <c r="Q3088" s="16" t="n">
        <f aca="false">IF(ISNUMBER(F3088),F3088,VALUE(SUBSTITUTE(SUBSTITUTE(F3088,"₹",""),",","")))</f>
        <v>2011</v>
      </c>
      <c r="R3088" s="16" t="n">
        <f aca="false">IF(E3088=99,1,E3088)</f>
        <v>3</v>
      </c>
      <c r="S3088" s="16" t="n">
        <f aca="false">IF(G3088="",0,G3088)</f>
        <v>0.15</v>
      </c>
      <c r="T3088" s="16" t="str">
        <f aca="false">IF(I3088="","Unknown",IF(I3088="upi","UPI",I3088))</f>
        <v>UPI</v>
      </c>
      <c r="U3088" s="16" t="str">
        <f aca="false">IF(L3088="Yes","Y",IF(L3088="No","N",L3088))</f>
        <v>N</v>
      </c>
      <c r="V3088" s="19" t="n">
        <f aca="false">ROUND(R3088*Q3088*(1-S3088),2)</f>
        <v>5128.05</v>
      </c>
      <c r="W3088" s="16" t="str">
        <f aca="false">_xlfn.XLOOKUP(D3088,products!$A$2:$A$61,products!$C$2:$C$61,"Not found")</f>
        <v>Electronics</v>
      </c>
    </row>
    <row r="3089" customFormat="false" ht="15" hidden="false" customHeight="false" outlineLevel="0" collapsed="false">
      <c r="A3089" s="16" t="s">
        <v>4368</v>
      </c>
      <c r="B3089" s="16" t="s">
        <v>4361</v>
      </c>
      <c r="C3089" s="16" t="s">
        <v>678</v>
      </c>
      <c r="D3089" s="16" t="s">
        <v>721</v>
      </c>
      <c r="E3089" s="16" t="n">
        <v>1</v>
      </c>
      <c r="F3089" s="16" t="n">
        <v>506</v>
      </c>
      <c r="G3089" s="16" t="n">
        <v>0</v>
      </c>
      <c r="H3089" s="16" t="s">
        <v>81</v>
      </c>
      <c r="I3089" s="16" t="s">
        <v>47</v>
      </c>
      <c r="J3089" s="16" t="n">
        <v>3</v>
      </c>
      <c r="K3089" s="16" t="n">
        <v>3</v>
      </c>
      <c r="L3089" s="16" t="s">
        <v>41</v>
      </c>
      <c r="M3089" s="18" t="n">
        <f aca="false">IF(ISNUMBER(B3089),B3089,IF(MID(B3089,3,1)="-",DATE(VALUE(RIGHT(B3089,4)),VALUE(MID(B3089,4,2)),VALUE(LEFT(B3089,2))),DATE(VALUE(LEFT(B3089,4)),VALUE(MID(B3089,6,2)),VALUE(RIGHT(B3089,2)))))</f>
        <v>45921</v>
      </c>
      <c r="N3089" s="16" t="n">
        <f aca="false">MONTH(M3089)</f>
        <v>9</v>
      </c>
      <c r="O3089" s="16" t="str">
        <f aca="false">PROPER(TRIM(H3089))</f>
        <v>Hyderabad</v>
      </c>
      <c r="P3089" s="16" t="str">
        <f aca="false">IFERROR(VLOOKUP(O3089,city_map!$A$2:$B$6,2,FALSE()),O3089)</f>
        <v>Hyderabad</v>
      </c>
      <c r="Q3089" s="16" t="n">
        <f aca="false">IF(ISNUMBER(F3089),F3089,VALUE(SUBSTITUTE(SUBSTITUTE(F3089,"₹",""),",","")))</f>
        <v>506</v>
      </c>
      <c r="R3089" s="16" t="n">
        <f aca="false">IF(E3089=99,1,E3089)</f>
        <v>1</v>
      </c>
      <c r="S3089" s="16" t="n">
        <f aca="false">IF(G3089="",0,G3089)</f>
        <v>0</v>
      </c>
      <c r="T3089" s="16" t="str">
        <f aca="false">IF(I3089="","Unknown",IF(I3089="upi","UPI",I3089))</f>
        <v>Debit Card</v>
      </c>
      <c r="U3089" s="16" t="str">
        <f aca="false">IF(L3089="Yes","Y",IF(L3089="No","N",L3089))</f>
        <v>N</v>
      </c>
      <c r="V3089" s="19" t="n">
        <f aca="false">ROUND(R3089*Q3089*(1-S3089),2)</f>
        <v>506</v>
      </c>
      <c r="W3089" s="16" t="str">
        <f aca="false">_xlfn.XLOOKUP(D3089,products!$A$2:$A$61,products!$C$2:$C$61,"Not found")</f>
        <v>Beauty</v>
      </c>
    </row>
    <row r="3090" customFormat="false" ht="15" hidden="false" customHeight="false" outlineLevel="0" collapsed="false">
      <c r="A3090" s="16" t="s">
        <v>4369</v>
      </c>
      <c r="B3090" s="16" t="s">
        <v>4361</v>
      </c>
      <c r="C3090" s="16" t="s">
        <v>2098</v>
      </c>
      <c r="D3090" s="16" t="s">
        <v>95</v>
      </c>
      <c r="E3090" s="16" t="n">
        <v>1</v>
      </c>
      <c r="F3090" s="16" t="n">
        <v>1448</v>
      </c>
      <c r="G3090" s="16" t="n">
        <v>0.1</v>
      </c>
      <c r="H3090" s="16" t="s">
        <v>112</v>
      </c>
      <c r="I3090" s="16" t="s">
        <v>71</v>
      </c>
      <c r="J3090" s="16" t="n">
        <v>5</v>
      </c>
      <c r="K3090" s="16" t="n">
        <v>4</v>
      </c>
      <c r="L3090" s="16" t="s">
        <v>41</v>
      </c>
      <c r="M3090" s="18" t="n">
        <f aca="false">IF(ISNUMBER(B3090),B3090,IF(MID(B3090,3,1)="-",DATE(VALUE(RIGHT(B3090,4)),VALUE(MID(B3090,4,2)),VALUE(LEFT(B3090,2))),DATE(VALUE(LEFT(B3090,4)),VALUE(MID(B3090,6,2)),VALUE(RIGHT(B3090,2)))))</f>
        <v>45921</v>
      </c>
      <c r="N3090" s="16" t="n">
        <f aca="false">MONTH(M3090)</f>
        <v>9</v>
      </c>
      <c r="O3090" s="16" t="str">
        <f aca="false">PROPER(TRIM(H3090))</f>
        <v>Mumbai</v>
      </c>
      <c r="P3090" s="16" t="str">
        <f aca="false">IFERROR(VLOOKUP(O3090,city_map!$A$2:$B$6,2,FALSE()),O3090)</f>
        <v>Mumbai</v>
      </c>
      <c r="Q3090" s="16" t="n">
        <f aca="false">IF(ISNUMBER(F3090),F3090,VALUE(SUBSTITUTE(SUBSTITUTE(F3090,"₹",""),",","")))</f>
        <v>1448</v>
      </c>
      <c r="R3090" s="16" t="n">
        <f aca="false">IF(E3090=99,1,E3090)</f>
        <v>1</v>
      </c>
      <c r="S3090" s="16" t="n">
        <f aca="false">IF(G3090="",0,G3090)</f>
        <v>0.1</v>
      </c>
      <c r="T3090" s="16" t="str">
        <f aca="false">IF(I3090="","Unknown",IF(I3090="upi","UPI",I3090))</f>
        <v>Credit Card</v>
      </c>
      <c r="U3090" s="16" t="str">
        <f aca="false">IF(L3090="Yes","Y",IF(L3090="No","N",L3090))</f>
        <v>N</v>
      </c>
      <c r="V3090" s="19" t="n">
        <f aca="false">ROUND(R3090*Q3090*(1-S3090),2)</f>
        <v>1303.2</v>
      </c>
      <c r="W3090" s="16" t="str">
        <f aca="false">_xlfn.XLOOKUP(D3090,products!$A$2:$A$61,products!$C$2:$C$61,"Not found")</f>
        <v>Electronics</v>
      </c>
    </row>
    <row r="3091" customFormat="false" ht="15" hidden="false" customHeight="false" outlineLevel="0" collapsed="false">
      <c r="A3091" s="16" t="s">
        <v>4370</v>
      </c>
      <c r="B3091" s="16" t="s">
        <v>4361</v>
      </c>
      <c r="C3091" s="16" t="s">
        <v>2970</v>
      </c>
      <c r="D3091" s="16" t="s">
        <v>160</v>
      </c>
      <c r="E3091" s="16" t="n">
        <v>1</v>
      </c>
      <c r="F3091" s="16" t="n">
        <v>1816</v>
      </c>
      <c r="G3091" s="16" t="n">
        <v>0.05</v>
      </c>
      <c r="H3091" s="16" t="s">
        <v>39</v>
      </c>
      <c r="I3091" s="16" t="s">
        <v>71</v>
      </c>
      <c r="J3091" s="16" t="n">
        <v>3</v>
      </c>
      <c r="K3091" s="16" t="n">
        <v>4</v>
      </c>
      <c r="L3091" s="16" t="s">
        <v>41</v>
      </c>
      <c r="M3091" s="18" t="n">
        <f aca="false">IF(ISNUMBER(B3091),B3091,IF(MID(B3091,3,1)="-",DATE(VALUE(RIGHT(B3091,4)),VALUE(MID(B3091,4,2)),VALUE(LEFT(B3091,2))),DATE(VALUE(LEFT(B3091,4)),VALUE(MID(B3091,6,2)),VALUE(RIGHT(B3091,2)))))</f>
        <v>45921</v>
      </c>
      <c r="N3091" s="16" t="n">
        <f aca="false">MONTH(M3091)</f>
        <v>9</v>
      </c>
      <c r="O3091" s="16" t="str">
        <f aca="false">PROPER(TRIM(H3091))</f>
        <v>Delhi</v>
      </c>
      <c r="P3091" s="16" t="str">
        <f aca="false">IFERROR(VLOOKUP(O3091,city_map!$A$2:$B$6,2,FALSE()),O3091)</f>
        <v>Delhi</v>
      </c>
      <c r="Q3091" s="16" t="n">
        <f aca="false">IF(ISNUMBER(F3091),F3091,VALUE(SUBSTITUTE(SUBSTITUTE(F3091,"₹",""),",","")))</f>
        <v>1816</v>
      </c>
      <c r="R3091" s="16" t="n">
        <f aca="false">IF(E3091=99,1,E3091)</f>
        <v>1</v>
      </c>
      <c r="S3091" s="16" t="n">
        <f aca="false">IF(G3091="",0,G3091)</f>
        <v>0.05</v>
      </c>
      <c r="T3091" s="16" t="str">
        <f aca="false">IF(I3091="","Unknown",IF(I3091="upi","UPI",I3091))</f>
        <v>Credit Card</v>
      </c>
      <c r="U3091" s="16" t="str">
        <f aca="false">IF(L3091="Yes","Y",IF(L3091="No","N",L3091))</f>
        <v>N</v>
      </c>
      <c r="V3091" s="19" t="n">
        <f aca="false">ROUND(R3091*Q3091*(1-S3091),2)</f>
        <v>1725.2</v>
      </c>
      <c r="W3091" s="16" t="str">
        <f aca="false">_xlfn.XLOOKUP(D3091,products!$A$2:$A$61,products!$C$2:$C$61,"Not found")</f>
        <v>Fashion</v>
      </c>
    </row>
    <row r="3092" customFormat="false" ht="15" hidden="false" customHeight="false" outlineLevel="0" collapsed="false">
      <c r="A3092" s="16" t="s">
        <v>4371</v>
      </c>
      <c r="B3092" s="16" t="s">
        <v>4361</v>
      </c>
      <c r="C3092" s="16" t="s">
        <v>766</v>
      </c>
      <c r="D3092" s="16" t="s">
        <v>173</v>
      </c>
      <c r="E3092" s="16" t="n">
        <v>3</v>
      </c>
      <c r="F3092" s="16" t="n">
        <v>1235</v>
      </c>
      <c r="G3092" s="16" t="n">
        <v>0.2</v>
      </c>
      <c r="H3092" s="16" t="s">
        <v>39</v>
      </c>
      <c r="I3092" s="16" t="s">
        <v>60</v>
      </c>
      <c r="J3092" s="16" t="n">
        <v>2</v>
      </c>
      <c r="K3092" s="16" t="n">
        <v>4</v>
      </c>
      <c r="L3092" s="16" t="s">
        <v>41</v>
      </c>
      <c r="M3092" s="18" t="n">
        <f aca="false">IF(ISNUMBER(B3092),B3092,IF(MID(B3092,3,1)="-",DATE(VALUE(RIGHT(B3092,4)),VALUE(MID(B3092,4,2)),VALUE(LEFT(B3092,2))),DATE(VALUE(LEFT(B3092,4)),VALUE(MID(B3092,6,2)),VALUE(RIGHT(B3092,2)))))</f>
        <v>45921</v>
      </c>
      <c r="N3092" s="16" t="n">
        <f aca="false">MONTH(M3092)</f>
        <v>9</v>
      </c>
      <c r="O3092" s="16" t="str">
        <f aca="false">PROPER(TRIM(H3092))</f>
        <v>Delhi</v>
      </c>
      <c r="P3092" s="16" t="str">
        <f aca="false">IFERROR(VLOOKUP(O3092,city_map!$A$2:$B$6,2,FALSE()),O3092)</f>
        <v>Delhi</v>
      </c>
      <c r="Q3092" s="16" t="n">
        <f aca="false">IF(ISNUMBER(F3092),F3092,VALUE(SUBSTITUTE(SUBSTITUTE(F3092,"₹",""),",","")))</f>
        <v>1235</v>
      </c>
      <c r="R3092" s="16" t="n">
        <f aca="false">IF(E3092=99,1,E3092)</f>
        <v>3</v>
      </c>
      <c r="S3092" s="16" t="n">
        <f aca="false">IF(G3092="",0,G3092)</f>
        <v>0.2</v>
      </c>
      <c r="T3092" s="16" t="str">
        <f aca="false">IF(I3092="","Unknown",IF(I3092="upi","UPI",I3092))</f>
        <v>UPI</v>
      </c>
      <c r="U3092" s="16" t="str">
        <f aca="false">IF(L3092="Yes","Y",IF(L3092="No","N",L3092))</f>
        <v>N</v>
      </c>
      <c r="V3092" s="19" t="n">
        <f aca="false">ROUND(R3092*Q3092*(1-S3092),2)</f>
        <v>2964</v>
      </c>
      <c r="W3092" s="16" t="str">
        <f aca="false">_xlfn.XLOOKUP(D3092,products!$A$2:$A$61,products!$C$2:$C$61,"Not found")</f>
        <v>Fashion</v>
      </c>
    </row>
    <row r="3093" customFormat="false" ht="15" hidden="false" customHeight="false" outlineLevel="0" collapsed="false">
      <c r="A3093" s="16" t="s">
        <v>4372</v>
      </c>
      <c r="B3093" s="16" t="s">
        <v>4361</v>
      </c>
      <c r="C3093" s="16" t="s">
        <v>888</v>
      </c>
      <c r="D3093" s="16" t="s">
        <v>173</v>
      </c>
      <c r="E3093" s="16" t="n">
        <v>1</v>
      </c>
      <c r="F3093" s="16" t="n">
        <v>1142</v>
      </c>
      <c r="G3093" s="16" t="n">
        <v>0.05</v>
      </c>
      <c r="H3093" s="16" t="s">
        <v>130</v>
      </c>
      <c r="I3093" s="16" t="s">
        <v>71</v>
      </c>
      <c r="J3093" s="16" t="n">
        <v>3</v>
      </c>
      <c r="K3093" s="16" t="n">
        <v>5</v>
      </c>
      <c r="L3093" s="16" t="s">
        <v>41</v>
      </c>
      <c r="M3093" s="18" t="n">
        <f aca="false">IF(ISNUMBER(B3093),B3093,IF(MID(B3093,3,1)="-",DATE(VALUE(RIGHT(B3093,4)),VALUE(MID(B3093,4,2)),VALUE(LEFT(B3093,2))),DATE(VALUE(LEFT(B3093,4)),VALUE(MID(B3093,6,2)),VALUE(RIGHT(B3093,2)))))</f>
        <v>45921</v>
      </c>
      <c r="N3093" s="16" t="n">
        <f aca="false">MONTH(M3093)</f>
        <v>9</v>
      </c>
      <c r="O3093" s="16" t="str">
        <f aca="false">PROPER(TRIM(H3093))</f>
        <v>Bengaluru</v>
      </c>
      <c r="P3093" s="16" t="str">
        <f aca="false">IFERROR(VLOOKUP(O3093,city_map!$A$2:$B$6,2,FALSE()),O3093)</f>
        <v>Bengaluru</v>
      </c>
      <c r="Q3093" s="16" t="n">
        <f aca="false">IF(ISNUMBER(F3093),F3093,VALUE(SUBSTITUTE(SUBSTITUTE(F3093,"₹",""),",","")))</f>
        <v>1142</v>
      </c>
      <c r="R3093" s="16" t="n">
        <f aca="false">IF(E3093=99,1,E3093)</f>
        <v>1</v>
      </c>
      <c r="S3093" s="16" t="n">
        <f aca="false">IF(G3093="",0,G3093)</f>
        <v>0.05</v>
      </c>
      <c r="T3093" s="16" t="str">
        <f aca="false">IF(I3093="","Unknown",IF(I3093="upi","UPI",I3093))</f>
        <v>Credit Card</v>
      </c>
      <c r="U3093" s="16" t="str">
        <f aca="false">IF(L3093="Yes","Y",IF(L3093="No","N",L3093))</f>
        <v>N</v>
      </c>
      <c r="V3093" s="19" t="n">
        <f aca="false">ROUND(R3093*Q3093*(1-S3093),2)</f>
        <v>1084.9</v>
      </c>
      <c r="W3093" s="16" t="str">
        <f aca="false">_xlfn.XLOOKUP(D3093,products!$A$2:$A$61,products!$C$2:$C$61,"Not found")</f>
        <v>Fashion</v>
      </c>
    </row>
    <row r="3094" customFormat="false" ht="15" hidden="false" customHeight="false" outlineLevel="0" collapsed="false">
      <c r="A3094" s="16" t="s">
        <v>4373</v>
      </c>
      <c r="B3094" s="16" t="s">
        <v>4361</v>
      </c>
      <c r="C3094" s="16" t="s">
        <v>1738</v>
      </c>
      <c r="D3094" s="16" t="s">
        <v>219</v>
      </c>
      <c r="E3094" s="16" t="n">
        <v>3</v>
      </c>
      <c r="F3094" s="16" t="n">
        <v>1342</v>
      </c>
      <c r="G3094" s="16" t="n">
        <v>0.2</v>
      </c>
      <c r="H3094" s="16" t="s">
        <v>112</v>
      </c>
      <c r="I3094" s="16" t="s">
        <v>71</v>
      </c>
      <c r="J3094" s="16" t="n">
        <v>4</v>
      </c>
      <c r="K3094" s="16" t="n">
        <v>4</v>
      </c>
      <c r="L3094" s="16" t="s">
        <v>41</v>
      </c>
      <c r="M3094" s="18" t="n">
        <f aca="false">IF(ISNUMBER(B3094),B3094,IF(MID(B3094,3,1)="-",DATE(VALUE(RIGHT(B3094,4)),VALUE(MID(B3094,4,2)),VALUE(LEFT(B3094,2))),DATE(VALUE(LEFT(B3094,4)),VALUE(MID(B3094,6,2)),VALUE(RIGHT(B3094,2)))))</f>
        <v>45921</v>
      </c>
      <c r="N3094" s="16" t="n">
        <f aca="false">MONTH(M3094)</f>
        <v>9</v>
      </c>
      <c r="O3094" s="16" t="str">
        <f aca="false">PROPER(TRIM(H3094))</f>
        <v>Mumbai</v>
      </c>
      <c r="P3094" s="16" t="str">
        <f aca="false">IFERROR(VLOOKUP(O3094,city_map!$A$2:$B$6,2,FALSE()),O3094)</f>
        <v>Mumbai</v>
      </c>
      <c r="Q3094" s="16" t="n">
        <f aca="false">IF(ISNUMBER(F3094),F3094,VALUE(SUBSTITUTE(SUBSTITUTE(F3094,"₹",""),",","")))</f>
        <v>1342</v>
      </c>
      <c r="R3094" s="16" t="n">
        <f aca="false">IF(E3094=99,1,E3094)</f>
        <v>3</v>
      </c>
      <c r="S3094" s="16" t="n">
        <f aca="false">IF(G3094="",0,G3094)</f>
        <v>0.2</v>
      </c>
      <c r="T3094" s="16" t="str">
        <f aca="false">IF(I3094="","Unknown",IF(I3094="upi","UPI",I3094))</f>
        <v>Credit Card</v>
      </c>
      <c r="U3094" s="16" t="str">
        <f aca="false">IF(L3094="Yes","Y",IF(L3094="No","N",L3094))</f>
        <v>N</v>
      </c>
      <c r="V3094" s="19" t="n">
        <f aca="false">ROUND(R3094*Q3094*(1-S3094),2)</f>
        <v>3220.8</v>
      </c>
      <c r="W3094" s="16" t="str">
        <f aca="false">_xlfn.XLOOKUP(D3094,products!$A$2:$A$61,products!$C$2:$C$61,"Not found")</f>
        <v>Electronics</v>
      </c>
    </row>
    <row r="3095" customFormat="false" ht="15" hidden="false" customHeight="false" outlineLevel="0" collapsed="false">
      <c r="A3095" s="16" t="s">
        <v>4374</v>
      </c>
      <c r="B3095" s="16" t="s">
        <v>4361</v>
      </c>
      <c r="C3095" s="16" t="s">
        <v>44</v>
      </c>
      <c r="D3095" s="16" t="s">
        <v>84</v>
      </c>
      <c r="E3095" s="16" t="n">
        <v>1</v>
      </c>
      <c r="F3095" s="16" t="n">
        <v>256</v>
      </c>
      <c r="G3095" s="16" t="n">
        <v>0</v>
      </c>
      <c r="H3095" s="16" t="s">
        <v>46</v>
      </c>
      <c r="I3095" s="16" t="s">
        <v>60</v>
      </c>
      <c r="J3095" s="16" t="n">
        <v>6</v>
      </c>
      <c r="K3095" s="16" t="n">
        <v>4</v>
      </c>
      <c r="L3095" s="16" t="s">
        <v>41</v>
      </c>
      <c r="M3095" s="18" t="n">
        <f aca="false">IF(ISNUMBER(B3095),B3095,IF(MID(B3095,3,1)="-",DATE(VALUE(RIGHT(B3095,4)),VALUE(MID(B3095,4,2)),VALUE(LEFT(B3095,2))),DATE(VALUE(LEFT(B3095,4)),VALUE(MID(B3095,6,2)),VALUE(RIGHT(B3095,2)))))</f>
        <v>45921</v>
      </c>
      <c r="N3095" s="16" t="n">
        <f aca="false">MONTH(M3095)</f>
        <v>9</v>
      </c>
      <c r="O3095" s="16" t="str">
        <f aca="false">PROPER(TRIM(H3095))</f>
        <v>Chennai</v>
      </c>
      <c r="P3095" s="16" t="str">
        <f aca="false">IFERROR(VLOOKUP(O3095,city_map!$A$2:$B$6,2,FALSE()),O3095)</f>
        <v>Chennai</v>
      </c>
      <c r="Q3095" s="16" t="n">
        <f aca="false">IF(ISNUMBER(F3095),F3095,VALUE(SUBSTITUTE(SUBSTITUTE(F3095,"₹",""),",","")))</f>
        <v>256</v>
      </c>
      <c r="R3095" s="16" t="n">
        <f aca="false">IF(E3095=99,1,E3095)</f>
        <v>1</v>
      </c>
      <c r="S3095" s="16" t="n">
        <f aca="false">IF(G3095="",0,G3095)</f>
        <v>0</v>
      </c>
      <c r="T3095" s="16" t="str">
        <f aca="false">IF(I3095="","Unknown",IF(I3095="upi","UPI",I3095))</f>
        <v>UPI</v>
      </c>
      <c r="U3095" s="16" t="str">
        <f aca="false">IF(L3095="Yes","Y",IF(L3095="No","N",L3095))</f>
        <v>N</v>
      </c>
      <c r="V3095" s="19" t="n">
        <f aca="false">ROUND(R3095*Q3095*(1-S3095),2)</f>
        <v>256</v>
      </c>
      <c r="W3095" s="16" t="str">
        <f aca="false">_xlfn.XLOOKUP(D3095,products!$A$2:$A$61,products!$C$2:$C$61,"Not found")</f>
        <v>Beauty</v>
      </c>
    </row>
    <row r="3096" customFormat="false" ht="15" hidden="false" customHeight="false" outlineLevel="0" collapsed="false">
      <c r="A3096" s="16" t="s">
        <v>4375</v>
      </c>
      <c r="B3096" s="16" t="s">
        <v>4361</v>
      </c>
      <c r="C3096" s="16" t="s">
        <v>4376</v>
      </c>
      <c r="D3096" s="16" t="s">
        <v>291</v>
      </c>
      <c r="E3096" s="16" t="n">
        <v>1</v>
      </c>
      <c r="F3096" s="16" t="n">
        <v>1226</v>
      </c>
      <c r="G3096" s="16" t="n">
        <v>0</v>
      </c>
      <c r="H3096" s="16" t="s">
        <v>130</v>
      </c>
      <c r="I3096" s="16" t="s">
        <v>100</v>
      </c>
      <c r="J3096" s="16" t="n">
        <v>2</v>
      </c>
      <c r="K3096" s="16" t="n">
        <v>4</v>
      </c>
      <c r="L3096" s="16" t="s">
        <v>41</v>
      </c>
      <c r="M3096" s="18" t="n">
        <f aca="false">IF(ISNUMBER(B3096),B3096,IF(MID(B3096,3,1)="-",DATE(VALUE(RIGHT(B3096,4)),VALUE(MID(B3096,4,2)),VALUE(LEFT(B3096,2))),DATE(VALUE(LEFT(B3096,4)),VALUE(MID(B3096,6,2)),VALUE(RIGHT(B3096,2)))))</f>
        <v>45921</v>
      </c>
      <c r="N3096" s="16" t="n">
        <f aca="false">MONTH(M3096)</f>
        <v>9</v>
      </c>
      <c r="O3096" s="16" t="str">
        <f aca="false">PROPER(TRIM(H3096))</f>
        <v>Bengaluru</v>
      </c>
      <c r="P3096" s="16" t="str">
        <f aca="false">IFERROR(VLOOKUP(O3096,city_map!$A$2:$B$6,2,FALSE()),O3096)</f>
        <v>Bengaluru</v>
      </c>
      <c r="Q3096" s="16" t="n">
        <f aca="false">IF(ISNUMBER(F3096),F3096,VALUE(SUBSTITUTE(SUBSTITUTE(F3096,"₹",""),",","")))</f>
        <v>1226</v>
      </c>
      <c r="R3096" s="16" t="n">
        <f aca="false">IF(E3096=99,1,E3096)</f>
        <v>1</v>
      </c>
      <c r="S3096" s="16" t="n">
        <f aca="false">IF(G3096="",0,G3096)</f>
        <v>0</v>
      </c>
      <c r="T3096" s="16" t="str">
        <f aca="false">IF(I3096="","Unknown",IF(I3096="upi","UPI",I3096))</f>
        <v>Net Banking</v>
      </c>
      <c r="U3096" s="16" t="str">
        <f aca="false">IF(L3096="Yes","Y",IF(L3096="No","N",L3096))</f>
        <v>N</v>
      </c>
      <c r="V3096" s="19" t="n">
        <f aca="false">ROUND(R3096*Q3096*(1-S3096),2)</f>
        <v>1226</v>
      </c>
      <c r="W3096" s="16" t="str">
        <f aca="false">_xlfn.XLOOKUP(D3096,products!$A$2:$A$61,products!$C$2:$C$61,"Not found")</f>
        <v>Electronics</v>
      </c>
    </row>
    <row r="3097" customFormat="false" ht="15" hidden="false" customHeight="false" outlineLevel="0" collapsed="false">
      <c r="A3097" s="16" t="s">
        <v>4377</v>
      </c>
      <c r="B3097" s="16" t="s">
        <v>4361</v>
      </c>
      <c r="C3097" s="16" t="s">
        <v>1552</v>
      </c>
      <c r="D3097" s="16" t="s">
        <v>80</v>
      </c>
      <c r="E3097" s="16" t="n">
        <v>1</v>
      </c>
      <c r="F3097" s="16" t="n">
        <v>1507</v>
      </c>
      <c r="G3097" s="16" t="n">
        <v>0.05</v>
      </c>
      <c r="H3097" s="16" t="s">
        <v>67</v>
      </c>
      <c r="I3097" s="16" t="s">
        <v>60</v>
      </c>
      <c r="J3097" s="16" t="n">
        <v>2</v>
      </c>
      <c r="K3097" s="16" t="n">
        <v>5</v>
      </c>
      <c r="L3097" s="16" t="s">
        <v>41</v>
      </c>
      <c r="M3097" s="18" t="n">
        <f aca="false">IF(ISNUMBER(B3097),B3097,IF(MID(B3097,3,1)="-",DATE(VALUE(RIGHT(B3097,4)),VALUE(MID(B3097,4,2)),VALUE(LEFT(B3097,2))),DATE(VALUE(LEFT(B3097,4)),VALUE(MID(B3097,6,2)),VALUE(RIGHT(B3097,2)))))</f>
        <v>45921</v>
      </c>
      <c r="N3097" s="16" t="n">
        <f aca="false">MONTH(M3097)</f>
        <v>9</v>
      </c>
      <c r="O3097" s="16" t="str">
        <f aca="false">PROPER(TRIM(H3097))</f>
        <v>Kolkata</v>
      </c>
      <c r="P3097" s="16" t="str">
        <f aca="false">IFERROR(VLOOKUP(O3097,city_map!$A$2:$B$6,2,FALSE()),O3097)</f>
        <v>Kolkata</v>
      </c>
      <c r="Q3097" s="16" t="n">
        <f aca="false">IF(ISNUMBER(F3097),F3097,VALUE(SUBSTITUTE(SUBSTITUTE(F3097,"₹",""),",","")))</f>
        <v>1507</v>
      </c>
      <c r="R3097" s="16" t="n">
        <f aca="false">IF(E3097=99,1,E3097)</f>
        <v>1</v>
      </c>
      <c r="S3097" s="16" t="n">
        <f aca="false">IF(G3097="",0,G3097)</f>
        <v>0.05</v>
      </c>
      <c r="T3097" s="16" t="str">
        <f aca="false">IF(I3097="","Unknown",IF(I3097="upi","UPI",I3097))</f>
        <v>UPI</v>
      </c>
      <c r="U3097" s="16" t="str">
        <f aca="false">IF(L3097="Yes","Y",IF(L3097="No","N",L3097))</f>
        <v>N</v>
      </c>
      <c r="V3097" s="19" t="n">
        <f aca="false">ROUND(R3097*Q3097*(1-S3097),2)</f>
        <v>1431.65</v>
      </c>
      <c r="W3097" s="16" t="str">
        <f aca="false">_xlfn.XLOOKUP(D3097,products!$A$2:$A$61,products!$C$2:$C$61,"Not found")</f>
        <v>Beauty</v>
      </c>
    </row>
    <row r="3098" customFormat="false" ht="15" hidden="false" customHeight="false" outlineLevel="0" collapsed="false">
      <c r="A3098" s="16" t="s">
        <v>4378</v>
      </c>
      <c r="B3098" s="16" t="s">
        <v>4361</v>
      </c>
      <c r="C3098" s="16" t="s">
        <v>1798</v>
      </c>
      <c r="D3098" s="16" t="s">
        <v>88</v>
      </c>
      <c r="E3098" s="16" t="n">
        <v>2</v>
      </c>
      <c r="F3098" s="16" t="n">
        <v>3054</v>
      </c>
      <c r="G3098" s="16" t="n">
        <v>0.05</v>
      </c>
      <c r="H3098" s="16" t="s">
        <v>81</v>
      </c>
      <c r="I3098" s="16" t="s">
        <v>60</v>
      </c>
      <c r="J3098" s="16" t="n">
        <v>3</v>
      </c>
      <c r="K3098" s="16" t="n">
        <v>5</v>
      </c>
      <c r="L3098" s="16" t="s">
        <v>41</v>
      </c>
      <c r="M3098" s="18" t="n">
        <f aca="false">IF(ISNUMBER(B3098),B3098,IF(MID(B3098,3,1)="-",DATE(VALUE(RIGHT(B3098,4)),VALUE(MID(B3098,4,2)),VALUE(LEFT(B3098,2))),DATE(VALUE(LEFT(B3098,4)),VALUE(MID(B3098,6,2)),VALUE(RIGHT(B3098,2)))))</f>
        <v>45921</v>
      </c>
      <c r="N3098" s="16" t="n">
        <f aca="false">MONTH(M3098)</f>
        <v>9</v>
      </c>
      <c r="O3098" s="16" t="str">
        <f aca="false">PROPER(TRIM(H3098))</f>
        <v>Hyderabad</v>
      </c>
      <c r="P3098" s="16" t="str">
        <f aca="false">IFERROR(VLOOKUP(O3098,city_map!$A$2:$B$6,2,FALSE()),O3098)</f>
        <v>Hyderabad</v>
      </c>
      <c r="Q3098" s="16" t="n">
        <f aca="false">IF(ISNUMBER(F3098),F3098,VALUE(SUBSTITUTE(SUBSTITUTE(F3098,"₹",""),",","")))</f>
        <v>3054</v>
      </c>
      <c r="R3098" s="16" t="n">
        <f aca="false">IF(E3098=99,1,E3098)</f>
        <v>2</v>
      </c>
      <c r="S3098" s="16" t="n">
        <f aca="false">IF(G3098="",0,G3098)</f>
        <v>0.05</v>
      </c>
      <c r="T3098" s="16" t="str">
        <f aca="false">IF(I3098="","Unknown",IF(I3098="upi","UPI",I3098))</f>
        <v>UPI</v>
      </c>
      <c r="U3098" s="16" t="str">
        <f aca="false">IF(L3098="Yes","Y",IF(L3098="No","N",L3098))</f>
        <v>N</v>
      </c>
      <c r="V3098" s="19" t="n">
        <f aca="false">ROUND(R3098*Q3098*(1-S3098),2)</f>
        <v>5802.6</v>
      </c>
      <c r="W3098" s="16" t="str">
        <f aca="false">_xlfn.XLOOKUP(D3098,products!$A$2:$A$61,products!$C$2:$C$61,"Not found")</f>
        <v>Fashion</v>
      </c>
    </row>
    <row r="3099" customFormat="false" ht="15" hidden="false" customHeight="false" outlineLevel="0" collapsed="false">
      <c r="A3099" s="16" t="s">
        <v>4379</v>
      </c>
      <c r="B3099" s="16" t="s">
        <v>4380</v>
      </c>
      <c r="C3099" s="16" t="s">
        <v>2878</v>
      </c>
      <c r="D3099" s="16" t="s">
        <v>173</v>
      </c>
      <c r="E3099" s="16" t="n">
        <v>1</v>
      </c>
      <c r="F3099" s="16" t="n">
        <v>1232</v>
      </c>
      <c r="G3099" s="16" t="n">
        <v>0.2</v>
      </c>
      <c r="H3099" s="16" t="s">
        <v>130</v>
      </c>
      <c r="I3099" s="16" t="s">
        <v>60</v>
      </c>
      <c r="J3099" s="16" t="n">
        <v>4</v>
      </c>
      <c r="K3099" s="16" t="n">
        <v>5</v>
      </c>
      <c r="L3099" s="16" t="s">
        <v>41</v>
      </c>
      <c r="M3099" s="18" t="n">
        <f aca="false">IF(ISNUMBER(B3099),B3099,IF(MID(B3099,3,1)="-",DATE(VALUE(RIGHT(B3099,4)),VALUE(MID(B3099,4,2)),VALUE(LEFT(B3099,2))),DATE(VALUE(LEFT(B3099,4)),VALUE(MID(B3099,6,2)),VALUE(RIGHT(B3099,2)))))</f>
        <v>45922</v>
      </c>
      <c r="N3099" s="16" t="n">
        <f aca="false">MONTH(M3099)</f>
        <v>9</v>
      </c>
      <c r="O3099" s="16" t="str">
        <f aca="false">PROPER(TRIM(H3099))</f>
        <v>Bengaluru</v>
      </c>
      <c r="P3099" s="16" t="str">
        <f aca="false">IFERROR(VLOOKUP(O3099,city_map!$A$2:$B$6,2,FALSE()),O3099)</f>
        <v>Bengaluru</v>
      </c>
      <c r="Q3099" s="16" t="n">
        <f aca="false">IF(ISNUMBER(F3099),F3099,VALUE(SUBSTITUTE(SUBSTITUTE(F3099,"₹",""),",","")))</f>
        <v>1232</v>
      </c>
      <c r="R3099" s="16" t="n">
        <f aca="false">IF(E3099=99,1,E3099)</f>
        <v>1</v>
      </c>
      <c r="S3099" s="16" t="n">
        <f aca="false">IF(G3099="",0,G3099)</f>
        <v>0.2</v>
      </c>
      <c r="T3099" s="16" t="str">
        <f aca="false">IF(I3099="","Unknown",IF(I3099="upi","UPI",I3099))</f>
        <v>UPI</v>
      </c>
      <c r="U3099" s="16" t="str">
        <f aca="false">IF(L3099="Yes","Y",IF(L3099="No","N",L3099))</f>
        <v>N</v>
      </c>
      <c r="V3099" s="19" t="n">
        <f aca="false">ROUND(R3099*Q3099*(1-S3099),2)</f>
        <v>985.6</v>
      </c>
      <c r="W3099" s="16" t="str">
        <f aca="false">_xlfn.XLOOKUP(D3099,products!$A$2:$A$61,products!$C$2:$C$61,"Not found")</f>
        <v>Fashion</v>
      </c>
    </row>
    <row r="3100" customFormat="false" ht="15" hidden="false" customHeight="false" outlineLevel="0" collapsed="false">
      <c r="A3100" s="16" t="s">
        <v>4381</v>
      </c>
      <c r="B3100" s="16" t="s">
        <v>4380</v>
      </c>
      <c r="C3100" s="16" t="s">
        <v>1586</v>
      </c>
      <c r="D3100" s="16" t="s">
        <v>385</v>
      </c>
      <c r="E3100" s="16" t="n">
        <v>2</v>
      </c>
      <c r="F3100" s="16" t="n">
        <v>311</v>
      </c>
      <c r="G3100" s="16" t="n">
        <v>0</v>
      </c>
      <c r="H3100" s="16" t="s">
        <v>112</v>
      </c>
      <c r="I3100" s="16" t="s">
        <v>47</v>
      </c>
      <c r="J3100" s="16" t="n">
        <v>4</v>
      </c>
      <c r="K3100" s="16" t="n">
        <v>5</v>
      </c>
      <c r="L3100" s="16" t="s">
        <v>41</v>
      </c>
      <c r="M3100" s="18" t="n">
        <f aca="false">IF(ISNUMBER(B3100),B3100,IF(MID(B3100,3,1)="-",DATE(VALUE(RIGHT(B3100,4)),VALUE(MID(B3100,4,2)),VALUE(LEFT(B3100,2))),DATE(VALUE(LEFT(B3100,4)),VALUE(MID(B3100,6,2)),VALUE(RIGHT(B3100,2)))))</f>
        <v>45922</v>
      </c>
      <c r="N3100" s="16" t="n">
        <f aca="false">MONTH(M3100)</f>
        <v>9</v>
      </c>
      <c r="O3100" s="16" t="str">
        <f aca="false">PROPER(TRIM(H3100))</f>
        <v>Mumbai</v>
      </c>
      <c r="P3100" s="16" t="str">
        <f aca="false">IFERROR(VLOOKUP(O3100,city_map!$A$2:$B$6,2,FALSE()),O3100)</f>
        <v>Mumbai</v>
      </c>
      <c r="Q3100" s="16" t="n">
        <f aca="false">IF(ISNUMBER(F3100),F3100,VALUE(SUBSTITUTE(SUBSTITUTE(F3100,"₹",""),",","")))</f>
        <v>311</v>
      </c>
      <c r="R3100" s="16" t="n">
        <f aca="false">IF(E3100=99,1,E3100)</f>
        <v>2</v>
      </c>
      <c r="S3100" s="16" t="n">
        <f aca="false">IF(G3100="",0,G3100)</f>
        <v>0</v>
      </c>
      <c r="T3100" s="16" t="str">
        <f aca="false">IF(I3100="","Unknown",IF(I3100="upi","UPI",I3100))</f>
        <v>Debit Card</v>
      </c>
      <c r="U3100" s="16" t="str">
        <f aca="false">IF(L3100="Yes","Y",IF(L3100="No","N",L3100))</f>
        <v>N</v>
      </c>
      <c r="V3100" s="19" t="n">
        <f aca="false">ROUND(R3100*Q3100*(1-S3100),2)</f>
        <v>622</v>
      </c>
      <c r="W3100" s="16" t="str">
        <f aca="false">_xlfn.XLOOKUP(D3100,products!$A$2:$A$61,products!$C$2:$C$61,"Not found")</f>
        <v>Books</v>
      </c>
    </row>
    <row r="3101" customFormat="false" ht="15" hidden="false" customHeight="false" outlineLevel="0" collapsed="false">
      <c r="A3101" s="16" t="s">
        <v>4382</v>
      </c>
      <c r="B3101" s="16" t="s">
        <v>4380</v>
      </c>
      <c r="C3101" s="16" t="s">
        <v>2118</v>
      </c>
      <c r="D3101" s="16" t="s">
        <v>232</v>
      </c>
      <c r="E3101" s="16" t="n">
        <v>1</v>
      </c>
      <c r="F3101" s="16" t="n">
        <v>2069</v>
      </c>
      <c r="G3101" s="16" t="n">
        <v>0.2</v>
      </c>
      <c r="H3101" s="16" t="s">
        <v>797</v>
      </c>
      <c r="I3101" s="16" t="s">
        <v>47</v>
      </c>
      <c r="J3101" s="16" t="n">
        <v>2</v>
      </c>
      <c r="K3101" s="16" t="n">
        <v>5</v>
      </c>
      <c r="L3101" s="16" t="s">
        <v>41</v>
      </c>
      <c r="M3101" s="18" t="n">
        <f aca="false">IF(ISNUMBER(B3101),B3101,IF(MID(B3101,3,1)="-",DATE(VALUE(RIGHT(B3101,4)),VALUE(MID(B3101,4,2)),VALUE(LEFT(B3101,2))),DATE(VALUE(LEFT(B3101,4)),VALUE(MID(B3101,6,2)),VALUE(RIGHT(B3101,2)))))</f>
        <v>45922</v>
      </c>
      <c r="N3101" s="16" t="n">
        <f aca="false">MONTH(M3101)</f>
        <v>9</v>
      </c>
      <c r="O3101" s="16" t="str">
        <f aca="false">PROPER(TRIM(H3101))</f>
        <v>New Delhi</v>
      </c>
      <c r="P3101" s="16" t="str">
        <f aca="false">IFERROR(VLOOKUP(O3101,city_map!$A$2:$B$6,2,FALSE()),O3101)</f>
        <v>Delhi</v>
      </c>
      <c r="Q3101" s="16" t="n">
        <f aca="false">IF(ISNUMBER(F3101),F3101,VALUE(SUBSTITUTE(SUBSTITUTE(F3101,"₹",""),",","")))</f>
        <v>2069</v>
      </c>
      <c r="R3101" s="16" t="n">
        <f aca="false">IF(E3101=99,1,E3101)</f>
        <v>1</v>
      </c>
      <c r="S3101" s="16" t="n">
        <f aca="false">IF(G3101="",0,G3101)</f>
        <v>0.2</v>
      </c>
      <c r="T3101" s="16" t="str">
        <f aca="false">IF(I3101="","Unknown",IF(I3101="upi","UPI",I3101))</f>
        <v>Debit Card</v>
      </c>
      <c r="U3101" s="16" t="str">
        <f aca="false">IF(L3101="Yes","Y",IF(L3101="No","N",L3101))</f>
        <v>N</v>
      </c>
      <c r="V3101" s="19" t="n">
        <f aca="false">ROUND(R3101*Q3101*(1-S3101),2)</f>
        <v>1655.2</v>
      </c>
      <c r="W3101" s="16" t="str">
        <f aca="false">_xlfn.XLOOKUP(D3101,products!$A$2:$A$61,products!$C$2:$C$61,"Not found")</f>
        <v>Electronics</v>
      </c>
    </row>
    <row r="3102" customFormat="false" ht="15" hidden="false" customHeight="false" outlineLevel="0" collapsed="false">
      <c r="A3102" s="16" t="s">
        <v>4383</v>
      </c>
      <c r="B3102" s="16" t="s">
        <v>4380</v>
      </c>
      <c r="C3102" s="16" t="s">
        <v>3941</v>
      </c>
      <c r="D3102" s="16" t="s">
        <v>291</v>
      </c>
      <c r="E3102" s="16" t="n">
        <v>1</v>
      </c>
      <c r="F3102" s="16" t="n">
        <v>1145</v>
      </c>
      <c r="G3102" s="16" t="n">
        <v>0.05</v>
      </c>
      <c r="H3102" s="16" t="s">
        <v>161</v>
      </c>
      <c r="I3102" s="16" t="s">
        <v>47</v>
      </c>
      <c r="J3102" s="16" t="n">
        <v>5</v>
      </c>
      <c r="K3102" s="16" t="n">
        <v>4</v>
      </c>
      <c r="L3102" s="16" t="s">
        <v>41</v>
      </c>
      <c r="M3102" s="18" t="n">
        <f aca="false">IF(ISNUMBER(B3102),B3102,IF(MID(B3102,3,1)="-",DATE(VALUE(RIGHT(B3102,4)),VALUE(MID(B3102,4,2)),VALUE(LEFT(B3102,2))),DATE(VALUE(LEFT(B3102,4)),VALUE(MID(B3102,6,2)),VALUE(RIGHT(B3102,2)))))</f>
        <v>45922</v>
      </c>
      <c r="N3102" s="16" t="n">
        <f aca="false">MONTH(M3102)</f>
        <v>9</v>
      </c>
      <c r="O3102" s="16" t="str">
        <f aca="false">PROPER(TRIM(H3102))</f>
        <v>Hyderabad</v>
      </c>
      <c r="P3102" s="16" t="str">
        <f aca="false">IFERROR(VLOOKUP(O3102,city_map!$A$2:$B$6,2,FALSE()),O3102)</f>
        <v>Hyderabad</v>
      </c>
      <c r="Q3102" s="16" t="n">
        <f aca="false">IF(ISNUMBER(F3102),F3102,VALUE(SUBSTITUTE(SUBSTITUTE(F3102,"₹",""),",","")))</f>
        <v>1145</v>
      </c>
      <c r="R3102" s="16" t="n">
        <f aca="false">IF(E3102=99,1,E3102)</f>
        <v>1</v>
      </c>
      <c r="S3102" s="16" t="n">
        <f aca="false">IF(G3102="",0,G3102)</f>
        <v>0.05</v>
      </c>
      <c r="T3102" s="16" t="str">
        <f aca="false">IF(I3102="","Unknown",IF(I3102="upi","UPI",I3102))</f>
        <v>Debit Card</v>
      </c>
      <c r="U3102" s="16" t="str">
        <f aca="false">IF(L3102="Yes","Y",IF(L3102="No","N",L3102))</f>
        <v>N</v>
      </c>
      <c r="V3102" s="19" t="n">
        <f aca="false">ROUND(R3102*Q3102*(1-S3102),2)</f>
        <v>1087.75</v>
      </c>
      <c r="W3102" s="16" t="str">
        <f aca="false">_xlfn.XLOOKUP(D3102,products!$A$2:$A$61,products!$C$2:$C$61,"Not found")</f>
        <v>Electronics</v>
      </c>
    </row>
    <row r="3103" customFormat="false" ht="15" hidden="false" customHeight="false" outlineLevel="0" collapsed="false">
      <c r="A3103" s="16" t="s">
        <v>4384</v>
      </c>
      <c r="B3103" s="16" t="s">
        <v>4380</v>
      </c>
      <c r="C3103" s="16" t="s">
        <v>343</v>
      </c>
      <c r="D3103" s="16" t="s">
        <v>440</v>
      </c>
      <c r="E3103" s="16" t="n">
        <v>1</v>
      </c>
      <c r="F3103" s="16" t="n">
        <v>1429</v>
      </c>
      <c r="G3103" s="16" t="n">
        <v>0.05</v>
      </c>
      <c r="H3103" s="16" t="s">
        <v>483</v>
      </c>
      <c r="I3103" s="16" t="s">
        <v>60</v>
      </c>
      <c r="J3103" s="16" t="n">
        <v>2</v>
      </c>
      <c r="K3103" s="16" t="n">
        <v>4</v>
      </c>
      <c r="L3103" s="16" t="s">
        <v>41</v>
      </c>
      <c r="M3103" s="18" t="n">
        <f aca="false">IF(ISNUMBER(B3103),B3103,IF(MID(B3103,3,1)="-",DATE(VALUE(RIGHT(B3103,4)),VALUE(MID(B3103,4,2)),VALUE(LEFT(B3103,2))),DATE(VALUE(LEFT(B3103,4)),VALUE(MID(B3103,6,2)),VALUE(RIGHT(B3103,2)))))</f>
        <v>45922</v>
      </c>
      <c r="N3103" s="16" t="n">
        <f aca="false">MONTH(M3103)</f>
        <v>9</v>
      </c>
      <c r="O3103" s="16" t="str">
        <f aca="false">PROPER(TRIM(H3103))</f>
        <v>Bombay</v>
      </c>
      <c r="P3103" s="16" t="str">
        <f aca="false">IFERROR(VLOOKUP(O3103,city_map!$A$2:$B$6,2,FALSE()),O3103)</f>
        <v>Mumbai</v>
      </c>
      <c r="Q3103" s="16" t="n">
        <f aca="false">IF(ISNUMBER(F3103),F3103,VALUE(SUBSTITUTE(SUBSTITUTE(F3103,"₹",""),",","")))</f>
        <v>1429</v>
      </c>
      <c r="R3103" s="16" t="n">
        <f aca="false">IF(E3103=99,1,E3103)</f>
        <v>1</v>
      </c>
      <c r="S3103" s="16" t="n">
        <f aca="false">IF(G3103="",0,G3103)</f>
        <v>0.05</v>
      </c>
      <c r="T3103" s="16" t="str">
        <f aca="false">IF(I3103="","Unknown",IF(I3103="upi","UPI",I3103))</f>
        <v>UPI</v>
      </c>
      <c r="U3103" s="16" t="str">
        <f aca="false">IF(L3103="Yes","Y",IF(L3103="No","N",L3103))</f>
        <v>N</v>
      </c>
      <c r="V3103" s="19" t="n">
        <f aca="false">ROUND(R3103*Q3103*(1-S3103),2)</f>
        <v>1357.55</v>
      </c>
      <c r="W3103" s="16" t="str">
        <f aca="false">_xlfn.XLOOKUP(D3103,products!$A$2:$A$61,products!$C$2:$C$61,"Not found")</f>
        <v>Home</v>
      </c>
    </row>
    <row r="3104" customFormat="false" ht="15" hidden="false" customHeight="false" outlineLevel="0" collapsed="false">
      <c r="A3104" s="16" t="s">
        <v>4385</v>
      </c>
      <c r="B3104" s="16" t="s">
        <v>4380</v>
      </c>
      <c r="C3104" s="16" t="s">
        <v>813</v>
      </c>
      <c r="D3104" s="16" t="s">
        <v>133</v>
      </c>
      <c r="E3104" s="16" t="n">
        <v>1</v>
      </c>
      <c r="F3104" s="16" t="n">
        <v>581</v>
      </c>
      <c r="G3104" s="16" t="n">
        <v>0.1</v>
      </c>
      <c r="H3104" s="16" t="s">
        <v>208</v>
      </c>
      <c r="I3104" s="16" t="s">
        <v>71</v>
      </c>
      <c r="J3104" s="16" t="n">
        <v>5</v>
      </c>
      <c r="K3104" s="16" t="n">
        <v>5</v>
      </c>
      <c r="L3104" s="16" t="s">
        <v>41</v>
      </c>
      <c r="M3104" s="18" t="n">
        <f aca="false">IF(ISNUMBER(B3104),B3104,IF(MID(B3104,3,1)="-",DATE(VALUE(RIGHT(B3104,4)),VALUE(MID(B3104,4,2)),VALUE(LEFT(B3104,2))),DATE(VALUE(LEFT(B3104,4)),VALUE(MID(B3104,6,2)),VALUE(RIGHT(B3104,2)))))</f>
        <v>45922</v>
      </c>
      <c r="N3104" s="16" t="n">
        <f aca="false">MONTH(M3104)</f>
        <v>9</v>
      </c>
      <c r="O3104" s="16" t="str">
        <f aca="false">PROPER(TRIM(H3104))</f>
        <v>Jaipur</v>
      </c>
      <c r="P3104" s="16" t="str">
        <f aca="false">IFERROR(VLOOKUP(O3104,city_map!$A$2:$B$6,2,FALSE()),O3104)</f>
        <v>Jaipur</v>
      </c>
      <c r="Q3104" s="16" t="n">
        <f aca="false">IF(ISNUMBER(F3104),F3104,VALUE(SUBSTITUTE(SUBSTITUTE(F3104,"₹",""),",","")))</f>
        <v>581</v>
      </c>
      <c r="R3104" s="16" t="n">
        <f aca="false">IF(E3104=99,1,E3104)</f>
        <v>1</v>
      </c>
      <c r="S3104" s="16" t="n">
        <f aca="false">IF(G3104="",0,G3104)</f>
        <v>0.1</v>
      </c>
      <c r="T3104" s="16" t="str">
        <f aca="false">IF(I3104="","Unknown",IF(I3104="upi","UPI",I3104))</f>
        <v>Credit Card</v>
      </c>
      <c r="U3104" s="16" t="str">
        <f aca="false">IF(L3104="Yes","Y",IF(L3104="No","N",L3104))</f>
        <v>N</v>
      </c>
      <c r="V3104" s="19" t="n">
        <f aca="false">ROUND(R3104*Q3104*(1-S3104),2)</f>
        <v>522.9</v>
      </c>
      <c r="W3104" s="16" t="str">
        <f aca="false">_xlfn.XLOOKUP(D3104,products!$A$2:$A$61,products!$C$2:$C$61,"Not found")</f>
        <v>Books</v>
      </c>
    </row>
    <row r="3105" customFormat="false" ht="15" hidden="false" customHeight="false" outlineLevel="0" collapsed="false">
      <c r="A3105" s="16" t="s">
        <v>4386</v>
      </c>
      <c r="B3105" s="16" t="s">
        <v>4380</v>
      </c>
      <c r="C3105" s="16" t="s">
        <v>169</v>
      </c>
      <c r="D3105" s="16" t="s">
        <v>259</v>
      </c>
      <c r="E3105" s="16" t="n">
        <v>2</v>
      </c>
      <c r="F3105" s="16" t="n">
        <v>515</v>
      </c>
      <c r="G3105" s="16" t="n">
        <v>0</v>
      </c>
      <c r="H3105" s="16" t="s">
        <v>655</v>
      </c>
      <c r="I3105" s="16" t="s">
        <v>123</v>
      </c>
      <c r="J3105" s="16" t="n">
        <v>4</v>
      </c>
      <c r="K3105" s="16" t="n">
        <v>3</v>
      </c>
      <c r="L3105" s="16" t="s">
        <v>41</v>
      </c>
      <c r="M3105" s="18" t="n">
        <f aca="false">IF(ISNUMBER(B3105),B3105,IF(MID(B3105,3,1)="-",DATE(VALUE(RIGHT(B3105,4)),VALUE(MID(B3105,4,2)),VALUE(LEFT(B3105,2))),DATE(VALUE(LEFT(B3105,4)),VALUE(MID(B3105,6,2)),VALUE(RIGHT(B3105,2)))))</f>
        <v>45922</v>
      </c>
      <c r="N3105" s="16" t="n">
        <f aca="false">MONTH(M3105)</f>
        <v>9</v>
      </c>
      <c r="O3105" s="16" t="str">
        <f aca="false">PROPER(TRIM(H3105))</f>
        <v>Mumbai</v>
      </c>
      <c r="P3105" s="16" t="str">
        <f aca="false">IFERROR(VLOOKUP(O3105,city_map!$A$2:$B$6,2,FALSE()),O3105)</f>
        <v>Mumbai</v>
      </c>
      <c r="Q3105" s="16" t="n">
        <f aca="false">IF(ISNUMBER(F3105),F3105,VALUE(SUBSTITUTE(SUBSTITUTE(F3105,"₹",""),",","")))</f>
        <v>515</v>
      </c>
      <c r="R3105" s="16" t="n">
        <f aca="false">IF(E3105=99,1,E3105)</f>
        <v>2</v>
      </c>
      <c r="S3105" s="16" t="n">
        <f aca="false">IF(G3105="",0,G3105)</f>
        <v>0</v>
      </c>
      <c r="T3105" s="16" t="str">
        <f aca="false">IF(I3105="","Unknown",IF(I3105="upi","UPI",I3105))</f>
        <v>UPI</v>
      </c>
      <c r="U3105" s="16" t="str">
        <f aca="false">IF(L3105="Yes","Y",IF(L3105="No","N",L3105))</f>
        <v>N</v>
      </c>
      <c r="V3105" s="19" t="n">
        <f aca="false">ROUND(R3105*Q3105*(1-S3105),2)</f>
        <v>1030</v>
      </c>
      <c r="W3105" s="16" t="str">
        <f aca="false">_xlfn.XLOOKUP(D3105,products!$A$2:$A$61,products!$C$2:$C$61,"Not found")</f>
        <v>Books</v>
      </c>
    </row>
    <row r="3106" customFormat="false" ht="15" hidden="false" customHeight="false" outlineLevel="0" collapsed="false">
      <c r="A3106" s="16" t="s">
        <v>4387</v>
      </c>
      <c r="B3106" s="16" t="s">
        <v>4380</v>
      </c>
      <c r="C3106" s="16" t="s">
        <v>1044</v>
      </c>
      <c r="D3106" s="16" t="s">
        <v>170</v>
      </c>
      <c r="E3106" s="16" t="n">
        <v>2</v>
      </c>
      <c r="F3106" s="16" t="n">
        <v>3173</v>
      </c>
      <c r="G3106" s="16" t="n">
        <v>0.2</v>
      </c>
      <c r="H3106" s="16" t="s">
        <v>67</v>
      </c>
      <c r="I3106" s="16" t="s">
        <v>40</v>
      </c>
      <c r="J3106" s="16" t="n">
        <v>3</v>
      </c>
      <c r="K3106" s="16" t="n">
        <v>5</v>
      </c>
      <c r="L3106" s="16" t="s">
        <v>41</v>
      </c>
      <c r="M3106" s="18" t="n">
        <f aca="false">IF(ISNUMBER(B3106),B3106,IF(MID(B3106,3,1)="-",DATE(VALUE(RIGHT(B3106,4)),VALUE(MID(B3106,4,2)),VALUE(LEFT(B3106,2))),DATE(VALUE(LEFT(B3106,4)),VALUE(MID(B3106,6,2)),VALUE(RIGHT(B3106,2)))))</f>
        <v>45922</v>
      </c>
      <c r="N3106" s="16" t="n">
        <f aca="false">MONTH(M3106)</f>
        <v>9</v>
      </c>
      <c r="O3106" s="16" t="str">
        <f aca="false">PROPER(TRIM(H3106))</f>
        <v>Kolkata</v>
      </c>
      <c r="P3106" s="16" t="str">
        <f aca="false">IFERROR(VLOOKUP(O3106,city_map!$A$2:$B$6,2,FALSE()),O3106)</f>
        <v>Kolkata</v>
      </c>
      <c r="Q3106" s="16" t="n">
        <f aca="false">IF(ISNUMBER(F3106),F3106,VALUE(SUBSTITUTE(SUBSTITUTE(F3106,"₹",""),",","")))</f>
        <v>3173</v>
      </c>
      <c r="R3106" s="16" t="n">
        <f aca="false">IF(E3106=99,1,E3106)</f>
        <v>2</v>
      </c>
      <c r="S3106" s="16" t="n">
        <f aca="false">IF(G3106="",0,G3106)</f>
        <v>0.2</v>
      </c>
      <c r="T3106" s="16" t="str">
        <f aca="false">IF(I3106="","Unknown",IF(I3106="upi","UPI",I3106))</f>
        <v>COD</v>
      </c>
      <c r="U3106" s="16" t="str">
        <f aca="false">IF(L3106="Yes","Y",IF(L3106="No","N",L3106))</f>
        <v>N</v>
      </c>
      <c r="V3106" s="19" t="n">
        <f aca="false">ROUND(R3106*Q3106*(1-S3106),2)</f>
        <v>5076.8</v>
      </c>
      <c r="W3106" s="16" t="str">
        <f aca="false">_xlfn.XLOOKUP(D3106,products!$A$2:$A$61,products!$C$2:$C$61,"Not found")</f>
        <v>Home</v>
      </c>
    </row>
    <row r="3107" customFormat="false" ht="15" hidden="false" customHeight="false" outlineLevel="0" collapsed="false">
      <c r="A3107" s="16" t="s">
        <v>4388</v>
      </c>
      <c r="B3107" s="16" t="s">
        <v>4380</v>
      </c>
      <c r="C3107" s="16" t="s">
        <v>2420</v>
      </c>
      <c r="D3107" s="16" t="s">
        <v>51</v>
      </c>
      <c r="E3107" s="16" t="n">
        <v>1</v>
      </c>
      <c r="F3107" s="16" t="n">
        <v>2381</v>
      </c>
      <c r="G3107" s="16" t="n">
        <v>0.15</v>
      </c>
      <c r="H3107" s="16" t="s">
        <v>70</v>
      </c>
      <c r="I3107" s="16" t="s">
        <v>40</v>
      </c>
      <c r="J3107" s="16" t="n">
        <v>6</v>
      </c>
      <c r="K3107" s="16"/>
      <c r="L3107" s="16" t="s">
        <v>41</v>
      </c>
      <c r="M3107" s="18" t="n">
        <f aca="false">IF(ISNUMBER(B3107),B3107,IF(MID(B3107,3,1)="-",DATE(VALUE(RIGHT(B3107,4)),VALUE(MID(B3107,4,2)),VALUE(LEFT(B3107,2))),DATE(VALUE(LEFT(B3107,4)),VALUE(MID(B3107,6,2)),VALUE(RIGHT(B3107,2)))))</f>
        <v>45922</v>
      </c>
      <c r="N3107" s="16" t="n">
        <f aca="false">MONTH(M3107)</f>
        <v>9</v>
      </c>
      <c r="O3107" s="16" t="str">
        <f aca="false">PROPER(TRIM(H3107))</f>
        <v>Pune</v>
      </c>
      <c r="P3107" s="16" t="str">
        <f aca="false">IFERROR(VLOOKUP(O3107,city_map!$A$2:$B$6,2,FALSE()),O3107)</f>
        <v>Pune</v>
      </c>
      <c r="Q3107" s="16" t="n">
        <f aca="false">IF(ISNUMBER(F3107),F3107,VALUE(SUBSTITUTE(SUBSTITUTE(F3107,"₹",""),",","")))</f>
        <v>2381</v>
      </c>
      <c r="R3107" s="16" t="n">
        <f aca="false">IF(E3107=99,1,E3107)</f>
        <v>1</v>
      </c>
      <c r="S3107" s="16" t="n">
        <f aca="false">IF(G3107="",0,G3107)</f>
        <v>0.15</v>
      </c>
      <c r="T3107" s="16" t="str">
        <f aca="false">IF(I3107="","Unknown",IF(I3107="upi","UPI",I3107))</f>
        <v>COD</v>
      </c>
      <c r="U3107" s="16" t="str">
        <f aca="false">IF(L3107="Yes","Y",IF(L3107="No","N",L3107))</f>
        <v>N</v>
      </c>
      <c r="V3107" s="19" t="n">
        <f aca="false">ROUND(R3107*Q3107*(1-S3107),2)</f>
        <v>2023.85</v>
      </c>
      <c r="W3107" s="16" t="str">
        <f aca="false">_xlfn.XLOOKUP(D3107,products!$A$2:$A$61,products!$C$2:$C$61,"Not found")</f>
        <v>Fashion</v>
      </c>
    </row>
    <row r="3108" customFormat="false" ht="15" hidden="false" customHeight="false" outlineLevel="0" collapsed="false">
      <c r="A3108" s="16" t="s">
        <v>4389</v>
      </c>
      <c r="B3108" s="16" t="s">
        <v>4380</v>
      </c>
      <c r="C3108" s="16" t="s">
        <v>959</v>
      </c>
      <c r="D3108" s="16" t="s">
        <v>396</v>
      </c>
      <c r="E3108" s="16" t="n">
        <v>1</v>
      </c>
      <c r="F3108" s="16" t="n">
        <v>5485</v>
      </c>
      <c r="G3108" s="16" t="n">
        <v>0.05</v>
      </c>
      <c r="H3108" s="16" t="s">
        <v>67</v>
      </c>
      <c r="I3108" s="16" t="s">
        <v>100</v>
      </c>
      <c r="J3108" s="16" t="n">
        <v>5</v>
      </c>
      <c r="K3108" s="16" t="n">
        <v>3</v>
      </c>
      <c r="L3108" s="16" t="s">
        <v>174</v>
      </c>
      <c r="M3108" s="18" t="n">
        <f aca="false">IF(ISNUMBER(B3108),B3108,IF(MID(B3108,3,1)="-",DATE(VALUE(RIGHT(B3108,4)),VALUE(MID(B3108,4,2)),VALUE(LEFT(B3108,2))),DATE(VALUE(LEFT(B3108,4)),VALUE(MID(B3108,6,2)),VALUE(RIGHT(B3108,2)))))</f>
        <v>45922</v>
      </c>
      <c r="N3108" s="16" t="n">
        <f aca="false">MONTH(M3108)</f>
        <v>9</v>
      </c>
      <c r="O3108" s="16" t="str">
        <f aca="false">PROPER(TRIM(H3108))</f>
        <v>Kolkata</v>
      </c>
      <c r="P3108" s="16" t="str">
        <f aca="false">IFERROR(VLOOKUP(O3108,city_map!$A$2:$B$6,2,FALSE()),O3108)</f>
        <v>Kolkata</v>
      </c>
      <c r="Q3108" s="16" t="n">
        <f aca="false">IF(ISNUMBER(F3108),F3108,VALUE(SUBSTITUTE(SUBSTITUTE(F3108,"₹",""),",","")))</f>
        <v>5485</v>
      </c>
      <c r="R3108" s="16" t="n">
        <f aca="false">IF(E3108=99,1,E3108)</f>
        <v>1</v>
      </c>
      <c r="S3108" s="16" t="n">
        <f aca="false">IF(G3108="",0,G3108)</f>
        <v>0.05</v>
      </c>
      <c r="T3108" s="16" t="str">
        <f aca="false">IF(I3108="","Unknown",IF(I3108="upi","UPI",I3108))</f>
        <v>Net Banking</v>
      </c>
      <c r="U3108" s="16" t="str">
        <f aca="false">IF(L3108="Yes","Y",IF(L3108="No","N",L3108))</f>
        <v>N</v>
      </c>
      <c r="V3108" s="19" t="n">
        <f aca="false">ROUND(R3108*Q3108*(1-S3108),2)</f>
        <v>5210.75</v>
      </c>
      <c r="W3108" s="16" t="str">
        <f aca="false">_xlfn.XLOOKUP(D3108,products!$A$2:$A$61,products!$C$2:$C$61,"Not found")</f>
        <v>Home</v>
      </c>
    </row>
    <row r="3109" customFormat="false" ht="15" hidden="false" customHeight="false" outlineLevel="0" collapsed="false">
      <c r="A3109" s="16" t="s">
        <v>4390</v>
      </c>
      <c r="B3109" s="16" t="s">
        <v>4380</v>
      </c>
      <c r="C3109" s="16" t="s">
        <v>1030</v>
      </c>
      <c r="D3109" s="16" t="s">
        <v>341</v>
      </c>
      <c r="E3109" s="16" t="n">
        <v>2</v>
      </c>
      <c r="F3109" s="16" t="n">
        <v>1087</v>
      </c>
      <c r="G3109" s="16" t="n">
        <v>0.05</v>
      </c>
      <c r="H3109" s="16" t="s">
        <v>233</v>
      </c>
      <c r="I3109" s="16" t="s">
        <v>60</v>
      </c>
      <c r="J3109" s="16" t="n">
        <v>3</v>
      </c>
      <c r="K3109" s="16" t="n">
        <v>5</v>
      </c>
      <c r="L3109" s="16" t="s">
        <v>41</v>
      </c>
      <c r="M3109" s="18" t="n">
        <f aca="false">IF(ISNUMBER(B3109),B3109,IF(MID(B3109,3,1)="-",DATE(VALUE(RIGHT(B3109,4)),VALUE(MID(B3109,4,2)),VALUE(LEFT(B3109,2))),DATE(VALUE(LEFT(B3109,4)),VALUE(MID(B3109,6,2)),VALUE(RIGHT(B3109,2)))))</f>
        <v>45922</v>
      </c>
      <c r="N3109" s="16" t="n">
        <f aca="false">MONTH(M3109)</f>
        <v>9</v>
      </c>
      <c r="O3109" s="16" t="str">
        <f aca="false">PROPER(TRIM(H3109))</f>
        <v>Mumbai</v>
      </c>
      <c r="P3109" s="16" t="str">
        <f aca="false">IFERROR(VLOOKUP(O3109,city_map!$A$2:$B$6,2,FALSE()),O3109)</f>
        <v>Mumbai</v>
      </c>
      <c r="Q3109" s="16" t="n">
        <f aca="false">IF(ISNUMBER(F3109),F3109,VALUE(SUBSTITUTE(SUBSTITUTE(F3109,"₹",""),",","")))</f>
        <v>1087</v>
      </c>
      <c r="R3109" s="16" t="n">
        <f aca="false">IF(E3109=99,1,E3109)</f>
        <v>2</v>
      </c>
      <c r="S3109" s="16" t="n">
        <f aca="false">IF(G3109="",0,G3109)</f>
        <v>0.05</v>
      </c>
      <c r="T3109" s="16" t="str">
        <f aca="false">IF(I3109="","Unknown",IF(I3109="upi","UPI",I3109))</f>
        <v>UPI</v>
      </c>
      <c r="U3109" s="16" t="str">
        <f aca="false">IF(L3109="Yes","Y",IF(L3109="No","N",L3109))</f>
        <v>N</v>
      </c>
      <c r="V3109" s="19" t="n">
        <f aca="false">ROUND(R3109*Q3109*(1-S3109),2)</f>
        <v>2065.3</v>
      </c>
      <c r="W3109" s="16" t="str">
        <f aca="false">_xlfn.XLOOKUP(D3109,products!$A$2:$A$61,products!$C$2:$C$61,"Not found")</f>
        <v>Home</v>
      </c>
    </row>
    <row r="3110" customFormat="false" ht="15" hidden="false" customHeight="false" outlineLevel="0" collapsed="false">
      <c r="A3110" s="16" t="s">
        <v>4391</v>
      </c>
      <c r="B3110" s="16" t="s">
        <v>4380</v>
      </c>
      <c r="C3110" s="16" t="s">
        <v>2257</v>
      </c>
      <c r="D3110" s="16" t="s">
        <v>108</v>
      </c>
      <c r="E3110" s="16" t="n">
        <v>1</v>
      </c>
      <c r="F3110" s="16" t="n">
        <v>3655</v>
      </c>
      <c r="G3110" s="16" t="n">
        <v>0</v>
      </c>
      <c r="H3110" s="16" t="s">
        <v>112</v>
      </c>
      <c r="I3110" s="16" t="s">
        <v>71</v>
      </c>
      <c r="J3110" s="16" t="n">
        <v>3</v>
      </c>
      <c r="K3110" s="16" t="n">
        <v>4</v>
      </c>
      <c r="L3110" s="16" t="s">
        <v>41</v>
      </c>
      <c r="M3110" s="18" t="n">
        <f aca="false">IF(ISNUMBER(B3110),B3110,IF(MID(B3110,3,1)="-",DATE(VALUE(RIGHT(B3110,4)),VALUE(MID(B3110,4,2)),VALUE(LEFT(B3110,2))),DATE(VALUE(LEFT(B3110,4)),VALUE(MID(B3110,6,2)),VALUE(RIGHT(B3110,2)))))</f>
        <v>45922</v>
      </c>
      <c r="N3110" s="16" t="n">
        <f aca="false">MONTH(M3110)</f>
        <v>9</v>
      </c>
      <c r="O3110" s="16" t="str">
        <f aca="false">PROPER(TRIM(H3110))</f>
        <v>Mumbai</v>
      </c>
      <c r="P3110" s="16" t="str">
        <f aca="false">IFERROR(VLOOKUP(O3110,city_map!$A$2:$B$6,2,FALSE()),O3110)</f>
        <v>Mumbai</v>
      </c>
      <c r="Q3110" s="16" t="n">
        <f aca="false">IF(ISNUMBER(F3110),F3110,VALUE(SUBSTITUTE(SUBSTITUTE(F3110,"₹",""),",","")))</f>
        <v>3655</v>
      </c>
      <c r="R3110" s="16" t="n">
        <f aca="false">IF(E3110=99,1,E3110)</f>
        <v>1</v>
      </c>
      <c r="S3110" s="16" t="n">
        <f aca="false">IF(G3110="",0,G3110)</f>
        <v>0</v>
      </c>
      <c r="T3110" s="16" t="str">
        <f aca="false">IF(I3110="","Unknown",IF(I3110="upi","UPI",I3110))</f>
        <v>Credit Card</v>
      </c>
      <c r="U3110" s="16" t="str">
        <f aca="false">IF(L3110="Yes","Y",IF(L3110="No","N",L3110))</f>
        <v>N</v>
      </c>
      <c r="V3110" s="19" t="n">
        <f aca="false">ROUND(R3110*Q3110*(1-S3110),2)</f>
        <v>3655</v>
      </c>
      <c r="W3110" s="16" t="str">
        <f aca="false">_xlfn.XLOOKUP(D3110,products!$A$2:$A$61,products!$C$2:$C$61,"Not found")</f>
        <v>Electronics</v>
      </c>
    </row>
    <row r="3111" customFormat="false" ht="15" hidden="false" customHeight="false" outlineLevel="0" collapsed="false">
      <c r="A3111" s="16" t="s">
        <v>4392</v>
      </c>
      <c r="B3111" s="16" t="s">
        <v>4380</v>
      </c>
      <c r="C3111" s="16" t="s">
        <v>1677</v>
      </c>
      <c r="D3111" s="16" t="s">
        <v>173</v>
      </c>
      <c r="E3111" s="16" t="n">
        <v>2</v>
      </c>
      <c r="F3111" s="16" t="n">
        <v>1217</v>
      </c>
      <c r="G3111" s="16" t="n">
        <v>0.05</v>
      </c>
      <c r="H3111" s="16" t="s">
        <v>39</v>
      </c>
      <c r="I3111" s="16" t="s">
        <v>71</v>
      </c>
      <c r="J3111" s="16" t="n">
        <v>4</v>
      </c>
      <c r="K3111" s="16" t="n">
        <v>4</v>
      </c>
      <c r="L3111" s="16" t="s">
        <v>41</v>
      </c>
      <c r="M3111" s="18" t="n">
        <f aca="false">IF(ISNUMBER(B3111),B3111,IF(MID(B3111,3,1)="-",DATE(VALUE(RIGHT(B3111,4)),VALUE(MID(B3111,4,2)),VALUE(LEFT(B3111,2))),DATE(VALUE(LEFT(B3111,4)),VALUE(MID(B3111,6,2)),VALUE(RIGHT(B3111,2)))))</f>
        <v>45922</v>
      </c>
      <c r="N3111" s="16" t="n">
        <f aca="false">MONTH(M3111)</f>
        <v>9</v>
      </c>
      <c r="O3111" s="16" t="str">
        <f aca="false">PROPER(TRIM(H3111))</f>
        <v>Delhi</v>
      </c>
      <c r="P3111" s="16" t="str">
        <f aca="false">IFERROR(VLOOKUP(O3111,city_map!$A$2:$B$6,2,FALSE()),O3111)</f>
        <v>Delhi</v>
      </c>
      <c r="Q3111" s="16" t="n">
        <f aca="false">IF(ISNUMBER(F3111),F3111,VALUE(SUBSTITUTE(SUBSTITUTE(F3111,"₹",""),",","")))</f>
        <v>1217</v>
      </c>
      <c r="R3111" s="16" t="n">
        <f aca="false">IF(E3111=99,1,E3111)</f>
        <v>2</v>
      </c>
      <c r="S3111" s="16" t="n">
        <f aca="false">IF(G3111="",0,G3111)</f>
        <v>0.05</v>
      </c>
      <c r="T3111" s="16" t="str">
        <f aca="false">IF(I3111="","Unknown",IF(I3111="upi","UPI",I3111))</f>
        <v>Credit Card</v>
      </c>
      <c r="U3111" s="16" t="str">
        <f aca="false">IF(L3111="Yes","Y",IF(L3111="No","N",L3111))</f>
        <v>N</v>
      </c>
      <c r="V3111" s="19" t="n">
        <f aca="false">ROUND(R3111*Q3111*(1-S3111),2)</f>
        <v>2312.3</v>
      </c>
      <c r="W3111" s="16" t="str">
        <f aca="false">_xlfn.XLOOKUP(D3111,products!$A$2:$A$61,products!$C$2:$C$61,"Not found")</f>
        <v>Fashion</v>
      </c>
    </row>
    <row r="3112" customFormat="false" ht="15" hidden="false" customHeight="false" outlineLevel="0" collapsed="false">
      <c r="A3112" s="16" t="s">
        <v>4393</v>
      </c>
      <c r="B3112" s="16" t="s">
        <v>4380</v>
      </c>
      <c r="C3112" s="16" t="s">
        <v>750</v>
      </c>
      <c r="D3112" s="16" t="s">
        <v>129</v>
      </c>
      <c r="E3112" s="16" t="n">
        <v>2</v>
      </c>
      <c r="F3112" s="16" t="n">
        <v>589</v>
      </c>
      <c r="G3112" s="16" t="n">
        <v>0</v>
      </c>
      <c r="H3112" s="16" t="s">
        <v>112</v>
      </c>
      <c r="I3112" s="16" t="s">
        <v>71</v>
      </c>
      <c r="J3112" s="16" t="n">
        <v>3</v>
      </c>
      <c r="K3112" s="16" t="n">
        <v>5</v>
      </c>
      <c r="L3112" s="16" t="s">
        <v>41</v>
      </c>
      <c r="M3112" s="18" t="n">
        <f aca="false">IF(ISNUMBER(B3112),B3112,IF(MID(B3112,3,1)="-",DATE(VALUE(RIGHT(B3112,4)),VALUE(MID(B3112,4,2)),VALUE(LEFT(B3112,2))),DATE(VALUE(LEFT(B3112,4)),VALUE(MID(B3112,6,2)),VALUE(RIGHT(B3112,2)))))</f>
        <v>45922</v>
      </c>
      <c r="N3112" s="16" t="n">
        <f aca="false">MONTH(M3112)</f>
        <v>9</v>
      </c>
      <c r="O3112" s="16" t="str">
        <f aca="false">PROPER(TRIM(H3112))</f>
        <v>Mumbai</v>
      </c>
      <c r="P3112" s="16" t="str">
        <f aca="false">IFERROR(VLOOKUP(O3112,city_map!$A$2:$B$6,2,FALSE()),O3112)</f>
        <v>Mumbai</v>
      </c>
      <c r="Q3112" s="16" t="n">
        <f aca="false">IF(ISNUMBER(F3112),F3112,VALUE(SUBSTITUTE(SUBSTITUTE(F3112,"₹",""),",","")))</f>
        <v>589</v>
      </c>
      <c r="R3112" s="16" t="n">
        <f aca="false">IF(E3112=99,1,E3112)</f>
        <v>2</v>
      </c>
      <c r="S3112" s="16" t="n">
        <f aca="false">IF(G3112="",0,G3112)</f>
        <v>0</v>
      </c>
      <c r="T3112" s="16" t="str">
        <f aca="false">IF(I3112="","Unknown",IF(I3112="upi","UPI",I3112))</f>
        <v>Credit Card</v>
      </c>
      <c r="U3112" s="16" t="str">
        <f aca="false">IF(L3112="Yes","Y",IF(L3112="No","N",L3112))</f>
        <v>N</v>
      </c>
      <c r="V3112" s="19" t="n">
        <f aca="false">ROUND(R3112*Q3112*(1-S3112),2)</f>
        <v>1178</v>
      </c>
      <c r="W3112" s="16" t="str">
        <f aca="false">_xlfn.XLOOKUP(D3112,products!$A$2:$A$61,products!$C$2:$C$61,"Not found")</f>
        <v>Beauty</v>
      </c>
    </row>
    <row r="3113" customFormat="false" ht="15" hidden="false" customHeight="false" outlineLevel="0" collapsed="false">
      <c r="A3113" s="16" t="s">
        <v>4394</v>
      </c>
      <c r="B3113" s="16" t="s">
        <v>4380</v>
      </c>
      <c r="C3113" s="16" t="s">
        <v>680</v>
      </c>
      <c r="D3113" s="16" t="s">
        <v>225</v>
      </c>
      <c r="E3113" s="16" t="n">
        <v>2</v>
      </c>
      <c r="F3113" s="16" t="n">
        <v>416</v>
      </c>
      <c r="G3113" s="16" t="n">
        <v>0.1</v>
      </c>
      <c r="H3113" s="16" t="s">
        <v>70</v>
      </c>
      <c r="I3113" s="16" t="s">
        <v>60</v>
      </c>
      <c r="J3113" s="16" t="n">
        <v>5</v>
      </c>
      <c r="K3113" s="16" t="n">
        <v>3</v>
      </c>
      <c r="L3113" s="16" t="s">
        <v>41</v>
      </c>
      <c r="M3113" s="18" t="n">
        <f aca="false">IF(ISNUMBER(B3113),B3113,IF(MID(B3113,3,1)="-",DATE(VALUE(RIGHT(B3113,4)),VALUE(MID(B3113,4,2)),VALUE(LEFT(B3113,2))),DATE(VALUE(LEFT(B3113,4)),VALUE(MID(B3113,6,2)),VALUE(RIGHT(B3113,2)))))</f>
        <v>45922</v>
      </c>
      <c r="N3113" s="16" t="n">
        <f aca="false">MONTH(M3113)</f>
        <v>9</v>
      </c>
      <c r="O3113" s="16" t="str">
        <f aca="false">PROPER(TRIM(H3113))</f>
        <v>Pune</v>
      </c>
      <c r="P3113" s="16" t="str">
        <f aca="false">IFERROR(VLOOKUP(O3113,city_map!$A$2:$B$6,2,FALSE()),O3113)</f>
        <v>Pune</v>
      </c>
      <c r="Q3113" s="16" t="n">
        <f aca="false">IF(ISNUMBER(F3113),F3113,VALUE(SUBSTITUTE(SUBSTITUTE(F3113,"₹",""),",","")))</f>
        <v>416</v>
      </c>
      <c r="R3113" s="16" t="n">
        <f aca="false">IF(E3113=99,1,E3113)</f>
        <v>2</v>
      </c>
      <c r="S3113" s="16" t="n">
        <f aca="false">IF(G3113="",0,G3113)</f>
        <v>0.1</v>
      </c>
      <c r="T3113" s="16" t="str">
        <f aca="false">IF(I3113="","Unknown",IF(I3113="upi","UPI",I3113))</f>
        <v>UPI</v>
      </c>
      <c r="U3113" s="16" t="str">
        <f aca="false">IF(L3113="Yes","Y",IF(L3113="No","N",L3113))</f>
        <v>N</v>
      </c>
      <c r="V3113" s="19" t="n">
        <f aca="false">ROUND(R3113*Q3113*(1-S3113),2)</f>
        <v>748.8</v>
      </c>
      <c r="W3113" s="16" t="str">
        <f aca="false">_xlfn.XLOOKUP(D3113,products!$A$2:$A$61,products!$C$2:$C$61,"Not found")</f>
        <v>Books</v>
      </c>
    </row>
    <row r="3114" customFormat="false" ht="15" hidden="false" customHeight="false" outlineLevel="0" collapsed="false">
      <c r="A3114" s="16" t="s">
        <v>4395</v>
      </c>
      <c r="B3114" s="16" t="s">
        <v>4380</v>
      </c>
      <c r="C3114" s="16" t="s">
        <v>1598</v>
      </c>
      <c r="D3114" s="16" t="s">
        <v>308</v>
      </c>
      <c r="E3114" s="16" t="n">
        <v>2</v>
      </c>
      <c r="F3114" s="16" t="n">
        <v>196</v>
      </c>
      <c r="G3114" s="16" t="n">
        <v>0</v>
      </c>
      <c r="H3114" s="16" t="s">
        <v>130</v>
      </c>
      <c r="I3114" s="16" t="s">
        <v>40</v>
      </c>
      <c r="J3114" s="16" t="n">
        <v>2</v>
      </c>
      <c r="K3114" s="16" t="n">
        <v>5</v>
      </c>
      <c r="L3114" s="16" t="s">
        <v>41</v>
      </c>
      <c r="M3114" s="18" t="n">
        <f aca="false">IF(ISNUMBER(B3114),B3114,IF(MID(B3114,3,1)="-",DATE(VALUE(RIGHT(B3114,4)),VALUE(MID(B3114,4,2)),VALUE(LEFT(B3114,2))),DATE(VALUE(LEFT(B3114,4)),VALUE(MID(B3114,6,2)),VALUE(RIGHT(B3114,2)))))</f>
        <v>45922</v>
      </c>
      <c r="N3114" s="16" t="n">
        <f aca="false">MONTH(M3114)</f>
        <v>9</v>
      </c>
      <c r="O3114" s="16" t="str">
        <f aca="false">PROPER(TRIM(H3114))</f>
        <v>Bengaluru</v>
      </c>
      <c r="P3114" s="16" t="str">
        <f aca="false">IFERROR(VLOOKUP(O3114,city_map!$A$2:$B$6,2,FALSE()),O3114)</f>
        <v>Bengaluru</v>
      </c>
      <c r="Q3114" s="16" t="n">
        <f aca="false">IF(ISNUMBER(F3114),F3114,VALUE(SUBSTITUTE(SUBSTITUTE(F3114,"₹",""),",","")))</f>
        <v>196</v>
      </c>
      <c r="R3114" s="16" t="n">
        <f aca="false">IF(E3114=99,1,E3114)</f>
        <v>2</v>
      </c>
      <c r="S3114" s="16" t="n">
        <f aca="false">IF(G3114="",0,G3114)</f>
        <v>0</v>
      </c>
      <c r="T3114" s="16" t="str">
        <f aca="false">IF(I3114="","Unknown",IF(I3114="upi","UPI",I3114))</f>
        <v>COD</v>
      </c>
      <c r="U3114" s="16" t="str">
        <f aca="false">IF(L3114="Yes","Y",IF(L3114="No","N",L3114))</f>
        <v>N</v>
      </c>
      <c r="V3114" s="19" t="n">
        <f aca="false">ROUND(R3114*Q3114*(1-S3114),2)</f>
        <v>392</v>
      </c>
      <c r="W3114" s="16" t="str">
        <f aca="false">_xlfn.XLOOKUP(D3114,products!$A$2:$A$61,products!$C$2:$C$61,"Not found")</f>
        <v>Beauty</v>
      </c>
    </row>
    <row r="3115" customFormat="false" ht="15" hidden="false" customHeight="false" outlineLevel="0" collapsed="false">
      <c r="A3115" s="16" t="s">
        <v>4396</v>
      </c>
      <c r="B3115" s="16" t="s">
        <v>4380</v>
      </c>
      <c r="C3115" s="16" t="s">
        <v>76</v>
      </c>
      <c r="D3115" s="16" t="s">
        <v>179</v>
      </c>
      <c r="E3115" s="16" t="n">
        <v>1</v>
      </c>
      <c r="F3115" s="16" t="s">
        <v>4397</v>
      </c>
      <c r="G3115" s="16" t="n">
        <v>0</v>
      </c>
      <c r="H3115" s="16" t="s">
        <v>46</v>
      </c>
      <c r="I3115" s="16" t="s">
        <v>60</v>
      </c>
      <c r="J3115" s="16" t="n">
        <v>5</v>
      </c>
      <c r="K3115" s="16" t="n">
        <v>4</v>
      </c>
      <c r="L3115" s="16" t="s">
        <v>41</v>
      </c>
      <c r="M3115" s="18" t="n">
        <f aca="false">IF(ISNUMBER(B3115),B3115,IF(MID(B3115,3,1)="-",DATE(VALUE(RIGHT(B3115,4)),VALUE(MID(B3115,4,2)),VALUE(LEFT(B3115,2))),DATE(VALUE(LEFT(B3115,4)),VALUE(MID(B3115,6,2)),VALUE(RIGHT(B3115,2)))))</f>
        <v>45922</v>
      </c>
      <c r="N3115" s="16" t="n">
        <f aca="false">MONTH(M3115)</f>
        <v>9</v>
      </c>
      <c r="O3115" s="16" t="str">
        <f aca="false">PROPER(TRIM(H3115))</f>
        <v>Chennai</v>
      </c>
      <c r="P3115" s="16" t="str">
        <f aca="false">IFERROR(VLOOKUP(O3115,city_map!$A$2:$B$6,2,FALSE()),O3115)</f>
        <v>Chennai</v>
      </c>
      <c r="Q3115" s="16" t="n">
        <f aca="false">IF(ISNUMBER(F3115),F3115,VALUE(SUBSTITUTE(SUBSTITUTE(F3115,"₹",""),",","")))</f>
        <v>2417</v>
      </c>
      <c r="R3115" s="16" t="n">
        <f aca="false">IF(E3115=99,1,E3115)</f>
        <v>1</v>
      </c>
      <c r="S3115" s="16" t="n">
        <f aca="false">IF(G3115="",0,G3115)</f>
        <v>0</v>
      </c>
      <c r="T3115" s="16" t="str">
        <f aca="false">IF(I3115="","Unknown",IF(I3115="upi","UPI",I3115))</f>
        <v>UPI</v>
      </c>
      <c r="U3115" s="16" t="str">
        <f aca="false">IF(L3115="Yes","Y",IF(L3115="No","N",L3115))</f>
        <v>N</v>
      </c>
      <c r="V3115" s="19" t="n">
        <f aca="false">ROUND(R3115*Q3115*(1-S3115),2)</f>
        <v>2417</v>
      </c>
      <c r="W3115" s="16" t="str">
        <f aca="false">_xlfn.XLOOKUP(D3115,products!$A$2:$A$61,products!$C$2:$C$61,"Not found")</f>
        <v>Electronics</v>
      </c>
    </row>
    <row r="3116" customFormat="false" ht="15" hidden="false" customHeight="false" outlineLevel="0" collapsed="false">
      <c r="A3116" s="16" t="s">
        <v>4398</v>
      </c>
      <c r="B3116" s="16" t="s">
        <v>4380</v>
      </c>
      <c r="C3116" s="16" t="s">
        <v>971</v>
      </c>
      <c r="D3116" s="16" t="s">
        <v>232</v>
      </c>
      <c r="E3116" s="16" t="n">
        <v>1</v>
      </c>
      <c r="F3116" s="16" t="n">
        <v>2090</v>
      </c>
      <c r="G3116" s="16" t="n">
        <v>0</v>
      </c>
      <c r="H3116" s="16" t="s">
        <v>39</v>
      </c>
      <c r="I3116" s="16" t="s">
        <v>60</v>
      </c>
      <c r="J3116" s="16" t="n">
        <v>3</v>
      </c>
      <c r="K3116" s="16" t="n">
        <v>5</v>
      </c>
      <c r="L3116" s="16" t="s">
        <v>41</v>
      </c>
      <c r="M3116" s="18" t="n">
        <f aca="false">IF(ISNUMBER(B3116),B3116,IF(MID(B3116,3,1)="-",DATE(VALUE(RIGHT(B3116,4)),VALUE(MID(B3116,4,2)),VALUE(LEFT(B3116,2))),DATE(VALUE(LEFT(B3116,4)),VALUE(MID(B3116,6,2)),VALUE(RIGHT(B3116,2)))))</f>
        <v>45922</v>
      </c>
      <c r="N3116" s="16" t="n">
        <f aca="false">MONTH(M3116)</f>
        <v>9</v>
      </c>
      <c r="O3116" s="16" t="str">
        <f aca="false">PROPER(TRIM(H3116))</f>
        <v>Delhi</v>
      </c>
      <c r="P3116" s="16" t="str">
        <f aca="false">IFERROR(VLOOKUP(O3116,city_map!$A$2:$B$6,2,FALSE()),O3116)</f>
        <v>Delhi</v>
      </c>
      <c r="Q3116" s="16" t="n">
        <f aca="false">IF(ISNUMBER(F3116),F3116,VALUE(SUBSTITUTE(SUBSTITUTE(F3116,"₹",""),",","")))</f>
        <v>2090</v>
      </c>
      <c r="R3116" s="16" t="n">
        <f aca="false">IF(E3116=99,1,E3116)</f>
        <v>1</v>
      </c>
      <c r="S3116" s="16" t="n">
        <f aca="false">IF(G3116="",0,G3116)</f>
        <v>0</v>
      </c>
      <c r="T3116" s="16" t="str">
        <f aca="false">IF(I3116="","Unknown",IF(I3116="upi","UPI",I3116))</f>
        <v>UPI</v>
      </c>
      <c r="U3116" s="16" t="str">
        <f aca="false">IF(L3116="Yes","Y",IF(L3116="No","N",L3116))</f>
        <v>N</v>
      </c>
      <c r="V3116" s="19" t="n">
        <f aca="false">ROUND(R3116*Q3116*(1-S3116),2)</f>
        <v>2090</v>
      </c>
      <c r="W3116" s="16" t="str">
        <f aca="false">_xlfn.XLOOKUP(D3116,products!$A$2:$A$61,products!$C$2:$C$61,"Not found")</f>
        <v>Electronics</v>
      </c>
    </row>
    <row r="3117" customFormat="false" ht="15" hidden="false" customHeight="false" outlineLevel="0" collapsed="false">
      <c r="A3117" s="16" t="s">
        <v>4399</v>
      </c>
      <c r="B3117" s="16" t="s">
        <v>4380</v>
      </c>
      <c r="C3117" s="16" t="s">
        <v>1493</v>
      </c>
      <c r="D3117" s="16" t="s">
        <v>259</v>
      </c>
      <c r="E3117" s="16" t="n">
        <v>3</v>
      </c>
      <c r="F3117" s="16" t="n">
        <v>519</v>
      </c>
      <c r="G3117" s="16" t="n">
        <v>0.15</v>
      </c>
      <c r="H3117" s="16" t="s">
        <v>112</v>
      </c>
      <c r="I3117" s="16" t="s">
        <v>40</v>
      </c>
      <c r="J3117" s="16" t="n">
        <v>3</v>
      </c>
      <c r="K3117" s="16" t="n">
        <v>5</v>
      </c>
      <c r="L3117" s="16" t="s">
        <v>41</v>
      </c>
      <c r="M3117" s="18" t="n">
        <f aca="false">IF(ISNUMBER(B3117),B3117,IF(MID(B3117,3,1)="-",DATE(VALUE(RIGHT(B3117,4)),VALUE(MID(B3117,4,2)),VALUE(LEFT(B3117,2))),DATE(VALUE(LEFT(B3117,4)),VALUE(MID(B3117,6,2)),VALUE(RIGHT(B3117,2)))))</f>
        <v>45922</v>
      </c>
      <c r="N3117" s="16" t="n">
        <f aca="false">MONTH(M3117)</f>
        <v>9</v>
      </c>
      <c r="O3117" s="16" t="str">
        <f aca="false">PROPER(TRIM(H3117))</f>
        <v>Mumbai</v>
      </c>
      <c r="P3117" s="16" t="str">
        <f aca="false">IFERROR(VLOOKUP(O3117,city_map!$A$2:$B$6,2,FALSE()),O3117)</f>
        <v>Mumbai</v>
      </c>
      <c r="Q3117" s="16" t="n">
        <f aca="false">IF(ISNUMBER(F3117),F3117,VALUE(SUBSTITUTE(SUBSTITUTE(F3117,"₹",""),",","")))</f>
        <v>519</v>
      </c>
      <c r="R3117" s="16" t="n">
        <f aca="false">IF(E3117=99,1,E3117)</f>
        <v>3</v>
      </c>
      <c r="S3117" s="16" t="n">
        <f aca="false">IF(G3117="",0,G3117)</f>
        <v>0.15</v>
      </c>
      <c r="T3117" s="16" t="str">
        <f aca="false">IF(I3117="","Unknown",IF(I3117="upi","UPI",I3117))</f>
        <v>COD</v>
      </c>
      <c r="U3117" s="16" t="str">
        <f aca="false">IF(L3117="Yes","Y",IF(L3117="No","N",L3117))</f>
        <v>N</v>
      </c>
      <c r="V3117" s="19" t="n">
        <f aca="false">ROUND(R3117*Q3117*(1-S3117),2)</f>
        <v>1323.45</v>
      </c>
      <c r="W3117" s="16" t="str">
        <f aca="false">_xlfn.XLOOKUP(D3117,products!$A$2:$A$61,products!$C$2:$C$61,"Not found")</f>
        <v>Books</v>
      </c>
    </row>
    <row r="3118" customFormat="false" ht="15" hidden="false" customHeight="false" outlineLevel="0" collapsed="false">
      <c r="A3118" s="16" t="s">
        <v>4400</v>
      </c>
      <c r="B3118" s="16" t="s">
        <v>4380</v>
      </c>
      <c r="C3118" s="16" t="s">
        <v>1462</v>
      </c>
      <c r="D3118" s="16" t="s">
        <v>55</v>
      </c>
      <c r="E3118" s="16" t="n">
        <v>1</v>
      </c>
      <c r="F3118" s="16" t="n">
        <v>1922</v>
      </c>
      <c r="G3118" s="16" t="n">
        <v>0</v>
      </c>
      <c r="H3118" s="16" t="s">
        <v>208</v>
      </c>
      <c r="I3118" s="16" t="s">
        <v>40</v>
      </c>
      <c r="J3118" s="16" t="n">
        <v>4</v>
      </c>
      <c r="K3118" s="16" t="n">
        <v>5</v>
      </c>
      <c r="L3118" s="16" t="s">
        <v>41</v>
      </c>
      <c r="M3118" s="18" t="n">
        <f aca="false">IF(ISNUMBER(B3118),B3118,IF(MID(B3118,3,1)="-",DATE(VALUE(RIGHT(B3118,4)),VALUE(MID(B3118,4,2)),VALUE(LEFT(B3118,2))),DATE(VALUE(LEFT(B3118,4)),VALUE(MID(B3118,6,2)),VALUE(RIGHT(B3118,2)))))</f>
        <v>45922</v>
      </c>
      <c r="N3118" s="16" t="n">
        <f aca="false">MONTH(M3118)</f>
        <v>9</v>
      </c>
      <c r="O3118" s="16" t="str">
        <f aca="false">PROPER(TRIM(H3118))</f>
        <v>Jaipur</v>
      </c>
      <c r="P3118" s="16" t="str">
        <f aca="false">IFERROR(VLOOKUP(O3118,city_map!$A$2:$B$6,2,FALSE()),O3118)</f>
        <v>Jaipur</v>
      </c>
      <c r="Q3118" s="16" t="n">
        <f aca="false">IF(ISNUMBER(F3118),F3118,VALUE(SUBSTITUTE(SUBSTITUTE(F3118,"₹",""),",","")))</f>
        <v>1922</v>
      </c>
      <c r="R3118" s="16" t="n">
        <f aca="false">IF(E3118=99,1,E3118)</f>
        <v>1</v>
      </c>
      <c r="S3118" s="16" t="n">
        <f aca="false">IF(G3118="",0,G3118)</f>
        <v>0</v>
      </c>
      <c r="T3118" s="16" t="str">
        <f aca="false">IF(I3118="","Unknown",IF(I3118="upi","UPI",I3118))</f>
        <v>COD</v>
      </c>
      <c r="U3118" s="16" t="str">
        <f aca="false">IF(L3118="Yes","Y",IF(L3118="No","N",L3118))</f>
        <v>N</v>
      </c>
      <c r="V3118" s="19" t="n">
        <f aca="false">ROUND(R3118*Q3118*(1-S3118),2)</f>
        <v>1922</v>
      </c>
      <c r="W3118" s="16" t="str">
        <f aca="false">_xlfn.XLOOKUP(D3118,products!$A$2:$A$61,products!$C$2:$C$61,"Not found")</f>
        <v>Home</v>
      </c>
    </row>
    <row r="3119" customFormat="false" ht="15" hidden="false" customHeight="false" outlineLevel="0" collapsed="false">
      <c r="A3119" s="16" t="s">
        <v>4401</v>
      </c>
      <c r="B3119" s="16" t="s">
        <v>4380</v>
      </c>
      <c r="C3119" s="16" t="s">
        <v>2372</v>
      </c>
      <c r="D3119" s="16" t="s">
        <v>203</v>
      </c>
      <c r="E3119" s="16" t="n">
        <v>1</v>
      </c>
      <c r="F3119" s="16" t="n">
        <v>2621</v>
      </c>
      <c r="G3119" s="16" t="n">
        <v>0.3</v>
      </c>
      <c r="H3119" s="16" t="s">
        <v>56</v>
      </c>
      <c r="I3119" s="16" t="s">
        <v>47</v>
      </c>
      <c r="J3119" s="16" t="n">
        <v>5</v>
      </c>
      <c r="K3119" s="16" t="n">
        <v>5</v>
      </c>
      <c r="L3119" s="16" t="s">
        <v>41</v>
      </c>
      <c r="M3119" s="18" t="n">
        <f aca="false">IF(ISNUMBER(B3119),B3119,IF(MID(B3119,3,1)="-",DATE(VALUE(RIGHT(B3119,4)),VALUE(MID(B3119,4,2)),VALUE(LEFT(B3119,2))),DATE(VALUE(LEFT(B3119,4)),VALUE(MID(B3119,6,2)),VALUE(RIGHT(B3119,2)))))</f>
        <v>45922</v>
      </c>
      <c r="N3119" s="16" t="n">
        <f aca="false">MONTH(M3119)</f>
        <v>9</v>
      </c>
      <c r="O3119" s="16" t="str">
        <f aca="false">PROPER(TRIM(H3119))</f>
        <v>Lucknow</v>
      </c>
      <c r="P3119" s="16" t="str">
        <f aca="false">IFERROR(VLOOKUP(O3119,city_map!$A$2:$B$6,2,FALSE()),O3119)</f>
        <v>Lucknow</v>
      </c>
      <c r="Q3119" s="16" t="n">
        <f aca="false">IF(ISNUMBER(F3119),F3119,VALUE(SUBSTITUTE(SUBSTITUTE(F3119,"₹",""),",","")))</f>
        <v>2621</v>
      </c>
      <c r="R3119" s="16" t="n">
        <f aca="false">IF(E3119=99,1,E3119)</f>
        <v>1</v>
      </c>
      <c r="S3119" s="16" t="n">
        <f aca="false">IF(G3119="",0,G3119)</f>
        <v>0.3</v>
      </c>
      <c r="T3119" s="16" t="str">
        <f aca="false">IF(I3119="","Unknown",IF(I3119="upi","UPI",I3119))</f>
        <v>Debit Card</v>
      </c>
      <c r="U3119" s="16" t="str">
        <f aca="false">IF(L3119="Yes","Y",IF(L3119="No","N",L3119))</f>
        <v>N</v>
      </c>
      <c r="V3119" s="19" t="n">
        <f aca="false">ROUND(R3119*Q3119*(1-S3119),2)</f>
        <v>1834.7</v>
      </c>
      <c r="W3119" s="16" t="str">
        <f aca="false">_xlfn.XLOOKUP(D3119,products!$A$2:$A$61,products!$C$2:$C$61,"Not found")</f>
        <v>Fashion</v>
      </c>
    </row>
    <row r="3120" customFormat="false" ht="15" hidden="false" customHeight="false" outlineLevel="0" collapsed="false">
      <c r="A3120" s="16" t="s">
        <v>4402</v>
      </c>
      <c r="B3120" s="16" t="s">
        <v>4380</v>
      </c>
      <c r="C3120" s="16" t="s">
        <v>515</v>
      </c>
      <c r="D3120" s="16" t="s">
        <v>133</v>
      </c>
      <c r="E3120" s="16" t="n">
        <v>2</v>
      </c>
      <c r="F3120" s="16" t="n">
        <v>573</v>
      </c>
      <c r="G3120" s="16" t="n">
        <v>0.1</v>
      </c>
      <c r="H3120" s="16" t="s">
        <v>39</v>
      </c>
      <c r="I3120" s="16" t="s">
        <v>60</v>
      </c>
      <c r="J3120" s="16" t="n">
        <v>5</v>
      </c>
      <c r="K3120" s="16" t="n">
        <v>3</v>
      </c>
      <c r="L3120" s="16" t="s">
        <v>41</v>
      </c>
      <c r="M3120" s="18" t="n">
        <f aca="false">IF(ISNUMBER(B3120),B3120,IF(MID(B3120,3,1)="-",DATE(VALUE(RIGHT(B3120,4)),VALUE(MID(B3120,4,2)),VALUE(LEFT(B3120,2))),DATE(VALUE(LEFT(B3120,4)),VALUE(MID(B3120,6,2)),VALUE(RIGHT(B3120,2)))))</f>
        <v>45922</v>
      </c>
      <c r="N3120" s="16" t="n">
        <f aca="false">MONTH(M3120)</f>
        <v>9</v>
      </c>
      <c r="O3120" s="16" t="str">
        <f aca="false">PROPER(TRIM(H3120))</f>
        <v>Delhi</v>
      </c>
      <c r="P3120" s="16" t="str">
        <f aca="false">IFERROR(VLOOKUP(O3120,city_map!$A$2:$B$6,2,FALSE()),O3120)</f>
        <v>Delhi</v>
      </c>
      <c r="Q3120" s="16" t="n">
        <f aca="false">IF(ISNUMBER(F3120),F3120,VALUE(SUBSTITUTE(SUBSTITUTE(F3120,"₹",""),",","")))</f>
        <v>573</v>
      </c>
      <c r="R3120" s="16" t="n">
        <f aca="false">IF(E3120=99,1,E3120)</f>
        <v>2</v>
      </c>
      <c r="S3120" s="16" t="n">
        <f aca="false">IF(G3120="",0,G3120)</f>
        <v>0.1</v>
      </c>
      <c r="T3120" s="16" t="str">
        <f aca="false">IF(I3120="","Unknown",IF(I3120="upi","UPI",I3120))</f>
        <v>UPI</v>
      </c>
      <c r="U3120" s="16" t="str">
        <f aca="false">IF(L3120="Yes","Y",IF(L3120="No","N",L3120))</f>
        <v>N</v>
      </c>
      <c r="V3120" s="19" t="n">
        <f aca="false">ROUND(R3120*Q3120*(1-S3120),2)</f>
        <v>1031.4</v>
      </c>
      <c r="W3120" s="16" t="str">
        <f aca="false">_xlfn.XLOOKUP(D3120,products!$A$2:$A$61,products!$C$2:$C$61,"Not found")</f>
        <v>Books</v>
      </c>
    </row>
    <row r="3121" customFormat="false" ht="15" hidden="false" customHeight="false" outlineLevel="0" collapsed="false">
      <c r="A3121" s="16" t="s">
        <v>4403</v>
      </c>
      <c r="B3121" s="16" t="s">
        <v>4380</v>
      </c>
      <c r="C3121" s="16" t="s">
        <v>2427</v>
      </c>
      <c r="D3121" s="16" t="s">
        <v>254</v>
      </c>
      <c r="E3121" s="16" t="n">
        <v>1</v>
      </c>
      <c r="F3121" s="16" t="n">
        <v>1000</v>
      </c>
      <c r="G3121" s="16" t="n">
        <v>0.2</v>
      </c>
      <c r="H3121" s="16" t="s">
        <v>112</v>
      </c>
      <c r="I3121" s="16" t="s">
        <v>60</v>
      </c>
      <c r="J3121" s="16" t="n">
        <v>5</v>
      </c>
      <c r="K3121" s="16" t="n">
        <v>4</v>
      </c>
      <c r="L3121" s="16" t="s">
        <v>41</v>
      </c>
      <c r="M3121" s="18" t="n">
        <f aca="false">IF(ISNUMBER(B3121),B3121,IF(MID(B3121,3,1)="-",DATE(VALUE(RIGHT(B3121,4)),VALUE(MID(B3121,4,2)),VALUE(LEFT(B3121,2))),DATE(VALUE(LEFT(B3121,4)),VALUE(MID(B3121,6,2)),VALUE(RIGHT(B3121,2)))))</f>
        <v>45922</v>
      </c>
      <c r="N3121" s="16" t="n">
        <f aca="false">MONTH(M3121)</f>
        <v>9</v>
      </c>
      <c r="O3121" s="16" t="str">
        <f aca="false">PROPER(TRIM(H3121))</f>
        <v>Mumbai</v>
      </c>
      <c r="P3121" s="16" t="str">
        <f aca="false">IFERROR(VLOOKUP(O3121,city_map!$A$2:$B$6,2,FALSE()),O3121)</f>
        <v>Mumbai</v>
      </c>
      <c r="Q3121" s="16" t="n">
        <f aca="false">IF(ISNUMBER(F3121),F3121,VALUE(SUBSTITUTE(SUBSTITUTE(F3121,"₹",""),",","")))</f>
        <v>1000</v>
      </c>
      <c r="R3121" s="16" t="n">
        <f aca="false">IF(E3121=99,1,E3121)</f>
        <v>1</v>
      </c>
      <c r="S3121" s="16" t="n">
        <f aca="false">IF(G3121="",0,G3121)</f>
        <v>0.2</v>
      </c>
      <c r="T3121" s="16" t="str">
        <f aca="false">IF(I3121="","Unknown",IF(I3121="upi","UPI",I3121))</f>
        <v>UPI</v>
      </c>
      <c r="U3121" s="16" t="str">
        <f aca="false">IF(L3121="Yes","Y",IF(L3121="No","N",L3121))</f>
        <v>N</v>
      </c>
      <c r="V3121" s="19" t="n">
        <f aca="false">ROUND(R3121*Q3121*(1-S3121),2)</f>
        <v>800</v>
      </c>
      <c r="W3121" s="16" t="str">
        <f aca="false">_xlfn.XLOOKUP(D3121,products!$A$2:$A$61,products!$C$2:$C$61,"Not found")</f>
        <v>Fashion</v>
      </c>
    </row>
    <row r="3122" customFormat="false" ht="15" hidden="false" customHeight="false" outlineLevel="0" collapsed="false">
      <c r="A3122" s="16" t="s">
        <v>4404</v>
      </c>
      <c r="B3122" s="16" t="s">
        <v>4380</v>
      </c>
      <c r="C3122" s="16" t="s">
        <v>218</v>
      </c>
      <c r="D3122" s="16" t="s">
        <v>639</v>
      </c>
      <c r="E3122" s="16" t="n">
        <v>4</v>
      </c>
      <c r="F3122" s="16" t="n">
        <v>802</v>
      </c>
      <c r="G3122" s="16" t="n">
        <v>0</v>
      </c>
      <c r="H3122" s="16" t="s">
        <v>130</v>
      </c>
      <c r="I3122" s="16" t="s">
        <v>60</v>
      </c>
      <c r="J3122" s="16" t="n">
        <v>2</v>
      </c>
      <c r="K3122" s="16" t="n">
        <v>4</v>
      </c>
      <c r="L3122" s="16" t="s">
        <v>41</v>
      </c>
      <c r="M3122" s="18" t="n">
        <f aca="false">IF(ISNUMBER(B3122),B3122,IF(MID(B3122,3,1)="-",DATE(VALUE(RIGHT(B3122,4)),VALUE(MID(B3122,4,2)),VALUE(LEFT(B3122,2))),DATE(VALUE(LEFT(B3122,4)),VALUE(MID(B3122,6,2)),VALUE(RIGHT(B3122,2)))))</f>
        <v>45922</v>
      </c>
      <c r="N3122" s="16" t="n">
        <f aca="false">MONTH(M3122)</f>
        <v>9</v>
      </c>
      <c r="O3122" s="16" t="str">
        <f aca="false">PROPER(TRIM(H3122))</f>
        <v>Bengaluru</v>
      </c>
      <c r="P3122" s="16" t="str">
        <f aca="false">IFERROR(VLOOKUP(O3122,city_map!$A$2:$B$6,2,FALSE()),O3122)</f>
        <v>Bengaluru</v>
      </c>
      <c r="Q3122" s="16" t="n">
        <f aca="false">IF(ISNUMBER(F3122),F3122,VALUE(SUBSTITUTE(SUBSTITUTE(F3122,"₹",""),",","")))</f>
        <v>802</v>
      </c>
      <c r="R3122" s="16" t="n">
        <f aca="false">IF(E3122=99,1,E3122)</f>
        <v>4</v>
      </c>
      <c r="S3122" s="16" t="n">
        <f aca="false">IF(G3122="",0,G3122)</f>
        <v>0</v>
      </c>
      <c r="T3122" s="16" t="str">
        <f aca="false">IF(I3122="","Unknown",IF(I3122="upi","UPI",I3122))</f>
        <v>UPI</v>
      </c>
      <c r="U3122" s="16" t="str">
        <f aca="false">IF(L3122="Yes","Y",IF(L3122="No","N",L3122))</f>
        <v>N</v>
      </c>
      <c r="V3122" s="19" t="n">
        <f aca="false">ROUND(R3122*Q3122*(1-S3122),2)</f>
        <v>3208</v>
      </c>
      <c r="W3122" s="16" t="str">
        <f aca="false">_xlfn.XLOOKUP(D3122,products!$A$2:$A$61,products!$C$2:$C$61,"Not found")</f>
        <v>Beauty</v>
      </c>
    </row>
    <row r="3123" customFormat="false" ht="15" hidden="false" customHeight="false" outlineLevel="0" collapsed="false">
      <c r="A3123" s="16" t="s">
        <v>4405</v>
      </c>
      <c r="B3123" s="16" t="s">
        <v>4380</v>
      </c>
      <c r="C3123" s="16" t="s">
        <v>1677</v>
      </c>
      <c r="D3123" s="16" t="s">
        <v>262</v>
      </c>
      <c r="E3123" s="16" t="n">
        <v>2</v>
      </c>
      <c r="F3123" s="16" t="s">
        <v>4406</v>
      </c>
      <c r="G3123" s="16" t="n">
        <v>0.05</v>
      </c>
      <c r="H3123" s="16" t="s">
        <v>39</v>
      </c>
      <c r="I3123" s="16" t="s">
        <v>47</v>
      </c>
      <c r="J3123" s="16" t="n">
        <v>2</v>
      </c>
      <c r="K3123" s="16" t="n">
        <v>4</v>
      </c>
      <c r="L3123" s="16" t="s">
        <v>41</v>
      </c>
      <c r="M3123" s="18" t="n">
        <f aca="false">IF(ISNUMBER(B3123),B3123,IF(MID(B3123,3,1)="-",DATE(VALUE(RIGHT(B3123,4)),VALUE(MID(B3123,4,2)),VALUE(LEFT(B3123,2))),DATE(VALUE(LEFT(B3123,4)),VALUE(MID(B3123,6,2)),VALUE(RIGHT(B3123,2)))))</f>
        <v>45922</v>
      </c>
      <c r="N3123" s="16" t="n">
        <f aca="false">MONTH(M3123)</f>
        <v>9</v>
      </c>
      <c r="O3123" s="16" t="str">
        <f aca="false">PROPER(TRIM(H3123))</f>
        <v>Delhi</v>
      </c>
      <c r="P3123" s="16" t="str">
        <f aca="false">IFERROR(VLOOKUP(O3123,city_map!$A$2:$B$6,2,FALSE()),O3123)</f>
        <v>Delhi</v>
      </c>
      <c r="Q3123" s="16" t="n">
        <f aca="false">IF(ISNUMBER(F3123),F3123,VALUE(SUBSTITUTE(SUBSTITUTE(F3123,"₹",""),",","")))</f>
        <v>819</v>
      </c>
      <c r="R3123" s="16" t="n">
        <f aca="false">IF(E3123=99,1,E3123)</f>
        <v>2</v>
      </c>
      <c r="S3123" s="16" t="n">
        <f aca="false">IF(G3123="",0,G3123)</f>
        <v>0.05</v>
      </c>
      <c r="T3123" s="16" t="str">
        <f aca="false">IF(I3123="","Unknown",IF(I3123="upi","UPI",I3123))</f>
        <v>Debit Card</v>
      </c>
      <c r="U3123" s="16" t="str">
        <f aca="false">IF(L3123="Yes","Y",IF(L3123="No","N",L3123))</f>
        <v>N</v>
      </c>
      <c r="V3123" s="19" t="n">
        <f aca="false">ROUND(R3123*Q3123*(1-S3123),2)</f>
        <v>1556.1</v>
      </c>
      <c r="W3123" s="16" t="str">
        <f aca="false">_xlfn.XLOOKUP(D3123,products!$A$2:$A$61,products!$C$2:$C$61,"Not found")</f>
        <v>Home</v>
      </c>
    </row>
    <row r="3124" customFormat="false" ht="15" hidden="false" customHeight="false" outlineLevel="0" collapsed="false">
      <c r="A3124" s="16" t="s">
        <v>4407</v>
      </c>
      <c r="B3124" s="16" t="s">
        <v>4408</v>
      </c>
      <c r="C3124" s="16" t="s">
        <v>633</v>
      </c>
      <c r="D3124" s="16" t="s">
        <v>721</v>
      </c>
      <c r="E3124" s="16" t="n">
        <v>1</v>
      </c>
      <c r="F3124" s="16" t="n">
        <v>498</v>
      </c>
      <c r="G3124" s="16" t="n">
        <v>0.15</v>
      </c>
      <c r="H3124" s="16" t="s">
        <v>67</v>
      </c>
      <c r="I3124" s="16" t="s">
        <v>60</v>
      </c>
      <c r="J3124" s="16" t="n">
        <v>5</v>
      </c>
      <c r="K3124" s="16" t="n">
        <v>5</v>
      </c>
      <c r="L3124" s="16" t="s">
        <v>41</v>
      </c>
      <c r="M3124" s="18" t="n">
        <f aca="false">IF(ISNUMBER(B3124),B3124,IF(MID(B3124,3,1)="-",DATE(VALUE(RIGHT(B3124,4)),VALUE(MID(B3124,4,2)),VALUE(LEFT(B3124,2))),DATE(VALUE(LEFT(B3124,4)),VALUE(MID(B3124,6,2)),VALUE(RIGHT(B3124,2)))))</f>
        <v>45923</v>
      </c>
      <c r="N3124" s="16" t="n">
        <f aca="false">MONTH(M3124)</f>
        <v>9</v>
      </c>
      <c r="O3124" s="16" t="str">
        <f aca="false">PROPER(TRIM(H3124))</f>
        <v>Kolkata</v>
      </c>
      <c r="P3124" s="16" t="str">
        <f aca="false">IFERROR(VLOOKUP(O3124,city_map!$A$2:$B$6,2,FALSE()),O3124)</f>
        <v>Kolkata</v>
      </c>
      <c r="Q3124" s="16" t="n">
        <f aca="false">IF(ISNUMBER(F3124),F3124,VALUE(SUBSTITUTE(SUBSTITUTE(F3124,"₹",""),",","")))</f>
        <v>498</v>
      </c>
      <c r="R3124" s="16" t="n">
        <f aca="false">IF(E3124=99,1,E3124)</f>
        <v>1</v>
      </c>
      <c r="S3124" s="16" t="n">
        <f aca="false">IF(G3124="",0,G3124)</f>
        <v>0.15</v>
      </c>
      <c r="T3124" s="16" t="str">
        <f aca="false">IF(I3124="","Unknown",IF(I3124="upi","UPI",I3124))</f>
        <v>UPI</v>
      </c>
      <c r="U3124" s="16" t="str">
        <f aca="false">IF(L3124="Yes","Y",IF(L3124="No","N",L3124))</f>
        <v>N</v>
      </c>
      <c r="V3124" s="19" t="n">
        <f aca="false">ROUND(R3124*Q3124*(1-S3124),2)</f>
        <v>423.3</v>
      </c>
      <c r="W3124" s="16" t="str">
        <f aca="false">_xlfn.XLOOKUP(D3124,products!$A$2:$A$61,products!$C$2:$C$61,"Not found")</f>
        <v>Beauty</v>
      </c>
    </row>
    <row r="3125" customFormat="false" ht="15" hidden="false" customHeight="false" outlineLevel="0" collapsed="false">
      <c r="A3125" s="16" t="s">
        <v>4409</v>
      </c>
      <c r="B3125" s="16" t="s">
        <v>4408</v>
      </c>
      <c r="C3125" s="16" t="s">
        <v>2244</v>
      </c>
      <c r="D3125" s="16" t="s">
        <v>396</v>
      </c>
      <c r="E3125" s="16" t="n">
        <v>2</v>
      </c>
      <c r="F3125" s="16" t="n">
        <v>5716</v>
      </c>
      <c r="G3125" s="16" t="n">
        <v>0</v>
      </c>
      <c r="H3125" s="16" t="s">
        <v>89</v>
      </c>
      <c r="I3125" s="16" t="s">
        <v>60</v>
      </c>
      <c r="J3125" s="16" t="n">
        <v>3</v>
      </c>
      <c r="K3125" s="16" t="n">
        <v>4</v>
      </c>
      <c r="L3125" s="16" t="s">
        <v>41</v>
      </c>
      <c r="M3125" s="18" t="n">
        <f aca="false">IF(ISNUMBER(B3125),B3125,IF(MID(B3125,3,1)="-",DATE(VALUE(RIGHT(B3125,4)),VALUE(MID(B3125,4,2)),VALUE(LEFT(B3125,2))),DATE(VALUE(LEFT(B3125,4)),VALUE(MID(B3125,6,2)),VALUE(RIGHT(B3125,2)))))</f>
        <v>45923</v>
      </c>
      <c r="N3125" s="16" t="n">
        <f aca="false">MONTH(M3125)</f>
        <v>9</v>
      </c>
      <c r="O3125" s="16" t="str">
        <f aca="false">PROPER(TRIM(H3125))</f>
        <v>Ahmedabad</v>
      </c>
      <c r="P3125" s="16" t="str">
        <f aca="false">IFERROR(VLOOKUP(O3125,city_map!$A$2:$B$6,2,FALSE()),O3125)</f>
        <v>Ahmedabad</v>
      </c>
      <c r="Q3125" s="16" t="n">
        <f aca="false">IF(ISNUMBER(F3125),F3125,VALUE(SUBSTITUTE(SUBSTITUTE(F3125,"₹",""),",","")))</f>
        <v>5716</v>
      </c>
      <c r="R3125" s="16" t="n">
        <f aca="false">IF(E3125=99,1,E3125)</f>
        <v>2</v>
      </c>
      <c r="S3125" s="16" t="n">
        <f aca="false">IF(G3125="",0,G3125)</f>
        <v>0</v>
      </c>
      <c r="T3125" s="16" t="str">
        <f aca="false">IF(I3125="","Unknown",IF(I3125="upi","UPI",I3125))</f>
        <v>UPI</v>
      </c>
      <c r="U3125" s="16" t="str">
        <f aca="false">IF(L3125="Yes","Y",IF(L3125="No","N",L3125))</f>
        <v>N</v>
      </c>
      <c r="V3125" s="19" t="n">
        <f aca="false">ROUND(R3125*Q3125*(1-S3125),2)</f>
        <v>11432</v>
      </c>
      <c r="W3125" s="16" t="str">
        <f aca="false">_xlfn.XLOOKUP(D3125,products!$A$2:$A$61,products!$C$2:$C$61,"Not found")</f>
        <v>Home</v>
      </c>
    </row>
    <row r="3126" customFormat="false" ht="15" hidden="false" customHeight="false" outlineLevel="0" collapsed="false">
      <c r="A3126" s="16" t="s">
        <v>4410</v>
      </c>
      <c r="B3126" s="16" t="s">
        <v>4408</v>
      </c>
      <c r="C3126" s="16" t="s">
        <v>2924</v>
      </c>
      <c r="D3126" s="16" t="s">
        <v>232</v>
      </c>
      <c r="E3126" s="16" t="n">
        <v>1</v>
      </c>
      <c r="F3126" s="16" t="n">
        <v>1953</v>
      </c>
      <c r="G3126" s="16" t="n">
        <v>0</v>
      </c>
      <c r="H3126" s="16" t="s">
        <v>112</v>
      </c>
      <c r="I3126" s="16" t="s">
        <v>47</v>
      </c>
      <c r="J3126" s="16" t="n">
        <v>3</v>
      </c>
      <c r="K3126" s="16" t="n">
        <v>4</v>
      </c>
      <c r="L3126" s="16" t="s">
        <v>41</v>
      </c>
      <c r="M3126" s="18" t="n">
        <f aca="false">IF(ISNUMBER(B3126),B3126,IF(MID(B3126,3,1)="-",DATE(VALUE(RIGHT(B3126,4)),VALUE(MID(B3126,4,2)),VALUE(LEFT(B3126,2))),DATE(VALUE(LEFT(B3126,4)),VALUE(MID(B3126,6,2)),VALUE(RIGHT(B3126,2)))))</f>
        <v>45923</v>
      </c>
      <c r="N3126" s="16" t="n">
        <f aca="false">MONTH(M3126)</f>
        <v>9</v>
      </c>
      <c r="O3126" s="16" t="str">
        <f aca="false">PROPER(TRIM(H3126))</f>
        <v>Mumbai</v>
      </c>
      <c r="P3126" s="16" t="str">
        <f aca="false">IFERROR(VLOOKUP(O3126,city_map!$A$2:$B$6,2,FALSE()),O3126)</f>
        <v>Mumbai</v>
      </c>
      <c r="Q3126" s="16" t="n">
        <f aca="false">IF(ISNUMBER(F3126),F3126,VALUE(SUBSTITUTE(SUBSTITUTE(F3126,"₹",""),",","")))</f>
        <v>1953</v>
      </c>
      <c r="R3126" s="16" t="n">
        <f aca="false">IF(E3126=99,1,E3126)</f>
        <v>1</v>
      </c>
      <c r="S3126" s="16" t="n">
        <f aca="false">IF(G3126="",0,G3126)</f>
        <v>0</v>
      </c>
      <c r="T3126" s="16" t="str">
        <f aca="false">IF(I3126="","Unknown",IF(I3126="upi","UPI",I3126))</f>
        <v>Debit Card</v>
      </c>
      <c r="U3126" s="16" t="str">
        <f aca="false">IF(L3126="Yes","Y",IF(L3126="No","N",L3126))</f>
        <v>N</v>
      </c>
      <c r="V3126" s="19" t="n">
        <f aca="false">ROUND(R3126*Q3126*(1-S3126),2)</f>
        <v>1953</v>
      </c>
      <c r="W3126" s="16" t="str">
        <f aca="false">_xlfn.XLOOKUP(D3126,products!$A$2:$A$61,products!$C$2:$C$61,"Not found")</f>
        <v>Electronics</v>
      </c>
    </row>
    <row r="3127" customFormat="false" ht="15" hidden="false" customHeight="false" outlineLevel="0" collapsed="false">
      <c r="A3127" s="16" t="s">
        <v>4411</v>
      </c>
      <c r="B3127" s="16" t="s">
        <v>4408</v>
      </c>
      <c r="C3127" s="16" t="s">
        <v>190</v>
      </c>
      <c r="D3127" s="16" t="s">
        <v>111</v>
      </c>
      <c r="E3127" s="16" t="n">
        <v>1</v>
      </c>
      <c r="F3127" s="16" t="n">
        <v>982</v>
      </c>
      <c r="G3127" s="16" t="n">
        <v>0.2</v>
      </c>
      <c r="H3127" s="16" t="s">
        <v>527</v>
      </c>
      <c r="I3127" s="16" t="s">
        <v>71</v>
      </c>
      <c r="J3127" s="16" t="n">
        <v>3</v>
      </c>
      <c r="K3127" s="16" t="n">
        <v>5</v>
      </c>
      <c r="L3127" s="16" t="s">
        <v>41</v>
      </c>
      <c r="M3127" s="18" t="n">
        <f aca="false">IF(ISNUMBER(B3127),B3127,IF(MID(B3127,3,1)="-",DATE(VALUE(RIGHT(B3127,4)),VALUE(MID(B3127,4,2)),VALUE(LEFT(B3127,2))),DATE(VALUE(LEFT(B3127,4)),VALUE(MID(B3127,6,2)),VALUE(RIGHT(B3127,2)))))</f>
        <v>45923</v>
      </c>
      <c r="N3127" s="16" t="n">
        <f aca="false">MONTH(M3127)</f>
        <v>9</v>
      </c>
      <c r="O3127" s="16" t="str">
        <f aca="false">PROPER(TRIM(H3127))</f>
        <v>Bangalore</v>
      </c>
      <c r="P3127" s="16" t="str">
        <f aca="false">IFERROR(VLOOKUP(O3127,city_map!$A$2:$B$6,2,FALSE()),O3127)</f>
        <v>Bengaluru</v>
      </c>
      <c r="Q3127" s="16" t="n">
        <f aca="false">IF(ISNUMBER(F3127),F3127,VALUE(SUBSTITUTE(SUBSTITUTE(F3127,"₹",""),",","")))</f>
        <v>982</v>
      </c>
      <c r="R3127" s="16" t="n">
        <f aca="false">IF(E3127=99,1,E3127)</f>
        <v>1</v>
      </c>
      <c r="S3127" s="16" t="n">
        <f aca="false">IF(G3127="",0,G3127)</f>
        <v>0.2</v>
      </c>
      <c r="T3127" s="16" t="str">
        <f aca="false">IF(I3127="","Unknown",IF(I3127="upi","UPI",I3127))</f>
        <v>Credit Card</v>
      </c>
      <c r="U3127" s="16" t="str">
        <f aca="false">IF(L3127="Yes","Y",IF(L3127="No","N",L3127))</f>
        <v>N</v>
      </c>
      <c r="V3127" s="19" t="n">
        <f aca="false">ROUND(R3127*Q3127*(1-S3127),2)</f>
        <v>785.6</v>
      </c>
      <c r="W3127" s="16" t="str">
        <f aca="false">_xlfn.XLOOKUP(D3127,products!$A$2:$A$61,products!$C$2:$C$61,"Not found")</f>
        <v>Books</v>
      </c>
    </row>
    <row r="3128" customFormat="false" ht="15" hidden="false" customHeight="false" outlineLevel="0" collapsed="false">
      <c r="A3128" s="16" t="s">
        <v>4412</v>
      </c>
      <c r="B3128" s="16" t="s">
        <v>4408</v>
      </c>
      <c r="C3128" s="16" t="s">
        <v>2934</v>
      </c>
      <c r="D3128" s="16" t="s">
        <v>139</v>
      </c>
      <c r="E3128" s="16" t="n">
        <v>2</v>
      </c>
      <c r="F3128" s="16" t="n">
        <v>349</v>
      </c>
      <c r="G3128" s="16" t="n">
        <v>0.15</v>
      </c>
      <c r="H3128" s="16" t="s">
        <v>39</v>
      </c>
      <c r="I3128" s="16" t="s">
        <v>40</v>
      </c>
      <c r="J3128" s="16" t="n">
        <v>5</v>
      </c>
      <c r="K3128" s="16" t="n">
        <v>3</v>
      </c>
      <c r="L3128" s="16" t="s">
        <v>41</v>
      </c>
      <c r="M3128" s="18" t="n">
        <f aca="false">IF(ISNUMBER(B3128),B3128,IF(MID(B3128,3,1)="-",DATE(VALUE(RIGHT(B3128,4)),VALUE(MID(B3128,4,2)),VALUE(LEFT(B3128,2))),DATE(VALUE(LEFT(B3128,4)),VALUE(MID(B3128,6,2)),VALUE(RIGHT(B3128,2)))))</f>
        <v>45923</v>
      </c>
      <c r="N3128" s="16" t="n">
        <f aca="false">MONTH(M3128)</f>
        <v>9</v>
      </c>
      <c r="O3128" s="16" t="str">
        <f aca="false">PROPER(TRIM(H3128))</f>
        <v>Delhi</v>
      </c>
      <c r="P3128" s="16" t="str">
        <f aca="false">IFERROR(VLOOKUP(O3128,city_map!$A$2:$B$6,2,FALSE()),O3128)</f>
        <v>Delhi</v>
      </c>
      <c r="Q3128" s="16" t="n">
        <f aca="false">IF(ISNUMBER(F3128),F3128,VALUE(SUBSTITUTE(SUBSTITUTE(F3128,"₹",""),",","")))</f>
        <v>349</v>
      </c>
      <c r="R3128" s="16" t="n">
        <f aca="false">IF(E3128=99,1,E3128)</f>
        <v>2</v>
      </c>
      <c r="S3128" s="16" t="n">
        <f aca="false">IF(G3128="",0,G3128)</f>
        <v>0.15</v>
      </c>
      <c r="T3128" s="16" t="str">
        <f aca="false">IF(I3128="","Unknown",IF(I3128="upi","UPI",I3128))</f>
        <v>COD</v>
      </c>
      <c r="U3128" s="16" t="str">
        <f aca="false">IF(L3128="Yes","Y",IF(L3128="No","N",L3128))</f>
        <v>N</v>
      </c>
      <c r="V3128" s="19" t="n">
        <f aca="false">ROUND(R3128*Q3128*(1-S3128),2)</f>
        <v>593.3</v>
      </c>
      <c r="W3128" s="16" t="str">
        <f aca="false">_xlfn.XLOOKUP(D3128,products!$A$2:$A$61,products!$C$2:$C$61,"Not found")</f>
        <v>Beauty</v>
      </c>
    </row>
    <row r="3129" customFormat="false" ht="15" hidden="false" customHeight="false" outlineLevel="0" collapsed="false">
      <c r="A3129" s="16" t="s">
        <v>4413</v>
      </c>
      <c r="B3129" s="16" t="s">
        <v>4408</v>
      </c>
      <c r="C3129" s="16" t="s">
        <v>3427</v>
      </c>
      <c r="D3129" s="16" t="s">
        <v>393</v>
      </c>
      <c r="E3129" s="16" t="n">
        <v>3</v>
      </c>
      <c r="F3129" s="16" t="n">
        <v>504</v>
      </c>
      <c r="G3129" s="16" t="n">
        <v>0.15</v>
      </c>
      <c r="H3129" s="16" t="s">
        <v>56</v>
      </c>
      <c r="I3129" s="16"/>
      <c r="J3129" s="16" t="n">
        <v>6</v>
      </c>
      <c r="K3129" s="16" t="n">
        <v>2</v>
      </c>
      <c r="L3129" s="16" t="s">
        <v>57</v>
      </c>
      <c r="M3129" s="18" t="n">
        <f aca="false">IF(ISNUMBER(B3129),B3129,IF(MID(B3129,3,1)="-",DATE(VALUE(RIGHT(B3129,4)),VALUE(MID(B3129,4,2)),VALUE(LEFT(B3129,2))),DATE(VALUE(LEFT(B3129,4)),VALUE(MID(B3129,6,2)),VALUE(RIGHT(B3129,2)))))</f>
        <v>45923</v>
      </c>
      <c r="N3129" s="16" t="n">
        <f aca="false">MONTH(M3129)</f>
        <v>9</v>
      </c>
      <c r="O3129" s="16" t="str">
        <f aca="false">PROPER(TRIM(H3129))</f>
        <v>Lucknow</v>
      </c>
      <c r="P3129" s="16" t="str">
        <f aca="false">IFERROR(VLOOKUP(O3129,city_map!$A$2:$B$6,2,FALSE()),O3129)</f>
        <v>Lucknow</v>
      </c>
      <c r="Q3129" s="16" t="n">
        <f aca="false">IF(ISNUMBER(F3129),F3129,VALUE(SUBSTITUTE(SUBSTITUTE(F3129,"₹",""),",","")))</f>
        <v>504</v>
      </c>
      <c r="R3129" s="16" t="n">
        <f aca="false">IF(E3129=99,1,E3129)</f>
        <v>3</v>
      </c>
      <c r="S3129" s="16" t="n">
        <f aca="false">IF(G3129="",0,G3129)</f>
        <v>0.15</v>
      </c>
      <c r="T3129" s="16" t="str">
        <f aca="false">IF(I3129="","Unknown",IF(I3129="upi","UPI",I3129))</f>
        <v>Unknown</v>
      </c>
      <c r="U3129" s="16" t="str">
        <f aca="false">IF(L3129="Yes","Y",IF(L3129="No","N",L3129))</f>
        <v>Y</v>
      </c>
      <c r="V3129" s="19" t="n">
        <f aca="false">ROUND(R3129*Q3129*(1-S3129),2)</f>
        <v>1285.2</v>
      </c>
      <c r="W3129" s="16" t="str">
        <f aca="false">_xlfn.XLOOKUP(D3129,products!$A$2:$A$61,products!$C$2:$C$61,"Not found")</f>
        <v>Fashion</v>
      </c>
    </row>
    <row r="3130" customFormat="false" ht="15" hidden="false" customHeight="false" outlineLevel="0" collapsed="false">
      <c r="A3130" s="16" t="s">
        <v>4414</v>
      </c>
      <c r="B3130" s="16" t="s">
        <v>4408</v>
      </c>
      <c r="C3130" s="16" t="s">
        <v>2006</v>
      </c>
      <c r="D3130" s="16" t="s">
        <v>136</v>
      </c>
      <c r="E3130" s="16" t="n">
        <v>1</v>
      </c>
      <c r="F3130" s="16" t="n">
        <v>2278</v>
      </c>
      <c r="G3130" s="16" t="n">
        <v>0</v>
      </c>
      <c r="H3130" s="16" t="s">
        <v>70</v>
      </c>
      <c r="I3130" s="16" t="s">
        <v>60</v>
      </c>
      <c r="J3130" s="16" t="n">
        <v>4</v>
      </c>
      <c r="K3130" s="16" t="n">
        <v>4</v>
      </c>
      <c r="L3130" s="16" t="s">
        <v>41</v>
      </c>
      <c r="M3130" s="18" t="n">
        <f aca="false">IF(ISNUMBER(B3130),B3130,IF(MID(B3130,3,1)="-",DATE(VALUE(RIGHT(B3130,4)),VALUE(MID(B3130,4,2)),VALUE(LEFT(B3130,2))),DATE(VALUE(LEFT(B3130,4)),VALUE(MID(B3130,6,2)),VALUE(RIGHT(B3130,2)))))</f>
        <v>45923</v>
      </c>
      <c r="N3130" s="16" t="n">
        <f aca="false">MONTH(M3130)</f>
        <v>9</v>
      </c>
      <c r="O3130" s="16" t="str">
        <f aca="false">PROPER(TRIM(H3130))</f>
        <v>Pune</v>
      </c>
      <c r="P3130" s="16" t="str">
        <f aca="false">IFERROR(VLOOKUP(O3130,city_map!$A$2:$B$6,2,FALSE()),O3130)</f>
        <v>Pune</v>
      </c>
      <c r="Q3130" s="16" t="n">
        <f aca="false">IF(ISNUMBER(F3130),F3130,VALUE(SUBSTITUTE(SUBSTITUTE(F3130,"₹",""),",","")))</f>
        <v>2278</v>
      </c>
      <c r="R3130" s="16" t="n">
        <f aca="false">IF(E3130=99,1,E3130)</f>
        <v>1</v>
      </c>
      <c r="S3130" s="16" t="n">
        <f aca="false">IF(G3130="",0,G3130)</f>
        <v>0</v>
      </c>
      <c r="T3130" s="16" t="str">
        <f aca="false">IF(I3130="","Unknown",IF(I3130="upi","UPI",I3130))</f>
        <v>UPI</v>
      </c>
      <c r="U3130" s="16" t="str">
        <f aca="false">IF(L3130="Yes","Y",IF(L3130="No","N",L3130))</f>
        <v>N</v>
      </c>
      <c r="V3130" s="19" t="n">
        <f aca="false">ROUND(R3130*Q3130*(1-S3130),2)</f>
        <v>2278</v>
      </c>
      <c r="W3130" s="16" t="str">
        <f aca="false">_xlfn.XLOOKUP(D3130,products!$A$2:$A$61,products!$C$2:$C$61,"Not found")</f>
        <v>Electronics</v>
      </c>
    </row>
    <row r="3131" customFormat="false" ht="15" hidden="false" customHeight="false" outlineLevel="0" collapsed="false">
      <c r="A3131" s="16" t="s">
        <v>4415</v>
      </c>
      <c r="B3131" s="16" t="s">
        <v>4408</v>
      </c>
      <c r="C3131" s="16" t="s">
        <v>4196</v>
      </c>
      <c r="D3131" s="16" t="s">
        <v>45</v>
      </c>
      <c r="E3131" s="16" t="n">
        <v>1</v>
      </c>
      <c r="F3131" s="16" t="n">
        <v>312</v>
      </c>
      <c r="G3131" s="16" t="n">
        <v>0</v>
      </c>
      <c r="H3131" s="16" t="s">
        <v>67</v>
      </c>
      <c r="I3131" s="16" t="s">
        <v>71</v>
      </c>
      <c r="J3131" s="16" t="n">
        <v>2</v>
      </c>
      <c r="K3131" s="16" t="n">
        <v>4</v>
      </c>
      <c r="L3131" s="16" t="s">
        <v>41</v>
      </c>
      <c r="M3131" s="18" t="n">
        <f aca="false">IF(ISNUMBER(B3131),B3131,IF(MID(B3131,3,1)="-",DATE(VALUE(RIGHT(B3131,4)),VALUE(MID(B3131,4,2)),VALUE(LEFT(B3131,2))),DATE(VALUE(LEFT(B3131,4)),VALUE(MID(B3131,6,2)),VALUE(RIGHT(B3131,2)))))</f>
        <v>45923</v>
      </c>
      <c r="N3131" s="16" t="n">
        <f aca="false">MONTH(M3131)</f>
        <v>9</v>
      </c>
      <c r="O3131" s="16" t="str">
        <f aca="false">PROPER(TRIM(H3131))</f>
        <v>Kolkata</v>
      </c>
      <c r="P3131" s="16" t="str">
        <f aca="false">IFERROR(VLOOKUP(O3131,city_map!$A$2:$B$6,2,FALSE()),O3131)</f>
        <v>Kolkata</v>
      </c>
      <c r="Q3131" s="16" t="n">
        <f aca="false">IF(ISNUMBER(F3131),F3131,VALUE(SUBSTITUTE(SUBSTITUTE(F3131,"₹",""),",","")))</f>
        <v>312</v>
      </c>
      <c r="R3131" s="16" t="n">
        <f aca="false">IF(E3131=99,1,E3131)</f>
        <v>1</v>
      </c>
      <c r="S3131" s="16" t="n">
        <f aca="false">IF(G3131="",0,G3131)</f>
        <v>0</v>
      </c>
      <c r="T3131" s="16" t="str">
        <f aca="false">IF(I3131="","Unknown",IF(I3131="upi","UPI",I3131))</f>
        <v>Credit Card</v>
      </c>
      <c r="U3131" s="16" t="str">
        <f aca="false">IF(L3131="Yes","Y",IF(L3131="No","N",L3131))</f>
        <v>N</v>
      </c>
      <c r="V3131" s="19" t="n">
        <f aca="false">ROUND(R3131*Q3131*(1-S3131),2)</f>
        <v>312</v>
      </c>
      <c r="W3131" s="16" t="str">
        <f aca="false">_xlfn.XLOOKUP(D3131,products!$A$2:$A$61,products!$C$2:$C$61,"Not found")</f>
        <v>Beauty</v>
      </c>
    </row>
    <row r="3132" customFormat="false" ht="15" hidden="false" customHeight="false" outlineLevel="0" collapsed="false">
      <c r="A3132" s="16" t="s">
        <v>4416</v>
      </c>
      <c r="B3132" s="16" t="s">
        <v>4408</v>
      </c>
      <c r="C3132" s="16" t="s">
        <v>284</v>
      </c>
      <c r="D3132" s="16" t="s">
        <v>179</v>
      </c>
      <c r="E3132" s="16" t="n">
        <v>1</v>
      </c>
      <c r="F3132" s="16" t="n">
        <v>2615</v>
      </c>
      <c r="G3132" s="16" t="n">
        <v>0</v>
      </c>
      <c r="H3132" s="16" t="s">
        <v>112</v>
      </c>
      <c r="I3132" s="16" t="s">
        <v>71</v>
      </c>
      <c r="J3132" s="16" t="n">
        <v>4</v>
      </c>
      <c r="K3132" s="16" t="n">
        <v>5</v>
      </c>
      <c r="L3132" s="16" t="s">
        <v>41</v>
      </c>
      <c r="M3132" s="18" t="n">
        <f aca="false">IF(ISNUMBER(B3132),B3132,IF(MID(B3132,3,1)="-",DATE(VALUE(RIGHT(B3132,4)),VALUE(MID(B3132,4,2)),VALUE(LEFT(B3132,2))),DATE(VALUE(LEFT(B3132,4)),VALUE(MID(B3132,6,2)),VALUE(RIGHT(B3132,2)))))</f>
        <v>45923</v>
      </c>
      <c r="N3132" s="16" t="n">
        <f aca="false">MONTH(M3132)</f>
        <v>9</v>
      </c>
      <c r="O3132" s="16" t="str">
        <f aca="false">PROPER(TRIM(H3132))</f>
        <v>Mumbai</v>
      </c>
      <c r="P3132" s="16" t="str">
        <f aca="false">IFERROR(VLOOKUP(O3132,city_map!$A$2:$B$6,2,FALSE()),O3132)</f>
        <v>Mumbai</v>
      </c>
      <c r="Q3132" s="16" t="n">
        <f aca="false">IF(ISNUMBER(F3132),F3132,VALUE(SUBSTITUTE(SUBSTITUTE(F3132,"₹",""),",","")))</f>
        <v>2615</v>
      </c>
      <c r="R3132" s="16" t="n">
        <f aca="false">IF(E3132=99,1,E3132)</f>
        <v>1</v>
      </c>
      <c r="S3132" s="16" t="n">
        <f aca="false">IF(G3132="",0,G3132)</f>
        <v>0</v>
      </c>
      <c r="T3132" s="16" t="str">
        <f aca="false">IF(I3132="","Unknown",IF(I3132="upi","UPI",I3132))</f>
        <v>Credit Card</v>
      </c>
      <c r="U3132" s="16" t="str">
        <f aca="false">IF(L3132="Yes","Y",IF(L3132="No","N",L3132))</f>
        <v>N</v>
      </c>
      <c r="V3132" s="19" t="n">
        <f aca="false">ROUND(R3132*Q3132*(1-S3132),2)</f>
        <v>2615</v>
      </c>
      <c r="W3132" s="16" t="str">
        <f aca="false">_xlfn.XLOOKUP(D3132,products!$A$2:$A$61,products!$C$2:$C$61,"Not found")</f>
        <v>Electronics</v>
      </c>
    </row>
    <row r="3133" customFormat="false" ht="15" hidden="false" customHeight="false" outlineLevel="0" collapsed="false">
      <c r="A3133" s="16" t="s">
        <v>4417</v>
      </c>
      <c r="B3133" s="16" t="s">
        <v>4408</v>
      </c>
      <c r="C3133" s="16" t="s">
        <v>2118</v>
      </c>
      <c r="D3133" s="16" t="s">
        <v>136</v>
      </c>
      <c r="E3133" s="16" t="n">
        <v>1</v>
      </c>
      <c r="F3133" s="16" t="n">
        <v>2251</v>
      </c>
      <c r="G3133" s="16" t="n">
        <v>0.2</v>
      </c>
      <c r="H3133" s="16" t="s">
        <v>545</v>
      </c>
      <c r="I3133" s="16" t="s">
        <v>60</v>
      </c>
      <c r="J3133" s="16" t="n">
        <v>2</v>
      </c>
      <c r="K3133" s="16" t="n">
        <v>5</v>
      </c>
      <c r="L3133" s="16" t="s">
        <v>41</v>
      </c>
      <c r="M3133" s="18" t="n">
        <f aca="false">IF(ISNUMBER(B3133),B3133,IF(MID(B3133,3,1)="-",DATE(VALUE(RIGHT(B3133,4)),VALUE(MID(B3133,4,2)),VALUE(LEFT(B3133,2))),DATE(VALUE(LEFT(B3133,4)),VALUE(MID(B3133,6,2)),VALUE(RIGHT(B3133,2)))))</f>
        <v>45923</v>
      </c>
      <c r="N3133" s="16" t="n">
        <f aca="false">MONTH(M3133)</f>
        <v>9</v>
      </c>
      <c r="O3133" s="16" t="str">
        <f aca="false">PROPER(TRIM(H3133))</f>
        <v>Delhi</v>
      </c>
      <c r="P3133" s="16" t="str">
        <f aca="false">IFERROR(VLOOKUP(O3133,city_map!$A$2:$B$6,2,FALSE()),O3133)</f>
        <v>Delhi</v>
      </c>
      <c r="Q3133" s="16" t="n">
        <f aca="false">IF(ISNUMBER(F3133),F3133,VALUE(SUBSTITUTE(SUBSTITUTE(F3133,"₹",""),",","")))</f>
        <v>2251</v>
      </c>
      <c r="R3133" s="16" t="n">
        <f aca="false">IF(E3133=99,1,E3133)</f>
        <v>1</v>
      </c>
      <c r="S3133" s="16" t="n">
        <f aca="false">IF(G3133="",0,G3133)</f>
        <v>0.2</v>
      </c>
      <c r="T3133" s="16" t="str">
        <f aca="false">IF(I3133="","Unknown",IF(I3133="upi","UPI",I3133))</f>
        <v>UPI</v>
      </c>
      <c r="U3133" s="16" t="str">
        <f aca="false">IF(L3133="Yes","Y",IF(L3133="No","N",L3133))</f>
        <v>N</v>
      </c>
      <c r="V3133" s="19" t="n">
        <f aca="false">ROUND(R3133*Q3133*(1-S3133),2)</f>
        <v>1800.8</v>
      </c>
      <c r="W3133" s="16" t="str">
        <f aca="false">_xlfn.XLOOKUP(D3133,products!$A$2:$A$61,products!$C$2:$C$61,"Not found")</f>
        <v>Electronics</v>
      </c>
    </row>
    <row r="3134" customFormat="false" ht="15" hidden="false" customHeight="false" outlineLevel="0" collapsed="false">
      <c r="A3134" s="16" t="s">
        <v>4418</v>
      </c>
      <c r="B3134" s="16" t="s">
        <v>4408</v>
      </c>
      <c r="C3134" s="16" t="s">
        <v>986</v>
      </c>
      <c r="D3134" s="16" t="s">
        <v>232</v>
      </c>
      <c r="E3134" s="16" t="n">
        <v>2</v>
      </c>
      <c r="F3134" s="16" t="n">
        <v>1983</v>
      </c>
      <c r="G3134" s="16" t="n">
        <v>0.1</v>
      </c>
      <c r="H3134" s="16" t="s">
        <v>67</v>
      </c>
      <c r="I3134" s="16" t="s">
        <v>100</v>
      </c>
      <c r="J3134" s="16" t="n">
        <v>4</v>
      </c>
      <c r="K3134" s="16" t="n">
        <v>4</v>
      </c>
      <c r="L3134" s="16" t="s">
        <v>41</v>
      </c>
      <c r="M3134" s="18" t="n">
        <f aca="false">IF(ISNUMBER(B3134),B3134,IF(MID(B3134,3,1)="-",DATE(VALUE(RIGHT(B3134,4)),VALUE(MID(B3134,4,2)),VALUE(LEFT(B3134,2))),DATE(VALUE(LEFT(B3134,4)),VALUE(MID(B3134,6,2)),VALUE(RIGHT(B3134,2)))))</f>
        <v>45923</v>
      </c>
      <c r="N3134" s="16" t="n">
        <f aca="false">MONTH(M3134)</f>
        <v>9</v>
      </c>
      <c r="O3134" s="16" t="str">
        <f aca="false">PROPER(TRIM(H3134))</f>
        <v>Kolkata</v>
      </c>
      <c r="P3134" s="16" t="str">
        <f aca="false">IFERROR(VLOOKUP(O3134,city_map!$A$2:$B$6,2,FALSE()),O3134)</f>
        <v>Kolkata</v>
      </c>
      <c r="Q3134" s="16" t="n">
        <f aca="false">IF(ISNUMBER(F3134),F3134,VALUE(SUBSTITUTE(SUBSTITUTE(F3134,"₹",""),",","")))</f>
        <v>1983</v>
      </c>
      <c r="R3134" s="16" t="n">
        <f aca="false">IF(E3134=99,1,E3134)</f>
        <v>2</v>
      </c>
      <c r="S3134" s="16" t="n">
        <f aca="false">IF(G3134="",0,G3134)</f>
        <v>0.1</v>
      </c>
      <c r="T3134" s="16" t="str">
        <f aca="false">IF(I3134="","Unknown",IF(I3134="upi","UPI",I3134))</f>
        <v>Net Banking</v>
      </c>
      <c r="U3134" s="16" t="str">
        <f aca="false">IF(L3134="Yes","Y",IF(L3134="No","N",L3134))</f>
        <v>N</v>
      </c>
      <c r="V3134" s="19" t="n">
        <f aca="false">ROUND(R3134*Q3134*(1-S3134),2)</f>
        <v>3569.4</v>
      </c>
      <c r="W3134" s="16" t="str">
        <f aca="false">_xlfn.XLOOKUP(D3134,products!$A$2:$A$61,products!$C$2:$C$61,"Not found")</f>
        <v>Electronics</v>
      </c>
    </row>
    <row r="3135" customFormat="false" ht="15" hidden="false" customHeight="false" outlineLevel="0" collapsed="false">
      <c r="A3135" s="16" t="s">
        <v>4419</v>
      </c>
      <c r="B3135" s="16" t="s">
        <v>4408</v>
      </c>
      <c r="C3135" s="16" t="s">
        <v>831</v>
      </c>
      <c r="D3135" s="16" t="s">
        <v>74</v>
      </c>
      <c r="E3135" s="16" t="n">
        <v>1</v>
      </c>
      <c r="F3135" s="16" t="n">
        <v>18482</v>
      </c>
      <c r="G3135" s="16" t="n">
        <v>0.1</v>
      </c>
      <c r="H3135" s="16" t="s">
        <v>46</v>
      </c>
      <c r="I3135" s="16" t="s">
        <v>60</v>
      </c>
      <c r="J3135" s="16" t="n">
        <v>3</v>
      </c>
      <c r="K3135" s="16" t="n">
        <v>5</v>
      </c>
      <c r="L3135" s="16" t="s">
        <v>41</v>
      </c>
      <c r="M3135" s="18" t="n">
        <f aca="false">IF(ISNUMBER(B3135),B3135,IF(MID(B3135,3,1)="-",DATE(VALUE(RIGHT(B3135,4)),VALUE(MID(B3135,4,2)),VALUE(LEFT(B3135,2))),DATE(VALUE(LEFT(B3135,4)),VALUE(MID(B3135,6,2)),VALUE(RIGHT(B3135,2)))))</f>
        <v>45923</v>
      </c>
      <c r="N3135" s="16" t="n">
        <f aca="false">MONTH(M3135)</f>
        <v>9</v>
      </c>
      <c r="O3135" s="16" t="str">
        <f aca="false">PROPER(TRIM(H3135))</f>
        <v>Chennai</v>
      </c>
      <c r="P3135" s="16" t="str">
        <f aca="false">IFERROR(VLOOKUP(O3135,city_map!$A$2:$B$6,2,FALSE()),O3135)</f>
        <v>Chennai</v>
      </c>
      <c r="Q3135" s="16" t="n">
        <f aca="false">IF(ISNUMBER(F3135),F3135,VALUE(SUBSTITUTE(SUBSTITUTE(F3135,"₹",""),",","")))</f>
        <v>18482</v>
      </c>
      <c r="R3135" s="16" t="n">
        <f aca="false">IF(E3135=99,1,E3135)</f>
        <v>1</v>
      </c>
      <c r="S3135" s="16" t="n">
        <f aca="false">IF(G3135="",0,G3135)</f>
        <v>0.1</v>
      </c>
      <c r="T3135" s="16" t="str">
        <f aca="false">IF(I3135="","Unknown",IF(I3135="upi","UPI",I3135))</f>
        <v>UPI</v>
      </c>
      <c r="U3135" s="16" t="str">
        <f aca="false">IF(L3135="Yes","Y",IF(L3135="No","N",L3135))</f>
        <v>N</v>
      </c>
      <c r="V3135" s="19" t="n">
        <f aca="false">ROUND(R3135*Q3135*(1-S3135),2)</f>
        <v>16633.8</v>
      </c>
      <c r="W3135" s="16" t="str">
        <f aca="false">_xlfn.XLOOKUP(D3135,products!$A$2:$A$61,products!$C$2:$C$61,"Not found")</f>
        <v>Electronics</v>
      </c>
    </row>
    <row r="3136" customFormat="false" ht="15" hidden="false" customHeight="false" outlineLevel="0" collapsed="false">
      <c r="A3136" s="16" t="s">
        <v>4420</v>
      </c>
      <c r="B3136" s="16" t="s">
        <v>4408</v>
      </c>
      <c r="C3136" s="16" t="s">
        <v>4421</v>
      </c>
      <c r="D3136" s="16" t="s">
        <v>173</v>
      </c>
      <c r="E3136" s="16" t="n">
        <v>2</v>
      </c>
      <c r="F3136" s="16" t="n">
        <v>1209</v>
      </c>
      <c r="G3136" s="16" t="n">
        <v>0</v>
      </c>
      <c r="H3136" s="16" t="s">
        <v>655</v>
      </c>
      <c r="I3136" s="16" t="s">
        <v>47</v>
      </c>
      <c r="J3136" s="16" t="n">
        <v>3</v>
      </c>
      <c r="K3136" s="16" t="n">
        <v>4</v>
      </c>
      <c r="L3136" s="16" t="s">
        <v>41</v>
      </c>
      <c r="M3136" s="18" t="n">
        <f aca="false">IF(ISNUMBER(B3136),B3136,IF(MID(B3136,3,1)="-",DATE(VALUE(RIGHT(B3136,4)),VALUE(MID(B3136,4,2)),VALUE(LEFT(B3136,2))),DATE(VALUE(LEFT(B3136,4)),VALUE(MID(B3136,6,2)),VALUE(RIGHT(B3136,2)))))</f>
        <v>45923</v>
      </c>
      <c r="N3136" s="16" t="n">
        <f aca="false">MONTH(M3136)</f>
        <v>9</v>
      </c>
      <c r="O3136" s="16" t="str">
        <f aca="false">PROPER(TRIM(H3136))</f>
        <v>Mumbai</v>
      </c>
      <c r="P3136" s="16" t="str">
        <f aca="false">IFERROR(VLOOKUP(O3136,city_map!$A$2:$B$6,2,FALSE()),O3136)</f>
        <v>Mumbai</v>
      </c>
      <c r="Q3136" s="16" t="n">
        <f aca="false">IF(ISNUMBER(F3136),F3136,VALUE(SUBSTITUTE(SUBSTITUTE(F3136,"₹",""),",","")))</f>
        <v>1209</v>
      </c>
      <c r="R3136" s="16" t="n">
        <f aca="false">IF(E3136=99,1,E3136)</f>
        <v>2</v>
      </c>
      <c r="S3136" s="16" t="n">
        <f aca="false">IF(G3136="",0,G3136)</f>
        <v>0</v>
      </c>
      <c r="T3136" s="16" t="str">
        <f aca="false">IF(I3136="","Unknown",IF(I3136="upi","UPI",I3136))</f>
        <v>Debit Card</v>
      </c>
      <c r="U3136" s="16" t="str">
        <f aca="false">IF(L3136="Yes","Y",IF(L3136="No","N",L3136))</f>
        <v>N</v>
      </c>
      <c r="V3136" s="19" t="n">
        <f aca="false">ROUND(R3136*Q3136*(1-S3136),2)</f>
        <v>2418</v>
      </c>
      <c r="W3136" s="16" t="str">
        <f aca="false">_xlfn.XLOOKUP(D3136,products!$A$2:$A$61,products!$C$2:$C$61,"Not found")</f>
        <v>Fashion</v>
      </c>
    </row>
    <row r="3137" customFormat="false" ht="15" hidden="false" customHeight="false" outlineLevel="0" collapsed="false">
      <c r="A3137" s="16" t="s">
        <v>4422</v>
      </c>
      <c r="B3137" s="16" t="s">
        <v>4408</v>
      </c>
      <c r="C3137" s="16" t="s">
        <v>858</v>
      </c>
      <c r="D3137" s="16" t="s">
        <v>139</v>
      </c>
      <c r="E3137" s="16" t="n">
        <v>3</v>
      </c>
      <c r="F3137" s="16" t="n">
        <v>335</v>
      </c>
      <c r="G3137" s="16" t="n">
        <v>0.15</v>
      </c>
      <c r="H3137" s="16" t="s">
        <v>67</v>
      </c>
      <c r="I3137" s="16" t="s">
        <v>47</v>
      </c>
      <c r="J3137" s="16" t="n">
        <v>2</v>
      </c>
      <c r="K3137" s="16" t="n">
        <v>5</v>
      </c>
      <c r="L3137" s="16" t="s">
        <v>41</v>
      </c>
      <c r="M3137" s="18" t="n">
        <f aca="false">IF(ISNUMBER(B3137),B3137,IF(MID(B3137,3,1)="-",DATE(VALUE(RIGHT(B3137,4)),VALUE(MID(B3137,4,2)),VALUE(LEFT(B3137,2))),DATE(VALUE(LEFT(B3137,4)),VALUE(MID(B3137,6,2)),VALUE(RIGHT(B3137,2)))))</f>
        <v>45923</v>
      </c>
      <c r="N3137" s="16" t="n">
        <f aca="false">MONTH(M3137)</f>
        <v>9</v>
      </c>
      <c r="O3137" s="16" t="str">
        <f aca="false">PROPER(TRIM(H3137))</f>
        <v>Kolkata</v>
      </c>
      <c r="P3137" s="16" t="str">
        <f aca="false">IFERROR(VLOOKUP(O3137,city_map!$A$2:$B$6,2,FALSE()),O3137)</f>
        <v>Kolkata</v>
      </c>
      <c r="Q3137" s="16" t="n">
        <f aca="false">IF(ISNUMBER(F3137),F3137,VALUE(SUBSTITUTE(SUBSTITUTE(F3137,"₹",""),",","")))</f>
        <v>335</v>
      </c>
      <c r="R3137" s="16" t="n">
        <f aca="false">IF(E3137=99,1,E3137)</f>
        <v>3</v>
      </c>
      <c r="S3137" s="16" t="n">
        <f aca="false">IF(G3137="",0,G3137)</f>
        <v>0.15</v>
      </c>
      <c r="T3137" s="16" t="str">
        <f aca="false">IF(I3137="","Unknown",IF(I3137="upi","UPI",I3137))</f>
        <v>Debit Card</v>
      </c>
      <c r="U3137" s="16" t="str">
        <f aca="false">IF(L3137="Yes","Y",IF(L3137="No","N",L3137))</f>
        <v>N</v>
      </c>
      <c r="V3137" s="19" t="n">
        <f aca="false">ROUND(R3137*Q3137*(1-S3137),2)</f>
        <v>854.25</v>
      </c>
      <c r="W3137" s="16" t="str">
        <f aca="false">_xlfn.XLOOKUP(D3137,products!$A$2:$A$61,products!$C$2:$C$61,"Not found")</f>
        <v>Beauty</v>
      </c>
    </row>
    <row r="3138" customFormat="false" ht="15" hidden="false" customHeight="false" outlineLevel="0" collapsed="false">
      <c r="A3138" s="16" t="s">
        <v>4423</v>
      </c>
      <c r="B3138" s="16" t="s">
        <v>4408</v>
      </c>
      <c r="C3138" s="16" t="s">
        <v>603</v>
      </c>
      <c r="D3138" s="16" t="s">
        <v>74</v>
      </c>
      <c r="E3138" s="16" t="n">
        <v>3</v>
      </c>
      <c r="F3138" s="16" t="n">
        <v>18718</v>
      </c>
      <c r="G3138" s="16" t="n">
        <v>0.2</v>
      </c>
      <c r="H3138" s="16" t="s">
        <v>46</v>
      </c>
      <c r="I3138" s="16" t="s">
        <v>40</v>
      </c>
      <c r="J3138" s="16" t="n">
        <v>3</v>
      </c>
      <c r="K3138" s="16" t="n">
        <v>5</v>
      </c>
      <c r="L3138" s="16" t="s">
        <v>41</v>
      </c>
      <c r="M3138" s="18" t="n">
        <f aca="false">IF(ISNUMBER(B3138),B3138,IF(MID(B3138,3,1)="-",DATE(VALUE(RIGHT(B3138,4)),VALUE(MID(B3138,4,2)),VALUE(LEFT(B3138,2))),DATE(VALUE(LEFT(B3138,4)),VALUE(MID(B3138,6,2)),VALUE(RIGHT(B3138,2)))))</f>
        <v>45923</v>
      </c>
      <c r="N3138" s="16" t="n">
        <f aca="false">MONTH(M3138)</f>
        <v>9</v>
      </c>
      <c r="O3138" s="16" t="str">
        <f aca="false">PROPER(TRIM(H3138))</f>
        <v>Chennai</v>
      </c>
      <c r="P3138" s="16" t="str">
        <f aca="false">IFERROR(VLOOKUP(O3138,city_map!$A$2:$B$6,2,FALSE()),O3138)</f>
        <v>Chennai</v>
      </c>
      <c r="Q3138" s="16" t="n">
        <f aca="false">IF(ISNUMBER(F3138),F3138,VALUE(SUBSTITUTE(SUBSTITUTE(F3138,"₹",""),",","")))</f>
        <v>18718</v>
      </c>
      <c r="R3138" s="16" t="n">
        <f aca="false">IF(E3138=99,1,E3138)</f>
        <v>3</v>
      </c>
      <c r="S3138" s="16" t="n">
        <f aca="false">IF(G3138="",0,G3138)</f>
        <v>0.2</v>
      </c>
      <c r="T3138" s="16" t="str">
        <f aca="false">IF(I3138="","Unknown",IF(I3138="upi","UPI",I3138))</f>
        <v>COD</v>
      </c>
      <c r="U3138" s="16" t="str">
        <f aca="false">IF(L3138="Yes","Y",IF(L3138="No","N",L3138))</f>
        <v>N</v>
      </c>
      <c r="V3138" s="19" t="n">
        <f aca="false">ROUND(R3138*Q3138*(1-S3138),2)</f>
        <v>44923.2</v>
      </c>
      <c r="W3138" s="16" t="str">
        <f aca="false">_xlfn.XLOOKUP(D3138,products!$A$2:$A$61,products!$C$2:$C$61,"Not found")</f>
        <v>Electronics</v>
      </c>
    </row>
    <row r="3139" customFormat="false" ht="15" hidden="false" customHeight="false" outlineLevel="0" collapsed="false">
      <c r="A3139" s="16" t="s">
        <v>4424</v>
      </c>
      <c r="B3139" s="16" t="s">
        <v>4408</v>
      </c>
      <c r="C3139" s="16" t="s">
        <v>772</v>
      </c>
      <c r="D3139" s="16" t="s">
        <v>129</v>
      </c>
      <c r="E3139" s="16" t="n">
        <v>3</v>
      </c>
      <c r="F3139" s="16" t="n">
        <v>575</v>
      </c>
      <c r="G3139" s="16" t="n">
        <v>0.05</v>
      </c>
      <c r="H3139" s="16" t="s">
        <v>67</v>
      </c>
      <c r="I3139" s="16" t="s">
        <v>47</v>
      </c>
      <c r="J3139" s="16" t="n">
        <v>3</v>
      </c>
      <c r="K3139" s="16" t="n">
        <v>5</v>
      </c>
      <c r="L3139" s="16" t="s">
        <v>41</v>
      </c>
      <c r="M3139" s="18" t="n">
        <f aca="false">IF(ISNUMBER(B3139),B3139,IF(MID(B3139,3,1)="-",DATE(VALUE(RIGHT(B3139,4)),VALUE(MID(B3139,4,2)),VALUE(LEFT(B3139,2))),DATE(VALUE(LEFT(B3139,4)),VALUE(MID(B3139,6,2)),VALUE(RIGHT(B3139,2)))))</f>
        <v>45923</v>
      </c>
      <c r="N3139" s="16" t="n">
        <f aca="false">MONTH(M3139)</f>
        <v>9</v>
      </c>
      <c r="O3139" s="16" t="str">
        <f aca="false">PROPER(TRIM(H3139))</f>
        <v>Kolkata</v>
      </c>
      <c r="P3139" s="16" t="str">
        <f aca="false">IFERROR(VLOOKUP(O3139,city_map!$A$2:$B$6,2,FALSE()),O3139)</f>
        <v>Kolkata</v>
      </c>
      <c r="Q3139" s="16" t="n">
        <f aca="false">IF(ISNUMBER(F3139),F3139,VALUE(SUBSTITUTE(SUBSTITUTE(F3139,"₹",""),",","")))</f>
        <v>575</v>
      </c>
      <c r="R3139" s="16" t="n">
        <f aca="false">IF(E3139=99,1,E3139)</f>
        <v>3</v>
      </c>
      <c r="S3139" s="16" t="n">
        <f aca="false">IF(G3139="",0,G3139)</f>
        <v>0.05</v>
      </c>
      <c r="T3139" s="16" t="str">
        <f aca="false">IF(I3139="","Unknown",IF(I3139="upi","UPI",I3139))</f>
        <v>Debit Card</v>
      </c>
      <c r="U3139" s="16" t="str">
        <f aca="false">IF(L3139="Yes","Y",IF(L3139="No","N",L3139))</f>
        <v>N</v>
      </c>
      <c r="V3139" s="19" t="n">
        <f aca="false">ROUND(R3139*Q3139*(1-S3139),2)</f>
        <v>1638.75</v>
      </c>
      <c r="W3139" s="16" t="str">
        <f aca="false">_xlfn.XLOOKUP(D3139,products!$A$2:$A$61,products!$C$2:$C$61,"Not found")</f>
        <v>Beauty</v>
      </c>
    </row>
    <row r="3140" customFormat="false" ht="15" hidden="false" customHeight="false" outlineLevel="0" collapsed="false">
      <c r="A3140" s="16" t="s">
        <v>4425</v>
      </c>
      <c r="B3140" s="16" t="s">
        <v>4426</v>
      </c>
      <c r="C3140" s="16" t="s">
        <v>122</v>
      </c>
      <c r="D3140" s="16" t="s">
        <v>88</v>
      </c>
      <c r="E3140" s="16" t="n">
        <v>1</v>
      </c>
      <c r="F3140" s="16" t="n">
        <v>2894</v>
      </c>
      <c r="G3140" s="16" t="n">
        <v>0.2</v>
      </c>
      <c r="H3140" s="16" t="s">
        <v>112</v>
      </c>
      <c r="I3140" s="16" t="s">
        <v>71</v>
      </c>
      <c r="J3140" s="16" t="n">
        <v>4</v>
      </c>
      <c r="K3140" s="16" t="n">
        <v>4</v>
      </c>
      <c r="L3140" s="16" t="s">
        <v>41</v>
      </c>
      <c r="M3140" s="18" t="n">
        <f aca="false">IF(ISNUMBER(B3140),B3140,IF(MID(B3140,3,1)="-",DATE(VALUE(RIGHT(B3140,4)),VALUE(MID(B3140,4,2)),VALUE(LEFT(B3140,2))),DATE(VALUE(LEFT(B3140,4)),VALUE(MID(B3140,6,2)),VALUE(RIGHT(B3140,2)))))</f>
        <v>45924</v>
      </c>
      <c r="N3140" s="16" t="n">
        <f aca="false">MONTH(M3140)</f>
        <v>9</v>
      </c>
      <c r="O3140" s="16" t="str">
        <f aca="false">PROPER(TRIM(H3140))</f>
        <v>Mumbai</v>
      </c>
      <c r="P3140" s="16" t="str">
        <f aca="false">IFERROR(VLOOKUP(O3140,city_map!$A$2:$B$6,2,FALSE()),O3140)</f>
        <v>Mumbai</v>
      </c>
      <c r="Q3140" s="16" t="n">
        <f aca="false">IF(ISNUMBER(F3140),F3140,VALUE(SUBSTITUTE(SUBSTITUTE(F3140,"₹",""),",","")))</f>
        <v>2894</v>
      </c>
      <c r="R3140" s="16" t="n">
        <f aca="false">IF(E3140=99,1,E3140)</f>
        <v>1</v>
      </c>
      <c r="S3140" s="16" t="n">
        <f aca="false">IF(G3140="",0,G3140)</f>
        <v>0.2</v>
      </c>
      <c r="T3140" s="16" t="str">
        <f aca="false">IF(I3140="","Unknown",IF(I3140="upi","UPI",I3140))</f>
        <v>Credit Card</v>
      </c>
      <c r="U3140" s="16" t="str">
        <f aca="false">IF(L3140="Yes","Y",IF(L3140="No","N",L3140))</f>
        <v>N</v>
      </c>
      <c r="V3140" s="19" t="n">
        <f aca="false">ROUND(R3140*Q3140*(1-S3140),2)</f>
        <v>2315.2</v>
      </c>
      <c r="W3140" s="16" t="str">
        <f aca="false">_xlfn.XLOOKUP(D3140,products!$A$2:$A$61,products!$C$2:$C$61,"Not found")</f>
        <v>Fashion</v>
      </c>
    </row>
    <row r="3141" customFormat="false" ht="15" hidden="false" customHeight="false" outlineLevel="0" collapsed="false">
      <c r="A3141" s="16" t="s">
        <v>4427</v>
      </c>
      <c r="B3141" s="16" t="s">
        <v>4426</v>
      </c>
      <c r="C3141" s="16" t="s">
        <v>943</v>
      </c>
      <c r="D3141" s="16" t="s">
        <v>105</v>
      </c>
      <c r="E3141" s="16" t="n">
        <v>2</v>
      </c>
      <c r="F3141" s="16" t="n">
        <v>415</v>
      </c>
      <c r="G3141" s="16" t="n">
        <v>0.3</v>
      </c>
      <c r="H3141" s="16" t="s">
        <v>130</v>
      </c>
      <c r="I3141" s="16" t="s">
        <v>60</v>
      </c>
      <c r="J3141" s="16" t="n">
        <v>4</v>
      </c>
      <c r="K3141" s="16" t="n">
        <v>4</v>
      </c>
      <c r="L3141" s="16" t="s">
        <v>41</v>
      </c>
      <c r="M3141" s="18" t="n">
        <f aca="false">IF(ISNUMBER(B3141),B3141,IF(MID(B3141,3,1)="-",DATE(VALUE(RIGHT(B3141,4)),VALUE(MID(B3141,4,2)),VALUE(LEFT(B3141,2))),DATE(VALUE(LEFT(B3141,4)),VALUE(MID(B3141,6,2)),VALUE(RIGHT(B3141,2)))))</f>
        <v>45924</v>
      </c>
      <c r="N3141" s="16" t="n">
        <f aca="false">MONTH(M3141)</f>
        <v>9</v>
      </c>
      <c r="O3141" s="16" t="str">
        <f aca="false">PROPER(TRIM(H3141))</f>
        <v>Bengaluru</v>
      </c>
      <c r="P3141" s="16" t="str">
        <f aca="false">IFERROR(VLOOKUP(O3141,city_map!$A$2:$B$6,2,FALSE()),O3141)</f>
        <v>Bengaluru</v>
      </c>
      <c r="Q3141" s="16" t="n">
        <f aca="false">IF(ISNUMBER(F3141),F3141,VALUE(SUBSTITUTE(SUBSTITUTE(F3141,"₹",""),",","")))</f>
        <v>415</v>
      </c>
      <c r="R3141" s="16" t="n">
        <f aca="false">IF(E3141=99,1,E3141)</f>
        <v>2</v>
      </c>
      <c r="S3141" s="16" t="n">
        <f aca="false">IF(G3141="",0,G3141)</f>
        <v>0.3</v>
      </c>
      <c r="T3141" s="16" t="str">
        <f aca="false">IF(I3141="","Unknown",IF(I3141="upi","UPI",I3141))</f>
        <v>UPI</v>
      </c>
      <c r="U3141" s="16" t="str">
        <f aca="false">IF(L3141="Yes","Y",IF(L3141="No","N",L3141))</f>
        <v>N</v>
      </c>
      <c r="V3141" s="19" t="n">
        <f aca="false">ROUND(R3141*Q3141*(1-S3141),2)</f>
        <v>581</v>
      </c>
      <c r="W3141" s="16" t="str">
        <f aca="false">_xlfn.XLOOKUP(D3141,products!$A$2:$A$61,products!$C$2:$C$61,"Not found")</f>
        <v>Beauty</v>
      </c>
    </row>
    <row r="3142" customFormat="false" ht="15" hidden="false" customHeight="false" outlineLevel="0" collapsed="false">
      <c r="A3142" s="16" t="s">
        <v>4428</v>
      </c>
      <c r="B3142" s="16" t="s">
        <v>4426</v>
      </c>
      <c r="C3142" s="16" t="s">
        <v>3339</v>
      </c>
      <c r="D3142" s="16" t="s">
        <v>721</v>
      </c>
      <c r="E3142" s="16" t="n">
        <v>1</v>
      </c>
      <c r="F3142" s="16" t="n">
        <v>498</v>
      </c>
      <c r="G3142" s="16" t="n">
        <v>0</v>
      </c>
      <c r="H3142" s="16" t="s">
        <v>112</v>
      </c>
      <c r="I3142" s="16" t="s">
        <v>40</v>
      </c>
      <c r="J3142" s="16" t="n">
        <v>4</v>
      </c>
      <c r="K3142" s="16" t="n">
        <v>5</v>
      </c>
      <c r="L3142" s="16" t="s">
        <v>41</v>
      </c>
      <c r="M3142" s="18" t="n">
        <f aca="false">IF(ISNUMBER(B3142),B3142,IF(MID(B3142,3,1)="-",DATE(VALUE(RIGHT(B3142,4)),VALUE(MID(B3142,4,2)),VALUE(LEFT(B3142,2))),DATE(VALUE(LEFT(B3142,4)),VALUE(MID(B3142,6,2)),VALUE(RIGHT(B3142,2)))))</f>
        <v>45924</v>
      </c>
      <c r="N3142" s="16" t="n">
        <f aca="false">MONTH(M3142)</f>
        <v>9</v>
      </c>
      <c r="O3142" s="16" t="str">
        <f aca="false">PROPER(TRIM(H3142))</f>
        <v>Mumbai</v>
      </c>
      <c r="P3142" s="16" t="str">
        <f aca="false">IFERROR(VLOOKUP(O3142,city_map!$A$2:$B$6,2,FALSE()),O3142)</f>
        <v>Mumbai</v>
      </c>
      <c r="Q3142" s="16" t="n">
        <f aca="false">IF(ISNUMBER(F3142),F3142,VALUE(SUBSTITUTE(SUBSTITUTE(F3142,"₹",""),",","")))</f>
        <v>498</v>
      </c>
      <c r="R3142" s="16" t="n">
        <f aca="false">IF(E3142=99,1,E3142)</f>
        <v>1</v>
      </c>
      <c r="S3142" s="16" t="n">
        <f aca="false">IF(G3142="",0,G3142)</f>
        <v>0</v>
      </c>
      <c r="T3142" s="16" t="str">
        <f aca="false">IF(I3142="","Unknown",IF(I3142="upi","UPI",I3142))</f>
        <v>COD</v>
      </c>
      <c r="U3142" s="16" t="str">
        <f aca="false">IF(L3142="Yes","Y",IF(L3142="No","N",L3142))</f>
        <v>N</v>
      </c>
      <c r="V3142" s="19" t="n">
        <f aca="false">ROUND(R3142*Q3142*(1-S3142),2)</f>
        <v>498</v>
      </c>
      <c r="W3142" s="16" t="str">
        <f aca="false">_xlfn.XLOOKUP(D3142,products!$A$2:$A$61,products!$C$2:$C$61,"Not found")</f>
        <v>Beauty</v>
      </c>
    </row>
    <row r="3143" customFormat="false" ht="15" hidden="false" customHeight="false" outlineLevel="0" collapsed="false">
      <c r="A3143" s="16" t="s">
        <v>4429</v>
      </c>
      <c r="B3143" s="16" t="s">
        <v>4426</v>
      </c>
      <c r="C3143" s="16" t="s">
        <v>505</v>
      </c>
      <c r="D3143" s="16" t="s">
        <v>88</v>
      </c>
      <c r="E3143" s="16" t="n">
        <v>3</v>
      </c>
      <c r="F3143" s="16" t="n">
        <v>2934</v>
      </c>
      <c r="G3143" s="16" t="n">
        <v>0.2</v>
      </c>
      <c r="H3143" s="16" t="s">
        <v>130</v>
      </c>
      <c r="I3143" s="16" t="s">
        <v>60</v>
      </c>
      <c r="J3143" s="16" t="n">
        <v>7</v>
      </c>
      <c r="K3143" s="16" t="n">
        <v>2</v>
      </c>
      <c r="L3143" s="16" t="s">
        <v>57</v>
      </c>
      <c r="M3143" s="18" t="n">
        <f aca="false">IF(ISNUMBER(B3143),B3143,IF(MID(B3143,3,1)="-",DATE(VALUE(RIGHT(B3143,4)),VALUE(MID(B3143,4,2)),VALUE(LEFT(B3143,2))),DATE(VALUE(LEFT(B3143,4)),VALUE(MID(B3143,6,2)),VALUE(RIGHT(B3143,2)))))</f>
        <v>45924</v>
      </c>
      <c r="N3143" s="16" t="n">
        <f aca="false">MONTH(M3143)</f>
        <v>9</v>
      </c>
      <c r="O3143" s="16" t="str">
        <f aca="false">PROPER(TRIM(H3143))</f>
        <v>Bengaluru</v>
      </c>
      <c r="P3143" s="16" t="str">
        <f aca="false">IFERROR(VLOOKUP(O3143,city_map!$A$2:$B$6,2,FALSE()),O3143)</f>
        <v>Bengaluru</v>
      </c>
      <c r="Q3143" s="16" t="n">
        <f aca="false">IF(ISNUMBER(F3143),F3143,VALUE(SUBSTITUTE(SUBSTITUTE(F3143,"₹",""),",","")))</f>
        <v>2934</v>
      </c>
      <c r="R3143" s="16" t="n">
        <f aca="false">IF(E3143=99,1,E3143)</f>
        <v>3</v>
      </c>
      <c r="S3143" s="16" t="n">
        <f aca="false">IF(G3143="",0,G3143)</f>
        <v>0.2</v>
      </c>
      <c r="T3143" s="16" t="str">
        <f aca="false">IF(I3143="","Unknown",IF(I3143="upi","UPI",I3143))</f>
        <v>UPI</v>
      </c>
      <c r="U3143" s="16" t="str">
        <f aca="false">IF(L3143="Yes","Y",IF(L3143="No","N",L3143))</f>
        <v>Y</v>
      </c>
      <c r="V3143" s="19" t="n">
        <f aca="false">ROUND(R3143*Q3143*(1-S3143),2)</f>
        <v>7041.6</v>
      </c>
      <c r="W3143" s="16" t="str">
        <f aca="false">_xlfn.XLOOKUP(D3143,products!$A$2:$A$61,products!$C$2:$C$61,"Not found")</f>
        <v>Fashion</v>
      </c>
    </row>
    <row r="3144" customFormat="false" ht="15" hidden="false" customHeight="false" outlineLevel="0" collapsed="false">
      <c r="A3144" s="16" t="s">
        <v>4430</v>
      </c>
      <c r="B3144" s="16" t="s">
        <v>4426</v>
      </c>
      <c r="C3144" s="16" t="s">
        <v>2940</v>
      </c>
      <c r="D3144" s="16" t="s">
        <v>440</v>
      </c>
      <c r="E3144" s="16" t="n">
        <v>3</v>
      </c>
      <c r="F3144" s="16" t="n">
        <v>1368</v>
      </c>
      <c r="G3144" s="16" t="n">
        <v>0.3</v>
      </c>
      <c r="H3144" s="16" t="s">
        <v>89</v>
      </c>
      <c r="I3144" s="16" t="s">
        <v>71</v>
      </c>
      <c r="J3144" s="16" t="n">
        <v>2</v>
      </c>
      <c r="K3144" s="16" t="n">
        <v>4</v>
      </c>
      <c r="L3144" s="16" t="s">
        <v>41</v>
      </c>
      <c r="M3144" s="18" t="n">
        <f aca="false">IF(ISNUMBER(B3144),B3144,IF(MID(B3144,3,1)="-",DATE(VALUE(RIGHT(B3144,4)),VALUE(MID(B3144,4,2)),VALUE(LEFT(B3144,2))),DATE(VALUE(LEFT(B3144,4)),VALUE(MID(B3144,6,2)),VALUE(RIGHT(B3144,2)))))</f>
        <v>45924</v>
      </c>
      <c r="N3144" s="16" t="n">
        <f aca="false">MONTH(M3144)</f>
        <v>9</v>
      </c>
      <c r="O3144" s="16" t="str">
        <f aca="false">PROPER(TRIM(H3144))</f>
        <v>Ahmedabad</v>
      </c>
      <c r="P3144" s="16" t="str">
        <f aca="false">IFERROR(VLOOKUP(O3144,city_map!$A$2:$B$6,2,FALSE()),O3144)</f>
        <v>Ahmedabad</v>
      </c>
      <c r="Q3144" s="16" t="n">
        <f aca="false">IF(ISNUMBER(F3144),F3144,VALUE(SUBSTITUTE(SUBSTITUTE(F3144,"₹",""),",","")))</f>
        <v>1368</v>
      </c>
      <c r="R3144" s="16" t="n">
        <f aca="false">IF(E3144=99,1,E3144)</f>
        <v>3</v>
      </c>
      <c r="S3144" s="16" t="n">
        <f aca="false">IF(G3144="",0,G3144)</f>
        <v>0.3</v>
      </c>
      <c r="T3144" s="16" t="str">
        <f aca="false">IF(I3144="","Unknown",IF(I3144="upi","UPI",I3144))</f>
        <v>Credit Card</v>
      </c>
      <c r="U3144" s="16" t="str">
        <f aca="false">IF(L3144="Yes","Y",IF(L3144="No","N",L3144))</f>
        <v>N</v>
      </c>
      <c r="V3144" s="19" t="n">
        <f aca="false">ROUND(R3144*Q3144*(1-S3144),2)</f>
        <v>2872.8</v>
      </c>
      <c r="W3144" s="16" t="str">
        <f aca="false">_xlfn.XLOOKUP(D3144,products!$A$2:$A$61,products!$C$2:$C$61,"Not found")</f>
        <v>Home</v>
      </c>
    </row>
    <row r="3145" customFormat="false" ht="15" hidden="false" customHeight="false" outlineLevel="0" collapsed="false">
      <c r="A3145" s="16" t="s">
        <v>4431</v>
      </c>
      <c r="B3145" s="16" t="s">
        <v>4426</v>
      </c>
      <c r="C3145" s="16" t="s">
        <v>562</v>
      </c>
      <c r="D3145" s="16" t="s">
        <v>146</v>
      </c>
      <c r="E3145" s="16" t="n">
        <v>1</v>
      </c>
      <c r="F3145" s="16" t="n">
        <v>457</v>
      </c>
      <c r="G3145" s="16" t="n">
        <v>0</v>
      </c>
      <c r="H3145" s="16" t="s">
        <v>56</v>
      </c>
      <c r="I3145" s="16" t="s">
        <v>60</v>
      </c>
      <c r="J3145" s="16" t="n">
        <v>6</v>
      </c>
      <c r="K3145" s="16" t="n">
        <v>3</v>
      </c>
      <c r="L3145" s="16" t="s">
        <v>41</v>
      </c>
      <c r="M3145" s="18" t="n">
        <f aca="false">IF(ISNUMBER(B3145),B3145,IF(MID(B3145,3,1)="-",DATE(VALUE(RIGHT(B3145,4)),VALUE(MID(B3145,4,2)),VALUE(LEFT(B3145,2))),DATE(VALUE(LEFT(B3145,4)),VALUE(MID(B3145,6,2)),VALUE(RIGHT(B3145,2)))))</f>
        <v>45924</v>
      </c>
      <c r="N3145" s="16" t="n">
        <f aca="false">MONTH(M3145)</f>
        <v>9</v>
      </c>
      <c r="O3145" s="16" t="str">
        <f aca="false">PROPER(TRIM(H3145))</f>
        <v>Lucknow</v>
      </c>
      <c r="P3145" s="16" t="str">
        <f aca="false">IFERROR(VLOOKUP(O3145,city_map!$A$2:$B$6,2,FALSE()),O3145)</f>
        <v>Lucknow</v>
      </c>
      <c r="Q3145" s="16" t="n">
        <f aca="false">IF(ISNUMBER(F3145),F3145,VALUE(SUBSTITUTE(SUBSTITUTE(F3145,"₹",""),",","")))</f>
        <v>457</v>
      </c>
      <c r="R3145" s="16" t="n">
        <f aca="false">IF(E3145=99,1,E3145)</f>
        <v>1</v>
      </c>
      <c r="S3145" s="16" t="n">
        <f aca="false">IF(G3145="",0,G3145)</f>
        <v>0</v>
      </c>
      <c r="T3145" s="16" t="str">
        <f aca="false">IF(I3145="","Unknown",IF(I3145="upi","UPI",I3145))</f>
        <v>UPI</v>
      </c>
      <c r="U3145" s="16" t="str">
        <f aca="false">IF(L3145="Yes","Y",IF(L3145="No","N",L3145))</f>
        <v>N</v>
      </c>
      <c r="V3145" s="19" t="n">
        <f aca="false">ROUND(R3145*Q3145*(1-S3145),2)</f>
        <v>457</v>
      </c>
      <c r="W3145" s="16" t="str">
        <f aca="false">_xlfn.XLOOKUP(D3145,products!$A$2:$A$61,products!$C$2:$C$61,"Not found")</f>
        <v>Beauty</v>
      </c>
    </row>
    <row r="3146" customFormat="false" ht="15" hidden="false" customHeight="false" outlineLevel="0" collapsed="false">
      <c r="A3146" s="16" t="s">
        <v>4432</v>
      </c>
      <c r="B3146" s="16" t="s">
        <v>4426</v>
      </c>
      <c r="C3146" s="16" t="s">
        <v>2793</v>
      </c>
      <c r="D3146" s="16" t="s">
        <v>136</v>
      </c>
      <c r="E3146" s="16" t="n">
        <v>3</v>
      </c>
      <c r="F3146" s="16" t="n">
        <v>2231</v>
      </c>
      <c r="G3146" s="16" t="n">
        <v>0.2</v>
      </c>
      <c r="H3146" s="16" t="s">
        <v>56</v>
      </c>
      <c r="I3146" s="16" t="s">
        <v>60</v>
      </c>
      <c r="J3146" s="16" t="n">
        <v>5</v>
      </c>
      <c r="K3146" s="16" t="n">
        <v>4</v>
      </c>
      <c r="L3146" s="16" t="s">
        <v>57</v>
      </c>
      <c r="M3146" s="18" t="n">
        <f aca="false">IF(ISNUMBER(B3146),B3146,IF(MID(B3146,3,1)="-",DATE(VALUE(RIGHT(B3146,4)),VALUE(MID(B3146,4,2)),VALUE(LEFT(B3146,2))),DATE(VALUE(LEFT(B3146,4)),VALUE(MID(B3146,6,2)),VALUE(RIGHT(B3146,2)))))</f>
        <v>45924</v>
      </c>
      <c r="N3146" s="16" t="n">
        <f aca="false">MONTH(M3146)</f>
        <v>9</v>
      </c>
      <c r="O3146" s="16" t="str">
        <f aca="false">PROPER(TRIM(H3146))</f>
        <v>Lucknow</v>
      </c>
      <c r="P3146" s="16" t="str">
        <f aca="false">IFERROR(VLOOKUP(O3146,city_map!$A$2:$B$6,2,FALSE()),O3146)</f>
        <v>Lucknow</v>
      </c>
      <c r="Q3146" s="16" t="n">
        <f aca="false">IF(ISNUMBER(F3146),F3146,VALUE(SUBSTITUTE(SUBSTITUTE(F3146,"₹",""),",","")))</f>
        <v>2231</v>
      </c>
      <c r="R3146" s="16" t="n">
        <f aca="false">IF(E3146=99,1,E3146)</f>
        <v>3</v>
      </c>
      <c r="S3146" s="16" t="n">
        <f aca="false">IF(G3146="",0,G3146)</f>
        <v>0.2</v>
      </c>
      <c r="T3146" s="16" t="str">
        <f aca="false">IF(I3146="","Unknown",IF(I3146="upi","UPI",I3146))</f>
        <v>UPI</v>
      </c>
      <c r="U3146" s="16" t="str">
        <f aca="false">IF(L3146="Yes","Y",IF(L3146="No","N",L3146))</f>
        <v>Y</v>
      </c>
      <c r="V3146" s="19" t="n">
        <f aca="false">ROUND(R3146*Q3146*(1-S3146),2)</f>
        <v>5354.4</v>
      </c>
      <c r="W3146" s="16" t="str">
        <f aca="false">_xlfn.XLOOKUP(D3146,products!$A$2:$A$61,products!$C$2:$C$61,"Not found")</f>
        <v>Electronics</v>
      </c>
    </row>
    <row r="3147" customFormat="false" ht="15" hidden="false" customHeight="false" outlineLevel="0" collapsed="false">
      <c r="A3147" s="16" t="s">
        <v>4433</v>
      </c>
      <c r="B3147" s="16" t="s">
        <v>4426</v>
      </c>
      <c r="C3147" s="16" t="s">
        <v>1323</v>
      </c>
      <c r="D3147" s="16" t="s">
        <v>262</v>
      </c>
      <c r="E3147" s="16" t="n">
        <v>2</v>
      </c>
      <c r="F3147" s="16" t="n">
        <v>827</v>
      </c>
      <c r="G3147" s="16" t="n">
        <v>0.05</v>
      </c>
      <c r="H3147" s="16" t="s">
        <v>39</v>
      </c>
      <c r="I3147" s="16" t="s">
        <v>71</v>
      </c>
      <c r="J3147" s="16" t="n">
        <v>4</v>
      </c>
      <c r="K3147" s="16" t="n">
        <v>4</v>
      </c>
      <c r="L3147" s="16" t="s">
        <v>41</v>
      </c>
      <c r="M3147" s="18" t="n">
        <f aca="false">IF(ISNUMBER(B3147),B3147,IF(MID(B3147,3,1)="-",DATE(VALUE(RIGHT(B3147,4)),VALUE(MID(B3147,4,2)),VALUE(LEFT(B3147,2))),DATE(VALUE(LEFT(B3147,4)),VALUE(MID(B3147,6,2)),VALUE(RIGHT(B3147,2)))))</f>
        <v>45924</v>
      </c>
      <c r="N3147" s="16" t="n">
        <f aca="false">MONTH(M3147)</f>
        <v>9</v>
      </c>
      <c r="O3147" s="16" t="str">
        <f aca="false">PROPER(TRIM(H3147))</f>
        <v>Delhi</v>
      </c>
      <c r="P3147" s="16" t="str">
        <f aca="false">IFERROR(VLOOKUP(O3147,city_map!$A$2:$B$6,2,FALSE()),O3147)</f>
        <v>Delhi</v>
      </c>
      <c r="Q3147" s="16" t="n">
        <f aca="false">IF(ISNUMBER(F3147),F3147,VALUE(SUBSTITUTE(SUBSTITUTE(F3147,"₹",""),",","")))</f>
        <v>827</v>
      </c>
      <c r="R3147" s="16" t="n">
        <f aca="false">IF(E3147=99,1,E3147)</f>
        <v>2</v>
      </c>
      <c r="S3147" s="16" t="n">
        <f aca="false">IF(G3147="",0,G3147)</f>
        <v>0.05</v>
      </c>
      <c r="T3147" s="16" t="str">
        <f aca="false">IF(I3147="","Unknown",IF(I3147="upi","UPI",I3147))</f>
        <v>Credit Card</v>
      </c>
      <c r="U3147" s="16" t="str">
        <f aca="false">IF(L3147="Yes","Y",IF(L3147="No","N",L3147))</f>
        <v>N</v>
      </c>
      <c r="V3147" s="19" t="n">
        <f aca="false">ROUND(R3147*Q3147*(1-S3147),2)</f>
        <v>1571.3</v>
      </c>
      <c r="W3147" s="16" t="str">
        <f aca="false">_xlfn.XLOOKUP(D3147,products!$A$2:$A$61,products!$C$2:$C$61,"Not found")</f>
        <v>Home</v>
      </c>
    </row>
    <row r="3148" customFormat="false" ht="15" hidden="false" customHeight="false" outlineLevel="0" collapsed="false">
      <c r="A3148" s="16" t="s">
        <v>4434</v>
      </c>
      <c r="B3148" s="16" t="s">
        <v>4426</v>
      </c>
      <c r="C3148" s="16" t="s">
        <v>1841</v>
      </c>
      <c r="D3148" s="16" t="s">
        <v>157</v>
      </c>
      <c r="E3148" s="16" t="n">
        <v>1</v>
      </c>
      <c r="F3148" s="16" t="s">
        <v>4435</v>
      </c>
      <c r="G3148" s="16" t="n">
        <v>0</v>
      </c>
      <c r="H3148" s="16" t="s">
        <v>89</v>
      </c>
      <c r="I3148" s="16" t="s">
        <v>60</v>
      </c>
      <c r="J3148" s="16" t="n">
        <v>6</v>
      </c>
      <c r="K3148" s="16" t="n">
        <v>3</v>
      </c>
      <c r="L3148" s="16" t="s">
        <v>41</v>
      </c>
      <c r="M3148" s="18" t="n">
        <f aca="false">IF(ISNUMBER(B3148),B3148,IF(MID(B3148,3,1)="-",DATE(VALUE(RIGHT(B3148,4)),VALUE(MID(B3148,4,2)),VALUE(LEFT(B3148,2))),DATE(VALUE(LEFT(B3148,4)),VALUE(MID(B3148,6,2)),VALUE(RIGHT(B3148,2)))))</f>
        <v>45924</v>
      </c>
      <c r="N3148" s="16" t="n">
        <f aca="false">MONTH(M3148)</f>
        <v>9</v>
      </c>
      <c r="O3148" s="16" t="str">
        <f aca="false">PROPER(TRIM(H3148))</f>
        <v>Ahmedabad</v>
      </c>
      <c r="P3148" s="16" t="str">
        <f aca="false">IFERROR(VLOOKUP(O3148,city_map!$A$2:$B$6,2,FALSE()),O3148)</f>
        <v>Ahmedabad</v>
      </c>
      <c r="Q3148" s="16" t="n">
        <f aca="false">IF(ISNUMBER(F3148),F3148,VALUE(SUBSTITUTE(SUBSTITUTE(F3148,"₹",""),",","")))</f>
        <v>1071</v>
      </c>
      <c r="R3148" s="16" t="n">
        <f aca="false">IF(E3148=99,1,E3148)</f>
        <v>1</v>
      </c>
      <c r="S3148" s="16" t="n">
        <f aca="false">IF(G3148="",0,G3148)</f>
        <v>0</v>
      </c>
      <c r="T3148" s="16" t="str">
        <f aca="false">IF(I3148="","Unknown",IF(I3148="upi","UPI",I3148))</f>
        <v>UPI</v>
      </c>
      <c r="U3148" s="16" t="str">
        <f aca="false">IF(L3148="Yes","Y",IF(L3148="No","N",L3148))</f>
        <v>N</v>
      </c>
      <c r="V3148" s="19" t="n">
        <f aca="false">ROUND(R3148*Q3148*(1-S3148),2)</f>
        <v>1071</v>
      </c>
      <c r="W3148" s="16" t="str">
        <f aca="false">_xlfn.XLOOKUP(D3148,products!$A$2:$A$61,products!$C$2:$C$61,"Not found")</f>
        <v>Books</v>
      </c>
    </row>
    <row r="3149" customFormat="false" ht="15" hidden="false" customHeight="false" outlineLevel="0" collapsed="false">
      <c r="A3149" s="16" t="s">
        <v>4436</v>
      </c>
      <c r="B3149" s="16" t="s">
        <v>4426</v>
      </c>
      <c r="C3149" s="16" t="s">
        <v>1010</v>
      </c>
      <c r="D3149" s="16" t="s">
        <v>136</v>
      </c>
      <c r="E3149" s="16" t="n">
        <v>2</v>
      </c>
      <c r="F3149" s="16" t="n">
        <v>2254</v>
      </c>
      <c r="G3149" s="16" t="n">
        <v>0.1</v>
      </c>
      <c r="H3149" s="16" t="s">
        <v>81</v>
      </c>
      <c r="I3149" s="16" t="s">
        <v>60</v>
      </c>
      <c r="J3149" s="16" t="n">
        <v>3</v>
      </c>
      <c r="K3149" s="16" t="n">
        <v>4</v>
      </c>
      <c r="L3149" s="16" t="s">
        <v>41</v>
      </c>
      <c r="M3149" s="18" t="n">
        <f aca="false">IF(ISNUMBER(B3149),B3149,IF(MID(B3149,3,1)="-",DATE(VALUE(RIGHT(B3149,4)),VALUE(MID(B3149,4,2)),VALUE(LEFT(B3149,2))),DATE(VALUE(LEFT(B3149,4)),VALUE(MID(B3149,6,2)),VALUE(RIGHT(B3149,2)))))</f>
        <v>45924</v>
      </c>
      <c r="N3149" s="16" t="n">
        <f aca="false">MONTH(M3149)</f>
        <v>9</v>
      </c>
      <c r="O3149" s="16" t="str">
        <f aca="false">PROPER(TRIM(H3149))</f>
        <v>Hyderabad</v>
      </c>
      <c r="P3149" s="16" t="str">
        <f aca="false">IFERROR(VLOOKUP(O3149,city_map!$A$2:$B$6,2,FALSE()),O3149)</f>
        <v>Hyderabad</v>
      </c>
      <c r="Q3149" s="16" t="n">
        <f aca="false">IF(ISNUMBER(F3149),F3149,VALUE(SUBSTITUTE(SUBSTITUTE(F3149,"₹",""),",","")))</f>
        <v>2254</v>
      </c>
      <c r="R3149" s="16" t="n">
        <f aca="false">IF(E3149=99,1,E3149)</f>
        <v>2</v>
      </c>
      <c r="S3149" s="16" t="n">
        <f aca="false">IF(G3149="",0,G3149)</f>
        <v>0.1</v>
      </c>
      <c r="T3149" s="16" t="str">
        <f aca="false">IF(I3149="","Unknown",IF(I3149="upi","UPI",I3149))</f>
        <v>UPI</v>
      </c>
      <c r="U3149" s="16" t="str">
        <f aca="false">IF(L3149="Yes","Y",IF(L3149="No","N",L3149))</f>
        <v>N</v>
      </c>
      <c r="V3149" s="19" t="n">
        <f aca="false">ROUND(R3149*Q3149*(1-S3149),2)</f>
        <v>4057.2</v>
      </c>
      <c r="W3149" s="16" t="str">
        <f aca="false">_xlfn.XLOOKUP(D3149,products!$A$2:$A$61,products!$C$2:$C$61,"Not found")</f>
        <v>Electronics</v>
      </c>
    </row>
    <row r="3150" customFormat="false" ht="15" hidden="false" customHeight="false" outlineLevel="0" collapsed="false">
      <c r="A3150" s="16" t="s">
        <v>4437</v>
      </c>
      <c r="B3150" s="16" t="s">
        <v>4426</v>
      </c>
      <c r="C3150" s="16" t="s">
        <v>1314</v>
      </c>
      <c r="D3150" s="16" t="s">
        <v>63</v>
      </c>
      <c r="E3150" s="16" t="n">
        <v>2</v>
      </c>
      <c r="F3150" s="16" t="n">
        <v>1572</v>
      </c>
      <c r="G3150" s="16" t="n">
        <v>0</v>
      </c>
      <c r="H3150" s="16" t="s">
        <v>130</v>
      </c>
      <c r="I3150" s="16" t="s">
        <v>40</v>
      </c>
      <c r="J3150" s="16" t="n">
        <v>2</v>
      </c>
      <c r="K3150" s="16" t="n">
        <v>4</v>
      </c>
      <c r="L3150" s="16" t="s">
        <v>41</v>
      </c>
      <c r="M3150" s="18" t="n">
        <f aca="false">IF(ISNUMBER(B3150),B3150,IF(MID(B3150,3,1)="-",DATE(VALUE(RIGHT(B3150,4)),VALUE(MID(B3150,4,2)),VALUE(LEFT(B3150,2))),DATE(VALUE(LEFT(B3150,4)),VALUE(MID(B3150,6,2)),VALUE(RIGHT(B3150,2)))))</f>
        <v>45924</v>
      </c>
      <c r="N3150" s="16" t="n">
        <f aca="false">MONTH(M3150)</f>
        <v>9</v>
      </c>
      <c r="O3150" s="16" t="str">
        <f aca="false">PROPER(TRIM(H3150))</f>
        <v>Bengaluru</v>
      </c>
      <c r="P3150" s="16" t="str">
        <f aca="false">IFERROR(VLOOKUP(O3150,city_map!$A$2:$B$6,2,FALSE()),O3150)</f>
        <v>Bengaluru</v>
      </c>
      <c r="Q3150" s="16" t="n">
        <f aca="false">IF(ISNUMBER(F3150),F3150,VALUE(SUBSTITUTE(SUBSTITUTE(F3150,"₹",""),",","")))</f>
        <v>1572</v>
      </c>
      <c r="R3150" s="16" t="n">
        <f aca="false">IF(E3150=99,1,E3150)</f>
        <v>2</v>
      </c>
      <c r="S3150" s="16" t="n">
        <f aca="false">IF(G3150="",0,G3150)</f>
        <v>0</v>
      </c>
      <c r="T3150" s="16" t="str">
        <f aca="false">IF(I3150="","Unknown",IF(I3150="upi","UPI",I3150))</f>
        <v>COD</v>
      </c>
      <c r="U3150" s="16" t="str">
        <f aca="false">IF(L3150="Yes","Y",IF(L3150="No","N",L3150))</f>
        <v>N</v>
      </c>
      <c r="V3150" s="19" t="n">
        <f aca="false">ROUND(R3150*Q3150*(1-S3150),2)</f>
        <v>3144</v>
      </c>
      <c r="W3150" s="16" t="str">
        <f aca="false">_xlfn.XLOOKUP(D3150,products!$A$2:$A$61,products!$C$2:$C$61,"Not found")</f>
        <v>Fashion</v>
      </c>
    </row>
    <row r="3151" customFormat="false" ht="15" hidden="false" customHeight="false" outlineLevel="0" collapsed="false">
      <c r="A3151" s="16" t="s">
        <v>4438</v>
      </c>
      <c r="B3151" s="16" t="s">
        <v>4439</v>
      </c>
      <c r="C3151" s="16" t="s">
        <v>1244</v>
      </c>
      <c r="D3151" s="16" t="s">
        <v>225</v>
      </c>
      <c r="E3151" s="16" t="n">
        <v>1</v>
      </c>
      <c r="F3151" s="16" t="n">
        <v>414</v>
      </c>
      <c r="G3151" s="16" t="n">
        <v>0.3</v>
      </c>
      <c r="H3151" s="16" t="s">
        <v>46</v>
      </c>
      <c r="I3151" s="16" t="s">
        <v>40</v>
      </c>
      <c r="J3151" s="16" t="n">
        <v>2</v>
      </c>
      <c r="K3151" s="16" t="n">
        <v>5</v>
      </c>
      <c r="L3151" s="16" t="s">
        <v>41</v>
      </c>
      <c r="M3151" s="18" t="n">
        <f aca="false">IF(ISNUMBER(B3151),B3151,IF(MID(B3151,3,1)="-",DATE(VALUE(RIGHT(B3151,4)),VALUE(MID(B3151,4,2)),VALUE(LEFT(B3151,2))),DATE(VALUE(LEFT(B3151,4)),VALUE(MID(B3151,6,2)),VALUE(RIGHT(B3151,2)))))</f>
        <v>45925</v>
      </c>
      <c r="N3151" s="16" t="n">
        <f aca="false">MONTH(M3151)</f>
        <v>9</v>
      </c>
      <c r="O3151" s="16" t="str">
        <f aca="false">PROPER(TRIM(H3151))</f>
        <v>Chennai</v>
      </c>
      <c r="P3151" s="16" t="str">
        <f aca="false">IFERROR(VLOOKUP(O3151,city_map!$A$2:$B$6,2,FALSE()),O3151)</f>
        <v>Chennai</v>
      </c>
      <c r="Q3151" s="16" t="n">
        <f aca="false">IF(ISNUMBER(F3151),F3151,VALUE(SUBSTITUTE(SUBSTITUTE(F3151,"₹",""),",","")))</f>
        <v>414</v>
      </c>
      <c r="R3151" s="16" t="n">
        <f aca="false">IF(E3151=99,1,E3151)</f>
        <v>1</v>
      </c>
      <c r="S3151" s="16" t="n">
        <f aca="false">IF(G3151="",0,G3151)</f>
        <v>0.3</v>
      </c>
      <c r="T3151" s="16" t="str">
        <f aca="false">IF(I3151="","Unknown",IF(I3151="upi","UPI",I3151))</f>
        <v>COD</v>
      </c>
      <c r="U3151" s="16" t="str">
        <f aca="false">IF(L3151="Yes","Y",IF(L3151="No","N",L3151))</f>
        <v>N</v>
      </c>
      <c r="V3151" s="19" t="n">
        <f aca="false">ROUND(R3151*Q3151*(1-S3151),2)</f>
        <v>289.8</v>
      </c>
      <c r="W3151" s="16" t="str">
        <f aca="false">_xlfn.XLOOKUP(D3151,products!$A$2:$A$61,products!$C$2:$C$61,"Not found")</f>
        <v>Books</v>
      </c>
    </row>
    <row r="3152" customFormat="false" ht="15" hidden="false" customHeight="false" outlineLevel="0" collapsed="false">
      <c r="A3152" s="16" t="s">
        <v>4440</v>
      </c>
      <c r="B3152" s="16" t="s">
        <v>4439</v>
      </c>
      <c r="C3152" s="16" t="s">
        <v>613</v>
      </c>
      <c r="D3152" s="16" t="s">
        <v>259</v>
      </c>
      <c r="E3152" s="16" t="n">
        <v>1</v>
      </c>
      <c r="F3152" s="16" t="n">
        <v>511</v>
      </c>
      <c r="G3152" s="16" t="n">
        <v>0.1</v>
      </c>
      <c r="H3152" s="16" t="s">
        <v>56</v>
      </c>
      <c r="I3152" s="16" t="s">
        <v>60</v>
      </c>
      <c r="J3152" s="16" t="n">
        <v>7</v>
      </c>
      <c r="K3152" s="16" t="n">
        <v>4</v>
      </c>
      <c r="L3152" s="16" t="s">
        <v>41</v>
      </c>
      <c r="M3152" s="18" t="n">
        <f aca="false">IF(ISNUMBER(B3152),B3152,IF(MID(B3152,3,1)="-",DATE(VALUE(RIGHT(B3152,4)),VALUE(MID(B3152,4,2)),VALUE(LEFT(B3152,2))),DATE(VALUE(LEFT(B3152,4)),VALUE(MID(B3152,6,2)),VALUE(RIGHT(B3152,2)))))</f>
        <v>45925</v>
      </c>
      <c r="N3152" s="16" t="n">
        <f aca="false">MONTH(M3152)</f>
        <v>9</v>
      </c>
      <c r="O3152" s="16" t="str">
        <f aca="false">PROPER(TRIM(H3152))</f>
        <v>Lucknow</v>
      </c>
      <c r="P3152" s="16" t="str">
        <f aca="false">IFERROR(VLOOKUP(O3152,city_map!$A$2:$B$6,2,FALSE()),O3152)</f>
        <v>Lucknow</v>
      </c>
      <c r="Q3152" s="16" t="n">
        <f aca="false">IF(ISNUMBER(F3152),F3152,VALUE(SUBSTITUTE(SUBSTITUTE(F3152,"₹",""),",","")))</f>
        <v>511</v>
      </c>
      <c r="R3152" s="16" t="n">
        <f aca="false">IF(E3152=99,1,E3152)</f>
        <v>1</v>
      </c>
      <c r="S3152" s="16" t="n">
        <f aca="false">IF(G3152="",0,G3152)</f>
        <v>0.1</v>
      </c>
      <c r="T3152" s="16" t="str">
        <f aca="false">IF(I3152="","Unknown",IF(I3152="upi","UPI",I3152))</f>
        <v>UPI</v>
      </c>
      <c r="U3152" s="16" t="str">
        <f aca="false">IF(L3152="Yes","Y",IF(L3152="No","N",L3152))</f>
        <v>N</v>
      </c>
      <c r="V3152" s="19" t="n">
        <f aca="false">ROUND(R3152*Q3152*(1-S3152),2)</f>
        <v>459.9</v>
      </c>
      <c r="W3152" s="16" t="str">
        <f aca="false">_xlfn.XLOOKUP(D3152,products!$A$2:$A$61,products!$C$2:$C$61,"Not found")</f>
        <v>Books</v>
      </c>
    </row>
    <row r="3153" customFormat="false" ht="15" hidden="false" customHeight="false" outlineLevel="0" collapsed="false">
      <c r="A3153" s="16" t="s">
        <v>4441</v>
      </c>
      <c r="B3153" s="16" t="s">
        <v>4439</v>
      </c>
      <c r="C3153" s="16" t="s">
        <v>1190</v>
      </c>
      <c r="D3153" s="16" t="s">
        <v>160</v>
      </c>
      <c r="E3153" s="16" t="n">
        <v>1</v>
      </c>
      <c r="F3153" s="16" t="n">
        <v>1858</v>
      </c>
      <c r="G3153" s="16" t="n">
        <v>0.05</v>
      </c>
      <c r="H3153" s="16" t="s">
        <v>112</v>
      </c>
      <c r="I3153" s="16" t="s">
        <v>60</v>
      </c>
      <c r="J3153" s="16" t="n">
        <v>4</v>
      </c>
      <c r="K3153" s="16" t="n">
        <v>4</v>
      </c>
      <c r="L3153" s="16" t="s">
        <v>41</v>
      </c>
      <c r="M3153" s="18" t="n">
        <f aca="false">IF(ISNUMBER(B3153),B3153,IF(MID(B3153,3,1)="-",DATE(VALUE(RIGHT(B3153,4)),VALUE(MID(B3153,4,2)),VALUE(LEFT(B3153,2))),DATE(VALUE(LEFT(B3153,4)),VALUE(MID(B3153,6,2)),VALUE(RIGHT(B3153,2)))))</f>
        <v>45925</v>
      </c>
      <c r="N3153" s="16" t="n">
        <f aca="false">MONTH(M3153)</f>
        <v>9</v>
      </c>
      <c r="O3153" s="16" t="str">
        <f aca="false">PROPER(TRIM(H3153))</f>
        <v>Mumbai</v>
      </c>
      <c r="P3153" s="16" t="str">
        <f aca="false">IFERROR(VLOOKUP(O3153,city_map!$A$2:$B$6,2,FALSE()),O3153)</f>
        <v>Mumbai</v>
      </c>
      <c r="Q3153" s="16" t="n">
        <f aca="false">IF(ISNUMBER(F3153),F3153,VALUE(SUBSTITUTE(SUBSTITUTE(F3153,"₹",""),",","")))</f>
        <v>1858</v>
      </c>
      <c r="R3153" s="16" t="n">
        <f aca="false">IF(E3153=99,1,E3153)</f>
        <v>1</v>
      </c>
      <c r="S3153" s="16" t="n">
        <f aca="false">IF(G3153="",0,G3153)</f>
        <v>0.05</v>
      </c>
      <c r="T3153" s="16" t="str">
        <f aca="false">IF(I3153="","Unknown",IF(I3153="upi","UPI",I3153))</f>
        <v>UPI</v>
      </c>
      <c r="U3153" s="16" t="str">
        <f aca="false">IF(L3153="Yes","Y",IF(L3153="No","N",L3153))</f>
        <v>N</v>
      </c>
      <c r="V3153" s="19" t="n">
        <f aca="false">ROUND(R3153*Q3153*(1-S3153),2)</f>
        <v>1765.1</v>
      </c>
      <c r="W3153" s="16" t="str">
        <f aca="false">_xlfn.XLOOKUP(D3153,products!$A$2:$A$61,products!$C$2:$C$61,"Not found")</f>
        <v>Fashion</v>
      </c>
    </row>
    <row r="3154" customFormat="false" ht="15" hidden="false" customHeight="false" outlineLevel="0" collapsed="false">
      <c r="A3154" s="16" t="s">
        <v>4442</v>
      </c>
      <c r="B3154" s="16" t="s">
        <v>4439</v>
      </c>
      <c r="C3154" s="16" t="s">
        <v>195</v>
      </c>
      <c r="D3154" s="16" t="s">
        <v>139</v>
      </c>
      <c r="E3154" s="16" t="n">
        <v>2</v>
      </c>
      <c r="F3154" s="16" t="n">
        <v>350</v>
      </c>
      <c r="G3154" s="16" t="n">
        <v>0.1</v>
      </c>
      <c r="H3154" s="16" t="s">
        <v>56</v>
      </c>
      <c r="I3154" s="16" t="s">
        <v>47</v>
      </c>
      <c r="J3154" s="16" t="n">
        <v>8</v>
      </c>
      <c r="K3154" s="16" t="n">
        <v>1</v>
      </c>
      <c r="L3154" s="16" t="s">
        <v>57</v>
      </c>
      <c r="M3154" s="18" t="n">
        <f aca="false">IF(ISNUMBER(B3154),B3154,IF(MID(B3154,3,1)="-",DATE(VALUE(RIGHT(B3154,4)),VALUE(MID(B3154,4,2)),VALUE(LEFT(B3154,2))),DATE(VALUE(LEFT(B3154,4)),VALUE(MID(B3154,6,2)),VALUE(RIGHT(B3154,2)))))</f>
        <v>45925</v>
      </c>
      <c r="N3154" s="16" t="n">
        <f aca="false">MONTH(M3154)</f>
        <v>9</v>
      </c>
      <c r="O3154" s="16" t="str">
        <f aca="false">PROPER(TRIM(H3154))</f>
        <v>Lucknow</v>
      </c>
      <c r="P3154" s="16" t="str">
        <f aca="false">IFERROR(VLOOKUP(O3154,city_map!$A$2:$B$6,2,FALSE()),O3154)</f>
        <v>Lucknow</v>
      </c>
      <c r="Q3154" s="16" t="n">
        <f aca="false">IF(ISNUMBER(F3154),F3154,VALUE(SUBSTITUTE(SUBSTITUTE(F3154,"₹",""),",","")))</f>
        <v>350</v>
      </c>
      <c r="R3154" s="16" t="n">
        <f aca="false">IF(E3154=99,1,E3154)</f>
        <v>2</v>
      </c>
      <c r="S3154" s="16" t="n">
        <f aca="false">IF(G3154="",0,G3154)</f>
        <v>0.1</v>
      </c>
      <c r="T3154" s="16" t="str">
        <f aca="false">IF(I3154="","Unknown",IF(I3154="upi","UPI",I3154))</f>
        <v>Debit Card</v>
      </c>
      <c r="U3154" s="16" t="str">
        <f aca="false">IF(L3154="Yes","Y",IF(L3154="No","N",L3154))</f>
        <v>Y</v>
      </c>
      <c r="V3154" s="19" t="n">
        <f aca="false">ROUND(R3154*Q3154*(1-S3154),2)</f>
        <v>630</v>
      </c>
      <c r="W3154" s="16" t="str">
        <f aca="false">_xlfn.XLOOKUP(D3154,products!$A$2:$A$61,products!$C$2:$C$61,"Not found")</f>
        <v>Beauty</v>
      </c>
    </row>
    <row r="3155" customFormat="false" ht="15" hidden="false" customHeight="false" outlineLevel="0" collapsed="false">
      <c r="A3155" s="16" t="s">
        <v>4443</v>
      </c>
      <c r="B3155" s="16" t="s">
        <v>4439</v>
      </c>
      <c r="C3155" s="16" t="s">
        <v>4444</v>
      </c>
      <c r="D3155" s="16" t="s">
        <v>119</v>
      </c>
      <c r="E3155" s="16" t="n">
        <v>3</v>
      </c>
      <c r="F3155" s="16" t="n">
        <v>252</v>
      </c>
      <c r="G3155" s="16" t="n">
        <v>0</v>
      </c>
      <c r="H3155" s="16" t="s">
        <v>39</v>
      </c>
      <c r="I3155" s="16" t="s">
        <v>71</v>
      </c>
      <c r="J3155" s="16" t="n">
        <v>3</v>
      </c>
      <c r="K3155" s="16" t="n">
        <v>4</v>
      </c>
      <c r="L3155" s="16" t="s">
        <v>41</v>
      </c>
      <c r="M3155" s="18" t="n">
        <f aca="false">IF(ISNUMBER(B3155),B3155,IF(MID(B3155,3,1)="-",DATE(VALUE(RIGHT(B3155,4)),VALUE(MID(B3155,4,2)),VALUE(LEFT(B3155,2))),DATE(VALUE(LEFT(B3155,4)),VALUE(MID(B3155,6,2)),VALUE(RIGHT(B3155,2)))))</f>
        <v>45925</v>
      </c>
      <c r="N3155" s="16" t="n">
        <f aca="false">MONTH(M3155)</f>
        <v>9</v>
      </c>
      <c r="O3155" s="16" t="str">
        <f aca="false">PROPER(TRIM(H3155))</f>
        <v>Delhi</v>
      </c>
      <c r="P3155" s="16" t="str">
        <f aca="false">IFERROR(VLOOKUP(O3155,city_map!$A$2:$B$6,2,FALSE()),O3155)</f>
        <v>Delhi</v>
      </c>
      <c r="Q3155" s="16" t="n">
        <f aca="false">IF(ISNUMBER(F3155),F3155,VALUE(SUBSTITUTE(SUBSTITUTE(F3155,"₹",""),",","")))</f>
        <v>252</v>
      </c>
      <c r="R3155" s="16" t="n">
        <f aca="false">IF(E3155=99,1,E3155)</f>
        <v>3</v>
      </c>
      <c r="S3155" s="16" t="n">
        <f aca="false">IF(G3155="",0,G3155)</f>
        <v>0</v>
      </c>
      <c r="T3155" s="16" t="str">
        <f aca="false">IF(I3155="","Unknown",IF(I3155="upi","UPI",I3155))</f>
        <v>Credit Card</v>
      </c>
      <c r="U3155" s="16" t="str">
        <f aca="false">IF(L3155="Yes","Y",IF(L3155="No","N",L3155))</f>
        <v>N</v>
      </c>
      <c r="V3155" s="19" t="n">
        <f aca="false">ROUND(R3155*Q3155*(1-S3155),2)</f>
        <v>756</v>
      </c>
      <c r="W3155" s="16" t="str">
        <f aca="false">_xlfn.XLOOKUP(D3155,products!$A$2:$A$61,products!$C$2:$C$61,"Not found")</f>
        <v>Books</v>
      </c>
    </row>
    <row r="3156" customFormat="false" ht="15" hidden="false" customHeight="false" outlineLevel="0" collapsed="false">
      <c r="A3156" s="16" t="s">
        <v>4445</v>
      </c>
      <c r="B3156" s="16" t="s">
        <v>4439</v>
      </c>
      <c r="C3156" s="16" t="s">
        <v>1672</v>
      </c>
      <c r="D3156" s="16" t="s">
        <v>80</v>
      </c>
      <c r="E3156" s="16" t="n">
        <v>2</v>
      </c>
      <c r="F3156" s="16" t="n">
        <v>1492</v>
      </c>
      <c r="G3156" s="16" t="n">
        <v>0.05</v>
      </c>
      <c r="H3156" s="16" t="s">
        <v>56</v>
      </c>
      <c r="I3156" s="16" t="s">
        <v>40</v>
      </c>
      <c r="J3156" s="16" t="n">
        <v>5</v>
      </c>
      <c r="K3156" s="16" t="n">
        <v>4</v>
      </c>
      <c r="L3156" s="16" t="s">
        <v>41</v>
      </c>
      <c r="M3156" s="18" t="n">
        <f aca="false">IF(ISNUMBER(B3156),B3156,IF(MID(B3156,3,1)="-",DATE(VALUE(RIGHT(B3156,4)),VALUE(MID(B3156,4,2)),VALUE(LEFT(B3156,2))),DATE(VALUE(LEFT(B3156,4)),VALUE(MID(B3156,6,2)),VALUE(RIGHT(B3156,2)))))</f>
        <v>45925</v>
      </c>
      <c r="N3156" s="16" t="n">
        <f aca="false">MONTH(M3156)</f>
        <v>9</v>
      </c>
      <c r="O3156" s="16" t="str">
        <f aca="false">PROPER(TRIM(H3156))</f>
        <v>Lucknow</v>
      </c>
      <c r="P3156" s="16" t="str">
        <f aca="false">IFERROR(VLOOKUP(O3156,city_map!$A$2:$B$6,2,FALSE()),O3156)</f>
        <v>Lucknow</v>
      </c>
      <c r="Q3156" s="16" t="n">
        <f aca="false">IF(ISNUMBER(F3156),F3156,VALUE(SUBSTITUTE(SUBSTITUTE(F3156,"₹",""),",","")))</f>
        <v>1492</v>
      </c>
      <c r="R3156" s="16" t="n">
        <f aca="false">IF(E3156=99,1,E3156)</f>
        <v>2</v>
      </c>
      <c r="S3156" s="16" t="n">
        <f aca="false">IF(G3156="",0,G3156)</f>
        <v>0.05</v>
      </c>
      <c r="T3156" s="16" t="str">
        <f aca="false">IF(I3156="","Unknown",IF(I3156="upi","UPI",I3156))</f>
        <v>COD</v>
      </c>
      <c r="U3156" s="16" t="str">
        <f aca="false">IF(L3156="Yes","Y",IF(L3156="No","N",L3156))</f>
        <v>N</v>
      </c>
      <c r="V3156" s="19" t="n">
        <f aca="false">ROUND(R3156*Q3156*(1-S3156),2)</f>
        <v>2834.8</v>
      </c>
      <c r="W3156" s="16" t="str">
        <f aca="false">_xlfn.XLOOKUP(D3156,products!$A$2:$A$61,products!$C$2:$C$61,"Not found")</f>
        <v>Beauty</v>
      </c>
    </row>
    <row r="3157" customFormat="false" ht="15" hidden="false" customHeight="false" outlineLevel="0" collapsed="false">
      <c r="A3157" s="16" t="s">
        <v>4446</v>
      </c>
      <c r="B3157" s="16" t="s">
        <v>4439</v>
      </c>
      <c r="C3157" s="16" t="s">
        <v>235</v>
      </c>
      <c r="D3157" s="16" t="s">
        <v>222</v>
      </c>
      <c r="E3157" s="16" t="n">
        <v>2</v>
      </c>
      <c r="F3157" s="16" t="n">
        <v>1972</v>
      </c>
      <c r="G3157" s="16" t="n">
        <v>0</v>
      </c>
      <c r="H3157" s="16" t="s">
        <v>70</v>
      </c>
      <c r="I3157" s="16" t="s">
        <v>40</v>
      </c>
      <c r="J3157" s="16" t="n">
        <v>4</v>
      </c>
      <c r="K3157" s="16" t="n">
        <v>5</v>
      </c>
      <c r="L3157" s="16" t="s">
        <v>41</v>
      </c>
      <c r="M3157" s="18" t="n">
        <f aca="false">IF(ISNUMBER(B3157),B3157,IF(MID(B3157,3,1)="-",DATE(VALUE(RIGHT(B3157,4)),VALUE(MID(B3157,4,2)),VALUE(LEFT(B3157,2))),DATE(VALUE(LEFT(B3157,4)),VALUE(MID(B3157,6,2)),VALUE(RIGHT(B3157,2)))))</f>
        <v>45925</v>
      </c>
      <c r="N3157" s="16" t="n">
        <f aca="false">MONTH(M3157)</f>
        <v>9</v>
      </c>
      <c r="O3157" s="16" t="str">
        <f aca="false">PROPER(TRIM(H3157))</f>
        <v>Pune</v>
      </c>
      <c r="P3157" s="16" t="str">
        <f aca="false">IFERROR(VLOOKUP(O3157,city_map!$A$2:$B$6,2,FALSE()),O3157)</f>
        <v>Pune</v>
      </c>
      <c r="Q3157" s="16" t="n">
        <f aca="false">IF(ISNUMBER(F3157),F3157,VALUE(SUBSTITUTE(SUBSTITUTE(F3157,"₹",""),",","")))</f>
        <v>1972</v>
      </c>
      <c r="R3157" s="16" t="n">
        <f aca="false">IF(E3157=99,1,E3157)</f>
        <v>2</v>
      </c>
      <c r="S3157" s="16" t="n">
        <f aca="false">IF(G3157="",0,G3157)</f>
        <v>0</v>
      </c>
      <c r="T3157" s="16" t="str">
        <f aca="false">IF(I3157="","Unknown",IF(I3157="upi","UPI",I3157))</f>
        <v>COD</v>
      </c>
      <c r="U3157" s="16" t="str">
        <f aca="false">IF(L3157="Yes","Y",IF(L3157="No","N",L3157))</f>
        <v>N</v>
      </c>
      <c r="V3157" s="19" t="n">
        <f aca="false">ROUND(R3157*Q3157*(1-S3157),2)</f>
        <v>3944</v>
      </c>
      <c r="W3157" s="16" t="str">
        <f aca="false">_xlfn.XLOOKUP(D3157,products!$A$2:$A$61,products!$C$2:$C$61,"Not found")</f>
        <v>Fashion</v>
      </c>
    </row>
    <row r="3158" customFormat="false" ht="15" hidden="false" customHeight="false" outlineLevel="0" collapsed="false">
      <c r="A3158" s="16" t="s">
        <v>4447</v>
      </c>
      <c r="B3158" s="16" t="s">
        <v>4439</v>
      </c>
      <c r="C3158" s="16" t="s">
        <v>1582</v>
      </c>
      <c r="D3158" s="16" t="s">
        <v>146</v>
      </c>
      <c r="E3158" s="16" t="n">
        <v>1</v>
      </c>
      <c r="F3158" s="16" t="n">
        <v>451</v>
      </c>
      <c r="G3158" s="16" t="n">
        <v>0.05</v>
      </c>
      <c r="H3158" s="16" t="s">
        <v>483</v>
      </c>
      <c r="I3158" s="16" t="s">
        <v>60</v>
      </c>
      <c r="J3158" s="16" t="n">
        <v>2</v>
      </c>
      <c r="K3158" s="16" t="n">
        <v>5</v>
      </c>
      <c r="L3158" s="16" t="s">
        <v>41</v>
      </c>
      <c r="M3158" s="18" t="n">
        <f aca="false">IF(ISNUMBER(B3158),B3158,IF(MID(B3158,3,1)="-",DATE(VALUE(RIGHT(B3158,4)),VALUE(MID(B3158,4,2)),VALUE(LEFT(B3158,2))),DATE(VALUE(LEFT(B3158,4)),VALUE(MID(B3158,6,2)),VALUE(RIGHT(B3158,2)))))</f>
        <v>45925</v>
      </c>
      <c r="N3158" s="16" t="n">
        <f aca="false">MONTH(M3158)</f>
        <v>9</v>
      </c>
      <c r="O3158" s="16" t="str">
        <f aca="false">PROPER(TRIM(H3158))</f>
        <v>Bombay</v>
      </c>
      <c r="P3158" s="16" t="str">
        <f aca="false">IFERROR(VLOOKUP(O3158,city_map!$A$2:$B$6,2,FALSE()),O3158)</f>
        <v>Mumbai</v>
      </c>
      <c r="Q3158" s="16" t="n">
        <f aca="false">IF(ISNUMBER(F3158),F3158,VALUE(SUBSTITUTE(SUBSTITUTE(F3158,"₹",""),",","")))</f>
        <v>451</v>
      </c>
      <c r="R3158" s="16" t="n">
        <f aca="false">IF(E3158=99,1,E3158)</f>
        <v>1</v>
      </c>
      <c r="S3158" s="16" t="n">
        <f aca="false">IF(G3158="",0,G3158)</f>
        <v>0.05</v>
      </c>
      <c r="T3158" s="16" t="str">
        <f aca="false">IF(I3158="","Unknown",IF(I3158="upi","UPI",I3158))</f>
        <v>UPI</v>
      </c>
      <c r="U3158" s="16" t="str">
        <f aca="false">IF(L3158="Yes","Y",IF(L3158="No","N",L3158))</f>
        <v>N</v>
      </c>
      <c r="V3158" s="19" t="n">
        <f aca="false">ROUND(R3158*Q3158*(1-S3158),2)</f>
        <v>428.45</v>
      </c>
      <c r="W3158" s="16" t="str">
        <f aca="false">_xlfn.XLOOKUP(D3158,products!$A$2:$A$61,products!$C$2:$C$61,"Not found")</f>
        <v>Beauty</v>
      </c>
    </row>
    <row r="3159" customFormat="false" ht="15" hidden="false" customHeight="false" outlineLevel="0" collapsed="false">
      <c r="A3159" s="16" t="s">
        <v>4448</v>
      </c>
      <c r="B3159" s="16" t="s">
        <v>4439</v>
      </c>
      <c r="C3159" s="16" t="s">
        <v>2306</v>
      </c>
      <c r="D3159" s="16" t="s">
        <v>225</v>
      </c>
      <c r="E3159" s="16" t="n">
        <v>2</v>
      </c>
      <c r="F3159" s="16" t="n">
        <v>413</v>
      </c>
      <c r="G3159" s="16" t="n">
        <v>0.1</v>
      </c>
      <c r="H3159" s="16" t="s">
        <v>81</v>
      </c>
      <c r="I3159" s="16" t="s">
        <v>123</v>
      </c>
      <c r="J3159" s="16" t="n">
        <v>5</v>
      </c>
      <c r="K3159" s="16" t="n">
        <v>2</v>
      </c>
      <c r="L3159" s="16" t="s">
        <v>57</v>
      </c>
      <c r="M3159" s="18" t="n">
        <f aca="false">IF(ISNUMBER(B3159),B3159,IF(MID(B3159,3,1)="-",DATE(VALUE(RIGHT(B3159,4)),VALUE(MID(B3159,4,2)),VALUE(LEFT(B3159,2))),DATE(VALUE(LEFT(B3159,4)),VALUE(MID(B3159,6,2)),VALUE(RIGHT(B3159,2)))))</f>
        <v>45925</v>
      </c>
      <c r="N3159" s="16" t="n">
        <f aca="false">MONTH(M3159)</f>
        <v>9</v>
      </c>
      <c r="O3159" s="16" t="str">
        <f aca="false">PROPER(TRIM(H3159))</f>
        <v>Hyderabad</v>
      </c>
      <c r="P3159" s="16" t="str">
        <f aca="false">IFERROR(VLOOKUP(O3159,city_map!$A$2:$B$6,2,FALSE()),O3159)</f>
        <v>Hyderabad</v>
      </c>
      <c r="Q3159" s="16" t="n">
        <f aca="false">IF(ISNUMBER(F3159),F3159,VALUE(SUBSTITUTE(SUBSTITUTE(F3159,"₹",""),",","")))</f>
        <v>413</v>
      </c>
      <c r="R3159" s="16" t="n">
        <f aca="false">IF(E3159=99,1,E3159)</f>
        <v>2</v>
      </c>
      <c r="S3159" s="16" t="n">
        <f aca="false">IF(G3159="",0,G3159)</f>
        <v>0.1</v>
      </c>
      <c r="T3159" s="16" t="str">
        <f aca="false">IF(I3159="","Unknown",IF(I3159="upi","UPI",I3159))</f>
        <v>UPI</v>
      </c>
      <c r="U3159" s="16" t="str">
        <f aca="false">IF(L3159="Yes","Y",IF(L3159="No","N",L3159))</f>
        <v>Y</v>
      </c>
      <c r="V3159" s="19" t="n">
        <f aca="false">ROUND(R3159*Q3159*(1-S3159),2)</f>
        <v>743.4</v>
      </c>
      <c r="W3159" s="16" t="str">
        <f aca="false">_xlfn.XLOOKUP(D3159,products!$A$2:$A$61,products!$C$2:$C$61,"Not found")</f>
        <v>Books</v>
      </c>
    </row>
    <row r="3160" customFormat="false" ht="15" hidden="false" customHeight="false" outlineLevel="0" collapsed="false">
      <c r="A3160" s="16" t="s">
        <v>4449</v>
      </c>
      <c r="B3160" s="16" t="s">
        <v>4439</v>
      </c>
      <c r="C3160" s="16" t="s">
        <v>858</v>
      </c>
      <c r="D3160" s="16" t="s">
        <v>108</v>
      </c>
      <c r="E3160" s="16" t="n">
        <v>1</v>
      </c>
      <c r="F3160" s="16" t="n">
        <v>3606</v>
      </c>
      <c r="G3160" s="16" t="n">
        <v>0</v>
      </c>
      <c r="H3160" s="16" t="s">
        <v>67</v>
      </c>
      <c r="I3160" s="16" t="s">
        <v>60</v>
      </c>
      <c r="J3160" s="16" t="n">
        <v>3</v>
      </c>
      <c r="K3160" s="16" t="n">
        <v>4</v>
      </c>
      <c r="L3160" s="16" t="s">
        <v>41</v>
      </c>
      <c r="M3160" s="18" t="n">
        <f aca="false">IF(ISNUMBER(B3160),B3160,IF(MID(B3160,3,1)="-",DATE(VALUE(RIGHT(B3160,4)),VALUE(MID(B3160,4,2)),VALUE(LEFT(B3160,2))),DATE(VALUE(LEFT(B3160,4)),VALUE(MID(B3160,6,2)),VALUE(RIGHT(B3160,2)))))</f>
        <v>45925</v>
      </c>
      <c r="N3160" s="16" t="n">
        <f aca="false">MONTH(M3160)</f>
        <v>9</v>
      </c>
      <c r="O3160" s="16" t="str">
        <f aca="false">PROPER(TRIM(H3160))</f>
        <v>Kolkata</v>
      </c>
      <c r="P3160" s="16" t="str">
        <f aca="false">IFERROR(VLOOKUP(O3160,city_map!$A$2:$B$6,2,FALSE()),O3160)</f>
        <v>Kolkata</v>
      </c>
      <c r="Q3160" s="16" t="n">
        <f aca="false">IF(ISNUMBER(F3160),F3160,VALUE(SUBSTITUTE(SUBSTITUTE(F3160,"₹",""),",","")))</f>
        <v>3606</v>
      </c>
      <c r="R3160" s="16" t="n">
        <f aca="false">IF(E3160=99,1,E3160)</f>
        <v>1</v>
      </c>
      <c r="S3160" s="16" t="n">
        <f aca="false">IF(G3160="",0,G3160)</f>
        <v>0</v>
      </c>
      <c r="T3160" s="16" t="str">
        <f aca="false">IF(I3160="","Unknown",IF(I3160="upi","UPI",I3160))</f>
        <v>UPI</v>
      </c>
      <c r="U3160" s="16" t="str">
        <f aca="false">IF(L3160="Yes","Y",IF(L3160="No","N",L3160))</f>
        <v>N</v>
      </c>
      <c r="V3160" s="19" t="n">
        <f aca="false">ROUND(R3160*Q3160*(1-S3160),2)</f>
        <v>3606</v>
      </c>
      <c r="W3160" s="16" t="str">
        <f aca="false">_xlfn.XLOOKUP(D3160,products!$A$2:$A$61,products!$C$2:$C$61,"Not found")</f>
        <v>Electronics</v>
      </c>
    </row>
    <row r="3161" customFormat="false" ht="15" hidden="false" customHeight="false" outlineLevel="0" collapsed="false">
      <c r="A3161" s="16" t="s">
        <v>4450</v>
      </c>
      <c r="B3161" s="16" t="s">
        <v>4439</v>
      </c>
      <c r="C3161" s="16" t="s">
        <v>450</v>
      </c>
      <c r="D3161" s="16" t="s">
        <v>92</v>
      </c>
      <c r="E3161" s="16" t="n">
        <v>3</v>
      </c>
      <c r="F3161" s="16" t="n">
        <v>3853</v>
      </c>
      <c r="G3161" s="16" t="n">
        <v>0.2</v>
      </c>
      <c r="H3161" s="16" t="s">
        <v>89</v>
      </c>
      <c r="I3161" s="16" t="s">
        <v>60</v>
      </c>
      <c r="J3161" s="16" t="n">
        <v>2</v>
      </c>
      <c r="K3161" s="16" t="n">
        <v>4</v>
      </c>
      <c r="L3161" s="16" t="s">
        <v>57</v>
      </c>
      <c r="M3161" s="18" t="n">
        <f aca="false">IF(ISNUMBER(B3161),B3161,IF(MID(B3161,3,1)="-",DATE(VALUE(RIGHT(B3161,4)),VALUE(MID(B3161,4,2)),VALUE(LEFT(B3161,2))),DATE(VALUE(LEFT(B3161,4)),VALUE(MID(B3161,6,2)),VALUE(RIGHT(B3161,2)))))</f>
        <v>45925</v>
      </c>
      <c r="N3161" s="16" t="n">
        <f aca="false">MONTH(M3161)</f>
        <v>9</v>
      </c>
      <c r="O3161" s="16" t="str">
        <f aca="false">PROPER(TRIM(H3161))</f>
        <v>Ahmedabad</v>
      </c>
      <c r="P3161" s="16" t="str">
        <f aca="false">IFERROR(VLOOKUP(O3161,city_map!$A$2:$B$6,2,FALSE()),O3161)</f>
        <v>Ahmedabad</v>
      </c>
      <c r="Q3161" s="16" t="n">
        <f aca="false">IF(ISNUMBER(F3161),F3161,VALUE(SUBSTITUTE(SUBSTITUTE(F3161,"₹",""),",","")))</f>
        <v>3853</v>
      </c>
      <c r="R3161" s="16" t="n">
        <f aca="false">IF(E3161=99,1,E3161)</f>
        <v>3</v>
      </c>
      <c r="S3161" s="16" t="n">
        <f aca="false">IF(G3161="",0,G3161)</f>
        <v>0.2</v>
      </c>
      <c r="T3161" s="16" t="str">
        <f aca="false">IF(I3161="","Unknown",IF(I3161="upi","UPI",I3161))</f>
        <v>UPI</v>
      </c>
      <c r="U3161" s="16" t="str">
        <f aca="false">IF(L3161="Yes","Y",IF(L3161="No","N",L3161))</f>
        <v>Y</v>
      </c>
      <c r="V3161" s="19" t="n">
        <f aca="false">ROUND(R3161*Q3161*(1-S3161),2)</f>
        <v>9247.2</v>
      </c>
      <c r="W3161" s="16" t="str">
        <f aca="false">_xlfn.XLOOKUP(D3161,products!$A$2:$A$61,products!$C$2:$C$61,"Not found")</f>
        <v>Electronics</v>
      </c>
    </row>
    <row r="3162" customFormat="false" ht="15" hidden="false" customHeight="false" outlineLevel="0" collapsed="false">
      <c r="A3162" s="16" t="s">
        <v>4451</v>
      </c>
      <c r="B3162" s="16" t="s">
        <v>4439</v>
      </c>
      <c r="C3162" s="16" t="s">
        <v>2984</v>
      </c>
      <c r="D3162" s="16" t="s">
        <v>291</v>
      </c>
      <c r="E3162" s="16" t="n">
        <v>2</v>
      </c>
      <c r="F3162" s="16" t="n">
        <v>1143</v>
      </c>
      <c r="G3162" s="16" t="n">
        <v>0.1</v>
      </c>
      <c r="H3162" s="16" t="s">
        <v>161</v>
      </c>
      <c r="I3162" s="16" t="s">
        <v>40</v>
      </c>
      <c r="J3162" s="16" t="n">
        <v>3</v>
      </c>
      <c r="K3162" s="16" t="n">
        <v>4</v>
      </c>
      <c r="L3162" s="16" t="s">
        <v>41</v>
      </c>
      <c r="M3162" s="18" t="n">
        <f aca="false">IF(ISNUMBER(B3162),B3162,IF(MID(B3162,3,1)="-",DATE(VALUE(RIGHT(B3162,4)),VALUE(MID(B3162,4,2)),VALUE(LEFT(B3162,2))),DATE(VALUE(LEFT(B3162,4)),VALUE(MID(B3162,6,2)),VALUE(RIGHT(B3162,2)))))</f>
        <v>45925</v>
      </c>
      <c r="N3162" s="16" t="n">
        <f aca="false">MONTH(M3162)</f>
        <v>9</v>
      </c>
      <c r="O3162" s="16" t="str">
        <f aca="false">PROPER(TRIM(H3162))</f>
        <v>Hyderabad</v>
      </c>
      <c r="P3162" s="16" t="str">
        <f aca="false">IFERROR(VLOOKUP(O3162,city_map!$A$2:$B$6,2,FALSE()),O3162)</f>
        <v>Hyderabad</v>
      </c>
      <c r="Q3162" s="16" t="n">
        <f aca="false">IF(ISNUMBER(F3162),F3162,VALUE(SUBSTITUTE(SUBSTITUTE(F3162,"₹",""),",","")))</f>
        <v>1143</v>
      </c>
      <c r="R3162" s="16" t="n">
        <f aca="false">IF(E3162=99,1,E3162)</f>
        <v>2</v>
      </c>
      <c r="S3162" s="16" t="n">
        <f aca="false">IF(G3162="",0,G3162)</f>
        <v>0.1</v>
      </c>
      <c r="T3162" s="16" t="str">
        <f aca="false">IF(I3162="","Unknown",IF(I3162="upi","UPI",I3162))</f>
        <v>COD</v>
      </c>
      <c r="U3162" s="16" t="str">
        <f aca="false">IF(L3162="Yes","Y",IF(L3162="No","N",L3162))</f>
        <v>N</v>
      </c>
      <c r="V3162" s="19" t="n">
        <f aca="false">ROUND(R3162*Q3162*(1-S3162),2)</f>
        <v>2057.4</v>
      </c>
      <c r="W3162" s="16" t="str">
        <f aca="false">_xlfn.XLOOKUP(D3162,products!$A$2:$A$61,products!$C$2:$C$61,"Not found")</f>
        <v>Electronics</v>
      </c>
    </row>
    <row r="3163" customFormat="false" ht="15" hidden="false" customHeight="false" outlineLevel="0" collapsed="false">
      <c r="A3163" s="16" t="s">
        <v>4452</v>
      </c>
      <c r="B3163" s="16" t="s">
        <v>4453</v>
      </c>
      <c r="C3163" s="16" t="s">
        <v>1831</v>
      </c>
      <c r="D3163" s="16" t="s">
        <v>396</v>
      </c>
      <c r="E3163" s="16" t="n">
        <v>1</v>
      </c>
      <c r="F3163" s="16" t="n">
        <v>5741</v>
      </c>
      <c r="G3163" s="16" t="n">
        <v>0.05</v>
      </c>
      <c r="H3163" s="16" t="s">
        <v>112</v>
      </c>
      <c r="I3163" s="16" t="s">
        <v>60</v>
      </c>
      <c r="J3163" s="16" t="n">
        <v>2</v>
      </c>
      <c r="K3163" s="16" t="n">
        <v>4</v>
      </c>
      <c r="L3163" s="16" t="s">
        <v>41</v>
      </c>
      <c r="M3163" s="18" t="n">
        <f aca="false">IF(ISNUMBER(B3163),B3163,IF(MID(B3163,3,1)="-",DATE(VALUE(RIGHT(B3163,4)),VALUE(MID(B3163,4,2)),VALUE(LEFT(B3163,2))),DATE(VALUE(LEFT(B3163,4)),VALUE(MID(B3163,6,2)),VALUE(RIGHT(B3163,2)))))</f>
        <v>45925</v>
      </c>
      <c r="N3163" s="16" t="n">
        <f aca="false">MONTH(M3163)</f>
        <v>9</v>
      </c>
      <c r="O3163" s="16" t="str">
        <f aca="false">PROPER(TRIM(H3163))</f>
        <v>Mumbai</v>
      </c>
      <c r="P3163" s="16" t="str">
        <f aca="false">IFERROR(VLOOKUP(O3163,city_map!$A$2:$B$6,2,FALSE()),O3163)</f>
        <v>Mumbai</v>
      </c>
      <c r="Q3163" s="16" t="n">
        <f aca="false">IF(ISNUMBER(F3163),F3163,VALUE(SUBSTITUTE(SUBSTITUTE(F3163,"₹",""),",","")))</f>
        <v>5741</v>
      </c>
      <c r="R3163" s="16" t="n">
        <f aca="false">IF(E3163=99,1,E3163)</f>
        <v>1</v>
      </c>
      <c r="S3163" s="16" t="n">
        <f aca="false">IF(G3163="",0,G3163)</f>
        <v>0.05</v>
      </c>
      <c r="T3163" s="16" t="str">
        <f aca="false">IF(I3163="","Unknown",IF(I3163="upi","UPI",I3163))</f>
        <v>UPI</v>
      </c>
      <c r="U3163" s="16" t="str">
        <f aca="false">IF(L3163="Yes","Y",IF(L3163="No","N",L3163))</f>
        <v>N</v>
      </c>
      <c r="V3163" s="19" t="n">
        <f aca="false">ROUND(R3163*Q3163*(1-S3163),2)</f>
        <v>5453.95</v>
      </c>
      <c r="W3163" s="16" t="str">
        <f aca="false">_xlfn.XLOOKUP(D3163,products!$A$2:$A$61,products!$C$2:$C$61,"Not found")</f>
        <v>Home</v>
      </c>
    </row>
    <row r="3164" customFormat="false" ht="15" hidden="false" customHeight="false" outlineLevel="0" collapsed="false">
      <c r="A3164" s="16" t="s">
        <v>4454</v>
      </c>
      <c r="B3164" s="16" t="s">
        <v>4439</v>
      </c>
      <c r="C3164" s="16" t="s">
        <v>1053</v>
      </c>
      <c r="D3164" s="16" t="s">
        <v>300</v>
      </c>
      <c r="E3164" s="16" t="n">
        <v>2</v>
      </c>
      <c r="F3164" s="16" t="n">
        <v>2566</v>
      </c>
      <c r="G3164" s="16" t="n">
        <v>0.05</v>
      </c>
      <c r="H3164" s="16" t="s">
        <v>565</v>
      </c>
      <c r="I3164" s="16" t="s">
        <v>71</v>
      </c>
      <c r="J3164" s="16" t="n">
        <v>3</v>
      </c>
      <c r="K3164" s="16" t="n">
        <v>5</v>
      </c>
      <c r="L3164" s="16" t="s">
        <v>41</v>
      </c>
      <c r="M3164" s="18" t="n">
        <f aca="false">IF(ISNUMBER(B3164),B3164,IF(MID(B3164,3,1)="-",DATE(VALUE(RIGHT(B3164,4)),VALUE(MID(B3164,4,2)),VALUE(LEFT(B3164,2))),DATE(VALUE(LEFT(B3164,4)),VALUE(MID(B3164,6,2)),VALUE(RIGHT(B3164,2)))))</f>
        <v>45925</v>
      </c>
      <c r="N3164" s="16" t="n">
        <f aca="false">MONTH(M3164)</f>
        <v>9</v>
      </c>
      <c r="O3164" s="16" t="str">
        <f aca="false">PROPER(TRIM(H3164))</f>
        <v>Madras</v>
      </c>
      <c r="P3164" s="16" t="str">
        <f aca="false">IFERROR(VLOOKUP(O3164,city_map!$A$2:$B$6,2,FALSE()),O3164)</f>
        <v>Chennai</v>
      </c>
      <c r="Q3164" s="16" t="n">
        <f aca="false">IF(ISNUMBER(F3164),F3164,VALUE(SUBSTITUTE(SUBSTITUTE(F3164,"₹",""),",","")))</f>
        <v>2566</v>
      </c>
      <c r="R3164" s="16" t="n">
        <f aca="false">IF(E3164=99,1,E3164)</f>
        <v>2</v>
      </c>
      <c r="S3164" s="16" t="n">
        <f aca="false">IF(G3164="",0,G3164)</f>
        <v>0.05</v>
      </c>
      <c r="T3164" s="16" t="str">
        <f aca="false">IF(I3164="","Unknown",IF(I3164="upi","UPI",I3164))</f>
        <v>Credit Card</v>
      </c>
      <c r="U3164" s="16" t="str">
        <f aca="false">IF(L3164="Yes","Y",IF(L3164="No","N",L3164))</f>
        <v>N</v>
      </c>
      <c r="V3164" s="19" t="n">
        <f aca="false">ROUND(R3164*Q3164*(1-S3164),2)</f>
        <v>4875.4</v>
      </c>
      <c r="W3164" s="16" t="str">
        <f aca="false">_xlfn.XLOOKUP(D3164,products!$A$2:$A$61,products!$C$2:$C$61,"Not found")</f>
        <v>Home</v>
      </c>
    </row>
    <row r="3165" customFormat="false" ht="15" hidden="false" customHeight="false" outlineLevel="0" collapsed="false">
      <c r="A3165" s="16" t="s">
        <v>4455</v>
      </c>
      <c r="B3165" s="16" t="s">
        <v>4439</v>
      </c>
      <c r="C3165" s="16" t="s">
        <v>336</v>
      </c>
      <c r="D3165" s="16" t="s">
        <v>111</v>
      </c>
      <c r="E3165" s="16" t="n">
        <v>2</v>
      </c>
      <c r="F3165" s="16" t="n">
        <v>993</v>
      </c>
      <c r="G3165" s="16" t="n">
        <v>0.1</v>
      </c>
      <c r="H3165" s="16" t="s">
        <v>208</v>
      </c>
      <c r="I3165" s="16" t="s">
        <v>60</v>
      </c>
      <c r="J3165" s="16" t="n">
        <v>5</v>
      </c>
      <c r="K3165" s="16" t="n">
        <v>4</v>
      </c>
      <c r="L3165" s="16" t="s">
        <v>41</v>
      </c>
      <c r="M3165" s="18" t="n">
        <f aca="false">IF(ISNUMBER(B3165),B3165,IF(MID(B3165,3,1)="-",DATE(VALUE(RIGHT(B3165,4)),VALUE(MID(B3165,4,2)),VALUE(LEFT(B3165,2))),DATE(VALUE(LEFT(B3165,4)),VALUE(MID(B3165,6,2)),VALUE(RIGHT(B3165,2)))))</f>
        <v>45925</v>
      </c>
      <c r="N3165" s="16" t="n">
        <f aca="false">MONTH(M3165)</f>
        <v>9</v>
      </c>
      <c r="O3165" s="16" t="str">
        <f aca="false">PROPER(TRIM(H3165))</f>
        <v>Jaipur</v>
      </c>
      <c r="P3165" s="16" t="str">
        <f aca="false">IFERROR(VLOOKUP(O3165,city_map!$A$2:$B$6,2,FALSE()),O3165)</f>
        <v>Jaipur</v>
      </c>
      <c r="Q3165" s="16" t="n">
        <f aca="false">IF(ISNUMBER(F3165),F3165,VALUE(SUBSTITUTE(SUBSTITUTE(F3165,"₹",""),",","")))</f>
        <v>993</v>
      </c>
      <c r="R3165" s="16" t="n">
        <f aca="false">IF(E3165=99,1,E3165)</f>
        <v>2</v>
      </c>
      <c r="S3165" s="16" t="n">
        <f aca="false">IF(G3165="",0,G3165)</f>
        <v>0.1</v>
      </c>
      <c r="T3165" s="16" t="str">
        <f aca="false">IF(I3165="","Unknown",IF(I3165="upi","UPI",I3165))</f>
        <v>UPI</v>
      </c>
      <c r="U3165" s="16" t="str">
        <f aca="false">IF(L3165="Yes","Y",IF(L3165="No","N",L3165))</f>
        <v>N</v>
      </c>
      <c r="V3165" s="19" t="n">
        <f aca="false">ROUND(R3165*Q3165*(1-S3165),2)</f>
        <v>1787.4</v>
      </c>
      <c r="W3165" s="16" t="str">
        <f aca="false">_xlfn.XLOOKUP(D3165,products!$A$2:$A$61,products!$C$2:$C$61,"Not found")</f>
        <v>Books</v>
      </c>
    </row>
    <row r="3166" customFormat="false" ht="15" hidden="false" customHeight="false" outlineLevel="0" collapsed="false">
      <c r="A3166" s="16" t="s">
        <v>4456</v>
      </c>
      <c r="B3166" s="16" t="s">
        <v>4439</v>
      </c>
      <c r="C3166" s="16" t="s">
        <v>4457</v>
      </c>
      <c r="D3166" s="16" t="s">
        <v>99</v>
      </c>
      <c r="E3166" s="16" t="n">
        <v>2</v>
      </c>
      <c r="F3166" s="16" t="n">
        <v>699</v>
      </c>
      <c r="G3166" s="16" t="n">
        <v>0.1</v>
      </c>
      <c r="H3166" s="16" t="s">
        <v>39</v>
      </c>
      <c r="I3166" s="16" t="s">
        <v>60</v>
      </c>
      <c r="J3166" s="16" t="n">
        <v>4</v>
      </c>
      <c r="K3166" s="16" t="n">
        <v>4</v>
      </c>
      <c r="L3166" s="16" t="s">
        <v>41</v>
      </c>
      <c r="M3166" s="18" t="n">
        <f aca="false">IF(ISNUMBER(B3166),B3166,IF(MID(B3166,3,1)="-",DATE(VALUE(RIGHT(B3166,4)),VALUE(MID(B3166,4,2)),VALUE(LEFT(B3166,2))),DATE(VALUE(LEFT(B3166,4)),VALUE(MID(B3166,6,2)),VALUE(RIGHT(B3166,2)))))</f>
        <v>45925</v>
      </c>
      <c r="N3166" s="16" t="n">
        <f aca="false">MONTH(M3166)</f>
        <v>9</v>
      </c>
      <c r="O3166" s="16" t="str">
        <f aca="false">PROPER(TRIM(H3166))</f>
        <v>Delhi</v>
      </c>
      <c r="P3166" s="16" t="str">
        <f aca="false">IFERROR(VLOOKUP(O3166,city_map!$A$2:$B$6,2,FALSE()),O3166)</f>
        <v>Delhi</v>
      </c>
      <c r="Q3166" s="16" t="n">
        <f aca="false">IF(ISNUMBER(F3166),F3166,VALUE(SUBSTITUTE(SUBSTITUTE(F3166,"₹",""),",","")))</f>
        <v>699</v>
      </c>
      <c r="R3166" s="16" t="n">
        <f aca="false">IF(E3166=99,1,E3166)</f>
        <v>2</v>
      </c>
      <c r="S3166" s="16" t="n">
        <f aca="false">IF(G3166="",0,G3166)</f>
        <v>0.1</v>
      </c>
      <c r="T3166" s="16" t="str">
        <f aca="false">IF(I3166="","Unknown",IF(I3166="upi","UPI",I3166))</f>
        <v>UPI</v>
      </c>
      <c r="U3166" s="16" t="str">
        <f aca="false">IF(L3166="Yes","Y",IF(L3166="No","N",L3166))</f>
        <v>N</v>
      </c>
      <c r="V3166" s="19" t="n">
        <f aca="false">ROUND(R3166*Q3166*(1-S3166),2)</f>
        <v>1258.2</v>
      </c>
      <c r="W3166" s="16" t="str">
        <f aca="false">_xlfn.XLOOKUP(D3166,products!$A$2:$A$61,products!$C$2:$C$61,"Not found")</f>
        <v>Fashion</v>
      </c>
    </row>
    <row r="3167" customFormat="false" ht="15" hidden="false" customHeight="false" outlineLevel="0" collapsed="false">
      <c r="A3167" s="16" t="s">
        <v>4458</v>
      </c>
      <c r="B3167" s="16" t="s">
        <v>4439</v>
      </c>
      <c r="C3167" s="16" t="s">
        <v>2838</v>
      </c>
      <c r="D3167" s="16" t="s">
        <v>259</v>
      </c>
      <c r="E3167" s="16" t="n">
        <v>2</v>
      </c>
      <c r="F3167" s="16" t="n">
        <v>511</v>
      </c>
      <c r="G3167" s="16" t="n">
        <v>0</v>
      </c>
      <c r="H3167" s="16" t="s">
        <v>81</v>
      </c>
      <c r="I3167" s="16"/>
      <c r="J3167" s="16" t="n">
        <v>3</v>
      </c>
      <c r="K3167" s="16" t="n">
        <v>5</v>
      </c>
      <c r="L3167" s="16" t="s">
        <v>41</v>
      </c>
      <c r="M3167" s="18" t="n">
        <f aca="false">IF(ISNUMBER(B3167),B3167,IF(MID(B3167,3,1)="-",DATE(VALUE(RIGHT(B3167,4)),VALUE(MID(B3167,4,2)),VALUE(LEFT(B3167,2))),DATE(VALUE(LEFT(B3167,4)),VALUE(MID(B3167,6,2)),VALUE(RIGHT(B3167,2)))))</f>
        <v>45925</v>
      </c>
      <c r="N3167" s="16" t="n">
        <f aca="false">MONTH(M3167)</f>
        <v>9</v>
      </c>
      <c r="O3167" s="16" t="str">
        <f aca="false">PROPER(TRIM(H3167))</f>
        <v>Hyderabad</v>
      </c>
      <c r="P3167" s="16" t="str">
        <f aca="false">IFERROR(VLOOKUP(O3167,city_map!$A$2:$B$6,2,FALSE()),O3167)</f>
        <v>Hyderabad</v>
      </c>
      <c r="Q3167" s="16" t="n">
        <f aca="false">IF(ISNUMBER(F3167),F3167,VALUE(SUBSTITUTE(SUBSTITUTE(F3167,"₹",""),",","")))</f>
        <v>511</v>
      </c>
      <c r="R3167" s="16" t="n">
        <f aca="false">IF(E3167=99,1,E3167)</f>
        <v>2</v>
      </c>
      <c r="S3167" s="16" t="n">
        <f aca="false">IF(G3167="",0,G3167)</f>
        <v>0</v>
      </c>
      <c r="T3167" s="16" t="str">
        <f aca="false">IF(I3167="","Unknown",IF(I3167="upi","UPI",I3167))</f>
        <v>Unknown</v>
      </c>
      <c r="U3167" s="16" t="str">
        <f aca="false">IF(L3167="Yes","Y",IF(L3167="No","N",L3167))</f>
        <v>N</v>
      </c>
      <c r="V3167" s="19" t="n">
        <f aca="false">ROUND(R3167*Q3167*(1-S3167),2)</f>
        <v>1022</v>
      </c>
      <c r="W3167" s="16" t="str">
        <f aca="false">_xlfn.XLOOKUP(D3167,products!$A$2:$A$61,products!$C$2:$C$61,"Not found")</f>
        <v>Books</v>
      </c>
    </row>
    <row r="3168" customFormat="false" ht="15" hidden="false" customHeight="false" outlineLevel="0" collapsed="false">
      <c r="A3168" s="16" t="s">
        <v>4459</v>
      </c>
      <c r="B3168" s="16" t="s">
        <v>4439</v>
      </c>
      <c r="C3168" s="16" t="s">
        <v>776</v>
      </c>
      <c r="D3168" s="16" t="s">
        <v>412</v>
      </c>
      <c r="E3168" s="16" t="n">
        <v>1</v>
      </c>
      <c r="F3168" s="16" t="n">
        <v>1041</v>
      </c>
      <c r="G3168" s="16" t="n">
        <v>0.15</v>
      </c>
      <c r="H3168" s="16" t="s">
        <v>241</v>
      </c>
      <c r="I3168" s="16" t="s">
        <v>60</v>
      </c>
      <c r="J3168" s="16" t="n">
        <v>6</v>
      </c>
      <c r="K3168" s="16" t="n">
        <v>4</v>
      </c>
      <c r="L3168" s="16" t="s">
        <v>41</v>
      </c>
      <c r="M3168" s="18" t="n">
        <f aca="false">IF(ISNUMBER(B3168),B3168,IF(MID(B3168,3,1)="-",DATE(VALUE(RIGHT(B3168,4)),VALUE(MID(B3168,4,2)),VALUE(LEFT(B3168,2))),DATE(VALUE(LEFT(B3168,4)),VALUE(MID(B3168,6,2)),VALUE(RIGHT(B3168,2)))))</f>
        <v>45925</v>
      </c>
      <c r="N3168" s="16" t="n">
        <f aca="false">MONTH(M3168)</f>
        <v>9</v>
      </c>
      <c r="O3168" s="16" t="str">
        <f aca="false">PROPER(TRIM(H3168))</f>
        <v>Calcutta</v>
      </c>
      <c r="P3168" s="16" t="str">
        <f aca="false">IFERROR(VLOOKUP(O3168,city_map!$A$2:$B$6,2,FALSE()),O3168)</f>
        <v>Kolkata</v>
      </c>
      <c r="Q3168" s="16" t="n">
        <f aca="false">IF(ISNUMBER(F3168),F3168,VALUE(SUBSTITUTE(SUBSTITUTE(F3168,"₹",""),",","")))</f>
        <v>1041</v>
      </c>
      <c r="R3168" s="16" t="n">
        <f aca="false">IF(E3168=99,1,E3168)</f>
        <v>1</v>
      </c>
      <c r="S3168" s="16" t="n">
        <f aca="false">IF(G3168="",0,G3168)</f>
        <v>0.15</v>
      </c>
      <c r="T3168" s="16" t="str">
        <f aca="false">IF(I3168="","Unknown",IF(I3168="upi","UPI",I3168))</f>
        <v>UPI</v>
      </c>
      <c r="U3168" s="16" t="str">
        <f aca="false">IF(L3168="Yes","Y",IF(L3168="No","N",L3168))</f>
        <v>N</v>
      </c>
      <c r="V3168" s="19" t="n">
        <f aca="false">ROUND(R3168*Q3168*(1-S3168),2)</f>
        <v>884.85</v>
      </c>
      <c r="W3168" s="16" t="str">
        <f aca="false">_xlfn.XLOOKUP(D3168,products!$A$2:$A$61,products!$C$2:$C$61,"Not found")</f>
        <v>Home</v>
      </c>
    </row>
    <row r="3169" customFormat="false" ht="15" hidden="false" customHeight="false" outlineLevel="0" collapsed="false">
      <c r="A3169" s="16" t="s">
        <v>4460</v>
      </c>
      <c r="B3169" s="16" t="s">
        <v>4461</v>
      </c>
      <c r="C3169" s="16" t="s">
        <v>678</v>
      </c>
      <c r="D3169" s="16" t="s">
        <v>136</v>
      </c>
      <c r="E3169" s="16" t="n">
        <v>1</v>
      </c>
      <c r="F3169" s="16" t="n">
        <v>2129</v>
      </c>
      <c r="G3169" s="16" t="n">
        <v>0.05</v>
      </c>
      <c r="H3169" s="16" t="s">
        <v>81</v>
      </c>
      <c r="I3169" s="16" t="s">
        <v>60</v>
      </c>
      <c r="J3169" s="16" t="n">
        <v>4</v>
      </c>
      <c r="K3169" s="16" t="n">
        <v>4</v>
      </c>
      <c r="L3169" s="16" t="s">
        <v>41</v>
      </c>
      <c r="M3169" s="18" t="n">
        <f aca="false">IF(ISNUMBER(B3169),B3169,IF(MID(B3169,3,1)="-",DATE(VALUE(RIGHT(B3169,4)),VALUE(MID(B3169,4,2)),VALUE(LEFT(B3169,2))),DATE(VALUE(LEFT(B3169,4)),VALUE(MID(B3169,6,2)),VALUE(RIGHT(B3169,2)))))</f>
        <v>45926</v>
      </c>
      <c r="N3169" s="16" t="n">
        <f aca="false">MONTH(M3169)</f>
        <v>9</v>
      </c>
      <c r="O3169" s="16" t="str">
        <f aca="false">PROPER(TRIM(H3169))</f>
        <v>Hyderabad</v>
      </c>
      <c r="P3169" s="16" t="str">
        <f aca="false">IFERROR(VLOOKUP(O3169,city_map!$A$2:$B$6,2,FALSE()),O3169)</f>
        <v>Hyderabad</v>
      </c>
      <c r="Q3169" s="16" t="n">
        <f aca="false">IF(ISNUMBER(F3169),F3169,VALUE(SUBSTITUTE(SUBSTITUTE(F3169,"₹",""),",","")))</f>
        <v>2129</v>
      </c>
      <c r="R3169" s="16" t="n">
        <f aca="false">IF(E3169=99,1,E3169)</f>
        <v>1</v>
      </c>
      <c r="S3169" s="16" t="n">
        <f aca="false">IF(G3169="",0,G3169)</f>
        <v>0.05</v>
      </c>
      <c r="T3169" s="16" t="str">
        <f aca="false">IF(I3169="","Unknown",IF(I3169="upi","UPI",I3169))</f>
        <v>UPI</v>
      </c>
      <c r="U3169" s="16" t="str">
        <f aca="false">IF(L3169="Yes","Y",IF(L3169="No","N",L3169))</f>
        <v>N</v>
      </c>
      <c r="V3169" s="19" t="n">
        <f aca="false">ROUND(R3169*Q3169*(1-S3169),2)</f>
        <v>2022.55</v>
      </c>
      <c r="W3169" s="16" t="str">
        <f aca="false">_xlfn.XLOOKUP(D3169,products!$A$2:$A$61,products!$C$2:$C$61,"Not found")</f>
        <v>Electronics</v>
      </c>
    </row>
    <row r="3170" customFormat="false" ht="15" hidden="false" customHeight="false" outlineLevel="0" collapsed="false">
      <c r="A3170" s="16" t="s">
        <v>4462</v>
      </c>
      <c r="B3170" s="16" t="s">
        <v>4461</v>
      </c>
      <c r="C3170" s="16" t="s">
        <v>243</v>
      </c>
      <c r="D3170" s="16" t="s">
        <v>92</v>
      </c>
      <c r="E3170" s="16" t="n">
        <v>1</v>
      </c>
      <c r="F3170" s="16" t="n">
        <v>3816</v>
      </c>
      <c r="G3170" s="16" t="n">
        <v>0</v>
      </c>
      <c r="H3170" s="16" t="s">
        <v>130</v>
      </c>
      <c r="I3170" s="16" t="s">
        <v>71</v>
      </c>
      <c r="J3170" s="16" t="n">
        <v>3</v>
      </c>
      <c r="K3170" s="16" t="n">
        <v>5</v>
      </c>
      <c r="L3170" s="16" t="s">
        <v>41</v>
      </c>
      <c r="M3170" s="18" t="n">
        <f aca="false">IF(ISNUMBER(B3170),B3170,IF(MID(B3170,3,1)="-",DATE(VALUE(RIGHT(B3170,4)),VALUE(MID(B3170,4,2)),VALUE(LEFT(B3170,2))),DATE(VALUE(LEFT(B3170,4)),VALUE(MID(B3170,6,2)),VALUE(RIGHT(B3170,2)))))</f>
        <v>45926</v>
      </c>
      <c r="N3170" s="16" t="n">
        <f aca="false">MONTH(M3170)</f>
        <v>9</v>
      </c>
      <c r="O3170" s="16" t="str">
        <f aca="false">PROPER(TRIM(H3170))</f>
        <v>Bengaluru</v>
      </c>
      <c r="P3170" s="16" t="str">
        <f aca="false">IFERROR(VLOOKUP(O3170,city_map!$A$2:$B$6,2,FALSE()),O3170)</f>
        <v>Bengaluru</v>
      </c>
      <c r="Q3170" s="16" t="n">
        <f aca="false">IF(ISNUMBER(F3170),F3170,VALUE(SUBSTITUTE(SUBSTITUTE(F3170,"₹",""),",","")))</f>
        <v>3816</v>
      </c>
      <c r="R3170" s="16" t="n">
        <f aca="false">IF(E3170=99,1,E3170)</f>
        <v>1</v>
      </c>
      <c r="S3170" s="16" t="n">
        <f aca="false">IF(G3170="",0,G3170)</f>
        <v>0</v>
      </c>
      <c r="T3170" s="16" t="str">
        <f aca="false">IF(I3170="","Unknown",IF(I3170="upi","UPI",I3170))</f>
        <v>Credit Card</v>
      </c>
      <c r="U3170" s="16" t="str">
        <f aca="false">IF(L3170="Yes","Y",IF(L3170="No","N",L3170))</f>
        <v>N</v>
      </c>
      <c r="V3170" s="19" t="n">
        <f aca="false">ROUND(R3170*Q3170*(1-S3170),2)</f>
        <v>3816</v>
      </c>
      <c r="W3170" s="16" t="str">
        <f aca="false">_xlfn.XLOOKUP(D3170,products!$A$2:$A$61,products!$C$2:$C$61,"Not found")</f>
        <v>Electronics</v>
      </c>
    </row>
    <row r="3171" customFormat="false" ht="15" hidden="false" customHeight="false" outlineLevel="0" collapsed="false">
      <c r="A3171" s="16" t="s">
        <v>4463</v>
      </c>
      <c r="B3171" s="16" t="s">
        <v>4461</v>
      </c>
      <c r="C3171" s="16" t="s">
        <v>1384</v>
      </c>
      <c r="D3171" s="16" t="s">
        <v>115</v>
      </c>
      <c r="E3171" s="16" t="n">
        <v>1</v>
      </c>
      <c r="F3171" s="16" t="s">
        <v>4464</v>
      </c>
      <c r="G3171" s="16" t="n">
        <v>0.1</v>
      </c>
      <c r="H3171" s="16" t="s">
        <v>130</v>
      </c>
      <c r="I3171" s="16" t="s">
        <v>60</v>
      </c>
      <c r="J3171" s="16" t="n">
        <v>3</v>
      </c>
      <c r="K3171" s="16" t="n">
        <v>5</v>
      </c>
      <c r="L3171" s="16" t="s">
        <v>41</v>
      </c>
      <c r="M3171" s="18" t="n">
        <f aca="false">IF(ISNUMBER(B3171),B3171,IF(MID(B3171,3,1)="-",DATE(VALUE(RIGHT(B3171,4)),VALUE(MID(B3171,4,2)),VALUE(LEFT(B3171,2))),DATE(VALUE(LEFT(B3171,4)),VALUE(MID(B3171,6,2)),VALUE(RIGHT(B3171,2)))))</f>
        <v>45926</v>
      </c>
      <c r="N3171" s="16" t="n">
        <f aca="false">MONTH(M3171)</f>
        <v>9</v>
      </c>
      <c r="O3171" s="16" t="str">
        <f aca="false">PROPER(TRIM(H3171))</f>
        <v>Bengaluru</v>
      </c>
      <c r="P3171" s="16" t="str">
        <f aca="false">IFERROR(VLOOKUP(O3171,city_map!$A$2:$B$6,2,FALSE()),O3171)</f>
        <v>Bengaluru</v>
      </c>
      <c r="Q3171" s="16" t="n">
        <f aca="false">IF(ISNUMBER(F3171),F3171,VALUE(SUBSTITUTE(SUBSTITUTE(F3171,"₹",""),",","")))</f>
        <v>301</v>
      </c>
      <c r="R3171" s="16" t="n">
        <f aca="false">IF(E3171=99,1,E3171)</f>
        <v>1</v>
      </c>
      <c r="S3171" s="16" t="n">
        <f aca="false">IF(G3171="",0,G3171)</f>
        <v>0.1</v>
      </c>
      <c r="T3171" s="16" t="str">
        <f aca="false">IF(I3171="","Unknown",IF(I3171="upi","UPI",I3171))</f>
        <v>UPI</v>
      </c>
      <c r="U3171" s="16" t="str">
        <f aca="false">IF(L3171="Yes","Y",IF(L3171="No","N",L3171))</f>
        <v>N</v>
      </c>
      <c r="V3171" s="19" t="n">
        <f aca="false">ROUND(R3171*Q3171*(1-S3171),2)</f>
        <v>270.9</v>
      </c>
      <c r="W3171" s="16" t="str">
        <f aca="false">_xlfn.XLOOKUP(D3171,products!$A$2:$A$61,products!$C$2:$C$61,"Not found")</f>
        <v>Books</v>
      </c>
    </row>
    <row r="3172" customFormat="false" ht="15" hidden="false" customHeight="false" outlineLevel="0" collapsed="false">
      <c r="A3172" s="16" t="s">
        <v>4465</v>
      </c>
      <c r="B3172" s="16" t="s">
        <v>4461</v>
      </c>
      <c r="C3172" s="16" t="s">
        <v>395</v>
      </c>
      <c r="D3172" s="16" t="s">
        <v>149</v>
      </c>
      <c r="E3172" s="16" t="n">
        <v>1</v>
      </c>
      <c r="F3172" s="16" t="n">
        <v>1619</v>
      </c>
      <c r="G3172" s="16" t="n">
        <v>0.05</v>
      </c>
      <c r="H3172" s="16" t="s">
        <v>81</v>
      </c>
      <c r="I3172" s="16" t="s">
        <v>40</v>
      </c>
      <c r="J3172" s="16" t="n">
        <v>2</v>
      </c>
      <c r="K3172" s="16" t="n">
        <v>4</v>
      </c>
      <c r="L3172" s="16" t="s">
        <v>41</v>
      </c>
      <c r="M3172" s="18" t="n">
        <f aca="false">IF(ISNUMBER(B3172),B3172,IF(MID(B3172,3,1)="-",DATE(VALUE(RIGHT(B3172,4)),VALUE(MID(B3172,4,2)),VALUE(LEFT(B3172,2))),DATE(VALUE(LEFT(B3172,4)),VALUE(MID(B3172,6,2)),VALUE(RIGHT(B3172,2)))))</f>
        <v>45926</v>
      </c>
      <c r="N3172" s="16" t="n">
        <f aca="false">MONTH(M3172)</f>
        <v>9</v>
      </c>
      <c r="O3172" s="16" t="str">
        <f aca="false">PROPER(TRIM(H3172))</f>
        <v>Hyderabad</v>
      </c>
      <c r="P3172" s="16" t="str">
        <f aca="false">IFERROR(VLOOKUP(O3172,city_map!$A$2:$B$6,2,FALSE()),O3172)</f>
        <v>Hyderabad</v>
      </c>
      <c r="Q3172" s="16" t="n">
        <f aca="false">IF(ISNUMBER(F3172),F3172,VALUE(SUBSTITUTE(SUBSTITUTE(F3172,"₹",""),",","")))</f>
        <v>1619</v>
      </c>
      <c r="R3172" s="16" t="n">
        <f aca="false">IF(E3172=99,1,E3172)</f>
        <v>1</v>
      </c>
      <c r="S3172" s="16" t="n">
        <f aca="false">IF(G3172="",0,G3172)</f>
        <v>0.05</v>
      </c>
      <c r="T3172" s="16" t="str">
        <f aca="false">IF(I3172="","Unknown",IF(I3172="upi","UPI",I3172))</f>
        <v>COD</v>
      </c>
      <c r="U3172" s="16" t="str">
        <f aca="false">IF(L3172="Yes","Y",IF(L3172="No","N",L3172))</f>
        <v>N</v>
      </c>
      <c r="V3172" s="19" t="n">
        <f aca="false">ROUND(R3172*Q3172*(1-S3172),2)</f>
        <v>1538.05</v>
      </c>
      <c r="W3172" s="16" t="str">
        <f aca="false">_xlfn.XLOOKUP(D3172,products!$A$2:$A$61,products!$C$2:$C$61,"Not found")</f>
        <v>Fashion</v>
      </c>
    </row>
    <row r="3173" customFormat="false" ht="15" hidden="false" customHeight="false" outlineLevel="0" collapsed="false">
      <c r="A3173" s="16" t="s">
        <v>4466</v>
      </c>
      <c r="B3173" s="16" t="s">
        <v>4461</v>
      </c>
      <c r="C3173" s="16" t="s">
        <v>2098</v>
      </c>
      <c r="D3173" s="16" t="s">
        <v>385</v>
      </c>
      <c r="E3173" s="16" t="n">
        <v>2</v>
      </c>
      <c r="F3173" s="16" t="n">
        <v>287</v>
      </c>
      <c r="G3173" s="16" t="n">
        <v>0.05</v>
      </c>
      <c r="H3173" s="16" t="s">
        <v>112</v>
      </c>
      <c r="I3173" s="16"/>
      <c r="J3173" s="16" t="n">
        <v>2</v>
      </c>
      <c r="K3173" s="16" t="n">
        <v>4</v>
      </c>
      <c r="L3173" s="16" t="s">
        <v>41</v>
      </c>
      <c r="M3173" s="18" t="n">
        <f aca="false">IF(ISNUMBER(B3173),B3173,IF(MID(B3173,3,1)="-",DATE(VALUE(RIGHT(B3173,4)),VALUE(MID(B3173,4,2)),VALUE(LEFT(B3173,2))),DATE(VALUE(LEFT(B3173,4)),VALUE(MID(B3173,6,2)),VALUE(RIGHT(B3173,2)))))</f>
        <v>45926</v>
      </c>
      <c r="N3173" s="16" t="n">
        <f aca="false">MONTH(M3173)</f>
        <v>9</v>
      </c>
      <c r="O3173" s="16" t="str">
        <f aca="false">PROPER(TRIM(H3173))</f>
        <v>Mumbai</v>
      </c>
      <c r="P3173" s="16" t="str">
        <f aca="false">IFERROR(VLOOKUP(O3173,city_map!$A$2:$B$6,2,FALSE()),O3173)</f>
        <v>Mumbai</v>
      </c>
      <c r="Q3173" s="16" t="n">
        <f aca="false">IF(ISNUMBER(F3173),F3173,VALUE(SUBSTITUTE(SUBSTITUTE(F3173,"₹",""),",","")))</f>
        <v>287</v>
      </c>
      <c r="R3173" s="16" t="n">
        <f aca="false">IF(E3173=99,1,E3173)</f>
        <v>2</v>
      </c>
      <c r="S3173" s="16" t="n">
        <f aca="false">IF(G3173="",0,G3173)</f>
        <v>0.05</v>
      </c>
      <c r="T3173" s="16" t="str">
        <f aca="false">IF(I3173="","Unknown",IF(I3173="upi","UPI",I3173))</f>
        <v>Unknown</v>
      </c>
      <c r="U3173" s="16" t="str">
        <f aca="false">IF(L3173="Yes","Y",IF(L3173="No","N",L3173))</f>
        <v>N</v>
      </c>
      <c r="V3173" s="19" t="n">
        <f aca="false">ROUND(R3173*Q3173*(1-S3173),2)</f>
        <v>545.3</v>
      </c>
      <c r="W3173" s="16" t="str">
        <f aca="false">_xlfn.XLOOKUP(D3173,products!$A$2:$A$61,products!$C$2:$C$61,"Not found")</f>
        <v>Books</v>
      </c>
    </row>
    <row r="3174" customFormat="false" ht="15" hidden="false" customHeight="false" outlineLevel="0" collapsed="false">
      <c r="A3174" s="16" t="s">
        <v>4467</v>
      </c>
      <c r="B3174" s="16" t="s">
        <v>4461</v>
      </c>
      <c r="C3174" s="16" t="s">
        <v>728</v>
      </c>
      <c r="D3174" s="16" t="s">
        <v>173</v>
      </c>
      <c r="E3174" s="16" t="n">
        <v>3</v>
      </c>
      <c r="F3174" s="16" t="s">
        <v>4468</v>
      </c>
      <c r="G3174" s="16" t="n">
        <v>0.2</v>
      </c>
      <c r="H3174" s="16" t="s">
        <v>565</v>
      </c>
      <c r="I3174" s="16" t="s">
        <v>71</v>
      </c>
      <c r="J3174" s="16" t="n">
        <v>3</v>
      </c>
      <c r="K3174" s="16" t="n">
        <v>5</v>
      </c>
      <c r="L3174" s="16" t="s">
        <v>41</v>
      </c>
      <c r="M3174" s="18" t="n">
        <f aca="false">IF(ISNUMBER(B3174),B3174,IF(MID(B3174,3,1)="-",DATE(VALUE(RIGHT(B3174,4)),VALUE(MID(B3174,4,2)),VALUE(LEFT(B3174,2))),DATE(VALUE(LEFT(B3174,4)),VALUE(MID(B3174,6,2)),VALUE(RIGHT(B3174,2)))))</f>
        <v>45926</v>
      </c>
      <c r="N3174" s="16" t="n">
        <f aca="false">MONTH(M3174)</f>
        <v>9</v>
      </c>
      <c r="O3174" s="16" t="str">
        <f aca="false">PROPER(TRIM(H3174))</f>
        <v>Madras</v>
      </c>
      <c r="P3174" s="16" t="str">
        <f aca="false">IFERROR(VLOOKUP(O3174,city_map!$A$2:$B$6,2,FALSE()),O3174)</f>
        <v>Chennai</v>
      </c>
      <c r="Q3174" s="16" t="n">
        <f aca="false">IF(ISNUMBER(F3174),F3174,VALUE(SUBSTITUTE(SUBSTITUTE(F3174,"₹",""),",","")))</f>
        <v>1174</v>
      </c>
      <c r="R3174" s="16" t="n">
        <f aca="false">IF(E3174=99,1,E3174)</f>
        <v>3</v>
      </c>
      <c r="S3174" s="16" t="n">
        <f aca="false">IF(G3174="",0,G3174)</f>
        <v>0.2</v>
      </c>
      <c r="T3174" s="16" t="str">
        <f aca="false">IF(I3174="","Unknown",IF(I3174="upi","UPI",I3174))</f>
        <v>Credit Card</v>
      </c>
      <c r="U3174" s="16" t="str">
        <f aca="false">IF(L3174="Yes","Y",IF(L3174="No","N",L3174))</f>
        <v>N</v>
      </c>
      <c r="V3174" s="19" t="n">
        <f aca="false">ROUND(R3174*Q3174*(1-S3174),2)</f>
        <v>2817.6</v>
      </c>
      <c r="W3174" s="16" t="str">
        <f aca="false">_xlfn.XLOOKUP(D3174,products!$A$2:$A$61,products!$C$2:$C$61,"Not found")</f>
        <v>Fashion</v>
      </c>
    </row>
    <row r="3175" customFormat="false" ht="15" hidden="false" customHeight="false" outlineLevel="0" collapsed="false">
      <c r="A3175" s="16" t="s">
        <v>4469</v>
      </c>
      <c r="B3175" s="16" t="s">
        <v>4461</v>
      </c>
      <c r="C3175" s="16" t="s">
        <v>1985</v>
      </c>
      <c r="D3175" s="16" t="s">
        <v>126</v>
      </c>
      <c r="E3175" s="16" t="n">
        <v>2</v>
      </c>
      <c r="F3175" s="16" t="n">
        <v>389</v>
      </c>
      <c r="G3175" s="16" t="n">
        <v>0.05</v>
      </c>
      <c r="H3175" s="16" t="s">
        <v>39</v>
      </c>
      <c r="I3175" s="16" t="s">
        <v>60</v>
      </c>
      <c r="J3175" s="16" t="n">
        <v>5</v>
      </c>
      <c r="K3175" s="16" t="n">
        <v>5</v>
      </c>
      <c r="L3175" s="16" t="s">
        <v>41</v>
      </c>
      <c r="M3175" s="18" t="n">
        <f aca="false">IF(ISNUMBER(B3175),B3175,IF(MID(B3175,3,1)="-",DATE(VALUE(RIGHT(B3175,4)),VALUE(MID(B3175,4,2)),VALUE(LEFT(B3175,2))),DATE(VALUE(LEFT(B3175,4)),VALUE(MID(B3175,6,2)),VALUE(RIGHT(B3175,2)))))</f>
        <v>45926</v>
      </c>
      <c r="N3175" s="16" t="n">
        <f aca="false">MONTH(M3175)</f>
        <v>9</v>
      </c>
      <c r="O3175" s="16" t="str">
        <f aca="false">PROPER(TRIM(H3175))</f>
        <v>Delhi</v>
      </c>
      <c r="P3175" s="16" t="str">
        <f aca="false">IFERROR(VLOOKUP(O3175,city_map!$A$2:$B$6,2,FALSE()),O3175)</f>
        <v>Delhi</v>
      </c>
      <c r="Q3175" s="16" t="n">
        <f aca="false">IF(ISNUMBER(F3175),F3175,VALUE(SUBSTITUTE(SUBSTITUTE(F3175,"₹",""),",","")))</f>
        <v>389</v>
      </c>
      <c r="R3175" s="16" t="n">
        <f aca="false">IF(E3175=99,1,E3175)</f>
        <v>2</v>
      </c>
      <c r="S3175" s="16" t="n">
        <f aca="false">IF(G3175="",0,G3175)</f>
        <v>0.05</v>
      </c>
      <c r="T3175" s="16" t="str">
        <f aca="false">IF(I3175="","Unknown",IF(I3175="upi","UPI",I3175))</f>
        <v>UPI</v>
      </c>
      <c r="U3175" s="16" t="str">
        <f aca="false">IF(L3175="Yes","Y",IF(L3175="No","N",L3175))</f>
        <v>N</v>
      </c>
      <c r="V3175" s="19" t="n">
        <f aca="false">ROUND(R3175*Q3175*(1-S3175),2)</f>
        <v>739.1</v>
      </c>
      <c r="W3175" s="16" t="str">
        <f aca="false">_xlfn.XLOOKUP(D3175,products!$A$2:$A$61,products!$C$2:$C$61,"Not found")</f>
        <v>Home</v>
      </c>
    </row>
    <row r="3176" customFormat="false" ht="15" hidden="false" customHeight="false" outlineLevel="0" collapsed="false">
      <c r="A3176" s="16" t="s">
        <v>4470</v>
      </c>
      <c r="B3176" s="16" t="s">
        <v>4461</v>
      </c>
      <c r="C3176" s="16" t="s">
        <v>704</v>
      </c>
      <c r="D3176" s="16" t="s">
        <v>51</v>
      </c>
      <c r="E3176" s="16" t="n">
        <v>1</v>
      </c>
      <c r="F3176" s="16" t="n">
        <v>2357</v>
      </c>
      <c r="G3176" s="16" t="n">
        <v>0.05</v>
      </c>
      <c r="H3176" s="16" t="s">
        <v>56</v>
      </c>
      <c r="I3176" s="16" t="s">
        <v>47</v>
      </c>
      <c r="J3176" s="16" t="n">
        <v>6</v>
      </c>
      <c r="K3176" s="16" t="n">
        <v>3</v>
      </c>
      <c r="L3176" s="16" t="s">
        <v>41</v>
      </c>
      <c r="M3176" s="18" t="n">
        <f aca="false">IF(ISNUMBER(B3176),B3176,IF(MID(B3176,3,1)="-",DATE(VALUE(RIGHT(B3176,4)),VALUE(MID(B3176,4,2)),VALUE(LEFT(B3176,2))),DATE(VALUE(LEFT(B3176,4)),VALUE(MID(B3176,6,2)),VALUE(RIGHT(B3176,2)))))</f>
        <v>45926</v>
      </c>
      <c r="N3176" s="16" t="n">
        <f aca="false">MONTH(M3176)</f>
        <v>9</v>
      </c>
      <c r="O3176" s="16" t="str">
        <f aca="false">PROPER(TRIM(H3176))</f>
        <v>Lucknow</v>
      </c>
      <c r="P3176" s="16" t="str">
        <f aca="false">IFERROR(VLOOKUP(O3176,city_map!$A$2:$B$6,2,FALSE()),O3176)</f>
        <v>Lucknow</v>
      </c>
      <c r="Q3176" s="16" t="n">
        <f aca="false">IF(ISNUMBER(F3176),F3176,VALUE(SUBSTITUTE(SUBSTITUTE(F3176,"₹",""),",","")))</f>
        <v>2357</v>
      </c>
      <c r="R3176" s="16" t="n">
        <f aca="false">IF(E3176=99,1,E3176)</f>
        <v>1</v>
      </c>
      <c r="S3176" s="16" t="n">
        <f aca="false">IF(G3176="",0,G3176)</f>
        <v>0.05</v>
      </c>
      <c r="T3176" s="16" t="str">
        <f aca="false">IF(I3176="","Unknown",IF(I3176="upi","UPI",I3176))</f>
        <v>Debit Card</v>
      </c>
      <c r="U3176" s="16" t="str">
        <f aca="false">IF(L3176="Yes","Y",IF(L3176="No","N",L3176))</f>
        <v>N</v>
      </c>
      <c r="V3176" s="19" t="n">
        <f aca="false">ROUND(R3176*Q3176*(1-S3176),2)</f>
        <v>2239.15</v>
      </c>
      <c r="W3176" s="16" t="str">
        <f aca="false">_xlfn.XLOOKUP(D3176,products!$A$2:$A$61,products!$C$2:$C$61,"Not found")</f>
        <v>Fashion</v>
      </c>
    </row>
    <row r="3177" customFormat="false" ht="15" hidden="false" customHeight="false" outlineLevel="0" collapsed="false">
      <c r="A3177" s="16" t="s">
        <v>4471</v>
      </c>
      <c r="B3177" s="16" t="s">
        <v>4461</v>
      </c>
      <c r="C3177" s="16" t="s">
        <v>875</v>
      </c>
      <c r="D3177" s="16" t="s">
        <v>250</v>
      </c>
      <c r="E3177" s="16" t="n">
        <v>4</v>
      </c>
      <c r="F3177" s="16" t="n">
        <v>711</v>
      </c>
      <c r="G3177" s="16" t="n">
        <v>0.1</v>
      </c>
      <c r="H3177" s="16" t="s">
        <v>89</v>
      </c>
      <c r="I3177" s="16" t="s">
        <v>60</v>
      </c>
      <c r="J3177" s="16" t="n">
        <v>3</v>
      </c>
      <c r="K3177" s="16" t="n">
        <v>4</v>
      </c>
      <c r="L3177" s="16" t="s">
        <v>41</v>
      </c>
      <c r="M3177" s="18" t="n">
        <f aca="false">IF(ISNUMBER(B3177),B3177,IF(MID(B3177,3,1)="-",DATE(VALUE(RIGHT(B3177,4)),VALUE(MID(B3177,4,2)),VALUE(LEFT(B3177,2))),DATE(VALUE(LEFT(B3177,4)),VALUE(MID(B3177,6,2)),VALUE(RIGHT(B3177,2)))))</f>
        <v>45926</v>
      </c>
      <c r="N3177" s="16" t="n">
        <f aca="false">MONTH(M3177)</f>
        <v>9</v>
      </c>
      <c r="O3177" s="16" t="str">
        <f aca="false">PROPER(TRIM(H3177))</f>
        <v>Ahmedabad</v>
      </c>
      <c r="P3177" s="16" t="str">
        <f aca="false">IFERROR(VLOOKUP(O3177,city_map!$A$2:$B$6,2,FALSE()),O3177)</f>
        <v>Ahmedabad</v>
      </c>
      <c r="Q3177" s="16" t="n">
        <f aca="false">IF(ISNUMBER(F3177),F3177,VALUE(SUBSTITUTE(SUBSTITUTE(F3177,"₹",""),",","")))</f>
        <v>711</v>
      </c>
      <c r="R3177" s="16" t="n">
        <f aca="false">IF(E3177=99,1,E3177)</f>
        <v>4</v>
      </c>
      <c r="S3177" s="16" t="n">
        <f aca="false">IF(G3177="",0,G3177)</f>
        <v>0.1</v>
      </c>
      <c r="T3177" s="16" t="str">
        <f aca="false">IF(I3177="","Unknown",IF(I3177="upi","UPI",I3177))</f>
        <v>UPI</v>
      </c>
      <c r="U3177" s="16" t="str">
        <f aca="false">IF(L3177="Yes","Y",IF(L3177="No","N",L3177))</f>
        <v>N</v>
      </c>
      <c r="V3177" s="19" t="n">
        <f aca="false">ROUND(R3177*Q3177*(1-S3177),2)</f>
        <v>2559.6</v>
      </c>
      <c r="W3177" s="16" t="str">
        <f aca="false">_xlfn.XLOOKUP(D3177,products!$A$2:$A$61,products!$C$2:$C$61,"Not found")</f>
        <v>Home</v>
      </c>
    </row>
    <row r="3178" customFormat="false" ht="15" hidden="false" customHeight="false" outlineLevel="0" collapsed="false">
      <c r="A3178" s="16" t="s">
        <v>4472</v>
      </c>
      <c r="B3178" s="16" t="s">
        <v>4461</v>
      </c>
      <c r="C3178" s="16" t="s">
        <v>290</v>
      </c>
      <c r="D3178" s="16" t="s">
        <v>165</v>
      </c>
      <c r="E3178" s="16" t="n">
        <v>1</v>
      </c>
      <c r="F3178" s="16" t="n">
        <v>940</v>
      </c>
      <c r="G3178" s="16" t="n">
        <v>0.1</v>
      </c>
      <c r="H3178" s="16" t="s">
        <v>70</v>
      </c>
      <c r="I3178" s="16" t="s">
        <v>60</v>
      </c>
      <c r="J3178" s="16" t="n">
        <v>5</v>
      </c>
      <c r="K3178" s="16" t="n">
        <v>3</v>
      </c>
      <c r="L3178" s="16" t="s">
        <v>57</v>
      </c>
      <c r="M3178" s="18" t="n">
        <f aca="false">IF(ISNUMBER(B3178),B3178,IF(MID(B3178,3,1)="-",DATE(VALUE(RIGHT(B3178,4)),VALUE(MID(B3178,4,2)),VALUE(LEFT(B3178,2))),DATE(VALUE(LEFT(B3178,4)),VALUE(MID(B3178,6,2)),VALUE(RIGHT(B3178,2)))))</f>
        <v>45926</v>
      </c>
      <c r="N3178" s="16" t="n">
        <f aca="false">MONTH(M3178)</f>
        <v>9</v>
      </c>
      <c r="O3178" s="16" t="str">
        <f aca="false">PROPER(TRIM(H3178))</f>
        <v>Pune</v>
      </c>
      <c r="P3178" s="16" t="str">
        <f aca="false">IFERROR(VLOOKUP(O3178,city_map!$A$2:$B$6,2,FALSE()),O3178)</f>
        <v>Pune</v>
      </c>
      <c r="Q3178" s="16" t="n">
        <f aca="false">IF(ISNUMBER(F3178),F3178,VALUE(SUBSTITUTE(SUBSTITUTE(F3178,"₹",""),",","")))</f>
        <v>940</v>
      </c>
      <c r="R3178" s="16" t="n">
        <f aca="false">IF(E3178=99,1,E3178)</f>
        <v>1</v>
      </c>
      <c r="S3178" s="16" t="n">
        <f aca="false">IF(G3178="",0,G3178)</f>
        <v>0.1</v>
      </c>
      <c r="T3178" s="16" t="str">
        <f aca="false">IF(I3178="","Unknown",IF(I3178="upi","UPI",I3178))</f>
        <v>UPI</v>
      </c>
      <c r="U3178" s="16" t="str">
        <f aca="false">IF(L3178="Yes","Y",IF(L3178="No","N",L3178))</f>
        <v>Y</v>
      </c>
      <c r="V3178" s="19" t="n">
        <f aca="false">ROUND(R3178*Q3178*(1-S3178),2)</f>
        <v>846</v>
      </c>
      <c r="W3178" s="16" t="str">
        <f aca="false">_xlfn.XLOOKUP(D3178,products!$A$2:$A$61,products!$C$2:$C$61,"Not found")</f>
        <v>Electronics</v>
      </c>
    </row>
    <row r="3179" customFormat="false" ht="15" hidden="false" customHeight="false" outlineLevel="0" collapsed="false">
      <c r="A3179" s="16" t="s">
        <v>4473</v>
      </c>
      <c r="B3179" s="16" t="s">
        <v>4461</v>
      </c>
      <c r="C3179" s="16" t="s">
        <v>2016</v>
      </c>
      <c r="D3179" s="16" t="s">
        <v>721</v>
      </c>
      <c r="E3179" s="16" t="n">
        <v>1</v>
      </c>
      <c r="F3179" s="16" t="n">
        <v>500</v>
      </c>
      <c r="G3179" s="16" t="n">
        <v>0.05</v>
      </c>
      <c r="H3179" s="16" t="s">
        <v>70</v>
      </c>
      <c r="I3179" s="16" t="s">
        <v>71</v>
      </c>
      <c r="J3179" s="16" t="n">
        <v>6</v>
      </c>
      <c r="K3179" s="16" t="n">
        <v>3</v>
      </c>
      <c r="L3179" s="16" t="s">
        <v>41</v>
      </c>
      <c r="M3179" s="18" t="n">
        <f aca="false">IF(ISNUMBER(B3179),B3179,IF(MID(B3179,3,1)="-",DATE(VALUE(RIGHT(B3179,4)),VALUE(MID(B3179,4,2)),VALUE(LEFT(B3179,2))),DATE(VALUE(LEFT(B3179,4)),VALUE(MID(B3179,6,2)),VALUE(RIGHT(B3179,2)))))</f>
        <v>45926</v>
      </c>
      <c r="N3179" s="16" t="n">
        <f aca="false">MONTH(M3179)</f>
        <v>9</v>
      </c>
      <c r="O3179" s="16" t="str">
        <f aca="false">PROPER(TRIM(H3179))</f>
        <v>Pune</v>
      </c>
      <c r="P3179" s="16" t="str">
        <f aca="false">IFERROR(VLOOKUP(O3179,city_map!$A$2:$B$6,2,FALSE()),O3179)</f>
        <v>Pune</v>
      </c>
      <c r="Q3179" s="16" t="n">
        <f aca="false">IF(ISNUMBER(F3179),F3179,VALUE(SUBSTITUTE(SUBSTITUTE(F3179,"₹",""),",","")))</f>
        <v>500</v>
      </c>
      <c r="R3179" s="16" t="n">
        <f aca="false">IF(E3179=99,1,E3179)</f>
        <v>1</v>
      </c>
      <c r="S3179" s="16" t="n">
        <f aca="false">IF(G3179="",0,G3179)</f>
        <v>0.05</v>
      </c>
      <c r="T3179" s="16" t="str">
        <f aca="false">IF(I3179="","Unknown",IF(I3179="upi","UPI",I3179))</f>
        <v>Credit Card</v>
      </c>
      <c r="U3179" s="16" t="str">
        <f aca="false">IF(L3179="Yes","Y",IF(L3179="No","N",L3179))</f>
        <v>N</v>
      </c>
      <c r="V3179" s="19" t="n">
        <f aca="false">ROUND(R3179*Q3179*(1-S3179),2)</f>
        <v>475</v>
      </c>
      <c r="W3179" s="16" t="str">
        <f aca="false">_xlfn.XLOOKUP(D3179,products!$A$2:$A$61,products!$C$2:$C$61,"Not found")</f>
        <v>Beauty</v>
      </c>
    </row>
    <row r="3180" customFormat="false" ht="15" hidden="false" customHeight="false" outlineLevel="0" collapsed="false">
      <c r="A3180" s="16" t="s">
        <v>4474</v>
      </c>
      <c r="B3180" s="16" t="s">
        <v>4461</v>
      </c>
      <c r="C3180" s="16" t="s">
        <v>374</v>
      </c>
      <c r="D3180" s="16" t="s">
        <v>412</v>
      </c>
      <c r="E3180" s="16" t="n">
        <v>1</v>
      </c>
      <c r="F3180" s="16" t="n">
        <v>1007</v>
      </c>
      <c r="G3180" s="16" t="n">
        <v>0.2</v>
      </c>
      <c r="H3180" s="16" t="s">
        <v>112</v>
      </c>
      <c r="I3180" s="16" t="s">
        <v>47</v>
      </c>
      <c r="J3180" s="16" t="n">
        <v>4</v>
      </c>
      <c r="K3180" s="16" t="n">
        <v>4</v>
      </c>
      <c r="L3180" s="16" t="s">
        <v>57</v>
      </c>
      <c r="M3180" s="18" t="n">
        <f aca="false">IF(ISNUMBER(B3180),B3180,IF(MID(B3180,3,1)="-",DATE(VALUE(RIGHT(B3180,4)),VALUE(MID(B3180,4,2)),VALUE(LEFT(B3180,2))),DATE(VALUE(LEFT(B3180,4)),VALUE(MID(B3180,6,2)),VALUE(RIGHT(B3180,2)))))</f>
        <v>45926</v>
      </c>
      <c r="N3180" s="16" t="n">
        <f aca="false">MONTH(M3180)</f>
        <v>9</v>
      </c>
      <c r="O3180" s="16" t="str">
        <f aca="false">PROPER(TRIM(H3180))</f>
        <v>Mumbai</v>
      </c>
      <c r="P3180" s="16" t="str">
        <f aca="false">IFERROR(VLOOKUP(O3180,city_map!$A$2:$B$6,2,FALSE()),O3180)</f>
        <v>Mumbai</v>
      </c>
      <c r="Q3180" s="16" t="n">
        <f aca="false">IF(ISNUMBER(F3180),F3180,VALUE(SUBSTITUTE(SUBSTITUTE(F3180,"₹",""),",","")))</f>
        <v>1007</v>
      </c>
      <c r="R3180" s="16" t="n">
        <f aca="false">IF(E3180=99,1,E3180)</f>
        <v>1</v>
      </c>
      <c r="S3180" s="16" t="n">
        <f aca="false">IF(G3180="",0,G3180)</f>
        <v>0.2</v>
      </c>
      <c r="T3180" s="16" t="str">
        <f aca="false">IF(I3180="","Unknown",IF(I3180="upi","UPI",I3180))</f>
        <v>Debit Card</v>
      </c>
      <c r="U3180" s="16" t="str">
        <f aca="false">IF(L3180="Yes","Y",IF(L3180="No","N",L3180))</f>
        <v>Y</v>
      </c>
      <c r="V3180" s="19" t="n">
        <f aca="false">ROUND(R3180*Q3180*(1-S3180),2)</f>
        <v>805.6</v>
      </c>
      <c r="W3180" s="16" t="str">
        <f aca="false">_xlfn.XLOOKUP(D3180,products!$A$2:$A$61,products!$C$2:$C$61,"Not found")</f>
        <v>Home</v>
      </c>
    </row>
    <row r="3181" customFormat="false" ht="15" hidden="false" customHeight="false" outlineLevel="0" collapsed="false">
      <c r="A3181" s="16" t="s">
        <v>4475</v>
      </c>
      <c r="B3181" s="16" t="s">
        <v>4461</v>
      </c>
      <c r="C3181" s="16" t="s">
        <v>245</v>
      </c>
      <c r="D3181" s="16" t="s">
        <v>51</v>
      </c>
      <c r="E3181" s="16" t="n">
        <v>2</v>
      </c>
      <c r="F3181" s="16" t="n">
        <v>2384</v>
      </c>
      <c r="G3181" s="16" t="n">
        <v>0.05</v>
      </c>
      <c r="H3181" s="16" t="s">
        <v>39</v>
      </c>
      <c r="I3181" s="16" t="s">
        <v>71</v>
      </c>
      <c r="J3181" s="16" t="n">
        <v>7</v>
      </c>
      <c r="K3181" s="16" t="n">
        <v>3</v>
      </c>
      <c r="L3181" s="16" t="s">
        <v>41</v>
      </c>
      <c r="M3181" s="18" t="n">
        <f aca="false">IF(ISNUMBER(B3181),B3181,IF(MID(B3181,3,1)="-",DATE(VALUE(RIGHT(B3181,4)),VALUE(MID(B3181,4,2)),VALUE(LEFT(B3181,2))),DATE(VALUE(LEFT(B3181,4)),VALUE(MID(B3181,6,2)),VALUE(RIGHT(B3181,2)))))</f>
        <v>45926</v>
      </c>
      <c r="N3181" s="16" t="n">
        <f aca="false">MONTH(M3181)</f>
        <v>9</v>
      </c>
      <c r="O3181" s="16" t="str">
        <f aca="false">PROPER(TRIM(H3181))</f>
        <v>Delhi</v>
      </c>
      <c r="P3181" s="16" t="str">
        <f aca="false">IFERROR(VLOOKUP(O3181,city_map!$A$2:$B$6,2,FALSE()),O3181)</f>
        <v>Delhi</v>
      </c>
      <c r="Q3181" s="16" t="n">
        <f aca="false">IF(ISNUMBER(F3181),F3181,VALUE(SUBSTITUTE(SUBSTITUTE(F3181,"₹",""),",","")))</f>
        <v>2384</v>
      </c>
      <c r="R3181" s="16" t="n">
        <f aca="false">IF(E3181=99,1,E3181)</f>
        <v>2</v>
      </c>
      <c r="S3181" s="16" t="n">
        <f aca="false">IF(G3181="",0,G3181)</f>
        <v>0.05</v>
      </c>
      <c r="T3181" s="16" t="str">
        <f aca="false">IF(I3181="","Unknown",IF(I3181="upi","UPI",I3181))</f>
        <v>Credit Card</v>
      </c>
      <c r="U3181" s="16" t="str">
        <f aca="false">IF(L3181="Yes","Y",IF(L3181="No","N",L3181))</f>
        <v>N</v>
      </c>
      <c r="V3181" s="19" t="n">
        <f aca="false">ROUND(R3181*Q3181*(1-S3181),2)</f>
        <v>4529.6</v>
      </c>
      <c r="W3181" s="16" t="str">
        <f aca="false">_xlfn.XLOOKUP(D3181,products!$A$2:$A$61,products!$C$2:$C$61,"Not found")</f>
        <v>Fashion</v>
      </c>
    </row>
    <row r="3182" customFormat="false" ht="15" hidden="false" customHeight="false" outlineLevel="0" collapsed="false">
      <c r="A3182" s="16" t="s">
        <v>4476</v>
      </c>
      <c r="B3182" s="16" t="s">
        <v>4477</v>
      </c>
      <c r="C3182" s="16" t="s">
        <v>783</v>
      </c>
      <c r="D3182" s="16" t="s">
        <v>142</v>
      </c>
      <c r="E3182" s="16" t="n">
        <v>2</v>
      </c>
      <c r="F3182" s="16" t="n">
        <v>616</v>
      </c>
      <c r="G3182" s="16" t="n">
        <v>0</v>
      </c>
      <c r="H3182" s="16" t="s">
        <v>56</v>
      </c>
      <c r="I3182" s="16" t="s">
        <v>60</v>
      </c>
      <c r="J3182" s="16" t="n">
        <v>4</v>
      </c>
      <c r="K3182" s="16" t="n">
        <v>4</v>
      </c>
      <c r="L3182" s="16" t="s">
        <v>41</v>
      </c>
      <c r="M3182" s="18" t="n">
        <f aca="false">IF(ISNUMBER(B3182),B3182,IF(MID(B3182,3,1)="-",DATE(VALUE(RIGHT(B3182,4)),VALUE(MID(B3182,4,2)),VALUE(LEFT(B3182,2))),DATE(VALUE(LEFT(B3182,4)),VALUE(MID(B3182,6,2)),VALUE(RIGHT(B3182,2)))))</f>
        <v>45927</v>
      </c>
      <c r="N3182" s="16" t="n">
        <f aca="false">MONTH(M3182)</f>
        <v>9</v>
      </c>
      <c r="O3182" s="16" t="str">
        <f aca="false">PROPER(TRIM(H3182))</f>
        <v>Lucknow</v>
      </c>
      <c r="P3182" s="16" t="str">
        <f aca="false">IFERROR(VLOOKUP(O3182,city_map!$A$2:$B$6,2,FALSE()),O3182)</f>
        <v>Lucknow</v>
      </c>
      <c r="Q3182" s="16" t="n">
        <f aca="false">IF(ISNUMBER(F3182),F3182,VALUE(SUBSTITUTE(SUBSTITUTE(F3182,"₹",""),",","")))</f>
        <v>616</v>
      </c>
      <c r="R3182" s="16" t="n">
        <f aca="false">IF(E3182=99,1,E3182)</f>
        <v>2</v>
      </c>
      <c r="S3182" s="16" t="n">
        <f aca="false">IF(G3182="",0,G3182)</f>
        <v>0</v>
      </c>
      <c r="T3182" s="16" t="str">
        <f aca="false">IF(I3182="","Unknown",IF(I3182="upi","UPI",I3182))</f>
        <v>UPI</v>
      </c>
      <c r="U3182" s="16" t="str">
        <f aca="false">IF(L3182="Yes","Y",IF(L3182="No","N",L3182))</f>
        <v>N</v>
      </c>
      <c r="V3182" s="19" t="n">
        <f aca="false">ROUND(R3182*Q3182*(1-S3182),2)</f>
        <v>1232</v>
      </c>
      <c r="W3182" s="16" t="str">
        <f aca="false">_xlfn.XLOOKUP(D3182,products!$A$2:$A$61,products!$C$2:$C$61,"Not found")</f>
        <v>Home</v>
      </c>
    </row>
    <row r="3183" customFormat="false" ht="15" hidden="false" customHeight="false" outlineLevel="0" collapsed="false">
      <c r="A3183" s="16" t="s">
        <v>4478</v>
      </c>
      <c r="B3183" s="16" t="s">
        <v>4477</v>
      </c>
      <c r="C3183" s="16" t="s">
        <v>1823</v>
      </c>
      <c r="D3183" s="16" t="s">
        <v>160</v>
      </c>
      <c r="E3183" s="16" t="n">
        <v>1</v>
      </c>
      <c r="F3183" s="16" t="n">
        <v>1749</v>
      </c>
      <c r="G3183" s="16" t="n">
        <v>0</v>
      </c>
      <c r="H3183" s="16" t="s">
        <v>483</v>
      </c>
      <c r="I3183" s="16" t="s">
        <v>60</v>
      </c>
      <c r="J3183" s="16" t="n">
        <v>3</v>
      </c>
      <c r="K3183" s="16" t="n">
        <v>4</v>
      </c>
      <c r="L3183" s="16" t="s">
        <v>41</v>
      </c>
      <c r="M3183" s="18" t="n">
        <f aca="false">IF(ISNUMBER(B3183),B3183,IF(MID(B3183,3,1)="-",DATE(VALUE(RIGHT(B3183,4)),VALUE(MID(B3183,4,2)),VALUE(LEFT(B3183,2))),DATE(VALUE(LEFT(B3183,4)),VALUE(MID(B3183,6,2)),VALUE(RIGHT(B3183,2)))))</f>
        <v>45927</v>
      </c>
      <c r="N3183" s="16" t="n">
        <f aca="false">MONTH(M3183)</f>
        <v>9</v>
      </c>
      <c r="O3183" s="16" t="str">
        <f aca="false">PROPER(TRIM(H3183))</f>
        <v>Bombay</v>
      </c>
      <c r="P3183" s="16" t="str">
        <f aca="false">IFERROR(VLOOKUP(O3183,city_map!$A$2:$B$6,2,FALSE()),O3183)</f>
        <v>Mumbai</v>
      </c>
      <c r="Q3183" s="16" t="n">
        <f aca="false">IF(ISNUMBER(F3183),F3183,VALUE(SUBSTITUTE(SUBSTITUTE(F3183,"₹",""),",","")))</f>
        <v>1749</v>
      </c>
      <c r="R3183" s="16" t="n">
        <f aca="false">IF(E3183=99,1,E3183)</f>
        <v>1</v>
      </c>
      <c r="S3183" s="16" t="n">
        <f aca="false">IF(G3183="",0,G3183)</f>
        <v>0</v>
      </c>
      <c r="T3183" s="16" t="str">
        <f aca="false">IF(I3183="","Unknown",IF(I3183="upi","UPI",I3183))</f>
        <v>UPI</v>
      </c>
      <c r="U3183" s="16" t="str">
        <f aca="false">IF(L3183="Yes","Y",IF(L3183="No","N",L3183))</f>
        <v>N</v>
      </c>
      <c r="V3183" s="19" t="n">
        <f aca="false">ROUND(R3183*Q3183*(1-S3183),2)</f>
        <v>1749</v>
      </c>
      <c r="W3183" s="16" t="str">
        <f aca="false">_xlfn.XLOOKUP(D3183,products!$A$2:$A$61,products!$C$2:$C$61,"Not found")</f>
        <v>Fashion</v>
      </c>
    </row>
    <row r="3184" customFormat="false" ht="15" hidden="false" customHeight="false" outlineLevel="0" collapsed="false">
      <c r="A3184" s="16" t="s">
        <v>4479</v>
      </c>
      <c r="B3184" s="16" t="s">
        <v>4477</v>
      </c>
      <c r="C3184" s="16" t="s">
        <v>268</v>
      </c>
      <c r="D3184" s="16" t="s">
        <v>126</v>
      </c>
      <c r="E3184" s="16" t="n">
        <v>1</v>
      </c>
      <c r="F3184" s="16" t="n">
        <v>412</v>
      </c>
      <c r="G3184" s="16" t="n">
        <v>0</v>
      </c>
      <c r="H3184" s="16" t="s">
        <v>112</v>
      </c>
      <c r="I3184" s="16" t="s">
        <v>60</v>
      </c>
      <c r="J3184" s="16" t="n">
        <v>4</v>
      </c>
      <c r="K3184" s="16" t="n">
        <v>3</v>
      </c>
      <c r="L3184" s="16" t="s">
        <v>57</v>
      </c>
      <c r="M3184" s="18" t="n">
        <f aca="false">IF(ISNUMBER(B3184),B3184,IF(MID(B3184,3,1)="-",DATE(VALUE(RIGHT(B3184,4)),VALUE(MID(B3184,4,2)),VALUE(LEFT(B3184,2))),DATE(VALUE(LEFT(B3184,4)),VALUE(MID(B3184,6,2)),VALUE(RIGHT(B3184,2)))))</f>
        <v>45927</v>
      </c>
      <c r="N3184" s="16" t="n">
        <f aca="false">MONTH(M3184)</f>
        <v>9</v>
      </c>
      <c r="O3184" s="16" t="str">
        <f aca="false">PROPER(TRIM(H3184))</f>
        <v>Mumbai</v>
      </c>
      <c r="P3184" s="16" t="str">
        <f aca="false">IFERROR(VLOOKUP(O3184,city_map!$A$2:$B$6,2,FALSE()),O3184)</f>
        <v>Mumbai</v>
      </c>
      <c r="Q3184" s="16" t="n">
        <f aca="false">IF(ISNUMBER(F3184),F3184,VALUE(SUBSTITUTE(SUBSTITUTE(F3184,"₹",""),",","")))</f>
        <v>412</v>
      </c>
      <c r="R3184" s="16" t="n">
        <f aca="false">IF(E3184=99,1,E3184)</f>
        <v>1</v>
      </c>
      <c r="S3184" s="16" t="n">
        <f aca="false">IF(G3184="",0,G3184)</f>
        <v>0</v>
      </c>
      <c r="T3184" s="16" t="str">
        <f aca="false">IF(I3184="","Unknown",IF(I3184="upi","UPI",I3184))</f>
        <v>UPI</v>
      </c>
      <c r="U3184" s="16" t="str">
        <f aca="false">IF(L3184="Yes","Y",IF(L3184="No","N",L3184))</f>
        <v>Y</v>
      </c>
      <c r="V3184" s="19" t="n">
        <f aca="false">ROUND(R3184*Q3184*(1-S3184),2)</f>
        <v>412</v>
      </c>
      <c r="W3184" s="16" t="str">
        <f aca="false">_xlfn.XLOOKUP(D3184,products!$A$2:$A$61,products!$C$2:$C$61,"Not found")</f>
        <v>Home</v>
      </c>
    </row>
    <row r="3185" customFormat="false" ht="15" hidden="false" customHeight="false" outlineLevel="0" collapsed="false">
      <c r="A3185" s="16" t="s">
        <v>4480</v>
      </c>
      <c r="B3185" s="16" t="s">
        <v>4477</v>
      </c>
      <c r="C3185" s="16" t="s">
        <v>2268</v>
      </c>
      <c r="D3185" s="16" t="s">
        <v>191</v>
      </c>
      <c r="E3185" s="16" t="n">
        <v>1</v>
      </c>
      <c r="F3185" s="16" t="n">
        <v>414</v>
      </c>
      <c r="G3185" s="16" t="n">
        <v>0.15</v>
      </c>
      <c r="H3185" s="16" t="s">
        <v>46</v>
      </c>
      <c r="I3185" s="16" t="s">
        <v>71</v>
      </c>
      <c r="J3185" s="16" t="n">
        <v>5</v>
      </c>
      <c r="K3185" s="16" t="n">
        <v>4</v>
      </c>
      <c r="L3185" s="16" t="s">
        <v>41</v>
      </c>
      <c r="M3185" s="18" t="n">
        <f aca="false">IF(ISNUMBER(B3185),B3185,IF(MID(B3185,3,1)="-",DATE(VALUE(RIGHT(B3185,4)),VALUE(MID(B3185,4,2)),VALUE(LEFT(B3185,2))),DATE(VALUE(LEFT(B3185,4)),VALUE(MID(B3185,6,2)),VALUE(RIGHT(B3185,2)))))</f>
        <v>45927</v>
      </c>
      <c r="N3185" s="16" t="n">
        <f aca="false">MONTH(M3185)</f>
        <v>9</v>
      </c>
      <c r="O3185" s="16" t="str">
        <f aca="false">PROPER(TRIM(H3185))</f>
        <v>Chennai</v>
      </c>
      <c r="P3185" s="16" t="str">
        <f aca="false">IFERROR(VLOOKUP(O3185,city_map!$A$2:$B$6,2,FALSE()),O3185)</f>
        <v>Chennai</v>
      </c>
      <c r="Q3185" s="16" t="n">
        <f aca="false">IF(ISNUMBER(F3185),F3185,VALUE(SUBSTITUTE(SUBSTITUTE(F3185,"₹",""),",","")))</f>
        <v>414</v>
      </c>
      <c r="R3185" s="16" t="n">
        <f aca="false">IF(E3185=99,1,E3185)</f>
        <v>1</v>
      </c>
      <c r="S3185" s="16" t="n">
        <f aca="false">IF(G3185="",0,G3185)</f>
        <v>0.15</v>
      </c>
      <c r="T3185" s="16" t="str">
        <f aca="false">IF(I3185="","Unknown",IF(I3185="upi","UPI",I3185))</f>
        <v>Credit Card</v>
      </c>
      <c r="U3185" s="16" t="str">
        <f aca="false">IF(L3185="Yes","Y",IF(L3185="No","N",L3185))</f>
        <v>N</v>
      </c>
      <c r="V3185" s="19" t="n">
        <f aca="false">ROUND(R3185*Q3185*(1-S3185),2)</f>
        <v>351.9</v>
      </c>
      <c r="W3185" s="16" t="str">
        <f aca="false">_xlfn.XLOOKUP(D3185,products!$A$2:$A$61,products!$C$2:$C$61,"Not found")</f>
        <v>Electronics</v>
      </c>
    </row>
    <row r="3186" customFormat="false" ht="15" hidden="false" customHeight="false" outlineLevel="0" collapsed="false">
      <c r="A3186" s="16" t="s">
        <v>4481</v>
      </c>
      <c r="B3186" s="16" t="s">
        <v>4477</v>
      </c>
      <c r="C3186" s="16" t="s">
        <v>1692</v>
      </c>
      <c r="D3186" s="16" t="s">
        <v>393</v>
      </c>
      <c r="E3186" s="16" t="n">
        <v>2</v>
      </c>
      <c r="F3186" s="16" t="n">
        <v>515</v>
      </c>
      <c r="G3186" s="16" t="n">
        <v>0.1</v>
      </c>
      <c r="H3186" s="16" t="s">
        <v>56</v>
      </c>
      <c r="I3186" s="16" t="s">
        <v>47</v>
      </c>
      <c r="J3186" s="16" t="n">
        <v>6</v>
      </c>
      <c r="K3186" s="16" t="n">
        <v>4</v>
      </c>
      <c r="L3186" s="16" t="s">
        <v>41</v>
      </c>
      <c r="M3186" s="18" t="n">
        <f aca="false">IF(ISNUMBER(B3186),B3186,IF(MID(B3186,3,1)="-",DATE(VALUE(RIGHT(B3186,4)),VALUE(MID(B3186,4,2)),VALUE(LEFT(B3186,2))),DATE(VALUE(LEFT(B3186,4)),VALUE(MID(B3186,6,2)),VALUE(RIGHT(B3186,2)))))</f>
        <v>45927</v>
      </c>
      <c r="N3186" s="16" t="n">
        <f aca="false">MONTH(M3186)</f>
        <v>9</v>
      </c>
      <c r="O3186" s="16" t="str">
        <f aca="false">PROPER(TRIM(H3186))</f>
        <v>Lucknow</v>
      </c>
      <c r="P3186" s="16" t="str">
        <f aca="false">IFERROR(VLOOKUP(O3186,city_map!$A$2:$B$6,2,FALSE()),O3186)</f>
        <v>Lucknow</v>
      </c>
      <c r="Q3186" s="16" t="n">
        <f aca="false">IF(ISNUMBER(F3186),F3186,VALUE(SUBSTITUTE(SUBSTITUTE(F3186,"₹",""),",","")))</f>
        <v>515</v>
      </c>
      <c r="R3186" s="16" t="n">
        <f aca="false">IF(E3186=99,1,E3186)</f>
        <v>2</v>
      </c>
      <c r="S3186" s="16" t="n">
        <f aca="false">IF(G3186="",0,G3186)</f>
        <v>0.1</v>
      </c>
      <c r="T3186" s="16" t="str">
        <f aca="false">IF(I3186="","Unknown",IF(I3186="upi","UPI",I3186))</f>
        <v>Debit Card</v>
      </c>
      <c r="U3186" s="16" t="str">
        <f aca="false">IF(L3186="Yes","Y",IF(L3186="No","N",L3186))</f>
        <v>N</v>
      </c>
      <c r="V3186" s="19" t="n">
        <f aca="false">ROUND(R3186*Q3186*(1-S3186),2)</f>
        <v>927</v>
      </c>
      <c r="W3186" s="16" t="str">
        <f aca="false">_xlfn.XLOOKUP(D3186,products!$A$2:$A$61,products!$C$2:$C$61,"Not found")</f>
        <v>Fashion</v>
      </c>
    </row>
    <row r="3187" customFormat="false" ht="15" hidden="false" customHeight="false" outlineLevel="0" collapsed="false">
      <c r="A3187" s="16" t="s">
        <v>4482</v>
      </c>
      <c r="B3187" s="16" t="s">
        <v>4477</v>
      </c>
      <c r="C3187" s="16" t="s">
        <v>1287</v>
      </c>
      <c r="D3187" s="16" t="s">
        <v>111</v>
      </c>
      <c r="E3187" s="16" t="n">
        <v>1</v>
      </c>
      <c r="F3187" s="16" t="n">
        <v>1017</v>
      </c>
      <c r="G3187" s="16" t="n">
        <v>0</v>
      </c>
      <c r="H3187" s="16" t="s">
        <v>70</v>
      </c>
      <c r="I3187" s="16" t="s">
        <v>40</v>
      </c>
      <c r="J3187" s="16" t="n">
        <v>5</v>
      </c>
      <c r="K3187" s="16" t="n">
        <v>4</v>
      </c>
      <c r="L3187" s="16" t="s">
        <v>41</v>
      </c>
      <c r="M3187" s="18" t="n">
        <f aca="false">IF(ISNUMBER(B3187),B3187,IF(MID(B3187,3,1)="-",DATE(VALUE(RIGHT(B3187,4)),VALUE(MID(B3187,4,2)),VALUE(LEFT(B3187,2))),DATE(VALUE(LEFT(B3187,4)),VALUE(MID(B3187,6,2)),VALUE(RIGHT(B3187,2)))))</f>
        <v>45927</v>
      </c>
      <c r="N3187" s="16" t="n">
        <f aca="false">MONTH(M3187)</f>
        <v>9</v>
      </c>
      <c r="O3187" s="16" t="str">
        <f aca="false">PROPER(TRIM(H3187))</f>
        <v>Pune</v>
      </c>
      <c r="P3187" s="16" t="str">
        <f aca="false">IFERROR(VLOOKUP(O3187,city_map!$A$2:$B$6,2,FALSE()),O3187)</f>
        <v>Pune</v>
      </c>
      <c r="Q3187" s="16" t="n">
        <f aca="false">IF(ISNUMBER(F3187),F3187,VALUE(SUBSTITUTE(SUBSTITUTE(F3187,"₹",""),",","")))</f>
        <v>1017</v>
      </c>
      <c r="R3187" s="16" t="n">
        <f aca="false">IF(E3187=99,1,E3187)</f>
        <v>1</v>
      </c>
      <c r="S3187" s="16" t="n">
        <f aca="false">IF(G3187="",0,G3187)</f>
        <v>0</v>
      </c>
      <c r="T3187" s="16" t="str">
        <f aca="false">IF(I3187="","Unknown",IF(I3187="upi","UPI",I3187))</f>
        <v>COD</v>
      </c>
      <c r="U3187" s="16" t="str">
        <f aca="false">IF(L3187="Yes","Y",IF(L3187="No","N",L3187))</f>
        <v>N</v>
      </c>
      <c r="V3187" s="19" t="n">
        <f aca="false">ROUND(R3187*Q3187*(1-S3187),2)</f>
        <v>1017</v>
      </c>
      <c r="W3187" s="16" t="str">
        <f aca="false">_xlfn.XLOOKUP(D3187,products!$A$2:$A$61,products!$C$2:$C$61,"Not found")</f>
        <v>Books</v>
      </c>
    </row>
    <row r="3188" customFormat="false" ht="15" hidden="false" customHeight="false" outlineLevel="0" collapsed="false">
      <c r="A3188" s="16" t="s">
        <v>4483</v>
      </c>
      <c r="B3188" s="16" t="s">
        <v>4477</v>
      </c>
      <c r="C3188" s="16" t="s">
        <v>973</v>
      </c>
      <c r="D3188" s="16" t="s">
        <v>440</v>
      </c>
      <c r="E3188" s="16" t="n">
        <v>1</v>
      </c>
      <c r="F3188" s="16" t="n">
        <v>1464</v>
      </c>
      <c r="G3188" s="16" t="n">
        <v>0.05</v>
      </c>
      <c r="H3188" s="16" t="s">
        <v>56</v>
      </c>
      <c r="I3188" s="16" t="s">
        <v>60</v>
      </c>
      <c r="J3188" s="16" t="n">
        <v>5</v>
      </c>
      <c r="K3188" s="16" t="n">
        <v>5</v>
      </c>
      <c r="L3188" s="16" t="s">
        <v>41</v>
      </c>
      <c r="M3188" s="18" t="n">
        <f aca="false">IF(ISNUMBER(B3188),B3188,IF(MID(B3188,3,1)="-",DATE(VALUE(RIGHT(B3188,4)),VALUE(MID(B3188,4,2)),VALUE(LEFT(B3188,2))),DATE(VALUE(LEFT(B3188,4)),VALUE(MID(B3188,6,2)),VALUE(RIGHT(B3188,2)))))</f>
        <v>45927</v>
      </c>
      <c r="N3188" s="16" t="n">
        <f aca="false">MONTH(M3188)</f>
        <v>9</v>
      </c>
      <c r="O3188" s="16" t="str">
        <f aca="false">PROPER(TRIM(H3188))</f>
        <v>Lucknow</v>
      </c>
      <c r="P3188" s="16" t="str">
        <f aca="false">IFERROR(VLOOKUP(O3188,city_map!$A$2:$B$6,2,FALSE()),O3188)</f>
        <v>Lucknow</v>
      </c>
      <c r="Q3188" s="16" t="n">
        <f aca="false">IF(ISNUMBER(F3188),F3188,VALUE(SUBSTITUTE(SUBSTITUTE(F3188,"₹",""),",","")))</f>
        <v>1464</v>
      </c>
      <c r="R3188" s="16" t="n">
        <f aca="false">IF(E3188=99,1,E3188)</f>
        <v>1</v>
      </c>
      <c r="S3188" s="16" t="n">
        <f aca="false">IF(G3188="",0,G3188)</f>
        <v>0.05</v>
      </c>
      <c r="T3188" s="16" t="str">
        <f aca="false">IF(I3188="","Unknown",IF(I3188="upi","UPI",I3188))</f>
        <v>UPI</v>
      </c>
      <c r="U3188" s="16" t="str">
        <f aca="false">IF(L3188="Yes","Y",IF(L3188="No","N",L3188))</f>
        <v>N</v>
      </c>
      <c r="V3188" s="19" t="n">
        <f aca="false">ROUND(R3188*Q3188*(1-S3188),2)</f>
        <v>1390.8</v>
      </c>
      <c r="W3188" s="16" t="str">
        <f aca="false">_xlfn.XLOOKUP(D3188,products!$A$2:$A$61,products!$C$2:$C$61,"Not found")</f>
        <v>Home</v>
      </c>
    </row>
    <row r="3189" customFormat="false" ht="15" hidden="false" customHeight="false" outlineLevel="0" collapsed="false">
      <c r="A3189" s="16" t="s">
        <v>4484</v>
      </c>
      <c r="B3189" s="16" t="s">
        <v>4477</v>
      </c>
      <c r="C3189" s="16" t="s">
        <v>585</v>
      </c>
      <c r="D3189" s="16" t="s">
        <v>136</v>
      </c>
      <c r="E3189" s="16" t="n">
        <v>1</v>
      </c>
      <c r="F3189" s="16" t="n">
        <v>2175</v>
      </c>
      <c r="G3189" s="16" t="n">
        <v>0.15</v>
      </c>
      <c r="H3189" s="16" t="s">
        <v>130</v>
      </c>
      <c r="I3189" s="16" t="s">
        <v>60</v>
      </c>
      <c r="J3189" s="16" t="n">
        <v>3</v>
      </c>
      <c r="K3189" s="16" t="n">
        <v>5</v>
      </c>
      <c r="L3189" s="16" t="s">
        <v>41</v>
      </c>
      <c r="M3189" s="18" t="n">
        <f aca="false">IF(ISNUMBER(B3189),B3189,IF(MID(B3189,3,1)="-",DATE(VALUE(RIGHT(B3189,4)),VALUE(MID(B3189,4,2)),VALUE(LEFT(B3189,2))),DATE(VALUE(LEFT(B3189,4)),VALUE(MID(B3189,6,2)),VALUE(RIGHT(B3189,2)))))</f>
        <v>45927</v>
      </c>
      <c r="N3189" s="16" t="n">
        <f aca="false">MONTH(M3189)</f>
        <v>9</v>
      </c>
      <c r="O3189" s="16" t="str">
        <f aca="false">PROPER(TRIM(H3189))</f>
        <v>Bengaluru</v>
      </c>
      <c r="P3189" s="16" t="str">
        <f aca="false">IFERROR(VLOOKUP(O3189,city_map!$A$2:$B$6,2,FALSE()),O3189)</f>
        <v>Bengaluru</v>
      </c>
      <c r="Q3189" s="16" t="n">
        <f aca="false">IF(ISNUMBER(F3189),F3189,VALUE(SUBSTITUTE(SUBSTITUTE(F3189,"₹",""),",","")))</f>
        <v>2175</v>
      </c>
      <c r="R3189" s="16" t="n">
        <f aca="false">IF(E3189=99,1,E3189)</f>
        <v>1</v>
      </c>
      <c r="S3189" s="16" t="n">
        <f aca="false">IF(G3189="",0,G3189)</f>
        <v>0.15</v>
      </c>
      <c r="T3189" s="16" t="str">
        <f aca="false">IF(I3189="","Unknown",IF(I3189="upi","UPI",I3189))</f>
        <v>UPI</v>
      </c>
      <c r="U3189" s="16" t="str">
        <f aca="false">IF(L3189="Yes","Y",IF(L3189="No","N",L3189))</f>
        <v>N</v>
      </c>
      <c r="V3189" s="19" t="n">
        <f aca="false">ROUND(R3189*Q3189*(1-S3189),2)</f>
        <v>1848.75</v>
      </c>
      <c r="W3189" s="16" t="str">
        <f aca="false">_xlfn.XLOOKUP(D3189,products!$A$2:$A$61,products!$C$2:$C$61,"Not found")</f>
        <v>Electronics</v>
      </c>
    </row>
    <row r="3190" customFormat="false" ht="15" hidden="false" customHeight="false" outlineLevel="0" collapsed="false">
      <c r="A3190" s="16" t="s">
        <v>4485</v>
      </c>
      <c r="B3190" s="16" t="s">
        <v>4477</v>
      </c>
      <c r="C3190" s="16" t="s">
        <v>1423</v>
      </c>
      <c r="D3190" s="16" t="s">
        <v>254</v>
      </c>
      <c r="E3190" s="16" t="n">
        <v>2</v>
      </c>
      <c r="F3190" s="16" t="n">
        <v>966</v>
      </c>
      <c r="G3190" s="16" t="n">
        <v>0.3</v>
      </c>
      <c r="H3190" s="16" t="s">
        <v>112</v>
      </c>
      <c r="I3190" s="16"/>
      <c r="J3190" s="16" t="n">
        <v>3</v>
      </c>
      <c r="K3190" s="16" t="n">
        <v>5</v>
      </c>
      <c r="L3190" s="16" t="s">
        <v>41</v>
      </c>
      <c r="M3190" s="18" t="n">
        <f aca="false">IF(ISNUMBER(B3190),B3190,IF(MID(B3190,3,1)="-",DATE(VALUE(RIGHT(B3190,4)),VALUE(MID(B3190,4,2)),VALUE(LEFT(B3190,2))),DATE(VALUE(LEFT(B3190,4)),VALUE(MID(B3190,6,2)),VALUE(RIGHT(B3190,2)))))</f>
        <v>45927</v>
      </c>
      <c r="N3190" s="16" t="n">
        <f aca="false">MONTH(M3190)</f>
        <v>9</v>
      </c>
      <c r="O3190" s="16" t="str">
        <f aca="false">PROPER(TRIM(H3190))</f>
        <v>Mumbai</v>
      </c>
      <c r="P3190" s="16" t="str">
        <f aca="false">IFERROR(VLOOKUP(O3190,city_map!$A$2:$B$6,2,FALSE()),O3190)</f>
        <v>Mumbai</v>
      </c>
      <c r="Q3190" s="16" t="n">
        <f aca="false">IF(ISNUMBER(F3190),F3190,VALUE(SUBSTITUTE(SUBSTITUTE(F3190,"₹",""),",","")))</f>
        <v>966</v>
      </c>
      <c r="R3190" s="16" t="n">
        <f aca="false">IF(E3190=99,1,E3190)</f>
        <v>2</v>
      </c>
      <c r="S3190" s="16" t="n">
        <f aca="false">IF(G3190="",0,G3190)</f>
        <v>0.3</v>
      </c>
      <c r="T3190" s="16" t="str">
        <f aca="false">IF(I3190="","Unknown",IF(I3190="upi","UPI",I3190))</f>
        <v>Unknown</v>
      </c>
      <c r="U3190" s="16" t="str">
        <f aca="false">IF(L3190="Yes","Y",IF(L3190="No","N",L3190))</f>
        <v>N</v>
      </c>
      <c r="V3190" s="19" t="n">
        <f aca="false">ROUND(R3190*Q3190*(1-S3190),2)</f>
        <v>1352.4</v>
      </c>
      <c r="W3190" s="16" t="str">
        <f aca="false">_xlfn.XLOOKUP(D3190,products!$A$2:$A$61,products!$C$2:$C$61,"Not found")</f>
        <v>Fashion</v>
      </c>
    </row>
    <row r="3191" customFormat="false" ht="15" hidden="false" customHeight="false" outlineLevel="0" collapsed="false">
      <c r="A3191" s="16" t="s">
        <v>4486</v>
      </c>
      <c r="B3191" s="16" t="s">
        <v>4477</v>
      </c>
      <c r="C3191" s="16" t="s">
        <v>1738</v>
      </c>
      <c r="D3191" s="16" t="s">
        <v>211</v>
      </c>
      <c r="E3191" s="16" t="n">
        <v>2</v>
      </c>
      <c r="F3191" s="16" t="n">
        <v>1305</v>
      </c>
      <c r="G3191" s="16" t="n">
        <v>0</v>
      </c>
      <c r="H3191" s="16" t="s">
        <v>67</v>
      </c>
      <c r="I3191" s="16" t="s">
        <v>100</v>
      </c>
      <c r="J3191" s="16" t="n">
        <v>2</v>
      </c>
      <c r="K3191" s="16" t="n">
        <v>5</v>
      </c>
      <c r="L3191" s="16" t="s">
        <v>41</v>
      </c>
      <c r="M3191" s="18" t="n">
        <f aca="false">IF(ISNUMBER(B3191),B3191,IF(MID(B3191,3,1)="-",DATE(VALUE(RIGHT(B3191,4)),VALUE(MID(B3191,4,2)),VALUE(LEFT(B3191,2))),DATE(VALUE(LEFT(B3191,4)),VALUE(MID(B3191,6,2)),VALUE(RIGHT(B3191,2)))))</f>
        <v>45927</v>
      </c>
      <c r="N3191" s="16" t="n">
        <f aca="false">MONTH(M3191)</f>
        <v>9</v>
      </c>
      <c r="O3191" s="16" t="str">
        <f aca="false">PROPER(TRIM(H3191))</f>
        <v>Kolkata</v>
      </c>
      <c r="P3191" s="16" t="str">
        <f aca="false">IFERROR(VLOOKUP(O3191,city_map!$A$2:$B$6,2,FALSE()),O3191)</f>
        <v>Kolkata</v>
      </c>
      <c r="Q3191" s="16" t="n">
        <f aca="false">IF(ISNUMBER(F3191),F3191,VALUE(SUBSTITUTE(SUBSTITUTE(F3191,"₹",""),",","")))</f>
        <v>1305</v>
      </c>
      <c r="R3191" s="16" t="n">
        <f aca="false">IF(E3191=99,1,E3191)</f>
        <v>2</v>
      </c>
      <c r="S3191" s="16" t="n">
        <f aca="false">IF(G3191="",0,G3191)</f>
        <v>0</v>
      </c>
      <c r="T3191" s="16" t="str">
        <f aca="false">IF(I3191="","Unknown",IF(I3191="upi","UPI",I3191))</f>
        <v>Net Banking</v>
      </c>
      <c r="U3191" s="16" t="str">
        <f aca="false">IF(L3191="Yes","Y",IF(L3191="No","N",L3191))</f>
        <v>N</v>
      </c>
      <c r="V3191" s="19" t="n">
        <f aca="false">ROUND(R3191*Q3191*(1-S3191),2)</f>
        <v>2610</v>
      </c>
      <c r="W3191" s="16" t="str">
        <f aca="false">_xlfn.XLOOKUP(D3191,products!$A$2:$A$61,products!$C$2:$C$61,"Not found")</f>
        <v>Fashion</v>
      </c>
    </row>
    <row r="3192" customFormat="false" ht="15" hidden="false" customHeight="false" outlineLevel="0" collapsed="false">
      <c r="A3192" s="16" t="s">
        <v>4487</v>
      </c>
      <c r="B3192" s="16" t="s">
        <v>4477</v>
      </c>
      <c r="C3192" s="16" t="s">
        <v>2816</v>
      </c>
      <c r="D3192" s="16" t="s">
        <v>99</v>
      </c>
      <c r="E3192" s="16" t="n">
        <v>1</v>
      </c>
      <c r="F3192" s="16" t="n">
        <v>733</v>
      </c>
      <c r="G3192" s="16" t="n">
        <v>0.15</v>
      </c>
      <c r="H3192" s="16" t="s">
        <v>233</v>
      </c>
      <c r="I3192" s="16" t="s">
        <v>40</v>
      </c>
      <c r="J3192" s="16" t="n">
        <v>3</v>
      </c>
      <c r="K3192" s="16" t="n">
        <v>5</v>
      </c>
      <c r="L3192" s="16" t="s">
        <v>41</v>
      </c>
      <c r="M3192" s="18" t="n">
        <f aca="false">IF(ISNUMBER(B3192),B3192,IF(MID(B3192,3,1)="-",DATE(VALUE(RIGHT(B3192,4)),VALUE(MID(B3192,4,2)),VALUE(LEFT(B3192,2))),DATE(VALUE(LEFT(B3192,4)),VALUE(MID(B3192,6,2)),VALUE(RIGHT(B3192,2)))))</f>
        <v>45927</v>
      </c>
      <c r="N3192" s="16" t="n">
        <f aca="false">MONTH(M3192)</f>
        <v>9</v>
      </c>
      <c r="O3192" s="16" t="str">
        <f aca="false">PROPER(TRIM(H3192))</f>
        <v>Mumbai</v>
      </c>
      <c r="P3192" s="16" t="str">
        <f aca="false">IFERROR(VLOOKUP(O3192,city_map!$A$2:$B$6,2,FALSE()),O3192)</f>
        <v>Mumbai</v>
      </c>
      <c r="Q3192" s="16" t="n">
        <f aca="false">IF(ISNUMBER(F3192),F3192,VALUE(SUBSTITUTE(SUBSTITUTE(F3192,"₹",""),",","")))</f>
        <v>733</v>
      </c>
      <c r="R3192" s="16" t="n">
        <f aca="false">IF(E3192=99,1,E3192)</f>
        <v>1</v>
      </c>
      <c r="S3192" s="16" t="n">
        <f aca="false">IF(G3192="",0,G3192)</f>
        <v>0.15</v>
      </c>
      <c r="T3192" s="16" t="str">
        <f aca="false">IF(I3192="","Unknown",IF(I3192="upi","UPI",I3192))</f>
        <v>COD</v>
      </c>
      <c r="U3192" s="16" t="str">
        <f aca="false">IF(L3192="Yes","Y",IF(L3192="No","N",L3192))</f>
        <v>N</v>
      </c>
      <c r="V3192" s="19" t="n">
        <f aca="false">ROUND(R3192*Q3192*(1-S3192),2)</f>
        <v>623.05</v>
      </c>
      <c r="W3192" s="16" t="str">
        <f aca="false">_xlfn.XLOOKUP(D3192,products!$A$2:$A$61,products!$C$2:$C$61,"Not found")</f>
        <v>Fashion</v>
      </c>
    </row>
    <row r="3193" customFormat="false" ht="15" hidden="false" customHeight="false" outlineLevel="0" collapsed="false">
      <c r="A3193" s="16" t="s">
        <v>4488</v>
      </c>
      <c r="B3193" s="16" t="s">
        <v>4477</v>
      </c>
      <c r="C3193" s="16" t="s">
        <v>213</v>
      </c>
      <c r="D3193" s="16" t="s">
        <v>157</v>
      </c>
      <c r="E3193" s="16" t="n">
        <v>1</v>
      </c>
      <c r="F3193" s="16" t="n">
        <v>1150</v>
      </c>
      <c r="G3193" s="16" t="n">
        <v>0</v>
      </c>
      <c r="H3193" s="16" t="s">
        <v>46</v>
      </c>
      <c r="I3193" s="16" t="s">
        <v>100</v>
      </c>
      <c r="J3193" s="16" t="n">
        <v>4</v>
      </c>
      <c r="K3193" s="16" t="n">
        <v>5</v>
      </c>
      <c r="L3193" s="16" t="s">
        <v>41</v>
      </c>
      <c r="M3193" s="18" t="n">
        <f aca="false">IF(ISNUMBER(B3193),B3193,IF(MID(B3193,3,1)="-",DATE(VALUE(RIGHT(B3193,4)),VALUE(MID(B3193,4,2)),VALUE(LEFT(B3193,2))),DATE(VALUE(LEFT(B3193,4)),VALUE(MID(B3193,6,2)),VALUE(RIGHT(B3193,2)))))</f>
        <v>45927</v>
      </c>
      <c r="N3193" s="16" t="n">
        <f aca="false">MONTH(M3193)</f>
        <v>9</v>
      </c>
      <c r="O3193" s="16" t="str">
        <f aca="false">PROPER(TRIM(H3193))</f>
        <v>Chennai</v>
      </c>
      <c r="P3193" s="16" t="str">
        <f aca="false">IFERROR(VLOOKUP(O3193,city_map!$A$2:$B$6,2,FALSE()),O3193)</f>
        <v>Chennai</v>
      </c>
      <c r="Q3193" s="16" t="n">
        <f aca="false">IF(ISNUMBER(F3193),F3193,VALUE(SUBSTITUTE(SUBSTITUTE(F3193,"₹",""),",","")))</f>
        <v>1150</v>
      </c>
      <c r="R3193" s="16" t="n">
        <f aca="false">IF(E3193=99,1,E3193)</f>
        <v>1</v>
      </c>
      <c r="S3193" s="16" t="n">
        <f aca="false">IF(G3193="",0,G3193)</f>
        <v>0</v>
      </c>
      <c r="T3193" s="16" t="str">
        <f aca="false">IF(I3193="","Unknown",IF(I3193="upi","UPI",I3193))</f>
        <v>Net Banking</v>
      </c>
      <c r="U3193" s="16" t="str">
        <f aca="false">IF(L3193="Yes","Y",IF(L3193="No","N",L3193))</f>
        <v>N</v>
      </c>
      <c r="V3193" s="19" t="n">
        <f aca="false">ROUND(R3193*Q3193*(1-S3193),2)</f>
        <v>1150</v>
      </c>
      <c r="W3193" s="16" t="str">
        <f aca="false">_xlfn.XLOOKUP(D3193,products!$A$2:$A$61,products!$C$2:$C$61,"Not found")</f>
        <v>Books</v>
      </c>
    </row>
    <row r="3194" customFormat="false" ht="15" hidden="false" customHeight="false" outlineLevel="0" collapsed="false">
      <c r="A3194" s="16" t="s">
        <v>4489</v>
      </c>
      <c r="B3194" s="16" t="s">
        <v>4490</v>
      </c>
      <c r="C3194" s="16" t="s">
        <v>1841</v>
      </c>
      <c r="D3194" s="16" t="s">
        <v>95</v>
      </c>
      <c r="E3194" s="16" t="n">
        <v>2</v>
      </c>
      <c r="F3194" s="16" t="n">
        <v>1541</v>
      </c>
      <c r="G3194" s="16" t="n">
        <v>0.1</v>
      </c>
      <c r="H3194" s="16" t="s">
        <v>89</v>
      </c>
      <c r="I3194" s="16" t="s">
        <v>60</v>
      </c>
      <c r="J3194" s="16" t="n">
        <v>3</v>
      </c>
      <c r="K3194" s="16"/>
      <c r="L3194" s="16" t="s">
        <v>41</v>
      </c>
      <c r="M3194" s="18" t="n">
        <f aca="false">IF(ISNUMBER(B3194),B3194,IF(MID(B3194,3,1)="-",DATE(VALUE(RIGHT(B3194,4)),VALUE(MID(B3194,4,2)),VALUE(LEFT(B3194,2))),DATE(VALUE(LEFT(B3194,4)),VALUE(MID(B3194,6,2)),VALUE(RIGHT(B3194,2)))))</f>
        <v>45928</v>
      </c>
      <c r="N3194" s="16" t="n">
        <f aca="false">MONTH(M3194)</f>
        <v>9</v>
      </c>
      <c r="O3194" s="16" t="str">
        <f aca="false">PROPER(TRIM(H3194))</f>
        <v>Ahmedabad</v>
      </c>
      <c r="P3194" s="16" t="str">
        <f aca="false">IFERROR(VLOOKUP(O3194,city_map!$A$2:$B$6,2,FALSE()),O3194)</f>
        <v>Ahmedabad</v>
      </c>
      <c r="Q3194" s="16" t="n">
        <f aca="false">IF(ISNUMBER(F3194),F3194,VALUE(SUBSTITUTE(SUBSTITUTE(F3194,"₹",""),",","")))</f>
        <v>1541</v>
      </c>
      <c r="R3194" s="16" t="n">
        <f aca="false">IF(E3194=99,1,E3194)</f>
        <v>2</v>
      </c>
      <c r="S3194" s="16" t="n">
        <f aca="false">IF(G3194="",0,G3194)</f>
        <v>0.1</v>
      </c>
      <c r="T3194" s="16" t="str">
        <f aca="false">IF(I3194="","Unknown",IF(I3194="upi","UPI",I3194))</f>
        <v>UPI</v>
      </c>
      <c r="U3194" s="16" t="str">
        <f aca="false">IF(L3194="Yes","Y",IF(L3194="No","N",L3194))</f>
        <v>N</v>
      </c>
      <c r="V3194" s="19" t="n">
        <f aca="false">ROUND(R3194*Q3194*(1-S3194),2)</f>
        <v>2773.8</v>
      </c>
      <c r="W3194" s="16" t="str">
        <f aca="false">_xlfn.XLOOKUP(D3194,products!$A$2:$A$61,products!$C$2:$C$61,"Not found")</f>
        <v>Electronics</v>
      </c>
    </row>
    <row r="3195" customFormat="false" ht="15" hidden="false" customHeight="false" outlineLevel="0" collapsed="false">
      <c r="A3195" s="16" t="s">
        <v>4491</v>
      </c>
      <c r="B3195" s="16" t="s">
        <v>4490</v>
      </c>
      <c r="C3195" s="16" t="s">
        <v>2367</v>
      </c>
      <c r="D3195" s="16" t="s">
        <v>92</v>
      </c>
      <c r="E3195" s="16" t="n">
        <v>3</v>
      </c>
      <c r="F3195" s="16" t="n">
        <v>3803</v>
      </c>
      <c r="G3195" s="16" t="n">
        <v>0.2</v>
      </c>
      <c r="H3195" s="16" t="s">
        <v>130</v>
      </c>
      <c r="I3195" s="16" t="s">
        <v>71</v>
      </c>
      <c r="J3195" s="16" t="n">
        <v>3</v>
      </c>
      <c r="K3195" s="16" t="n">
        <v>4</v>
      </c>
      <c r="L3195" s="16" t="s">
        <v>41</v>
      </c>
      <c r="M3195" s="18" t="n">
        <f aca="false">IF(ISNUMBER(B3195),B3195,IF(MID(B3195,3,1)="-",DATE(VALUE(RIGHT(B3195,4)),VALUE(MID(B3195,4,2)),VALUE(LEFT(B3195,2))),DATE(VALUE(LEFT(B3195,4)),VALUE(MID(B3195,6,2)),VALUE(RIGHT(B3195,2)))))</f>
        <v>45928</v>
      </c>
      <c r="N3195" s="16" t="n">
        <f aca="false">MONTH(M3195)</f>
        <v>9</v>
      </c>
      <c r="O3195" s="16" t="str">
        <f aca="false">PROPER(TRIM(H3195))</f>
        <v>Bengaluru</v>
      </c>
      <c r="P3195" s="16" t="str">
        <f aca="false">IFERROR(VLOOKUP(O3195,city_map!$A$2:$B$6,2,FALSE()),O3195)</f>
        <v>Bengaluru</v>
      </c>
      <c r="Q3195" s="16" t="n">
        <f aca="false">IF(ISNUMBER(F3195),F3195,VALUE(SUBSTITUTE(SUBSTITUTE(F3195,"₹",""),",","")))</f>
        <v>3803</v>
      </c>
      <c r="R3195" s="16" t="n">
        <f aca="false">IF(E3195=99,1,E3195)</f>
        <v>3</v>
      </c>
      <c r="S3195" s="16" t="n">
        <f aca="false">IF(G3195="",0,G3195)</f>
        <v>0.2</v>
      </c>
      <c r="T3195" s="16" t="str">
        <f aca="false">IF(I3195="","Unknown",IF(I3195="upi","UPI",I3195))</f>
        <v>Credit Card</v>
      </c>
      <c r="U3195" s="16" t="str">
        <f aca="false">IF(L3195="Yes","Y",IF(L3195="No","N",L3195))</f>
        <v>N</v>
      </c>
      <c r="V3195" s="19" t="n">
        <f aca="false">ROUND(R3195*Q3195*(1-S3195),2)</f>
        <v>9127.2</v>
      </c>
      <c r="W3195" s="16" t="str">
        <f aca="false">_xlfn.XLOOKUP(D3195,products!$A$2:$A$61,products!$C$2:$C$61,"Not found")</f>
        <v>Electronics</v>
      </c>
    </row>
    <row r="3196" customFormat="false" ht="15" hidden="false" customHeight="false" outlineLevel="0" collapsed="false">
      <c r="A3196" s="16" t="s">
        <v>4492</v>
      </c>
      <c r="B3196" s="16" t="s">
        <v>4490</v>
      </c>
      <c r="C3196" s="16" t="s">
        <v>1019</v>
      </c>
      <c r="D3196" s="16" t="s">
        <v>74</v>
      </c>
      <c r="E3196" s="16" t="n">
        <v>4</v>
      </c>
      <c r="F3196" s="16" t="n">
        <v>19683</v>
      </c>
      <c r="G3196" s="16" t="n">
        <v>0.2</v>
      </c>
      <c r="H3196" s="16" t="s">
        <v>67</v>
      </c>
      <c r="I3196" s="16" t="s">
        <v>100</v>
      </c>
      <c r="J3196" s="16" t="n">
        <v>3</v>
      </c>
      <c r="K3196" s="16" t="n">
        <v>4</v>
      </c>
      <c r="L3196" s="16" t="s">
        <v>41</v>
      </c>
      <c r="M3196" s="18" t="n">
        <f aca="false">IF(ISNUMBER(B3196),B3196,IF(MID(B3196,3,1)="-",DATE(VALUE(RIGHT(B3196,4)),VALUE(MID(B3196,4,2)),VALUE(LEFT(B3196,2))),DATE(VALUE(LEFT(B3196,4)),VALUE(MID(B3196,6,2)),VALUE(RIGHT(B3196,2)))))</f>
        <v>45928</v>
      </c>
      <c r="N3196" s="16" t="n">
        <f aca="false">MONTH(M3196)</f>
        <v>9</v>
      </c>
      <c r="O3196" s="16" t="str">
        <f aca="false">PROPER(TRIM(H3196))</f>
        <v>Kolkata</v>
      </c>
      <c r="P3196" s="16" t="str">
        <f aca="false">IFERROR(VLOOKUP(O3196,city_map!$A$2:$B$6,2,FALSE()),O3196)</f>
        <v>Kolkata</v>
      </c>
      <c r="Q3196" s="16" t="n">
        <f aca="false">IF(ISNUMBER(F3196),F3196,VALUE(SUBSTITUTE(SUBSTITUTE(F3196,"₹",""),",","")))</f>
        <v>19683</v>
      </c>
      <c r="R3196" s="16" t="n">
        <f aca="false">IF(E3196=99,1,E3196)</f>
        <v>4</v>
      </c>
      <c r="S3196" s="16" t="n">
        <f aca="false">IF(G3196="",0,G3196)</f>
        <v>0.2</v>
      </c>
      <c r="T3196" s="16" t="str">
        <f aca="false">IF(I3196="","Unknown",IF(I3196="upi","UPI",I3196))</f>
        <v>Net Banking</v>
      </c>
      <c r="U3196" s="16" t="str">
        <f aca="false">IF(L3196="Yes","Y",IF(L3196="No","N",L3196))</f>
        <v>N</v>
      </c>
      <c r="V3196" s="19" t="n">
        <f aca="false">ROUND(R3196*Q3196*(1-S3196),2)</f>
        <v>62985.6</v>
      </c>
      <c r="W3196" s="16" t="str">
        <f aca="false">_xlfn.XLOOKUP(D3196,products!$A$2:$A$61,products!$C$2:$C$61,"Not found")</f>
        <v>Electronics</v>
      </c>
    </row>
    <row r="3197" customFormat="false" ht="15" hidden="false" customHeight="false" outlineLevel="0" collapsed="false">
      <c r="A3197" s="16" t="s">
        <v>4493</v>
      </c>
      <c r="B3197" s="16" t="s">
        <v>4490</v>
      </c>
      <c r="C3197" s="16" t="s">
        <v>1530</v>
      </c>
      <c r="D3197" s="16" t="s">
        <v>211</v>
      </c>
      <c r="E3197" s="16" t="n">
        <v>1</v>
      </c>
      <c r="F3197" s="16" t="n">
        <v>1261</v>
      </c>
      <c r="G3197" s="16" t="n">
        <v>0.2</v>
      </c>
      <c r="H3197" s="16" t="s">
        <v>81</v>
      </c>
      <c r="I3197" s="16" t="s">
        <v>100</v>
      </c>
      <c r="J3197" s="16" t="n">
        <v>3</v>
      </c>
      <c r="K3197" s="16" t="n">
        <v>4</v>
      </c>
      <c r="L3197" s="16" t="s">
        <v>57</v>
      </c>
      <c r="M3197" s="18" t="n">
        <f aca="false">IF(ISNUMBER(B3197),B3197,IF(MID(B3197,3,1)="-",DATE(VALUE(RIGHT(B3197,4)),VALUE(MID(B3197,4,2)),VALUE(LEFT(B3197,2))),DATE(VALUE(LEFT(B3197,4)),VALUE(MID(B3197,6,2)),VALUE(RIGHT(B3197,2)))))</f>
        <v>45928</v>
      </c>
      <c r="N3197" s="16" t="n">
        <f aca="false">MONTH(M3197)</f>
        <v>9</v>
      </c>
      <c r="O3197" s="16" t="str">
        <f aca="false">PROPER(TRIM(H3197))</f>
        <v>Hyderabad</v>
      </c>
      <c r="P3197" s="16" t="str">
        <f aca="false">IFERROR(VLOOKUP(O3197,city_map!$A$2:$B$6,2,FALSE()),O3197)</f>
        <v>Hyderabad</v>
      </c>
      <c r="Q3197" s="16" t="n">
        <f aca="false">IF(ISNUMBER(F3197),F3197,VALUE(SUBSTITUTE(SUBSTITUTE(F3197,"₹",""),",","")))</f>
        <v>1261</v>
      </c>
      <c r="R3197" s="16" t="n">
        <f aca="false">IF(E3197=99,1,E3197)</f>
        <v>1</v>
      </c>
      <c r="S3197" s="16" t="n">
        <f aca="false">IF(G3197="",0,G3197)</f>
        <v>0.2</v>
      </c>
      <c r="T3197" s="16" t="str">
        <f aca="false">IF(I3197="","Unknown",IF(I3197="upi","UPI",I3197))</f>
        <v>Net Banking</v>
      </c>
      <c r="U3197" s="16" t="str">
        <f aca="false">IF(L3197="Yes","Y",IF(L3197="No","N",L3197))</f>
        <v>Y</v>
      </c>
      <c r="V3197" s="19" t="n">
        <f aca="false">ROUND(R3197*Q3197*(1-S3197),2)</f>
        <v>1008.8</v>
      </c>
      <c r="W3197" s="16" t="str">
        <f aca="false">_xlfn.XLOOKUP(D3197,products!$A$2:$A$61,products!$C$2:$C$61,"Not found")</f>
        <v>Fashion</v>
      </c>
    </row>
    <row r="3198" customFormat="false" ht="15" hidden="false" customHeight="false" outlineLevel="0" collapsed="false">
      <c r="A3198" s="16" t="s">
        <v>4494</v>
      </c>
      <c r="B3198" s="16" t="s">
        <v>4490</v>
      </c>
      <c r="C3198" s="16" t="s">
        <v>954</v>
      </c>
      <c r="D3198" s="16" t="s">
        <v>108</v>
      </c>
      <c r="E3198" s="16" t="n">
        <v>1</v>
      </c>
      <c r="F3198" s="16" t="n">
        <v>3464</v>
      </c>
      <c r="G3198" s="16" t="n">
        <v>0.15</v>
      </c>
      <c r="H3198" s="16" t="s">
        <v>208</v>
      </c>
      <c r="I3198" s="16" t="s">
        <v>60</v>
      </c>
      <c r="J3198" s="16" t="n">
        <v>5</v>
      </c>
      <c r="K3198" s="16" t="n">
        <v>5</v>
      </c>
      <c r="L3198" s="16" t="s">
        <v>41</v>
      </c>
      <c r="M3198" s="18" t="n">
        <f aca="false">IF(ISNUMBER(B3198),B3198,IF(MID(B3198,3,1)="-",DATE(VALUE(RIGHT(B3198,4)),VALUE(MID(B3198,4,2)),VALUE(LEFT(B3198,2))),DATE(VALUE(LEFT(B3198,4)),VALUE(MID(B3198,6,2)),VALUE(RIGHT(B3198,2)))))</f>
        <v>45928</v>
      </c>
      <c r="N3198" s="16" t="n">
        <f aca="false">MONTH(M3198)</f>
        <v>9</v>
      </c>
      <c r="O3198" s="16" t="str">
        <f aca="false">PROPER(TRIM(H3198))</f>
        <v>Jaipur</v>
      </c>
      <c r="P3198" s="16" t="str">
        <f aca="false">IFERROR(VLOOKUP(O3198,city_map!$A$2:$B$6,2,FALSE()),O3198)</f>
        <v>Jaipur</v>
      </c>
      <c r="Q3198" s="16" t="n">
        <f aca="false">IF(ISNUMBER(F3198),F3198,VALUE(SUBSTITUTE(SUBSTITUTE(F3198,"₹",""),",","")))</f>
        <v>3464</v>
      </c>
      <c r="R3198" s="16" t="n">
        <f aca="false">IF(E3198=99,1,E3198)</f>
        <v>1</v>
      </c>
      <c r="S3198" s="16" t="n">
        <f aca="false">IF(G3198="",0,G3198)</f>
        <v>0.15</v>
      </c>
      <c r="T3198" s="16" t="str">
        <f aca="false">IF(I3198="","Unknown",IF(I3198="upi","UPI",I3198))</f>
        <v>UPI</v>
      </c>
      <c r="U3198" s="16" t="str">
        <f aca="false">IF(L3198="Yes","Y",IF(L3198="No","N",L3198))</f>
        <v>N</v>
      </c>
      <c r="V3198" s="19" t="n">
        <f aca="false">ROUND(R3198*Q3198*(1-S3198),2)</f>
        <v>2944.4</v>
      </c>
      <c r="W3198" s="16" t="str">
        <f aca="false">_xlfn.XLOOKUP(D3198,products!$A$2:$A$61,products!$C$2:$C$61,"Not found")</f>
        <v>Electronics</v>
      </c>
    </row>
    <row r="3199" customFormat="false" ht="15" hidden="false" customHeight="false" outlineLevel="0" collapsed="false">
      <c r="A3199" s="16" t="s">
        <v>4495</v>
      </c>
      <c r="B3199" s="16" t="s">
        <v>4490</v>
      </c>
      <c r="C3199" s="16" t="s">
        <v>905</v>
      </c>
      <c r="D3199" s="16" t="s">
        <v>129</v>
      </c>
      <c r="E3199" s="16" t="n">
        <v>1</v>
      </c>
      <c r="F3199" s="16" t="n">
        <v>586</v>
      </c>
      <c r="G3199" s="16" t="n">
        <v>0.15</v>
      </c>
      <c r="H3199" s="16" t="s">
        <v>208</v>
      </c>
      <c r="I3199" s="16" t="s">
        <v>40</v>
      </c>
      <c r="J3199" s="16" t="n">
        <v>5</v>
      </c>
      <c r="K3199" s="16" t="n">
        <v>4</v>
      </c>
      <c r="L3199" s="16" t="s">
        <v>41</v>
      </c>
      <c r="M3199" s="18" t="n">
        <f aca="false">IF(ISNUMBER(B3199),B3199,IF(MID(B3199,3,1)="-",DATE(VALUE(RIGHT(B3199,4)),VALUE(MID(B3199,4,2)),VALUE(LEFT(B3199,2))),DATE(VALUE(LEFT(B3199,4)),VALUE(MID(B3199,6,2)),VALUE(RIGHT(B3199,2)))))</f>
        <v>45928</v>
      </c>
      <c r="N3199" s="16" t="n">
        <f aca="false">MONTH(M3199)</f>
        <v>9</v>
      </c>
      <c r="O3199" s="16" t="str">
        <f aca="false">PROPER(TRIM(H3199))</f>
        <v>Jaipur</v>
      </c>
      <c r="P3199" s="16" t="str">
        <f aca="false">IFERROR(VLOOKUP(O3199,city_map!$A$2:$B$6,2,FALSE()),O3199)</f>
        <v>Jaipur</v>
      </c>
      <c r="Q3199" s="16" t="n">
        <f aca="false">IF(ISNUMBER(F3199),F3199,VALUE(SUBSTITUTE(SUBSTITUTE(F3199,"₹",""),",","")))</f>
        <v>586</v>
      </c>
      <c r="R3199" s="16" t="n">
        <f aca="false">IF(E3199=99,1,E3199)</f>
        <v>1</v>
      </c>
      <c r="S3199" s="16" t="n">
        <f aca="false">IF(G3199="",0,G3199)</f>
        <v>0.15</v>
      </c>
      <c r="T3199" s="16" t="str">
        <f aca="false">IF(I3199="","Unknown",IF(I3199="upi","UPI",I3199))</f>
        <v>COD</v>
      </c>
      <c r="U3199" s="16" t="str">
        <f aca="false">IF(L3199="Yes","Y",IF(L3199="No","N",L3199))</f>
        <v>N</v>
      </c>
      <c r="V3199" s="19" t="n">
        <f aca="false">ROUND(R3199*Q3199*(1-S3199),2)</f>
        <v>498.1</v>
      </c>
      <c r="W3199" s="16" t="str">
        <f aca="false">_xlfn.XLOOKUP(D3199,products!$A$2:$A$61,products!$C$2:$C$61,"Not found")</f>
        <v>Beauty</v>
      </c>
    </row>
    <row r="3200" customFormat="false" ht="15" hidden="false" customHeight="false" outlineLevel="0" collapsed="false">
      <c r="A3200" s="16" t="s">
        <v>4496</v>
      </c>
      <c r="B3200" s="16" t="s">
        <v>4490</v>
      </c>
      <c r="C3200" s="16" t="s">
        <v>2152</v>
      </c>
      <c r="D3200" s="16" t="s">
        <v>95</v>
      </c>
      <c r="E3200" s="16" t="n">
        <v>3</v>
      </c>
      <c r="F3200" s="16" t="n">
        <v>1499</v>
      </c>
      <c r="G3200" s="16" t="n">
        <v>0.2</v>
      </c>
      <c r="H3200" s="16" t="s">
        <v>81</v>
      </c>
      <c r="I3200" s="16" t="s">
        <v>71</v>
      </c>
      <c r="J3200" s="16" t="n">
        <v>3</v>
      </c>
      <c r="K3200" s="16" t="n">
        <v>5</v>
      </c>
      <c r="L3200" s="16" t="s">
        <v>41</v>
      </c>
      <c r="M3200" s="18" t="n">
        <f aca="false">IF(ISNUMBER(B3200),B3200,IF(MID(B3200,3,1)="-",DATE(VALUE(RIGHT(B3200,4)),VALUE(MID(B3200,4,2)),VALUE(LEFT(B3200,2))),DATE(VALUE(LEFT(B3200,4)),VALUE(MID(B3200,6,2)),VALUE(RIGHT(B3200,2)))))</f>
        <v>45928</v>
      </c>
      <c r="N3200" s="16" t="n">
        <f aca="false">MONTH(M3200)</f>
        <v>9</v>
      </c>
      <c r="O3200" s="16" t="str">
        <f aca="false">PROPER(TRIM(H3200))</f>
        <v>Hyderabad</v>
      </c>
      <c r="P3200" s="16" t="str">
        <f aca="false">IFERROR(VLOOKUP(O3200,city_map!$A$2:$B$6,2,FALSE()),O3200)</f>
        <v>Hyderabad</v>
      </c>
      <c r="Q3200" s="16" t="n">
        <f aca="false">IF(ISNUMBER(F3200),F3200,VALUE(SUBSTITUTE(SUBSTITUTE(F3200,"₹",""),",","")))</f>
        <v>1499</v>
      </c>
      <c r="R3200" s="16" t="n">
        <f aca="false">IF(E3200=99,1,E3200)</f>
        <v>3</v>
      </c>
      <c r="S3200" s="16" t="n">
        <f aca="false">IF(G3200="",0,G3200)</f>
        <v>0.2</v>
      </c>
      <c r="T3200" s="16" t="str">
        <f aca="false">IF(I3200="","Unknown",IF(I3200="upi","UPI",I3200))</f>
        <v>Credit Card</v>
      </c>
      <c r="U3200" s="16" t="str">
        <f aca="false">IF(L3200="Yes","Y",IF(L3200="No","N",L3200))</f>
        <v>N</v>
      </c>
      <c r="V3200" s="19" t="n">
        <f aca="false">ROUND(R3200*Q3200*(1-S3200),2)</f>
        <v>3597.6</v>
      </c>
      <c r="W3200" s="16" t="str">
        <f aca="false">_xlfn.XLOOKUP(D3200,products!$A$2:$A$61,products!$C$2:$C$61,"Not found")</f>
        <v>Electronics</v>
      </c>
    </row>
    <row r="3201" customFormat="false" ht="15" hidden="false" customHeight="false" outlineLevel="0" collapsed="false">
      <c r="A3201" s="16" t="s">
        <v>4497</v>
      </c>
      <c r="B3201" s="16" t="s">
        <v>4490</v>
      </c>
      <c r="C3201" s="16" t="s">
        <v>398</v>
      </c>
      <c r="D3201" s="16" t="s">
        <v>341</v>
      </c>
      <c r="E3201" s="16" t="n">
        <v>2</v>
      </c>
      <c r="F3201" s="16" t="n">
        <v>1049</v>
      </c>
      <c r="G3201" s="16" t="n">
        <v>0</v>
      </c>
      <c r="H3201" s="16" t="s">
        <v>39</v>
      </c>
      <c r="I3201" s="16" t="s">
        <v>71</v>
      </c>
      <c r="J3201" s="16" t="n">
        <v>3</v>
      </c>
      <c r="K3201" s="16" t="n">
        <v>4</v>
      </c>
      <c r="L3201" s="16" t="s">
        <v>41</v>
      </c>
      <c r="M3201" s="18" t="n">
        <f aca="false">IF(ISNUMBER(B3201),B3201,IF(MID(B3201,3,1)="-",DATE(VALUE(RIGHT(B3201,4)),VALUE(MID(B3201,4,2)),VALUE(LEFT(B3201,2))),DATE(VALUE(LEFT(B3201,4)),VALUE(MID(B3201,6,2)),VALUE(RIGHT(B3201,2)))))</f>
        <v>45928</v>
      </c>
      <c r="N3201" s="16" t="n">
        <f aca="false">MONTH(M3201)</f>
        <v>9</v>
      </c>
      <c r="O3201" s="16" t="str">
        <f aca="false">PROPER(TRIM(H3201))</f>
        <v>Delhi</v>
      </c>
      <c r="P3201" s="16" t="str">
        <f aca="false">IFERROR(VLOOKUP(O3201,city_map!$A$2:$B$6,2,FALSE()),O3201)</f>
        <v>Delhi</v>
      </c>
      <c r="Q3201" s="16" t="n">
        <f aca="false">IF(ISNUMBER(F3201),F3201,VALUE(SUBSTITUTE(SUBSTITUTE(F3201,"₹",""),",","")))</f>
        <v>1049</v>
      </c>
      <c r="R3201" s="16" t="n">
        <f aca="false">IF(E3201=99,1,E3201)</f>
        <v>2</v>
      </c>
      <c r="S3201" s="16" t="n">
        <f aca="false">IF(G3201="",0,G3201)</f>
        <v>0</v>
      </c>
      <c r="T3201" s="16" t="str">
        <f aca="false">IF(I3201="","Unknown",IF(I3201="upi","UPI",I3201))</f>
        <v>Credit Card</v>
      </c>
      <c r="U3201" s="16" t="str">
        <f aca="false">IF(L3201="Yes","Y",IF(L3201="No","N",L3201))</f>
        <v>N</v>
      </c>
      <c r="V3201" s="19" t="n">
        <f aca="false">ROUND(R3201*Q3201*(1-S3201),2)</f>
        <v>2098</v>
      </c>
      <c r="W3201" s="16" t="str">
        <f aca="false">_xlfn.XLOOKUP(D3201,products!$A$2:$A$61,products!$C$2:$C$61,"Not found")</f>
        <v>Home</v>
      </c>
    </row>
    <row r="3202" customFormat="false" ht="15" hidden="false" customHeight="false" outlineLevel="0" collapsed="false">
      <c r="A3202" s="16" t="s">
        <v>4498</v>
      </c>
      <c r="B3202" s="16" t="s">
        <v>4490</v>
      </c>
      <c r="C3202" s="16" t="s">
        <v>2124</v>
      </c>
      <c r="D3202" s="16" t="s">
        <v>119</v>
      </c>
      <c r="E3202" s="16" t="n">
        <v>2</v>
      </c>
      <c r="F3202" s="16" t="n">
        <v>257</v>
      </c>
      <c r="G3202" s="16" t="n">
        <v>0.1</v>
      </c>
      <c r="H3202" s="16" t="s">
        <v>39</v>
      </c>
      <c r="I3202" s="16" t="s">
        <v>40</v>
      </c>
      <c r="J3202" s="16" t="n">
        <v>2</v>
      </c>
      <c r="K3202" s="16" t="n">
        <v>3</v>
      </c>
      <c r="L3202" s="16" t="s">
        <v>41</v>
      </c>
      <c r="M3202" s="18" t="n">
        <f aca="false">IF(ISNUMBER(B3202),B3202,IF(MID(B3202,3,1)="-",DATE(VALUE(RIGHT(B3202,4)),VALUE(MID(B3202,4,2)),VALUE(LEFT(B3202,2))),DATE(VALUE(LEFT(B3202,4)),VALUE(MID(B3202,6,2)),VALUE(RIGHT(B3202,2)))))</f>
        <v>45928</v>
      </c>
      <c r="N3202" s="16" t="n">
        <f aca="false">MONTH(M3202)</f>
        <v>9</v>
      </c>
      <c r="O3202" s="16" t="str">
        <f aca="false">PROPER(TRIM(H3202))</f>
        <v>Delhi</v>
      </c>
      <c r="P3202" s="16" t="str">
        <f aca="false">IFERROR(VLOOKUP(O3202,city_map!$A$2:$B$6,2,FALSE()),O3202)</f>
        <v>Delhi</v>
      </c>
      <c r="Q3202" s="16" t="n">
        <f aca="false">IF(ISNUMBER(F3202),F3202,VALUE(SUBSTITUTE(SUBSTITUTE(F3202,"₹",""),",","")))</f>
        <v>257</v>
      </c>
      <c r="R3202" s="16" t="n">
        <f aca="false">IF(E3202=99,1,E3202)</f>
        <v>2</v>
      </c>
      <c r="S3202" s="16" t="n">
        <f aca="false">IF(G3202="",0,G3202)</f>
        <v>0.1</v>
      </c>
      <c r="T3202" s="16" t="str">
        <f aca="false">IF(I3202="","Unknown",IF(I3202="upi","UPI",I3202))</f>
        <v>COD</v>
      </c>
      <c r="U3202" s="16" t="str">
        <f aca="false">IF(L3202="Yes","Y",IF(L3202="No","N",L3202))</f>
        <v>N</v>
      </c>
      <c r="V3202" s="19" t="n">
        <f aca="false">ROUND(R3202*Q3202*(1-S3202),2)</f>
        <v>462.6</v>
      </c>
      <c r="W3202" s="16" t="str">
        <f aca="false">_xlfn.XLOOKUP(D3202,products!$A$2:$A$61,products!$C$2:$C$61,"Not found")</f>
        <v>Books</v>
      </c>
    </row>
    <row r="3203" customFormat="false" ht="15" hidden="false" customHeight="false" outlineLevel="0" collapsed="false">
      <c r="A3203" s="16" t="s">
        <v>4499</v>
      </c>
      <c r="B3203" s="16" t="s">
        <v>4490</v>
      </c>
      <c r="C3203" s="16" t="s">
        <v>3339</v>
      </c>
      <c r="D3203" s="16" t="s">
        <v>222</v>
      </c>
      <c r="E3203" s="16" t="n">
        <v>1</v>
      </c>
      <c r="F3203" s="16" t="n">
        <v>1840</v>
      </c>
      <c r="G3203" s="16" t="n">
        <v>0.1</v>
      </c>
      <c r="H3203" s="16" t="s">
        <v>112</v>
      </c>
      <c r="I3203" s="16" t="s">
        <v>71</v>
      </c>
      <c r="J3203" s="16" t="n">
        <v>2</v>
      </c>
      <c r="K3203" s="16" t="n">
        <v>4</v>
      </c>
      <c r="L3203" s="16" t="s">
        <v>41</v>
      </c>
      <c r="M3203" s="18" t="n">
        <f aca="false">IF(ISNUMBER(B3203),B3203,IF(MID(B3203,3,1)="-",DATE(VALUE(RIGHT(B3203,4)),VALUE(MID(B3203,4,2)),VALUE(LEFT(B3203,2))),DATE(VALUE(LEFT(B3203,4)),VALUE(MID(B3203,6,2)),VALUE(RIGHT(B3203,2)))))</f>
        <v>45928</v>
      </c>
      <c r="N3203" s="16" t="n">
        <f aca="false">MONTH(M3203)</f>
        <v>9</v>
      </c>
      <c r="O3203" s="16" t="str">
        <f aca="false">PROPER(TRIM(H3203))</f>
        <v>Mumbai</v>
      </c>
      <c r="P3203" s="16" t="str">
        <f aca="false">IFERROR(VLOOKUP(O3203,city_map!$A$2:$B$6,2,FALSE()),O3203)</f>
        <v>Mumbai</v>
      </c>
      <c r="Q3203" s="16" t="n">
        <f aca="false">IF(ISNUMBER(F3203),F3203,VALUE(SUBSTITUTE(SUBSTITUTE(F3203,"₹",""),",","")))</f>
        <v>1840</v>
      </c>
      <c r="R3203" s="16" t="n">
        <f aca="false">IF(E3203=99,1,E3203)</f>
        <v>1</v>
      </c>
      <c r="S3203" s="16" t="n">
        <f aca="false">IF(G3203="",0,G3203)</f>
        <v>0.1</v>
      </c>
      <c r="T3203" s="16" t="str">
        <f aca="false">IF(I3203="","Unknown",IF(I3203="upi","UPI",I3203))</f>
        <v>Credit Card</v>
      </c>
      <c r="U3203" s="16" t="str">
        <f aca="false">IF(L3203="Yes","Y",IF(L3203="No","N",L3203))</f>
        <v>N</v>
      </c>
      <c r="V3203" s="19" t="n">
        <f aca="false">ROUND(R3203*Q3203*(1-S3203),2)</f>
        <v>1656</v>
      </c>
      <c r="W3203" s="16" t="str">
        <f aca="false">_xlfn.XLOOKUP(D3203,products!$A$2:$A$61,products!$C$2:$C$61,"Not found")</f>
        <v>Fashion</v>
      </c>
    </row>
    <row r="3204" customFormat="false" ht="15" hidden="false" customHeight="false" outlineLevel="0" collapsed="false">
      <c r="A3204" s="16" t="s">
        <v>4500</v>
      </c>
      <c r="B3204" s="16" t="s">
        <v>4490</v>
      </c>
      <c r="C3204" s="16" t="s">
        <v>1600</v>
      </c>
      <c r="D3204" s="16" t="s">
        <v>55</v>
      </c>
      <c r="E3204" s="16" t="n">
        <v>2</v>
      </c>
      <c r="F3204" s="16" t="s">
        <v>4501</v>
      </c>
      <c r="G3204" s="16" t="n">
        <v>0</v>
      </c>
      <c r="H3204" s="16" t="s">
        <v>81</v>
      </c>
      <c r="I3204" s="16" t="s">
        <v>100</v>
      </c>
      <c r="J3204" s="16" t="n">
        <v>3</v>
      </c>
      <c r="K3204" s="16" t="n">
        <v>5</v>
      </c>
      <c r="L3204" s="16" t="s">
        <v>41</v>
      </c>
      <c r="M3204" s="18" t="n">
        <f aca="false">IF(ISNUMBER(B3204),B3204,IF(MID(B3204,3,1)="-",DATE(VALUE(RIGHT(B3204,4)),VALUE(MID(B3204,4,2)),VALUE(LEFT(B3204,2))),DATE(VALUE(LEFT(B3204,4)),VALUE(MID(B3204,6,2)),VALUE(RIGHT(B3204,2)))))</f>
        <v>45928</v>
      </c>
      <c r="N3204" s="16" t="n">
        <f aca="false">MONTH(M3204)</f>
        <v>9</v>
      </c>
      <c r="O3204" s="16" t="str">
        <f aca="false">PROPER(TRIM(H3204))</f>
        <v>Hyderabad</v>
      </c>
      <c r="P3204" s="16" t="str">
        <f aca="false">IFERROR(VLOOKUP(O3204,city_map!$A$2:$B$6,2,FALSE()),O3204)</f>
        <v>Hyderabad</v>
      </c>
      <c r="Q3204" s="16" t="n">
        <f aca="false">IF(ISNUMBER(F3204),F3204,VALUE(SUBSTITUTE(SUBSTITUTE(F3204,"₹",""),",","")))</f>
        <v>1920</v>
      </c>
      <c r="R3204" s="16" t="n">
        <f aca="false">IF(E3204=99,1,E3204)</f>
        <v>2</v>
      </c>
      <c r="S3204" s="16" t="n">
        <f aca="false">IF(G3204="",0,G3204)</f>
        <v>0</v>
      </c>
      <c r="T3204" s="16" t="str">
        <f aca="false">IF(I3204="","Unknown",IF(I3204="upi","UPI",I3204))</f>
        <v>Net Banking</v>
      </c>
      <c r="U3204" s="16" t="str">
        <f aca="false">IF(L3204="Yes","Y",IF(L3204="No","N",L3204))</f>
        <v>N</v>
      </c>
      <c r="V3204" s="19" t="n">
        <f aca="false">ROUND(R3204*Q3204*(1-S3204),2)</f>
        <v>3840</v>
      </c>
      <c r="W3204" s="16" t="str">
        <f aca="false">_xlfn.XLOOKUP(D3204,products!$A$2:$A$61,products!$C$2:$C$61,"Not found")</f>
        <v>Home</v>
      </c>
    </row>
    <row r="3205" customFormat="false" ht="15" hidden="false" customHeight="false" outlineLevel="0" collapsed="false">
      <c r="A3205" s="16" t="s">
        <v>4502</v>
      </c>
      <c r="B3205" s="16" t="s">
        <v>4490</v>
      </c>
      <c r="C3205" s="16" t="s">
        <v>1376</v>
      </c>
      <c r="D3205" s="16" t="s">
        <v>254</v>
      </c>
      <c r="E3205" s="16" t="n">
        <v>2</v>
      </c>
      <c r="F3205" s="16" t="n">
        <v>1043</v>
      </c>
      <c r="G3205" s="16" t="n">
        <v>0.05</v>
      </c>
      <c r="H3205" s="16" t="s">
        <v>130</v>
      </c>
      <c r="I3205" s="16" t="s">
        <v>60</v>
      </c>
      <c r="J3205" s="16" t="n">
        <v>3</v>
      </c>
      <c r="K3205" s="16" t="n">
        <v>5</v>
      </c>
      <c r="L3205" s="16" t="s">
        <v>41</v>
      </c>
      <c r="M3205" s="18" t="n">
        <f aca="false">IF(ISNUMBER(B3205),B3205,IF(MID(B3205,3,1)="-",DATE(VALUE(RIGHT(B3205,4)),VALUE(MID(B3205,4,2)),VALUE(LEFT(B3205,2))),DATE(VALUE(LEFT(B3205,4)),VALUE(MID(B3205,6,2)),VALUE(RIGHT(B3205,2)))))</f>
        <v>45928</v>
      </c>
      <c r="N3205" s="16" t="n">
        <f aca="false">MONTH(M3205)</f>
        <v>9</v>
      </c>
      <c r="O3205" s="16" t="str">
        <f aca="false">PROPER(TRIM(H3205))</f>
        <v>Bengaluru</v>
      </c>
      <c r="P3205" s="16" t="str">
        <f aca="false">IFERROR(VLOOKUP(O3205,city_map!$A$2:$B$6,2,FALSE()),O3205)</f>
        <v>Bengaluru</v>
      </c>
      <c r="Q3205" s="16" t="n">
        <f aca="false">IF(ISNUMBER(F3205),F3205,VALUE(SUBSTITUTE(SUBSTITUTE(F3205,"₹",""),",","")))</f>
        <v>1043</v>
      </c>
      <c r="R3205" s="16" t="n">
        <f aca="false">IF(E3205=99,1,E3205)</f>
        <v>2</v>
      </c>
      <c r="S3205" s="16" t="n">
        <f aca="false">IF(G3205="",0,G3205)</f>
        <v>0.05</v>
      </c>
      <c r="T3205" s="16" t="str">
        <f aca="false">IF(I3205="","Unknown",IF(I3205="upi","UPI",I3205))</f>
        <v>UPI</v>
      </c>
      <c r="U3205" s="16" t="str">
        <f aca="false">IF(L3205="Yes","Y",IF(L3205="No","N",L3205))</f>
        <v>N</v>
      </c>
      <c r="V3205" s="19" t="n">
        <f aca="false">ROUND(R3205*Q3205*(1-S3205),2)</f>
        <v>1981.7</v>
      </c>
      <c r="W3205" s="16" t="str">
        <f aca="false">_xlfn.XLOOKUP(D3205,products!$A$2:$A$61,products!$C$2:$C$61,"Not found")</f>
        <v>Fashion</v>
      </c>
    </row>
    <row r="3206" customFormat="false" ht="15" hidden="false" customHeight="false" outlineLevel="0" collapsed="false">
      <c r="A3206" s="16" t="s">
        <v>4503</v>
      </c>
      <c r="B3206" s="16" t="s">
        <v>4490</v>
      </c>
      <c r="C3206" s="16" t="s">
        <v>720</v>
      </c>
      <c r="D3206" s="16" t="s">
        <v>179</v>
      </c>
      <c r="E3206" s="16" t="n">
        <v>1</v>
      </c>
      <c r="F3206" s="16" t="n">
        <v>2413</v>
      </c>
      <c r="G3206" s="16" t="n">
        <v>0</v>
      </c>
      <c r="H3206" s="16" t="s">
        <v>112</v>
      </c>
      <c r="I3206" s="16" t="s">
        <v>40</v>
      </c>
      <c r="J3206" s="16" t="n">
        <v>3</v>
      </c>
      <c r="K3206" s="16" t="n">
        <v>5</v>
      </c>
      <c r="L3206" s="16" t="s">
        <v>41</v>
      </c>
      <c r="M3206" s="18" t="n">
        <f aca="false">IF(ISNUMBER(B3206),B3206,IF(MID(B3206,3,1)="-",DATE(VALUE(RIGHT(B3206,4)),VALUE(MID(B3206,4,2)),VALUE(LEFT(B3206,2))),DATE(VALUE(LEFT(B3206,4)),VALUE(MID(B3206,6,2)),VALUE(RIGHT(B3206,2)))))</f>
        <v>45928</v>
      </c>
      <c r="N3206" s="16" t="n">
        <f aca="false">MONTH(M3206)</f>
        <v>9</v>
      </c>
      <c r="O3206" s="16" t="str">
        <f aca="false">PROPER(TRIM(H3206))</f>
        <v>Mumbai</v>
      </c>
      <c r="P3206" s="16" t="str">
        <f aca="false">IFERROR(VLOOKUP(O3206,city_map!$A$2:$B$6,2,FALSE()),O3206)</f>
        <v>Mumbai</v>
      </c>
      <c r="Q3206" s="16" t="n">
        <f aca="false">IF(ISNUMBER(F3206),F3206,VALUE(SUBSTITUTE(SUBSTITUTE(F3206,"₹",""),",","")))</f>
        <v>2413</v>
      </c>
      <c r="R3206" s="16" t="n">
        <f aca="false">IF(E3206=99,1,E3206)</f>
        <v>1</v>
      </c>
      <c r="S3206" s="16" t="n">
        <f aca="false">IF(G3206="",0,G3206)</f>
        <v>0</v>
      </c>
      <c r="T3206" s="16" t="str">
        <f aca="false">IF(I3206="","Unknown",IF(I3206="upi","UPI",I3206))</f>
        <v>COD</v>
      </c>
      <c r="U3206" s="16" t="str">
        <f aca="false">IF(L3206="Yes","Y",IF(L3206="No","N",L3206))</f>
        <v>N</v>
      </c>
      <c r="V3206" s="19" t="n">
        <f aca="false">ROUND(R3206*Q3206*(1-S3206),2)</f>
        <v>2413</v>
      </c>
      <c r="W3206" s="16" t="str">
        <f aca="false">_xlfn.XLOOKUP(D3206,products!$A$2:$A$61,products!$C$2:$C$61,"Not found")</f>
        <v>Electronics</v>
      </c>
    </row>
    <row r="3207" customFormat="false" ht="15" hidden="false" customHeight="false" outlineLevel="0" collapsed="false">
      <c r="A3207" s="16" t="s">
        <v>4504</v>
      </c>
      <c r="B3207" s="16" t="s">
        <v>4490</v>
      </c>
      <c r="C3207" s="16" t="s">
        <v>875</v>
      </c>
      <c r="D3207" s="16" t="s">
        <v>149</v>
      </c>
      <c r="E3207" s="16" t="n">
        <v>1</v>
      </c>
      <c r="F3207" s="16" t="n">
        <v>1644</v>
      </c>
      <c r="G3207" s="16" t="n">
        <v>0.05</v>
      </c>
      <c r="H3207" s="16" t="s">
        <v>89</v>
      </c>
      <c r="I3207" s="16" t="s">
        <v>40</v>
      </c>
      <c r="J3207" s="16" t="n">
        <v>2</v>
      </c>
      <c r="K3207" s="16" t="n">
        <v>5</v>
      </c>
      <c r="L3207" s="16" t="s">
        <v>41</v>
      </c>
      <c r="M3207" s="18" t="n">
        <f aca="false">IF(ISNUMBER(B3207),B3207,IF(MID(B3207,3,1)="-",DATE(VALUE(RIGHT(B3207,4)),VALUE(MID(B3207,4,2)),VALUE(LEFT(B3207,2))),DATE(VALUE(LEFT(B3207,4)),VALUE(MID(B3207,6,2)),VALUE(RIGHT(B3207,2)))))</f>
        <v>45928</v>
      </c>
      <c r="N3207" s="16" t="n">
        <f aca="false">MONTH(M3207)</f>
        <v>9</v>
      </c>
      <c r="O3207" s="16" t="str">
        <f aca="false">PROPER(TRIM(H3207))</f>
        <v>Ahmedabad</v>
      </c>
      <c r="P3207" s="16" t="str">
        <f aca="false">IFERROR(VLOOKUP(O3207,city_map!$A$2:$B$6,2,FALSE()),O3207)</f>
        <v>Ahmedabad</v>
      </c>
      <c r="Q3207" s="16" t="n">
        <f aca="false">IF(ISNUMBER(F3207),F3207,VALUE(SUBSTITUTE(SUBSTITUTE(F3207,"₹",""),",","")))</f>
        <v>1644</v>
      </c>
      <c r="R3207" s="16" t="n">
        <f aca="false">IF(E3207=99,1,E3207)</f>
        <v>1</v>
      </c>
      <c r="S3207" s="16" t="n">
        <f aca="false">IF(G3207="",0,G3207)</f>
        <v>0.05</v>
      </c>
      <c r="T3207" s="16" t="str">
        <f aca="false">IF(I3207="","Unknown",IF(I3207="upi","UPI",I3207))</f>
        <v>COD</v>
      </c>
      <c r="U3207" s="16" t="str">
        <f aca="false">IF(L3207="Yes","Y",IF(L3207="No","N",L3207))</f>
        <v>N</v>
      </c>
      <c r="V3207" s="19" t="n">
        <f aca="false">ROUND(R3207*Q3207*(1-S3207),2)</f>
        <v>1561.8</v>
      </c>
      <c r="W3207" s="16" t="str">
        <f aca="false">_xlfn.XLOOKUP(D3207,products!$A$2:$A$61,products!$C$2:$C$61,"Not found")</f>
        <v>Fashion</v>
      </c>
    </row>
    <row r="3208" customFormat="false" ht="15" hidden="false" customHeight="false" outlineLevel="0" collapsed="false">
      <c r="A3208" s="16" t="s">
        <v>4505</v>
      </c>
      <c r="B3208" s="16" t="s">
        <v>4490</v>
      </c>
      <c r="C3208" s="16" t="s">
        <v>1046</v>
      </c>
      <c r="D3208" s="16" t="s">
        <v>160</v>
      </c>
      <c r="E3208" s="16" t="n">
        <v>2</v>
      </c>
      <c r="F3208" s="16" t="n">
        <v>1866</v>
      </c>
      <c r="G3208" s="16" t="n">
        <v>0</v>
      </c>
      <c r="H3208" s="16" t="s">
        <v>70</v>
      </c>
      <c r="I3208" s="16" t="s">
        <v>100</v>
      </c>
      <c r="J3208" s="16" t="n">
        <v>5</v>
      </c>
      <c r="K3208" s="16" t="n">
        <v>4</v>
      </c>
      <c r="L3208" s="16" t="s">
        <v>41</v>
      </c>
      <c r="M3208" s="18" t="n">
        <f aca="false">IF(ISNUMBER(B3208),B3208,IF(MID(B3208,3,1)="-",DATE(VALUE(RIGHT(B3208,4)),VALUE(MID(B3208,4,2)),VALUE(LEFT(B3208,2))),DATE(VALUE(LEFT(B3208,4)),VALUE(MID(B3208,6,2)),VALUE(RIGHT(B3208,2)))))</f>
        <v>45928</v>
      </c>
      <c r="N3208" s="16" t="n">
        <f aca="false">MONTH(M3208)</f>
        <v>9</v>
      </c>
      <c r="O3208" s="16" t="str">
        <f aca="false">PROPER(TRIM(H3208))</f>
        <v>Pune</v>
      </c>
      <c r="P3208" s="16" t="str">
        <f aca="false">IFERROR(VLOOKUP(O3208,city_map!$A$2:$B$6,2,FALSE()),O3208)</f>
        <v>Pune</v>
      </c>
      <c r="Q3208" s="16" t="n">
        <f aca="false">IF(ISNUMBER(F3208),F3208,VALUE(SUBSTITUTE(SUBSTITUTE(F3208,"₹",""),",","")))</f>
        <v>1866</v>
      </c>
      <c r="R3208" s="16" t="n">
        <f aca="false">IF(E3208=99,1,E3208)</f>
        <v>2</v>
      </c>
      <c r="S3208" s="16" t="n">
        <f aca="false">IF(G3208="",0,G3208)</f>
        <v>0</v>
      </c>
      <c r="T3208" s="16" t="str">
        <f aca="false">IF(I3208="","Unknown",IF(I3208="upi","UPI",I3208))</f>
        <v>Net Banking</v>
      </c>
      <c r="U3208" s="16" t="str">
        <f aca="false">IF(L3208="Yes","Y",IF(L3208="No","N",L3208))</f>
        <v>N</v>
      </c>
      <c r="V3208" s="19" t="n">
        <f aca="false">ROUND(R3208*Q3208*(1-S3208),2)</f>
        <v>3732</v>
      </c>
      <c r="W3208" s="16" t="str">
        <f aca="false">_xlfn.XLOOKUP(D3208,products!$A$2:$A$61,products!$C$2:$C$61,"Not found")</f>
        <v>Fashion</v>
      </c>
    </row>
    <row r="3209" customFormat="false" ht="15" hidden="false" customHeight="false" outlineLevel="0" collapsed="false">
      <c r="A3209" s="16" t="s">
        <v>4506</v>
      </c>
      <c r="B3209" s="16" t="s">
        <v>4507</v>
      </c>
      <c r="C3209" s="16" t="s">
        <v>1251</v>
      </c>
      <c r="D3209" s="16" t="s">
        <v>250</v>
      </c>
      <c r="E3209" s="16" t="n">
        <v>1</v>
      </c>
      <c r="F3209" s="16" t="n">
        <v>664</v>
      </c>
      <c r="G3209" s="16" t="n">
        <v>0.05</v>
      </c>
      <c r="H3209" s="16" t="s">
        <v>67</v>
      </c>
      <c r="I3209" s="16" t="s">
        <v>60</v>
      </c>
      <c r="J3209" s="16" t="n">
        <v>6</v>
      </c>
      <c r="K3209" s="16" t="n">
        <v>3</v>
      </c>
      <c r="L3209" s="16" t="s">
        <v>41</v>
      </c>
      <c r="M3209" s="18" t="n">
        <f aca="false">IF(ISNUMBER(B3209),B3209,IF(MID(B3209,3,1)="-",DATE(VALUE(RIGHT(B3209,4)),VALUE(MID(B3209,4,2)),VALUE(LEFT(B3209,2))),DATE(VALUE(LEFT(B3209,4)),VALUE(MID(B3209,6,2)),VALUE(RIGHT(B3209,2)))))</f>
        <v>45928</v>
      </c>
      <c r="N3209" s="16" t="n">
        <f aca="false">MONTH(M3209)</f>
        <v>9</v>
      </c>
      <c r="O3209" s="16" t="str">
        <f aca="false">PROPER(TRIM(H3209))</f>
        <v>Kolkata</v>
      </c>
      <c r="P3209" s="16" t="str">
        <f aca="false">IFERROR(VLOOKUP(O3209,city_map!$A$2:$B$6,2,FALSE()),O3209)</f>
        <v>Kolkata</v>
      </c>
      <c r="Q3209" s="16" t="n">
        <f aca="false">IF(ISNUMBER(F3209),F3209,VALUE(SUBSTITUTE(SUBSTITUTE(F3209,"₹",""),",","")))</f>
        <v>664</v>
      </c>
      <c r="R3209" s="16" t="n">
        <f aca="false">IF(E3209=99,1,E3209)</f>
        <v>1</v>
      </c>
      <c r="S3209" s="16" t="n">
        <f aca="false">IF(G3209="",0,G3209)</f>
        <v>0.05</v>
      </c>
      <c r="T3209" s="16" t="str">
        <f aca="false">IF(I3209="","Unknown",IF(I3209="upi","UPI",I3209))</f>
        <v>UPI</v>
      </c>
      <c r="U3209" s="16" t="str">
        <f aca="false">IF(L3209="Yes","Y",IF(L3209="No","N",L3209))</f>
        <v>N</v>
      </c>
      <c r="V3209" s="19" t="n">
        <f aca="false">ROUND(R3209*Q3209*(1-S3209),2)</f>
        <v>630.8</v>
      </c>
      <c r="W3209" s="16" t="str">
        <f aca="false">_xlfn.XLOOKUP(D3209,products!$A$2:$A$61,products!$C$2:$C$61,"Not found")</f>
        <v>Home</v>
      </c>
    </row>
    <row r="3210" customFormat="false" ht="15" hidden="false" customHeight="false" outlineLevel="0" collapsed="false">
      <c r="A3210" s="16" t="s">
        <v>4508</v>
      </c>
      <c r="B3210" s="16" t="s">
        <v>4490</v>
      </c>
      <c r="C3210" s="16" t="s">
        <v>3731</v>
      </c>
      <c r="D3210" s="16" t="s">
        <v>179</v>
      </c>
      <c r="E3210" s="16" t="n">
        <v>2</v>
      </c>
      <c r="F3210" s="16" t="n">
        <v>2538</v>
      </c>
      <c r="G3210" s="16" t="n">
        <v>0.1</v>
      </c>
      <c r="H3210" s="16" t="s">
        <v>81</v>
      </c>
      <c r="I3210" s="16" t="s">
        <v>40</v>
      </c>
      <c r="J3210" s="16" t="n">
        <v>2</v>
      </c>
      <c r="K3210" s="16" t="n">
        <v>5</v>
      </c>
      <c r="L3210" s="16" t="s">
        <v>41</v>
      </c>
      <c r="M3210" s="18" t="n">
        <f aca="false">IF(ISNUMBER(B3210),B3210,IF(MID(B3210,3,1)="-",DATE(VALUE(RIGHT(B3210,4)),VALUE(MID(B3210,4,2)),VALUE(LEFT(B3210,2))),DATE(VALUE(LEFT(B3210,4)),VALUE(MID(B3210,6,2)),VALUE(RIGHT(B3210,2)))))</f>
        <v>45928</v>
      </c>
      <c r="N3210" s="16" t="n">
        <f aca="false">MONTH(M3210)</f>
        <v>9</v>
      </c>
      <c r="O3210" s="16" t="str">
        <f aca="false">PROPER(TRIM(H3210))</f>
        <v>Hyderabad</v>
      </c>
      <c r="P3210" s="16" t="str">
        <f aca="false">IFERROR(VLOOKUP(O3210,city_map!$A$2:$B$6,2,FALSE()),O3210)</f>
        <v>Hyderabad</v>
      </c>
      <c r="Q3210" s="16" t="n">
        <f aca="false">IF(ISNUMBER(F3210),F3210,VALUE(SUBSTITUTE(SUBSTITUTE(F3210,"₹",""),",","")))</f>
        <v>2538</v>
      </c>
      <c r="R3210" s="16" t="n">
        <f aca="false">IF(E3210=99,1,E3210)</f>
        <v>2</v>
      </c>
      <c r="S3210" s="16" t="n">
        <f aca="false">IF(G3210="",0,G3210)</f>
        <v>0.1</v>
      </c>
      <c r="T3210" s="16" t="str">
        <f aca="false">IF(I3210="","Unknown",IF(I3210="upi","UPI",I3210))</f>
        <v>COD</v>
      </c>
      <c r="U3210" s="16" t="str">
        <f aca="false">IF(L3210="Yes","Y",IF(L3210="No","N",L3210))</f>
        <v>N</v>
      </c>
      <c r="V3210" s="19" t="n">
        <f aca="false">ROUND(R3210*Q3210*(1-S3210),2)</f>
        <v>4568.4</v>
      </c>
      <c r="W3210" s="16" t="str">
        <f aca="false">_xlfn.XLOOKUP(D3210,products!$A$2:$A$61,products!$C$2:$C$61,"Not found")</f>
        <v>Electronics</v>
      </c>
    </row>
    <row r="3211" customFormat="false" ht="15" hidden="false" customHeight="false" outlineLevel="0" collapsed="false">
      <c r="A3211" s="16" t="s">
        <v>4509</v>
      </c>
      <c r="B3211" s="16" t="s">
        <v>4490</v>
      </c>
      <c r="C3211" s="16" t="s">
        <v>1048</v>
      </c>
      <c r="D3211" s="16" t="s">
        <v>74</v>
      </c>
      <c r="E3211" s="16" t="n">
        <v>4</v>
      </c>
      <c r="F3211" s="16" t="n">
        <v>19333</v>
      </c>
      <c r="G3211" s="16" t="n">
        <v>0.15</v>
      </c>
      <c r="H3211" s="16" t="s">
        <v>130</v>
      </c>
      <c r="I3211" s="16" t="s">
        <v>60</v>
      </c>
      <c r="J3211" s="16" t="n">
        <v>3</v>
      </c>
      <c r="K3211" s="16" t="n">
        <v>5</v>
      </c>
      <c r="L3211" s="16" t="s">
        <v>41</v>
      </c>
      <c r="M3211" s="18" t="n">
        <f aca="false">IF(ISNUMBER(B3211),B3211,IF(MID(B3211,3,1)="-",DATE(VALUE(RIGHT(B3211,4)),VALUE(MID(B3211,4,2)),VALUE(LEFT(B3211,2))),DATE(VALUE(LEFT(B3211,4)),VALUE(MID(B3211,6,2)),VALUE(RIGHT(B3211,2)))))</f>
        <v>45928</v>
      </c>
      <c r="N3211" s="16" t="n">
        <f aca="false">MONTH(M3211)</f>
        <v>9</v>
      </c>
      <c r="O3211" s="16" t="str">
        <f aca="false">PROPER(TRIM(H3211))</f>
        <v>Bengaluru</v>
      </c>
      <c r="P3211" s="16" t="str">
        <f aca="false">IFERROR(VLOOKUP(O3211,city_map!$A$2:$B$6,2,FALSE()),O3211)</f>
        <v>Bengaluru</v>
      </c>
      <c r="Q3211" s="16" t="n">
        <f aca="false">IF(ISNUMBER(F3211),F3211,VALUE(SUBSTITUTE(SUBSTITUTE(F3211,"₹",""),",","")))</f>
        <v>19333</v>
      </c>
      <c r="R3211" s="16" t="n">
        <f aca="false">IF(E3211=99,1,E3211)</f>
        <v>4</v>
      </c>
      <c r="S3211" s="16" t="n">
        <f aca="false">IF(G3211="",0,G3211)</f>
        <v>0.15</v>
      </c>
      <c r="T3211" s="16" t="str">
        <f aca="false">IF(I3211="","Unknown",IF(I3211="upi","UPI",I3211))</f>
        <v>UPI</v>
      </c>
      <c r="U3211" s="16" t="str">
        <f aca="false">IF(L3211="Yes","Y",IF(L3211="No","N",L3211))</f>
        <v>N</v>
      </c>
      <c r="V3211" s="19" t="n">
        <f aca="false">ROUND(R3211*Q3211*(1-S3211),2)</f>
        <v>65732.2</v>
      </c>
      <c r="W3211" s="16" t="str">
        <f aca="false">_xlfn.XLOOKUP(D3211,products!$A$2:$A$61,products!$C$2:$C$61,"Not found")</f>
        <v>Electronics</v>
      </c>
    </row>
    <row r="3212" customFormat="false" ht="15" hidden="false" customHeight="false" outlineLevel="0" collapsed="false">
      <c r="A3212" s="16" t="s">
        <v>4510</v>
      </c>
      <c r="B3212" s="16" t="s">
        <v>4490</v>
      </c>
      <c r="C3212" s="16" t="s">
        <v>969</v>
      </c>
      <c r="D3212" s="16" t="s">
        <v>74</v>
      </c>
      <c r="E3212" s="16" t="n">
        <v>1</v>
      </c>
      <c r="F3212" s="16" t="n">
        <v>18850</v>
      </c>
      <c r="G3212" s="16" t="n">
        <v>0.1</v>
      </c>
      <c r="H3212" s="16" t="s">
        <v>89</v>
      </c>
      <c r="I3212" s="16"/>
      <c r="J3212" s="16" t="n">
        <v>3</v>
      </c>
      <c r="K3212" s="16" t="n">
        <v>4</v>
      </c>
      <c r="L3212" s="16" t="s">
        <v>41</v>
      </c>
      <c r="M3212" s="18" t="n">
        <f aca="false">IF(ISNUMBER(B3212),B3212,IF(MID(B3212,3,1)="-",DATE(VALUE(RIGHT(B3212,4)),VALUE(MID(B3212,4,2)),VALUE(LEFT(B3212,2))),DATE(VALUE(LEFT(B3212,4)),VALUE(MID(B3212,6,2)),VALUE(RIGHT(B3212,2)))))</f>
        <v>45928</v>
      </c>
      <c r="N3212" s="16" t="n">
        <f aca="false">MONTH(M3212)</f>
        <v>9</v>
      </c>
      <c r="O3212" s="16" t="str">
        <f aca="false">PROPER(TRIM(H3212))</f>
        <v>Ahmedabad</v>
      </c>
      <c r="P3212" s="16" t="str">
        <f aca="false">IFERROR(VLOOKUP(O3212,city_map!$A$2:$B$6,2,FALSE()),O3212)</f>
        <v>Ahmedabad</v>
      </c>
      <c r="Q3212" s="16" t="n">
        <f aca="false">IF(ISNUMBER(F3212),F3212,VALUE(SUBSTITUTE(SUBSTITUTE(F3212,"₹",""),",","")))</f>
        <v>18850</v>
      </c>
      <c r="R3212" s="16" t="n">
        <f aca="false">IF(E3212=99,1,E3212)</f>
        <v>1</v>
      </c>
      <c r="S3212" s="16" t="n">
        <f aca="false">IF(G3212="",0,G3212)</f>
        <v>0.1</v>
      </c>
      <c r="T3212" s="16" t="str">
        <f aca="false">IF(I3212="","Unknown",IF(I3212="upi","UPI",I3212))</f>
        <v>Unknown</v>
      </c>
      <c r="U3212" s="16" t="str">
        <f aca="false">IF(L3212="Yes","Y",IF(L3212="No","N",L3212))</f>
        <v>N</v>
      </c>
      <c r="V3212" s="19" t="n">
        <f aca="false">ROUND(R3212*Q3212*(1-S3212),2)</f>
        <v>16965</v>
      </c>
      <c r="W3212" s="16" t="str">
        <f aca="false">_xlfn.XLOOKUP(D3212,products!$A$2:$A$61,products!$C$2:$C$61,"Not found")</f>
        <v>Electronics</v>
      </c>
    </row>
    <row r="3213" customFormat="false" ht="15" hidden="false" customHeight="false" outlineLevel="0" collapsed="false">
      <c r="A3213" s="16" t="s">
        <v>4511</v>
      </c>
      <c r="B3213" s="16" t="s">
        <v>4490</v>
      </c>
      <c r="C3213" s="16" t="s">
        <v>1596</v>
      </c>
      <c r="D3213" s="16" t="s">
        <v>108</v>
      </c>
      <c r="E3213" s="16" t="n">
        <v>1</v>
      </c>
      <c r="F3213" s="16" t="n">
        <v>3457</v>
      </c>
      <c r="G3213" s="16" t="n">
        <v>0</v>
      </c>
      <c r="H3213" s="16" t="s">
        <v>81</v>
      </c>
      <c r="I3213" s="16" t="s">
        <v>60</v>
      </c>
      <c r="J3213" s="16" t="n">
        <v>3</v>
      </c>
      <c r="K3213" s="16" t="n">
        <v>5</v>
      </c>
      <c r="L3213" s="16" t="s">
        <v>41</v>
      </c>
      <c r="M3213" s="18" t="n">
        <f aca="false">IF(ISNUMBER(B3213),B3213,IF(MID(B3213,3,1)="-",DATE(VALUE(RIGHT(B3213,4)),VALUE(MID(B3213,4,2)),VALUE(LEFT(B3213,2))),DATE(VALUE(LEFT(B3213,4)),VALUE(MID(B3213,6,2)),VALUE(RIGHT(B3213,2)))))</f>
        <v>45928</v>
      </c>
      <c r="N3213" s="16" t="n">
        <f aca="false">MONTH(M3213)</f>
        <v>9</v>
      </c>
      <c r="O3213" s="16" t="str">
        <f aca="false">PROPER(TRIM(H3213))</f>
        <v>Hyderabad</v>
      </c>
      <c r="P3213" s="16" t="str">
        <f aca="false">IFERROR(VLOOKUP(O3213,city_map!$A$2:$B$6,2,FALSE()),O3213)</f>
        <v>Hyderabad</v>
      </c>
      <c r="Q3213" s="16" t="n">
        <f aca="false">IF(ISNUMBER(F3213),F3213,VALUE(SUBSTITUTE(SUBSTITUTE(F3213,"₹",""),",","")))</f>
        <v>3457</v>
      </c>
      <c r="R3213" s="16" t="n">
        <f aca="false">IF(E3213=99,1,E3213)</f>
        <v>1</v>
      </c>
      <c r="S3213" s="16" t="n">
        <f aca="false">IF(G3213="",0,G3213)</f>
        <v>0</v>
      </c>
      <c r="T3213" s="16" t="str">
        <f aca="false">IF(I3213="","Unknown",IF(I3213="upi","UPI",I3213))</f>
        <v>UPI</v>
      </c>
      <c r="U3213" s="16" t="str">
        <f aca="false">IF(L3213="Yes","Y",IF(L3213="No","N",L3213))</f>
        <v>N</v>
      </c>
      <c r="V3213" s="19" t="n">
        <f aca="false">ROUND(R3213*Q3213*(1-S3213),2)</f>
        <v>3457</v>
      </c>
      <c r="W3213" s="16" t="str">
        <f aca="false">_xlfn.XLOOKUP(D3213,products!$A$2:$A$61,products!$C$2:$C$61,"Not found")</f>
        <v>Electronics</v>
      </c>
    </row>
    <row r="3214" customFormat="false" ht="15" hidden="false" customHeight="false" outlineLevel="0" collapsed="false">
      <c r="A3214" s="16" t="s">
        <v>4512</v>
      </c>
      <c r="B3214" s="16" t="s">
        <v>4490</v>
      </c>
      <c r="C3214" s="16" t="s">
        <v>188</v>
      </c>
      <c r="D3214" s="16" t="s">
        <v>216</v>
      </c>
      <c r="E3214" s="16" t="n">
        <v>1</v>
      </c>
      <c r="F3214" s="16" t="n">
        <v>879</v>
      </c>
      <c r="G3214" s="16" t="n">
        <v>0</v>
      </c>
      <c r="H3214" s="16" t="s">
        <v>81</v>
      </c>
      <c r="I3214" s="16" t="s">
        <v>100</v>
      </c>
      <c r="J3214" s="16" t="n">
        <v>3</v>
      </c>
      <c r="K3214" s="16" t="n">
        <v>4</v>
      </c>
      <c r="L3214" s="16" t="s">
        <v>41</v>
      </c>
      <c r="M3214" s="18" t="n">
        <f aca="false">IF(ISNUMBER(B3214),B3214,IF(MID(B3214,3,1)="-",DATE(VALUE(RIGHT(B3214,4)),VALUE(MID(B3214,4,2)),VALUE(LEFT(B3214,2))),DATE(VALUE(LEFT(B3214,4)),VALUE(MID(B3214,6,2)),VALUE(RIGHT(B3214,2)))))</f>
        <v>45928</v>
      </c>
      <c r="N3214" s="16" t="n">
        <f aca="false">MONTH(M3214)</f>
        <v>9</v>
      </c>
      <c r="O3214" s="16" t="str">
        <f aca="false">PROPER(TRIM(H3214))</f>
        <v>Hyderabad</v>
      </c>
      <c r="P3214" s="16" t="str">
        <f aca="false">IFERROR(VLOOKUP(O3214,city_map!$A$2:$B$6,2,FALSE()),O3214)</f>
        <v>Hyderabad</v>
      </c>
      <c r="Q3214" s="16" t="n">
        <f aca="false">IF(ISNUMBER(F3214),F3214,VALUE(SUBSTITUTE(SUBSTITUTE(F3214,"₹",""),",","")))</f>
        <v>879</v>
      </c>
      <c r="R3214" s="16" t="n">
        <f aca="false">IF(E3214=99,1,E3214)</f>
        <v>1</v>
      </c>
      <c r="S3214" s="16" t="n">
        <f aca="false">IF(G3214="",0,G3214)</f>
        <v>0</v>
      </c>
      <c r="T3214" s="16" t="str">
        <f aca="false">IF(I3214="","Unknown",IF(I3214="upi","UPI",I3214))</f>
        <v>Net Banking</v>
      </c>
      <c r="U3214" s="16" t="str">
        <f aca="false">IF(L3214="Yes","Y",IF(L3214="No","N",L3214))</f>
        <v>N</v>
      </c>
      <c r="V3214" s="19" t="n">
        <f aca="false">ROUND(R3214*Q3214*(1-S3214),2)</f>
        <v>879</v>
      </c>
      <c r="W3214" s="16" t="str">
        <f aca="false">_xlfn.XLOOKUP(D3214,products!$A$2:$A$61,products!$C$2:$C$61,"Not found")</f>
        <v>Books</v>
      </c>
    </row>
    <row r="3215" customFormat="false" ht="15" hidden="false" customHeight="false" outlineLevel="0" collapsed="false">
      <c r="A3215" s="16" t="s">
        <v>4513</v>
      </c>
      <c r="B3215" s="16" t="s">
        <v>4490</v>
      </c>
      <c r="C3215" s="16" t="s">
        <v>3652</v>
      </c>
      <c r="D3215" s="16" t="s">
        <v>341</v>
      </c>
      <c r="E3215" s="16" t="n">
        <v>1</v>
      </c>
      <c r="F3215" s="16" t="n">
        <v>1138</v>
      </c>
      <c r="G3215" s="16" t="n">
        <v>0.05</v>
      </c>
      <c r="H3215" s="16" t="s">
        <v>130</v>
      </c>
      <c r="I3215" s="16" t="s">
        <v>100</v>
      </c>
      <c r="J3215" s="16" t="n">
        <v>3</v>
      </c>
      <c r="K3215" s="16"/>
      <c r="L3215" s="16" t="s">
        <v>41</v>
      </c>
      <c r="M3215" s="18" t="n">
        <f aca="false">IF(ISNUMBER(B3215),B3215,IF(MID(B3215,3,1)="-",DATE(VALUE(RIGHT(B3215,4)),VALUE(MID(B3215,4,2)),VALUE(LEFT(B3215,2))),DATE(VALUE(LEFT(B3215,4)),VALUE(MID(B3215,6,2)),VALUE(RIGHT(B3215,2)))))</f>
        <v>45928</v>
      </c>
      <c r="N3215" s="16" t="n">
        <f aca="false">MONTH(M3215)</f>
        <v>9</v>
      </c>
      <c r="O3215" s="16" t="str">
        <f aca="false">PROPER(TRIM(H3215))</f>
        <v>Bengaluru</v>
      </c>
      <c r="P3215" s="16" t="str">
        <f aca="false">IFERROR(VLOOKUP(O3215,city_map!$A$2:$B$6,2,FALSE()),O3215)</f>
        <v>Bengaluru</v>
      </c>
      <c r="Q3215" s="16" t="n">
        <f aca="false">IF(ISNUMBER(F3215),F3215,VALUE(SUBSTITUTE(SUBSTITUTE(F3215,"₹",""),",","")))</f>
        <v>1138</v>
      </c>
      <c r="R3215" s="16" t="n">
        <f aca="false">IF(E3215=99,1,E3215)</f>
        <v>1</v>
      </c>
      <c r="S3215" s="16" t="n">
        <f aca="false">IF(G3215="",0,G3215)</f>
        <v>0.05</v>
      </c>
      <c r="T3215" s="16" t="str">
        <f aca="false">IF(I3215="","Unknown",IF(I3215="upi","UPI",I3215))</f>
        <v>Net Banking</v>
      </c>
      <c r="U3215" s="16" t="str">
        <f aca="false">IF(L3215="Yes","Y",IF(L3215="No","N",L3215))</f>
        <v>N</v>
      </c>
      <c r="V3215" s="19" t="n">
        <f aca="false">ROUND(R3215*Q3215*(1-S3215),2)</f>
        <v>1081.1</v>
      </c>
      <c r="W3215" s="16" t="str">
        <f aca="false">_xlfn.XLOOKUP(D3215,products!$A$2:$A$61,products!$C$2:$C$61,"Not found")</f>
        <v>Home</v>
      </c>
    </row>
    <row r="3216" customFormat="false" ht="15" hidden="false" customHeight="false" outlineLevel="0" collapsed="false">
      <c r="A3216" s="16" t="s">
        <v>4514</v>
      </c>
      <c r="B3216" s="16" t="s">
        <v>4490</v>
      </c>
      <c r="C3216" s="16" t="s">
        <v>2708</v>
      </c>
      <c r="D3216" s="16" t="s">
        <v>55</v>
      </c>
      <c r="E3216" s="16" t="n">
        <v>1</v>
      </c>
      <c r="F3216" s="16" t="n">
        <v>1955</v>
      </c>
      <c r="G3216" s="16" t="n">
        <v>0.1</v>
      </c>
      <c r="H3216" s="16" t="s">
        <v>130</v>
      </c>
      <c r="I3216" s="16" t="s">
        <v>60</v>
      </c>
      <c r="J3216" s="16" t="n">
        <v>4</v>
      </c>
      <c r="K3216" s="16" t="n">
        <v>4</v>
      </c>
      <c r="L3216" s="16" t="s">
        <v>41</v>
      </c>
      <c r="M3216" s="18" t="n">
        <f aca="false">IF(ISNUMBER(B3216),B3216,IF(MID(B3216,3,1)="-",DATE(VALUE(RIGHT(B3216,4)),VALUE(MID(B3216,4,2)),VALUE(LEFT(B3216,2))),DATE(VALUE(LEFT(B3216,4)),VALUE(MID(B3216,6,2)),VALUE(RIGHT(B3216,2)))))</f>
        <v>45928</v>
      </c>
      <c r="N3216" s="16" t="n">
        <f aca="false">MONTH(M3216)</f>
        <v>9</v>
      </c>
      <c r="O3216" s="16" t="str">
        <f aca="false">PROPER(TRIM(H3216))</f>
        <v>Bengaluru</v>
      </c>
      <c r="P3216" s="16" t="str">
        <f aca="false">IFERROR(VLOOKUP(O3216,city_map!$A$2:$B$6,2,FALSE()),O3216)</f>
        <v>Bengaluru</v>
      </c>
      <c r="Q3216" s="16" t="n">
        <f aca="false">IF(ISNUMBER(F3216),F3216,VALUE(SUBSTITUTE(SUBSTITUTE(F3216,"₹",""),",","")))</f>
        <v>1955</v>
      </c>
      <c r="R3216" s="16" t="n">
        <f aca="false">IF(E3216=99,1,E3216)</f>
        <v>1</v>
      </c>
      <c r="S3216" s="16" t="n">
        <f aca="false">IF(G3216="",0,G3216)</f>
        <v>0.1</v>
      </c>
      <c r="T3216" s="16" t="str">
        <f aca="false">IF(I3216="","Unknown",IF(I3216="upi","UPI",I3216))</f>
        <v>UPI</v>
      </c>
      <c r="U3216" s="16" t="str">
        <f aca="false">IF(L3216="Yes","Y",IF(L3216="No","N",L3216))</f>
        <v>N</v>
      </c>
      <c r="V3216" s="19" t="n">
        <f aca="false">ROUND(R3216*Q3216*(1-S3216),2)</f>
        <v>1759.5</v>
      </c>
      <c r="W3216" s="16" t="str">
        <f aca="false">_xlfn.XLOOKUP(D3216,products!$A$2:$A$61,products!$C$2:$C$61,"Not found")</f>
        <v>Home</v>
      </c>
    </row>
    <row r="3217" customFormat="false" ht="15" hidden="false" customHeight="false" outlineLevel="0" collapsed="false">
      <c r="A3217" s="16" t="s">
        <v>4515</v>
      </c>
      <c r="B3217" s="16" t="s">
        <v>4490</v>
      </c>
      <c r="C3217" s="16" t="s">
        <v>1804</v>
      </c>
      <c r="D3217" s="16" t="s">
        <v>639</v>
      </c>
      <c r="E3217" s="16" t="n">
        <v>3</v>
      </c>
      <c r="F3217" s="16" t="n">
        <v>776</v>
      </c>
      <c r="G3217" s="16" t="n">
        <v>0.05</v>
      </c>
      <c r="H3217" s="16" t="s">
        <v>130</v>
      </c>
      <c r="I3217" s="16" t="s">
        <v>47</v>
      </c>
      <c r="J3217" s="16" t="n">
        <v>2</v>
      </c>
      <c r="K3217" s="16" t="n">
        <v>3</v>
      </c>
      <c r="L3217" s="16" t="s">
        <v>41</v>
      </c>
      <c r="M3217" s="18" t="n">
        <f aca="false">IF(ISNUMBER(B3217),B3217,IF(MID(B3217,3,1)="-",DATE(VALUE(RIGHT(B3217,4)),VALUE(MID(B3217,4,2)),VALUE(LEFT(B3217,2))),DATE(VALUE(LEFT(B3217,4)),VALUE(MID(B3217,6,2)),VALUE(RIGHT(B3217,2)))))</f>
        <v>45928</v>
      </c>
      <c r="N3217" s="16" t="n">
        <f aca="false">MONTH(M3217)</f>
        <v>9</v>
      </c>
      <c r="O3217" s="16" t="str">
        <f aca="false">PROPER(TRIM(H3217))</f>
        <v>Bengaluru</v>
      </c>
      <c r="P3217" s="16" t="str">
        <f aca="false">IFERROR(VLOOKUP(O3217,city_map!$A$2:$B$6,2,FALSE()),O3217)</f>
        <v>Bengaluru</v>
      </c>
      <c r="Q3217" s="16" t="n">
        <f aca="false">IF(ISNUMBER(F3217),F3217,VALUE(SUBSTITUTE(SUBSTITUTE(F3217,"₹",""),",","")))</f>
        <v>776</v>
      </c>
      <c r="R3217" s="16" t="n">
        <f aca="false">IF(E3217=99,1,E3217)</f>
        <v>3</v>
      </c>
      <c r="S3217" s="16" t="n">
        <f aca="false">IF(G3217="",0,G3217)</f>
        <v>0.05</v>
      </c>
      <c r="T3217" s="16" t="str">
        <f aca="false">IF(I3217="","Unknown",IF(I3217="upi","UPI",I3217))</f>
        <v>Debit Card</v>
      </c>
      <c r="U3217" s="16" t="str">
        <f aca="false">IF(L3217="Yes","Y",IF(L3217="No","N",L3217))</f>
        <v>N</v>
      </c>
      <c r="V3217" s="19" t="n">
        <f aca="false">ROUND(R3217*Q3217*(1-S3217),2)</f>
        <v>2211.6</v>
      </c>
      <c r="W3217" s="16" t="str">
        <f aca="false">_xlfn.XLOOKUP(D3217,products!$A$2:$A$61,products!$C$2:$C$61,"Not found")</f>
        <v>Beauty</v>
      </c>
    </row>
    <row r="3218" customFormat="false" ht="15" hidden="false" customHeight="false" outlineLevel="0" collapsed="false">
      <c r="A3218" s="16" t="s">
        <v>4516</v>
      </c>
      <c r="B3218" s="16" t="s">
        <v>4490</v>
      </c>
      <c r="C3218" s="16" t="s">
        <v>272</v>
      </c>
      <c r="D3218" s="16" t="s">
        <v>451</v>
      </c>
      <c r="E3218" s="16" t="n">
        <v>2</v>
      </c>
      <c r="F3218" s="16" t="n">
        <v>1306</v>
      </c>
      <c r="G3218" s="16" t="n">
        <v>0.3</v>
      </c>
      <c r="H3218" s="16" t="s">
        <v>130</v>
      </c>
      <c r="I3218" s="16" t="s">
        <v>60</v>
      </c>
      <c r="J3218" s="16" t="n">
        <v>3</v>
      </c>
      <c r="K3218" s="16" t="n">
        <v>4</v>
      </c>
      <c r="L3218" s="16" t="s">
        <v>41</v>
      </c>
      <c r="M3218" s="18" t="n">
        <f aca="false">IF(ISNUMBER(B3218),B3218,IF(MID(B3218,3,1)="-",DATE(VALUE(RIGHT(B3218,4)),VALUE(MID(B3218,4,2)),VALUE(LEFT(B3218,2))),DATE(VALUE(LEFT(B3218,4)),VALUE(MID(B3218,6,2)),VALUE(RIGHT(B3218,2)))))</f>
        <v>45928</v>
      </c>
      <c r="N3218" s="16" t="n">
        <f aca="false">MONTH(M3218)</f>
        <v>9</v>
      </c>
      <c r="O3218" s="16" t="str">
        <f aca="false">PROPER(TRIM(H3218))</f>
        <v>Bengaluru</v>
      </c>
      <c r="P3218" s="16" t="str">
        <f aca="false">IFERROR(VLOOKUP(O3218,city_map!$A$2:$B$6,2,FALSE()),O3218)</f>
        <v>Bengaluru</v>
      </c>
      <c r="Q3218" s="16" t="n">
        <f aca="false">IF(ISNUMBER(F3218),F3218,VALUE(SUBSTITUTE(SUBSTITUTE(F3218,"₹",""),",","")))</f>
        <v>1306</v>
      </c>
      <c r="R3218" s="16" t="n">
        <f aca="false">IF(E3218=99,1,E3218)</f>
        <v>2</v>
      </c>
      <c r="S3218" s="16" t="n">
        <f aca="false">IF(G3218="",0,G3218)</f>
        <v>0.3</v>
      </c>
      <c r="T3218" s="16" t="str">
        <f aca="false">IF(I3218="","Unknown",IF(I3218="upi","UPI",I3218))</f>
        <v>UPI</v>
      </c>
      <c r="U3218" s="16" t="str">
        <f aca="false">IF(L3218="Yes","Y",IF(L3218="No","N",L3218))</f>
        <v>N</v>
      </c>
      <c r="V3218" s="19" t="n">
        <f aca="false">ROUND(R3218*Q3218*(1-S3218),2)</f>
        <v>1828.4</v>
      </c>
      <c r="W3218" s="16" t="str">
        <f aca="false">_xlfn.XLOOKUP(D3218,products!$A$2:$A$61,products!$C$2:$C$61,"Not found")</f>
        <v>Beauty</v>
      </c>
    </row>
    <row r="3219" customFormat="false" ht="15" hidden="false" customHeight="false" outlineLevel="0" collapsed="false">
      <c r="A3219" s="16" t="s">
        <v>4517</v>
      </c>
      <c r="B3219" s="16" t="s">
        <v>4518</v>
      </c>
      <c r="C3219" s="16" t="s">
        <v>720</v>
      </c>
      <c r="D3219" s="16" t="s">
        <v>262</v>
      </c>
      <c r="E3219" s="16" t="n">
        <v>5</v>
      </c>
      <c r="F3219" s="16" t="n">
        <v>831</v>
      </c>
      <c r="G3219" s="16" t="n">
        <v>0.3</v>
      </c>
      <c r="H3219" s="16" t="s">
        <v>67</v>
      </c>
      <c r="I3219" s="16" t="s">
        <v>40</v>
      </c>
      <c r="J3219" s="16" t="n">
        <v>3</v>
      </c>
      <c r="K3219" s="16" t="n">
        <v>4</v>
      </c>
      <c r="L3219" s="16" t="s">
        <v>41</v>
      </c>
      <c r="M3219" s="18" t="n">
        <f aca="false">IF(ISNUMBER(B3219),B3219,IF(MID(B3219,3,1)="-",DATE(VALUE(RIGHT(B3219,4)),VALUE(MID(B3219,4,2)),VALUE(LEFT(B3219,2))),DATE(VALUE(LEFT(B3219,4)),VALUE(MID(B3219,6,2)),VALUE(RIGHT(B3219,2)))))</f>
        <v>45931</v>
      </c>
      <c r="N3219" s="16" t="n">
        <f aca="false">MONTH(M3219)</f>
        <v>10</v>
      </c>
      <c r="O3219" s="16" t="str">
        <f aca="false">PROPER(TRIM(H3219))</f>
        <v>Kolkata</v>
      </c>
      <c r="P3219" s="16" t="str">
        <f aca="false">IFERROR(VLOOKUP(O3219,city_map!$A$2:$B$6,2,FALSE()),O3219)</f>
        <v>Kolkata</v>
      </c>
      <c r="Q3219" s="16" t="n">
        <f aca="false">IF(ISNUMBER(F3219),F3219,VALUE(SUBSTITUTE(SUBSTITUTE(F3219,"₹",""),",","")))</f>
        <v>831</v>
      </c>
      <c r="R3219" s="16" t="n">
        <f aca="false">IF(E3219=99,1,E3219)</f>
        <v>5</v>
      </c>
      <c r="S3219" s="16" t="n">
        <f aca="false">IF(G3219="",0,G3219)</f>
        <v>0.3</v>
      </c>
      <c r="T3219" s="16" t="str">
        <f aca="false">IF(I3219="","Unknown",IF(I3219="upi","UPI",I3219))</f>
        <v>COD</v>
      </c>
      <c r="U3219" s="16" t="str">
        <f aca="false">IF(L3219="Yes","Y",IF(L3219="No","N",L3219))</f>
        <v>N</v>
      </c>
      <c r="V3219" s="19" t="n">
        <f aca="false">ROUND(R3219*Q3219*(1-S3219),2)</f>
        <v>2908.5</v>
      </c>
      <c r="W3219" s="16" t="str">
        <f aca="false">_xlfn.XLOOKUP(D3219,products!$A$2:$A$61,products!$C$2:$C$61,"Not found")</f>
        <v>Home</v>
      </c>
    </row>
    <row r="3220" customFormat="false" ht="15" hidden="false" customHeight="false" outlineLevel="0" collapsed="false">
      <c r="A3220" s="16" t="s">
        <v>4519</v>
      </c>
      <c r="B3220" s="16" t="s">
        <v>4518</v>
      </c>
      <c r="C3220" s="16" t="s">
        <v>1798</v>
      </c>
      <c r="D3220" s="16" t="s">
        <v>170</v>
      </c>
      <c r="E3220" s="16" t="n">
        <v>5</v>
      </c>
      <c r="F3220" s="16" t="n">
        <v>3364</v>
      </c>
      <c r="G3220" s="16" t="n">
        <v>0.25</v>
      </c>
      <c r="H3220" s="16" t="s">
        <v>81</v>
      </c>
      <c r="I3220" s="16" t="s">
        <v>100</v>
      </c>
      <c r="J3220" s="16" t="n">
        <v>3</v>
      </c>
      <c r="K3220" s="16" t="n">
        <v>4</v>
      </c>
      <c r="L3220" s="16" t="s">
        <v>41</v>
      </c>
      <c r="M3220" s="18" t="n">
        <f aca="false">IF(ISNUMBER(B3220),B3220,IF(MID(B3220,3,1)="-",DATE(VALUE(RIGHT(B3220,4)),VALUE(MID(B3220,4,2)),VALUE(LEFT(B3220,2))),DATE(VALUE(LEFT(B3220,4)),VALUE(MID(B3220,6,2)),VALUE(RIGHT(B3220,2)))))</f>
        <v>45931</v>
      </c>
      <c r="N3220" s="16" t="n">
        <f aca="false">MONTH(M3220)</f>
        <v>10</v>
      </c>
      <c r="O3220" s="16" t="str">
        <f aca="false">PROPER(TRIM(H3220))</f>
        <v>Hyderabad</v>
      </c>
      <c r="P3220" s="16" t="str">
        <f aca="false">IFERROR(VLOOKUP(O3220,city_map!$A$2:$B$6,2,FALSE()),O3220)</f>
        <v>Hyderabad</v>
      </c>
      <c r="Q3220" s="16" t="n">
        <f aca="false">IF(ISNUMBER(F3220),F3220,VALUE(SUBSTITUTE(SUBSTITUTE(F3220,"₹",""),",","")))</f>
        <v>3364</v>
      </c>
      <c r="R3220" s="16" t="n">
        <f aca="false">IF(E3220=99,1,E3220)</f>
        <v>5</v>
      </c>
      <c r="S3220" s="16" t="n">
        <f aca="false">IF(G3220="",0,G3220)</f>
        <v>0.25</v>
      </c>
      <c r="T3220" s="16" t="str">
        <f aca="false">IF(I3220="","Unknown",IF(I3220="upi","UPI",I3220))</f>
        <v>Net Banking</v>
      </c>
      <c r="U3220" s="16" t="str">
        <f aca="false">IF(L3220="Yes","Y",IF(L3220="No","N",L3220))</f>
        <v>N</v>
      </c>
      <c r="V3220" s="19" t="n">
        <f aca="false">ROUND(R3220*Q3220*(1-S3220),2)</f>
        <v>12615</v>
      </c>
      <c r="W3220" s="16" t="str">
        <f aca="false">_xlfn.XLOOKUP(D3220,products!$A$2:$A$61,products!$C$2:$C$61,"Not found")</f>
        <v>Home</v>
      </c>
    </row>
    <row r="3221" customFormat="false" ht="15" hidden="false" customHeight="false" outlineLevel="0" collapsed="false">
      <c r="A3221" s="16" t="s">
        <v>4520</v>
      </c>
      <c r="B3221" s="16" t="s">
        <v>4518</v>
      </c>
      <c r="C3221" s="16" t="s">
        <v>1690</v>
      </c>
      <c r="D3221" s="16" t="s">
        <v>225</v>
      </c>
      <c r="E3221" s="16" t="n">
        <v>1</v>
      </c>
      <c r="F3221" s="16" t="n">
        <v>399</v>
      </c>
      <c r="G3221" s="16" t="n">
        <v>0.2</v>
      </c>
      <c r="H3221" s="16" t="s">
        <v>56</v>
      </c>
      <c r="I3221" s="16" t="s">
        <v>60</v>
      </c>
      <c r="J3221" s="16" t="n">
        <v>7</v>
      </c>
      <c r="K3221" s="16" t="n">
        <v>4</v>
      </c>
      <c r="L3221" s="16" t="s">
        <v>41</v>
      </c>
      <c r="M3221" s="18" t="n">
        <f aca="false">IF(ISNUMBER(B3221),B3221,IF(MID(B3221,3,1)="-",DATE(VALUE(RIGHT(B3221,4)),VALUE(MID(B3221,4,2)),VALUE(LEFT(B3221,2))),DATE(VALUE(LEFT(B3221,4)),VALUE(MID(B3221,6,2)),VALUE(RIGHT(B3221,2)))))</f>
        <v>45931</v>
      </c>
      <c r="N3221" s="16" t="n">
        <f aca="false">MONTH(M3221)</f>
        <v>10</v>
      </c>
      <c r="O3221" s="16" t="str">
        <f aca="false">PROPER(TRIM(H3221))</f>
        <v>Lucknow</v>
      </c>
      <c r="P3221" s="16" t="str">
        <f aca="false">IFERROR(VLOOKUP(O3221,city_map!$A$2:$B$6,2,FALSE()),O3221)</f>
        <v>Lucknow</v>
      </c>
      <c r="Q3221" s="16" t="n">
        <f aca="false">IF(ISNUMBER(F3221),F3221,VALUE(SUBSTITUTE(SUBSTITUTE(F3221,"₹",""),",","")))</f>
        <v>399</v>
      </c>
      <c r="R3221" s="16" t="n">
        <f aca="false">IF(E3221=99,1,E3221)</f>
        <v>1</v>
      </c>
      <c r="S3221" s="16" t="n">
        <f aca="false">IF(G3221="",0,G3221)</f>
        <v>0.2</v>
      </c>
      <c r="T3221" s="16" t="str">
        <f aca="false">IF(I3221="","Unknown",IF(I3221="upi","UPI",I3221))</f>
        <v>UPI</v>
      </c>
      <c r="U3221" s="16" t="str">
        <f aca="false">IF(L3221="Yes","Y",IF(L3221="No","N",L3221))</f>
        <v>N</v>
      </c>
      <c r="V3221" s="19" t="n">
        <f aca="false">ROUND(R3221*Q3221*(1-S3221),2)</f>
        <v>319.2</v>
      </c>
      <c r="W3221" s="16" t="str">
        <f aca="false">_xlfn.XLOOKUP(D3221,products!$A$2:$A$61,products!$C$2:$C$61,"Not found")</f>
        <v>Books</v>
      </c>
    </row>
    <row r="3222" customFormat="false" ht="15" hidden="false" customHeight="false" outlineLevel="0" collapsed="false">
      <c r="A3222" s="16" t="s">
        <v>4521</v>
      </c>
      <c r="B3222" s="16" t="s">
        <v>4518</v>
      </c>
      <c r="C3222" s="16" t="s">
        <v>1477</v>
      </c>
      <c r="D3222" s="16" t="s">
        <v>74</v>
      </c>
      <c r="E3222" s="16" t="n">
        <v>3</v>
      </c>
      <c r="F3222" s="16" t="n">
        <v>19396</v>
      </c>
      <c r="G3222" s="16" t="n">
        <v>0.1</v>
      </c>
      <c r="H3222" s="16" t="s">
        <v>70</v>
      </c>
      <c r="I3222" s="16" t="s">
        <v>71</v>
      </c>
      <c r="J3222" s="16" t="n">
        <v>6</v>
      </c>
      <c r="K3222" s="16" t="n">
        <v>3</v>
      </c>
      <c r="L3222" s="16" t="s">
        <v>41</v>
      </c>
      <c r="M3222" s="18" t="n">
        <f aca="false">IF(ISNUMBER(B3222),B3222,IF(MID(B3222,3,1)="-",DATE(VALUE(RIGHT(B3222,4)),VALUE(MID(B3222,4,2)),VALUE(LEFT(B3222,2))),DATE(VALUE(LEFT(B3222,4)),VALUE(MID(B3222,6,2)),VALUE(RIGHT(B3222,2)))))</f>
        <v>45931</v>
      </c>
      <c r="N3222" s="16" t="n">
        <f aca="false">MONTH(M3222)</f>
        <v>10</v>
      </c>
      <c r="O3222" s="16" t="str">
        <f aca="false">PROPER(TRIM(H3222))</f>
        <v>Pune</v>
      </c>
      <c r="P3222" s="16" t="str">
        <f aca="false">IFERROR(VLOOKUP(O3222,city_map!$A$2:$B$6,2,FALSE()),O3222)</f>
        <v>Pune</v>
      </c>
      <c r="Q3222" s="16" t="n">
        <f aca="false">IF(ISNUMBER(F3222),F3222,VALUE(SUBSTITUTE(SUBSTITUTE(F3222,"₹",""),",","")))</f>
        <v>19396</v>
      </c>
      <c r="R3222" s="16" t="n">
        <f aca="false">IF(E3222=99,1,E3222)</f>
        <v>3</v>
      </c>
      <c r="S3222" s="16" t="n">
        <f aca="false">IF(G3222="",0,G3222)</f>
        <v>0.1</v>
      </c>
      <c r="T3222" s="16" t="str">
        <f aca="false">IF(I3222="","Unknown",IF(I3222="upi","UPI",I3222))</f>
        <v>Credit Card</v>
      </c>
      <c r="U3222" s="16" t="str">
        <f aca="false">IF(L3222="Yes","Y",IF(L3222="No","N",L3222))</f>
        <v>N</v>
      </c>
      <c r="V3222" s="19" t="n">
        <f aca="false">ROUND(R3222*Q3222*(1-S3222),2)</f>
        <v>52369.2</v>
      </c>
      <c r="W3222" s="16" t="str">
        <f aca="false">_xlfn.XLOOKUP(D3222,products!$A$2:$A$61,products!$C$2:$C$61,"Not found")</f>
        <v>Electronics</v>
      </c>
    </row>
    <row r="3223" customFormat="false" ht="15" hidden="false" customHeight="false" outlineLevel="0" collapsed="false">
      <c r="A3223" s="16" t="s">
        <v>4522</v>
      </c>
      <c r="B3223" s="16" t="s">
        <v>4518</v>
      </c>
      <c r="C3223" s="16" t="s">
        <v>439</v>
      </c>
      <c r="D3223" s="16" t="s">
        <v>108</v>
      </c>
      <c r="E3223" s="16" t="n">
        <v>1</v>
      </c>
      <c r="F3223" s="16" t="n">
        <v>3666</v>
      </c>
      <c r="G3223" s="16" t="n">
        <v>0.1</v>
      </c>
      <c r="H3223" s="16" t="s">
        <v>39</v>
      </c>
      <c r="I3223" s="16" t="s">
        <v>47</v>
      </c>
      <c r="J3223" s="16" t="n">
        <v>5</v>
      </c>
      <c r="K3223" s="16" t="n">
        <v>4</v>
      </c>
      <c r="L3223" s="16" t="s">
        <v>41</v>
      </c>
      <c r="M3223" s="18" t="n">
        <f aca="false">IF(ISNUMBER(B3223),B3223,IF(MID(B3223,3,1)="-",DATE(VALUE(RIGHT(B3223,4)),VALUE(MID(B3223,4,2)),VALUE(LEFT(B3223,2))),DATE(VALUE(LEFT(B3223,4)),VALUE(MID(B3223,6,2)),VALUE(RIGHT(B3223,2)))))</f>
        <v>45931</v>
      </c>
      <c r="N3223" s="16" t="n">
        <f aca="false">MONTH(M3223)</f>
        <v>10</v>
      </c>
      <c r="O3223" s="16" t="str">
        <f aca="false">PROPER(TRIM(H3223))</f>
        <v>Delhi</v>
      </c>
      <c r="P3223" s="16" t="str">
        <f aca="false">IFERROR(VLOOKUP(O3223,city_map!$A$2:$B$6,2,FALSE()),O3223)</f>
        <v>Delhi</v>
      </c>
      <c r="Q3223" s="16" t="n">
        <f aca="false">IF(ISNUMBER(F3223),F3223,VALUE(SUBSTITUTE(SUBSTITUTE(F3223,"₹",""),",","")))</f>
        <v>3666</v>
      </c>
      <c r="R3223" s="16" t="n">
        <f aca="false">IF(E3223=99,1,E3223)</f>
        <v>1</v>
      </c>
      <c r="S3223" s="16" t="n">
        <f aca="false">IF(G3223="",0,G3223)</f>
        <v>0.1</v>
      </c>
      <c r="T3223" s="16" t="str">
        <f aca="false">IF(I3223="","Unknown",IF(I3223="upi","UPI",I3223))</f>
        <v>Debit Card</v>
      </c>
      <c r="U3223" s="16" t="str">
        <f aca="false">IF(L3223="Yes","Y",IF(L3223="No","N",L3223))</f>
        <v>N</v>
      </c>
      <c r="V3223" s="19" t="n">
        <f aca="false">ROUND(R3223*Q3223*(1-S3223),2)</f>
        <v>3299.4</v>
      </c>
      <c r="W3223" s="16" t="str">
        <f aca="false">_xlfn.XLOOKUP(D3223,products!$A$2:$A$61,products!$C$2:$C$61,"Not found")</f>
        <v>Electronics</v>
      </c>
    </row>
    <row r="3224" customFormat="false" ht="15" hidden="false" customHeight="false" outlineLevel="0" collapsed="false">
      <c r="A3224" s="16" t="s">
        <v>4523</v>
      </c>
      <c r="B3224" s="16" t="s">
        <v>4524</v>
      </c>
      <c r="C3224" s="16" t="s">
        <v>1990</v>
      </c>
      <c r="D3224" s="16" t="s">
        <v>254</v>
      </c>
      <c r="E3224" s="16" t="n">
        <v>1</v>
      </c>
      <c r="F3224" s="16" t="n">
        <v>1022</v>
      </c>
      <c r="G3224" s="16" t="n">
        <v>0.1</v>
      </c>
      <c r="H3224" s="16" t="s">
        <v>1899</v>
      </c>
      <c r="I3224" s="16" t="s">
        <v>71</v>
      </c>
      <c r="J3224" s="16" t="n">
        <v>5</v>
      </c>
      <c r="K3224" s="16" t="n">
        <v>4</v>
      </c>
      <c r="L3224" s="16" t="s">
        <v>41</v>
      </c>
      <c r="M3224" s="18" t="n">
        <f aca="false">IF(ISNUMBER(B3224),B3224,IF(MID(B3224,3,1)="-",DATE(VALUE(RIGHT(B3224,4)),VALUE(MID(B3224,4,2)),VALUE(LEFT(B3224,2))),DATE(VALUE(LEFT(B3224,4)),VALUE(MID(B3224,6,2)),VALUE(RIGHT(B3224,2)))))</f>
        <v>45931</v>
      </c>
      <c r="N3224" s="16" t="n">
        <f aca="false">MONTH(M3224)</f>
        <v>10</v>
      </c>
      <c r="O3224" s="16" t="str">
        <f aca="false">PROPER(TRIM(H3224))</f>
        <v>Bengaluru</v>
      </c>
      <c r="P3224" s="16" t="str">
        <f aca="false">IFERROR(VLOOKUP(O3224,city_map!$A$2:$B$6,2,FALSE()),O3224)</f>
        <v>Bengaluru</v>
      </c>
      <c r="Q3224" s="16" t="n">
        <f aca="false">IF(ISNUMBER(F3224),F3224,VALUE(SUBSTITUTE(SUBSTITUTE(F3224,"₹",""),",","")))</f>
        <v>1022</v>
      </c>
      <c r="R3224" s="16" t="n">
        <f aca="false">IF(E3224=99,1,E3224)</f>
        <v>1</v>
      </c>
      <c r="S3224" s="16" t="n">
        <f aca="false">IF(G3224="",0,G3224)</f>
        <v>0.1</v>
      </c>
      <c r="T3224" s="16" t="str">
        <f aca="false">IF(I3224="","Unknown",IF(I3224="upi","UPI",I3224))</f>
        <v>Credit Card</v>
      </c>
      <c r="U3224" s="16" t="str">
        <f aca="false">IF(L3224="Yes","Y",IF(L3224="No","N",L3224))</f>
        <v>N</v>
      </c>
      <c r="V3224" s="19" t="n">
        <f aca="false">ROUND(R3224*Q3224*(1-S3224),2)</f>
        <v>919.8</v>
      </c>
      <c r="W3224" s="16" t="str">
        <f aca="false">_xlfn.XLOOKUP(D3224,products!$A$2:$A$61,products!$C$2:$C$61,"Not found")</f>
        <v>Fashion</v>
      </c>
    </row>
    <row r="3225" customFormat="false" ht="15" hidden="false" customHeight="false" outlineLevel="0" collapsed="false">
      <c r="A3225" s="16" t="s">
        <v>4525</v>
      </c>
      <c r="B3225" s="16" t="s">
        <v>4518</v>
      </c>
      <c r="C3225" s="16" t="s">
        <v>1692</v>
      </c>
      <c r="D3225" s="16" t="s">
        <v>203</v>
      </c>
      <c r="E3225" s="16" t="n">
        <v>1</v>
      </c>
      <c r="F3225" s="16" t="n">
        <v>2488</v>
      </c>
      <c r="G3225" s="16" t="n">
        <v>0.15</v>
      </c>
      <c r="H3225" s="16" t="s">
        <v>56</v>
      </c>
      <c r="I3225" s="16" t="s">
        <v>71</v>
      </c>
      <c r="J3225" s="16" t="n">
        <v>8</v>
      </c>
      <c r="K3225" s="16" t="n">
        <v>2</v>
      </c>
      <c r="L3225" s="16" t="s">
        <v>57</v>
      </c>
      <c r="M3225" s="18" t="n">
        <f aca="false">IF(ISNUMBER(B3225),B3225,IF(MID(B3225,3,1)="-",DATE(VALUE(RIGHT(B3225,4)),VALUE(MID(B3225,4,2)),VALUE(LEFT(B3225,2))),DATE(VALUE(LEFT(B3225,4)),VALUE(MID(B3225,6,2)),VALUE(RIGHT(B3225,2)))))</f>
        <v>45931</v>
      </c>
      <c r="N3225" s="16" t="n">
        <f aca="false">MONTH(M3225)</f>
        <v>10</v>
      </c>
      <c r="O3225" s="16" t="str">
        <f aca="false">PROPER(TRIM(H3225))</f>
        <v>Lucknow</v>
      </c>
      <c r="P3225" s="16" t="str">
        <f aca="false">IFERROR(VLOOKUP(O3225,city_map!$A$2:$B$6,2,FALSE()),O3225)</f>
        <v>Lucknow</v>
      </c>
      <c r="Q3225" s="16" t="n">
        <f aca="false">IF(ISNUMBER(F3225),F3225,VALUE(SUBSTITUTE(SUBSTITUTE(F3225,"₹",""),",","")))</f>
        <v>2488</v>
      </c>
      <c r="R3225" s="16" t="n">
        <f aca="false">IF(E3225=99,1,E3225)</f>
        <v>1</v>
      </c>
      <c r="S3225" s="16" t="n">
        <f aca="false">IF(G3225="",0,G3225)</f>
        <v>0.15</v>
      </c>
      <c r="T3225" s="16" t="str">
        <f aca="false">IF(I3225="","Unknown",IF(I3225="upi","UPI",I3225))</f>
        <v>Credit Card</v>
      </c>
      <c r="U3225" s="16" t="str">
        <f aca="false">IF(L3225="Yes","Y",IF(L3225="No","N",L3225))</f>
        <v>Y</v>
      </c>
      <c r="V3225" s="19" t="n">
        <f aca="false">ROUND(R3225*Q3225*(1-S3225),2)</f>
        <v>2114.8</v>
      </c>
      <c r="W3225" s="16" t="str">
        <f aca="false">_xlfn.XLOOKUP(D3225,products!$A$2:$A$61,products!$C$2:$C$61,"Not found")</f>
        <v>Fashion</v>
      </c>
    </row>
    <row r="3226" customFormat="false" ht="15" hidden="false" customHeight="false" outlineLevel="0" collapsed="false">
      <c r="A3226" s="16" t="s">
        <v>4526</v>
      </c>
      <c r="B3226" s="16" t="s">
        <v>4518</v>
      </c>
      <c r="C3226" s="16" t="s">
        <v>404</v>
      </c>
      <c r="D3226" s="16" t="s">
        <v>74</v>
      </c>
      <c r="E3226" s="16" t="n">
        <v>1</v>
      </c>
      <c r="F3226" s="16" t="n">
        <v>19761</v>
      </c>
      <c r="G3226" s="16" t="n">
        <v>0.2</v>
      </c>
      <c r="H3226" s="16" t="s">
        <v>67</v>
      </c>
      <c r="I3226" s="16" t="s">
        <v>47</v>
      </c>
      <c r="J3226" s="16" t="n">
        <v>4</v>
      </c>
      <c r="K3226" s="16" t="n">
        <v>4</v>
      </c>
      <c r="L3226" s="16" t="s">
        <v>41</v>
      </c>
      <c r="M3226" s="18" t="n">
        <f aca="false">IF(ISNUMBER(B3226),B3226,IF(MID(B3226,3,1)="-",DATE(VALUE(RIGHT(B3226,4)),VALUE(MID(B3226,4,2)),VALUE(LEFT(B3226,2))),DATE(VALUE(LEFT(B3226,4)),VALUE(MID(B3226,6,2)),VALUE(RIGHT(B3226,2)))))</f>
        <v>45931</v>
      </c>
      <c r="N3226" s="16" t="n">
        <f aca="false">MONTH(M3226)</f>
        <v>10</v>
      </c>
      <c r="O3226" s="16" t="str">
        <f aca="false">PROPER(TRIM(H3226))</f>
        <v>Kolkata</v>
      </c>
      <c r="P3226" s="16" t="str">
        <f aca="false">IFERROR(VLOOKUP(O3226,city_map!$A$2:$B$6,2,FALSE()),O3226)</f>
        <v>Kolkata</v>
      </c>
      <c r="Q3226" s="16" t="n">
        <f aca="false">IF(ISNUMBER(F3226),F3226,VALUE(SUBSTITUTE(SUBSTITUTE(F3226,"₹",""),",","")))</f>
        <v>19761</v>
      </c>
      <c r="R3226" s="16" t="n">
        <f aca="false">IF(E3226=99,1,E3226)</f>
        <v>1</v>
      </c>
      <c r="S3226" s="16" t="n">
        <f aca="false">IF(G3226="",0,G3226)</f>
        <v>0.2</v>
      </c>
      <c r="T3226" s="16" t="str">
        <f aca="false">IF(I3226="","Unknown",IF(I3226="upi","UPI",I3226))</f>
        <v>Debit Card</v>
      </c>
      <c r="U3226" s="16" t="str">
        <f aca="false">IF(L3226="Yes","Y",IF(L3226="No","N",L3226))</f>
        <v>N</v>
      </c>
      <c r="V3226" s="19" t="n">
        <f aca="false">ROUND(R3226*Q3226*(1-S3226),2)</f>
        <v>15808.8</v>
      </c>
      <c r="W3226" s="16" t="str">
        <f aca="false">_xlfn.XLOOKUP(D3226,products!$A$2:$A$61,products!$C$2:$C$61,"Not found")</f>
        <v>Electronics</v>
      </c>
    </row>
    <row r="3227" customFormat="false" ht="15" hidden="false" customHeight="false" outlineLevel="0" collapsed="false">
      <c r="A3227" s="16" t="s">
        <v>4527</v>
      </c>
      <c r="B3227" s="16" t="s">
        <v>4518</v>
      </c>
      <c r="C3227" s="16" t="s">
        <v>1639</v>
      </c>
      <c r="D3227" s="16" t="s">
        <v>451</v>
      </c>
      <c r="E3227" s="16" t="n">
        <v>3</v>
      </c>
      <c r="F3227" s="16" t="n">
        <v>1357</v>
      </c>
      <c r="G3227" s="16" t="n">
        <v>0.1</v>
      </c>
      <c r="H3227" s="16" t="s">
        <v>81</v>
      </c>
      <c r="I3227" s="16" t="s">
        <v>71</v>
      </c>
      <c r="J3227" s="16" t="n">
        <v>4</v>
      </c>
      <c r="K3227" s="16" t="n">
        <v>4</v>
      </c>
      <c r="L3227" s="16" t="s">
        <v>41</v>
      </c>
      <c r="M3227" s="18" t="n">
        <f aca="false">IF(ISNUMBER(B3227),B3227,IF(MID(B3227,3,1)="-",DATE(VALUE(RIGHT(B3227,4)),VALUE(MID(B3227,4,2)),VALUE(LEFT(B3227,2))),DATE(VALUE(LEFT(B3227,4)),VALUE(MID(B3227,6,2)),VALUE(RIGHT(B3227,2)))))</f>
        <v>45931</v>
      </c>
      <c r="N3227" s="16" t="n">
        <f aca="false">MONTH(M3227)</f>
        <v>10</v>
      </c>
      <c r="O3227" s="16" t="str">
        <f aca="false">PROPER(TRIM(H3227))</f>
        <v>Hyderabad</v>
      </c>
      <c r="P3227" s="16" t="str">
        <f aca="false">IFERROR(VLOOKUP(O3227,city_map!$A$2:$B$6,2,FALSE()),O3227)</f>
        <v>Hyderabad</v>
      </c>
      <c r="Q3227" s="16" t="n">
        <f aca="false">IF(ISNUMBER(F3227),F3227,VALUE(SUBSTITUTE(SUBSTITUTE(F3227,"₹",""),",","")))</f>
        <v>1357</v>
      </c>
      <c r="R3227" s="16" t="n">
        <f aca="false">IF(E3227=99,1,E3227)</f>
        <v>3</v>
      </c>
      <c r="S3227" s="16" t="n">
        <f aca="false">IF(G3227="",0,G3227)</f>
        <v>0.1</v>
      </c>
      <c r="T3227" s="16" t="str">
        <f aca="false">IF(I3227="","Unknown",IF(I3227="upi","UPI",I3227))</f>
        <v>Credit Card</v>
      </c>
      <c r="U3227" s="16" t="str">
        <f aca="false">IF(L3227="Yes","Y",IF(L3227="No","N",L3227))</f>
        <v>N</v>
      </c>
      <c r="V3227" s="19" t="n">
        <f aca="false">ROUND(R3227*Q3227*(1-S3227),2)</f>
        <v>3663.9</v>
      </c>
      <c r="W3227" s="16" t="str">
        <f aca="false">_xlfn.XLOOKUP(D3227,products!$A$2:$A$61,products!$C$2:$C$61,"Not found")</f>
        <v>Beauty</v>
      </c>
    </row>
    <row r="3228" customFormat="false" ht="15" hidden="false" customHeight="false" outlineLevel="0" collapsed="false">
      <c r="A3228" s="16" t="s">
        <v>4528</v>
      </c>
      <c r="B3228" s="16" t="s">
        <v>4518</v>
      </c>
      <c r="C3228" s="16" t="s">
        <v>2372</v>
      </c>
      <c r="D3228" s="16" t="s">
        <v>173</v>
      </c>
      <c r="E3228" s="16" t="n">
        <v>1</v>
      </c>
      <c r="F3228" s="16" t="n">
        <v>1142</v>
      </c>
      <c r="G3228" s="16" t="n">
        <v>0.1</v>
      </c>
      <c r="H3228" s="16" t="s">
        <v>56</v>
      </c>
      <c r="I3228" s="16"/>
      <c r="J3228" s="16" t="n">
        <v>7</v>
      </c>
      <c r="K3228" s="16" t="n">
        <v>4</v>
      </c>
      <c r="L3228" s="16" t="s">
        <v>41</v>
      </c>
      <c r="M3228" s="18" t="n">
        <f aca="false">IF(ISNUMBER(B3228),B3228,IF(MID(B3228,3,1)="-",DATE(VALUE(RIGHT(B3228,4)),VALUE(MID(B3228,4,2)),VALUE(LEFT(B3228,2))),DATE(VALUE(LEFT(B3228,4)),VALUE(MID(B3228,6,2)),VALUE(RIGHT(B3228,2)))))</f>
        <v>45931</v>
      </c>
      <c r="N3228" s="16" t="n">
        <f aca="false">MONTH(M3228)</f>
        <v>10</v>
      </c>
      <c r="O3228" s="16" t="str">
        <f aca="false">PROPER(TRIM(H3228))</f>
        <v>Lucknow</v>
      </c>
      <c r="P3228" s="16" t="str">
        <f aca="false">IFERROR(VLOOKUP(O3228,city_map!$A$2:$B$6,2,FALSE()),O3228)</f>
        <v>Lucknow</v>
      </c>
      <c r="Q3228" s="16" t="n">
        <f aca="false">IF(ISNUMBER(F3228),F3228,VALUE(SUBSTITUTE(SUBSTITUTE(F3228,"₹",""),",","")))</f>
        <v>1142</v>
      </c>
      <c r="R3228" s="16" t="n">
        <f aca="false">IF(E3228=99,1,E3228)</f>
        <v>1</v>
      </c>
      <c r="S3228" s="16" t="n">
        <f aca="false">IF(G3228="",0,G3228)</f>
        <v>0.1</v>
      </c>
      <c r="T3228" s="16" t="str">
        <f aca="false">IF(I3228="","Unknown",IF(I3228="upi","UPI",I3228))</f>
        <v>Unknown</v>
      </c>
      <c r="U3228" s="16" t="str">
        <f aca="false">IF(L3228="Yes","Y",IF(L3228="No","N",L3228))</f>
        <v>N</v>
      </c>
      <c r="V3228" s="19" t="n">
        <f aca="false">ROUND(R3228*Q3228*(1-S3228),2)</f>
        <v>1027.8</v>
      </c>
      <c r="W3228" s="16" t="str">
        <f aca="false">_xlfn.XLOOKUP(D3228,products!$A$2:$A$61,products!$C$2:$C$61,"Not found")</f>
        <v>Fashion</v>
      </c>
    </row>
    <row r="3229" customFormat="false" ht="15" hidden="false" customHeight="false" outlineLevel="0" collapsed="false">
      <c r="A3229" s="16" t="s">
        <v>4529</v>
      </c>
      <c r="B3229" s="16" t="s">
        <v>4518</v>
      </c>
      <c r="C3229" s="16" t="s">
        <v>193</v>
      </c>
      <c r="D3229" s="16" t="s">
        <v>219</v>
      </c>
      <c r="E3229" s="16" t="n">
        <v>1</v>
      </c>
      <c r="F3229" s="16" t="n">
        <v>1260</v>
      </c>
      <c r="G3229" s="16" t="n">
        <v>0.2</v>
      </c>
      <c r="H3229" s="16" t="s">
        <v>39</v>
      </c>
      <c r="I3229" s="16" t="s">
        <v>47</v>
      </c>
      <c r="J3229" s="16" t="n">
        <v>4</v>
      </c>
      <c r="K3229" s="16" t="n">
        <v>3</v>
      </c>
      <c r="L3229" s="16" t="s">
        <v>57</v>
      </c>
      <c r="M3229" s="18" t="n">
        <f aca="false">IF(ISNUMBER(B3229),B3229,IF(MID(B3229,3,1)="-",DATE(VALUE(RIGHT(B3229,4)),VALUE(MID(B3229,4,2)),VALUE(LEFT(B3229,2))),DATE(VALUE(LEFT(B3229,4)),VALUE(MID(B3229,6,2)),VALUE(RIGHT(B3229,2)))))</f>
        <v>45931</v>
      </c>
      <c r="N3229" s="16" t="n">
        <f aca="false">MONTH(M3229)</f>
        <v>10</v>
      </c>
      <c r="O3229" s="16" t="str">
        <f aca="false">PROPER(TRIM(H3229))</f>
        <v>Delhi</v>
      </c>
      <c r="P3229" s="16" t="str">
        <f aca="false">IFERROR(VLOOKUP(O3229,city_map!$A$2:$B$6,2,FALSE()),O3229)</f>
        <v>Delhi</v>
      </c>
      <c r="Q3229" s="16" t="n">
        <f aca="false">IF(ISNUMBER(F3229),F3229,VALUE(SUBSTITUTE(SUBSTITUTE(F3229,"₹",""),",","")))</f>
        <v>1260</v>
      </c>
      <c r="R3229" s="16" t="n">
        <f aca="false">IF(E3229=99,1,E3229)</f>
        <v>1</v>
      </c>
      <c r="S3229" s="16" t="n">
        <f aca="false">IF(G3229="",0,G3229)</f>
        <v>0.2</v>
      </c>
      <c r="T3229" s="16" t="str">
        <f aca="false">IF(I3229="","Unknown",IF(I3229="upi","UPI",I3229))</f>
        <v>Debit Card</v>
      </c>
      <c r="U3229" s="16" t="str">
        <f aca="false">IF(L3229="Yes","Y",IF(L3229="No","N",L3229))</f>
        <v>Y</v>
      </c>
      <c r="V3229" s="19" t="n">
        <f aca="false">ROUND(R3229*Q3229*(1-S3229),2)</f>
        <v>1008</v>
      </c>
      <c r="W3229" s="16" t="str">
        <f aca="false">_xlfn.XLOOKUP(D3229,products!$A$2:$A$61,products!$C$2:$C$61,"Not found")</f>
        <v>Electronics</v>
      </c>
    </row>
    <row r="3230" customFormat="false" ht="15" hidden="false" customHeight="false" outlineLevel="0" collapsed="false">
      <c r="A3230" s="16" t="s">
        <v>4530</v>
      </c>
      <c r="B3230" s="16" t="s">
        <v>4518</v>
      </c>
      <c r="C3230" s="16" t="s">
        <v>829</v>
      </c>
      <c r="D3230" s="16" t="s">
        <v>440</v>
      </c>
      <c r="E3230" s="16" t="n">
        <v>1</v>
      </c>
      <c r="F3230" s="16" t="n">
        <v>1445</v>
      </c>
      <c r="G3230" s="16" t="n">
        <v>0.15</v>
      </c>
      <c r="H3230" s="16" t="s">
        <v>130</v>
      </c>
      <c r="I3230" s="16" t="s">
        <v>100</v>
      </c>
      <c r="J3230" s="16" t="n">
        <v>4</v>
      </c>
      <c r="K3230" s="16" t="n">
        <v>5</v>
      </c>
      <c r="L3230" s="16" t="s">
        <v>41</v>
      </c>
      <c r="M3230" s="18" t="n">
        <f aca="false">IF(ISNUMBER(B3230),B3230,IF(MID(B3230,3,1)="-",DATE(VALUE(RIGHT(B3230,4)),VALUE(MID(B3230,4,2)),VALUE(LEFT(B3230,2))),DATE(VALUE(LEFT(B3230,4)),VALUE(MID(B3230,6,2)),VALUE(RIGHT(B3230,2)))))</f>
        <v>45931</v>
      </c>
      <c r="N3230" s="16" t="n">
        <f aca="false">MONTH(M3230)</f>
        <v>10</v>
      </c>
      <c r="O3230" s="16" t="str">
        <f aca="false">PROPER(TRIM(H3230))</f>
        <v>Bengaluru</v>
      </c>
      <c r="P3230" s="16" t="str">
        <f aca="false">IFERROR(VLOOKUP(O3230,city_map!$A$2:$B$6,2,FALSE()),O3230)</f>
        <v>Bengaluru</v>
      </c>
      <c r="Q3230" s="16" t="n">
        <f aca="false">IF(ISNUMBER(F3230),F3230,VALUE(SUBSTITUTE(SUBSTITUTE(F3230,"₹",""),",","")))</f>
        <v>1445</v>
      </c>
      <c r="R3230" s="16" t="n">
        <f aca="false">IF(E3230=99,1,E3230)</f>
        <v>1</v>
      </c>
      <c r="S3230" s="16" t="n">
        <f aca="false">IF(G3230="",0,G3230)</f>
        <v>0.15</v>
      </c>
      <c r="T3230" s="16" t="str">
        <f aca="false">IF(I3230="","Unknown",IF(I3230="upi","UPI",I3230))</f>
        <v>Net Banking</v>
      </c>
      <c r="U3230" s="16" t="str">
        <f aca="false">IF(L3230="Yes","Y",IF(L3230="No","N",L3230))</f>
        <v>N</v>
      </c>
      <c r="V3230" s="19" t="n">
        <f aca="false">ROUND(R3230*Q3230*(1-S3230),2)</f>
        <v>1228.25</v>
      </c>
      <c r="W3230" s="16" t="str">
        <f aca="false">_xlfn.XLOOKUP(D3230,products!$A$2:$A$61,products!$C$2:$C$61,"Not found")</f>
        <v>Home</v>
      </c>
    </row>
    <row r="3231" customFormat="false" ht="15" hidden="false" customHeight="false" outlineLevel="0" collapsed="false">
      <c r="A3231" s="16" t="s">
        <v>4531</v>
      </c>
      <c r="B3231" s="16" t="s">
        <v>4518</v>
      </c>
      <c r="C3231" s="16" t="s">
        <v>1985</v>
      </c>
      <c r="D3231" s="16" t="s">
        <v>66</v>
      </c>
      <c r="E3231" s="16" t="n">
        <v>2</v>
      </c>
      <c r="F3231" s="16" t="n">
        <v>14615</v>
      </c>
      <c r="G3231" s="16" t="n">
        <v>0.15</v>
      </c>
      <c r="H3231" s="16" t="s">
        <v>39</v>
      </c>
      <c r="I3231" s="16" t="s">
        <v>47</v>
      </c>
      <c r="J3231" s="16" t="n">
        <v>4</v>
      </c>
      <c r="K3231" s="16" t="n">
        <v>4</v>
      </c>
      <c r="L3231" s="16" t="s">
        <v>41</v>
      </c>
      <c r="M3231" s="18" t="n">
        <f aca="false">IF(ISNUMBER(B3231),B3231,IF(MID(B3231,3,1)="-",DATE(VALUE(RIGHT(B3231,4)),VALUE(MID(B3231,4,2)),VALUE(LEFT(B3231,2))),DATE(VALUE(LEFT(B3231,4)),VALUE(MID(B3231,6,2)),VALUE(RIGHT(B3231,2)))))</f>
        <v>45931</v>
      </c>
      <c r="N3231" s="16" t="n">
        <f aca="false">MONTH(M3231)</f>
        <v>10</v>
      </c>
      <c r="O3231" s="16" t="str">
        <f aca="false">PROPER(TRIM(H3231))</f>
        <v>Delhi</v>
      </c>
      <c r="P3231" s="16" t="str">
        <f aca="false">IFERROR(VLOOKUP(O3231,city_map!$A$2:$B$6,2,FALSE()),O3231)</f>
        <v>Delhi</v>
      </c>
      <c r="Q3231" s="16" t="n">
        <f aca="false">IF(ISNUMBER(F3231),F3231,VALUE(SUBSTITUTE(SUBSTITUTE(F3231,"₹",""),",","")))</f>
        <v>14615</v>
      </c>
      <c r="R3231" s="16" t="n">
        <f aca="false">IF(E3231=99,1,E3231)</f>
        <v>2</v>
      </c>
      <c r="S3231" s="16" t="n">
        <f aca="false">IF(G3231="",0,G3231)</f>
        <v>0.15</v>
      </c>
      <c r="T3231" s="16" t="str">
        <f aca="false">IF(I3231="","Unknown",IF(I3231="upi","UPI",I3231))</f>
        <v>Debit Card</v>
      </c>
      <c r="U3231" s="16" t="str">
        <f aca="false">IF(L3231="Yes","Y",IF(L3231="No","N",L3231))</f>
        <v>N</v>
      </c>
      <c r="V3231" s="19" t="n">
        <f aca="false">ROUND(R3231*Q3231*(1-S3231),2)</f>
        <v>24845.5</v>
      </c>
      <c r="W3231" s="16" t="str">
        <f aca="false">_xlfn.XLOOKUP(D3231,products!$A$2:$A$61,products!$C$2:$C$61,"Not found")</f>
        <v>Electronics</v>
      </c>
    </row>
    <row r="3232" customFormat="false" ht="15" hidden="false" customHeight="false" outlineLevel="0" collapsed="false">
      <c r="A3232" s="16" t="s">
        <v>4532</v>
      </c>
      <c r="B3232" s="16" t="s">
        <v>4518</v>
      </c>
      <c r="C3232" s="16" t="s">
        <v>750</v>
      </c>
      <c r="D3232" s="16" t="s">
        <v>211</v>
      </c>
      <c r="E3232" s="16" t="n">
        <v>2</v>
      </c>
      <c r="F3232" s="16" t="n">
        <v>1357</v>
      </c>
      <c r="G3232" s="16" t="n">
        <v>0.1</v>
      </c>
      <c r="H3232" s="16" t="s">
        <v>112</v>
      </c>
      <c r="I3232" s="16" t="s">
        <v>100</v>
      </c>
      <c r="J3232" s="16" t="n">
        <v>3</v>
      </c>
      <c r="K3232" s="16" t="n">
        <v>4</v>
      </c>
      <c r="L3232" s="16" t="s">
        <v>41</v>
      </c>
      <c r="M3232" s="18" t="n">
        <f aca="false">IF(ISNUMBER(B3232),B3232,IF(MID(B3232,3,1)="-",DATE(VALUE(RIGHT(B3232,4)),VALUE(MID(B3232,4,2)),VALUE(LEFT(B3232,2))),DATE(VALUE(LEFT(B3232,4)),VALUE(MID(B3232,6,2)),VALUE(RIGHT(B3232,2)))))</f>
        <v>45931</v>
      </c>
      <c r="N3232" s="16" t="n">
        <f aca="false">MONTH(M3232)</f>
        <v>10</v>
      </c>
      <c r="O3232" s="16" t="str">
        <f aca="false">PROPER(TRIM(H3232))</f>
        <v>Mumbai</v>
      </c>
      <c r="P3232" s="16" t="str">
        <f aca="false">IFERROR(VLOOKUP(O3232,city_map!$A$2:$B$6,2,FALSE()),O3232)</f>
        <v>Mumbai</v>
      </c>
      <c r="Q3232" s="16" t="n">
        <f aca="false">IF(ISNUMBER(F3232),F3232,VALUE(SUBSTITUTE(SUBSTITUTE(F3232,"₹",""),",","")))</f>
        <v>1357</v>
      </c>
      <c r="R3232" s="16" t="n">
        <f aca="false">IF(E3232=99,1,E3232)</f>
        <v>2</v>
      </c>
      <c r="S3232" s="16" t="n">
        <f aca="false">IF(G3232="",0,G3232)</f>
        <v>0.1</v>
      </c>
      <c r="T3232" s="16" t="str">
        <f aca="false">IF(I3232="","Unknown",IF(I3232="upi","UPI",I3232))</f>
        <v>Net Banking</v>
      </c>
      <c r="U3232" s="16" t="str">
        <f aca="false">IF(L3232="Yes","Y",IF(L3232="No","N",L3232))</f>
        <v>N</v>
      </c>
      <c r="V3232" s="19" t="n">
        <f aca="false">ROUND(R3232*Q3232*(1-S3232),2)</f>
        <v>2442.6</v>
      </c>
      <c r="W3232" s="16" t="str">
        <f aca="false">_xlfn.XLOOKUP(D3232,products!$A$2:$A$61,products!$C$2:$C$61,"Not found")</f>
        <v>Fashion</v>
      </c>
    </row>
    <row r="3233" customFormat="false" ht="15" hidden="false" customHeight="false" outlineLevel="0" collapsed="false">
      <c r="A3233" s="16" t="s">
        <v>4533</v>
      </c>
      <c r="B3233" s="16" t="s">
        <v>4518</v>
      </c>
      <c r="C3233" s="16" t="s">
        <v>2064</v>
      </c>
      <c r="D3233" s="16" t="s">
        <v>222</v>
      </c>
      <c r="E3233" s="16" t="n">
        <v>3</v>
      </c>
      <c r="F3233" s="16" t="n">
        <v>1821</v>
      </c>
      <c r="G3233" s="16"/>
      <c r="H3233" s="16" t="s">
        <v>112</v>
      </c>
      <c r="I3233" s="16" t="s">
        <v>40</v>
      </c>
      <c r="J3233" s="16" t="n">
        <v>5</v>
      </c>
      <c r="K3233" s="16" t="n">
        <v>3</v>
      </c>
      <c r="L3233" s="16" t="s">
        <v>41</v>
      </c>
      <c r="M3233" s="18" t="n">
        <f aca="false">IF(ISNUMBER(B3233),B3233,IF(MID(B3233,3,1)="-",DATE(VALUE(RIGHT(B3233,4)),VALUE(MID(B3233,4,2)),VALUE(LEFT(B3233,2))),DATE(VALUE(LEFT(B3233,4)),VALUE(MID(B3233,6,2)),VALUE(RIGHT(B3233,2)))))</f>
        <v>45931</v>
      </c>
      <c r="N3233" s="16" t="n">
        <f aca="false">MONTH(M3233)</f>
        <v>10</v>
      </c>
      <c r="O3233" s="16" t="str">
        <f aca="false">PROPER(TRIM(H3233))</f>
        <v>Mumbai</v>
      </c>
      <c r="P3233" s="16" t="str">
        <f aca="false">IFERROR(VLOOKUP(O3233,city_map!$A$2:$B$6,2,FALSE()),O3233)</f>
        <v>Mumbai</v>
      </c>
      <c r="Q3233" s="16" t="n">
        <f aca="false">IF(ISNUMBER(F3233),F3233,VALUE(SUBSTITUTE(SUBSTITUTE(F3233,"₹",""),",","")))</f>
        <v>1821</v>
      </c>
      <c r="R3233" s="16" t="n">
        <f aca="false">IF(E3233=99,1,E3233)</f>
        <v>3</v>
      </c>
      <c r="S3233" s="16" t="n">
        <f aca="false">IF(G3233="",0,G3233)</f>
        <v>0</v>
      </c>
      <c r="T3233" s="16" t="str">
        <f aca="false">IF(I3233="","Unknown",IF(I3233="upi","UPI",I3233))</f>
        <v>COD</v>
      </c>
      <c r="U3233" s="16" t="str">
        <f aca="false">IF(L3233="Yes","Y",IF(L3233="No","N",L3233))</f>
        <v>N</v>
      </c>
      <c r="V3233" s="19" t="n">
        <f aca="false">ROUND(R3233*Q3233*(1-S3233),2)</f>
        <v>5463</v>
      </c>
      <c r="W3233" s="16" t="str">
        <f aca="false">_xlfn.XLOOKUP(D3233,products!$A$2:$A$61,products!$C$2:$C$61,"Not found")</f>
        <v>Fashion</v>
      </c>
    </row>
    <row r="3234" customFormat="false" ht="15" hidden="false" customHeight="false" outlineLevel="0" collapsed="false">
      <c r="A3234" s="16" t="s">
        <v>4534</v>
      </c>
      <c r="B3234" s="16" t="s">
        <v>4518</v>
      </c>
      <c r="C3234" s="16" t="s">
        <v>1738</v>
      </c>
      <c r="D3234" s="16" t="s">
        <v>80</v>
      </c>
      <c r="E3234" s="16" t="n">
        <v>2</v>
      </c>
      <c r="F3234" s="16" t="n">
        <v>1566</v>
      </c>
      <c r="G3234" s="16" t="n">
        <v>0.2</v>
      </c>
      <c r="H3234" s="16" t="s">
        <v>112</v>
      </c>
      <c r="I3234" s="16" t="s">
        <v>60</v>
      </c>
      <c r="J3234" s="16" t="n">
        <v>4</v>
      </c>
      <c r="K3234" s="16" t="n">
        <v>4</v>
      </c>
      <c r="L3234" s="16" t="s">
        <v>41</v>
      </c>
      <c r="M3234" s="18" t="n">
        <f aca="false">IF(ISNUMBER(B3234),B3234,IF(MID(B3234,3,1)="-",DATE(VALUE(RIGHT(B3234,4)),VALUE(MID(B3234,4,2)),VALUE(LEFT(B3234,2))),DATE(VALUE(LEFT(B3234,4)),VALUE(MID(B3234,6,2)),VALUE(RIGHT(B3234,2)))))</f>
        <v>45931</v>
      </c>
      <c r="N3234" s="16" t="n">
        <f aca="false">MONTH(M3234)</f>
        <v>10</v>
      </c>
      <c r="O3234" s="16" t="str">
        <f aca="false">PROPER(TRIM(H3234))</f>
        <v>Mumbai</v>
      </c>
      <c r="P3234" s="16" t="str">
        <f aca="false">IFERROR(VLOOKUP(O3234,city_map!$A$2:$B$6,2,FALSE()),O3234)</f>
        <v>Mumbai</v>
      </c>
      <c r="Q3234" s="16" t="n">
        <f aca="false">IF(ISNUMBER(F3234),F3234,VALUE(SUBSTITUTE(SUBSTITUTE(F3234,"₹",""),",","")))</f>
        <v>1566</v>
      </c>
      <c r="R3234" s="16" t="n">
        <f aca="false">IF(E3234=99,1,E3234)</f>
        <v>2</v>
      </c>
      <c r="S3234" s="16" t="n">
        <f aca="false">IF(G3234="",0,G3234)</f>
        <v>0.2</v>
      </c>
      <c r="T3234" s="16" t="str">
        <f aca="false">IF(I3234="","Unknown",IF(I3234="upi","UPI",I3234))</f>
        <v>UPI</v>
      </c>
      <c r="U3234" s="16" t="str">
        <f aca="false">IF(L3234="Yes","Y",IF(L3234="No","N",L3234))</f>
        <v>N</v>
      </c>
      <c r="V3234" s="19" t="n">
        <f aca="false">ROUND(R3234*Q3234*(1-S3234),2)</f>
        <v>2505.6</v>
      </c>
      <c r="W3234" s="16" t="str">
        <f aca="false">_xlfn.XLOOKUP(D3234,products!$A$2:$A$61,products!$C$2:$C$61,"Not found")</f>
        <v>Beauty</v>
      </c>
    </row>
    <row r="3235" customFormat="false" ht="15" hidden="false" customHeight="false" outlineLevel="0" collapsed="false">
      <c r="A3235" s="16" t="s">
        <v>4535</v>
      </c>
      <c r="B3235" s="16" t="s">
        <v>4518</v>
      </c>
      <c r="C3235" s="16" t="s">
        <v>1034</v>
      </c>
      <c r="D3235" s="16" t="s">
        <v>51</v>
      </c>
      <c r="E3235" s="16" t="n">
        <v>2</v>
      </c>
      <c r="F3235" s="16" t="n">
        <v>2359</v>
      </c>
      <c r="G3235" s="16" t="n">
        <v>0.1</v>
      </c>
      <c r="H3235" s="16" t="s">
        <v>130</v>
      </c>
      <c r="I3235" s="16" t="s">
        <v>71</v>
      </c>
      <c r="J3235" s="16" t="n">
        <v>6</v>
      </c>
      <c r="K3235" s="16" t="n">
        <v>4</v>
      </c>
      <c r="L3235" s="16" t="s">
        <v>41</v>
      </c>
      <c r="M3235" s="18" t="n">
        <f aca="false">IF(ISNUMBER(B3235),B3235,IF(MID(B3235,3,1)="-",DATE(VALUE(RIGHT(B3235,4)),VALUE(MID(B3235,4,2)),VALUE(LEFT(B3235,2))),DATE(VALUE(LEFT(B3235,4)),VALUE(MID(B3235,6,2)),VALUE(RIGHT(B3235,2)))))</f>
        <v>45931</v>
      </c>
      <c r="N3235" s="16" t="n">
        <f aca="false">MONTH(M3235)</f>
        <v>10</v>
      </c>
      <c r="O3235" s="16" t="str">
        <f aca="false">PROPER(TRIM(H3235))</f>
        <v>Bengaluru</v>
      </c>
      <c r="P3235" s="16" t="str">
        <f aca="false">IFERROR(VLOOKUP(O3235,city_map!$A$2:$B$6,2,FALSE()),O3235)</f>
        <v>Bengaluru</v>
      </c>
      <c r="Q3235" s="16" t="n">
        <f aca="false">IF(ISNUMBER(F3235),F3235,VALUE(SUBSTITUTE(SUBSTITUTE(F3235,"₹",""),",","")))</f>
        <v>2359</v>
      </c>
      <c r="R3235" s="16" t="n">
        <f aca="false">IF(E3235=99,1,E3235)</f>
        <v>2</v>
      </c>
      <c r="S3235" s="16" t="n">
        <f aca="false">IF(G3235="",0,G3235)</f>
        <v>0.1</v>
      </c>
      <c r="T3235" s="16" t="str">
        <f aca="false">IF(I3235="","Unknown",IF(I3235="upi","UPI",I3235))</f>
        <v>Credit Card</v>
      </c>
      <c r="U3235" s="16" t="str">
        <f aca="false">IF(L3235="Yes","Y",IF(L3235="No","N",L3235))</f>
        <v>N</v>
      </c>
      <c r="V3235" s="19" t="n">
        <f aca="false">ROUND(R3235*Q3235*(1-S3235),2)</f>
        <v>4246.2</v>
      </c>
      <c r="W3235" s="16" t="str">
        <f aca="false">_xlfn.XLOOKUP(D3235,products!$A$2:$A$61,products!$C$2:$C$61,"Not found")</f>
        <v>Fashion</v>
      </c>
    </row>
    <row r="3236" customFormat="false" ht="15" hidden="false" customHeight="false" outlineLevel="0" collapsed="false">
      <c r="A3236" s="16" t="s">
        <v>4536</v>
      </c>
      <c r="B3236" s="16" t="s">
        <v>4518</v>
      </c>
      <c r="C3236" s="16" t="s">
        <v>1038</v>
      </c>
      <c r="D3236" s="16" t="s">
        <v>136</v>
      </c>
      <c r="E3236" s="16" t="n">
        <v>2</v>
      </c>
      <c r="F3236" s="16" t="n">
        <v>2246</v>
      </c>
      <c r="G3236" s="16" t="n">
        <v>0.1</v>
      </c>
      <c r="H3236" s="16" t="s">
        <v>89</v>
      </c>
      <c r="I3236" s="16" t="s">
        <v>60</v>
      </c>
      <c r="J3236" s="16" t="n">
        <v>4</v>
      </c>
      <c r="K3236" s="16" t="n">
        <v>5</v>
      </c>
      <c r="L3236" s="16" t="s">
        <v>41</v>
      </c>
      <c r="M3236" s="18" t="n">
        <f aca="false">IF(ISNUMBER(B3236),B3236,IF(MID(B3236,3,1)="-",DATE(VALUE(RIGHT(B3236,4)),VALUE(MID(B3236,4,2)),VALUE(LEFT(B3236,2))),DATE(VALUE(LEFT(B3236,4)),VALUE(MID(B3236,6,2)),VALUE(RIGHT(B3236,2)))))</f>
        <v>45931</v>
      </c>
      <c r="N3236" s="16" t="n">
        <f aca="false">MONTH(M3236)</f>
        <v>10</v>
      </c>
      <c r="O3236" s="16" t="str">
        <f aca="false">PROPER(TRIM(H3236))</f>
        <v>Ahmedabad</v>
      </c>
      <c r="P3236" s="16" t="str">
        <f aca="false">IFERROR(VLOOKUP(O3236,city_map!$A$2:$B$6,2,FALSE()),O3236)</f>
        <v>Ahmedabad</v>
      </c>
      <c r="Q3236" s="16" t="n">
        <f aca="false">IF(ISNUMBER(F3236),F3236,VALUE(SUBSTITUTE(SUBSTITUTE(F3236,"₹",""),",","")))</f>
        <v>2246</v>
      </c>
      <c r="R3236" s="16" t="n">
        <f aca="false">IF(E3236=99,1,E3236)</f>
        <v>2</v>
      </c>
      <c r="S3236" s="16" t="n">
        <f aca="false">IF(G3236="",0,G3236)</f>
        <v>0.1</v>
      </c>
      <c r="T3236" s="16" t="str">
        <f aca="false">IF(I3236="","Unknown",IF(I3236="upi","UPI",I3236))</f>
        <v>UPI</v>
      </c>
      <c r="U3236" s="16" t="str">
        <f aca="false">IF(L3236="Yes","Y",IF(L3236="No","N",L3236))</f>
        <v>N</v>
      </c>
      <c r="V3236" s="19" t="n">
        <f aca="false">ROUND(R3236*Q3236*(1-S3236),2)</f>
        <v>4042.8</v>
      </c>
      <c r="W3236" s="16" t="str">
        <f aca="false">_xlfn.XLOOKUP(D3236,products!$A$2:$A$61,products!$C$2:$C$61,"Not found")</f>
        <v>Electronics</v>
      </c>
    </row>
    <row r="3237" customFormat="false" ht="15" hidden="false" customHeight="false" outlineLevel="0" collapsed="false">
      <c r="A3237" s="16" t="s">
        <v>4537</v>
      </c>
      <c r="B3237" s="16" t="s">
        <v>4518</v>
      </c>
      <c r="C3237" s="16" t="s">
        <v>1318</v>
      </c>
      <c r="D3237" s="16" t="s">
        <v>203</v>
      </c>
      <c r="E3237" s="16" t="n">
        <v>1</v>
      </c>
      <c r="F3237" s="16" t="n">
        <v>2582</v>
      </c>
      <c r="G3237" s="16" t="n">
        <v>0.1</v>
      </c>
      <c r="H3237" s="16" t="s">
        <v>70</v>
      </c>
      <c r="I3237" s="16" t="s">
        <v>40</v>
      </c>
      <c r="J3237" s="16" t="n">
        <v>9</v>
      </c>
      <c r="K3237" s="16" t="n">
        <v>3</v>
      </c>
      <c r="L3237" s="16" t="s">
        <v>41</v>
      </c>
      <c r="M3237" s="18" t="n">
        <f aca="false">IF(ISNUMBER(B3237),B3237,IF(MID(B3237,3,1)="-",DATE(VALUE(RIGHT(B3237,4)),VALUE(MID(B3237,4,2)),VALUE(LEFT(B3237,2))),DATE(VALUE(LEFT(B3237,4)),VALUE(MID(B3237,6,2)),VALUE(RIGHT(B3237,2)))))</f>
        <v>45931</v>
      </c>
      <c r="N3237" s="16" t="n">
        <f aca="false">MONTH(M3237)</f>
        <v>10</v>
      </c>
      <c r="O3237" s="16" t="str">
        <f aca="false">PROPER(TRIM(H3237))</f>
        <v>Pune</v>
      </c>
      <c r="P3237" s="16" t="str">
        <f aca="false">IFERROR(VLOOKUP(O3237,city_map!$A$2:$B$6,2,FALSE()),O3237)</f>
        <v>Pune</v>
      </c>
      <c r="Q3237" s="16" t="n">
        <f aca="false">IF(ISNUMBER(F3237),F3237,VALUE(SUBSTITUTE(SUBSTITUTE(F3237,"₹",""),",","")))</f>
        <v>2582</v>
      </c>
      <c r="R3237" s="16" t="n">
        <f aca="false">IF(E3237=99,1,E3237)</f>
        <v>1</v>
      </c>
      <c r="S3237" s="16" t="n">
        <f aca="false">IF(G3237="",0,G3237)</f>
        <v>0.1</v>
      </c>
      <c r="T3237" s="16" t="str">
        <f aca="false">IF(I3237="","Unknown",IF(I3237="upi","UPI",I3237))</f>
        <v>COD</v>
      </c>
      <c r="U3237" s="16" t="str">
        <f aca="false">IF(L3237="Yes","Y",IF(L3237="No","N",L3237))</f>
        <v>N</v>
      </c>
      <c r="V3237" s="19" t="n">
        <f aca="false">ROUND(R3237*Q3237*(1-S3237),2)</f>
        <v>2323.8</v>
      </c>
      <c r="W3237" s="16" t="str">
        <f aca="false">_xlfn.XLOOKUP(D3237,products!$A$2:$A$61,products!$C$2:$C$61,"Not found")</f>
        <v>Fashion</v>
      </c>
    </row>
    <row r="3238" customFormat="false" ht="15" hidden="false" customHeight="false" outlineLevel="0" collapsed="false">
      <c r="A3238" s="16" t="s">
        <v>4538</v>
      </c>
      <c r="B3238" s="16" t="s">
        <v>4518</v>
      </c>
      <c r="C3238" s="16" t="s">
        <v>1070</v>
      </c>
      <c r="D3238" s="16" t="s">
        <v>108</v>
      </c>
      <c r="E3238" s="16" t="n">
        <v>1</v>
      </c>
      <c r="F3238" s="16" t="n">
        <v>3588</v>
      </c>
      <c r="G3238" s="16" t="n">
        <v>0.2</v>
      </c>
      <c r="H3238" s="16" t="s">
        <v>208</v>
      </c>
      <c r="I3238" s="16" t="s">
        <v>60</v>
      </c>
      <c r="J3238" s="16" t="n">
        <v>7</v>
      </c>
      <c r="K3238" s="16" t="n">
        <v>4</v>
      </c>
      <c r="L3238" s="16" t="s">
        <v>41</v>
      </c>
      <c r="M3238" s="18" t="n">
        <f aca="false">IF(ISNUMBER(B3238),B3238,IF(MID(B3238,3,1)="-",DATE(VALUE(RIGHT(B3238,4)),VALUE(MID(B3238,4,2)),VALUE(LEFT(B3238,2))),DATE(VALUE(LEFT(B3238,4)),VALUE(MID(B3238,6,2)),VALUE(RIGHT(B3238,2)))))</f>
        <v>45931</v>
      </c>
      <c r="N3238" s="16" t="n">
        <f aca="false">MONTH(M3238)</f>
        <v>10</v>
      </c>
      <c r="O3238" s="16" t="str">
        <f aca="false">PROPER(TRIM(H3238))</f>
        <v>Jaipur</v>
      </c>
      <c r="P3238" s="16" t="str">
        <f aca="false">IFERROR(VLOOKUP(O3238,city_map!$A$2:$B$6,2,FALSE()),O3238)</f>
        <v>Jaipur</v>
      </c>
      <c r="Q3238" s="16" t="n">
        <f aca="false">IF(ISNUMBER(F3238),F3238,VALUE(SUBSTITUTE(SUBSTITUTE(F3238,"₹",""),",","")))</f>
        <v>3588</v>
      </c>
      <c r="R3238" s="16" t="n">
        <f aca="false">IF(E3238=99,1,E3238)</f>
        <v>1</v>
      </c>
      <c r="S3238" s="16" t="n">
        <f aca="false">IF(G3238="",0,G3238)</f>
        <v>0.2</v>
      </c>
      <c r="T3238" s="16" t="str">
        <f aca="false">IF(I3238="","Unknown",IF(I3238="upi","UPI",I3238))</f>
        <v>UPI</v>
      </c>
      <c r="U3238" s="16" t="str">
        <f aca="false">IF(L3238="Yes","Y",IF(L3238="No","N",L3238))</f>
        <v>N</v>
      </c>
      <c r="V3238" s="19" t="n">
        <f aca="false">ROUND(R3238*Q3238*(1-S3238),2)</f>
        <v>2870.4</v>
      </c>
      <c r="W3238" s="16" t="str">
        <f aca="false">_xlfn.XLOOKUP(D3238,products!$A$2:$A$61,products!$C$2:$C$61,"Not found")</f>
        <v>Electronics</v>
      </c>
    </row>
    <row r="3239" customFormat="false" ht="15" hidden="false" customHeight="false" outlineLevel="0" collapsed="false">
      <c r="A3239" s="16" t="s">
        <v>4539</v>
      </c>
      <c r="B3239" s="16" t="s">
        <v>4518</v>
      </c>
      <c r="C3239" s="16" t="s">
        <v>1241</v>
      </c>
      <c r="D3239" s="16" t="s">
        <v>254</v>
      </c>
      <c r="E3239" s="16" t="n">
        <v>2</v>
      </c>
      <c r="F3239" s="16" t="n">
        <v>1011</v>
      </c>
      <c r="G3239" s="16" t="n">
        <v>0.1</v>
      </c>
      <c r="H3239" s="16" t="s">
        <v>208</v>
      </c>
      <c r="I3239" s="16" t="s">
        <v>71</v>
      </c>
      <c r="J3239" s="16" t="n">
        <v>6</v>
      </c>
      <c r="K3239" s="16" t="n">
        <v>3</v>
      </c>
      <c r="L3239" s="16" t="s">
        <v>57</v>
      </c>
      <c r="M3239" s="18" t="n">
        <f aca="false">IF(ISNUMBER(B3239),B3239,IF(MID(B3239,3,1)="-",DATE(VALUE(RIGHT(B3239,4)),VALUE(MID(B3239,4,2)),VALUE(LEFT(B3239,2))),DATE(VALUE(LEFT(B3239,4)),VALUE(MID(B3239,6,2)),VALUE(RIGHT(B3239,2)))))</f>
        <v>45931</v>
      </c>
      <c r="N3239" s="16" t="n">
        <f aca="false">MONTH(M3239)</f>
        <v>10</v>
      </c>
      <c r="O3239" s="16" t="str">
        <f aca="false">PROPER(TRIM(H3239))</f>
        <v>Jaipur</v>
      </c>
      <c r="P3239" s="16" t="str">
        <f aca="false">IFERROR(VLOOKUP(O3239,city_map!$A$2:$B$6,2,FALSE()),O3239)</f>
        <v>Jaipur</v>
      </c>
      <c r="Q3239" s="16" t="n">
        <f aca="false">IF(ISNUMBER(F3239),F3239,VALUE(SUBSTITUTE(SUBSTITUTE(F3239,"₹",""),",","")))</f>
        <v>1011</v>
      </c>
      <c r="R3239" s="16" t="n">
        <f aca="false">IF(E3239=99,1,E3239)</f>
        <v>2</v>
      </c>
      <c r="S3239" s="16" t="n">
        <f aca="false">IF(G3239="",0,G3239)</f>
        <v>0.1</v>
      </c>
      <c r="T3239" s="16" t="str">
        <f aca="false">IF(I3239="","Unknown",IF(I3239="upi","UPI",I3239))</f>
        <v>Credit Card</v>
      </c>
      <c r="U3239" s="16" t="str">
        <f aca="false">IF(L3239="Yes","Y",IF(L3239="No","N",L3239))</f>
        <v>Y</v>
      </c>
      <c r="V3239" s="19" t="n">
        <f aca="false">ROUND(R3239*Q3239*(1-S3239),2)</f>
        <v>1819.8</v>
      </c>
      <c r="W3239" s="16" t="str">
        <f aca="false">_xlfn.XLOOKUP(D3239,products!$A$2:$A$61,products!$C$2:$C$61,"Not found")</f>
        <v>Fashion</v>
      </c>
    </row>
    <row r="3240" customFormat="false" ht="15" hidden="false" customHeight="false" outlineLevel="0" collapsed="false">
      <c r="A3240" s="16" t="s">
        <v>4540</v>
      </c>
      <c r="B3240" s="16" t="s">
        <v>4541</v>
      </c>
      <c r="C3240" s="16" t="s">
        <v>2386</v>
      </c>
      <c r="D3240" s="16" t="s">
        <v>173</v>
      </c>
      <c r="E3240" s="16" t="n">
        <v>2</v>
      </c>
      <c r="F3240" s="16" t="n">
        <v>1229</v>
      </c>
      <c r="G3240" s="16" t="n">
        <v>0.1</v>
      </c>
      <c r="H3240" s="16" t="s">
        <v>56</v>
      </c>
      <c r="I3240" s="16" t="s">
        <v>40</v>
      </c>
      <c r="J3240" s="16" t="n">
        <v>5</v>
      </c>
      <c r="K3240" s="16"/>
      <c r="L3240" s="16" t="s">
        <v>41</v>
      </c>
      <c r="M3240" s="18" t="n">
        <f aca="false">IF(ISNUMBER(B3240),B3240,IF(MID(B3240,3,1)="-",DATE(VALUE(RIGHT(B3240,4)),VALUE(MID(B3240,4,2)),VALUE(LEFT(B3240,2))),DATE(VALUE(LEFT(B3240,4)),VALUE(MID(B3240,6,2)),VALUE(RIGHT(B3240,2)))))</f>
        <v>45932</v>
      </c>
      <c r="N3240" s="16" t="n">
        <f aca="false">MONTH(M3240)</f>
        <v>10</v>
      </c>
      <c r="O3240" s="16" t="str">
        <f aca="false">PROPER(TRIM(H3240))</f>
        <v>Lucknow</v>
      </c>
      <c r="P3240" s="16" t="str">
        <f aca="false">IFERROR(VLOOKUP(O3240,city_map!$A$2:$B$6,2,FALSE()),O3240)</f>
        <v>Lucknow</v>
      </c>
      <c r="Q3240" s="16" t="n">
        <f aca="false">IF(ISNUMBER(F3240),F3240,VALUE(SUBSTITUTE(SUBSTITUTE(F3240,"₹",""),",","")))</f>
        <v>1229</v>
      </c>
      <c r="R3240" s="16" t="n">
        <f aca="false">IF(E3240=99,1,E3240)</f>
        <v>2</v>
      </c>
      <c r="S3240" s="16" t="n">
        <f aca="false">IF(G3240="",0,G3240)</f>
        <v>0.1</v>
      </c>
      <c r="T3240" s="16" t="str">
        <f aca="false">IF(I3240="","Unknown",IF(I3240="upi","UPI",I3240))</f>
        <v>COD</v>
      </c>
      <c r="U3240" s="16" t="str">
        <f aca="false">IF(L3240="Yes","Y",IF(L3240="No","N",L3240))</f>
        <v>N</v>
      </c>
      <c r="V3240" s="19" t="n">
        <f aca="false">ROUND(R3240*Q3240*(1-S3240),2)</f>
        <v>2212.2</v>
      </c>
      <c r="W3240" s="16" t="str">
        <f aca="false">_xlfn.XLOOKUP(D3240,products!$A$2:$A$61,products!$C$2:$C$61,"Not found")</f>
        <v>Fashion</v>
      </c>
    </row>
    <row r="3241" customFormat="false" ht="15" hidden="false" customHeight="false" outlineLevel="0" collapsed="false">
      <c r="A3241" s="16" t="s">
        <v>4542</v>
      </c>
      <c r="B3241" s="16" t="s">
        <v>4541</v>
      </c>
      <c r="C3241" s="16" t="s">
        <v>76</v>
      </c>
      <c r="D3241" s="16" t="s">
        <v>254</v>
      </c>
      <c r="E3241" s="16" t="n">
        <v>2</v>
      </c>
      <c r="F3241" s="16" t="n">
        <v>1039</v>
      </c>
      <c r="G3241" s="16" t="n">
        <v>0.15</v>
      </c>
      <c r="H3241" s="16" t="s">
        <v>560</v>
      </c>
      <c r="I3241" s="16" t="s">
        <v>60</v>
      </c>
      <c r="J3241" s="16" t="n">
        <v>4</v>
      </c>
      <c r="K3241" s="16" t="n">
        <v>4</v>
      </c>
      <c r="L3241" s="16" t="s">
        <v>41</v>
      </c>
      <c r="M3241" s="18" t="n">
        <f aca="false">IF(ISNUMBER(B3241),B3241,IF(MID(B3241,3,1)="-",DATE(VALUE(RIGHT(B3241,4)),VALUE(MID(B3241,4,2)),VALUE(LEFT(B3241,2))),DATE(VALUE(LEFT(B3241,4)),VALUE(MID(B3241,6,2)),VALUE(RIGHT(B3241,2)))))</f>
        <v>45932</v>
      </c>
      <c r="N3241" s="16" t="n">
        <f aca="false">MONTH(M3241)</f>
        <v>10</v>
      </c>
      <c r="O3241" s="16" t="str">
        <f aca="false">PROPER(TRIM(H3241))</f>
        <v>Chennai</v>
      </c>
      <c r="P3241" s="16" t="str">
        <f aca="false">IFERROR(VLOOKUP(O3241,city_map!$A$2:$B$6,2,FALSE()),O3241)</f>
        <v>Chennai</v>
      </c>
      <c r="Q3241" s="16" t="n">
        <f aca="false">IF(ISNUMBER(F3241),F3241,VALUE(SUBSTITUTE(SUBSTITUTE(F3241,"₹",""),",","")))</f>
        <v>1039</v>
      </c>
      <c r="R3241" s="16" t="n">
        <f aca="false">IF(E3241=99,1,E3241)</f>
        <v>2</v>
      </c>
      <c r="S3241" s="16" t="n">
        <f aca="false">IF(G3241="",0,G3241)</f>
        <v>0.15</v>
      </c>
      <c r="T3241" s="16" t="str">
        <f aca="false">IF(I3241="","Unknown",IF(I3241="upi","UPI",I3241))</f>
        <v>UPI</v>
      </c>
      <c r="U3241" s="16" t="str">
        <f aca="false">IF(L3241="Yes","Y",IF(L3241="No","N",L3241))</f>
        <v>N</v>
      </c>
      <c r="V3241" s="19" t="n">
        <f aca="false">ROUND(R3241*Q3241*(1-S3241),2)</f>
        <v>1766.3</v>
      </c>
      <c r="W3241" s="16" t="str">
        <f aca="false">_xlfn.XLOOKUP(D3241,products!$A$2:$A$61,products!$C$2:$C$61,"Not found")</f>
        <v>Fashion</v>
      </c>
    </row>
    <row r="3242" customFormat="false" ht="15" hidden="false" customHeight="false" outlineLevel="0" collapsed="false">
      <c r="A3242" s="16" t="s">
        <v>4543</v>
      </c>
      <c r="B3242" s="16" t="s">
        <v>4541</v>
      </c>
      <c r="C3242" s="16" t="s">
        <v>2970</v>
      </c>
      <c r="D3242" s="16" t="s">
        <v>165</v>
      </c>
      <c r="E3242" s="16" t="n">
        <v>2</v>
      </c>
      <c r="F3242" s="16" t="n">
        <v>943</v>
      </c>
      <c r="G3242" s="16" t="n">
        <v>0.2</v>
      </c>
      <c r="H3242" s="16" t="s">
        <v>112</v>
      </c>
      <c r="I3242" s="16" t="s">
        <v>71</v>
      </c>
      <c r="J3242" s="16" t="n">
        <v>4</v>
      </c>
      <c r="K3242" s="16" t="n">
        <v>5</v>
      </c>
      <c r="L3242" s="16" t="s">
        <v>41</v>
      </c>
      <c r="M3242" s="18" t="n">
        <f aca="false">IF(ISNUMBER(B3242),B3242,IF(MID(B3242,3,1)="-",DATE(VALUE(RIGHT(B3242,4)),VALUE(MID(B3242,4,2)),VALUE(LEFT(B3242,2))),DATE(VALUE(LEFT(B3242,4)),VALUE(MID(B3242,6,2)),VALUE(RIGHT(B3242,2)))))</f>
        <v>45932</v>
      </c>
      <c r="N3242" s="16" t="n">
        <f aca="false">MONTH(M3242)</f>
        <v>10</v>
      </c>
      <c r="O3242" s="16" t="str">
        <f aca="false">PROPER(TRIM(H3242))</f>
        <v>Mumbai</v>
      </c>
      <c r="P3242" s="16" t="str">
        <f aca="false">IFERROR(VLOOKUP(O3242,city_map!$A$2:$B$6,2,FALSE()),O3242)</f>
        <v>Mumbai</v>
      </c>
      <c r="Q3242" s="16" t="n">
        <f aca="false">IF(ISNUMBER(F3242),F3242,VALUE(SUBSTITUTE(SUBSTITUTE(F3242,"₹",""),",","")))</f>
        <v>943</v>
      </c>
      <c r="R3242" s="16" t="n">
        <f aca="false">IF(E3242=99,1,E3242)</f>
        <v>2</v>
      </c>
      <c r="S3242" s="16" t="n">
        <f aca="false">IF(G3242="",0,G3242)</f>
        <v>0.2</v>
      </c>
      <c r="T3242" s="16" t="str">
        <f aca="false">IF(I3242="","Unknown",IF(I3242="upi","UPI",I3242))</f>
        <v>Credit Card</v>
      </c>
      <c r="U3242" s="16" t="str">
        <f aca="false">IF(L3242="Yes","Y",IF(L3242="No","N",L3242))</f>
        <v>N</v>
      </c>
      <c r="V3242" s="19" t="n">
        <f aca="false">ROUND(R3242*Q3242*(1-S3242),2)</f>
        <v>1508.8</v>
      </c>
      <c r="W3242" s="16" t="str">
        <f aca="false">_xlfn.XLOOKUP(D3242,products!$A$2:$A$61,products!$C$2:$C$61,"Not found")</f>
        <v>Electronics</v>
      </c>
    </row>
    <row r="3243" customFormat="false" ht="15" hidden="false" customHeight="false" outlineLevel="0" collapsed="false">
      <c r="A3243" s="16" t="s">
        <v>4544</v>
      </c>
      <c r="B3243" s="16" t="s">
        <v>4541</v>
      </c>
      <c r="C3243" s="16" t="s">
        <v>3028</v>
      </c>
      <c r="D3243" s="16" t="s">
        <v>142</v>
      </c>
      <c r="E3243" s="16" t="n">
        <v>2</v>
      </c>
      <c r="F3243" s="16" t="n">
        <v>589</v>
      </c>
      <c r="G3243" s="16" t="n">
        <v>0.2</v>
      </c>
      <c r="H3243" s="16" t="s">
        <v>112</v>
      </c>
      <c r="I3243" s="16" t="s">
        <v>60</v>
      </c>
      <c r="J3243" s="16" t="n">
        <v>4</v>
      </c>
      <c r="K3243" s="16" t="n">
        <v>3</v>
      </c>
      <c r="L3243" s="16" t="s">
        <v>57</v>
      </c>
      <c r="M3243" s="18" t="n">
        <f aca="false">IF(ISNUMBER(B3243),B3243,IF(MID(B3243,3,1)="-",DATE(VALUE(RIGHT(B3243,4)),VALUE(MID(B3243,4,2)),VALUE(LEFT(B3243,2))),DATE(VALUE(LEFT(B3243,4)),VALUE(MID(B3243,6,2)),VALUE(RIGHT(B3243,2)))))</f>
        <v>45932</v>
      </c>
      <c r="N3243" s="16" t="n">
        <f aca="false">MONTH(M3243)</f>
        <v>10</v>
      </c>
      <c r="O3243" s="16" t="str">
        <f aca="false">PROPER(TRIM(H3243))</f>
        <v>Mumbai</v>
      </c>
      <c r="P3243" s="16" t="str">
        <f aca="false">IFERROR(VLOOKUP(O3243,city_map!$A$2:$B$6,2,FALSE()),O3243)</f>
        <v>Mumbai</v>
      </c>
      <c r="Q3243" s="16" t="n">
        <f aca="false">IF(ISNUMBER(F3243),F3243,VALUE(SUBSTITUTE(SUBSTITUTE(F3243,"₹",""),",","")))</f>
        <v>589</v>
      </c>
      <c r="R3243" s="16" t="n">
        <f aca="false">IF(E3243=99,1,E3243)</f>
        <v>2</v>
      </c>
      <c r="S3243" s="16" t="n">
        <f aca="false">IF(G3243="",0,G3243)</f>
        <v>0.2</v>
      </c>
      <c r="T3243" s="16" t="str">
        <f aca="false">IF(I3243="","Unknown",IF(I3243="upi","UPI",I3243))</f>
        <v>UPI</v>
      </c>
      <c r="U3243" s="16" t="str">
        <f aca="false">IF(L3243="Yes","Y",IF(L3243="No","N",L3243))</f>
        <v>Y</v>
      </c>
      <c r="V3243" s="19" t="n">
        <f aca="false">ROUND(R3243*Q3243*(1-S3243),2)</f>
        <v>942.4</v>
      </c>
      <c r="W3243" s="16" t="str">
        <f aca="false">_xlfn.XLOOKUP(D3243,products!$A$2:$A$61,products!$C$2:$C$61,"Not found")</f>
        <v>Home</v>
      </c>
    </row>
    <row r="3244" customFormat="false" ht="15" hidden="false" customHeight="false" outlineLevel="0" collapsed="false">
      <c r="A3244" s="16" t="s">
        <v>4545</v>
      </c>
      <c r="B3244" s="16" t="s">
        <v>4541</v>
      </c>
      <c r="C3244" s="16" t="s">
        <v>644</v>
      </c>
      <c r="D3244" s="16" t="s">
        <v>136</v>
      </c>
      <c r="E3244" s="16" t="n">
        <v>1</v>
      </c>
      <c r="F3244" s="16" t="n">
        <v>2169</v>
      </c>
      <c r="G3244" s="16" t="n">
        <v>0.1</v>
      </c>
      <c r="H3244" s="16" t="s">
        <v>56</v>
      </c>
      <c r="I3244" s="16" t="s">
        <v>40</v>
      </c>
      <c r="J3244" s="16" t="n">
        <v>7</v>
      </c>
      <c r="K3244" s="16" t="n">
        <v>4</v>
      </c>
      <c r="L3244" s="16" t="s">
        <v>41</v>
      </c>
      <c r="M3244" s="18" t="n">
        <f aca="false">IF(ISNUMBER(B3244),B3244,IF(MID(B3244,3,1)="-",DATE(VALUE(RIGHT(B3244,4)),VALUE(MID(B3244,4,2)),VALUE(LEFT(B3244,2))),DATE(VALUE(LEFT(B3244,4)),VALUE(MID(B3244,6,2)),VALUE(RIGHT(B3244,2)))))</f>
        <v>45932</v>
      </c>
      <c r="N3244" s="16" t="n">
        <f aca="false">MONTH(M3244)</f>
        <v>10</v>
      </c>
      <c r="O3244" s="16" t="str">
        <f aca="false">PROPER(TRIM(H3244))</f>
        <v>Lucknow</v>
      </c>
      <c r="P3244" s="16" t="str">
        <f aca="false">IFERROR(VLOOKUP(O3244,city_map!$A$2:$B$6,2,FALSE()),O3244)</f>
        <v>Lucknow</v>
      </c>
      <c r="Q3244" s="16" t="n">
        <f aca="false">IF(ISNUMBER(F3244),F3244,VALUE(SUBSTITUTE(SUBSTITUTE(F3244,"₹",""),",","")))</f>
        <v>2169</v>
      </c>
      <c r="R3244" s="16" t="n">
        <f aca="false">IF(E3244=99,1,E3244)</f>
        <v>1</v>
      </c>
      <c r="S3244" s="16" t="n">
        <f aca="false">IF(G3244="",0,G3244)</f>
        <v>0.1</v>
      </c>
      <c r="T3244" s="16" t="str">
        <f aca="false">IF(I3244="","Unknown",IF(I3244="upi","UPI",I3244))</f>
        <v>COD</v>
      </c>
      <c r="U3244" s="16" t="str">
        <f aca="false">IF(L3244="Yes","Y",IF(L3244="No","N",L3244))</f>
        <v>N</v>
      </c>
      <c r="V3244" s="19" t="n">
        <f aca="false">ROUND(R3244*Q3244*(1-S3244),2)</f>
        <v>1952.1</v>
      </c>
      <c r="W3244" s="16" t="str">
        <f aca="false">_xlfn.XLOOKUP(D3244,products!$A$2:$A$61,products!$C$2:$C$61,"Not found")</f>
        <v>Electronics</v>
      </c>
    </row>
    <row r="3245" customFormat="false" ht="15" hidden="false" customHeight="false" outlineLevel="0" collapsed="false">
      <c r="A3245" s="16" t="s">
        <v>4546</v>
      </c>
      <c r="B3245" s="16" t="s">
        <v>4541</v>
      </c>
      <c r="C3245" s="16" t="s">
        <v>417</v>
      </c>
      <c r="D3245" s="16" t="s">
        <v>165</v>
      </c>
      <c r="E3245" s="16" t="n">
        <v>2</v>
      </c>
      <c r="F3245" s="16" t="n">
        <v>876</v>
      </c>
      <c r="G3245" s="16" t="n">
        <v>0.2</v>
      </c>
      <c r="H3245" s="16" t="s">
        <v>208</v>
      </c>
      <c r="I3245" s="16" t="s">
        <v>60</v>
      </c>
      <c r="J3245" s="16" t="n">
        <v>6</v>
      </c>
      <c r="K3245" s="16" t="n">
        <v>2</v>
      </c>
      <c r="L3245" s="16" t="s">
        <v>57</v>
      </c>
      <c r="M3245" s="18" t="n">
        <f aca="false">IF(ISNUMBER(B3245),B3245,IF(MID(B3245,3,1)="-",DATE(VALUE(RIGHT(B3245,4)),VALUE(MID(B3245,4,2)),VALUE(LEFT(B3245,2))),DATE(VALUE(LEFT(B3245,4)),VALUE(MID(B3245,6,2)),VALUE(RIGHT(B3245,2)))))</f>
        <v>45932</v>
      </c>
      <c r="N3245" s="16" t="n">
        <f aca="false">MONTH(M3245)</f>
        <v>10</v>
      </c>
      <c r="O3245" s="16" t="str">
        <f aca="false">PROPER(TRIM(H3245))</f>
        <v>Jaipur</v>
      </c>
      <c r="P3245" s="16" t="str">
        <f aca="false">IFERROR(VLOOKUP(O3245,city_map!$A$2:$B$6,2,FALSE()),O3245)</f>
        <v>Jaipur</v>
      </c>
      <c r="Q3245" s="16" t="n">
        <f aca="false">IF(ISNUMBER(F3245),F3245,VALUE(SUBSTITUTE(SUBSTITUTE(F3245,"₹",""),",","")))</f>
        <v>876</v>
      </c>
      <c r="R3245" s="16" t="n">
        <f aca="false">IF(E3245=99,1,E3245)</f>
        <v>2</v>
      </c>
      <c r="S3245" s="16" t="n">
        <f aca="false">IF(G3245="",0,G3245)</f>
        <v>0.2</v>
      </c>
      <c r="T3245" s="16" t="str">
        <f aca="false">IF(I3245="","Unknown",IF(I3245="upi","UPI",I3245))</f>
        <v>UPI</v>
      </c>
      <c r="U3245" s="16" t="str">
        <f aca="false">IF(L3245="Yes","Y",IF(L3245="No","N",L3245))</f>
        <v>Y</v>
      </c>
      <c r="V3245" s="19" t="n">
        <f aca="false">ROUND(R3245*Q3245*(1-S3245),2)</f>
        <v>1401.6</v>
      </c>
      <c r="W3245" s="16" t="str">
        <f aca="false">_xlfn.XLOOKUP(D3245,products!$A$2:$A$61,products!$C$2:$C$61,"Not found")</f>
        <v>Electronics</v>
      </c>
    </row>
    <row r="3246" customFormat="false" ht="15" hidden="false" customHeight="false" outlineLevel="0" collapsed="false">
      <c r="A3246" s="16" t="s">
        <v>4547</v>
      </c>
      <c r="B3246" s="16" t="s">
        <v>4541</v>
      </c>
      <c r="C3246" s="16" t="s">
        <v>1236</v>
      </c>
      <c r="D3246" s="16" t="s">
        <v>115</v>
      </c>
      <c r="E3246" s="16" t="n">
        <v>1</v>
      </c>
      <c r="F3246" s="16" t="n">
        <v>288</v>
      </c>
      <c r="G3246" s="16" t="n">
        <v>0.2</v>
      </c>
      <c r="H3246" s="16" t="s">
        <v>67</v>
      </c>
      <c r="I3246" s="16" t="s">
        <v>71</v>
      </c>
      <c r="J3246" s="16" t="n">
        <v>9</v>
      </c>
      <c r="K3246" s="16" t="n">
        <v>3</v>
      </c>
      <c r="L3246" s="16" t="s">
        <v>57</v>
      </c>
      <c r="M3246" s="18" t="n">
        <f aca="false">IF(ISNUMBER(B3246),B3246,IF(MID(B3246,3,1)="-",DATE(VALUE(RIGHT(B3246,4)),VALUE(MID(B3246,4,2)),VALUE(LEFT(B3246,2))),DATE(VALUE(LEFT(B3246,4)),VALUE(MID(B3246,6,2)),VALUE(RIGHT(B3246,2)))))</f>
        <v>45932</v>
      </c>
      <c r="N3246" s="16" t="n">
        <f aca="false">MONTH(M3246)</f>
        <v>10</v>
      </c>
      <c r="O3246" s="16" t="str">
        <f aca="false">PROPER(TRIM(H3246))</f>
        <v>Kolkata</v>
      </c>
      <c r="P3246" s="16" t="str">
        <f aca="false">IFERROR(VLOOKUP(O3246,city_map!$A$2:$B$6,2,FALSE()),O3246)</f>
        <v>Kolkata</v>
      </c>
      <c r="Q3246" s="16" t="n">
        <f aca="false">IF(ISNUMBER(F3246),F3246,VALUE(SUBSTITUTE(SUBSTITUTE(F3246,"₹",""),",","")))</f>
        <v>288</v>
      </c>
      <c r="R3246" s="16" t="n">
        <f aca="false">IF(E3246=99,1,E3246)</f>
        <v>1</v>
      </c>
      <c r="S3246" s="16" t="n">
        <f aca="false">IF(G3246="",0,G3246)</f>
        <v>0.2</v>
      </c>
      <c r="T3246" s="16" t="str">
        <f aca="false">IF(I3246="","Unknown",IF(I3246="upi","UPI",I3246))</f>
        <v>Credit Card</v>
      </c>
      <c r="U3246" s="16" t="str">
        <f aca="false">IF(L3246="Yes","Y",IF(L3246="No","N",L3246))</f>
        <v>Y</v>
      </c>
      <c r="V3246" s="19" t="n">
        <f aca="false">ROUND(R3246*Q3246*(1-S3246),2)</f>
        <v>230.4</v>
      </c>
      <c r="W3246" s="16" t="str">
        <f aca="false">_xlfn.XLOOKUP(D3246,products!$A$2:$A$61,products!$C$2:$C$61,"Not found")</f>
        <v>Books</v>
      </c>
    </row>
    <row r="3247" customFormat="false" ht="15" hidden="false" customHeight="false" outlineLevel="0" collapsed="false">
      <c r="A3247" s="16" t="s">
        <v>4548</v>
      </c>
      <c r="B3247" s="16" t="s">
        <v>4541</v>
      </c>
      <c r="C3247" s="16" t="s">
        <v>485</v>
      </c>
      <c r="D3247" s="16" t="s">
        <v>262</v>
      </c>
      <c r="E3247" s="16" t="n">
        <v>1</v>
      </c>
      <c r="F3247" s="16" t="n">
        <v>770</v>
      </c>
      <c r="G3247" s="16" t="n">
        <v>0.1</v>
      </c>
      <c r="H3247" s="16" t="s">
        <v>81</v>
      </c>
      <c r="I3247" s="16" t="s">
        <v>71</v>
      </c>
      <c r="J3247" s="16" t="n">
        <v>7</v>
      </c>
      <c r="K3247" s="16" t="n">
        <v>3</v>
      </c>
      <c r="L3247" s="16" t="s">
        <v>41</v>
      </c>
      <c r="M3247" s="18" t="n">
        <f aca="false">IF(ISNUMBER(B3247),B3247,IF(MID(B3247,3,1)="-",DATE(VALUE(RIGHT(B3247,4)),VALUE(MID(B3247,4,2)),VALUE(LEFT(B3247,2))),DATE(VALUE(LEFT(B3247,4)),VALUE(MID(B3247,6,2)),VALUE(RIGHT(B3247,2)))))</f>
        <v>45932</v>
      </c>
      <c r="N3247" s="16" t="n">
        <f aca="false">MONTH(M3247)</f>
        <v>10</v>
      </c>
      <c r="O3247" s="16" t="str">
        <f aca="false">PROPER(TRIM(H3247))</f>
        <v>Hyderabad</v>
      </c>
      <c r="P3247" s="16" t="str">
        <f aca="false">IFERROR(VLOOKUP(O3247,city_map!$A$2:$B$6,2,FALSE()),O3247)</f>
        <v>Hyderabad</v>
      </c>
      <c r="Q3247" s="16" t="n">
        <f aca="false">IF(ISNUMBER(F3247),F3247,VALUE(SUBSTITUTE(SUBSTITUTE(F3247,"₹",""),",","")))</f>
        <v>770</v>
      </c>
      <c r="R3247" s="16" t="n">
        <f aca="false">IF(E3247=99,1,E3247)</f>
        <v>1</v>
      </c>
      <c r="S3247" s="16" t="n">
        <f aca="false">IF(G3247="",0,G3247)</f>
        <v>0.1</v>
      </c>
      <c r="T3247" s="16" t="str">
        <f aca="false">IF(I3247="","Unknown",IF(I3247="upi","UPI",I3247))</f>
        <v>Credit Card</v>
      </c>
      <c r="U3247" s="16" t="str">
        <f aca="false">IF(L3247="Yes","Y",IF(L3247="No","N",L3247))</f>
        <v>N</v>
      </c>
      <c r="V3247" s="19" t="n">
        <f aca="false">ROUND(R3247*Q3247*(1-S3247),2)</f>
        <v>693</v>
      </c>
      <c r="W3247" s="16" t="str">
        <f aca="false">_xlfn.XLOOKUP(D3247,products!$A$2:$A$61,products!$C$2:$C$61,"Not found")</f>
        <v>Home</v>
      </c>
    </row>
    <row r="3248" customFormat="false" ht="15" hidden="false" customHeight="false" outlineLevel="0" collapsed="false">
      <c r="A3248" s="16" t="s">
        <v>4549</v>
      </c>
      <c r="B3248" s="16" t="s">
        <v>4541</v>
      </c>
      <c r="C3248" s="16" t="s">
        <v>1629</v>
      </c>
      <c r="D3248" s="16" t="s">
        <v>291</v>
      </c>
      <c r="E3248" s="16" t="n">
        <v>2</v>
      </c>
      <c r="F3248" s="16" t="n">
        <v>1253</v>
      </c>
      <c r="G3248" s="16" t="n">
        <v>0.15</v>
      </c>
      <c r="H3248" s="16" t="s">
        <v>67</v>
      </c>
      <c r="I3248" s="16" t="s">
        <v>47</v>
      </c>
      <c r="J3248" s="16" t="n">
        <v>4</v>
      </c>
      <c r="K3248" s="16" t="n">
        <v>5</v>
      </c>
      <c r="L3248" s="16" t="s">
        <v>41</v>
      </c>
      <c r="M3248" s="18" t="n">
        <f aca="false">IF(ISNUMBER(B3248),B3248,IF(MID(B3248,3,1)="-",DATE(VALUE(RIGHT(B3248,4)),VALUE(MID(B3248,4,2)),VALUE(LEFT(B3248,2))),DATE(VALUE(LEFT(B3248,4)),VALUE(MID(B3248,6,2)),VALUE(RIGHT(B3248,2)))))</f>
        <v>45932</v>
      </c>
      <c r="N3248" s="16" t="n">
        <f aca="false">MONTH(M3248)</f>
        <v>10</v>
      </c>
      <c r="O3248" s="16" t="str">
        <f aca="false">PROPER(TRIM(H3248))</f>
        <v>Kolkata</v>
      </c>
      <c r="P3248" s="16" t="str">
        <f aca="false">IFERROR(VLOOKUP(O3248,city_map!$A$2:$B$6,2,FALSE()),O3248)</f>
        <v>Kolkata</v>
      </c>
      <c r="Q3248" s="16" t="n">
        <f aca="false">IF(ISNUMBER(F3248),F3248,VALUE(SUBSTITUTE(SUBSTITUTE(F3248,"₹",""),",","")))</f>
        <v>1253</v>
      </c>
      <c r="R3248" s="16" t="n">
        <f aca="false">IF(E3248=99,1,E3248)</f>
        <v>2</v>
      </c>
      <c r="S3248" s="16" t="n">
        <f aca="false">IF(G3248="",0,G3248)</f>
        <v>0.15</v>
      </c>
      <c r="T3248" s="16" t="str">
        <f aca="false">IF(I3248="","Unknown",IF(I3248="upi","UPI",I3248))</f>
        <v>Debit Card</v>
      </c>
      <c r="U3248" s="16" t="str">
        <f aca="false">IF(L3248="Yes","Y",IF(L3248="No","N",L3248))</f>
        <v>N</v>
      </c>
      <c r="V3248" s="19" t="n">
        <f aca="false">ROUND(R3248*Q3248*(1-S3248),2)</f>
        <v>2130.1</v>
      </c>
      <c r="W3248" s="16" t="str">
        <f aca="false">_xlfn.XLOOKUP(D3248,products!$A$2:$A$61,products!$C$2:$C$61,"Not found")</f>
        <v>Electronics</v>
      </c>
    </row>
    <row r="3249" customFormat="false" ht="15" hidden="false" customHeight="false" outlineLevel="0" collapsed="false">
      <c r="A3249" s="16" t="s">
        <v>4550</v>
      </c>
      <c r="B3249" s="16" t="s">
        <v>4541</v>
      </c>
      <c r="C3249" s="16" t="s">
        <v>4282</v>
      </c>
      <c r="D3249" s="16" t="s">
        <v>66</v>
      </c>
      <c r="E3249" s="16" t="n">
        <v>2</v>
      </c>
      <c r="F3249" s="16" t="n">
        <v>15406</v>
      </c>
      <c r="G3249" s="16" t="n">
        <v>0.2</v>
      </c>
      <c r="H3249" s="16" t="s">
        <v>161</v>
      </c>
      <c r="I3249" s="16" t="s">
        <v>60</v>
      </c>
      <c r="J3249" s="16" t="n">
        <v>5</v>
      </c>
      <c r="K3249" s="16" t="n">
        <v>4</v>
      </c>
      <c r="L3249" s="16" t="s">
        <v>41</v>
      </c>
      <c r="M3249" s="18" t="n">
        <f aca="false">IF(ISNUMBER(B3249),B3249,IF(MID(B3249,3,1)="-",DATE(VALUE(RIGHT(B3249,4)),VALUE(MID(B3249,4,2)),VALUE(LEFT(B3249,2))),DATE(VALUE(LEFT(B3249,4)),VALUE(MID(B3249,6,2)),VALUE(RIGHT(B3249,2)))))</f>
        <v>45932</v>
      </c>
      <c r="N3249" s="16" t="n">
        <f aca="false">MONTH(M3249)</f>
        <v>10</v>
      </c>
      <c r="O3249" s="16" t="str">
        <f aca="false">PROPER(TRIM(H3249))</f>
        <v>Hyderabad</v>
      </c>
      <c r="P3249" s="16" t="str">
        <f aca="false">IFERROR(VLOOKUP(O3249,city_map!$A$2:$B$6,2,FALSE()),O3249)</f>
        <v>Hyderabad</v>
      </c>
      <c r="Q3249" s="16" t="n">
        <f aca="false">IF(ISNUMBER(F3249),F3249,VALUE(SUBSTITUTE(SUBSTITUTE(F3249,"₹",""),",","")))</f>
        <v>15406</v>
      </c>
      <c r="R3249" s="16" t="n">
        <f aca="false">IF(E3249=99,1,E3249)</f>
        <v>2</v>
      </c>
      <c r="S3249" s="16" t="n">
        <f aca="false">IF(G3249="",0,G3249)</f>
        <v>0.2</v>
      </c>
      <c r="T3249" s="16" t="str">
        <f aca="false">IF(I3249="","Unknown",IF(I3249="upi","UPI",I3249))</f>
        <v>UPI</v>
      </c>
      <c r="U3249" s="16" t="str">
        <f aca="false">IF(L3249="Yes","Y",IF(L3249="No","N",L3249))</f>
        <v>N</v>
      </c>
      <c r="V3249" s="19" t="n">
        <f aca="false">ROUND(R3249*Q3249*(1-S3249),2)</f>
        <v>24649.6</v>
      </c>
      <c r="W3249" s="16" t="str">
        <f aca="false">_xlfn.XLOOKUP(D3249,products!$A$2:$A$61,products!$C$2:$C$61,"Not found")</f>
        <v>Electronics</v>
      </c>
    </row>
    <row r="3250" customFormat="false" ht="15" hidden="false" customHeight="false" outlineLevel="0" collapsed="false">
      <c r="A3250" s="16" t="s">
        <v>4551</v>
      </c>
      <c r="B3250" s="16" t="s">
        <v>4541</v>
      </c>
      <c r="C3250" s="16" t="s">
        <v>1589</v>
      </c>
      <c r="D3250" s="16" t="s">
        <v>55</v>
      </c>
      <c r="E3250" s="16" t="n">
        <v>2</v>
      </c>
      <c r="F3250" s="16" t="n">
        <v>2098</v>
      </c>
      <c r="G3250" s="16" t="n">
        <v>0.2</v>
      </c>
      <c r="H3250" s="16" t="s">
        <v>81</v>
      </c>
      <c r="I3250" s="16" t="s">
        <v>60</v>
      </c>
      <c r="J3250" s="16" t="n">
        <v>3</v>
      </c>
      <c r="K3250" s="16" t="n">
        <v>5</v>
      </c>
      <c r="L3250" s="16" t="s">
        <v>41</v>
      </c>
      <c r="M3250" s="18" t="n">
        <f aca="false">IF(ISNUMBER(B3250),B3250,IF(MID(B3250,3,1)="-",DATE(VALUE(RIGHT(B3250,4)),VALUE(MID(B3250,4,2)),VALUE(LEFT(B3250,2))),DATE(VALUE(LEFT(B3250,4)),VALUE(MID(B3250,6,2)),VALUE(RIGHT(B3250,2)))))</f>
        <v>45932</v>
      </c>
      <c r="N3250" s="16" t="n">
        <f aca="false">MONTH(M3250)</f>
        <v>10</v>
      </c>
      <c r="O3250" s="16" t="str">
        <f aca="false">PROPER(TRIM(H3250))</f>
        <v>Hyderabad</v>
      </c>
      <c r="P3250" s="16" t="str">
        <f aca="false">IFERROR(VLOOKUP(O3250,city_map!$A$2:$B$6,2,FALSE()),O3250)</f>
        <v>Hyderabad</v>
      </c>
      <c r="Q3250" s="16" t="n">
        <f aca="false">IF(ISNUMBER(F3250),F3250,VALUE(SUBSTITUTE(SUBSTITUTE(F3250,"₹",""),",","")))</f>
        <v>2098</v>
      </c>
      <c r="R3250" s="16" t="n">
        <f aca="false">IF(E3250=99,1,E3250)</f>
        <v>2</v>
      </c>
      <c r="S3250" s="16" t="n">
        <f aca="false">IF(G3250="",0,G3250)</f>
        <v>0.2</v>
      </c>
      <c r="T3250" s="16" t="str">
        <f aca="false">IF(I3250="","Unknown",IF(I3250="upi","UPI",I3250))</f>
        <v>UPI</v>
      </c>
      <c r="U3250" s="16" t="str">
        <f aca="false">IF(L3250="Yes","Y",IF(L3250="No","N",L3250))</f>
        <v>N</v>
      </c>
      <c r="V3250" s="19" t="n">
        <f aca="false">ROUND(R3250*Q3250*(1-S3250),2)</f>
        <v>3356.8</v>
      </c>
      <c r="W3250" s="16" t="str">
        <f aca="false">_xlfn.XLOOKUP(D3250,products!$A$2:$A$61,products!$C$2:$C$61,"Not found")</f>
        <v>Home</v>
      </c>
    </row>
    <row r="3251" customFormat="false" ht="15" hidden="false" customHeight="false" outlineLevel="0" collapsed="false">
      <c r="A3251" s="16" t="s">
        <v>4552</v>
      </c>
      <c r="B3251" s="16" t="s">
        <v>4541</v>
      </c>
      <c r="C3251" s="16" t="s">
        <v>1091</v>
      </c>
      <c r="D3251" s="16" t="s">
        <v>51</v>
      </c>
      <c r="E3251" s="16" t="n">
        <v>2</v>
      </c>
      <c r="F3251" s="16" t="n">
        <v>2213</v>
      </c>
      <c r="G3251" s="16" t="n">
        <v>0.3</v>
      </c>
      <c r="H3251" s="16" t="s">
        <v>39</v>
      </c>
      <c r="I3251" s="16" t="s">
        <v>60</v>
      </c>
      <c r="J3251" s="16" t="n">
        <v>3</v>
      </c>
      <c r="K3251" s="16" t="n">
        <v>4</v>
      </c>
      <c r="L3251" s="16" t="s">
        <v>41</v>
      </c>
      <c r="M3251" s="18" t="n">
        <f aca="false">IF(ISNUMBER(B3251),B3251,IF(MID(B3251,3,1)="-",DATE(VALUE(RIGHT(B3251,4)),VALUE(MID(B3251,4,2)),VALUE(LEFT(B3251,2))),DATE(VALUE(LEFT(B3251,4)),VALUE(MID(B3251,6,2)),VALUE(RIGHT(B3251,2)))))</f>
        <v>45932</v>
      </c>
      <c r="N3251" s="16" t="n">
        <f aca="false">MONTH(M3251)</f>
        <v>10</v>
      </c>
      <c r="O3251" s="16" t="str">
        <f aca="false">PROPER(TRIM(H3251))</f>
        <v>Delhi</v>
      </c>
      <c r="P3251" s="16" t="str">
        <f aca="false">IFERROR(VLOOKUP(O3251,city_map!$A$2:$B$6,2,FALSE()),O3251)</f>
        <v>Delhi</v>
      </c>
      <c r="Q3251" s="16" t="n">
        <f aca="false">IF(ISNUMBER(F3251),F3251,VALUE(SUBSTITUTE(SUBSTITUTE(F3251,"₹",""),",","")))</f>
        <v>2213</v>
      </c>
      <c r="R3251" s="16" t="n">
        <f aca="false">IF(E3251=99,1,E3251)</f>
        <v>2</v>
      </c>
      <c r="S3251" s="16" t="n">
        <f aca="false">IF(G3251="",0,G3251)</f>
        <v>0.3</v>
      </c>
      <c r="T3251" s="16" t="str">
        <f aca="false">IF(I3251="","Unknown",IF(I3251="upi","UPI",I3251))</f>
        <v>UPI</v>
      </c>
      <c r="U3251" s="16" t="str">
        <f aca="false">IF(L3251="Yes","Y",IF(L3251="No","N",L3251))</f>
        <v>N</v>
      </c>
      <c r="V3251" s="19" t="n">
        <f aca="false">ROUND(R3251*Q3251*(1-S3251),2)</f>
        <v>3098.2</v>
      </c>
      <c r="W3251" s="16" t="str">
        <f aca="false">_xlfn.XLOOKUP(D3251,products!$A$2:$A$61,products!$C$2:$C$61,"Not found")</f>
        <v>Fashion</v>
      </c>
    </row>
    <row r="3252" customFormat="false" ht="15" hidden="false" customHeight="false" outlineLevel="0" collapsed="false">
      <c r="A3252" s="16" t="s">
        <v>4553</v>
      </c>
      <c r="B3252" s="16" t="s">
        <v>4541</v>
      </c>
      <c r="C3252" s="16" t="s">
        <v>2195</v>
      </c>
      <c r="D3252" s="16" t="s">
        <v>216</v>
      </c>
      <c r="E3252" s="16" t="n">
        <v>1</v>
      </c>
      <c r="F3252" s="16" t="n">
        <v>920</v>
      </c>
      <c r="G3252" s="16" t="n">
        <v>0.3</v>
      </c>
      <c r="H3252" s="16" t="s">
        <v>46</v>
      </c>
      <c r="I3252" s="16" t="s">
        <v>71</v>
      </c>
      <c r="J3252" s="16" t="n">
        <v>5</v>
      </c>
      <c r="K3252" s="16" t="n">
        <v>4</v>
      </c>
      <c r="L3252" s="16" t="s">
        <v>41</v>
      </c>
      <c r="M3252" s="18" t="n">
        <f aca="false">IF(ISNUMBER(B3252),B3252,IF(MID(B3252,3,1)="-",DATE(VALUE(RIGHT(B3252,4)),VALUE(MID(B3252,4,2)),VALUE(LEFT(B3252,2))),DATE(VALUE(LEFT(B3252,4)),VALUE(MID(B3252,6,2)),VALUE(RIGHT(B3252,2)))))</f>
        <v>45932</v>
      </c>
      <c r="N3252" s="16" t="n">
        <f aca="false">MONTH(M3252)</f>
        <v>10</v>
      </c>
      <c r="O3252" s="16" t="str">
        <f aca="false">PROPER(TRIM(H3252))</f>
        <v>Chennai</v>
      </c>
      <c r="P3252" s="16" t="str">
        <f aca="false">IFERROR(VLOOKUP(O3252,city_map!$A$2:$B$6,2,FALSE()),O3252)</f>
        <v>Chennai</v>
      </c>
      <c r="Q3252" s="16" t="n">
        <f aca="false">IF(ISNUMBER(F3252),F3252,VALUE(SUBSTITUTE(SUBSTITUTE(F3252,"₹",""),",","")))</f>
        <v>920</v>
      </c>
      <c r="R3252" s="16" t="n">
        <f aca="false">IF(E3252=99,1,E3252)</f>
        <v>1</v>
      </c>
      <c r="S3252" s="16" t="n">
        <f aca="false">IF(G3252="",0,G3252)</f>
        <v>0.3</v>
      </c>
      <c r="T3252" s="16" t="str">
        <f aca="false">IF(I3252="","Unknown",IF(I3252="upi","UPI",I3252))</f>
        <v>Credit Card</v>
      </c>
      <c r="U3252" s="16" t="str">
        <f aca="false">IF(L3252="Yes","Y",IF(L3252="No","N",L3252))</f>
        <v>N</v>
      </c>
      <c r="V3252" s="19" t="n">
        <f aca="false">ROUND(R3252*Q3252*(1-S3252),2)</f>
        <v>644</v>
      </c>
      <c r="W3252" s="16" t="str">
        <f aca="false">_xlfn.XLOOKUP(D3252,products!$A$2:$A$61,products!$C$2:$C$61,"Not found")</f>
        <v>Books</v>
      </c>
    </row>
    <row r="3253" customFormat="false" ht="15" hidden="false" customHeight="false" outlineLevel="0" collapsed="false">
      <c r="A3253" s="16" t="s">
        <v>4554</v>
      </c>
      <c r="B3253" s="16" t="s">
        <v>4541</v>
      </c>
      <c r="C3253" s="16" t="s">
        <v>776</v>
      </c>
      <c r="D3253" s="16" t="s">
        <v>184</v>
      </c>
      <c r="E3253" s="16" t="n">
        <v>2</v>
      </c>
      <c r="F3253" s="16" t="n">
        <v>1272</v>
      </c>
      <c r="G3253" s="16" t="n">
        <v>0.2</v>
      </c>
      <c r="H3253" s="16" t="s">
        <v>67</v>
      </c>
      <c r="I3253" s="16" t="s">
        <v>71</v>
      </c>
      <c r="J3253" s="16" t="n">
        <v>3</v>
      </c>
      <c r="K3253" s="16" t="n">
        <v>3</v>
      </c>
      <c r="L3253" s="16" t="s">
        <v>57</v>
      </c>
      <c r="M3253" s="18" t="n">
        <f aca="false">IF(ISNUMBER(B3253),B3253,IF(MID(B3253,3,1)="-",DATE(VALUE(RIGHT(B3253,4)),VALUE(MID(B3253,4,2)),VALUE(LEFT(B3253,2))),DATE(VALUE(LEFT(B3253,4)),VALUE(MID(B3253,6,2)),VALUE(RIGHT(B3253,2)))))</f>
        <v>45932</v>
      </c>
      <c r="N3253" s="16" t="n">
        <f aca="false">MONTH(M3253)</f>
        <v>10</v>
      </c>
      <c r="O3253" s="16" t="str">
        <f aca="false">PROPER(TRIM(H3253))</f>
        <v>Kolkata</v>
      </c>
      <c r="P3253" s="16" t="str">
        <f aca="false">IFERROR(VLOOKUP(O3253,city_map!$A$2:$B$6,2,FALSE()),O3253)</f>
        <v>Kolkata</v>
      </c>
      <c r="Q3253" s="16" t="n">
        <f aca="false">IF(ISNUMBER(F3253),F3253,VALUE(SUBSTITUTE(SUBSTITUTE(F3253,"₹",""),",","")))</f>
        <v>1272</v>
      </c>
      <c r="R3253" s="16" t="n">
        <f aca="false">IF(E3253=99,1,E3253)</f>
        <v>2</v>
      </c>
      <c r="S3253" s="16" t="n">
        <f aca="false">IF(G3253="",0,G3253)</f>
        <v>0.2</v>
      </c>
      <c r="T3253" s="16" t="str">
        <f aca="false">IF(I3253="","Unknown",IF(I3253="upi","UPI",I3253))</f>
        <v>Credit Card</v>
      </c>
      <c r="U3253" s="16" t="str">
        <f aca="false">IF(L3253="Yes","Y",IF(L3253="No","N",L3253))</f>
        <v>Y</v>
      </c>
      <c r="V3253" s="19" t="n">
        <f aca="false">ROUND(R3253*Q3253*(1-S3253),2)</f>
        <v>2035.2</v>
      </c>
      <c r="W3253" s="16" t="str">
        <f aca="false">_xlfn.XLOOKUP(D3253,products!$A$2:$A$61,products!$C$2:$C$61,"Not found")</f>
        <v>Home</v>
      </c>
    </row>
    <row r="3254" customFormat="false" ht="15" hidden="false" customHeight="false" outlineLevel="0" collapsed="false">
      <c r="A3254" s="16" t="s">
        <v>4555</v>
      </c>
      <c r="B3254" s="16" t="s">
        <v>4556</v>
      </c>
      <c r="C3254" s="16" t="s">
        <v>1600</v>
      </c>
      <c r="D3254" s="16" t="s">
        <v>219</v>
      </c>
      <c r="E3254" s="16" t="n">
        <v>1</v>
      </c>
      <c r="F3254" s="16" t="n">
        <v>1350</v>
      </c>
      <c r="G3254" s="16" t="n">
        <v>0.1</v>
      </c>
      <c r="H3254" s="16" t="s">
        <v>81</v>
      </c>
      <c r="I3254" s="16" t="s">
        <v>40</v>
      </c>
      <c r="J3254" s="16" t="n">
        <v>4</v>
      </c>
      <c r="K3254" s="16" t="n">
        <v>4</v>
      </c>
      <c r="L3254" s="16" t="s">
        <v>41</v>
      </c>
      <c r="M3254" s="18" t="n">
        <f aca="false">IF(ISNUMBER(B3254),B3254,IF(MID(B3254,3,1)="-",DATE(VALUE(RIGHT(B3254,4)),VALUE(MID(B3254,4,2)),VALUE(LEFT(B3254,2))),DATE(VALUE(LEFT(B3254,4)),VALUE(MID(B3254,6,2)),VALUE(RIGHT(B3254,2)))))</f>
        <v>45933</v>
      </c>
      <c r="N3254" s="16" t="n">
        <f aca="false">MONTH(M3254)</f>
        <v>10</v>
      </c>
      <c r="O3254" s="16" t="str">
        <f aca="false">PROPER(TRIM(H3254))</f>
        <v>Hyderabad</v>
      </c>
      <c r="P3254" s="16" t="str">
        <f aca="false">IFERROR(VLOOKUP(O3254,city_map!$A$2:$B$6,2,FALSE()),O3254)</f>
        <v>Hyderabad</v>
      </c>
      <c r="Q3254" s="16" t="n">
        <f aca="false">IF(ISNUMBER(F3254),F3254,VALUE(SUBSTITUTE(SUBSTITUTE(F3254,"₹",""),",","")))</f>
        <v>1350</v>
      </c>
      <c r="R3254" s="16" t="n">
        <f aca="false">IF(E3254=99,1,E3254)</f>
        <v>1</v>
      </c>
      <c r="S3254" s="16" t="n">
        <f aca="false">IF(G3254="",0,G3254)</f>
        <v>0.1</v>
      </c>
      <c r="T3254" s="16" t="str">
        <f aca="false">IF(I3254="","Unknown",IF(I3254="upi","UPI",I3254))</f>
        <v>COD</v>
      </c>
      <c r="U3254" s="16" t="str">
        <f aca="false">IF(L3254="Yes","Y",IF(L3254="No","N",L3254))</f>
        <v>N</v>
      </c>
      <c r="V3254" s="19" t="n">
        <f aca="false">ROUND(R3254*Q3254*(1-S3254),2)</f>
        <v>1215</v>
      </c>
      <c r="W3254" s="16" t="str">
        <f aca="false">_xlfn.XLOOKUP(D3254,products!$A$2:$A$61,products!$C$2:$C$61,"Not found")</f>
        <v>Electronics</v>
      </c>
    </row>
    <row r="3255" customFormat="false" ht="15" hidden="false" customHeight="false" outlineLevel="0" collapsed="false">
      <c r="A3255" s="16" t="s">
        <v>4557</v>
      </c>
      <c r="B3255" s="16" t="s">
        <v>4556</v>
      </c>
      <c r="C3255" s="16" t="s">
        <v>1409</v>
      </c>
      <c r="D3255" s="16" t="s">
        <v>216</v>
      </c>
      <c r="E3255" s="16" t="n">
        <v>1</v>
      </c>
      <c r="F3255" s="16" t="n">
        <v>868</v>
      </c>
      <c r="G3255" s="16" t="n">
        <v>0.3</v>
      </c>
      <c r="H3255" s="16" t="s">
        <v>67</v>
      </c>
      <c r="I3255" s="16" t="s">
        <v>60</v>
      </c>
      <c r="J3255" s="16" t="n">
        <v>4</v>
      </c>
      <c r="K3255" s="16"/>
      <c r="L3255" s="16" t="s">
        <v>41</v>
      </c>
      <c r="M3255" s="18" t="n">
        <f aca="false">IF(ISNUMBER(B3255),B3255,IF(MID(B3255,3,1)="-",DATE(VALUE(RIGHT(B3255,4)),VALUE(MID(B3255,4,2)),VALUE(LEFT(B3255,2))),DATE(VALUE(LEFT(B3255,4)),VALUE(MID(B3255,6,2)),VALUE(RIGHT(B3255,2)))))</f>
        <v>45933</v>
      </c>
      <c r="N3255" s="16" t="n">
        <f aca="false">MONTH(M3255)</f>
        <v>10</v>
      </c>
      <c r="O3255" s="16" t="str">
        <f aca="false">PROPER(TRIM(H3255))</f>
        <v>Kolkata</v>
      </c>
      <c r="P3255" s="16" t="str">
        <f aca="false">IFERROR(VLOOKUP(O3255,city_map!$A$2:$B$6,2,FALSE()),O3255)</f>
        <v>Kolkata</v>
      </c>
      <c r="Q3255" s="16" t="n">
        <f aca="false">IF(ISNUMBER(F3255),F3255,VALUE(SUBSTITUTE(SUBSTITUTE(F3255,"₹",""),",","")))</f>
        <v>868</v>
      </c>
      <c r="R3255" s="16" t="n">
        <f aca="false">IF(E3255=99,1,E3255)</f>
        <v>1</v>
      </c>
      <c r="S3255" s="16" t="n">
        <f aca="false">IF(G3255="",0,G3255)</f>
        <v>0.3</v>
      </c>
      <c r="T3255" s="16" t="str">
        <f aca="false">IF(I3255="","Unknown",IF(I3255="upi","UPI",I3255))</f>
        <v>UPI</v>
      </c>
      <c r="U3255" s="16" t="str">
        <f aca="false">IF(L3255="Yes","Y",IF(L3255="No","N",L3255))</f>
        <v>N</v>
      </c>
      <c r="V3255" s="19" t="n">
        <f aca="false">ROUND(R3255*Q3255*(1-S3255),2)</f>
        <v>607.6</v>
      </c>
      <c r="W3255" s="16" t="str">
        <f aca="false">_xlfn.XLOOKUP(D3255,products!$A$2:$A$61,products!$C$2:$C$61,"Not found")</f>
        <v>Books</v>
      </c>
    </row>
    <row r="3256" customFormat="false" ht="15" hidden="false" customHeight="false" outlineLevel="0" collapsed="false">
      <c r="A3256" s="16" t="s">
        <v>4558</v>
      </c>
      <c r="B3256" s="16" t="s">
        <v>4556</v>
      </c>
      <c r="C3256" s="16" t="s">
        <v>2012</v>
      </c>
      <c r="D3256" s="16" t="s">
        <v>99</v>
      </c>
      <c r="E3256" s="16" t="n">
        <v>4</v>
      </c>
      <c r="F3256" s="16" t="n">
        <v>714</v>
      </c>
      <c r="G3256" s="16" t="n">
        <v>0.1</v>
      </c>
      <c r="H3256" s="16" t="s">
        <v>39</v>
      </c>
      <c r="I3256" s="16" t="s">
        <v>40</v>
      </c>
      <c r="J3256" s="16" t="n">
        <v>7</v>
      </c>
      <c r="K3256" s="16" t="n">
        <v>3</v>
      </c>
      <c r="L3256" s="16" t="s">
        <v>41</v>
      </c>
      <c r="M3256" s="18" t="n">
        <f aca="false">IF(ISNUMBER(B3256),B3256,IF(MID(B3256,3,1)="-",DATE(VALUE(RIGHT(B3256,4)),VALUE(MID(B3256,4,2)),VALUE(LEFT(B3256,2))),DATE(VALUE(LEFT(B3256,4)),VALUE(MID(B3256,6,2)),VALUE(RIGHT(B3256,2)))))</f>
        <v>45933</v>
      </c>
      <c r="N3256" s="16" t="n">
        <f aca="false">MONTH(M3256)</f>
        <v>10</v>
      </c>
      <c r="O3256" s="16" t="str">
        <f aca="false">PROPER(TRIM(H3256))</f>
        <v>Delhi</v>
      </c>
      <c r="P3256" s="16" t="str">
        <f aca="false">IFERROR(VLOOKUP(O3256,city_map!$A$2:$B$6,2,FALSE()),O3256)</f>
        <v>Delhi</v>
      </c>
      <c r="Q3256" s="16" t="n">
        <f aca="false">IF(ISNUMBER(F3256),F3256,VALUE(SUBSTITUTE(SUBSTITUTE(F3256,"₹",""),",","")))</f>
        <v>714</v>
      </c>
      <c r="R3256" s="16" t="n">
        <f aca="false">IF(E3256=99,1,E3256)</f>
        <v>4</v>
      </c>
      <c r="S3256" s="16" t="n">
        <f aca="false">IF(G3256="",0,G3256)</f>
        <v>0.1</v>
      </c>
      <c r="T3256" s="16" t="str">
        <f aca="false">IF(I3256="","Unknown",IF(I3256="upi","UPI",I3256))</f>
        <v>COD</v>
      </c>
      <c r="U3256" s="16" t="str">
        <f aca="false">IF(L3256="Yes","Y",IF(L3256="No","N",L3256))</f>
        <v>N</v>
      </c>
      <c r="V3256" s="19" t="n">
        <f aca="false">ROUND(R3256*Q3256*(1-S3256),2)</f>
        <v>2570.4</v>
      </c>
      <c r="W3256" s="16" t="str">
        <f aca="false">_xlfn.XLOOKUP(D3256,products!$A$2:$A$61,products!$C$2:$C$61,"Not found")</f>
        <v>Fashion</v>
      </c>
    </row>
    <row r="3257" customFormat="false" ht="15" hidden="false" customHeight="false" outlineLevel="0" collapsed="false">
      <c r="A3257" s="16" t="s">
        <v>4559</v>
      </c>
      <c r="B3257" s="16" t="s">
        <v>4556</v>
      </c>
      <c r="C3257" s="16" t="s">
        <v>1807</v>
      </c>
      <c r="D3257" s="16" t="s">
        <v>108</v>
      </c>
      <c r="E3257" s="16" t="n">
        <v>1</v>
      </c>
      <c r="F3257" s="16" t="n">
        <v>3613</v>
      </c>
      <c r="G3257" s="16" t="n">
        <v>0.1</v>
      </c>
      <c r="H3257" s="16" t="s">
        <v>56</v>
      </c>
      <c r="I3257" s="16" t="s">
        <v>40</v>
      </c>
      <c r="J3257" s="16" t="n">
        <v>6</v>
      </c>
      <c r="K3257" s="16" t="n">
        <v>4</v>
      </c>
      <c r="L3257" s="16" t="s">
        <v>41</v>
      </c>
      <c r="M3257" s="18" t="n">
        <f aca="false">IF(ISNUMBER(B3257),B3257,IF(MID(B3257,3,1)="-",DATE(VALUE(RIGHT(B3257,4)),VALUE(MID(B3257,4,2)),VALUE(LEFT(B3257,2))),DATE(VALUE(LEFT(B3257,4)),VALUE(MID(B3257,6,2)),VALUE(RIGHT(B3257,2)))))</f>
        <v>45933</v>
      </c>
      <c r="N3257" s="16" t="n">
        <f aca="false">MONTH(M3257)</f>
        <v>10</v>
      </c>
      <c r="O3257" s="16" t="str">
        <f aca="false">PROPER(TRIM(H3257))</f>
        <v>Lucknow</v>
      </c>
      <c r="P3257" s="16" t="str">
        <f aca="false">IFERROR(VLOOKUP(O3257,city_map!$A$2:$B$6,2,FALSE()),O3257)</f>
        <v>Lucknow</v>
      </c>
      <c r="Q3257" s="16" t="n">
        <f aca="false">IF(ISNUMBER(F3257),F3257,VALUE(SUBSTITUTE(SUBSTITUTE(F3257,"₹",""),",","")))</f>
        <v>3613</v>
      </c>
      <c r="R3257" s="16" t="n">
        <f aca="false">IF(E3257=99,1,E3257)</f>
        <v>1</v>
      </c>
      <c r="S3257" s="16" t="n">
        <f aca="false">IF(G3257="",0,G3257)</f>
        <v>0.1</v>
      </c>
      <c r="T3257" s="16" t="str">
        <f aca="false">IF(I3257="","Unknown",IF(I3257="upi","UPI",I3257))</f>
        <v>COD</v>
      </c>
      <c r="U3257" s="16" t="str">
        <f aca="false">IF(L3257="Yes","Y",IF(L3257="No","N",L3257))</f>
        <v>N</v>
      </c>
      <c r="V3257" s="19" t="n">
        <f aca="false">ROUND(R3257*Q3257*(1-S3257),2)</f>
        <v>3251.7</v>
      </c>
      <c r="W3257" s="16" t="str">
        <f aca="false">_xlfn.XLOOKUP(D3257,products!$A$2:$A$61,products!$C$2:$C$61,"Not found")</f>
        <v>Electronics</v>
      </c>
    </row>
    <row r="3258" customFormat="false" ht="15" hidden="false" customHeight="false" outlineLevel="0" collapsed="false">
      <c r="A3258" s="16" t="s">
        <v>4560</v>
      </c>
      <c r="B3258" s="16" t="s">
        <v>4561</v>
      </c>
      <c r="C3258" s="16" t="s">
        <v>542</v>
      </c>
      <c r="D3258" s="16" t="s">
        <v>105</v>
      </c>
      <c r="E3258" s="16" t="n">
        <v>3</v>
      </c>
      <c r="F3258" s="16" t="n">
        <v>411</v>
      </c>
      <c r="G3258" s="16" t="n">
        <v>0.15</v>
      </c>
      <c r="H3258" s="16" t="s">
        <v>89</v>
      </c>
      <c r="I3258" s="16" t="s">
        <v>71</v>
      </c>
      <c r="J3258" s="16" t="n">
        <v>4</v>
      </c>
      <c r="K3258" s="16" t="n">
        <v>2</v>
      </c>
      <c r="L3258" s="16" t="s">
        <v>57</v>
      </c>
      <c r="M3258" s="18" t="n">
        <f aca="false">IF(ISNUMBER(B3258),B3258,IF(MID(B3258,3,1)="-",DATE(VALUE(RIGHT(B3258,4)),VALUE(MID(B3258,4,2)),VALUE(LEFT(B3258,2))),DATE(VALUE(LEFT(B3258,4)),VALUE(MID(B3258,6,2)),VALUE(RIGHT(B3258,2)))))</f>
        <v>45933</v>
      </c>
      <c r="N3258" s="16" t="n">
        <f aca="false">MONTH(M3258)</f>
        <v>10</v>
      </c>
      <c r="O3258" s="16" t="str">
        <f aca="false">PROPER(TRIM(H3258))</f>
        <v>Ahmedabad</v>
      </c>
      <c r="P3258" s="16" t="str">
        <f aca="false">IFERROR(VLOOKUP(O3258,city_map!$A$2:$B$6,2,FALSE()),O3258)</f>
        <v>Ahmedabad</v>
      </c>
      <c r="Q3258" s="16" t="n">
        <f aca="false">IF(ISNUMBER(F3258),F3258,VALUE(SUBSTITUTE(SUBSTITUTE(F3258,"₹",""),",","")))</f>
        <v>411</v>
      </c>
      <c r="R3258" s="16" t="n">
        <f aca="false">IF(E3258=99,1,E3258)</f>
        <v>3</v>
      </c>
      <c r="S3258" s="16" t="n">
        <f aca="false">IF(G3258="",0,G3258)</f>
        <v>0.15</v>
      </c>
      <c r="T3258" s="16" t="str">
        <f aca="false">IF(I3258="","Unknown",IF(I3258="upi","UPI",I3258))</f>
        <v>Credit Card</v>
      </c>
      <c r="U3258" s="16" t="str">
        <f aca="false">IF(L3258="Yes","Y",IF(L3258="No","N",L3258))</f>
        <v>Y</v>
      </c>
      <c r="V3258" s="19" t="n">
        <f aca="false">ROUND(R3258*Q3258*(1-S3258),2)</f>
        <v>1048.05</v>
      </c>
      <c r="W3258" s="16" t="str">
        <f aca="false">_xlfn.XLOOKUP(D3258,products!$A$2:$A$61,products!$C$2:$C$61,"Not found")</f>
        <v>Beauty</v>
      </c>
    </row>
    <row r="3259" customFormat="false" ht="15" hidden="false" customHeight="false" outlineLevel="0" collapsed="false">
      <c r="A3259" s="16" t="s">
        <v>4562</v>
      </c>
      <c r="B3259" s="16" t="s">
        <v>4556</v>
      </c>
      <c r="C3259" s="16" t="s">
        <v>238</v>
      </c>
      <c r="D3259" s="16" t="s">
        <v>211</v>
      </c>
      <c r="E3259" s="16" t="n">
        <v>1</v>
      </c>
      <c r="F3259" s="16" t="n">
        <v>1280</v>
      </c>
      <c r="G3259" s="16" t="n">
        <v>0.1</v>
      </c>
      <c r="H3259" s="16" t="s">
        <v>70</v>
      </c>
      <c r="I3259" s="16" t="s">
        <v>40</v>
      </c>
      <c r="J3259" s="16" t="n">
        <v>6</v>
      </c>
      <c r="K3259" s="16"/>
      <c r="L3259" s="16" t="s">
        <v>41</v>
      </c>
      <c r="M3259" s="18" t="n">
        <f aca="false">IF(ISNUMBER(B3259),B3259,IF(MID(B3259,3,1)="-",DATE(VALUE(RIGHT(B3259,4)),VALUE(MID(B3259,4,2)),VALUE(LEFT(B3259,2))),DATE(VALUE(LEFT(B3259,4)),VALUE(MID(B3259,6,2)),VALUE(RIGHT(B3259,2)))))</f>
        <v>45933</v>
      </c>
      <c r="N3259" s="16" t="n">
        <f aca="false">MONTH(M3259)</f>
        <v>10</v>
      </c>
      <c r="O3259" s="16" t="str">
        <f aca="false">PROPER(TRIM(H3259))</f>
        <v>Pune</v>
      </c>
      <c r="P3259" s="16" t="str">
        <f aca="false">IFERROR(VLOOKUP(O3259,city_map!$A$2:$B$6,2,FALSE()),O3259)</f>
        <v>Pune</v>
      </c>
      <c r="Q3259" s="16" t="n">
        <f aca="false">IF(ISNUMBER(F3259),F3259,VALUE(SUBSTITUTE(SUBSTITUTE(F3259,"₹",""),",","")))</f>
        <v>1280</v>
      </c>
      <c r="R3259" s="16" t="n">
        <f aca="false">IF(E3259=99,1,E3259)</f>
        <v>1</v>
      </c>
      <c r="S3259" s="16" t="n">
        <f aca="false">IF(G3259="",0,G3259)</f>
        <v>0.1</v>
      </c>
      <c r="T3259" s="16" t="str">
        <f aca="false">IF(I3259="","Unknown",IF(I3259="upi","UPI",I3259))</f>
        <v>COD</v>
      </c>
      <c r="U3259" s="16" t="str">
        <f aca="false">IF(L3259="Yes","Y",IF(L3259="No","N",L3259))</f>
        <v>N</v>
      </c>
      <c r="V3259" s="19" t="n">
        <f aca="false">ROUND(R3259*Q3259*(1-S3259),2)</f>
        <v>1152</v>
      </c>
      <c r="W3259" s="16" t="str">
        <f aca="false">_xlfn.XLOOKUP(D3259,products!$A$2:$A$61,products!$C$2:$C$61,"Not found")</f>
        <v>Fashion</v>
      </c>
    </row>
    <row r="3260" customFormat="false" ht="15" hidden="false" customHeight="false" outlineLevel="0" collapsed="false">
      <c r="A3260" s="16" t="s">
        <v>4563</v>
      </c>
      <c r="B3260" s="16" t="s">
        <v>4556</v>
      </c>
      <c r="C3260" s="16" t="s">
        <v>224</v>
      </c>
      <c r="D3260" s="16" t="s">
        <v>99</v>
      </c>
      <c r="E3260" s="16" t="n">
        <v>2</v>
      </c>
      <c r="F3260" s="16" t="n">
        <v>722</v>
      </c>
      <c r="G3260" s="16" t="n">
        <v>0.15</v>
      </c>
      <c r="H3260" s="16" t="s">
        <v>89</v>
      </c>
      <c r="I3260" s="16" t="s">
        <v>100</v>
      </c>
      <c r="J3260" s="16" t="n">
        <v>6</v>
      </c>
      <c r="K3260" s="16"/>
      <c r="L3260" s="16" t="s">
        <v>41</v>
      </c>
      <c r="M3260" s="18" t="n">
        <f aca="false">IF(ISNUMBER(B3260),B3260,IF(MID(B3260,3,1)="-",DATE(VALUE(RIGHT(B3260,4)),VALUE(MID(B3260,4,2)),VALUE(LEFT(B3260,2))),DATE(VALUE(LEFT(B3260,4)),VALUE(MID(B3260,6,2)),VALUE(RIGHT(B3260,2)))))</f>
        <v>45933</v>
      </c>
      <c r="N3260" s="16" t="n">
        <f aca="false">MONTH(M3260)</f>
        <v>10</v>
      </c>
      <c r="O3260" s="16" t="str">
        <f aca="false">PROPER(TRIM(H3260))</f>
        <v>Ahmedabad</v>
      </c>
      <c r="P3260" s="16" t="str">
        <f aca="false">IFERROR(VLOOKUP(O3260,city_map!$A$2:$B$6,2,FALSE()),O3260)</f>
        <v>Ahmedabad</v>
      </c>
      <c r="Q3260" s="16" t="n">
        <f aca="false">IF(ISNUMBER(F3260),F3260,VALUE(SUBSTITUTE(SUBSTITUTE(F3260,"₹",""),",","")))</f>
        <v>722</v>
      </c>
      <c r="R3260" s="16" t="n">
        <f aca="false">IF(E3260=99,1,E3260)</f>
        <v>2</v>
      </c>
      <c r="S3260" s="16" t="n">
        <f aca="false">IF(G3260="",0,G3260)</f>
        <v>0.15</v>
      </c>
      <c r="T3260" s="16" t="str">
        <f aca="false">IF(I3260="","Unknown",IF(I3260="upi","UPI",I3260))</f>
        <v>Net Banking</v>
      </c>
      <c r="U3260" s="16" t="str">
        <f aca="false">IF(L3260="Yes","Y",IF(L3260="No","N",L3260))</f>
        <v>N</v>
      </c>
      <c r="V3260" s="19" t="n">
        <f aca="false">ROUND(R3260*Q3260*(1-S3260),2)</f>
        <v>1227.4</v>
      </c>
      <c r="W3260" s="16" t="str">
        <f aca="false">_xlfn.XLOOKUP(D3260,products!$A$2:$A$61,products!$C$2:$C$61,"Not found")</f>
        <v>Fashion</v>
      </c>
    </row>
    <row r="3261" customFormat="false" ht="15" hidden="false" customHeight="false" outlineLevel="0" collapsed="false">
      <c r="A3261" s="16" t="s">
        <v>4564</v>
      </c>
      <c r="B3261" s="16" t="s">
        <v>4556</v>
      </c>
      <c r="C3261" s="16" t="s">
        <v>1244</v>
      </c>
      <c r="D3261" s="16" t="s">
        <v>126</v>
      </c>
      <c r="E3261" s="16" t="n">
        <v>2</v>
      </c>
      <c r="F3261" s="16" t="n">
        <v>387</v>
      </c>
      <c r="G3261" s="16" t="n">
        <v>0.1</v>
      </c>
      <c r="H3261" s="16" t="s">
        <v>46</v>
      </c>
      <c r="I3261" s="16" t="s">
        <v>60</v>
      </c>
      <c r="J3261" s="16" t="n">
        <v>5</v>
      </c>
      <c r="K3261" s="16" t="n">
        <v>2</v>
      </c>
      <c r="L3261" s="16" t="s">
        <v>57</v>
      </c>
      <c r="M3261" s="18" t="n">
        <f aca="false">IF(ISNUMBER(B3261),B3261,IF(MID(B3261,3,1)="-",DATE(VALUE(RIGHT(B3261,4)),VALUE(MID(B3261,4,2)),VALUE(LEFT(B3261,2))),DATE(VALUE(LEFT(B3261,4)),VALUE(MID(B3261,6,2)),VALUE(RIGHT(B3261,2)))))</f>
        <v>45933</v>
      </c>
      <c r="N3261" s="16" t="n">
        <f aca="false">MONTH(M3261)</f>
        <v>10</v>
      </c>
      <c r="O3261" s="16" t="str">
        <f aca="false">PROPER(TRIM(H3261))</f>
        <v>Chennai</v>
      </c>
      <c r="P3261" s="16" t="str">
        <f aca="false">IFERROR(VLOOKUP(O3261,city_map!$A$2:$B$6,2,FALSE()),O3261)</f>
        <v>Chennai</v>
      </c>
      <c r="Q3261" s="16" t="n">
        <f aca="false">IF(ISNUMBER(F3261),F3261,VALUE(SUBSTITUTE(SUBSTITUTE(F3261,"₹",""),",","")))</f>
        <v>387</v>
      </c>
      <c r="R3261" s="16" t="n">
        <f aca="false">IF(E3261=99,1,E3261)</f>
        <v>2</v>
      </c>
      <c r="S3261" s="16" t="n">
        <f aca="false">IF(G3261="",0,G3261)</f>
        <v>0.1</v>
      </c>
      <c r="T3261" s="16" t="str">
        <f aca="false">IF(I3261="","Unknown",IF(I3261="upi","UPI",I3261))</f>
        <v>UPI</v>
      </c>
      <c r="U3261" s="16" t="str">
        <f aca="false">IF(L3261="Yes","Y",IF(L3261="No","N",L3261))</f>
        <v>Y</v>
      </c>
      <c r="V3261" s="19" t="n">
        <f aca="false">ROUND(R3261*Q3261*(1-S3261),2)</f>
        <v>696.6</v>
      </c>
      <c r="W3261" s="16" t="str">
        <f aca="false">_xlfn.XLOOKUP(D3261,products!$A$2:$A$61,products!$C$2:$C$61,"Not found")</f>
        <v>Home</v>
      </c>
    </row>
    <row r="3262" customFormat="false" ht="15" hidden="false" customHeight="false" outlineLevel="0" collapsed="false">
      <c r="A3262" s="16" t="s">
        <v>4565</v>
      </c>
      <c r="B3262" s="16" t="s">
        <v>4556</v>
      </c>
      <c r="C3262" s="16" t="s">
        <v>2303</v>
      </c>
      <c r="D3262" s="16" t="s">
        <v>184</v>
      </c>
      <c r="E3262" s="16" t="n">
        <v>1</v>
      </c>
      <c r="F3262" s="16" t="n">
        <v>1338</v>
      </c>
      <c r="G3262" s="16" t="n">
        <v>0.1</v>
      </c>
      <c r="H3262" s="16" t="s">
        <v>161</v>
      </c>
      <c r="I3262" s="16" t="s">
        <v>40</v>
      </c>
      <c r="J3262" s="16" t="n">
        <v>4</v>
      </c>
      <c r="K3262" s="16" t="n">
        <v>3</v>
      </c>
      <c r="L3262" s="16" t="s">
        <v>41</v>
      </c>
      <c r="M3262" s="18" t="n">
        <f aca="false">IF(ISNUMBER(B3262),B3262,IF(MID(B3262,3,1)="-",DATE(VALUE(RIGHT(B3262,4)),VALUE(MID(B3262,4,2)),VALUE(LEFT(B3262,2))),DATE(VALUE(LEFT(B3262,4)),VALUE(MID(B3262,6,2)),VALUE(RIGHT(B3262,2)))))</f>
        <v>45933</v>
      </c>
      <c r="N3262" s="16" t="n">
        <f aca="false">MONTH(M3262)</f>
        <v>10</v>
      </c>
      <c r="O3262" s="16" t="str">
        <f aca="false">PROPER(TRIM(H3262))</f>
        <v>Hyderabad</v>
      </c>
      <c r="P3262" s="16" t="str">
        <f aca="false">IFERROR(VLOOKUP(O3262,city_map!$A$2:$B$6,2,FALSE()),O3262)</f>
        <v>Hyderabad</v>
      </c>
      <c r="Q3262" s="16" t="n">
        <f aca="false">IF(ISNUMBER(F3262),F3262,VALUE(SUBSTITUTE(SUBSTITUTE(F3262,"₹",""),",","")))</f>
        <v>1338</v>
      </c>
      <c r="R3262" s="16" t="n">
        <f aca="false">IF(E3262=99,1,E3262)</f>
        <v>1</v>
      </c>
      <c r="S3262" s="16" t="n">
        <f aca="false">IF(G3262="",0,G3262)</f>
        <v>0.1</v>
      </c>
      <c r="T3262" s="16" t="str">
        <f aca="false">IF(I3262="","Unknown",IF(I3262="upi","UPI",I3262))</f>
        <v>COD</v>
      </c>
      <c r="U3262" s="16" t="str">
        <f aca="false">IF(L3262="Yes","Y",IF(L3262="No","N",L3262))</f>
        <v>N</v>
      </c>
      <c r="V3262" s="19" t="n">
        <f aca="false">ROUND(R3262*Q3262*(1-S3262),2)</f>
        <v>1204.2</v>
      </c>
      <c r="W3262" s="16" t="str">
        <f aca="false">_xlfn.XLOOKUP(D3262,products!$A$2:$A$61,products!$C$2:$C$61,"Not found")</f>
        <v>Home</v>
      </c>
    </row>
    <row r="3263" customFormat="false" ht="15" hidden="false" customHeight="false" outlineLevel="0" collapsed="false">
      <c r="A3263" s="16" t="s">
        <v>4566</v>
      </c>
      <c r="B3263" s="16" t="s">
        <v>4556</v>
      </c>
      <c r="C3263" s="16" t="s">
        <v>1908</v>
      </c>
      <c r="D3263" s="16" t="s">
        <v>451</v>
      </c>
      <c r="E3263" s="16" t="n">
        <v>3</v>
      </c>
      <c r="F3263" s="16" t="n">
        <v>1258</v>
      </c>
      <c r="G3263" s="16" t="n">
        <v>0.3</v>
      </c>
      <c r="H3263" s="16" t="s">
        <v>112</v>
      </c>
      <c r="I3263" s="16" t="s">
        <v>40</v>
      </c>
      <c r="J3263" s="16" t="n">
        <v>4</v>
      </c>
      <c r="K3263" s="16" t="n">
        <v>4</v>
      </c>
      <c r="L3263" s="16" t="s">
        <v>41</v>
      </c>
      <c r="M3263" s="18" t="n">
        <f aca="false">IF(ISNUMBER(B3263),B3263,IF(MID(B3263,3,1)="-",DATE(VALUE(RIGHT(B3263,4)),VALUE(MID(B3263,4,2)),VALUE(LEFT(B3263,2))),DATE(VALUE(LEFT(B3263,4)),VALUE(MID(B3263,6,2)),VALUE(RIGHT(B3263,2)))))</f>
        <v>45933</v>
      </c>
      <c r="N3263" s="16" t="n">
        <f aca="false">MONTH(M3263)</f>
        <v>10</v>
      </c>
      <c r="O3263" s="16" t="str">
        <f aca="false">PROPER(TRIM(H3263))</f>
        <v>Mumbai</v>
      </c>
      <c r="P3263" s="16" t="str">
        <f aca="false">IFERROR(VLOOKUP(O3263,city_map!$A$2:$B$6,2,FALSE()),O3263)</f>
        <v>Mumbai</v>
      </c>
      <c r="Q3263" s="16" t="n">
        <f aca="false">IF(ISNUMBER(F3263),F3263,VALUE(SUBSTITUTE(SUBSTITUTE(F3263,"₹",""),",","")))</f>
        <v>1258</v>
      </c>
      <c r="R3263" s="16" t="n">
        <f aca="false">IF(E3263=99,1,E3263)</f>
        <v>3</v>
      </c>
      <c r="S3263" s="16" t="n">
        <f aca="false">IF(G3263="",0,G3263)</f>
        <v>0.3</v>
      </c>
      <c r="T3263" s="16" t="str">
        <f aca="false">IF(I3263="","Unknown",IF(I3263="upi","UPI",I3263))</f>
        <v>COD</v>
      </c>
      <c r="U3263" s="16" t="str">
        <f aca="false">IF(L3263="Yes","Y",IF(L3263="No","N",L3263))</f>
        <v>N</v>
      </c>
      <c r="V3263" s="19" t="n">
        <f aca="false">ROUND(R3263*Q3263*(1-S3263),2)</f>
        <v>2641.8</v>
      </c>
      <c r="W3263" s="16" t="str">
        <f aca="false">_xlfn.XLOOKUP(D3263,products!$A$2:$A$61,products!$C$2:$C$61,"Not found")</f>
        <v>Beauty</v>
      </c>
    </row>
    <row r="3264" customFormat="false" ht="15" hidden="false" customHeight="false" outlineLevel="0" collapsed="false">
      <c r="A3264" s="16" t="s">
        <v>4567</v>
      </c>
      <c r="B3264" s="16" t="s">
        <v>4556</v>
      </c>
      <c r="C3264" s="16" t="s">
        <v>266</v>
      </c>
      <c r="D3264" s="16" t="s">
        <v>84</v>
      </c>
      <c r="E3264" s="16" t="n">
        <v>1</v>
      </c>
      <c r="F3264" s="16" t="n">
        <v>252</v>
      </c>
      <c r="G3264" s="16" t="n">
        <v>0.1</v>
      </c>
      <c r="H3264" s="16" t="s">
        <v>130</v>
      </c>
      <c r="I3264" s="16" t="s">
        <v>71</v>
      </c>
      <c r="J3264" s="16" t="n">
        <v>4</v>
      </c>
      <c r="K3264" s="16" t="n">
        <v>4</v>
      </c>
      <c r="L3264" s="16" t="s">
        <v>41</v>
      </c>
      <c r="M3264" s="18" t="n">
        <f aca="false">IF(ISNUMBER(B3264),B3264,IF(MID(B3264,3,1)="-",DATE(VALUE(RIGHT(B3264,4)),VALUE(MID(B3264,4,2)),VALUE(LEFT(B3264,2))),DATE(VALUE(LEFT(B3264,4)),VALUE(MID(B3264,6,2)),VALUE(RIGHT(B3264,2)))))</f>
        <v>45933</v>
      </c>
      <c r="N3264" s="16" t="n">
        <f aca="false">MONTH(M3264)</f>
        <v>10</v>
      </c>
      <c r="O3264" s="16" t="str">
        <f aca="false">PROPER(TRIM(H3264))</f>
        <v>Bengaluru</v>
      </c>
      <c r="P3264" s="16" t="str">
        <f aca="false">IFERROR(VLOOKUP(O3264,city_map!$A$2:$B$6,2,FALSE()),O3264)</f>
        <v>Bengaluru</v>
      </c>
      <c r="Q3264" s="16" t="n">
        <f aca="false">IF(ISNUMBER(F3264),F3264,VALUE(SUBSTITUTE(SUBSTITUTE(F3264,"₹",""),",","")))</f>
        <v>252</v>
      </c>
      <c r="R3264" s="16" t="n">
        <f aca="false">IF(E3264=99,1,E3264)</f>
        <v>1</v>
      </c>
      <c r="S3264" s="16" t="n">
        <f aca="false">IF(G3264="",0,G3264)</f>
        <v>0.1</v>
      </c>
      <c r="T3264" s="16" t="str">
        <f aca="false">IF(I3264="","Unknown",IF(I3264="upi","UPI",I3264))</f>
        <v>Credit Card</v>
      </c>
      <c r="U3264" s="16" t="str">
        <f aca="false">IF(L3264="Yes","Y",IF(L3264="No","N",L3264))</f>
        <v>N</v>
      </c>
      <c r="V3264" s="19" t="n">
        <f aca="false">ROUND(R3264*Q3264*(1-S3264),2)</f>
        <v>226.8</v>
      </c>
      <c r="W3264" s="16" t="str">
        <f aca="false">_xlfn.XLOOKUP(D3264,products!$A$2:$A$61,products!$C$2:$C$61,"Not found")</f>
        <v>Beauty</v>
      </c>
    </row>
    <row r="3265" customFormat="false" ht="15" hidden="false" customHeight="false" outlineLevel="0" collapsed="false">
      <c r="A3265" s="16" t="s">
        <v>4568</v>
      </c>
      <c r="B3265" s="16" t="s">
        <v>4556</v>
      </c>
      <c r="C3265" s="16" t="s">
        <v>286</v>
      </c>
      <c r="D3265" s="16" t="s">
        <v>385</v>
      </c>
      <c r="E3265" s="16" t="n">
        <v>2</v>
      </c>
      <c r="F3265" s="16" t="n">
        <v>294</v>
      </c>
      <c r="G3265" s="16" t="n">
        <v>0.15</v>
      </c>
      <c r="H3265" s="16" t="s">
        <v>39</v>
      </c>
      <c r="I3265" s="16" t="s">
        <v>71</v>
      </c>
      <c r="J3265" s="16" t="n">
        <v>4</v>
      </c>
      <c r="K3265" s="16" t="n">
        <v>5</v>
      </c>
      <c r="L3265" s="16" t="s">
        <v>41</v>
      </c>
      <c r="M3265" s="18" t="n">
        <f aca="false">IF(ISNUMBER(B3265),B3265,IF(MID(B3265,3,1)="-",DATE(VALUE(RIGHT(B3265,4)),VALUE(MID(B3265,4,2)),VALUE(LEFT(B3265,2))),DATE(VALUE(LEFT(B3265,4)),VALUE(MID(B3265,6,2)),VALUE(RIGHT(B3265,2)))))</f>
        <v>45933</v>
      </c>
      <c r="N3265" s="16" t="n">
        <f aca="false">MONTH(M3265)</f>
        <v>10</v>
      </c>
      <c r="O3265" s="16" t="str">
        <f aca="false">PROPER(TRIM(H3265))</f>
        <v>Delhi</v>
      </c>
      <c r="P3265" s="16" t="str">
        <f aca="false">IFERROR(VLOOKUP(O3265,city_map!$A$2:$B$6,2,FALSE()),O3265)</f>
        <v>Delhi</v>
      </c>
      <c r="Q3265" s="16" t="n">
        <f aca="false">IF(ISNUMBER(F3265),F3265,VALUE(SUBSTITUTE(SUBSTITUTE(F3265,"₹",""),",","")))</f>
        <v>294</v>
      </c>
      <c r="R3265" s="16" t="n">
        <f aca="false">IF(E3265=99,1,E3265)</f>
        <v>2</v>
      </c>
      <c r="S3265" s="16" t="n">
        <f aca="false">IF(G3265="",0,G3265)</f>
        <v>0.15</v>
      </c>
      <c r="T3265" s="16" t="str">
        <f aca="false">IF(I3265="","Unknown",IF(I3265="upi","UPI",I3265))</f>
        <v>Credit Card</v>
      </c>
      <c r="U3265" s="16" t="str">
        <f aca="false">IF(L3265="Yes","Y",IF(L3265="No","N",L3265))</f>
        <v>N</v>
      </c>
      <c r="V3265" s="19" t="n">
        <f aca="false">ROUND(R3265*Q3265*(1-S3265),2)</f>
        <v>499.8</v>
      </c>
      <c r="W3265" s="16" t="str">
        <f aca="false">_xlfn.XLOOKUP(D3265,products!$A$2:$A$61,products!$C$2:$C$61,"Not found")</f>
        <v>Books</v>
      </c>
    </row>
    <row r="3266" customFormat="false" ht="15" hidden="false" customHeight="false" outlineLevel="0" collapsed="false">
      <c r="A3266" s="16" t="s">
        <v>4569</v>
      </c>
      <c r="B3266" s="16" t="s">
        <v>4556</v>
      </c>
      <c r="C3266" s="16" t="s">
        <v>879</v>
      </c>
      <c r="D3266" s="16" t="s">
        <v>232</v>
      </c>
      <c r="E3266" s="16" t="n">
        <v>1</v>
      </c>
      <c r="F3266" s="16" t="n">
        <v>1952</v>
      </c>
      <c r="G3266" s="16" t="n">
        <v>0.15</v>
      </c>
      <c r="H3266" s="16" t="s">
        <v>46</v>
      </c>
      <c r="I3266" s="16" t="s">
        <v>71</v>
      </c>
      <c r="J3266" s="16" t="n">
        <v>5</v>
      </c>
      <c r="K3266" s="16" t="n">
        <v>5</v>
      </c>
      <c r="L3266" s="16" t="s">
        <v>41</v>
      </c>
      <c r="M3266" s="18" t="n">
        <f aca="false">IF(ISNUMBER(B3266),B3266,IF(MID(B3266,3,1)="-",DATE(VALUE(RIGHT(B3266,4)),VALUE(MID(B3266,4,2)),VALUE(LEFT(B3266,2))),DATE(VALUE(LEFT(B3266,4)),VALUE(MID(B3266,6,2)),VALUE(RIGHT(B3266,2)))))</f>
        <v>45933</v>
      </c>
      <c r="N3266" s="16" t="n">
        <f aca="false">MONTH(M3266)</f>
        <v>10</v>
      </c>
      <c r="O3266" s="16" t="str">
        <f aca="false">PROPER(TRIM(H3266))</f>
        <v>Chennai</v>
      </c>
      <c r="P3266" s="16" t="str">
        <f aca="false">IFERROR(VLOOKUP(O3266,city_map!$A$2:$B$6,2,FALSE()),O3266)</f>
        <v>Chennai</v>
      </c>
      <c r="Q3266" s="16" t="n">
        <f aca="false">IF(ISNUMBER(F3266),F3266,VALUE(SUBSTITUTE(SUBSTITUTE(F3266,"₹",""),",","")))</f>
        <v>1952</v>
      </c>
      <c r="R3266" s="16" t="n">
        <f aca="false">IF(E3266=99,1,E3266)</f>
        <v>1</v>
      </c>
      <c r="S3266" s="16" t="n">
        <f aca="false">IF(G3266="",0,G3266)</f>
        <v>0.15</v>
      </c>
      <c r="T3266" s="16" t="str">
        <f aca="false">IF(I3266="","Unknown",IF(I3266="upi","UPI",I3266))</f>
        <v>Credit Card</v>
      </c>
      <c r="U3266" s="16" t="str">
        <f aca="false">IF(L3266="Yes","Y",IF(L3266="No","N",L3266))</f>
        <v>N</v>
      </c>
      <c r="V3266" s="19" t="n">
        <f aca="false">ROUND(R3266*Q3266*(1-S3266),2)</f>
        <v>1659.2</v>
      </c>
      <c r="W3266" s="16" t="str">
        <f aca="false">_xlfn.XLOOKUP(D3266,products!$A$2:$A$61,products!$C$2:$C$61,"Not found")</f>
        <v>Electronics</v>
      </c>
    </row>
    <row r="3267" customFormat="false" ht="15" hidden="false" customHeight="false" outlineLevel="0" collapsed="false">
      <c r="A3267" s="16" t="s">
        <v>4570</v>
      </c>
      <c r="B3267" s="16" t="s">
        <v>4556</v>
      </c>
      <c r="C3267" s="16" t="s">
        <v>946</v>
      </c>
      <c r="D3267" s="16" t="s">
        <v>396</v>
      </c>
      <c r="E3267" s="16" t="n">
        <v>2</v>
      </c>
      <c r="F3267" s="16" t="n">
        <v>5270</v>
      </c>
      <c r="G3267" s="16" t="n">
        <v>0.1</v>
      </c>
      <c r="H3267" s="16" t="s">
        <v>208</v>
      </c>
      <c r="I3267" s="16" t="s">
        <v>60</v>
      </c>
      <c r="J3267" s="16" t="n">
        <v>7</v>
      </c>
      <c r="K3267" s="16" t="n">
        <v>2</v>
      </c>
      <c r="L3267" s="16" t="s">
        <v>57</v>
      </c>
      <c r="M3267" s="18" t="n">
        <f aca="false">IF(ISNUMBER(B3267),B3267,IF(MID(B3267,3,1)="-",DATE(VALUE(RIGHT(B3267,4)),VALUE(MID(B3267,4,2)),VALUE(LEFT(B3267,2))),DATE(VALUE(LEFT(B3267,4)),VALUE(MID(B3267,6,2)),VALUE(RIGHT(B3267,2)))))</f>
        <v>45933</v>
      </c>
      <c r="N3267" s="16" t="n">
        <f aca="false">MONTH(M3267)</f>
        <v>10</v>
      </c>
      <c r="O3267" s="16" t="str">
        <f aca="false">PROPER(TRIM(H3267))</f>
        <v>Jaipur</v>
      </c>
      <c r="P3267" s="16" t="str">
        <f aca="false">IFERROR(VLOOKUP(O3267,city_map!$A$2:$B$6,2,FALSE()),O3267)</f>
        <v>Jaipur</v>
      </c>
      <c r="Q3267" s="16" t="n">
        <f aca="false">IF(ISNUMBER(F3267),F3267,VALUE(SUBSTITUTE(SUBSTITUTE(F3267,"₹",""),",","")))</f>
        <v>5270</v>
      </c>
      <c r="R3267" s="16" t="n">
        <f aca="false">IF(E3267=99,1,E3267)</f>
        <v>2</v>
      </c>
      <c r="S3267" s="16" t="n">
        <f aca="false">IF(G3267="",0,G3267)</f>
        <v>0.1</v>
      </c>
      <c r="T3267" s="16" t="str">
        <f aca="false">IF(I3267="","Unknown",IF(I3267="upi","UPI",I3267))</f>
        <v>UPI</v>
      </c>
      <c r="U3267" s="16" t="str">
        <f aca="false">IF(L3267="Yes","Y",IF(L3267="No","N",L3267))</f>
        <v>Y</v>
      </c>
      <c r="V3267" s="19" t="n">
        <f aca="false">ROUND(R3267*Q3267*(1-S3267),2)</f>
        <v>9486</v>
      </c>
      <c r="W3267" s="16" t="str">
        <f aca="false">_xlfn.XLOOKUP(D3267,products!$A$2:$A$61,products!$C$2:$C$61,"Not found")</f>
        <v>Home</v>
      </c>
    </row>
    <row r="3268" customFormat="false" ht="15" hidden="false" customHeight="false" outlineLevel="0" collapsed="false">
      <c r="A3268" s="16" t="s">
        <v>4571</v>
      </c>
      <c r="B3268" s="16" t="s">
        <v>4556</v>
      </c>
      <c r="C3268" s="16" t="s">
        <v>202</v>
      </c>
      <c r="D3268" s="16" t="s">
        <v>165</v>
      </c>
      <c r="E3268" s="16" t="n">
        <v>3</v>
      </c>
      <c r="F3268" s="16" t="s">
        <v>4572</v>
      </c>
      <c r="G3268" s="16" t="n">
        <v>0.25</v>
      </c>
      <c r="H3268" s="16" t="s">
        <v>56</v>
      </c>
      <c r="I3268" s="16" t="s">
        <v>71</v>
      </c>
      <c r="J3268" s="16" t="n">
        <v>6</v>
      </c>
      <c r="K3268" s="16" t="n">
        <v>4</v>
      </c>
      <c r="L3268" s="16" t="s">
        <v>41</v>
      </c>
      <c r="M3268" s="18" t="n">
        <f aca="false">IF(ISNUMBER(B3268),B3268,IF(MID(B3268,3,1)="-",DATE(VALUE(RIGHT(B3268,4)),VALUE(MID(B3268,4,2)),VALUE(LEFT(B3268,2))),DATE(VALUE(LEFT(B3268,4)),VALUE(MID(B3268,6,2)),VALUE(RIGHT(B3268,2)))))</f>
        <v>45933</v>
      </c>
      <c r="N3268" s="16" t="n">
        <f aca="false">MONTH(M3268)</f>
        <v>10</v>
      </c>
      <c r="O3268" s="16" t="str">
        <f aca="false">PROPER(TRIM(H3268))</f>
        <v>Lucknow</v>
      </c>
      <c r="P3268" s="16" t="str">
        <f aca="false">IFERROR(VLOOKUP(O3268,city_map!$A$2:$B$6,2,FALSE()),O3268)</f>
        <v>Lucknow</v>
      </c>
      <c r="Q3268" s="16" t="n">
        <f aca="false">IF(ISNUMBER(F3268),F3268,VALUE(SUBSTITUTE(SUBSTITUTE(F3268,"₹",""),",","")))</f>
        <v>908</v>
      </c>
      <c r="R3268" s="16" t="n">
        <f aca="false">IF(E3268=99,1,E3268)</f>
        <v>3</v>
      </c>
      <c r="S3268" s="16" t="n">
        <f aca="false">IF(G3268="",0,G3268)</f>
        <v>0.25</v>
      </c>
      <c r="T3268" s="16" t="str">
        <f aca="false">IF(I3268="","Unknown",IF(I3268="upi","UPI",I3268))</f>
        <v>Credit Card</v>
      </c>
      <c r="U3268" s="16" t="str">
        <f aca="false">IF(L3268="Yes","Y",IF(L3268="No","N",L3268))</f>
        <v>N</v>
      </c>
      <c r="V3268" s="19" t="n">
        <f aca="false">ROUND(R3268*Q3268*(1-S3268),2)</f>
        <v>2043</v>
      </c>
      <c r="W3268" s="16" t="str">
        <f aca="false">_xlfn.XLOOKUP(D3268,products!$A$2:$A$61,products!$C$2:$C$61,"Not found")</f>
        <v>Electronics</v>
      </c>
    </row>
    <row r="3269" customFormat="false" ht="15" hidden="false" customHeight="false" outlineLevel="0" collapsed="false">
      <c r="A3269" s="16" t="s">
        <v>4573</v>
      </c>
      <c r="B3269" s="16" t="s">
        <v>4556</v>
      </c>
      <c r="C3269" s="16" t="s">
        <v>1246</v>
      </c>
      <c r="D3269" s="16" t="s">
        <v>108</v>
      </c>
      <c r="E3269" s="16" t="n">
        <v>2</v>
      </c>
      <c r="F3269" s="16" t="n">
        <v>3338</v>
      </c>
      <c r="G3269" s="16" t="n">
        <v>0.1</v>
      </c>
      <c r="H3269" s="16" t="s">
        <v>89</v>
      </c>
      <c r="I3269" s="16" t="s">
        <v>60</v>
      </c>
      <c r="J3269" s="16" t="n">
        <v>3</v>
      </c>
      <c r="K3269" s="16" t="n">
        <v>4</v>
      </c>
      <c r="L3269" s="16" t="s">
        <v>41</v>
      </c>
      <c r="M3269" s="18" t="n">
        <f aca="false">IF(ISNUMBER(B3269),B3269,IF(MID(B3269,3,1)="-",DATE(VALUE(RIGHT(B3269,4)),VALUE(MID(B3269,4,2)),VALUE(LEFT(B3269,2))),DATE(VALUE(LEFT(B3269,4)),VALUE(MID(B3269,6,2)),VALUE(RIGHT(B3269,2)))))</f>
        <v>45933</v>
      </c>
      <c r="N3269" s="16" t="n">
        <f aca="false">MONTH(M3269)</f>
        <v>10</v>
      </c>
      <c r="O3269" s="16" t="str">
        <f aca="false">PROPER(TRIM(H3269))</f>
        <v>Ahmedabad</v>
      </c>
      <c r="P3269" s="16" t="str">
        <f aca="false">IFERROR(VLOOKUP(O3269,city_map!$A$2:$B$6,2,FALSE()),O3269)</f>
        <v>Ahmedabad</v>
      </c>
      <c r="Q3269" s="16" t="n">
        <f aca="false">IF(ISNUMBER(F3269),F3269,VALUE(SUBSTITUTE(SUBSTITUTE(F3269,"₹",""),",","")))</f>
        <v>3338</v>
      </c>
      <c r="R3269" s="16" t="n">
        <f aca="false">IF(E3269=99,1,E3269)</f>
        <v>2</v>
      </c>
      <c r="S3269" s="16" t="n">
        <f aca="false">IF(G3269="",0,G3269)</f>
        <v>0.1</v>
      </c>
      <c r="T3269" s="16" t="str">
        <f aca="false">IF(I3269="","Unknown",IF(I3269="upi","UPI",I3269))</f>
        <v>UPI</v>
      </c>
      <c r="U3269" s="16" t="str">
        <f aca="false">IF(L3269="Yes","Y",IF(L3269="No","N",L3269))</f>
        <v>N</v>
      </c>
      <c r="V3269" s="19" t="n">
        <f aca="false">ROUND(R3269*Q3269*(1-S3269),2)</f>
        <v>6008.4</v>
      </c>
      <c r="W3269" s="16" t="str">
        <f aca="false">_xlfn.XLOOKUP(D3269,products!$A$2:$A$61,products!$C$2:$C$61,"Not found")</f>
        <v>Electronics</v>
      </c>
    </row>
    <row r="3270" customFormat="false" ht="15" hidden="false" customHeight="false" outlineLevel="0" collapsed="false">
      <c r="A3270" s="16" t="s">
        <v>4574</v>
      </c>
      <c r="B3270" s="16" t="s">
        <v>4556</v>
      </c>
      <c r="C3270" s="16" t="s">
        <v>772</v>
      </c>
      <c r="D3270" s="16" t="s">
        <v>250</v>
      </c>
      <c r="E3270" s="16" t="n">
        <v>1</v>
      </c>
      <c r="F3270" s="16" t="n">
        <v>668</v>
      </c>
      <c r="G3270" s="16" t="n">
        <v>0.15</v>
      </c>
      <c r="H3270" s="16" t="s">
        <v>67</v>
      </c>
      <c r="I3270" s="16" t="s">
        <v>60</v>
      </c>
      <c r="J3270" s="16" t="n">
        <v>8</v>
      </c>
      <c r="K3270" s="16" t="n">
        <v>3</v>
      </c>
      <c r="L3270" s="16" t="s">
        <v>41</v>
      </c>
      <c r="M3270" s="18" t="n">
        <f aca="false">IF(ISNUMBER(B3270),B3270,IF(MID(B3270,3,1)="-",DATE(VALUE(RIGHT(B3270,4)),VALUE(MID(B3270,4,2)),VALUE(LEFT(B3270,2))),DATE(VALUE(LEFT(B3270,4)),VALUE(MID(B3270,6,2)),VALUE(RIGHT(B3270,2)))))</f>
        <v>45933</v>
      </c>
      <c r="N3270" s="16" t="n">
        <f aca="false">MONTH(M3270)</f>
        <v>10</v>
      </c>
      <c r="O3270" s="16" t="str">
        <f aca="false">PROPER(TRIM(H3270))</f>
        <v>Kolkata</v>
      </c>
      <c r="P3270" s="16" t="str">
        <f aca="false">IFERROR(VLOOKUP(O3270,city_map!$A$2:$B$6,2,FALSE()),O3270)</f>
        <v>Kolkata</v>
      </c>
      <c r="Q3270" s="16" t="n">
        <f aca="false">IF(ISNUMBER(F3270),F3270,VALUE(SUBSTITUTE(SUBSTITUTE(F3270,"₹",""),",","")))</f>
        <v>668</v>
      </c>
      <c r="R3270" s="16" t="n">
        <f aca="false">IF(E3270=99,1,E3270)</f>
        <v>1</v>
      </c>
      <c r="S3270" s="16" t="n">
        <f aca="false">IF(G3270="",0,G3270)</f>
        <v>0.15</v>
      </c>
      <c r="T3270" s="16" t="str">
        <f aca="false">IF(I3270="","Unknown",IF(I3270="upi","UPI",I3270))</f>
        <v>UPI</v>
      </c>
      <c r="U3270" s="16" t="str">
        <f aca="false">IF(L3270="Yes","Y",IF(L3270="No","N",L3270))</f>
        <v>N</v>
      </c>
      <c r="V3270" s="19" t="n">
        <f aca="false">ROUND(R3270*Q3270*(1-S3270),2)</f>
        <v>567.8</v>
      </c>
      <c r="W3270" s="16" t="str">
        <f aca="false">_xlfn.XLOOKUP(D3270,products!$A$2:$A$61,products!$C$2:$C$61,"Not found")</f>
        <v>Home</v>
      </c>
    </row>
    <row r="3271" customFormat="false" ht="15" hidden="false" customHeight="false" outlineLevel="0" collapsed="false">
      <c r="A3271" s="16" t="s">
        <v>4575</v>
      </c>
      <c r="B3271" s="16" t="s">
        <v>4556</v>
      </c>
      <c r="C3271" s="16" t="s">
        <v>3134</v>
      </c>
      <c r="D3271" s="16" t="s">
        <v>216</v>
      </c>
      <c r="E3271" s="16" t="n">
        <v>1</v>
      </c>
      <c r="F3271" s="16" t="n">
        <v>914</v>
      </c>
      <c r="G3271" s="16" t="n">
        <v>0.15</v>
      </c>
      <c r="H3271" s="16" t="s">
        <v>46</v>
      </c>
      <c r="I3271" s="16" t="s">
        <v>60</v>
      </c>
      <c r="J3271" s="16" t="n">
        <v>4</v>
      </c>
      <c r="K3271" s="16" t="n">
        <v>5</v>
      </c>
      <c r="L3271" s="16" t="s">
        <v>41</v>
      </c>
      <c r="M3271" s="18" t="n">
        <f aca="false">IF(ISNUMBER(B3271),B3271,IF(MID(B3271,3,1)="-",DATE(VALUE(RIGHT(B3271,4)),VALUE(MID(B3271,4,2)),VALUE(LEFT(B3271,2))),DATE(VALUE(LEFT(B3271,4)),VALUE(MID(B3271,6,2)),VALUE(RIGHT(B3271,2)))))</f>
        <v>45933</v>
      </c>
      <c r="N3271" s="16" t="n">
        <f aca="false">MONTH(M3271)</f>
        <v>10</v>
      </c>
      <c r="O3271" s="16" t="str">
        <f aca="false">PROPER(TRIM(H3271))</f>
        <v>Chennai</v>
      </c>
      <c r="P3271" s="16" t="str">
        <f aca="false">IFERROR(VLOOKUP(O3271,city_map!$A$2:$B$6,2,FALSE()),O3271)</f>
        <v>Chennai</v>
      </c>
      <c r="Q3271" s="16" t="n">
        <f aca="false">IF(ISNUMBER(F3271),F3271,VALUE(SUBSTITUTE(SUBSTITUTE(F3271,"₹",""),",","")))</f>
        <v>914</v>
      </c>
      <c r="R3271" s="16" t="n">
        <f aca="false">IF(E3271=99,1,E3271)</f>
        <v>1</v>
      </c>
      <c r="S3271" s="16" t="n">
        <f aca="false">IF(G3271="",0,G3271)</f>
        <v>0.15</v>
      </c>
      <c r="T3271" s="16" t="str">
        <f aca="false">IF(I3271="","Unknown",IF(I3271="upi","UPI",I3271))</f>
        <v>UPI</v>
      </c>
      <c r="U3271" s="16" t="str">
        <f aca="false">IF(L3271="Yes","Y",IF(L3271="No","N",L3271))</f>
        <v>N</v>
      </c>
      <c r="V3271" s="19" t="n">
        <f aca="false">ROUND(R3271*Q3271*(1-S3271),2)</f>
        <v>776.9</v>
      </c>
      <c r="W3271" s="16" t="str">
        <f aca="false">_xlfn.XLOOKUP(D3271,products!$A$2:$A$61,products!$C$2:$C$61,"Not found")</f>
        <v>Books</v>
      </c>
    </row>
    <row r="3272" customFormat="false" ht="15" hidden="false" customHeight="false" outlineLevel="0" collapsed="false">
      <c r="A3272" s="16" t="s">
        <v>4576</v>
      </c>
      <c r="B3272" s="16" t="s">
        <v>4556</v>
      </c>
      <c r="C3272" s="16" t="s">
        <v>50</v>
      </c>
      <c r="D3272" s="16" t="s">
        <v>721</v>
      </c>
      <c r="E3272" s="16" t="n">
        <v>2</v>
      </c>
      <c r="F3272" s="16" t="n">
        <v>503</v>
      </c>
      <c r="G3272" s="16" t="n">
        <v>0.1</v>
      </c>
      <c r="H3272" s="16" t="s">
        <v>39</v>
      </c>
      <c r="I3272" s="16" t="s">
        <v>71</v>
      </c>
      <c r="J3272" s="16" t="n">
        <v>4</v>
      </c>
      <c r="K3272" s="16" t="n">
        <v>4</v>
      </c>
      <c r="L3272" s="16" t="s">
        <v>41</v>
      </c>
      <c r="M3272" s="18" t="n">
        <f aca="false">IF(ISNUMBER(B3272),B3272,IF(MID(B3272,3,1)="-",DATE(VALUE(RIGHT(B3272,4)),VALUE(MID(B3272,4,2)),VALUE(LEFT(B3272,2))),DATE(VALUE(LEFT(B3272,4)),VALUE(MID(B3272,6,2)),VALUE(RIGHT(B3272,2)))))</f>
        <v>45933</v>
      </c>
      <c r="N3272" s="16" t="n">
        <f aca="false">MONTH(M3272)</f>
        <v>10</v>
      </c>
      <c r="O3272" s="16" t="str">
        <f aca="false">PROPER(TRIM(H3272))</f>
        <v>Delhi</v>
      </c>
      <c r="P3272" s="16" t="str">
        <f aca="false">IFERROR(VLOOKUP(O3272,city_map!$A$2:$B$6,2,FALSE()),O3272)</f>
        <v>Delhi</v>
      </c>
      <c r="Q3272" s="16" t="n">
        <f aca="false">IF(ISNUMBER(F3272),F3272,VALUE(SUBSTITUTE(SUBSTITUTE(F3272,"₹",""),",","")))</f>
        <v>503</v>
      </c>
      <c r="R3272" s="16" t="n">
        <f aca="false">IF(E3272=99,1,E3272)</f>
        <v>2</v>
      </c>
      <c r="S3272" s="16" t="n">
        <f aca="false">IF(G3272="",0,G3272)</f>
        <v>0.1</v>
      </c>
      <c r="T3272" s="16" t="str">
        <f aca="false">IF(I3272="","Unknown",IF(I3272="upi","UPI",I3272))</f>
        <v>Credit Card</v>
      </c>
      <c r="U3272" s="16" t="str">
        <f aca="false">IF(L3272="Yes","Y",IF(L3272="No","N",L3272))</f>
        <v>N</v>
      </c>
      <c r="V3272" s="19" t="n">
        <f aca="false">ROUND(R3272*Q3272*(1-S3272),2)</f>
        <v>905.4</v>
      </c>
      <c r="W3272" s="16" t="str">
        <f aca="false">_xlfn.XLOOKUP(D3272,products!$A$2:$A$61,products!$C$2:$C$61,"Not found")</f>
        <v>Beauty</v>
      </c>
    </row>
    <row r="3273" customFormat="false" ht="15" hidden="false" customHeight="false" outlineLevel="0" collapsed="false">
      <c r="A3273" s="16" t="s">
        <v>4577</v>
      </c>
      <c r="B3273" s="16" t="s">
        <v>4556</v>
      </c>
      <c r="C3273" s="16" t="s">
        <v>1669</v>
      </c>
      <c r="D3273" s="16" t="s">
        <v>184</v>
      </c>
      <c r="E3273" s="16" t="n">
        <v>2</v>
      </c>
      <c r="F3273" s="16" t="n">
        <v>1275</v>
      </c>
      <c r="G3273" s="16" t="n">
        <v>0.1</v>
      </c>
      <c r="H3273" s="16" t="s">
        <v>112</v>
      </c>
      <c r="I3273" s="16" t="s">
        <v>40</v>
      </c>
      <c r="J3273" s="16" t="n">
        <v>4</v>
      </c>
      <c r="K3273" s="16" t="n">
        <v>4</v>
      </c>
      <c r="L3273" s="16" t="s">
        <v>41</v>
      </c>
      <c r="M3273" s="18" t="n">
        <f aca="false">IF(ISNUMBER(B3273),B3273,IF(MID(B3273,3,1)="-",DATE(VALUE(RIGHT(B3273,4)),VALUE(MID(B3273,4,2)),VALUE(LEFT(B3273,2))),DATE(VALUE(LEFT(B3273,4)),VALUE(MID(B3273,6,2)),VALUE(RIGHT(B3273,2)))))</f>
        <v>45933</v>
      </c>
      <c r="N3273" s="16" t="n">
        <f aca="false">MONTH(M3273)</f>
        <v>10</v>
      </c>
      <c r="O3273" s="16" t="str">
        <f aca="false">PROPER(TRIM(H3273))</f>
        <v>Mumbai</v>
      </c>
      <c r="P3273" s="16" t="str">
        <f aca="false">IFERROR(VLOOKUP(O3273,city_map!$A$2:$B$6,2,FALSE()),O3273)</f>
        <v>Mumbai</v>
      </c>
      <c r="Q3273" s="16" t="n">
        <f aca="false">IF(ISNUMBER(F3273),F3273,VALUE(SUBSTITUTE(SUBSTITUTE(F3273,"₹",""),",","")))</f>
        <v>1275</v>
      </c>
      <c r="R3273" s="16" t="n">
        <f aca="false">IF(E3273=99,1,E3273)</f>
        <v>2</v>
      </c>
      <c r="S3273" s="16" t="n">
        <f aca="false">IF(G3273="",0,G3273)</f>
        <v>0.1</v>
      </c>
      <c r="T3273" s="16" t="str">
        <f aca="false">IF(I3273="","Unknown",IF(I3273="upi","UPI",I3273))</f>
        <v>COD</v>
      </c>
      <c r="U3273" s="16" t="str">
        <f aca="false">IF(L3273="Yes","Y",IF(L3273="No","N",L3273))</f>
        <v>N</v>
      </c>
      <c r="V3273" s="19" t="n">
        <f aca="false">ROUND(R3273*Q3273*(1-S3273),2)</f>
        <v>2295</v>
      </c>
      <c r="W3273" s="16" t="str">
        <f aca="false">_xlfn.XLOOKUP(D3273,products!$A$2:$A$61,products!$C$2:$C$61,"Not found")</f>
        <v>Home</v>
      </c>
    </row>
    <row r="3274" customFormat="false" ht="15" hidden="false" customHeight="false" outlineLevel="0" collapsed="false">
      <c r="A3274" s="16" t="s">
        <v>4578</v>
      </c>
      <c r="B3274" s="16" t="s">
        <v>4556</v>
      </c>
      <c r="C3274" s="16" t="s">
        <v>592</v>
      </c>
      <c r="D3274" s="16" t="s">
        <v>99</v>
      </c>
      <c r="E3274" s="16" t="n">
        <v>4</v>
      </c>
      <c r="F3274" s="16" t="n">
        <v>730</v>
      </c>
      <c r="G3274" s="16" t="n">
        <v>0.2</v>
      </c>
      <c r="H3274" s="16" t="s">
        <v>89</v>
      </c>
      <c r="I3274" s="16" t="s">
        <v>47</v>
      </c>
      <c r="J3274" s="16" t="n">
        <v>4</v>
      </c>
      <c r="K3274" s="16" t="n">
        <v>5</v>
      </c>
      <c r="L3274" s="16" t="s">
        <v>41</v>
      </c>
      <c r="M3274" s="18" t="n">
        <f aca="false">IF(ISNUMBER(B3274),B3274,IF(MID(B3274,3,1)="-",DATE(VALUE(RIGHT(B3274,4)),VALUE(MID(B3274,4,2)),VALUE(LEFT(B3274,2))),DATE(VALUE(LEFT(B3274,4)),VALUE(MID(B3274,6,2)),VALUE(RIGHT(B3274,2)))))</f>
        <v>45933</v>
      </c>
      <c r="N3274" s="16" t="n">
        <f aca="false">MONTH(M3274)</f>
        <v>10</v>
      </c>
      <c r="O3274" s="16" t="str">
        <f aca="false">PROPER(TRIM(H3274))</f>
        <v>Ahmedabad</v>
      </c>
      <c r="P3274" s="16" t="str">
        <f aca="false">IFERROR(VLOOKUP(O3274,city_map!$A$2:$B$6,2,FALSE()),O3274)</f>
        <v>Ahmedabad</v>
      </c>
      <c r="Q3274" s="16" t="n">
        <f aca="false">IF(ISNUMBER(F3274),F3274,VALUE(SUBSTITUTE(SUBSTITUTE(F3274,"₹",""),",","")))</f>
        <v>730</v>
      </c>
      <c r="R3274" s="16" t="n">
        <f aca="false">IF(E3274=99,1,E3274)</f>
        <v>4</v>
      </c>
      <c r="S3274" s="16" t="n">
        <f aca="false">IF(G3274="",0,G3274)</f>
        <v>0.2</v>
      </c>
      <c r="T3274" s="16" t="str">
        <f aca="false">IF(I3274="","Unknown",IF(I3274="upi","UPI",I3274))</f>
        <v>Debit Card</v>
      </c>
      <c r="U3274" s="16" t="str">
        <f aca="false">IF(L3274="Yes","Y",IF(L3274="No","N",L3274))</f>
        <v>N</v>
      </c>
      <c r="V3274" s="19" t="n">
        <f aca="false">ROUND(R3274*Q3274*(1-S3274),2)</f>
        <v>2336</v>
      </c>
      <c r="W3274" s="16" t="str">
        <f aca="false">_xlfn.XLOOKUP(D3274,products!$A$2:$A$61,products!$C$2:$C$61,"Not found")</f>
        <v>Fashion</v>
      </c>
    </row>
    <row r="3275" customFormat="false" ht="15" hidden="false" customHeight="false" outlineLevel="0" collapsed="false">
      <c r="A3275" s="16" t="s">
        <v>4579</v>
      </c>
      <c r="B3275" s="16" t="s">
        <v>4556</v>
      </c>
      <c r="C3275" s="16" t="s">
        <v>1631</v>
      </c>
      <c r="D3275" s="16" t="s">
        <v>99</v>
      </c>
      <c r="E3275" s="16" t="n">
        <v>2</v>
      </c>
      <c r="F3275" s="16" t="n">
        <v>697</v>
      </c>
      <c r="G3275" s="16" t="n">
        <v>0.2</v>
      </c>
      <c r="H3275" s="16" t="s">
        <v>70</v>
      </c>
      <c r="I3275" s="16" t="s">
        <v>100</v>
      </c>
      <c r="J3275" s="16" t="n">
        <v>5</v>
      </c>
      <c r="K3275" s="16" t="n">
        <v>4</v>
      </c>
      <c r="L3275" s="16" t="s">
        <v>41</v>
      </c>
      <c r="M3275" s="18" t="n">
        <f aca="false">IF(ISNUMBER(B3275),B3275,IF(MID(B3275,3,1)="-",DATE(VALUE(RIGHT(B3275,4)),VALUE(MID(B3275,4,2)),VALUE(LEFT(B3275,2))),DATE(VALUE(LEFT(B3275,4)),VALUE(MID(B3275,6,2)),VALUE(RIGHT(B3275,2)))))</f>
        <v>45933</v>
      </c>
      <c r="N3275" s="16" t="n">
        <f aca="false">MONTH(M3275)</f>
        <v>10</v>
      </c>
      <c r="O3275" s="16" t="str">
        <f aca="false">PROPER(TRIM(H3275))</f>
        <v>Pune</v>
      </c>
      <c r="P3275" s="16" t="str">
        <f aca="false">IFERROR(VLOOKUP(O3275,city_map!$A$2:$B$6,2,FALSE()),O3275)</f>
        <v>Pune</v>
      </c>
      <c r="Q3275" s="16" t="n">
        <f aca="false">IF(ISNUMBER(F3275),F3275,VALUE(SUBSTITUTE(SUBSTITUTE(F3275,"₹",""),",","")))</f>
        <v>697</v>
      </c>
      <c r="R3275" s="16" t="n">
        <f aca="false">IF(E3275=99,1,E3275)</f>
        <v>2</v>
      </c>
      <c r="S3275" s="16" t="n">
        <f aca="false">IF(G3275="",0,G3275)</f>
        <v>0.2</v>
      </c>
      <c r="T3275" s="16" t="str">
        <f aca="false">IF(I3275="","Unknown",IF(I3275="upi","UPI",I3275))</f>
        <v>Net Banking</v>
      </c>
      <c r="U3275" s="16" t="str">
        <f aca="false">IF(L3275="Yes","Y",IF(L3275="No","N",L3275))</f>
        <v>N</v>
      </c>
      <c r="V3275" s="19" t="n">
        <f aca="false">ROUND(R3275*Q3275*(1-S3275),2)</f>
        <v>1115.2</v>
      </c>
      <c r="W3275" s="16" t="str">
        <f aca="false">_xlfn.XLOOKUP(D3275,products!$A$2:$A$61,products!$C$2:$C$61,"Not found")</f>
        <v>Fashion</v>
      </c>
    </row>
    <row r="3276" customFormat="false" ht="15" hidden="false" customHeight="false" outlineLevel="0" collapsed="false">
      <c r="A3276" s="16" t="s">
        <v>4580</v>
      </c>
      <c r="B3276" s="16" t="s">
        <v>4581</v>
      </c>
      <c r="C3276" s="16" t="s">
        <v>1164</v>
      </c>
      <c r="D3276" s="16" t="s">
        <v>160</v>
      </c>
      <c r="E3276" s="16" t="n">
        <v>2</v>
      </c>
      <c r="F3276" s="16" t="n">
        <v>1867</v>
      </c>
      <c r="G3276" s="16" t="n">
        <v>0.2</v>
      </c>
      <c r="H3276" s="16" t="s">
        <v>89</v>
      </c>
      <c r="I3276" s="16" t="s">
        <v>60</v>
      </c>
      <c r="J3276" s="16" t="n">
        <v>4</v>
      </c>
      <c r="K3276" s="16" t="n">
        <v>3</v>
      </c>
      <c r="L3276" s="16" t="s">
        <v>57</v>
      </c>
      <c r="M3276" s="18" t="n">
        <f aca="false">IF(ISNUMBER(B3276),B3276,IF(MID(B3276,3,1)="-",DATE(VALUE(RIGHT(B3276,4)),VALUE(MID(B3276,4,2)),VALUE(LEFT(B3276,2))),DATE(VALUE(LEFT(B3276,4)),VALUE(MID(B3276,6,2)),VALUE(RIGHT(B3276,2)))))</f>
        <v>45934</v>
      </c>
      <c r="N3276" s="16" t="n">
        <f aca="false">MONTH(M3276)</f>
        <v>10</v>
      </c>
      <c r="O3276" s="16" t="str">
        <f aca="false">PROPER(TRIM(H3276))</f>
        <v>Ahmedabad</v>
      </c>
      <c r="P3276" s="16" t="str">
        <f aca="false">IFERROR(VLOOKUP(O3276,city_map!$A$2:$B$6,2,FALSE()),O3276)</f>
        <v>Ahmedabad</v>
      </c>
      <c r="Q3276" s="16" t="n">
        <f aca="false">IF(ISNUMBER(F3276),F3276,VALUE(SUBSTITUTE(SUBSTITUTE(F3276,"₹",""),",","")))</f>
        <v>1867</v>
      </c>
      <c r="R3276" s="16" t="n">
        <f aca="false">IF(E3276=99,1,E3276)</f>
        <v>2</v>
      </c>
      <c r="S3276" s="16" t="n">
        <f aca="false">IF(G3276="",0,G3276)</f>
        <v>0.2</v>
      </c>
      <c r="T3276" s="16" t="str">
        <f aca="false">IF(I3276="","Unknown",IF(I3276="upi","UPI",I3276))</f>
        <v>UPI</v>
      </c>
      <c r="U3276" s="16" t="str">
        <f aca="false">IF(L3276="Yes","Y",IF(L3276="No","N",L3276))</f>
        <v>Y</v>
      </c>
      <c r="V3276" s="19" t="n">
        <f aca="false">ROUND(R3276*Q3276*(1-S3276),2)</f>
        <v>2987.2</v>
      </c>
      <c r="W3276" s="16" t="str">
        <f aca="false">_xlfn.XLOOKUP(D3276,products!$A$2:$A$61,products!$C$2:$C$61,"Not found")</f>
        <v>Fashion</v>
      </c>
    </row>
    <row r="3277" customFormat="false" ht="15" hidden="false" customHeight="false" outlineLevel="0" collapsed="false">
      <c r="A3277" s="16" t="s">
        <v>4582</v>
      </c>
      <c r="B3277" s="16" t="s">
        <v>4581</v>
      </c>
      <c r="C3277" s="16" t="s">
        <v>2016</v>
      </c>
      <c r="D3277" s="16" t="s">
        <v>262</v>
      </c>
      <c r="E3277" s="16" t="n">
        <v>1</v>
      </c>
      <c r="F3277" s="16" t="n">
        <v>781</v>
      </c>
      <c r="G3277" s="16" t="n">
        <v>0.1</v>
      </c>
      <c r="H3277" s="16" t="s">
        <v>70</v>
      </c>
      <c r="I3277" s="16" t="s">
        <v>47</v>
      </c>
      <c r="J3277" s="16" t="n">
        <v>7</v>
      </c>
      <c r="K3277" s="16" t="n">
        <v>3</v>
      </c>
      <c r="L3277" s="16" t="s">
        <v>41</v>
      </c>
      <c r="M3277" s="18" t="n">
        <f aca="false">IF(ISNUMBER(B3277),B3277,IF(MID(B3277,3,1)="-",DATE(VALUE(RIGHT(B3277,4)),VALUE(MID(B3277,4,2)),VALUE(LEFT(B3277,2))),DATE(VALUE(LEFT(B3277,4)),VALUE(MID(B3277,6,2)),VALUE(RIGHT(B3277,2)))))</f>
        <v>45934</v>
      </c>
      <c r="N3277" s="16" t="n">
        <f aca="false">MONTH(M3277)</f>
        <v>10</v>
      </c>
      <c r="O3277" s="16" t="str">
        <f aca="false">PROPER(TRIM(H3277))</f>
        <v>Pune</v>
      </c>
      <c r="P3277" s="16" t="str">
        <f aca="false">IFERROR(VLOOKUP(O3277,city_map!$A$2:$B$6,2,FALSE()),O3277)</f>
        <v>Pune</v>
      </c>
      <c r="Q3277" s="16" t="n">
        <f aca="false">IF(ISNUMBER(F3277),F3277,VALUE(SUBSTITUTE(SUBSTITUTE(F3277,"₹",""),",","")))</f>
        <v>781</v>
      </c>
      <c r="R3277" s="16" t="n">
        <f aca="false">IF(E3277=99,1,E3277)</f>
        <v>1</v>
      </c>
      <c r="S3277" s="16" t="n">
        <f aca="false">IF(G3277="",0,G3277)</f>
        <v>0.1</v>
      </c>
      <c r="T3277" s="16" t="str">
        <f aca="false">IF(I3277="","Unknown",IF(I3277="upi","UPI",I3277))</f>
        <v>Debit Card</v>
      </c>
      <c r="U3277" s="16" t="str">
        <f aca="false">IF(L3277="Yes","Y",IF(L3277="No","N",L3277))</f>
        <v>N</v>
      </c>
      <c r="V3277" s="19" t="n">
        <f aca="false">ROUND(R3277*Q3277*(1-S3277),2)</f>
        <v>702.9</v>
      </c>
      <c r="W3277" s="16" t="str">
        <f aca="false">_xlfn.XLOOKUP(D3277,products!$A$2:$A$61,products!$C$2:$C$61,"Not found")</f>
        <v>Home</v>
      </c>
    </row>
    <row r="3278" customFormat="false" ht="15" hidden="false" customHeight="false" outlineLevel="0" collapsed="false">
      <c r="A3278" s="16" t="s">
        <v>4583</v>
      </c>
      <c r="B3278" s="16" t="s">
        <v>4581</v>
      </c>
      <c r="C3278" s="16" t="s">
        <v>2644</v>
      </c>
      <c r="D3278" s="16" t="s">
        <v>254</v>
      </c>
      <c r="E3278" s="16" t="n">
        <v>2</v>
      </c>
      <c r="F3278" s="16" t="n">
        <v>1031</v>
      </c>
      <c r="G3278" s="16" t="n">
        <v>0.25</v>
      </c>
      <c r="H3278" s="16" t="s">
        <v>89</v>
      </c>
      <c r="I3278" s="16" t="s">
        <v>60</v>
      </c>
      <c r="J3278" s="16" t="n">
        <v>4</v>
      </c>
      <c r="K3278" s="16" t="n">
        <v>3</v>
      </c>
      <c r="L3278" s="16" t="s">
        <v>57</v>
      </c>
      <c r="M3278" s="18" t="n">
        <f aca="false">IF(ISNUMBER(B3278),B3278,IF(MID(B3278,3,1)="-",DATE(VALUE(RIGHT(B3278,4)),VALUE(MID(B3278,4,2)),VALUE(LEFT(B3278,2))),DATE(VALUE(LEFT(B3278,4)),VALUE(MID(B3278,6,2)),VALUE(RIGHT(B3278,2)))))</f>
        <v>45934</v>
      </c>
      <c r="N3278" s="16" t="n">
        <f aca="false">MONTH(M3278)</f>
        <v>10</v>
      </c>
      <c r="O3278" s="16" t="str">
        <f aca="false">PROPER(TRIM(H3278))</f>
        <v>Ahmedabad</v>
      </c>
      <c r="P3278" s="16" t="str">
        <f aca="false">IFERROR(VLOOKUP(O3278,city_map!$A$2:$B$6,2,FALSE()),O3278)</f>
        <v>Ahmedabad</v>
      </c>
      <c r="Q3278" s="16" t="n">
        <f aca="false">IF(ISNUMBER(F3278),F3278,VALUE(SUBSTITUTE(SUBSTITUTE(F3278,"₹",""),",","")))</f>
        <v>1031</v>
      </c>
      <c r="R3278" s="16" t="n">
        <f aca="false">IF(E3278=99,1,E3278)</f>
        <v>2</v>
      </c>
      <c r="S3278" s="16" t="n">
        <f aca="false">IF(G3278="",0,G3278)</f>
        <v>0.25</v>
      </c>
      <c r="T3278" s="16" t="str">
        <f aca="false">IF(I3278="","Unknown",IF(I3278="upi","UPI",I3278))</f>
        <v>UPI</v>
      </c>
      <c r="U3278" s="16" t="str">
        <f aca="false">IF(L3278="Yes","Y",IF(L3278="No","N",L3278))</f>
        <v>Y</v>
      </c>
      <c r="V3278" s="19" t="n">
        <f aca="false">ROUND(R3278*Q3278*(1-S3278),2)</f>
        <v>1546.5</v>
      </c>
      <c r="W3278" s="16" t="str">
        <f aca="false">_xlfn.XLOOKUP(D3278,products!$A$2:$A$61,products!$C$2:$C$61,"Not found")</f>
        <v>Fashion</v>
      </c>
    </row>
    <row r="3279" customFormat="false" ht="15" hidden="false" customHeight="false" outlineLevel="0" collapsed="false">
      <c r="A3279" s="16" t="s">
        <v>4584</v>
      </c>
      <c r="B3279" s="16" t="s">
        <v>4581</v>
      </c>
      <c r="C3279" s="16" t="s">
        <v>877</v>
      </c>
      <c r="D3279" s="16" t="s">
        <v>99</v>
      </c>
      <c r="E3279" s="16" t="n">
        <v>3</v>
      </c>
      <c r="F3279" s="16" t="n">
        <v>679</v>
      </c>
      <c r="G3279" s="16" t="n">
        <v>0.1</v>
      </c>
      <c r="H3279" s="16" t="s">
        <v>39</v>
      </c>
      <c r="I3279" s="16" t="s">
        <v>40</v>
      </c>
      <c r="J3279" s="16" t="n">
        <v>4</v>
      </c>
      <c r="K3279" s="16" t="n">
        <v>4</v>
      </c>
      <c r="L3279" s="16" t="s">
        <v>41</v>
      </c>
      <c r="M3279" s="18" t="n">
        <f aca="false">IF(ISNUMBER(B3279),B3279,IF(MID(B3279,3,1)="-",DATE(VALUE(RIGHT(B3279,4)),VALUE(MID(B3279,4,2)),VALUE(LEFT(B3279,2))),DATE(VALUE(LEFT(B3279,4)),VALUE(MID(B3279,6,2)),VALUE(RIGHT(B3279,2)))))</f>
        <v>45934</v>
      </c>
      <c r="N3279" s="16" t="n">
        <f aca="false">MONTH(M3279)</f>
        <v>10</v>
      </c>
      <c r="O3279" s="16" t="str">
        <f aca="false">PROPER(TRIM(H3279))</f>
        <v>Delhi</v>
      </c>
      <c r="P3279" s="16" t="str">
        <f aca="false">IFERROR(VLOOKUP(O3279,city_map!$A$2:$B$6,2,FALSE()),O3279)</f>
        <v>Delhi</v>
      </c>
      <c r="Q3279" s="16" t="n">
        <f aca="false">IF(ISNUMBER(F3279),F3279,VALUE(SUBSTITUTE(SUBSTITUTE(F3279,"₹",""),",","")))</f>
        <v>679</v>
      </c>
      <c r="R3279" s="16" t="n">
        <f aca="false">IF(E3279=99,1,E3279)</f>
        <v>3</v>
      </c>
      <c r="S3279" s="16" t="n">
        <f aca="false">IF(G3279="",0,G3279)</f>
        <v>0.1</v>
      </c>
      <c r="T3279" s="16" t="str">
        <f aca="false">IF(I3279="","Unknown",IF(I3279="upi","UPI",I3279))</f>
        <v>COD</v>
      </c>
      <c r="U3279" s="16" t="str">
        <f aca="false">IF(L3279="Yes","Y",IF(L3279="No","N",L3279))</f>
        <v>N</v>
      </c>
      <c r="V3279" s="19" t="n">
        <f aca="false">ROUND(R3279*Q3279*(1-S3279),2)</f>
        <v>1833.3</v>
      </c>
      <c r="W3279" s="16" t="str">
        <f aca="false">_xlfn.XLOOKUP(D3279,products!$A$2:$A$61,products!$C$2:$C$61,"Not found")</f>
        <v>Fashion</v>
      </c>
    </row>
    <row r="3280" customFormat="false" ht="15" hidden="false" customHeight="false" outlineLevel="0" collapsed="false">
      <c r="A3280" s="16" t="s">
        <v>4585</v>
      </c>
      <c r="B3280" s="16" t="s">
        <v>4581</v>
      </c>
      <c r="C3280" s="16" t="s">
        <v>325</v>
      </c>
      <c r="D3280" s="16" t="s">
        <v>55</v>
      </c>
      <c r="E3280" s="16" t="n">
        <v>1</v>
      </c>
      <c r="F3280" s="16" t="n">
        <v>2041</v>
      </c>
      <c r="G3280" s="16" t="n">
        <v>0.2</v>
      </c>
      <c r="H3280" s="16" t="s">
        <v>655</v>
      </c>
      <c r="I3280" s="16" t="s">
        <v>100</v>
      </c>
      <c r="J3280" s="16" t="n">
        <v>4</v>
      </c>
      <c r="K3280" s="16" t="n">
        <v>4</v>
      </c>
      <c r="L3280" s="16" t="s">
        <v>41</v>
      </c>
      <c r="M3280" s="18" t="n">
        <f aca="false">IF(ISNUMBER(B3280),B3280,IF(MID(B3280,3,1)="-",DATE(VALUE(RIGHT(B3280,4)),VALUE(MID(B3280,4,2)),VALUE(LEFT(B3280,2))),DATE(VALUE(LEFT(B3280,4)),VALUE(MID(B3280,6,2)),VALUE(RIGHT(B3280,2)))))</f>
        <v>45934</v>
      </c>
      <c r="N3280" s="16" t="n">
        <f aca="false">MONTH(M3280)</f>
        <v>10</v>
      </c>
      <c r="O3280" s="16" t="str">
        <f aca="false">PROPER(TRIM(H3280))</f>
        <v>Mumbai</v>
      </c>
      <c r="P3280" s="16" t="str">
        <f aca="false">IFERROR(VLOOKUP(O3280,city_map!$A$2:$B$6,2,FALSE()),O3280)</f>
        <v>Mumbai</v>
      </c>
      <c r="Q3280" s="16" t="n">
        <f aca="false">IF(ISNUMBER(F3280),F3280,VALUE(SUBSTITUTE(SUBSTITUTE(F3280,"₹",""),",","")))</f>
        <v>2041</v>
      </c>
      <c r="R3280" s="16" t="n">
        <f aca="false">IF(E3280=99,1,E3280)</f>
        <v>1</v>
      </c>
      <c r="S3280" s="16" t="n">
        <f aca="false">IF(G3280="",0,G3280)</f>
        <v>0.2</v>
      </c>
      <c r="T3280" s="16" t="str">
        <f aca="false">IF(I3280="","Unknown",IF(I3280="upi","UPI",I3280))</f>
        <v>Net Banking</v>
      </c>
      <c r="U3280" s="16" t="str">
        <f aca="false">IF(L3280="Yes","Y",IF(L3280="No","N",L3280))</f>
        <v>N</v>
      </c>
      <c r="V3280" s="19" t="n">
        <f aca="false">ROUND(R3280*Q3280*(1-S3280),2)</f>
        <v>1632.8</v>
      </c>
      <c r="W3280" s="16" t="str">
        <f aca="false">_xlfn.XLOOKUP(D3280,products!$A$2:$A$61,products!$C$2:$C$61,"Not found")</f>
        <v>Home</v>
      </c>
    </row>
    <row r="3281" customFormat="false" ht="15" hidden="false" customHeight="false" outlineLevel="0" collapsed="false">
      <c r="A3281" s="16" t="s">
        <v>4586</v>
      </c>
      <c r="B3281" s="16" t="s">
        <v>4581</v>
      </c>
      <c r="C3281" s="16" t="s">
        <v>869</v>
      </c>
      <c r="D3281" s="16" t="s">
        <v>179</v>
      </c>
      <c r="E3281" s="16" t="n">
        <v>4</v>
      </c>
      <c r="F3281" s="16" t="n">
        <v>2512</v>
      </c>
      <c r="G3281" s="16" t="n">
        <v>0.4</v>
      </c>
      <c r="H3281" s="16" t="s">
        <v>39</v>
      </c>
      <c r="I3281" s="16" t="s">
        <v>60</v>
      </c>
      <c r="J3281" s="16" t="n">
        <v>4</v>
      </c>
      <c r="K3281" s="16" t="n">
        <v>4</v>
      </c>
      <c r="L3281" s="16" t="s">
        <v>41</v>
      </c>
      <c r="M3281" s="18" t="n">
        <f aca="false">IF(ISNUMBER(B3281),B3281,IF(MID(B3281,3,1)="-",DATE(VALUE(RIGHT(B3281,4)),VALUE(MID(B3281,4,2)),VALUE(LEFT(B3281,2))),DATE(VALUE(LEFT(B3281,4)),VALUE(MID(B3281,6,2)),VALUE(RIGHT(B3281,2)))))</f>
        <v>45934</v>
      </c>
      <c r="N3281" s="16" t="n">
        <f aca="false">MONTH(M3281)</f>
        <v>10</v>
      </c>
      <c r="O3281" s="16" t="str">
        <f aca="false">PROPER(TRIM(H3281))</f>
        <v>Delhi</v>
      </c>
      <c r="P3281" s="16" t="str">
        <f aca="false">IFERROR(VLOOKUP(O3281,city_map!$A$2:$B$6,2,FALSE()),O3281)</f>
        <v>Delhi</v>
      </c>
      <c r="Q3281" s="16" t="n">
        <f aca="false">IF(ISNUMBER(F3281),F3281,VALUE(SUBSTITUTE(SUBSTITUTE(F3281,"₹",""),",","")))</f>
        <v>2512</v>
      </c>
      <c r="R3281" s="16" t="n">
        <f aca="false">IF(E3281=99,1,E3281)</f>
        <v>4</v>
      </c>
      <c r="S3281" s="16" t="n">
        <f aca="false">IF(G3281="",0,G3281)</f>
        <v>0.4</v>
      </c>
      <c r="T3281" s="16" t="str">
        <f aca="false">IF(I3281="","Unknown",IF(I3281="upi","UPI",I3281))</f>
        <v>UPI</v>
      </c>
      <c r="U3281" s="16" t="str">
        <f aca="false">IF(L3281="Yes","Y",IF(L3281="No","N",L3281))</f>
        <v>N</v>
      </c>
      <c r="V3281" s="19" t="n">
        <f aca="false">ROUND(R3281*Q3281*(1-S3281),2)</f>
        <v>6028.8</v>
      </c>
      <c r="W3281" s="16" t="str">
        <f aca="false">_xlfn.XLOOKUP(D3281,products!$A$2:$A$61,products!$C$2:$C$61,"Not found")</f>
        <v>Electronics</v>
      </c>
    </row>
    <row r="3282" customFormat="false" ht="15" hidden="false" customHeight="false" outlineLevel="0" collapsed="false">
      <c r="A3282" s="16" t="s">
        <v>4587</v>
      </c>
      <c r="B3282" s="16" t="s">
        <v>4581</v>
      </c>
      <c r="C3282" s="16" t="s">
        <v>463</v>
      </c>
      <c r="D3282" s="16" t="s">
        <v>136</v>
      </c>
      <c r="E3282" s="16" t="n">
        <v>1</v>
      </c>
      <c r="F3282" s="16" t="n">
        <v>2140</v>
      </c>
      <c r="G3282" s="16" t="n">
        <v>0.15</v>
      </c>
      <c r="H3282" s="16" t="s">
        <v>70</v>
      </c>
      <c r="I3282" s="16" t="s">
        <v>40</v>
      </c>
      <c r="J3282" s="16" t="n">
        <v>6</v>
      </c>
      <c r="K3282" s="16" t="n">
        <v>3</v>
      </c>
      <c r="L3282" s="16" t="s">
        <v>41</v>
      </c>
      <c r="M3282" s="18" t="n">
        <f aca="false">IF(ISNUMBER(B3282),B3282,IF(MID(B3282,3,1)="-",DATE(VALUE(RIGHT(B3282,4)),VALUE(MID(B3282,4,2)),VALUE(LEFT(B3282,2))),DATE(VALUE(LEFT(B3282,4)),VALUE(MID(B3282,6,2)),VALUE(RIGHT(B3282,2)))))</f>
        <v>45934</v>
      </c>
      <c r="N3282" s="16" t="n">
        <f aca="false">MONTH(M3282)</f>
        <v>10</v>
      </c>
      <c r="O3282" s="16" t="str">
        <f aca="false">PROPER(TRIM(H3282))</f>
        <v>Pune</v>
      </c>
      <c r="P3282" s="16" t="str">
        <f aca="false">IFERROR(VLOOKUP(O3282,city_map!$A$2:$B$6,2,FALSE()),O3282)</f>
        <v>Pune</v>
      </c>
      <c r="Q3282" s="16" t="n">
        <f aca="false">IF(ISNUMBER(F3282),F3282,VALUE(SUBSTITUTE(SUBSTITUTE(F3282,"₹",""),",","")))</f>
        <v>2140</v>
      </c>
      <c r="R3282" s="16" t="n">
        <f aca="false">IF(E3282=99,1,E3282)</f>
        <v>1</v>
      </c>
      <c r="S3282" s="16" t="n">
        <f aca="false">IF(G3282="",0,G3282)</f>
        <v>0.15</v>
      </c>
      <c r="T3282" s="16" t="str">
        <f aca="false">IF(I3282="","Unknown",IF(I3282="upi","UPI",I3282))</f>
        <v>COD</v>
      </c>
      <c r="U3282" s="16" t="str">
        <f aca="false">IF(L3282="Yes","Y",IF(L3282="No","N",L3282))</f>
        <v>N</v>
      </c>
      <c r="V3282" s="19" t="n">
        <f aca="false">ROUND(R3282*Q3282*(1-S3282),2)</f>
        <v>1819</v>
      </c>
      <c r="W3282" s="16" t="str">
        <f aca="false">_xlfn.XLOOKUP(D3282,products!$A$2:$A$61,products!$C$2:$C$61,"Not found")</f>
        <v>Electronics</v>
      </c>
    </row>
    <row r="3283" customFormat="false" ht="15" hidden="false" customHeight="false" outlineLevel="0" collapsed="false">
      <c r="A3283" s="16" t="s">
        <v>4588</v>
      </c>
      <c r="B3283" s="16" t="s">
        <v>4581</v>
      </c>
      <c r="C3283" s="16" t="s">
        <v>871</v>
      </c>
      <c r="D3283" s="16" t="s">
        <v>216</v>
      </c>
      <c r="E3283" s="16" t="n">
        <v>2</v>
      </c>
      <c r="F3283" s="16" t="n">
        <v>929</v>
      </c>
      <c r="G3283" s="16" t="n">
        <v>0.3</v>
      </c>
      <c r="H3283" s="16" t="s">
        <v>130</v>
      </c>
      <c r="I3283" s="16" t="s">
        <v>60</v>
      </c>
      <c r="J3283" s="16" t="n">
        <v>5</v>
      </c>
      <c r="K3283" s="16" t="n">
        <v>4</v>
      </c>
      <c r="L3283" s="16" t="s">
        <v>41</v>
      </c>
      <c r="M3283" s="18" t="n">
        <f aca="false">IF(ISNUMBER(B3283),B3283,IF(MID(B3283,3,1)="-",DATE(VALUE(RIGHT(B3283,4)),VALUE(MID(B3283,4,2)),VALUE(LEFT(B3283,2))),DATE(VALUE(LEFT(B3283,4)),VALUE(MID(B3283,6,2)),VALUE(RIGHT(B3283,2)))))</f>
        <v>45934</v>
      </c>
      <c r="N3283" s="16" t="n">
        <f aca="false">MONTH(M3283)</f>
        <v>10</v>
      </c>
      <c r="O3283" s="16" t="str">
        <f aca="false">PROPER(TRIM(H3283))</f>
        <v>Bengaluru</v>
      </c>
      <c r="P3283" s="16" t="str">
        <f aca="false">IFERROR(VLOOKUP(O3283,city_map!$A$2:$B$6,2,FALSE()),O3283)</f>
        <v>Bengaluru</v>
      </c>
      <c r="Q3283" s="16" t="n">
        <f aca="false">IF(ISNUMBER(F3283),F3283,VALUE(SUBSTITUTE(SUBSTITUTE(F3283,"₹",""),",","")))</f>
        <v>929</v>
      </c>
      <c r="R3283" s="16" t="n">
        <f aca="false">IF(E3283=99,1,E3283)</f>
        <v>2</v>
      </c>
      <c r="S3283" s="16" t="n">
        <f aca="false">IF(G3283="",0,G3283)</f>
        <v>0.3</v>
      </c>
      <c r="T3283" s="16" t="str">
        <f aca="false">IF(I3283="","Unknown",IF(I3283="upi","UPI",I3283))</f>
        <v>UPI</v>
      </c>
      <c r="U3283" s="16" t="str">
        <f aca="false">IF(L3283="Yes","Y",IF(L3283="No","N",L3283))</f>
        <v>N</v>
      </c>
      <c r="V3283" s="19" t="n">
        <f aca="false">ROUND(R3283*Q3283*(1-S3283),2)</f>
        <v>1300.6</v>
      </c>
      <c r="W3283" s="16" t="str">
        <f aca="false">_xlfn.XLOOKUP(D3283,products!$A$2:$A$61,products!$C$2:$C$61,"Not found")</f>
        <v>Books</v>
      </c>
    </row>
    <row r="3284" customFormat="false" ht="15" hidden="false" customHeight="false" outlineLevel="0" collapsed="false">
      <c r="A3284" s="16" t="s">
        <v>4589</v>
      </c>
      <c r="B3284" s="16" t="s">
        <v>4581</v>
      </c>
      <c r="C3284" s="16" t="s">
        <v>400</v>
      </c>
      <c r="D3284" s="16" t="s">
        <v>157</v>
      </c>
      <c r="E3284" s="16" t="n">
        <v>2</v>
      </c>
      <c r="F3284" s="16" t="n">
        <v>1080</v>
      </c>
      <c r="G3284" s="16" t="n">
        <v>0.1</v>
      </c>
      <c r="H3284" s="16" t="s">
        <v>112</v>
      </c>
      <c r="I3284" s="16" t="s">
        <v>60</v>
      </c>
      <c r="J3284" s="16" t="n">
        <v>4</v>
      </c>
      <c r="K3284" s="16" t="n">
        <v>4</v>
      </c>
      <c r="L3284" s="16" t="s">
        <v>41</v>
      </c>
      <c r="M3284" s="18" t="n">
        <f aca="false">IF(ISNUMBER(B3284),B3284,IF(MID(B3284,3,1)="-",DATE(VALUE(RIGHT(B3284,4)),VALUE(MID(B3284,4,2)),VALUE(LEFT(B3284,2))),DATE(VALUE(LEFT(B3284,4)),VALUE(MID(B3284,6,2)),VALUE(RIGHT(B3284,2)))))</f>
        <v>45934</v>
      </c>
      <c r="N3284" s="16" t="n">
        <f aca="false">MONTH(M3284)</f>
        <v>10</v>
      </c>
      <c r="O3284" s="16" t="str">
        <f aca="false">PROPER(TRIM(H3284))</f>
        <v>Mumbai</v>
      </c>
      <c r="P3284" s="16" t="str">
        <f aca="false">IFERROR(VLOOKUP(O3284,city_map!$A$2:$B$6,2,FALSE()),O3284)</f>
        <v>Mumbai</v>
      </c>
      <c r="Q3284" s="16" t="n">
        <f aca="false">IF(ISNUMBER(F3284),F3284,VALUE(SUBSTITUTE(SUBSTITUTE(F3284,"₹",""),",","")))</f>
        <v>1080</v>
      </c>
      <c r="R3284" s="16" t="n">
        <f aca="false">IF(E3284=99,1,E3284)</f>
        <v>2</v>
      </c>
      <c r="S3284" s="16" t="n">
        <f aca="false">IF(G3284="",0,G3284)</f>
        <v>0.1</v>
      </c>
      <c r="T3284" s="16" t="str">
        <f aca="false">IF(I3284="","Unknown",IF(I3284="upi","UPI",I3284))</f>
        <v>UPI</v>
      </c>
      <c r="U3284" s="16" t="str">
        <f aca="false">IF(L3284="Yes","Y",IF(L3284="No","N",L3284))</f>
        <v>N</v>
      </c>
      <c r="V3284" s="19" t="n">
        <f aca="false">ROUND(R3284*Q3284*(1-S3284),2)</f>
        <v>1944</v>
      </c>
      <c r="W3284" s="16" t="str">
        <f aca="false">_xlfn.XLOOKUP(D3284,products!$A$2:$A$61,products!$C$2:$C$61,"Not found")</f>
        <v>Books</v>
      </c>
    </row>
    <row r="3285" customFormat="false" ht="15" hidden="false" customHeight="false" outlineLevel="0" collapsed="false">
      <c r="A3285" s="16" t="s">
        <v>4590</v>
      </c>
      <c r="B3285" s="16" t="s">
        <v>4581</v>
      </c>
      <c r="C3285" s="16" t="s">
        <v>1283</v>
      </c>
      <c r="D3285" s="16" t="s">
        <v>165</v>
      </c>
      <c r="E3285" s="16" t="n">
        <v>1</v>
      </c>
      <c r="F3285" s="16" t="n">
        <v>907</v>
      </c>
      <c r="G3285" s="16" t="n">
        <v>0.1</v>
      </c>
      <c r="H3285" s="16" t="s">
        <v>81</v>
      </c>
      <c r="I3285" s="16" t="s">
        <v>60</v>
      </c>
      <c r="J3285" s="16" t="n">
        <v>4</v>
      </c>
      <c r="K3285" s="16" t="n">
        <v>5</v>
      </c>
      <c r="L3285" s="16" t="s">
        <v>41</v>
      </c>
      <c r="M3285" s="18" t="n">
        <f aca="false">IF(ISNUMBER(B3285),B3285,IF(MID(B3285,3,1)="-",DATE(VALUE(RIGHT(B3285,4)),VALUE(MID(B3285,4,2)),VALUE(LEFT(B3285,2))),DATE(VALUE(LEFT(B3285,4)),VALUE(MID(B3285,6,2)),VALUE(RIGHT(B3285,2)))))</f>
        <v>45934</v>
      </c>
      <c r="N3285" s="16" t="n">
        <f aca="false">MONTH(M3285)</f>
        <v>10</v>
      </c>
      <c r="O3285" s="16" t="str">
        <f aca="false">PROPER(TRIM(H3285))</f>
        <v>Hyderabad</v>
      </c>
      <c r="P3285" s="16" t="str">
        <f aca="false">IFERROR(VLOOKUP(O3285,city_map!$A$2:$B$6,2,FALSE()),O3285)</f>
        <v>Hyderabad</v>
      </c>
      <c r="Q3285" s="16" t="n">
        <f aca="false">IF(ISNUMBER(F3285),F3285,VALUE(SUBSTITUTE(SUBSTITUTE(F3285,"₹",""),",","")))</f>
        <v>907</v>
      </c>
      <c r="R3285" s="16" t="n">
        <f aca="false">IF(E3285=99,1,E3285)</f>
        <v>1</v>
      </c>
      <c r="S3285" s="16" t="n">
        <f aca="false">IF(G3285="",0,G3285)</f>
        <v>0.1</v>
      </c>
      <c r="T3285" s="16" t="str">
        <f aca="false">IF(I3285="","Unknown",IF(I3285="upi","UPI",I3285))</f>
        <v>UPI</v>
      </c>
      <c r="U3285" s="16" t="str">
        <f aca="false">IF(L3285="Yes","Y",IF(L3285="No","N",L3285))</f>
        <v>N</v>
      </c>
      <c r="V3285" s="19" t="n">
        <f aca="false">ROUND(R3285*Q3285*(1-S3285),2)</f>
        <v>816.3</v>
      </c>
      <c r="W3285" s="16" t="str">
        <f aca="false">_xlfn.XLOOKUP(D3285,products!$A$2:$A$61,products!$C$2:$C$61,"Not found")</f>
        <v>Electronics</v>
      </c>
    </row>
    <row r="3286" customFormat="false" ht="15" hidden="false" customHeight="false" outlineLevel="0" collapsed="false">
      <c r="A3286" s="16" t="s">
        <v>4591</v>
      </c>
      <c r="B3286" s="16" t="s">
        <v>4581</v>
      </c>
      <c r="C3286" s="16" t="s">
        <v>1722</v>
      </c>
      <c r="D3286" s="16" t="s">
        <v>108</v>
      </c>
      <c r="E3286" s="16" t="n">
        <v>1</v>
      </c>
      <c r="F3286" s="16" t="n">
        <v>3429</v>
      </c>
      <c r="G3286" s="16" t="n">
        <v>0.15</v>
      </c>
      <c r="H3286" s="16" t="s">
        <v>67</v>
      </c>
      <c r="I3286" s="16" t="s">
        <v>60</v>
      </c>
      <c r="J3286" s="16" t="n">
        <v>5</v>
      </c>
      <c r="K3286" s="16" t="n">
        <v>4</v>
      </c>
      <c r="L3286" s="16" t="s">
        <v>41</v>
      </c>
      <c r="M3286" s="18" t="n">
        <f aca="false">IF(ISNUMBER(B3286),B3286,IF(MID(B3286,3,1)="-",DATE(VALUE(RIGHT(B3286,4)),VALUE(MID(B3286,4,2)),VALUE(LEFT(B3286,2))),DATE(VALUE(LEFT(B3286,4)),VALUE(MID(B3286,6,2)),VALUE(RIGHT(B3286,2)))))</f>
        <v>45934</v>
      </c>
      <c r="N3286" s="16" t="n">
        <f aca="false">MONTH(M3286)</f>
        <v>10</v>
      </c>
      <c r="O3286" s="16" t="str">
        <f aca="false">PROPER(TRIM(H3286))</f>
        <v>Kolkata</v>
      </c>
      <c r="P3286" s="16" t="str">
        <f aca="false">IFERROR(VLOOKUP(O3286,city_map!$A$2:$B$6,2,FALSE()),O3286)</f>
        <v>Kolkata</v>
      </c>
      <c r="Q3286" s="16" t="n">
        <f aca="false">IF(ISNUMBER(F3286),F3286,VALUE(SUBSTITUTE(SUBSTITUTE(F3286,"₹",""),",","")))</f>
        <v>3429</v>
      </c>
      <c r="R3286" s="16" t="n">
        <f aca="false">IF(E3286=99,1,E3286)</f>
        <v>1</v>
      </c>
      <c r="S3286" s="16" t="n">
        <f aca="false">IF(G3286="",0,G3286)</f>
        <v>0.15</v>
      </c>
      <c r="T3286" s="16" t="str">
        <f aca="false">IF(I3286="","Unknown",IF(I3286="upi","UPI",I3286))</f>
        <v>UPI</v>
      </c>
      <c r="U3286" s="16" t="str">
        <f aca="false">IF(L3286="Yes","Y",IF(L3286="No","N",L3286))</f>
        <v>N</v>
      </c>
      <c r="V3286" s="19" t="n">
        <f aca="false">ROUND(R3286*Q3286*(1-S3286),2)</f>
        <v>2914.65</v>
      </c>
      <c r="W3286" s="16" t="str">
        <f aca="false">_xlfn.XLOOKUP(D3286,products!$A$2:$A$61,products!$C$2:$C$61,"Not found")</f>
        <v>Electronics</v>
      </c>
    </row>
    <row r="3287" customFormat="false" ht="15" hidden="false" customHeight="false" outlineLevel="0" collapsed="false">
      <c r="A3287" s="16" t="s">
        <v>4592</v>
      </c>
      <c r="B3287" s="16" t="s">
        <v>4581</v>
      </c>
      <c r="C3287" s="16" t="s">
        <v>1666</v>
      </c>
      <c r="D3287" s="16" t="s">
        <v>108</v>
      </c>
      <c r="E3287" s="16" t="n">
        <v>1</v>
      </c>
      <c r="F3287" s="16" t="n">
        <v>3586</v>
      </c>
      <c r="G3287" s="16" t="n">
        <v>0.1</v>
      </c>
      <c r="H3287" s="16" t="s">
        <v>46</v>
      </c>
      <c r="I3287" s="16" t="s">
        <v>60</v>
      </c>
      <c r="J3287" s="16" t="n">
        <v>5</v>
      </c>
      <c r="K3287" s="16" t="n">
        <v>3</v>
      </c>
      <c r="L3287" s="16" t="s">
        <v>57</v>
      </c>
      <c r="M3287" s="18" t="n">
        <f aca="false">IF(ISNUMBER(B3287),B3287,IF(MID(B3287,3,1)="-",DATE(VALUE(RIGHT(B3287,4)),VALUE(MID(B3287,4,2)),VALUE(LEFT(B3287,2))),DATE(VALUE(LEFT(B3287,4)),VALUE(MID(B3287,6,2)),VALUE(RIGHT(B3287,2)))))</f>
        <v>45934</v>
      </c>
      <c r="N3287" s="16" t="n">
        <f aca="false">MONTH(M3287)</f>
        <v>10</v>
      </c>
      <c r="O3287" s="16" t="str">
        <f aca="false">PROPER(TRIM(H3287))</f>
        <v>Chennai</v>
      </c>
      <c r="P3287" s="16" t="str">
        <f aca="false">IFERROR(VLOOKUP(O3287,city_map!$A$2:$B$6,2,FALSE()),O3287)</f>
        <v>Chennai</v>
      </c>
      <c r="Q3287" s="16" t="n">
        <f aca="false">IF(ISNUMBER(F3287),F3287,VALUE(SUBSTITUTE(SUBSTITUTE(F3287,"₹",""),",","")))</f>
        <v>3586</v>
      </c>
      <c r="R3287" s="16" t="n">
        <f aca="false">IF(E3287=99,1,E3287)</f>
        <v>1</v>
      </c>
      <c r="S3287" s="16" t="n">
        <f aca="false">IF(G3287="",0,G3287)</f>
        <v>0.1</v>
      </c>
      <c r="T3287" s="16" t="str">
        <f aca="false">IF(I3287="","Unknown",IF(I3287="upi","UPI",I3287))</f>
        <v>UPI</v>
      </c>
      <c r="U3287" s="16" t="str">
        <f aca="false">IF(L3287="Yes","Y",IF(L3287="No","N",L3287))</f>
        <v>Y</v>
      </c>
      <c r="V3287" s="19" t="n">
        <f aca="false">ROUND(R3287*Q3287*(1-S3287),2)</f>
        <v>3227.4</v>
      </c>
      <c r="W3287" s="16" t="str">
        <f aca="false">_xlfn.XLOOKUP(D3287,products!$A$2:$A$61,products!$C$2:$C$61,"Not found")</f>
        <v>Electronics</v>
      </c>
    </row>
    <row r="3288" customFormat="false" ht="15" hidden="false" customHeight="false" outlineLevel="0" collapsed="false">
      <c r="A3288" s="16" t="s">
        <v>4593</v>
      </c>
      <c r="B3288" s="16" t="s">
        <v>4581</v>
      </c>
      <c r="C3288" s="16" t="s">
        <v>2118</v>
      </c>
      <c r="D3288" s="16" t="s">
        <v>393</v>
      </c>
      <c r="E3288" s="16" t="n">
        <v>1</v>
      </c>
      <c r="F3288" s="16" t="n">
        <v>524</v>
      </c>
      <c r="G3288" s="16" t="n">
        <v>0.15</v>
      </c>
      <c r="H3288" s="16" t="s">
        <v>39</v>
      </c>
      <c r="I3288" s="16" t="s">
        <v>40</v>
      </c>
      <c r="J3288" s="16" t="n">
        <v>4</v>
      </c>
      <c r="K3288" s="16" t="n">
        <v>5</v>
      </c>
      <c r="L3288" s="16" t="s">
        <v>41</v>
      </c>
      <c r="M3288" s="18" t="n">
        <f aca="false">IF(ISNUMBER(B3288),B3288,IF(MID(B3288,3,1)="-",DATE(VALUE(RIGHT(B3288,4)),VALUE(MID(B3288,4,2)),VALUE(LEFT(B3288,2))),DATE(VALUE(LEFT(B3288,4)),VALUE(MID(B3288,6,2)),VALUE(RIGHT(B3288,2)))))</f>
        <v>45934</v>
      </c>
      <c r="N3288" s="16" t="n">
        <f aca="false">MONTH(M3288)</f>
        <v>10</v>
      </c>
      <c r="O3288" s="16" t="str">
        <f aca="false">PROPER(TRIM(H3288))</f>
        <v>Delhi</v>
      </c>
      <c r="P3288" s="16" t="str">
        <f aca="false">IFERROR(VLOOKUP(O3288,city_map!$A$2:$B$6,2,FALSE()),O3288)</f>
        <v>Delhi</v>
      </c>
      <c r="Q3288" s="16" t="n">
        <f aca="false">IF(ISNUMBER(F3288),F3288,VALUE(SUBSTITUTE(SUBSTITUTE(F3288,"₹",""),",","")))</f>
        <v>524</v>
      </c>
      <c r="R3288" s="16" t="n">
        <f aca="false">IF(E3288=99,1,E3288)</f>
        <v>1</v>
      </c>
      <c r="S3288" s="16" t="n">
        <f aca="false">IF(G3288="",0,G3288)</f>
        <v>0.15</v>
      </c>
      <c r="T3288" s="16" t="str">
        <f aca="false">IF(I3288="","Unknown",IF(I3288="upi","UPI",I3288))</f>
        <v>COD</v>
      </c>
      <c r="U3288" s="16" t="str">
        <f aca="false">IF(L3288="Yes","Y",IF(L3288="No","N",L3288))</f>
        <v>N</v>
      </c>
      <c r="V3288" s="19" t="n">
        <f aca="false">ROUND(R3288*Q3288*(1-S3288),2)</f>
        <v>445.4</v>
      </c>
      <c r="W3288" s="16" t="str">
        <f aca="false">_xlfn.XLOOKUP(D3288,products!$A$2:$A$61,products!$C$2:$C$61,"Not found")</f>
        <v>Fashion</v>
      </c>
    </row>
    <row r="3289" customFormat="false" ht="15" hidden="false" customHeight="false" outlineLevel="0" collapsed="false">
      <c r="A3289" s="16" t="s">
        <v>4594</v>
      </c>
      <c r="B3289" s="16" t="s">
        <v>4581</v>
      </c>
      <c r="C3289" s="16" t="s">
        <v>195</v>
      </c>
      <c r="D3289" s="16" t="s">
        <v>184</v>
      </c>
      <c r="E3289" s="16" t="n">
        <v>1</v>
      </c>
      <c r="F3289" s="16" t="n">
        <v>1285</v>
      </c>
      <c r="G3289" s="16" t="n">
        <v>0.1</v>
      </c>
      <c r="H3289" s="16" t="s">
        <v>56</v>
      </c>
      <c r="I3289" s="16" t="s">
        <v>60</v>
      </c>
      <c r="J3289" s="16" t="n">
        <v>10</v>
      </c>
      <c r="K3289" s="16" t="n">
        <v>4</v>
      </c>
      <c r="L3289" s="16" t="s">
        <v>41</v>
      </c>
      <c r="M3289" s="18" t="n">
        <f aca="false">IF(ISNUMBER(B3289),B3289,IF(MID(B3289,3,1)="-",DATE(VALUE(RIGHT(B3289,4)),VALUE(MID(B3289,4,2)),VALUE(LEFT(B3289,2))),DATE(VALUE(LEFT(B3289,4)),VALUE(MID(B3289,6,2)),VALUE(RIGHT(B3289,2)))))</f>
        <v>45934</v>
      </c>
      <c r="N3289" s="16" t="n">
        <f aca="false">MONTH(M3289)</f>
        <v>10</v>
      </c>
      <c r="O3289" s="16" t="str">
        <f aca="false">PROPER(TRIM(H3289))</f>
        <v>Lucknow</v>
      </c>
      <c r="P3289" s="16" t="str">
        <f aca="false">IFERROR(VLOOKUP(O3289,city_map!$A$2:$B$6,2,FALSE()),O3289)</f>
        <v>Lucknow</v>
      </c>
      <c r="Q3289" s="16" t="n">
        <f aca="false">IF(ISNUMBER(F3289),F3289,VALUE(SUBSTITUTE(SUBSTITUTE(F3289,"₹",""),",","")))</f>
        <v>1285</v>
      </c>
      <c r="R3289" s="16" t="n">
        <f aca="false">IF(E3289=99,1,E3289)</f>
        <v>1</v>
      </c>
      <c r="S3289" s="16" t="n">
        <f aca="false">IF(G3289="",0,G3289)</f>
        <v>0.1</v>
      </c>
      <c r="T3289" s="16" t="str">
        <f aca="false">IF(I3289="","Unknown",IF(I3289="upi","UPI",I3289))</f>
        <v>UPI</v>
      </c>
      <c r="U3289" s="16" t="str">
        <f aca="false">IF(L3289="Yes","Y",IF(L3289="No","N",L3289))</f>
        <v>N</v>
      </c>
      <c r="V3289" s="19" t="n">
        <f aca="false">ROUND(R3289*Q3289*(1-S3289),2)</f>
        <v>1156.5</v>
      </c>
      <c r="W3289" s="16" t="str">
        <f aca="false">_xlfn.XLOOKUP(D3289,products!$A$2:$A$61,products!$C$2:$C$61,"Not found")</f>
        <v>Home</v>
      </c>
    </row>
    <row r="3290" customFormat="false" ht="15" hidden="false" customHeight="false" outlineLevel="0" collapsed="false">
      <c r="A3290" s="16" t="s">
        <v>4595</v>
      </c>
      <c r="B3290" s="16" t="s">
        <v>4581</v>
      </c>
      <c r="C3290" s="16" t="s">
        <v>1438</v>
      </c>
      <c r="D3290" s="16" t="s">
        <v>385</v>
      </c>
      <c r="E3290" s="16" t="n">
        <v>2</v>
      </c>
      <c r="F3290" s="16" t="n">
        <v>306</v>
      </c>
      <c r="G3290" s="16" t="n">
        <v>0.2</v>
      </c>
      <c r="H3290" s="16" t="s">
        <v>67</v>
      </c>
      <c r="I3290" s="16" t="s">
        <v>40</v>
      </c>
      <c r="J3290" s="16" t="n">
        <v>3</v>
      </c>
      <c r="K3290" s="16"/>
      <c r="L3290" s="16" t="s">
        <v>41</v>
      </c>
      <c r="M3290" s="18" t="n">
        <f aca="false">IF(ISNUMBER(B3290),B3290,IF(MID(B3290,3,1)="-",DATE(VALUE(RIGHT(B3290,4)),VALUE(MID(B3290,4,2)),VALUE(LEFT(B3290,2))),DATE(VALUE(LEFT(B3290,4)),VALUE(MID(B3290,6,2)),VALUE(RIGHT(B3290,2)))))</f>
        <v>45934</v>
      </c>
      <c r="N3290" s="16" t="n">
        <f aca="false">MONTH(M3290)</f>
        <v>10</v>
      </c>
      <c r="O3290" s="16" t="str">
        <f aca="false">PROPER(TRIM(H3290))</f>
        <v>Kolkata</v>
      </c>
      <c r="P3290" s="16" t="str">
        <f aca="false">IFERROR(VLOOKUP(O3290,city_map!$A$2:$B$6,2,FALSE()),O3290)</f>
        <v>Kolkata</v>
      </c>
      <c r="Q3290" s="16" t="n">
        <f aca="false">IF(ISNUMBER(F3290),F3290,VALUE(SUBSTITUTE(SUBSTITUTE(F3290,"₹",""),",","")))</f>
        <v>306</v>
      </c>
      <c r="R3290" s="16" t="n">
        <f aca="false">IF(E3290=99,1,E3290)</f>
        <v>2</v>
      </c>
      <c r="S3290" s="16" t="n">
        <f aca="false">IF(G3290="",0,G3290)</f>
        <v>0.2</v>
      </c>
      <c r="T3290" s="16" t="str">
        <f aca="false">IF(I3290="","Unknown",IF(I3290="upi","UPI",I3290))</f>
        <v>COD</v>
      </c>
      <c r="U3290" s="16" t="str">
        <f aca="false">IF(L3290="Yes","Y",IF(L3290="No","N",L3290))</f>
        <v>N</v>
      </c>
      <c r="V3290" s="19" t="n">
        <f aca="false">ROUND(R3290*Q3290*(1-S3290),2)</f>
        <v>489.6</v>
      </c>
      <c r="W3290" s="16" t="str">
        <f aca="false">_xlfn.XLOOKUP(D3290,products!$A$2:$A$61,products!$C$2:$C$61,"Not found")</f>
        <v>Books</v>
      </c>
    </row>
    <row r="3291" customFormat="false" ht="15" hidden="false" customHeight="false" outlineLevel="0" collapsed="false">
      <c r="A3291" s="16" t="s">
        <v>4596</v>
      </c>
      <c r="B3291" s="16" t="s">
        <v>4581</v>
      </c>
      <c r="C3291" s="16" t="s">
        <v>249</v>
      </c>
      <c r="D3291" s="16" t="s">
        <v>254</v>
      </c>
      <c r="E3291" s="16" t="n">
        <v>1</v>
      </c>
      <c r="F3291" s="16" t="n">
        <v>1037</v>
      </c>
      <c r="G3291" s="16" t="n">
        <v>0.15</v>
      </c>
      <c r="H3291" s="16" t="s">
        <v>46</v>
      </c>
      <c r="I3291" s="16" t="s">
        <v>60</v>
      </c>
      <c r="J3291" s="16" t="n">
        <v>3</v>
      </c>
      <c r="K3291" s="16" t="n">
        <v>4</v>
      </c>
      <c r="L3291" s="16" t="s">
        <v>41</v>
      </c>
      <c r="M3291" s="18" t="n">
        <f aca="false">IF(ISNUMBER(B3291),B3291,IF(MID(B3291,3,1)="-",DATE(VALUE(RIGHT(B3291,4)),VALUE(MID(B3291,4,2)),VALUE(LEFT(B3291,2))),DATE(VALUE(LEFT(B3291,4)),VALUE(MID(B3291,6,2)),VALUE(RIGHT(B3291,2)))))</f>
        <v>45934</v>
      </c>
      <c r="N3291" s="16" t="n">
        <f aca="false">MONTH(M3291)</f>
        <v>10</v>
      </c>
      <c r="O3291" s="16" t="str">
        <f aca="false">PROPER(TRIM(H3291))</f>
        <v>Chennai</v>
      </c>
      <c r="P3291" s="16" t="str">
        <f aca="false">IFERROR(VLOOKUP(O3291,city_map!$A$2:$B$6,2,FALSE()),O3291)</f>
        <v>Chennai</v>
      </c>
      <c r="Q3291" s="16" t="n">
        <f aca="false">IF(ISNUMBER(F3291),F3291,VALUE(SUBSTITUTE(SUBSTITUTE(F3291,"₹",""),",","")))</f>
        <v>1037</v>
      </c>
      <c r="R3291" s="16" t="n">
        <f aca="false">IF(E3291=99,1,E3291)</f>
        <v>1</v>
      </c>
      <c r="S3291" s="16" t="n">
        <f aca="false">IF(G3291="",0,G3291)</f>
        <v>0.15</v>
      </c>
      <c r="T3291" s="16" t="str">
        <f aca="false">IF(I3291="","Unknown",IF(I3291="upi","UPI",I3291))</f>
        <v>UPI</v>
      </c>
      <c r="U3291" s="16" t="str">
        <f aca="false">IF(L3291="Yes","Y",IF(L3291="No","N",L3291))</f>
        <v>N</v>
      </c>
      <c r="V3291" s="19" t="n">
        <f aca="false">ROUND(R3291*Q3291*(1-S3291),2)</f>
        <v>881.45</v>
      </c>
      <c r="W3291" s="16" t="str">
        <f aca="false">_xlfn.XLOOKUP(D3291,products!$A$2:$A$61,products!$C$2:$C$61,"Not found")</f>
        <v>Fashion</v>
      </c>
    </row>
    <row r="3292" customFormat="false" ht="15" hidden="false" customHeight="false" outlineLevel="0" collapsed="false">
      <c r="A3292" s="16" t="s">
        <v>4597</v>
      </c>
      <c r="B3292" s="16" t="s">
        <v>4581</v>
      </c>
      <c r="C3292" s="16" t="s">
        <v>993</v>
      </c>
      <c r="D3292" s="16" t="s">
        <v>84</v>
      </c>
      <c r="E3292" s="16" t="n">
        <v>1</v>
      </c>
      <c r="F3292" s="16" t="n">
        <v>261</v>
      </c>
      <c r="G3292" s="16" t="n">
        <v>0.15</v>
      </c>
      <c r="H3292" s="16" t="s">
        <v>39</v>
      </c>
      <c r="I3292" s="16" t="s">
        <v>40</v>
      </c>
      <c r="J3292" s="16" t="n">
        <v>4</v>
      </c>
      <c r="K3292" s="16" t="n">
        <v>3</v>
      </c>
      <c r="L3292" s="16" t="s">
        <v>57</v>
      </c>
      <c r="M3292" s="18" t="n">
        <f aca="false">IF(ISNUMBER(B3292),B3292,IF(MID(B3292,3,1)="-",DATE(VALUE(RIGHT(B3292,4)),VALUE(MID(B3292,4,2)),VALUE(LEFT(B3292,2))),DATE(VALUE(LEFT(B3292,4)),VALUE(MID(B3292,6,2)),VALUE(RIGHT(B3292,2)))))</f>
        <v>45934</v>
      </c>
      <c r="N3292" s="16" t="n">
        <f aca="false">MONTH(M3292)</f>
        <v>10</v>
      </c>
      <c r="O3292" s="16" t="str">
        <f aca="false">PROPER(TRIM(H3292))</f>
        <v>Delhi</v>
      </c>
      <c r="P3292" s="16" t="str">
        <f aca="false">IFERROR(VLOOKUP(O3292,city_map!$A$2:$B$6,2,FALSE()),O3292)</f>
        <v>Delhi</v>
      </c>
      <c r="Q3292" s="16" t="n">
        <f aca="false">IF(ISNUMBER(F3292),F3292,VALUE(SUBSTITUTE(SUBSTITUTE(F3292,"₹",""),",","")))</f>
        <v>261</v>
      </c>
      <c r="R3292" s="16" t="n">
        <f aca="false">IF(E3292=99,1,E3292)</f>
        <v>1</v>
      </c>
      <c r="S3292" s="16" t="n">
        <f aca="false">IF(G3292="",0,G3292)</f>
        <v>0.15</v>
      </c>
      <c r="T3292" s="16" t="str">
        <f aca="false">IF(I3292="","Unknown",IF(I3292="upi","UPI",I3292))</f>
        <v>COD</v>
      </c>
      <c r="U3292" s="16" t="str">
        <f aca="false">IF(L3292="Yes","Y",IF(L3292="No","N",L3292))</f>
        <v>Y</v>
      </c>
      <c r="V3292" s="19" t="n">
        <f aca="false">ROUND(R3292*Q3292*(1-S3292),2)</f>
        <v>221.85</v>
      </c>
      <c r="W3292" s="16" t="str">
        <f aca="false">_xlfn.XLOOKUP(D3292,products!$A$2:$A$61,products!$C$2:$C$61,"Not found")</f>
        <v>Beauty</v>
      </c>
    </row>
    <row r="3293" customFormat="false" ht="15" hidden="false" customHeight="false" outlineLevel="0" collapsed="false">
      <c r="A3293" s="16" t="s">
        <v>4598</v>
      </c>
      <c r="B3293" s="16" t="s">
        <v>4581</v>
      </c>
      <c r="C3293" s="16" t="s">
        <v>2386</v>
      </c>
      <c r="D3293" s="16" t="s">
        <v>412</v>
      </c>
      <c r="E3293" s="16" t="n">
        <v>1</v>
      </c>
      <c r="F3293" s="16" t="n">
        <v>966</v>
      </c>
      <c r="G3293" s="16" t="n">
        <v>0.3</v>
      </c>
      <c r="H3293" s="16" t="s">
        <v>70</v>
      </c>
      <c r="I3293" s="16" t="s">
        <v>60</v>
      </c>
      <c r="J3293" s="16" t="n">
        <v>6</v>
      </c>
      <c r="K3293" s="16" t="n">
        <v>3</v>
      </c>
      <c r="L3293" s="16" t="s">
        <v>57</v>
      </c>
      <c r="M3293" s="18" t="n">
        <f aca="false">IF(ISNUMBER(B3293),B3293,IF(MID(B3293,3,1)="-",DATE(VALUE(RIGHT(B3293,4)),VALUE(MID(B3293,4,2)),VALUE(LEFT(B3293,2))),DATE(VALUE(LEFT(B3293,4)),VALUE(MID(B3293,6,2)),VALUE(RIGHT(B3293,2)))))</f>
        <v>45934</v>
      </c>
      <c r="N3293" s="16" t="n">
        <f aca="false">MONTH(M3293)</f>
        <v>10</v>
      </c>
      <c r="O3293" s="16" t="str">
        <f aca="false">PROPER(TRIM(H3293))</f>
        <v>Pune</v>
      </c>
      <c r="P3293" s="16" t="str">
        <f aca="false">IFERROR(VLOOKUP(O3293,city_map!$A$2:$B$6,2,FALSE()),O3293)</f>
        <v>Pune</v>
      </c>
      <c r="Q3293" s="16" t="n">
        <f aca="false">IF(ISNUMBER(F3293),F3293,VALUE(SUBSTITUTE(SUBSTITUTE(F3293,"₹",""),",","")))</f>
        <v>966</v>
      </c>
      <c r="R3293" s="16" t="n">
        <f aca="false">IF(E3293=99,1,E3293)</f>
        <v>1</v>
      </c>
      <c r="S3293" s="16" t="n">
        <f aca="false">IF(G3293="",0,G3293)</f>
        <v>0.3</v>
      </c>
      <c r="T3293" s="16" t="str">
        <f aca="false">IF(I3293="","Unknown",IF(I3293="upi","UPI",I3293))</f>
        <v>UPI</v>
      </c>
      <c r="U3293" s="16" t="str">
        <f aca="false">IF(L3293="Yes","Y",IF(L3293="No","N",L3293))</f>
        <v>Y</v>
      </c>
      <c r="V3293" s="19" t="n">
        <f aca="false">ROUND(R3293*Q3293*(1-S3293),2)</f>
        <v>676.2</v>
      </c>
      <c r="W3293" s="16" t="str">
        <f aca="false">_xlfn.XLOOKUP(D3293,products!$A$2:$A$61,products!$C$2:$C$61,"Not found")</f>
        <v>Home</v>
      </c>
    </row>
    <row r="3294" customFormat="false" ht="15" hidden="false" customHeight="false" outlineLevel="0" collapsed="false">
      <c r="A3294" s="16" t="s">
        <v>4599</v>
      </c>
      <c r="B3294" s="16" t="s">
        <v>4581</v>
      </c>
      <c r="C3294" s="16" t="s">
        <v>1983</v>
      </c>
      <c r="D3294" s="16" t="s">
        <v>129</v>
      </c>
      <c r="E3294" s="16" t="n">
        <v>2</v>
      </c>
      <c r="F3294" s="16" t="n">
        <v>590</v>
      </c>
      <c r="G3294" s="16" t="n">
        <v>0.15</v>
      </c>
      <c r="H3294" s="16" t="s">
        <v>81</v>
      </c>
      <c r="I3294" s="16" t="s">
        <v>60</v>
      </c>
      <c r="J3294" s="16" t="n">
        <v>3</v>
      </c>
      <c r="K3294" s="16" t="n">
        <v>4</v>
      </c>
      <c r="L3294" s="16" t="s">
        <v>41</v>
      </c>
      <c r="M3294" s="18" t="n">
        <f aca="false">IF(ISNUMBER(B3294),B3294,IF(MID(B3294,3,1)="-",DATE(VALUE(RIGHT(B3294,4)),VALUE(MID(B3294,4,2)),VALUE(LEFT(B3294,2))),DATE(VALUE(LEFT(B3294,4)),VALUE(MID(B3294,6,2)),VALUE(RIGHT(B3294,2)))))</f>
        <v>45934</v>
      </c>
      <c r="N3294" s="16" t="n">
        <f aca="false">MONTH(M3294)</f>
        <v>10</v>
      </c>
      <c r="O3294" s="16" t="str">
        <f aca="false">PROPER(TRIM(H3294))</f>
        <v>Hyderabad</v>
      </c>
      <c r="P3294" s="16" t="str">
        <f aca="false">IFERROR(VLOOKUP(O3294,city_map!$A$2:$B$6,2,FALSE()),O3294)</f>
        <v>Hyderabad</v>
      </c>
      <c r="Q3294" s="16" t="n">
        <f aca="false">IF(ISNUMBER(F3294),F3294,VALUE(SUBSTITUTE(SUBSTITUTE(F3294,"₹",""),",","")))</f>
        <v>590</v>
      </c>
      <c r="R3294" s="16" t="n">
        <f aca="false">IF(E3294=99,1,E3294)</f>
        <v>2</v>
      </c>
      <c r="S3294" s="16" t="n">
        <f aca="false">IF(G3294="",0,G3294)</f>
        <v>0.15</v>
      </c>
      <c r="T3294" s="16" t="str">
        <f aca="false">IF(I3294="","Unknown",IF(I3294="upi","UPI",I3294))</f>
        <v>UPI</v>
      </c>
      <c r="U3294" s="16" t="str">
        <f aca="false">IF(L3294="Yes","Y",IF(L3294="No","N",L3294))</f>
        <v>N</v>
      </c>
      <c r="V3294" s="19" t="n">
        <f aca="false">ROUND(R3294*Q3294*(1-S3294),2)</f>
        <v>1003</v>
      </c>
      <c r="W3294" s="16" t="str">
        <f aca="false">_xlfn.XLOOKUP(D3294,products!$A$2:$A$61,products!$C$2:$C$61,"Not found")</f>
        <v>Beauty</v>
      </c>
    </row>
    <row r="3295" customFormat="false" ht="15" hidden="false" customHeight="false" outlineLevel="0" collapsed="false">
      <c r="A3295" s="16" t="s">
        <v>4600</v>
      </c>
      <c r="B3295" s="16" t="s">
        <v>4581</v>
      </c>
      <c r="C3295" s="16" t="s">
        <v>91</v>
      </c>
      <c r="D3295" s="16" t="s">
        <v>77</v>
      </c>
      <c r="E3295" s="16" t="n">
        <v>3</v>
      </c>
      <c r="F3295" s="16" t="n">
        <v>362</v>
      </c>
      <c r="G3295" s="16" t="n">
        <v>0.15</v>
      </c>
      <c r="H3295" s="16" t="s">
        <v>89</v>
      </c>
      <c r="I3295" s="16" t="s">
        <v>40</v>
      </c>
      <c r="J3295" s="16" t="n">
        <v>6</v>
      </c>
      <c r="K3295" s="16" t="n">
        <v>3</v>
      </c>
      <c r="L3295" s="16" t="s">
        <v>41</v>
      </c>
      <c r="M3295" s="18" t="n">
        <f aca="false">IF(ISNUMBER(B3295),B3295,IF(MID(B3295,3,1)="-",DATE(VALUE(RIGHT(B3295,4)),VALUE(MID(B3295,4,2)),VALUE(LEFT(B3295,2))),DATE(VALUE(LEFT(B3295,4)),VALUE(MID(B3295,6,2)),VALUE(RIGHT(B3295,2)))))</f>
        <v>45934</v>
      </c>
      <c r="N3295" s="16" t="n">
        <f aca="false">MONTH(M3295)</f>
        <v>10</v>
      </c>
      <c r="O3295" s="16" t="str">
        <f aca="false">PROPER(TRIM(H3295))</f>
        <v>Ahmedabad</v>
      </c>
      <c r="P3295" s="16" t="str">
        <f aca="false">IFERROR(VLOOKUP(O3295,city_map!$A$2:$B$6,2,FALSE()),O3295)</f>
        <v>Ahmedabad</v>
      </c>
      <c r="Q3295" s="16" t="n">
        <f aca="false">IF(ISNUMBER(F3295),F3295,VALUE(SUBSTITUTE(SUBSTITUTE(F3295,"₹",""),",","")))</f>
        <v>362</v>
      </c>
      <c r="R3295" s="16" t="n">
        <f aca="false">IF(E3295=99,1,E3295)</f>
        <v>3</v>
      </c>
      <c r="S3295" s="16" t="n">
        <f aca="false">IF(G3295="",0,G3295)</f>
        <v>0.15</v>
      </c>
      <c r="T3295" s="16" t="str">
        <f aca="false">IF(I3295="","Unknown",IF(I3295="upi","UPI",I3295))</f>
        <v>COD</v>
      </c>
      <c r="U3295" s="16" t="str">
        <f aca="false">IF(L3295="Yes","Y",IF(L3295="No","N",L3295))</f>
        <v>N</v>
      </c>
      <c r="V3295" s="19" t="n">
        <f aca="false">ROUND(R3295*Q3295*(1-S3295),2)</f>
        <v>923.1</v>
      </c>
      <c r="W3295" s="16" t="str">
        <f aca="false">_xlfn.XLOOKUP(D3295,products!$A$2:$A$61,products!$C$2:$C$61,"Not found")</f>
        <v>Books</v>
      </c>
    </row>
    <row r="3296" customFormat="false" ht="15" hidden="false" customHeight="false" outlineLevel="0" collapsed="false">
      <c r="A3296" s="16" t="s">
        <v>4601</v>
      </c>
      <c r="B3296" s="16" t="s">
        <v>4581</v>
      </c>
      <c r="C3296" s="16" t="s">
        <v>1059</v>
      </c>
      <c r="D3296" s="16" t="s">
        <v>157</v>
      </c>
      <c r="E3296" s="16" t="n">
        <v>3</v>
      </c>
      <c r="F3296" s="16" t="n">
        <v>1082</v>
      </c>
      <c r="G3296" s="16" t="n">
        <v>0.3</v>
      </c>
      <c r="H3296" s="16" t="s">
        <v>56</v>
      </c>
      <c r="I3296" s="16" t="s">
        <v>40</v>
      </c>
      <c r="J3296" s="16" t="n">
        <v>5</v>
      </c>
      <c r="K3296" s="16" t="n">
        <v>4</v>
      </c>
      <c r="L3296" s="16" t="s">
        <v>41</v>
      </c>
      <c r="M3296" s="18" t="n">
        <f aca="false">IF(ISNUMBER(B3296),B3296,IF(MID(B3296,3,1)="-",DATE(VALUE(RIGHT(B3296,4)),VALUE(MID(B3296,4,2)),VALUE(LEFT(B3296,2))),DATE(VALUE(LEFT(B3296,4)),VALUE(MID(B3296,6,2)),VALUE(RIGHT(B3296,2)))))</f>
        <v>45934</v>
      </c>
      <c r="N3296" s="16" t="n">
        <f aca="false">MONTH(M3296)</f>
        <v>10</v>
      </c>
      <c r="O3296" s="16" t="str">
        <f aca="false">PROPER(TRIM(H3296))</f>
        <v>Lucknow</v>
      </c>
      <c r="P3296" s="16" t="str">
        <f aca="false">IFERROR(VLOOKUP(O3296,city_map!$A$2:$B$6,2,FALSE()),O3296)</f>
        <v>Lucknow</v>
      </c>
      <c r="Q3296" s="16" t="n">
        <f aca="false">IF(ISNUMBER(F3296),F3296,VALUE(SUBSTITUTE(SUBSTITUTE(F3296,"₹",""),",","")))</f>
        <v>1082</v>
      </c>
      <c r="R3296" s="16" t="n">
        <f aca="false">IF(E3296=99,1,E3296)</f>
        <v>3</v>
      </c>
      <c r="S3296" s="16" t="n">
        <f aca="false">IF(G3296="",0,G3296)</f>
        <v>0.3</v>
      </c>
      <c r="T3296" s="16" t="str">
        <f aca="false">IF(I3296="","Unknown",IF(I3296="upi","UPI",I3296))</f>
        <v>COD</v>
      </c>
      <c r="U3296" s="16" t="str">
        <f aca="false">IF(L3296="Yes","Y",IF(L3296="No","N",L3296))</f>
        <v>N</v>
      </c>
      <c r="V3296" s="19" t="n">
        <f aca="false">ROUND(R3296*Q3296*(1-S3296),2)</f>
        <v>2272.2</v>
      </c>
      <c r="W3296" s="16" t="str">
        <f aca="false">_xlfn.XLOOKUP(D3296,products!$A$2:$A$61,products!$C$2:$C$61,"Not found")</f>
        <v>Books</v>
      </c>
    </row>
    <row r="3297" customFormat="false" ht="15" hidden="false" customHeight="false" outlineLevel="0" collapsed="false">
      <c r="A3297" s="16" t="s">
        <v>4602</v>
      </c>
      <c r="B3297" s="16" t="s">
        <v>4581</v>
      </c>
      <c r="C3297" s="16" t="s">
        <v>1833</v>
      </c>
      <c r="D3297" s="16" t="s">
        <v>639</v>
      </c>
      <c r="E3297" s="16" t="n">
        <v>1</v>
      </c>
      <c r="F3297" s="16" t="n">
        <v>794</v>
      </c>
      <c r="G3297" s="16" t="n">
        <v>0.1</v>
      </c>
      <c r="H3297" s="16" t="s">
        <v>208</v>
      </c>
      <c r="I3297" s="16" t="s">
        <v>60</v>
      </c>
      <c r="J3297" s="16" t="n">
        <v>5</v>
      </c>
      <c r="K3297" s="16" t="n">
        <v>3</v>
      </c>
      <c r="L3297" s="16" t="s">
        <v>57</v>
      </c>
      <c r="M3297" s="18" t="n">
        <f aca="false">IF(ISNUMBER(B3297),B3297,IF(MID(B3297,3,1)="-",DATE(VALUE(RIGHT(B3297,4)),VALUE(MID(B3297,4,2)),VALUE(LEFT(B3297,2))),DATE(VALUE(LEFT(B3297,4)),VALUE(MID(B3297,6,2)),VALUE(RIGHT(B3297,2)))))</f>
        <v>45934</v>
      </c>
      <c r="N3297" s="16" t="n">
        <f aca="false">MONTH(M3297)</f>
        <v>10</v>
      </c>
      <c r="O3297" s="16" t="str">
        <f aca="false">PROPER(TRIM(H3297))</f>
        <v>Jaipur</v>
      </c>
      <c r="P3297" s="16" t="str">
        <f aca="false">IFERROR(VLOOKUP(O3297,city_map!$A$2:$B$6,2,FALSE()),O3297)</f>
        <v>Jaipur</v>
      </c>
      <c r="Q3297" s="16" t="n">
        <f aca="false">IF(ISNUMBER(F3297),F3297,VALUE(SUBSTITUTE(SUBSTITUTE(F3297,"₹",""),",","")))</f>
        <v>794</v>
      </c>
      <c r="R3297" s="16" t="n">
        <f aca="false">IF(E3297=99,1,E3297)</f>
        <v>1</v>
      </c>
      <c r="S3297" s="16" t="n">
        <f aca="false">IF(G3297="",0,G3297)</f>
        <v>0.1</v>
      </c>
      <c r="T3297" s="16" t="str">
        <f aca="false">IF(I3297="","Unknown",IF(I3297="upi","UPI",I3297))</f>
        <v>UPI</v>
      </c>
      <c r="U3297" s="16" t="str">
        <f aca="false">IF(L3297="Yes","Y",IF(L3297="No","N",L3297))</f>
        <v>Y</v>
      </c>
      <c r="V3297" s="19" t="n">
        <f aca="false">ROUND(R3297*Q3297*(1-S3297),2)</f>
        <v>714.6</v>
      </c>
      <c r="W3297" s="16" t="str">
        <f aca="false">_xlfn.XLOOKUP(D3297,products!$A$2:$A$61,products!$C$2:$C$61,"Not found")</f>
        <v>Beauty</v>
      </c>
    </row>
    <row r="3298" customFormat="false" ht="15" hidden="false" customHeight="false" outlineLevel="0" collapsed="false">
      <c r="A3298" s="16" t="s">
        <v>4603</v>
      </c>
      <c r="B3298" s="16" t="s">
        <v>4581</v>
      </c>
      <c r="C3298" s="16" t="s">
        <v>1677</v>
      </c>
      <c r="D3298" s="16" t="s">
        <v>136</v>
      </c>
      <c r="E3298" s="16" t="n">
        <v>2</v>
      </c>
      <c r="F3298" s="16" t="n">
        <v>2089</v>
      </c>
      <c r="G3298" s="16" t="n">
        <v>0.2</v>
      </c>
      <c r="H3298" s="16" t="s">
        <v>39</v>
      </c>
      <c r="I3298" s="16" t="s">
        <v>71</v>
      </c>
      <c r="J3298" s="16" t="n">
        <v>4</v>
      </c>
      <c r="K3298" s="16" t="n">
        <v>5</v>
      </c>
      <c r="L3298" s="16" t="s">
        <v>41</v>
      </c>
      <c r="M3298" s="18" t="n">
        <f aca="false">IF(ISNUMBER(B3298),B3298,IF(MID(B3298,3,1)="-",DATE(VALUE(RIGHT(B3298,4)),VALUE(MID(B3298,4,2)),VALUE(LEFT(B3298,2))),DATE(VALUE(LEFT(B3298,4)),VALUE(MID(B3298,6,2)),VALUE(RIGHT(B3298,2)))))</f>
        <v>45934</v>
      </c>
      <c r="N3298" s="16" t="n">
        <f aca="false">MONTH(M3298)</f>
        <v>10</v>
      </c>
      <c r="O3298" s="16" t="str">
        <f aca="false">PROPER(TRIM(H3298))</f>
        <v>Delhi</v>
      </c>
      <c r="P3298" s="16" t="str">
        <f aca="false">IFERROR(VLOOKUP(O3298,city_map!$A$2:$B$6,2,FALSE()),O3298)</f>
        <v>Delhi</v>
      </c>
      <c r="Q3298" s="16" t="n">
        <f aca="false">IF(ISNUMBER(F3298),F3298,VALUE(SUBSTITUTE(SUBSTITUTE(F3298,"₹",""),",","")))</f>
        <v>2089</v>
      </c>
      <c r="R3298" s="16" t="n">
        <f aca="false">IF(E3298=99,1,E3298)</f>
        <v>2</v>
      </c>
      <c r="S3298" s="16" t="n">
        <f aca="false">IF(G3298="",0,G3298)</f>
        <v>0.2</v>
      </c>
      <c r="T3298" s="16" t="str">
        <f aca="false">IF(I3298="","Unknown",IF(I3298="upi","UPI",I3298))</f>
        <v>Credit Card</v>
      </c>
      <c r="U3298" s="16" t="str">
        <f aca="false">IF(L3298="Yes","Y",IF(L3298="No","N",L3298))</f>
        <v>N</v>
      </c>
      <c r="V3298" s="19" t="n">
        <f aca="false">ROUND(R3298*Q3298*(1-S3298),2)</f>
        <v>3342.4</v>
      </c>
      <c r="W3298" s="16" t="str">
        <f aca="false">_xlfn.XLOOKUP(D3298,products!$A$2:$A$61,products!$C$2:$C$61,"Not found")</f>
        <v>Electronics</v>
      </c>
    </row>
    <row r="3299" customFormat="false" ht="15" hidden="false" customHeight="false" outlineLevel="0" collapsed="false">
      <c r="A3299" s="16" t="s">
        <v>4604</v>
      </c>
      <c r="B3299" s="16" t="s">
        <v>4581</v>
      </c>
      <c r="C3299" s="16" t="s">
        <v>307</v>
      </c>
      <c r="D3299" s="16" t="s">
        <v>146</v>
      </c>
      <c r="E3299" s="16" t="n">
        <v>2</v>
      </c>
      <c r="F3299" s="16" t="n">
        <v>440</v>
      </c>
      <c r="G3299" s="16" t="n">
        <v>0.25</v>
      </c>
      <c r="H3299" s="16" t="s">
        <v>112</v>
      </c>
      <c r="I3299" s="16" t="s">
        <v>60</v>
      </c>
      <c r="J3299" s="16" t="n">
        <v>3</v>
      </c>
      <c r="K3299" s="16" t="n">
        <v>3</v>
      </c>
      <c r="L3299" s="16" t="s">
        <v>57</v>
      </c>
      <c r="M3299" s="18" t="n">
        <f aca="false">IF(ISNUMBER(B3299),B3299,IF(MID(B3299,3,1)="-",DATE(VALUE(RIGHT(B3299,4)),VALUE(MID(B3299,4,2)),VALUE(LEFT(B3299,2))),DATE(VALUE(LEFT(B3299,4)),VALUE(MID(B3299,6,2)),VALUE(RIGHT(B3299,2)))))</f>
        <v>45934</v>
      </c>
      <c r="N3299" s="16" t="n">
        <f aca="false">MONTH(M3299)</f>
        <v>10</v>
      </c>
      <c r="O3299" s="16" t="str">
        <f aca="false">PROPER(TRIM(H3299))</f>
        <v>Mumbai</v>
      </c>
      <c r="P3299" s="16" t="str">
        <f aca="false">IFERROR(VLOOKUP(O3299,city_map!$A$2:$B$6,2,FALSE()),O3299)</f>
        <v>Mumbai</v>
      </c>
      <c r="Q3299" s="16" t="n">
        <f aca="false">IF(ISNUMBER(F3299),F3299,VALUE(SUBSTITUTE(SUBSTITUTE(F3299,"₹",""),",","")))</f>
        <v>440</v>
      </c>
      <c r="R3299" s="16" t="n">
        <f aca="false">IF(E3299=99,1,E3299)</f>
        <v>2</v>
      </c>
      <c r="S3299" s="16" t="n">
        <f aca="false">IF(G3299="",0,G3299)</f>
        <v>0.25</v>
      </c>
      <c r="T3299" s="16" t="str">
        <f aca="false">IF(I3299="","Unknown",IF(I3299="upi","UPI",I3299))</f>
        <v>UPI</v>
      </c>
      <c r="U3299" s="16" t="str">
        <f aca="false">IF(L3299="Yes","Y",IF(L3299="No","N",L3299))</f>
        <v>Y</v>
      </c>
      <c r="V3299" s="19" t="n">
        <f aca="false">ROUND(R3299*Q3299*(1-S3299),2)</f>
        <v>660</v>
      </c>
      <c r="W3299" s="16" t="str">
        <f aca="false">_xlfn.XLOOKUP(D3299,products!$A$2:$A$61,products!$C$2:$C$61,"Not found")</f>
        <v>Beauty</v>
      </c>
    </row>
    <row r="3300" customFormat="false" ht="15" hidden="false" customHeight="false" outlineLevel="0" collapsed="false">
      <c r="A3300" s="16" t="s">
        <v>4605</v>
      </c>
      <c r="B3300" s="16" t="s">
        <v>4581</v>
      </c>
      <c r="C3300" s="16" t="s">
        <v>3515</v>
      </c>
      <c r="D3300" s="16" t="s">
        <v>111</v>
      </c>
      <c r="E3300" s="16" t="n">
        <v>2</v>
      </c>
      <c r="F3300" s="16" t="n">
        <v>985</v>
      </c>
      <c r="G3300" s="16" t="n">
        <v>0.1</v>
      </c>
      <c r="H3300" s="16" t="s">
        <v>70</v>
      </c>
      <c r="I3300" s="16" t="s">
        <v>40</v>
      </c>
      <c r="J3300" s="16" t="n">
        <v>8</v>
      </c>
      <c r="K3300" s="16" t="n">
        <v>3</v>
      </c>
      <c r="L3300" s="16" t="s">
        <v>41</v>
      </c>
      <c r="M3300" s="18" t="n">
        <f aca="false">IF(ISNUMBER(B3300),B3300,IF(MID(B3300,3,1)="-",DATE(VALUE(RIGHT(B3300,4)),VALUE(MID(B3300,4,2)),VALUE(LEFT(B3300,2))),DATE(VALUE(LEFT(B3300,4)),VALUE(MID(B3300,6,2)),VALUE(RIGHT(B3300,2)))))</f>
        <v>45934</v>
      </c>
      <c r="N3300" s="16" t="n">
        <f aca="false">MONTH(M3300)</f>
        <v>10</v>
      </c>
      <c r="O3300" s="16" t="str">
        <f aca="false">PROPER(TRIM(H3300))</f>
        <v>Pune</v>
      </c>
      <c r="P3300" s="16" t="str">
        <f aca="false">IFERROR(VLOOKUP(O3300,city_map!$A$2:$B$6,2,FALSE()),O3300)</f>
        <v>Pune</v>
      </c>
      <c r="Q3300" s="16" t="n">
        <f aca="false">IF(ISNUMBER(F3300),F3300,VALUE(SUBSTITUTE(SUBSTITUTE(F3300,"₹",""),",","")))</f>
        <v>985</v>
      </c>
      <c r="R3300" s="16" t="n">
        <f aca="false">IF(E3300=99,1,E3300)</f>
        <v>2</v>
      </c>
      <c r="S3300" s="16" t="n">
        <f aca="false">IF(G3300="",0,G3300)</f>
        <v>0.1</v>
      </c>
      <c r="T3300" s="16" t="str">
        <f aca="false">IF(I3300="","Unknown",IF(I3300="upi","UPI",I3300))</f>
        <v>COD</v>
      </c>
      <c r="U3300" s="16" t="str">
        <f aca="false">IF(L3300="Yes","Y",IF(L3300="No","N",L3300))</f>
        <v>N</v>
      </c>
      <c r="V3300" s="19" t="n">
        <f aca="false">ROUND(R3300*Q3300*(1-S3300),2)</f>
        <v>1773</v>
      </c>
      <c r="W3300" s="16" t="str">
        <f aca="false">_xlfn.XLOOKUP(D3300,products!$A$2:$A$61,products!$C$2:$C$61,"Not found")</f>
        <v>Books</v>
      </c>
    </row>
    <row r="3301" customFormat="false" ht="15" hidden="false" customHeight="false" outlineLevel="0" collapsed="false">
      <c r="A3301" s="16" t="s">
        <v>4606</v>
      </c>
      <c r="B3301" s="16" t="s">
        <v>4581</v>
      </c>
      <c r="C3301" s="16" t="s">
        <v>3065</v>
      </c>
      <c r="D3301" s="16" t="s">
        <v>165</v>
      </c>
      <c r="E3301" s="16" t="n">
        <v>1</v>
      </c>
      <c r="F3301" s="16" t="n">
        <v>879</v>
      </c>
      <c r="G3301" s="16" t="n">
        <v>0.1</v>
      </c>
      <c r="H3301" s="16" t="s">
        <v>70</v>
      </c>
      <c r="I3301" s="16" t="s">
        <v>71</v>
      </c>
      <c r="J3301" s="16" t="n">
        <v>6</v>
      </c>
      <c r="K3301" s="16" t="n">
        <v>4</v>
      </c>
      <c r="L3301" s="16" t="s">
        <v>41</v>
      </c>
      <c r="M3301" s="18" t="n">
        <f aca="false">IF(ISNUMBER(B3301),B3301,IF(MID(B3301,3,1)="-",DATE(VALUE(RIGHT(B3301,4)),VALUE(MID(B3301,4,2)),VALUE(LEFT(B3301,2))),DATE(VALUE(LEFT(B3301,4)),VALUE(MID(B3301,6,2)),VALUE(RIGHT(B3301,2)))))</f>
        <v>45934</v>
      </c>
      <c r="N3301" s="16" t="n">
        <f aca="false">MONTH(M3301)</f>
        <v>10</v>
      </c>
      <c r="O3301" s="16" t="str">
        <f aca="false">PROPER(TRIM(H3301))</f>
        <v>Pune</v>
      </c>
      <c r="P3301" s="16" t="str">
        <f aca="false">IFERROR(VLOOKUP(O3301,city_map!$A$2:$B$6,2,FALSE()),O3301)</f>
        <v>Pune</v>
      </c>
      <c r="Q3301" s="16" t="n">
        <f aca="false">IF(ISNUMBER(F3301),F3301,VALUE(SUBSTITUTE(SUBSTITUTE(F3301,"₹",""),",","")))</f>
        <v>879</v>
      </c>
      <c r="R3301" s="16" t="n">
        <f aca="false">IF(E3301=99,1,E3301)</f>
        <v>1</v>
      </c>
      <c r="S3301" s="16" t="n">
        <f aca="false">IF(G3301="",0,G3301)</f>
        <v>0.1</v>
      </c>
      <c r="T3301" s="16" t="str">
        <f aca="false">IF(I3301="","Unknown",IF(I3301="upi","UPI",I3301))</f>
        <v>Credit Card</v>
      </c>
      <c r="U3301" s="16" t="str">
        <f aca="false">IF(L3301="Yes","Y",IF(L3301="No","N",L3301))</f>
        <v>N</v>
      </c>
      <c r="V3301" s="19" t="n">
        <f aca="false">ROUND(R3301*Q3301*(1-S3301),2)</f>
        <v>791.1</v>
      </c>
      <c r="W3301" s="16" t="str">
        <f aca="false">_xlfn.XLOOKUP(D3301,products!$A$2:$A$61,products!$C$2:$C$61,"Not found")</f>
        <v>Electronics</v>
      </c>
    </row>
    <row r="3302" customFormat="false" ht="15" hidden="false" customHeight="false" outlineLevel="0" collapsed="false">
      <c r="A3302" s="16" t="s">
        <v>4607</v>
      </c>
      <c r="B3302" s="16" t="s">
        <v>4581</v>
      </c>
      <c r="C3302" s="16" t="s">
        <v>1294</v>
      </c>
      <c r="D3302" s="16" t="s">
        <v>191</v>
      </c>
      <c r="E3302" s="16" t="n">
        <v>1</v>
      </c>
      <c r="F3302" s="16" t="n">
        <v>404</v>
      </c>
      <c r="G3302" s="16" t="n">
        <v>0.2</v>
      </c>
      <c r="H3302" s="16" t="s">
        <v>67</v>
      </c>
      <c r="I3302" s="16" t="s">
        <v>40</v>
      </c>
      <c r="J3302" s="16" t="n">
        <v>4</v>
      </c>
      <c r="K3302" s="16" t="n">
        <v>4</v>
      </c>
      <c r="L3302" s="16" t="s">
        <v>41</v>
      </c>
      <c r="M3302" s="18" t="n">
        <f aca="false">IF(ISNUMBER(B3302),B3302,IF(MID(B3302,3,1)="-",DATE(VALUE(RIGHT(B3302,4)),VALUE(MID(B3302,4,2)),VALUE(LEFT(B3302,2))),DATE(VALUE(LEFT(B3302,4)),VALUE(MID(B3302,6,2)),VALUE(RIGHT(B3302,2)))))</f>
        <v>45934</v>
      </c>
      <c r="N3302" s="16" t="n">
        <f aca="false">MONTH(M3302)</f>
        <v>10</v>
      </c>
      <c r="O3302" s="16" t="str">
        <f aca="false">PROPER(TRIM(H3302))</f>
        <v>Kolkata</v>
      </c>
      <c r="P3302" s="16" t="str">
        <f aca="false">IFERROR(VLOOKUP(O3302,city_map!$A$2:$B$6,2,FALSE()),O3302)</f>
        <v>Kolkata</v>
      </c>
      <c r="Q3302" s="16" t="n">
        <f aca="false">IF(ISNUMBER(F3302),F3302,VALUE(SUBSTITUTE(SUBSTITUTE(F3302,"₹",""),",","")))</f>
        <v>404</v>
      </c>
      <c r="R3302" s="16" t="n">
        <f aca="false">IF(E3302=99,1,E3302)</f>
        <v>1</v>
      </c>
      <c r="S3302" s="16" t="n">
        <f aca="false">IF(G3302="",0,G3302)</f>
        <v>0.2</v>
      </c>
      <c r="T3302" s="16" t="str">
        <f aca="false">IF(I3302="","Unknown",IF(I3302="upi","UPI",I3302))</f>
        <v>COD</v>
      </c>
      <c r="U3302" s="16" t="str">
        <f aca="false">IF(L3302="Yes","Y",IF(L3302="No","N",L3302))</f>
        <v>N</v>
      </c>
      <c r="V3302" s="19" t="n">
        <f aca="false">ROUND(R3302*Q3302*(1-S3302),2)</f>
        <v>323.2</v>
      </c>
      <c r="W3302" s="16" t="str">
        <f aca="false">_xlfn.XLOOKUP(D3302,products!$A$2:$A$61,products!$C$2:$C$61,"Not found")</f>
        <v>Electronics</v>
      </c>
    </row>
    <row r="3303" customFormat="false" ht="15" hidden="false" customHeight="false" outlineLevel="0" collapsed="false">
      <c r="A3303" s="16" t="s">
        <v>4608</v>
      </c>
      <c r="B3303" s="16" t="s">
        <v>4581</v>
      </c>
      <c r="C3303" s="16" t="s">
        <v>476</v>
      </c>
      <c r="D3303" s="16" t="s">
        <v>157</v>
      </c>
      <c r="E3303" s="16" t="n">
        <v>3</v>
      </c>
      <c r="F3303" s="16" t="n">
        <v>1131</v>
      </c>
      <c r="G3303" s="16" t="n">
        <v>0.15</v>
      </c>
      <c r="H3303" s="16" t="s">
        <v>545</v>
      </c>
      <c r="I3303" s="16" t="s">
        <v>40</v>
      </c>
      <c r="J3303" s="16" t="n">
        <v>5</v>
      </c>
      <c r="K3303" s="16" t="n">
        <v>5</v>
      </c>
      <c r="L3303" s="16" t="s">
        <v>41</v>
      </c>
      <c r="M3303" s="18" t="n">
        <f aca="false">IF(ISNUMBER(B3303),B3303,IF(MID(B3303,3,1)="-",DATE(VALUE(RIGHT(B3303,4)),VALUE(MID(B3303,4,2)),VALUE(LEFT(B3303,2))),DATE(VALUE(LEFT(B3303,4)),VALUE(MID(B3303,6,2)),VALUE(RIGHT(B3303,2)))))</f>
        <v>45934</v>
      </c>
      <c r="N3303" s="16" t="n">
        <f aca="false">MONTH(M3303)</f>
        <v>10</v>
      </c>
      <c r="O3303" s="16" t="str">
        <f aca="false">PROPER(TRIM(H3303))</f>
        <v>Delhi</v>
      </c>
      <c r="P3303" s="16" t="str">
        <f aca="false">IFERROR(VLOOKUP(O3303,city_map!$A$2:$B$6,2,FALSE()),O3303)</f>
        <v>Delhi</v>
      </c>
      <c r="Q3303" s="16" t="n">
        <f aca="false">IF(ISNUMBER(F3303),F3303,VALUE(SUBSTITUTE(SUBSTITUTE(F3303,"₹",""),",","")))</f>
        <v>1131</v>
      </c>
      <c r="R3303" s="16" t="n">
        <f aca="false">IF(E3303=99,1,E3303)</f>
        <v>3</v>
      </c>
      <c r="S3303" s="16" t="n">
        <f aca="false">IF(G3303="",0,G3303)</f>
        <v>0.15</v>
      </c>
      <c r="T3303" s="16" t="str">
        <f aca="false">IF(I3303="","Unknown",IF(I3303="upi","UPI",I3303))</f>
        <v>COD</v>
      </c>
      <c r="U3303" s="16" t="str">
        <f aca="false">IF(L3303="Yes","Y",IF(L3303="No","N",L3303))</f>
        <v>N</v>
      </c>
      <c r="V3303" s="19" t="n">
        <f aca="false">ROUND(R3303*Q3303*(1-S3303),2)</f>
        <v>2884.05</v>
      </c>
      <c r="W3303" s="16" t="str">
        <f aca="false">_xlfn.XLOOKUP(D3303,products!$A$2:$A$61,products!$C$2:$C$61,"Not found")</f>
        <v>Books</v>
      </c>
    </row>
    <row r="3304" customFormat="false" ht="15" hidden="false" customHeight="false" outlineLevel="0" collapsed="false">
      <c r="A3304" s="16" t="s">
        <v>4609</v>
      </c>
      <c r="B3304" s="16" t="s">
        <v>4581</v>
      </c>
      <c r="C3304" s="16" t="s">
        <v>1187</v>
      </c>
      <c r="D3304" s="16" t="s">
        <v>451</v>
      </c>
      <c r="E3304" s="16" t="n">
        <v>1</v>
      </c>
      <c r="F3304" s="16" t="n">
        <v>1337</v>
      </c>
      <c r="G3304" s="16" t="n">
        <v>0.15</v>
      </c>
      <c r="H3304" s="16" t="s">
        <v>89</v>
      </c>
      <c r="I3304" s="16" t="s">
        <v>60</v>
      </c>
      <c r="J3304" s="16" t="n">
        <v>4</v>
      </c>
      <c r="K3304" s="16" t="n">
        <v>5</v>
      </c>
      <c r="L3304" s="16" t="s">
        <v>41</v>
      </c>
      <c r="M3304" s="18" t="n">
        <f aca="false">IF(ISNUMBER(B3304),B3304,IF(MID(B3304,3,1)="-",DATE(VALUE(RIGHT(B3304,4)),VALUE(MID(B3304,4,2)),VALUE(LEFT(B3304,2))),DATE(VALUE(LEFT(B3304,4)),VALUE(MID(B3304,6,2)),VALUE(RIGHT(B3304,2)))))</f>
        <v>45934</v>
      </c>
      <c r="N3304" s="16" t="n">
        <f aca="false">MONTH(M3304)</f>
        <v>10</v>
      </c>
      <c r="O3304" s="16" t="str">
        <f aca="false">PROPER(TRIM(H3304))</f>
        <v>Ahmedabad</v>
      </c>
      <c r="P3304" s="16" t="str">
        <f aca="false">IFERROR(VLOOKUP(O3304,city_map!$A$2:$B$6,2,FALSE()),O3304)</f>
        <v>Ahmedabad</v>
      </c>
      <c r="Q3304" s="16" t="n">
        <f aca="false">IF(ISNUMBER(F3304),F3304,VALUE(SUBSTITUTE(SUBSTITUTE(F3304,"₹",""),",","")))</f>
        <v>1337</v>
      </c>
      <c r="R3304" s="16" t="n">
        <f aca="false">IF(E3304=99,1,E3304)</f>
        <v>1</v>
      </c>
      <c r="S3304" s="16" t="n">
        <f aca="false">IF(G3304="",0,G3304)</f>
        <v>0.15</v>
      </c>
      <c r="T3304" s="16" t="str">
        <f aca="false">IF(I3304="","Unknown",IF(I3304="upi","UPI",I3304))</f>
        <v>UPI</v>
      </c>
      <c r="U3304" s="16" t="str">
        <f aca="false">IF(L3304="Yes","Y",IF(L3304="No","N",L3304))</f>
        <v>N</v>
      </c>
      <c r="V3304" s="19" t="n">
        <f aca="false">ROUND(R3304*Q3304*(1-S3304),2)</f>
        <v>1136.45</v>
      </c>
      <c r="W3304" s="16" t="str">
        <f aca="false">_xlfn.XLOOKUP(D3304,products!$A$2:$A$61,products!$C$2:$C$61,"Not found")</f>
        <v>Beauty</v>
      </c>
    </row>
    <row r="3305" customFormat="false" ht="15" hidden="false" customHeight="false" outlineLevel="0" collapsed="false">
      <c r="A3305" s="16" t="s">
        <v>4610</v>
      </c>
      <c r="B3305" s="16" t="s">
        <v>4581</v>
      </c>
      <c r="C3305" s="16" t="s">
        <v>896</v>
      </c>
      <c r="D3305" s="16" t="s">
        <v>119</v>
      </c>
      <c r="E3305" s="16" t="n">
        <v>3</v>
      </c>
      <c r="F3305" s="16" t="n">
        <v>257</v>
      </c>
      <c r="G3305" s="16" t="n">
        <v>0.2</v>
      </c>
      <c r="H3305" s="16" t="s">
        <v>208</v>
      </c>
      <c r="I3305" s="16" t="s">
        <v>60</v>
      </c>
      <c r="J3305" s="16" t="n">
        <v>6</v>
      </c>
      <c r="K3305" s="16" t="n">
        <v>3</v>
      </c>
      <c r="L3305" s="16" t="s">
        <v>41</v>
      </c>
      <c r="M3305" s="18" t="n">
        <f aca="false">IF(ISNUMBER(B3305),B3305,IF(MID(B3305,3,1)="-",DATE(VALUE(RIGHT(B3305,4)),VALUE(MID(B3305,4,2)),VALUE(LEFT(B3305,2))),DATE(VALUE(LEFT(B3305,4)),VALUE(MID(B3305,6,2)),VALUE(RIGHT(B3305,2)))))</f>
        <v>45934</v>
      </c>
      <c r="N3305" s="16" t="n">
        <f aca="false">MONTH(M3305)</f>
        <v>10</v>
      </c>
      <c r="O3305" s="16" t="str">
        <f aca="false">PROPER(TRIM(H3305))</f>
        <v>Jaipur</v>
      </c>
      <c r="P3305" s="16" t="str">
        <f aca="false">IFERROR(VLOOKUP(O3305,city_map!$A$2:$B$6,2,FALSE()),O3305)</f>
        <v>Jaipur</v>
      </c>
      <c r="Q3305" s="16" t="n">
        <f aca="false">IF(ISNUMBER(F3305),F3305,VALUE(SUBSTITUTE(SUBSTITUTE(F3305,"₹",""),",","")))</f>
        <v>257</v>
      </c>
      <c r="R3305" s="16" t="n">
        <f aca="false">IF(E3305=99,1,E3305)</f>
        <v>3</v>
      </c>
      <c r="S3305" s="16" t="n">
        <f aca="false">IF(G3305="",0,G3305)</f>
        <v>0.2</v>
      </c>
      <c r="T3305" s="16" t="str">
        <f aca="false">IF(I3305="","Unknown",IF(I3305="upi","UPI",I3305))</f>
        <v>UPI</v>
      </c>
      <c r="U3305" s="16" t="str">
        <f aca="false">IF(L3305="Yes","Y",IF(L3305="No","N",L3305))</f>
        <v>N</v>
      </c>
      <c r="V3305" s="19" t="n">
        <f aca="false">ROUND(R3305*Q3305*(1-S3305),2)</f>
        <v>616.8</v>
      </c>
      <c r="W3305" s="16" t="str">
        <f aca="false">_xlfn.XLOOKUP(D3305,products!$A$2:$A$61,products!$C$2:$C$61,"Not found")</f>
        <v>Books</v>
      </c>
    </row>
    <row r="3306" customFormat="false" ht="15" hidden="false" customHeight="false" outlineLevel="0" collapsed="false">
      <c r="A3306" s="16" t="s">
        <v>4611</v>
      </c>
      <c r="B3306" s="16" t="s">
        <v>4581</v>
      </c>
      <c r="C3306" s="16" t="s">
        <v>485</v>
      </c>
      <c r="D3306" s="16" t="s">
        <v>393</v>
      </c>
      <c r="E3306" s="16" t="n">
        <v>2</v>
      </c>
      <c r="F3306" s="16" t="n">
        <v>503</v>
      </c>
      <c r="G3306" s="16" t="n">
        <v>0.25</v>
      </c>
      <c r="H3306" s="16" t="s">
        <v>81</v>
      </c>
      <c r="I3306" s="16" t="s">
        <v>60</v>
      </c>
      <c r="J3306" s="16" t="n">
        <v>5</v>
      </c>
      <c r="K3306" s="16"/>
      <c r="L3306" s="16" t="s">
        <v>41</v>
      </c>
      <c r="M3306" s="18" t="n">
        <f aca="false">IF(ISNUMBER(B3306),B3306,IF(MID(B3306,3,1)="-",DATE(VALUE(RIGHT(B3306,4)),VALUE(MID(B3306,4,2)),VALUE(LEFT(B3306,2))),DATE(VALUE(LEFT(B3306,4)),VALUE(MID(B3306,6,2)),VALUE(RIGHT(B3306,2)))))</f>
        <v>45934</v>
      </c>
      <c r="N3306" s="16" t="n">
        <f aca="false">MONTH(M3306)</f>
        <v>10</v>
      </c>
      <c r="O3306" s="16" t="str">
        <f aca="false">PROPER(TRIM(H3306))</f>
        <v>Hyderabad</v>
      </c>
      <c r="P3306" s="16" t="str">
        <f aca="false">IFERROR(VLOOKUP(O3306,city_map!$A$2:$B$6,2,FALSE()),O3306)</f>
        <v>Hyderabad</v>
      </c>
      <c r="Q3306" s="16" t="n">
        <f aca="false">IF(ISNUMBER(F3306),F3306,VALUE(SUBSTITUTE(SUBSTITUTE(F3306,"₹",""),",","")))</f>
        <v>503</v>
      </c>
      <c r="R3306" s="16" t="n">
        <f aca="false">IF(E3306=99,1,E3306)</f>
        <v>2</v>
      </c>
      <c r="S3306" s="16" t="n">
        <f aca="false">IF(G3306="",0,G3306)</f>
        <v>0.25</v>
      </c>
      <c r="T3306" s="16" t="str">
        <f aca="false">IF(I3306="","Unknown",IF(I3306="upi","UPI",I3306))</f>
        <v>UPI</v>
      </c>
      <c r="U3306" s="16" t="str">
        <f aca="false">IF(L3306="Yes","Y",IF(L3306="No","N",L3306))</f>
        <v>N</v>
      </c>
      <c r="V3306" s="19" t="n">
        <f aca="false">ROUND(R3306*Q3306*(1-S3306),2)</f>
        <v>754.5</v>
      </c>
      <c r="W3306" s="16" t="str">
        <f aca="false">_xlfn.XLOOKUP(D3306,products!$A$2:$A$61,products!$C$2:$C$61,"Not found")</f>
        <v>Fashion</v>
      </c>
    </row>
    <row r="3307" customFormat="false" ht="15" hidden="false" customHeight="false" outlineLevel="0" collapsed="false">
      <c r="A3307" s="16" t="s">
        <v>4612</v>
      </c>
      <c r="B3307" s="16" t="s">
        <v>4613</v>
      </c>
      <c r="C3307" s="16" t="s">
        <v>941</v>
      </c>
      <c r="D3307" s="16" t="s">
        <v>211</v>
      </c>
      <c r="E3307" s="16" t="n">
        <v>2</v>
      </c>
      <c r="F3307" s="16" t="n">
        <v>1288</v>
      </c>
      <c r="G3307" s="16" t="n">
        <v>0.1</v>
      </c>
      <c r="H3307" s="16" t="s">
        <v>130</v>
      </c>
      <c r="I3307" s="16" t="s">
        <v>71</v>
      </c>
      <c r="J3307" s="16" t="n">
        <v>4</v>
      </c>
      <c r="K3307" s="16" t="n">
        <v>4</v>
      </c>
      <c r="L3307" s="16" t="s">
        <v>41</v>
      </c>
      <c r="M3307" s="18" t="n">
        <f aca="false">IF(ISNUMBER(B3307),B3307,IF(MID(B3307,3,1)="-",DATE(VALUE(RIGHT(B3307,4)),VALUE(MID(B3307,4,2)),VALUE(LEFT(B3307,2))),DATE(VALUE(LEFT(B3307,4)),VALUE(MID(B3307,6,2)),VALUE(RIGHT(B3307,2)))))</f>
        <v>45935</v>
      </c>
      <c r="N3307" s="16" t="n">
        <f aca="false">MONTH(M3307)</f>
        <v>10</v>
      </c>
      <c r="O3307" s="16" t="str">
        <f aca="false">PROPER(TRIM(H3307))</f>
        <v>Bengaluru</v>
      </c>
      <c r="P3307" s="16" t="str">
        <f aca="false">IFERROR(VLOOKUP(O3307,city_map!$A$2:$B$6,2,FALSE()),O3307)</f>
        <v>Bengaluru</v>
      </c>
      <c r="Q3307" s="16" t="n">
        <f aca="false">IF(ISNUMBER(F3307),F3307,VALUE(SUBSTITUTE(SUBSTITUTE(F3307,"₹",""),",","")))</f>
        <v>1288</v>
      </c>
      <c r="R3307" s="16" t="n">
        <f aca="false">IF(E3307=99,1,E3307)</f>
        <v>2</v>
      </c>
      <c r="S3307" s="16" t="n">
        <f aca="false">IF(G3307="",0,G3307)</f>
        <v>0.1</v>
      </c>
      <c r="T3307" s="16" t="str">
        <f aca="false">IF(I3307="","Unknown",IF(I3307="upi","UPI",I3307))</f>
        <v>Credit Card</v>
      </c>
      <c r="U3307" s="16" t="str">
        <f aca="false">IF(L3307="Yes","Y",IF(L3307="No","N",L3307))</f>
        <v>N</v>
      </c>
      <c r="V3307" s="19" t="n">
        <f aca="false">ROUND(R3307*Q3307*(1-S3307),2)</f>
        <v>2318.4</v>
      </c>
      <c r="W3307" s="16" t="str">
        <f aca="false">_xlfn.XLOOKUP(D3307,products!$A$2:$A$61,products!$C$2:$C$61,"Not found")</f>
        <v>Fashion</v>
      </c>
    </row>
    <row r="3308" customFormat="false" ht="15" hidden="false" customHeight="false" outlineLevel="0" collapsed="false">
      <c r="A3308" s="16" t="s">
        <v>4614</v>
      </c>
      <c r="B3308" s="16" t="s">
        <v>4613</v>
      </c>
      <c r="C3308" s="16" t="s">
        <v>1384</v>
      </c>
      <c r="D3308" s="16" t="s">
        <v>92</v>
      </c>
      <c r="E3308" s="16" t="n">
        <v>1</v>
      </c>
      <c r="F3308" s="16" t="n">
        <v>4194</v>
      </c>
      <c r="G3308" s="16" t="n">
        <v>0.15</v>
      </c>
      <c r="H3308" s="16" t="s">
        <v>1899</v>
      </c>
      <c r="I3308" s="16" t="s">
        <v>71</v>
      </c>
      <c r="J3308" s="16" t="n">
        <v>5</v>
      </c>
      <c r="K3308" s="16" t="n">
        <v>4</v>
      </c>
      <c r="L3308" s="16" t="s">
        <v>41</v>
      </c>
      <c r="M3308" s="18" t="n">
        <f aca="false">IF(ISNUMBER(B3308),B3308,IF(MID(B3308,3,1)="-",DATE(VALUE(RIGHT(B3308,4)),VALUE(MID(B3308,4,2)),VALUE(LEFT(B3308,2))),DATE(VALUE(LEFT(B3308,4)),VALUE(MID(B3308,6,2)),VALUE(RIGHT(B3308,2)))))</f>
        <v>45935</v>
      </c>
      <c r="N3308" s="16" t="n">
        <f aca="false">MONTH(M3308)</f>
        <v>10</v>
      </c>
      <c r="O3308" s="16" t="str">
        <f aca="false">PROPER(TRIM(H3308))</f>
        <v>Bengaluru</v>
      </c>
      <c r="P3308" s="16" t="str">
        <f aca="false">IFERROR(VLOOKUP(O3308,city_map!$A$2:$B$6,2,FALSE()),O3308)</f>
        <v>Bengaluru</v>
      </c>
      <c r="Q3308" s="16" t="n">
        <f aca="false">IF(ISNUMBER(F3308),F3308,VALUE(SUBSTITUTE(SUBSTITUTE(F3308,"₹",""),",","")))</f>
        <v>4194</v>
      </c>
      <c r="R3308" s="16" t="n">
        <f aca="false">IF(E3308=99,1,E3308)</f>
        <v>1</v>
      </c>
      <c r="S3308" s="16" t="n">
        <f aca="false">IF(G3308="",0,G3308)</f>
        <v>0.15</v>
      </c>
      <c r="T3308" s="16" t="str">
        <f aca="false">IF(I3308="","Unknown",IF(I3308="upi","UPI",I3308))</f>
        <v>Credit Card</v>
      </c>
      <c r="U3308" s="16" t="str">
        <f aca="false">IF(L3308="Yes","Y",IF(L3308="No","N",L3308))</f>
        <v>N</v>
      </c>
      <c r="V3308" s="19" t="n">
        <f aca="false">ROUND(R3308*Q3308*(1-S3308),2)</f>
        <v>3564.9</v>
      </c>
      <c r="W3308" s="16" t="str">
        <f aca="false">_xlfn.XLOOKUP(D3308,products!$A$2:$A$61,products!$C$2:$C$61,"Not found")</f>
        <v>Electronics</v>
      </c>
    </row>
    <row r="3309" customFormat="false" ht="15" hidden="false" customHeight="false" outlineLevel="0" collapsed="false">
      <c r="A3309" s="16" t="s">
        <v>4615</v>
      </c>
      <c r="B3309" s="16" t="s">
        <v>4613</v>
      </c>
      <c r="C3309" s="16" t="s">
        <v>417</v>
      </c>
      <c r="D3309" s="16" t="s">
        <v>412</v>
      </c>
      <c r="E3309" s="16" t="n">
        <v>1</v>
      </c>
      <c r="F3309" s="16" t="n">
        <v>1008</v>
      </c>
      <c r="G3309" s="16" t="n">
        <v>0.15</v>
      </c>
      <c r="H3309" s="16" t="s">
        <v>208</v>
      </c>
      <c r="I3309" s="16" t="s">
        <v>100</v>
      </c>
      <c r="J3309" s="16" t="n">
        <v>6</v>
      </c>
      <c r="K3309" s="16"/>
      <c r="L3309" s="16" t="s">
        <v>41</v>
      </c>
      <c r="M3309" s="18" t="n">
        <f aca="false">IF(ISNUMBER(B3309),B3309,IF(MID(B3309,3,1)="-",DATE(VALUE(RIGHT(B3309,4)),VALUE(MID(B3309,4,2)),VALUE(LEFT(B3309,2))),DATE(VALUE(LEFT(B3309,4)),VALUE(MID(B3309,6,2)),VALUE(RIGHT(B3309,2)))))</f>
        <v>45935</v>
      </c>
      <c r="N3309" s="16" t="n">
        <f aca="false">MONTH(M3309)</f>
        <v>10</v>
      </c>
      <c r="O3309" s="16" t="str">
        <f aca="false">PROPER(TRIM(H3309))</f>
        <v>Jaipur</v>
      </c>
      <c r="P3309" s="16" t="str">
        <f aca="false">IFERROR(VLOOKUP(O3309,city_map!$A$2:$B$6,2,FALSE()),O3309)</f>
        <v>Jaipur</v>
      </c>
      <c r="Q3309" s="16" t="n">
        <f aca="false">IF(ISNUMBER(F3309),F3309,VALUE(SUBSTITUTE(SUBSTITUTE(F3309,"₹",""),",","")))</f>
        <v>1008</v>
      </c>
      <c r="R3309" s="16" t="n">
        <f aca="false">IF(E3309=99,1,E3309)</f>
        <v>1</v>
      </c>
      <c r="S3309" s="16" t="n">
        <f aca="false">IF(G3309="",0,G3309)</f>
        <v>0.15</v>
      </c>
      <c r="T3309" s="16" t="str">
        <f aca="false">IF(I3309="","Unknown",IF(I3309="upi","UPI",I3309))</f>
        <v>Net Banking</v>
      </c>
      <c r="U3309" s="16" t="str">
        <f aca="false">IF(L3309="Yes","Y",IF(L3309="No","N",L3309))</f>
        <v>N</v>
      </c>
      <c r="V3309" s="19" t="n">
        <f aca="false">ROUND(R3309*Q3309*(1-S3309),2)</f>
        <v>856.8</v>
      </c>
      <c r="W3309" s="16" t="str">
        <f aca="false">_xlfn.XLOOKUP(D3309,products!$A$2:$A$61,products!$C$2:$C$61,"Not found")</f>
        <v>Home</v>
      </c>
    </row>
    <row r="3310" customFormat="false" ht="15" hidden="false" customHeight="false" outlineLevel="0" collapsed="false">
      <c r="A3310" s="16" t="s">
        <v>4616</v>
      </c>
      <c r="B3310" s="16" t="s">
        <v>4613</v>
      </c>
      <c r="C3310" s="16" t="s">
        <v>1979</v>
      </c>
      <c r="D3310" s="16" t="s">
        <v>63</v>
      </c>
      <c r="E3310" s="16" t="n">
        <v>2</v>
      </c>
      <c r="F3310" s="16" t="s">
        <v>354</v>
      </c>
      <c r="G3310" s="16" t="n">
        <v>0.2</v>
      </c>
      <c r="H3310" s="16" t="s">
        <v>112</v>
      </c>
      <c r="I3310" s="16" t="s">
        <v>40</v>
      </c>
      <c r="J3310" s="16" t="n">
        <v>3</v>
      </c>
      <c r="K3310" s="16" t="n">
        <v>4</v>
      </c>
      <c r="L3310" s="16" t="s">
        <v>41</v>
      </c>
      <c r="M3310" s="18" t="n">
        <f aca="false">IF(ISNUMBER(B3310),B3310,IF(MID(B3310,3,1)="-",DATE(VALUE(RIGHT(B3310,4)),VALUE(MID(B3310,4,2)),VALUE(LEFT(B3310,2))),DATE(VALUE(LEFT(B3310,4)),VALUE(MID(B3310,6,2)),VALUE(RIGHT(B3310,2)))))</f>
        <v>45935</v>
      </c>
      <c r="N3310" s="16" t="n">
        <f aca="false">MONTH(M3310)</f>
        <v>10</v>
      </c>
      <c r="O3310" s="16" t="str">
        <f aca="false">PROPER(TRIM(H3310))</f>
        <v>Mumbai</v>
      </c>
      <c r="P3310" s="16" t="str">
        <f aca="false">IFERROR(VLOOKUP(O3310,city_map!$A$2:$B$6,2,FALSE()),O3310)</f>
        <v>Mumbai</v>
      </c>
      <c r="Q3310" s="16" t="n">
        <f aca="false">IF(ISNUMBER(F3310),F3310,VALUE(SUBSTITUTE(SUBSTITUTE(F3310,"₹",""),",","")))</f>
        <v>1540</v>
      </c>
      <c r="R3310" s="16" t="n">
        <f aca="false">IF(E3310=99,1,E3310)</f>
        <v>2</v>
      </c>
      <c r="S3310" s="16" t="n">
        <f aca="false">IF(G3310="",0,G3310)</f>
        <v>0.2</v>
      </c>
      <c r="T3310" s="16" t="str">
        <f aca="false">IF(I3310="","Unknown",IF(I3310="upi","UPI",I3310))</f>
        <v>COD</v>
      </c>
      <c r="U3310" s="16" t="str">
        <f aca="false">IF(L3310="Yes","Y",IF(L3310="No","N",L3310))</f>
        <v>N</v>
      </c>
      <c r="V3310" s="19" t="n">
        <f aca="false">ROUND(R3310*Q3310*(1-S3310),2)</f>
        <v>2464</v>
      </c>
      <c r="W3310" s="16" t="str">
        <f aca="false">_xlfn.XLOOKUP(D3310,products!$A$2:$A$61,products!$C$2:$C$61,"Not found")</f>
        <v>Fashion</v>
      </c>
    </row>
    <row r="3311" customFormat="false" ht="15" hidden="false" customHeight="false" outlineLevel="0" collapsed="false">
      <c r="A3311" s="16" t="s">
        <v>4617</v>
      </c>
      <c r="B3311" s="16" t="s">
        <v>4613</v>
      </c>
      <c r="C3311" s="16" t="s">
        <v>659</v>
      </c>
      <c r="D3311" s="16" t="s">
        <v>66</v>
      </c>
      <c r="E3311" s="16" t="n">
        <v>2</v>
      </c>
      <c r="F3311" s="16" t="n">
        <v>14488</v>
      </c>
      <c r="G3311" s="16" t="n">
        <v>0.1</v>
      </c>
      <c r="H3311" s="16" t="s">
        <v>233</v>
      </c>
      <c r="I3311" s="16" t="s">
        <v>60</v>
      </c>
      <c r="J3311" s="16" t="n">
        <v>3</v>
      </c>
      <c r="K3311" s="16" t="n">
        <v>5</v>
      </c>
      <c r="L3311" s="16" t="s">
        <v>41</v>
      </c>
      <c r="M3311" s="18" t="n">
        <f aca="false">IF(ISNUMBER(B3311),B3311,IF(MID(B3311,3,1)="-",DATE(VALUE(RIGHT(B3311,4)),VALUE(MID(B3311,4,2)),VALUE(LEFT(B3311,2))),DATE(VALUE(LEFT(B3311,4)),VALUE(MID(B3311,6,2)),VALUE(RIGHT(B3311,2)))))</f>
        <v>45935</v>
      </c>
      <c r="N3311" s="16" t="n">
        <f aca="false">MONTH(M3311)</f>
        <v>10</v>
      </c>
      <c r="O3311" s="16" t="str">
        <f aca="false">PROPER(TRIM(H3311))</f>
        <v>Mumbai</v>
      </c>
      <c r="P3311" s="16" t="str">
        <f aca="false">IFERROR(VLOOKUP(O3311,city_map!$A$2:$B$6,2,FALSE()),O3311)</f>
        <v>Mumbai</v>
      </c>
      <c r="Q3311" s="16" t="n">
        <f aca="false">IF(ISNUMBER(F3311),F3311,VALUE(SUBSTITUTE(SUBSTITUTE(F3311,"₹",""),",","")))</f>
        <v>14488</v>
      </c>
      <c r="R3311" s="16" t="n">
        <f aca="false">IF(E3311=99,1,E3311)</f>
        <v>2</v>
      </c>
      <c r="S3311" s="16" t="n">
        <f aca="false">IF(G3311="",0,G3311)</f>
        <v>0.1</v>
      </c>
      <c r="T3311" s="16" t="str">
        <f aca="false">IF(I3311="","Unknown",IF(I3311="upi","UPI",I3311))</f>
        <v>UPI</v>
      </c>
      <c r="U3311" s="16" t="str">
        <f aca="false">IF(L3311="Yes","Y",IF(L3311="No","N",L3311))</f>
        <v>N</v>
      </c>
      <c r="V3311" s="19" t="n">
        <f aca="false">ROUND(R3311*Q3311*(1-S3311),2)</f>
        <v>26078.4</v>
      </c>
      <c r="W3311" s="16" t="str">
        <f aca="false">_xlfn.XLOOKUP(D3311,products!$A$2:$A$61,products!$C$2:$C$61,"Not found")</f>
        <v>Electronics</v>
      </c>
    </row>
    <row r="3312" customFormat="false" ht="15" hidden="false" customHeight="false" outlineLevel="0" collapsed="false">
      <c r="A3312" s="16" t="s">
        <v>4618</v>
      </c>
      <c r="B3312" s="16" t="s">
        <v>4613</v>
      </c>
      <c r="C3312" s="16" t="s">
        <v>1384</v>
      </c>
      <c r="D3312" s="16" t="s">
        <v>51</v>
      </c>
      <c r="E3312" s="16" t="n">
        <v>1</v>
      </c>
      <c r="F3312" s="16" t="n">
        <v>2363</v>
      </c>
      <c r="G3312" s="16" t="n">
        <v>0.3</v>
      </c>
      <c r="H3312" s="16" t="s">
        <v>130</v>
      </c>
      <c r="I3312" s="16"/>
      <c r="J3312" s="16" t="n">
        <v>6</v>
      </c>
      <c r="K3312" s="16" t="n">
        <v>3</v>
      </c>
      <c r="L3312" s="16" t="s">
        <v>57</v>
      </c>
      <c r="M3312" s="18" t="n">
        <f aca="false">IF(ISNUMBER(B3312),B3312,IF(MID(B3312,3,1)="-",DATE(VALUE(RIGHT(B3312,4)),VALUE(MID(B3312,4,2)),VALUE(LEFT(B3312,2))),DATE(VALUE(LEFT(B3312,4)),VALUE(MID(B3312,6,2)),VALUE(RIGHT(B3312,2)))))</f>
        <v>45935</v>
      </c>
      <c r="N3312" s="16" t="n">
        <f aca="false">MONTH(M3312)</f>
        <v>10</v>
      </c>
      <c r="O3312" s="16" t="str">
        <f aca="false">PROPER(TRIM(H3312))</f>
        <v>Bengaluru</v>
      </c>
      <c r="P3312" s="16" t="str">
        <f aca="false">IFERROR(VLOOKUP(O3312,city_map!$A$2:$B$6,2,FALSE()),O3312)</f>
        <v>Bengaluru</v>
      </c>
      <c r="Q3312" s="16" t="n">
        <f aca="false">IF(ISNUMBER(F3312),F3312,VALUE(SUBSTITUTE(SUBSTITUTE(F3312,"₹",""),",","")))</f>
        <v>2363</v>
      </c>
      <c r="R3312" s="16" t="n">
        <f aca="false">IF(E3312=99,1,E3312)</f>
        <v>1</v>
      </c>
      <c r="S3312" s="16" t="n">
        <f aca="false">IF(G3312="",0,G3312)</f>
        <v>0.3</v>
      </c>
      <c r="T3312" s="16" t="str">
        <f aca="false">IF(I3312="","Unknown",IF(I3312="upi","UPI",I3312))</f>
        <v>Unknown</v>
      </c>
      <c r="U3312" s="16" t="str">
        <f aca="false">IF(L3312="Yes","Y",IF(L3312="No","N",L3312))</f>
        <v>Y</v>
      </c>
      <c r="V3312" s="19" t="n">
        <f aca="false">ROUND(R3312*Q3312*(1-S3312),2)</f>
        <v>1654.1</v>
      </c>
      <c r="W3312" s="16" t="str">
        <f aca="false">_xlfn.XLOOKUP(D3312,products!$A$2:$A$61,products!$C$2:$C$61,"Not found")</f>
        <v>Fashion</v>
      </c>
    </row>
    <row r="3313" customFormat="false" ht="15" hidden="false" customHeight="false" outlineLevel="0" collapsed="false">
      <c r="A3313" s="16" t="s">
        <v>4619</v>
      </c>
      <c r="B3313" s="16" t="s">
        <v>4613</v>
      </c>
      <c r="C3313" s="16" t="s">
        <v>869</v>
      </c>
      <c r="D3313" s="16" t="s">
        <v>95</v>
      </c>
      <c r="E3313" s="16" t="n">
        <v>3</v>
      </c>
      <c r="F3313" s="16" t="n">
        <v>1539</v>
      </c>
      <c r="G3313" s="16" t="n">
        <v>0.2</v>
      </c>
      <c r="H3313" s="16" t="s">
        <v>39</v>
      </c>
      <c r="I3313" s="16" t="s">
        <v>40</v>
      </c>
      <c r="J3313" s="16" t="n">
        <v>5</v>
      </c>
      <c r="K3313" s="16" t="n">
        <v>3</v>
      </c>
      <c r="L3313" s="16" t="s">
        <v>57</v>
      </c>
      <c r="M3313" s="18" t="n">
        <f aca="false">IF(ISNUMBER(B3313),B3313,IF(MID(B3313,3,1)="-",DATE(VALUE(RIGHT(B3313,4)),VALUE(MID(B3313,4,2)),VALUE(LEFT(B3313,2))),DATE(VALUE(LEFT(B3313,4)),VALUE(MID(B3313,6,2)),VALUE(RIGHT(B3313,2)))))</f>
        <v>45935</v>
      </c>
      <c r="N3313" s="16" t="n">
        <f aca="false">MONTH(M3313)</f>
        <v>10</v>
      </c>
      <c r="O3313" s="16" t="str">
        <f aca="false">PROPER(TRIM(H3313))</f>
        <v>Delhi</v>
      </c>
      <c r="P3313" s="16" t="str">
        <f aca="false">IFERROR(VLOOKUP(O3313,city_map!$A$2:$B$6,2,FALSE()),O3313)</f>
        <v>Delhi</v>
      </c>
      <c r="Q3313" s="16" t="n">
        <f aca="false">IF(ISNUMBER(F3313),F3313,VALUE(SUBSTITUTE(SUBSTITUTE(F3313,"₹",""),",","")))</f>
        <v>1539</v>
      </c>
      <c r="R3313" s="16" t="n">
        <f aca="false">IF(E3313=99,1,E3313)</f>
        <v>3</v>
      </c>
      <c r="S3313" s="16" t="n">
        <f aca="false">IF(G3313="",0,G3313)</f>
        <v>0.2</v>
      </c>
      <c r="T3313" s="16" t="str">
        <f aca="false">IF(I3313="","Unknown",IF(I3313="upi","UPI",I3313))</f>
        <v>COD</v>
      </c>
      <c r="U3313" s="16" t="str">
        <f aca="false">IF(L3313="Yes","Y",IF(L3313="No","N",L3313))</f>
        <v>Y</v>
      </c>
      <c r="V3313" s="19" t="n">
        <f aca="false">ROUND(R3313*Q3313*(1-S3313),2)</f>
        <v>3693.6</v>
      </c>
      <c r="W3313" s="16" t="str">
        <f aca="false">_xlfn.XLOOKUP(D3313,products!$A$2:$A$61,products!$C$2:$C$61,"Not found")</f>
        <v>Electronics</v>
      </c>
    </row>
    <row r="3314" customFormat="false" ht="15" hidden="false" customHeight="false" outlineLevel="0" collapsed="false">
      <c r="A3314" s="16" t="s">
        <v>4620</v>
      </c>
      <c r="B3314" s="16" t="s">
        <v>4613</v>
      </c>
      <c r="C3314" s="16" t="s">
        <v>3583</v>
      </c>
      <c r="D3314" s="16" t="s">
        <v>51</v>
      </c>
      <c r="E3314" s="16" t="n">
        <v>2</v>
      </c>
      <c r="F3314" s="16" t="n">
        <v>2236</v>
      </c>
      <c r="G3314" s="16" t="n">
        <v>0.2</v>
      </c>
      <c r="H3314" s="16" t="s">
        <v>130</v>
      </c>
      <c r="I3314" s="16" t="s">
        <v>60</v>
      </c>
      <c r="J3314" s="16" t="n">
        <v>3</v>
      </c>
      <c r="K3314" s="16" t="n">
        <v>5</v>
      </c>
      <c r="L3314" s="16" t="s">
        <v>41</v>
      </c>
      <c r="M3314" s="18" t="n">
        <f aca="false">IF(ISNUMBER(B3314),B3314,IF(MID(B3314,3,1)="-",DATE(VALUE(RIGHT(B3314,4)),VALUE(MID(B3314,4,2)),VALUE(LEFT(B3314,2))),DATE(VALUE(LEFT(B3314,4)),VALUE(MID(B3314,6,2)),VALUE(RIGHT(B3314,2)))))</f>
        <v>45935</v>
      </c>
      <c r="N3314" s="16" t="n">
        <f aca="false">MONTH(M3314)</f>
        <v>10</v>
      </c>
      <c r="O3314" s="16" t="str">
        <f aca="false">PROPER(TRIM(H3314))</f>
        <v>Bengaluru</v>
      </c>
      <c r="P3314" s="16" t="str">
        <f aca="false">IFERROR(VLOOKUP(O3314,city_map!$A$2:$B$6,2,FALSE()),O3314)</f>
        <v>Bengaluru</v>
      </c>
      <c r="Q3314" s="16" t="n">
        <f aca="false">IF(ISNUMBER(F3314),F3314,VALUE(SUBSTITUTE(SUBSTITUTE(F3314,"₹",""),",","")))</f>
        <v>2236</v>
      </c>
      <c r="R3314" s="16" t="n">
        <f aca="false">IF(E3314=99,1,E3314)</f>
        <v>2</v>
      </c>
      <c r="S3314" s="16" t="n">
        <f aca="false">IF(G3314="",0,G3314)</f>
        <v>0.2</v>
      </c>
      <c r="T3314" s="16" t="str">
        <f aca="false">IF(I3314="","Unknown",IF(I3314="upi","UPI",I3314))</f>
        <v>UPI</v>
      </c>
      <c r="U3314" s="16" t="str">
        <f aca="false">IF(L3314="Yes","Y",IF(L3314="No","N",L3314))</f>
        <v>N</v>
      </c>
      <c r="V3314" s="19" t="n">
        <f aca="false">ROUND(R3314*Q3314*(1-S3314),2)</f>
        <v>3577.6</v>
      </c>
      <c r="W3314" s="16" t="str">
        <f aca="false">_xlfn.XLOOKUP(D3314,products!$A$2:$A$61,products!$C$2:$C$61,"Not found")</f>
        <v>Fashion</v>
      </c>
    </row>
    <row r="3315" customFormat="false" ht="15" hidden="false" customHeight="false" outlineLevel="0" collapsed="false">
      <c r="A3315" s="16" t="s">
        <v>4621</v>
      </c>
      <c r="B3315" s="16" t="s">
        <v>4613</v>
      </c>
      <c r="C3315" s="16" t="s">
        <v>169</v>
      </c>
      <c r="D3315" s="16" t="s">
        <v>219</v>
      </c>
      <c r="E3315" s="16" t="n">
        <v>2</v>
      </c>
      <c r="F3315" s="16" t="n">
        <v>1300</v>
      </c>
      <c r="G3315" s="16" t="n">
        <v>0.3</v>
      </c>
      <c r="H3315" s="16" t="s">
        <v>112</v>
      </c>
      <c r="I3315" s="16" t="s">
        <v>71</v>
      </c>
      <c r="J3315" s="16" t="n">
        <v>5</v>
      </c>
      <c r="K3315" s="16" t="n">
        <v>4</v>
      </c>
      <c r="L3315" s="16" t="s">
        <v>41</v>
      </c>
      <c r="M3315" s="18" t="n">
        <f aca="false">IF(ISNUMBER(B3315),B3315,IF(MID(B3315,3,1)="-",DATE(VALUE(RIGHT(B3315,4)),VALUE(MID(B3315,4,2)),VALUE(LEFT(B3315,2))),DATE(VALUE(LEFT(B3315,4)),VALUE(MID(B3315,6,2)),VALUE(RIGHT(B3315,2)))))</f>
        <v>45935</v>
      </c>
      <c r="N3315" s="16" t="n">
        <f aca="false">MONTH(M3315)</f>
        <v>10</v>
      </c>
      <c r="O3315" s="16" t="str">
        <f aca="false">PROPER(TRIM(H3315))</f>
        <v>Mumbai</v>
      </c>
      <c r="P3315" s="16" t="str">
        <f aca="false">IFERROR(VLOOKUP(O3315,city_map!$A$2:$B$6,2,FALSE()),O3315)</f>
        <v>Mumbai</v>
      </c>
      <c r="Q3315" s="16" t="n">
        <f aca="false">IF(ISNUMBER(F3315),F3315,VALUE(SUBSTITUTE(SUBSTITUTE(F3315,"₹",""),",","")))</f>
        <v>1300</v>
      </c>
      <c r="R3315" s="16" t="n">
        <f aca="false">IF(E3315=99,1,E3315)</f>
        <v>2</v>
      </c>
      <c r="S3315" s="16" t="n">
        <f aca="false">IF(G3315="",0,G3315)</f>
        <v>0.3</v>
      </c>
      <c r="T3315" s="16" t="str">
        <f aca="false">IF(I3315="","Unknown",IF(I3315="upi","UPI",I3315))</f>
        <v>Credit Card</v>
      </c>
      <c r="U3315" s="16" t="str">
        <f aca="false">IF(L3315="Yes","Y",IF(L3315="No","N",L3315))</f>
        <v>N</v>
      </c>
      <c r="V3315" s="19" t="n">
        <f aca="false">ROUND(R3315*Q3315*(1-S3315),2)</f>
        <v>1820</v>
      </c>
      <c r="W3315" s="16" t="str">
        <f aca="false">_xlfn.XLOOKUP(D3315,products!$A$2:$A$61,products!$C$2:$C$61,"Not found")</f>
        <v>Electronics</v>
      </c>
    </row>
    <row r="3316" customFormat="false" ht="15" hidden="false" customHeight="false" outlineLevel="0" collapsed="false">
      <c r="A3316" s="16" t="s">
        <v>4622</v>
      </c>
      <c r="B3316" s="16" t="s">
        <v>4613</v>
      </c>
      <c r="C3316" s="16" t="s">
        <v>491</v>
      </c>
      <c r="D3316" s="16" t="s">
        <v>291</v>
      </c>
      <c r="E3316" s="16" t="n">
        <v>2</v>
      </c>
      <c r="F3316" s="16" t="n">
        <v>1235</v>
      </c>
      <c r="G3316" s="16" t="n">
        <v>0.3</v>
      </c>
      <c r="H3316" s="16" t="s">
        <v>208</v>
      </c>
      <c r="I3316" s="16" t="s">
        <v>40</v>
      </c>
      <c r="J3316" s="16" t="n">
        <v>5</v>
      </c>
      <c r="K3316" s="16" t="n">
        <v>3</v>
      </c>
      <c r="L3316" s="16" t="s">
        <v>41</v>
      </c>
      <c r="M3316" s="18" t="n">
        <f aca="false">IF(ISNUMBER(B3316),B3316,IF(MID(B3316,3,1)="-",DATE(VALUE(RIGHT(B3316,4)),VALUE(MID(B3316,4,2)),VALUE(LEFT(B3316,2))),DATE(VALUE(LEFT(B3316,4)),VALUE(MID(B3316,6,2)),VALUE(RIGHT(B3316,2)))))</f>
        <v>45935</v>
      </c>
      <c r="N3316" s="16" t="n">
        <f aca="false">MONTH(M3316)</f>
        <v>10</v>
      </c>
      <c r="O3316" s="16" t="str">
        <f aca="false">PROPER(TRIM(H3316))</f>
        <v>Jaipur</v>
      </c>
      <c r="P3316" s="16" t="str">
        <f aca="false">IFERROR(VLOOKUP(O3316,city_map!$A$2:$B$6,2,FALSE()),O3316)</f>
        <v>Jaipur</v>
      </c>
      <c r="Q3316" s="16" t="n">
        <f aca="false">IF(ISNUMBER(F3316),F3316,VALUE(SUBSTITUTE(SUBSTITUTE(F3316,"₹",""),",","")))</f>
        <v>1235</v>
      </c>
      <c r="R3316" s="16" t="n">
        <f aca="false">IF(E3316=99,1,E3316)</f>
        <v>2</v>
      </c>
      <c r="S3316" s="16" t="n">
        <f aca="false">IF(G3316="",0,G3316)</f>
        <v>0.3</v>
      </c>
      <c r="T3316" s="16" t="str">
        <f aca="false">IF(I3316="","Unknown",IF(I3316="upi","UPI",I3316))</f>
        <v>COD</v>
      </c>
      <c r="U3316" s="16" t="str">
        <f aca="false">IF(L3316="Yes","Y",IF(L3316="No","N",L3316))</f>
        <v>N</v>
      </c>
      <c r="V3316" s="19" t="n">
        <f aca="false">ROUND(R3316*Q3316*(1-S3316),2)</f>
        <v>1729</v>
      </c>
      <c r="W3316" s="16" t="str">
        <f aca="false">_xlfn.XLOOKUP(D3316,products!$A$2:$A$61,products!$C$2:$C$61,"Not found")</f>
        <v>Electronics</v>
      </c>
    </row>
    <row r="3317" customFormat="false" ht="15" hidden="false" customHeight="false" outlineLevel="0" collapsed="false">
      <c r="A3317" s="16" t="s">
        <v>4623</v>
      </c>
      <c r="B3317" s="16" t="s">
        <v>4613</v>
      </c>
      <c r="C3317" s="16" t="s">
        <v>732</v>
      </c>
      <c r="D3317" s="16" t="s">
        <v>133</v>
      </c>
      <c r="E3317" s="16" t="n">
        <v>1</v>
      </c>
      <c r="F3317" s="16" t="n">
        <v>590</v>
      </c>
      <c r="G3317" s="16" t="n">
        <v>0.1</v>
      </c>
      <c r="H3317" s="16" t="s">
        <v>39</v>
      </c>
      <c r="I3317" s="16" t="s">
        <v>60</v>
      </c>
      <c r="J3317" s="16" t="n">
        <v>7</v>
      </c>
      <c r="K3317" s="16" t="n">
        <v>3</v>
      </c>
      <c r="L3317" s="16" t="s">
        <v>41</v>
      </c>
      <c r="M3317" s="18" t="n">
        <f aca="false">IF(ISNUMBER(B3317),B3317,IF(MID(B3317,3,1)="-",DATE(VALUE(RIGHT(B3317,4)),VALUE(MID(B3317,4,2)),VALUE(LEFT(B3317,2))),DATE(VALUE(LEFT(B3317,4)),VALUE(MID(B3317,6,2)),VALUE(RIGHT(B3317,2)))))</f>
        <v>45935</v>
      </c>
      <c r="N3317" s="16" t="n">
        <f aca="false">MONTH(M3317)</f>
        <v>10</v>
      </c>
      <c r="O3317" s="16" t="str">
        <f aca="false">PROPER(TRIM(H3317))</f>
        <v>Delhi</v>
      </c>
      <c r="P3317" s="16" t="str">
        <f aca="false">IFERROR(VLOOKUP(O3317,city_map!$A$2:$B$6,2,FALSE()),O3317)</f>
        <v>Delhi</v>
      </c>
      <c r="Q3317" s="16" t="n">
        <f aca="false">IF(ISNUMBER(F3317),F3317,VALUE(SUBSTITUTE(SUBSTITUTE(F3317,"₹",""),",","")))</f>
        <v>590</v>
      </c>
      <c r="R3317" s="16" t="n">
        <f aca="false">IF(E3317=99,1,E3317)</f>
        <v>1</v>
      </c>
      <c r="S3317" s="16" t="n">
        <f aca="false">IF(G3317="",0,G3317)</f>
        <v>0.1</v>
      </c>
      <c r="T3317" s="16" t="str">
        <f aca="false">IF(I3317="","Unknown",IF(I3317="upi","UPI",I3317))</f>
        <v>UPI</v>
      </c>
      <c r="U3317" s="16" t="str">
        <f aca="false">IF(L3317="Yes","Y",IF(L3317="No","N",L3317))</f>
        <v>N</v>
      </c>
      <c r="V3317" s="19" t="n">
        <f aca="false">ROUND(R3317*Q3317*(1-S3317),2)</f>
        <v>531</v>
      </c>
      <c r="W3317" s="16" t="str">
        <f aca="false">_xlfn.XLOOKUP(D3317,products!$A$2:$A$61,products!$C$2:$C$61,"Not found")</f>
        <v>Books</v>
      </c>
    </row>
    <row r="3318" customFormat="false" ht="15" hidden="false" customHeight="false" outlineLevel="0" collapsed="false">
      <c r="A3318" s="16" t="s">
        <v>4624</v>
      </c>
      <c r="B3318" s="16" t="s">
        <v>4613</v>
      </c>
      <c r="C3318" s="16" t="s">
        <v>1198</v>
      </c>
      <c r="D3318" s="16" t="s">
        <v>219</v>
      </c>
      <c r="E3318" s="16" t="n">
        <v>2</v>
      </c>
      <c r="F3318" s="16" t="n">
        <v>1316</v>
      </c>
      <c r="G3318" s="16" t="n">
        <v>0.1</v>
      </c>
      <c r="H3318" s="16" t="s">
        <v>241</v>
      </c>
      <c r="I3318" s="16" t="s">
        <v>60</v>
      </c>
      <c r="J3318" s="16" t="n">
        <v>6</v>
      </c>
      <c r="K3318" s="16" t="n">
        <v>3</v>
      </c>
      <c r="L3318" s="16" t="s">
        <v>41</v>
      </c>
      <c r="M3318" s="18" t="n">
        <f aca="false">IF(ISNUMBER(B3318),B3318,IF(MID(B3318,3,1)="-",DATE(VALUE(RIGHT(B3318,4)),VALUE(MID(B3318,4,2)),VALUE(LEFT(B3318,2))),DATE(VALUE(LEFT(B3318,4)),VALUE(MID(B3318,6,2)),VALUE(RIGHT(B3318,2)))))</f>
        <v>45935</v>
      </c>
      <c r="N3318" s="16" t="n">
        <f aca="false">MONTH(M3318)</f>
        <v>10</v>
      </c>
      <c r="O3318" s="16" t="str">
        <f aca="false">PROPER(TRIM(H3318))</f>
        <v>Calcutta</v>
      </c>
      <c r="P3318" s="16" t="str">
        <f aca="false">IFERROR(VLOOKUP(O3318,city_map!$A$2:$B$6,2,FALSE()),O3318)</f>
        <v>Kolkata</v>
      </c>
      <c r="Q3318" s="16" t="n">
        <f aca="false">IF(ISNUMBER(F3318),F3318,VALUE(SUBSTITUTE(SUBSTITUTE(F3318,"₹",""),",","")))</f>
        <v>1316</v>
      </c>
      <c r="R3318" s="16" t="n">
        <f aca="false">IF(E3318=99,1,E3318)</f>
        <v>2</v>
      </c>
      <c r="S3318" s="16" t="n">
        <f aca="false">IF(G3318="",0,G3318)</f>
        <v>0.1</v>
      </c>
      <c r="T3318" s="16" t="str">
        <f aca="false">IF(I3318="","Unknown",IF(I3318="upi","UPI",I3318))</f>
        <v>UPI</v>
      </c>
      <c r="U3318" s="16" t="str">
        <f aca="false">IF(L3318="Yes","Y",IF(L3318="No","N",L3318))</f>
        <v>N</v>
      </c>
      <c r="V3318" s="19" t="n">
        <f aca="false">ROUND(R3318*Q3318*(1-S3318),2)</f>
        <v>2368.8</v>
      </c>
      <c r="W3318" s="16" t="str">
        <f aca="false">_xlfn.XLOOKUP(D3318,products!$A$2:$A$61,products!$C$2:$C$61,"Not found")</f>
        <v>Electronics</v>
      </c>
    </row>
    <row r="3319" customFormat="false" ht="15" hidden="false" customHeight="false" outlineLevel="0" collapsed="false">
      <c r="A3319" s="16" t="s">
        <v>4625</v>
      </c>
      <c r="B3319" s="16" t="s">
        <v>4613</v>
      </c>
      <c r="C3319" s="16" t="s">
        <v>4626</v>
      </c>
      <c r="D3319" s="16" t="s">
        <v>129</v>
      </c>
      <c r="E3319" s="16" t="n">
        <v>3</v>
      </c>
      <c r="F3319" s="16" t="n">
        <v>599</v>
      </c>
      <c r="G3319" s="16" t="n">
        <v>0.15</v>
      </c>
      <c r="H3319" s="16" t="s">
        <v>56</v>
      </c>
      <c r="I3319" s="16" t="s">
        <v>60</v>
      </c>
      <c r="J3319" s="16" t="n">
        <v>6</v>
      </c>
      <c r="K3319" s="16" t="n">
        <v>4</v>
      </c>
      <c r="L3319" s="16" t="s">
        <v>41</v>
      </c>
      <c r="M3319" s="18" t="n">
        <f aca="false">IF(ISNUMBER(B3319),B3319,IF(MID(B3319,3,1)="-",DATE(VALUE(RIGHT(B3319,4)),VALUE(MID(B3319,4,2)),VALUE(LEFT(B3319,2))),DATE(VALUE(LEFT(B3319,4)),VALUE(MID(B3319,6,2)),VALUE(RIGHT(B3319,2)))))</f>
        <v>45935</v>
      </c>
      <c r="N3319" s="16" t="n">
        <f aca="false">MONTH(M3319)</f>
        <v>10</v>
      </c>
      <c r="O3319" s="16" t="str">
        <f aca="false">PROPER(TRIM(H3319))</f>
        <v>Lucknow</v>
      </c>
      <c r="P3319" s="16" t="str">
        <f aca="false">IFERROR(VLOOKUP(O3319,city_map!$A$2:$B$6,2,FALSE()),O3319)</f>
        <v>Lucknow</v>
      </c>
      <c r="Q3319" s="16" t="n">
        <f aca="false">IF(ISNUMBER(F3319),F3319,VALUE(SUBSTITUTE(SUBSTITUTE(F3319,"₹",""),",","")))</f>
        <v>599</v>
      </c>
      <c r="R3319" s="16" t="n">
        <f aca="false">IF(E3319=99,1,E3319)</f>
        <v>3</v>
      </c>
      <c r="S3319" s="16" t="n">
        <f aca="false">IF(G3319="",0,G3319)</f>
        <v>0.15</v>
      </c>
      <c r="T3319" s="16" t="str">
        <f aca="false">IF(I3319="","Unknown",IF(I3319="upi","UPI",I3319))</f>
        <v>UPI</v>
      </c>
      <c r="U3319" s="16" t="str">
        <f aca="false">IF(L3319="Yes","Y",IF(L3319="No","N",L3319))</f>
        <v>N</v>
      </c>
      <c r="V3319" s="19" t="n">
        <f aca="false">ROUND(R3319*Q3319*(1-S3319),2)</f>
        <v>1527.45</v>
      </c>
      <c r="W3319" s="16" t="str">
        <f aca="false">_xlfn.XLOOKUP(D3319,products!$A$2:$A$61,products!$C$2:$C$61,"Not found")</f>
        <v>Beauty</v>
      </c>
    </row>
    <row r="3320" customFormat="false" ht="15" hidden="false" customHeight="false" outlineLevel="0" collapsed="false">
      <c r="A3320" s="16" t="s">
        <v>4627</v>
      </c>
      <c r="B3320" s="16" t="s">
        <v>4613</v>
      </c>
      <c r="C3320" s="16" t="s">
        <v>613</v>
      </c>
      <c r="D3320" s="16" t="s">
        <v>51</v>
      </c>
      <c r="E3320" s="16" t="n">
        <v>2</v>
      </c>
      <c r="F3320" s="16" t="n">
        <v>2411</v>
      </c>
      <c r="G3320" s="16" t="n">
        <v>0.15</v>
      </c>
      <c r="H3320" s="16" t="s">
        <v>89</v>
      </c>
      <c r="I3320" s="16" t="s">
        <v>71</v>
      </c>
      <c r="J3320" s="16" t="n">
        <v>5</v>
      </c>
      <c r="K3320" s="16" t="n">
        <v>4</v>
      </c>
      <c r="L3320" s="16" t="s">
        <v>41</v>
      </c>
      <c r="M3320" s="18" t="n">
        <f aca="false">IF(ISNUMBER(B3320),B3320,IF(MID(B3320,3,1)="-",DATE(VALUE(RIGHT(B3320,4)),VALUE(MID(B3320,4,2)),VALUE(LEFT(B3320,2))),DATE(VALUE(LEFT(B3320,4)),VALUE(MID(B3320,6,2)),VALUE(RIGHT(B3320,2)))))</f>
        <v>45935</v>
      </c>
      <c r="N3320" s="16" t="n">
        <f aca="false">MONTH(M3320)</f>
        <v>10</v>
      </c>
      <c r="O3320" s="16" t="str">
        <f aca="false">PROPER(TRIM(H3320))</f>
        <v>Ahmedabad</v>
      </c>
      <c r="P3320" s="16" t="str">
        <f aca="false">IFERROR(VLOOKUP(O3320,city_map!$A$2:$B$6,2,FALSE()),O3320)</f>
        <v>Ahmedabad</v>
      </c>
      <c r="Q3320" s="16" t="n">
        <f aca="false">IF(ISNUMBER(F3320),F3320,VALUE(SUBSTITUTE(SUBSTITUTE(F3320,"₹",""),",","")))</f>
        <v>2411</v>
      </c>
      <c r="R3320" s="16" t="n">
        <f aca="false">IF(E3320=99,1,E3320)</f>
        <v>2</v>
      </c>
      <c r="S3320" s="16" t="n">
        <f aca="false">IF(G3320="",0,G3320)</f>
        <v>0.15</v>
      </c>
      <c r="T3320" s="16" t="str">
        <f aca="false">IF(I3320="","Unknown",IF(I3320="upi","UPI",I3320))</f>
        <v>Credit Card</v>
      </c>
      <c r="U3320" s="16" t="str">
        <f aca="false">IF(L3320="Yes","Y",IF(L3320="No","N",L3320))</f>
        <v>N</v>
      </c>
      <c r="V3320" s="19" t="n">
        <f aca="false">ROUND(R3320*Q3320*(1-S3320),2)</f>
        <v>4098.7</v>
      </c>
      <c r="W3320" s="16" t="str">
        <f aca="false">_xlfn.XLOOKUP(D3320,products!$A$2:$A$61,products!$C$2:$C$61,"Not found")</f>
        <v>Fashion</v>
      </c>
    </row>
    <row r="3321" customFormat="false" ht="15" hidden="false" customHeight="false" outlineLevel="0" collapsed="false">
      <c r="A3321" s="16" t="s">
        <v>4628</v>
      </c>
      <c r="B3321" s="16" t="s">
        <v>4613</v>
      </c>
      <c r="C3321" s="16" t="s">
        <v>73</v>
      </c>
      <c r="D3321" s="16" t="s">
        <v>111</v>
      </c>
      <c r="E3321" s="16" t="n">
        <v>1</v>
      </c>
      <c r="F3321" s="16" t="n">
        <v>985</v>
      </c>
      <c r="G3321" s="16" t="n">
        <v>0.2</v>
      </c>
      <c r="H3321" s="16" t="s">
        <v>46</v>
      </c>
      <c r="I3321" s="16" t="s">
        <v>47</v>
      </c>
      <c r="J3321" s="16" t="n">
        <v>3</v>
      </c>
      <c r="K3321" s="16" t="n">
        <v>5</v>
      </c>
      <c r="L3321" s="16" t="s">
        <v>41</v>
      </c>
      <c r="M3321" s="18" t="n">
        <f aca="false">IF(ISNUMBER(B3321),B3321,IF(MID(B3321,3,1)="-",DATE(VALUE(RIGHT(B3321,4)),VALUE(MID(B3321,4,2)),VALUE(LEFT(B3321,2))),DATE(VALUE(LEFT(B3321,4)),VALUE(MID(B3321,6,2)),VALUE(RIGHT(B3321,2)))))</f>
        <v>45935</v>
      </c>
      <c r="N3321" s="16" t="n">
        <f aca="false">MONTH(M3321)</f>
        <v>10</v>
      </c>
      <c r="O3321" s="16" t="str">
        <f aca="false">PROPER(TRIM(H3321))</f>
        <v>Chennai</v>
      </c>
      <c r="P3321" s="16" t="str">
        <f aca="false">IFERROR(VLOOKUP(O3321,city_map!$A$2:$B$6,2,FALSE()),O3321)</f>
        <v>Chennai</v>
      </c>
      <c r="Q3321" s="16" t="n">
        <f aca="false">IF(ISNUMBER(F3321),F3321,VALUE(SUBSTITUTE(SUBSTITUTE(F3321,"₹",""),",","")))</f>
        <v>985</v>
      </c>
      <c r="R3321" s="16" t="n">
        <f aca="false">IF(E3321=99,1,E3321)</f>
        <v>1</v>
      </c>
      <c r="S3321" s="16" t="n">
        <f aca="false">IF(G3321="",0,G3321)</f>
        <v>0.2</v>
      </c>
      <c r="T3321" s="16" t="str">
        <f aca="false">IF(I3321="","Unknown",IF(I3321="upi","UPI",I3321))</f>
        <v>Debit Card</v>
      </c>
      <c r="U3321" s="16" t="str">
        <f aca="false">IF(L3321="Yes","Y",IF(L3321="No","N",L3321))</f>
        <v>N</v>
      </c>
      <c r="V3321" s="19" t="n">
        <f aca="false">ROUND(R3321*Q3321*(1-S3321),2)</f>
        <v>788</v>
      </c>
      <c r="W3321" s="16" t="str">
        <f aca="false">_xlfn.XLOOKUP(D3321,products!$A$2:$A$61,products!$C$2:$C$61,"Not found")</f>
        <v>Books</v>
      </c>
    </row>
    <row r="3322" customFormat="false" ht="15" hidden="false" customHeight="false" outlineLevel="0" collapsed="false">
      <c r="A3322" s="16" t="s">
        <v>4629</v>
      </c>
      <c r="B3322" s="16" t="s">
        <v>4613</v>
      </c>
      <c r="C3322" s="16" t="s">
        <v>1321</v>
      </c>
      <c r="D3322" s="16" t="s">
        <v>211</v>
      </c>
      <c r="E3322" s="16" t="n">
        <v>1</v>
      </c>
      <c r="F3322" s="16" t="n">
        <v>1270</v>
      </c>
      <c r="G3322" s="16" t="n">
        <v>0.1</v>
      </c>
      <c r="H3322" s="16" t="s">
        <v>46</v>
      </c>
      <c r="I3322" s="16" t="s">
        <v>60</v>
      </c>
      <c r="J3322" s="16" t="n">
        <v>3</v>
      </c>
      <c r="K3322" s="16" t="n">
        <v>4</v>
      </c>
      <c r="L3322" s="16" t="s">
        <v>41</v>
      </c>
      <c r="M3322" s="18" t="n">
        <f aca="false">IF(ISNUMBER(B3322),B3322,IF(MID(B3322,3,1)="-",DATE(VALUE(RIGHT(B3322,4)),VALUE(MID(B3322,4,2)),VALUE(LEFT(B3322,2))),DATE(VALUE(LEFT(B3322,4)),VALUE(MID(B3322,6,2)),VALUE(RIGHT(B3322,2)))))</f>
        <v>45935</v>
      </c>
      <c r="N3322" s="16" t="n">
        <f aca="false">MONTH(M3322)</f>
        <v>10</v>
      </c>
      <c r="O3322" s="16" t="str">
        <f aca="false">PROPER(TRIM(H3322))</f>
        <v>Chennai</v>
      </c>
      <c r="P3322" s="16" t="str">
        <f aca="false">IFERROR(VLOOKUP(O3322,city_map!$A$2:$B$6,2,FALSE()),O3322)</f>
        <v>Chennai</v>
      </c>
      <c r="Q3322" s="16" t="n">
        <f aca="false">IF(ISNUMBER(F3322),F3322,VALUE(SUBSTITUTE(SUBSTITUTE(F3322,"₹",""),",","")))</f>
        <v>1270</v>
      </c>
      <c r="R3322" s="16" t="n">
        <f aca="false">IF(E3322=99,1,E3322)</f>
        <v>1</v>
      </c>
      <c r="S3322" s="16" t="n">
        <f aca="false">IF(G3322="",0,G3322)</f>
        <v>0.1</v>
      </c>
      <c r="T3322" s="16" t="str">
        <f aca="false">IF(I3322="","Unknown",IF(I3322="upi","UPI",I3322))</f>
        <v>UPI</v>
      </c>
      <c r="U3322" s="16" t="str">
        <f aca="false">IF(L3322="Yes","Y",IF(L3322="No","N",L3322))</f>
        <v>N</v>
      </c>
      <c r="V3322" s="19" t="n">
        <f aca="false">ROUND(R3322*Q3322*(1-S3322),2)</f>
        <v>1143</v>
      </c>
      <c r="W3322" s="16" t="str">
        <f aca="false">_xlfn.XLOOKUP(D3322,products!$A$2:$A$61,products!$C$2:$C$61,"Not found")</f>
        <v>Fashion</v>
      </c>
    </row>
    <row r="3323" customFormat="false" ht="15" hidden="false" customHeight="false" outlineLevel="0" collapsed="false">
      <c r="A3323" s="16" t="s">
        <v>4630</v>
      </c>
      <c r="B3323" s="16" t="s">
        <v>4613</v>
      </c>
      <c r="C3323" s="16" t="s">
        <v>776</v>
      </c>
      <c r="D3323" s="16" t="s">
        <v>393</v>
      </c>
      <c r="E3323" s="16" t="n">
        <v>1</v>
      </c>
      <c r="F3323" s="16" t="n">
        <v>522</v>
      </c>
      <c r="G3323" s="16" t="n">
        <v>0.15</v>
      </c>
      <c r="H3323" s="16" t="s">
        <v>67</v>
      </c>
      <c r="I3323" s="16" t="s">
        <v>40</v>
      </c>
      <c r="J3323" s="16" t="n">
        <v>5</v>
      </c>
      <c r="K3323" s="16" t="n">
        <v>5</v>
      </c>
      <c r="L3323" s="16" t="s">
        <v>41</v>
      </c>
      <c r="M3323" s="18" t="n">
        <f aca="false">IF(ISNUMBER(B3323),B3323,IF(MID(B3323,3,1)="-",DATE(VALUE(RIGHT(B3323,4)),VALUE(MID(B3323,4,2)),VALUE(LEFT(B3323,2))),DATE(VALUE(LEFT(B3323,4)),VALUE(MID(B3323,6,2)),VALUE(RIGHT(B3323,2)))))</f>
        <v>45935</v>
      </c>
      <c r="N3323" s="16" t="n">
        <f aca="false">MONTH(M3323)</f>
        <v>10</v>
      </c>
      <c r="O3323" s="16" t="str">
        <f aca="false">PROPER(TRIM(H3323))</f>
        <v>Kolkata</v>
      </c>
      <c r="P3323" s="16" t="str">
        <f aca="false">IFERROR(VLOOKUP(O3323,city_map!$A$2:$B$6,2,FALSE()),O3323)</f>
        <v>Kolkata</v>
      </c>
      <c r="Q3323" s="16" t="n">
        <f aca="false">IF(ISNUMBER(F3323),F3323,VALUE(SUBSTITUTE(SUBSTITUTE(F3323,"₹",""),",","")))</f>
        <v>522</v>
      </c>
      <c r="R3323" s="16" t="n">
        <f aca="false">IF(E3323=99,1,E3323)</f>
        <v>1</v>
      </c>
      <c r="S3323" s="16" t="n">
        <f aca="false">IF(G3323="",0,G3323)</f>
        <v>0.15</v>
      </c>
      <c r="T3323" s="16" t="str">
        <f aca="false">IF(I3323="","Unknown",IF(I3323="upi","UPI",I3323))</f>
        <v>COD</v>
      </c>
      <c r="U3323" s="16" t="str">
        <f aca="false">IF(L3323="Yes","Y",IF(L3323="No","N",L3323))</f>
        <v>N</v>
      </c>
      <c r="V3323" s="19" t="n">
        <f aca="false">ROUND(R3323*Q3323*(1-S3323),2)</f>
        <v>443.7</v>
      </c>
      <c r="W3323" s="16" t="str">
        <f aca="false">_xlfn.XLOOKUP(D3323,products!$A$2:$A$61,products!$C$2:$C$61,"Not found")</f>
        <v>Fashion</v>
      </c>
    </row>
    <row r="3324" customFormat="false" ht="15" hidden="false" customHeight="false" outlineLevel="0" collapsed="false">
      <c r="A3324" s="16" t="s">
        <v>4631</v>
      </c>
      <c r="B3324" s="16" t="s">
        <v>4613</v>
      </c>
      <c r="C3324" s="16" t="s">
        <v>2324</v>
      </c>
      <c r="D3324" s="16" t="s">
        <v>341</v>
      </c>
      <c r="E3324" s="16" t="n">
        <v>2</v>
      </c>
      <c r="F3324" s="16" t="n">
        <v>1045</v>
      </c>
      <c r="G3324" s="16" t="n">
        <v>0.2</v>
      </c>
      <c r="H3324" s="16" t="s">
        <v>70</v>
      </c>
      <c r="I3324" s="16" t="s">
        <v>40</v>
      </c>
      <c r="J3324" s="16" t="n">
        <v>6</v>
      </c>
      <c r="K3324" s="16" t="n">
        <v>3</v>
      </c>
      <c r="L3324" s="16" t="s">
        <v>41</v>
      </c>
      <c r="M3324" s="18" t="n">
        <f aca="false">IF(ISNUMBER(B3324),B3324,IF(MID(B3324,3,1)="-",DATE(VALUE(RIGHT(B3324,4)),VALUE(MID(B3324,4,2)),VALUE(LEFT(B3324,2))),DATE(VALUE(LEFT(B3324,4)),VALUE(MID(B3324,6,2)),VALUE(RIGHT(B3324,2)))))</f>
        <v>45935</v>
      </c>
      <c r="N3324" s="16" t="n">
        <f aca="false">MONTH(M3324)</f>
        <v>10</v>
      </c>
      <c r="O3324" s="16" t="str">
        <f aca="false">PROPER(TRIM(H3324))</f>
        <v>Pune</v>
      </c>
      <c r="P3324" s="16" t="str">
        <f aca="false">IFERROR(VLOOKUP(O3324,city_map!$A$2:$B$6,2,FALSE()),O3324)</f>
        <v>Pune</v>
      </c>
      <c r="Q3324" s="16" t="n">
        <f aca="false">IF(ISNUMBER(F3324),F3324,VALUE(SUBSTITUTE(SUBSTITUTE(F3324,"₹",""),",","")))</f>
        <v>1045</v>
      </c>
      <c r="R3324" s="16" t="n">
        <f aca="false">IF(E3324=99,1,E3324)</f>
        <v>2</v>
      </c>
      <c r="S3324" s="16" t="n">
        <f aca="false">IF(G3324="",0,G3324)</f>
        <v>0.2</v>
      </c>
      <c r="T3324" s="16" t="str">
        <f aca="false">IF(I3324="","Unknown",IF(I3324="upi","UPI",I3324))</f>
        <v>COD</v>
      </c>
      <c r="U3324" s="16" t="str">
        <f aca="false">IF(L3324="Yes","Y",IF(L3324="No","N",L3324))</f>
        <v>N</v>
      </c>
      <c r="V3324" s="19" t="n">
        <f aca="false">ROUND(R3324*Q3324*(1-S3324),2)</f>
        <v>1672</v>
      </c>
      <c r="W3324" s="16" t="str">
        <f aca="false">_xlfn.XLOOKUP(D3324,products!$A$2:$A$61,products!$C$2:$C$61,"Not found")</f>
        <v>Home</v>
      </c>
    </row>
    <row r="3325" customFormat="false" ht="15" hidden="false" customHeight="false" outlineLevel="0" collapsed="false">
      <c r="A3325" s="16" t="s">
        <v>4632</v>
      </c>
      <c r="B3325" s="16" t="s">
        <v>4613</v>
      </c>
      <c r="C3325" s="16" t="s">
        <v>2124</v>
      </c>
      <c r="D3325" s="16" t="s">
        <v>225</v>
      </c>
      <c r="E3325" s="16" t="n">
        <v>2</v>
      </c>
      <c r="F3325" s="16" t="n">
        <v>387</v>
      </c>
      <c r="G3325" s="16" t="n">
        <v>0.1</v>
      </c>
      <c r="H3325" s="16" t="s">
        <v>39</v>
      </c>
      <c r="I3325" s="16" t="s">
        <v>71</v>
      </c>
      <c r="J3325" s="16" t="n">
        <v>3</v>
      </c>
      <c r="K3325" s="16" t="n">
        <v>4</v>
      </c>
      <c r="L3325" s="16" t="s">
        <v>41</v>
      </c>
      <c r="M3325" s="18" t="n">
        <f aca="false">IF(ISNUMBER(B3325),B3325,IF(MID(B3325,3,1)="-",DATE(VALUE(RIGHT(B3325,4)),VALUE(MID(B3325,4,2)),VALUE(LEFT(B3325,2))),DATE(VALUE(LEFT(B3325,4)),VALUE(MID(B3325,6,2)),VALUE(RIGHT(B3325,2)))))</f>
        <v>45935</v>
      </c>
      <c r="N3325" s="16" t="n">
        <f aca="false">MONTH(M3325)</f>
        <v>10</v>
      </c>
      <c r="O3325" s="16" t="str">
        <f aca="false">PROPER(TRIM(H3325))</f>
        <v>Delhi</v>
      </c>
      <c r="P3325" s="16" t="str">
        <f aca="false">IFERROR(VLOOKUP(O3325,city_map!$A$2:$B$6,2,FALSE()),O3325)</f>
        <v>Delhi</v>
      </c>
      <c r="Q3325" s="16" t="n">
        <f aca="false">IF(ISNUMBER(F3325),F3325,VALUE(SUBSTITUTE(SUBSTITUTE(F3325,"₹",""),",","")))</f>
        <v>387</v>
      </c>
      <c r="R3325" s="16" t="n">
        <f aca="false">IF(E3325=99,1,E3325)</f>
        <v>2</v>
      </c>
      <c r="S3325" s="16" t="n">
        <f aca="false">IF(G3325="",0,G3325)</f>
        <v>0.1</v>
      </c>
      <c r="T3325" s="16" t="str">
        <f aca="false">IF(I3325="","Unknown",IF(I3325="upi","UPI",I3325))</f>
        <v>Credit Card</v>
      </c>
      <c r="U3325" s="16" t="str">
        <f aca="false">IF(L3325="Yes","Y",IF(L3325="No","N",L3325))</f>
        <v>N</v>
      </c>
      <c r="V3325" s="19" t="n">
        <f aca="false">ROUND(R3325*Q3325*(1-S3325),2)</f>
        <v>696.6</v>
      </c>
      <c r="W3325" s="16" t="str">
        <f aca="false">_xlfn.XLOOKUP(D3325,products!$A$2:$A$61,products!$C$2:$C$61,"Not found")</f>
        <v>Books</v>
      </c>
    </row>
    <row r="3326" customFormat="false" ht="15" hidden="false" customHeight="false" outlineLevel="0" collapsed="false">
      <c r="A3326" s="16" t="s">
        <v>4633</v>
      </c>
      <c r="B3326" s="16" t="s">
        <v>4613</v>
      </c>
      <c r="C3326" s="16" t="s">
        <v>627</v>
      </c>
      <c r="D3326" s="16" t="s">
        <v>179</v>
      </c>
      <c r="E3326" s="16" t="n">
        <v>4</v>
      </c>
      <c r="F3326" s="16" t="n">
        <v>2450</v>
      </c>
      <c r="G3326" s="16" t="n">
        <v>0.3</v>
      </c>
      <c r="H3326" s="16" t="s">
        <v>46</v>
      </c>
      <c r="I3326" s="16" t="s">
        <v>60</v>
      </c>
      <c r="J3326" s="16" t="n">
        <v>6</v>
      </c>
      <c r="K3326" s="16" t="n">
        <v>5</v>
      </c>
      <c r="L3326" s="16" t="s">
        <v>41</v>
      </c>
      <c r="M3326" s="18" t="n">
        <f aca="false">IF(ISNUMBER(B3326),B3326,IF(MID(B3326,3,1)="-",DATE(VALUE(RIGHT(B3326,4)),VALUE(MID(B3326,4,2)),VALUE(LEFT(B3326,2))),DATE(VALUE(LEFT(B3326,4)),VALUE(MID(B3326,6,2)),VALUE(RIGHT(B3326,2)))))</f>
        <v>45935</v>
      </c>
      <c r="N3326" s="16" t="n">
        <f aca="false">MONTH(M3326)</f>
        <v>10</v>
      </c>
      <c r="O3326" s="16" t="str">
        <f aca="false">PROPER(TRIM(H3326))</f>
        <v>Chennai</v>
      </c>
      <c r="P3326" s="16" t="str">
        <f aca="false">IFERROR(VLOOKUP(O3326,city_map!$A$2:$B$6,2,FALSE()),O3326)</f>
        <v>Chennai</v>
      </c>
      <c r="Q3326" s="16" t="n">
        <f aca="false">IF(ISNUMBER(F3326),F3326,VALUE(SUBSTITUTE(SUBSTITUTE(F3326,"₹",""),",","")))</f>
        <v>2450</v>
      </c>
      <c r="R3326" s="16" t="n">
        <f aca="false">IF(E3326=99,1,E3326)</f>
        <v>4</v>
      </c>
      <c r="S3326" s="16" t="n">
        <f aca="false">IF(G3326="",0,G3326)</f>
        <v>0.3</v>
      </c>
      <c r="T3326" s="16" t="str">
        <f aca="false">IF(I3326="","Unknown",IF(I3326="upi","UPI",I3326))</f>
        <v>UPI</v>
      </c>
      <c r="U3326" s="16" t="str">
        <f aca="false">IF(L3326="Yes","Y",IF(L3326="No","N",L3326))</f>
        <v>N</v>
      </c>
      <c r="V3326" s="19" t="n">
        <f aca="false">ROUND(R3326*Q3326*(1-S3326),2)</f>
        <v>6860</v>
      </c>
      <c r="W3326" s="16" t="str">
        <f aca="false">_xlfn.XLOOKUP(D3326,products!$A$2:$A$61,products!$C$2:$C$61,"Not found")</f>
        <v>Electronics</v>
      </c>
    </row>
    <row r="3327" customFormat="false" ht="15" hidden="false" customHeight="false" outlineLevel="0" collapsed="false">
      <c r="A3327" s="16" t="s">
        <v>4634</v>
      </c>
      <c r="B3327" s="16" t="s">
        <v>4613</v>
      </c>
      <c r="C3327" s="16" t="s">
        <v>1229</v>
      </c>
      <c r="D3327" s="16" t="s">
        <v>179</v>
      </c>
      <c r="E3327" s="16" t="n">
        <v>1</v>
      </c>
      <c r="F3327" s="16" t="n">
        <v>2435</v>
      </c>
      <c r="G3327" s="16"/>
      <c r="H3327" s="16" t="s">
        <v>70</v>
      </c>
      <c r="I3327" s="16" t="s">
        <v>60</v>
      </c>
      <c r="J3327" s="16" t="n">
        <v>7</v>
      </c>
      <c r="K3327" s="16" t="n">
        <v>3</v>
      </c>
      <c r="L3327" s="16" t="s">
        <v>41</v>
      </c>
      <c r="M3327" s="18" t="n">
        <f aca="false">IF(ISNUMBER(B3327),B3327,IF(MID(B3327,3,1)="-",DATE(VALUE(RIGHT(B3327,4)),VALUE(MID(B3327,4,2)),VALUE(LEFT(B3327,2))),DATE(VALUE(LEFT(B3327,4)),VALUE(MID(B3327,6,2)),VALUE(RIGHT(B3327,2)))))</f>
        <v>45935</v>
      </c>
      <c r="N3327" s="16" t="n">
        <f aca="false">MONTH(M3327)</f>
        <v>10</v>
      </c>
      <c r="O3327" s="16" t="str">
        <f aca="false">PROPER(TRIM(H3327))</f>
        <v>Pune</v>
      </c>
      <c r="P3327" s="16" t="str">
        <f aca="false">IFERROR(VLOOKUP(O3327,city_map!$A$2:$B$6,2,FALSE()),O3327)</f>
        <v>Pune</v>
      </c>
      <c r="Q3327" s="16" t="n">
        <f aca="false">IF(ISNUMBER(F3327),F3327,VALUE(SUBSTITUTE(SUBSTITUTE(F3327,"₹",""),",","")))</f>
        <v>2435</v>
      </c>
      <c r="R3327" s="16" t="n">
        <f aca="false">IF(E3327=99,1,E3327)</f>
        <v>1</v>
      </c>
      <c r="S3327" s="16" t="n">
        <f aca="false">IF(G3327="",0,G3327)</f>
        <v>0</v>
      </c>
      <c r="T3327" s="16" t="str">
        <f aca="false">IF(I3327="","Unknown",IF(I3327="upi","UPI",I3327))</f>
        <v>UPI</v>
      </c>
      <c r="U3327" s="16" t="str">
        <f aca="false">IF(L3327="Yes","Y",IF(L3327="No","N",L3327))</f>
        <v>N</v>
      </c>
      <c r="V3327" s="19" t="n">
        <f aca="false">ROUND(R3327*Q3327*(1-S3327),2)</f>
        <v>2435</v>
      </c>
      <c r="W3327" s="16" t="str">
        <f aca="false">_xlfn.XLOOKUP(D3327,products!$A$2:$A$61,products!$C$2:$C$61,"Not found")</f>
        <v>Electronics</v>
      </c>
    </row>
    <row r="3328" customFormat="false" ht="15" hidden="false" customHeight="false" outlineLevel="0" collapsed="false">
      <c r="A3328" s="16" t="s">
        <v>4635</v>
      </c>
      <c r="B3328" s="16" t="s">
        <v>4613</v>
      </c>
      <c r="C3328" s="16" t="s">
        <v>2520</v>
      </c>
      <c r="D3328" s="16" t="s">
        <v>149</v>
      </c>
      <c r="E3328" s="16" t="n">
        <v>2</v>
      </c>
      <c r="F3328" s="16" t="n">
        <v>1655</v>
      </c>
      <c r="G3328" s="16" t="n">
        <v>0.3</v>
      </c>
      <c r="H3328" s="16" t="s">
        <v>112</v>
      </c>
      <c r="I3328" s="16" t="s">
        <v>60</v>
      </c>
      <c r="J3328" s="16" t="n">
        <v>9</v>
      </c>
      <c r="K3328" s="16" t="n">
        <v>3</v>
      </c>
      <c r="L3328" s="16" t="s">
        <v>57</v>
      </c>
      <c r="M3328" s="18" t="n">
        <f aca="false">IF(ISNUMBER(B3328),B3328,IF(MID(B3328,3,1)="-",DATE(VALUE(RIGHT(B3328,4)),VALUE(MID(B3328,4,2)),VALUE(LEFT(B3328,2))),DATE(VALUE(LEFT(B3328,4)),VALUE(MID(B3328,6,2)),VALUE(RIGHT(B3328,2)))))</f>
        <v>45935</v>
      </c>
      <c r="N3328" s="16" t="n">
        <f aca="false">MONTH(M3328)</f>
        <v>10</v>
      </c>
      <c r="O3328" s="16" t="str">
        <f aca="false">PROPER(TRIM(H3328))</f>
        <v>Mumbai</v>
      </c>
      <c r="P3328" s="16" t="str">
        <f aca="false">IFERROR(VLOOKUP(O3328,city_map!$A$2:$B$6,2,FALSE()),O3328)</f>
        <v>Mumbai</v>
      </c>
      <c r="Q3328" s="16" t="n">
        <f aca="false">IF(ISNUMBER(F3328),F3328,VALUE(SUBSTITUTE(SUBSTITUTE(F3328,"₹",""),",","")))</f>
        <v>1655</v>
      </c>
      <c r="R3328" s="16" t="n">
        <f aca="false">IF(E3328=99,1,E3328)</f>
        <v>2</v>
      </c>
      <c r="S3328" s="16" t="n">
        <f aca="false">IF(G3328="",0,G3328)</f>
        <v>0.3</v>
      </c>
      <c r="T3328" s="16" t="str">
        <f aca="false">IF(I3328="","Unknown",IF(I3328="upi","UPI",I3328))</f>
        <v>UPI</v>
      </c>
      <c r="U3328" s="16" t="str">
        <f aca="false">IF(L3328="Yes","Y",IF(L3328="No","N",L3328))</f>
        <v>Y</v>
      </c>
      <c r="V3328" s="19" t="n">
        <f aca="false">ROUND(R3328*Q3328*(1-S3328),2)</f>
        <v>2317</v>
      </c>
      <c r="W3328" s="16" t="str">
        <f aca="false">_xlfn.XLOOKUP(D3328,products!$A$2:$A$61,products!$C$2:$C$61,"Not found")</f>
        <v>Fashion</v>
      </c>
    </row>
    <row r="3329" customFormat="false" ht="15" hidden="false" customHeight="false" outlineLevel="0" collapsed="false">
      <c r="A3329" s="16" t="s">
        <v>4636</v>
      </c>
      <c r="B3329" s="16" t="s">
        <v>4637</v>
      </c>
      <c r="C3329" s="16" t="s">
        <v>680</v>
      </c>
      <c r="D3329" s="16" t="s">
        <v>119</v>
      </c>
      <c r="E3329" s="16" t="n">
        <v>3</v>
      </c>
      <c r="F3329" s="16" t="n">
        <v>240</v>
      </c>
      <c r="G3329" s="16" t="n">
        <v>0.2</v>
      </c>
      <c r="H3329" s="16" t="s">
        <v>70</v>
      </c>
      <c r="I3329" s="16" t="s">
        <v>40</v>
      </c>
      <c r="J3329" s="16" t="n">
        <v>5</v>
      </c>
      <c r="K3329" s="16" t="n">
        <v>4</v>
      </c>
      <c r="L3329" s="16" t="s">
        <v>41</v>
      </c>
      <c r="M3329" s="18" t="n">
        <f aca="false">IF(ISNUMBER(B3329),B3329,IF(MID(B3329,3,1)="-",DATE(VALUE(RIGHT(B3329,4)),VALUE(MID(B3329,4,2)),VALUE(LEFT(B3329,2))),DATE(VALUE(LEFT(B3329,4)),VALUE(MID(B3329,6,2)),VALUE(RIGHT(B3329,2)))))</f>
        <v>45936</v>
      </c>
      <c r="N3329" s="16" t="n">
        <f aca="false">MONTH(M3329)</f>
        <v>10</v>
      </c>
      <c r="O3329" s="16" t="str">
        <f aca="false">PROPER(TRIM(H3329))</f>
        <v>Pune</v>
      </c>
      <c r="P3329" s="16" t="str">
        <f aca="false">IFERROR(VLOOKUP(O3329,city_map!$A$2:$B$6,2,FALSE()),O3329)</f>
        <v>Pune</v>
      </c>
      <c r="Q3329" s="16" t="n">
        <f aca="false">IF(ISNUMBER(F3329),F3329,VALUE(SUBSTITUTE(SUBSTITUTE(F3329,"₹",""),",","")))</f>
        <v>240</v>
      </c>
      <c r="R3329" s="16" t="n">
        <f aca="false">IF(E3329=99,1,E3329)</f>
        <v>3</v>
      </c>
      <c r="S3329" s="16" t="n">
        <f aca="false">IF(G3329="",0,G3329)</f>
        <v>0.2</v>
      </c>
      <c r="T3329" s="16" t="str">
        <f aca="false">IF(I3329="","Unknown",IF(I3329="upi","UPI",I3329))</f>
        <v>COD</v>
      </c>
      <c r="U3329" s="16" t="str">
        <f aca="false">IF(L3329="Yes","Y",IF(L3329="No","N",L3329))</f>
        <v>N</v>
      </c>
      <c r="V3329" s="19" t="n">
        <f aca="false">ROUND(R3329*Q3329*(1-S3329),2)</f>
        <v>576</v>
      </c>
      <c r="W3329" s="16" t="str">
        <f aca="false">_xlfn.XLOOKUP(D3329,products!$A$2:$A$61,products!$C$2:$C$61,"Not found")</f>
        <v>Books</v>
      </c>
    </row>
    <row r="3330" customFormat="false" ht="15" hidden="false" customHeight="false" outlineLevel="0" collapsed="false">
      <c r="A3330" s="16" t="s">
        <v>4638</v>
      </c>
      <c r="B3330" s="16" t="s">
        <v>4637</v>
      </c>
      <c r="C3330" s="16" t="s">
        <v>2369</v>
      </c>
      <c r="D3330" s="16" t="s">
        <v>179</v>
      </c>
      <c r="E3330" s="16" t="n">
        <v>4</v>
      </c>
      <c r="F3330" s="16" t="n">
        <v>2540</v>
      </c>
      <c r="G3330" s="16" t="n">
        <v>0.2</v>
      </c>
      <c r="H3330" s="16" t="s">
        <v>81</v>
      </c>
      <c r="I3330" s="16" t="s">
        <v>71</v>
      </c>
      <c r="J3330" s="16" t="n">
        <v>5</v>
      </c>
      <c r="K3330" s="16" t="n">
        <v>2</v>
      </c>
      <c r="L3330" s="16" t="s">
        <v>57</v>
      </c>
      <c r="M3330" s="18" t="n">
        <f aca="false">IF(ISNUMBER(B3330),B3330,IF(MID(B3330,3,1)="-",DATE(VALUE(RIGHT(B3330,4)),VALUE(MID(B3330,4,2)),VALUE(LEFT(B3330,2))),DATE(VALUE(LEFT(B3330,4)),VALUE(MID(B3330,6,2)),VALUE(RIGHT(B3330,2)))))</f>
        <v>45936</v>
      </c>
      <c r="N3330" s="16" t="n">
        <f aca="false">MONTH(M3330)</f>
        <v>10</v>
      </c>
      <c r="O3330" s="16" t="str">
        <f aca="false">PROPER(TRIM(H3330))</f>
        <v>Hyderabad</v>
      </c>
      <c r="P3330" s="16" t="str">
        <f aca="false">IFERROR(VLOOKUP(O3330,city_map!$A$2:$B$6,2,FALSE()),O3330)</f>
        <v>Hyderabad</v>
      </c>
      <c r="Q3330" s="16" t="n">
        <f aca="false">IF(ISNUMBER(F3330),F3330,VALUE(SUBSTITUTE(SUBSTITUTE(F3330,"₹",""),",","")))</f>
        <v>2540</v>
      </c>
      <c r="R3330" s="16" t="n">
        <f aca="false">IF(E3330=99,1,E3330)</f>
        <v>4</v>
      </c>
      <c r="S3330" s="16" t="n">
        <f aca="false">IF(G3330="",0,G3330)</f>
        <v>0.2</v>
      </c>
      <c r="T3330" s="16" t="str">
        <f aca="false">IF(I3330="","Unknown",IF(I3330="upi","UPI",I3330))</f>
        <v>Credit Card</v>
      </c>
      <c r="U3330" s="16" t="str">
        <f aca="false">IF(L3330="Yes","Y",IF(L3330="No","N",L3330))</f>
        <v>Y</v>
      </c>
      <c r="V3330" s="19" t="n">
        <f aca="false">ROUND(R3330*Q3330*(1-S3330),2)</f>
        <v>8128</v>
      </c>
      <c r="W3330" s="16" t="str">
        <f aca="false">_xlfn.XLOOKUP(D3330,products!$A$2:$A$61,products!$C$2:$C$61,"Not found")</f>
        <v>Electronics</v>
      </c>
    </row>
    <row r="3331" customFormat="false" ht="15" hidden="false" customHeight="false" outlineLevel="0" collapsed="false">
      <c r="A3331" s="16" t="s">
        <v>4639</v>
      </c>
      <c r="B3331" s="16" t="s">
        <v>4637</v>
      </c>
      <c r="C3331" s="16" t="s">
        <v>2718</v>
      </c>
      <c r="D3331" s="16" t="s">
        <v>211</v>
      </c>
      <c r="E3331" s="16" t="n">
        <v>1</v>
      </c>
      <c r="F3331" s="16" t="n">
        <v>1363</v>
      </c>
      <c r="G3331" s="16" t="n">
        <v>0.25</v>
      </c>
      <c r="H3331" s="16" t="s">
        <v>112</v>
      </c>
      <c r="I3331" s="16" t="s">
        <v>60</v>
      </c>
      <c r="J3331" s="16" t="n">
        <v>5</v>
      </c>
      <c r="K3331" s="16" t="n">
        <v>3</v>
      </c>
      <c r="L3331" s="16" t="s">
        <v>41</v>
      </c>
      <c r="M3331" s="18" t="n">
        <f aca="false">IF(ISNUMBER(B3331),B3331,IF(MID(B3331,3,1)="-",DATE(VALUE(RIGHT(B3331,4)),VALUE(MID(B3331,4,2)),VALUE(LEFT(B3331,2))),DATE(VALUE(LEFT(B3331,4)),VALUE(MID(B3331,6,2)),VALUE(RIGHT(B3331,2)))))</f>
        <v>45936</v>
      </c>
      <c r="N3331" s="16" t="n">
        <f aca="false">MONTH(M3331)</f>
        <v>10</v>
      </c>
      <c r="O3331" s="16" t="str">
        <f aca="false">PROPER(TRIM(H3331))</f>
        <v>Mumbai</v>
      </c>
      <c r="P3331" s="16" t="str">
        <f aca="false">IFERROR(VLOOKUP(O3331,city_map!$A$2:$B$6,2,FALSE()),O3331)</f>
        <v>Mumbai</v>
      </c>
      <c r="Q3331" s="16" t="n">
        <f aca="false">IF(ISNUMBER(F3331),F3331,VALUE(SUBSTITUTE(SUBSTITUTE(F3331,"₹",""),",","")))</f>
        <v>1363</v>
      </c>
      <c r="R3331" s="16" t="n">
        <f aca="false">IF(E3331=99,1,E3331)</f>
        <v>1</v>
      </c>
      <c r="S3331" s="16" t="n">
        <f aca="false">IF(G3331="",0,G3331)</f>
        <v>0.25</v>
      </c>
      <c r="T3331" s="16" t="str">
        <f aca="false">IF(I3331="","Unknown",IF(I3331="upi","UPI",I3331))</f>
        <v>UPI</v>
      </c>
      <c r="U3331" s="16" t="str">
        <f aca="false">IF(L3331="Yes","Y",IF(L3331="No","N",L3331))</f>
        <v>N</v>
      </c>
      <c r="V3331" s="19" t="n">
        <f aca="false">ROUND(R3331*Q3331*(1-S3331),2)</f>
        <v>1022.25</v>
      </c>
      <c r="W3331" s="16" t="str">
        <f aca="false">_xlfn.XLOOKUP(D3331,products!$A$2:$A$61,products!$C$2:$C$61,"Not found")</f>
        <v>Fashion</v>
      </c>
    </row>
    <row r="3332" customFormat="false" ht="15" hidden="false" customHeight="false" outlineLevel="0" collapsed="false">
      <c r="A3332" s="16" t="s">
        <v>4640</v>
      </c>
      <c r="B3332" s="16" t="s">
        <v>4637</v>
      </c>
      <c r="C3332" s="16" t="s">
        <v>1983</v>
      </c>
      <c r="D3332" s="16" t="s">
        <v>341</v>
      </c>
      <c r="E3332" s="16" t="n">
        <v>2</v>
      </c>
      <c r="F3332" s="16" t="n">
        <v>1082</v>
      </c>
      <c r="G3332" s="16" t="n">
        <v>0.1</v>
      </c>
      <c r="H3332" s="16" t="s">
        <v>39</v>
      </c>
      <c r="I3332" s="16" t="s">
        <v>60</v>
      </c>
      <c r="J3332" s="16" t="n">
        <v>5</v>
      </c>
      <c r="K3332" s="16" t="n">
        <v>3</v>
      </c>
      <c r="L3332" s="16" t="s">
        <v>41</v>
      </c>
      <c r="M3332" s="18" t="n">
        <f aca="false">IF(ISNUMBER(B3332),B3332,IF(MID(B3332,3,1)="-",DATE(VALUE(RIGHT(B3332,4)),VALUE(MID(B3332,4,2)),VALUE(LEFT(B3332,2))),DATE(VALUE(LEFT(B3332,4)),VALUE(MID(B3332,6,2)),VALUE(RIGHT(B3332,2)))))</f>
        <v>45936</v>
      </c>
      <c r="N3332" s="16" t="n">
        <f aca="false">MONTH(M3332)</f>
        <v>10</v>
      </c>
      <c r="O3332" s="16" t="str">
        <f aca="false">PROPER(TRIM(H3332))</f>
        <v>Delhi</v>
      </c>
      <c r="P3332" s="16" t="str">
        <f aca="false">IFERROR(VLOOKUP(O3332,city_map!$A$2:$B$6,2,FALSE()),O3332)</f>
        <v>Delhi</v>
      </c>
      <c r="Q3332" s="16" t="n">
        <f aca="false">IF(ISNUMBER(F3332),F3332,VALUE(SUBSTITUTE(SUBSTITUTE(F3332,"₹",""),",","")))</f>
        <v>1082</v>
      </c>
      <c r="R3332" s="16" t="n">
        <f aca="false">IF(E3332=99,1,E3332)</f>
        <v>2</v>
      </c>
      <c r="S3332" s="16" t="n">
        <f aca="false">IF(G3332="",0,G3332)</f>
        <v>0.1</v>
      </c>
      <c r="T3332" s="16" t="str">
        <f aca="false">IF(I3332="","Unknown",IF(I3332="upi","UPI",I3332))</f>
        <v>UPI</v>
      </c>
      <c r="U3332" s="16" t="str">
        <f aca="false">IF(L3332="Yes","Y",IF(L3332="No","N",L3332))</f>
        <v>N</v>
      </c>
      <c r="V3332" s="19" t="n">
        <f aca="false">ROUND(R3332*Q3332*(1-S3332),2)</f>
        <v>1947.6</v>
      </c>
      <c r="W3332" s="16" t="str">
        <f aca="false">_xlfn.XLOOKUP(D3332,products!$A$2:$A$61,products!$C$2:$C$61,"Not found")</f>
        <v>Home</v>
      </c>
    </row>
    <row r="3333" customFormat="false" ht="15" hidden="false" customHeight="false" outlineLevel="0" collapsed="false">
      <c r="A3333" s="16" t="s">
        <v>4641</v>
      </c>
      <c r="B3333" s="16" t="s">
        <v>4642</v>
      </c>
      <c r="C3333" s="16" t="s">
        <v>524</v>
      </c>
      <c r="D3333" s="16" t="s">
        <v>160</v>
      </c>
      <c r="E3333" s="16" t="n">
        <v>3</v>
      </c>
      <c r="F3333" s="16" t="n">
        <v>1818</v>
      </c>
      <c r="G3333" s="16" t="n">
        <v>0.25</v>
      </c>
      <c r="H3333" s="16" t="s">
        <v>483</v>
      </c>
      <c r="I3333" s="16" t="s">
        <v>60</v>
      </c>
      <c r="J3333" s="16" t="n">
        <v>3</v>
      </c>
      <c r="K3333" s="16" t="n">
        <v>4</v>
      </c>
      <c r="L3333" s="16" t="s">
        <v>41</v>
      </c>
      <c r="M3333" s="18" t="n">
        <f aca="false">IF(ISNUMBER(B3333),B3333,IF(MID(B3333,3,1)="-",DATE(VALUE(RIGHT(B3333,4)),VALUE(MID(B3333,4,2)),VALUE(LEFT(B3333,2))),DATE(VALUE(LEFT(B3333,4)),VALUE(MID(B3333,6,2)),VALUE(RIGHT(B3333,2)))))</f>
        <v>45936</v>
      </c>
      <c r="N3333" s="16" t="n">
        <f aca="false">MONTH(M3333)</f>
        <v>10</v>
      </c>
      <c r="O3333" s="16" t="str">
        <f aca="false">PROPER(TRIM(H3333))</f>
        <v>Bombay</v>
      </c>
      <c r="P3333" s="16" t="str">
        <f aca="false">IFERROR(VLOOKUP(O3333,city_map!$A$2:$B$6,2,FALSE()),O3333)</f>
        <v>Mumbai</v>
      </c>
      <c r="Q3333" s="16" t="n">
        <f aca="false">IF(ISNUMBER(F3333),F3333,VALUE(SUBSTITUTE(SUBSTITUTE(F3333,"₹",""),",","")))</f>
        <v>1818</v>
      </c>
      <c r="R3333" s="16" t="n">
        <f aca="false">IF(E3333=99,1,E3333)</f>
        <v>3</v>
      </c>
      <c r="S3333" s="16" t="n">
        <f aca="false">IF(G3333="",0,G3333)</f>
        <v>0.25</v>
      </c>
      <c r="T3333" s="16" t="str">
        <f aca="false">IF(I3333="","Unknown",IF(I3333="upi","UPI",I3333))</f>
        <v>UPI</v>
      </c>
      <c r="U3333" s="16" t="str">
        <f aca="false">IF(L3333="Yes","Y",IF(L3333="No","N",L3333))</f>
        <v>N</v>
      </c>
      <c r="V3333" s="19" t="n">
        <f aca="false">ROUND(R3333*Q3333*(1-S3333),2)</f>
        <v>4090.5</v>
      </c>
      <c r="W3333" s="16" t="str">
        <f aca="false">_xlfn.XLOOKUP(D3333,products!$A$2:$A$61,products!$C$2:$C$61,"Not found")</f>
        <v>Fashion</v>
      </c>
    </row>
    <row r="3334" customFormat="false" ht="15" hidden="false" customHeight="false" outlineLevel="0" collapsed="false">
      <c r="A3334" s="16" t="s">
        <v>4643</v>
      </c>
      <c r="B3334" s="16" t="s">
        <v>4637</v>
      </c>
      <c r="C3334" s="16" t="s">
        <v>79</v>
      </c>
      <c r="D3334" s="16" t="s">
        <v>77</v>
      </c>
      <c r="E3334" s="16" t="n">
        <v>2</v>
      </c>
      <c r="F3334" s="16" t="n">
        <v>350</v>
      </c>
      <c r="G3334" s="16" t="n">
        <v>0.1</v>
      </c>
      <c r="H3334" s="16" t="s">
        <v>81</v>
      </c>
      <c r="I3334" s="16" t="s">
        <v>47</v>
      </c>
      <c r="J3334" s="16" t="n">
        <v>4</v>
      </c>
      <c r="K3334" s="16" t="n">
        <v>4</v>
      </c>
      <c r="L3334" s="16" t="s">
        <v>41</v>
      </c>
      <c r="M3334" s="18" t="n">
        <f aca="false">IF(ISNUMBER(B3334),B3334,IF(MID(B3334,3,1)="-",DATE(VALUE(RIGHT(B3334,4)),VALUE(MID(B3334,4,2)),VALUE(LEFT(B3334,2))),DATE(VALUE(LEFT(B3334,4)),VALUE(MID(B3334,6,2)),VALUE(RIGHT(B3334,2)))))</f>
        <v>45936</v>
      </c>
      <c r="N3334" s="16" t="n">
        <f aca="false">MONTH(M3334)</f>
        <v>10</v>
      </c>
      <c r="O3334" s="16" t="str">
        <f aca="false">PROPER(TRIM(H3334))</f>
        <v>Hyderabad</v>
      </c>
      <c r="P3334" s="16" t="str">
        <f aca="false">IFERROR(VLOOKUP(O3334,city_map!$A$2:$B$6,2,FALSE()),O3334)</f>
        <v>Hyderabad</v>
      </c>
      <c r="Q3334" s="16" t="n">
        <f aca="false">IF(ISNUMBER(F3334),F3334,VALUE(SUBSTITUTE(SUBSTITUTE(F3334,"₹",""),",","")))</f>
        <v>350</v>
      </c>
      <c r="R3334" s="16" t="n">
        <f aca="false">IF(E3334=99,1,E3334)</f>
        <v>2</v>
      </c>
      <c r="S3334" s="16" t="n">
        <f aca="false">IF(G3334="",0,G3334)</f>
        <v>0.1</v>
      </c>
      <c r="T3334" s="16" t="str">
        <f aca="false">IF(I3334="","Unknown",IF(I3334="upi","UPI",I3334))</f>
        <v>Debit Card</v>
      </c>
      <c r="U3334" s="16" t="str">
        <f aca="false">IF(L3334="Yes","Y",IF(L3334="No","N",L3334))</f>
        <v>N</v>
      </c>
      <c r="V3334" s="19" t="n">
        <f aca="false">ROUND(R3334*Q3334*(1-S3334),2)</f>
        <v>630</v>
      </c>
      <c r="W3334" s="16" t="str">
        <f aca="false">_xlfn.XLOOKUP(D3334,products!$A$2:$A$61,products!$C$2:$C$61,"Not found")</f>
        <v>Books</v>
      </c>
    </row>
    <row r="3335" customFormat="false" ht="15" hidden="false" customHeight="false" outlineLevel="0" collapsed="false">
      <c r="A3335" s="16" t="s">
        <v>4644</v>
      </c>
      <c r="B3335" s="16" t="s">
        <v>4637</v>
      </c>
      <c r="C3335" s="16" t="s">
        <v>886</v>
      </c>
      <c r="D3335" s="16" t="s">
        <v>451</v>
      </c>
      <c r="E3335" s="16" t="n">
        <v>2</v>
      </c>
      <c r="F3335" s="16" t="n">
        <v>1239</v>
      </c>
      <c r="G3335" s="16" t="n">
        <v>0.2</v>
      </c>
      <c r="H3335" s="16" t="s">
        <v>67</v>
      </c>
      <c r="I3335" s="16" t="s">
        <v>47</v>
      </c>
      <c r="J3335" s="16" t="n">
        <v>5</v>
      </c>
      <c r="K3335" s="16" t="n">
        <v>5</v>
      </c>
      <c r="L3335" s="16" t="s">
        <v>41</v>
      </c>
      <c r="M3335" s="18" t="n">
        <f aca="false">IF(ISNUMBER(B3335),B3335,IF(MID(B3335,3,1)="-",DATE(VALUE(RIGHT(B3335,4)),VALUE(MID(B3335,4,2)),VALUE(LEFT(B3335,2))),DATE(VALUE(LEFT(B3335,4)),VALUE(MID(B3335,6,2)),VALUE(RIGHT(B3335,2)))))</f>
        <v>45936</v>
      </c>
      <c r="N3335" s="16" t="n">
        <f aca="false">MONTH(M3335)</f>
        <v>10</v>
      </c>
      <c r="O3335" s="16" t="str">
        <f aca="false">PROPER(TRIM(H3335))</f>
        <v>Kolkata</v>
      </c>
      <c r="P3335" s="16" t="str">
        <f aca="false">IFERROR(VLOOKUP(O3335,city_map!$A$2:$B$6,2,FALSE()),O3335)</f>
        <v>Kolkata</v>
      </c>
      <c r="Q3335" s="16" t="n">
        <f aca="false">IF(ISNUMBER(F3335),F3335,VALUE(SUBSTITUTE(SUBSTITUTE(F3335,"₹",""),",","")))</f>
        <v>1239</v>
      </c>
      <c r="R3335" s="16" t="n">
        <f aca="false">IF(E3335=99,1,E3335)</f>
        <v>2</v>
      </c>
      <c r="S3335" s="16" t="n">
        <f aca="false">IF(G3335="",0,G3335)</f>
        <v>0.2</v>
      </c>
      <c r="T3335" s="16" t="str">
        <f aca="false">IF(I3335="","Unknown",IF(I3335="upi","UPI",I3335))</f>
        <v>Debit Card</v>
      </c>
      <c r="U3335" s="16" t="str">
        <f aca="false">IF(L3335="Yes","Y",IF(L3335="No","N",L3335))</f>
        <v>N</v>
      </c>
      <c r="V3335" s="19" t="n">
        <f aca="false">ROUND(R3335*Q3335*(1-S3335),2)</f>
        <v>1982.4</v>
      </c>
      <c r="W3335" s="16" t="str">
        <f aca="false">_xlfn.XLOOKUP(D3335,products!$A$2:$A$61,products!$C$2:$C$61,"Not found")</f>
        <v>Beauty</v>
      </c>
    </row>
    <row r="3336" customFormat="false" ht="15" hidden="false" customHeight="false" outlineLevel="0" collapsed="false">
      <c r="A3336" s="16" t="s">
        <v>4645</v>
      </c>
      <c r="B3336" s="16" t="s">
        <v>4637</v>
      </c>
      <c r="C3336" s="16" t="s">
        <v>1979</v>
      </c>
      <c r="D3336" s="16" t="s">
        <v>184</v>
      </c>
      <c r="E3336" s="16" t="n">
        <v>2</v>
      </c>
      <c r="F3336" s="16" t="n">
        <v>1252</v>
      </c>
      <c r="G3336" s="16" t="n">
        <v>0.15</v>
      </c>
      <c r="H3336" s="16" t="s">
        <v>655</v>
      </c>
      <c r="I3336" s="16" t="s">
        <v>40</v>
      </c>
      <c r="J3336" s="16" t="n">
        <v>5</v>
      </c>
      <c r="K3336" s="16" t="n">
        <v>5</v>
      </c>
      <c r="L3336" s="16" t="s">
        <v>41</v>
      </c>
      <c r="M3336" s="18" t="n">
        <f aca="false">IF(ISNUMBER(B3336),B3336,IF(MID(B3336,3,1)="-",DATE(VALUE(RIGHT(B3336,4)),VALUE(MID(B3336,4,2)),VALUE(LEFT(B3336,2))),DATE(VALUE(LEFT(B3336,4)),VALUE(MID(B3336,6,2)),VALUE(RIGHT(B3336,2)))))</f>
        <v>45936</v>
      </c>
      <c r="N3336" s="16" t="n">
        <f aca="false">MONTH(M3336)</f>
        <v>10</v>
      </c>
      <c r="O3336" s="16" t="str">
        <f aca="false">PROPER(TRIM(H3336))</f>
        <v>Mumbai</v>
      </c>
      <c r="P3336" s="16" t="str">
        <f aca="false">IFERROR(VLOOKUP(O3336,city_map!$A$2:$B$6,2,FALSE()),O3336)</f>
        <v>Mumbai</v>
      </c>
      <c r="Q3336" s="16" t="n">
        <f aca="false">IF(ISNUMBER(F3336),F3336,VALUE(SUBSTITUTE(SUBSTITUTE(F3336,"₹",""),",","")))</f>
        <v>1252</v>
      </c>
      <c r="R3336" s="16" t="n">
        <f aca="false">IF(E3336=99,1,E3336)</f>
        <v>2</v>
      </c>
      <c r="S3336" s="16" t="n">
        <f aca="false">IF(G3336="",0,G3336)</f>
        <v>0.15</v>
      </c>
      <c r="T3336" s="16" t="str">
        <f aca="false">IF(I3336="","Unknown",IF(I3336="upi","UPI",I3336))</f>
        <v>COD</v>
      </c>
      <c r="U3336" s="16" t="str">
        <f aca="false">IF(L3336="Yes","Y",IF(L3336="No","N",L3336))</f>
        <v>N</v>
      </c>
      <c r="V3336" s="19" t="n">
        <f aca="false">ROUND(R3336*Q3336*(1-S3336),2)</f>
        <v>2128.4</v>
      </c>
      <c r="W3336" s="16" t="str">
        <f aca="false">_xlfn.XLOOKUP(D3336,products!$A$2:$A$61,products!$C$2:$C$61,"Not found")</f>
        <v>Home</v>
      </c>
    </row>
    <row r="3337" customFormat="false" ht="15" hidden="false" customHeight="false" outlineLevel="0" collapsed="false">
      <c r="A3337" s="16" t="s">
        <v>4646</v>
      </c>
      <c r="B3337" s="16" t="s">
        <v>4637</v>
      </c>
      <c r="C3337" s="16" t="s">
        <v>1692</v>
      </c>
      <c r="D3337" s="16" t="s">
        <v>51</v>
      </c>
      <c r="E3337" s="16" t="n">
        <v>1</v>
      </c>
      <c r="F3337" s="16" t="n">
        <v>2344</v>
      </c>
      <c r="G3337" s="16" t="n">
        <v>0.4</v>
      </c>
      <c r="H3337" s="16" t="s">
        <v>56</v>
      </c>
      <c r="I3337" s="16" t="s">
        <v>100</v>
      </c>
      <c r="J3337" s="16" t="n">
        <v>7</v>
      </c>
      <c r="K3337" s="16" t="n">
        <v>2</v>
      </c>
      <c r="L3337" s="16" t="s">
        <v>57</v>
      </c>
      <c r="M3337" s="18" t="n">
        <f aca="false">IF(ISNUMBER(B3337),B3337,IF(MID(B3337,3,1)="-",DATE(VALUE(RIGHT(B3337,4)),VALUE(MID(B3337,4,2)),VALUE(LEFT(B3337,2))),DATE(VALUE(LEFT(B3337,4)),VALUE(MID(B3337,6,2)),VALUE(RIGHT(B3337,2)))))</f>
        <v>45936</v>
      </c>
      <c r="N3337" s="16" t="n">
        <f aca="false">MONTH(M3337)</f>
        <v>10</v>
      </c>
      <c r="O3337" s="16" t="str">
        <f aca="false">PROPER(TRIM(H3337))</f>
        <v>Lucknow</v>
      </c>
      <c r="P3337" s="16" t="str">
        <f aca="false">IFERROR(VLOOKUP(O3337,city_map!$A$2:$B$6,2,FALSE()),O3337)</f>
        <v>Lucknow</v>
      </c>
      <c r="Q3337" s="16" t="n">
        <f aca="false">IF(ISNUMBER(F3337),F3337,VALUE(SUBSTITUTE(SUBSTITUTE(F3337,"₹",""),",","")))</f>
        <v>2344</v>
      </c>
      <c r="R3337" s="16" t="n">
        <f aca="false">IF(E3337=99,1,E3337)</f>
        <v>1</v>
      </c>
      <c r="S3337" s="16" t="n">
        <f aca="false">IF(G3337="",0,G3337)</f>
        <v>0.4</v>
      </c>
      <c r="T3337" s="16" t="str">
        <f aca="false">IF(I3337="","Unknown",IF(I3337="upi","UPI",I3337))</f>
        <v>Net Banking</v>
      </c>
      <c r="U3337" s="16" t="str">
        <f aca="false">IF(L3337="Yes","Y",IF(L3337="No","N",L3337))</f>
        <v>Y</v>
      </c>
      <c r="V3337" s="19" t="n">
        <f aca="false">ROUND(R3337*Q3337*(1-S3337),2)</f>
        <v>1406.4</v>
      </c>
      <c r="W3337" s="16" t="str">
        <f aca="false">_xlfn.XLOOKUP(D3337,products!$A$2:$A$61,products!$C$2:$C$61,"Not found")</f>
        <v>Fashion</v>
      </c>
    </row>
    <row r="3338" customFormat="false" ht="15" hidden="false" customHeight="false" outlineLevel="0" collapsed="false">
      <c r="A3338" s="16" t="s">
        <v>4647</v>
      </c>
      <c r="B3338" s="16" t="s">
        <v>4637</v>
      </c>
      <c r="C3338" s="16" t="s">
        <v>245</v>
      </c>
      <c r="D3338" s="16" t="s">
        <v>291</v>
      </c>
      <c r="E3338" s="16" t="n">
        <v>1</v>
      </c>
      <c r="F3338" s="16" t="n">
        <v>1242</v>
      </c>
      <c r="G3338" s="16" t="n">
        <v>0.2</v>
      </c>
      <c r="H3338" s="16" t="s">
        <v>130</v>
      </c>
      <c r="I3338" s="16" t="s">
        <v>71</v>
      </c>
      <c r="J3338" s="16" t="n">
        <v>4</v>
      </c>
      <c r="K3338" s="16" t="n">
        <v>4</v>
      </c>
      <c r="L3338" s="16" t="s">
        <v>41</v>
      </c>
      <c r="M3338" s="18" t="n">
        <f aca="false">IF(ISNUMBER(B3338),B3338,IF(MID(B3338,3,1)="-",DATE(VALUE(RIGHT(B3338,4)),VALUE(MID(B3338,4,2)),VALUE(LEFT(B3338,2))),DATE(VALUE(LEFT(B3338,4)),VALUE(MID(B3338,6,2)),VALUE(RIGHT(B3338,2)))))</f>
        <v>45936</v>
      </c>
      <c r="N3338" s="16" t="n">
        <f aca="false">MONTH(M3338)</f>
        <v>10</v>
      </c>
      <c r="O3338" s="16" t="str">
        <f aca="false">PROPER(TRIM(H3338))</f>
        <v>Bengaluru</v>
      </c>
      <c r="P3338" s="16" t="str">
        <f aca="false">IFERROR(VLOOKUP(O3338,city_map!$A$2:$B$6,2,FALSE()),O3338)</f>
        <v>Bengaluru</v>
      </c>
      <c r="Q3338" s="16" t="n">
        <f aca="false">IF(ISNUMBER(F3338),F3338,VALUE(SUBSTITUTE(SUBSTITUTE(F3338,"₹",""),",","")))</f>
        <v>1242</v>
      </c>
      <c r="R3338" s="16" t="n">
        <f aca="false">IF(E3338=99,1,E3338)</f>
        <v>1</v>
      </c>
      <c r="S3338" s="16" t="n">
        <f aca="false">IF(G3338="",0,G3338)</f>
        <v>0.2</v>
      </c>
      <c r="T3338" s="16" t="str">
        <f aca="false">IF(I3338="","Unknown",IF(I3338="upi","UPI",I3338))</f>
        <v>Credit Card</v>
      </c>
      <c r="U3338" s="16" t="str">
        <f aca="false">IF(L3338="Yes","Y",IF(L3338="No","N",L3338))</f>
        <v>N</v>
      </c>
      <c r="V3338" s="19" t="n">
        <f aca="false">ROUND(R3338*Q3338*(1-S3338),2)</f>
        <v>993.6</v>
      </c>
      <c r="W3338" s="16" t="str">
        <f aca="false">_xlfn.XLOOKUP(D3338,products!$A$2:$A$61,products!$C$2:$C$61,"Not found")</f>
        <v>Electronics</v>
      </c>
    </row>
    <row r="3339" customFormat="false" ht="15" hidden="false" customHeight="false" outlineLevel="0" collapsed="false">
      <c r="A3339" s="16" t="s">
        <v>4648</v>
      </c>
      <c r="B3339" s="16" t="s">
        <v>4642</v>
      </c>
      <c r="C3339" s="16" t="s">
        <v>1267</v>
      </c>
      <c r="D3339" s="16" t="s">
        <v>412</v>
      </c>
      <c r="E3339" s="16" t="n">
        <v>3</v>
      </c>
      <c r="F3339" s="16" t="n">
        <v>962</v>
      </c>
      <c r="G3339" s="16" t="n">
        <v>0.25</v>
      </c>
      <c r="H3339" s="16" t="s">
        <v>67</v>
      </c>
      <c r="I3339" s="16" t="s">
        <v>60</v>
      </c>
      <c r="J3339" s="16" t="n">
        <v>3</v>
      </c>
      <c r="K3339" s="16" t="n">
        <v>3</v>
      </c>
      <c r="L3339" s="16" t="s">
        <v>57</v>
      </c>
      <c r="M3339" s="18" t="n">
        <f aca="false">IF(ISNUMBER(B3339),B3339,IF(MID(B3339,3,1)="-",DATE(VALUE(RIGHT(B3339,4)),VALUE(MID(B3339,4,2)),VALUE(LEFT(B3339,2))),DATE(VALUE(LEFT(B3339,4)),VALUE(MID(B3339,6,2)),VALUE(RIGHT(B3339,2)))))</f>
        <v>45936</v>
      </c>
      <c r="N3339" s="16" t="n">
        <f aca="false">MONTH(M3339)</f>
        <v>10</v>
      </c>
      <c r="O3339" s="16" t="str">
        <f aca="false">PROPER(TRIM(H3339))</f>
        <v>Kolkata</v>
      </c>
      <c r="P3339" s="16" t="str">
        <f aca="false">IFERROR(VLOOKUP(O3339,city_map!$A$2:$B$6,2,FALSE()),O3339)</f>
        <v>Kolkata</v>
      </c>
      <c r="Q3339" s="16" t="n">
        <f aca="false">IF(ISNUMBER(F3339),F3339,VALUE(SUBSTITUTE(SUBSTITUTE(F3339,"₹",""),",","")))</f>
        <v>962</v>
      </c>
      <c r="R3339" s="16" t="n">
        <f aca="false">IF(E3339=99,1,E3339)</f>
        <v>3</v>
      </c>
      <c r="S3339" s="16" t="n">
        <f aca="false">IF(G3339="",0,G3339)</f>
        <v>0.25</v>
      </c>
      <c r="T3339" s="16" t="str">
        <f aca="false">IF(I3339="","Unknown",IF(I3339="upi","UPI",I3339))</f>
        <v>UPI</v>
      </c>
      <c r="U3339" s="16" t="str">
        <f aca="false">IF(L3339="Yes","Y",IF(L3339="No","N",L3339))</f>
        <v>Y</v>
      </c>
      <c r="V3339" s="19" t="n">
        <f aca="false">ROUND(R3339*Q3339*(1-S3339),2)</f>
        <v>2164.5</v>
      </c>
      <c r="W3339" s="16" t="str">
        <f aca="false">_xlfn.XLOOKUP(D3339,products!$A$2:$A$61,products!$C$2:$C$61,"Not found")</f>
        <v>Home</v>
      </c>
    </row>
    <row r="3340" customFormat="false" ht="15" hidden="false" customHeight="false" outlineLevel="0" collapsed="false">
      <c r="A3340" s="16" t="s">
        <v>4649</v>
      </c>
      <c r="B3340" s="16" t="s">
        <v>4637</v>
      </c>
      <c r="C3340" s="16" t="s">
        <v>941</v>
      </c>
      <c r="D3340" s="16" t="s">
        <v>184</v>
      </c>
      <c r="E3340" s="16" t="n">
        <v>2</v>
      </c>
      <c r="F3340" s="16" t="n">
        <v>1252</v>
      </c>
      <c r="G3340" s="16" t="n">
        <v>0.1</v>
      </c>
      <c r="H3340" s="16" t="s">
        <v>130</v>
      </c>
      <c r="I3340" s="16" t="s">
        <v>60</v>
      </c>
      <c r="J3340" s="16" t="n">
        <v>3</v>
      </c>
      <c r="K3340" s="16" t="n">
        <v>3</v>
      </c>
      <c r="L3340" s="16" t="s">
        <v>41</v>
      </c>
      <c r="M3340" s="18" t="n">
        <f aca="false">IF(ISNUMBER(B3340),B3340,IF(MID(B3340,3,1)="-",DATE(VALUE(RIGHT(B3340,4)),VALUE(MID(B3340,4,2)),VALUE(LEFT(B3340,2))),DATE(VALUE(LEFT(B3340,4)),VALUE(MID(B3340,6,2)),VALUE(RIGHT(B3340,2)))))</f>
        <v>45936</v>
      </c>
      <c r="N3340" s="16" t="n">
        <f aca="false">MONTH(M3340)</f>
        <v>10</v>
      </c>
      <c r="O3340" s="16" t="str">
        <f aca="false">PROPER(TRIM(H3340))</f>
        <v>Bengaluru</v>
      </c>
      <c r="P3340" s="16" t="str">
        <f aca="false">IFERROR(VLOOKUP(O3340,city_map!$A$2:$B$6,2,FALSE()),O3340)</f>
        <v>Bengaluru</v>
      </c>
      <c r="Q3340" s="16" t="n">
        <f aca="false">IF(ISNUMBER(F3340),F3340,VALUE(SUBSTITUTE(SUBSTITUTE(F3340,"₹",""),",","")))</f>
        <v>1252</v>
      </c>
      <c r="R3340" s="16" t="n">
        <f aca="false">IF(E3340=99,1,E3340)</f>
        <v>2</v>
      </c>
      <c r="S3340" s="16" t="n">
        <f aca="false">IF(G3340="",0,G3340)</f>
        <v>0.1</v>
      </c>
      <c r="T3340" s="16" t="str">
        <f aca="false">IF(I3340="","Unknown",IF(I3340="upi","UPI",I3340))</f>
        <v>UPI</v>
      </c>
      <c r="U3340" s="16" t="str">
        <f aca="false">IF(L3340="Yes","Y",IF(L3340="No","N",L3340))</f>
        <v>N</v>
      </c>
      <c r="V3340" s="19" t="n">
        <f aca="false">ROUND(R3340*Q3340*(1-S3340),2)</f>
        <v>2253.6</v>
      </c>
      <c r="W3340" s="16" t="str">
        <f aca="false">_xlfn.XLOOKUP(D3340,products!$A$2:$A$61,products!$C$2:$C$61,"Not found")</f>
        <v>Home</v>
      </c>
    </row>
    <row r="3341" customFormat="false" ht="15" hidden="false" customHeight="false" outlineLevel="0" collapsed="false">
      <c r="A3341" s="16" t="s">
        <v>4650</v>
      </c>
      <c r="B3341" s="16" t="s">
        <v>4637</v>
      </c>
      <c r="C3341" s="16" t="s">
        <v>453</v>
      </c>
      <c r="D3341" s="16" t="s">
        <v>160</v>
      </c>
      <c r="E3341" s="16" t="n">
        <v>2</v>
      </c>
      <c r="F3341" s="16" t="n">
        <v>1743</v>
      </c>
      <c r="G3341" s="16" t="n">
        <v>0.1</v>
      </c>
      <c r="H3341" s="16" t="s">
        <v>112</v>
      </c>
      <c r="I3341" s="16" t="s">
        <v>40</v>
      </c>
      <c r="J3341" s="16" t="n">
        <v>5</v>
      </c>
      <c r="K3341" s="16" t="n">
        <v>4</v>
      </c>
      <c r="L3341" s="16" t="s">
        <v>41</v>
      </c>
      <c r="M3341" s="18" t="n">
        <f aca="false">IF(ISNUMBER(B3341),B3341,IF(MID(B3341,3,1)="-",DATE(VALUE(RIGHT(B3341,4)),VALUE(MID(B3341,4,2)),VALUE(LEFT(B3341,2))),DATE(VALUE(LEFT(B3341,4)),VALUE(MID(B3341,6,2)),VALUE(RIGHT(B3341,2)))))</f>
        <v>45936</v>
      </c>
      <c r="N3341" s="16" t="n">
        <f aca="false">MONTH(M3341)</f>
        <v>10</v>
      </c>
      <c r="O3341" s="16" t="str">
        <f aca="false">PROPER(TRIM(H3341))</f>
        <v>Mumbai</v>
      </c>
      <c r="P3341" s="16" t="str">
        <f aca="false">IFERROR(VLOOKUP(O3341,city_map!$A$2:$B$6,2,FALSE()),O3341)</f>
        <v>Mumbai</v>
      </c>
      <c r="Q3341" s="16" t="n">
        <f aca="false">IF(ISNUMBER(F3341),F3341,VALUE(SUBSTITUTE(SUBSTITUTE(F3341,"₹",""),",","")))</f>
        <v>1743</v>
      </c>
      <c r="R3341" s="16" t="n">
        <f aca="false">IF(E3341=99,1,E3341)</f>
        <v>2</v>
      </c>
      <c r="S3341" s="16" t="n">
        <f aca="false">IF(G3341="",0,G3341)</f>
        <v>0.1</v>
      </c>
      <c r="T3341" s="16" t="str">
        <f aca="false">IF(I3341="","Unknown",IF(I3341="upi","UPI",I3341))</f>
        <v>COD</v>
      </c>
      <c r="U3341" s="16" t="str">
        <f aca="false">IF(L3341="Yes","Y",IF(L3341="No","N",L3341))</f>
        <v>N</v>
      </c>
      <c r="V3341" s="19" t="n">
        <f aca="false">ROUND(R3341*Q3341*(1-S3341),2)</f>
        <v>3137.4</v>
      </c>
      <c r="W3341" s="16" t="str">
        <f aca="false">_xlfn.XLOOKUP(D3341,products!$A$2:$A$61,products!$C$2:$C$61,"Not found")</f>
        <v>Fashion</v>
      </c>
    </row>
    <row r="3342" customFormat="false" ht="15" hidden="false" customHeight="false" outlineLevel="0" collapsed="false">
      <c r="A3342" s="16" t="s">
        <v>4651</v>
      </c>
      <c r="B3342" s="16" t="s">
        <v>4637</v>
      </c>
      <c r="C3342" s="16" t="s">
        <v>846</v>
      </c>
      <c r="D3342" s="16" t="s">
        <v>136</v>
      </c>
      <c r="E3342" s="16" t="n">
        <v>1</v>
      </c>
      <c r="F3342" s="16" t="n">
        <v>2090</v>
      </c>
      <c r="G3342" s="16" t="n">
        <v>0.1</v>
      </c>
      <c r="H3342" s="16" t="s">
        <v>89</v>
      </c>
      <c r="I3342" s="16" t="s">
        <v>40</v>
      </c>
      <c r="J3342" s="16" t="n">
        <v>4</v>
      </c>
      <c r="K3342" s="16" t="n">
        <v>4</v>
      </c>
      <c r="L3342" s="16" t="s">
        <v>57</v>
      </c>
      <c r="M3342" s="18" t="n">
        <f aca="false">IF(ISNUMBER(B3342),B3342,IF(MID(B3342,3,1)="-",DATE(VALUE(RIGHT(B3342,4)),VALUE(MID(B3342,4,2)),VALUE(LEFT(B3342,2))),DATE(VALUE(LEFT(B3342,4)),VALUE(MID(B3342,6,2)),VALUE(RIGHT(B3342,2)))))</f>
        <v>45936</v>
      </c>
      <c r="N3342" s="16" t="n">
        <f aca="false">MONTH(M3342)</f>
        <v>10</v>
      </c>
      <c r="O3342" s="16" t="str">
        <f aca="false">PROPER(TRIM(H3342))</f>
        <v>Ahmedabad</v>
      </c>
      <c r="P3342" s="16" t="str">
        <f aca="false">IFERROR(VLOOKUP(O3342,city_map!$A$2:$B$6,2,FALSE()),O3342)</f>
        <v>Ahmedabad</v>
      </c>
      <c r="Q3342" s="16" t="n">
        <f aca="false">IF(ISNUMBER(F3342),F3342,VALUE(SUBSTITUTE(SUBSTITUTE(F3342,"₹",""),",","")))</f>
        <v>2090</v>
      </c>
      <c r="R3342" s="16" t="n">
        <f aca="false">IF(E3342=99,1,E3342)</f>
        <v>1</v>
      </c>
      <c r="S3342" s="16" t="n">
        <f aca="false">IF(G3342="",0,G3342)</f>
        <v>0.1</v>
      </c>
      <c r="T3342" s="16" t="str">
        <f aca="false">IF(I3342="","Unknown",IF(I3342="upi","UPI",I3342))</f>
        <v>COD</v>
      </c>
      <c r="U3342" s="16" t="str">
        <f aca="false">IF(L3342="Yes","Y",IF(L3342="No","N",L3342))</f>
        <v>Y</v>
      </c>
      <c r="V3342" s="19" t="n">
        <f aca="false">ROUND(R3342*Q3342*(1-S3342),2)</f>
        <v>1881</v>
      </c>
      <c r="W3342" s="16" t="str">
        <f aca="false">_xlfn.XLOOKUP(D3342,products!$A$2:$A$61,products!$C$2:$C$61,"Not found")</f>
        <v>Electronics</v>
      </c>
    </row>
    <row r="3343" customFormat="false" ht="15" hidden="false" customHeight="false" outlineLevel="0" collapsed="false">
      <c r="A3343" s="16" t="s">
        <v>4652</v>
      </c>
      <c r="B3343" s="16" t="s">
        <v>4637</v>
      </c>
      <c r="C3343" s="16" t="s">
        <v>370</v>
      </c>
      <c r="D3343" s="16" t="s">
        <v>262</v>
      </c>
      <c r="E3343" s="16" t="n">
        <v>1</v>
      </c>
      <c r="F3343" s="16" t="n">
        <v>809</v>
      </c>
      <c r="G3343" s="16" t="n">
        <v>0.15</v>
      </c>
      <c r="H3343" s="16" t="s">
        <v>130</v>
      </c>
      <c r="I3343" s="16" t="s">
        <v>60</v>
      </c>
      <c r="J3343" s="16" t="n">
        <v>4</v>
      </c>
      <c r="K3343" s="16" t="n">
        <v>4</v>
      </c>
      <c r="L3343" s="16" t="s">
        <v>41</v>
      </c>
      <c r="M3343" s="18" t="n">
        <f aca="false">IF(ISNUMBER(B3343),B3343,IF(MID(B3343,3,1)="-",DATE(VALUE(RIGHT(B3343,4)),VALUE(MID(B3343,4,2)),VALUE(LEFT(B3343,2))),DATE(VALUE(LEFT(B3343,4)),VALUE(MID(B3343,6,2)),VALUE(RIGHT(B3343,2)))))</f>
        <v>45936</v>
      </c>
      <c r="N3343" s="16" t="n">
        <f aca="false">MONTH(M3343)</f>
        <v>10</v>
      </c>
      <c r="O3343" s="16" t="str">
        <f aca="false">PROPER(TRIM(H3343))</f>
        <v>Bengaluru</v>
      </c>
      <c r="P3343" s="16" t="str">
        <f aca="false">IFERROR(VLOOKUP(O3343,city_map!$A$2:$B$6,2,FALSE()),O3343)</f>
        <v>Bengaluru</v>
      </c>
      <c r="Q3343" s="16" t="n">
        <f aca="false">IF(ISNUMBER(F3343),F3343,VALUE(SUBSTITUTE(SUBSTITUTE(F3343,"₹",""),",","")))</f>
        <v>809</v>
      </c>
      <c r="R3343" s="16" t="n">
        <f aca="false">IF(E3343=99,1,E3343)</f>
        <v>1</v>
      </c>
      <c r="S3343" s="16" t="n">
        <f aca="false">IF(G3343="",0,G3343)</f>
        <v>0.15</v>
      </c>
      <c r="T3343" s="16" t="str">
        <f aca="false">IF(I3343="","Unknown",IF(I3343="upi","UPI",I3343))</f>
        <v>UPI</v>
      </c>
      <c r="U3343" s="16" t="str">
        <f aca="false">IF(L3343="Yes","Y",IF(L3343="No","N",L3343))</f>
        <v>N</v>
      </c>
      <c r="V3343" s="19" t="n">
        <f aca="false">ROUND(R3343*Q3343*(1-S3343),2)</f>
        <v>687.65</v>
      </c>
      <c r="W3343" s="16" t="str">
        <f aca="false">_xlfn.XLOOKUP(D3343,products!$A$2:$A$61,products!$C$2:$C$61,"Not found")</f>
        <v>Home</v>
      </c>
    </row>
    <row r="3344" customFormat="false" ht="15" hidden="false" customHeight="false" outlineLevel="0" collapsed="false">
      <c r="A3344" s="16" t="s">
        <v>4653</v>
      </c>
      <c r="B3344" s="16" t="s">
        <v>4637</v>
      </c>
      <c r="C3344" s="16" t="s">
        <v>1267</v>
      </c>
      <c r="D3344" s="16" t="s">
        <v>184</v>
      </c>
      <c r="E3344" s="16" t="n">
        <v>2</v>
      </c>
      <c r="F3344" s="16" t="n">
        <v>1261</v>
      </c>
      <c r="G3344" s="16" t="n">
        <v>0.1</v>
      </c>
      <c r="H3344" s="16" t="s">
        <v>81</v>
      </c>
      <c r="I3344" s="16" t="s">
        <v>71</v>
      </c>
      <c r="J3344" s="16" t="n">
        <v>4</v>
      </c>
      <c r="K3344" s="16" t="n">
        <v>5</v>
      </c>
      <c r="L3344" s="16" t="s">
        <v>41</v>
      </c>
      <c r="M3344" s="18" t="n">
        <f aca="false">IF(ISNUMBER(B3344),B3344,IF(MID(B3344,3,1)="-",DATE(VALUE(RIGHT(B3344,4)),VALUE(MID(B3344,4,2)),VALUE(LEFT(B3344,2))),DATE(VALUE(LEFT(B3344,4)),VALUE(MID(B3344,6,2)),VALUE(RIGHT(B3344,2)))))</f>
        <v>45936</v>
      </c>
      <c r="N3344" s="16" t="n">
        <f aca="false">MONTH(M3344)</f>
        <v>10</v>
      </c>
      <c r="O3344" s="16" t="str">
        <f aca="false">PROPER(TRIM(H3344))</f>
        <v>Hyderabad</v>
      </c>
      <c r="P3344" s="16" t="str">
        <f aca="false">IFERROR(VLOOKUP(O3344,city_map!$A$2:$B$6,2,FALSE()),O3344)</f>
        <v>Hyderabad</v>
      </c>
      <c r="Q3344" s="16" t="n">
        <f aca="false">IF(ISNUMBER(F3344),F3344,VALUE(SUBSTITUTE(SUBSTITUTE(F3344,"₹",""),",","")))</f>
        <v>1261</v>
      </c>
      <c r="R3344" s="16" t="n">
        <f aca="false">IF(E3344=99,1,E3344)</f>
        <v>2</v>
      </c>
      <c r="S3344" s="16" t="n">
        <f aca="false">IF(G3344="",0,G3344)</f>
        <v>0.1</v>
      </c>
      <c r="T3344" s="16" t="str">
        <f aca="false">IF(I3344="","Unknown",IF(I3344="upi","UPI",I3344))</f>
        <v>Credit Card</v>
      </c>
      <c r="U3344" s="16" t="str">
        <f aca="false">IF(L3344="Yes","Y",IF(L3344="No","N",L3344))</f>
        <v>N</v>
      </c>
      <c r="V3344" s="19" t="n">
        <f aca="false">ROUND(R3344*Q3344*(1-S3344),2)</f>
        <v>2269.8</v>
      </c>
      <c r="W3344" s="16" t="str">
        <f aca="false">_xlfn.XLOOKUP(D3344,products!$A$2:$A$61,products!$C$2:$C$61,"Not found")</f>
        <v>Home</v>
      </c>
    </row>
    <row r="3345" customFormat="false" ht="15" hidden="false" customHeight="false" outlineLevel="0" collapsed="false">
      <c r="A3345" s="16" t="s">
        <v>4654</v>
      </c>
      <c r="B3345" s="16" t="s">
        <v>4637</v>
      </c>
      <c r="C3345" s="16" t="s">
        <v>939</v>
      </c>
      <c r="D3345" s="16" t="s">
        <v>45</v>
      </c>
      <c r="E3345" s="16" t="n">
        <v>1</v>
      </c>
      <c r="F3345" s="16" t="n">
        <v>307</v>
      </c>
      <c r="G3345" s="16" t="n">
        <v>0.3</v>
      </c>
      <c r="H3345" s="16" t="s">
        <v>112</v>
      </c>
      <c r="I3345" s="16" t="s">
        <v>123</v>
      </c>
      <c r="J3345" s="16" t="n">
        <v>3</v>
      </c>
      <c r="K3345" s="16" t="n">
        <v>2</v>
      </c>
      <c r="L3345" s="16" t="s">
        <v>41</v>
      </c>
      <c r="M3345" s="18" t="n">
        <f aca="false">IF(ISNUMBER(B3345),B3345,IF(MID(B3345,3,1)="-",DATE(VALUE(RIGHT(B3345,4)),VALUE(MID(B3345,4,2)),VALUE(LEFT(B3345,2))),DATE(VALUE(LEFT(B3345,4)),VALUE(MID(B3345,6,2)),VALUE(RIGHT(B3345,2)))))</f>
        <v>45936</v>
      </c>
      <c r="N3345" s="16" t="n">
        <f aca="false">MONTH(M3345)</f>
        <v>10</v>
      </c>
      <c r="O3345" s="16" t="str">
        <f aca="false">PROPER(TRIM(H3345))</f>
        <v>Mumbai</v>
      </c>
      <c r="P3345" s="16" t="str">
        <f aca="false">IFERROR(VLOOKUP(O3345,city_map!$A$2:$B$6,2,FALSE()),O3345)</f>
        <v>Mumbai</v>
      </c>
      <c r="Q3345" s="16" t="n">
        <f aca="false">IF(ISNUMBER(F3345),F3345,VALUE(SUBSTITUTE(SUBSTITUTE(F3345,"₹",""),",","")))</f>
        <v>307</v>
      </c>
      <c r="R3345" s="16" t="n">
        <f aca="false">IF(E3345=99,1,E3345)</f>
        <v>1</v>
      </c>
      <c r="S3345" s="16" t="n">
        <f aca="false">IF(G3345="",0,G3345)</f>
        <v>0.3</v>
      </c>
      <c r="T3345" s="16" t="str">
        <f aca="false">IF(I3345="","Unknown",IF(I3345="upi","UPI",I3345))</f>
        <v>UPI</v>
      </c>
      <c r="U3345" s="16" t="str">
        <f aca="false">IF(L3345="Yes","Y",IF(L3345="No","N",L3345))</f>
        <v>N</v>
      </c>
      <c r="V3345" s="19" t="n">
        <f aca="false">ROUND(R3345*Q3345*(1-S3345),2)</f>
        <v>214.9</v>
      </c>
      <c r="W3345" s="16" t="str">
        <f aca="false">_xlfn.XLOOKUP(D3345,products!$A$2:$A$61,products!$C$2:$C$61,"Not found")</f>
        <v>Beauty</v>
      </c>
    </row>
    <row r="3346" customFormat="false" ht="15" hidden="false" customHeight="false" outlineLevel="0" collapsed="false">
      <c r="A3346" s="16" t="s">
        <v>4655</v>
      </c>
      <c r="B3346" s="16" t="s">
        <v>4637</v>
      </c>
      <c r="C3346" s="16" t="s">
        <v>1391</v>
      </c>
      <c r="D3346" s="16" t="s">
        <v>45</v>
      </c>
      <c r="E3346" s="16" t="n">
        <v>1</v>
      </c>
      <c r="F3346" s="16" t="n">
        <v>297</v>
      </c>
      <c r="G3346" s="16" t="n">
        <v>0.25</v>
      </c>
      <c r="H3346" s="16" t="s">
        <v>67</v>
      </c>
      <c r="I3346" s="16" t="s">
        <v>60</v>
      </c>
      <c r="J3346" s="16" t="n">
        <v>5</v>
      </c>
      <c r="K3346" s="16" t="n">
        <v>4</v>
      </c>
      <c r="L3346" s="16" t="s">
        <v>41</v>
      </c>
      <c r="M3346" s="18" t="n">
        <f aca="false">IF(ISNUMBER(B3346),B3346,IF(MID(B3346,3,1)="-",DATE(VALUE(RIGHT(B3346,4)),VALUE(MID(B3346,4,2)),VALUE(LEFT(B3346,2))),DATE(VALUE(LEFT(B3346,4)),VALUE(MID(B3346,6,2)),VALUE(RIGHT(B3346,2)))))</f>
        <v>45936</v>
      </c>
      <c r="N3346" s="16" t="n">
        <f aca="false">MONTH(M3346)</f>
        <v>10</v>
      </c>
      <c r="O3346" s="16" t="str">
        <f aca="false">PROPER(TRIM(H3346))</f>
        <v>Kolkata</v>
      </c>
      <c r="P3346" s="16" t="str">
        <f aca="false">IFERROR(VLOOKUP(O3346,city_map!$A$2:$B$6,2,FALSE()),O3346)</f>
        <v>Kolkata</v>
      </c>
      <c r="Q3346" s="16" t="n">
        <f aca="false">IF(ISNUMBER(F3346),F3346,VALUE(SUBSTITUTE(SUBSTITUTE(F3346,"₹",""),",","")))</f>
        <v>297</v>
      </c>
      <c r="R3346" s="16" t="n">
        <f aca="false">IF(E3346=99,1,E3346)</f>
        <v>1</v>
      </c>
      <c r="S3346" s="16" t="n">
        <f aca="false">IF(G3346="",0,G3346)</f>
        <v>0.25</v>
      </c>
      <c r="T3346" s="16" t="str">
        <f aca="false">IF(I3346="","Unknown",IF(I3346="upi","UPI",I3346))</f>
        <v>UPI</v>
      </c>
      <c r="U3346" s="16" t="str">
        <f aca="false">IF(L3346="Yes","Y",IF(L3346="No","N",L3346))</f>
        <v>N</v>
      </c>
      <c r="V3346" s="19" t="n">
        <f aca="false">ROUND(R3346*Q3346*(1-S3346),2)</f>
        <v>222.75</v>
      </c>
      <c r="W3346" s="16" t="str">
        <f aca="false">_xlfn.XLOOKUP(D3346,products!$A$2:$A$61,products!$C$2:$C$61,"Not found")</f>
        <v>Beauty</v>
      </c>
    </row>
    <row r="3347" customFormat="false" ht="15" hidden="false" customHeight="false" outlineLevel="0" collapsed="false">
      <c r="A3347" s="16" t="s">
        <v>4656</v>
      </c>
      <c r="B3347" s="16" t="s">
        <v>4637</v>
      </c>
      <c r="C3347" s="16" t="s">
        <v>785</v>
      </c>
      <c r="D3347" s="16" t="s">
        <v>92</v>
      </c>
      <c r="E3347" s="16" t="n">
        <v>2</v>
      </c>
      <c r="F3347" s="16" t="n">
        <v>3920</v>
      </c>
      <c r="G3347" s="16" t="n">
        <v>0.2</v>
      </c>
      <c r="H3347" s="16" t="s">
        <v>89</v>
      </c>
      <c r="I3347" s="16" t="s">
        <v>123</v>
      </c>
      <c r="J3347" s="16" t="n">
        <v>4</v>
      </c>
      <c r="K3347" s="16" t="n">
        <v>5</v>
      </c>
      <c r="L3347" s="16" t="s">
        <v>41</v>
      </c>
      <c r="M3347" s="18" t="n">
        <f aca="false">IF(ISNUMBER(B3347),B3347,IF(MID(B3347,3,1)="-",DATE(VALUE(RIGHT(B3347,4)),VALUE(MID(B3347,4,2)),VALUE(LEFT(B3347,2))),DATE(VALUE(LEFT(B3347,4)),VALUE(MID(B3347,6,2)),VALUE(RIGHT(B3347,2)))))</f>
        <v>45936</v>
      </c>
      <c r="N3347" s="16" t="n">
        <f aca="false">MONTH(M3347)</f>
        <v>10</v>
      </c>
      <c r="O3347" s="16" t="str">
        <f aca="false">PROPER(TRIM(H3347))</f>
        <v>Ahmedabad</v>
      </c>
      <c r="P3347" s="16" t="str">
        <f aca="false">IFERROR(VLOOKUP(O3347,city_map!$A$2:$B$6,2,FALSE()),O3347)</f>
        <v>Ahmedabad</v>
      </c>
      <c r="Q3347" s="16" t="n">
        <f aca="false">IF(ISNUMBER(F3347),F3347,VALUE(SUBSTITUTE(SUBSTITUTE(F3347,"₹",""),",","")))</f>
        <v>3920</v>
      </c>
      <c r="R3347" s="16" t="n">
        <f aca="false">IF(E3347=99,1,E3347)</f>
        <v>2</v>
      </c>
      <c r="S3347" s="16" t="n">
        <f aca="false">IF(G3347="",0,G3347)</f>
        <v>0.2</v>
      </c>
      <c r="T3347" s="16" t="str">
        <f aca="false">IF(I3347="","Unknown",IF(I3347="upi","UPI",I3347))</f>
        <v>UPI</v>
      </c>
      <c r="U3347" s="16" t="str">
        <f aca="false">IF(L3347="Yes","Y",IF(L3347="No","N",L3347))</f>
        <v>N</v>
      </c>
      <c r="V3347" s="19" t="n">
        <f aca="false">ROUND(R3347*Q3347*(1-S3347),2)</f>
        <v>6272</v>
      </c>
      <c r="W3347" s="16" t="str">
        <f aca="false">_xlfn.XLOOKUP(D3347,products!$A$2:$A$61,products!$C$2:$C$61,"Not found")</f>
        <v>Electronics</v>
      </c>
    </row>
    <row r="3348" customFormat="false" ht="15" hidden="false" customHeight="false" outlineLevel="0" collapsed="false">
      <c r="A3348" s="16" t="s">
        <v>4657</v>
      </c>
      <c r="B3348" s="16" t="s">
        <v>4637</v>
      </c>
      <c r="C3348" s="16" t="s">
        <v>865</v>
      </c>
      <c r="D3348" s="16" t="s">
        <v>639</v>
      </c>
      <c r="E3348" s="16" t="n">
        <v>2</v>
      </c>
      <c r="F3348" s="16" t="n">
        <v>796</v>
      </c>
      <c r="G3348" s="16" t="n">
        <v>0.15</v>
      </c>
      <c r="H3348" s="16" t="s">
        <v>39</v>
      </c>
      <c r="I3348" s="16" t="s">
        <v>47</v>
      </c>
      <c r="J3348" s="16" t="n">
        <v>3</v>
      </c>
      <c r="K3348" s="16" t="n">
        <v>4</v>
      </c>
      <c r="L3348" s="16" t="s">
        <v>41</v>
      </c>
      <c r="M3348" s="18" t="n">
        <f aca="false">IF(ISNUMBER(B3348),B3348,IF(MID(B3348,3,1)="-",DATE(VALUE(RIGHT(B3348,4)),VALUE(MID(B3348,4,2)),VALUE(LEFT(B3348,2))),DATE(VALUE(LEFT(B3348,4)),VALUE(MID(B3348,6,2)),VALUE(RIGHT(B3348,2)))))</f>
        <v>45936</v>
      </c>
      <c r="N3348" s="16" t="n">
        <f aca="false">MONTH(M3348)</f>
        <v>10</v>
      </c>
      <c r="O3348" s="16" t="str">
        <f aca="false">PROPER(TRIM(H3348))</f>
        <v>Delhi</v>
      </c>
      <c r="P3348" s="16" t="str">
        <f aca="false">IFERROR(VLOOKUP(O3348,city_map!$A$2:$B$6,2,FALSE()),O3348)</f>
        <v>Delhi</v>
      </c>
      <c r="Q3348" s="16" t="n">
        <f aca="false">IF(ISNUMBER(F3348),F3348,VALUE(SUBSTITUTE(SUBSTITUTE(F3348,"₹",""),",","")))</f>
        <v>796</v>
      </c>
      <c r="R3348" s="16" t="n">
        <f aca="false">IF(E3348=99,1,E3348)</f>
        <v>2</v>
      </c>
      <c r="S3348" s="16" t="n">
        <f aca="false">IF(G3348="",0,G3348)</f>
        <v>0.15</v>
      </c>
      <c r="T3348" s="16" t="str">
        <f aca="false">IF(I3348="","Unknown",IF(I3348="upi","UPI",I3348))</f>
        <v>Debit Card</v>
      </c>
      <c r="U3348" s="16" t="str">
        <f aca="false">IF(L3348="Yes","Y",IF(L3348="No","N",L3348))</f>
        <v>N</v>
      </c>
      <c r="V3348" s="19" t="n">
        <f aca="false">ROUND(R3348*Q3348*(1-S3348),2)</f>
        <v>1353.2</v>
      </c>
      <c r="W3348" s="16" t="str">
        <f aca="false">_xlfn.XLOOKUP(D3348,products!$A$2:$A$61,products!$C$2:$C$61,"Not found")</f>
        <v>Beauty</v>
      </c>
    </row>
    <row r="3349" customFormat="false" ht="15" hidden="false" customHeight="false" outlineLevel="0" collapsed="false">
      <c r="A3349" s="16" t="s">
        <v>4658</v>
      </c>
      <c r="B3349" s="16" t="s">
        <v>4637</v>
      </c>
      <c r="C3349" s="16" t="s">
        <v>2124</v>
      </c>
      <c r="D3349" s="16" t="s">
        <v>254</v>
      </c>
      <c r="E3349" s="16" t="n">
        <v>1</v>
      </c>
      <c r="F3349" s="16" t="n">
        <v>1041</v>
      </c>
      <c r="G3349" s="16" t="n">
        <v>0.2</v>
      </c>
      <c r="H3349" s="16" t="s">
        <v>39</v>
      </c>
      <c r="I3349" s="16" t="s">
        <v>71</v>
      </c>
      <c r="J3349" s="16" t="n">
        <v>5</v>
      </c>
      <c r="K3349" s="16" t="n">
        <v>4</v>
      </c>
      <c r="L3349" s="16" t="s">
        <v>41</v>
      </c>
      <c r="M3349" s="18" t="n">
        <f aca="false">IF(ISNUMBER(B3349),B3349,IF(MID(B3349,3,1)="-",DATE(VALUE(RIGHT(B3349,4)),VALUE(MID(B3349,4,2)),VALUE(LEFT(B3349,2))),DATE(VALUE(LEFT(B3349,4)),VALUE(MID(B3349,6,2)),VALUE(RIGHT(B3349,2)))))</f>
        <v>45936</v>
      </c>
      <c r="N3349" s="16" t="n">
        <f aca="false">MONTH(M3349)</f>
        <v>10</v>
      </c>
      <c r="O3349" s="16" t="str">
        <f aca="false">PROPER(TRIM(H3349))</f>
        <v>Delhi</v>
      </c>
      <c r="P3349" s="16" t="str">
        <f aca="false">IFERROR(VLOOKUP(O3349,city_map!$A$2:$B$6,2,FALSE()),O3349)</f>
        <v>Delhi</v>
      </c>
      <c r="Q3349" s="16" t="n">
        <f aca="false">IF(ISNUMBER(F3349),F3349,VALUE(SUBSTITUTE(SUBSTITUTE(F3349,"₹",""),",","")))</f>
        <v>1041</v>
      </c>
      <c r="R3349" s="16" t="n">
        <f aca="false">IF(E3349=99,1,E3349)</f>
        <v>1</v>
      </c>
      <c r="S3349" s="16" t="n">
        <f aca="false">IF(G3349="",0,G3349)</f>
        <v>0.2</v>
      </c>
      <c r="T3349" s="16" t="str">
        <f aca="false">IF(I3349="","Unknown",IF(I3349="upi","UPI",I3349))</f>
        <v>Credit Card</v>
      </c>
      <c r="U3349" s="16" t="str">
        <f aca="false">IF(L3349="Yes","Y",IF(L3349="No","N",L3349))</f>
        <v>N</v>
      </c>
      <c r="V3349" s="19" t="n">
        <f aca="false">ROUND(R3349*Q3349*(1-S3349),2)</f>
        <v>832.8</v>
      </c>
      <c r="W3349" s="16" t="str">
        <f aca="false">_xlfn.XLOOKUP(D3349,products!$A$2:$A$61,products!$C$2:$C$61,"Not found")</f>
        <v>Fashion</v>
      </c>
    </row>
    <row r="3350" customFormat="false" ht="15" hidden="false" customHeight="false" outlineLevel="0" collapsed="false">
      <c r="A3350" s="16" t="s">
        <v>4659</v>
      </c>
      <c r="B3350" s="16" t="s">
        <v>4637</v>
      </c>
      <c r="C3350" s="16" t="s">
        <v>657</v>
      </c>
      <c r="D3350" s="16" t="s">
        <v>74</v>
      </c>
      <c r="E3350" s="16" t="n">
        <v>1</v>
      </c>
      <c r="F3350" s="16" t="n">
        <v>18118</v>
      </c>
      <c r="G3350" s="16" t="n">
        <v>0.1</v>
      </c>
      <c r="H3350" s="16" t="s">
        <v>70</v>
      </c>
      <c r="I3350" s="16" t="s">
        <v>40</v>
      </c>
      <c r="J3350" s="16" t="n">
        <v>7</v>
      </c>
      <c r="K3350" s="16" t="n">
        <v>2</v>
      </c>
      <c r="L3350" s="16" t="s">
        <v>57</v>
      </c>
      <c r="M3350" s="18" t="n">
        <f aca="false">IF(ISNUMBER(B3350),B3350,IF(MID(B3350,3,1)="-",DATE(VALUE(RIGHT(B3350,4)),VALUE(MID(B3350,4,2)),VALUE(LEFT(B3350,2))),DATE(VALUE(LEFT(B3350,4)),VALUE(MID(B3350,6,2)),VALUE(RIGHT(B3350,2)))))</f>
        <v>45936</v>
      </c>
      <c r="N3350" s="16" t="n">
        <f aca="false">MONTH(M3350)</f>
        <v>10</v>
      </c>
      <c r="O3350" s="16" t="str">
        <f aca="false">PROPER(TRIM(H3350))</f>
        <v>Pune</v>
      </c>
      <c r="P3350" s="16" t="str">
        <f aca="false">IFERROR(VLOOKUP(O3350,city_map!$A$2:$B$6,2,FALSE()),O3350)</f>
        <v>Pune</v>
      </c>
      <c r="Q3350" s="16" t="n">
        <f aca="false">IF(ISNUMBER(F3350),F3350,VALUE(SUBSTITUTE(SUBSTITUTE(F3350,"₹",""),",","")))</f>
        <v>18118</v>
      </c>
      <c r="R3350" s="16" t="n">
        <f aca="false">IF(E3350=99,1,E3350)</f>
        <v>1</v>
      </c>
      <c r="S3350" s="16" t="n">
        <f aca="false">IF(G3350="",0,G3350)</f>
        <v>0.1</v>
      </c>
      <c r="T3350" s="16" t="str">
        <f aca="false">IF(I3350="","Unknown",IF(I3350="upi","UPI",I3350))</f>
        <v>COD</v>
      </c>
      <c r="U3350" s="16" t="str">
        <f aca="false">IF(L3350="Yes","Y",IF(L3350="No","N",L3350))</f>
        <v>Y</v>
      </c>
      <c r="V3350" s="19" t="n">
        <f aca="false">ROUND(R3350*Q3350*(1-S3350),2)</f>
        <v>16306.2</v>
      </c>
      <c r="W3350" s="16" t="str">
        <f aca="false">_xlfn.XLOOKUP(D3350,products!$A$2:$A$61,products!$C$2:$C$61,"Not found")</f>
        <v>Electronics</v>
      </c>
    </row>
    <row r="3351" customFormat="false" ht="15" hidden="false" customHeight="false" outlineLevel="0" collapsed="false">
      <c r="A3351" s="16" t="s">
        <v>4660</v>
      </c>
      <c r="B3351" s="16" t="s">
        <v>4637</v>
      </c>
      <c r="C3351" s="16" t="s">
        <v>293</v>
      </c>
      <c r="D3351" s="16" t="s">
        <v>95</v>
      </c>
      <c r="E3351" s="16" t="n">
        <v>2</v>
      </c>
      <c r="F3351" s="16" t="n">
        <v>1442</v>
      </c>
      <c r="G3351" s="16" t="n">
        <v>0.2</v>
      </c>
      <c r="H3351" s="16" t="s">
        <v>67</v>
      </c>
      <c r="I3351" s="16" t="s">
        <v>100</v>
      </c>
      <c r="J3351" s="16" t="n">
        <v>3</v>
      </c>
      <c r="K3351" s="16" t="n">
        <v>4</v>
      </c>
      <c r="L3351" s="16" t="s">
        <v>41</v>
      </c>
      <c r="M3351" s="18" t="n">
        <f aca="false">IF(ISNUMBER(B3351),B3351,IF(MID(B3351,3,1)="-",DATE(VALUE(RIGHT(B3351,4)),VALUE(MID(B3351,4,2)),VALUE(LEFT(B3351,2))),DATE(VALUE(LEFT(B3351,4)),VALUE(MID(B3351,6,2)),VALUE(RIGHT(B3351,2)))))</f>
        <v>45936</v>
      </c>
      <c r="N3351" s="16" t="n">
        <f aca="false">MONTH(M3351)</f>
        <v>10</v>
      </c>
      <c r="O3351" s="16" t="str">
        <f aca="false">PROPER(TRIM(H3351))</f>
        <v>Kolkata</v>
      </c>
      <c r="P3351" s="16" t="str">
        <f aca="false">IFERROR(VLOOKUP(O3351,city_map!$A$2:$B$6,2,FALSE()),O3351)</f>
        <v>Kolkata</v>
      </c>
      <c r="Q3351" s="16" t="n">
        <f aca="false">IF(ISNUMBER(F3351),F3351,VALUE(SUBSTITUTE(SUBSTITUTE(F3351,"₹",""),",","")))</f>
        <v>1442</v>
      </c>
      <c r="R3351" s="16" t="n">
        <f aca="false">IF(E3351=99,1,E3351)</f>
        <v>2</v>
      </c>
      <c r="S3351" s="16" t="n">
        <f aca="false">IF(G3351="",0,G3351)</f>
        <v>0.2</v>
      </c>
      <c r="T3351" s="16" t="str">
        <f aca="false">IF(I3351="","Unknown",IF(I3351="upi","UPI",I3351))</f>
        <v>Net Banking</v>
      </c>
      <c r="U3351" s="16" t="str">
        <f aca="false">IF(L3351="Yes","Y",IF(L3351="No","N",L3351))</f>
        <v>N</v>
      </c>
      <c r="V3351" s="19" t="n">
        <f aca="false">ROUND(R3351*Q3351*(1-S3351),2)</f>
        <v>2307.2</v>
      </c>
      <c r="W3351" s="16" t="str">
        <f aca="false">_xlfn.XLOOKUP(D3351,products!$A$2:$A$61,products!$C$2:$C$61,"Not found")</f>
        <v>Electronics</v>
      </c>
    </row>
    <row r="3352" customFormat="false" ht="15" hidden="false" customHeight="false" outlineLevel="0" collapsed="false">
      <c r="A3352" s="16" t="s">
        <v>4661</v>
      </c>
      <c r="B3352" s="16" t="s">
        <v>4637</v>
      </c>
      <c r="C3352" s="16" t="s">
        <v>2420</v>
      </c>
      <c r="D3352" s="16" t="s">
        <v>105</v>
      </c>
      <c r="E3352" s="16" t="n">
        <v>3</v>
      </c>
      <c r="F3352" s="16" t="n">
        <v>390</v>
      </c>
      <c r="G3352" s="16" t="n">
        <v>0.4</v>
      </c>
      <c r="H3352" s="16" t="s">
        <v>503</v>
      </c>
      <c r="I3352" s="16" t="s">
        <v>60</v>
      </c>
      <c r="J3352" s="16" t="n">
        <v>6</v>
      </c>
      <c r="K3352" s="16" t="n">
        <v>4</v>
      </c>
      <c r="L3352" s="16" t="s">
        <v>41</v>
      </c>
      <c r="M3352" s="18" t="n">
        <f aca="false">IF(ISNUMBER(B3352),B3352,IF(MID(B3352,3,1)="-",DATE(VALUE(RIGHT(B3352,4)),VALUE(MID(B3352,4,2)),VALUE(LEFT(B3352,2))),DATE(VALUE(LEFT(B3352,4)),VALUE(MID(B3352,6,2)),VALUE(RIGHT(B3352,2)))))</f>
        <v>45936</v>
      </c>
      <c r="N3352" s="16" t="n">
        <f aca="false">MONTH(M3352)</f>
        <v>10</v>
      </c>
      <c r="O3352" s="16" t="str">
        <f aca="false">PROPER(TRIM(H3352))</f>
        <v>Pune</v>
      </c>
      <c r="P3352" s="16" t="str">
        <f aca="false">IFERROR(VLOOKUP(O3352,city_map!$A$2:$B$6,2,FALSE()),O3352)</f>
        <v>Pune</v>
      </c>
      <c r="Q3352" s="16" t="n">
        <f aca="false">IF(ISNUMBER(F3352),F3352,VALUE(SUBSTITUTE(SUBSTITUTE(F3352,"₹",""),",","")))</f>
        <v>390</v>
      </c>
      <c r="R3352" s="16" t="n">
        <f aca="false">IF(E3352=99,1,E3352)</f>
        <v>3</v>
      </c>
      <c r="S3352" s="16" t="n">
        <f aca="false">IF(G3352="",0,G3352)</f>
        <v>0.4</v>
      </c>
      <c r="T3352" s="16" t="str">
        <f aca="false">IF(I3352="","Unknown",IF(I3352="upi","UPI",I3352))</f>
        <v>UPI</v>
      </c>
      <c r="U3352" s="16" t="str">
        <f aca="false">IF(L3352="Yes","Y",IF(L3352="No","N",L3352))</f>
        <v>N</v>
      </c>
      <c r="V3352" s="19" t="n">
        <f aca="false">ROUND(R3352*Q3352*(1-S3352),2)</f>
        <v>702</v>
      </c>
      <c r="W3352" s="16" t="str">
        <f aca="false">_xlfn.XLOOKUP(D3352,products!$A$2:$A$61,products!$C$2:$C$61,"Not found")</f>
        <v>Beauty</v>
      </c>
    </row>
    <row r="3353" customFormat="false" ht="15" hidden="false" customHeight="false" outlineLevel="0" collapsed="false">
      <c r="A3353" s="16" t="s">
        <v>4662</v>
      </c>
      <c r="B3353" s="16" t="s">
        <v>4637</v>
      </c>
      <c r="C3353" s="16" t="s">
        <v>235</v>
      </c>
      <c r="D3353" s="16" t="s">
        <v>412</v>
      </c>
      <c r="E3353" s="16" t="n">
        <v>2</v>
      </c>
      <c r="F3353" s="16" t="n">
        <v>1037</v>
      </c>
      <c r="G3353" s="16" t="n">
        <v>0.1</v>
      </c>
      <c r="H3353" s="16" t="s">
        <v>70</v>
      </c>
      <c r="I3353" s="16" t="s">
        <v>60</v>
      </c>
      <c r="J3353" s="16" t="n">
        <v>6</v>
      </c>
      <c r="K3353" s="16" t="n">
        <v>3</v>
      </c>
      <c r="L3353" s="16" t="s">
        <v>41</v>
      </c>
      <c r="M3353" s="18" t="n">
        <f aca="false">IF(ISNUMBER(B3353),B3353,IF(MID(B3353,3,1)="-",DATE(VALUE(RIGHT(B3353,4)),VALUE(MID(B3353,4,2)),VALUE(LEFT(B3353,2))),DATE(VALUE(LEFT(B3353,4)),VALUE(MID(B3353,6,2)),VALUE(RIGHT(B3353,2)))))</f>
        <v>45936</v>
      </c>
      <c r="N3353" s="16" t="n">
        <f aca="false">MONTH(M3353)</f>
        <v>10</v>
      </c>
      <c r="O3353" s="16" t="str">
        <f aca="false">PROPER(TRIM(H3353))</f>
        <v>Pune</v>
      </c>
      <c r="P3353" s="16" t="str">
        <f aca="false">IFERROR(VLOOKUP(O3353,city_map!$A$2:$B$6,2,FALSE()),O3353)</f>
        <v>Pune</v>
      </c>
      <c r="Q3353" s="16" t="n">
        <f aca="false">IF(ISNUMBER(F3353),F3353,VALUE(SUBSTITUTE(SUBSTITUTE(F3353,"₹",""),",","")))</f>
        <v>1037</v>
      </c>
      <c r="R3353" s="16" t="n">
        <f aca="false">IF(E3353=99,1,E3353)</f>
        <v>2</v>
      </c>
      <c r="S3353" s="16" t="n">
        <f aca="false">IF(G3353="",0,G3353)</f>
        <v>0.1</v>
      </c>
      <c r="T3353" s="16" t="str">
        <f aca="false">IF(I3353="","Unknown",IF(I3353="upi","UPI",I3353))</f>
        <v>UPI</v>
      </c>
      <c r="U3353" s="16" t="str">
        <f aca="false">IF(L3353="Yes","Y",IF(L3353="No","N",L3353))</f>
        <v>N</v>
      </c>
      <c r="V3353" s="19" t="n">
        <f aca="false">ROUND(R3353*Q3353*(1-S3353),2)</f>
        <v>1866.6</v>
      </c>
      <c r="W3353" s="16" t="str">
        <f aca="false">_xlfn.XLOOKUP(D3353,products!$A$2:$A$61,products!$C$2:$C$61,"Not found")</f>
        <v>Home</v>
      </c>
    </row>
    <row r="3354" customFormat="false" ht="15" hidden="false" customHeight="false" outlineLevel="0" collapsed="false">
      <c r="A3354" s="16" t="s">
        <v>4663</v>
      </c>
      <c r="B3354" s="16" t="s">
        <v>4664</v>
      </c>
      <c r="C3354" s="16" t="s">
        <v>249</v>
      </c>
      <c r="D3354" s="16" t="s">
        <v>250</v>
      </c>
      <c r="E3354" s="16" t="n">
        <v>1</v>
      </c>
      <c r="F3354" s="16" t="n">
        <v>675</v>
      </c>
      <c r="G3354" s="16" t="n">
        <v>0.15</v>
      </c>
      <c r="H3354" s="16" t="s">
        <v>46</v>
      </c>
      <c r="I3354" s="16" t="s">
        <v>71</v>
      </c>
      <c r="J3354" s="16" t="n">
        <v>6</v>
      </c>
      <c r="K3354" s="16" t="n">
        <v>4</v>
      </c>
      <c r="L3354" s="16" t="s">
        <v>41</v>
      </c>
      <c r="M3354" s="18" t="n">
        <f aca="false">IF(ISNUMBER(B3354),B3354,IF(MID(B3354,3,1)="-",DATE(VALUE(RIGHT(B3354,4)),VALUE(MID(B3354,4,2)),VALUE(LEFT(B3354,2))),DATE(VALUE(LEFT(B3354,4)),VALUE(MID(B3354,6,2)),VALUE(RIGHT(B3354,2)))))</f>
        <v>45937</v>
      </c>
      <c r="N3354" s="16" t="n">
        <f aca="false">MONTH(M3354)</f>
        <v>10</v>
      </c>
      <c r="O3354" s="16" t="str">
        <f aca="false">PROPER(TRIM(H3354))</f>
        <v>Chennai</v>
      </c>
      <c r="P3354" s="16" t="str">
        <f aca="false">IFERROR(VLOOKUP(O3354,city_map!$A$2:$B$6,2,FALSE()),O3354)</f>
        <v>Chennai</v>
      </c>
      <c r="Q3354" s="16" t="n">
        <f aca="false">IF(ISNUMBER(F3354),F3354,VALUE(SUBSTITUTE(SUBSTITUTE(F3354,"₹",""),",","")))</f>
        <v>675</v>
      </c>
      <c r="R3354" s="16" t="n">
        <f aca="false">IF(E3354=99,1,E3354)</f>
        <v>1</v>
      </c>
      <c r="S3354" s="16" t="n">
        <f aca="false">IF(G3354="",0,G3354)</f>
        <v>0.15</v>
      </c>
      <c r="T3354" s="16" t="str">
        <f aca="false">IF(I3354="","Unknown",IF(I3354="upi","UPI",I3354))</f>
        <v>Credit Card</v>
      </c>
      <c r="U3354" s="16" t="str">
        <f aca="false">IF(L3354="Yes","Y",IF(L3354="No","N",L3354))</f>
        <v>N</v>
      </c>
      <c r="V3354" s="19" t="n">
        <f aca="false">ROUND(R3354*Q3354*(1-S3354),2)</f>
        <v>573.75</v>
      </c>
      <c r="W3354" s="16" t="str">
        <f aca="false">_xlfn.XLOOKUP(D3354,products!$A$2:$A$61,products!$C$2:$C$61,"Not found")</f>
        <v>Home</v>
      </c>
    </row>
    <row r="3355" customFormat="false" ht="15" hidden="false" customHeight="false" outlineLevel="0" collapsed="false">
      <c r="A3355" s="16" t="s">
        <v>4665</v>
      </c>
      <c r="B3355" s="16" t="s">
        <v>4664</v>
      </c>
      <c r="C3355" s="16" t="s">
        <v>1164</v>
      </c>
      <c r="D3355" s="16" t="s">
        <v>115</v>
      </c>
      <c r="E3355" s="16" t="n">
        <v>2</v>
      </c>
      <c r="F3355" s="16" t="n">
        <v>290</v>
      </c>
      <c r="G3355" s="16" t="n">
        <v>0.3</v>
      </c>
      <c r="H3355" s="16" t="s">
        <v>89</v>
      </c>
      <c r="I3355" s="16" t="s">
        <v>60</v>
      </c>
      <c r="J3355" s="16" t="n">
        <v>4</v>
      </c>
      <c r="K3355" s="16"/>
      <c r="L3355" s="16" t="s">
        <v>174</v>
      </c>
      <c r="M3355" s="18" t="n">
        <f aca="false">IF(ISNUMBER(B3355),B3355,IF(MID(B3355,3,1)="-",DATE(VALUE(RIGHT(B3355,4)),VALUE(MID(B3355,4,2)),VALUE(LEFT(B3355,2))),DATE(VALUE(LEFT(B3355,4)),VALUE(MID(B3355,6,2)),VALUE(RIGHT(B3355,2)))))</f>
        <v>45937</v>
      </c>
      <c r="N3355" s="16" t="n">
        <f aca="false">MONTH(M3355)</f>
        <v>10</v>
      </c>
      <c r="O3355" s="16" t="str">
        <f aca="false">PROPER(TRIM(H3355))</f>
        <v>Ahmedabad</v>
      </c>
      <c r="P3355" s="16" t="str">
        <f aca="false">IFERROR(VLOOKUP(O3355,city_map!$A$2:$B$6,2,FALSE()),O3355)</f>
        <v>Ahmedabad</v>
      </c>
      <c r="Q3355" s="16" t="n">
        <f aca="false">IF(ISNUMBER(F3355),F3355,VALUE(SUBSTITUTE(SUBSTITUTE(F3355,"₹",""),",","")))</f>
        <v>290</v>
      </c>
      <c r="R3355" s="16" t="n">
        <f aca="false">IF(E3355=99,1,E3355)</f>
        <v>2</v>
      </c>
      <c r="S3355" s="16" t="n">
        <f aca="false">IF(G3355="",0,G3355)</f>
        <v>0.3</v>
      </c>
      <c r="T3355" s="16" t="str">
        <f aca="false">IF(I3355="","Unknown",IF(I3355="upi","UPI",I3355))</f>
        <v>UPI</v>
      </c>
      <c r="U3355" s="16" t="str">
        <f aca="false">IF(L3355="Yes","Y",IF(L3355="No","N",L3355))</f>
        <v>N</v>
      </c>
      <c r="V3355" s="19" t="n">
        <f aca="false">ROUND(R3355*Q3355*(1-S3355),2)</f>
        <v>406</v>
      </c>
      <c r="W3355" s="16" t="str">
        <f aca="false">_xlfn.XLOOKUP(D3355,products!$A$2:$A$61,products!$C$2:$C$61,"Not found")</f>
        <v>Books</v>
      </c>
    </row>
    <row r="3356" customFormat="false" ht="15" hidden="false" customHeight="false" outlineLevel="0" collapsed="false">
      <c r="A3356" s="16" t="s">
        <v>4666</v>
      </c>
      <c r="B3356" s="16" t="s">
        <v>4664</v>
      </c>
      <c r="C3356" s="16" t="s">
        <v>4667</v>
      </c>
      <c r="D3356" s="16" t="s">
        <v>139</v>
      </c>
      <c r="E3356" s="16" t="n">
        <v>2</v>
      </c>
      <c r="F3356" s="16" t="s">
        <v>4668</v>
      </c>
      <c r="G3356" s="16" t="n">
        <v>0.25</v>
      </c>
      <c r="H3356" s="16" t="s">
        <v>208</v>
      </c>
      <c r="I3356" s="16" t="s">
        <v>40</v>
      </c>
      <c r="J3356" s="16" t="n">
        <v>8</v>
      </c>
      <c r="K3356" s="16" t="n">
        <v>4</v>
      </c>
      <c r="L3356" s="16" t="s">
        <v>41</v>
      </c>
      <c r="M3356" s="18" t="n">
        <f aca="false">IF(ISNUMBER(B3356),B3356,IF(MID(B3356,3,1)="-",DATE(VALUE(RIGHT(B3356,4)),VALUE(MID(B3356,4,2)),VALUE(LEFT(B3356,2))),DATE(VALUE(LEFT(B3356,4)),VALUE(MID(B3356,6,2)),VALUE(RIGHT(B3356,2)))))</f>
        <v>45937</v>
      </c>
      <c r="N3356" s="16" t="n">
        <f aca="false">MONTH(M3356)</f>
        <v>10</v>
      </c>
      <c r="O3356" s="16" t="str">
        <f aca="false">PROPER(TRIM(H3356))</f>
        <v>Jaipur</v>
      </c>
      <c r="P3356" s="16" t="str">
        <f aca="false">IFERROR(VLOOKUP(O3356,city_map!$A$2:$B$6,2,FALSE()),O3356)</f>
        <v>Jaipur</v>
      </c>
      <c r="Q3356" s="16" t="n">
        <f aca="false">IF(ISNUMBER(F3356),F3356,VALUE(SUBSTITUTE(SUBSTITUTE(F3356,"₹",""),",","")))</f>
        <v>342</v>
      </c>
      <c r="R3356" s="16" t="n">
        <f aca="false">IF(E3356=99,1,E3356)</f>
        <v>2</v>
      </c>
      <c r="S3356" s="16" t="n">
        <f aca="false">IF(G3356="",0,G3356)</f>
        <v>0.25</v>
      </c>
      <c r="T3356" s="16" t="str">
        <f aca="false">IF(I3356="","Unknown",IF(I3356="upi","UPI",I3356))</f>
        <v>COD</v>
      </c>
      <c r="U3356" s="16" t="str">
        <f aca="false">IF(L3356="Yes","Y",IF(L3356="No","N",L3356))</f>
        <v>N</v>
      </c>
      <c r="V3356" s="19" t="n">
        <f aca="false">ROUND(R3356*Q3356*(1-S3356),2)</f>
        <v>513</v>
      </c>
      <c r="W3356" s="16" t="str">
        <f aca="false">_xlfn.XLOOKUP(D3356,products!$A$2:$A$61,products!$C$2:$C$61,"Not found")</f>
        <v>Beauty</v>
      </c>
    </row>
    <row r="3357" customFormat="false" ht="15" hidden="false" customHeight="false" outlineLevel="0" collapsed="false">
      <c r="A3357" s="16" t="s">
        <v>4669</v>
      </c>
      <c r="B3357" s="16" t="s">
        <v>4664</v>
      </c>
      <c r="C3357" s="16" t="s">
        <v>894</v>
      </c>
      <c r="D3357" s="16" t="s">
        <v>55</v>
      </c>
      <c r="E3357" s="16" t="n">
        <v>1</v>
      </c>
      <c r="F3357" s="16" t="n">
        <v>1989</v>
      </c>
      <c r="G3357" s="16" t="n">
        <v>0.2</v>
      </c>
      <c r="H3357" s="16" t="s">
        <v>70</v>
      </c>
      <c r="I3357" s="16" t="s">
        <v>47</v>
      </c>
      <c r="J3357" s="16" t="n">
        <v>7</v>
      </c>
      <c r="K3357" s="16" t="n">
        <v>3</v>
      </c>
      <c r="L3357" s="16" t="s">
        <v>41</v>
      </c>
      <c r="M3357" s="18" t="n">
        <f aca="false">IF(ISNUMBER(B3357),B3357,IF(MID(B3357,3,1)="-",DATE(VALUE(RIGHT(B3357,4)),VALUE(MID(B3357,4,2)),VALUE(LEFT(B3357,2))),DATE(VALUE(LEFT(B3357,4)),VALUE(MID(B3357,6,2)),VALUE(RIGHT(B3357,2)))))</f>
        <v>45937</v>
      </c>
      <c r="N3357" s="16" t="n">
        <f aca="false">MONTH(M3357)</f>
        <v>10</v>
      </c>
      <c r="O3357" s="16" t="str">
        <f aca="false">PROPER(TRIM(H3357))</f>
        <v>Pune</v>
      </c>
      <c r="P3357" s="16" t="str">
        <f aca="false">IFERROR(VLOOKUP(O3357,city_map!$A$2:$B$6,2,FALSE()),O3357)</f>
        <v>Pune</v>
      </c>
      <c r="Q3357" s="16" t="n">
        <f aca="false">IF(ISNUMBER(F3357),F3357,VALUE(SUBSTITUTE(SUBSTITUTE(F3357,"₹",""),",","")))</f>
        <v>1989</v>
      </c>
      <c r="R3357" s="16" t="n">
        <f aca="false">IF(E3357=99,1,E3357)</f>
        <v>1</v>
      </c>
      <c r="S3357" s="16" t="n">
        <f aca="false">IF(G3357="",0,G3357)</f>
        <v>0.2</v>
      </c>
      <c r="T3357" s="16" t="str">
        <f aca="false">IF(I3357="","Unknown",IF(I3357="upi","UPI",I3357))</f>
        <v>Debit Card</v>
      </c>
      <c r="U3357" s="16" t="str">
        <f aca="false">IF(L3357="Yes","Y",IF(L3357="No","N",L3357))</f>
        <v>N</v>
      </c>
      <c r="V3357" s="19" t="n">
        <f aca="false">ROUND(R3357*Q3357*(1-S3357),2)</f>
        <v>1591.2</v>
      </c>
      <c r="W3357" s="16" t="str">
        <f aca="false">_xlfn.XLOOKUP(D3357,products!$A$2:$A$61,products!$C$2:$C$61,"Not found")</f>
        <v>Home</v>
      </c>
    </row>
    <row r="3358" customFormat="false" ht="15" hidden="false" customHeight="false" outlineLevel="0" collapsed="false">
      <c r="A3358" s="16" t="s">
        <v>4670</v>
      </c>
      <c r="B3358" s="16" t="s">
        <v>4664</v>
      </c>
      <c r="C3358" s="16" t="s">
        <v>419</v>
      </c>
      <c r="D3358" s="16" t="s">
        <v>219</v>
      </c>
      <c r="E3358" s="16" t="n">
        <v>1</v>
      </c>
      <c r="F3358" s="16" t="n">
        <v>1333</v>
      </c>
      <c r="G3358" s="16" t="n">
        <v>0.15</v>
      </c>
      <c r="H3358" s="16" t="s">
        <v>797</v>
      </c>
      <c r="I3358" s="16" t="s">
        <v>60</v>
      </c>
      <c r="J3358" s="16" t="n">
        <v>6</v>
      </c>
      <c r="K3358" s="16" t="n">
        <v>3</v>
      </c>
      <c r="L3358" s="16" t="s">
        <v>41</v>
      </c>
      <c r="M3358" s="18" t="n">
        <f aca="false">IF(ISNUMBER(B3358),B3358,IF(MID(B3358,3,1)="-",DATE(VALUE(RIGHT(B3358,4)),VALUE(MID(B3358,4,2)),VALUE(LEFT(B3358,2))),DATE(VALUE(LEFT(B3358,4)),VALUE(MID(B3358,6,2)),VALUE(RIGHT(B3358,2)))))</f>
        <v>45937</v>
      </c>
      <c r="N3358" s="16" t="n">
        <f aca="false">MONTH(M3358)</f>
        <v>10</v>
      </c>
      <c r="O3358" s="16" t="str">
        <f aca="false">PROPER(TRIM(H3358))</f>
        <v>New Delhi</v>
      </c>
      <c r="P3358" s="16" t="str">
        <f aca="false">IFERROR(VLOOKUP(O3358,city_map!$A$2:$B$6,2,FALSE()),O3358)</f>
        <v>Delhi</v>
      </c>
      <c r="Q3358" s="16" t="n">
        <f aca="false">IF(ISNUMBER(F3358),F3358,VALUE(SUBSTITUTE(SUBSTITUTE(F3358,"₹",""),",","")))</f>
        <v>1333</v>
      </c>
      <c r="R3358" s="16" t="n">
        <f aca="false">IF(E3358=99,1,E3358)</f>
        <v>1</v>
      </c>
      <c r="S3358" s="16" t="n">
        <f aca="false">IF(G3358="",0,G3358)</f>
        <v>0.15</v>
      </c>
      <c r="T3358" s="16" t="str">
        <f aca="false">IF(I3358="","Unknown",IF(I3358="upi","UPI",I3358))</f>
        <v>UPI</v>
      </c>
      <c r="U3358" s="16" t="str">
        <f aca="false">IF(L3358="Yes","Y",IF(L3358="No","N",L3358))</f>
        <v>N</v>
      </c>
      <c r="V3358" s="19" t="n">
        <f aca="false">ROUND(R3358*Q3358*(1-S3358),2)</f>
        <v>1133.05</v>
      </c>
      <c r="W3358" s="16" t="str">
        <f aca="false">_xlfn.XLOOKUP(D3358,products!$A$2:$A$61,products!$C$2:$C$61,"Not found")</f>
        <v>Electronics</v>
      </c>
    </row>
    <row r="3359" customFormat="false" ht="15" hidden="false" customHeight="false" outlineLevel="0" collapsed="false">
      <c r="A3359" s="16" t="s">
        <v>4671</v>
      </c>
      <c r="B3359" s="16" t="s">
        <v>4664</v>
      </c>
      <c r="C3359" s="16" t="s">
        <v>4672</v>
      </c>
      <c r="D3359" s="16" t="s">
        <v>136</v>
      </c>
      <c r="E3359" s="16" t="n">
        <v>1</v>
      </c>
      <c r="F3359" s="16" t="n">
        <v>2268</v>
      </c>
      <c r="G3359" s="16" t="n">
        <v>0.3</v>
      </c>
      <c r="H3359" s="16" t="s">
        <v>112</v>
      </c>
      <c r="I3359" s="16" t="s">
        <v>40</v>
      </c>
      <c r="J3359" s="16" t="n">
        <v>4</v>
      </c>
      <c r="K3359" s="16" t="n">
        <v>5</v>
      </c>
      <c r="L3359" s="16" t="s">
        <v>41</v>
      </c>
      <c r="M3359" s="18" t="n">
        <f aca="false">IF(ISNUMBER(B3359),B3359,IF(MID(B3359,3,1)="-",DATE(VALUE(RIGHT(B3359,4)),VALUE(MID(B3359,4,2)),VALUE(LEFT(B3359,2))),DATE(VALUE(LEFT(B3359,4)),VALUE(MID(B3359,6,2)),VALUE(RIGHT(B3359,2)))))</f>
        <v>45937</v>
      </c>
      <c r="N3359" s="16" t="n">
        <f aca="false">MONTH(M3359)</f>
        <v>10</v>
      </c>
      <c r="O3359" s="16" t="str">
        <f aca="false">PROPER(TRIM(H3359))</f>
        <v>Mumbai</v>
      </c>
      <c r="P3359" s="16" t="str">
        <f aca="false">IFERROR(VLOOKUP(O3359,city_map!$A$2:$B$6,2,FALSE()),O3359)</f>
        <v>Mumbai</v>
      </c>
      <c r="Q3359" s="16" t="n">
        <f aca="false">IF(ISNUMBER(F3359),F3359,VALUE(SUBSTITUTE(SUBSTITUTE(F3359,"₹",""),",","")))</f>
        <v>2268</v>
      </c>
      <c r="R3359" s="16" t="n">
        <f aca="false">IF(E3359=99,1,E3359)</f>
        <v>1</v>
      </c>
      <c r="S3359" s="16" t="n">
        <f aca="false">IF(G3359="",0,G3359)</f>
        <v>0.3</v>
      </c>
      <c r="T3359" s="16" t="str">
        <f aca="false">IF(I3359="","Unknown",IF(I3359="upi","UPI",I3359))</f>
        <v>COD</v>
      </c>
      <c r="U3359" s="16" t="str">
        <f aca="false">IF(L3359="Yes","Y",IF(L3359="No","N",L3359))</f>
        <v>N</v>
      </c>
      <c r="V3359" s="19" t="n">
        <f aca="false">ROUND(R3359*Q3359*(1-S3359),2)</f>
        <v>1587.6</v>
      </c>
      <c r="W3359" s="16" t="str">
        <f aca="false">_xlfn.XLOOKUP(D3359,products!$A$2:$A$61,products!$C$2:$C$61,"Not found")</f>
        <v>Electronics</v>
      </c>
    </row>
    <row r="3360" customFormat="false" ht="15" hidden="false" customHeight="false" outlineLevel="0" collapsed="false">
      <c r="A3360" s="16" t="s">
        <v>4673</v>
      </c>
      <c r="B3360" s="16" t="s">
        <v>4664</v>
      </c>
      <c r="C3360" s="16" t="s">
        <v>788</v>
      </c>
      <c r="D3360" s="16" t="s">
        <v>179</v>
      </c>
      <c r="E3360" s="16" t="n">
        <v>3</v>
      </c>
      <c r="F3360" s="16" t="n">
        <v>2544</v>
      </c>
      <c r="G3360" s="16" t="n">
        <v>0.3</v>
      </c>
      <c r="H3360" s="16" t="s">
        <v>46</v>
      </c>
      <c r="I3360" s="16" t="s">
        <v>71</v>
      </c>
      <c r="J3360" s="16" t="n">
        <v>3</v>
      </c>
      <c r="K3360" s="16" t="n">
        <v>3</v>
      </c>
      <c r="L3360" s="16" t="s">
        <v>57</v>
      </c>
      <c r="M3360" s="18" t="n">
        <f aca="false">IF(ISNUMBER(B3360),B3360,IF(MID(B3360,3,1)="-",DATE(VALUE(RIGHT(B3360,4)),VALUE(MID(B3360,4,2)),VALUE(LEFT(B3360,2))),DATE(VALUE(LEFT(B3360,4)),VALUE(MID(B3360,6,2)),VALUE(RIGHT(B3360,2)))))</f>
        <v>45937</v>
      </c>
      <c r="N3360" s="16" t="n">
        <f aca="false">MONTH(M3360)</f>
        <v>10</v>
      </c>
      <c r="O3360" s="16" t="str">
        <f aca="false">PROPER(TRIM(H3360))</f>
        <v>Chennai</v>
      </c>
      <c r="P3360" s="16" t="str">
        <f aca="false">IFERROR(VLOOKUP(O3360,city_map!$A$2:$B$6,2,FALSE()),O3360)</f>
        <v>Chennai</v>
      </c>
      <c r="Q3360" s="16" t="n">
        <f aca="false">IF(ISNUMBER(F3360),F3360,VALUE(SUBSTITUTE(SUBSTITUTE(F3360,"₹",""),",","")))</f>
        <v>2544</v>
      </c>
      <c r="R3360" s="16" t="n">
        <f aca="false">IF(E3360=99,1,E3360)</f>
        <v>3</v>
      </c>
      <c r="S3360" s="16" t="n">
        <f aca="false">IF(G3360="",0,G3360)</f>
        <v>0.3</v>
      </c>
      <c r="T3360" s="16" t="str">
        <f aca="false">IF(I3360="","Unknown",IF(I3360="upi","UPI",I3360))</f>
        <v>Credit Card</v>
      </c>
      <c r="U3360" s="16" t="str">
        <f aca="false">IF(L3360="Yes","Y",IF(L3360="No","N",L3360))</f>
        <v>Y</v>
      </c>
      <c r="V3360" s="19" t="n">
        <f aca="false">ROUND(R3360*Q3360*(1-S3360),2)</f>
        <v>5342.4</v>
      </c>
      <c r="W3360" s="16" t="str">
        <f aca="false">_xlfn.XLOOKUP(D3360,products!$A$2:$A$61,products!$C$2:$C$61,"Not found")</f>
        <v>Electronics</v>
      </c>
    </row>
    <row r="3361" customFormat="false" ht="15" hidden="false" customHeight="false" outlineLevel="0" collapsed="false">
      <c r="A3361" s="16" t="s">
        <v>4674</v>
      </c>
      <c r="B3361" s="16" t="s">
        <v>4664</v>
      </c>
      <c r="C3361" s="16" t="s">
        <v>1462</v>
      </c>
      <c r="D3361" s="16" t="s">
        <v>126</v>
      </c>
      <c r="E3361" s="16" t="n">
        <v>1</v>
      </c>
      <c r="F3361" s="16" t="s">
        <v>4675</v>
      </c>
      <c r="G3361" s="16" t="n">
        <v>0.1</v>
      </c>
      <c r="H3361" s="16" t="s">
        <v>112</v>
      </c>
      <c r="I3361" s="16" t="s">
        <v>71</v>
      </c>
      <c r="J3361" s="16" t="n">
        <v>3</v>
      </c>
      <c r="K3361" s="16" t="n">
        <v>3</v>
      </c>
      <c r="L3361" s="16" t="s">
        <v>57</v>
      </c>
      <c r="M3361" s="18" t="n">
        <f aca="false">IF(ISNUMBER(B3361),B3361,IF(MID(B3361,3,1)="-",DATE(VALUE(RIGHT(B3361,4)),VALUE(MID(B3361,4,2)),VALUE(LEFT(B3361,2))),DATE(VALUE(LEFT(B3361,4)),VALUE(MID(B3361,6,2)),VALUE(RIGHT(B3361,2)))))</f>
        <v>45937</v>
      </c>
      <c r="N3361" s="16" t="n">
        <f aca="false">MONTH(M3361)</f>
        <v>10</v>
      </c>
      <c r="O3361" s="16" t="str">
        <f aca="false">PROPER(TRIM(H3361))</f>
        <v>Mumbai</v>
      </c>
      <c r="P3361" s="16" t="str">
        <f aca="false">IFERROR(VLOOKUP(O3361,city_map!$A$2:$B$6,2,FALSE()),O3361)</f>
        <v>Mumbai</v>
      </c>
      <c r="Q3361" s="16" t="n">
        <f aca="false">IF(ISNUMBER(F3361),F3361,VALUE(SUBSTITUTE(SUBSTITUTE(F3361,"₹",""),",","")))</f>
        <v>406</v>
      </c>
      <c r="R3361" s="16" t="n">
        <f aca="false">IF(E3361=99,1,E3361)</f>
        <v>1</v>
      </c>
      <c r="S3361" s="16" t="n">
        <f aca="false">IF(G3361="",0,G3361)</f>
        <v>0.1</v>
      </c>
      <c r="T3361" s="16" t="str">
        <f aca="false">IF(I3361="","Unknown",IF(I3361="upi","UPI",I3361))</f>
        <v>Credit Card</v>
      </c>
      <c r="U3361" s="16" t="str">
        <f aca="false">IF(L3361="Yes","Y",IF(L3361="No","N",L3361))</f>
        <v>Y</v>
      </c>
      <c r="V3361" s="19" t="n">
        <f aca="false">ROUND(R3361*Q3361*(1-S3361),2)</f>
        <v>365.4</v>
      </c>
      <c r="W3361" s="16" t="str">
        <f aca="false">_xlfn.XLOOKUP(D3361,products!$A$2:$A$61,products!$C$2:$C$61,"Not found")</f>
        <v>Home</v>
      </c>
    </row>
    <row r="3362" customFormat="false" ht="15" hidden="false" customHeight="false" outlineLevel="0" collapsed="false">
      <c r="A3362" s="16" t="s">
        <v>4676</v>
      </c>
      <c r="B3362" s="16" t="s">
        <v>4664</v>
      </c>
      <c r="C3362" s="16" t="s">
        <v>2532</v>
      </c>
      <c r="D3362" s="16" t="s">
        <v>262</v>
      </c>
      <c r="E3362" s="16" t="n">
        <v>1</v>
      </c>
      <c r="F3362" s="16" t="n">
        <v>794</v>
      </c>
      <c r="G3362" s="16" t="n">
        <v>0.15</v>
      </c>
      <c r="H3362" s="16" t="s">
        <v>67</v>
      </c>
      <c r="I3362" s="16" t="s">
        <v>40</v>
      </c>
      <c r="J3362" s="16" t="n">
        <v>3</v>
      </c>
      <c r="K3362" s="16" t="n">
        <v>4</v>
      </c>
      <c r="L3362" s="16" t="s">
        <v>41</v>
      </c>
      <c r="M3362" s="18" t="n">
        <f aca="false">IF(ISNUMBER(B3362),B3362,IF(MID(B3362,3,1)="-",DATE(VALUE(RIGHT(B3362,4)),VALUE(MID(B3362,4,2)),VALUE(LEFT(B3362,2))),DATE(VALUE(LEFT(B3362,4)),VALUE(MID(B3362,6,2)),VALUE(RIGHT(B3362,2)))))</f>
        <v>45937</v>
      </c>
      <c r="N3362" s="16" t="n">
        <f aca="false">MONTH(M3362)</f>
        <v>10</v>
      </c>
      <c r="O3362" s="16" t="str">
        <f aca="false">PROPER(TRIM(H3362))</f>
        <v>Kolkata</v>
      </c>
      <c r="P3362" s="16" t="str">
        <f aca="false">IFERROR(VLOOKUP(O3362,city_map!$A$2:$B$6,2,FALSE()),O3362)</f>
        <v>Kolkata</v>
      </c>
      <c r="Q3362" s="16" t="n">
        <f aca="false">IF(ISNUMBER(F3362),F3362,VALUE(SUBSTITUTE(SUBSTITUTE(F3362,"₹",""),",","")))</f>
        <v>794</v>
      </c>
      <c r="R3362" s="16" t="n">
        <f aca="false">IF(E3362=99,1,E3362)</f>
        <v>1</v>
      </c>
      <c r="S3362" s="16" t="n">
        <f aca="false">IF(G3362="",0,G3362)</f>
        <v>0.15</v>
      </c>
      <c r="T3362" s="16" t="str">
        <f aca="false">IF(I3362="","Unknown",IF(I3362="upi","UPI",I3362))</f>
        <v>COD</v>
      </c>
      <c r="U3362" s="16" t="str">
        <f aca="false">IF(L3362="Yes","Y",IF(L3362="No","N",L3362))</f>
        <v>N</v>
      </c>
      <c r="V3362" s="19" t="n">
        <f aca="false">ROUND(R3362*Q3362*(1-S3362),2)</f>
        <v>674.9</v>
      </c>
      <c r="W3362" s="16" t="str">
        <f aca="false">_xlfn.XLOOKUP(D3362,products!$A$2:$A$61,products!$C$2:$C$61,"Not found")</f>
        <v>Home</v>
      </c>
    </row>
    <row r="3363" customFormat="false" ht="15" hidden="false" customHeight="false" outlineLevel="0" collapsed="false">
      <c r="A3363" s="16" t="s">
        <v>4677</v>
      </c>
      <c r="B3363" s="16" t="s">
        <v>4678</v>
      </c>
      <c r="C3363" s="16" t="s">
        <v>476</v>
      </c>
      <c r="D3363" s="16" t="s">
        <v>149</v>
      </c>
      <c r="E3363" s="16" t="n">
        <v>2</v>
      </c>
      <c r="F3363" s="16" t="n">
        <v>1609</v>
      </c>
      <c r="G3363" s="16" t="n">
        <v>0.2</v>
      </c>
      <c r="H3363" s="16" t="s">
        <v>39</v>
      </c>
      <c r="I3363" s="16" t="s">
        <v>60</v>
      </c>
      <c r="J3363" s="16" t="n">
        <v>4</v>
      </c>
      <c r="K3363" s="16" t="n">
        <v>3</v>
      </c>
      <c r="L3363" s="16" t="s">
        <v>41</v>
      </c>
      <c r="M3363" s="18" t="n">
        <f aca="false">IF(ISNUMBER(B3363),B3363,IF(MID(B3363,3,1)="-",DATE(VALUE(RIGHT(B3363,4)),VALUE(MID(B3363,4,2)),VALUE(LEFT(B3363,2))),DATE(VALUE(LEFT(B3363,4)),VALUE(MID(B3363,6,2)),VALUE(RIGHT(B3363,2)))))</f>
        <v>45937</v>
      </c>
      <c r="N3363" s="16" t="n">
        <f aca="false">MONTH(M3363)</f>
        <v>10</v>
      </c>
      <c r="O3363" s="16" t="str">
        <f aca="false">PROPER(TRIM(H3363))</f>
        <v>Delhi</v>
      </c>
      <c r="P3363" s="16" t="str">
        <f aca="false">IFERROR(VLOOKUP(O3363,city_map!$A$2:$B$6,2,FALSE()),O3363)</f>
        <v>Delhi</v>
      </c>
      <c r="Q3363" s="16" t="n">
        <f aca="false">IF(ISNUMBER(F3363),F3363,VALUE(SUBSTITUTE(SUBSTITUTE(F3363,"₹",""),",","")))</f>
        <v>1609</v>
      </c>
      <c r="R3363" s="16" t="n">
        <f aca="false">IF(E3363=99,1,E3363)</f>
        <v>2</v>
      </c>
      <c r="S3363" s="16" t="n">
        <f aca="false">IF(G3363="",0,G3363)</f>
        <v>0.2</v>
      </c>
      <c r="T3363" s="16" t="str">
        <f aca="false">IF(I3363="","Unknown",IF(I3363="upi","UPI",I3363))</f>
        <v>UPI</v>
      </c>
      <c r="U3363" s="16" t="str">
        <f aca="false">IF(L3363="Yes","Y",IF(L3363="No","N",L3363))</f>
        <v>N</v>
      </c>
      <c r="V3363" s="19" t="n">
        <f aca="false">ROUND(R3363*Q3363*(1-S3363),2)</f>
        <v>2574.4</v>
      </c>
      <c r="W3363" s="16" t="str">
        <f aca="false">_xlfn.XLOOKUP(D3363,products!$A$2:$A$61,products!$C$2:$C$61,"Not found")</f>
        <v>Fashion</v>
      </c>
    </row>
    <row r="3364" customFormat="false" ht="15" hidden="false" customHeight="false" outlineLevel="0" collapsed="false">
      <c r="A3364" s="16" t="s">
        <v>4679</v>
      </c>
      <c r="B3364" s="16" t="s">
        <v>4664</v>
      </c>
      <c r="C3364" s="16" t="s">
        <v>702</v>
      </c>
      <c r="D3364" s="16" t="s">
        <v>170</v>
      </c>
      <c r="E3364" s="16" t="n">
        <v>2</v>
      </c>
      <c r="F3364" s="16" t="n">
        <v>3395</v>
      </c>
      <c r="G3364" s="16" t="n">
        <v>0.15</v>
      </c>
      <c r="H3364" s="16" t="s">
        <v>130</v>
      </c>
      <c r="I3364" s="16" t="s">
        <v>60</v>
      </c>
      <c r="J3364" s="16" t="n">
        <v>4</v>
      </c>
      <c r="K3364" s="16" t="n">
        <v>4</v>
      </c>
      <c r="L3364" s="16" t="s">
        <v>41</v>
      </c>
      <c r="M3364" s="18" t="n">
        <f aca="false">IF(ISNUMBER(B3364),B3364,IF(MID(B3364,3,1)="-",DATE(VALUE(RIGHT(B3364,4)),VALUE(MID(B3364,4,2)),VALUE(LEFT(B3364,2))),DATE(VALUE(LEFT(B3364,4)),VALUE(MID(B3364,6,2)),VALUE(RIGHT(B3364,2)))))</f>
        <v>45937</v>
      </c>
      <c r="N3364" s="16" t="n">
        <f aca="false">MONTH(M3364)</f>
        <v>10</v>
      </c>
      <c r="O3364" s="16" t="str">
        <f aca="false">PROPER(TRIM(H3364))</f>
        <v>Bengaluru</v>
      </c>
      <c r="P3364" s="16" t="str">
        <f aca="false">IFERROR(VLOOKUP(O3364,city_map!$A$2:$B$6,2,FALSE()),O3364)</f>
        <v>Bengaluru</v>
      </c>
      <c r="Q3364" s="16" t="n">
        <f aca="false">IF(ISNUMBER(F3364),F3364,VALUE(SUBSTITUTE(SUBSTITUTE(F3364,"₹",""),",","")))</f>
        <v>3395</v>
      </c>
      <c r="R3364" s="16" t="n">
        <f aca="false">IF(E3364=99,1,E3364)</f>
        <v>2</v>
      </c>
      <c r="S3364" s="16" t="n">
        <f aca="false">IF(G3364="",0,G3364)</f>
        <v>0.15</v>
      </c>
      <c r="T3364" s="16" t="str">
        <f aca="false">IF(I3364="","Unknown",IF(I3364="upi","UPI",I3364))</f>
        <v>UPI</v>
      </c>
      <c r="U3364" s="16" t="str">
        <f aca="false">IF(L3364="Yes","Y",IF(L3364="No","N",L3364))</f>
        <v>N</v>
      </c>
      <c r="V3364" s="19" t="n">
        <f aca="false">ROUND(R3364*Q3364*(1-S3364),2)</f>
        <v>5771.5</v>
      </c>
      <c r="W3364" s="16" t="str">
        <f aca="false">_xlfn.XLOOKUP(D3364,products!$A$2:$A$61,products!$C$2:$C$61,"Not found")</f>
        <v>Home</v>
      </c>
    </row>
    <row r="3365" customFormat="false" ht="15" hidden="false" customHeight="false" outlineLevel="0" collapsed="false">
      <c r="A3365" s="16" t="s">
        <v>4680</v>
      </c>
      <c r="B3365" s="16" t="s">
        <v>4664</v>
      </c>
      <c r="C3365" s="16" t="s">
        <v>1815</v>
      </c>
      <c r="D3365" s="16" t="s">
        <v>173</v>
      </c>
      <c r="E3365" s="16" t="n">
        <v>4</v>
      </c>
      <c r="F3365" s="16" t="n">
        <v>1245</v>
      </c>
      <c r="G3365" s="16" t="n">
        <v>0.3</v>
      </c>
      <c r="H3365" s="16" t="s">
        <v>81</v>
      </c>
      <c r="I3365" s="16" t="s">
        <v>60</v>
      </c>
      <c r="J3365" s="16" t="n">
        <v>5</v>
      </c>
      <c r="K3365" s="16" t="n">
        <v>4</v>
      </c>
      <c r="L3365" s="16" t="s">
        <v>41</v>
      </c>
      <c r="M3365" s="18" t="n">
        <f aca="false">IF(ISNUMBER(B3365),B3365,IF(MID(B3365,3,1)="-",DATE(VALUE(RIGHT(B3365,4)),VALUE(MID(B3365,4,2)),VALUE(LEFT(B3365,2))),DATE(VALUE(LEFT(B3365,4)),VALUE(MID(B3365,6,2)),VALUE(RIGHT(B3365,2)))))</f>
        <v>45937</v>
      </c>
      <c r="N3365" s="16" t="n">
        <f aca="false">MONTH(M3365)</f>
        <v>10</v>
      </c>
      <c r="O3365" s="16" t="str">
        <f aca="false">PROPER(TRIM(H3365))</f>
        <v>Hyderabad</v>
      </c>
      <c r="P3365" s="16" t="str">
        <f aca="false">IFERROR(VLOOKUP(O3365,city_map!$A$2:$B$6,2,FALSE()),O3365)</f>
        <v>Hyderabad</v>
      </c>
      <c r="Q3365" s="16" t="n">
        <f aca="false">IF(ISNUMBER(F3365),F3365,VALUE(SUBSTITUTE(SUBSTITUTE(F3365,"₹",""),",","")))</f>
        <v>1245</v>
      </c>
      <c r="R3365" s="16" t="n">
        <f aca="false">IF(E3365=99,1,E3365)</f>
        <v>4</v>
      </c>
      <c r="S3365" s="16" t="n">
        <f aca="false">IF(G3365="",0,G3365)</f>
        <v>0.3</v>
      </c>
      <c r="T3365" s="16" t="str">
        <f aca="false">IF(I3365="","Unknown",IF(I3365="upi","UPI",I3365))</f>
        <v>UPI</v>
      </c>
      <c r="U3365" s="16" t="str">
        <f aca="false">IF(L3365="Yes","Y",IF(L3365="No","N",L3365))</f>
        <v>N</v>
      </c>
      <c r="V3365" s="19" t="n">
        <f aca="false">ROUND(R3365*Q3365*(1-S3365),2)</f>
        <v>3486</v>
      </c>
      <c r="W3365" s="16" t="str">
        <f aca="false">_xlfn.XLOOKUP(D3365,products!$A$2:$A$61,products!$C$2:$C$61,"Not found")</f>
        <v>Fashion</v>
      </c>
    </row>
    <row r="3366" customFormat="false" ht="15" hidden="false" customHeight="false" outlineLevel="0" collapsed="false">
      <c r="A3366" s="16" t="s">
        <v>4681</v>
      </c>
      <c r="B3366" s="16" t="s">
        <v>4664</v>
      </c>
      <c r="C3366" s="16" t="s">
        <v>2137</v>
      </c>
      <c r="D3366" s="16" t="s">
        <v>262</v>
      </c>
      <c r="E3366" s="16" t="n">
        <v>2</v>
      </c>
      <c r="F3366" s="16" t="n">
        <v>792</v>
      </c>
      <c r="G3366" s="16" t="n">
        <v>0.25</v>
      </c>
      <c r="H3366" s="16" t="s">
        <v>56</v>
      </c>
      <c r="I3366" s="16" t="s">
        <v>40</v>
      </c>
      <c r="J3366" s="16" t="n">
        <v>6</v>
      </c>
      <c r="K3366" s="16" t="n">
        <v>4</v>
      </c>
      <c r="L3366" s="16" t="s">
        <v>41</v>
      </c>
      <c r="M3366" s="18" t="n">
        <f aca="false">IF(ISNUMBER(B3366),B3366,IF(MID(B3366,3,1)="-",DATE(VALUE(RIGHT(B3366,4)),VALUE(MID(B3366,4,2)),VALUE(LEFT(B3366,2))),DATE(VALUE(LEFT(B3366,4)),VALUE(MID(B3366,6,2)),VALUE(RIGHT(B3366,2)))))</f>
        <v>45937</v>
      </c>
      <c r="N3366" s="16" t="n">
        <f aca="false">MONTH(M3366)</f>
        <v>10</v>
      </c>
      <c r="O3366" s="16" t="str">
        <f aca="false">PROPER(TRIM(H3366))</f>
        <v>Lucknow</v>
      </c>
      <c r="P3366" s="16" t="str">
        <f aca="false">IFERROR(VLOOKUP(O3366,city_map!$A$2:$B$6,2,FALSE()),O3366)</f>
        <v>Lucknow</v>
      </c>
      <c r="Q3366" s="16" t="n">
        <f aca="false">IF(ISNUMBER(F3366),F3366,VALUE(SUBSTITUTE(SUBSTITUTE(F3366,"₹",""),",","")))</f>
        <v>792</v>
      </c>
      <c r="R3366" s="16" t="n">
        <f aca="false">IF(E3366=99,1,E3366)</f>
        <v>2</v>
      </c>
      <c r="S3366" s="16" t="n">
        <f aca="false">IF(G3366="",0,G3366)</f>
        <v>0.25</v>
      </c>
      <c r="T3366" s="16" t="str">
        <f aca="false">IF(I3366="","Unknown",IF(I3366="upi","UPI",I3366))</f>
        <v>COD</v>
      </c>
      <c r="U3366" s="16" t="str">
        <f aca="false">IF(L3366="Yes","Y",IF(L3366="No","N",L3366))</f>
        <v>N</v>
      </c>
      <c r="V3366" s="19" t="n">
        <f aca="false">ROUND(R3366*Q3366*(1-S3366),2)</f>
        <v>1188</v>
      </c>
      <c r="W3366" s="16" t="str">
        <f aca="false">_xlfn.XLOOKUP(D3366,products!$A$2:$A$61,products!$C$2:$C$61,"Not found")</f>
        <v>Home</v>
      </c>
    </row>
    <row r="3367" customFormat="false" ht="15" hidden="false" customHeight="false" outlineLevel="0" collapsed="false">
      <c r="A3367" s="16" t="s">
        <v>4682</v>
      </c>
      <c r="B3367" s="16" t="s">
        <v>4664</v>
      </c>
      <c r="C3367" s="16" t="s">
        <v>2478</v>
      </c>
      <c r="D3367" s="16" t="s">
        <v>229</v>
      </c>
      <c r="E3367" s="16" t="n">
        <v>2</v>
      </c>
      <c r="F3367" s="16" t="n">
        <v>471</v>
      </c>
      <c r="G3367" s="16" t="n">
        <v>0.1</v>
      </c>
      <c r="H3367" s="16" t="s">
        <v>112</v>
      </c>
      <c r="I3367" s="16" t="s">
        <v>60</v>
      </c>
      <c r="J3367" s="16" t="n">
        <v>4</v>
      </c>
      <c r="K3367" s="16" t="n">
        <v>3</v>
      </c>
      <c r="L3367" s="16" t="s">
        <v>57</v>
      </c>
      <c r="M3367" s="18" t="n">
        <f aca="false">IF(ISNUMBER(B3367),B3367,IF(MID(B3367,3,1)="-",DATE(VALUE(RIGHT(B3367,4)),VALUE(MID(B3367,4,2)),VALUE(LEFT(B3367,2))),DATE(VALUE(LEFT(B3367,4)),VALUE(MID(B3367,6,2)),VALUE(RIGHT(B3367,2)))))</f>
        <v>45937</v>
      </c>
      <c r="N3367" s="16" t="n">
        <f aca="false">MONTH(M3367)</f>
        <v>10</v>
      </c>
      <c r="O3367" s="16" t="str">
        <f aca="false">PROPER(TRIM(H3367))</f>
        <v>Mumbai</v>
      </c>
      <c r="P3367" s="16" t="str">
        <f aca="false">IFERROR(VLOOKUP(O3367,city_map!$A$2:$B$6,2,FALSE()),O3367)</f>
        <v>Mumbai</v>
      </c>
      <c r="Q3367" s="16" t="n">
        <f aca="false">IF(ISNUMBER(F3367),F3367,VALUE(SUBSTITUTE(SUBSTITUTE(F3367,"₹",""),",","")))</f>
        <v>471</v>
      </c>
      <c r="R3367" s="16" t="n">
        <f aca="false">IF(E3367=99,1,E3367)</f>
        <v>2</v>
      </c>
      <c r="S3367" s="16" t="n">
        <f aca="false">IF(G3367="",0,G3367)</f>
        <v>0.1</v>
      </c>
      <c r="T3367" s="16" t="str">
        <f aca="false">IF(I3367="","Unknown",IF(I3367="upi","UPI",I3367))</f>
        <v>UPI</v>
      </c>
      <c r="U3367" s="16" t="str">
        <f aca="false">IF(L3367="Yes","Y",IF(L3367="No","N",L3367))</f>
        <v>Y</v>
      </c>
      <c r="V3367" s="19" t="n">
        <f aca="false">ROUND(R3367*Q3367*(1-S3367),2)</f>
        <v>847.8</v>
      </c>
      <c r="W3367" s="16" t="str">
        <f aca="false">_xlfn.XLOOKUP(D3367,products!$A$2:$A$61,products!$C$2:$C$61,"Not found")</f>
        <v>Books</v>
      </c>
    </row>
    <row r="3368" customFormat="false" ht="15" hidden="false" customHeight="false" outlineLevel="0" collapsed="false">
      <c r="A3368" s="16" t="s">
        <v>4683</v>
      </c>
      <c r="B3368" s="16" t="s">
        <v>4664</v>
      </c>
      <c r="C3368" s="16" t="s">
        <v>2708</v>
      </c>
      <c r="D3368" s="16" t="s">
        <v>111</v>
      </c>
      <c r="E3368" s="16" t="n">
        <v>3</v>
      </c>
      <c r="F3368" s="16" t="n">
        <v>975</v>
      </c>
      <c r="G3368" s="16" t="n">
        <v>0.25</v>
      </c>
      <c r="H3368" s="16" t="s">
        <v>130</v>
      </c>
      <c r="I3368" s="16" t="s">
        <v>40</v>
      </c>
      <c r="J3368" s="16" t="n">
        <v>3</v>
      </c>
      <c r="K3368" s="16" t="n">
        <v>3</v>
      </c>
      <c r="L3368" s="16" t="s">
        <v>174</v>
      </c>
      <c r="M3368" s="18" t="n">
        <f aca="false">IF(ISNUMBER(B3368),B3368,IF(MID(B3368,3,1)="-",DATE(VALUE(RIGHT(B3368,4)),VALUE(MID(B3368,4,2)),VALUE(LEFT(B3368,2))),DATE(VALUE(LEFT(B3368,4)),VALUE(MID(B3368,6,2)),VALUE(RIGHT(B3368,2)))))</f>
        <v>45937</v>
      </c>
      <c r="N3368" s="16" t="n">
        <f aca="false">MONTH(M3368)</f>
        <v>10</v>
      </c>
      <c r="O3368" s="16" t="str">
        <f aca="false">PROPER(TRIM(H3368))</f>
        <v>Bengaluru</v>
      </c>
      <c r="P3368" s="16" t="str">
        <f aca="false">IFERROR(VLOOKUP(O3368,city_map!$A$2:$B$6,2,FALSE()),O3368)</f>
        <v>Bengaluru</v>
      </c>
      <c r="Q3368" s="16" t="n">
        <f aca="false">IF(ISNUMBER(F3368),F3368,VALUE(SUBSTITUTE(SUBSTITUTE(F3368,"₹",""),",","")))</f>
        <v>975</v>
      </c>
      <c r="R3368" s="16" t="n">
        <f aca="false">IF(E3368=99,1,E3368)</f>
        <v>3</v>
      </c>
      <c r="S3368" s="16" t="n">
        <f aca="false">IF(G3368="",0,G3368)</f>
        <v>0.25</v>
      </c>
      <c r="T3368" s="16" t="str">
        <f aca="false">IF(I3368="","Unknown",IF(I3368="upi","UPI",I3368))</f>
        <v>COD</v>
      </c>
      <c r="U3368" s="16" t="str">
        <f aca="false">IF(L3368="Yes","Y",IF(L3368="No","N",L3368))</f>
        <v>N</v>
      </c>
      <c r="V3368" s="19" t="n">
        <f aca="false">ROUND(R3368*Q3368*(1-S3368),2)</f>
        <v>2193.75</v>
      </c>
      <c r="W3368" s="16" t="str">
        <f aca="false">_xlfn.XLOOKUP(D3368,products!$A$2:$A$61,products!$C$2:$C$61,"Not found")</f>
        <v>Books</v>
      </c>
    </row>
    <row r="3369" customFormat="false" ht="15" hidden="false" customHeight="false" outlineLevel="0" collapsed="false">
      <c r="A3369" s="16" t="s">
        <v>4684</v>
      </c>
      <c r="B3369" s="16" t="s">
        <v>4664</v>
      </c>
      <c r="C3369" s="16" t="s">
        <v>437</v>
      </c>
      <c r="D3369" s="16" t="s">
        <v>262</v>
      </c>
      <c r="E3369" s="16" t="n">
        <v>1</v>
      </c>
      <c r="F3369" s="16" t="n">
        <v>803</v>
      </c>
      <c r="G3369" s="16" t="n">
        <v>0.1</v>
      </c>
      <c r="H3369" s="16" t="s">
        <v>56</v>
      </c>
      <c r="I3369" s="16" t="s">
        <v>60</v>
      </c>
      <c r="J3369" s="16" t="n">
        <v>6</v>
      </c>
      <c r="K3369" s="16" t="n">
        <v>3</v>
      </c>
      <c r="L3369" s="16" t="s">
        <v>57</v>
      </c>
      <c r="M3369" s="18" t="n">
        <f aca="false">IF(ISNUMBER(B3369),B3369,IF(MID(B3369,3,1)="-",DATE(VALUE(RIGHT(B3369,4)),VALUE(MID(B3369,4,2)),VALUE(LEFT(B3369,2))),DATE(VALUE(LEFT(B3369,4)),VALUE(MID(B3369,6,2)),VALUE(RIGHT(B3369,2)))))</f>
        <v>45937</v>
      </c>
      <c r="N3369" s="16" t="n">
        <f aca="false">MONTH(M3369)</f>
        <v>10</v>
      </c>
      <c r="O3369" s="16" t="str">
        <f aca="false">PROPER(TRIM(H3369))</f>
        <v>Lucknow</v>
      </c>
      <c r="P3369" s="16" t="str">
        <f aca="false">IFERROR(VLOOKUP(O3369,city_map!$A$2:$B$6,2,FALSE()),O3369)</f>
        <v>Lucknow</v>
      </c>
      <c r="Q3369" s="16" t="n">
        <f aca="false">IF(ISNUMBER(F3369),F3369,VALUE(SUBSTITUTE(SUBSTITUTE(F3369,"₹",""),",","")))</f>
        <v>803</v>
      </c>
      <c r="R3369" s="16" t="n">
        <f aca="false">IF(E3369=99,1,E3369)</f>
        <v>1</v>
      </c>
      <c r="S3369" s="16" t="n">
        <f aca="false">IF(G3369="",0,G3369)</f>
        <v>0.1</v>
      </c>
      <c r="T3369" s="16" t="str">
        <f aca="false">IF(I3369="","Unknown",IF(I3369="upi","UPI",I3369))</f>
        <v>UPI</v>
      </c>
      <c r="U3369" s="16" t="str">
        <f aca="false">IF(L3369="Yes","Y",IF(L3369="No","N",L3369))</f>
        <v>Y</v>
      </c>
      <c r="V3369" s="19" t="n">
        <f aca="false">ROUND(R3369*Q3369*(1-S3369),2)</f>
        <v>722.7</v>
      </c>
      <c r="W3369" s="16" t="str">
        <f aca="false">_xlfn.XLOOKUP(D3369,products!$A$2:$A$61,products!$C$2:$C$61,"Not found")</f>
        <v>Home</v>
      </c>
    </row>
    <row r="3370" customFormat="false" ht="15" hidden="false" customHeight="false" outlineLevel="0" collapsed="false">
      <c r="A3370" s="16" t="s">
        <v>4685</v>
      </c>
      <c r="B3370" s="16" t="s">
        <v>4664</v>
      </c>
      <c r="C3370" s="16" t="s">
        <v>1530</v>
      </c>
      <c r="D3370" s="16" t="s">
        <v>219</v>
      </c>
      <c r="E3370" s="16" t="n">
        <v>1</v>
      </c>
      <c r="F3370" s="16" t="n">
        <v>1271</v>
      </c>
      <c r="G3370" s="16" t="n">
        <v>0.25</v>
      </c>
      <c r="H3370" s="16" t="s">
        <v>81</v>
      </c>
      <c r="I3370" s="16" t="s">
        <v>40</v>
      </c>
      <c r="J3370" s="16" t="n">
        <v>4</v>
      </c>
      <c r="K3370" s="16" t="n">
        <v>4</v>
      </c>
      <c r="L3370" s="16" t="s">
        <v>41</v>
      </c>
      <c r="M3370" s="18" t="n">
        <f aca="false">IF(ISNUMBER(B3370),B3370,IF(MID(B3370,3,1)="-",DATE(VALUE(RIGHT(B3370,4)),VALUE(MID(B3370,4,2)),VALUE(LEFT(B3370,2))),DATE(VALUE(LEFT(B3370,4)),VALUE(MID(B3370,6,2)),VALUE(RIGHT(B3370,2)))))</f>
        <v>45937</v>
      </c>
      <c r="N3370" s="16" t="n">
        <f aca="false">MONTH(M3370)</f>
        <v>10</v>
      </c>
      <c r="O3370" s="16" t="str">
        <f aca="false">PROPER(TRIM(H3370))</f>
        <v>Hyderabad</v>
      </c>
      <c r="P3370" s="16" t="str">
        <f aca="false">IFERROR(VLOOKUP(O3370,city_map!$A$2:$B$6,2,FALSE()),O3370)</f>
        <v>Hyderabad</v>
      </c>
      <c r="Q3370" s="16" t="n">
        <f aca="false">IF(ISNUMBER(F3370),F3370,VALUE(SUBSTITUTE(SUBSTITUTE(F3370,"₹",""),",","")))</f>
        <v>1271</v>
      </c>
      <c r="R3370" s="16" t="n">
        <f aca="false">IF(E3370=99,1,E3370)</f>
        <v>1</v>
      </c>
      <c r="S3370" s="16" t="n">
        <f aca="false">IF(G3370="",0,G3370)</f>
        <v>0.25</v>
      </c>
      <c r="T3370" s="16" t="str">
        <f aca="false">IF(I3370="","Unknown",IF(I3370="upi","UPI",I3370))</f>
        <v>COD</v>
      </c>
      <c r="U3370" s="16" t="str">
        <f aca="false">IF(L3370="Yes","Y",IF(L3370="No","N",L3370))</f>
        <v>N</v>
      </c>
      <c r="V3370" s="19" t="n">
        <f aca="false">ROUND(R3370*Q3370*(1-S3370),2)</f>
        <v>953.25</v>
      </c>
      <c r="W3370" s="16" t="str">
        <f aca="false">_xlfn.XLOOKUP(D3370,products!$A$2:$A$61,products!$C$2:$C$61,"Not found")</f>
        <v>Electronics</v>
      </c>
    </row>
    <row r="3371" customFormat="false" ht="15" hidden="false" customHeight="false" outlineLevel="0" collapsed="false">
      <c r="A3371" s="16" t="s">
        <v>4686</v>
      </c>
      <c r="B3371" s="16" t="s">
        <v>4664</v>
      </c>
      <c r="C3371" s="16" t="s">
        <v>742</v>
      </c>
      <c r="D3371" s="16" t="s">
        <v>55</v>
      </c>
      <c r="E3371" s="16" t="n">
        <v>1</v>
      </c>
      <c r="F3371" s="16" t="n">
        <v>2095</v>
      </c>
      <c r="G3371" s="16" t="n">
        <v>0.1</v>
      </c>
      <c r="H3371" s="16" t="s">
        <v>56</v>
      </c>
      <c r="I3371" s="16" t="s">
        <v>60</v>
      </c>
      <c r="J3371" s="16" t="n">
        <v>6</v>
      </c>
      <c r="K3371" s="16" t="n">
        <v>4</v>
      </c>
      <c r="L3371" s="16" t="s">
        <v>41</v>
      </c>
      <c r="M3371" s="18" t="n">
        <f aca="false">IF(ISNUMBER(B3371),B3371,IF(MID(B3371,3,1)="-",DATE(VALUE(RIGHT(B3371,4)),VALUE(MID(B3371,4,2)),VALUE(LEFT(B3371,2))),DATE(VALUE(LEFT(B3371,4)),VALUE(MID(B3371,6,2)),VALUE(RIGHT(B3371,2)))))</f>
        <v>45937</v>
      </c>
      <c r="N3371" s="16" t="n">
        <f aca="false">MONTH(M3371)</f>
        <v>10</v>
      </c>
      <c r="O3371" s="16" t="str">
        <f aca="false">PROPER(TRIM(H3371))</f>
        <v>Lucknow</v>
      </c>
      <c r="P3371" s="16" t="str">
        <f aca="false">IFERROR(VLOOKUP(O3371,city_map!$A$2:$B$6,2,FALSE()),O3371)</f>
        <v>Lucknow</v>
      </c>
      <c r="Q3371" s="16" t="n">
        <f aca="false">IF(ISNUMBER(F3371),F3371,VALUE(SUBSTITUTE(SUBSTITUTE(F3371,"₹",""),",","")))</f>
        <v>2095</v>
      </c>
      <c r="R3371" s="16" t="n">
        <f aca="false">IF(E3371=99,1,E3371)</f>
        <v>1</v>
      </c>
      <c r="S3371" s="16" t="n">
        <f aca="false">IF(G3371="",0,G3371)</f>
        <v>0.1</v>
      </c>
      <c r="T3371" s="16" t="str">
        <f aca="false">IF(I3371="","Unknown",IF(I3371="upi","UPI",I3371))</f>
        <v>UPI</v>
      </c>
      <c r="U3371" s="16" t="str">
        <f aca="false">IF(L3371="Yes","Y",IF(L3371="No","N",L3371))</f>
        <v>N</v>
      </c>
      <c r="V3371" s="19" t="n">
        <f aca="false">ROUND(R3371*Q3371*(1-S3371),2)</f>
        <v>1885.5</v>
      </c>
      <c r="W3371" s="16" t="str">
        <f aca="false">_xlfn.XLOOKUP(D3371,products!$A$2:$A$61,products!$C$2:$C$61,"Not found")</f>
        <v>Home</v>
      </c>
    </row>
    <row r="3372" customFormat="false" ht="15" hidden="false" customHeight="false" outlineLevel="0" collapsed="false">
      <c r="A3372" s="16" t="s">
        <v>4687</v>
      </c>
      <c r="B3372" s="16" t="s">
        <v>4664</v>
      </c>
      <c r="C3372" s="16" t="s">
        <v>3515</v>
      </c>
      <c r="D3372" s="16" t="s">
        <v>203</v>
      </c>
      <c r="E3372" s="16" t="n">
        <v>2</v>
      </c>
      <c r="F3372" s="16" t="n">
        <v>2577</v>
      </c>
      <c r="G3372" s="16" t="n">
        <v>0.2</v>
      </c>
      <c r="H3372" s="16" t="s">
        <v>70</v>
      </c>
      <c r="I3372" s="16" t="s">
        <v>60</v>
      </c>
      <c r="J3372" s="16" t="n">
        <v>6</v>
      </c>
      <c r="K3372" s="16" t="n">
        <v>3</v>
      </c>
      <c r="L3372" s="16" t="s">
        <v>41</v>
      </c>
      <c r="M3372" s="18" t="n">
        <f aca="false">IF(ISNUMBER(B3372),B3372,IF(MID(B3372,3,1)="-",DATE(VALUE(RIGHT(B3372,4)),VALUE(MID(B3372,4,2)),VALUE(LEFT(B3372,2))),DATE(VALUE(LEFT(B3372,4)),VALUE(MID(B3372,6,2)),VALUE(RIGHT(B3372,2)))))</f>
        <v>45937</v>
      </c>
      <c r="N3372" s="16" t="n">
        <f aca="false">MONTH(M3372)</f>
        <v>10</v>
      </c>
      <c r="O3372" s="16" t="str">
        <f aca="false">PROPER(TRIM(H3372))</f>
        <v>Pune</v>
      </c>
      <c r="P3372" s="16" t="str">
        <f aca="false">IFERROR(VLOOKUP(O3372,city_map!$A$2:$B$6,2,FALSE()),O3372)</f>
        <v>Pune</v>
      </c>
      <c r="Q3372" s="16" t="n">
        <f aca="false">IF(ISNUMBER(F3372),F3372,VALUE(SUBSTITUTE(SUBSTITUTE(F3372,"₹",""),",","")))</f>
        <v>2577</v>
      </c>
      <c r="R3372" s="16" t="n">
        <f aca="false">IF(E3372=99,1,E3372)</f>
        <v>2</v>
      </c>
      <c r="S3372" s="16" t="n">
        <f aca="false">IF(G3372="",0,G3372)</f>
        <v>0.2</v>
      </c>
      <c r="T3372" s="16" t="str">
        <f aca="false">IF(I3372="","Unknown",IF(I3372="upi","UPI",I3372))</f>
        <v>UPI</v>
      </c>
      <c r="U3372" s="16" t="str">
        <f aca="false">IF(L3372="Yes","Y",IF(L3372="No","N",L3372))</f>
        <v>N</v>
      </c>
      <c r="V3372" s="19" t="n">
        <f aca="false">ROUND(R3372*Q3372*(1-S3372),2)</f>
        <v>4123.2</v>
      </c>
      <c r="W3372" s="16" t="str">
        <f aca="false">_xlfn.XLOOKUP(D3372,products!$A$2:$A$61,products!$C$2:$C$61,"Not found")</f>
        <v>Fashion</v>
      </c>
    </row>
    <row r="3373" customFormat="false" ht="15" hidden="false" customHeight="false" outlineLevel="0" collapsed="false">
      <c r="A3373" s="16" t="s">
        <v>4688</v>
      </c>
      <c r="B3373" s="16" t="s">
        <v>4664</v>
      </c>
      <c r="C3373" s="16" t="s">
        <v>4672</v>
      </c>
      <c r="D3373" s="16" t="s">
        <v>660</v>
      </c>
      <c r="E3373" s="16" t="n">
        <v>2</v>
      </c>
      <c r="F3373" s="16" t="n">
        <v>1819</v>
      </c>
      <c r="G3373" s="16" t="n">
        <v>0.15</v>
      </c>
      <c r="H3373" s="16" t="s">
        <v>112</v>
      </c>
      <c r="I3373" s="16" t="s">
        <v>60</v>
      </c>
      <c r="J3373" s="16" t="n">
        <v>6</v>
      </c>
      <c r="K3373" s="16" t="n">
        <v>4</v>
      </c>
      <c r="L3373" s="16" t="s">
        <v>41</v>
      </c>
      <c r="M3373" s="18" t="n">
        <f aca="false">IF(ISNUMBER(B3373),B3373,IF(MID(B3373,3,1)="-",DATE(VALUE(RIGHT(B3373,4)),VALUE(MID(B3373,4,2)),VALUE(LEFT(B3373,2))),DATE(VALUE(LEFT(B3373,4)),VALUE(MID(B3373,6,2)),VALUE(RIGHT(B3373,2)))))</f>
        <v>45937</v>
      </c>
      <c r="N3373" s="16" t="n">
        <f aca="false">MONTH(M3373)</f>
        <v>10</v>
      </c>
      <c r="O3373" s="16" t="str">
        <f aca="false">PROPER(TRIM(H3373))</f>
        <v>Mumbai</v>
      </c>
      <c r="P3373" s="16" t="str">
        <f aca="false">IFERROR(VLOOKUP(O3373,city_map!$A$2:$B$6,2,FALSE()),O3373)</f>
        <v>Mumbai</v>
      </c>
      <c r="Q3373" s="16" t="n">
        <f aca="false">IF(ISNUMBER(F3373),F3373,VALUE(SUBSTITUTE(SUBSTITUTE(F3373,"₹",""),",","")))</f>
        <v>1819</v>
      </c>
      <c r="R3373" s="16" t="n">
        <f aca="false">IF(E3373=99,1,E3373)</f>
        <v>2</v>
      </c>
      <c r="S3373" s="16" t="n">
        <f aca="false">IF(G3373="",0,G3373)</f>
        <v>0.15</v>
      </c>
      <c r="T3373" s="16" t="str">
        <f aca="false">IF(I3373="","Unknown",IF(I3373="upi","UPI",I3373))</f>
        <v>UPI</v>
      </c>
      <c r="U3373" s="16" t="str">
        <f aca="false">IF(L3373="Yes","Y",IF(L3373="No","N",L3373))</f>
        <v>N</v>
      </c>
      <c r="V3373" s="19" t="n">
        <f aca="false">ROUND(R3373*Q3373*(1-S3373),2)</f>
        <v>3092.3</v>
      </c>
      <c r="W3373" s="16" t="str">
        <f aca="false">_xlfn.XLOOKUP(D3373,products!$A$2:$A$61,products!$C$2:$C$61,"Not found")</f>
        <v>Beauty</v>
      </c>
    </row>
    <row r="3374" customFormat="false" ht="15" hidden="false" customHeight="false" outlineLevel="0" collapsed="false">
      <c r="A3374" s="16" t="s">
        <v>4689</v>
      </c>
      <c r="B3374" s="16" t="s">
        <v>4664</v>
      </c>
      <c r="C3374" s="16" t="s">
        <v>2718</v>
      </c>
      <c r="D3374" s="16" t="s">
        <v>219</v>
      </c>
      <c r="E3374" s="16" t="n">
        <v>1</v>
      </c>
      <c r="F3374" s="16" t="n">
        <v>1264</v>
      </c>
      <c r="G3374" s="16" t="n">
        <v>0.3</v>
      </c>
      <c r="H3374" s="16" t="s">
        <v>112</v>
      </c>
      <c r="I3374" s="16" t="s">
        <v>40</v>
      </c>
      <c r="J3374" s="16" t="n">
        <v>4</v>
      </c>
      <c r="K3374" s="16" t="n">
        <v>5</v>
      </c>
      <c r="L3374" s="16" t="s">
        <v>41</v>
      </c>
      <c r="M3374" s="18" t="n">
        <f aca="false">IF(ISNUMBER(B3374),B3374,IF(MID(B3374,3,1)="-",DATE(VALUE(RIGHT(B3374,4)),VALUE(MID(B3374,4,2)),VALUE(LEFT(B3374,2))),DATE(VALUE(LEFT(B3374,4)),VALUE(MID(B3374,6,2)),VALUE(RIGHT(B3374,2)))))</f>
        <v>45937</v>
      </c>
      <c r="N3374" s="16" t="n">
        <f aca="false">MONTH(M3374)</f>
        <v>10</v>
      </c>
      <c r="O3374" s="16" t="str">
        <f aca="false">PROPER(TRIM(H3374))</f>
        <v>Mumbai</v>
      </c>
      <c r="P3374" s="16" t="str">
        <f aca="false">IFERROR(VLOOKUP(O3374,city_map!$A$2:$B$6,2,FALSE()),O3374)</f>
        <v>Mumbai</v>
      </c>
      <c r="Q3374" s="16" t="n">
        <f aca="false">IF(ISNUMBER(F3374),F3374,VALUE(SUBSTITUTE(SUBSTITUTE(F3374,"₹",""),",","")))</f>
        <v>1264</v>
      </c>
      <c r="R3374" s="16" t="n">
        <f aca="false">IF(E3374=99,1,E3374)</f>
        <v>1</v>
      </c>
      <c r="S3374" s="16" t="n">
        <f aca="false">IF(G3374="",0,G3374)</f>
        <v>0.3</v>
      </c>
      <c r="T3374" s="16" t="str">
        <f aca="false">IF(I3374="","Unknown",IF(I3374="upi","UPI",I3374))</f>
        <v>COD</v>
      </c>
      <c r="U3374" s="16" t="str">
        <f aca="false">IF(L3374="Yes","Y",IF(L3374="No","N",L3374))</f>
        <v>N</v>
      </c>
      <c r="V3374" s="19" t="n">
        <f aca="false">ROUND(R3374*Q3374*(1-S3374),2)</f>
        <v>884.8</v>
      </c>
      <c r="W3374" s="16" t="str">
        <f aca="false">_xlfn.XLOOKUP(D3374,products!$A$2:$A$61,products!$C$2:$C$61,"Not found")</f>
        <v>Electronics</v>
      </c>
    </row>
    <row r="3375" customFormat="false" ht="15" hidden="false" customHeight="false" outlineLevel="0" collapsed="false">
      <c r="A3375" s="16" t="s">
        <v>4690</v>
      </c>
      <c r="B3375" s="16" t="s">
        <v>4664</v>
      </c>
      <c r="C3375" s="16" t="s">
        <v>1462</v>
      </c>
      <c r="D3375" s="16" t="s">
        <v>341</v>
      </c>
      <c r="E3375" s="16" t="n">
        <v>1</v>
      </c>
      <c r="F3375" s="16" t="n">
        <v>1127</v>
      </c>
      <c r="G3375" s="16" t="n">
        <v>0.25</v>
      </c>
      <c r="H3375" s="16" t="s">
        <v>67</v>
      </c>
      <c r="I3375" s="16" t="s">
        <v>47</v>
      </c>
      <c r="J3375" s="16" t="n">
        <v>4</v>
      </c>
      <c r="K3375" s="16" t="n">
        <v>5</v>
      </c>
      <c r="L3375" s="16" t="s">
        <v>41</v>
      </c>
      <c r="M3375" s="18" t="n">
        <f aca="false">IF(ISNUMBER(B3375),B3375,IF(MID(B3375,3,1)="-",DATE(VALUE(RIGHT(B3375,4)),VALUE(MID(B3375,4,2)),VALUE(LEFT(B3375,2))),DATE(VALUE(LEFT(B3375,4)),VALUE(MID(B3375,6,2)),VALUE(RIGHT(B3375,2)))))</f>
        <v>45937</v>
      </c>
      <c r="N3375" s="16" t="n">
        <f aca="false">MONTH(M3375)</f>
        <v>10</v>
      </c>
      <c r="O3375" s="16" t="str">
        <f aca="false">PROPER(TRIM(H3375))</f>
        <v>Kolkata</v>
      </c>
      <c r="P3375" s="16" t="str">
        <f aca="false">IFERROR(VLOOKUP(O3375,city_map!$A$2:$B$6,2,FALSE()),O3375)</f>
        <v>Kolkata</v>
      </c>
      <c r="Q3375" s="16" t="n">
        <f aca="false">IF(ISNUMBER(F3375),F3375,VALUE(SUBSTITUTE(SUBSTITUTE(F3375,"₹",""),",","")))</f>
        <v>1127</v>
      </c>
      <c r="R3375" s="16" t="n">
        <f aca="false">IF(E3375=99,1,E3375)</f>
        <v>1</v>
      </c>
      <c r="S3375" s="16" t="n">
        <f aca="false">IF(G3375="",0,G3375)</f>
        <v>0.25</v>
      </c>
      <c r="T3375" s="16" t="str">
        <f aca="false">IF(I3375="","Unknown",IF(I3375="upi","UPI",I3375))</f>
        <v>Debit Card</v>
      </c>
      <c r="U3375" s="16" t="str">
        <f aca="false">IF(L3375="Yes","Y",IF(L3375="No","N",L3375))</f>
        <v>N</v>
      </c>
      <c r="V3375" s="19" t="n">
        <f aca="false">ROUND(R3375*Q3375*(1-S3375),2)</f>
        <v>845.25</v>
      </c>
      <c r="W3375" s="16" t="str">
        <f aca="false">_xlfn.XLOOKUP(D3375,products!$A$2:$A$61,products!$C$2:$C$61,"Not found")</f>
        <v>Home</v>
      </c>
    </row>
    <row r="3376" customFormat="false" ht="15" hidden="false" customHeight="false" outlineLevel="0" collapsed="false">
      <c r="A3376" s="16" t="s">
        <v>4691</v>
      </c>
      <c r="B3376" s="16" t="s">
        <v>4664</v>
      </c>
      <c r="C3376" s="16" t="s">
        <v>404</v>
      </c>
      <c r="D3376" s="16" t="s">
        <v>80</v>
      </c>
      <c r="E3376" s="16" t="n">
        <v>3</v>
      </c>
      <c r="F3376" s="16" t="n">
        <v>1527</v>
      </c>
      <c r="G3376" s="16" t="n">
        <v>0.3</v>
      </c>
      <c r="H3376" s="16" t="s">
        <v>67</v>
      </c>
      <c r="I3376" s="16" t="s">
        <v>71</v>
      </c>
      <c r="J3376" s="16" t="n">
        <v>6</v>
      </c>
      <c r="K3376" s="16" t="n">
        <v>3</v>
      </c>
      <c r="L3376" s="16" t="s">
        <v>41</v>
      </c>
      <c r="M3376" s="18" t="n">
        <f aca="false">IF(ISNUMBER(B3376),B3376,IF(MID(B3376,3,1)="-",DATE(VALUE(RIGHT(B3376,4)),VALUE(MID(B3376,4,2)),VALUE(LEFT(B3376,2))),DATE(VALUE(LEFT(B3376,4)),VALUE(MID(B3376,6,2)),VALUE(RIGHT(B3376,2)))))</f>
        <v>45937</v>
      </c>
      <c r="N3376" s="16" t="n">
        <f aca="false">MONTH(M3376)</f>
        <v>10</v>
      </c>
      <c r="O3376" s="16" t="str">
        <f aca="false">PROPER(TRIM(H3376))</f>
        <v>Kolkata</v>
      </c>
      <c r="P3376" s="16" t="str">
        <f aca="false">IFERROR(VLOOKUP(O3376,city_map!$A$2:$B$6,2,FALSE()),O3376)</f>
        <v>Kolkata</v>
      </c>
      <c r="Q3376" s="16" t="n">
        <f aca="false">IF(ISNUMBER(F3376),F3376,VALUE(SUBSTITUTE(SUBSTITUTE(F3376,"₹",""),",","")))</f>
        <v>1527</v>
      </c>
      <c r="R3376" s="16" t="n">
        <f aca="false">IF(E3376=99,1,E3376)</f>
        <v>3</v>
      </c>
      <c r="S3376" s="16" t="n">
        <f aca="false">IF(G3376="",0,G3376)</f>
        <v>0.3</v>
      </c>
      <c r="T3376" s="16" t="str">
        <f aca="false">IF(I3376="","Unknown",IF(I3376="upi","UPI",I3376))</f>
        <v>Credit Card</v>
      </c>
      <c r="U3376" s="16" t="str">
        <f aca="false">IF(L3376="Yes","Y",IF(L3376="No","N",L3376))</f>
        <v>N</v>
      </c>
      <c r="V3376" s="19" t="n">
        <f aca="false">ROUND(R3376*Q3376*(1-S3376),2)</f>
        <v>3206.7</v>
      </c>
      <c r="W3376" s="16" t="str">
        <f aca="false">_xlfn.XLOOKUP(D3376,products!$A$2:$A$61,products!$C$2:$C$61,"Not found")</f>
        <v>Beauty</v>
      </c>
    </row>
    <row r="3377" customFormat="false" ht="15" hidden="false" customHeight="false" outlineLevel="0" collapsed="false">
      <c r="A3377" s="16" t="s">
        <v>4692</v>
      </c>
      <c r="B3377" s="16" t="s">
        <v>4664</v>
      </c>
      <c r="C3377" s="16" t="s">
        <v>515</v>
      </c>
      <c r="D3377" s="16" t="s">
        <v>165</v>
      </c>
      <c r="E3377" s="16" t="n">
        <v>3</v>
      </c>
      <c r="F3377" s="16" t="n">
        <v>878</v>
      </c>
      <c r="G3377" s="16" t="n">
        <v>0.3</v>
      </c>
      <c r="H3377" s="16" t="s">
        <v>39</v>
      </c>
      <c r="I3377" s="16" t="s">
        <v>60</v>
      </c>
      <c r="J3377" s="16" t="n">
        <v>6</v>
      </c>
      <c r="K3377" s="16" t="n">
        <v>1</v>
      </c>
      <c r="L3377" s="16" t="s">
        <v>57</v>
      </c>
      <c r="M3377" s="18" t="n">
        <f aca="false">IF(ISNUMBER(B3377),B3377,IF(MID(B3377,3,1)="-",DATE(VALUE(RIGHT(B3377,4)),VALUE(MID(B3377,4,2)),VALUE(LEFT(B3377,2))),DATE(VALUE(LEFT(B3377,4)),VALUE(MID(B3377,6,2)),VALUE(RIGHT(B3377,2)))))</f>
        <v>45937</v>
      </c>
      <c r="N3377" s="16" t="n">
        <f aca="false">MONTH(M3377)</f>
        <v>10</v>
      </c>
      <c r="O3377" s="16" t="str">
        <f aca="false">PROPER(TRIM(H3377))</f>
        <v>Delhi</v>
      </c>
      <c r="P3377" s="16" t="str">
        <f aca="false">IFERROR(VLOOKUP(O3377,city_map!$A$2:$B$6,2,FALSE()),O3377)</f>
        <v>Delhi</v>
      </c>
      <c r="Q3377" s="16" t="n">
        <f aca="false">IF(ISNUMBER(F3377),F3377,VALUE(SUBSTITUTE(SUBSTITUTE(F3377,"₹",""),",","")))</f>
        <v>878</v>
      </c>
      <c r="R3377" s="16" t="n">
        <f aca="false">IF(E3377=99,1,E3377)</f>
        <v>3</v>
      </c>
      <c r="S3377" s="16" t="n">
        <f aca="false">IF(G3377="",0,G3377)</f>
        <v>0.3</v>
      </c>
      <c r="T3377" s="16" t="str">
        <f aca="false">IF(I3377="","Unknown",IF(I3377="upi","UPI",I3377))</f>
        <v>UPI</v>
      </c>
      <c r="U3377" s="16" t="str">
        <f aca="false">IF(L3377="Yes","Y",IF(L3377="No","N",L3377))</f>
        <v>Y</v>
      </c>
      <c r="V3377" s="19" t="n">
        <f aca="false">ROUND(R3377*Q3377*(1-S3377),2)</f>
        <v>1843.8</v>
      </c>
      <c r="W3377" s="16" t="str">
        <f aca="false">_xlfn.XLOOKUP(D3377,products!$A$2:$A$61,products!$C$2:$C$61,"Not found")</f>
        <v>Electronics</v>
      </c>
    </row>
    <row r="3378" customFormat="false" ht="15" hidden="false" customHeight="false" outlineLevel="0" collapsed="false">
      <c r="A3378" s="16" t="s">
        <v>4693</v>
      </c>
      <c r="B3378" s="16" t="s">
        <v>4664</v>
      </c>
      <c r="C3378" s="16" t="s">
        <v>1222</v>
      </c>
      <c r="D3378" s="16" t="s">
        <v>203</v>
      </c>
      <c r="E3378" s="16" t="n">
        <v>3</v>
      </c>
      <c r="F3378" s="16" t="n">
        <v>2506</v>
      </c>
      <c r="G3378" s="16" t="n">
        <v>0.25</v>
      </c>
      <c r="H3378" s="16" t="s">
        <v>130</v>
      </c>
      <c r="I3378" s="16" t="s">
        <v>60</v>
      </c>
      <c r="J3378" s="16" t="n">
        <v>3</v>
      </c>
      <c r="K3378" s="16" t="n">
        <v>4</v>
      </c>
      <c r="L3378" s="16" t="s">
        <v>41</v>
      </c>
      <c r="M3378" s="18" t="n">
        <f aca="false">IF(ISNUMBER(B3378),B3378,IF(MID(B3378,3,1)="-",DATE(VALUE(RIGHT(B3378,4)),VALUE(MID(B3378,4,2)),VALUE(LEFT(B3378,2))),DATE(VALUE(LEFT(B3378,4)),VALUE(MID(B3378,6,2)),VALUE(RIGHT(B3378,2)))))</f>
        <v>45937</v>
      </c>
      <c r="N3378" s="16" t="n">
        <f aca="false">MONTH(M3378)</f>
        <v>10</v>
      </c>
      <c r="O3378" s="16" t="str">
        <f aca="false">PROPER(TRIM(H3378))</f>
        <v>Bengaluru</v>
      </c>
      <c r="P3378" s="16" t="str">
        <f aca="false">IFERROR(VLOOKUP(O3378,city_map!$A$2:$B$6,2,FALSE()),O3378)</f>
        <v>Bengaluru</v>
      </c>
      <c r="Q3378" s="16" t="n">
        <f aca="false">IF(ISNUMBER(F3378),F3378,VALUE(SUBSTITUTE(SUBSTITUTE(F3378,"₹",""),",","")))</f>
        <v>2506</v>
      </c>
      <c r="R3378" s="16" t="n">
        <f aca="false">IF(E3378=99,1,E3378)</f>
        <v>3</v>
      </c>
      <c r="S3378" s="16" t="n">
        <f aca="false">IF(G3378="",0,G3378)</f>
        <v>0.25</v>
      </c>
      <c r="T3378" s="16" t="str">
        <f aca="false">IF(I3378="","Unknown",IF(I3378="upi","UPI",I3378))</f>
        <v>UPI</v>
      </c>
      <c r="U3378" s="16" t="str">
        <f aca="false">IF(L3378="Yes","Y",IF(L3378="No","N",L3378))</f>
        <v>N</v>
      </c>
      <c r="V3378" s="19" t="n">
        <f aca="false">ROUND(R3378*Q3378*(1-S3378),2)</f>
        <v>5638.5</v>
      </c>
      <c r="W3378" s="16" t="str">
        <f aca="false">_xlfn.XLOOKUP(D3378,products!$A$2:$A$61,products!$C$2:$C$61,"Not found")</f>
        <v>Fashion</v>
      </c>
    </row>
    <row r="3379" customFormat="false" ht="15" hidden="false" customHeight="false" outlineLevel="0" collapsed="false">
      <c r="A3379" s="16" t="s">
        <v>4694</v>
      </c>
      <c r="B3379" s="16" t="s">
        <v>4664</v>
      </c>
      <c r="C3379" s="16" t="s">
        <v>122</v>
      </c>
      <c r="D3379" s="16" t="s">
        <v>385</v>
      </c>
      <c r="E3379" s="16" t="n">
        <v>3</v>
      </c>
      <c r="F3379" s="16" t="n">
        <v>310</v>
      </c>
      <c r="G3379" s="16" t="n">
        <v>0.2</v>
      </c>
      <c r="H3379" s="16" t="s">
        <v>112</v>
      </c>
      <c r="I3379" s="16" t="s">
        <v>71</v>
      </c>
      <c r="J3379" s="16" t="n">
        <v>4</v>
      </c>
      <c r="K3379" s="16" t="n">
        <v>5</v>
      </c>
      <c r="L3379" s="16" t="s">
        <v>41</v>
      </c>
      <c r="M3379" s="18" t="n">
        <f aca="false">IF(ISNUMBER(B3379),B3379,IF(MID(B3379,3,1)="-",DATE(VALUE(RIGHT(B3379,4)),VALUE(MID(B3379,4,2)),VALUE(LEFT(B3379,2))),DATE(VALUE(LEFT(B3379,4)),VALUE(MID(B3379,6,2)),VALUE(RIGHT(B3379,2)))))</f>
        <v>45937</v>
      </c>
      <c r="N3379" s="16" t="n">
        <f aca="false">MONTH(M3379)</f>
        <v>10</v>
      </c>
      <c r="O3379" s="16" t="str">
        <f aca="false">PROPER(TRIM(H3379))</f>
        <v>Mumbai</v>
      </c>
      <c r="P3379" s="16" t="str">
        <f aca="false">IFERROR(VLOOKUP(O3379,city_map!$A$2:$B$6,2,FALSE()),O3379)</f>
        <v>Mumbai</v>
      </c>
      <c r="Q3379" s="16" t="n">
        <f aca="false">IF(ISNUMBER(F3379),F3379,VALUE(SUBSTITUTE(SUBSTITUTE(F3379,"₹",""),",","")))</f>
        <v>310</v>
      </c>
      <c r="R3379" s="16" t="n">
        <f aca="false">IF(E3379=99,1,E3379)</f>
        <v>3</v>
      </c>
      <c r="S3379" s="16" t="n">
        <f aca="false">IF(G3379="",0,G3379)</f>
        <v>0.2</v>
      </c>
      <c r="T3379" s="16" t="str">
        <f aca="false">IF(I3379="","Unknown",IF(I3379="upi","UPI",I3379))</f>
        <v>Credit Card</v>
      </c>
      <c r="U3379" s="16" t="str">
        <f aca="false">IF(L3379="Yes","Y",IF(L3379="No","N",L3379))</f>
        <v>N</v>
      </c>
      <c r="V3379" s="19" t="n">
        <f aca="false">ROUND(R3379*Q3379*(1-S3379),2)</f>
        <v>744</v>
      </c>
      <c r="W3379" s="16" t="str">
        <f aca="false">_xlfn.XLOOKUP(D3379,products!$A$2:$A$61,products!$C$2:$C$61,"Not found")</f>
        <v>Books</v>
      </c>
    </row>
    <row r="3380" customFormat="false" ht="15" hidden="false" customHeight="false" outlineLevel="0" collapsed="false">
      <c r="A3380" s="16" t="s">
        <v>4695</v>
      </c>
      <c r="B3380" s="16" t="s">
        <v>4664</v>
      </c>
      <c r="C3380" s="16" t="s">
        <v>2186</v>
      </c>
      <c r="D3380" s="16" t="s">
        <v>203</v>
      </c>
      <c r="E3380" s="16" t="n">
        <v>1</v>
      </c>
      <c r="F3380" s="16" t="n">
        <v>2519</v>
      </c>
      <c r="G3380" s="16" t="n">
        <v>0.1</v>
      </c>
      <c r="H3380" s="16" t="s">
        <v>208</v>
      </c>
      <c r="I3380" s="16" t="s">
        <v>40</v>
      </c>
      <c r="J3380" s="16" t="n">
        <v>6</v>
      </c>
      <c r="K3380" s="16" t="n">
        <v>4</v>
      </c>
      <c r="L3380" s="16" t="s">
        <v>41</v>
      </c>
      <c r="M3380" s="18" t="n">
        <f aca="false">IF(ISNUMBER(B3380),B3380,IF(MID(B3380,3,1)="-",DATE(VALUE(RIGHT(B3380,4)),VALUE(MID(B3380,4,2)),VALUE(LEFT(B3380,2))),DATE(VALUE(LEFT(B3380,4)),VALUE(MID(B3380,6,2)),VALUE(RIGHT(B3380,2)))))</f>
        <v>45937</v>
      </c>
      <c r="N3380" s="16" t="n">
        <f aca="false">MONTH(M3380)</f>
        <v>10</v>
      </c>
      <c r="O3380" s="16" t="str">
        <f aca="false">PROPER(TRIM(H3380))</f>
        <v>Jaipur</v>
      </c>
      <c r="P3380" s="16" t="str">
        <f aca="false">IFERROR(VLOOKUP(O3380,city_map!$A$2:$B$6,2,FALSE()),O3380)</f>
        <v>Jaipur</v>
      </c>
      <c r="Q3380" s="16" t="n">
        <f aca="false">IF(ISNUMBER(F3380),F3380,VALUE(SUBSTITUTE(SUBSTITUTE(F3380,"₹",""),",","")))</f>
        <v>2519</v>
      </c>
      <c r="R3380" s="16" t="n">
        <f aca="false">IF(E3380=99,1,E3380)</f>
        <v>1</v>
      </c>
      <c r="S3380" s="16" t="n">
        <f aca="false">IF(G3380="",0,G3380)</f>
        <v>0.1</v>
      </c>
      <c r="T3380" s="16" t="str">
        <f aca="false">IF(I3380="","Unknown",IF(I3380="upi","UPI",I3380))</f>
        <v>COD</v>
      </c>
      <c r="U3380" s="16" t="str">
        <f aca="false">IF(L3380="Yes","Y",IF(L3380="No","N",L3380))</f>
        <v>N</v>
      </c>
      <c r="V3380" s="19" t="n">
        <f aca="false">ROUND(R3380*Q3380*(1-S3380),2)</f>
        <v>2267.1</v>
      </c>
      <c r="W3380" s="16" t="str">
        <f aca="false">_xlfn.XLOOKUP(D3380,products!$A$2:$A$61,products!$C$2:$C$61,"Not found")</f>
        <v>Fashion</v>
      </c>
    </row>
    <row r="3381" customFormat="false" ht="15" hidden="false" customHeight="false" outlineLevel="0" collapsed="false">
      <c r="A3381" s="16" t="s">
        <v>4696</v>
      </c>
      <c r="B3381" s="16" t="s">
        <v>4664</v>
      </c>
      <c r="C3381" s="16" t="s">
        <v>228</v>
      </c>
      <c r="D3381" s="16" t="s">
        <v>99</v>
      </c>
      <c r="E3381" s="16" t="n">
        <v>2</v>
      </c>
      <c r="F3381" s="16" t="n">
        <v>698</v>
      </c>
      <c r="G3381" s="16" t="n">
        <v>0.1</v>
      </c>
      <c r="H3381" s="16" t="s">
        <v>112</v>
      </c>
      <c r="I3381" s="16" t="s">
        <v>60</v>
      </c>
      <c r="J3381" s="16" t="n">
        <v>5</v>
      </c>
      <c r="K3381" s="16" t="n">
        <v>4</v>
      </c>
      <c r="L3381" s="16" t="s">
        <v>41</v>
      </c>
      <c r="M3381" s="18" t="n">
        <f aca="false">IF(ISNUMBER(B3381),B3381,IF(MID(B3381,3,1)="-",DATE(VALUE(RIGHT(B3381,4)),VALUE(MID(B3381,4,2)),VALUE(LEFT(B3381,2))),DATE(VALUE(LEFT(B3381,4)),VALUE(MID(B3381,6,2)),VALUE(RIGHT(B3381,2)))))</f>
        <v>45937</v>
      </c>
      <c r="N3381" s="16" t="n">
        <f aca="false">MONTH(M3381)</f>
        <v>10</v>
      </c>
      <c r="O3381" s="16" t="str">
        <f aca="false">PROPER(TRIM(H3381))</f>
        <v>Mumbai</v>
      </c>
      <c r="P3381" s="16" t="str">
        <f aca="false">IFERROR(VLOOKUP(O3381,city_map!$A$2:$B$6,2,FALSE()),O3381)</f>
        <v>Mumbai</v>
      </c>
      <c r="Q3381" s="16" t="n">
        <f aca="false">IF(ISNUMBER(F3381),F3381,VALUE(SUBSTITUTE(SUBSTITUTE(F3381,"₹",""),",","")))</f>
        <v>698</v>
      </c>
      <c r="R3381" s="16" t="n">
        <f aca="false">IF(E3381=99,1,E3381)</f>
        <v>2</v>
      </c>
      <c r="S3381" s="16" t="n">
        <f aca="false">IF(G3381="",0,G3381)</f>
        <v>0.1</v>
      </c>
      <c r="T3381" s="16" t="str">
        <f aca="false">IF(I3381="","Unknown",IF(I3381="upi","UPI",I3381))</f>
        <v>UPI</v>
      </c>
      <c r="U3381" s="16" t="str">
        <f aca="false">IF(L3381="Yes","Y",IF(L3381="No","N",L3381))</f>
        <v>N</v>
      </c>
      <c r="V3381" s="19" t="n">
        <f aca="false">ROUND(R3381*Q3381*(1-S3381),2)</f>
        <v>1256.4</v>
      </c>
      <c r="W3381" s="16" t="str">
        <f aca="false">_xlfn.XLOOKUP(D3381,products!$A$2:$A$61,products!$C$2:$C$61,"Not found")</f>
        <v>Fashion</v>
      </c>
    </row>
    <row r="3382" customFormat="false" ht="15" hidden="false" customHeight="false" outlineLevel="0" collapsed="false">
      <c r="A3382" s="16" t="s">
        <v>4697</v>
      </c>
      <c r="B3382" s="16" t="s">
        <v>4664</v>
      </c>
      <c r="C3382" s="16" t="s">
        <v>1185</v>
      </c>
      <c r="D3382" s="16" t="s">
        <v>262</v>
      </c>
      <c r="E3382" s="16" t="n">
        <v>2</v>
      </c>
      <c r="F3382" s="16" t="n">
        <v>818</v>
      </c>
      <c r="G3382" s="16" t="n">
        <v>0.3</v>
      </c>
      <c r="H3382" s="16" t="s">
        <v>81</v>
      </c>
      <c r="I3382" s="16" t="s">
        <v>60</v>
      </c>
      <c r="J3382" s="16" t="n">
        <v>3</v>
      </c>
      <c r="K3382" s="16" t="n">
        <v>4</v>
      </c>
      <c r="L3382" s="16" t="s">
        <v>41</v>
      </c>
      <c r="M3382" s="18" t="n">
        <f aca="false">IF(ISNUMBER(B3382),B3382,IF(MID(B3382,3,1)="-",DATE(VALUE(RIGHT(B3382,4)),VALUE(MID(B3382,4,2)),VALUE(LEFT(B3382,2))),DATE(VALUE(LEFT(B3382,4)),VALUE(MID(B3382,6,2)),VALUE(RIGHT(B3382,2)))))</f>
        <v>45937</v>
      </c>
      <c r="N3382" s="16" t="n">
        <f aca="false">MONTH(M3382)</f>
        <v>10</v>
      </c>
      <c r="O3382" s="16" t="str">
        <f aca="false">PROPER(TRIM(H3382))</f>
        <v>Hyderabad</v>
      </c>
      <c r="P3382" s="16" t="str">
        <f aca="false">IFERROR(VLOOKUP(O3382,city_map!$A$2:$B$6,2,FALSE()),O3382)</f>
        <v>Hyderabad</v>
      </c>
      <c r="Q3382" s="16" t="n">
        <f aca="false">IF(ISNUMBER(F3382),F3382,VALUE(SUBSTITUTE(SUBSTITUTE(F3382,"₹",""),",","")))</f>
        <v>818</v>
      </c>
      <c r="R3382" s="16" t="n">
        <f aca="false">IF(E3382=99,1,E3382)</f>
        <v>2</v>
      </c>
      <c r="S3382" s="16" t="n">
        <f aca="false">IF(G3382="",0,G3382)</f>
        <v>0.3</v>
      </c>
      <c r="T3382" s="16" t="str">
        <f aca="false">IF(I3382="","Unknown",IF(I3382="upi","UPI",I3382))</f>
        <v>UPI</v>
      </c>
      <c r="U3382" s="16" t="str">
        <f aca="false">IF(L3382="Yes","Y",IF(L3382="No","N",L3382))</f>
        <v>N</v>
      </c>
      <c r="V3382" s="19" t="n">
        <f aca="false">ROUND(R3382*Q3382*(1-S3382),2)</f>
        <v>1145.2</v>
      </c>
      <c r="W3382" s="16" t="str">
        <f aca="false">_xlfn.XLOOKUP(D3382,products!$A$2:$A$61,products!$C$2:$C$61,"Not found")</f>
        <v>Home</v>
      </c>
    </row>
    <row r="3383" customFormat="false" ht="15" hidden="false" customHeight="false" outlineLevel="0" collapsed="false">
      <c r="A3383" s="16" t="s">
        <v>4698</v>
      </c>
      <c r="B3383" s="16" t="s">
        <v>4664</v>
      </c>
      <c r="C3383" s="16" t="s">
        <v>359</v>
      </c>
      <c r="D3383" s="16" t="s">
        <v>108</v>
      </c>
      <c r="E3383" s="16" t="n">
        <v>2</v>
      </c>
      <c r="F3383" s="16" t="n">
        <v>3378</v>
      </c>
      <c r="G3383" s="16" t="n">
        <v>0.1</v>
      </c>
      <c r="H3383" s="16" t="s">
        <v>89</v>
      </c>
      <c r="I3383" s="16" t="s">
        <v>47</v>
      </c>
      <c r="J3383" s="16" t="n">
        <v>3</v>
      </c>
      <c r="K3383" s="16" t="n">
        <v>5</v>
      </c>
      <c r="L3383" s="16" t="s">
        <v>41</v>
      </c>
      <c r="M3383" s="18" t="n">
        <f aca="false">IF(ISNUMBER(B3383),B3383,IF(MID(B3383,3,1)="-",DATE(VALUE(RIGHT(B3383,4)),VALUE(MID(B3383,4,2)),VALUE(LEFT(B3383,2))),DATE(VALUE(LEFT(B3383,4)),VALUE(MID(B3383,6,2)),VALUE(RIGHT(B3383,2)))))</f>
        <v>45937</v>
      </c>
      <c r="N3383" s="16" t="n">
        <f aca="false">MONTH(M3383)</f>
        <v>10</v>
      </c>
      <c r="O3383" s="16" t="str">
        <f aca="false">PROPER(TRIM(H3383))</f>
        <v>Ahmedabad</v>
      </c>
      <c r="P3383" s="16" t="str">
        <f aca="false">IFERROR(VLOOKUP(O3383,city_map!$A$2:$B$6,2,FALSE()),O3383)</f>
        <v>Ahmedabad</v>
      </c>
      <c r="Q3383" s="16" t="n">
        <f aca="false">IF(ISNUMBER(F3383),F3383,VALUE(SUBSTITUTE(SUBSTITUTE(F3383,"₹",""),",","")))</f>
        <v>3378</v>
      </c>
      <c r="R3383" s="16" t="n">
        <f aca="false">IF(E3383=99,1,E3383)</f>
        <v>2</v>
      </c>
      <c r="S3383" s="16" t="n">
        <f aca="false">IF(G3383="",0,G3383)</f>
        <v>0.1</v>
      </c>
      <c r="T3383" s="16" t="str">
        <f aca="false">IF(I3383="","Unknown",IF(I3383="upi","UPI",I3383))</f>
        <v>Debit Card</v>
      </c>
      <c r="U3383" s="16" t="str">
        <f aca="false">IF(L3383="Yes","Y",IF(L3383="No","N",L3383))</f>
        <v>N</v>
      </c>
      <c r="V3383" s="19" t="n">
        <f aca="false">ROUND(R3383*Q3383*(1-S3383),2)</f>
        <v>6080.4</v>
      </c>
      <c r="W3383" s="16" t="str">
        <f aca="false">_xlfn.XLOOKUP(D3383,products!$A$2:$A$61,products!$C$2:$C$61,"Not found")</f>
        <v>Electronics</v>
      </c>
    </row>
    <row r="3384" customFormat="false" ht="15" hidden="false" customHeight="false" outlineLevel="0" collapsed="false">
      <c r="A3384" s="16" t="s">
        <v>4699</v>
      </c>
      <c r="B3384" s="16" t="s">
        <v>4664</v>
      </c>
      <c r="C3384" s="16" t="s">
        <v>2838</v>
      </c>
      <c r="D3384" s="16" t="s">
        <v>179</v>
      </c>
      <c r="E3384" s="16" t="n">
        <v>1</v>
      </c>
      <c r="F3384" s="16" t="n">
        <v>2482</v>
      </c>
      <c r="G3384" s="16" t="n">
        <v>0.15</v>
      </c>
      <c r="H3384" s="16" t="s">
        <v>81</v>
      </c>
      <c r="I3384" s="16" t="s">
        <v>40</v>
      </c>
      <c r="J3384" s="16" t="n">
        <v>6</v>
      </c>
      <c r="K3384" s="16" t="n">
        <v>5</v>
      </c>
      <c r="L3384" s="16" t="s">
        <v>41</v>
      </c>
      <c r="M3384" s="18" t="n">
        <f aca="false">IF(ISNUMBER(B3384),B3384,IF(MID(B3384,3,1)="-",DATE(VALUE(RIGHT(B3384,4)),VALUE(MID(B3384,4,2)),VALUE(LEFT(B3384,2))),DATE(VALUE(LEFT(B3384,4)),VALUE(MID(B3384,6,2)),VALUE(RIGHT(B3384,2)))))</f>
        <v>45937</v>
      </c>
      <c r="N3384" s="16" t="n">
        <f aca="false">MONTH(M3384)</f>
        <v>10</v>
      </c>
      <c r="O3384" s="16" t="str">
        <f aca="false">PROPER(TRIM(H3384))</f>
        <v>Hyderabad</v>
      </c>
      <c r="P3384" s="16" t="str">
        <f aca="false">IFERROR(VLOOKUP(O3384,city_map!$A$2:$B$6,2,FALSE()),O3384)</f>
        <v>Hyderabad</v>
      </c>
      <c r="Q3384" s="16" t="n">
        <f aca="false">IF(ISNUMBER(F3384),F3384,VALUE(SUBSTITUTE(SUBSTITUTE(F3384,"₹",""),",","")))</f>
        <v>2482</v>
      </c>
      <c r="R3384" s="16" t="n">
        <f aca="false">IF(E3384=99,1,E3384)</f>
        <v>1</v>
      </c>
      <c r="S3384" s="16" t="n">
        <f aca="false">IF(G3384="",0,G3384)</f>
        <v>0.15</v>
      </c>
      <c r="T3384" s="16" t="str">
        <f aca="false">IF(I3384="","Unknown",IF(I3384="upi","UPI",I3384))</f>
        <v>COD</v>
      </c>
      <c r="U3384" s="16" t="str">
        <f aca="false">IF(L3384="Yes","Y",IF(L3384="No","N",L3384))</f>
        <v>N</v>
      </c>
      <c r="V3384" s="19" t="n">
        <f aca="false">ROUND(R3384*Q3384*(1-S3384),2)</f>
        <v>2109.7</v>
      </c>
      <c r="W3384" s="16" t="str">
        <f aca="false">_xlfn.XLOOKUP(D3384,products!$A$2:$A$61,products!$C$2:$C$61,"Not found")</f>
        <v>Electronics</v>
      </c>
    </row>
    <row r="3385" customFormat="false" ht="15" hidden="false" customHeight="false" outlineLevel="0" collapsed="false">
      <c r="A3385" s="16" t="s">
        <v>4700</v>
      </c>
      <c r="B3385" s="16" t="s">
        <v>4701</v>
      </c>
      <c r="C3385" s="16" t="s">
        <v>630</v>
      </c>
      <c r="D3385" s="16" t="s">
        <v>66</v>
      </c>
      <c r="E3385" s="16" t="n">
        <v>2</v>
      </c>
      <c r="F3385" s="16" t="n">
        <v>14823</v>
      </c>
      <c r="G3385" s="16"/>
      <c r="H3385" s="16" t="s">
        <v>483</v>
      </c>
      <c r="I3385" s="16" t="s">
        <v>40</v>
      </c>
      <c r="J3385" s="16" t="n">
        <v>8</v>
      </c>
      <c r="K3385" s="16" t="n">
        <v>3</v>
      </c>
      <c r="L3385" s="16" t="s">
        <v>41</v>
      </c>
      <c r="M3385" s="18" t="n">
        <f aca="false">IF(ISNUMBER(B3385),B3385,IF(MID(B3385,3,1)="-",DATE(VALUE(RIGHT(B3385,4)),VALUE(MID(B3385,4,2)),VALUE(LEFT(B3385,2))),DATE(VALUE(LEFT(B3385,4)),VALUE(MID(B3385,6,2)),VALUE(RIGHT(B3385,2)))))</f>
        <v>45938</v>
      </c>
      <c r="N3385" s="16" t="n">
        <f aca="false">MONTH(M3385)</f>
        <v>10</v>
      </c>
      <c r="O3385" s="16" t="str">
        <f aca="false">PROPER(TRIM(H3385))</f>
        <v>Bombay</v>
      </c>
      <c r="P3385" s="16" t="str">
        <f aca="false">IFERROR(VLOOKUP(O3385,city_map!$A$2:$B$6,2,FALSE()),O3385)</f>
        <v>Mumbai</v>
      </c>
      <c r="Q3385" s="16" t="n">
        <f aca="false">IF(ISNUMBER(F3385),F3385,VALUE(SUBSTITUTE(SUBSTITUTE(F3385,"₹",""),",","")))</f>
        <v>14823</v>
      </c>
      <c r="R3385" s="16" t="n">
        <f aca="false">IF(E3385=99,1,E3385)</f>
        <v>2</v>
      </c>
      <c r="S3385" s="16" t="n">
        <f aca="false">IF(G3385="",0,G3385)</f>
        <v>0</v>
      </c>
      <c r="T3385" s="16" t="str">
        <f aca="false">IF(I3385="","Unknown",IF(I3385="upi","UPI",I3385))</f>
        <v>COD</v>
      </c>
      <c r="U3385" s="16" t="str">
        <f aca="false">IF(L3385="Yes","Y",IF(L3385="No","N",L3385))</f>
        <v>N</v>
      </c>
      <c r="V3385" s="19" t="n">
        <f aca="false">ROUND(R3385*Q3385*(1-S3385),2)</f>
        <v>29646</v>
      </c>
      <c r="W3385" s="16" t="str">
        <f aca="false">_xlfn.XLOOKUP(D3385,products!$A$2:$A$61,products!$C$2:$C$61,"Not found")</f>
        <v>Electronics</v>
      </c>
    </row>
    <row r="3386" customFormat="false" ht="15" hidden="false" customHeight="false" outlineLevel="0" collapsed="false">
      <c r="A3386" s="16" t="s">
        <v>4702</v>
      </c>
      <c r="B3386" s="16" t="s">
        <v>4701</v>
      </c>
      <c r="C3386" s="16" t="s">
        <v>997</v>
      </c>
      <c r="D3386" s="16" t="s">
        <v>639</v>
      </c>
      <c r="E3386" s="16" t="n">
        <v>5</v>
      </c>
      <c r="F3386" s="16" t="n">
        <v>812</v>
      </c>
      <c r="G3386" s="16" t="n">
        <v>0.1</v>
      </c>
      <c r="H3386" s="16" t="s">
        <v>281</v>
      </c>
      <c r="I3386" s="16" t="s">
        <v>60</v>
      </c>
      <c r="J3386" s="16" t="n">
        <v>3</v>
      </c>
      <c r="K3386" s="16" t="n">
        <v>4</v>
      </c>
      <c r="L3386" s="16" t="s">
        <v>41</v>
      </c>
      <c r="M3386" s="18" t="n">
        <f aca="false">IF(ISNUMBER(B3386),B3386,IF(MID(B3386,3,1)="-",DATE(VALUE(RIGHT(B3386,4)),VALUE(MID(B3386,4,2)),VALUE(LEFT(B3386,2))),DATE(VALUE(LEFT(B3386,4)),VALUE(MID(B3386,6,2)),VALUE(RIGHT(B3386,2)))))</f>
        <v>45938</v>
      </c>
      <c r="N3386" s="16" t="n">
        <f aca="false">MONTH(M3386)</f>
        <v>10</v>
      </c>
      <c r="O3386" s="16" t="str">
        <f aca="false">PROPER(TRIM(H3386))</f>
        <v>Bengaluru</v>
      </c>
      <c r="P3386" s="16" t="str">
        <f aca="false">IFERROR(VLOOKUP(O3386,city_map!$A$2:$B$6,2,FALSE()),O3386)</f>
        <v>Bengaluru</v>
      </c>
      <c r="Q3386" s="16" t="n">
        <f aca="false">IF(ISNUMBER(F3386),F3386,VALUE(SUBSTITUTE(SUBSTITUTE(F3386,"₹",""),",","")))</f>
        <v>812</v>
      </c>
      <c r="R3386" s="16" t="n">
        <f aca="false">IF(E3386=99,1,E3386)</f>
        <v>5</v>
      </c>
      <c r="S3386" s="16" t="n">
        <f aca="false">IF(G3386="",0,G3386)</f>
        <v>0.1</v>
      </c>
      <c r="T3386" s="16" t="str">
        <f aca="false">IF(I3386="","Unknown",IF(I3386="upi","UPI",I3386))</f>
        <v>UPI</v>
      </c>
      <c r="U3386" s="16" t="str">
        <f aca="false">IF(L3386="Yes","Y",IF(L3386="No","N",L3386))</f>
        <v>N</v>
      </c>
      <c r="V3386" s="19" t="n">
        <f aca="false">ROUND(R3386*Q3386*(1-S3386),2)</f>
        <v>3654</v>
      </c>
      <c r="W3386" s="16" t="str">
        <f aca="false">_xlfn.XLOOKUP(D3386,products!$A$2:$A$61,products!$C$2:$C$61,"Not found")</f>
        <v>Beauty</v>
      </c>
    </row>
    <row r="3387" customFormat="false" ht="15" hidden="false" customHeight="false" outlineLevel="0" collapsed="false">
      <c r="A3387" s="16" t="s">
        <v>4703</v>
      </c>
      <c r="B3387" s="16" t="s">
        <v>4701</v>
      </c>
      <c r="C3387" s="16" t="s">
        <v>1285</v>
      </c>
      <c r="D3387" s="16" t="s">
        <v>259</v>
      </c>
      <c r="E3387" s="16" t="n">
        <v>1</v>
      </c>
      <c r="F3387" s="16" t="n">
        <v>490</v>
      </c>
      <c r="G3387" s="16" t="n">
        <v>0.25</v>
      </c>
      <c r="H3387" s="16" t="s">
        <v>39</v>
      </c>
      <c r="I3387" s="16" t="s">
        <v>60</v>
      </c>
      <c r="J3387" s="16" t="n">
        <v>5</v>
      </c>
      <c r="K3387" s="16" t="n">
        <v>3</v>
      </c>
      <c r="L3387" s="16" t="s">
        <v>57</v>
      </c>
      <c r="M3387" s="18" t="n">
        <f aca="false">IF(ISNUMBER(B3387),B3387,IF(MID(B3387,3,1)="-",DATE(VALUE(RIGHT(B3387,4)),VALUE(MID(B3387,4,2)),VALUE(LEFT(B3387,2))),DATE(VALUE(LEFT(B3387,4)),VALUE(MID(B3387,6,2)),VALUE(RIGHT(B3387,2)))))</f>
        <v>45938</v>
      </c>
      <c r="N3387" s="16" t="n">
        <f aca="false">MONTH(M3387)</f>
        <v>10</v>
      </c>
      <c r="O3387" s="16" t="str">
        <f aca="false">PROPER(TRIM(H3387))</f>
        <v>Delhi</v>
      </c>
      <c r="P3387" s="16" t="str">
        <f aca="false">IFERROR(VLOOKUP(O3387,city_map!$A$2:$B$6,2,FALSE()),O3387)</f>
        <v>Delhi</v>
      </c>
      <c r="Q3387" s="16" t="n">
        <f aca="false">IF(ISNUMBER(F3387),F3387,VALUE(SUBSTITUTE(SUBSTITUTE(F3387,"₹",""),",","")))</f>
        <v>490</v>
      </c>
      <c r="R3387" s="16" t="n">
        <f aca="false">IF(E3387=99,1,E3387)</f>
        <v>1</v>
      </c>
      <c r="S3387" s="16" t="n">
        <f aca="false">IF(G3387="",0,G3387)</f>
        <v>0.25</v>
      </c>
      <c r="T3387" s="16" t="str">
        <f aca="false">IF(I3387="","Unknown",IF(I3387="upi","UPI",I3387))</f>
        <v>UPI</v>
      </c>
      <c r="U3387" s="16" t="str">
        <f aca="false">IF(L3387="Yes","Y",IF(L3387="No","N",L3387))</f>
        <v>Y</v>
      </c>
      <c r="V3387" s="19" t="n">
        <f aca="false">ROUND(R3387*Q3387*(1-S3387),2)</f>
        <v>367.5</v>
      </c>
      <c r="W3387" s="16" t="str">
        <f aca="false">_xlfn.XLOOKUP(D3387,products!$A$2:$A$61,products!$C$2:$C$61,"Not found")</f>
        <v>Books</v>
      </c>
    </row>
    <row r="3388" customFormat="false" ht="15" hidden="false" customHeight="false" outlineLevel="0" collapsed="false">
      <c r="A3388" s="16" t="s">
        <v>4704</v>
      </c>
      <c r="B3388" s="16" t="s">
        <v>4701</v>
      </c>
      <c r="C3388" s="16" t="s">
        <v>1557</v>
      </c>
      <c r="D3388" s="16" t="s">
        <v>66</v>
      </c>
      <c r="E3388" s="16" t="n">
        <v>3</v>
      </c>
      <c r="F3388" s="16" t="n">
        <v>15395</v>
      </c>
      <c r="G3388" s="16" t="n">
        <v>0.25</v>
      </c>
      <c r="H3388" s="16" t="s">
        <v>130</v>
      </c>
      <c r="I3388" s="16" t="s">
        <v>71</v>
      </c>
      <c r="J3388" s="16" t="n">
        <v>5</v>
      </c>
      <c r="K3388" s="16" t="n">
        <v>3</v>
      </c>
      <c r="L3388" s="16" t="s">
        <v>41</v>
      </c>
      <c r="M3388" s="18" t="n">
        <f aca="false">IF(ISNUMBER(B3388),B3388,IF(MID(B3388,3,1)="-",DATE(VALUE(RIGHT(B3388,4)),VALUE(MID(B3388,4,2)),VALUE(LEFT(B3388,2))),DATE(VALUE(LEFT(B3388,4)),VALUE(MID(B3388,6,2)),VALUE(RIGHT(B3388,2)))))</f>
        <v>45938</v>
      </c>
      <c r="N3388" s="16" t="n">
        <f aca="false">MONTH(M3388)</f>
        <v>10</v>
      </c>
      <c r="O3388" s="16" t="str">
        <f aca="false">PROPER(TRIM(H3388))</f>
        <v>Bengaluru</v>
      </c>
      <c r="P3388" s="16" t="str">
        <f aca="false">IFERROR(VLOOKUP(O3388,city_map!$A$2:$B$6,2,FALSE()),O3388)</f>
        <v>Bengaluru</v>
      </c>
      <c r="Q3388" s="16" t="n">
        <f aca="false">IF(ISNUMBER(F3388),F3388,VALUE(SUBSTITUTE(SUBSTITUTE(F3388,"₹",""),",","")))</f>
        <v>15395</v>
      </c>
      <c r="R3388" s="16" t="n">
        <f aca="false">IF(E3388=99,1,E3388)</f>
        <v>3</v>
      </c>
      <c r="S3388" s="16" t="n">
        <f aca="false">IF(G3388="",0,G3388)</f>
        <v>0.25</v>
      </c>
      <c r="T3388" s="16" t="str">
        <f aca="false">IF(I3388="","Unknown",IF(I3388="upi","UPI",I3388))</f>
        <v>Credit Card</v>
      </c>
      <c r="U3388" s="16" t="str">
        <f aca="false">IF(L3388="Yes","Y",IF(L3388="No","N",L3388))</f>
        <v>N</v>
      </c>
      <c r="V3388" s="19" t="n">
        <f aca="false">ROUND(R3388*Q3388*(1-S3388),2)</f>
        <v>34638.75</v>
      </c>
      <c r="W3388" s="16" t="str">
        <f aca="false">_xlfn.XLOOKUP(D3388,products!$A$2:$A$61,products!$C$2:$C$61,"Not found")</f>
        <v>Electronics</v>
      </c>
    </row>
    <row r="3389" customFormat="false" ht="15" hidden="false" customHeight="false" outlineLevel="0" collapsed="false">
      <c r="A3389" s="16" t="s">
        <v>4705</v>
      </c>
      <c r="B3389" s="16" t="s">
        <v>4701</v>
      </c>
      <c r="C3389" s="16" t="s">
        <v>817</v>
      </c>
      <c r="D3389" s="16" t="s">
        <v>259</v>
      </c>
      <c r="E3389" s="16" t="n">
        <v>1</v>
      </c>
      <c r="F3389" s="16" t="n">
        <v>508</v>
      </c>
      <c r="G3389" s="16" t="n">
        <v>0.2</v>
      </c>
      <c r="H3389" s="16" t="s">
        <v>67</v>
      </c>
      <c r="I3389" s="16" t="s">
        <v>40</v>
      </c>
      <c r="J3389" s="16" t="n">
        <v>5</v>
      </c>
      <c r="K3389" s="16" t="n">
        <v>4</v>
      </c>
      <c r="L3389" s="16" t="s">
        <v>41</v>
      </c>
      <c r="M3389" s="18" t="n">
        <f aca="false">IF(ISNUMBER(B3389),B3389,IF(MID(B3389,3,1)="-",DATE(VALUE(RIGHT(B3389,4)),VALUE(MID(B3389,4,2)),VALUE(LEFT(B3389,2))),DATE(VALUE(LEFT(B3389,4)),VALUE(MID(B3389,6,2)),VALUE(RIGHT(B3389,2)))))</f>
        <v>45938</v>
      </c>
      <c r="N3389" s="16" t="n">
        <f aca="false">MONTH(M3389)</f>
        <v>10</v>
      </c>
      <c r="O3389" s="16" t="str">
        <f aca="false">PROPER(TRIM(H3389))</f>
        <v>Kolkata</v>
      </c>
      <c r="P3389" s="16" t="str">
        <f aca="false">IFERROR(VLOOKUP(O3389,city_map!$A$2:$B$6,2,FALSE()),O3389)</f>
        <v>Kolkata</v>
      </c>
      <c r="Q3389" s="16" t="n">
        <f aca="false">IF(ISNUMBER(F3389),F3389,VALUE(SUBSTITUTE(SUBSTITUTE(F3389,"₹",""),",","")))</f>
        <v>508</v>
      </c>
      <c r="R3389" s="16" t="n">
        <f aca="false">IF(E3389=99,1,E3389)</f>
        <v>1</v>
      </c>
      <c r="S3389" s="16" t="n">
        <f aca="false">IF(G3389="",0,G3389)</f>
        <v>0.2</v>
      </c>
      <c r="T3389" s="16" t="str">
        <f aca="false">IF(I3389="","Unknown",IF(I3389="upi","UPI",I3389))</f>
        <v>COD</v>
      </c>
      <c r="U3389" s="16" t="str">
        <f aca="false">IF(L3389="Yes","Y",IF(L3389="No","N",L3389))</f>
        <v>N</v>
      </c>
      <c r="V3389" s="19" t="n">
        <f aca="false">ROUND(R3389*Q3389*(1-S3389),2)</f>
        <v>406.4</v>
      </c>
      <c r="W3389" s="16" t="str">
        <f aca="false">_xlfn.XLOOKUP(D3389,products!$A$2:$A$61,products!$C$2:$C$61,"Not found")</f>
        <v>Books</v>
      </c>
    </row>
    <row r="3390" customFormat="false" ht="15" hidden="false" customHeight="false" outlineLevel="0" collapsed="false">
      <c r="A3390" s="16" t="s">
        <v>4706</v>
      </c>
      <c r="B3390" s="16" t="s">
        <v>4701</v>
      </c>
      <c r="C3390" s="16" t="s">
        <v>1482</v>
      </c>
      <c r="D3390" s="16" t="s">
        <v>440</v>
      </c>
      <c r="E3390" s="16" t="n">
        <v>2</v>
      </c>
      <c r="F3390" s="16" t="n">
        <v>1387</v>
      </c>
      <c r="G3390" s="16" t="n">
        <v>0.25</v>
      </c>
      <c r="H3390" s="16" t="s">
        <v>56</v>
      </c>
      <c r="I3390" s="16" t="s">
        <v>47</v>
      </c>
      <c r="J3390" s="16" t="n">
        <v>7</v>
      </c>
      <c r="K3390" s="16" t="n">
        <v>4</v>
      </c>
      <c r="L3390" s="16" t="s">
        <v>41</v>
      </c>
      <c r="M3390" s="18" t="n">
        <f aca="false">IF(ISNUMBER(B3390),B3390,IF(MID(B3390,3,1)="-",DATE(VALUE(RIGHT(B3390,4)),VALUE(MID(B3390,4,2)),VALUE(LEFT(B3390,2))),DATE(VALUE(LEFT(B3390,4)),VALUE(MID(B3390,6,2)),VALUE(RIGHT(B3390,2)))))</f>
        <v>45938</v>
      </c>
      <c r="N3390" s="16" t="n">
        <f aca="false">MONTH(M3390)</f>
        <v>10</v>
      </c>
      <c r="O3390" s="16" t="str">
        <f aca="false">PROPER(TRIM(H3390))</f>
        <v>Lucknow</v>
      </c>
      <c r="P3390" s="16" t="str">
        <f aca="false">IFERROR(VLOOKUP(O3390,city_map!$A$2:$B$6,2,FALSE()),O3390)</f>
        <v>Lucknow</v>
      </c>
      <c r="Q3390" s="16" t="n">
        <f aca="false">IF(ISNUMBER(F3390),F3390,VALUE(SUBSTITUTE(SUBSTITUTE(F3390,"₹",""),",","")))</f>
        <v>1387</v>
      </c>
      <c r="R3390" s="16" t="n">
        <f aca="false">IF(E3390=99,1,E3390)</f>
        <v>2</v>
      </c>
      <c r="S3390" s="16" t="n">
        <f aca="false">IF(G3390="",0,G3390)</f>
        <v>0.25</v>
      </c>
      <c r="T3390" s="16" t="str">
        <f aca="false">IF(I3390="","Unknown",IF(I3390="upi","UPI",I3390))</f>
        <v>Debit Card</v>
      </c>
      <c r="U3390" s="16" t="str">
        <f aca="false">IF(L3390="Yes","Y",IF(L3390="No","N",L3390))</f>
        <v>N</v>
      </c>
      <c r="V3390" s="19" t="n">
        <f aca="false">ROUND(R3390*Q3390*(1-S3390),2)</f>
        <v>2080.5</v>
      </c>
      <c r="W3390" s="16" t="str">
        <f aca="false">_xlfn.XLOOKUP(D3390,products!$A$2:$A$61,products!$C$2:$C$61,"Not found")</f>
        <v>Home</v>
      </c>
    </row>
    <row r="3391" customFormat="false" ht="15" hidden="false" customHeight="false" outlineLevel="0" collapsed="false">
      <c r="A3391" s="16" t="s">
        <v>4707</v>
      </c>
      <c r="B3391" s="16" t="s">
        <v>4701</v>
      </c>
      <c r="C3391" s="16" t="s">
        <v>502</v>
      </c>
      <c r="D3391" s="16" t="s">
        <v>191</v>
      </c>
      <c r="E3391" s="16" t="n">
        <v>1</v>
      </c>
      <c r="F3391" s="16" t="n">
        <v>410</v>
      </c>
      <c r="G3391" s="16" t="n">
        <v>0.2</v>
      </c>
      <c r="H3391" s="16" t="s">
        <v>130</v>
      </c>
      <c r="I3391" s="16" t="s">
        <v>60</v>
      </c>
      <c r="J3391" s="16" t="n">
        <v>5</v>
      </c>
      <c r="K3391" s="16" t="n">
        <v>5</v>
      </c>
      <c r="L3391" s="16" t="s">
        <v>41</v>
      </c>
      <c r="M3391" s="18" t="n">
        <f aca="false">IF(ISNUMBER(B3391),B3391,IF(MID(B3391,3,1)="-",DATE(VALUE(RIGHT(B3391,4)),VALUE(MID(B3391,4,2)),VALUE(LEFT(B3391,2))),DATE(VALUE(LEFT(B3391,4)),VALUE(MID(B3391,6,2)),VALUE(RIGHT(B3391,2)))))</f>
        <v>45938</v>
      </c>
      <c r="N3391" s="16" t="n">
        <f aca="false">MONTH(M3391)</f>
        <v>10</v>
      </c>
      <c r="O3391" s="16" t="str">
        <f aca="false">PROPER(TRIM(H3391))</f>
        <v>Bengaluru</v>
      </c>
      <c r="P3391" s="16" t="str">
        <f aca="false">IFERROR(VLOOKUP(O3391,city_map!$A$2:$B$6,2,FALSE()),O3391)</f>
        <v>Bengaluru</v>
      </c>
      <c r="Q3391" s="16" t="n">
        <f aca="false">IF(ISNUMBER(F3391),F3391,VALUE(SUBSTITUTE(SUBSTITUTE(F3391,"₹",""),",","")))</f>
        <v>410</v>
      </c>
      <c r="R3391" s="16" t="n">
        <f aca="false">IF(E3391=99,1,E3391)</f>
        <v>1</v>
      </c>
      <c r="S3391" s="16" t="n">
        <f aca="false">IF(G3391="",0,G3391)</f>
        <v>0.2</v>
      </c>
      <c r="T3391" s="16" t="str">
        <f aca="false">IF(I3391="","Unknown",IF(I3391="upi","UPI",I3391))</f>
        <v>UPI</v>
      </c>
      <c r="U3391" s="16" t="str">
        <f aca="false">IF(L3391="Yes","Y",IF(L3391="No","N",L3391))</f>
        <v>N</v>
      </c>
      <c r="V3391" s="19" t="n">
        <f aca="false">ROUND(R3391*Q3391*(1-S3391),2)</f>
        <v>328</v>
      </c>
      <c r="W3391" s="16" t="str">
        <f aca="false">_xlfn.XLOOKUP(D3391,products!$A$2:$A$61,products!$C$2:$C$61,"Not found")</f>
        <v>Electronics</v>
      </c>
    </row>
    <row r="3392" customFormat="false" ht="15" hidden="false" customHeight="false" outlineLevel="0" collapsed="false">
      <c r="A3392" s="16" t="s">
        <v>4708</v>
      </c>
      <c r="B3392" s="16" t="s">
        <v>4701</v>
      </c>
      <c r="C3392" s="16" t="s">
        <v>2012</v>
      </c>
      <c r="D3392" s="16" t="s">
        <v>95</v>
      </c>
      <c r="E3392" s="16" t="n">
        <v>2</v>
      </c>
      <c r="F3392" s="16" t="n">
        <v>1435</v>
      </c>
      <c r="G3392" s="16" t="n">
        <v>0.25</v>
      </c>
      <c r="H3392" s="16" t="s">
        <v>39</v>
      </c>
      <c r="I3392" s="16" t="s">
        <v>60</v>
      </c>
      <c r="J3392" s="16" t="n">
        <v>5</v>
      </c>
      <c r="K3392" s="16" t="n">
        <v>4</v>
      </c>
      <c r="L3392" s="16" t="s">
        <v>41</v>
      </c>
      <c r="M3392" s="18" t="n">
        <f aca="false">IF(ISNUMBER(B3392),B3392,IF(MID(B3392,3,1)="-",DATE(VALUE(RIGHT(B3392,4)),VALUE(MID(B3392,4,2)),VALUE(LEFT(B3392,2))),DATE(VALUE(LEFT(B3392,4)),VALUE(MID(B3392,6,2)),VALUE(RIGHT(B3392,2)))))</f>
        <v>45938</v>
      </c>
      <c r="N3392" s="16" t="n">
        <f aca="false">MONTH(M3392)</f>
        <v>10</v>
      </c>
      <c r="O3392" s="16" t="str">
        <f aca="false">PROPER(TRIM(H3392))</f>
        <v>Delhi</v>
      </c>
      <c r="P3392" s="16" t="str">
        <f aca="false">IFERROR(VLOOKUP(O3392,city_map!$A$2:$B$6,2,FALSE()),O3392)</f>
        <v>Delhi</v>
      </c>
      <c r="Q3392" s="16" t="n">
        <f aca="false">IF(ISNUMBER(F3392),F3392,VALUE(SUBSTITUTE(SUBSTITUTE(F3392,"₹",""),",","")))</f>
        <v>1435</v>
      </c>
      <c r="R3392" s="16" t="n">
        <f aca="false">IF(E3392=99,1,E3392)</f>
        <v>2</v>
      </c>
      <c r="S3392" s="16" t="n">
        <f aca="false">IF(G3392="",0,G3392)</f>
        <v>0.25</v>
      </c>
      <c r="T3392" s="16" t="str">
        <f aca="false">IF(I3392="","Unknown",IF(I3392="upi","UPI",I3392))</f>
        <v>UPI</v>
      </c>
      <c r="U3392" s="16" t="str">
        <f aca="false">IF(L3392="Yes","Y",IF(L3392="No","N",L3392))</f>
        <v>N</v>
      </c>
      <c r="V3392" s="19" t="n">
        <f aca="false">ROUND(R3392*Q3392*(1-S3392),2)</f>
        <v>2152.5</v>
      </c>
      <c r="W3392" s="16" t="str">
        <f aca="false">_xlfn.XLOOKUP(D3392,products!$A$2:$A$61,products!$C$2:$C$61,"Not found")</f>
        <v>Electronics</v>
      </c>
    </row>
    <row r="3393" customFormat="false" ht="15" hidden="false" customHeight="false" outlineLevel="0" collapsed="false">
      <c r="A3393" s="16" t="s">
        <v>4709</v>
      </c>
      <c r="B3393" s="16" t="s">
        <v>4701</v>
      </c>
      <c r="C3393" s="16" t="s">
        <v>200</v>
      </c>
      <c r="D3393" s="16" t="s">
        <v>229</v>
      </c>
      <c r="E3393" s="16" t="n">
        <v>3</v>
      </c>
      <c r="F3393" s="16" t="n">
        <v>434</v>
      </c>
      <c r="G3393" s="16" t="n">
        <v>0.3</v>
      </c>
      <c r="H3393" s="16" t="s">
        <v>39</v>
      </c>
      <c r="I3393" s="16" t="s">
        <v>100</v>
      </c>
      <c r="J3393" s="16" t="n">
        <v>5</v>
      </c>
      <c r="K3393" s="16" t="n">
        <v>4</v>
      </c>
      <c r="L3393" s="16" t="s">
        <v>41</v>
      </c>
      <c r="M3393" s="18" t="n">
        <f aca="false">IF(ISNUMBER(B3393),B3393,IF(MID(B3393,3,1)="-",DATE(VALUE(RIGHT(B3393,4)),VALUE(MID(B3393,4,2)),VALUE(LEFT(B3393,2))),DATE(VALUE(LEFT(B3393,4)),VALUE(MID(B3393,6,2)),VALUE(RIGHT(B3393,2)))))</f>
        <v>45938</v>
      </c>
      <c r="N3393" s="16" t="n">
        <f aca="false">MONTH(M3393)</f>
        <v>10</v>
      </c>
      <c r="O3393" s="16" t="str">
        <f aca="false">PROPER(TRIM(H3393))</f>
        <v>Delhi</v>
      </c>
      <c r="P3393" s="16" t="str">
        <f aca="false">IFERROR(VLOOKUP(O3393,city_map!$A$2:$B$6,2,FALSE()),O3393)</f>
        <v>Delhi</v>
      </c>
      <c r="Q3393" s="16" t="n">
        <f aca="false">IF(ISNUMBER(F3393),F3393,VALUE(SUBSTITUTE(SUBSTITUTE(F3393,"₹",""),",","")))</f>
        <v>434</v>
      </c>
      <c r="R3393" s="16" t="n">
        <f aca="false">IF(E3393=99,1,E3393)</f>
        <v>3</v>
      </c>
      <c r="S3393" s="16" t="n">
        <f aca="false">IF(G3393="",0,G3393)</f>
        <v>0.3</v>
      </c>
      <c r="T3393" s="16" t="str">
        <f aca="false">IF(I3393="","Unknown",IF(I3393="upi","UPI",I3393))</f>
        <v>Net Banking</v>
      </c>
      <c r="U3393" s="16" t="str">
        <f aca="false">IF(L3393="Yes","Y",IF(L3393="No","N",L3393))</f>
        <v>N</v>
      </c>
      <c r="V3393" s="19" t="n">
        <f aca="false">ROUND(R3393*Q3393*(1-S3393),2)</f>
        <v>911.4</v>
      </c>
      <c r="W3393" s="16" t="str">
        <f aca="false">_xlfn.XLOOKUP(D3393,products!$A$2:$A$61,products!$C$2:$C$61,"Not found")</f>
        <v>Books</v>
      </c>
    </row>
    <row r="3394" customFormat="false" ht="15" hidden="false" customHeight="false" outlineLevel="0" collapsed="false">
      <c r="A3394" s="16" t="s">
        <v>4710</v>
      </c>
      <c r="B3394" s="16" t="s">
        <v>4701</v>
      </c>
      <c r="C3394" s="16" t="s">
        <v>807</v>
      </c>
      <c r="D3394" s="16" t="s">
        <v>412</v>
      </c>
      <c r="E3394" s="16" t="n">
        <v>2</v>
      </c>
      <c r="F3394" s="16" t="n">
        <v>1001</v>
      </c>
      <c r="G3394" s="16" t="n">
        <v>0.1</v>
      </c>
      <c r="H3394" s="16" t="s">
        <v>67</v>
      </c>
      <c r="I3394" s="16" t="s">
        <v>60</v>
      </c>
      <c r="J3394" s="16" t="n">
        <v>3</v>
      </c>
      <c r="K3394" s="16" t="n">
        <v>5</v>
      </c>
      <c r="L3394" s="16" t="s">
        <v>41</v>
      </c>
      <c r="M3394" s="18" t="n">
        <f aca="false">IF(ISNUMBER(B3394),B3394,IF(MID(B3394,3,1)="-",DATE(VALUE(RIGHT(B3394,4)),VALUE(MID(B3394,4,2)),VALUE(LEFT(B3394,2))),DATE(VALUE(LEFT(B3394,4)),VALUE(MID(B3394,6,2)),VALUE(RIGHT(B3394,2)))))</f>
        <v>45938</v>
      </c>
      <c r="N3394" s="16" t="n">
        <f aca="false">MONTH(M3394)</f>
        <v>10</v>
      </c>
      <c r="O3394" s="16" t="str">
        <f aca="false">PROPER(TRIM(H3394))</f>
        <v>Kolkata</v>
      </c>
      <c r="P3394" s="16" t="str">
        <f aca="false">IFERROR(VLOOKUP(O3394,city_map!$A$2:$B$6,2,FALSE()),O3394)</f>
        <v>Kolkata</v>
      </c>
      <c r="Q3394" s="16" t="n">
        <f aca="false">IF(ISNUMBER(F3394),F3394,VALUE(SUBSTITUTE(SUBSTITUTE(F3394,"₹",""),",","")))</f>
        <v>1001</v>
      </c>
      <c r="R3394" s="16" t="n">
        <f aca="false">IF(E3394=99,1,E3394)</f>
        <v>2</v>
      </c>
      <c r="S3394" s="16" t="n">
        <f aca="false">IF(G3394="",0,G3394)</f>
        <v>0.1</v>
      </c>
      <c r="T3394" s="16" t="str">
        <f aca="false">IF(I3394="","Unknown",IF(I3394="upi","UPI",I3394))</f>
        <v>UPI</v>
      </c>
      <c r="U3394" s="16" t="str">
        <f aca="false">IF(L3394="Yes","Y",IF(L3394="No","N",L3394))</f>
        <v>N</v>
      </c>
      <c r="V3394" s="19" t="n">
        <f aca="false">ROUND(R3394*Q3394*(1-S3394),2)</f>
        <v>1801.8</v>
      </c>
      <c r="W3394" s="16" t="str">
        <f aca="false">_xlfn.XLOOKUP(D3394,products!$A$2:$A$61,products!$C$2:$C$61,"Not found")</f>
        <v>Home</v>
      </c>
    </row>
    <row r="3395" customFormat="false" ht="15" hidden="false" customHeight="false" outlineLevel="0" collapsed="false">
      <c r="A3395" s="16" t="s">
        <v>4711</v>
      </c>
      <c r="B3395" s="16" t="s">
        <v>4701</v>
      </c>
      <c r="C3395" s="16" t="s">
        <v>457</v>
      </c>
      <c r="D3395" s="16" t="s">
        <v>451</v>
      </c>
      <c r="E3395" s="16" t="n">
        <v>99</v>
      </c>
      <c r="F3395" s="16" t="n">
        <v>1266</v>
      </c>
      <c r="G3395" s="16" t="n">
        <v>0.4</v>
      </c>
      <c r="H3395" s="16" t="s">
        <v>112</v>
      </c>
      <c r="I3395" s="16" t="s">
        <v>40</v>
      </c>
      <c r="J3395" s="16" t="n">
        <v>4</v>
      </c>
      <c r="K3395" s="16" t="n">
        <v>5</v>
      </c>
      <c r="L3395" s="16" t="s">
        <v>41</v>
      </c>
      <c r="M3395" s="18" t="n">
        <f aca="false">IF(ISNUMBER(B3395),B3395,IF(MID(B3395,3,1)="-",DATE(VALUE(RIGHT(B3395,4)),VALUE(MID(B3395,4,2)),VALUE(LEFT(B3395,2))),DATE(VALUE(LEFT(B3395,4)),VALUE(MID(B3395,6,2)),VALUE(RIGHT(B3395,2)))))</f>
        <v>45938</v>
      </c>
      <c r="N3395" s="16" t="n">
        <f aca="false">MONTH(M3395)</f>
        <v>10</v>
      </c>
      <c r="O3395" s="16" t="str">
        <f aca="false">PROPER(TRIM(H3395))</f>
        <v>Mumbai</v>
      </c>
      <c r="P3395" s="16" t="str">
        <f aca="false">IFERROR(VLOOKUP(O3395,city_map!$A$2:$B$6,2,FALSE()),O3395)</f>
        <v>Mumbai</v>
      </c>
      <c r="Q3395" s="16" t="n">
        <f aca="false">IF(ISNUMBER(F3395),F3395,VALUE(SUBSTITUTE(SUBSTITUTE(F3395,"₹",""),",","")))</f>
        <v>1266</v>
      </c>
      <c r="R3395" s="16" t="n">
        <f aca="false">IF(E3395=99,1,E3395)</f>
        <v>1</v>
      </c>
      <c r="S3395" s="16" t="n">
        <f aca="false">IF(G3395="",0,G3395)</f>
        <v>0.4</v>
      </c>
      <c r="T3395" s="16" t="str">
        <f aca="false">IF(I3395="","Unknown",IF(I3395="upi","UPI",I3395))</f>
        <v>COD</v>
      </c>
      <c r="U3395" s="16" t="str">
        <f aca="false">IF(L3395="Yes","Y",IF(L3395="No","N",L3395))</f>
        <v>N</v>
      </c>
      <c r="V3395" s="19" t="n">
        <f aca="false">ROUND(R3395*Q3395*(1-S3395),2)</f>
        <v>759.6</v>
      </c>
      <c r="W3395" s="16" t="str">
        <f aca="false">_xlfn.XLOOKUP(D3395,products!$A$2:$A$61,products!$C$2:$C$61,"Not found")</f>
        <v>Beauty</v>
      </c>
    </row>
    <row r="3396" customFormat="false" ht="15" hidden="false" customHeight="false" outlineLevel="0" collapsed="false">
      <c r="A3396" s="16" t="s">
        <v>4712</v>
      </c>
      <c r="B3396" s="16" t="s">
        <v>4701</v>
      </c>
      <c r="C3396" s="16" t="s">
        <v>2605</v>
      </c>
      <c r="D3396" s="16" t="s">
        <v>95</v>
      </c>
      <c r="E3396" s="16" t="n">
        <v>1</v>
      </c>
      <c r="F3396" s="16" t="n">
        <v>1450</v>
      </c>
      <c r="G3396" s="16" t="n">
        <v>0.1</v>
      </c>
      <c r="H3396" s="16" t="s">
        <v>46</v>
      </c>
      <c r="I3396" s="16" t="s">
        <v>47</v>
      </c>
      <c r="J3396" s="16" t="n">
        <v>6</v>
      </c>
      <c r="K3396" s="16" t="n">
        <v>5</v>
      </c>
      <c r="L3396" s="16" t="s">
        <v>41</v>
      </c>
      <c r="M3396" s="18" t="n">
        <f aca="false">IF(ISNUMBER(B3396),B3396,IF(MID(B3396,3,1)="-",DATE(VALUE(RIGHT(B3396,4)),VALUE(MID(B3396,4,2)),VALUE(LEFT(B3396,2))),DATE(VALUE(LEFT(B3396,4)),VALUE(MID(B3396,6,2)),VALUE(RIGHT(B3396,2)))))</f>
        <v>45938</v>
      </c>
      <c r="N3396" s="16" t="n">
        <f aca="false">MONTH(M3396)</f>
        <v>10</v>
      </c>
      <c r="O3396" s="16" t="str">
        <f aca="false">PROPER(TRIM(H3396))</f>
        <v>Chennai</v>
      </c>
      <c r="P3396" s="16" t="str">
        <f aca="false">IFERROR(VLOOKUP(O3396,city_map!$A$2:$B$6,2,FALSE()),O3396)</f>
        <v>Chennai</v>
      </c>
      <c r="Q3396" s="16" t="n">
        <f aca="false">IF(ISNUMBER(F3396),F3396,VALUE(SUBSTITUTE(SUBSTITUTE(F3396,"₹",""),",","")))</f>
        <v>1450</v>
      </c>
      <c r="R3396" s="16" t="n">
        <f aca="false">IF(E3396=99,1,E3396)</f>
        <v>1</v>
      </c>
      <c r="S3396" s="16" t="n">
        <f aca="false">IF(G3396="",0,G3396)</f>
        <v>0.1</v>
      </c>
      <c r="T3396" s="16" t="str">
        <f aca="false">IF(I3396="","Unknown",IF(I3396="upi","UPI",I3396))</f>
        <v>Debit Card</v>
      </c>
      <c r="U3396" s="16" t="str">
        <f aca="false">IF(L3396="Yes","Y",IF(L3396="No","N",L3396))</f>
        <v>N</v>
      </c>
      <c r="V3396" s="19" t="n">
        <f aca="false">ROUND(R3396*Q3396*(1-S3396),2)</f>
        <v>1305</v>
      </c>
      <c r="W3396" s="16" t="str">
        <f aca="false">_xlfn.XLOOKUP(D3396,products!$A$2:$A$61,products!$C$2:$C$61,"Not found")</f>
        <v>Electronics</v>
      </c>
    </row>
    <row r="3397" customFormat="false" ht="15" hidden="false" customHeight="false" outlineLevel="0" collapsed="false">
      <c r="A3397" s="16" t="s">
        <v>4713</v>
      </c>
      <c r="B3397" s="16" t="s">
        <v>4701</v>
      </c>
      <c r="C3397" s="16" t="s">
        <v>1081</v>
      </c>
      <c r="D3397" s="16" t="s">
        <v>211</v>
      </c>
      <c r="E3397" s="16" t="n">
        <v>2</v>
      </c>
      <c r="F3397" s="16" t="n">
        <v>1299</v>
      </c>
      <c r="G3397" s="16" t="n">
        <v>0.25</v>
      </c>
      <c r="H3397" s="16" t="s">
        <v>81</v>
      </c>
      <c r="I3397" s="16"/>
      <c r="J3397" s="16" t="n">
        <v>3</v>
      </c>
      <c r="K3397" s="16" t="n">
        <v>4</v>
      </c>
      <c r="L3397" s="16" t="s">
        <v>41</v>
      </c>
      <c r="M3397" s="18" t="n">
        <f aca="false">IF(ISNUMBER(B3397),B3397,IF(MID(B3397,3,1)="-",DATE(VALUE(RIGHT(B3397,4)),VALUE(MID(B3397,4,2)),VALUE(LEFT(B3397,2))),DATE(VALUE(LEFT(B3397,4)),VALUE(MID(B3397,6,2)),VALUE(RIGHT(B3397,2)))))</f>
        <v>45938</v>
      </c>
      <c r="N3397" s="16" t="n">
        <f aca="false">MONTH(M3397)</f>
        <v>10</v>
      </c>
      <c r="O3397" s="16" t="str">
        <f aca="false">PROPER(TRIM(H3397))</f>
        <v>Hyderabad</v>
      </c>
      <c r="P3397" s="16" t="str">
        <f aca="false">IFERROR(VLOOKUP(O3397,city_map!$A$2:$B$6,2,FALSE()),O3397)</f>
        <v>Hyderabad</v>
      </c>
      <c r="Q3397" s="16" t="n">
        <f aca="false">IF(ISNUMBER(F3397),F3397,VALUE(SUBSTITUTE(SUBSTITUTE(F3397,"₹",""),",","")))</f>
        <v>1299</v>
      </c>
      <c r="R3397" s="16" t="n">
        <f aca="false">IF(E3397=99,1,E3397)</f>
        <v>2</v>
      </c>
      <c r="S3397" s="16" t="n">
        <f aca="false">IF(G3397="",0,G3397)</f>
        <v>0.25</v>
      </c>
      <c r="T3397" s="16" t="str">
        <f aca="false">IF(I3397="","Unknown",IF(I3397="upi","UPI",I3397))</f>
        <v>Unknown</v>
      </c>
      <c r="U3397" s="16" t="str">
        <f aca="false">IF(L3397="Yes","Y",IF(L3397="No","N",L3397))</f>
        <v>N</v>
      </c>
      <c r="V3397" s="19" t="n">
        <f aca="false">ROUND(R3397*Q3397*(1-S3397),2)</f>
        <v>1948.5</v>
      </c>
      <c r="W3397" s="16" t="str">
        <f aca="false">_xlfn.XLOOKUP(D3397,products!$A$2:$A$61,products!$C$2:$C$61,"Not found")</f>
        <v>Fashion</v>
      </c>
    </row>
    <row r="3398" customFormat="false" ht="15" hidden="false" customHeight="false" outlineLevel="0" collapsed="false">
      <c r="A3398" s="16" t="s">
        <v>4714</v>
      </c>
      <c r="B3398" s="16" t="s">
        <v>4701</v>
      </c>
      <c r="C3398" s="16" t="s">
        <v>2984</v>
      </c>
      <c r="D3398" s="16" t="s">
        <v>129</v>
      </c>
      <c r="E3398" s="16" t="n">
        <v>6</v>
      </c>
      <c r="F3398" s="16" t="n">
        <v>573</v>
      </c>
      <c r="G3398" s="16" t="n">
        <v>0.25</v>
      </c>
      <c r="H3398" s="16" t="s">
        <v>81</v>
      </c>
      <c r="I3398" s="16" t="s">
        <v>71</v>
      </c>
      <c r="J3398" s="16" t="n">
        <v>7</v>
      </c>
      <c r="K3398" s="16" t="n">
        <v>3</v>
      </c>
      <c r="L3398" s="16" t="s">
        <v>41</v>
      </c>
      <c r="M3398" s="18" t="n">
        <f aca="false">IF(ISNUMBER(B3398),B3398,IF(MID(B3398,3,1)="-",DATE(VALUE(RIGHT(B3398,4)),VALUE(MID(B3398,4,2)),VALUE(LEFT(B3398,2))),DATE(VALUE(LEFT(B3398,4)),VALUE(MID(B3398,6,2)),VALUE(RIGHT(B3398,2)))))</f>
        <v>45938</v>
      </c>
      <c r="N3398" s="16" t="n">
        <f aca="false">MONTH(M3398)</f>
        <v>10</v>
      </c>
      <c r="O3398" s="16" t="str">
        <f aca="false">PROPER(TRIM(H3398))</f>
        <v>Hyderabad</v>
      </c>
      <c r="P3398" s="16" t="str">
        <f aca="false">IFERROR(VLOOKUP(O3398,city_map!$A$2:$B$6,2,FALSE()),O3398)</f>
        <v>Hyderabad</v>
      </c>
      <c r="Q3398" s="16" t="n">
        <f aca="false">IF(ISNUMBER(F3398),F3398,VALUE(SUBSTITUTE(SUBSTITUTE(F3398,"₹",""),",","")))</f>
        <v>573</v>
      </c>
      <c r="R3398" s="16" t="n">
        <f aca="false">IF(E3398=99,1,E3398)</f>
        <v>6</v>
      </c>
      <c r="S3398" s="16" t="n">
        <f aca="false">IF(G3398="",0,G3398)</f>
        <v>0.25</v>
      </c>
      <c r="T3398" s="16" t="str">
        <f aca="false">IF(I3398="","Unknown",IF(I3398="upi","UPI",I3398))</f>
        <v>Credit Card</v>
      </c>
      <c r="U3398" s="16" t="str">
        <f aca="false">IF(L3398="Yes","Y",IF(L3398="No","N",L3398))</f>
        <v>N</v>
      </c>
      <c r="V3398" s="19" t="n">
        <f aca="false">ROUND(R3398*Q3398*(1-S3398),2)</f>
        <v>2578.5</v>
      </c>
      <c r="W3398" s="16" t="str">
        <f aca="false">_xlfn.XLOOKUP(D3398,products!$A$2:$A$61,products!$C$2:$C$61,"Not found")</f>
        <v>Beauty</v>
      </c>
    </row>
    <row r="3399" customFormat="false" ht="15" hidden="false" customHeight="false" outlineLevel="0" collapsed="false">
      <c r="A3399" s="16" t="s">
        <v>4715</v>
      </c>
      <c r="B3399" s="16" t="s">
        <v>4701</v>
      </c>
      <c r="C3399" s="16" t="s">
        <v>549</v>
      </c>
      <c r="D3399" s="16" t="s">
        <v>232</v>
      </c>
      <c r="E3399" s="16" t="n">
        <v>2</v>
      </c>
      <c r="F3399" s="16" t="n">
        <v>2074</v>
      </c>
      <c r="G3399" s="16" t="n">
        <v>0.4</v>
      </c>
      <c r="H3399" s="16" t="s">
        <v>39</v>
      </c>
      <c r="I3399" s="16" t="s">
        <v>71</v>
      </c>
      <c r="J3399" s="16" t="n">
        <v>4</v>
      </c>
      <c r="K3399" s="16" t="n">
        <v>3</v>
      </c>
      <c r="L3399" s="16" t="s">
        <v>41</v>
      </c>
      <c r="M3399" s="18" t="n">
        <f aca="false">IF(ISNUMBER(B3399),B3399,IF(MID(B3399,3,1)="-",DATE(VALUE(RIGHT(B3399,4)),VALUE(MID(B3399,4,2)),VALUE(LEFT(B3399,2))),DATE(VALUE(LEFT(B3399,4)),VALUE(MID(B3399,6,2)),VALUE(RIGHT(B3399,2)))))</f>
        <v>45938</v>
      </c>
      <c r="N3399" s="16" t="n">
        <f aca="false">MONTH(M3399)</f>
        <v>10</v>
      </c>
      <c r="O3399" s="16" t="str">
        <f aca="false">PROPER(TRIM(H3399))</f>
        <v>Delhi</v>
      </c>
      <c r="P3399" s="16" t="str">
        <f aca="false">IFERROR(VLOOKUP(O3399,city_map!$A$2:$B$6,2,FALSE()),O3399)</f>
        <v>Delhi</v>
      </c>
      <c r="Q3399" s="16" t="n">
        <f aca="false">IF(ISNUMBER(F3399),F3399,VALUE(SUBSTITUTE(SUBSTITUTE(F3399,"₹",""),",","")))</f>
        <v>2074</v>
      </c>
      <c r="R3399" s="16" t="n">
        <f aca="false">IF(E3399=99,1,E3399)</f>
        <v>2</v>
      </c>
      <c r="S3399" s="16" t="n">
        <f aca="false">IF(G3399="",0,G3399)</f>
        <v>0.4</v>
      </c>
      <c r="T3399" s="16" t="str">
        <f aca="false">IF(I3399="","Unknown",IF(I3399="upi","UPI",I3399))</f>
        <v>Credit Card</v>
      </c>
      <c r="U3399" s="16" t="str">
        <f aca="false">IF(L3399="Yes","Y",IF(L3399="No","N",L3399))</f>
        <v>N</v>
      </c>
      <c r="V3399" s="19" t="n">
        <f aca="false">ROUND(R3399*Q3399*(1-S3399),2)</f>
        <v>2488.8</v>
      </c>
      <c r="W3399" s="16" t="str">
        <f aca="false">_xlfn.XLOOKUP(D3399,products!$A$2:$A$61,products!$C$2:$C$61,"Not found")</f>
        <v>Electronics</v>
      </c>
    </row>
    <row r="3400" customFormat="false" ht="15" hidden="false" customHeight="false" outlineLevel="0" collapsed="false">
      <c r="A3400" s="16" t="s">
        <v>4716</v>
      </c>
      <c r="B3400" s="16" t="s">
        <v>4701</v>
      </c>
      <c r="C3400" s="16" t="s">
        <v>559</v>
      </c>
      <c r="D3400" s="16" t="s">
        <v>146</v>
      </c>
      <c r="E3400" s="16" t="n">
        <v>2</v>
      </c>
      <c r="F3400" s="16" t="n">
        <v>459</v>
      </c>
      <c r="G3400" s="16" t="n">
        <v>0.1</v>
      </c>
      <c r="H3400" s="16" t="s">
        <v>46</v>
      </c>
      <c r="I3400" s="16" t="s">
        <v>60</v>
      </c>
      <c r="J3400" s="16" t="n">
        <v>5</v>
      </c>
      <c r="K3400" s="16" t="n">
        <v>4</v>
      </c>
      <c r="L3400" s="16" t="s">
        <v>41</v>
      </c>
      <c r="M3400" s="18" t="n">
        <f aca="false">IF(ISNUMBER(B3400),B3400,IF(MID(B3400,3,1)="-",DATE(VALUE(RIGHT(B3400,4)),VALUE(MID(B3400,4,2)),VALUE(LEFT(B3400,2))),DATE(VALUE(LEFT(B3400,4)),VALUE(MID(B3400,6,2)),VALUE(RIGHT(B3400,2)))))</f>
        <v>45938</v>
      </c>
      <c r="N3400" s="16" t="n">
        <f aca="false">MONTH(M3400)</f>
        <v>10</v>
      </c>
      <c r="O3400" s="16" t="str">
        <f aca="false">PROPER(TRIM(H3400))</f>
        <v>Chennai</v>
      </c>
      <c r="P3400" s="16" t="str">
        <f aca="false">IFERROR(VLOOKUP(O3400,city_map!$A$2:$B$6,2,FALSE()),O3400)</f>
        <v>Chennai</v>
      </c>
      <c r="Q3400" s="16" t="n">
        <f aca="false">IF(ISNUMBER(F3400),F3400,VALUE(SUBSTITUTE(SUBSTITUTE(F3400,"₹",""),",","")))</f>
        <v>459</v>
      </c>
      <c r="R3400" s="16" t="n">
        <f aca="false">IF(E3400=99,1,E3400)</f>
        <v>2</v>
      </c>
      <c r="S3400" s="16" t="n">
        <f aca="false">IF(G3400="",0,G3400)</f>
        <v>0.1</v>
      </c>
      <c r="T3400" s="16" t="str">
        <f aca="false">IF(I3400="","Unknown",IF(I3400="upi","UPI",I3400))</f>
        <v>UPI</v>
      </c>
      <c r="U3400" s="16" t="str">
        <f aca="false">IF(L3400="Yes","Y",IF(L3400="No","N",L3400))</f>
        <v>N</v>
      </c>
      <c r="V3400" s="19" t="n">
        <f aca="false">ROUND(R3400*Q3400*(1-S3400),2)</f>
        <v>826.2</v>
      </c>
      <c r="W3400" s="16" t="str">
        <f aca="false">_xlfn.XLOOKUP(D3400,products!$A$2:$A$61,products!$C$2:$C$61,"Not found")</f>
        <v>Beauty</v>
      </c>
    </row>
    <row r="3401" customFormat="false" ht="15" hidden="false" customHeight="false" outlineLevel="0" collapsed="false">
      <c r="A3401" s="16" t="s">
        <v>4717</v>
      </c>
      <c r="B3401" s="16" t="s">
        <v>4701</v>
      </c>
      <c r="C3401" s="16" t="s">
        <v>1376</v>
      </c>
      <c r="D3401" s="16" t="s">
        <v>216</v>
      </c>
      <c r="E3401" s="16" t="n">
        <v>2</v>
      </c>
      <c r="F3401" s="16" t="n">
        <v>863</v>
      </c>
      <c r="G3401" s="16" t="n">
        <v>0.2</v>
      </c>
      <c r="H3401" s="16" t="s">
        <v>130</v>
      </c>
      <c r="I3401" s="16" t="s">
        <v>123</v>
      </c>
      <c r="J3401" s="16" t="n">
        <v>4</v>
      </c>
      <c r="K3401" s="16" t="n">
        <v>4</v>
      </c>
      <c r="L3401" s="16" t="s">
        <v>41</v>
      </c>
      <c r="M3401" s="18" t="n">
        <f aca="false">IF(ISNUMBER(B3401),B3401,IF(MID(B3401,3,1)="-",DATE(VALUE(RIGHT(B3401,4)),VALUE(MID(B3401,4,2)),VALUE(LEFT(B3401,2))),DATE(VALUE(LEFT(B3401,4)),VALUE(MID(B3401,6,2)),VALUE(RIGHT(B3401,2)))))</f>
        <v>45938</v>
      </c>
      <c r="N3401" s="16" t="n">
        <f aca="false">MONTH(M3401)</f>
        <v>10</v>
      </c>
      <c r="O3401" s="16" t="str">
        <f aca="false">PROPER(TRIM(H3401))</f>
        <v>Bengaluru</v>
      </c>
      <c r="P3401" s="16" t="str">
        <f aca="false">IFERROR(VLOOKUP(O3401,city_map!$A$2:$B$6,2,FALSE()),O3401)</f>
        <v>Bengaluru</v>
      </c>
      <c r="Q3401" s="16" t="n">
        <f aca="false">IF(ISNUMBER(F3401),F3401,VALUE(SUBSTITUTE(SUBSTITUTE(F3401,"₹",""),",","")))</f>
        <v>863</v>
      </c>
      <c r="R3401" s="16" t="n">
        <f aca="false">IF(E3401=99,1,E3401)</f>
        <v>2</v>
      </c>
      <c r="S3401" s="16" t="n">
        <f aca="false">IF(G3401="",0,G3401)</f>
        <v>0.2</v>
      </c>
      <c r="T3401" s="16" t="str">
        <f aca="false">IF(I3401="","Unknown",IF(I3401="upi","UPI",I3401))</f>
        <v>UPI</v>
      </c>
      <c r="U3401" s="16" t="str">
        <f aca="false">IF(L3401="Yes","Y",IF(L3401="No","N",L3401))</f>
        <v>N</v>
      </c>
      <c r="V3401" s="19" t="n">
        <f aca="false">ROUND(R3401*Q3401*(1-S3401),2)</f>
        <v>1380.8</v>
      </c>
      <c r="W3401" s="16" t="str">
        <f aca="false">_xlfn.XLOOKUP(D3401,products!$A$2:$A$61,products!$C$2:$C$61,"Not found")</f>
        <v>Books</v>
      </c>
    </row>
    <row r="3402" customFormat="false" ht="15" hidden="false" customHeight="false" outlineLevel="0" collapsed="false">
      <c r="A3402" s="16" t="s">
        <v>4718</v>
      </c>
      <c r="B3402" s="16" t="s">
        <v>4701</v>
      </c>
      <c r="C3402" s="16" t="s">
        <v>2152</v>
      </c>
      <c r="D3402" s="16" t="s">
        <v>225</v>
      </c>
      <c r="E3402" s="16" t="n">
        <v>3</v>
      </c>
      <c r="F3402" s="16" t="n">
        <v>418</v>
      </c>
      <c r="G3402" s="16" t="n">
        <v>0.1</v>
      </c>
      <c r="H3402" s="16" t="s">
        <v>81</v>
      </c>
      <c r="I3402" s="16" t="s">
        <v>60</v>
      </c>
      <c r="J3402" s="16" t="n">
        <v>4</v>
      </c>
      <c r="K3402" s="16" t="n">
        <v>4</v>
      </c>
      <c r="L3402" s="16" t="s">
        <v>41</v>
      </c>
      <c r="M3402" s="18" t="n">
        <f aca="false">IF(ISNUMBER(B3402),B3402,IF(MID(B3402,3,1)="-",DATE(VALUE(RIGHT(B3402,4)),VALUE(MID(B3402,4,2)),VALUE(LEFT(B3402,2))),DATE(VALUE(LEFT(B3402,4)),VALUE(MID(B3402,6,2)),VALUE(RIGHT(B3402,2)))))</f>
        <v>45938</v>
      </c>
      <c r="N3402" s="16" t="n">
        <f aca="false">MONTH(M3402)</f>
        <v>10</v>
      </c>
      <c r="O3402" s="16" t="str">
        <f aca="false">PROPER(TRIM(H3402))</f>
        <v>Hyderabad</v>
      </c>
      <c r="P3402" s="16" t="str">
        <f aca="false">IFERROR(VLOOKUP(O3402,city_map!$A$2:$B$6,2,FALSE()),O3402)</f>
        <v>Hyderabad</v>
      </c>
      <c r="Q3402" s="16" t="n">
        <f aca="false">IF(ISNUMBER(F3402),F3402,VALUE(SUBSTITUTE(SUBSTITUTE(F3402,"₹",""),",","")))</f>
        <v>418</v>
      </c>
      <c r="R3402" s="16" t="n">
        <f aca="false">IF(E3402=99,1,E3402)</f>
        <v>3</v>
      </c>
      <c r="S3402" s="16" t="n">
        <f aca="false">IF(G3402="",0,G3402)</f>
        <v>0.1</v>
      </c>
      <c r="T3402" s="16" t="str">
        <f aca="false">IF(I3402="","Unknown",IF(I3402="upi","UPI",I3402))</f>
        <v>UPI</v>
      </c>
      <c r="U3402" s="16" t="str">
        <f aca="false">IF(L3402="Yes","Y",IF(L3402="No","N",L3402))</f>
        <v>N</v>
      </c>
      <c r="V3402" s="19" t="n">
        <f aca="false">ROUND(R3402*Q3402*(1-S3402),2)</f>
        <v>1128.6</v>
      </c>
      <c r="W3402" s="16" t="str">
        <f aca="false">_xlfn.XLOOKUP(D3402,products!$A$2:$A$61,products!$C$2:$C$61,"Not found")</f>
        <v>Books</v>
      </c>
    </row>
    <row r="3403" customFormat="false" ht="15" hidden="false" customHeight="false" outlineLevel="0" collapsed="false">
      <c r="A3403" s="16" t="s">
        <v>4719</v>
      </c>
      <c r="B3403" s="16" t="s">
        <v>4720</v>
      </c>
      <c r="C3403" s="16" t="s">
        <v>3088</v>
      </c>
      <c r="D3403" s="16" t="s">
        <v>179</v>
      </c>
      <c r="E3403" s="16" t="n">
        <v>2</v>
      </c>
      <c r="F3403" s="16" t="n">
        <v>2504</v>
      </c>
      <c r="G3403" s="16"/>
      <c r="H3403" s="16" t="s">
        <v>67</v>
      </c>
      <c r="I3403" s="16" t="s">
        <v>60</v>
      </c>
      <c r="J3403" s="16" t="n">
        <v>3</v>
      </c>
      <c r="K3403" s="16" t="n">
        <v>5</v>
      </c>
      <c r="L3403" s="16" t="s">
        <v>41</v>
      </c>
      <c r="M3403" s="18" t="n">
        <f aca="false">IF(ISNUMBER(B3403),B3403,IF(MID(B3403,3,1)="-",DATE(VALUE(RIGHT(B3403,4)),VALUE(MID(B3403,4,2)),VALUE(LEFT(B3403,2))),DATE(VALUE(LEFT(B3403,4)),VALUE(MID(B3403,6,2)),VALUE(RIGHT(B3403,2)))))</f>
        <v>45939</v>
      </c>
      <c r="N3403" s="16" t="n">
        <f aca="false">MONTH(M3403)</f>
        <v>10</v>
      </c>
      <c r="O3403" s="16" t="str">
        <f aca="false">PROPER(TRIM(H3403))</f>
        <v>Kolkata</v>
      </c>
      <c r="P3403" s="16" t="str">
        <f aca="false">IFERROR(VLOOKUP(O3403,city_map!$A$2:$B$6,2,FALSE()),O3403)</f>
        <v>Kolkata</v>
      </c>
      <c r="Q3403" s="16" t="n">
        <f aca="false">IF(ISNUMBER(F3403),F3403,VALUE(SUBSTITUTE(SUBSTITUTE(F3403,"₹",""),",","")))</f>
        <v>2504</v>
      </c>
      <c r="R3403" s="16" t="n">
        <f aca="false">IF(E3403=99,1,E3403)</f>
        <v>2</v>
      </c>
      <c r="S3403" s="16" t="n">
        <f aca="false">IF(G3403="",0,G3403)</f>
        <v>0</v>
      </c>
      <c r="T3403" s="16" t="str">
        <f aca="false">IF(I3403="","Unknown",IF(I3403="upi","UPI",I3403))</f>
        <v>UPI</v>
      </c>
      <c r="U3403" s="16" t="str">
        <f aca="false">IF(L3403="Yes","Y",IF(L3403="No","N",L3403))</f>
        <v>N</v>
      </c>
      <c r="V3403" s="19" t="n">
        <f aca="false">ROUND(R3403*Q3403*(1-S3403),2)</f>
        <v>5008</v>
      </c>
      <c r="W3403" s="16" t="str">
        <f aca="false">_xlfn.XLOOKUP(D3403,products!$A$2:$A$61,products!$C$2:$C$61,"Not found")</f>
        <v>Electronics</v>
      </c>
    </row>
    <row r="3404" customFormat="false" ht="15" hidden="false" customHeight="false" outlineLevel="0" collapsed="false">
      <c r="A3404" s="16" t="s">
        <v>4721</v>
      </c>
      <c r="B3404" s="16" t="s">
        <v>4720</v>
      </c>
      <c r="C3404" s="16" t="s">
        <v>2664</v>
      </c>
      <c r="D3404" s="16" t="s">
        <v>160</v>
      </c>
      <c r="E3404" s="16" t="n">
        <v>1</v>
      </c>
      <c r="F3404" s="16" t="n">
        <v>1804</v>
      </c>
      <c r="G3404" s="16" t="n">
        <v>0.25</v>
      </c>
      <c r="H3404" s="16" t="s">
        <v>56</v>
      </c>
      <c r="I3404" s="16" t="s">
        <v>60</v>
      </c>
      <c r="J3404" s="16" t="n">
        <v>8</v>
      </c>
      <c r="K3404" s="16" t="n">
        <v>3</v>
      </c>
      <c r="L3404" s="16" t="s">
        <v>41</v>
      </c>
      <c r="M3404" s="18" t="n">
        <f aca="false">IF(ISNUMBER(B3404),B3404,IF(MID(B3404,3,1)="-",DATE(VALUE(RIGHT(B3404,4)),VALUE(MID(B3404,4,2)),VALUE(LEFT(B3404,2))),DATE(VALUE(LEFT(B3404,4)),VALUE(MID(B3404,6,2)),VALUE(RIGHT(B3404,2)))))</f>
        <v>45939</v>
      </c>
      <c r="N3404" s="16" t="n">
        <f aca="false">MONTH(M3404)</f>
        <v>10</v>
      </c>
      <c r="O3404" s="16" t="str">
        <f aca="false">PROPER(TRIM(H3404))</f>
        <v>Lucknow</v>
      </c>
      <c r="P3404" s="16" t="str">
        <f aca="false">IFERROR(VLOOKUP(O3404,city_map!$A$2:$B$6,2,FALSE()),O3404)</f>
        <v>Lucknow</v>
      </c>
      <c r="Q3404" s="16" t="n">
        <f aca="false">IF(ISNUMBER(F3404),F3404,VALUE(SUBSTITUTE(SUBSTITUTE(F3404,"₹",""),",","")))</f>
        <v>1804</v>
      </c>
      <c r="R3404" s="16" t="n">
        <f aca="false">IF(E3404=99,1,E3404)</f>
        <v>1</v>
      </c>
      <c r="S3404" s="16" t="n">
        <f aca="false">IF(G3404="",0,G3404)</f>
        <v>0.25</v>
      </c>
      <c r="T3404" s="16" t="str">
        <f aca="false">IF(I3404="","Unknown",IF(I3404="upi","UPI",I3404))</f>
        <v>UPI</v>
      </c>
      <c r="U3404" s="16" t="str">
        <f aca="false">IF(L3404="Yes","Y",IF(L3404="No","N",L3404))</f>
        <v>N</v>
      </c>
      <c r="V3404" s="19" t="n">
        <f aca="false">ROUND(R3404*Q3404*(1-S3404),2)</f>
        <v>1353</v>
      </c>
      <c r="W3404" s="16" t="str">
        <f aca="false">_xlfn.XLOOKUP(D3404,products!$A$2:$A$61,products!$C$2:$C$61,"Not found")</f>
        <v>Fashion</v>
      </c>
    </row>
    <row r="3405" customFormat="false" ht="15" hidden="false" customHeight="false" outlineLevel="0" collapsed="false">
      <c r="A3405" s="16" t="s">
        <v>4722</v>
      </c>
      <c r="B3405" s="16" t="s">
        <v>4720</v>
      </c>
      <c r="C3405" s="16" t="s">
        <v>73</v>
      </c>
      <c r="D3405" s="16" t="s">
        <v>149</v>
      </c>
      <c r="E3405" s="16" t="n">
        <v>2</v>
      </c>
      <c r="F3405" s="16" t="n">
        <v>1544</v>
      </c>
      <c r="G3405" s="16" t="n">
        <v>0.25</v>
      </c>
      <c r="H3405" s="16" t="s">
        <v>46</v>
      </c>
      <c r="I3405" s="16" t="s">
        <v>100</v>
      </c>
      <c r="J3405" s="16" t="n">
        <v>3</v>
      </c>
      <c r="K3405" s="16" t="n">
        <v>4</v>
      </c>
      <c r="L3405" s="16" t="s">
        <v>41</v>
      </c>
      <c r="M3405" s="18" t="n">
        <f aca="false">IF(ISNUMBER(B3405),B3405,IF(MID(B3405,3,1)="-",DATE(VALUE(RIGHT(B3405,4)),VALUE(MID(B3405,4,2)),VALUE(LEFT(B3405,2))),DATE(VALUE(LEFT(B3405,4)),VALUE(MID(B3405,6,2)),VALUE(RIGHT(B3405,2)))))</f>
        <v>45939</v>
      </c>
      <c r="N3405" s="16" t="n">
        <f aca="false">MONTH(M3405)</f>
        <v>10</v>
      </c>
      <c r="O3405" s="16" t="str">
        <f aca="false">PROPER(TRIM(H3405))</f>
        <v>Chennai</v>
      </c>
      <c r="P3405" s="16" t="str">
        <f aca="false">IFERROR(VLOOKUP(O3405,city_map!$A$2:$B$6,2,FALSE()),O3405)</f>
        <v>Chennai</v>
      </c>
      <c r="Q3405" s="16" t="n">
        <f aca="false">IF(ISNUMBER(F3405),F3405,VALUE(SUBSTITUTE(SUBSTITUTE(F3405,"₹",""),",","")))</f>
        <v>1544</v>
      </c>
      <c r="R3405" s="16" t="n">
        <f aca="false">IF(E3405=99,1,E3405)</f>
        <v>2</v>
      </c>
      <c r="S3405" s="16" t="n">
        <f aca="false">IF(G3405="",0,G3405)</f>
        <v>0.25</v>
      </c>
      <c r="T3405" s="16" t="str">
        <f aca="false">IF(I3405="","Unknown",IF(I3405="upi","UPI",I3405))</f>
        <v>Net Banking</v>
      </c>
      <c r="U3405" s="16" t="str">
        <f aca="false">IF(L3405="Yes","Y",IF(L3405="No","N",L3405))</f>
        <v>N</v>
      </c>
      <c r="V3405" s="19" t="n">
        <f aca="false">ROUND(R3405*Q3405*(1-S3405),2)</f>
        <v>2316</v>
      </c>
      <c r="W3405" s="16" t="str">
        <f aca="false">_xlfn.XLOOKUP(D3405,products!$A$2:$A$61,products!$C$2:$C$61,"Not found")</f>
        <v>Fashion</v>
      </c>
    </row>
    <row r="3406" customFormat="false" ht="15" hidden="false" customHeight="false" outlineLevel="0" collapsed="false">
      <c r="A3406" s="16" t="s">
        <v>4723</v>
      </c>
      <c r="B3406" s="16" t="s">
        <v>4720</v>
      </c>
      <c r="C3406" s="16" t="s">
        <v>221</v>
      </c>
      <c r="D3406" s="16" t="s">
        <v>105</v>
      </c>
      <c r="E3406" s="16" t="n">
        <v>3</v>
      </c>
      <c r="F3406" s="16" t="n">
        <v>416</v>
      </c>
      <c r="G3406" s="16" t="n">
        <v>0.15</v>
      </c>
      <c r="H3406" s="16" t="s">
        <v>39</v>
      </c>
      <c r="I3406" s="16" t="s">
        <v>40</v>
      </c>
      <c r="J3406" s="16" t="n">
        <v>4</v>
      </c>
      <c r="K3406" s="16" t="n">
        <v>4</v>
      </c>
      <c r="L3406" s="16" t="s">
        <v>41</v>
      </c>
      <c r="M3406" s="18" t="n">
        <f aca="false">IF(ISNUMBER(B3406),B3406,IF(MID(B3406,3,1)="-",DATE(VALUE(RIGHT(B3406,4)),VALUE(MID(B3406,4,2)),VALUE(LEFT(B3406,2))),DATE(VALUE(LEFT(B3406,4)),VALUE(MID(B3406,6,2)),VALUE(RIGHT(B3406,2)))))</f>
        <v>45939</v>
      </c>
      <c r="N3406" s="16" t="n">
        <f aca="false">MONTH(M3406)</f>
        <v>10</v>
      </c>
      <c r="O3406" s="16" t="str">
        <f aca="false">PROPER(TRIM(H3406))</f>
        <v>Delhi</v>
      </c>
      <c r="P3406" s="16" t="str">
        <f aca="false">IFERROR(VLOOKUP(O3406,city_map!$A$2:$B$6,2,FALSE()),O3406)</f>
        <v>Delhi</v>
      </c>
      <c r="Q3406" s="16" t="n">
        <f aca="false">IF(ISNUMBER(F3406),F3406,VALUE(SUBSTITUTE(SUBSTITUTE(F3406,"₹",""),",","")))</f>
        <v>416</v>
      </c>
      <c r="R3406" s="16" t="n">
        <f aca="false">IF(E3406=99,1,E3406)</f>
        <v>3</v>
      </c>
      <c r="S3406" s="16" t="n">
        <f aca="false">IF(G3406="",0,G3406)</f>
        <v>0.15</v>
      </c>
      <c r="T3406" s="16" t="str">
        <f aca="false">IF(I3406="","Unknown",IF(I3406="upi","UPI",I3406))</f>
        <v>COD</v>
      </c>
      <c r="U3406" s="16" t="str">
        <f aca="false">IF(L3406="Yes","Y",IF(L3406="No","N",L3406))</f>
        <v>N</v>
      </c>
      <c r="V3406" s="19" t="n">
        <f aca="false">ROUND(R3406*Q3406*(1-S3406),2)</f>
        <v>1060.8</v>
      </c>
      <c r="W3406" s="16" t="str">
        <f aca="false">_xlfn.XLOOKUP(D3406,products!$A$2:$A$61,products!$C$2:$C$61,"Not found")</f>
        <v>Beauty</v>
      </c>
    </row>
    <row r="3407" customFormat="false" ht="15" hidden="false" customHeight="false" outlineLevel="0" collapsed="false">
      <c r="A3407" s="16" t="s">
        <v>4724</v>
      </c>
      <c r="B3407" s="16" t="s">
        <v>4720</v>
      </c>
      <c r="C3407" s="16" t="s">
        <v>783</v>
      </c>
      <c r="D3407" s="16" t="s">
        <v>149</v>
      </c>
      <c r="E3407" s="16" t="n">
        <v>1</v>
      </c>
      <c r="F3407" s="16" t="n">
        <v>1580</v>
      </c>
      <c r="G3407" s="16" t="n">
        <v>0.2</v>
      </c>
      <c r="H3407" s="16" t="s">
        <v>56</v>
      </c>
      <c r="I3407" s="16" t="s">
        <v>47</v>
      </c>
      <c r="J3407" s="16" t="n">
        <v>6</v>
      </c>
      <c r="K3407" s="16" t="n">
        <v>4</v>
      </c>
      <c r="L3407" s="16" t="s">
        <v>41</v>
      </c>
      <c r="M3407" s="18" t="n">
        <f aca="false">IF(ISNUMBER(B3407),B3407,IF(MID(B3407,3,1)="-",DATE(VALUE(RIGHT(B3407,4)),VALUE(MID(B3407,4,2)),VALUE(LEFT(B3407,2))),DATE(VALUE(LEFT(B3407,4)),VALUE(MID(B3407,6,2)),VALUE(RIGHT(B3407,2)))))</f>
        <v>45939</v>
      </c>
      <c r="N3407" s="16" t="n">
        <f aca="false">MONTH(M3407)</f>
        <v>10</v>
      </c>
      <c r="O3407" s="16" t="str">
        <f aca="false">PROPER(TRIM(H3407))</f>
        <v>Lucknow</v>
      </c>
      <c r="P3407" s="16" t="str">
        <f aca="false">IFERROR(VLOOKUP(O3407,city_map!$A$2:$B$6,2,FALSE()),O3407)</f>
        <v>Lucknow</v>
      </c>
      <c r="Q3407" s="16" t="n">
        <f aca="false">IF(ISNUMBER(F3407),F3407,VALUE(SUBSTITUTE(SUBSTITUTE(F3407,"₹",""),",","")))</f>
        <v>1580</v>
      </c>
      <c r="R3407" s="16" t="n">
        <f aca="false">IF(E3407=99,1,E3407)</f>
        <v>1</v>
      </c>
      <c r="S3407" s="16" t="n">
        <f aca="false">IF(G3407="",0,G3407)</f>
        <v>0.2</v>
      </c>
      <c r="T3407" s="16" t="str">
        <f aca="false">IF(I3407="","Unknown",IF(I3407="upi","UPI",I3407))</f>
        <v>Debit Card</v>
      </c>
      <c r="U3407" s="16" t="str">
        <f aca="false">IF(L3407="Yes","Y",IF(L3407="No","N",L3407))</f>
        <v>N</v>
      </c>
      <c r="V3407" s="19" t="n">
        <f aca="false">ROUND(R3407*Q3407*(1-S3407),2)</f>
        <v>1264</v>
      </c>
      <c r="W3407" s="16" t="str">
        <f aca="false">_xlfn.XLOOKUP(D3407,products!$A$2:$A$61,products!$C$2:$C$61,"Not found")</f>
        <v>Fashion</v>
      </c>
    </row>
    <row r="3408" customFormat="false" ht="15" hidden="false" customHeight="false" outlineLevel="0" collapsed="false">
      <c r="A3408" s="16" t="s">
        <v>4725</v>
      </c>
      <c r="B3408" s="16" t="s">
        <v>4720</v>
      </c>
      <c r="C3408" s="16" t="s">
        <v>1731</v>
      </c>
      <c r="D3408" s="16" t="s">
        <v>721</v>
      </c>
      <c r="E3408" s="16" t="n">
        <v>1</v>
      </c>
      <c r="F3408" s="16" t="n">
        <v>509</v>
      </c>
      <c r="G3408" s="16" t="n">
        <v>0.1</v>
      </c>
      <c r="H3408" s="16" t="s">
        <v>56</v>
      </c>
      <c r="I3408" s="16" t="s">
        <v>100</v>
      </c>
      <c r="J3408" s="16" t="n">
        <v>6</v>
      </c>
      <c r="K3408" s="16" t="n">
        <v>3</v>
      </c>
      <c r="L3408" s="16" t="s">
        <v>41</v>
      </c>
      <c r="M3408" s="18" t="n">
        <f aca="false">IF(ISNUMBER(B3408),B3408,IF(MID(B3408,3,1)="-",DATE(VALUE(RIGHT(B3408,4)),VALUE(MID(B3408,4,2)),VALUE(LEFT(B3408,2))),DATE(VALUE(LEFT(B3408,4)),VALUE(MID(B3408,6,2)),VALUE(RIGHT(B3408,2)))))</f>
        <v>45939</v>
      </c>
      <c r="N3408" s="16" t="n">
        <f aca="false">MONTH(M3408)</f>
        <v>10</v>
      </c>
      <c r="O3408" s="16" t="str">
        <f aca="false">PROPER(TRIM(H3408))</f>
        <v>Lucknow</v>
      </c>
      <c r="P3408" s="16" t="str">
        <f aca="false">IFERROR(VLOOKUP(O3408,city_map!$A$2:$B$6,2,FALSE()),O3408)</f>
        <v>Lucknow</v>
      </c>
      <c r="Q3408" s="16" t="n">
        <f aca="false">IF(ISNUMBER(F3408),F3408,VALUE(SUBSTITUTE(SUBSTITUTE(F3408,"₹",""),",","")))</f>
        <v>509</v>
      </c>
      <c r="R3408" s="16" t="n">
        <f aca="false">IF(E3408=99,1,E3408)</f>
        <v>1</v>
      </c>
      <c r="S3408" s="16" t="n">
        <f aca="false">IF(G3408="",0,G3408)</f>
        <v>0.1</v>
      </c>
      <c r="T3408" s="16" t="str">
        <f aca="false">IF(I3408="","Unknown",IF(I3408="upi","UPI",I3408))</f>
        <v>Net Banking</v>
      </c>
      <c r="U3408" s="16" t="str">
        <f aca="false">IF(L3408="Yes","Y",IF(L3408="No","N",L3408))</f>
        <v>N</v>
      </c>
      <c r="V3408" s="19" t="n">
        <f aca="false">ROUND(R3408*Q3408*(1-S3408),2)</f>
        <v>458.1</v>
      </c>
      <c r="W3408" s="16" t="str">
        <f aca="false">_xlfn.XLOOKUP(D3408,products!$A$2:$A$61,products!$C$2:$C$61,"Not found")</f>
        <v>Beauty</v>
      </c>
    </row>
    <row r="3409" customFormat="false" ht="15" hidden="false" customHeight="false" outlineLevel="0" collapsed="false">
      <c r="A3409" s="16" t="s">
        <v>4726</v>
      </c>
      <c r="B3409" s="16" t="s">
        <v>4720</v>
      </c>
      <c r="C3409" s="16" t="s">
        <v>172</v>
      </c>
      <c r="D3409" s="16" t="s">
        <v>77</v>
      </c>
      <c r="E3409" s="16" t="n">
        <v>2</v>
      </c>
      <c r="F3409" s="16" t="n">
        <v>348</v>
      </c>
      <c r="G3409" s="16" t="n">
        <v>0.3</v>
      </c>
      <c r="H3409" s="16" t="s">
        <v>112</v>
      </c>
      <c r="I3409" s="16" t="s">
        <v>60</v>
      </c>
      <c r="J3409" s="16" t="n">
        <v>3</v>
      </c>
      <c r="K3409" s="16" t="n">
        <v>5</v>
      </c>
      <c r="L3409" s="16" t="s">
        <v>41</v>
      </c>
      <c r="M3409" s="18" t="n">
        <f aca="false">IF(ISNUMBER(B3409),B3409,IF(MID(B3409,3,1)="-",DATE(VALUE(RIGHT(B3409,4)),VALUE(MID(B3409,4,2)),VALUE(LEFT(B3409,2))),DATE(VALUE(LEFT(B3409,4)),VALUE(MID(B3409,6,2)),VALUE(RIGHT(B3409,2)))))</f>
        <v>45939</v>
      </c>
      <c r="N3409" s="16" t="n">
        <f aca="false">MONTH(M3409)</f>
        <v>10</v>
      </c>
      <c r="O3409" s="16" t="str">
        <f aca="false">PROPER(TRIM(H3409))</f>
        <v>Mumbai</v>
      </c>
      <c r="P3409" s="16" t="str">
        <f aca="false">IFERROR(VLOOKUP(O3409,city_map!$A$2:$B$6,2,FALSE()),O3409)</f>
        <v>Mumbai</v>
      </c>
      <c r="Q3409" s="16" t="n">
        <f aca="false">IF(ISNUMBER(F3409),F3409,VALUE(SUBSTITUTE(SUBSTITUTE(F3409,"₹",""),",","")))</f>
        <v>348</v>
      </c>
      <c r="R3409" s="16" t="n">
        <f aca="false">IF(E3409=99,1,E3409)</f>
        <v>2</v>
      </c>
      <c r="S3409" s="16" t="n">
        <f aca="false">IF(G3409="",0,G3409)</f>
        <v>0.3</v>
      </c>
      <c r="T3409" s="16" t="str">
        <f aca="false">IF(I3409="","Unknown",IF(I3409="upi","UPI",I3409))</f>
        <v>UPI</v>
      </c>
      <c r="U3409" s="16" t="str">
        <f aca="false">IF(L3409="Yes","Y",IF(L3409="No","N",L3409))</f>
        <v>N</v>
      </c>
      <c r="V3409" s="19" t="n">
        <f aca="false">ROUND(R3409*Q3409*(1-S3409),2)</f>
        <v>487.2</v>
      </c>
      <c r="W3409" s="16" t="str">
        <f aca="false">_xlfn.XLOOKUP(D3409,products!$A$2:$A$61,products!$C$2:$C$61,"Not found")</f>
        <v>Books</v>
      </c>
    </row>
    <row r="3410" customFormat="false" ht="15" hidden="false" customHeight="false" outlineLevel="0" collapsed="false">
      <c r="A3410" s="16" t="s">
        <v>4727</v>
      </c>
      <c r="B3410" s="16" t="s">
        <v>4728</v>
      </c>
      <c r="C3410" s="16" t="s">
        <v>4282</v>
      </c>
      <c r="D3410" s="16" t="s">
        <v>105</v>
      </c>
      <c r="E3410" s="16" t="n">
        <v>3</v>
      </c>
      <c r="F3410" s="16" t="n">
        <v>414</v>
      </c>
      <c r="G3410" s="16" t="n">
        <v>0.15</v>
      </c>
      <c r="H3410" s="16" t="s">
        <v>81</v>
      </c>
      <c r="I3410" s="16" t="s">
        <v>60</v>
      </c>
      <c r="J3410" s="16" t="n">
        <v>4</v>
      </c>
      <c r="K3410" s="16" t="n">
        <v>5</v>
      </c>
      <c r="L3410" s="16" t="s">
        <v>41</v>
      </c>
      <c r="M3410" s="18" t="n">
        <f aca="false">IF(ISNUMBER(B3410),B3410,IF(MID(B3410,3,1)="-",DATE(VALUE(RIGHT(B3410,4)),VALUE(MID(B3410,4,2)),VALUE(LEFT(B3410,2))),DATE(VALUE(LEFT(B3410,4)),VALUE(MID(B3410,6,2)),VALUE(RIGHT(B3410,2)))))</f>
        <v>45939</v>
      </c>
      <c r="N3410" s="16" t="n">
        <f aca="false">MONTH(M3410)</f>
        <v>10</v>
      </c>
      <c r="O3410" s="16" t="str">
        <f aca="false">PROPER(TRIM(H3410))</f>
        <v>Hyderabad</v>
      </c>
      <c r="P3410" s="16" t="str">
        <f aca="false">IFERROR(VLOOKUP(O3410,city_map!$A$2:$B$6,2,FALSE()),O3410)</f>
        <v>Hyderabad</v>
      </c>
      <c r="Q3410" s="16" t="n">
        <f aca="false">IF(ISNUMBER(F3410),F3410,VALUE(SUBSTITUTE(SUBSTITUTE(F3410,"₹",""),",","")))</f>
        <v>414</v>
      </c>
      <c r="R3410" s="16" t="n">
        <f aca="false">IF(E3410=99,1,E3410)</f>
        <v>3</v>
      </c>
      <c r="S3410" s="16" t="n">
        <f aca="false">IF(G3410="",0,G3410)</f>
        <v>0.15</v>
      </c>
      <c r="T3410" s="16" t="str">
        <f aca="false">IF(I3410="","Unknown",IF(I3410="upi","UPI",I3410))</f>
        <v>UPI</v>
      </c>
      <c r="U3410" s="16" t="str">
        <f aca="false">IF(L3410="Yes","Y",IF(L3410="No","N",L3410))</f>
        <v>N</v>
      </c>
      <c r="V3410" s="19" t="n">
        <f aca="false">ROUND(R3410*Q3410*(1-S3410),2)</f>
        <v>1055.7</v>
      </c>
      <c r="W3410" s="16" t="str">
        <f aca="false">_xlfn.XLOOKUP(D3410,products!$A$2:$A$61,products!$C$2:$C$61,"Not found")</f>
        <v>Beauty</v>
      </c>
    </row>
    <row r="3411" customFormat="false" ht="15" hidden="false" customHeight="false" outlineLevel="0" collapsed="false">
      <c r="A3411" s="16" t="s">
        <v>4729</v>
      </c>
      <c r="B3411" s="16" t="s">
        <v>4720</v>
      </c>
      <c r="C3411" s="16" t="s">
        <v>1586</v>
      </c>
      <c r="D3411" s="16" t="s">
        <v>142</v>
      </c>
      <c r="E3411" s="16" t="n">
        <v>1</v>
      </c>
      <c r="F3411" s="16" t="n">
        <v>615</v>
      </c>
      <c r="G3411" s="16"/>
      <c r="H3411" s="16" t="s">
        <v>67</v>
      </c>
      <c r="I3411" s="16" t="s">
        <v>47</v>
      </c>
      <c r="J3411" s="16" t="n">
        <v>5</v>
      </c>
      <c r="K3411" s="16" t="n">
        <v>4</v>
      </c>
      <c r="L3411" s="16" t="s">
        <v>41</v>
      </c>
      <c r="M3411" s="18" t="n">
        <f aca="false">IF(ISNUMBER(B3411),B3411,IF(MID(B3411,3,1)="-",DATE(VALUE(RIGHT(B3411,4)),VALUE(MID(B3411,4,2)),VALUE(LEFT(B3411,2))),DATE(VALUE(LEFT(B3411,4)),VALUE(MID(B3411,6,2)),VALUE(RIGHT(B3411,2)))))</f>
        <v>45939</v>
      </c>
      <c r="N3411" s="16" t="n">
        <f aca="false">MONTH(M3411)</f>
        <v>10</v>
      </c>
      <c r="O3411" s="16" t="str">
        <f aca="false">PROPER(TRIM(H3411))</f>
        <v>Kolkata</v>
      </c>
      <c r="P3411" s="16" t="str">
        <f aca="false">IFERROR(VLOOKUP(O3411,city_map!$A$2:$B$6,2,FALSE()),O3411)</f>
        <v>Kolkata</v>
      </c>
      <c r="Q3411" s="16" t="n">
        <f aca="false">IF(ISNUMBER(F3411),F3411,VALUE(SUBSTITUTE(SUBSTITUTE(F3411,"₹",""),",","")))</f>
        <v>615</v>
      </c>
      <c r="R3411" s="16" t="n">
        <f aca="false">IF(E3411=99,1,E3411)</f>
        <v>1</v>
      </c>
      <c r="S3411" s="16" t="n">
        <f aca="false">IF(G3411="",0,G3411)</f>
        <v>0</v>
      </c>
      <c r="T3411" s="16" t="str">
        <f aca="false">IF(I3411="","Unknown",IF(I3411="upi","UPI",I3411))</f>
        <v>Debit Card</v>
      </c>
      <c r="U3411" s="16" t="str">
        <f aca="false">IF(L3411="Yes","Y",IF(L3411="No","N",L3411))</f>
        <v>N</v>
      </c>
      <c r="V3411" s="19" t="n">
        <f aca="false">ROUND(R3411*Q3411*(1-S3411),2)</f>
        <v>615</v>
      </c>
      <c r="W3411" s="16" t="str">
        <f aca="false">_xlfn.XLOOKUP(D3411,products!$A$2:$A$61,products!$C$2:$C$61,"Not found")</f>
        <v>Home</v>
      </c>
    </row>
    <row r="3412" customFormat="false" ht="15" hidden="false" customHeight="false" outlineLevel="0" collapsed="false">
      <c r="A3412" s="16" t="s">
        <v>4730</v>
      </c>
      <c r="B3412" s="16" t="s">
        <v>4720</v>
      </c>
      <c r="C3412" s="16" t="s">
        <v>1034</v>
      </c>
      <c r="D3412" s="16" t="s">
        <v>291</v>
      </c>
      <c r="E3412" s="16" t="n">
        <v>2</v>
      </c>
      <c r="F3412" s="16" t="n">
        <v>1199</v>
      </c>
      <c r="G3412" s="16" t="n">
        <v>0.25</v>
      </c>
      <c r="H3412" s="16" t="s">
        <v>130</v>
      </c>
      <c r="I3412" s="16" t="s">
        <v>60</v>
      </c>
      <c r="J3412" s="16" t="n">
        <v>4</v>
      </c>
      <c r="K3412" s="16" t="n">
        <v>3</v>
      </c>
      <c r="L3412" s="16" t="s">
        <v>41</v>
      </c>
      <c r="M3412" s="18" t="n">
        <f aca="false">IF(ISNUMBER(B3412),B3412,IF(MID(B3412,3,1)="-",DATE(VALUE(RIGHT(B3412,4)),VALUE(MID(B3412,4,2)),VALUE(LEFT(B3412,2))),DATE(VALUE(LEFT(B3412,4)),VALUE(MID(B3412,6,2)),VALUE(RIGHT(B3412,2)))))</f>
        <v>45939</v>
      </c>
      <c r="N3412" s="16" t="n">
        <f aca="false">MONTH(M3412)</f>
        <v>10</v>
      </c>
      <c r="O3412" s="16" t="str">
        <f aca="false">PROPER(TRIM(H3412))</f>
        <v>Bengaluru</v>
      </c>
      <c r="P3412" s="16" t="str">
        <f aca="false">IFERROR(VLOOKUP(O3412,city_map!$A$2:$B$6,2,FALSE()),O3412)</f>
        <v>Bengaluru</v>
      </c>
      <c r="Q3412" s="16" t="n">
        <f aca="false">IF(ISNUMBER(F3412),F3412,VALUE(SUBSTITUTE(SUBSTITUTE(F3412,"₹",""),",","")))</f>
        <v>1199</v>
      </c>
      <c r="R3412" s="16" t="n">
        <f aca="false">IF(E3412=99,1,E3412)</f>
        <v>2</v>
      </c>
      <c r="S3412" s="16" t="n">
        <f aca="false">IF(G3412="",0,G3412)</f>
        <v>0.25</v>
      </c>
      <c r="T3412" s="16" t="str">
        <f aca="false">IF(I3412="","Unknown",IF(I3412="upi","UPI",I3412))</f>
        <v>UPI</v>
      </c>
      <c r="U3412" s="16" t="str">
        <f aca="false">IF(L3412="Yes","Y",IF(L3412="No","N",L3412))</f>
        <v>N</v>
      </c>
      <c r="V3412" s="19" t="n">
        <f aca="false">ROUND(R3412*Q3412*(1-S3412),2)</f>
        <v>1798.5</v>
      </c>
      <c r="W3412" s="16" t="str">
        <f aca="false">_xlfn.XLOOKUP(D3412,products!$A$2:$A$61,products!$C$2:$C$61,"Not found")</f>
        <v>Electronics</v>
      </c>
    </row>
    <row r="3413" customFormat="false" ht="15" hidden="false" customHeight="false" outlineLevel="0" collapsed="false">
      <c r="A3413" s="16" t="s">
        <v>4731</v>
      </c>
      <c r="B3413" s="16" t="s">
        <v>4720</v>
      </c>
      <c r="C3413" s="16" t="s">
        <v>1044</v>
      </c>
      <c r="D3413" s="16" t="s">
        <v>179</v>
      </c>
      <c r="E3413" s="16" t="n">
        <v>1</v>
      </c>
      <c r="F3413" s="16" t="n">
        <v>2392</v>
      </c>
      <c r="G3413" s="16" t="n">
        <v>0.1</v>
      </c>
      <c r="H3413" s="16" t="s">
        <v>67</v>
      </c>
      <c r="I3413" s="16" t="s">
        <v>47</v>
      </c>
      <c r="J3413" s="16" t="n">
        <v>6</v>
      </c>
      <c r="K3413" s="16" t="n">
        <v>4</v>
      </c>
      <c r="L3413" s="16" t="s">
        <v>41</v>
      </c>
      <c r="M3413" s="18" t="n">
        <f aca="false">IF(ISNUMBER(B3413),B3413,IF(MID(B3413,3,1)="-",DATE(VALUE(RIGHT(B3413,4)),VALUE(MID(B3413,4,2)),VALUE(LEFT(B3413,2))),DATE(VALUE(LEFT(B3413,4)),VALUE(MID(B3413,6,2)),VALUE(RIGHT(B3413,2)))))</f>
        <v>45939</v>
      </c>
      <c r="N3413" s="16" t="n">
        <f aca="false">MONTH(M3413)</f>
        <v>10</v>
      </c>
      <c r="O3413" s="16" t="str">
        <f aca="false">PROPER(TRIM(H3413))</f>
        <v>Kolkata</v>
      </c>
      <c r="P3413" s="16" t="str">
        <f aca="false">IFERROR(VLOOKUP(O3413,city_map!$A$2:$B$6,2,FALSE()),O3413)</f>
        <v>Kolkata</v>
      </c>
      <c r="Q3413" s="16" t="n">
        <f aca="false">IF(ISNUMBER(F3413),F3413,VALUE(SUBSTITUTE(SUBSTITUTE(F3413,"₹",""),",","")))</f>
        <v>2392</v>
      </c>
      <c r="R3413" s="16" t="n">
        <f aca="false">IF(E3413=99,1,E3413)</f>
        <v>1</v>
      </c>
      <c r="S3413" s="16" t="n">
        <f aca="false">IF(G3413="",0,G3413)</f>
        <v>0.1</v>
      </c>
      <c r="T3413" s="16" t="str">
        <f aca="false">IF(I3413="","Unknown",IF(I3413="upi","UPI",I3413))</f>
        <v>Debit Card</v>
      </c>
      <c r="U3413" s="16" t="str">
        <f aca="false">IF(L3413="Yes","Y",IF(L3413="No","N",L3413))</f>
        <v>N</v>
      </c>
      <c r="V3413" s="19" t="n">
        <f aca="false">ROUND(R3413*Q3413*(1-S3413),2)</f>
        <v>2152.8</v>
      </c>
      <c r="W3413" s="16" t="str">
        <f aca="false">_xlfn.XLOOKUP(D3413,products!$A$2:$A$61,products!$C$2:$C$61,"Not found")</f>
        <v>Electronics</v>
      </c>
    </row>
    <row r="3414" customFormat="false" ht="15" hidden="false" customHeight="false" outlineLevel="0" collapsed="false">
      <c r="A3414" s="16" t="s">
        <v>4732</v>
      </c>
      <c r="B3414" s="16" t="s">
        <v>4720</v>
      </c>
      <c r="C3414" s="16" t="s">
        <v>1294</v>
      </c>
      <c r="D3414" s="16" t="s">
        <v>63</v>
      </c>
      <c r="E3414" s="16" t="n">
        <v>1</v>
      </c>
      <c r="F3414" s="16" t="n">
        <v>1546</v>
      </c>
      <c r="G3414" s="16" t="n">
        <v>0.15</v>
      </c>
      <c r="H3414" s="16" t="s">
        <v>67</v>
      </c>
      <c r="I3414" s="16" t="s">
        <v>40</v>
      </c>
      <c r="J3414" s="16" t="n">
        <v>4</v>
      </c>
      <c r="K3414" s="16" t="n">
        <v>2</v>
      </c>
      <c r="L3414" s="16" t="s">
        <v>57</v>
      </c>
      <c r="M3414" s="18" t="n">
        <f aca="false">IF(ISNUMBER(B3414),B3414,IF(MID(B3414,3,1)="-",DATE(VALUE(RIGHT(B3414,4)),VALUE(MID(B3414,4,2)),VALUE(LEFT(B3414,2))),DATE(VALUE(LEFT(B3414,4)),VALUE(MID(B3414,6,2)),VALUE(RIGHT(B3414,2)))))</f>
        <v>45939</v>
      </c>
      <c r="N3414" s="16" t="n">
        <f aca="false">MONTH(M3414)</f>
        <v>10</v>
      </c>
      <c r="O3414" s="16" t="str">
        <f aca="false">PROPER(TRIM(H3414))</f>
        <v>Kolkata</v>
      </c>
      <c r="P3414" s="16" t="str">
        <f aca="false">IFERROR(VLOOKUP(O3414,city_map!$A$2:$B$6,2,FALSE()),O3414)</f>
        <v>Kolkata</v>
      </c>
      <c r="Q3414" s="16" t="n">
        <f aca="false">IF(ISNUMBER(F3414),F3414,VALUE(SUBSTITUTE(SUBSTITUTE(F3414,"₹",""),",","")))</f>
        <v>1546</v>
      </c>
      <c r="R3414" s="16" t="n">
        <f aca="false">IF(E3414=99,1,E3414)</f>
        <v>1</v>
      </c>
      <c r="S3414" s="16" t="n">
        <f aca="false">IF(G3414="",0,G3414)</f>
        <v>0.15</v>
      </c>
      <c r="T3414" s="16" t="str">
        <f aca="false">IF(I3414="","Unknown",IF(I3414="upi","UPI",I3414))</f>
        <v>COD</v>
      </c>
      <c r="U3414" s="16" t="str">
        <f aca="false">IF(L3414="Yes","Y",IF(L3414="No","N",L3414))</f>
        <v>Y</v>
      </c>
      <c r="V3414" s="19" t="n">
        <f aca="false">ROUND(R3414*Q3414*(1-S3414),2)</f>
        <v>1314.1</v>
      </c>
      <c r="W3414" s="16" t="str">
        <f aca="false">_xlfn.XLOOKUP(D3414,products!$A$2:$A$61,products!$C$2:$C$61,"Not found")</f>
        <v>Fashion</v>
      </c>
    </row>
    <row r="3415" customFormat="false" ht="15" hidden="false" customHeight="false" outlineLevel="0" collapsed="false">
      <c r="A3415" s="16" t="s">
        <v>4733</v>
      </c>
      <c r="B3415" s="16" t="s">
        <v>4720</v>
      </c>
      <c r="C3415" s="16" t="s">
        <v>1690</v>
      </c>
      <c r="D3415" s="16" t="s">
        <v>149</v>
      </c>
      <c r="E3415" s="16" t="n">
        <v>1</v>
      </c>
      <c r="F3415" s="16" t="n">
        <v>1606</v>
      </c>
      <c r="G3415" s="16" t="n">
        <v>0.2</v>
      </c>
      <c r="H3415" s="16" t="s">
        <v>56</v>
      </c>
      <c r="I3415" s="16" t="s">
        <v>71</v>
      </c>
      <c r="J3415" s="16" t="n">
        <v>5</v>
      </c>
      <c r="K3415" s="16" t="n">
        <v>4</v>
      </c>
      <c r="L3415" s="16" t="s">
        <v>41</v>
      </c>
      <c r="M3415" s="18" t="n">
        <f aca="false">IF(ISNUMBER(B3415),B3415,IF(MID(B3415,3,1)="-",DATE(VALUE(RIGHT(B3415,4)),VALUE(MID(B3415,4,2)),VALUE(LEFT(B3415,2))),DATE(VALUE(LEFT(B3415,4)),VALUE(MID(B3415,6,2)),VALUE(RIGHT(B3415,2)))))</f>
        <v>45939</v>
      </c>
      <c r="N3415" s="16" t="n">
        <f aca="false">MONTH(M3415)</f>
        <v>10</v>
      </c>
      <c r="O3415" s="16" t="str">
        <f aca="false">PROPER(TRIM(H3415))</f>
        <v>Lucknow</v>
      </c>
      <c r="P3415" s="16" t="str">
        <f aca="false">IFERROR(VLOOKUP(O3415,city_map!$A$2:$B$6,2,FALSE()),O3415)</f>
        <v>Lucknow</v>
      </c>
      <c r="Q3415" s="16" t="n">
        <f aca="false">IF(ISNUMBER(F3415),F3415,VALUE(SUBSTITUTE(SUBSTITUTE(F3415,"₹",""),",","")))</f>
        <v>1606</v>
      </c>
      <c r="R3415" s="16" t="n">
        <f aca="false">IF(E3415=99,1,E3415)</f>
        <v>1</v>
      </c>
      <c r="S3415" s="16" t="n">
        <f aca="false">IF(G3415="",0,G3415)</f>
        <v>0.2</v>
      </c>
      <c r="T3415" s="16" t="str">
        <f aca="false">IF(I3415="","Unknown",IF(I3415="upi","UPI",I3415))</f>
        <v>Credit Card</v>
      </c>
      <c r="U3415" s="16" t="str">
        <f aca="false">IF(L3415="Yes","Y",IF(L3415="No","N",L3415))</f>
        <v>N</v>
      </c>
      <c r="V3415" s="19" t="n">
        <f aca="false">ROUND(R3415*Q3415*(1-S3415),2)</f>
        <v>1284.8</v>
      </c>
      <c r="W3415" s="16" t="str">
        <f aca="false">_xlfn.XLOOKUP(D3415,products!$A$2:$A$61,products!$C$2:$C$61,"Not found")</f>
        <v>Fashion</v>
      </c>
    </row>
    <row r="3416" customFormat="false" ht="15" hidden="false" customHeight="false" outlineLevel="0" collapsed="false">
      <c r="A3416" s="16" t="s">
        <v>4734</v>
      </c>
      <c r="B3416" s="16" t="s">
        <v>4720</v>
      </c>
      <c r="C3416" s="16" t="s">
        <v>280</v>
      </c>
      <c r="D3416" s="16" t="s">
        <v>219</v>
      </c>
      <c r="E3416" s="16" t="n">
        <v>2</v>
      </c>
      <c r="F3416" s="16" t="n">
        <v>1295</v>
      </c>
      <c r="G3416" s="16" t="n">
        <v>0.3</v>
      </c>
      <c r="H3416" s="16" t="s">
        <v>161</v>
      </c>
      <c r="I3416" s="16" t="s">
        <v>47</v>
      </c>
      <c r="J3416" s="16" t="n">
        <v>3</v>
      </c>
      <c r="K3416" s="16" t="n">
        <v>5</v>
      </c>
      <c r="L3416" s="16" t="s">
        <v>41</v>
      </c>
      <c r="M3416" s="18" t="n">
        <f aca="false">IF(ISNUMBER(B3416),B3416,IF(MID(B3416,3,1)="-",DATE(VALUE(RIGHT(B3416,4)),VALUE(MID(B3416,4,2)),VALUE(LEFT(B3416,2))),DATE(VALUE(LEFT(B3416,4)),VALUE(MID(B3416,6,2)),VALUE(RIGHT(B3416,2)))))</f>
        <v>45939</v>
      </c>
      <c r="N3416" s="16" t="n">
        <f aca="false">MONTH(M3416)</f>
        <v>10</v>
      </c>
      <c r="O3416" s="16" t="str">
        <f aca="false">PROPER(TRIM(H3416))</f>
        <v>Hyderabad</v>
      </c>
      <c r="P3416" s="16" t="str">
        <f aca="false">IFERROR(VLOOKUP(O3416,city_map!$A$2:$B$6,2,FALSE()),O3416)</f>
        <v>Hyderabad</v>
      </c>
      <c r="Q3416" s="16" t="n">
        <f aca="false">IF(ISNUMBER(F3416),F3416,VALUE(SUBSTITUTE(SUBSTITUTE(F3416,"₹",""),",","")))</f>
        <v>1295</v>
      </c>
      <c r="R3416" s="16" t="n">
        <f aca="false">IF(E3416=99,1,E3416)</f>
        <v>2</v>
      </c>
      <c r="S3416" s="16" t="n">
        <f aca="false">IF(G3416="",0,G3416)</f>
        <v>0.3</v>
      </c>
      <c r="T3416" s="16" t="str">
        <f aca="false">IF(I3416="","Unknown",IF(I3416="upi","UPI",I3416))</f>
        <v>Debit Card</v>
      </c>
      <c r="U3416" s="16" t="str">
        <f aca="false">IF(L3416="Yes","Y",IF(L3416="No","N",L3416))</f>
        <v>N</v>
      </c>
      <c r="V3416" s="19" t="n">
        <f aca="false">ROUND(R3416*Q3416*(1-S3416),2)</f>
        <v>1813</v>
      </c>
      <c r="W3416" s="16" t="str">
        <f aca="false">_xlfn.XLOOKUP(D3416,products!$A$2:$A$61,products!$C$2:$C$61,"Not found")</f>
        <v>Electronics</v>
      </c>
    </row>
    <row r="3417" customFormat="false" ht="15" hidden="false" customHeight="false" outlineLevel="0" collapsed="false">
      <c r="A3417" s="16" t="s">
        <v>4735</v>
      </c>
      <c r="B3417" s="16" t="s">
        <v>4720</v>
      </c>
      <c r="C3417" s="16" t="s">
        <v>585</v>
      </c>
      <c r="D3417" s="16" t="s">
        <v>165</v>
      </c>
      <c r="E3417" s="16" t="n">
        <v>2</v>
      </c>
      <c r="F3417" s="16" t="n">
        <v>931</v>
      </c>
      <c r="G3417" s="16" t="n">
        <v>0.25</v>
      </c>
      <c r="H3417" s="16" t="s">
        <v>130</v>
      </c>
      <c r="I3417" s="16" t="s">
        <v>40</v>
      </c>
      <c r="J3417" s="16" t="n">
        <v>3</v>
      </c>
      <c r="K3417" s="16" t="n">
        <v>3</v>
      </c>
      <c r="L3417" s="16" t="s">
        <v>57</v>
      </c>
      <c r="M3417" s="18" t="n">
        <f aca="false">IF(ISNUMBER(B3417),B3417,IF(MID(B3417,3,1)="-",DATE(VALUE(RIGHT(B3417,4)),VALUE(MID(B3417,4,2)),VALUE(LEFT(B3417,2))),DATE(VALUE(LEFT(B3417,4)),VALUE(MID(B3417,6,2)),VALUE(RIGHT(B3417,2)))))</f>
        <v>45939</v>
      </c>
      <c r="N3417" s="16" t="n">
        <f aca="false">MONTH(M3417)</f>
        <v>10</v>
      </c>
      <c r="O3417" s="16" t="str">
        <f aca="false">PROPER(TRIM(H3417))</f>
        <v>Bengaluru</v>
      </c>
      <c r="P3417" s="16" t="str">
        <f aca="false">IFERROR(VLOOKUP(O3417,city_map!$A$2:$B$6,2,FALSE()),O3417)</f>
        <v>Bengaluru</v>
      </c>
      <c r="Q3417" s="16" t="n">
        <f aca="false">IF(ISNUMBER(F3417),F3417,VALUE(SUBSTITUTE(SUBSTITUTE(F3417,"₹",""),",","")))</f>
        <v>931</v>
      </c>
      <c r="R3417" s="16" t="n">
        <f aca="false">IF(E3417=99,1,E3417)</f>
        <v>2</v>
      </c>
      <c r="S3417" s="16" t="n">
        <f aca="false">IF(G3417="",0,G3417)</f>
        <v>0.25</v>
      </c>
      <c r="T3417" s="16" t="str">
        <f aca="false">IF(I3417="","Unknown",IF(I3417="upi","UPI",I3417))</f>
        <v>COD</v>
      </c>
      <c r="U3417" s="16" t="str">
        <f aca="false">IF(L3417="Yes","Y",IF(L3417="No","N",L3417))</f>
        <v>Y</v>
      </c>
      <c r="V3417" s="19" t="n">
        <f aca="false">ROUND(R3417*Q3417*(1-S3417),2)</f>
        <v>1396.5</v>
      </c>
      <c r="W3417" s="16" t="str">
        <f aca="false">_xlfn.XLOOKUP(D3417,products!$A$2:$A$61,products!$C$2:$C$61,"Not found")</f>
        <v>Electronics</v>
      </c>
    </row>
    <row r="3418" customFormat="false" ht="15" hidden="false" customHeight="false" outlineLevel="0" collapsed="false">
      <c r="A3418" s="16" t="s">
        <v>4736</v>
      </c>
      <c r="B3418" s="16" t="s">
        <v>4720</v>
      </c>
      <c r="C3418" s="16" t="s">
        <v>3583</v>
      </c>
      <c r="D3418" s="16" t="s">
        <v>660</v>
      </c>
      <c r="E3418" s="16" t="n">
        <v>3</v>
      </c>
      <c r="F3418" s="16" t="n">
        <v>1829</v>
      </c>
      <c r="G3418" s="16" t="n">
        <v>0.15</v>
      </c>
      <c r="H3418" s="16" t="s">
        <v>81</v>
      </c>
      <c r="I3418" s="16" t="s">
        <v>60</v>
      </c>
      <c r="J3418" s="16" t="n">
        <v>6</v>
      </c>
      <c r="K3418" s="16" t="n">
        <v>3</v>
      </c>
      <c r="L3418" s="16" t="s">
        <v>41</v>
      </c>
      <c r="M3418" s="18" t="n">
        <f aca="false">IF(ISNUMBER(B3418),B3418,IF(MID(B3418,3,1)="-",DATE(VALUE(RIGHT(B3418,4)),VALUE(MID(B3418,4,2)),VALUE(LEFT(B3418,2))),DATE(VALUE(LEFT(B3418,4)),VALUE(MID(B3418,6,2)),VALUE(RIGHT(B3418,2)))))</f>
        <v>45939</v>
      </c>
      <c r="N3418" s="16" t="n">
        <f aca="false">MONTH(M3418)</f>
        <v>10</v>
      </c>
      <c r="O3418" s="16" t="str">
        <f aca="false">PROPER(TRIM(H3418))</f>
        <v>Hyderabad</v>
      </c>
      <c r="P3418" s="16" t="str">
        <f aca="false">IFERROR(VLOOKUP(O3418,city_map!$A$2:$B$6,2,FALSE()),O3418)</f>
        <v>Hyderabad</v>
      </c>
      <c r="Q3418" s="16" t="n">
        <f aca="false">IF(ISNUMBER(F3418),F3418,VALUE(SUBSTITUTE(SUBSTITUTE(F3418,"₹",""),",","")))</f>
        <v>1829</v>
      </c>
      <c r="R3418" s="16" t="n">
        <f aca="false">IF(E3418=99,1,E3418)</f>
        <v>3</v>
      </c>
      <c r="S3418" s="16" t="n">
        <f aca="false">IF(G3418="",0,G3418)</f>
        <v>0.15</v>
      </c>
      <c r="T3418" s="16" t="str">
        <f aca="false">IF(I3418="","Unknown",IF(I3418="upi","UPI",I3418))</f>
        <v>UPI</v>
      </c>
      <c r="U3418" s="16" t="str">
        <f aca="false">IF(L3418="Yes","Y",IF(L3418="No","N",L3418))</f>
        <v>N</v>
      </c>
      <c r="V3418" s="19" t="n">
        <f aca="false">ROUND(R3418*Q3418*(1-S3418),2)</f>
        <v>4663.95</v>
      </c>
      <c r="W3418" s="16" t="str">
        <f aca="false">_xlfn.XLOOKUP(D3418,products!$A$2:$A$61,products!$C$2:$C$61,"Not found")</f>
        <v>Beauty</v>
      </c>
    </row>
    <row r="3419" customFormat="false" ht="15" hidden="false" customHeight="false" outlineLevel="0" collapsed="false">
      <c r="A3419" s="16" t="s">
        <v>4737</v>
      </c>
      <c r="B3419" s="16" t="s">
        <v>4720</v>
      </c>
      <c r="C3419" s="16" t="s">
        <v>431</v>
      </c>
      <c r="D3419" s="16" t="s">
        <v>80</v>
      </c>
      <c r="E3419" s="16" t="n">
        <v>2</v>
      </c>
      <c r="F3419" s="16" t="n">
        <v>1434</v>
      </c>
      <c r="G3419" s="16" t="n">
        <v>0.25</v>
      </c>
      <c r="H3419" s="16" t="s">
        <v>81</v>
      </c>
      <c r="I3419" s="16" t="s">
        <v>60</v>
      </c>
      <c r="J3419" s="16" t="n">
        <v>5</v>
      </c>
      <c r="K3419" s="16" t="n">
        <v>4</v>
      </c>
      <c r="L3419" s="16" t="s">
        <v>41</v>
      </c>
      <c r="M3419" s="18" t="n">
        <f aca="false">IF(ISNUMBER(B3419),B3419,IF(MID(B3419,3,1)="-",DATE(VALUE(RIGHT(B3419,4)),VALUE(MID(B3419,4,2)),VALUE(LEFT(B3419,2))),DATE(VALUE(LEFT(B3419,4)),VALUE(MID(B3419,6,2)),VALUE(RIGHT(B3419,2)))))</f>
        <v>45939</v>
      </c>
      <c r="N3419" s="16" t="n">
        <f aca="false">MONTH(M3419)</f>
        <v>10</v>
      </c>
      <c r="O3419" s="16" t="str">
        <f aca="false">PROPER(TRIM(H3419))</f>
        <v>Hyderabad</v>
      </c>
      <c r="P3419" s="16" t="str">
        <f aca="false">IFERROR(VLOOKUP(O3419,city_map!$A$2:$B$6,2,FALSE()),O3419)</f>
        <v>Hyderabad</v>
      </c>
      <c r="Q3419" s="16" t="n">
        <f aca="false">IF(ISNUMBER(F3419),F3419,VALUE(SUBSTITUTE(SUBSTITUTE(F3419,"₹",""),",","")))</f>
        <v>1434</v>
      </c>
      <c r="R3419" s="16" t="n">
        <f aca="false">IF(E3419=99,1,E3419)</f>
        <v>2</v>
      </c>
      <c r="S3419" s="16" t="n">
        <f aca="false">IF(G3419="",0,G3419)</f>
        <v>0.25</v>
      </c>
      <c r="T3419" s="16" t="str">
        <f aca="false">IF(I3419="","Unknown",IF(I3419="upi","UPI",I3419))</f>
        <v>UPI</v>
      </c>
      <c r="U3419" s="16" t="str">
        <f aca="false">IF(L3419="Yes","Y",IF(L3419="No","N",L3419))</f>
        <v>N</v>
      </c>
      <c r="V3419" s="19" t="n">
        <f aca="false">ROUND(R3419*Q3419*(1-S3419),2)</f>
        <v>2151</v>
      </c>
      <c r="W3419" s="16" t="str">
        <f aca="false">_xlfn.XLOOKUP(D3419,products!$A$2:$A$61,products!$C$2:$C$61,"Not found")</f>
        <v>Beauty</v>
      </c>
    </row>
    <row r="3420" customFormat="false" ht="15" hidden="false" customHeight="false" outlineLevel="0" collapsed="false">
      <c r="A3420" s="16" t="s">
        <v>4738</v>
      </c>
      <c r="B3420" s="16" t="s">
        <v>4720</v>
      </c>
      <c r="C3420" s="16" t="s">
        <v>917</v>
      </c>
      <c r="D3420" s="16" t="s">
        <v>165</v>
      </c>
      <c r="E3420" s="16" t="n">
        <v>1</v>
      </c>
      <c r="F3420" s="16" t="n">
        <v>888</v>
      </c>
      <c r="G3420" s="16" t="n">
        <v>0.15</v>
      </c>
      <c r="H3420" s="16" t="s">
        <v>89</v>
      </c>
      <c r="I3420" s="16" t="s">
        <v>47</v>
      </c>
      <c r="J3420" s="16" t="n">
        <v>6</v>
      </c>
      <c r="K3420" s="16" t="n">
        <v>4</v>
      </c>
      <c r="L3420" s="16" t="s">
        <v>41</v>
      </c>
      <c r="M3420" s="18" t="n">
        <f aca="false">IF(ISNUMBER(B3420),B3420,IF(MID(B3420,3,1)="-",DATE(VALUE(RIGHT(B3420,4)),VALUE(MID(B3420,4,2)),VALUE(LEFT(B3420,2))),DATE(VALUE(LEFT(B3420,4)),VALUE(MID(B3420,6,2)),VALUE(RIGHT(B3420,2)))))</f>
        <v>45939</v>
      </c>
      <c r="N3420" s="16" t="n">
        <f aca="false">MONTH(M3420)</f>
        <v>10</v>
      </c>
      <c r="O3420" s="16" t="str">
        <f aca="false">PROPER(TRIM(H3420))</f>
        <v>Ahmedabad</v>
      </c>
      <c r="P3420" s="16" t="str">
        <f aca="false">IFERROR(VLOOKUP(O3420,city_map!$A$2:$B$6,2,FALSE()),O3420)</f>
        <v>Ahmedabad</v>
      </c>
      <c r="Q3420" s="16" t="n">
        <f aca="false">IF(ISNUMBER(F3420),F3420,VALUE(SUBSTITUTE(SUBSTITUTE(F3420,"₹",""),",","")))</f>
        <v>888</v>
      </c>
      <c r="R3420" s="16" t="n">
        <f aca="false">IF(E3420=99,1,E3420)</f>
        <v>1</v>
      </c>
      <c r="S3420" s="16" t="n">
        <f aca="false">IF(G3420="",0,G3420)</f>
        <v>0.15</v>
      </c>
      <c r="T3420" s="16" t="str">
        <f aca="false">IF(I3420="","Unknown",IF(I3420="upi","UPI",I3420))</f>
        <v>Debit Card</v>
      </c>
      <c r="U3420" s="16" t="str">
        <f aca="false">IF(L3420="Yes","Y",IF(L3420="No","N",L3420))</f>
        <v>N</v>
      </c>
      <c r="V3420" s="19" t="n">
        <f aca="false">ROUND(R3420*Q3420*(1-S3420),2)</f>
        <v>754.8</v>
      </c>
      <c r="W3420" s="16" t="str">
        <f aca="false">_xlfn.XLOOKUP(D3420,products!$A$2:$A$61,products!$C$2:$C$61,"Not found")</f>
        <v>Electronics</v>
      </c>
    </row>
    <row r="3421" customFormat="false" ht="15" hidden="false" customHeight="false" outlineLevel="0" collapsed="false">
      <c r="A3421" s="16" t="s">
        <v>4739</v>
      </c>
      <c r="B3421" s="16" t="s">
        <v>4720</v>
      </c>
      <c r="C3421" s="16" t="s">
        <v>1081</v>
      </c>
      <c r="D3421" s="16" t="s">
        <v>66</v>
      </c>
      <c r="E3421" s="16" t="n">
        <v>2</v>
      </c>
      <c r="F3421" s="16" t="n">
        <v>15634</v>
      </c>
      <c r="G3421" s="16" t="n">
        <v>0.4</v>
      </c>
      <c r="H3421" s="16" t="s">
        <v>39</v>
      </c>
      <c r="I3421" s="16" t="s">
        <v>60</v>
      </c>
      <c r="J3421" s="16" t="n">
        <v>3</v>
      </c>
      <c r="K3421" s="16" t="n">
        <v>5</v>
      </c>
      <c r="L3421" s="16" t="s">
        <v>41</v>
      </c>
      <c r="M3421" s="18" t="n">
        <f aca="false">IF(ISNUMBER(B3421),B3421,IF(MID(B3421,3,1)="-",DATE(VALUE(RIGHT(B3421,4)),VALUE(MID(B3421,4,2)),VALUE(LEFT(B3421,2))),DATE(VALUE(LEFT(B3421,4)),VALUE(MID(B3421,6,2)),VALUE(RIGHT(B3421,2)))))</f>
        <v>45939</v>
      </c>
      <c r="N3421" s="16" t="n">
        <f aca="false">MONTH(M3421)</f>
        <v>10</v>
      </c>
      <c r="O3421" s="16" t="str">
        <f aca="false">PROPER(TRIM(H3421))</f>
        <v>Delhi</v>
      </c>
      <c r="P3421" s="16" t="str">
        <f aca="false">IFERROR(VLOOKUP(O3421,city_map!$A$2:$B$6,2,FALSE()),O3421)</f>
        <v>Delhi</v>
      </c>
      <c r="Q3421" s="16" t="n">
        <f aca="false">IF(ISNUMBER(F3421),F3421,VALUE(SUBSTITUTE(SUBSTITUTE(F3421,"₹",""),",","")))</f>
        <v>15634</v>
      </c>
      <c r="R3421" s="16" t="n">
        <f aca="false">IF(E3421=99,1,E3421)</f>
        <v>2</v>
      </c>
      <c r="S3421" s="16" t="n">
        <f aca="false">IF(G3421="",0,G3421)</f>
        <v>0.4</v>
      </c>
      <c r="T3421" s="16" t="str">
        <f aca="false">IF(I3421="","Unknown",IF(I3421="upi","UPI",I3421))</f>
        <v>UPI</v>
      </c>
      <c r="U3421" s="16" t="str">
        <f aca="false">IF(L3421="Yes","Y",IF(L3421="No","N",L3421))</f>
        <v>N</v>
      </c>
      <c r="V3421" s="19" t="n">
        <f aca="false">ROUND(R3421*Q3421*(1-S3421),2)</f>
        <v>18760.8</v>
      </c>
      <c r="W3421" s="16" t="str">
        <f aca="false">_xlfn.XLOOKUP(D3421,products!$A$2:$A$61,products!$C$2:$C$61,"Not found")</f>
        <v>Electronics</v>
      </c>
    </row>
    <row r="3422" customFormat="false" ht="15" hidden="false" customHeight="false" outlineLevel="0" collapsed="false">
      <c r="A3422" s="16" t="s">
        <v>4740</v>
      </c>
      <c r="B3422" s="16" t="s">
        <v>4720</v>
      </c>
      <c r="C3422" s="16" t="s">
        <v>98</v>
      </c>
      <c r="D3422" s="16" t="s">
        <v>191</v>
      </c>
      <c r="E3422" s="16" t="n">
        <v>1</v>
      </c>
      <c r="F3422" s="16" t="n">
        <v>411</v>
      </c>
      <c r="G3422" s="16" t="n">
        <v>0.15</v>
      </c>
      <c r="H3422" s="16" t="s">
        <v>56</v>
      </c>
      <c r="I3422" s="16" t="s">
        <v>100</v>
      </c>
      <c r="J3422" s="16" t="n">
        <v>7</v>
      </c>
      <c r="K3422" s="16" t="n">
        <v>4</v>
      </c>
      <c r="L3422" s="16" t="s">
        <v>41</v>
      </c>
      <c r="M3422" s="18" t="n">
        <f aca="false">IF(ISNUMBER(B3422),B3422,IF(MID(B3422,3,1)="-",DATE(VALUE(RIGHT(B3422,4)),VALUE(MID(B3422,4,2)),VALUE(LEFT(B3422,2))),DATE(VALUE(LEFT(B3422,4)),VALUE(MID(B3422,6,2)),VALUE(RIGHT(B3422,2)))))</f>
        <v>45939</v>
      </c>
      <c r="N3422" s="16" t="n">
        <f aca="false">MONTH(M3422)</f>
        <v>10</v>
      </c>
      <c r="O3422" s="16" t="str">
        <f aca="false">PROPER(TRIM(H3422))</f>
        <v>Lucknow</v>
      </c>
      <c r="P3422" s="16" t="str">
        <f aca="false">IFERROR(VLOOKUP(O3422,city_map!$A$2:$B$6,2,FALSE()),O3422)</f>
        <v>Lucknow</v>
      </c>
      <c r="Q3422" s="16" t="n">
        <f aca="false">IF(ISNUMBER(F3422),F3422,VALUE(SUBSTITUTE(SUBSTITUTE(F3422,"₹",""),",","")))</f>
        <v>411</v>
      </c>
      <c r="R3422" s="16" t="n">
        <f aca="false">IF(E3422=99,1,E3422)</f>
        <v>1</v>
      </c>
      <c r="S3422" s="16" t="n">
        <f aca="false">IF(G3422="",0,G3422)</f>
        <v>0.15</v>
      </c>
      <c r="T3422" s="16" t="str">
        <f aca="false">IF(I3422="","Unknown",IF(I3422="upi","UPI",I3422))</f>
        <v>Net Banking</v>
      </c>
      <c r="U3422" s="16" t="str">
        <f aca="false">IF(L3422="Yes","Y",IF(L3422="No","N",L3422))</f>
        <v>N</v>
      </c>
      <c r="V3422" s="19" t="n">
        <f aca="false">ROUND(R3422*Q3422*(1-S3422),2)</f>
        <v>349.35</v>
      </c>
      <c r="W3422" s="16" t="str">
        <f aca="false">_xlfn.XLOOKUP(D3422,products!$A$2:$A$61,products!$C$2:$C$61,"Not found")</f>
        <v>Electronics</v>
      </c>
    </row>
    <row r="3423" customFormat="false" ht="15" hidden="false" customHeight="false" outlineLevel="0" collapsed="false">
      <c r="A3423" s="16" t="s">
        <v>4741</v>
      </c>
      <c r="B3423" s="16" t="s">
        <v>4720</v>
      </c>
      <c r="C3423" s="16" t="s">
        <v>533</v>
      </c>
      <c r="D3423" s="16" t="s">
        <v>262</v>
      </c>
      <c r="E3423" s="16" t="n">
        <v>6</v>
      </c>
      <c r="F3423" s="16" t="n">
        <v>823</v>
      </c>
      <c r="G3423" s="16" t="n">
        <v>0.25</v>
      </c>
      <c r="H3423" s="16" t="s">
        <v>70</v>
      </c>
      <c r="I3423" s="16" t="s">
        <v>60</v>
      </c>
      <c r="J3423" s="16" t="n">
        <v>8</v>
      </c>
      <c r="K3423" s="16" t="n">
        <v>2</v>
      </c>
      <c r="L3423" s="16" t="s">
        <v>57</v>
      </c>
      <c r="M3423" s="18" t="n">
        <f aca="false">IF(ISNUMBER(B3423),B3423,IF(MID(B3423,3,1)="-",DATE(VALUE(RIGHT(B3423,4)),VALUE(MID(B3423,4,2)),VALUE(LEFT(B3423,2))),DATE(VALUE(LEFT(B3423,4)),VALUE(MID(B3423,6,2)),VALUE(RIGHT(B3423,2)))))</f>
        <v>45939</v>
      </c>
      <c r="N3423" s="16" t="n">
        <f aca="false">MONTH(M3423)</f>
        <v>10</v>
      </c>
      <c r="O3423" s="16" t="str">
        <f aca="false">PROPER(TRIM(H3423))</f>
        <v>Pune</v>
      </c>
      <c r="P3423" s="16" t="str">
        <f aca="false">IFERROR(VLOOKUP(O3423,city_map!$A$2:$B$6,2,FALSE()),O3423)</f>
        <v>Pune</v>
      </c>
      <c r="Q3423" s="16" t="n">
        <f aca="false">IF(ISNUMBER(F3423),F3423,VALUE(SUBSTITUTE(SUBSTITUTE(F3423,"₹",""),",","")))</f>
        <v>823</v>
      </c>
      <c r="R3423" s="16" t="n">
        <f aca="false">IF(E3423=99,1,E3423)</f>
        <v>6</v>
      </c>
      <c r="S3423" s="16" t="n">
        <f aca="false">IF(G3423="",0,G3423)</f>
        <v>0.25</v>
      </c>
      <c r="T3423" s="16" t="str">
        <f aca="false">IF(I3423="","Unknown",IF(I3423="upi","UPI",I3423))</f>
        <v>UPI</v>
      </c>
      <c r="U3423" s="16" t="str">
        <f aca="false">IF(L3423="Yes","Y",IF(L3423="No","N",L3423))</f>
        <v>Y</v>
      </c>
      <c r="V3423" s="19" t="n">
        <f aca="false">ROUND(R3423*Q3423*(1-S3423),2)</f>
        <v>3703.5</v>
      </c>
      <c r="W3423" s="16" t="str">
        <f aca="false">_xlfn.XLOOKUP(D3423,products!$A$2:$A$61,products!$C$2:$C$61,"Not found")</f>
        <v>Home</v>
      </c>
    </row>
    <row r="3424" customFormat="false" ht="15" hidden="false" customHeight="false" outlineLevel="0" collapsed="false">
      <c r="A3424" s="16" t="s">
        <v>4742</v>
      </c>
      <c r="B3424" s="16" t="s">
        <v>4720</v>
      </c>
      <c r="C3424" s="16" t="s">
        <v>2259</v>
      </c>
      <c r="D3424" s="16" t="s">
        <v>254</v>
      </c>
      <c r="E3424" s="16" t="n">
        <v>1</v>
      </c>
      <c r="F3424" s="16" t="n">
        <v>951</v>
      </c>
      <c r="G3424" s="16" t="n">
        <v>0.2</v>
      </c>
      <c r="H3424" s="16" t="s">
        <v>81</v>
      </c>
      <c r="I3424" s="16" t="s">
        <v>60</v>
      </c>
      <c r="J3424" s="16" t="n">
        <v>5</v>
      </c>
      <c r="K3424" s="16" t="n">
        <v>3</v>
      </c>
      <c r="L3424" s="16" t="s">
        <v>41</v>
      </c>
      <c r="M3424" s="18" t="n">
        <f aca="false">IF(ISNUMBER(B3424),B3424,IF(MID(B3424,3,1)="-",DATE(VALUE(RIGHT(B3424,4)),VALUE(MID(B3424,4,2)),VALUE(LEFT(B3424,2))),DATE(VALUE(LEFT(B3424,4)),VALUE(MID(B3424,6,2)),VALUE(RIGHT(B3424,2)))))</f>
        <v>45939</v>
      </c>
      <c r="N3424" s="16" t="n">
        <f aca="false">MONTH(M3424)</f>
        <v>10</v>
      </c>
      <c r="O3424" s="16" t="str">
        <f aca="false">PROPER(TRIM(H3424))</f>
        <v>Hyderabad</v>
      </c>
      <c r="P3424" s="16" t="str">
        <f aca="false">IFERROR(VLOOKUP(O3424,city_map!$A$2:$B$6,2,FALSE()),O3424)</f>
        <v>Hyderabad</v>
      </c>
      <c r="Q3424" s="16" t="n">
        <f aca="false">IF(ISNUMBER(F3424),F3424,VALUE(SUBSTITUTE(SUBSTITUTE(F3424,"₹",""),",","")))</f>
        <v>951</v>
      </c>
      <c r="R3424" s="16" t="n">
        <f aca="false">IF(E3424=99,1,E3424)</f>
        <v>1</v>
      </c>
      <c r="S3424" s="16" t="n">
        <f aca="false">IF(G3424="",0,G3424)</f>
        <v>0.2</v>
      </c>
      <c r="T3424" s="16" t="str">
        <f aca="false">IF(I3424="","Unknown",IF(I3424="upi","UPI",I3424))</f>
        <v>UPI</v>
      </c>
      <c r="U3424" s="16" t="str">
        <f aca="false">IF(L3424="Yes","Y",IF(L3424="No","N",L3424))</f>
        <v>N</v>
      </c>
      <c r="V3424" s="19" t="n">
        <f aca="false">ROUND(R3424*Q3424*(1-S3424),2)</f>
        <v>760.8</v>
      </c>
      <c r="W3424" s="16" t="str">
        <f aca="false">_xlfn.XLOOKUP(D3424,products!$A$2:$A$61,products!$C$2:$C$61,"Not found")</f>
        <v>Fashion</v>
      </c>
    </row>
    <row r="3425" customFormat="false" ht="15" hidden="false" customHeight="false" outlineLevel="0" collapsed="false">
      <c r="A3425" s="16" t="s">
        <v>4743</v>
      </c>
      <c r="B3425" s="16" t="s">
        <v>4720</v>
      </c>
      <c r="C3425" s="16" t="s">
        <v>1004</v>
      </c>
      <c r="D3425" s="16" t="s">
        <v>38</v>
      </c>
      <c r="E3425" s="16" t="n">
        <v>2</v>
      </c>
      <c r="F3425" s="16" t="n">
        <v>355</v>
      </c>
      <c r="G3425" s="16" t="n">
        <v>0.1</v>
      </c>
      <c r="H3425" s="16" t="s">
        <v>130</v>
      </c>
      <c r="I3425" s="16" t="s">
        <v>71</v>
      </c>
      <c r="J3425" s="16" t="n">
        <v>5</v>
      </c>
      <c r="K3425" s="16" t="n">
        <v>4</v>
      </c>
      <c r="L3425" s="16" t="s">
        <v>41</v>
      </c>
      <c r="M3425" s="18" t="n">
        <f aca="false">IF(ISNUMBER(B3425),B3425,IF(MID(B3425,3,1)="-",DATE(VALUE(RIGHT(B3425,4)),VALUE(MID(B3425,4,2)),VALUE(LEFT(B3425,2))),DATE(VALUE(LEFT(B3425,4)),VALUE(MID(B3425,6,2)),VALUE(RIGHT(B3425,2)))))</f>
        <v>45939</v>
      </c>
      <c r="N3425" s="16" t="n">
        <f aca="false">MONTH(M3425)</f>
        <v>10</v>
      </c>
      <c r="O3425" s="16" t="str">
        <f aca="false">PROPER(TRIM(H3425))</f>
        <v>Bengaluru</v>
      </c>
      <c r="P3425" s="16" t="str">
        <f aca="false">IFERROR(VLOOKUP(O3425,city_map!$A$2:$B$6,2,FALSE()),O3425)</f>
        <v>Bengaluru</v>
      </c>
      <c r="Q3425" s="16" t="n">
        <f aca="false">IF(ISNUMBER(F3425),F3425,VALUE(SUBSTITUTE(SUBSTITUTE(F3425,"₹",""),",","")))</f>
        <v>355</v>
      </c>
      <c r="R3425" s="16" t="n">
        <f aca="false">IF(E3425=99,1,E3425)</f>
        <v>2</v>
      </c>
      <c r="S3425" s="16" t="n">
        <f aca="false">IF(G3425="",0,G3425)</f>
        <v>0.1</v>
      </c>
      <c r="T3425" s="16" t="str">
        <f aca="false">IF(I3425="","Unknown",IF(I3425="upi","UPI",I3425))</f>
        <v>Credit Card</v>
      </c>
      <c r="U3425" s="16" t="str">
        <f aca="false">IF(L3425="Yes","Y",IF(L3425="No","N",L3425))</f>
        <v>N</v>
      </c>
      <c r="V3425" s="19" t="n">
        <f aca="false">ROUND(R3425*Q3425*(1-S3425),2)</f>
        <v>639</v>
      </c>
      <c r="W3425" s="16" t="str">
        <f aca="false">_xlfn.XLOOKUP(D3425,products!$A$2:$A$61,products!$C$2:$C$61,"Not found")</f>
        <v>Books</v>
      </c>
    </row>
    <row r="3426" customFormat="false" ht="15" hidden="false" customHeight="false" outlineLevel="0" collapsed="false">
      <c r="A3426" s="16" t="s">
        <v>4744</v>
      </c>
      <c r="B3426" s="16" t="s">
        <v>4720</v>
      </c>
      <c r="C3426" s="16" t="s">
        <v>450</v>
      </c>
      <c r="D3426" s="16" t="s">
        <v>66</v>
      </c>
      <c r="E3426" s="16" t="n">
        <v>1</v>
      </c>
      <c r="F3426" s="16" t="n">
        <v>15170</v>
      </c>
      <c r="G3426" s="16" t="n">
        <v>0.15</v>
      </c>
      <c r="H3426" s="16" t="s">
        <v>89</v>
      </c>
      <c r="I3426" s="16" t="s">
        <v>40</v>
      </c>
      <c r="J3426" s="16" t="n">
        <v>4</v>
      </c>
      <c r="K3426" s="16" t="n">
        <v>4</v>
      </c>
      <c r="L3426" s="16" t="s">
        <v>41</v>
      </c>
      <c r="M3426" s="18" t="n">
        <f aca="false">IF(ISNUMBER(B3426),B3426,IF(MID(B3426,3,1)="-",DATE(VALUE(RIGHT(B3426,4)),VALUE(MID(B3426,4,2)),VALUE(LEFT(B3426,2))),DATE(VALUE(LEFT(B3426,4)),VALUE(MID(B3426,6,2)),VALUE(RIGHT(B3426,2)))))</f>
        <v>45939</v>
      </c>
      <c r="N3426" s="16" t="n">
        <f aca="false">MONTH(M3426)</f>
        <v>10</v>
      </c>
      <c r="O3426" s="16" t="str">
        <f aca="false">PROPER(TRIM(H3426))</f>
        <v>Ahmedabad</v>
      </c>
      <c r="P3426" s="16" t="str">
        <f aca="false">IFERROR(VLOOKUP(O3426,city_map!$A$2:$B$6,2,FALSE()),O3426)</f>
        <v>Ahmedabad</v>
      </c>
      <c r="Q3426" s="16" t="n">
        <f aca="false">IF(ISNUMBER(F3426),F3426,VALUE(SUBSTITUTE(SUBSTITUTE(F3426,"₹",""),",","")))</f>
        <v>15170</v>
      </c>
      <c r="R3426" s="16" t="n">
        <f aca="false">IF(E3426=99,1,E3426)</f>
        <v>1</v>
      </c>
      <c r="S3426" s="16" t="n">
        <f aca="false">IF(G3426="",0,G3426)</f>
        <v>0.15</v>
      </c>
      <c r="T3426" s="16" t="str">
        <f aca="false">IF(I3426="","Unknown",IF(I3426="upi","UPI",I3426))</f>
        <v>COD</v>
      </c>
      <c r="U3426" s="16" t="str">
        <f aca="false">IF(L3426="Yes","Y",IF(L3426="No","N",L3426))</f>
        <v>N</v>
      </c>
      <c r="V3426" s="19" t="n">
        <f aca="false">ROUND(R3426*Q3426*(1-S3426),2)</f>
        <v>12894.5</v>
      </c>
      <c r="W3426" s="16" t="str">
        <f aca="false">_xlfn.XLOOKUP(D3426,products!$A$2:$A$61,products!$C$2:$C$61,"Not found")</f>
        <v>Electronics</v>
      </c>
    </row>
    <row r="3427" customFormat="false" ht="15" hidden="false" customHeight="false" outlineLevel="0" collapsed="false">
      <c r="A3427" s="16" t="s">
        <v>4745</v>
      </c>
      <c r="B3427" s="16" t="s">
        <v>4720</v>
      </c>
      <c r="C3427" s="16" t="s">
        <v>345</v>
      </c>
      <c r="D3427" s="16" t="s">
        <v>129</v>
      </c>
      <c r="E3427" s="16" t="n">
        <v>5</v>
      </c>
      <c r="F3427" s="16" t="n">
        <v>617</v>
      </c>
      <c r="G3427" s="16" t="n">
        <v>0.15</v>
      </c>
      <c r="H3427" s="16" t="s">
        <v>130</v>
      </c>
      <c r="I3427" s="16" t="s">
        <v>71</v>
      </c>
      <c r="J3427" s="16" t="n">
        <v>7</v>
      </c>
      <c r="K3427" s="16" t="n">
        <v>3</v>
      </c>
      <c r="L3427" s="16" t="s">
        <v>41</v>
      </c>
      <c r="M3427" s="18" t="n">
        <f aca="false">IF(ISNUMBER(B3427),B3427,IF(MID(B3427,3,1)="-",DATE(VALUE(RIGHT(B3427,4)),VALUE(MID(B3427,4,2)),VALUE(LEFT(B3427,2))),DATE(VALUE(LEFT(B3427,4)),VALUE(MID(B3427,6,2)),VALUE(RIGHT(B3427,2)))))</f>
        <v>45939</v>
      </c>
      <c r="N3427" s="16" t="n">
        <f aca="false">MONTH(M3427)</f>
        <v>10</v>
      </c>
      <c r="O3427" s="16" t="str">
        <f aca="false">PROPER(TRIM(H3427))</f>
        <v>Bengaluru</v>
      </c>
      <c r="P3427" s="16" t="str">
        <f aca="false">IFERROR(VLOOKUP(O3427,city_map!$A$2:$B$6,2,FALSE()),O3427)</f>
        <v>Bengaluru</v>
      </c>
      <c r="Q3427" s="16" t="n">
        <f aca="false">IF(ISNUMBER(F3427),F3427,VALUE(SUBSTITUTE(SUBSTITUTE(F3427,"₹",""),",","")))</f>
        <v>617</v>
      </c>
      <c r="R3427" s="16" t="n">
        <f aca="false">IF(E3427=99,1,E3427)</f>
        <v>5</v>
      </c>
      <c r="S3427" s="16" t="n">
        <f aca="false">IF(G3427="",0,G3427)</f>
        <v>0.15</v>
      </c>
      <c r="T3427" s="16" t="str">
        <f aca="false">IF(I3427="","Unknown",IF(I3427="upi","UPI",I3427))</f>
        <v>Credit Card</v>
      </c>
      <c r="U3427" s="16" t="str">
        <f aca="false">IF(L3427="Yes","Y",IF(L3427="No","N",L3427))</f>
        <v>N</v>
      </c>
      <c r="V3427" s="19" t="n">
        <f aca="false">ROUND(R3427*Q3427*(1-S3427),2)</f>
        <v>2622.25</v>
      </c>
      <c r="W3427" s="16" t="str">
        <f aca="false">_xlfn.XLOOKUP(D3427,products!$A$2:$A$61,products!$C$2:$C$61,"Not found")</f>
        <v>Beauty</v>
      </c>
    </row>
    <row r="3428" customFormat="false" ht="15" hidden="false" customHeight="false" outlineLevel="0" collapsed="false">
      <c r="A3428" s="16" t="s">
        <v>4746</v>
      </c>
      <c r="B3428" s="16" t="s">
        <v>4720</v>
      </c>
      <c r="C3428" s="16" t="s">
        <v>378</v>
      </c>
      <c r="D3428" s="16" t="s">
        <v>55</v>
      </c>
      <c r="E3428" s="16" t="n">
        <v>2</v>
      </c>
      <c r="F3428" s="16" t="n">
        <v>1905</v>
      </c>
      <c r="G3428" s="16" t="n">
        <v>0.2</v>
      </c>
      <c r="H3428" s="16" t="s">
        <v>70</v>
      </c>
      <c r="I3428" s="16" t="s">
        <v>47</v>
      </c>
      <c r="J3428" s="16" t="n">
        <v>6</v>
      </c>
      <c r="K3428" s="16" t="n">
        <v>3</v>
      </c>
      <c r="L3428" s="16" t="s">
        <v>57</v>
      </c>
      <c r="M3428" s="18" t="n">
        <f aca="false">IF(ISNUMBER(B3428),B3428,IF(MID(B3428,3,1)="-",DATE(VALUE(RIGHT(B3428,4)),VALUE(MID(B3428,4,2)),VALUE(LEFT(B3428,2))),DATE(VALUE(LEFT(B3428,4)),VALUE(MID(B3428,6,2)),VALUE(RIGHT(B3428,2)))))</f>
        <v>45939</v>
      </c>
      <c r="N3428" s="16" t="n">
        <f aca="false">MONTH(M3428)</f>
        <v>10</v>
      </c>
      <c r="O3428" s="16" t="str">
        <f aca="false">PROPER(TRIM(H3428))</f>
        <v>Pune</v>
      </c>
      <c r="P3428" s="16" t="str">
        <f aca="false">IFERROR(VLOOKUP(O3428,city_map!$A$2:$B$6,2,FALSE()),O3428)</f>
        <v>Pune</v>
      </c>
      <c r="Q3428" s="16" t="n">
        <f aca="false">IF(ISNUMBER(F3428),F3428,VALUE(SUBSTITUTE(SUBSTITUTE(F3428,"₹",""),",","")))</f>
        <v>1905</v>
      </c>
      <c r="R3428" s="16" t="n">
        <f aca="false">IF(E3428=99,1,E3428)</f>
        <v>2</v>
      </c>
      <c r="S3428" s="16" t="n">
        <f aca="false">IF(G3428="",0,G3428)</f>
        <v>0.2</v>
      </c>
      <c r="T3428" s="16" t="str">
        <f aca="false">IF(I3428="","Unknown",IF(I3428="upi","UPI",I3428))</f>
        <v>Debit Card</v>
      </c>
      <c r="U3428" s="16" t="str">
        <f aca="false">IF(L3428="Yes","Y",IF(L3428="No","N",L3428))</f>
        <v>Y</v>
      </c>
      <c r="V3428" s="19" t="n">
        <f aca="false">ROUND(R3428*Q3428*(1-S3428),2)</f>
        <v>3048</v>
      </c>
      <c r="W3428" s="16" t="str">
        <f aca="false">_xlfn.XLOOKUP(D3428,products!$A$2:$A$61,products!$C$2:$C$61,"Not found")</f>
        <v>Home</v>
      </c>
    </row>
    <row r="3429" customFormat="false" ht="15" hidden="false" customHeight="false" outlineLevel="0" collapsed="false">
      <c r="A3429" s="16" t="s">
        <v>4747</v>
      </c>
      <c r="B3429" s="16" t="s">
        <v>4720</v>
      </c>
      <c r="C3429" s="16" t="s">
        <v>159</v>
      </c>
      <c r="D3429" s="16" t="s">
        <v>216</v>
      </c>
      <c r="E3429" s="16" t="n">
        <v>1</v>
      </c>
      <c r="F3429" s="16" t="n">
        <v>855</v>
      </c>
      <c r="G3429" s="16" t="n">
        <v>0.15</v>
      </c>
      <c r="H3429" s="16" t="s">
        <v>81</v>
      </c>
      <c r="I3429" s="16" t="s">
        <v>40</v>
      </c>
      <c r="J3429" s="16" t="n">
        <v>5</v>
      </c>
      <c r="K3429" s="16" t="n">
        <v>2</v>
      </c>
      <c r="L3429" s="16" t="s">
        <v>57</v>
      </c>
      <c r="M3429" s="18" t="n">
        <f aca="false">IF(ISNUMBER(B3429),B3429,IF(MID(B3429,3,1)="-",DATE(VALUE(RIGHT(B3429,4)),VALUE(MID(B3429,4,2)),VALUE(LEFT(B3429,2))),DATE(VALUE(LEFT(B3429,4)),VALUE(MID(B3429,6,2)),VALUE(RIGHT(B3429,2)))))</f>
        <v>45939</v>
      </c>
      <c r="N3429" s="16" t="n">
        <f aca="false">MONTH(M3429)</f>
        <v>10</v>
      </c>
      <c r="O3429" s="16" t="str">
        <f aca="false">PROPER(TRIM(H3429))</f>
        <v>Hyderabad</v>
      </c>
      <c r="P3429" s="16" t="str">
        <f aca="false">IFERROR(VLOOKUP(O3429,city_map!$A$2:$B$6,2,FALSE()),O3429)</f>
        <v>Hyderabad</v>
      </c>
      <c r="Q3429" s="16" t="n">
        <f aca="false">IF(ISNUMBER(F3429),F3429,VALUE(SUBSTITUTE(SUBSTITUTE(F3429,"₹",""),",","")))</f>
        <v>855</v>
      </c>
      <c r="R3429" s="16" t="n">
        <f aca="false">IF(E3429=99,1,E3429)</f>
        <v>1</v>
      </c>
      <c r="S3429" s="16" t="n">
        <f aca="false">IF(G3429="",0,G3429)</f>
        <v>0.15</v>
      </c>
      <c r="T3429" s="16" t="str">
        <f aca="false">IF(I3429="","Unknown",IF(I3429="upi","UPI",I3429))</f>
        <v>COD</v>
      </c>
      <c r="U3429" s="16" t="str">
        <f aca="false">IF(L3429="Yes","Y",IF(L3429="No","N",L3429))</f>
        <v>Y</v>
      </c>
      <c r="V3429" s="19" t="n">
        <f aca="false">ROUND(R3429*Q3429*(1-S3429),2)</f>
        <v>726.75</v>
      </c>
      <c r="W3429" s="16" t="str">
        <f aca="false">_xlfn.XLOOKUP(D3429,products!$A$2:$A$61,products!$C$2:$C$61,"Not found")</f>
        <v>Books</v>
      </c>
    </row>
    <row r="3430" customFormat="false" ht="15" hidden="false" customHeight="false" outlineLevel="0" collapsed="false">
      <c r="A3430" s="16" t="s">
        <v>4748</v>
      </c>
      <c r="B3430" s="16" t="s">
        <v>4720</v>
      </c>
      <c r="C3430" s="16" t="s">
        <v>1473</v>
      </c>
      <c r="D3430" s="16" t="s">
        <v>99</v>
      </c>
      <c r="E3430" s="16" t="n">
        <v>1</v>
      </c>
      <c r="F3430" s="16" t="n">
        <v>690</v>
      </c>
      <c r="G3430" s="16" t="n">
        <v>0.25</v>
      </c>
      <c r="H3430" s="16" t="s">
        <v>81</v>
      </c>
      <c r="I3430" s="16" t="s">
        <v>71</v>
      </c>
      <c r="J3430" s="16" t="n">
        <v>4</v>
      </c>
      <c r="K3430" s="16" t="n">
        <v>4</v>
      </c>
      <c r="L3430" s="16" t="s">
        <v>41</v>
      </c>
      <c r="M3430" s="18" t="n">
        <f aca="false">IF(ISNUMBER(B3430),B3430,IF(MID(B3430,3,1)="-",DATE(VALUE(RIGHT(B3430,4)),VALUE(MID(B3430,4,2)),VALUE(LEFT(B3430,2))),DATE(VALUE(LEFT(B3430,4)),VALUE(MID(B3430,6,2)),VALUE(RIGHT(B3430,2)))))</f>
        <v>45939</v>
      </c>
      <c r="N3430" s="16" t="n">
        <f aca="false">MONTH(M3430)</f>
        <v>10</v>
      </c>
      <c r="O3430" s="16" t="str">
        <f aca="false">PROPER(TRIM(H3430))</f>
        <v>Hyderabad</v>
      </c>
      <c r="P3430" s="16" t="str">
        <f aca="false">IFERROR(VLOOKUP(O3430,city_map!$A$2:$B$6,2,FALSE()),O3430)</f>
        <v>Hyderabad</v>
      </c>
      <c r="Q3430" s="16" t="n">
        <f aca="false">IF(ISNUMBER(F3430),F3430,VALUE(SUBSTITUTE(SUBSTITUTE(F3430,"₹",""),",","")))</f>
        <v>690</v>
      </c>
      <c r="R3430" s="16" t="n">
        <f aca="false">IF(E3430=99,1,E3430)</f>
        <v>1</v>
      </c>
      <c r="S3430" s="16" t="n">
        <f aca="false">IF(G3430="",0,G3430)</f>
        <v>0.25</v>
      </c>
      <c r="T3430" s="16" t="str">
        <f aca="false">IF(I3430="","Unknown",IF(I3430="upi","UPI",I3430))</f>
        <v>Credit Card</v>
      </c>
      <c r="U3430" s="16" t="str">
        <f aca="false">IF(L3430="Yes","Y",IF(L3430="No","N",L3430))</f>
        <v>N</v>
      </c>
      <c r="V3430" s="19" t="n">
        <f aca="false">ROUND(R3430*Q3430*(1-S3430),2)</f>
        <v>517.5</v>
      </c>
      <c r="W3430" s="16" t="str">
        <f aca="false">_xlfn.XLOOKUP(D3430,products!$A$2:$A$61,products!$C$2:$C$61,"Not found")</f>
        <v>Fashion</v>
      </c>
    </row>
    <row r="3431" customFormat="false" ht="15" hidden="false" customHeight="false" outlineLevel="0" collapsed="false">
      <c r="A3431" s="16" t="s">
        <v>4749</v>
      </c>
      <c r="B3431" s="16" t="s">
        <v>4720</v>
      </c>
      <c r="C3431" s="16" t="s">
        <v>753</v>
      </c>
      <c r="D3431" s="16" t="s">
        <v>170</v>
      </c>
      <c r="E3431" s="16" t="n">
        <v>2</v>
      </c>
      <c r="F3431" s="16" t="n">
        <v>3342</v>
      </c>
      <c r="G3431" s="16" t="n">
        <v>0.15</v>
      </c>
      <c r="H3431" s="16" t="s">
        <v>67</v>
      </c>
      <c r="I3431" s="16" t="s">
        <v>60</v>
      </c>
      <c r="J3431" s="16" t="n">
        <v>5</v>
      </c>
      <c r="K3431" s="16" t="n">
        <v>3</v>
      </c>
      <c r="L3431" s="16" t="s">
        <v>57</v>
      </c>
      <c r="M3431" s="18" t="n">
        <f aca="false">IF(ISNUMBER(B3431),B3431,IF(MID(B3431,3,1)="-",DATE(VALUE(RIGHT(B3431,4)),VALUE(MID(B3431,4,2)),VALUE(LEFT(B3431,2))),DATE(VALUE(LEFT(B3431,4)),VALUE(MID(B3431,6,2)),VALUE(RIGHT(B3431,2)))))</f>
        <v>45939</v>
      </c>
      <c r="N3431" s="16" t="n">
        <f aca="false">MONTH(M3431)</f>
        <v>10</v>
      </c>
      <c r="O3431" s="16" t="str">
        <f aca="false">PROPER(TRIM(H3431))</f>
        <v>Kolkata</v>
      </c>
      <c r="P3431" s="16" t="str">
        <f aca="false">IFERROR(VLOOKUP(O3431,city_map!$A$2:$B$6,2,FALSE()),O3431)</f>
        <v>Kolkata</v>
      </c>
      <c r="Q3431" s="16" t="n">
        <f aca="false">IF(ISNUMBER(F3431),F3431,VALUE(SUBSTITUTE(SUBSTITUTE(F3431,"₹",""),",","")))</f>
        <v>3342</v>
      </c>
      <c r="R3431" s="16" t="n">
        <f aca="false">IF(E3431=99,1,E3431)</f>
        <v>2</v>
      </c>
      <c r="S3431" s="16" t="n">
        <f aca="false">IF(G3431="",0,G3431)</f>
        <v>0.15</v>
      </c>
      <c r="T3431" s="16" t="str">
        <f aca="false">IF(I3431="","Unknown",IF(I3431="upi","UPI",I3431))</f>
        <v>UPI</v>
      </c>
      <c r="U3431" s="16" t="str">
        <f aca="false">IF(L3431="Yes","Y",IF(L3431="No","N",L3431))</f>
        <v>Y</v>
      </c>
      <c r="V3431" s="19" t="n">
        <f aca="false">ROUND(R3431*Q3431*(1-S3431),2)</f>
        <v>5681.4</v>
      </c>
      <c r="W3431" s="16" t="str">
        <f aca="false">_xlfn.XLOOKUP(D3431,products!$A$2:$A$61,products!$C$2:$C$61,"Not found")</f>
        <v>Home</v>
      </c>
    </row>
    <row r="3432" customFormat="false" ht="15" hidden="false" customHeight="false" outlineLevel="0" collapsed="false">
      <c r="A3432" s="16" t="s">
        <v>4750</v>
      </c>
      <c r="B3432" s="16" t="s">
        <v>4720</v>
      </c>
      <c r="C3432" s="16" t="s">
        <v>153</v>
      </c>
      <c r="D3432" s="16" t="s">
        <v>396</v>
      </c>
      <c r="E3432" s="16" t="n">
        <v>3</v>
      </c>
      <c r="F3432" s="16" t="n">
        <v>5552</v>
      </c>
      <c r="G3432" s="16" t="n">
        <v>0.1</v>
      </c>
      <c r="H3432" s="16" t="s">
        <v>112</v>
      </c>
      <c r="I3432" s="16" t="s">
        <v>40</v>
      </c>
      <c r="J3432" s="16" t="n">
        <v>7</v>
      </c>
      <c r="K3432" s="16" t="n">
        <v>3</v>
      </c>
      <c r="L3432" s="16" t="s">
        <v>41</v>
      </c>
      <c r="M3432" s="18" t="n">
        <f aca="false">IF(ISNUMBER(B3432),B3432,IF(MID(B3432,3,1)="-",DATE(VALUE(RIGHT(B3432,4)),VALUE(MID(B3432,4,2)),VALUE(LEFT(B3432,2))),DATE(VALUE(LEFT(B3432,4)),VALUE(MID(B3432,6,2)),VALUE(RIGHT(B3432,2)))))</f>
        <v>45939</v>
      </c>
      <c r="N3432" s="16" t="n">
        <f aca="false">MONTH(M3432)</f>
        <v>10</v>
      </c>
      <c r="O3432" s="16" t="str">
        <f aca="false">PROPER(TRIM(H3432))</f>
        <v>Mumbai</v>
      </c>
      <c r="P3432" s="16" t="str">
        <f aca="false">IFERROR(VLOOKUP(O3432,city_map!$A$2:$B$6,2,FALSE()),O3432)</f>
        <v>Mumbai</v>
      </c>
      <c r="Q3432" s="16" t="n">
        <f aca="false">IF(ISNUMBER(F3432),F3432,VALUE(SUBSTITUTE(SUBSTITUTE(F3432,"₹",""),",","")))</f>
        <v>5552</v>
      </c>
      <c r="R3432" s="16" t="n">
        <f aca="false">IF(E3432=99,1,E3432)</f>
        <v>3</v>
      </c>
      <c r="S3432" s="16" t="n">
        <f aca="false">IF(G3432="",0,G3432)</f>
        <v>0.1</v>
      </c>
      <c r="T3432" s="16" t="str">
        <f aca="false">IF(I3432="","Unknown",IF(I3432="upi","UPI",I3432))</f>
        <v>COD</v>
      </c>
      <c r="U3432" s="16" t="str">
        <f aca="false">IF(L3432="Yes","Y",IF(L3432="No","N",L3432))</f>
        <v>N</v>
      </c>
      <c r="V3432" s="19" t="n">
        <f aca="false">ROUND(R3432*Q3432*(1-S3432),2)</f>
        <v>14990.4</v>
      </c>
      <c r="W3432" s="16" t="str">
        <f aca="false">_xlfn.XLOOKUP(D3432,products!$A$2:$A$61,products!$C$2:$C$61,"Not found")</f>
        <v>Home</v>
      </c>
    </row>
    <row r="3433" customFormat="false" ht="15" hidden="false" customHeight="false" outlineLevel="0" collapsed="false">
      <c r="A3433" s="16" t="s">
        <v>4751</v>
      </c>
      <c r="B3433" s="16" t="s">
        <v>4720</v>
      </c>
      <c r="C3433" s="16" t="s">
        <v>2970</v>
      </c>
      <c r="D3433" s="16" t="s">
        <v>66</v>
      </c>
      <c r="E3433" s="16" t="n">
        <v>2</v>
      </c>
      <c r="F3433" s="16" t="n">
        <v>15083</v>
      </c>
      <c r="G3433" s="16" t="n">
        <v>0.3</v>
      </c>
      <c r="H3433" s="16" t="s">
        <v>39</v>
      </c>
      <c r="I3433" s="16"/>
      <c r="J3433" s="16" t="n">
        <v>3</v>
      </c>
      <c r="K3433" s="16" t="n">
        <v>4</v>
      </c>
      <c r="L3433" s="16" t="s">
        <v>41</v>
      </c>
      <c r="M3433" s="18" t="n">
        <f aca="false">IF(ISNUMBER(B3433),B3433,IF(MID(B3433,3,1)="-",DATE(VALUE(RIGHT(B3433,4)),VALUE(MID(B3433,4,2)),VALUE(LEFT(B3433,2))),DATE(VALUE(LEFT(B3433,4)),VALUE(MID(B3433,6,2)),VALUE(RIGHT(B3433,2)))))</f>
        <v>45939</v>
      </c>
      <c r="N3433" s="16" t="n">
        <f aca="false">MONTH(M3433)</f>
        <v>10</v>
      </c>
      <c r="O3433" s="16" t="str">
        <f aca="false">PROPER(TRIM(H3433))</f>
        <v>Delhi</v>
      </c>
      <c r="P3433" s="16" t="str">
        <f aca="false">IFERROR(VLOOKUP(O3433,city_map!$A$2:$B$6,2,FALSE()),O3433)</f>
        <v>Delhi</v>
      </c>
      <c r="Q3433" s="16" t="n">
        <f aca="false">IF(ISNUMBER(F3433),F3433,VALUE(SUBSTITUTE(SUBSTITUTE(F3433,"₹",""),",","")))</f>
        <v>15083</v>
      </c>
      <c r="R3433" s="16" t="n">
        <f aca="false">IF(E3433=99,1,E3433)</f>
        <v>2</v>
      </c>
      <c r="S3433" s="16" t="n">
        <f aca="false">IF(G3433="",0,G3433)</f>
        <v>0.3</v>
      </c>
      <c r="T3433" s="16" t="str">
        <f aca="false">IF(I3433="","Unknown",IF(I3433="upi","UPI",I3433))</f>
        <v>Unknown</v>
      </c>
      <c r="U3433" s="16" t="str">
        <f aca="false">IF(L3433="Yes","Y",IF(L3433="No","N",L3433))</f>
        <v>N</v>
      </c>
      <c r="V3433" s="19" t="n">
        <f aca="false">ROUND(R3433*Q3433*(1-S3433),2)</f>
        <v>21116.2</v>
      </c>
      <c r="W3433" s="16" t="str">
        <f aca="false">_xlfn.XLOOKUP(D3433,products!$A$2:$A$61,products!$C$2:$C$61,"Not found")</f>
        <v>Electronics</v>
      </c>
    </row>
    <row r="3434" customFormat="false" ht="15" hidden="false" customHeight="false" outlineLevel="0" collapsed="false">
      <c r="A3434" s="16" t="s">
        <v>4752</v>
      </c>
      <c r="B3434" s="16" t="s">
        <v>4753</v>
      </c>
      <c r="C3434" s="16" t="s">
        <v>544</v>
      </c>
      <c r="D3434" s="16" t="s">
        <v>173</v>
      </c>
      <c r="E3434" s="16" t="n">
        <v>5</v>
      </c>
      <c r="F3434" s="16" t="n">
        <v>1218</v>
      </c>
      <c r="G3434" s="16" t="n">
        <v>0.15</v>
      </c>
      <c r="H3434" s="16" t="s">
        <v>112</v>
      </c>
      <c r="I3434" s="16" t="s">
        <v>60</v>
      </c>
      <c r="J3434" s="16" t="n">
        <v>5</v>
      </c>
      <c r="K3434" s="16" t="n">
        <v>4</v>
      </c>
      <c r="L3434" s="16" t="s">
        <v>41</v>
      </c>
      <c r="M3434" s="18" t="n">
        <f aca="false">IF(ISNUMBER(B3434),B3434,IF(MID(B3434,3,1)="-",DATE(VALUE(RIGHT(B3434,4)),VALUE(MID(B3434,4,2)),VALUE(LEFT(B3434,2))),DATE(VALUE(LEFT(B3434,4)),VALUE(MID(B3434,6,2)),VALUE(RIGHT(B3434,2)))))</f>
        <v>45940</v>
      </c>
      <c r="N3434" s="16" t="n">
        <f aca="false">MONTH(M3434)</f>
        <v>10</v>
      </c>
      <c r="O3434" s="16" t="str">
        <f aca="false">PROPER(TRIM(H3434))</f>
        <v>Mumbai</v>
      </c>
      <c r="P3434" s="16" t="str">
        <f aca="false">IFERROR(VLOOKUP(O3434,city_map!$A$2:$B$6,2,FALSE()),O3434)</f>
        <v>Mumbai</v>
      </c>
      <c r="Q3434" s="16" t="n">
        <f aca="false">IF(ISNUMBER(F3434),F3434,VALUE(SUBSTITUTE(SUBSTITUTE(F3434,"₹",""),",","")))</f>
        <v>1218</v>
      </c>
      <c r="R3434" s="16" t="n">
        <f aca="false">IF(E3434=99,1,E3434)</f>
        <v>5</v>
      </c>
      <c r="S3434" s="16" t="n">
        <f aca="false">IF(G3434="",0,G3434)</f>
        <v>0.15</v>
      </c>
      <c r="T3434" s="16" t="str">
        <f aca="false">IF(I3434="","Unknown",IF(I3434="upi","UPI",I3434))</f>
        <v>UPI</v>
      </c>
      <c r="U3434" s="16" t="str">
        <f aca="false">IF(L3434="Yes","Y",IF(L3434="No","N",L3434))</f>
        <v>N</v>
      </c>
      <c r="V3434" s="19" t="n">
        <f aca="false">ROUND(R3434*Q3434*(1-S3434),2)</f>
        <v>5176.5</v>
      </c>
      <c r="W3434" s="16" t="str">
        <f aca="false">_xlfn.XLOOKUP(D3434,products!$A$2:$A$61,products!$C$2:$C$61,"Not found")</f>
        <v>Fashion</v>
      </c>
    </row>
    <row r="3435" customFormat="false" ht="15" hidden="false" customHeight="false" outlineLevel="0" collapsed="false">
      <c r="A3435" s="16" t="s">
        <v>4754</v>
      </c>
      <c r="B3435" s="16" t="s">
        <v>4753</v>
      </c>
      <c r="C3435" s="16" t="s">
        <v>4755</v>
      </c>
      <c r="D3435" s="16" t="s">
        <v>92</v>
      </c>
      <c r="E3435" s="16" t="n">
        <v>1</v>
      </c>
      <c r="F3435" s="16" t="n">
        <v>4060</v>
      </c>
      <c r="G3435" s="16" t="n">
        <v>0.1</v>
      </c>
      <c r="H3435" s="16" t="s">
        <v>560</v>
      </c>
      <c r="I3435" s="16" t="s">
        <v>60</v>
      </c>
      <c r="J3435" s="16" t="n">
        <v>6</v>
      </c>
      <c r="K3435" s="16" t="n">
        <v>4</v>
      </c>
      <c r="L3435" s="16" t="s">
        <v>41</v>
      </c>
      <c r="M3435" s="18" t="n">
        <f aca="false">IF(ISNUMBER(B3435),B3435,IF(MID(B3435,3,1)="-",DATE(VALUE(RIGHT(B3435,4)),VALUE(MID(B3435,4,2)),VALUE(LEFT(B3435,2))),DATE(VALUE(LEFT(B3435,4)),VALUE(MID(B3435,6,2)),VALUE(RIGHT(B3435,2)))))</f>
        <v>45940</v>
      </c>
      <c r="N3435" s="16" t="n">
        <f aca="false">MONTH(M3435)</f>
        <v>10</v>
      </c>
      <c r="O3435" s="16" t="str">
        <f aca="false">PROPER(TRIM(H3435))</f>
        <v>Chennai</v>
      </c>
      <c r="P3435" s="16" t="str">
        <f aca="false">IFERROR(VLOOKUP(O3435,city_map!$A$2:$B$6,2,FALSE()),O3435)</f>
        <v>Chennai</v>
      </c>
      <c r="Q3435" s="16" t="n">
        <f aca="false">IF(ISNUMBER(F3435),F3435,VALUE(SUBSTITUTE(SUBSTITUTE(F3435,"₹",""),",","")))</f>
        <v>4060</v>
      </c>
      <c r="R3435" s="16" t="n">
        <f aca="false">IF(E3435=99,1,E3435)</f>
        <v>1</v>
      </c>
      <c r="S3435" s="16" t="n">
        <f aca="false">IF(G3435="",0,G3435)</f>
        <v>0.1</v>
      </c>
      <c r="T3435" s="16" t="str">
        <f aca="false">IF(I3435="","Unknown",IF(I3435="upi","UPI",I3435))</f>
        <v>UPI</v>
      </c>
      <c r="U3435" s="16" t="str">
        <f aca="false">IF(L3435="Yes","Y",IF(L3435="No","N",L3435))</f>
        <v>N</v>
      </c>
      <c r="V3435" s="19" t="n">
        <f aca="false">ROUND(R3435*Q3435*(1-S3435),2)</f>
        <v>3654</v>
      </c>
      <c r="W3435" s="16" t="str">
        <f aca="false">_xlfn.XLOOKUP(D3435,products!$A$2:$A$61,products!$C$2:$C$61,"Not found")</f>
        <v>Electronics</v>
      </c>
    </row>
    <row r="3436" customFormat="false" ht="15" hidden="false" customHeight="false" outlineLevel="0" collapsed="false">
      <c r="A3436" s="16" t="s">
        <v>4756</v>
      </c>
      <c r="B3436" s="16" t="s">
        <v>4753</v>
      </c>
      <c r="C3436" s="16" t="s">
        <v>1930</v>
      </c>
      <c r="D3436" s="16" t="s">
        <v>149</v>
      </c>
      <c r="E3436" s="16" t="n">
        <v>3</v>
      </c>
      <c r="F3436" s="16" t="n">
        <v>1595</v>
      </c>
      <c r="G3436" s="16" t="n">
        <v>0.2</v>
      </c>
      <c r="H3436" s="16" t="s">
        <v>81</v>
      </c>
      <c r="I3436" s="16" t="s">
        <v>40</v>
      </c>
      <c r="J3436" s="16" t="n">
        <v>5</v>
      </c>
      <c r="K3436" s="16"/>
      <c r="L3436" s="16" t="s">
        <v>41</v>
      </c>
      <c r="M3436" s="18" t="n">
        <f aca="false">IF(ISNUMBER(B3436),B3436,IF(MID(B3436,3,1)="-",DATE(VALUE(RIGHT(B3436,4)),VALUE(MID(B3436,4,2)),VALUE(LEFT(B3436,2))),DATE(VALUE(LEFT(B3436,4)),VALUE(MID(B3436,6,2)),VALUE(RIGHT(B3436,2)))))</f>
        <v>45940</v>
      </c>
      <c r="N3436" s="16" t="n">
        <f aca="false">MONTH(M3436)</f>
        <v>10</v>
      </c>
      <c r="O3436" s="16" t="str">
        <f aca="false">PROPER(TRIM(H3436))</f>
        <v>Hyderabad</v>
      </c>
      <c r="P3436" s="16" t="str">
        <f aca="false">IFERROR(VLOOKUP(O3436,city_map!$A$2:$B$6,2,FALSE()),O3436)</f>
        <v>Hyderabad</v>
      </c>
      <c r="Q3436" s="16" t="n">
        <f aca="false">IF(ISNUMBER(F3436),F3436,VALUE(SUBSTITUTE(SUBSTITUTE(F3436,"₹",""),",","")))</f>
        <v>1595</v>
      </c>
      <c r="R3436" s="16" t="n">
        <f aca="false">IF(E3436=99,1,E3436)</f>
        <v>3</v>
      </c>
      <c r="S3436" s="16" t="n">
        <f aca="false">IF(G3436="",0,G3436)</f>
        <v>0.2</v>
      </c>
      <c r="T3436" s="16" t="str">
        <f aca="false">IF(I3436="","Unknown",IF(I3436="upi","UPI",I3436))</f>
        <v>COD</v>
      </c>
      <c r="U3436" s="16" t="str">
        <f aca="false">IF(L3436="Yes","Y",IF(L3436="No","N",L3436))</f>
        <v>N</v>
      </c>
      <c r="V3436" s="19" t="n">
        <f aca="false">ROUND(R3436*Q3436*(1-S3436),2)</f>
        <v>3828</v>
      </c>
      <c r="W3436" s="16" t="str">
        <f aca="false">_xlfn.XLOOKUP(D3436,products!$A$2:$A$61,products!$C$2:$C$61,"Not found")</f>
        <v>Fashion</v>
      </c>
    </row>
    <row r="3437" customFormat="false" ht="15" hidden="false" customHeight="false" outlineLevel="0" collapsed="false">
      <c r="A3437" s="16" t="s">
        <v>4757</v>
      </c>
      <c r="B3437" s="16" t="s">
        <v>4753</v>
      </c>
      <c r="C3437" s="16" t="s">
        <v>3827</v>
      </c>
      <c r="D3437" s="16" t="s">
        <v>639</v>
      </c>
      <c r="E3437" s="16" t="n">
        <v>2</v>
      </c>
      <c r="F3437" s="16" t="n">
        <v>766</v>
      </c>
      <c r="G3437" s="16" t="n">
        <v>0.1</v>
      </c>
      <c r="H3437" s="16" t="s">
        <v>130</v>
      </c>
      <c r="I3437" s="16" t="s">
        <v>60</v>
      </c>
      <c r="J3437" s="16" t="n">
        <v>4</v>
      </c>
      <c r="K3437" s="16" t="n">
        <v>3</v>
      </c>
      <c r="L3437" s="16" t="s">
        <v>41</v>
      </c>
      <c r="M3437" s="18" t="n">
        <f aca="false">IF(ISNUMBER(B3437),B3437,IF(MID(B3437,3,1)="-",DATE(VALUE(RIGHT(B3437,4)),VALUE(MID(B3437,4,2)),VALUE(LEFT(B3437,2))),DATE(VALUE(LEFT(B3437,4)),VALUE(MID(B3437,6,2)),VALUE(RIGHT(B3437,2)))))</f>
        <v>45940</v>
      </c>
      <c r="N3437" s="16" t="n">
        <f aca="false">MONTH(M3437)</f>
        <v>10</v>
      </c>
      <c r="O3437" s="16" t="str">
        <f aca="false">PROPER(TRIM(H3437))</f>
        <v>Bengaluru</v>
      </c>
      <c r="P3437" s="16" t="str">
        <f aca="false">IFERROR(VLOOKUP(O3437,city_map!$A$2:$B$6,2,FALSE()),O3437)</f>
        <v>Bengaluru</v>
      </c>
      <c r="Q3437" s="16" t="n">
        <f aca="false">IF(ISNUMBER(F3437),F3437,VALUE(SUBSTITUTE(SUBSTITUTE(F3437,"₹",""),",","")))</f>
        <v>766</v>
      </c>
      <c r="R3437" s="16" t="n">
        <f aca="false">IF(E3437=99,1,E3437)</f>
        <v>2</v>
      </c>
      <c r="S3437" s="16" t="n">
        <f aca="false">IF(G3437="",0,G3437)</f>
        <v>0.1</v>
      </c>
      <c r="T3437" s="16" t="str">
        <f aca="false">IF(I3437="","Unknown",IF(I3437="upi","UPI",I3437))</f>
        <v>UPI</v>
      </c>
      <c r="U3437" s="16" t="str">
        <f aca="false">IF(L3437="Yes","Y",IF(L3437="No","N",L3437))</f>
        <v>N</v>
      </c>
      <c r="V3437" s="19" t="n">
        <f aca="false">ROUND(R3437*Q3437*(1-S3437),2)</f>
        <v>1378.8</v>
      </c>
      <c r="W3437" s="16" t="str">
        <f aca="false">_xlfn.XLOOKUP(D3437,products!$A$2:$A$61,products!$C$2:$C$61,"Not found")</f>
        <v>Beauty</v>
      </c>
    </row>
    <row r="3438" customFormat="false" ht="15" hidden="false" customHeight="false" outlineLevel="0" collapsed="false">
      <c r="A3438" s="16" t="s">
        <v>4758</v>
      </c>
      <c r="B3438" s="16" t="s">
        <v>4753</v>
      </c>
      <c r="C3438" s="16" t="s">
        <v>1217</v>
      </c>
      <c r="D3438" s="16" t="s">
        <v>250</v>
      </c>
      <c r="E3438" s="16" t="n">
        <v>2</v>
      </c>
      <c r="F3438" s="16" t="n">
        <v>677</v>
      </c>
      <c r="G3438" s="16" t="n">
        <v>0.25</v>
      </c>
      <c r="H3438" s="16" t="s">
        <v>89</v>
      </c>
      <c r="I3438" s="16" t="s">
        <v>60</v>
      </c>
      <c r="J3438" s="16" t="n">
        <v>3</v>
      </c>
      <c r="K3438" s="16" t="n">
        <v>4</v>
      </c>
      <c r="L3438" s="16" t="s">
        <v>41</v>
      </c>
      <c r="M3438" s="18" t="n">
        <f aca="false">IF(ISNUMBER(B3438),B3438,IF(MID(B3438,3,1)="-",DATE(VALUE(RIGHT(B3438,4)),VALUE(MID(B3438,4,2)),VALUE(LEFT(B3438,2))),DATE(VALUE(LEFT(B3438,4)),VALUE(MID(B3438,6,2)),VALUE(RIGHT(B3438,2)))))</f>
        <v>45940</v>
      </c>
      <c r="N3438" s="16" t="n">
        <f aca="false">MONTH(M3438)</f>
        <v>10</v>
      </c>
      <c r="O3438" s="16" t="str">
        <f aca="false">PROPER(TRIM(H3438))</f>
        <v>Ahmedabad</v>
      </c>
      <c r="P3438" s="16" t="str">
        <f aca="false">IFERROR(VLOOKUP(O3438,city_map!$A$2:$B$6,2,FALSE()),O3438)</f>
        <v>Ahmedabad</v>
      </c>
      <c r="Q3438" s="16" t="n">
        <f aca="false">IF(ISNUMBER(F3438),F3438,VALUE(SUBSTITUTE(SUBSTITUTE(F3438,"₹",""),",","")))</f>
        <v>677</v>
      </c>
      <c r="R3438" s="16" t="n">
        <f aca="false">IF(E3438=99,1,E3438)</f>
        <v>2</v>
      </c>
      <c r="S3438" s="16" t="n">
        <f aca="false">IF(G3438="",0,G3438)</f>
        <v>0.25</v>
      </c>
      <c r="T3438" s="16" t="str">
        <f aca="false">IF(I3438="","Unknown",IF(I3438="upi","UPI",I3438))</f>
        <v>UPI</v>
      </c>
      <c r="U3438" s="16" t="str">
        <f aca="false">IF(L3438="Yes","Y",IF(L3438="No","N",L3438))</f>
        <v>N</v>
      </c>
      <c r="V3438" s="19" t="n">
        <f aca="false">ROUND(R3438*Q3438*(1-S3438),2)</f>
        <v>1015.5</v>
      </c>
      <c r="W3438" s="16" t="str">
        <f aca="false">_xlfn.XLOOKUP(D3438,products!$A$2:$A$61,products!$C$2:$C$61,"Not found")</f>
        <v>Home</v>
      </c>
    </row>
    <row r="3439" customFormat="false" ht="15" hidden="false" customHeight="false" outlineLevel="0" collapsed="false">
      <c r="A3439" s="16" t="s">
        <v>4759</v>
      </c>
      <c r="B3439" s="16" t="s">
        <v>4753</v>
      </c>
      <c r="C3439" s="16" t="s">
        <v>128</v>
      </c>
      <c r="D3439" s="16" t="s">
        <v>45</v>
      </c>
      <c r="E3439" s="16" t="n">
        <v>1</v>
      </c>
      <c r="F3439" s="16" t="n">
        <v>312</v>
      </c>
      <c r="G3439" s="16" t="n">
        <v>0.15</v>
      </c>
      <c r="H3439" s="16" t="s">
        <v>39</v>
      </c>
      <c r="I3439" s="16" t="s">
        <v>60</v>
      </c>
      <c r="J3439" s="16" t="n">
        <v>5</v>
      </c>
      <c r="K3439" s="16" t="n">
        <v>5</v>
      </c>
      <c r="L3439" s="16" t="s">
        <v>41</v>
      </c>
      <c r="M3439" s="18" t="n">
        <f aca="false">IF(ISNUMBER(B3439),B3439,IF(MID(B3439,3,1)="-",DATE(VALUE(RIGHT(B3439,4)),VALUE(MID(B3439,4,2)),VALUE(LEFT(B3439,2))),DATE(VALUE(LEFT(B3439,4)),VALUE(MID(B3439,6,2)),VALUE(RIGHT(B3439,2)))))</f>
        <v>45940</v>
      </c>
      <c r="N3439" s="16" t="n">
        <f aca="false">MONTH(M3439)</f>
        <v>10</v>
      </c>
      <c r="O3439" s="16" t="str">
        <f aca="false">PROPER(TRIM(H3439))</f>
        <v>Delhi</v>
      </c>
      <c r="P3439" s="16" t="str">
        <f aca="false">IFERROR(VLOOKUP(O3439,city_map!$A$2:$B$6,2,FALSE()),O3439)</f>
        <v>Delhi</v>
      </c>
      <c r="Q3439" s="16" t="n">
        <f aca="false">IF(ISNUMBER(F3439),F3439,VALUE(SUBSTITUTE(SUBSTITUTE(F3439,"₹",""),",","")))</f>
        <v>312</v>
      </c>
      <c r="R3439" s="16" t="n">
        <f aca="false">IF(E3439=99,1,E3439)</f>
        <v>1</v>
      </c>
      <c r="S3439" s="16" t="n">
        <f aca="false">IF(G3439="",0,G3439)</f>
        <v>0.15</v>
      </c>
      <c r="T3439" s="16" t="str">
        <f aca="false">IF(I3439="","Unknown",IF(I3439="upi","UPI",I3439))</f>
        <v>UPI</v>
      </c>
      <c r="U3439" s="16" t="str">
        <f aca="false">IF(L3439="Yes","Y",IF(L3439="No","N",L3439))</f>
        <v>N</v>
      </c>
      <c r="V3439" s="19" t="n">
        <f aca="false">ROUND(R3439*Q3439*(1-S3439),2)</f>
        <v>265.2</v>
      </c>
      <c r="W3439" s="16" t="str">
        <f aca="false">_xlfn.XLOOKUP(D3439,products!$A$2:$A$61,products!$C$2:$C$61,"Not found")</f>
        <v>Beauty</v>
      </c>
    </row>
    <row r="3440" customFormat="false" ht="15" hidden="false" customHeight="false" outlineLevel="0" collapsed="false">
      <c r="A3440" s="16" t="s">
        <v>4760</v>
      </c>
      <c r="B3440" s="16" t="s">
        <v>4753</v>
      </c>
      <c r="C3440" s="16" t="s">
        <v>2098</v>
      </c>
      <c r="D3440" s="16" t="s">
        <v>108</v>
      </c>
      <c r="E3440" s="16" t="n">
        <v>3</v>
      </c>
      <c r="F3440" s="16" t="n">
        <v>3630</v>
      </c>
      <c r="G3440" s="16" t="n">
        <v>0.2</v>
      </c>
      <c r="H3440" s="16" t="s">
        <v>112</v>
      </c>
      <c r="I3440" s="16" t="s">
        <v>71</v>
      </c>
      <c r="J3440" s="16" t="n">
        <v>4</v>
      </c>
      <c r="K3440" s="16" t="n">
        <v>4</v>
      </c>
      <c r="L3440" s="16" t="s">
        <v>41</v>
      </c>
      <c r="M3440" s="18" t="n">
        <f aca="false">IF(ISNUMBER(B3440),B3440,IF(MID(B3440,3,1)="-",DATE(VALUE(RIGHT(B3440,4)),VALUE(MID(B3440,4,2)),VALUE(LEFT(B3440,2))),DATE(VALUE(LEFT(B3440,4)),VALUE(MID(B3440,6,2)),VALUE(RIGHT(B3440,2)))))</f>
        <v>45940</v>
      </c>
      <c r="N3440" s="16" t="n">
        <f aca="false">MONTH(M3440)</f>
        <v>10</v>
      </c>
      <c r="O3440" s="16" t="str">
        <f aca="false">PROPER(TRIM(H3440))</f>
        <v>Mumbai</v>
      </c>
      <c r="P3440" s="16" t="str">
        <f aca="false">IFERROR(VLOOKUP(O3440,city_map!$A$2:$B$6,2,FALSE()),O3440)</f>
        <v>Mumbai</v>
      </c>
      <c r="Q3440" s="16" t="n">
        <f aca="false">IF(ISNUMBER(F3440),F3440,VALUE(SUBSTITUTE(SUBSTITUTE(F3440,"₹",""),",","")))</f>
        <v>3630</v>
      </c>
      <c r="R3440" s="16" t="n">
        <f aca="false">IF(E3440=99,1,E3440)</f>
        <v>3</v>
      </c>
      <c r="S3440" s="16" t="n">
        <f aca="false">IF(G3440="",0,G3440)</f>
        <v>0.2</v>
      </c>
      <c r="T3440" s="16" t="str">
        <f aca="false">IF(I3440="","Unknown",IF(I3440="upi","UPI",I3440))</f>
        <v>Credit Card</v>
      </c>
      <c r="U3440" s="16" t="str">
        <f aca="false">IF(L3440="Yes","Y",IF(L3440="No","N",L3440))</f>
        <v>N</v>
      </c>
      <c r="V3440" s="19" t="n">
        <f aca="false">ROUND(R3440*Q3440*(1-S3440),2)</f>
        <v>8712</v>
      </c>
      <c r="W3440" s="16" t="str">
        <f aca="false">_xlfn.XLOOKUP(D3440,products!$A$2:$A$61,products!$C$2:$C$61,"Not found")</f>
        <v>Electronics</v>
      </c>
    </row>
    <row r="3441" customFormat="false" ht="15" hidden="false" customHeight="false" outlineLevel="0" collapsed="false">
      <c r="A3441" s="16" t="s">
        <v>4761</v>
      </c>
      <c r="B3441" s="16" t="s">
        <v>4753</v>
      </c>
      <c r="C3441" s="16" t="s">
        <v>860</v>
      </c>
      <c r="D3441" s="16" t="s">
        <v>66</v>
      </c>
      <c r="E3441" s="16" t="n">
        <v>1</v>
      </c>
      <c r="F3441" s="16" t="n">
        <v>15720</v>
      </c>
      <c r="G3441" s="16" t="n">
        <v>0.15</v>
      </c>
      <c r="H3441" s="16" t="s">
        <v>527</v>
      </c>
      <c r="I3441" s="16" t="s">
        <v>71</v>
      </c>
      <c r="J3441" s="16" t="n">
        <v>4</v>
      </c>
      <c r="K3441" s="16" t="n">
        <v>5</v>
      </c>
      <c r="L3441" s="16" t="s">
        <v>41</v>
      </c>
      <c r="M3441" s="18" t="n">
        <f aca="false">IF(ISNUMBER(B3441),B3441,IF(MID(B3441,3,1)="-",DATE(VALUE(RIGHT(B3441,4)),VALUE(MID(B3441,4,2)),VALUE(LEFT(B3441,2))),DATE(VALUE(LEFT(B3441,4)),VALUE(MID(B3441,6,2)),VALUE(RIGHT(B3441,2)))))</f>
        <v>45940</v>
      </c>
      <c r="N3441" s="16" t="n">
        <f aca="false">MONTH(M3441)</f>
        <v>10</v>
      </c>
      <c r="O3441" s="16" t="str">
        <f aca="false">PROPER(TRIM(H3441))</f>
        <v>Bangalore</v>
      </c>
      <c r="P3441" s="16" t="str">
        <f aca="false">IFERROR(VLOOKUP(O3441,city_map!$A$2:$B$6,2,FALSE()),O3441)</f>
        <v>Bengaluru</v>
      </c>
      <c r="Q3441" s="16" t="n">
        <f aca="false">IF(ISNUMBER(F3441),F3441,VALUE(SUBSTITUTE(SUBSTITUTE(F3441,"₹",""),",","")))</f>
        <v>15720</v>
      </c>
      <c r="R3441" s="16" t="n">
        <f aca="false">IF(E3441=99,1,E3441)</f>
        <v>1</v>
      </c>
      <c r="S3441" s="16" t="n">
        <f aca="false">IF(G3441="",0,G3441)</f>
        <v>0.15</v>
      </c>
      <c r="T3441" s="16" t="str">
        <f aca="false">IF(I3441="","Unknown",IF(I3441="upi","UPI",I3441))</f>
        <v>Credit Card</v>
      </c>
      <c r="U3441" s="16" t="str">
        <f aca="false">IF(L3441="Yes","Y",IF(L3441="No","N",L3441))</f>
        <v>N</v>
      </c>
      <c r="V3441" s="19" t="n">
        <f aca="false">ROUND(R3441*Q3441*(1-S3441),2)</f>
        <v>13362</v>
      </c>
      <c r="W3441" s="16" t="str">
        <f aca="false">_xlfn.XLOOKUP(D3441,products!$A$2:$A$61,products!$C$2:$C$61,"Not found")</f>
        <v>Electronics</v>
      </c>
    </row>
    <row r="3442" customFormat="false" ht="15" hidden="false" customHeight="false" outlineLevel="0" collapsed="false">
      <c r="A3442" s="16" t="s">
        <v>4762</v>
      </c>
      <c r="B3442" s="16" t="s">
        <v>4753</v>
      </c>
      <c r="C3442" s="16" t="s">
        <v>888</v>
      </c>
      <c r="D3442" s="16" t="s">
        <v>149</v>
      </c>
      <c r="E3442" s="16" t="n">
        <v>2</v>
      </c>
      <c r="F3442" s="16" t="n">
        <v>1586</v>
      </c>
      <c r="G3442" s="16" t="n">
        <v>0.2</v>
      </c>
      <c r="H3442" s="16" t="s">
        <v>112</v>
      </c>
      <c r="I3442" s="16" t="s">
        <v>60</v>
      </c>
      <c r="J3442" s="16" t="n">
        <v>8</v>
      </c>
      <c r="K3442" s="16" t="n">
        <v>3</v>
      </c>
      <c r="L3442" s="16" t="s">
        <v>41</v>
      </c>
      <c r="M3442" s="18" t="n">
        <f aca="false">IF(ISNUMBER(B3442),B3442,IF(MID(B3442,3,1)="-",DATE(VALUE(RIGHT(B3442,4)),VALUE(MID(B3442,4,2)),VALUE(LEFT(B3442,2))),DATE(VALUE(LEFT(B3442,4)),VALUE(MID(B3442,6,2)),VALUE(RIGHT(B3442,2)))))</f>
        <v>45940</v>
      </c>
      <c r="N3442" s="16" t="n">
        <f aca="false">MONTH(M3442)</f>
        <v>10</v>
      </c>
      <c r="O3442" s="16" t="str">
        <f aca="false">PROPER(TRIM(H3442))</f>
        <v>Mumbai</v>
      </c>
      <c r="P3442" s="16" t="str">
        <f aca="false">IFERROR(VLOOKUP(O3442,city_map!$A$2:$B$6,2,FALSE()),O3442)</f>
        <v>Mumbai</v>
      </c>
      <c r="Q3442" s="16" t="n">
        <f aca="false">IF(ISNUMBER(F3442),F3442,VALUE(SUBSTITUTE(SUBSTITUTE(F3442,"₹",""),",","")))</f>
        <v>1586</v>
      </c>
      <c r="R3442" s="16" t="n">
        <f aca="false">IF(E3442=99,1,E3442)</f>
        <v>2</v>
      </c>
      <c r="S3442" s="16" t="n">
        <f aca="false">IF(G3442="",0,G3442)</f>
        <v>0.2</v>
      </c>
      <c r="T3442" s="16" t="str">
        <f aca="false">IF(I3442="","Unknown",IF(I3442="upi","UPI",I3442))</f>
        <v>UPI</v>
      </c>
      <c r="U3442" s="16" t="str">
        <f aca="false">IF(L3442="Yes","Y",IF(L3442="No","N",L3442))</f>
        <v>N</v>
      </c>
      <c r="V3442" s="19" t="n">
        <f aca="false">ROUND(R3442*Q3442*(1-S3442),2)</f>
        <v>2537.6</v>
      </c>
      <c r="W3442" s="16" t="str">
        <f aca="false">_xlfn.XLOOKUP(D3442,products!$A$2:$A$61,products!$C$2:$C$61,"Not found")</f>
        <v>Fashion</v>
      </c>
    </row>
    <row r="3443" customFormat="false" ht="15" hidden="false" customHeight="false" outlineLevel="0" collapsed="false">
      <c r="A3443" s="16" t="s">
        <v>4763</v>
      </c>
      <c r="B3443" s="16" t="s">
        <v>4753</v>
      </c>
      <c r="C3443" s="16" t="s">
        <v>435</v>
      </c>
      <c r="D3443" s="16" t="s">
        <v>63</v>
      </c>
      <c r="E3443" s="16" t="n">
        <v>1</v>
      </c>
      <c r="F3443" s="16" t="n">
        <v>1520</v>
      </c>
      <c r="G3443" s="16" t="n">
        <v>0.15</v>
      </c>
      <c r="H3443" s="16" t="s">
        <v>89</v>
      </c>
      <c r="I3443" s="16" t="s">
        <v>60</v>
      </c>
      <c r="J3443" s="16" t="n">
        <v>6</v>
      </c>
      <c r="K3443" s="16" t="n">
        <v>5</v>
      </c>
      <c r="L3443" s="16" t="s">
        <v>41</v>
      </c>
      <c r="M3443" s="18" t="n">
        <f aca="false">IF(ISNUMBER(B3443),B3443,IF(MID(B3443,3,1)="-",DATE(VALUE(RIGHT(B3443,4)),VALUE(MID(B3443,4,2)),VALUE(LEFT(B3443,2))),DATE(VALUE(LEFT(B3443,4)),VALUE(MID(B3443,6,2)),VALUE(RIGHT(B3443,2)))))</f>
        <v>45940</v>
      </c>
      <c r="N3443" s="16" t="n">
        <f aca="false">MONTH(M3443)</f>
        <v>10</v>
      </c>
      <c r="O3443" s="16" t="str">
        <f aca="false">PROPER(TRIM(H3443))</f>
        <v>Ahmedabad</v>
      </c>
      <c r="P3443" s="16" t="str">
        <f aca="false">IFERROR(VLOOKUP(O3443,city_map!$A$2:$B$6,2,FALSE()),O3443)</f>
        <v>Ahmedabad</v>
      </c>
      <c r="Q3443" s="16" t="n">
        <f aca="false">IF(ISNUMBER(F3443),F3443,VALUE(SUBSTITUTE(SUBSTITUTE(F3443,"₹",""),",","")))</f>
        <v>1520</v>
      </c>
      <c r="R3443" s="16" t="n">
        <f aca="false">IF(E3443=99,1,E3443)</f>
        <v>1</v>
      </c>
      <c r="S3443" s="16" t="n">
        <f aca="false">IF(G3443="",0,G3443)</f>
        <v>0.15</v>
      </c>
      <c r="T3443" s="16" t="str">
        <f aca="false">IF(I3443="","Unknown",IF(I3443="upi","UPI",I3443))</f>
        <v>UPI</v>
      </c>
      <c r="U3443" s="16" t="str">
        <f aca="false">IF(L3443="Yes","Y",IF(L3443="No","N",L3443))</f>
        <v>N</v>
      </c>
      <c r="V3443" s="19" t="n">
        <f aca="false">ROUND(R3443*Q3443*(1-S3443),2)</f>
        <v>1292</v>
      </c>
      <c r="W3443" s="16" t="str">
        <f aca="false">_xlfn.XLOOKUP(D3443,products!$A$2:$A$61,products!$C$2:$C$61,"Not found")</f>
        <v>Fashion</v>
      </c>
    </row>
    <row r="3444" customFormat="false" ht="15" hidden="false" customHeight="false" outlineLevel="0" collapsed="false">
      <c r="A3444" s="16" t="s">
        <v>4764</v>
      </c>
      <c r="B3444" s="16" t="s">
        <v>4753</v>
      </c>
      <c r="C3444" s="16" t="s">
        <v>125</v>
      </c>
      <c r="D3444" s="16" t="s">
        <v>160</v>
      </c>
      <c r="E3444" s="16" t="n">
        <v>1</v>
      </c>
      <c r="F3444" s="16" t="n">
        <v>1764</v>
      </c>
      <c r="G3444" s="16" t="n">
        <v>0.2</v>
      </c>
      <c r="H3444" s="16" t="s">
        <v>112</v>
      </c>
      <c r="I3444" s="16" t="s">
        <v>60</v>
      </c>
      <c r="J3444" s="16" t="n">
        <v>3</v>
      </c>
      <c r="K3444" s="16" t="n">
        <v>4</v>
      </c>
      <c r="L3444" s="16" t="s">
        <v>57</v>
      </c>
      <c r="M3444" s="18" t="n">
        <f aca="false">IF(ISNUMBER(B3444),B3444,IF(MID(B3444,3,1)="-",DATE(VALUE(RIGHT(B3444,4)),VALUE(MID(B3444,4,2)),VALUE(LEFT(B3444,2))),DATE(VALUE(LEFT(B3444,4)),VALUE(MID(B3444,6,2)),VALUE(RIGHT(B3444,2)))))</f>
        <v>45940</v>
      </c>
      <c r="N3444" s="16" t="n">
        <f aca="false">MONTH(M3444)</f>
        <v>10</v>
      </c>
      <c r="O3444" s="16" t="str">
        <f aca="false">PROPER(TRIM(H3444))</f>
        <v>Mumbai</v>
      </c>
      <c r="P3444" s="16" t="str">
        <f aca="false">IFERROR(VLOOKUP(O3444,city_map!$A$2:$B$6,2,FALSE()),O3444)</f>
        <v>Mumbai</v>
      </c>
      <c r="Q3444" s="16" t="n">
        <f aca="false">IF(ISNUMBER(F3444),F3444,VALUE(SUBSTITUTE(SUBSTITUTE(F3444,"₹",""),",","")))</f>
        <v>1764</v>
      </c>
      <c r="R3444" s="16" t="n">
        <f aca="false">IF(E3444=99,1,E3444)</f>
        <v>1</v>
      </c>
      <c r="S3444" s="16" t="n">
        <f aca="false">IF(G3444="",0,G3444)</f>
        <v>0.2</v>
      </c>
      <c r="T3444" s="16" t="str">
        <f aca="false">IF(I3444="","Unknown",IF(I3444="upi","UPI",I3444))</f>
        <v>UPI</v>
      </c>
      <c r="U3444" s="16" t="str">
        <f aca="false">IF(L3444="Yes","Y",IF(L3444="No","N",L3444))</f>
        <v>Y</v>
      </c>
      <c r="V3444" s="19" t="n">
        <f aca="false">ROUND(R3444*Q3444*(1-S3444),2)</f>
        <v>1411.2</v>
      </c>
      <c r="W3444" s="16" t="str">
        <f aca="false">_xlfn.XLOOKUP(D3444,products!$A$2:$A$61,products!$C$2:$C$61,"Not found")</f>
        <v>Fashion</v>
      </c>
    </row>
    <row r="3445" customFormat="false" ht="15" hidden="false" customHeight="false" outlineLevel="0" collapsed="false">
      <c r="A3445" s="16" t="s">
        <v>4765</v>
      </c>
      <c r="B3445" s="16" t="s">
        <v>4753</v>
      </c>
      <c r="C3445" s="16" t="s">
        <v>1921</v>
      </c>
      <c r="D3445" s="16" t="s">
        <v>136</v>
      </c>
      <c r="E3445" s="16" t="n">
        <v>5</v>
      </c>
      <c r="F3445" s="16" t="n">
        <v>2283</v>
      </c>
      <c r="G3445" s="16" t="n">
        <v>0.1</v>
      </c>
      <c r="H3445" s="16" t="s">
        <v>39</v>
      </c>
      <c r="I3445" s="16" t="s">
        <v>100</v>
      </c>
      <c r="J3445" s="16" t="n">
        <v>3</v>
      </c>
      <c r="K3445" s="16" t="n">
        <v>5</v>
      </c>
      <c r="L3445" s="16" t="s">
        <v>41</v>
      </c>
      <c r="M3445" s="18" t="n">
        <f aca="false">IF(ISNUMBER(B3445),B3445,IF(MID(B3445,3,1)="-",DATE(VALUE(RIGHT(B3445,4)),VALUE(MID(B3445,4,2)),VALUE(LEFT(B3445,2))),DATE(VALUE(LEFT(B3445,4)),VALUE(MID(B3445,6,2)),VALUE(RIGHT(B3445,2)))))</f>
        <v>45940</v>
      </c>
      <c r="N3445" s="16" t="n">
        <f aca="false">MONTH(M3445)</f>
        <v>10</v>
      </c>
      <c r="O3445" s="16" t="str">
        <f aca="false">PROPER(TRIM(H3445))</f>
        <v>Delhi</v>
      </c>
      <c r="P3445" s="16" t="str">
        <f aca="false">IFERROR(VLOOKUP(O3445,city_map!$A$2:$B$6,2,FALSE()),O3445)</f>
        <v>Delhi</v>
      </c>
      <c r="Q3445" s="16" t="n">
        <f aca="false">IF(ISNUMBER(F3445),F3445,VALUE(SUBSTITUTE(SUBSTITUTE(F3445,"₹",""),",","")))</f>
        <v>2283</v>
      </c>
      <c r="R3445" s="16" t="n">
        <f aca="false">IF(E3445=99,1,E3445)</f>
        <v>5</v>
      </c>
      <c r="S3445" s="16" t="n">
        <f aca="false">IF(G3445="",0,G3445)</f>
        <v>0.1</v>
      </c>
      <c r="T3445" s="16" t="str">
        <f aca="false">IF(I3445="","Unknown",IF(I3445="upi","UPI",I3445))</f>
        <v>Net Banking</v>
      </c>
      <c r="U3445" s="16" t="str">
        <f aca="false">IF(L3445="Yes","Y",IF(L3445="No","N",L3445))</f>
        <v>N</v>
      </c>
      <c r="V3445" s="19" t="n">
        <f aca="false">ROUND(R3445*Q3445*(1-S3445),2)</f>
        <v>10273.5</v>
      </c>
      <c r="W3445" s="16" t="str">
        <f aca="false">_xlfn.XLOOKUP(D3445,products!$A$2:$A$61,products!$C$2:$C$61,"Not found")</f>
        <v>Electronics</v>
      </c>
    </row>
    <row r="3446" customFormat="false" ht="15" hidden="false" customHeight="false" outlineLevel="0" collapsed="false">
      <c r="A3446" s="16" t="s">
        <v>4766</v>
      </c>
      <c r="B3446" s="16" t="s">
        <v>4753</v>
      </c>
      <c r="C3446" s="16" t="s">
        <v>3821</v>
      </c>
      <c r="D3446" s="16" t="s">
        <v>160</v>
      </c>
      <c r="E3446" s="16" t="n">
        <v>2</v>
      </c>
      <c r="F3446" s="16" t="n">
        <v>1803</v>
      </c>
      <c r="G3446" s="16" t="n">
        <v>0.1</v>
      </c>
      <c r="H3446" s="16" t="s">
        <v>89</v>
      </c>
      <c r="I3446" s="16" t="s">
        <v>60</v>
      </c>
      <c r="J3446" s="16" t="n">
        <v>6</v>
      </c>
      <c r="K3446" s="16" t="n">
        <v>3</v>
      </c>
      <c r="L3446" s="16" t="s">
        <v>41</v>
      </c>
      <c r="M3446" s="18" t="n">
        <f aca="false">IF(ISNUMBER(B3446),B3446,IF(MID(B3446,3,1)="-",DATE(VALUE(RIGHT(B3446,4)),VALUE(MID(B3446,4,2)),VALUE(LEFT(B3446,2))),DATE(VALUE(LEFT(B3446,4)),VALUE(MID(B3446,6,2)),VALUE(RIGHT(B3446,2)))))</f>
        <v>45940</v>
      </c>
      <c r="N3446" s="16" t="n">
        <f aca="false">MONTH(M3446)</f>
        <v>10</v>
      </c>
      <c r="O3446" s="16" t="str">
        <f aca="false">PROPER(TRIM(H3446))</f>
        <v>Ahmedabad</v>
      </c>
      <c r="P3446" s="16" t="str">
        <f aca="false">IFERROR(VLOOKUP(O3446,city_map!$A$2:$B$6,2,FALSE()),O3446)</f>
        <v>Ahmedabad</v>
      </c>
      <c r="Q3446" s="16" t="n">
        <f aca="false">IF(ISNUMBER(F3446),F3446,VALUE(SUBSTITUTE(SUBSTITUTE(F3446,"₹",""),",","")))</f>
        <v>1803</v>
      </c>
      <c r="R3446" s="16" t="n">
        <f aca="false">IF(E3446=99,1,E3446)</f>
        <v>2</v>
      </c>
      <c r="S3446" s="16" t="n">
        <f aca="false">IF(G3446="",0,G3446)</f>
        <v>0.1</v>
      </c>
      <c r="T3446" s="16" t="str">
        <f aca="false">IF(I3446="","Unknown",IF(I3446="upi","UPI",I3446))</f>
        <v>UPI</v>
      </c>
      <c r="U3446" s="16" t="str">
        <f aca="false">IF(L3446="Yes","Y",IF(L3446="No","N",L3446))</f>
        <v>N</v>
      </c>
      <c r="V3446" s="19" t="n">
        <f aca="false">ROUND(R3446*Q3446*(1-S3446),2)</f>
        <v>3245.4</v>
      </c>
      <c r="W3446" s="16" t="str">
        <f aca="false">_xlfn.XLOOKUP(D3446,products!$A$2:$A$61,products!$C$2:$C$61,"Not found")</f>
        <v>Fashion</v>
      </c>
    </row>
    <row r="3447" customFormat="false" ht="15" hidden="false" customHeight="false" outlineLevel="0" collapsed="false">
      <c r="A3447" s="16" t="s">
        <v>4767</v>
      </c>
      <c r="B3447" s="16" t="s">
        <v>4753</v>
      </c>
      <c r="C3447" s="16" t="s">
        <v>463</v>
      </c>
      <c r="D3447" s="16" t="s">
        <v>38</v>
      </c>
      <c r="E3447" s="16" t="n">
        <v>2</v>
      </c>
      <c r="F3447" s="16" t="n">
        <v>357</v>
      </c>
      <c r="G3447" s="16" t="n">
        <v>0.25</v>
      </c>
      <c r="H3447" s="16" t="s">
        <v>70</v>
      </c>
      <c r="I3447" s="16" t="s">
        <v>60</v>
      </c>
      <c r="J3447" s="16" t="n">
        <v>5</v>
      </c>
      <c r="K3447" s="16" t="n">
        <v>4</v>
      </c>
      <c r="L3447" s="16" t="s">
        <v>41</v>
      </c>
      <c r="M3447" s="18" t="n">
        <f aca="false">IF(ISNUMBER(B3447),B3447,IF(MID(B3447,3,1)="-",DATE(VALUE(RIGHT(B3447,4)),VALUE(MID(B3447,4,2)),VALUE(LEFT(B3447,2))),DATE(VALUE(LEFT(B3447,4)),VALUE(MID(B3447,6,2)),VALUE(RIGHT(B3447,2)))))</f>
        <v>45940</v>
      </c>
      <c r="N3447" s="16" t="n">
        <f aca="false">MONTH(M3447)</f>
        <v>10</v>
      </c>
      <c r="O3447" s="16" t="str">
        <f aca="false">PROPER(TRIM(H3447))</f>
        <v>Pune</v>
      </c>
      <c r="P3447" s="16" t="str">
        <f aca="false">IFERROR(VLOOKUP(O3447,city_map!$A$2:$B$6,2,FALSE()),O3447)</f>
        <v>Pune</v>
      </c>
      <c r="Q3447" s="16" t="n">
        <f aca="false">IF(ISNUMBER(F3447),F3447,VALUE(SUBSTITUTE(SUBSTITUTE(F3447,"₹",""),",","")))</f>
        <v>357</v>
      </c>
      <c r="R3447" s="16" t="n">
        <f aca="false">IF(E3447=99,1,E3447)</f>
        <v>2</v>
      </c>
      <c r="S3447" s="16" t="n">
        <f aca="false">IF(G3447="",0,G3447)</f>
        <v>0.25</v>
      </c>
      <c r="T3447" s="16" t="str">
        <f aca="false">IF(I3447="","Unknown",IF(I3447="upi","UPI",I3447))</f>
        <v>UPI</v>
      </c>
      <c r="U3447" s="16" t="str">
        <f aca="false">IF(L3447="Yes","Y",IF(L3447="No","N",L3447))</f>
        <v>N</v>
      </c>
      <c r="V3447" s="19" t="n">
        <f aca="false">ROUND(R3447*Q3447*(1-S3447),2)</f>
        <v>535.5</v>
      </c>
      <c r="W3447" s="16" t="str">
        <f aca="false">_xlfn.XLOOKUP(D3447,products!$A$2:$A$61,products!$C$2:$C$61,"Not found")</f>
        <v>Books</v>
      </c>
    </row>
    <row r="3448" customFormat="false" ht="15" hidden="false" customHeight="false" outlineLevel="0" collapsed="false">
      <c r="A3448" s="16" t="s">
        <v>4768</v>
      </c>
      <c r="B3448" s="16" t="s">
        <v>4753</v>
      </c>
      <c r="C3448" s="16" t="s">
        <v>1340</v>
      </c>
      <c r="D3448" s="16" t="s">
        <v>95</v>
      </c>
      <c r="E3448" s="16" t="n">
        <v>1</v>
      </c>
      <c r="F3448" s="16" t="n">
        <v>1451</v>
      </c>
      <c r="G3448" s="16" t="n">
        <v>0.4</v>
      </c>
      <c r="H3448" s="16" t="s">
        <v>208</v>
      </c>
      <c r="I3448" s="16" t="s">
        <v>60</v>
      </c>
      <c r="J3448" s="16" t="n">
        <v>5</v>
      </c>
      <c r="K3448" s="16" t="n">
        <v>5</v>
      </c>
      <c r="L3448" s="16" t="s">
        <v>57</v>
      </c>
      <c r="M3448" s="18" t="n">
        <f aca="false">IF(ISNUMBER(B3448),B3448,IF(MID(B3448,3,1)="-",DATE(VALUE(RIGHT(B3448,4)),VALUE(MID(B3448,4,2)),VALUE(LEFT(B3448,2))),DATE(VALUE(LEFT(B3448,4)),VALUE(MID(B3448,6,2)),VALUE(RIGHT(B3448,2)))))</f>
        <v>45940</v>
      </c>
      <c r="N3448" s="16" t="n">
        <f aca="false">MONTH(M3448)</f>
        <v>10</v>
      </c>
      <c r="O3448" s="16" t="str">
        <f aca="false">PROPER(TRIM(H3448))</f>
        <v>Jaipur</v>
      </c>
      <c r="P3448" s="16" t="str">
        <f aca="false">IFERROR(VLOOKUP(O3448,city_map!$A$2:$B$6,2,FALSE()),O3448)</f>
        <v>Jaipur</v>
      </c>
      <c r="Q3448" s="16" t="n">
        <f aca="false">IF(ISNUMBER(F3448),F3448,VALUE(SUBSTITUTE(SUBSTITUTE(F3448,"₹",""),",","")))</f>
        <v>1451</v>
      </c>
      <c r="R3448" s="16" t="n">
        <f aca="false">IF(E3448=99,1,E3448)</f>
        <v>1</v>
      </c>
      <c r="S3448" s="16" t="n">
        <f aca="false">IF(G3448="",0,G3448)</f>
        <v>0.4</v>
      </c>
      <c r="T3448" s="16" t="str">
        <f aca="false">IF(I3448="","Unknown",IF(I3448="upi","UPI",I3448))</f>
        <v>UPI</v>
      </c>
      <c r="U3448" s="16" t="str">
        <f aca="false">IF(L3448="Yes","Y",IF(L3448="No","N",L3448))</f>
        <v>Y</v>
      </c>
      <c r="V3448" s="19" t="n">
        <f aca="false">ROUND(R3448*Q3448*(1-S3448),2)</f>
        <v>870.6</v>
      </c>
      <c r="W3448" s="16" t="str">
        <f aca="false">_xlfn.XLOOKUP(D3448,products!$A$2:$A$61,products!$C$2:$C$61,"Not found")</f>
        <v>Electronics</v>
      </c>
    </row>
    <row r="3449" customFormat="false" ht="15" hidden="false" customHeight="false" outlineLevel="0" collapsed="false">
      <c r="A3449" s="16" t="s">
        <v>4769</v>
      </c>
      <c r="B3449" s="16" t="s">
        <v>4753</v>
      </c>
      <c r="C3449" s="16" t="s">
        <v>1482</v>
      </c>
      <c r="D3449" s="16" t="s">
        <v>721</v>
      </c>
      <c r="E3449" s="16" t="n">
        <v>3</v>
      </c>
      <c r="F3449" s="16" t="n">
        <v>506</v>
      </c>
      <c r="G3449" s="16" t="n">
        <v>0.15</v>
      </c>
      <c r="H3449" s="16" t="s">
        <v>56</v>
      </c>
      <c r="I3449" s="16" t="s">
        <v>60</v>
      </c>
      <c r="J3449" s="16" t="n">
        <v>5</v>
      </c>
      <c r="K3449" s="16" t="n">
        <v>5</v>
      </c>
      <c r="L3449" s="16" t="s">
        <v>41</v>
      </c>
      <c r="M3449" s="18" t="n">
        <f aca="false">IF(ISNUMBER(B3449),B3449,IF(MID(B3449,3,1)="-",DATE(VALUE(RIGHT(B3449,4)),VALUE(MID(B3449,4,2)),VALUE(LEFT(B3449,2))),DATE(VALUE(LEFT(B3449,4)),VALUE(MID(B3449,6,2)),VALUE(RIGHT(B3449,2)))))</f>
        <v>45940</v>
      </c>
      <c r="N3449" s="16" t="n">
        <f aca="false">MONTH(M3449)</f>
        <v>10</v>
      </c>
      <c r="O3449" s="16" t="str">
        <f aca="false">PROPER(TRIM(H3449))</f>
        <v>Lucknow</v>
      </c>
      <c r="P3449" s="16" t="str">
        <f aca="false">IFERROR(VLOOKUP(O3449,city_map!$A$2:$B$6,2,FALSE()),O3449)</f>
        <v>Lucknow</v>
      </c>
      <c r="Q3449" s="16" t="n">
        <f aca="false">IF(ISNUMBER(F3449),F3449,VALUE(SUBSTITUTE(SUBSTITUTE(F3449,"₹",""),",","")))</f>
        <v>506</v>
      </c>
      <c r="R3449" s="16" t="n">
        <f aca="false">IF(E3449=99,1,E3449)</f>
        <v>3</v>
      </c>
      <c r="S3449" s="16" t="n">
        <f aca="false">IF(G3449="",0,G3449)</f>
        <v>0.15</v>
      </c>
      <c r="T3449" s="16" t="str">
        <f aca="false">IF(I3449="","Unknown",IF(I3449="upi","UPI",I3449))</f>
        <v>UPI</v>
      </c>
      <c r="U3449" s="16" t="str">
        <f aca="false">IF(L3449="Yes","Y",IF(L3449="No","N",L3449))</f>
        <v>N</v>
      </c>
      <c r="V3449" s="19" t="n">
        <f aca="false">ROUND(R3449*Q3449*(1-S3449),2)</f>
        <v>1290.3</v>
      </c>
      <c r="W3449" s="16" t="str">
        <f aca="false">_xlfn.XLOOKUP(D3449,products!$A$2:$A$61,products!$C$2:$C$61,"Not found")</f>
        <v>Beauty</v>
      </c>
    </row>
    <row r="3450" customFormat="false" ht="15" hidden="false" customHeight="false" outlineLevel="0" collapsed="false">
      <c r="A3450" s="16" t="s">
        <v>4770</v>
      </c>
      <c r="B3450" s="16" t="s">
        <v>4753</v>
      </c>
      <c r="C3450" s="16" t="s">
        <v>1137</v>
      </c>
      <c r="D3450" s="16" t="s">
        <v>51</v>
      </c>
      <c r="E3450" s="16" t="n">
        <v>3</v>
      </c>
      <c r="F3450" s="16" t="n">
        <v>2373</v>
      </c>
      <c r="G3450" s="16" t="n">
        <v>0.25</v>
      </c>
      <c r="H3450" s="16" t="s">
        <v>208</v>
      </c>
      <c r="I3450" s="16" t="s">
        <v>60</v>
      </c>
      <c r="J3450" s="16" t="n">
        <v>8</v>
      </c>
      <c r="K3450" s="16" t="n">
        <v>3</v>
      </c>
      <c r="L3450" s="16" t="s">
        <v>41</v>
      </c>
      <c r="M3450" s="18" t="n">
        <f aca="false">IF(ISNUMBER(B3450),B3450,IF(MID(B3450,3,1)="-",DATE(VALUE(RIGHT(B3450,4)),VALUE(MID(B3450,4,2)),VALUE(LEFT(B3450,2))),DATE(VALUE(LEFT(B3450,4)),VALUE(MID(B3450,6,2)),VALUE(RIGHT(B3450,2)))))</f>
        <v>45940</v>
      </c>
      <c r="N3450" s="16" t="n">
        <f aca="false">MONTH(M3450)</f>
        <v>10</v>
      </c>
      <c r="O3450" s="16" t="str">
        <f aca="false">PROPER(TRIM(H3450))</f>
        <v>Jaipur</v>
      </c>
      <c r="P3450" s="16" t="str">
        <f aca="false">IFERROR(VLOOKUP(O3450,city_map!$A$2:$B$6,2,FALSE()),O3450)</f>
        <v>Jaipur</v>
      </c>
      <c r="Q3450" s="16" t="n">
        <f aca="false">IF(ISNUMBER(F3450),F3450,VALUE(SUBSTITUTE(SUBSTITUTE(F3450,"₹",""),",","")))</f>
        <v>2373</v>
      </c>
      <c r="R3450" s="16" t="n">
        <f aca="false">IF(E3450=99,1,E3450)</f>
        <v>3</v>
      </c>
      <c r="S3450" s="16" t="n">
        <f aca="false">IF(G3450="",0,G3450)</f>
        <v>0.25</v>
      </c>
      <c r="T3450" s="16" t="str">
        <f aca="false">IF(I3450="","Unknown",IF(I3450="upi","UPI",I3450))</f>
        <v>UPI</v>
      </c>
      <c r="U3450" s="16" t="str">
        <f aca="false">IF(L3450="Yes","Y",IF(L3450="No","N",L3450))</f>
        <v>N</v>
      </c>
      <c r="V3450" s="19" t="n">
        <f aca="false">ROUND(R3450*Q3450*(1-S3450),2)</f>
        <v>5339.25</v>
      </c>
      <c r="W3450" s="16" t="str">
        <f aca="false">_xlfn.XLOOKUP(D3450,products!$A$2:$A$61,products!$C$2:$C$61,"Not found")</f>
        <v>Fashion</v>
      </c>
    </row>
    <row r="3451" customFormat="false" ht="15" hidden="false" customHeight="false" outlineLevel="0" collapsed="false">
      <c r="A3451" s="16" t="s">
        <v>4771</v>
      </c>
      <c r="B3451" s="16" t="s">
        <v>4753</v>
      </c>
      <c r="C3451" s="16" t="s">
        <v>1172</v>
      </c>
      <c r="D3451" s="16" t="s">
        <v>229</v>
      </c>
      <c r="E3451" s="16" t="n">
        <v>1</v>
      </c>
      <c r="F3451" s="16" t="n">
        <v>437</v>
      </c>
      <c r="G3451" s="16" t="n">
        <v>0.15</v>
      </c>
      <c r="H3451" s="16" t="s">
        <v>208</v>
      </c>
      <c r="I3451" s="16" t="s">
        <v>40</v>
      </c>
      <c r="J3451" s="16" t="n">
        <v>5</v>
      </c>
      <c r="K3451" s="16" t="n">
        <v>3</v>
      </c>
      <c r="L3451" s="16" t="s">
        <v>57</v>
      </c>
      <c r="M3451" s="18" t="n">
        <f aca="false">IF(ISNUMBER(B3451),B3451,IF(MID(B3451,3,1)="-",DATE(VALUE(RIGHT(B3451,4)),VALUE(MID(B3451,4,2)),VALUE(LEFT(B3451,2))),DATE(VALUE(LEFT(B3451,4)),VALUE(MID(B3451,6,2)),VALUE(RIGHT(B3451,2)))))</f>
        <v>45940</v>
      </c>
      <c r="N3451" s="16" t="n">
        <f aca="false">MONTH(M3451)</f>
        <v>10</v>
      </c>
      <c r="O3451" s="16" t="str">
        <f aca="false">PROPER(TRIM(H3451))</f>
        <v>Jaipur</v>
      </c>
      <c r="P3451" s="16" t="str">
        <f aca="false">IFERROR(VLOOKUP(O3451,city_map!$A$2:$B$6,2,FALSE()),O3451)</f>
        <v>Jaipur</v>
      </c>
      <c r="Q3451" s="16" t="n">
        <f aca="false">IF(ISNUMBER(F3451),F3451,VALUE(SUBSTITUTE(SUBSTITUTE(F3451,"₹",""),",","")))</f>
        <v>437</v>
      </c>
      <c r="R3451" s="16" t="n">
        <f aca="false">IF(E3451=99,1,E3451)</f>
        <v>1</v>
      </c>
      <c r="S3451" s="16" t="n">
        <f aca="false">IF(G3451="",0,G3451)</f>
        <v>0.15</v>
      </c>
      <c r="T3451" s="16" t="str">
        <f aca="false">IF(I3451="","Unknown",IF(I3451="upi","UPI",I3451))</f>
        <v>COD</v>
      </c>
      <c r="U3451" s="16" t="str">
        <f aca="false">IF(L3451="Yes","Y",IF(L3451="No","N",L3451))</f>
        <v>Y</v>
      </c>
      <c r="V3451" s="19" t="n">
        <f aca="false">ROUND(R3451*Q3451*(1-S3451),2)</f>
        <v>371.45</v>
      </c>
      <c r="W3451" s="16" t="str">
        <f aca="false">_xlfn.XLOOKUP(D3451,products!$A$2:$A$61,products!$C$2:$C$61,"Not found")</f>
        <v>Books</v>
      </c>
    </row>
    <row r="3452" customFormat="false" ht="15" hidden="false" customHeight="false" outlineLevel="0" collapsed="false">
      <c r="A3452" s="16" t="s">
        <v>4772</v>
      </c>
      <c r="B3452" s="16" t="s">
        <v>4753</v>
      </c>
      <c r="C3452" s="16" t="s">
        <v>238</v>
      </c>
      <c r="D3452" s="16" t="s">
        <v>170</v>
      </c>
      <c r="E3452" s="16" t="n">
        <v>2</v>
      </c>
      <c r="F3452" s="16" t="n">
        <v>3443</v>
      </c>
      <c r="G3452" s="16" t="n">
        <v>0.2</v>
      </c>
      <c r="H3452" s="16" t="s">
        <v>70</v>
      </c>
      <c r="I3452" s="16" t="s">
        <v>47</v>
      </c>
      <c r="J3452" s="16" t="n">
        <v>6</v>
      </c>
      <c r="K3452" s="16" t="n">
        <v>2</v>
      </c>
      <c r="L3452" s="16" t="s">
        <v>57</v>
      </c>
      <c r="M3452" s="18" t="n">
        <f aca="false">IF(ISNUMBER(B3452),B3452,IF(MID(B3452,3,1)="-",DATE(VALUE(RIGHT(B3452,4)),VALUE(MID(B3452,4,2)),VALUE(LEFT(B3452,2))),DATE(VALUE(LEFT(B3452,4)),VALUE(MID(B3452,6,2)),VALUE(RIGHT(B3452,2)))))</f>
        <v>45940</v>
      </c>
      <c r="N3452" s="16" t="n">
        <f aca="false">MONTH(M3452)</f>
        <v>10</v>
      </c>
      <c r="O3452" s="16" t="str">
        <f aca="false">PROPER(TRIM(H3452))</f>
        <v>Pune</v>
      </c>
      <c r="P3452" s="16" t="str">
        <f aca="false">IFERROR(VLOOKUP(O3452,city_map!$A$2:$B$6,2,FALSE()),O3452)</f>
        <v>Pune</v>
      </c>
      <c r="Q3452" s="16" t="n">
        <f aca="false">IF(ISNUMBER(F3452),F3452,VALUE(SUBSTITUTE(SUBSTITUTE(F3452,"₹",""),",","")))</f>
        <v>3443</v>
      </c>
      <c r="R3452" s="16" t="n">
        <f aca="false">IF(E3452=99,1,E3452)</f>
        <v>2</v>
      </c>
      <c r="S3452" s="16" t="n">
        <f aca="false">IF(G3452="",0,G3452)</f>
        <v>0.2</v>
      </c>
      <c r="T3452" s="16" t="str">
        <f aca="false">IF(I3452="","Unknown",IF(I3452="upi","UPI",I3452))</f>
        <v>Debit Card</v>
      </c>
      <c r="U3452" s="16" t="str">
        <f aca="false">IF(L3452="Yes","Y",IF(L3452="No","N",L3452))</f>
        <v>Y</v>
      </c>
      <c r="V3452" s="19" t="n">
        <f aca="false">ROUND(R3452*Q3452*(1-S3452),2)</f>
        <v>5508.8</v>
      </c>
      <c r="W3452" s="16" t="str">
        <f aca="false">_xlfn.XLOOKUP(D3452,products!$A$2:$A$61,products!$C$2:$C$61,"Not found")</f>
        <v>Home</v>
      </c>
    </row>
    <row r="3453" customFormat="false" ht="15" hidden="false" customHeight="false" outlineLevel="0" collapsed="false">
      <c r="A3453" s="16" t="s">
        <v>4773</v>
      </c>
      <c r="B3453" s="16" t="s">
        <v>4753</v>
      </c>
      <c r="C3453" s="16" t="s">
        <v>1634</v>
      </c>
      <c r="D3453" s="16" t="s">
        <v>259</v>
      </c>
      <c r="E3453" s="16" t="n">
        <v>2</v>
      </c>
      <c r="F3453" s="16" t="n">
        <v>478</v>
      </c>
      <c r="G3453" s="16" t="n">
        <v>0.1</v>
      </c>
      <c r="H3453" s="16" t="s">
        <v>130</v>
      </c>
      <c r="I3453" s="16" t="s">
        <v>71</v>
      </c>
      <c r="J3453" s="16" t="n">
        <v>3</v>
      </c>
      <c r="K3453" s="16" t="n">
        <v>4</v>
      </c>
      <c r="L3453" s="16" t="s">
        <v>41</v>
      </c>
      <c r="M3453" s="18" t="n">
        <f aca="false">IF(ISNUMBER(B3453),B3453,IF(MID(B3453,3,1)="-",DATE(VALUE(RIGHT(B3453,4)),VALUE(MID(B3453,4,2)),VALUE(LEFT(B3453,2))),DATE(VALUE(LEFT(B3453,4)),VALUE(MID(B3453,6,2)),VALUE(RIGHT(B3453,2)))))</f>
        <v>45940</v>
      </c>
      <c r="N3453" s="16" t="n">
        <f aca="false">MONTH(M3453)</f>
        <v>10</v>
      </c>
      <c r="O3453" s="16" t="str">
        <f aca="false">PROPER(TRIM(H3453))</f>
        <v>Bengaluru</v>
      </c>
      <c r="P3453" s="16" t="str">
        <f aca="false">IFERROR(VLOOKUP(O3453,city_map!$A$2:$B$6,2,FALSE()),O3453)</f>
        <v>Bengaluru</v>
      </c>
      <c r="Q3453" s="16" t="n">
        <f aca="false">IF(ISNUMBER(F3453),F3453,VALUE(SUBSTITUTE(SUBSTITUTE(F3453,"₹",""),",","")))</f>
        <v>478</v>
      </c>
      <c r="R3453" s="16" t="n">
        <f aca="false">IF(E3453=99,1,E3453)</f>
        <v>2</v>
      </c>
      <c r="S3453" s="16" t="n">
        <f aca="false">IF(G3453="",0,G3453)</f>
        <v>0.1</v>
      </c>
      <c r="T3453" s="16" t="str">
        <f aca="false">IF(I3453="","Unknown",IF(I3453="upi","UPI",I3453))</f>
        <v>Credit Card</v>
      </c>
      <c r="U3453" s="16" t="str">
        <f aca="false">IF(L3453="Yes","Y",IF(L3453="No","N",L3453))</f>
        <v>N</v>
      </c>
      <c r="V3453" s="19" t="n">
        <f aca="false">ROUND(R3453*Q3453*(1-S3453),2)</f>
        <v>860.4</v>
      </c>
      <c r="W3453" s="16" t="str">
        <f aca="false">_xlfn.XLOOKUP(D3453,products!$A$2:$A$61,products!$C$2:$C$61,"Not found")</f>
        <v>Books</v>
      </c>
    </row>
    <row r="3454" customFormat="false" ht="15" hidden="false" customHeight="false" outlineLevel="0" collapsed="false">
      <c r="A3454" s="16" t="s">
        <v>4774</v>
      </c>
      <c r="B3454" s="16" t="s">
        <v>4753</v>
      </c>
      <c r="C3454" s="16" t="s">
        <v>4775</v>
      </c>
      <c r="D3454" s="16" t="s">
        <v>393</v>
      </c>
      <c r="E3454" s="16" t="n">
        <v>2</v>
      </c>
      <c r="F3454" s="16" t="n">
        <v>484</v>
      </c>
      <c r="G3454" s="16" t="n">
        <v>0.2</v>
      </c>
      <c r="H3454" s="16" t="s">
        <v>130</v>
      </c>
      <c r="I3454" s="16" t="s">
        <v>40</v>
      </c>
      <c r="J3454" s="16" t="n">
        <v>5</v>
      </c>
      <c r="K3454" s="16" t="n">
        <v>4</v>
      </c>
      <c r="L3454" s="16" t="s">
        <v>41</v>
      </c>
      <c r="M3454" s="18" t="n">
        <f aca="false">IF(ISNUMBER(B3454),B3454,IF(MID(B3454,3,1)="-",DATE(VALUE(RIGHT(B3454,4)),VALUE(MID(B3454,4,2)),VALUE(LEFT(B3454,2))),DATE(VALUE(LEFT(B3454,4)),VALUE(MID(B3454,6,2)),VALUE(RIGHT(B3454,2)))))</f>
        <v>45940</v>
      </c>
      <c r="N3454" s="16" t="n">
        <f aca="false">MONTH(M3454)</f>
        <v>10</v>
      </c>
      <c r="O3454" s="16" t="str">
        <f aca="false">PROPER(TRIM(H3454))</f>
        <v>Bengaluru</v>
      </c>
      <c r="P3454" s="16" t="str">
        <f aca="false">IFERROR(VLOOKUP(O3454,city_map!$A$2:$B$6,2,FALSE()),O3454)</f>
        <v>Bengaluru</v>
      </c>
      <c r="Q3454" s="16" t="n">
        <f aca="false">IF(ISNUMBER(F3454),F3454,VALUE(SUBSTITUTE(SUBSTITUTE(F3454,"₹",""),",","")))</f>
        <v>484</v>
      </c>
      <c r="R3454" s="16" t="n">
        <f aca="false">IF(E3454=99,1,E3454)</f>
        <v>2</v>
      </c>
      <c r="S3454" s="16" t="n">
        <f aca="false">IF(G3454="",0,G3454)</f>
        <v>0.2</v>
      </c>
      <c r="T3454" s="16" t="str">
        <f aca="false">IF(I3454="","Unknown",IF(I3454="upi","UPI",I3454))</f>
        <v>COD</v>
      </c>
      <c r="U3454" s="16" t="str">
        <f aca="false">IF(L3454="Yes","Y",IF(L3454="No","N",L3454))</f>
        <v>N</v>
      </c>
      <c r="V3454" s="19" t="n">
        <f aca="false">ROUND(R3454*Q3454*(1-S3454),2)</f>
        <v>774.4</v>
      </c>
      <c r="W3454" s="16" t="str">
        <f aca="false">_xlfn.XLOOKUP(D3454,products!$A$2:$A$61,products!$C$2:$C$61,"Not found")</f>
        <v>Fashion</v>
      </c>
    </row>
    <row r="3455" customFormat="false" ht="15" hidden="false" customHeight="false" outlineLevel="0" collapsed="false">
      <c r="A3455" s="16" t="s">
        <v>4776</v>
      </c>
      <c r="B3455" s="16" t="s">
        <v>4753</v>
      </c>
      <c r="C3455" s="16" t="s">
        <v>2773</v>
      </c>
      <c r="D3455" s="16" t="s">
        <v>45</v>
      </c>
      <c r="E3455" s="16" t="n">
        <v>4</v>
      </c>
      <c r="F3455" s="16" t="n">
        <v>307</v>
      </c>
      <c r="G3455" s="16" t="n">
        <v>0.4</v>
      </c>
      <c r="H3455" s="16" t="s">
        <v>39</v>
      </c>
      <c r="I3455" s="16" t="s">
        <v>47</v>
      </c>
      <c r="J3455" s="16" t="n">
        <v>4</v>
      </c>
      <c r="K3455" s="16" t="n">
        <v>4</v>
      </c>
      <c r="L3455" s="16" t="s">
        <v>41</v>
      </c>
      <c r="M3455" s="18" t="n">
        <f aca="false">IF(ISNUMBER(B3455),B3455,IF(MID(B3455,3,1)="-",DATE(VALUE(RIGHT(B3455,4)),VALUE(MID(B3455,4,2)),VALUE(LEFT(B3455,2))),DATE(VALUE(LEFT(B3455,4)),VALUE(MID(B3455,6,2)),VALUE(RIGHT(B3455,2)))))</f>
        <v>45940</v>
      </c>
      <c r="N3455" s="16" t="n">
        <f aca="false">MONTH(M3455)</f>
        <v>10</v>
      </c>
      <c r="O3455" s="16" t="str">
        <f aca="false">PROPER(TRIM(H3455))</f>
        <v>Delhi</v>
      </c>
      <c r="P3455" s="16" t="str">
        <f aca="false">IFERROR(VLOOKUP(O3455,city_map!$A$2:$B$6,2,FALSE()),O3455)</f>
        <v>Delhi</v>
      </c>
      <c r="Q3455" s="16" t="n">
        <f aca="false">IF(ISNUMBER(F3455),F3455,VALUE(SUBSTITUTE(SUBSTITUTE(F3455,"₹",""),",","")))</f>
        <v>307</v>
      </c>
      <c r="R3455" s="16" t="n">
        <f aca="false">IF(E3455=99,1,E3455)</f>
        <v>4</v>
      </c>
      <c r="S3455" s="16" t="n">
        <f aca="false">IF(G3455="",0,G3455)</f>
        <v>0.4</v>
      </c>
      <c r="T3455" s="16" t="str">
        <f aca="false">IF(I3455="","Unknown",IF(I3455="upi","UPI",I3455))</f>
        <v>Debit Card</v>
      </c>
      <c r="U3455" s="16" t="str">
        <f aca="false">IF(L3455="Yes","Y",IF(L3455="No","N",L3455))</f>
        <v>N</v>
      </c>
      <c r="V3455" s="19" t="n">
        <f aca="false">ROUND(R3455*Q3455*(1-S3455),2)</f>
        <v>736.8</v>
      </c>
      <c r="W3455" s="16" t="str">
        <f aca="false">_xlfn.XLOOKUP(D3455,products!$A$2:$A$61,products!$C$2:$C$61,"Not found")</f>
        <v>Beauty</v>
      </c>
    </row>
    <row r="3456" customFormat="false" ht="15" hidden="false" customHeight="false" outlineLevel="0" collapsed="false">
      <c r="A3456" s="16" t="s">
        <v>4777</v>
      </c>
      <c r="B3456" s="16" t="s">
        <v>4753</v>
      </c>
      <c r="C3456" s="16" t="s">
        <v>417</v>
      </c>
      <c r="D3456" s="16" t="s">
        <v>88</v>
      </c>
      <c r="E3456" s="16" t="n">
        <v>1</v>
      </c>
      <c r="F3456" s="16" t="n">
        <v>2987</v>
      </c>
      <c r="G3456" s="16" t="n">
        <v>0.1</v>
      </c>
      <c r="H3456" s="16" t="s">
        <v>208</v>
      </c>
      <c r="I3456" s="16" t="s">
        <v>60</v>
      </c>
      <c r="J3456" s="16" t="n">
        <v>5</v>
      </c>
      <c r="K3456" s="16" t="n">
        <v>3</v>
      </c>
      <c r="L3456" s="16" t="s">
        <v>41</v>
      </c>
      <c r="M3456" s="18" t="n">
        <f aca="false">IF(ISNUMBER(B3456),B3456,IF(MID(B3456,3,1)="-",DATE(VALUE(RIGHT(B3456,4)),VALUE(MID(B3456,4,2)),VALUE(LEFT(B3456,2))),DATE(VALUE(LEFT(B3456,4)),VALUE(MID(B3456,6,2)),VALUE(RIGHT(B3456,2)))))</f>
        <v>45940</v>
      </c>
      <c r="N3456" s="16" t="n">
        <f aca="false">MONTH(M3456)</f>
        <v>10</v>
      </c>
      <c r="O3456" s="16" t="str">
        <f aca="false">PROPER(TRIM(H3456))</f>
        <v>Jaipur</v>
      </c>
      <c r="P3456" s="16" t="str">
        <f aca="false">IFERROR(VLOOKUP(O3456,city_map!$A$2:$B$6,2,FALSE()),O3456)</f>
        <v>Jaipur</v>
      </c>
      <c r="Q3456" s="16" t="n">
        <f aca="false">IF(ISNUMBER(F3456),F3456,VALUE(SUBSTITUTE(SUBSTITUTE(F3456,"₹",""),",","")))</f>
        <v>2987</v>
      </c>
      <c r="R3456" s="16" t="n">
        <f aca="false">IF(E3456=99,1,E3456)</f>
        <v>1</v>
      </c>
      <c r="S3456" s="16" t="n">
        <f aca="false">IF(G3456="",0,G3456)</f>
        <v>0.1</v>
      </c>
      <c r="T3456" s="16" t="str">
        <f aca="false">IF(I3456="","Unknown",IF(I3456="upi","UPI",I3456))</f>
        <v>UPI</v>
      </c>
      <c r="U3456" s="16" t="str">
        <f aca="false">IF(L3456="Yes","Y",IF(L3456="No","N",L3456))</f>
        <v>N</v>
      </c>
      <c r="V3456" s="19" t="n">
        <f aca="false">ROUND(R3456*Q3456*(1-S3456),2)</f>
        <v>2688.3</v>
      </c>
      <c r="W3456" s="16" t="str">
        <f aca="false">_xlfn.XLOOKUP(D3456,products!$A$2:$A$61,products!$C$2:$C$61,"Not found")</f>
        <v>Fashion</v>
      </c>
    </row>
    <row r="3457" customFormat="false" ht="15" hidden="false" customHeight="false" outlineLevel="0" collapsed="false">
      <c r="A3457" s="16" t="s">
        <v>4778</v>
      </c>
      <c r="B3457" s="16" t="s">
        <v>4779</v>
      </c>
      <c r="C3457" s="16" t="s">
        <v>135</v>
      </c>
      <c r="D3457" s="16" t="s">
        <v>146</v>
      </c>
      <c r="E3457" s="16" t="n">
        <v>3</v>
      </c>
      <c r="F3457" s="16" t="n">
        <v>432</v>
      </c>
      <c r="G3457" s="16" t="n">
        <v>0.15</v>
      </c>
      <c r="H3457" s="16" t="s">
        <v>39</v>
      </c>
      <c r="I3457" s="16" t="s">
        <v>40</v>
      </c>
      <c r="J3457" s="16" t="n">
        <v>5</v>
      </c>
      <c r="K3457" s="16" t="n">
        <v>4</v>
      </c>
      <c r="L3457" s="16" t="s">
        <v>41</v>
      </c>
      <c r="M3457" s="18" t="n">
        <f aca="false">IF(ISNUMBER(B3457),B3457,IF(MID(B3457,3,1)="-",DATE(VALUE(RIGHT(B3457,4)),VALUE(MID(B3457,4,2)),VALUE(LEFT(B3457,2))),DATE(VALUE(LEFT(B3457,4)),VALUE(MID(B3457,6,2)),VALUE(RIGHT(B3457,2)))))</f>
        <v>45941</v>
      </c>
      <c r="N3457" s="16" t="n">
        <f aca="false">MONTH(M3457)</f>
        <v>10</v>
      </c>
      <c r="O3457" s="16" t="str">
        <f aca="false">PROPER(TRIM(H3457))</f>
        <v>Delhi</v>
      </c>
      <c r="P3457" s="16" t="str">
        <f aca="false">IFERROR(VLOOKUP(O3457,city_map!$A$2:$B$6,2,FALSE()),O3457)</f>
        <v>Delhi</v>
      </c>
      <c r="Q3457" s="16" t="n">
        <f aca="false">IF(ISNUMBER(F3457),F3457,VALUE(SUBSTITUTE(SUBSTITUTE(F3457,"₹",""),",","")))</f>
        <v>432</v>
      </c>
      <c r="R3457" s="16" t="n">
        <f aca="false">IF(E3457=99,1,E3457)</f>
        <v>3</v>
      </c>
      <c r="S3457" s="16" t="n">
        <f aca="false">IF(G3457="",0,G3457)</f>
        <v>0.15</v>
      </c>
      <c r="T3457" s="16" t="str">
        <f aca="false">IF(I3457="","Unknown",IF(I3457="upi","UPI",I3457))</f>
        <v>COD</v>
      </c>
      <c r="U3457" s="16" t="str">
        <f aca="false">IF(L3457="Yes","Y",IF(L3457="No","N",L3457))</f>
        <v>N</v>
      </c>
      <c r="V3457" s="19" t="n">
        <f aca="false">ROUND(R3457*Q3457*(1-S3457),2)</f>
        <v>1101.6</v>
      </c>
      <c r="W3457" s="16" t="str">
        <f aca="false">_xlfn.XLOOKUP(D3457,products!$A$2:$A$61,products!$C$2:$C$61,"Not found")</f>
        <v>Beauty</v>
      </c>
    </row>
    <row r="3458" customFormat="false" ht="15" hidden="false" customHeight="false" outlineLevel="0" collapsed="false">
      <c r="A3458" s="16" t="s">
        <v>4780</v>
      </c>
      <c r="B3458" s="16" t="s">
        <v>4779</v>
      </c>
      <c r="C3458" s="16" t="s">
        <v>1804</v>
      </c>
      <c r="D3458" s="16" t="s">
        <v>341</v>
      </c>
      <c r="E3458" s="16" t="n">
        <v>2</v>
      </c>
      <c r="F3458" s="16" t="n">
        <v>1055</v>
      </c>
      <c r="G3458" s="16" t="n">
        <v>0.1</v>
      </c>
      <c r="H3458" s="16" t="s">
        <v>81</v>
      </c>
      <c r="I3458" s="16" t="s">
        <v>60</v>
      </c>
      <c r="J3458" s="16" t="n">
        <v>4</v>
      </c>
      <c r="K3458" s="16" t="n">
        <v>5</v>
      </c>
      <c r="L3458" s="16" t="s">
        <v>41</v>
      </c>
      <c r="M3458" s="18" t="n">
        <f aca="false">IF(ISNUMBER(B3458),B3458,IF(MID(B3458,3,1)="-",DATE(VALUE(RIGHT(B3458,4)),VALUE(MID(B3458,4,2)),VALUE(LEFT(B3458,2))),DATE(VALUE(LEFT(B3458,4)),VALUE(MID(B3458,6,2)),VALUE(RIGHT(B3458,2)))))</f>
        <v>45941</v>
      </c>
      <c r="N3458" s="16" t="n">
        <f aca="false">MONTH(M3458)</f>
        <v>10</v>
      </c>
      <c r="O3458" s="16" t="str">
        <f aca="false">PROPER(TRIM(H3458))</f>
        <v>Hyderabad</v>
      </c>
      <c r="P3458" s="16" t="str">
        <f aca="false">IFERROR(VLOOKUP(O3458,city_map!$A$2:$B$6,2,FALSE()),O3458)</f>
        <v>Hyderabad</v>
      </c>
      <c r="Q3458" s="16" t="n">
        <f aca="false">IF(ISNUMBER(F3458),F3458,VALUE(SUBSTITUTE(SUBSTITUTE(F3458,"₹",""),",","")))</f>
        <v>1055</v>
      </c>
      <c r="R3458" s="16" t="n">
        <f aca="false">IF(E3458=99,1,E3458)</f>
        <v>2</v>
      </c>
      <c r="S3458" s="16" t="n">
        <f aca="false">IF(G3458="",0,G3458)</f>
        <v>0.1</v>
      </c>
      <c r="T3458" s="16" t="str">
        <f aca="false">IF(I3458="","Unknown",IF(I3458="upi","UPI",I3458))</f>
        <v>UPI</v>
      </c>
      <c r="U3458" s="16" t="str">
        <f aca="false">IF(L3458="Yes","Y",IF(L3458="No","N",L3458))</f>
        <v>N</v>
      </c>
      <c r="V3458" s="19" t="n">
        <f aca="false">ROUND(R3458*Q3458*(1-S3458),2)</f>
        <v>1899</v>
      </c>
      <c r="W3458" s="16" t="str">
        <f aca="false">_xlfn.XLOOKUP(D3458,products!$A$2:$A$61,products!$C$2:$C$61,"Not found")</f>
        <v>Home</v>
      </c>
    </row>
    <row r="3459" customFormat="false" ht="15" hidden="false" customHeight="false" outlineLevel="0" collapsed="false">
      <c r="A3459" s="16" t="s">
        <v>4781</v>
      </c>
      <c r="B3459" s="16" t="s">
        <v>4779</v>
      </c>
      <c r="C3459" s="16" t="s">
        <v>1255</v>
      </c>
      <c r="D3459" s="16" t="s">
        <v>66</v>
      </c>
      <c r="E3459" s="16" t="n">
        <v>10</v>
      </c>
      <c r="F3459" s="16" t="s">
        <v>4782</v>
      </c>
      <c r="G3459" s="16" t="n">
        <v>0.1</v>
      </c>
      <c r="H3459" s="16" t="s">
        <v>112</v>
      </c>
      <c r="I3459" s="16" t="s">
        <v>47</v>
      </c>
      <c r="J3459" s="16" t="n">
        <v>4</v>
      </c>
      <c r="K3459" s="16" t="n">
        <v>3</v>
      </c>
      <c r="L3459" s="16" t="s">
        <v>41</v>
      </c>
      <c r="M3459" s="18" t="n">
        <f aca="false">IF(ISNUMBER(B3459),B3459,IF(MID(B3459,3,1)="-",DATE(VALUE(RIGHT(B3459,4)),VALUE(MID(B3459,4,2)),VALUE(LEFT(B3459,2))),DATE(VALUE(LEFT(B3459,4)),VALUE(MID(B3459,6,2)),VALUE(RIGHT(B3459,2)))))</f>
        <v>45941</v>
      </c>
      <c r="N3459" s="16" t="n">
        <f aca="false">MONTH(M3459)</f>
        <v>10</v>
      </c>
      <c r="O3459" s="16" t="str">
        <f aca="false">PROPER(TRIM(H3459))</f>
        <v>Mumbai</v>
      </c>
      <c r="P3459" s="16" t="str">
        <f aca="false">IFERROR(VLOOKUP(O3459,city_map!$A$2:$B$6,2,FALSE()),O3459)</f>
        <v>Mumbai</v>
      </c>
      <c r="Q3459" s="16" t="n">
        <f aca="false">IF(ISNUMBER(F3459),F3459,VALUE(SUBSTITUTE(SUBSTITUTE(F3459,"₹",""),",","")))</f>
        <v>14999</v>
      </c>
      <c r="R3459" s="16" t="n">
        <f aca="false">IF(E3459=99,1,E3459)</f>
        <v>10</v>
      </c>
      <c r="S3459" s="16" t="n">
        <f aca="false">IF(G3459="",0,G3459)</f>
        <v>0.1</v>
      </c>
      <c r="T3459" s="16" t="str">
        <f aca="false">IF(I3459="","Unknown",IF(I3459="upi","UPI",I3459))</f>
        <v>Debit Card</v>
      </c>
      <c r="U3459" s="16" t="str">
        <f aca="false">IF(L3459="Yes","Y",IF(L3459="No","N",L3459))</f>
        <v>N</v>
      </c>
      <c r="V3459" s="19" t="n">
        <f aca="false">ROUND(R3459*Q3459*(1-S3459),2)</f>
        <v>134991</v>
      </c>
      <c r="W3459" s="16" t="str">
        <f aca="false">_xlfn.XLOOKUP(D3459,products!$A$2:$A$61,products!$C$2:$C$61,"Not found")</f>
        <v>Electronics</v>
      </c>
    </row>
    <row r="3460" customFormat="false" ht="15" hidden="false" customHeight="false" outlineLevel="0" collapsed="false">
      <c r="A3460" s="16" t="s">
        <v>4783</v>
      </c>
      <c r="B3460" s="16" t="s">
        <v>4779</v>
      </c>
      <c r="C3460" s="16" t="s">
        <v>587</v>
      </c>
      <c r="D3460" s="16" t="s">
        <v>105</v>
      </c>
      <c r="E3460" s="16" t="n">
        <v>2</v>
      </c>
      <c r="F3460" s="16" t="n">
        <v>385</v>
      </c>
      <c r="G3460" s="16" t="n">
        <v>0.1</v>
      </c>
      <c r="H3460" s="16" t="s">
        <v>112</v>
      </c>
      <c r="I3460" s="16" t="s">
        <v>60</v>
      </c>
      <c r="J3460" s="16" t="n">
        <v>5</v>
      </c>
      <c r="K3460" s="16" t="n">
        <v>3</v>
      </c>
      <c r="L3460" s="16" t="s">
        <v>57</v>
      </c>
      <c r="M3460" s="18" t="n">
        <f aca="false">IF(ISNUMBER(B3460),B3460,IF(MID(B3460,3,1)="-",DATE(VALUE(RIGHT(B3460,4)),VALUE(MID(B3460,4,2)),VALUE(LEFT(B3460,2))),DATE(VALUE(LEFT(B3460,4)),VALUE(MID(B3460,6,2)),VALUE(RIGHT(B3460,2)))))</f>
        <v>45941</v>
      </c>
      <c r="N3460" s="16" t="n">
        <f aca="false">MONTH(M3460)</f>
        <v>10</v>
      </c>
      <c r="O3460" s="16" t="str">
        <f aca="false">PROPER(TRIM(H3460))</f>
        <v>Mumbai</v>
      </c>
      <c r="P3460" s="16" t="str">
        <f aca="false">IFERROR(VLOOKUP(O3460,city_map!$A$2:$B$6,2,FALSE()),O3460)</f>
        <v>Mumbai</v>
      </c>
      <c r="Q3460" s="16" t="n">
        <f aca="false">IF(ISNUMBER(F3460),F3460,VALUE(SUBSTITUTE(SUBSTITUTE(F3460,"₹",""),",","")))</f>
        <v>385</v>
      </c>
      <c r="R3460" s="16" t="n">
        <f aca="false">IF(E3460=99,1,E3460)</f>
        <v>2</v>
      </c>
      <c r="S3460" s="16" t="n">
        <f aca="false">IF(G3460="",0,G3460)</f>
        <v>0.1</v>
      </c>
      <c r="T3460" s="16" t="str">
        <f aca="false">IF(I3460="","Unknown",IF(I3460="upi","UPI",I3460))</f>
        <v>UPI</v>
      </c>
      <c r="U3460" s="16" t="str">
        <f aca="false">IF(L3460="Yes","Y",IF(L3460="No","N",L3460))</f>
        <v>Y</v>
      </c>
      <c r="V3460" s="19" t="n">
        <f aca="false">ROUND(R3460*Q3460*(1-S3460),2)</f>
        <v>693</v>
      </c>
      <c r="W3460" s="16" t="str">
        <f aca="false">_xlfn.XLOOKUP(D3460,products!$A$2:$A$61,products!$C$2:$C$61,"Not found")</f>
        <v>Beauty</v>
      </c>
    </row>
    <row r="3461" customFormat="false" ht="15" hidden="false" customHeight="false" outlineLevel="0" collapsed="false">
      <c r="A3461" s="16" t="s">
        <v>4784</v>
      </c>
      <c r="B3461" s="16" t="s">
        <v>4779</v>
      </c>
      <c r="C3461" s="16" t="s">
        <v>1055</v>
      </c>
      <c r="D3461" s="16" t="s">
        <v>222</v>
      </c>
      <c r="E3461" s="16" t="n">
        <v>1</v>
      </c>
      <c r="F3461" s="16" t="s">
        <v>4785</v>
      </c>
      <c r="G3461" s="16" t="n">
        <v>0.2</v>
      </c>
      <c r="H3461" s="16" t="s">
        <v>112</v>
      </c>
      <c r="I3461" s="16" t="s">
        <v>40</v>
      </c>
      <c r="J3461" s="16" t="n">
        <v>5</v>
      </c>
      <c r="K3461" s="16" t="n">
        <v>4</v>
      </c>
      <c r="L3461" s="16" t="s">
        <v>41</v>
      </c>
      <c r="M3461" s="18" t="n">
        <f aca="false">IF(ISNUMBER(B3461),B3461,IF(MID(B3461,3,1)="-",DATE(VALUE(RIGHT(B3461,4)),VALUE(MID(B3461,4,2)),VALUE(LEFT(B3461,2))),DATE(VALUE(LEFT(B3461,4)),VALUE(MID(B3461,6,2)),VALUE(RIGHT(B3461,2)))))</f>
        <v>45941</v>
      </c>
      <c r="N3461" s="16" t="n">
        <f aca="false">MONTH(M3461)</f>
        <v>10</v>
      </c>
      <c r="O3461" s="16" t="str">
        <f aca="false">PROPER(TRIM(H3461))</f>
        <v>Mumbai</v>
      </c>
      <c r="P3461" s="16" t="str">
        <f aca="false">IFERROR(VLOOKUP(O3461,city_map!$A$2:$B$6,2,FALSE()),O3461)</f>
        <v>Mumbai</v>
      </c>
      <c r="Q3461" s="16" t="n">
        <f aca="false">IF(ISNUMBER(F3461),F3461,VALUE(SUBSTITUTE(SUBSTITUTE(F3461,"₹",""),",","")))</f>
        <v>1812</v>
      </c>
      <c r="R3461" s="16" t="n">
        <f aca="false">IF(E3461=99,1,E3461)</f>
        <v>1</v>
      </c>
      <c r="S3461" s="16" t="n">
        <f aca="false">IF(G3461="",0,G3461)</f>
        <v>0.2</v>
      </c>
      <c r="T3461" s="16" t="str">
        <f aca="false">IF(I3461="","Unknown",IF(I3461="upi","UPI",I3461))</f>
        <v>COD</v>
      </c>
      <c r="U3461" s="16" t="str">
        <f aca="false">IF(L3461="Yes","Y",IF(L3461="No","N",L3461))</f>
        <v>N</v>
      </c>
      <c r="V3461" s="19" t="n">
        <f aca="false">ROUND(R3461*Q3461*(1-S3461),2)</f>
        <v>1449.6</v>
      </c>
      <c r="W3461" s="16" t="str">
        <f aca="false">_xlfn.XLOOKUP(D3461,products!$A$2:$A$61,products!$C$2:$C$61,"Not found")</f>
        <v>Fashion</v>
      </c>
    </row>
    <row r="3462" customFormat="false" ht="15" hidden="false" customHeight="false" outlineLevel="0" collapsed="false">
      <c r="A3462" s="16" t="s">
        <v>4786</v>
      </c>
      <c r="B3462" s="16" t="s">
        <v>4779</v>
      </c>
      <c r="C3462" s="16" t="s">
        <v>3782</v>
      </c>
      <c r="D3462" s="16" t="s">
        <v>184</v>
      </c>
      <c r="E3462" s="16" t="n">
        <v>1</v>
      </c>
      <c r="F3462" s="16" t="n">
        <v>1259</v>
      </c>
      <c r="G3462" s="16" t="n">
        <v>0.1</v>
      </c>
      <c r="H3462" s="16" t="s">
        <v>46</v>
      </c>
      <c r="I3462" s="16" t="s">
        <v>47</v>
      </c>
      <c r="J3462" s="16" t="n">
        <v>3</v>
      </c>
      <c r="K3462" s="16" t="n">
        <v>4</v>
      </c>
      <c r="L3462" s="16" t="s">
        <v>41</v>
      </c>
      <c r="M3462" s="18" t="n">
        <f aca="false">IF(ISNUMBER(B3462),B3462,IF(MID(B3462,3,1)="-",DATE(VALUE(RIGHT(B3462,4)),VALUE(MID(B3462,4,2)),VALUE(LEFT(B3462,2))),DATE(VALUE(LEFT(B3462,4)),VALUE(MID(B3462,6,2)),VALUE(RIGHT(B3462,2)))))</f>
        <v>45941</v>
      </c>
      <c r="N3462" s="16" t="n">
        <f aca="false">MONTH(M3462)</f>
        <v>10</v>
      </c>
      <c r="O3462" s="16" t="str">
        <f aca="false">PROPER(TRIM(H3462))</f>
        <v>Chennai</v>
      </c>
      <c r="P3462" s="16" t="str">
        <f aca="false">IFERROR(VLOOKUP(O3462,city_map!$A$2:$B$6,2,FALSE()),O3462)</f>
        <v>Chennai</v>
      </c>
      <c r="Q3462" s="16" t="n">
        <f aca="false">IF(ISNUMBER(F3462),F3462,VALUE(SUBSTITUTE(SUBSTITUTE(F3462,"₹",""),",","")))</f>
        <v>1259</v>
      </c>
      <c r="R3462" s="16" t="n">
        <f aca="false">IF(E3462=99,1,E3462)</f>
        <v>1</v>
      </c>
      <c r="S3462" s="16" t="n">
        <f aca="false">IF(G3462="",0,G3462)</f>
        <v>0.1</v>
      </c>
      <c r="T3462" s="16" t="str">
        <f aca="false">IF(I3462="","Unknown",IF(I3462="upi","UPI",I3462))</f>
        <v>Debit Card</v>
      </c>
      <c r="U3462" s="16" t="str">
        <f aca="false">IF(L3462="Yes","Y",IF(L3462="No","N",L3462))</f>
        <v>N</v>
      </c>
      <c r="V3462" s="19" t="n">
        <f aca="false">ROUND(R3462*Q3462*(1-S3462),2)</f>
        <v>1133.1</v>
      </c>
      <c r="W3462" s="16" t="str">
        <f aca="false">_xlfn.XLOOKUP(D3462,products!$A$2:$A$61,products!$C$2:$C$61,"Not found")</f>
        <v>Home</v>
      </c>
    </row>
    <row r="3463" customFormat="false" ht="15" hidden="false" customHeight="false" outlineLevel="0" collapsed="false">
      <c r="A3463" s="16" t="s">
        <v>4787</v>
      </c>
      <c r="B3463" s="16" t="s">
        <v>4779</v>
      </c>
      <c r="C3463" s="16" t="s">
        <v>807</v>
      </c>
      <c r="D3463" s="16" t="s">
        <v>84</v>
      </c>
      <c r="E3463" s="16" t="n">
        <v>1</v>
      </c>
      <c r="F3463" s="16" t="n">
        <v>257</v>
      </c>
      <c r="G3463" s="16" t="n">
        <v>0.15</v>
      </c>
      <c r="H3463" s="16" t="s">
        <v>67</v>
      </c>
      <c r="I3463" s="16" t="s">
        <v>40</v>
      </c>
      <c r="J3463" s="16" t="n">
        <v>7</v>
      </c>
      <c r="K3463" s="16" t="n">
        <v>4</v>
      </c>
      <c r="L3463" s="16" t="s">
        <v>41</v>
      </c>
      <c r="M3463" s="18" t="n">
        <f aca="false">IF(ISNUMBER(B3463),B3463,IF(MID(B3463,3,1)="-",DATE(VALUE(RIGHT(B3463,4)),VALUE(MID(B3463,4,2)),VALUE(LEFT(B3463,2))),DATE(VALUE(LEFT(B3463,4)),VALUE(MID(B3463,6,2)),VALUE(RIGHT(B3463,2)))))</f>
        <v>45941</v>
      </c>
      <c r="N3463" s="16" t="n">
        <f aca="false">MONTH(M3463)</f>
        <v>10</v>
      </c>
      <c r="O3463" s="16" t="str">
        <f aca="false">PROPER(TRIM(H3463))</f>
        <v>Kolkata</v>
      </c>
      <c r="P3463" s="16" t="str">
        <f aca="false">IFERROR(VLOOKUP(O3463,city_map!$A$2:$B$6,2,FALSE()),O3463)</f>
        <v>Kolkata</v>
      </c>
      <c r="Q3463" s="16" t="n">
        <f aca="false">IF(ISNUMBER(F3463),F3463,VALUE(SUBSTITUTE(SUBSTITUTE(F3463,"₹",""),",","")))</f>
        <v>257</v>
      </c>
      <c r="R3463" s="16" t="n">
        <f aca="false">IF(E3463=99,1,E3463)</f>
        <v>1</v>
      </c>
      <c r="S3463" s="16" t="n">
        <f aca="false">IF(G3463="",0,G3463)</f>
        <v>0.15</v>
      </c>
      <c r="T3463" s="16" t="str">
        <f aca="false">IF(I3463="","Unknown",IF(I3463="upi","UPI",I3463))</f>
        <v>COD</v>
      </c>
      <c r="U3463" s="16" t="str">
        <f aca="false">IF(L3463="Yes","Y",IF(L3463="No","N",L3463))</f>
        <v>N</v>
      </c>
      <c r="V3463" s="19" t="n">
        <f aca="false">ROUND(R3463*Q3463*(1-S3463),2)</f>
        <v>218.45</v>
      </c>
      <c r="W3463" s="16" t="str">
        <f aca="false">_xlfn.XLOOKUP(D3463,products!$A$2:$A$61,products!$C$2:$C$61,"Not found")</f>
        <v>Beauty</v>
      </c>
    </row>
    <row r="3464" customFormat="false" ht="15" hidden="false" customHeight="false" outlineLevel="0" collapsed="false">
      <c r="A3464" s="16" t="s">
        <v>4788</v>
      </c>
      <c r="B3464" s="16" t="s">
        <v>4779</v>
      </c>
      <c r="C3464" s="16" t="s">
        <v>450</v>
      </c>
      <c r="D3464" s="16" t="s">
        <v>440</v>
      </c>
      <c r="E3464" s="16" t="n">
        <v>2</v>
      </c>
      <c r="F3464" s="16" t="n">
        <v>1459</v>
      </c>
      <c r="G3464" s="16" t="n">
        <v>0.1</v>
      </c>
      <c r="H3464" s="16" t="s">
        <v>89</v>
      </c>
      <c r="I3464" s="16" t="s">
        <v>71</v>
      </c>
      <c r="J3464" s="16" t="n">
        <v>5</v>
      </c>
      <c r="K3464" s="16" t="n">
        <v>5</v>
      </c>
      <c r="L3464" s="16" t="s">
        <v>41</v>
      </c>
      <c r="M3464" s="18" t="n">
        <f aca="false">IF(ISNUMBER(B3464),B3464,IF(MID(B3464,3,1)="-",DATE(VALUE(RIGHT(B3464,4)),VALUE(MID(B3464,4,2)),VALUE(LEFT(B3464,2))),DATE(VALUE(LEFT(B3464,4)),VALUE(MID(B3464,6,2)),VALUE(RIGHT(B3464,2)))))</f>
        <v>45941</v>
      </c>
      <c r="N3464" s="16" t="n">
        <f aca="false">MONTH(M3464)</f>
        <v>10</v>
      </c>
      <c r="O3464" s="16" t="str">
        <f aca="false">PROPER(TRIM(H3464))</f>
        <v>Ahmedabad</v>
      </c>
      <c r="P3464" s="16" t="str">
        <f aca="false">IFERROR(VLOOKUP(O3464,city_map!$A$2:$B$6,2,FALSE()),O3464)</f>
        <v>Ahmedabad</v>
      </c>
      <c r="Q3464" s="16" t="n">
        <f aca="false">IF(ISNUMBER(F3464),F3464,VALUE(SUBSTITUTE(SUBSTITUTE(F3464,"₹",""),",","")))</f>
        <v>1459</v>
      </c>
      <c r="R3464" s="16" t="n">
        <f aca="false">IF(E3464=99,1,E3464)</f>
        <v>2</v>
      </c>
      <c r="S3464" s="16" t="n">
        <f aca="false">IF(G3464="",0,G3464)</f>
        <v>0.1</v>
      </c>
      <c r="T3464" s="16" t="str">
        <f aca="false">IF(I3464="","Unknown",IF(I3464="upi","UPI",I3464))</f>
        <v>Credit Card</v>
      </c>
      <c r="U3464" s="16" t="str">
        <f aca="false">IF(L3464="Yes","Y",IF(L3464="No","N",L3464))</f>
        <v>N</v>
      </c>
      <c r="V3464" s="19" t="n">
        <f aca="false">ROUND(R3464*Q3464*(1-S3464),2)</f>
        <v>2626.2</v>
      </c>
      <c r="W3464" s="16" t="str">
        <f aca="false">_xlfn.XLOOKUP(D3464,products!$A$2:$A$61,products!$C$2:$C$61,"Not found")</f>
        <v>Home</v>
      </c>
    </row>
    <row r="3465" customFormat="false" ht="15" hidden="false" customHeight="false" outlineLevel="0" collapsed="false">
      <c r="A3465" s="16" t="s">
        <v>4789</v>
      </c>
      <c r="B3465" s="16" t="s">
        <v>4779</v>
      </c>
      <c r="C3465" s="16" t="s">
        <v>653</v>
      </c>
      <c r="D3465" s="16" t="s">
        <v>55</v>
      </c>
      <c r="E3465" s="16" t="n">
        <v>1</v>
      </c>
      <c r="F3465" s="16" t="n">
        <v>1961</v>
      </c>
      <c r="G3465" s="16" t="n">
        <v>0.3</v>
      </c>
      <c r="H3465" s="16" t="s">
        <v>81</v>
      </c>
      <c r="I3465" s="16" t="s">
        <v>47</v>
      </c>
      <c r="J3465" s="16" t="n">
        <v>5</v>
      </c>
      <c r="K3465" s="16" t="n">
        <v>4</v>
      </c>
      <c r="L3465" s="16" t="s">
        <v>41</v>
      </c>
      <c r="M3465" s="18" t="n">
        <f aca="false">IF(ISNUMBER(B3465),B3465,IF(MID(B3465,3,1)="-",DATE(VALUE(RIGHT(B3465,4)),VALUE(MID(B3465,4,2)),VALUE(LEFT(B3465,2))),DATE(VALUE(LEFT(B3465,4)),VALUE(MID(B3465,6,2)),VALUE(RIGHT(B3465,2)))))</f>
        <v>45941</v>
      </c>
      <c r="N3465" s="16" t="n">
        <f aca="false">MONTH(M3465)</f>
        <v>10</v>
      </c>
      <c r="O3465" s="16" t="str">
        <f aca="false">PROPER(TRIM(H3465))</f>
        <v>Hyderabad</v>
      </c>
      <c r="P3465" s="16" t="str">
        <f aca="false">IFERROR(VLOOKUP(O3465,city_map!$A$2:$B$6,2,FALSE()),O3465)</f>
        <v>Hyderabad</v>
      </c>
      <c r="Q3465" s="16" t="n">
        <f aca="false">IF(ISNUMBER(F3465),F3465,VALUE(SUBSTITUTE(SUBSTITUTE(F3465,"₹",""),",","")))</f>
        <v>1961</v>
      </c>
      <c r="R3465" s="16" t="n">
        <f aca="false">IF(E3465=99,1,E3465)</f>
        <v>1</v>
      </c>
      <c r="S3465" s="16" t="n">
        <f aca="false">IF(G3465="",0,G3465)</f>
        <v>0.3</v>
      </c>
      <c r="T3465" s="16" t="str">
        <f aca="false">IF(I3465="","Unknown",IF(I3465="upi","UPI",I3465))</f>
        <v>Debit Card</v>
      </c>
      <c r="U3465" s="16" t="str">
        <f aca="false">IF(L3465="Yes","Y",IF(L3465="No","N",L3465))</f>
        <v>N</v>
      </c>
      <c r="V3465" s="19" t="n">
        <f aca="false">ROUND(R3465*Q3465*(1-S3465),2)</f>
        <v>1372.7</v>
      </c>
      <c r="W3465" s="16" t="str">
        <f aca="false">_xlfn.XLOOKUP(D3465,products!$A$2:$A$61,products!$C$2:$C$61,"Not found")</f>
        <v>Home</v>
      </c>
    </row>
    <row r="3466" customFormat="false" ht="15" hidden="false" customHeight="false" outlineLevel="0" collapsed="false">
      <c r="A3466" s="16" t="s">
        <v>4790</v>
      </c>
      <c r="B3466" s="16" t="s">
        <v>4779</v>
      </c>
      <c r="C3466" s="16" t="s">
        <v>293</v>
      </c>
      <c r="D3466" s="16" t="s">
        <v>291</v>
      </c>
      <c r="E3466" s="16" t="n">
        <v>3</v>
      </c>
      <c r="F3466" s="16" t="n">
        <v>1231</v>
      </c>
      <c r="G3466" s="16" t="n">
        <v>0.3</v>
      </c>
      <c r="H3466" s="16" t="s">
        <v>241</v>
      </c>
      <c r="I3466" s="16" t="s">
        <v>40</v>
      </c>
      <c r="J3466" s="16" t="n">
        <v>4</v>
      </c>
      <c r="K3466" s="16" t="n">
        <v>5</v>
      </c>
      <c r="L3466" s="16" t="s">
        <v>41</v>
      </c>
      <c r="M3466" s="18" t="n">
        <f aca="false">IF(ISNUMBER(B3466),B3466,IF(MID(B3466,3,1)="-",DATE(VALUE(RIGHT(B3466,4)),VALUE(MID(B3466,4,2)),VALUE(LEFT(B3466,2))),DATE(VALUE(LEFT(B3466,4)),VALUE(MID(B3466,6,2)),VALUE(RIGHT(B3466,2)))))</f>
        <v>45941</v>
      </c>
      <c r="N3466" s="16" t="n">
        <f aca="false">MONTH(M3466)</f>
        <v>10</v>
      </c>
      <c r="O3466" s="16" t="str">
        <f aca="false">PROPER(TRIM(H3466))</f>
        <v>Calcutta</v>
      </c>
      <c r="P3466" s="16" t="str">
        <f aca="false">IFERROR(VLOOKUP(O3466,city_map!$A$2:$B$6,2,FALSE()),O3466)</f>
        <v>Kolkata</v>
      </c>
      <c r="Q3466" s="16" t="n">
        <f aca="false">IF(ISNUMBER(F3466),F3466,VALUE(SUBSTITUTE(SUBSTITUTE(F3466,"₹",""),",","")))</f>
        <v>1231</v>
      </c>
      <c r="R3466" s="16" t="n">
        <f aca="false">IF(E3466=99,1,E3466)</f>
        <v>3</v>
      </c>
      <c r="S3466" s="16" t="n">
        <f aca="false">IF(G3466="",0,G3466)</f>
        <v>0.3</v>
      </c>
      <c r="T3466" s="16" t="str">
        <f aca="false">IF(I3466="","Unknown",IF(I3466="upi","UPI",I3466))</f>
        <v>COD</v>
      </c>
      <c r="U3466" s="16" t="str">
        <f aca="false">IF(L3466="Yes","Y",IF(L3466="No","N",L3466))</f>
        <v>N</v>
      </c>
      <c r="V3466" s="19" t="n">
        <f aca="false">ROUND(R3466*Q3466*(1-S3466),2)</f>
        <v>2585.1</v>
      </c>
      <c r="W3466" s="16" t="str">
        <f aca="false">_xlfn.XLOOKUP(D3466,products!$A$2:$A$61,products!$C$2:$C$61,"Not found")</f>
        <v>Electronics</v>
      </c>
    </row>
    <row r="3467" customFormat="false" ht="15" hidden="false" customHeight="false" outlineLevel="0" collapsed="false">
      <c r="A3467" s="16" t="s">
        <v>4791</v>
      </c>
      <c r="B3467" s="16" t="s">
        <v>4779</v>
      </c>
      <c r="C3467" s="16" t="s">
        <v>1265</v>
      </c>
      <c r="D3467" s="16" t="s">
        <v>160</v>
      </c>
      <c r="E3467" s="16" t="n">
        <v>2</v>
      </c>
      <c r="F3467" s="16" t="n">
        <v>1736</v>
      </c>
      <c r="G3467" s="16" t="n">
        <v>0.15</v>
      </c>
      <c r="H3467" s="16" t="s">
        <v>89</v>
      </c>
      <c r="I3467" s="16" t="s">
        <v>47</v>
      </c>
      <c r="J3467" s="16" t="n">
        <v>4</v>
      </c>
      <c r="K3467" s="16" t="n">
        <v>4</v>
      </c>
      <c r="L3467" s="16" t="s">
        <v>41</v>
      </c>
      <c r="M3467" s="18" t="n">
        <f aca="false">IF(ISNUMBER(B3467),B3467,IF(MID(B3467,3,1)="-",DATE(VALUE(RIGHT(B3467,4)),VALUE(MID(B3467,4,2)),VALUE(LEFT(B3467,2))),DATE(VALUE(LEFT(B3467,4)),VALUE(MID(B3467,6,2)),VALUE(RIGHT(B3467,2)))))</f>
        <v>45941</v>
      </c>
      <c r="N3467" s="16" t="n">
        <f aca="false">MONTH(M3467)</f>
        <v>10</v>
      </c>
      <c r="O3467" s="16" t="str">
        <f aca="false">PROPER(TRIM(H3467))</f>
        <v>Ahmedabad</v>
      </c>
      <c r="P3467" s="16" t="str">
        <f aca="false">IFERROR(VLOOKUP(O3467,city_map!$A$2:$B$6,2,FALSE()),O3467)</f>
        <v>Ahmedabad</v>
      </c>
      <c r="Q3467" s="16" t="n">
        <f aca="false">IF(ISNUMBER(F3467),F3467,VALUE(SUBSTITUTE(SUBSTITUTE(F3467,"₹",""),",","")))</f>
        <v>1736</v>
      </c>
      <c r="R3467" s="16" t="n">
        <f aca="false">IF(E3467=99,1,E3467)</f>
        <v>2</v>
      </c>
      <c r="S3467" s="16" t="n">
        <f aca="false">IF(G3467="",0,G3467)</f>
        <v>0.15</v>
      </c>
      <c r="T3467" s="16" t="str">
        <f aca="false">IF(I3467="","Unknown",IF(I3467="upi","UPI",I3467))</f>
        <v>Debit Card</v>
      </c>
      <c r="U3467" s="16" t="str">
        <f aca="false">IF(L3467="Yes","Y",IF(L3467="No","N",L3467))</f>
        <v>N</v>
      </c>
      <c r="V3467" s="19" t="n">
        <f aca="false">ROUND(R3467*Q3467*(1-S3467),2)</f>
        <v>2951.2</v>
      </c>
      <c r="W3467" s="16" t="str">
        <f aca="false">_xlfn.XLOOKUP(D3467,products!$A$2:$A$61,products!$C$2:$C$61,"Not found")</f>
        <v>Fashion</v>
      </c>
    </row>
    <row r="3468" customFormat="false" ht="15" hidden="false" customHeight="false" outlineLevel="0" collapsed="false">
      <c r="A3468" s="16" t="s">
        <v>4792</v>
      </c>
      <c r="B3468" s="16" t="s">
        <v>4779</v>
      </c>
      <c r="C3468" s="16" t="s">
        <v>1135</v>
      </c>
      <c r="D3468" s="16" t="s">
        <v>660</v>
      </c>
      <c r="E3468" s="16" t="n">
        <v>3</v>
      </c>
      <c r="F3468" s="16" t="n">
        <v>1752</v>
      </c>
      <c r="G3468" s="16" t="n">
        <v>0.25</v>
      </c>
      <c r="H3468" s="16" t="s">
        <v>81</v>
      </c>
      <c r="I3468" s="16" t="s">
        <v>60</v>
      </c>
      <c r="J3468" s="16" t="n">
        <v>4</v>
      </c>
      <c r="K3468" s="16" t="n">
        <v>4</v>
      </c>
      <c r="L3468" s="16" t="s">
        <v>41</v>
      </c>
      <c r="M3468" s="18" t="n">
        <f aca="false">IF(ISNUMBER(B3468),B3468,IF(MID(B3468,3,1)="-",DATE(VALUE(RIGHT(B3468,4)),VALUE(MID(B3468,4,2)),VALUE(LEFT(B3468,2))),DATE(VALUE(LEFT(B3468,4)),VALUE(MID(B3468,6,2)),VALUE(RIGHT(B3468,2)))))</f>
        <v>45941</v>
      </c>
      <c r="N3468" s="16" t="n">
        <f aca="false">MONTH(M3468)</f>
        <v>10</v>
      </c>
      <c r="O3468" s="16" t="str">
        <f aca="false">PROPER(TRIM(H3468))</f>
        <v>Hyderabad</v>
      </c>
      <c r="P3468" s="16" t="str">
        <f aca="false">IFERROR(VLOOKUP(O3468,city_map!$A$2:$B$6,2,FALSE()),O3468)</f>
        <v>Hyderabad</v>
      </c>
      <c r="Q3468" s="16" t="n">
        <f aca="false">IF(ISNUMBER(F3468),F3468,VALUE(SUBSTITUTE(SUBSTITUTE(F3468,"₹",""),",","")))</f>
        <v>1752</v>
      </c>
      <c r="R3468" s="16" t="n">
        <f aca="false">IF(E3468=99,1,E3468)</f>
        <v>3</v>
      </c>
      <c r="S3468" s="16" t="n">
        <f aca="false">IF(G3468="",0,G3468)</f>
        <v>0.25</v>
      </c>
      <c r="T3468" s="16" t="str">
        <f aca="false">IF(I3468="","Unknown",IF(I3468="upi","UPI",I3468))</f>
        <v>UPI</v>
      </c>
      <c r="U3468" s="16" t="str">
        <f aca="false">IF(L3468="Yes","Y",IF(L3468="No","N",L3468))</f>
        <v>N</v>
      </c>
      <c r="V3468" s="19" t="n">
        <f aca="false">ROUND(R3468*Q3468*(1-S3468),2)</f>
        <v>3942</v>
      </c>
      <c r="W3468" s="16" t="str">
        <f aca="false">_xlfn.XLOOKUP(D3468,products!$A$2:$A$61,products!$C$2:$C$61,"Not found")</f>
        <v>Beauty</v>
      </c>
    </row>
    <row r="3469" customFormat="false" ht="15" hidden="false" customHeight="false" outlineLevel="0" collapsed="false">
      <c r="A3469" s="16" t="s">
        <v>4793</v>
      </c>
      <c r="B3469" s="16" t="s">
        <v>4794</v>
      </c>
      <c r="C3469" s="16" t="s">
        <v>2061</v>
      </c>
      <c r="D3469" s="16" t="s">
        <v>639</v>
      </c>
      <c r="E3469" s="16" t="n">
        <v>1</v>
      </c>
      <c r="F3469" s="16" t="n">
        <v>783</v>
      </c>
      <c r="G3469" s="16" t="n">
        <v>0.15</v>
      </c>
      <c r="H3469" s="16" t="s">
        <v>112</v>
      </c>
      <c r="I3469" s="16" t="s">
        <v>60</v>
      </c>
      <c r="J3469" s="16" t="n">
        <v>5</v>
      </c>
      <c r="K3469" s="16" t="n">
        <v>5</v>
      </c>
      <c r="L3469" s="16" t="s">
        <v>41</v>
      </c>
      <c r="M3469" s="18" t="n">
        <f aca="false">IF(ISNUMBER(B3469),B3469,IF(MID(B3469,3,1)="-",DATE(VALUE(RIGHT(B3469,4)),VALUE(MID(B3469,4,2)),VALUE(LEFT(B3469,2))),DATE(VALUE(LEFT(B3469,4)),VALUE(MID(B3469,6,2)),VALUE(RIGHT(B3469,2)))))</f>
        <v>45941</v>
      </c>
      <c r="N3469" s="16" t="n">
        <f aca="false">MONTH(M3469)</f>
        <v>10</v>
      </c>
      <c r="O3469" s="16" t="str">
        <f aca="false">PROPER(TRIM(H3469))</f>
        <v>Mumbai</v>
      </c>
      <c r="P3469" s="16" t="str">
        <f aca="false">IFERROR(VLOOKUP(O3469,city_map!$A$2:$B$6,2,FALSE()),O3469)</f>
        <v>Mumbai</v>
      </c>
      <c r="Q3469" s="16" t="n">
        <f aca="false">IF(ISNUMBER(F3469),F3469,VALUE(SUBSTITUTE(SUBSTITUTE(F3469,"₹",""),",","")))</f>
        <v>783</v>
      </c>
      <c r="R3469" s="16" t="n">
        <f aca="false">IF(E3469=99,1,E3469)</f>
        <v>1</v>
      </c>
      <c r="S3469" s="16" t="n">
        <f aca="false">IF(G3469="",0,G3469)</f>
        <v>0.15</v>
      </c>
      <c r="T3469" s="16" t="str">
        <f aca="false">IF(I3469="","Unknown",IF(I3469="upi","UPI",I3469))</f>
        <v>UPI</v>
      </c>
      <c r="U3469" s="16" t="str">
        <f aca="false">IF(L3469="Yes","Y",IF(L3469="No","N",L3469))</f>
        <v>N</v>
      </c>
      <c r="V3469" s="19" t="n">
        <f aca="false">ROUND(R3469*Q3469*(1-S3469),2)</f>
        <v>665.55</v>
      </c>
      <c r="W3469" s="16" t="str">
        <f aca="false">_xlfn.XLOOKUP(D3469,products!$A$2:$A$61,products!$C$2:$C$61,"Not found")</f>
        <v>Beauty</v>
      </c>
    </row>
    <row r="3470" customFormat="false" ht="15" hidden="false" customHeight="false" outlineLevel="0" collapsed="false">
      <c r="A3470" s="16" t="s">
        <v>4795</v>
      </c>
      <c r="B3470" s="16" t="s">
        <v>4794</v>
      </c>
      <c r="C3470" s="16" t="s">
        <v>2684</v>
      </c>
      <c r="D3470" s="16" t="s">
        <v>92</v>
      </c>
      <c r="E3470" s="16" t="n">
        <v>1</v>
      </c>
      <c r="F3470" s="16" t="n">
        <v>4065</v>
      </c>
      <c r="G3470" s="16" t="n">
        <v>0.2</v>
      </c>
      <c r="H3470" s="16" t="s">
        <v>89</v>
      </c>
      <c r="I3470" s="16" t="s">
        <v>47</v>
      </c>
      <c r="J3470" s="16" t="n">
        <v>3</v>
      </c>
      <c r="K3470" s="16" t="n">
        <v>5</v>
      </c>
      <c r="L3470" s="16" t="s">
        <v>41</v>
      </c>
      <c r="M3470" s="18" t="n">
        <f aca="false">IF(ISNUMBER(B3470),B3470,IF(MID(B3470,3,1)="-",DATE(VALUE(RIGHT(B3470,4)),VALUE(MID(B3470,4,2)),VALUE(LEFT(B3470,2))),DATE(VALUE(LEFT(B3470,4)),VALUE(MID(B3470,6,2)),VALUE(RIGHT(B3470,2)))))</f>
        <v>45941</v>
      </c>
      <c r="N3470" s="16" t="n">
        <f aca="false">MONTH(M3470)</f>
        <v>10</v>
      </c>
      <c r="O3470" s="16" t="str">
        <f aca="false">PROPER(TRIM(H3470))</f>
        <v>Ahmedabad</v>
      </c>
      <c r="P3470" s="16" t="str">
        <f aca="false">IFERROR(VLOOKUP(O3470,city_map!$A$2:$B$6,2,FALSE()),O3470)</f>
        <v>Ahmedabad</v>
      </c>
      <c r="Q3470" s="16" t="n">
        <f aca="false">IF(ISNUMBER(F3470),F3470,VALUE(SUBSTITUTE(SUBSTITUTE(F3470,"₹",""),",","")))</f>
        <v>4065</v>
      </c>
      <c r="R3470" s="16" t="n">
        <f aca="false">IF(E3470=99,1,E3470)</f>
        <v>1</v>
      </c>
      <c r="S3470" s="16" t="n">
        <f aca="false">IF(G3470="",0,G3470)</f>
        <v>0.2</v>
      </c>
      <c r="T3470" s="16" t="str">
        <f aca="false">IF(I3470="","Unknown",IF(I3470="upi","UPI",I3470))</f>
        <v>Debit Card</v>
      </c>
      <c r="U3470" s="16" t="str">
        <f aca="false">IF(L3470="Yes","Y",IF(L3470="No","N",L3470))</f>
        <v>N</v>
      </c>
      <c r="V3470" s="19" t="n">
        <f aca="false">ROUND(R3470*Q3470*(1-S3470),2)</f>
        <v>3252</v>
      </c>
      <c r="W3470" s="16" t="str">
        <f aca="false">_xlfn.XLOOKUP(D3470,products!$A$2:$A$61,products!$C$2:$C$61,"Not found")</f>
        <v>Electronics</v>
      </c>
    </row>
    <row r="3471" customFormat="false" ht="15" hidden="false" customHeight="false" outlineLevel="0" collapsed="false">
      <c r="A3471" s="16" t="s">
        <v>4796</v>
      </c>
      <c r="B3471" s="16" t="s">
        <v>4779</v>
      </c>
      <c r="C3471" s="16" t="s">
        <v>894</v>
      </c>
      <c r="D3471" s="16" t="s">
        <v>440</v>
      </c>
      <c r="E3471" s="16" t="n">
        <v>2</v>
      </c>
      <c r="F3471" s="16" t="s">
        <v>4797</v>
      </c>
      <c r="G3471" s="16"/>
      <c r="H3471" s="16" t="s">
        <v>70</v>
      </c>
      <c r="I3471" s="16" t="s">
        <v>71</v>
      </c>
      <c r="J3471" s="16" t="n">
        <v>7</v>
      </c>
      <c r="K3471" s="16" t="n">
        <v>4</v>
      </c>
      <c r="L3471" s="16" t="s">
        <v>41</v>
      </c>
      <c r="M3471" s="18" t="n">
        <f aca="false">IF(ISNUMBER(B3471),B3471,IF(MID(B3471,3,1)="-",DATE(VALUE(RIGHT(B3471,4)),VALUE(MID(B3471,4,2)),VALUE(LEFT(B3471,2))),DATE(VALUE(LEFT(B3471,4)),VALUE(MID(B3471,6,2)),VALUE(RIGHT(B3471,2)))))</f>
        <v>45941</v>
      </c>
      <c r="N3471" s="16" t="n">
        <f aca="false">MONTH(M3471)</f>
        <v>10</v>
      </c>
      <c r="O3471" s="16" t="str">
        <f aca="false">PROPER(TRIM(H3471))</f>
        <v>Pune</v>
      </c>
      <c r="P3471" s="16" t="str">
        <f aca="false">IFERROR(VLOOKUP(O3471,city_map!$A$2:$B$6,2,FALSE()),O3471)</f>
        <v>Pune</v>
      </c>
      <c r="Q3471" s="16" t="n">
        <f aca="false">IF(ISNUMBER(F3471),F3471,VALUE(SUBSTITUTE(SUBSTITUTE(F3471,"₹",""),",","")))</f>
        <v>1432</v>
      </c>
      <c r="R3471" s="16" t="n">
        <f aca="false">IF(E3471=99,1,E3471)</f>
        <v>2</v>
      </c>
      <c r="S3471" s="16" t="n">
        <f aca="false">IF(G3471="",0,G3471)</f>
        <v>0</v>
      </c>
      <c r="T3471" s="16" t="str">
        <f aca="false">IF(I3471="","Unknown",IF(I3471="upi","UPI",I3471))</f>
        <v>Credit Card</v>
      </c>
      <c r="U3471" s="16" t="str">
        <f aca="false">IF(L3471="Yes","Y",IF(L3471="No","N",L3471))</f>
        <v>N</v>
      </c>
      <c r="V3471" s="19" t="n">
        <f aca="false">ROUND(R3471*Q3471*(1-S3471),2)</f>
        <v>2864</v>
      </c>
      <c r="W3471" s="16" t="str">
        <f aca="false">_xlfn.XLOOKUP(D3471,products!$A$2:$A$61,products!$C$2:$C$61,"Not found")</f>
        <v>Home</v>
      </c>
    </row>
    <row r="3472" customFormat="false" ht="15" hidden="false" customHeight="false" outlineLevel="0" collapsed="false">
      <c r="A3472" s="16" t="s">
        <v>4798</v>
      </c>
      <c r="B3472" s="16" t="s">
        <v>4779</v>
      </c>
      <c r="C3472" s="16" t="s">
        <v>264</v>
      </c>
      <c r="D3472" s="16" t="s">
        <v>88</v>
      </c>
      <c r="E3472" s="16" t="n">
        <v>3</v>
      </c>
      <c r="F3472" s="16" t="n">
        <v>2856</v>
      </c>
      <c r="G3472" s="16" t="n">
        <v>0.25</v>
      </c>
      <c r="H3472" s="16" t="s">
        <v>89</v>
      </c>
      <c r="I3472" s="16" t="s">
        <v>60</v>
      </c>
      <c r="J3472" s="16" t="n">
        <v>4</v>
      </c>
      <c r="K3472" s="16" t="n">
        <v>2</v>
      </c>
      <c r="L3472" s="16" t="s">
        <v>57</v>
      </c>
      <c r="M3472" s="18" t="n">
        <f aca="false">IF(ISNUMBER(B3472),B3472,IF(MID(B3472,3,1)="-",DATE(VALUE(RIGHT(B3472,4)),VALUE(MID(B3472,4,2)),VALUE(LEFT(B3472,2))),DATE(VALUE(LEFT(B3472,4)),VALUE(MID(B3472,6,2)),VALUE(RIGHT(B3472,2)))))</f>
        <v>45941</v>
      </c>
      <c r="N3472" s="16" t="n">
        <f aca="false">MONTH(M3472)</f>
        <v>10</v>
      </c>
      <c r="O3472" s="16" t="str">
        <f aca="false">PROPER(TRIM(H3472))</f>
        <v>Ahmedabad</v>
      </c>
      <c r="P3472" s="16" t="str">
        <f aca="false">IFERROR(VLOOKUP(O3472,city_map!$A$2:$B$6,2,FALSE()),O3472)</f>
        <v>Ahmedabad</v>
      </c>
      <c r="Q3472" s="16" t="n">
        <f aca="false">IF(ISNUMBER(F3472),F3472,VALUE(SUBSTITUTE(SUBSTITUTE(F3472,"₹",""),",","")))</f>
        <v>2856</v>
      </c>
      <c r="R3472" s="16" t="n">
        <f aca="false">IF(E3472=99,1,E3472)</f>
        <v>3</v>
      </c>
      <c r="S3472" s="16" t="n">
        <f aca="false">IF(G3472="",0,G3472)</f>
        <v>0.25</v>
      </c>
      <c r="T3472" s="16" t="str">
        <f aca="false">IF(I3472="","Unknown",IF(I3472="upi","UPI",I3472))</f>
        <v>UPI</v>
      </c>
      <c r="U3472" s="16" t="str">
        <f aca="false">IF(L3472="Yes","Y",IF(L3472="No","N",L3472))</f>
        <v>Y</v>
      </c>
      <c r="V3472" s="19" t="n">
        <f aca="false">ROUND(R3472*Q3472*(1-S3472),2)</f>
        <v>6426</v>
      </c>
      <c r="W3472" s="16" t="str">
        <f aca="false">_xlfn.XLOOKUP(D3472,products!$A$2:$A$61,products!$C$2:$C$61,"Not found")</f>
        <v>Fashion</v>
      </c>
    </row>
    <row r="3473" customFormat="false" ht="15" hidden="false" customHeight="false" outlineLevel="0" collapsed="false">
      <c r="A3473" s="16" t="s">
        <v>4799</v>
      </c>
      <c r="B3473" s="16" t="s">
        <v>4779</v>
      </c>
      <c r="C3473" s="16" t="s">
        <v>2924</v>
      </c>
      <c r="D3473" s="16" t="s">
        <v>136</v>
      </c>
      <c r="E3473" s="16" t="n">
        <v>2</v>
      </c>
      <c r="F3473" s="16" t="n">
        <v>2232</v>
      </c>
      <c r="G3473" s="16" t="n">
        <v>0.25</v>
      </c>
      <c r="H3473" s="16" t="s">
        <v>112</v>
      </c>
      <c r="I3473" s="16" t="s">
        <v>60</v>
      </c>
      <c r="J3473" s="16" t="n">
        <v>4</v>
      </c>
      <c r="K3473" s="16"/>
      <c r="L3473" s="16" t="s">
        <v>41</v>
      </c>
      <c r="M3473" s="18" t="n">
        <f aca="false">IF(ISNUMBER(B3473),B3473,IF(MID(B3473,3,1)="-",DATE(VALUE(RIGHT(B3473,4)),VALUE(MID(B3473,4,2)),VALUE(LEFT(B3473,2))),DATE(VALUE(LEFT(B3473,4)),VALUE(MID(B3473,6,2)),VALUE(RIGHT(B3473,2)))))</f>
        <v>45941</v>
      </c>
      <c r="N3473" s="16" t="n">
        <f aca="false">MONTH(M3473)</f>
        <v>10</v>
      </c>
      <c r="O3473" s="16" t="str">
        <f aca="false">PROPER(TRIM(H3473))</f>
        <v>Mumbai</v>
      </c>
      <c r="P3473" s="16" t="str">
        <f aca="false">IFERROR(VLOOKUP(O3473,city_map!$A$2:$B$6,2,FALSE()),O3473)</f>
        <v>Mumbai</v>
      </c>
      <c r="Q3473" s="16" t="n">
        <f aca="false">IF(ISNUMBER(F3473),F3473,VALUE(SUBSTITUTE(SUBSTITUTE(F3473,"₹",""),",","")))</f>
        <v>2232</v>
      </c>
      <c r="R3473" s="16" t="n">
        <f aca="false">IF(E3473=99,1,E3473)</f>
        <v>2</v>
      </c>
      <c r="S3473" s="16" t="n">
        <f aca="false">IF(G3473="",0,G3473)</f>
        <v>0.25</v>
      </c>
      <c r="T3473" s="16" t="str">
        <f aca="false">IF(I3473="","Unknown",IF(I3473="upi","UPI",I3473))</f>
        <v>UPI</v>
      </c>
      <c r="U3473" s="16" t="str">
        <f aca="false">IF(L3473="Yes","Y",IF(L3473="No","N",L3473))</f>
        <v>N</v>
      </c>
      <c r="V3473" s="19" t="n">
        <f aca="false">ROUND(R3473*Q3473*(1-S3473),2)</f>
        <v>3348</v>
      </c>
      <c r="W3473" s="16" t="str">
        <f aca="false">_xlfn.XLOOKUP(D3473,products!$A$2:$A$61,products!$C$2:$C$61,"Not found")</f>
        <v>Electronics</v>
      </c>
    </row>
    <row r="3474" customFormat="false" ht="15" hidden="false" customHeight="false" outlineLevel="0" collapsed="false">
      <c r="A3474" s="16" t="s">
        <v>4800</v>
      </c>
      <c r="B3474" s="16" t="s">
        <v>4801</v>
      </c>
      <c r="C3474" s="16" t="s">
        <v>888</v>
      </c>
      <c r="D3474" s="16" t="s">
        <v>74</v>
      </c>
      <c r="E3474" s="16" t="n">
        <v>3</v>
      </c>
      <c r="F3474" s="16" t="n">
        <v>19344</v>
      </c>
      <c r="G3474" s="16" t="n">
        <v>0.3</v>
      </c>
      <c r="H3474" s="16" t="s">
        <v>130</v>
      </c>
      <c r="I3474" s="16" t="s">
        <v>60</v>
      </c>
      <c r="J3474" s="16" t="n">
        <v>5</v>
      </c>
      <c r="K3474" s="16" t="n">
        <v>4</v>
      </c>
      <c r="L3474" s="16" t="s">
        <v>41</v>
      </c>
      <c r="M3474" s="18" t="n">
        <f aca="false">IF(ISNUMBER(B3474),B3474,IF(MID(B3474,3,1)="-",DATE(VALUE(RIGHT(B3474,4)),VALUE(MID(B3474,4,2)),VALUE(LEFT(B3474,2))),DATE(VALUE(LEFT(B3474,4)),VALUE(MID(B3474,6,2)),VALUE(RIGHT(B3474,2)))))</f>
        <v>45942</v>
      </c>
      <c r="N3474" s="16" t="n">
        <f aca="false">MONTH(M3474)</f>
        <v>10</v>
      </c>
      <c r="O3474" s="16" t="str">
        <f aca="false">PROPER(TRIM(H3474))</f>
        <v>Bengaluru</v>
      </c>
      <c r="P3474" s="16" t="str">
        <f aca="false">IFERROR(VLOOKUP(O3474,city_map!$A$2:$B$6,2,FALSE()),O3474)</f>
        <v>Bengaluru</v>
      </c>
      <c r="Q3474" s="16" t="n">
        <f aca="false">IF(ISNUMBER(F3474),F3474,VALUE(SUBSTITUTE(SUBSTITUTE(F3474,"₹",""),",","")))</f>
        <v>19344</v>
      </c>
      <c r="R3474" s="16" t="n">
        <f aca="false">IF(E3474=99,1,E3474)</f>
        <v>3</v>
      </c>
      <c r="S3474" s="16" t="n">
        <f aca="false">IF(G3474="",0,G3474)</f>
        <v>0.3</v>
      </c>
      <c r="T3474" s="16" t="str">
        <f aca="false">IF(I3474="","Unknown",IF(I3474="upi","UPI",I3474))</f>
        <v>UPI</v>
      </c>
      <c r="U3474" s="16" t="str">
        <f aca="false">IF(L3474="Yes","Y",IF(L3474="No","N",L3474))</f>
        <v>N</v>
      </c>
      <c r="V3474" s="19" t="n">
        <f aca="false">ROUND(R3474*Q3474*(1-S3474),2)</f>
        <v>40622.4</v>
      </c>
      <c r="W3474" s="16" t="str">
        <f aca="false">_xlfn.XLOOKUP(D3474,products!$A$2:$A$61,products!$C$2:$C$61,"Not found")</f>
        <v>Electronics</v>
      </c>
    </row>
    <row r="3475" customFormat="false" ht="15" hidden="false" customHeight="false" outlineLevel="0" collapsed="false">
      <c r="A3475" s="16" t="s">
        <v>4802</v>
      </c>
      <c r="B3475" s="16" t="s">
        <v>4801</v>
      </c>
      <c r="C3475" s="16" t="s">
        <v>2720</v>
      </c>
      <c r="D3475" s="16" t="s">
        <v>440</v>
      </c>
      <c r="E3475" s="16" t="n">
        <v>4</v>
      </c>
      <c r="F3475" s="16" t="n">
        <v>1372</v>
      </c>
      <c r="G3475" s="16" t="n">
        <v>0.3</v>
      </c>
      <c r="H3475" s="16" t="s">
        <v>46</v>
      </c>
      <c r="I3475" s="16" t="s">
        <v>47</v>
      </c>
      <c r="J3475" s="16" t="n">
        <v>4</v>
      </c>
      <c r="K3475" s="16" t="n">
        <v>4</v>
      </c>
      <c r="L3475" s="16" t="s">
        <v>41</v>
      </c>
      <c r="M3475" s="18" t="n">
        <f aca="false">IF(ISNUMBER(B3475),B3475,IF(MID(B3475,3,1)="-",DATE(VALUE(RIGHT(B3475,4)),VALUE(MID(B3475,4,2)),VALUE(LEFT(B3475,2))),DATE(VALUE(LEFT(B3475,4)),VALUE(MID(B3475,6,2)),VALUE(RIGHT(B3475,2)))))</f>
        <v>45942</v>
      </c>
      <c r="N3475" s="16" t="n">
        <f aca="false">MONTH(M3475)</f>
        <v>10</v>
      </c>
      <c r="O3475" s="16" t="str">
        <f aca="false">PROPER(TRIM(H3475))</f>
        <v>Chennai</v>
      </c>
      <c r="P3475" s="16" t="str">
        <f aca="false">IFERROR(VLOOKUP(O3475,city_map!$A$2:$B$6,2,FALSE()),O3475)</f>
        <v>Chennai</v>
      </c>
      <c r="Q3475" s="16" t="n">
        <f aca="false">IF(ISNUMBER(F3475),F3475,VALUE(SUBSTITUTE(SUBSTITUTE(F3475,"₹",""),",","")))</f>
        <v>1372</v>
      </c>
      <c r="R3475" s="16" t="n">
        <f aca="false">IF(E3475=99,1,E3475)</f>
        <v>4</v>
      </c>
      <c r="S3475" s="16" t="n">
        <f aca="false">IF(G3475="",0,G3475)</f>
        <v>0.3</v>
      </c>
      <c r="T3475" s="16" t="str">
        <f aca="false">IF(I3475="","Unknown",IF(I3475="upi","UPI",I3475))</f>
        <v>Debit Card</v>
      </c>
      <c r="U3475" s="16" t="str">
        <f aca="false">IF(L3475="Yes","Y",IF(L3475="No","N",L3475))</f>
        <v>N</v>
      </c>
      <c r="V3475" s="19" t="n">
        <f aca="false">ROUND(R3475*Q3475*(1-S3475),2)</f>
        <v>3841.6</v>
      </c>
      <c r="W3475" s="16" t="str">
        <f aca="false">_xlfn.XLOOKUP(D3475,products!$A$2:$A$61,products!$C$2:$C$61,"Not found")</f>
        <v>Home</v>
      </c>
    </row>
    <row r="3476" customFormat="false" ht="15" hidden="false" customHeight="false" outlineLevel="0" collapsed="false">
      <c r="A3476" s="16" t="s">
        <v>4803</v>
      </c>
      <c r="B3476" s="16" t="s">
        <v>4801</v>
      </c>
      <c r="C3476" s="16" t="s">
        <v>1731</v>
      </c>
      <c r="D3476" s="16" t="s">
        <v>308</v>
      </c>
      <c r="E3476" s="16" t="n">
        <v>3</v>
      </c>
      <c r="F3476" s="16" t="n">
        <v>196</v>
      </c>
      <c r="G3476" s="16" t="n">
        <v>0.2</v>
      </c>
      <c r="H3476" s="16" t="s">
        <v>56</v>
      </c>
      <c r="I3476" s="16" t="s">
        <v>100</v>
      </c>
      <c r="J3476" s="16" t="n">
        <v>5</v>
      </c>
      <c r="K3476" s="16" t="n">
        <v>4</v>
      </c>
      <c r="L3476" s="16" t="s">
        <v>41</v>
      </c>
      <c r="M3476" s="18" t="n">
        <f aca="false">IF(ISNUMBER(B3476),B3476,IF(MID(B3476,3,1)="-",DATE(VALUE(RIGHT(B3476,4)),VALUE(MID(B3476,4,2)),VALUE(LEFT(B3476,2))),DATE(VALUE(LEFT(B3476,4)),VALUE(MID(B3476,6,2)),VALUE(RIGHT(B3476,2)))))</f>
        <v>45942</v>
      </c>
      <c r="N3476" s="16" t="n">
        <f aca="false">MONTH(M3476)</f>
        <v>10</v>
      </c>
      <c r="O3476" s="16" t="str">
        <f aca="false">PROPER(TRIM(H3476))</f>
        <v>Lucknow</v>
      </c>
      <c r="P3476" s="16" t="str">
        <f aca="false">IFERROR(VLOOKUP(O3476,city_map!$A$2:$B$6,2,FALSE()),O3476)</f>
        <v>Lucknow</v>
      </c>
      <c r="Q3476" s="16" t="n">
        <f aca="false">IF(ISNUMBER(F3476),F3476,VALUE(SUBSTITUTE(SUBSTITUTE(F3476,"₹",""),",","")))</f>
        <v>196</v>
      </c>
      <c r="R3476" s="16" t="n">
        <f aca="false">IF(E3476=99,1,E3476)</f>
        <v>3</v>
      </c>
      <c r="S3476" s="16" t="n">
        <f aca="false">IF(G3476="",0,G3476)</f>
        <v>0.2</v>
      </c>
      <c r="T3476" s="16" t="str">
        <f aca="false">IF(I3476="","Unknown",IF(I3476="upi","UPI",I3476))</f>
        <v>Net Banking</v>
      </c>
      <c r="U3476" s="16" t="str">
        <f aca="false">IF(L3476="Yes","Y",IF(L3476="No","N",L3476))</f>
        <v>N</v>
      </c>
      <c r="V3476" s="19" t="n">
        <f aca="false">ROUND(R3476*Q3476*(1-S3476),2)</f>
        <v>470.4</v>
      </c>
      <c r="W3476" s="16" t="str">
        <f aca="false">_xlfn.XLOOKUP(D3476,products!$A$2:$A$61,products!$C$2:$C$61,"Not found")</f>
        <v>Beauty</v>
      </c>
    </row>
    <row r="3477" customFormat="false" ht="15" hidden="false" customHeight="false" outlineLevel="0" collapsed="false">
      <c r="A3477" s="16" t="s">
        <v>4804</v>
      </c>
      <c r="B3477" s="16" t="s">
        <v>4801</v>
      </c>
      <c r="C3477" s="16" t="s">
        <v>3821</v>
      </c>
      <c r="D3477" s="16" t="s">
        <v>111</v>
      </c>
      <c r="E3477" s="16" t="n">
        <v>3</v>
      </c>
      <c r="F3477" s="16" t="n">
        <v>980</v>
      </c>
      <c r="G3477" s="16" t="n">
        <v>0.15</v>
      </c>
      <c r="H3477" s="16" t="s">
        <v>89</v>
      </c>
      <c r="I3477" s="16" t="s">
        <v>40</v>
      </c>
      <c r="J3477" s="16" t="n">
        <v>4</v>
      </c>
      <c r="K3477" s="16" t="n">
        <v>4</v>
      </c>
      <c r="L3477" s="16" t="s">
        <v>41</v>
      </c>
      <c r="M3477" s="18" t="n">
        <f aca="false">IF(ISNUMBER(B3477),B3477,IF(MID(B3477,3,1)="-",DATE(VALUE(RIGHT(B3477,4)),VALUE(MID(B3477,4,2)),VALUE(LEFT(B3477,2))),DATE(VALUE(LEFT(B3477,4)),VALUE(MID(B3477,6,2)),VALUE(RIGHT(B3477,2)))))</f>
        <v>45942</v>
      </c>
      <c r="N3477" s="16" t="n">
        <f aca="false">MONTH(M3477)</f>
        <v>10</v>
      </c>
      <c r="O3477" s="16" t="str">
        <f aca="false">PROPER(TRIM(H3477))</f>
        <v>Ahmedabad</v>
      </c>
      <c r="P3477" s="16" t="str">
        <f aca="false">IFERROR(VLOOKUP(O3477,city_map!$A$2:$B$6,2,FALSE()),O3477)</f>
        <v>Ahmedabad</v>
      </c>
      <c r="Q3477" s="16" t="n">
        <f aca="false">IF(ISNUMBER(F3477),F3477,VALUE(SUBSTITUTE(SUBSTITUTE(F3477,"₹",""),",","")))</f>
        <v>980</v>
      </c>
      <c r="R3477" s="16" t="n">
        <f aca="false">IF(E3477=99,1,E3477)</f>
        <v>3</v>
      </c>
      <c r="S3477" s="16" t="n">
        <f aca="false">IF(G3477="",0,G3477)</f>
        <v>0.15</v>
      </c>
      <c r="T3477" s="16" t="str">
        <f aca="false">IF(I3477="","Unknown",IF(I3477="upi","UPI",I3477))</f>
        <v>COD</v>
      </c>
      <c r="U3477" s="16" t="str">
        <f aca="false">IF(L3477="Yes","Y",IF(L3477="No","N",L3477))</f>
        <v>N</v>
      </c>
      <c r="V3477" s="19" t="n">
        <f aca="false">ROUND(R3477*Q3477*(1-S3477),2)</f>
        <v>2499</v>
      </c>
      <c r="W3477" s="16" t="str">
        <f aca="false">_xlfn.XLOOKUP(D3477,products!$A$2:$A$61,products!$C$2:$C$61,"Not found")</f>
        <v>Books</v>
      </c>
    </row>
    <row r="3478" customFormat="false" ht="15" hidden="false" customHeight="false" outlineLevel="0" collapsed="false">
      <c r="A3478" s="16" t="s">
        <v>4805</v>
      </c>
      <c r="B3478" s="16" t="s">
        <v>4801</v>
      </c>
      <c r="C3478" s="16" t="s">
        <v>228</v>
      </c>
      <c r="D3478" s="16" t="s">
        <v>45</v>
      </c>
      <c r="E3478" s="16" t="n">
        <v>2</v>
      </c>
      <c r="F3478" s="16" t="n">
        <v>289</v>
      </c>
      <c r="G3478" s="16" t="n">
        <v>0.3</v>
      </c>
      <c r="H3478" s="16" t="s">
        <v>46</v>
      </c>
      <c r="I3478" s="16" t="s">
        <v>40</v>
      </c>
      <c r="J3478" s="16" t="n">
        <v>4</v>
      </c>
      <c r="K3478" s="16" t="n">
        <v>4</v>
      </c>
      <c r="L3478" s="16" t="s">
        <v>57</v>
      </c>
      <c r="M3478" s="18" t="n">
        <f aca="false">IF(ISNUMBER(B3478),B3478,IF(MID(B3478,3,1)="-",DATE(VALUE(RIGHT(B3478,4)),VALUE(MID(B3478,4,2)),VALUE(LEFT(B3478,2))),DATE(VALUE(LEFT(B3478,4)),VALUE(MID(B3478,6,2)),VALUE(RIGHT(B3478,2)))))</f>
        <v>45942</v>
      </c>
      <c r="N3478" s="16" t="n">
        <f aca="false">MONTH(M3478)</f>
        <v>10</v>
      </c>
      <c r="O3478" s="16" t="str">
        <f aca="false">PROPER(TRIM(H3478))</f>
        <v>Chennai</v>
      </c>
      <c r="P3478" s="16" t="str">
        <f aca="false">IFERROR(VLOOKUP(O3478,city_map!$A$2:$B$6,2,FALSE()),O3478)</f>
        <v>Chennai</v>
      </c>
      <c r="Q3478" s="16" t="n">
        <f aca="false">IF(ISNUMBER(F3478),F3478,VALUE(SUBSTITUTE(SUBSTITUTE(F3478,"₹",""),",","")))</f>
        <v>289</v>
      </c>
      <c r="R3478" s="16" t="n">
        <f aca="false">IF(E3478=99,1,E3478)</f>
        <v>2</v>
      </c>
      <c r="S3478" s="16" t="n">
        <f aca="false">IF(G3478="",0,G3478)</f>
        <v>0.3</v>
      </c>
      <c r="T3478" s="16" t="str">
        <f aca="false">IF(I3478="","Unknown",IF(I3478="upi","UPI",I3478))</f>
        <v>COD</v>
      </c>
      <c r="U3478" s="16" t="str">
        <f aca="false">IF(L3478="Yes","Y",IF(L3478="No","N",L3478))</f>
        <v>Y</v>
      </c>
      <c r="V3478" s="19" t="n">
        <f aca="false">ROUND(R3478*Q3478*(1-S3478),2)</f>
        <v>404.6</v>
      </c>
      <c r="W3478" s="16" t="str">
        <f aca="false">_xlfn.XLOOKUP(D3478,products!$A$2:$A$61,products!$C$2:$C$61,"Not found")</f>
        <v>Beauty</v>
      </c>
    </row>
    <row r="3479" customFormat="false" ht="15" hidden="false" customHeight="false" outlineLevel="0" collapsed="false">
      <c r="A3479" s="16" t="s">
        <v>4806</v>
      </c>
      <c r="B3479" s="16" t="s">
        <v>4801</v>
      </c>
      <c r="C3479" s="16" t="s">
        <v>1063</v>
      </c>
      <c r="D3479" s="16" t="s">
        <v>99</v>
      </c>
      <c r="E3479" s="16" t="n">
        <v>2</v>
      </c>
      <c r="F3479" s="16" t="n">
        <v>708</v>
      </c>
      <c r="G3479" s="16" t="n">
        <v>0.3</v>
      </c>
      <c r="H3479" s="16" t="s">
        <v>81</v>
      </c>
      <c r="I3479" s="16" t="s">
        <v>60</v>
      </c>
      <c r="J3479" s="16" t="n">
        <v>4</v>
      </c>
      <c r="K3479" s="16" t="n">
        <v>4</v>
      </c>
      <c r="L3479" s="16" t="s">
        <v>41</v>
      </c>
      <c r="M3479" s="18" t="n">
        <f aca="false">IF(ISNUMBER(B3479),B3479,IF(MID(B3479,3,1)="-",DATE(VALUE(RIGHT(B3479,4)),VALUE(MID(B3479,4,2)),VALUE(LEFT(B3479,2))),DATE(VALUE(LEFT(B3479,4)),VALUE(MID(B3479,6,2)),VALUE(RIGHT(B3479,2)))))</f>
        <v>45942</v>
      </c>
      <c r="N3479" s="16" t="n">
        <f aca="false">MONTH(M3479)</f>
        <v>10</v>
      </c>
      <c r="O3479" s="16" t="str">
        <f aca="false">PROPER(TRIM(H3479))</f>
        <v>Hyderabad</v>
      </c>
      <c r="P3479" s="16" t="str">
        <f aca="false">IFERROR(VLOOKUP(O3479,city_map!$A$2:$B$6,2,FALSE()),O3479)</f>
        <v>Hyderabad</v>
      </c>
      <c r="Q3479" s="16" t="n">
        <f aca="false">IF(ISNUMBER(F3479),F3479,VALUE(SUBSTITUTE(SUBSTITUTE(F3479,"₹",""),",","")))</f>
        <v>708</v>
      </c>
      <c r="R3479" s="16" t="n">
        <f aca="false">IF(E3479=99,1,E3479)</f>
        <v>2</v>
      </c>
      <c r="S3479" s="16" t="n">
        <f aca="false">IF(G3479="",0,G3479)</f>
        <v>0.3</v>
      </c>
      <c r="T3479" s="16" t="str">
        <f aca="false">IF(I3479="","Unknown",IF(I3479="upi","UPI",I3479))</f>
        <v>UPI</v>
      </c>
      <c r="U3479" s="16" t="str">
        <f aca="false">IF(L3479="Yes","Y",IF(L3479="No","N",L3479))</f>
        <v>N</v>
      </c>
      <c r="V3479" s="19" t="n">
        <f aca="false">ROUND(R3479*Q3479*(1-S3479),2)</f>
        <v>991.2</v>
      </c>
      <c r="W3479" s="16" t="str">
        <f aca="false">_xlfn.XLOOKUP(D3479,products!$A$2:$A$61,products!$C$2:$C$61,"Not found")</f>
        <v>Fashion</v>
      </c>
    </row>
    <row r="3480" customFormat="false" ht="15" hidden="false" customHeight="false" outlineLevel="0" collapsed="false">
      <c r="A3480" s="16" t="s">
        <v>4807</v>
      </c>
      <c r="B3480" s="16" t="s">
        <v>4801</v>
      </c>
      <c r="C3480" s="16" t="s">
        <v>2859</v>
      </c>
      <c r="D3480" s="16" t="s">
        <v>179</v>
      </c>
      <c r="E3480" s="16" t="n">
        <v>3</v>
      </c>
      <c r="F3480" s="16" t="n">
        <v>2567</v>
      </c>
      <c r="G3480" s="16" t="n">
        <v>0.15</v>
      </c>
      <c r="H3480" s="16" t="s">
        <v>130</v>
      </c>
      <c r="I3480" s="16" t="s">
        <v>71</v>
      </c>
      <c r="J3480" s="16" t="n">
        <v>3</v>
      </c>
      <c r="K3480" s="16" t="n">
        <v>5</v>
      </c>
      <c r="L3480" s="16" t="s">
        <v>41</v>
      </c>
      <c r="M3480" s="18" t="n">
        <f aca="false">IF(ISNUMBER(B3480),B3480,IF(MID(B3480,3,1)="-",DATE(VALUE(RIGHT(B3480,4)),VALUE(MID(B3480,4,2)),VALUE(LEFT(B3480,2))),DATE(VALUE(LEFT(B3480,4)),VALUE(MID(B3480,6,2)),VALUE(RIGHT(B3480,2)))))</f>
        <v>45942</v>
      </c>
      <c r="N3480" s="16" t="n">
        <f aca="false">MONTH(M3480)</f>
        <v>10</v>
      </c>
      <c r="O3480" s="16" t="str">
        <f aca="false">PROPER(TRIM(H3480))</f>
        <v>Bengaluru</v>
      </c>
      <c r="P3480" s="16" t="str">
        <f aca="false">IFERROR(VLOOKUP(O3480,city_map!$A$2:$B$6,2,FALSE()),O3480)</f>
        <v>Bengaluru</v>
      </c>
      <c r="Q3480" s="16" t="n">
        <f aca="false">IF(ISNUMBER(F3480),F3480,VALUE(SUBSTITUTE(SUBSTITUTE(F3480,"₹",""),",","")))</f>
        <v>2567</v>
      </c>
      <c r="R3480" s="16" t="n">
        <f aca="false">IF(E3480=99,1,E3480)</f>
        <v>3</v>
      </c>
      <c r="S3480" s="16" t="n">
        <f aca="false">IF(G3480="",0,G3480)</f>
        <v>0.15</v>
      </c>
      <c r="T3480" s="16" t="str">
        <f aca="false">IF(I3480="","Unknown",IF(I3480="upi","UPI",I3480))</f>
        <v>Credit Card</v>
      </c>
      <c r="U3480" s="16" t="str">
        <f aca="false">IF(L3480="Yes","Y",IF(L3480="No","N",L3480))</f>
        <v>N</v>
      </c>
      <c r="V3480" s="19" t="n">
        <f aca="false">ROUND(R3480*Q3480*(1-S3480),2)</f>
        <v>6545.85</v>
      </c>
      <c r="W3480" s="16" t="str">
        <f aca="false">_xlfn.XLOOKUP(D3480,products!$A$2:$A$61,products!$C$2:$C$61,"Not found")</f>
        <v>Electronics</v>
      </c>
    </row>
    <row r="3481" customFormat="false" ht="15" hidden="false" customHeight="false" outlineLevel="0" collapsed="false">
      <c r="A3481" s="16" t="s">
        <v>4808</v>
      </c>
      <c r="B3481" s="16" t="s">
        <v>4801</v>
      </c>
      <c r="C3481" s="16" t="s">
        <v>457</v>
      </c>
      <c r="D3481" s="16" t="s">
        <v>149</v>
      </c>
      <c r="E3481" s="16" t="n">
        <v>3</v>
      </c>
      <c r="F3481" s="16" t="n">
        <v>1622</v>
      </c>
      <c r="G3481" s="16" t="n">
        <v>0.3</v>
      </c>
      <c r="H3481" s="16" t="s">
        <v>112</v>
      </c>
      <c r="I3481" s="16" t="s">
        <v>60</v>
      </c>
      <c r="J3481" s="16" t="n">
        <v>6</v>
      </c>
      <c r="K3481" s="16" t="n">
        <v>3</v>
      </c>
      <c r="L3481" s="16" t="s">
        <v>41</v>
      </c>
      <c r="M3481" s="18" t="n">
        <f aca="false">IF(ISNUMBER(B3481),B3481,IF(MID(B3481,3,1)="-",DATE(VALUE(RIGHT(B3481,4)),VALUE(MID(B3481,4,2)),VALUE(LEFT(B3481,2))),DATE(VALUE(LEFT(B3481,4)),VALUE(MID(B3481,6,2)),VALUE(RIGHT(B3481,2)))))</f>
        <v>45942</v>
      </c>
      <c r="N3481" s="16" t="n">
        <f aca="false">MONTH(M3481)</f>
        <v>10</v>
      </c>
      <c r="O3481" s="16" t="str">
        <f aca="false">PROPER(TRIM(H3481))</f>
        <v>Mumbai</v>
      </c>
      <c r="P3481" s="16" t="str">
        <f aca="false">IFERROR(VLOOKUP(O3481,city_map!$A$2:$B$6,2,FALSE()),O3481)</f>
        <v>Mumbai</v>
      </c>
      <c r="Q3481" s="16" t="n">
        <f aca="false">IF(ISNUMBER(F3481),F3481,VALUE(SUBSTITUTE(SUBSTITUTE(F3481,"₹",""),",","")))</f>
        <v>1622</v>
      </c>
      <c r="R3481" s="16" t="n">
        <f aca="false">IF(E3481=99,1,E3481)</f>
        <v>3</v>
      </c>
      <c r="S3481" s="16" t="n">
        <f aca="false">IF(G3481="",0,G3481)</f>
        <v>0.3</v>
      </c>
      <c r="T3481" s="16" t="str">
        <f aca="false">IF(I3481="","Unknown",IF(I3481="upi","UPI",I3481))</f>
        <v>UPI</v>
      </c>
      <c r="U3481" s="16" t="str">
        <f aca="false">IF(L3481="Yes","Y",IF(L3481="No","N",L3481))</f>
        <v>N</v>
      </c>
      <c r="V3481" s="19" t="n">
        <f aca="false">ROUND(R3481*Q3481*(1-S3481),2)</f>
        <v>3406.2</v>
      </c>
      <c r="W3481" s="16" t="str">
        <f aca="false">_xlfn.XLOOKUP(D3481,products!$A$2:$A$61,products!$C$2:$C$61,"Not found")</f>
        <v>Fashion</v>
      </c>
    </row>
    <row r="3482" customFormat="false" ht="15" hidden="false" customHeight="false" outlineLevel="0" collapsed="false">
      <c r="A3482" s="16" t="s">
        <v>4809</v>
      </c>
      <c r="B3482" s="16" t="s">
        <v>4801</v>
      </c>
      <c r="C3482" s="16" t="s">
        <v>188</v>
      </c>
      <c r="D3482" s="16" t="s">
        <v>63</v>
      </c>
      <c r="E3482" s="16" t="n">
        <v>2</v>
      </c>
      <c r="F3482" s="16" t="n">
        <v>1467</v>
      </c>
      <c r="G3482" s="16" t="n">
        <v>0.4</v>
      </c>
      <c r="H3482" s="16" t="s">
        <v>81</v>
      </c>
      <c r="I3482" s="16"/>
      <c r="J3482" s="16" t="n">
        <v>5</v>
      </c>
      <c r="K3482" s="16" t="n">
        <v>4</v>
      </c>
      <c r="L3482" s="16" t="s">
        <v>57</v>
      </c>
      <c r="M3482" s="18" t="n">
        <f aca="false">IF(ISNUMBER(B3482),B3482,IF(MID(B3482,3,1)="-",DATE(VALUE(RIGHT(B3482,4)),VALUE(MID(B3482,4,2)),VALUE(LEFT(B3482,2))),DATE(VALUE(LEFT(B3482,4)),VALUE(MID(B3482,6,2)),VALUE(RIGHT(B3482,2)))))</f>
        <v>45942</v>
      </c>
      <c r="N3482" s="16" t="n">
        <f aca="false">MONTH(M3482)</f>
        <v>10</v>
      </c>
      <c r="O3482" s="16" t="str">
        <f aca="false">PROPER(TRIM(H3482))</f>
        <v>Hyderabad</v>
      </c>
      <c r="P3482" s="16" t="str">
        <f aca="false">IFERROR(VLOOKUP(O3482,city_map!$A$2:$B$6,2,FALSE()),O3482)</f>
        <v>Hyderabad</v>
      </c>
      <c r="Q3482" s="16" t="n">
        <f aca="false">IF(ISNUMBER(F3482),F3482,VALUE(SUBSTITUTE(SUBSTITUTE(F3482,"₹",""),",","")))</f>
        <v>1467</v>
      </c>
      <c r="R3482" s="16" t="n">
        <f aca="false">IF(E3482=99,1,E3482)</f>
        <v>2</v>
      </c>
      <c r="S3482" s="16" t="n">
        <f aca="false">IF(G3482="",0,G3482)</f>
        <v>0.4</v>
      </c>
      <c r="T3482" s="16" t="str">
        <f aca="false">IF(I3482="","Unknown",IF(I3482="upi","UPI",I3482))</f>
        <v>Unknown</v>
      </c>
      <c r="U3482" s="16" t="str">
        <f aca="false">IF(L3482="Yes","Y",IF(L3482="No","N",L3482))</f>
        <v>Y</v>
      </c>
      <c r="V3482" s="19" t="n">
        <f aca="false">ROUND(R3482*Q3482*(1-S3482),2)</f>
        <v>1760.4</v>
      </c>
      <c r="W3482" s="16" t="str">
        <f aca="false">_xlfn.XLOOKUP(D3482,products!$A$2:$A$61,products!$C$2:$C$61,"Not found")</f>
        <v>Fashion</v>
      </c>
    </row>
    <row r="3483" customFormat="false" ht="15" hidden="false" customHeight="false" outlineLevel="0" collapsed="false">
      <c r="A3483" s="16" t="s">
        <v>4810</v>
      </c>
      <c r="B3483" s="16" t="s">
        <v>4801</v>
      </c>
      <c r="C3483" s="16" t="s">
        <v>50</v>
      </c>
      <c r="D3483" s="16" t="s">
        <v>170</v>
      </c>
      <c r="E3483" s="16" t="n">
        <v>1</v>
      </c>
      <c r="F3483" s="16" t="n">
        <v>3462</v>
      </c>
      <c r="G3483" s="16" t="n">
        <v>0.15</v>
      </c>
      <c r="H3483" s="16" t="s">
        <v>39</v>
      </c>
      <c r="I3483" s="16" t="s">
        <v>40</v>
      </c>
      <c r="J3483" s="16" t="n">
        <v>6</v>
      </c>
      <c r="K3483" s="16"/>
      <c r="L3483" s="16" t="s">
        <v>41</v>
      </c>
      <c r="M3483" s="18" t="n">
        <f aca="false">IF(ISNUMBER(B3483),B3483,IF(MID(B3483,3,1)="-",DATE(VALUE(RIGHT(B3483,4)),VALUE(MID(B3483,4,2)),VALUE(LEFT(B3483,2))),DATE(VALUE(LEFT(B3483,4)),VALUE(MID(B3483,6,2)),VALUE(RIGHT(B3483,2)))))</f>
        <v>45942</v>
      </c>
      <c r="N3483" s="16" t="n">
        <f aca="false">MONTH(M3483)</f>
        <v>10</v>
      </c>
      <c r="O3483" s="16" t="str">
        <f aca="false">PROPER(TRIM(H3483))</f>
        <v>Delhi</v>
      </c>
      <c r="P3483" s="16" t="str">
        <f aca="false">IFERROR(VLOOKUP(O3483,city_map!$A$2:$B$6,2,FALSE()),O3483)</f>
        <v>Delhi</v>
      </c>
      <c r="Q3483" s="16" t="n">
        <f aca="false">IF(ISNUMBER(F3483),F3483,VALUE(SUBSTITUTE(SUBSTITUTE(F3483,"₹",""),",","")))</f>
        <v>3462</v>
      </c>
      <c r="R3483" s="16" t="n">
        <f aca="false">IF(E3483=99,1,E3483)</f>
        <v>1</v>
      </c>
      <c r="S3483" s="16" t="n">
        <f aca="false">IF(G3483="",0,G3483)</f>
        <v>0.15</v>
      </c>
      <c r="T3483" s="16" t="str">
        <f aca="false">IF(I3483="","Unknown",IF(I3483="upi","UPI",I3483))</f>
        <v>COD</v>
      </c>
      <c r="U3483" s="16" t="str">
        <f aca="false">IF(L3483="Yes","Y",IF(L3483="No","N",L3483))</f>
        <v>N</v>
      </c>
      <c r="V3483" s="19" t="n">
        <f aca="false">ROUND(R3483*Q3483*(1-S3483),2)</f>
        <v>2942.7</v>
      </c>
      <c r="W3483" s="16" t="str">
        <f aca="false">_xlfn.XLOOKUP(D3483,products!$A$2:$A$61,products!$C$2:$C$61,"Not found")</f>
        <v>Home</v>
      </c>
    </row>
    <row r="3484" customFormat="false" ht="15" hidden="false" customHeight="false" outlineLevel="0" collapsed="false">
      <c r="A3484" s="16" t="s">
        <v>4811</v>
      </c>
      <c r="B3484" s="16" t="s">
        <v>4801</v>
      </c>
      <c r="C3484" s="16" t="s">
        <v>3339</v>
      </c>
      <c r="D3484" s="16" t="s">
        <v>146</v>
      </c>
      <c r="E3484" s="16" t="n">
        <v>3</v>
      </c>
      <c r="F3484" s="16" t="n">
        <v>464</v>
      </c>
      <c r="G3484" s="16" t="n">
        <v>0.2</v>
      </c>
      <c r="H3484" s="16" t="s">
        <v>112</v>
      </c>
      <c r="I3484" s="16" t="s">
        <v>40</v>
      </c>
      <c r="J3484" s="16" t="n">
        <v>5</v>
      </c>
      <c r="K3484" s="16" t="n">
        <v>3</v>
      </c>
      <c r="L3484" s="16" t="s">
        <v>41</v>
      </c>
      <c r="M3484" s="18" t="n">
        <f aca="false">IF(ISNUMBER(B3484),B3484,IF(MID(B3484,3,1)="-",DATE(VALUE(RIGHT(B3484,4)),VALUE(MID(B3484,4,2)),VALUE(LEFT(B3484,2))),DATE(VALUE(LEFT(B3484,4)),VALUE(MID(B3484,6,2)),VALUE(RIGHT(B3484,2)))))</f>
        <v>45942</v>
      </c>
      <c r="N3484" s="16" t="n">
        <f aca="false">MONTH(M3484)</f>
        <v>10</v>
      </c>
      <c r="O3484" s="16" t="str">
        <f aca="false">PROPER(TRIM(H3484))</f>
        <v>Mumbai</v>
      </c>
      <c r="P3484" s="16" t="str">
        <f aca="false">IFERROR(VLOOKUP(O3484,city_map!$A$2:$B$6,2,FALSE()),O3484)</f>
        <v>Mumbai</v>
      </c>
      <c r="Q3484" s="16" t="n">
        <f aca="false">IF(ISNUMBER(F3484),F3484,VALUE(SUBSTITUTE(SUBSTITUTE(F3484,"₹",""),",","")))</f>
        <v>464</v>
      </c>
      <c r="R3484" s="16" t="n">
        <f aca="false">IF(E3484=99,1,E3484)</f>
        <v>3</v>
      </c>
      <c r="S3484" s="16" t="n">
        <f aca="false">IF(G3484="",0,G3484)</f>
        <v>0.2</v>
      </c>
      <c r="T3484" s="16" t="str">
        <f aca="false">IF(I3484="","Unknown",IF(I3484="upi","UPI",I3484))</f>
        <v>COD</v>
      </c>
      <c r="U3484" s="16" t="str">
        <f aca="false">IF(L3484="Yes","Y",IF(L3484="No","N",L3484))</f>
        <v>N</v>
      </c>
      <c r="V3484" s="19" t="n">
        <f aca="false">ROUND(R3484*Q3484*(1-S3484),2)</f>
        <v>1113.6</v>
      </c>
      <c r="W3484" s="16" t="str">
        <f aca="false">_xlfn.XLOOKUP(D3484,products!$A$2:$A$61,products!$C$2:$C$61,"Not found")</f>
        <v>Beauty</v>
      </c>
    </row>
    <row r="3485" customFormat="false" ht="15" hidden="false" customHeight="false" outlineLevel="0" collapsed="false">
      <c r="A3485" s="16" t="s">
        <v>4812</v>
      </c>
      <c r="B3485" s="16" t="s">
        <v>4801</v>
      </c>
      <c r="C3485" s="16" t="s">
        <v>258</v>
      </c>
      <c r="D3485" s="16" t="s">
        <v>179</v>
      </c>
      <c r="E3485" s="16" t="n">
        <v>2</v>
      </c>
      <c r="F3485" s="16" t="n">
        <v>2572</v>
      </c>
      <c r="G3485" s="16" t="n">
        <v>0.15</v>
      </c>
      <c r="H3485" s="16" t="s">
        <v>46</v>
      </c>
      <c r="I3485" s="16" t="s">
        <v>71</v>
      </c>
      <c r="J3485" s="16" t="n">
        <v>6</v>
      </c>
      <c r="K3485" s="16" t="n">
        <v>4</v>
      </c>
      <c r="L3485" s="16" t="s">
        <v>41</v>
      </c>
      <c r="M3485" s="18" t="n">
        <f aca="false">IF(ISNUMBER(B3485),B3485,IF(MID(B3485,3,1)="-",DATE(VALUE(RIGHT(B3485,4)),VALUE(MID(B3485,4,2)),VALUE(LEFT(B3485,2))),DATE(VALUE(LEFT(B3485,4)),VALUE(MID(B3485,6,2)),VALUE(RIGHT(B3485,2)))))</f>
        <v>45942</v>
      </c>
      <c r="N3485" s="16" t="n">
        <f aca="false">MONTH(M3485)</f>
        <v>10</v>
      </c>
      <c r="O3485" s="16" t="str">
        <f aca="false">PROPER(TRIM(H3485))</f>
        <v>Chennai</v>
      </c>
      <c r="P3485" s="16" t="str">
        <f aca="false">IFERROR(VLOOKUP(O3485,city_map!$A$2:$B$6,2,FALSE()),O3485)</f>
        <v>Chennai</v>
      </c>
      <c r="Q3485" s="16" t="n">
        <f aca="false">IF(ISNUMBER(F3485),F3485,VALUE(SUBSTITUTE(SUBSTITUTE(F3485,"₹",""),",","")))</f>
        <v>2572</v>
      </c>
      <c r="R3485" s="16" t="n">
        <f aca="false">IF(E3485=99,1,E3485)</f>
        <v>2</v>
      </c>
      <c r="S3485" s="16" t="n">
        <f aca="false">IF(G3485="",0,G3485)</f>
        <v>0.15</v>
      </c>
      <c r="T3485" s="16" t="str">
        <f aca="false">IF(I3485="","Unknown",IF(I3485="upi","UPI",I3485))</f>
        <v>Credit Card</v>
      </c>
      <c r="U3485" s="16" t="str">
        <f aca="false">IF(L3485="Yes","Y",IF(L3485="No","N",L3485))</f>
        <v>N</v>
      </c>
      <c r="V3485" s="19" t="n">
        <f aca="false">ROUND(R3485*Q3485*(1-S3485),2)</f>
        <v>4372.4</v>
      </c>
      <c r="W3485" s="16" t="str">
        <f aca="false">_xlfn.XLOOKUP(D3485,products!$A$2:$A$61,products!$C$2:$C$61,"Not found")</f>
        <v>Electronics</v>
      </c>
    </row>
    <row r="3486" customFormat="false" ht="15" hidden="false" customHeight="false" outlineLevel="0" collapsed="false">
      <c r="A3486" s="16" t="s">
        <v>4813</v>
      </c>
      <c r="B3486" s="16" t="s">
        <v>4801</v>
      </c>
      <c r="C3486" s="16" t="s">
        <v>1482</v>
      </c>
      <c r="D3486" s="16" t="s">
        <v>396</v>
      </c>
      <c r="E3486" s="16" t="n">
        <v>1</v>
      </c>
      <c r="F3486" s="16" t="n">
        <v>5709</v>
      </c>
      <c r="G3486" s="16" t="n">
        <v>0.2</v>
      </c>
      <c r="H3486" s="16" t="s">
        <v>56</v>
      </c>
      <c r="I3486" s="16" t="s">
        <v>47</v>
      </c>
      <c r="J3486" s="16" t="n">
        <v>5</v>
      </c>
      <c r="K3486" s="16" t="n">
        <v>4</v>
      </c>
      <c r="L3486" s="16" t="s">
        <v>41</v>
      </c>
      <c r="M3486" s="18" t="n">
        <f aca="false">IF(ISNUMBER(B3486),B3486,IF(MID(B3486,3,1)="-",DATE(VALUE(RIGHT(B3486,4)),VALUE(MID(B3486,4,2)),VALUE(LEFT(B3486,2))),DATE(VALUE(LEFT(B3486,4)),VALUE(MID(B3486,6,2)),VALUE(RIGHT(B3486,2)))))</f>
        <v>45942</v>
      </c>
      <c r="N3486" s="16" t="n">
        <f aca="false">MONTH(M3486)</f>
        <v>10</v>
      </c>
      <c r="O3486" s="16" t="str">
        <f aca="false">PROPER(TRIM(H3486))</f>
        <v>Lucknow</v>
      </c>
      <c r="P3486" s="16" t="str">
        <f aca="false">IFERROR(VLOOKUP(O3486,city_map!$A$2:$B$6,2,FALSE()),O3486)</f>
        <v>Lucknow</v>
      </c>
      <c r="Q3486" s="16" t="n">
        <f aca="false">IF(ISNUMBER(F3486),F3486,VALUE(SUBSTITUTE(SUBSTITUTE(F3486,"₹",""),",","")))</f>
        <v>5709</v>
      </c>
      <c r="R3486" s="16" t="n">
        <f aca="false">IF(E3486=99,1,E3486)</f>
        <v>1</v>
      </c>
      <c r="S3486" s="16" t="n">
        <f aca="false">IF(G3486="",0,G3486)</f>
        <v>0.2</v>
      </c>
      <c r="T3486" s="16" t="str">
        <f aca="false">IF(I3486="","Unknown",IF(I3486="upi","UPI",I3486))</f>
        <v>Debit Card</v>
      </c>
      <c r="U3486" s="16" t="str">
        <f aca="false">IF(L3486="Yes","Y",IF(L3486="No","N",L3486))</f>
        <v>N</v>
      </c>
      <c r="V3486" s="19" t="n">
        <f aca="false">ROUND(R3486*Q3486*(1-S3486),2)</f>
        <v>4567.2</v>
      </c>
      <c r="W3486" s="16" t="str">
        <f aca="false">_xlfn.XLOOKUP(D3486,products!$A$2:$A$61,products!$C$2:$C$61,"Not found")</f>
        <v>Home</v>
      </c>
    </row>
    <row r="3487" customFormat="false" ht="15" hidden="false" customHeight="false" outlineLevel="0" collapsed="false">
      <c r="A3487" s="16" t="s">
        <v>4814</v>
      </c>
      <c r="B3487" s="16" t="s">
        <v>4801</v>
      </c>
      <c r="C3487" s="16" t="s">
        <v>1672</v>
      </c>
      <c r="D3487" s="16" t="s">
        <v>259</v>
      </c>
      <c r="E3487" s="16" t="n">
        <v>2</v>
      </c>
      <c r="F3487" s="16" t="n">
        <v>515</v>
      </c>
      <c r="G3487" s="16" t="n">
        <v>0.1</v>
      </c>
      <c r="H3487" s="16" t="s">
        <v>130</v>
      </c>
      <c r="I3487" s="16" t="s">
        <v>71</v>
      </c>
      <c r="J3487" s="16" t="n">
        <v>3</v>
      </c>
      <c r="K3487" s="16" t="n">
        <v>5</v>
      </c>
      <c r="L3487" s="16" t="s">
        <v>41</v>
      </c>
      <c r="M3487" s="18" t="n">
        <f aca="false">IF(ISNUMBER(B3487),B3487,IF(MID(B3487,3,1)="-",DATE(VALUE(RIGHT(B3487,4)),VALUE(MID(B3487,4,2)),VALUE(LEFT(B3487,2))),DATE(VALUE(LEFT(B3487,4)),VALUE(MID(B3487,6,2)),VALUE(RIGHT(B3487,2)))))</f>
        <v>45942</v>
      </c>
      <c r="N3487" s="16" t="n">
        <f aca="false">MONTH(M3487)</f>
        <v>10</v>
      </c>
      <c r="O3487" s="16" t="str">
        <f aca="false">PROPER(TRIM(H3487))</f>
        <v>Bengaluru</v>
      </c>
      <c r="P3487" s="16" t="str">
        <f aca="false">IFERROR(VLOOKUP(O3487,city_map!$A$2:$B$6,2,FALSE()),O3487)</f>
        <v>Bengaluru</v>
      </c>
      <c r="Q3487" s="16" t="n">
        <f aca="false">IF(ISNUMBER(F3487),F3487,VALUE(SUBSTITUTE(SUBSTITUTE(F3487,"₹",""),",","")))</f>
        <v>515</v>
      </c>
      <c r="R3487" s="16" t="n">
        <f aca="false">IF(E3487=99,1,E3487)</f>
        <v>2</v>
      </c>
      <c r="S3487" s="16" t="n">
        <f aca="false">IF(G3487="",0,G3487)</f>
        <v>0.1</v>
      </c>
      <c r="T3487" s="16" t="str">
        <f aca="false">IF(I3487="","Unknown",IF(I3487="upi","UPI",I3487))</f>
        <v>Credit Card</v>
      </c>
      <c r="U3487" s="16" t="str">
        <f aca="false">IF(L3487="Yes","Y",IF(L3487="No","N",L3487))</f>
        <v>N</v>
      </c>
      <c r="V3487" s="19" t="n">
        <f aca="false">ROUND(R3487*Q3487*(1-S3487),2)</f>
        <v>927</v>
      </c>
      <c r="W3487" s="16" t="str">
        <f aca="false">_xlfn.XLOOKUP(D3487,products!$A$2:$A$61,products!$C$2:$C$61,"Not found")</f>
        <v>Books</v>
      </c>
    </row>
    <row r="3488" customFormat="false" ht="15" hidden="false" customHeight="false" outlineLevel="0" collapsed="false">
      <c r="A3488" s="16" t="s">
        <v>4815</v>
      </c>
      <c r="B3488" s="16" t="s">
        <v>4801</v>
      </c>
      <c r="C3488" s="16" t="s">
        <v>1598</v>
      </c>
      <c r="D3488" s="16" t="s">
        <v>173</v>
      </c>
      <c r="E3488" s="16" t="n">
        <v>2</v>
      </c>
      <c r="F3488" s="16" t="n">
        <v>1158</v>
      </c>
      <c r="G3488" s="16" t="n">
        <v>0.2</v>
      </c>
      <c r="H3488" s="16" t="s">
        <v>1899</v>
      </c>
      <c r="I3488" s="16" t="s">
        <v>71</v>
      </c>
      <c r="J3488" s="16" t="n">
        <v>3</v>
      </c>
      <c r="K3488" s="16"/>
      <c r="L3488" s="16" t="s">
        <v>41</v>
      </c>
      <c r="M3488" s="18" t="n">
        <f aca="false">IF(ISNUMBER(B3488),B3488,IF(MID(B3488,3,1)="-",DATE(VALUE(RIGHT(B3488,4)),VALUE(MID(B3488,4,2)),VALUE(LEFT(B3488,2))),DATE(VALUE(LEFT(B3488,4)),VALUE(MID(B3488,6,2)),VALUE(RIGHT(B3488,2)))))</f>
        <v>45942</v>
      </c>
      <c r="N3488" s="16" t="n">
        <f aca="false">MONTH(M3488)</f>
        <v>10</v>
      </c>
      <c r="O3488" s="16" t="str">
        <f aca="false">PROPER(TRIM(H3488))</f>
        <v>Bengaluru</v>
      </c>
      <c r="P3488" s="16" t="str">
        <f aca="false">IFERROR(VLOOKUP(O3488,city_map!$A$2:$B$6,2,FALSE()),O3488)</f>
        <v>Bengaluru</v>
      </c>
      <c r="Q3488" s="16" t="n">
        <f aca="false">IF(ISNUMBER(F3488),F3488,VALUE(SUBSTITUTE(SUBSTITUTE(F3488,"₹",""),",","")))</f>
        <v>1158</v>
      </c>
      <c r="R3488" s="16" t="n">
        <f aca="false">IF(E3488=99,1,E3488)</f>
        <v>2</v>
      </c>
      <c r="S3488" s="16" t="n">
        <f aca="false">IF(G3488="",0,G3488)</f>
        <v>0.2</v>
      </c>
      <c r="T3488" s="16" t="str">
        <f aca="false">IF(I3488="","Unknown",IF(I3488="upi","UPI",I3488))</f>
        <v>Credit Card</v>
      </c>
      <c r="U3488" s="16" t="str">
        <f aca="false">IF(L3488="Yes","Y",IF(L3488="No","N",L3488))</f>
        <v>N</v>
      </c>
      <c r="V3488" s="19" t="n">
        <f aca="false">ROUND(R3488*Q3488*(1-S3488),2)</f>
        <v>1852.8</v>
      </c>
      <c r="W3488" s="16" t="str">
        <f aca="false">_xlfn.XLOOKUP(D3488,products!$A$2:$A$61,products!$C$2:$C$61,"Not found")</f>
        <v>Fashion</v>
      </c>
    </row>
    <row r="3489" customFormat="false" ht="15" hidden="false" customHeight="false" outlineLevel="0" collapsed="false">
      <c r="A3489" s="16" t="s">
        <v>4816</v>
      </c>
      <c r="B3489" s="16" t="s">
        <v>4801</v>
      </c>
      <c r="C3489" s="16" t="s">
        <v>3123</v>
      </c>
      <c r="D3489" s="16" t="s">
        <v>393</v>
      </c>
      <c r="E3489" s="16" t="n">
        <v>2</v>
      </c>
      <c r="F3489" s="16" t="n">
        <v>487</v>
      </c>
      <c r="G3489" s="16" t="n">
        <v>0.2</v>
      </c>
      <c r="H3489" s="16" t="s">
        <v>39</v>
      </c>
      <c r="I3489" s="16" t="s">
        <v>60</v>
      </c>
      <c r="J3489" s="16" t="n">
        <v>4</v>
      </c>
      <c r="K3489" s="16" t="n">
        <v>5</v>
      </c>
      <c r="L3489" s="16" t="s">
        <v>41</v>
      </c>
      <c r="M3489" s="18" t="n">
        <f aca="false">IF(ISNUMBER(B3489),B3489,IF(MID(B3489,3,1)="-",DATE(VALUE(RIGHT(B3489,4)),VALUE(MID(B3489,4,2)),VALUE(LEFT(B3489,2))),DATE(VALUE(LEFT(B3489,4)),VALUE(MID(B3489,6,2)),VALUE(RIGHT(B3489,2)))))</f>
        <v>45942</v>
      </c>
      <c r="N3489" s="16" t="n">
        <f aca="false">MONTH(M3489)</f>
        <v>10</v>
      </c>
      <c r="O3489" s="16" t="str">
        <f aca="false">PROPER(TRIM(H3489))</f>
        <v>Delhi</v>
      </c>
      <c r="P3489" s="16" t="str">
        <f aca="false">IFERROR(VLOOKUP(O3489,city_map!$A$2:$B$6,2,FALSE()),O3489)</f>
        <v>Delhi</v>
      </c>
      <c r="Q3489" s="16" t="n">
        <f aca="false">IF(ISNUMBER(F3489),F3489,VALUE(SUBSTITUTE(SUBSTITUTE(F3489,"₹",""),",","")))</f>
        <v>487</v>
      </c>
      <c r="R3489" s="16" t="n">
        <f aca="false">IF(E3489=99,1,E3489)</f>
        <v>2</v>
      </c>
      <c r="S3489" s="16" t="n">
        <f aca="false">IF(G3489="",0,G3489)</f>
        <v>0.2</v>
      </c>
      <c r="T3489" s="16" t="str">
        <f aca="false">IF(I3489="","Unknown",IF(I3489="upi","UPI",I3489))</f>
        <v>UPI</v>
      </c>
      <c r="U3489" s="16" t="str">
        <f aca="false">IF(L3489="Yes","Y",IF(L3489="No","N",L3489))</f>
        <v>N</v>
      </c>
      <c r="V3489" s="19" t="n">
        <f aca="false">ROUND(R3489*Q3489*(1-S3489),2)</f>
        <v>779.2</v>
      </c>
      <c r="W3489" s="16" t="str">
        <f aca="false">_xlfn.XLOOKUP(D3489,products!$A$2:$A$61,products!$C$2:$C$61,"Not found")</f>
        <v>Fashion</v>
      </c>
    </row>
    <row r="3490" customFormat="false" ht="15" hidden="false" customHeight="false" outlineLevel="0" collapsed="false">
      <c r="A3490" s="16" t="s">
        <v>4817</v>
      </c>
      <c r="B3490" s="16" t="s">
        <v>4801</v>
      </c>
      <c r="C3490" s="16" t="s">
        <v>235</v>
      </c>
      <c r="D3490" s="16" t="s">
        <v>136</v>
      </c>
      <c r="E3490" s="16" t="n">
        <v>3</v>
      </c>
      <c r="F3490" s="16" t="n">
        <v>2307</v>
      </c>
      <c r="G3490" s="16" t="n">
        <v>0.1</v>
      </c>
      <c r="H3490" s="16" t="s">
        <v>236</v>
      </c>
      <c r="I3490" s="16" t="s">
        <v>71</v>
      </c>
      <c r="J3490" s="16" t="n">
        <v>5</v>
      </c>
      <c r="K3490" s="16" t="n">
        <v>4</v>
      </c>
      <c r="L3490" s="16" t="s">
        <v>41</v>
      </c>
      <c r="M3490" s="18" t="n">
        <f aca="false">IF(ISNUMBER(B3490),B3490,IF(MID(B3490,3,1)="-",DATE(VALUE(RIGHT(B3490,4)),VALUE(MID(B3490,4,2)),VALUE(LEFT(B3490,2))),DATE(VALUE(LEFT(B3490,4)),VALUE(MID(B3490,6,2)),VALUE(RIGHT(B3490,2)))))</f>
        <v>45942</v>
      </c>
      <c r="N3490" s="16" t="n">
        <f aca="false">MONTH(M3490)</f>
        <v>10</v>
      </c>
      <c r="O3490" s="16" t="str">
        <f aca="false">PROPER(TRIM(H3490))</f>
        <v>Pune</v>
      </c>
      <c r="P3490" s="16" t="str">
        <f aca="false">IFERROR(VLOOKUP(O3490,city_map!$A$2:$B$6,2,FALSE()),O3490)</f>
        <v>Pune</v>
      </c>
      <c r="Q3490" s="16" t="n">
        <f aca="false">IF(ISNUMBER(F3490),F3490,VALUE(SUBSTITUTE(SUBSTITUTE(F3490,"₹",""),",","")))</f>
        <v>2307</v>
      </c>
      <c r="R3490" s="16" t="n">
        <f aca="false">IF(E3490=99,1,E3490)</f>
        <v>3</v>
      </c>
      <c r="S3490" s="16" t="n">
        <f aca="false">IF(G3490="",0,G3490)</f>
        <v>0.1</v>
      </c>
      <c r="T3490" s="16" t="str">
        <f aca="false">IF(I3490="","Unknown",IF(I3490="upi","UPI",I3490))</f>
        <v>Credit Card</v>
      </c>
      <c r="U3490" s="16" t="str">
        <f aca="false">IF(L3490="Yes","Y",IF(L3490="No","N",L3490))</f>
        <v>N</v>
      </c>
      <c r="V3490" s="19" t="n">
        <f aca="false">ROUND(R3490*Q3490*(1-S3490),2)</f>
        <v>6228.9</v>
      </c>
      <c r="W3490" s="16" t="str">
        <f aca="false">_xlfn.XLOOKUP(D3490,products!$A$2:$A$61,products!$C$2:$C$61,"Not found")</f>
        <v>Electronics</v>
      </c>
    </row>
    <row r="3491" customFormat="false" ht="15" hidden="false" customHeight="false" outlineLevel="0" collapsed="false">
      <c r="A3491" s="16" t="s">
        <v>4818</v>
      </c>
      <c r="B3491" s="16" t="s">
        <v>4801</v>
      </c>
      <c r="C3491" s="16" t="s">
        <v>4104</v>
      </c>
      <c r="D3491" s="16" t="s">
        <v>219</v>
      </c>
      <c r="E3491" s="16" t="n">
        <v>2</v>
      </c>
      <c r="F3491" s="16" t="n">
        <v>1301</v>
      </c>
      <c r="G3491" s="16" t="n">
        <v>0.2</v>
      </c>
      <c r="H3491" s="16" t="s">
        <v>130</v>
      </c>
      <c r="I3491" s="16" t="s">
        <v>60</v>
      </c>
      <c r="J3491" s="16" t="n">
        <v>3</v>
      </c>
      <c r="K3491" s="16" t="n">
        <v>5</v>
      </c>
      <c r="L3491" s="16" t="s">
        <v>41</v>
      </c>
      <c r="M3491" s="18" t="n">
        <f aca="false">IF(ISNUMBER(B3491),B3491,IF(MID(B3491,3,1)="-",DATE(VALUE(RIGHT(B3491,4)),VALUE(MID(B3491,4,2)),VALUE(LEFT(B3491,2))),DATE(VALUE(LEFT(B3491,4)),VALUE(MID(B3491,6,2)),VALUE(RIGHT(B3491,2)))))</f>
        <v>45942</v>
      </c>
      <c r="N3491" s="16" t="n">
        <f aca="false">MONTH(M3491)</f>
        <v>10</v>
      </c>
      <c r="O3491" s="16" t="str">
        <f aca="false">PROPER(TRIM(H3491))</f>
        <v>Bengaluru</v>
      </c>
      <c r="P3491" s="16" t="str">
        <f aca="false">IFERROR(VLOOKUP(O3491,city_map!$A$2:$B$6,2,FALSE()),O3491)</f>
        <v>Bengaluru</v>
      </c>
      <c r="Q3491" s="16" t="n">
        <f aca="false">IF(ISNUMBER(F3491),F3491,VALUE(SUBSTITUTE(SUBSTITUTE(F3491,"₹",""),",","")))</f>
        <v>1301</v>
      </c>
      <c r="R3491" s="16" t="n">
        <f aca="false">IF(E3491=99,1,E3491)</f>
        <v>2</v>
      </c>
      <c r="S3491" s="16" t="n">
        <f aca="false">IF(G3491="",0,G3491)</f>
        <v>0.2</v>
      </c>
      <c r="T3491" s="16" t="str">
        <f aca="false">IF(I3491="","Unknown",IF(I3491="upi","UPI",I3491))</f>
        <v>UPI</v>
      </c>
      <c r="U3491" s="16" t="str">
        <f aca="false">IF(L3491="Yes","Y",IF(L3491="No","N",L3491))</f>
        <v>N</v>
      </c>
      <c r="V3491" s="19" t="n">
        <f aca="false">ROUND(R3491*Q3491*(1-S3491),2)</f>
        <v>2081.6</v>
      </c>
      <c r="W3491" s="16" t="str">
        <f aca="false">_xlfn.XLOOKUP(D3491,products!$A$2:$A$61,products!$C$2:$C$61,"Not found")</f>
        <v>Electronics</v>
      </c>
    </row>
    <row r="3492" customFormat="false" ht="15" hidden="false" customHeight="false" outlineLevel="0" collapsed="false">
      <c r="A3492" s="16" t="s">
        <v>4819</v>
      </c>
      <c r="B3492" s="16" t="s">
        <v>4801</v>
      </c>
      <c r="C3492" s="16" t="s">
        <v>860</v>
      </c>
      <c r="D3492" s="16" t="s">
        <v>203</v>
      </c>
      <c r="E3492" s="16" t="n">
        <v>1</v>
      </c>
      <c r="F3492" s="16" t="n">
        <v>2598</v>
      </c>
      <c r="G3492" s="16" t="n">
        <v>0.2</v>
      </c>
      <c r="H3492" s="16" t="s">
        <v>112</v>
      </c>
      <c r="I3492" s="16" t="s">
        <v>100</v>
      </c>
      <c r="J3492" s="16" t="n">
        <v>3</v>
      </c>
      <c r="K3492" s="16" t="n">
        <v>5</v>
      </c>
      <c r="L3492" s="16" t="s">
        <v>41</v>
      </c>
      <c r="M3492" s="18" t="n">
        <f aca="false">IF(ISNUMBER(B3492),B3492,IF(MID(B3492,3,1)="-",DATE(VALUE(RIGHT(B3492,4)),VALUE(MID(B3492,4,2)),VALUE(LEFT(B3492,2))),DATE(VALUE(LEFT(B3492,4)),VALUE(MID(B3492,6,2)),VALUE(RIGHT(B3492,2)))))</f>
        <v>45942</v>
      </c>
      <c r="N3492" s="16" t="n">
        <f aca="false">MONTH(M3492)</f>
        <v>10</v>
      </c>
      <c r="O3492" s="16" t="str">
        <f aca="false">PROPER(TRIM(H3492))</f>
        <v>Mumbai</v>
      </c>
      <c r="P3492" s="16" t="str">
        <f aca="false">IFERROR(VLOOKUP(O3492,city_map!$A$2:$B$6,2,FALSE()),O3492)</f>
        <v>Mumbai</v>
      </c>
      <c r="Q3492" s="16" t="n">
        <f aca="false">IF(ISNUMBER(F3492),F3492,VALUE(SUBSTITUTE(SUBSTITUTE(F3492,"₹",""),",","")))</f>
        <v>2598</v>
      </c>
      <c r="R3492" s="16" t="n">
        <f aca="false">IF(E3492=99,1,E3492)</f>
        <v>1</v>
      </c>
      <c r="S3492" s="16" t="n">
        <f aca="false">IF(G3492="",0,G3492)</f>
        <v>0.2</v>
      </c>
      <c r="T3492" s="16" t="str">
        <f aca="false">IF(I3492="","Unknown",IF(I3492="upi","UPI",I3492))</f>
        <v>Net Banking</v>
      </c>
      <c r="U3492" s="16" t="str">
        <f aca="false">IF(L3492="Yes","Y",IF(L3492="No","N",L3492))</f>
        <v>N</v>
      </c>
      <c r="V3492" s="19" t="n">
        <f aca="false">ROUND(R3492*Q3492*(1-S3492),2)</f>
        <v>2078.4</v>
      </c>
      <c r="W3492" s="16" t="str">
        <f aca="false">_xlfn.XLOOKUP(D3492,products!$A$2:$A$61,products!$C$2:$C$61,"Not found")</f>
        <v>Fashion</v>
      </c>
    </row>
    <row r="3493" customFormat="false" ht="15" hidden="false" customHeight="false" outlineLevel="0" collapsed="false">
      <c r="A3493" s="16" t="s">
        <v>4820</v>
      </c>
      <c r="B3493" s="16" t="s">
        <v>4801</v>
      </c>
      <c r="C3493" s="16" t="s">
        <v>3799</v>
      </c>
      <c r="D3493" s="16" t="s">
        <v>341</v>
      </c>
      <c r="E3493" s="16" t="n">
        <v>1</v>
      </c>
      <c r="F3493" s="16" t="n">
        <v>1063</v>
      </c>
      <c r="G3493" s="16" t="n">
        <v>0.3</v>
      </c>
      <c r="H3493" s="16" t="s">
        <v>70</v>
      </c>
      <c r="I3493" s="16" t="s">
        <v>40</v>
      </c>
      <c r="J3493" s="16" t="n">
        <v>6</v>
      </c>
      <c r="K3493" s="16" t="n">
        <v>4</v>
      </c>
      <c r="L3493" s="16" t="s">
        <v>41</v>
      </c>
      <c r="M3493" s="18" t="n">
        <f aca="false">IF(ISNUMBER(B3493),B3493,IF(MID(B3493,3,1)="-",DATE(VALUE(RIGHT(B3493,4)),VALUE(MID(B3493,4,2)),VALUE(LEFT(B3493,2))),DATE(VALUE(LEFT(B3493,4)),VALUE(MID(B3493,6,2)),VALUE(RIGHT(B3493,2)))))</f>
        <v>45942</v>
      </c>
      <c r="N3493" s="16" t="n">
        <f aca="false">MONTH(M3493)</f>
        <v>10</v>
      </c>
      <c r="O3493" s="16" t="str">
        <f aca="false">PROPER(TRIM(H3493))</f>
        <v>Pune</v>
      </c>
      <c r="P3493" s="16" t="str">
        <f aca="false">IFERROR(VLOOKUP(O3493,city_map!$A$2:$B$6,2,FALSE()),O3493)</f>
        <v>Pune</v>
      </c>
      <c r="Q3493" s="16" t="n">
        <f aca="false">IF(ISNUMBER(F3493),F3493,VALUE(SUBSTITUTE(SUBSTITUTE(F3493,"₹",""),",","")))</f>
        <v>1063</v>
      </c>
      <c r="R3493" s="16" t="n">
        <f aca="false">IF(E3493=99,1,E3493)</f>
        <v>1</v>
      </c>
      <c r="S3493" s="16" t="n">
        <f aca="false">IF(G3493="",0,G3493)</f>
        <v>0.3</v>
      </c>
      <c r="T3493" s="16" t="str">
        <f aca="false">IF(I3493="","Unknown",IF(I3493="upi","UPI",I3493))</f>
        <v>COD</v>
      </c>
      <c r="U3493" s="16" t="str">
        <f aca="false">IF(L3493="Yes","Y",IF(L3493="No","N",L3493))</f>
        <v>N</v>
      </c>
      <c r="V3493" s="19" t="n">
        <f aca="false">ROUND(R3493*Q3493*(1-S3493),2)</f>
        <v>744.1</v>
      </c>
      <c r="W3493" s="16" t="str">
        <f aca="false">_xlfn.XLOOKUP(D3493,products!$A$2:$A$61,products!$C$2:$C$61,"Not found")</f>
        <v>Home</v>
      </c>
    </row>
    <row r="3494" customFormat="false" ht="15" hidden="false" customHeight="false" outlineLevel="0" collapsed="false">
      <c r="A3494" s="16" t="s">
        <v>4821</v>
      </c>
      <c r="B3494" s="16" t="s">
        <v>4801</v>
      </c>
      <c r="C3494" s="16" t="s">
        <v>2006</v>
      </c>
      <c r="D3494" s="16" t="s">
        <v>146</v>
      </c>
      <c r="E3494" s="16" t="n">
        <v>2</v>
      </c>
      <c r="F3494" s="16" t="n">
        <v>455</v>
      </c>
      <c r="G3494" s="16" t="n">
        <v>0.1</v>
      </c>
      <c r="H3494" s="16" t="s">
        <v>70</v>
      </c>
      <c r="I3494" s="16" t="s">
        <v>60</v>
      </c>
      <c r="J3494" s="16" t="n">
        <v>6</v>
      </c>
      <c r="K3494" s="16" t="n">
        <v>2</v>
      </c>
      <c r="L3494" s="16" t="s">
        <v>57</v>
      </c>
      <c r="M3494" s="18" t="n">
        <f aca="false">IF(ISNUMBER(B3494),B3494,IF(MID(B3494,3,1)="-",DATE(VALUE(RIGHT(B3494,4)),VALUE(MID(B3494,4,2)),VALUE(LEFT(B3494,2))),DATE(VALUE(LEFT(B3494,4)),VALUE(MID(B3494,6,2)),VALUE(RIGHT(B3494,2)))))</f>
        <v>45942</v>
      </c>
      <c r="N3494" s="16" t="n">
        <f aca="false">MONTH(M3494)</f>
        <v>10</v>
      </c>
      <c r="O3494" s="16" t="str">
        <f aca="false">PROPER(TRIM(H3494))</f>
        <v>Pune</v>
      </c>
      <c r="P3494" s="16" t="str">
        <f aca="false">IFERROR(VLOOKUP(O3494,city_map!$A$2:$B$6,2,FALSE()),O3494)</f>
        <v>Pune</v>
      </c>
      <c r="Q3494" s="16" t="n">
        <f aca="false">IF(ISNUMBER(F3494),F3494,VALUE(SUBSTITUTE(SUBSTITUTE(F3494,"₹",""),",","")))</f>
        <v>455</v>
      </c>
      <c r="R3494" s="16" t="n">
        <f aca="false">IF(E3494=99,1,E3494)</f>
        <v>2</v>
      </c>
      <c r="S3494" s="16" t="n">
        <f aca="false">IF(G3494="",0,G3494)</f>
        <v>0.1</v>
      </c>
      <c r="T3494" s="16" t="str">
        <f aca="false">IF(I3494="","Unknown",IF(I3494="upi","UPI",I3494))</f>
        <v>UPI</v>
      </c>
      <c r="U3494" s="16" t="str">
        <f aca="false">IF(L3494="Yes","Y",IF(L3494="No","N",L3494))</f>
        <v>Y</v>
      </c>
      <c r="V3494" s="19" t="n">
        <f aca="false">ROUND(R3494*Q3494*(1-S3494),2)</f>
        <v>819</v>
      </c>
      <c r="W3494" s="16" t="str">
        <f aca="false">_xlfn.XLOOKUP(D3494,products!$A$2:$A$61,products!$C$2:$C$61,"Not found")</f>
        <v>Beauty</v>
      </c>
    </row>
    <row r="3495" customFormat="false" ht="15" hidden="false" customHeight="false" outlineLevel="0" collapsed="false">
      <c r="A3495" s="16" t="s">
        <v>4822</v>
      </c>
      <c r="B3495" s="16" t="s">
        <v>4801</v>
      </c>
      <c r="C3495" s="16" t="s">
        <v>153</v>
      </c>
      <c r="D3495" s="16" t="s">
        <v>393</v>
      </c>
      <c r="E3495" s="16" t="n">
        <v>2</v>
      </c>
      <c r="F3495" s="16" t="n">
        <v>492</v>
      </c>
      <c r="G3495" s="16" t="n">
        <v>0.15</v>
      </c>
      <c r="H3495" s="16" t="s">
        <v>39</v>
      </c>
      <c r="I3495" s="16" t="s">
        <v>60</v>
      </c>
      <c r="J3495" s="16" t="n">
        <v>5</v>
      </c>
      <c r="K3495" s="16" t="n">
        <v>4</v>
      </c>
      <c r="L3495" s="16" t="s">
        <v>41</v>
      </c>
      <c r="M3495" s="18" t="n">
        <f aca="false">IF(ISNUMBER(B3495),B3495,IF(MID(B3495,3,1)="-",DATE(VALUE(RIGHT(B3495,4)),VALUE(MID(B3495,4,2)),VALUE(LEFT(B3495,2))),DATE(VALUE(LEFT(B3495,4)),VALUE(MID(B3495,6,2)),VALUE(RIGHT(B3495,2)))))</f>
        <v>45942</v>
      </c>
      <c r="N3495" s="16" t="n">
        <f aca="false">MONTH(M3495)</f>
        <v>10</v>
      </c>
      <c r="O3495" s="16" t="str">
        <f aca="false">PROPER(TRIM(H3495))</f>
        <v>Delhi</v>
      </c>
      <c r="P3495" s="16" t="str">
        <f aca="false">IFERROR(VLOOKUP(O3495,city_map!$A$2:$B$6,2,FALSE()),O3495)</f>
        <v>Delhi</v>
      </c>
      <c r="Q3495" s="16" t="n">
        <f aca="false">IF(ISNUMBER(F3495),F3495,VALUE(SUBSTITUTE(SUBSTITUTE(F3495,"₹",""),",","")))</f>
        <v>492</v>
      </c>
      <c r="R3495" s="16" t="n">
        <f aca="false">IF(E3495=99,1,E3495)</f>
        <v>2</v>
      </c>
      <c r="S3495" s="16" t="n">
        <f aca="false">IF(G3495="",0,G3495)</f>
        <v>0.15</v>
      </c>
      <c r="T3495" s="16" t="str">
        <f aca="false">IF(I3495="","Unknown",IF(I3495="upi","UPI",I3495))</f>
        <v>UPI</v>
      </c>
      <c r="U3495" s="16" t="str">
        <f aca="false">IF(L3495="Yes","Y",IF(L3495="No","N",L3495))</f>
        <v>N</v>
      </c>
      <c r="V3495" s="19" t="n">
        <f aca="false">ROUND(R3495*Q3495*(1-S3495),2)</f>
        <v>836.4</v>
      </c>
      <c r="W3495" s="16" t="str">
        <f aca="false">_xlfn.XLOOKUP(D3495,products!$A$2:$A$61,products!$C$2:$C$61,"Not found")</f>
        <v>Fashion</v>
      </c>
    </row>
    <row r="3496" customFormat="false" ht="15" hidden="false" customHeight="false" outlineLevel="0" collapsed="false">
      <c r="A3496" s="16" t="s">
        <v>4823</v>
      </c>
      <c r="B3496" s="16" t="s">
        <v>4801</v>
      </c>
      <c r="C3496" s="16" t="s">
        <v>2006</v>
      </c>
      <c r="D3496" s="16" t="s">
        <v>203</v>
      </c>
      <c r="E3496" s="16" t="n">
        <v>3</v>
      </c>
      <c r="F3496" s="16" t="n">
        <v>2561</v>
      </c>
      <c r="G3496" s="16" t="n">
        <v>0.15</v>
      </c>
      <c r="H3496" s="16" t="s">
        <v>70</v>
      </c>
      <c r="I3496" s="16" t="s">
        <v>100</v>
      </c>
      <c r="J3496" s="16" t="n">
        <v>5</v>
      </c>
      <c r="K3496" s="16"/>
      <c r="L3496" s="16" t="s">
        <v>41</v>
      </c>
      <c r="M3496" s="18" t="n">
        <f aca="false">IF(ISNUMBER(B3496),B3496,IF(MID(B3496,3,1)="-",DATE(VALUE(RIGHT(B3496,4)),VALUE(MID(B3496,4,2)),VALUE(LEFT(B3496,2))),DATE(VALUE(LEFT(B3496,4)),VALUE(MID(B3496,6,2)),VALUE(RIGHT(B3496,2)))))</f>
        <v>45942</v>
      </c>
      <c r="N3496" s="16" t="n">
        <f aca="false">MONTH(M3496)</f>
        <v>10</v>
      </c>
      <c r="O3496" s="16" t="str">
        <f aca="false">PROPER(TRIM(H3496))</f>
        <v>Pune</v>
      </c>
      <c r="P3496" s="16" t="str">
        <f aca="false">IFERROR(VLOOKUP(O3496,city_map!$A$2:$B$6,2,FALSE()),O3496)</f>
        <v>Pune</v>
      </c>
      <c r="Q3496" s="16" t="n">
        <f aca="false">IF(ISNUMBER(F3496),F3496,VALUE(SUBSTITUTE(SUBSTITUTE(F3496,"₹",""),",","")))</f>
        <v>2561</v>
      </c>
      <c r="R3496" s="16" t="n">
        <f aca="false">IF(E3496=99,1,E3496)</f>
        <v>3</v>
      </c>
      <c r="S3496" s="16" t="n">
        <f aca="false">IF(G3496="",0,G3496)</f>
        <v>0.15</v>
      </c>
      <c r="T3496" s="16" t="str">
        <f aca="false">IF(I3496="","Unknown",IF(I3496="upi","UPI",I3496))</f>
        <v>Net Banking</v>
      </c>
      <c r="U3496" s="16" t="str">
        <f aca="false">IF(L3496="Yes","Y",IF(L3496="No","N",L3496))</f>
        <v>N</v>
      </c>
      <c r="V3496" s="19" t="n">
        <f aca="false">ROUND(R3496*Q3496*(1-S3496),2)</f>
        <v>6530.55</v>
      </c>
      <c r="W3496" s="16" t="str">
        <f aca="false">_xlfn.XLOOKUP(D3496,products!$A$2:$A$61,products!$C$2:$C$61,"Not found")</f>
        <v>Fashion</v>
      </c>
    </row>
    <row r="3497" customFormat="false" ht="15" hidden="false" customHeight="false" outlineLevel="0" collapsed="false">
      <c r="A3497" s="16" t="s">
        <v>4824</v>
      </c>
      <c r="B3497" s="16" t="s">
        <v>4801</v>
      </c>
      <c r="C3497" s="16" t="s">
        <v>2064</v>
      </c>
      <c r="D3497" s="16" t="s">
        <v>250</v>
      </c>
      <c r="E3497" s="16" t="n">
        <v>3</v>
      </c>
      <c r="F3497" s="16" t="n">
        <v>729</v>
      </c>
      <c r="G3497" s="16" t="n">
        <v>0.4</v>
      </c>
      <c r="H3497" s="16" t="s">
        <v>81</v>
      </c>
      <c r="I3497" s="16" t="s">
        <v>71</v>
      </c>
      <c r="J3497" s="16" t="n">
        <v>5</v>
      </c>
      <c r="K3497" s="16" t="n">
        <v>4</v>
      </c>
      <c r="L3497" s="16" t="s">
        <v>57</v>
      </c>
      <c r="M3497" s="18" t="n">
        <f aca="false">IF(ISNUMBER(B3497),B3497,IF(MID(B3497,3,1)="-",DATE(VALUE(RIGHT(B3497,4)),VALUE(MID(B3497,4,2)),VALUE(LEFT(B3497,2))),DATE(VALUE(LEFT(B3497,4)),VALUE(MID(B3497,6,2)),VALUE(RIGHT(B3497,2)))))</f>
        <v>45942</v>
      </c>
      <c r="N3497" s="16" t="n">
        <f aca="false">MONTH(M3497)</f>
        <v>10</v>
      </c>
      <c r="O3497" s="16" t="str">
        <f aca="false">PROPER(TRIM(H3497))</f>
        <v>Hyderabad</v>
      </c>
      <c r="P3497" s="16" t="str">
        <f aca="false">IFERROR(VLOOKUP(O3497,city_map!$A$2:$B$6,2,FALSE()),O3497)</f>
        <v>Hyderabad</v>
      </c>
      <c r="Q3497" s="16" t="n">
        <f aca="false">IF(ISNUMBER(F3497),F3497,VALUE(SUBSTITUTE(SUBSTITUTE(F3497,"₹",""),",","")))</f>
        <v>729</v>
      </c>
      <c r="R3497" s="16" t="n">
        <f aca="false">IF(E3497=99,1,E3497)</f>
        <v>3</v>
      </c>
      <c r="S3497" s="16" t="n">
        <f aca="false">IF(G3497="",0,G3497)</f>
        <v>0.4</v>
      </c>
      <c r="T3497" s="16" t="str">
        <f aca="false">IF(I3497="","Unknown",IF(I3497="upi","UPI",I3497))</f>
        <v>Credit Card</v>
      </c>
      <c r="U3497" s="16" t="str">
        <f aca="false">IF(L3497="Yes","Y",IF(L3497="No","N",L3497))</f>
        <v>Y</v>
      </c>
      <c r="V3497" s="19" t="n">
        <f aca="false">ROUND(R3497*Q3497*(1-S3497),2)</f>
        <v>1312.2</v>
      </c>
      <c r="W3497" s="16" t="str">
        <f aca="false">_xlfn.XLOOKUP(D3497,products!$A$2:$A$61,products!$C$2:$C$61,"Not found")</f>
        <v>Home</v>
      </c>
    </row>
    <row r="3498" customFormat="false" ht="15" hidden="false" customHeight="false" outlineLevel="0" collapsed="false">
      <c r="A3498" s="16" t="s">
        <v>4825</v>
      </c>
      <c r="B3498" s="16" t="s">
        <v>4801</v>
      </c>
      <c r="C3498" s="16" t="s">
        <v>533</v>
      </c>
      <c r="D3498" s="16" t="s">
        <v>66</v>
      </c>
      <c r="E3498" s="16" t="n">
        <v>2</v>
      </c>
      <c r="F3498" s="16" t="n">
        <v>15182</v>
      </c>
      <c r="G3498" s="16"/>
      <c r="H3498" s="16" t="s">
        <v>70</v>
      </c>
      <c r="I3498" s="16" t="s">
        <v>60</v>
      </c>
      <c r="J3498" s="16" t="n">
        <v>5</v>
      </c>
      <c r="K3498" s="16" t="n">
        <v>3</v>
      </c>
      <c r="L3498" s="16" t="s">
        <v>41</v>
      </c>
      <c r="M3498" s="18" t="n">
        <f aca="false">IF(ISNUMBER(B3498),B3498,IF(MID(B3498,3,1)="-",DATE(VALUE(RIGHT(B3498,4)),VALUE(MID(B3498,4,2)),VALUE(LEFT(B3498,2))),DATE(VALUE(LEFT(B3498,4)),VALUE(MID(B3498,6,2)),VALUE(RIGHT(B3498,2)))))</f>
        <v>45942</v>
      </c>
      <c r="N3498" s="16" t="n">
        <f aca="false">MONTH(M3498)</f>
        <v>10</v>
      </c>
      <c r="O3498" s="16" t="str">
        <f aca="false">PROPER(TRIM(H3498))</f>
        <v>Pune</v>
      </c>
      <c r="P3498" s="16" t="str">
        <f aca="false">IFERROR(VLOOKUP(O3498,city_map!$A$2:$B$6,2,FALSE()),O3498)</f>
        <v>Pune</v>
      </c>
      <c r="Q3498" s="16" t="n">
        <f aca="false">IF(ISNUMBER(F3498),F3498,VALUE(SUBSTITUTE(SUBSTITUTE(F3498,"₹",""),",","")))</f>
        <v>15182</v>
      </c>
      <c r="R3498" s="16" t="n">
        <f aca="false">IF(E3498=99,1,E3498)</f>
        <v>2</v>
      </c>
      <c r="S3498" s="16" t="n">
        <f aca="false">IF(G3498="",0,G3498)</f>
        <v>0</v>
      </c>
      <c r="T3498" s="16" t="str">
        <f aca="false">IF(I3498="","Unknown",IF(I3498="upi","UPI",I3498))</f>
        <v>UPI</v>
      </c>
      <c r="U3498" s="16" t="str">
        <f aca="false">IF(L3498="Yes","Y",IF(L3498="No","N",L3498))</f>
        <v>N</v>
      </c>
      <c r="V3498" s="19" t="n">
        <f aca="false">ROUND(R3498*Q3498*(1-S3498),2)</f>
        <v>30364</v>
      </c>
      <c r="W3498" s="16" t="str">
        <f aca="false">_xlfn.XLOOKUP(D3498,products!$A$2:$A$61,products!$C$2:$C$61,"Not found")</f>
        <v>Electronics</v>
      </c>
    </row>
    <row r="3499" customFormat="false" ht="15" hidden="false" customHeight="false" outlineLevel="0" collapsed="false">
      <c r="A3499" s="16" t="s">
        <v>4826</v>
      </c>
      <c r="B3499" s="16" t="s">
        <v>4801</v>
      </c>
      <c r="C3499" s="16" t="s">
        <v>969</v>
      </c>
      <c r="D3499" s="16" t="s">
        <v>216</v>
      </c>
      <c r="E3499" s="16" t="n">
        <v>1</v>
      </c>
      <c r="F3499" s="16" t="n">
        <v>883</v>
      </c>
      <c r="G3499" s="16" t="n">
        <v>0.2</v>
      </c>
      <c r="H3499" s="16" t="s">
        <v>89</v>
      </c>
      <c r="I3499" s="16" t="s">
        <v>40</v>
      </c>
      <c r="J3499" s="16" t="n">
        <v>3</v>
      </c>
      <c r="K3499" s="16" t="n">
        <v>5</v>
      </c>
      <c r="L3499" s="16" t="s">
        <v>41</v>
      </c>
      <c r="M3499" s="18" t="n">
        <f aca="false">IF(ISNUMBER(B3499),B3499,IF(MID(B3499,3,1)="-",DATE(VALUE(RIGHT(B3499,4)),VALUE(MID(B3499,4,2)),VALUE(LEFT(B3499,2))),DATE(VALUE(LEFT(B3499,4)),VALUE(MID(B3499,6,2)),VALUE(RIGHT(B3499,2)))))</f>
        <v>45942</v>
      </c>
      <c r="N3499" s="16" t="n">
        <f aca="false">MONTH(M3499)</f>
        <v>10</v>
      </c>
      <c r="O3499" s="16" t="str">
        <f aca="false">PROPER(TRIM(H3499))</f>
        <v>Ahmedabad</v>
      </c>
      <c r="P3499" s="16" t="str">
        <f aca="false">IFERROR(VLOOKUP(O3499,city_map!$A$2:$B$6,2,FALSE()),O3499)</f>
        <v>Ahmedabad</v>
      </c>
      <c r="Q3499" s="16" t="n">
        <f aca="false">IF(ISNUMBER(F3499),F3499,VALUE(SUBSTITUTE(SUBSTITUTE(F3499,"₹",""),",","")))</f>
        <v>883</v>
      </c>
      <c r="R3499" s="16" t="n">
        <f aca="false">IF(E3499=99,1,E3499)</f>
        <v>1</v>
      </c>
      <c r="S3499" s="16" t="n">
        <f aca="false">IF(G3499="",0,G3499)</f>
        <v>0.2</v>
      </c>
      <c r="T3499" s="16" t="str">
        <f aca="false">IF(I3499="","Unknown",IF(I3499="upi","UPI",I3499))</f>
        <v>COD</v>
      </c>
      <c r="U3499" s="16" t="str">
        <f aca="false">IF(L3499="Yes","Y",IF(L3499="No","N",L3499))</f>
        <v>N</v>
      </c>
      <c r="V3499" s="19" t="n">
        <f aca="false">ROUND(R3499*Q3499*(1-S3499),2)</f>
        <v>706.4</v>
      </c>
      <c r="W3499" s="16" t="str">
        <f aca="false">_xlfn.XLOOKUP(D3499,products!$A$2:$A$61,products!$C$2:$C$61,"Not found")</f>
        <v>Books</v>
      </c>
    </row>
    <row r="3500" customFormat="false" ht="15" hidden="false" customHeight="false" outlineLevel="0" collapsed="false">
      <c r="A3500" s="16" t="s">
        <v>4827</v>
      </c>
      <c r="B3500" s="16" t="s">
        <v>4801</v>
      </c>
      <c r="C3500" s="16" t="s">
        <v>515</v>
      </c>
      <c r="D3500" s="16" t="s">
        <v>92</v>
      </c>
      <c r="E3500" s="16" t="n">
        <v>2</v>
      </c>
      <c r="F3500" s="16" t="n">
        <v>4062</v>
      </c>
      <c r="G3500" s="16" t="n">
        <v>0.15</v>
      </c>
      <c r="H3500" s="16" t="s">
        <v>39</v>
      </c>
      <c r="I3500" s="16" t="s">
        <v>60</v>
      </c>
      <c r="J3500" s="16" t="n">
        <v>5</v>
      </c>
      <c r="K3500" s="16" t="n">
        <v>3</v>
      </c>
      <c r="L3500" s="16" t="s">
        <v>57</v>
      </c>
      <c r="M3500" s="18" t="n">
        <f aca="false">IF(ISNUMBER(B3500),B3500,IF(MID(B3500,3,1)="-",DATE(VALUE(RIGHT(B3500,4)),VALUE(MID(B3500,4,2)),VALUE(LEFT(B3500,2))),DATE(VALUE(LEFT(B3500,4)),VALUE(MID(B3500,6,2)),VALUE(RIGHT(B3500,2)))))</f>
        <v>45942</v>
      </c>
      <c r="N3500" s="16" t="n">
        <f aca="false">MONTH(M3500)</f>
        <v>10</v>
      </c>
      <c r="O3500" s="16" t="str">
        <f aca="false">PROPER(TRIM(H3500))</f>
        <v>Delhi</v>
      </c>
      <c r="P3500" s="16" t="str">
        <f aca="false">IFERROR(VLOOKUP(O3500,city_map!$A$2:$B$6,2,FALSE()),O3500)</f>
        <v>Delhi</v>
      </c>
      <c r="Q3500" s="16" t="n">
        <f aca="false">IF(ISNUMBER(F3500),F3500,VALUE(SUBSTITUTE(SUBSTITUTE(F3500,"₹",""),",","")))</f>
        <v>4062</v>
      </c>
      <c r="R3500" s="16" t="n">
        <f aca="false">IF(E3500=99,1,E3500)</f>
        <v>2</v>
      </c>
      <c r="S3500" s="16" t="n">
        <f aca="false">IF(G3500="",0,G3500)</f>
        <v>0.15</v>
      </c>
      <c r="T3500" s="16" t="str">
        <f aca="false">IF(I3500="","Unknown",IF(I3500="upi","UPI",I3500))</f>
        <v>UPI</v>
      </c>
      <c r="U3500" s="16" t="str">
        <f aca="false">IF(L3500="Yes","Y",IF(L3500="No","N",L3500))</f>
        <v>Y</v>
      </c>
      <c r="V3500" s="19" t="n">
        <f aca="false">ROUND(R3500*Q3500*(1-S3500),2)</f>
        <v>6905.4</v>
      </c>
      <c r="W3500" s="16" t="str">
        <f aca="false">_xlfn.XLOOKUP(D3500,products!$A$2:$A$61,products!$C$2:$C$61,"Not found")</f>
        <v>Electronics</v>
      </c>
    </row>
    <row r="3501" customFormat="false" ht="15" hidden="false" customHeight="false" outlineLevel="0" collapsed="false">
      <c r="A3501" s="16" t="s">
        <v>4828</v>
      </c>
      <c r="B3501" s="16" t="s">
        <v>4801</v>
      </c>
      <c r="C3501" s="16" t="s">
        <v>1528</v>
      </c>
      <c r="D3501" s="16" t="s">
        <v>173</v>
      </c>
      <c r="E3501" s="16" t="n">
        <v>2</v>
      </c>
      <c r="F3501" s="16" t="n">
        <v>1212</v>
      </c>
      <c r="G3501" s="16" t="n">
        <v>0.15</v>
      </c>
      <c r="H3501" s="16" t="s">
        <v>112</v>
      </c>
      <c r="I3501" s="16" t="s">
        <v>60</v>
      </c>
      <c r="J3501" s="16" t="n">
        <v>3</v>
      </c>
      <c r="K3501" s="16" t="n">
        <v>5</v>
      </c>
      <c r="L3501" s="16" t="s">
        <v>41</v>
      </c>
      <c r="M3501" s="18" t="n">
        <f aca="false">IF(ISNUMBER(B3501),B3501,IF(MID(B3501,3,1)="-",DATE(VALUE(RIGHT(B3501,4)),VALUE(MID(B3501,4,2)),VALUE(LEFT(B3501,2))),DATE(VALUE(LEFT(B3501,4)),VALUE(MID(B3501,6,2)),VALUE(RIGHT(B3501,2)))))</f>
        <v>45942</v>
      </c>
      <c r="N3501" s="16" t="n">
        <f aca="false">MONTH(M3501)</f>
        <v>10</v>
      </c>
      <c r="O3501" s="16" t="str">
        <f aca="false">PROPER(TRIM(H3501))</f>
        <v>Mumbai</v>
      </c>
      <c r="P3501" s="16" t="str">
        <f aca="false">IFERROR(VLOOKUP(O3501,city_map!$A$2:$B$6,2,FALSE()),O3501)</f>
        <v>Mumbai</v>
      </c>
      <c r="Q3501" s="16" t="n">
        <f aca="false">IF(ISNUMBER(F3501),F3501,VALUE(SUBSTITUTE(SUBSTITUTE(F3501,"₹",""),",","")))</f>
        <v>1212</v>
      </c>
      <c r="R3501" s="16" t="n">
        <f aca="false">IF(E3501=99,1,E3501)</f>
        <v>2</v>
      </c>
      <c r="S3501" s="16" t="n">
        <f aca="false">IF(G3501="",0,G3501)</f>
        <v>0.15</v>
      </c>
      <c r="T3501" s="16" t="str">
        <f aca="false">IF(I3501="","Unknown",IF(I3501="upi","UPI",I3501))</f>
        <v>UPI</v>
      </c>
      <c r="U3501" s="16" t="str">
        <f aca="false">IF(L3501="Yes","Y",IF(L3501="No","N",L3501))</f>
        <v>N</v>
      </c>
      <c r="V3501" s="19" t="n">
        <f aca="false">ROUND(R3501*Q3501*(1-S3501),2)</f>
        <v>2060.4</v>
      </c>
      <c r="W3501" s="16" t="str">
        <f aca="false">_xlfn.XLOOKUP(D3501,products!$A$2:$A$61,products!$C$2:$C$61,"Not found")</f>
        <v>Fashion</v>
      </c>
    </row>
    <row r="3502" customFormat="false" ht="15" hidden="false" customHeight="false" outlineLevel="0" collapsed="false">
      <c r="A3502" s="16" t="s">
        <v>4829</v>
      </c>
      <c r="B3502" s="16" t="s">
        <v>4801</v>
      </c>
      <c r="C3502" s="16" t="s">
        <v>923</v>
      </c>
      <c r="D3502" s="16" t="s">
        <v>115</v>
      </c>
      <c r="E3502" s="16" t="n">
        <v>3</v>
      </c>
      <c r="F3502" s="16" t="n">
        <v>290</v>
      </c>
      <c r="G3502" s="16" t="n">
        <v>0.15</v>
      </c>
      <c r="H3502" s="16" t="s">
        <v>130</v>
      </c>
      <c r="I3502" s="16" t="s">
        <v>40</v>
      </c>
      <c r="J3502" s="16" t="n">
        <v>5</v>
      </c>
      <c r="K3502" s="16" t="n">
        <v>3</v>
      </c>
      <c r="L3502" s="16" t="s">
        <v>57</v>
      </c>
      <c r="M3502" s="18" t="n">
        <f aca="false">IF(ISNUMBER(B3502),B3502,IF(MID(B3502,3,1)="-",DATE(VALUE(RIGHT(B3502,4)),VALUE(MID(B3502,4,2)),VALUE(LEFT(B3502,2))),DATE(VALUE(LEFT(B3502,4)),VALUE(MID(B3502,6,2)),VALUE(RIGHT(B3502,2)))))</f>
        <v>45942</v>
      </c>
      <c r="N3502" s="16" t="n">
        <f aca="false">MONTH(M3502)</f>
        <v>10</v>
      </c>
      <c r="O3502" s="16" t="str">
        <f aca="false">PROPER(TRIM(H3502))</f>
        <v>Bengaluru</v>
      </c>
      <c r="P3502" s="16" t="str">
        <f aca="false">IFERROR(VLOOKUP(O3502,city_map!$A$2:$B$6,2,FALSE()),O3502)</f>
        <v>Bengaluru</v>
      </c>
      <c r="Q3502" s="16" t="n">
        <f aca="false">IF(ISNUMBER(F3502),F3502,VALUE(SUBSTITUTE(SUBSTITUTE(F3502,"₹",""),",","")))</f>
        <v>290</v>
      </c>
      <c r="R3502" s="16" t="n">
        <f aca="false">IF(E3502=99,1,E3502)</f>
        <v>3</v>
      </c>
      <c r="S3502" s="16" t="n">
        <f aca="false">IF(G3502="",0,G3502)</f>
        <v>0.15</v>
      </c>
      <c r="T3502" s="16" t="str">
        <f aca="false">IF(I3502="","Unknown",IF(I3502="upi","UPI",I3502))</f>
        <v>COD</v>
      </c>
      <c r="U3502" s="16" t="str">
        <f aca="false">IF(L3502="Yes","Y",IF(L3502="No","N",L3502))</f>
        <v>Y</v>
      </c>
      <c r="V3502" s="19" t="n">
        <f aca="false">ROUND(R3502*Q3502*(1-S3502),2)</f>
        <v>739.5</v>
      </c>
      <c r="W3502" s="16" t="str">
        <f aca="false">_xlfn.XLOOKUP(D3502,products!$A$2:$A$61,products!$C$2:$C$61,"Not found")</f>
        <v>Books</v>
      </c>
    </row>
    <row r="3503" customFormat="false" ht="15" hidden="false" customHeight="false" outlineLevel="0" collapsed="false">
      <c r="A3503" s="16" t="s">
        <v>4830</v>
      </c>
      <c r="B3503" s="16" t="s">
        <v>4801</v>
      </c>
      <c r="C3503" s="16" t="s">
        <v>630</v>
      </c>
      <c r="D3503" s="16" t="s">
        <v>232</v>
      </c>
      <c r="E3503" s="16" t="n">
        <v>2</v>
      </c>
      <c r="F3503" s="16" t="n">
        <v>2050</v>
      </c>
      <c r="G3503" s="16" t="n">
        <v>0.15</v>
      </c>
      <c r="H3503" s="16" t="s">
        <v>112</v>
      </c>
      <c r="I3503" s="16" t="s">
        <v>60</v>
      </c>
      <c r="J3503" s="16" t="n">
        <v>6</v>
      </c>
      <c r="K3503" s="16" t="n">
        <v>4</v>
      </c>
      <c r="L3503" s="16" t="s">
        <v>41</v>
      </c>
      <c r="M3503" s="18" t="n">
        <f aca="false">IF(ISNUMBER(B3503),B3503,IF(MID(B3503,3,1)="-",DATE(VALUE(RIGHT(B3503,4)),VALUE(MID(B3503,4,2)),VALUE(LEFT(B3503,2))),DATE(VALUE(LEFT(B3503,4)),VALUE(MID(B3503,6,2)),VALUE(RIGHT(B3503,2)))))</f>
        <v>45942</v>
      </c>
      <c r="N3503" s="16" t="n">
        <f aca="false">MONTH(M3503)</f>
        <v>10</v>
      </c>
      <c r="O3503" s="16" t="str">
        <f aca="false">PROPER(TRIM(H3503))</f>
        <v>Mumbai</v>
      </c>
      <c r="P3503" s="16" t="str">
        <f aca="false">IFERROR(VLOOKUP(O3503,city_map!$A$2:$B$6,2,FALSE()),O3503)</f>
        <v>Mumbai</v>
      </c>
      <c r="Q3503" s="16" t="n">
        <f aca="false">IF(ISNUMBER(F3503),F3503,VALUE(SUBSTITUTE(SUBSTITUTE(F3503,"₹",""),",","")))</f>
        <v>2050</v>
      </c>
      <c r="R3503" s="16" t="n">
        <f aca="false">IF(E3503=99,1,E3503)</f>
        <v>2</v>
      </c>
      <c r="S3503" s="16" t="n">
        <f aca="false">IF(G3503="",0,G3503)</f>
        <v>0.15</v>
      </c>
      <c r="T3503" s="16" t="str">
        <f aca="false">IF(I3503="","Unknown",IF(I3503="upi","UPI",I3503))</f>
        <v>UPI</v>
      </c>
      <c r="U3503" s="16" t="str">
        <f aca="false">IF(L3503="Yes","Y",IF(L3503="No","N",L3503))</f>
        <v>N</v>
      </c>
      <c r="V3503" s="19" t="n">
        <f aca="false">ROUND(R3503*Q3503*(1-S3503),2)</f>
        <v>3485</v>
      </c>
      <c r="W3503" s="16" t="str">
        <f aca="false">_xlfn.XLOOKUP(D3503,products!$A$2:$A$61,products!$C$2:$C$61,"Not found")</f>
        <v>Electronics</v>
      </c>
    </row>
    <row r="3504" customFormat="false" ht="15" hidden="false" customHeight="false" outlineLevel="0" collapsed="false">
      <c r="A3504" s="16" t="s">
        <v>4831</v>
      </c>
      <c r="B3504" s="16" t="s">
        <v>4832</v>
      </c>
      <c r="C3504" s="16" t="s">
        <v>515</v>
      </c>
      <c r="D3504" s="16" t="s">
        <v>721</v>
      </c>
      <c r="E3504" s="16" t="n">
        <v>3</v>
      </c>
      <c r="F3504" s="16" t="n">
        <v>509</v>
      </c>
      <c r="G3504" s="16" t="n">
        <v>0.2</v>
      </c>
      <c r="H3504" s="16" t="s">
        <v>39</v>
      </c>
      <c r="I3504" s="16" t="s">
        <v>71</v>
      </c>
      <c r="J3504" s="16" t="n">
        <v>5</v>
      </c>
      <c r="K3504" s="16" t="n">
        <v>4</v>
      </c>
      <c r="L3504" s="16" t="s">
        <v>41</v>
      </c>
      <c r="M3504" s="18" t="n">
        <f aca="false">IF(ISNUMBER(B3504),B3504,IF(MID(B3504,3,1)="-",DATE(VALUE(RIGHT(B3504,4)),VALUE(MID(B3504,4,2)),VALUE(LEFT(B3504,2))),DATE(VALUE(LEFT(B3504,4)),VALUE(MID(B3504,6,2)),VALUE(RIGHT(B3504,2)))))</f>
        <v>45943</v>
      </c>
      <c r="N3504" s="16" t="n">
        <f aca="false">MONTH(M3504)</f>
        <v>10</v>
      </c>
      <c r="O3504" s="16" t="str">
        <f aca="false">PROPER(TRIM(H3504))</f>
        <v>Delhi</v>
      </c>
      <c r="P3504" s="16" t="str">
        <f aca="false">IFERROR(VLOOKUP(O3504,city_map!$A$2:$B$6,2,FALSE()),O3504)</f>
        <v>Delhi</v>
      </c>
      <c r="Q3504" s="16" t="n">
        <f aca="false">IF(ISNUMBER(F3504),F3504,VALUE(SUBSTITUTE(SUBSTITUTE(F3504,"₹",""),",","")))</f>
        <v>509</v>
      </c>
      <c r="R3504" s="16" t="n">
        <f aca="false">IF(E3504=99,1,E3504)</f>
        <v>3</v>
      </c>
      <c r="S3504" s="16" t="n">
        <f aca="false">IF(G3504="",0,G3504)</f>
        <v>0.2</v>
      </c>
      <c r="T3504" s="16" t="str">
        <f aca="false">IF(I3504="","Unknown",IF(I3504="upi","UPI",I3504))</f>
        <v>Credit Card</v>
      </c>
      <c r="U3504" s="16" t="str">
        <f aca="false">IF(L3504="Yes","Y",IF(L3504="No","N",L3504))</f>
        <v>N</v>
      </c>
      <c r="V3504" s="19" t="n">
        <f aca="false">ROUND(R3504*Q3504*(1-S3504),2)</f>
        <v>1221.6</v>
      </c>
      <c r="W3504" s="16" t="str">
        <f aca="false">_xlfn.XLOOKUP(D3504,products!$A$2:$A$61,products!$C$2:$C$61,"Not found")</f>
        <v>Beauty</v>
      </c>
    </row>
    <row r="3505" customFormat="false" ht="15" hidden="false" customHeight="false" outlineLevel="0" collapsed="false">
      <c r="A3505" s="16" t="s">
        <v>4833</v>
      </c>
      <c r="B3505" s="16" t="s">
        <v>4832</v>
      </c>
      <c r="C3505" s="16" t="s">
        <v>1334</v>
      </c>
      <c r="D3505" s="16" t="s">
        <v>262</v>
      </c>
      <c r="E3505" s="16" t="n">
        <v>1</v>
      </c>
      <c r="F3505" s="16" t="n">
        <v>813</v>
      </c>
      <c r="G3505" s="16" t="n">
        <v>0.2</v>
      </c>
      <c r="H3505" s="16" t="s">
        <v>112</v>
      </c>
      <c r="I3505" s="16" t="s">
        <v>60</v>
      </c>
      <c r="J3505" s="16" t="n">
        <v>5</v>
      </c>
      <c r="K3505" s="16" t="n">
        <v>4</v>
      </c>
      <c r="L3505" s="16" t="s">
        <v>41</v>
      </c>
      <c r="M3505" s="18" t="n">
        <f aca="false">IF(ISNUMBER(B3505),B3505,IF(MID(B3505,3,1)="-",DATE(VALUE(RIGHT(B3505,4)),VALUE(MID(B3505,4,2)),VALUE(LEFT(B3505,2))),DATE(VALUE(LEFT(B3505,4)),VALUE(MID(B3505,6,2)),VALUE(RIGHT(B3505,2)))))</f>
        <v>45943</v>
      </c>
      <c r="N3505" s="16" t="n">
        <f aca="false">MONTH(M3505)</f>
        <v>10</v>
      </c>
      <c r="O3505" s="16" t="str">
        <f aca="false">PROPER(TRIM(H3505))</f>
        <v>Mumbai</v>
      </c>
      <c r="P3505" s="16" t="str">
        <f aca="false">IFERROR(VLOOKUP(O3505,city_map!$A$2:$B$6,2,FALSE()),O3505)</f>
        <v>Mumbai</v>
      </c>
      <c r="Q3505" s="16" t="n">
        <f aca="false">IF(ISNUMBER(F3505),F3505,VALUE(SUBSTITUTE(SUBSTITUTE(F3505,"₹",""),",","")))</f>
        <v>813</v>
      </c>
      <c r="R3505" s="16" t="n">
        <f aca="false">IF(E3505=99,1,E3505)</f>
        <v>1</v>
      </c>
      <c r="S3505" s="16" t="n">
        <f aca="false">IF(G3505="",0,G3505)</f>
        <v>0.2</v>
      </c>
      <c r="T3505" s="16" t="str">
        <f aca="false">IF(I3505="","Unknown",IF(I3505="upi","UPI",I3505))</f>
        <v>UPI</v>
      </c>
      <c r="U3505" s="16" t="str">
        <f aca="false">IF(L3505="Yes","Y",IF(L3505="No","N",L3505))</f>
        <v>N</v>
      </c>
      <c r="V3505" s="19" t="n">
        <f aca="false">ROUND(R3505*Q3505*(1-S3505),2)</f>
        <v>650.4</v>
      </c>
      <c r="W3505" s="16" t="str">
        <f aca="false">_xlfn.XLOOKUP(D3505,products!$A$2:$A$61,products!$C$2:$C$61,"Not found")</f>
        <v>Home</v>
      </c>
    </row>
    <row r="3506" customFormat="false" ht="15" hidden="false" customHeight="false" outlineLevel="0" collapsed="false">
      <c r="A3506" s="16" t="s">
        <v>4834</v>
      </c>
      <c r="B3506" s="16" t="s">
        <v>4832</v>
      </c>
      <c r="C3506" s="16" t="s">
        <v>568</v>
      </c>
      <c r="D3506" s="16" t="s">
        <v>51</v>
      </c>
      <c r="E3506" s="16" t="n">
        <v>4</v>
      </c>
      <c r="F3506" s="16" t="n">
        <v>2391</v>
      </c>
      <c r="G3506" s="16" t="n">
        <v>0.15</v>
      </c>
      <c r="H3506" s="16" t="s">
        <v>130</v>
      </c>
      <c r="I3506" s="16" t="s">
        <v>40</v>
      </c>
      <c r="J3506" s="16" t="n">
        <v>4</v>
      </c>
      <c r="K3506" s="16" t="n">
        <v>5</v>
      </c>
      <c r="L3506" s="16" t="s">
        <v>41</v>
      </c>
      <c r="M3506" s="18" t="n">
        <f aca="false">IF(ISNUMBER(B3506),B3506,IF(MID(B3506,3,1)="-",DATE(VALUE(RIGHT(B3506,4)),VALUE(MID(B3506,4,2)),VALUE(LEFT(B3506,2))),DATE(VALUE(LEFT(B3506,4)),VALUE(MID(B3506,6,2)),VALUE(RIGHT(B3506,2)))))</f>
        <v>45943</v>
      </c>
      <c r="N3506" s="16" t="n">
        <f aca="false">MONTH(M3506)</f>
        <v>10</v>
      </c>
      <c r="O3506" s="16" t="str">
        <f aca="false">PROPER(TRIM(H3506))</f>
        <v>Bengaluru</v>
      </c>
      <c r="P3506" s="16" t="str">
        <f aca="false">IFERROR(VLOOKUP(O3506,city_map!$A$2:$B$6,2,FALSE()),O3506)</f>
        <v>Bengaluru</v>
      </c>
      <c r="Q3506" s="16" t="n">
        <f aca="false">IF(ISNUMBER(F3506),F3506,VALUE(SUBSTITUTE(SUBSTITUTE(F3506,"₹",""),",","")))</f>
        <v>2391</v>
      </c>
      <c r="R3506" s="16" t="n">
        <f aca="false">IF(E3506=99,1,E3506)</f>
        <v>4</v>
      </c>
      <c r="S3506" s="16" t="n">
        <f aca="false">IF(G3506="",0,G3506)</f>
        <v>0.15</v>
      </c>
      <c r="T3506" s="16" t="str">
        <f aca="false">IF(I3506="","Unknown",IF(I3506="upi","UPI",I3506))</f>
        <v>COD</v>
      </c>
      <c r="U3506" s="16" t="str">
        <f aca="false">IF(L3506="Yes","Y",IF(L3506="No","N",L3506))</f>
        <v>N</v>
      </c>
      <c r="V3506" s="19" t="n">
        <f aca="false">ROUND(R3506*Q3506*(1-S3506),2)</f>
        <v>8129.4</v>
      </c>
      <c r="W3506" s="16" t="str">
        <f aca="false">_xlfn.XLOOKUP(D3506,products!$A$2:$A$61,products!$C$2:$C$61,"Not found")</f>
        <v>Fashion</v>
      </c>
    </row>
    <row r="3507" customFormat="false" ht="15" hidden="false" customHeight="false" outlineLevel="0" collapsed="false">
      <c r="A3507" s="16" t="s">
        <v>4835</v>
      </c>
      <c r="B3507" s="16" t="s">
        <v>4832</v>
      </c>
      <c r="C3507" s="16" t="s">
        <v>1552</v>
      </c>
      <c r="D3507" s="16" t="s">
        <v>108</v>
      </c>
      <c r="E3507" s="16" t="n">
        <v>1</v>
      </c>
      <c r="F3507" s="16" t="n">
        <v>3361</v>
      </c>
      <c r="G3507" s="16" t="n">
        <v>0.25</v>
      </c>
      <c r="H3507" s="16" t="s">
        <v>130</v>
      </c>
      <c r="I3507" s="16" t="s">
        <v>60</v>
      </c>
      <c r="J3507" s="16" t="n">
        <v>4</v>
      </c>
      <c r="K3507" s="16" t="n">
        <v>5</v>
      </c>
      <c r="L3507" s="16" t="s">
        <v>41</v>
      </c>
      <c r="M3507" s="18" t="n">
        <f aca="false">IF(ISNUMBER(B3507),B3507,IF(MID(B3507,3,1)="-",DATE(VALUE(RIGHT(B3507,4)),VALUE(MID(B3507,4,2)),VALUE(LEFT(B3507,2))),DATE(VALUE(LEFT(B3507,4)),VALUE(MID(B3507,6,2)),VALUE(RIGHT(B3507,2)))))</f>
        <v>45943</v>
      </c>
      <c r="N3507" s="16" t="n">
        <f aca="false">MONTH(M3507)</f>
        <v>10</v>
      </c>
      <c r="O3507" s="16" t="str">
        <f aca="false">PROPER(TRIM(H3507))</f>
        <v>Bengaluru</v>
      </c>
      <c r="P3507" s="16" t="str">
        <f aca="false">IFERROR(VLOOKUP(O3507,city_map!$A$2:$B$6,2,FALSE()),O3507)</f>
        <v>Bengaluru</v>
      </c>
      <c r="Q3507" s="16" t="n">
        <f aca="false">IF(ISNUMBER(F3507),F3507,VALUE(SUBSTITUTE(SUBSTITUTE(F3507,"₹",""),",","")))</f>
        <v>3361</v>
      </c>
      <c r="R3507" s="16" t="n">
        <f aca="false">IF(E3507=99,1,E3507)</f>
        <v>1</v>
      </c>
      <c r="S3507" s="16" t="n">
        <f aca="false">IF(G3507="",0,G3507)</f>
        <v>0.25</v>
      </c>
      <c r="T3507" s="16" t="str">
        <f aca="false">IF(I3507="","Unknown",IF(I3507="upi","UPI",I3507))</f>
        <v>UPI</v>
      </c>
      <c r="U3507" s="16" t="str">
        <f aca="false">IF(L3507="Yes","Y",IF(L3507="No","N",L3507))</f>
        <v>N</v>
      </c>
      <c r="V3507" s="19" t="n">
        <f aca="false">ROUND(R3507*Q3507*(1-S3507),2)</f>
        <v>2520.75</v>
      </c>
      <c r="W3507" s="16" t="str">
        <f aca="false">_xlfn.XLOOKUP(D3507,products!$A$2:$A$61,products!$C$2:$C$61,"Not found")</f>
        <v>Electronics</v>
      </c>
    </row>
    <row r="3508" customFormat="false" ht="15" hidden="false" customHeight="false" outlineLevel="0" collapsed="false">
      <c r="A3508" s="16" t="s">
        <v>4836</v>
      </c>
      <c r="B3508" s="16" t="s">
        <v>4832</v>
      </c>
      <c r="C3508" s="16" t="s">
        <v>1596</v>
      </c>
      <c r="D3508" s="16" t="s">
        <v>232</v>
      </c>
      <c r="E3508" s="16" t="n">
        <v>1</v>
      </c>
      <c r="F3508" s="16" t="s">
        <v>4837</v>
      </c>
      <c r="G3508" s="16" t="n">
        <v>0.25</v>
      </c>
      <c r="H3508" s="16" t="s">
        <v>81</v>
      </c>
      <c r="I3508" s="16" t="s">
        <v>40</v>
      </c>
      <c r="J3508" s="16" t="n">
        <v>7</v>
      </c>
      <c r="K3508" s="16" t="n">
        <v>3</v>
      </c>
      <c r="L3508" s="16" t="s">
        <v>41</v>
      </c>
      <c r="M3508" s="18" t="n">
        <f aca="false">IF(ISNUMBER(B3508),B3508,IF(MID(B3508,3,1)="-",DATE(VALUE(RIGHT(B3508,4)),VALUE(MID(B3508,4,2)),VALUE(LEFT(B3508,2))),DATE(VALUE(LEFT(B3508,4)),VALUE(MID(B3508,6,2)),VALUE(RIGHT(B3508,2)))))</f>
        <v>45943</v>
      </c>
      <c r="N3508" s="16" t="n">
        <f aca="false">MONTH(M3508)</f>
        <v>10</v>
      </c>
      <c r="O3508" s="16" t="str">
        <f aca="false">PROPER(TRIM(H3508))</f>
        <v>Hyderabad</v>
      </c>
      <c r="P3508" s="16" t="str">
        <f aca="false">IFERROR(VLOOKUP(O3508,city_map!$A$2:$B$6,2,FALSE()),O3508)</f>
        <v>Hyderabad</v>
      </c>
      <c r="Q3508" s="16" t="n">
        <f aca="false">IF(ISNUMBER(F3508),F3508,VALUE(SUBSTITUTE(SUBSTITUTE(F3508,"₹",""),",","")))</f>
        <v>2085</v>
      </c>
      <c r="R3508" s="16" t="n">
        <f aca="false">IF(E3508=99,1,E3508)</f>
        <v>1</v>
      </c>
      <c r="S3508" s="16" t="n">
        <f aca="false">IF(G3508="",0,G3508)</f>
        <v>0.25</v>
      </c>
      <c r="T3508" s="16" t="str">
        <f aca="false">IF(I3508="","Unknown",IF(I3508="upi","UPI",I3508))</f>
        <v>COD</v>
      </c>
      <c r="U3508" s="16" t="str">
        <f aca="false">IF(L3508="Yes","Y",IF(L3508="No","N",L3508))</f>
        <v>N</v>
      </c>
      <c r="V3508" s="19" t="n">
        <f aca="false">ROUND(R3508*Q3508*(1-S3508),2)</f>
        <v>1563.75</v>
      </c>
      <c r="W3508" s="16" t="str">
        <f aca="false">_xlfn.XLOOKUP(D3508,products!$A$2:$A$61,products!$C$2:$C$61,"Not found")</f>
        <v>Electronics</v>
      </c>
    </row>
    <row r="3509" customFormat="false" ht="15" hidden="false" customHeight="false" outlineLevel="0" collapsed="false">
      <c r="A3509" s="16" t="s">
        <v>4838</v>
      </c>
      <c r="B3509" s="16" t="s">
        <v>4832</v>
      </c>
      <c r="C3509" s="16" t="s">
        <v>258</v>
      </c>
      <c r="D3509" s="16" t="s">
        <v>45</v>
      </c>
      <c r="E3509" s="16" t="n">
        <v>5</v>
      </c>
      <c r="F3509" s="16" t="n">
        <v>300</v>
      </c>
      <c r="G3509" s="16" t="n">
        <v>0.4</v>
      </c>
      <c r="H3509" s="16" t="s">
        <v>46</v>
      </c>
      <c r="I3509" s="16" t="s">
        <v>71</v>
      </c>
      <c r="J3509" s="16" t="n">
        <v>5</v>
      </c>
      <c r="K3509" s="16" t="n">
        <v>5</v>
      </c>
      <c r="L3509" s="16" t="s">
        <v>41</v>
      </c>
      <c r="M3509" s="18" t="n">
        <f aca="false">IF(ISNUMBER(B3509),B3509,IF(MID(B3509,3,1)="-",DATE(VALUE(RIGHT(B3509,4)),VALUE(MID(B3509,4,2)),VALUE(LEFT(B3509,2))),DATE(VALUE(LEFT(B3509,4)),VALUE(MID(B3509,6,2)),VALUE(RIGHT(B3509,2)))))</f>
        <v>45943</v>
      </c>
      <c r="N3509" s="16" t="n">
        <f aca="false">MONTH(M3509)</f>
        <v>10</v>
      </c>
      <c r="O3509" s="16" t="str">
        <f aca="false">PROPER(TRIM(H3509))</f>
        <v>Chennai</v>
      </c>
      <c r="P3509" s="16" t="str">
        <f aca="false">IFERROR(VLOOKUP(O3509,city_map!$A$2:$B$6,2,FALSE()),O3509)</f>
        <v>Chennai</v>
      </c>
      <c r="Q3509" s="16" t="n">
        <f aca="false">IF(ISNUMBER(F3509),F3509,VALUE(SUBSTITUTE(SUBSTITUTE(F3509,"₹",""),",","")))</f>
        <v>300</v>
      </c>
      <c r="R3509" s="16" t="n">
        <f aca="false">IF(E3509=99,1,E3509)</f>
        <v>5</v>
      </c>
      <c r="S3509" s="16" t="n">
        <f aca="false">IF(G3509="",0,G3509)</f>
        <v>0.4</v>
      </c>
      <c r="T3509" s="16" t="str">
        <f aca="false">IF(I3509="","Unknown",IF(I3509="upi","UPI",I3509))</f>
        <v>Credit Card</v>
      </c>
      <c r="U3509" s="16" t="str">
        <f aca="false">IF(L3509="Yes","Y",IF(L3509="No","N",L3509))</f>
        <v>N</v>
      </c>
      <c r="V3509" s="19" t="n">
        <f aca="false">ROUND(R3509*Q3509*(1-S3509),2)</f>
        <v>900</v>
      </c>
      <c r="W3509" s="16" t="str">
        <f aca="false">_xlfn.XLOOKUP(D3509,products!$A$2:$A$61,products!$C$2:$C$61,"Not found")</f>
        <v>Beauty</v>
      </c>
    </row>
    <row r="3510" customFormat="false" ht="15" hidden="false" customHeight="false" outlineLevel="0" collapsed="false">
      <c r="A3510" s="16" t="s">
        <v>4839</v>
      </c>
      <c r="B3510" s="16" t="s">
        <v>4832</v>
      </c>
      <c r="C3510" s="16" t="s">
        <v>3390</v>
      </c>
      <c r="D3510" s="16" t="s">
        <v>250</v>
      </c>
      <c r="E3510" s="16" t="n">
        <v>1</v>
      </c>
      <c r="F3510" s="16" t="n">
        <v>719</v>
      </c>
      <c r="G3510" s="16" t="n">
        <v>0.1</v>
      </c>
      <c r="H3510" s="16" t="s">
        <v>483</v>
      </c>
      <c r="I3510" s="16" t="s">
        <v>60</v>
      </c>
      <c r="J3510" s="16" t="n">
        <v>6</v>
      </c>
      <c r="K3510" s="16" t="n">
        <v>5</v>
      </c>
      <c r="L3510" s="16" t="s">
        <v>41</v>
      </c>
      <c r="M3510" s="18" t="n">
        <f aca="false">IF(ISNUMBER(B3510),B3510,IF(MID(B3510,3,1)="-",DATE(VALUE(RIGHT(B3510,4)),VALUE(MID(B3510,4,2)),VALUE(LEFT(B3510,2))),DATE(VALUE(LEFT(B3510,4)),VALUE(MID(B3510,6,2)),VALUE(RIGHT(B3510,2)))))</f>
        <v>45943</v>
      </c>
      <c r="N3510" s="16" t="n">
        <f aca="false">MONTH(M3510)</f>
        <v>10</v>
      </c>
      <c r="O3510" s="16" t="str">
        <f aca="false">PROPER(TRIM(H3510))</f>
        <v>Bombay</v>
      </c>
      <c r="P3510" s="16" t="str">
        <f aca="false">IFERROR(VLOOKUP(O3510,city_map!$A$2:$B$6,2,FALSE()),O3510)</f>
        <v>Mumbai</v>
      </c>
      <c r="Q3510" s="16" t="n">
        <f aca="false">IF(ISNUMBER(F3510),F3510,VALUE(SUBSTITUTE(SUBSTITUTE(F3510,"₹",""),",","")))</f>
        <v>719</v>
      </c>
      <c r="R3510" s="16" t="n">
        <f aca="false">IF(E3510=99,1,E3510)</f>
        <v>1</v>
      </c>
      <c r="S3510" s="16" t="n">
        <f aca="false">IF(G3510="",0,G3510)</f>
        <v>0.1</v>
      </c>
      <c r="T3510" s="16" t="str">
        <f aca="false">IF(I3510="","Unknown",IF(I3510="upi","UPI",I3510))</f>
        <v>UPI</v>
      </c>
      <c r="U3510" s="16" t="str">
        <f aca="false">IF(L3510="Yes","Y",IF(L3510="No","N",L3510))</f>
        <v>N</v>
      </c>
      <c r="V3510" s="19" t="n">
        <f aca="false">ROUND(R3510*Q3510*(1-S3510),2)</f>
        <v>647.1</v>
      </c>
      <c r="W3510" s="16" t="str">
        <f aca="false">_xlfn.XLOOKUP(D3510,products!$A$2:$A$61,products!$C$2:$C$61,"Not found")</f>
        <v>Home</v>
      </c>
    </row>
    <row r="3511" customFormat="false" ht="15" hidden="false" customHeight="false" outlineLevel="0" collapsed="false">
      <c r="A3511" s="16" t="s">
        <v>4840</v>
      </c>
      <c r="B3511" s="16" t="s">
        <v>4832</v>
      </c>
      <c r="C3511" s="16" t="s">
        <v>2076</v>
      </c>
      <c r="D3511" s="16" t="s">
        <v>203</v>
      </c>
      <c r="E3511" s="16" t="n">
        <v>3</v>
      </c>
      <c r="F3511" s="16" t="n">
        <v>2581</v>
      </c>
      <c r="G3511" s="16" t="n">
        <v>0.3</v>
      </c>
      <c r="H3511" s="16" t="s">
        <v>208</v>
      </c>
      <c r="I3511" s="16" t="s">
        <v>60</v>
      </c>
      <c r="J3511" s="16" t="n">
        <v>7</v>
      </c>
      <c r="K3511" s="16" t="n">
        <v>4</v>
      </c>
      <c r="L3511" s="16" t="s">
        <v>41</v>
      </c>
      <c r="M3511" s="18" t="n">
        <f aca="false">IF(ISNUMBER(B3511),B3511,IF(MID(B3511,3,1)="-",DATE(VALUE(RIGHT(B3511,4)),VALUE(MID(B3511,4,2)),VALUE(LEFT(B3511,2))),DATE(VALUE(LEFT(B3511,4)),VALUE(MID(B3511,6,2)),VALUE(RIGHT(B3511,2)))))</f>
        <v>45943</v>
      </c>
      <c r="N3511" s="16" t="n">
        <f aca="false">MONTH(M3511)</f>
        <v>10</v>
      </c>
      <c r="O3511" s="16" t="str">
        <f aca="false">PROPER(TRIM(H3511))</f>
        <v>Jaipur</v>
      </c>
      <c r="P3511" s="16" t="str">
        <f aca="false">IFERROR(VLOOKUP(O3511,city_map!$A$2:$B$6,2,FALSE()),O3511)</f>
        <v>Jaipur</v>
      </c>
      <c r="Q3511" s="16" t="n">
        <f aca="false">IF(ISNUMBER(F3511),F3511,VALUE(SUBSTITUTE(SUBSTITUTE(F3511,"₹",""),",","")))</f>
        <v>2581</v>
      </c>
      <c r="R3511" s="16" t="n">
        <f aca="false">IF(E3511=99,1,E3511)</f>
        <v>3</v>
      </c>
      <c r="S3511" s="16" t="n">
        <f aca="false">IF(G3511="",0,G3511)</f>
        <v>0.3</v>
      </c>
      <c r="T3511" s="16" t="str">
        <f aca="false">IF(I3511="","Unknown",IF(I3511="upi","UPI",I3511))</f>
        <v>UPI</v>
      </c>
      <c r="U3511" s="16" t="str">
        <f aca="false">IF(L3511="Yes","Y",IF(L3511="No","N",L3511))</f>
        <v>N</v>
      </c>
      <c r="V3511" s="19" t="n">
        <f aca="false">ROUND(R3511*Q3511*(1-S3511),2)</f>
        <v>5420.1</v>
      </c>
      <c r="W3511" s="16" t="str">
        <f aca="false">_xlfn.XLOOKUP(D3511,products!$A$2:$A$61,products!$C$2:$C$61,"Not found")</f>
        <v>Fashion</v>
      </c>
    </row>
    <row r="3512" customFormat="false" ht="15" hidden="false" customHeight="false" outlineLevel="0" collapsed="false">
      <c r="A3512" s="16" t="s">
        <v>4841</v>
      </c>
      <c r="B3512" s="16" t="s">
        <v>4832</v>
      </c>
      <c r="C3512" s="16" t="s">
        <v>370</v>
      </c>
      <c r="D3512" s="16" t="s">
        <v>119</v>
      </c>
      <c r="E3512" s="16" t="n">
        <v>2</v>
      </c>
      <c r="F3512" s="16" t="n">
        <v>252</v>
      </c>
      <c r="G3512" s="16" t="n">
        <v>0.25</v>
      </c>
      <c r="H3512" s="16" t="s">
        <v>130</v>
      </c>
      <c r="I3512" s="16" t="s">
        <v>100</v>
      </c>
      <c r="J3512" s="16" t="n">
        <v>4</v>
      </c>
      <c r="K3512" s="16" t="n">
        <v>4</v>
      </c>
      <c r="L3512" s="16" t="s">
        <v>41</v>
      </c>
      <c r="M3512" s="18" t="n">
        <f aca="false">IF(ISNUMBER(B3512),B3512,IF(MID(B3512,3,1)="-",DATE(VALUE(RIGHT(B3512,4)),VALUE(MID(B3512,4,2)),VALUE(LEFT(B3512,2))),DATE(VALUE(LEFT(B3512,4)),VALUE(MID(B3512,6,2)),VALUE(RIGHT(B3512,2)))))</f>
        <v>45943</v>
      </c>
      <c r="N3512" s="16" t="n">
        <f aca="false">MONTH(M3512)</f>
        <v>10</v>
      </c>
      <c r="O3512" s="16" t="str">
        <f aca="false">PROPER(TRIM(H3512))</f>
        <v>Bengaluru</v>
      </c>
      <c r="P3512" s="16" t="str">
        <f aca="false">IFERROR(VLOOKUP(O3512,city_map!$A$2:$B$6,2,FALSE()),O3512)</f>
        <v>Bengaluru</v>
      </c>
      <c r="Q3512" s="16" t="n">
        <f aca="false">IF(ISNUMBER(F3512),F3512,VALUE(SUBSTITUTE(SUBSTITUTE(F3512,"₹",""),",","")))</f>
        <v>252</v>
      </c>
      <c r="R3512" s="16" t="n">
        <f aca="false">IF(E3512=99,1,E3512)</f>
        <v>2</v>
      </c>
      <c r="S3512" s="16" t="n">
        <f aca="false">IF(G3512="",0,G3512)</f>
        <v>0.25</v>
      </c>
      <c r="T3512" s="16" t="str">
        <f aca="false">IF(I3512="","Unknown",IF(I3512="upi","UPI",I3512))</f>
        <v>Net Banking</v>
      </c>
      <c r="U3512" s="16" t="str">
        <f aca="false">IF(L3512="Yes","Y",IF(L3512="No","N",L3512))</f>
        <v>N</v>
      </c>
      <c r="V3512" s="19" t="n">
        <f aca="false">ROUND(R3512*Q3512*(1-S3512),2)</f>
        <v>378</v>
      </c>
      <c r="W3512" s="16" t="str">
        <f aca="false">_xlfn.XLOOKUP(D3512,products!$A$2:$A$61,products!$C$2:$C$61,"Not found")</f>
        <v>Books</v>
      </c>
    </row>
    <row r="3513" customFormat="false" ht="15" hidden="false" customHeight="false" outlineLevel="0" collapsed="false">
      <c r="A3513" s="16" t="s">
        <v>4842</v>
      </c>
      <c r="B3513" s="16" t="s">
        <v>4832</v>
      </c>
      <c r="C3513" s="16" t="s">
        <v>59</v>
      </c>
      <c r="D3513" s="16" t="s">
        <v>440</v>
      </c>
      <c r="E3513" s="16" t="n">
        <v>2</v>
      </c>
      <c r="F3513" s="16" t="n">
        <v>1447</v>
      </c>
      <c r="G3513" s="16" t="n">
        <v>0.1</v>
      </c>
      <c r="H3513" s="16" t="s">
        <v>46</v>
      </c>
      <c r="I3513" s="16"/>
      <c r="J3513" s="16" t="n">
        <v>5</v>
      </c>
      <c r="K3513" s="16" t="n">
        <v>4</v>
      </c>
      <c r="L3513" s="16" t="s">
        <v>41</v>
      </c>
      <c r="M3513" s="18" t="n">
        <f aca="false">IF(ISNUMBER(B3513),B3513,IF(MID(B3513,3,1)="-",DATE(VALUE(RIGHT(B3513,4)),VALUE(MID(B3513,4,2)),VALUE(LEFT(B3513,2))),DATE(VALUE(LEFT(B3513,4)),VALUE(MID(B3513,6,2)),VALUE(RIGHT(B3513,2)))))</f>
        <v>45943</v>
      </c>
      <c r="N3513" s="16" t="n">
        <f aca="false">MONTH(M3513)</f>
        <v>10</v>
      </c>
      <c r="O3513" s="16" t="str">
        <f aca="false">PROPER(TRIM(H3513))</f>
        <v>Chennai</v>
      </c>
      <c r="P3513" s="16" t="str">
        <f aca="false">IFERROR(VLOOKUP(O3513,city_map!$A$2:$B$6,2,FALSE()),O3513)</f>
        <v>Chennai</v>
      </c>
      <c r="Q3513" s="16" t="n">
        <f aca="false">IF(ISNUMBER(F3513),F3513,VALUE(SUBSTITUTE(SUBSTITUTE(F3513,"₹",""),",","")))</f>
        <v>1447</v>
      </c>
      <c r="R3513" s="16" t="n">
        <f aca="false">IF(E3513=99,1,E3513)</f>
        <v>2</v>
      </c>
      <c r="S3513" s="16" t="n">
        <f aca="false">IF(G3513="",0,G3513)</f>
        <v>0.1</v>
      </c>
      <c r="T3513" s="16" t="str">
        <f aca="false">IF(I3513="","Unknown",IF(I3513="upi","UPI",I3513))</f>
        <v>Unknown</v>
      </c>
      <c r="U3513" s="16" t="str">
        <f aca="false">IF(L3513="Yes","Y",IF(L3513="No","N",L3513))</f>
        <v>N</v>
      </c>
      <c r="V3513" s="19" t="n">
        <f aca="false">ROUND(R3513*Q3513*(1-S3513),2)</f>
        <v>2604.6</v>
      </c>
      <c r="W3513" s="16" t="str">
        <f aca="false">_xlfn.XLOOKUP(D3513,products!$A$2:$A$61,products!$C$2:$C$61,"Not found")</f>
        <v>Home</v>
      </c>
    </row>
    <row r="3514" customFormat="false" ht="15" hidden="false" customHeight="false" outlineLevel="0" collapsed="false">
      <c r="A3514" s="16" t="s">
        <v>4843</v>
      </c>
      <c r="B3514" s="16" t="s">
        <v>4832</v>
      </c>
      <c r="C3514" s="16" t="s">
        <v>1157</v>
      </c>
      <c r="D3514" s="16" t="s">
        <v>341</v>
      </c>
      <c r="E3514" s="16" t="n">
        <v>1</v>
      </c>
      <c r="F3514" s="16" t="n">
        <v>1086</v>
      </c>
      <c r="G3514" s="16" t="n">
        <v>0.1</v>
      </c>
      <c r="H3514" s="16" t="s">
        <v>130</v>
      </c>
      <c r="I3514" s="16" t="s">
        <v>71</v>
      </c>
      <c r="J3514" s="16" t="n">
        <v>4</v>
      </c>
      <c r="K3514" s="16" t="n">
        <v>4</v>
      </c>
      <c r="L3514" s="16" t="s">
        <v>41</v>
      </c>
      <c r="M3514" s="18" t="n">
        <f aca="false">IF(ISNUMBER(B3514),B3514,IF(MID(B3514,3,1)="-",DATE(VALUE(RIGHT(B3514,4)),VALUE(MID(B3514,4,2)),VALUE(LEFT(B3514,2))),DATE(VALUE(LEFT(B3514,4)),VALUE(MID(B3514,6,2)),VALUE(RIGHT(B3514,2)))))</f>
        <v>45943</v>
      </c>
      <c r="N3514" s="16" t="n">
        <f aca="false">MONTH(M3514)</f>
        <v>10</v>
      </c>
      <c r="O3514" s="16" t="str">
        <f aca="false">PROPER(TRIM(H3514))</f>
        <v>Bengaluru</v>
      </c>
      <c r="P3514" s="16" t="str">
        <f aca="false">IFERROR(VLOOKUP(O3514,city_map!$A$2:$B$6,2,FALSE()),O3514)</f>
        <v>Bengaluru</v>
      </c>
      <c r="Q3514" s="16" t="n">
        <f aca="false">IF(ISNUMBER(F3514),F3514,VALUE(SUBSTITUTE(SUBSTITUTE(F3514,"₹",""),",","")))</f>
        <v>1086</v>
      </c>
      <c r="R3514" s="16" t="n">
        <f aca="false">IF(E3514=99,1,E3514)</f>
        <v>1</v>
      </c>
      <c r="S3514" s="16" t="n">
        <f aca="false">IF(G3514="",0,G3514)</f>
        <v>0.1</v>
      </c>
      <c r="T3514" s="16" t="str">
        <f aca="false">IF(I3514="","Unknown",IF(I3514="upi","UPI",I3514))</f>
        <v>Credit Card</v>
      </c>
      <c r="U3514" s="16" t="str">
        <f aca="false">IF(L3514="Yes","Y",IF(L3514="No","N",L3514))</f>
        <v>N</v>
      </c>
      <c r="V3514" s="19" t="n">
        <f aca="false">ROUND(R3514*Q3514*(1-S3514),2)</f>
        <v>977.4</v>
      </c>
      <c r="W3514" s="16" t="str">
        <f aca="false">_xlfn.XLOOKUP(D3514,products!$A$2:$A$61,products!$C$2:$C$61,"Not found")</f>
        <v>Home</v>
      </c>
    </row>
    <row r="3515" customFormat="false" ht="15" hidden="false" customHeight="false" outlineLevel="0" collapsed="false">
      <c r="A3515" s="16" t="s">
        <v>4844</v>
      </c>
      <c r="B3515" s="16" t="s">
        <v>4832</v>
      </c>
      <c r="C3515" s="16" t="s">
        <v>307</v>
      </c>
      <c r="D3515" s="16" t="s">
        <v>412</v>
      </c>
      <c r="E3515" s="16" t="n">
        <v>1</v>
      </c>
      <c r="F3515" s="16" t="n">
        <v>1032</v>
      </c>
      <c r="G3515" s="16" t="n">
        <v>0.2</v>
      </c>
      <c r="H3515" s="16" t="s">
        <v>483</v>
      </c>
      <c r="I3515" s="16" t="s">
        <v>71</v>
      </c>
      <c r="J3515" s="16" t="n">
        <v>4</v>
      </c>
      <c r="K3515" s="16" t="n">
        <v>4</v>
      </c>
      <c r="L3515" s="16" t="s">
        <v>41</v>
      </c>
      <c r="M3515" s="18" t="n">
        <f aca="false">IF(ISNUMBER(B3515),B3515,IF(MID(B3515,3,1)="-",DATE(VALUE(RIGHT(B3515,4)),VALUE(MID(B3515,4,2)),VALUE(LEFT(B3515,2))),DATE(VALUE(LEFT(B3515,4)),VALUE(MID(B3515,6,2)),VALUE(RIGHT(B3515,2)))))</f>
        <v>45943</v>
      </c>
      <c r="N3515" s="16" t="n">
        <f aca="false">MONTH(M3515)</f>
        <v>10</v>
      </c>
      <c r="O3515" s="16" t="str">
        <f aca="false">PROPER(TRIM(H3515))</f>
        <v>Bombay</v>
      </c>
      <c r="P3515" s="16" t="str">
        <f aca="false">IFERROR(VLOOKUP(O3515,city_map!$A$2:$B$6,2,FALSE()),O3515)</f>
        <v>Mumbai</v>
      </c>
      <c r="Q3515" s="16" t="n">
        <f aca="false">IF(ISNUMBER(F3515),F3515,VALUE(SUBSTITUTE(SUBSTITUTE(F3515,"₹",""),",","")))</f>
        <v>1032</v>
      </c>
      <c r="R3515" s="16" t="n">
        <f aca="false">IF(E3515=99,1,E3515)</f>
        <v>1</v>
      </c>
      <c r="S3515" s="16" t="n">
        <f aca="false">IF(G3515="",0,G3515)</f>
        <v>0.2</v>
      </c>
      <c r="T3515" s="16" t="str">
        <f aca="false">IF(I3515="","Unknown",IF(I3515="upi","UPI",I3515))</f>
        <v>Credit Card</v>
      </c>
      <c r="U3515" s="16" t="str">
        <f aca="false">IF(L3515="Yes","Y",IF(L3515="No","N",L3515))</f>
        <v>N</v>
      </c>
      <c r="V3515" s="19" t="n">
        <f aca="false">ROUND(R3515*Q3515*(1-S3515),2)</f>
        <v>825.6</v>
      </c>
      <c r="W3515" s="16" t="str">
        <f aca="false">_xlfn.XLOOKUP(D3515,products!$A$2:$A$61,products!$C$2:$C$61,"Not found")</f>
        <v>Home</v>
      </c>
    </row>
    <row r="3516" customFormat="false" ht="15" hidden="false" customHeight="false" outlineLevel="0" collapsed="false">
      <c r="A3516" s="16" t="s">
        <v>4845</v>
      </c>
      <c r="B3516" s="16" t="s">
        <v>4832</v>
      </c>
      <c r="C3516" s="16" t="s">
        <v>3088</v>
      </c>
      <c r="D3516" s="16" t="s">
        <v>396</v>
      </c>
      <c r="E3516" s="16" t="n">
        <v>2</v>
      </c>
      <c r="F3516" s="16" t="n">
        <v>5322</v>
      </c>
      <c r="G3516" s="16" t="n">
        <v>0.1</v>
      </c>
      <c r="H3516" s="16" t="s">
        <v>67</v>
      </c>
      <c r="I3516" s="16" t="s">
        <v>47</v>
      </c>
      <c r="J3516" s="16" t="n">
        <v>5</v>
      </c>
      <c r="K3516" s="16" t="n">
        <v>4</v>
      </c>
      <c r="L3516" s="16" t="s">
        <v>41</v>
      </c>
      <c r="M3516" s="18" t="n">
        <f aca="false">IF(ISNUMBER(B3516),B3516,IF(MID(B3516,3,1)="-",DATE(VALUE(RIGHT(B3516,4)),VALUE(MID(B3516,4,2)),VALUE(LEFT(B3516,2))),DATE(VALUE(LEFT(B3516,4)),VALUE(MID(B3516,6,2)),VALUE(RIGHT(B3516,2)))))</f>
        <v>45943</v>
      </c>
      <c r="N3516" s="16" t="n">
        <f aca="false">MONTH(M3516)</f>
        <v>10</v>
      </c>
      <c r="O3516" s="16" t="str">
        <f aca="false">PROPER(TRIM(H3516))</f>
        <v>Kolkata</v>
      </c>
      <c r="P3516" s="16" t="str">
        <f aca="false">IFERROR(VLOOKUP(O3516,city_map!$A$2:$B$6,2,FALSE()),O3516)</f>
        <v>Kolkata</v>
      </c>
      <c r="Q3516" s="16" t="n">
        <f aca="false">IF(ISNUMBER(F3516),F3516,VALUE(SUBSTITUTE(SUBSTITUTE(F3516,"₹",""),",","")))</f>
        <v>5322</v>
      </c>
      <c r="R3516" s="16" t="n">
        <f aca="false">IF(E3516=99,1,E3516)</f>
        <v>2</v>
      </c>
      <c r="S3516" s="16" t="n">
        <f aca="false">IF(G3516="",0,G3516)</f>
        <v>0.1</v>
      </c>
      <c r="T3516" s="16" t="str">
        <f aca="false">IF(I3516="","Unknown",IF(I3516="upi","UPI",I3516))</f>
        <v>Debit Card</v>
      </c>
      <c r="U3516" s="16" t="str">
        <f aca="false">IF(L3516="Yes","Y",IF(L3516="No","N",L3516))</f>
        <v>N</v>
      </c>
      <c r="V3516" s="19" t="n">
        <f aca="false">ROUND(R3516*Q3516*(1-S3516),2)</f>
        <v>9579.6</v>
      </c>
      <c r="W3516" s="16" t="str">
        <f aca="false">_xlfn.XLOOKUP(D3516,products!$A$2:$A$61,products!$C$2:$C$61,"Not found")</f>
        <v>Home</v>
      </c>
    </row>
    <row r="3517" customFormat="false" ht="15" hidden="false" customHeight="false" outlineLevel="0" collapsed="false">
      <c r="A3517" s="16" t="s">
        <v>4846</v>
      </c>
      <c r="B3517" s="16" t="s">
        <v>4832</v>
      </c>
      <c r="C3517" s="16" t="s">
        <v>2012</v>
      </c>
      <c r="D3517" s="16" t="s">
        <v>203</v>
      </c>
      <c r="E3517" s="16" t="n">
        <v>2</v>
      </c>
      <c r="F3517" s="16" t="n">
        <v>2397</v>
      </c>
      <c r="G3517" s="16" t="n">
        <v>0.25</v>
      </c>
      <c r="H3517" s="16" t="s">
        <v>477</v>
      </c>
      <c r="I3517" s="16" t="s">
        <v>40</v>
      </c>
      <c r="J3517" s="16" t="n">
        <v>6</v>
      </c>
      <c r="K3517" s="16" t="n">
        <v>2</v>
      </c>
      <c r="L3517" s="16" t="s">
        <v>57</v>
      </c>
      <c r="M3517" s="18" t="n">
        <f aca="false">IF(ISNUMBER(B3517),B3517,IF(MID(B3517,3,1)="-",DATE(VALUE(RIGHT(B3517,4)),VALUE(MID(B3517,4,2)),VALUE(LEFT(B3517,2))),DATE(VALUE(LEFT(B3517,4)),VALUE(MID(B3517,6,2)),VALUE(RIGHT(B3517,2)))))</f>
        <v>45943</v>
      </c>
      <c r="N3517" s="16" t="n">
        <f aca="false">MONTH(M3517)</f>
        <v>10</v>
      </c>
      <c r="O3517" s="16" t="str">
        <f aca="false">PROPER(TRIM(H3517))</f>
        <v>Delhi</v>
      </c>
      <c r="P3517" s="16" t="str">
        <f aca="false">IFERROR(VLOOKUP(O3517,city_map!$A$2:$B$6,2,FALSE()),O3517)</f>
        <v>Delhi</v>
      </c>
      <c r="Q3517" s="16" t="n">
        <f aca="false">IF(ISNUMBER(F3517),F3517,VALUE(SUBSTITUTE(SUBSTITUTE(F3517,"₹",""),",","")))</f>
        <v>2397</v>
      </c>
      <c r="R3517" s="16" t="n">
        <f aca="false">IF(E3517=99,1,E3517)</f>
        <v>2</v>
      </c>
      <c r="S3517" s="16" t="n">
        <f aca="false">IF(G3517="",0,G3517)</f>
        <v>0.25</v>
      </c>
      <c r="T3517" s="16" t="str">
        <f aca="false">IF(I3517="","Unknown",IF(I3517="upi","UPI",I3517))</f>
        <v>COD</v>
      </c>
      <c r="U3517" s="16" t="str">
        <f aca="false">IF(L3517="Yes","Y",IF(L3517="No","N",L3517))</f>
        <v>Y</v>
      </c>
      <c r="V3517" s="19" t="n">
        <f aca="false">ROUND(R3517*Q3517*(1-S3517),2)</f>
        <v>3595.5</v>
      </c>
      <c r="W3517" s="16" t="str">
        <f aca="false">_xlfn.XLOOKUP(D3517,products!$A$2:$A$61,products!$C$2:$C$61,"Not found")</f>
        <v>Fashion</v>
      </c>
    </row>
    <row r="3518" customFormat="false" ht="15" hidden="false" customHeight="false" outlineLevel="0" collapsed="false">
      <c r="A3518" s="16" t="s">
        <v>4847</v>
      </c>
      <c r="B3518" s="16" t="s">
        <v>4832</v>
      </c>
      <c r="C3518" s="16" t="s">
        <v>841</v>
      </c>
      <c r="D3518" s="16" t="s">
        <v>63</v>
      </c>
      <c r="E3518" s="16" t="n">
        <v>1</v>
      </c>
      <c r="F3518" s="16" t="n">
        <v>1458</v>
      </c>
      <c r="G3518" s="16" t="n">
        <v>0.1</v>
      </c>
      <c r="H3518" s="16" t="s">
        <v>46</v>
      </c>
      <c r="I3518" s="16" t="s">
        <v>40</v>
      </c>
      <c r="J3518" s="16" t="n">
        <v>4</v>
      </c>
      <c r="K3518" s="16" t="n">
        <v>5</v>
      </c>
      <c r="L3518" s="16" t="s">
        <v>41</v>
      </c>
      <c r="M3518" s="18" t="n">
        <f aca="false">IF(ISNUMBER(B3518),B3518,IF(MID(B3518,3,1)="-",DATE(VALUE(RIGHT(B3518,4)),VALUE(MID(B3518,4,2)),VALUE(LEFT(B3518,2))),DATE(VALUE(LEFT(B3518,4)),VALUE(MID(B3518,6,2)),VALUE(RIGHT(B3518,2)))))</f>
        <v>45943</v>
      </c>
      <c r="N3518" s="16" t="n">
        <f aca="false">MONTH(M3518)</f>
        <v>10</v>
      </c>
      <c r="O3518" s="16" t="str">
        <f aca="false">PROPER(TRIM(H3518))</f>
        <v>Chennai</v>
      </c>
      <c r="P3518" s="16" t="str">
        <f aca="false">IFERROR(VLOOKUP(O3518,city_map!$A$2:$B$6,2,FALSE()),O3518)</f>
        <v>Chennai</v>
      </c>
      <c r="Q3518" s="16" t="n">
        <f aca="false">IF(ISNUMBER(F3518),F3518,VALUE(SUBSTITUTE(SUBSTITUTE(F3518,"₹",""),",","")))</f>
        <v>1458</v>
      </c>
      <c r="R3518" s="16" t="n">
        <f aca="false">IF(E3518=99,1,E3518)</f>
        <v>1</v>
      </c>
      <c r="S3518" s="16" t="n">
        <f aca="false">IF(G3518="",0,G3518)</f>
        <v>0.1</v>
      </c>
      <c r="T3518" s="16" t="str">
        <f aca="false">IF(I3518="","Unknown",IF(I3518="upi","UPI",I3518))</f>
        <v>COD</v>
      </c>
      <c r="U3518" s="16" t="str">
        <f aca="false">IF(L3518="Yes","Y",IF(L3518="No","N",L3518))</f>
        <v>N</v>
      </c>
      <c r="V3518" s="19" t="n">
        <f aca="false">ROUND(R3518*Q3518*(1-S3518),2)</f>
        <v>1312.2</v>
      </c>
      <c r="W3518" s="16" t="str">
        <f aca="false">_xlfn.XLOOKUP(D3518,products!$A$2:$A$61,products!$C$2:$C$61,"Not found")</f>
        <v>Fashion</v>
      </c>
    </row>
    <row r="3519" customFormat="false" ht="15" hidden="false" customHeight="false" outlineLevel="0" collapsed="false">
      <c r="A3519" s="16" t="s">
        <v>4848</v>
      </c>
      <c r="B3519" s="16" t="s">
        <v>4849</v>
      </c>
      <c r="C3519" s="16" t="s">
        <v>366</v>
      </c>
      <c r="D3519" s="16" t="s">
        <v>160</v>
      </c>
      <c r="E3519" s="16" t="n">
        <v>2</v>
      </c>
      <c r="F3519" s="16" t="n">
        <v>1756</v>
      </c>
      <c r="G3519" s="16" t="n">
        <v>0.1</v>
      </c>
      <c r="H3519" s="16" t="s">
        <v>208</v>
      </c>
      <c r="I3519" s="16" t="s">
        <v>100</v>
      </c>
      <c r="J3519" s="16" t="n">
        <v>5</v>
      </c>
      <c r="K3519" s="16" t="n">
        <v>4</v>
      </c>
      <c r="L3519" s="16" t="s">
        <v>41</v>
      </c>
      <c r="M3519" s="18" t="n">
        <f aca="false">IF(ISNUMBER(B3519),B3519,IF(MID(B3519,3,1)="-",DATE(VALUE(RIGHT(B3519,4)),VALUE(MID(B3519,4,2)),VALUE(LEFT(B3519,2))),DATE(VALUE(LEFT(B3519,4)),VALUE(MID(B3519,6,2)),VALUE(RIGHT(B3519,2)))))</f>
        <v>45944</v>
      </c>
      <c r="N3519" s="16" t="n">
        <f aca="false">MONTH(M3519)</f>
        <v>10</v>
      </c>
      <c r="O3519" s="16" t="str">
        <f aca="false">PROPER(TRIM(H3519))</f>
        <v>Jaipur</v>
      </c>
      <c r="P3519" s="16" t="str">
        <f aca="false">IFERROR(VLOOKUP(O3519,city_map!$A$2:$B$6,2,FALSE()),O3519)</f>
        <v>Jaipur</v>
      </c>
      <c r="Q3519" s="16" t="n">
        <f aca="false">IF(ISNUMBER(F3519),F3519,VALUE(SUBSTITUTE(SUBSTITUTE(F3519,"₹",""),",","")))</f>
        <v>1756</v>
      </c>
      <c r="R3519" s="16" t="n">
        <f aca="false">IF(E3519=99,1,E3519)</f>
        <v>2</v>
      </c>
      <c r="S3519" s="16" t="n">
        <f aca="false">IF(G3519="",0,G3519)</f>
        <v>0.1</v>
      </c>
      <c r="T3519" s="16" t="str">
        <f aca="false">IF(I3519="","Unknown",IF(I3519="upi","UPI",I3519))</f>
        <v>Net Banking</v>
      </c>
      <c r="U3519" s="16" t="str">
        <f aca="false">IF(L3519="Yes","Y",IF(L3519="No","N",L3519))</f>
        <v>N</v>
      </c>
      <c r="V3519" s="19" t="n">
        <f aca="false">ROUND(R3519*Q3519*(1-S3519),2)</f>
        <v>3160.8</v>
      </c>
      <c r="W3519" s="16" t="str">
        <f aca="false">_xlfn.XLOOKUP(D3519,products!$A$2:$A$61,products!$C$2:$C$61,"Not found")</f>
        <v>Fashion</v>
      </c>
    </row>
    <row r="3520" customFormat="false" ht="15" hidden="false" customHeight="false" outlineLevel="0" collapsed="false">
      <c r="A3520" s="16" t="s">
        <v>4850</v>
      </c>
      <c r="B3520" s="16" t="s">
        <v>4849</v>
      </c>
      <c r="C3520" s="16" t="s">
        <v>1482</v>
      </c>
      <c r="D3520" s="16" t="s">
        <v>55</v>
      </c>
      <c r="E3520" s="16" t="n">
        <v>1</v>
      </c>
      <c r="F3520" s="16" t="n">
        <v>1944</v>
      </c>
      <c r="G3520" s="16" t="n">
        <v>0.15</v>
      </c>
      <c r="H3520" s="16" t="s">
        <v>56</v>
      </c>
      <c r="I3520" s="16" t="s">
        <v>100</v>
      </c>
      <c r="J3520" s="16" t="n">
        <v>6</v>
      </c>
      <c r="K3520" s="16" t="n">
        <v>3</v>
      </c>
      <c r="L3520" s="16" t="s">
        <v>41</v>
      </c>
      <c r="M3520" s="18" t="n">
        <f aca="false">IF(ISNUMBER(B3520),B3520,IF(MID(B3520,3,1)="-",DATE(VALUE(RIGHT(B3520,4)),VALUE(MID(B3520,4,2)),VALUE(LEFT(B3520,2))),DATE(VALUE(LEFT(B3520,4)),VALUE(MID(B3520,6,2)),VALUE(RIGHT(B3520,2)))))</f>
        <v>45944</v>
      </c>
      <c r="N3520" s="16" t="n">
        <f aca="false">MONTH(M3520)</f>
        <v>10</v>
      </c>
      <c r="O3520" s="16" t="str">
        <f aca="false">PROPER(TRIM(H3520))</f>
        <v>Lucknow</v>
      </c>
      <c r="P3520" s="16" t="str">
        <f aca="false">IFERROR(VLOOKUP(O3520,city_map!$A$2:$B$6,2,FALSE()),O3520)</f>
        <v>Lucknow</v>
      </c>
      <c r="Q3520" s="16" t="n">
        <f aca="false">IF(ISNUMBER(F3520),F3520,VALUE(SUBSTITUTE(SUBSTITUTE(F3520,"₹",""),",","")))</f>
        <v>1944</v>
      </c>
      <c r="R3520" s="16" t="n">
        <f aca="false">IF(E3520=99,1,E3520)</f>
        <v>1</v>
      </c>
      <c r="S3520" s="16" t="n">
        <f aca="false">IF(G3520="",0,G3520)</f>
        <v>0.15</v>
      </c>
      <c r="T3520" s="16" t="str">
        <f aca="false">IF(I3520="","Unknown",IF(I3520="upi","UPI",I3520))</f>
        <v>Net Banking</v>
      </c>
      <c r="U3520" s="16" t="str">
        <f aca="false">IF(L3520="Yes","Y",IF(L3520="No","N",L3520))</f>
        <v>N</v>
      </c>
      <c r="V3520" s="19" t="n">
        <f aca="false">ROUND(R3520*Q3520*(1-S3520),2)</f>
        <v>1652.4</v>
      </c>
      <c r="W3520" s="16" t="str">
        <f aca="false">_xlfn.XLOOKUP(D3520,products!$A$2:$A$61,products!$C$2:$C$61,"Not found")</f>
        <v>Home</v>
      </c>
    </row>
    <row r="3521" customFormat="false" ht="15" hidden="false" customHeight="false" outlineLevel="0" collapsed="false">
      <c r="A3521" s="16" t="s">
        <v>4851</v>
      </c>
      <c r="B3521" s="16" t="s">
        <v>4849</v>
      </c>
      <c r="C3521" s="16" t="s">
        <v>720</v>
      </c>
      <c r="D3521" s="16" t="s">
        <v>216</v>
      </c>
      <c r="E3521" s="16" t="n">
        <v>4</v>
      </c>
      <c r="F3521" s="16" t="n">
        <v>942</v>
      </c>
      <c r="G3521" s="16" t="n">
        <v>0.25</v>
      </c>
      <c r="H3521" s="16" t="s">
        <v>112</v>
      </c>
      <c r="I3521" s="16" t="s">
        <v>47</v>
      </c>
      <c r="J3521" s="16" t="n">
        <v>4</v>
      </c>
      <c r="K3521" s="16" t="n">
        <v>5</v>
      </c>
      <c r="L3521" s="16" t="s">
        <v>41</v>
      </c>
      <c r="M3521" s="18" t="n">
        <f aca="false">IF(ISNUMBER(B3521),B3521,IF(MID(B3521,3,1)="-",DATE(VALUE(RIGHT(B3521,4)),VALUE(MID(B3521,4,2)),VALUE(LEFT(B3521,2))),DATE(VALUE(LEFT(B3521,4)),VALUE(MID(B3521,6,2)),VALUE(RIGHT(B3521,2)))))</f>
        <v>45944</v>
      </c>
      <c r="N3521" s="16" t="n">
        <f aca="false">MONTH(M3521)</f>
        <v>10</v>
      </c>
      <c r="O3521" s="16" t="str">
        <f aca="false">PROPER(TRIM(H3521))</f>
        <v>Mumbai</v>
      </c>
      <c r="P3521" s="16" t="str">
        <f aca="false">IFERROR(VLOOKUP(O3521,city_map!$A$2:$B$6,2,FALSE()),O3521)</f>
        <v>Mumbai</v>
      </c>
      <c r="Q3521" s="16" t="n">
        <f aca="false">IF(ISNUMBER(F3521),F3521,VALUE(SUBSTITUTE(SUBSTITUTE(F3521,"₹",""),",","")))</f>
        <v>942</v>
      </c>
      <c r="R3521" s="16" t="n">
        <f aca="false">IF(E3521=99,1,E3521)</f>
        <v>4</v>
      </c>
      <c r="S3521" s="16" t="n">
        <f aca="false">IF(G3521="",0,G3521)</f>
        <v>0.25</v>
      </c>
      <c r="T3521" s="16" t="str">
        <f aca="false">IF(I3521="","Unknown",IF(I3521="upi","UPI",I3521))</f>
        <v>Debit Card</v>
      </c>
      <c r="U3521" s="16" t="str">
        <f aca="false">IF(L3521="Yes","Y",IF(L3521="No","N",L3521))</f>
        <v>N</v>
      </c>
      <c r="V3521" s="19" t="n">
        <f aca="false">ROUND(R3521*Q3521*(1-S3521),2)</f>
        <v>2826</v>
      </c>
      <c r="W3521" s="16" t="str">
        <f aca="false">_xlfn.XLOOKUP(D3521,products!$A$2:$A$61,products!$C$2:$C$61,"Not found")</f>
        <v>Books</v>
      </c>
    </row>
    <row r="3522" customFormat="false" ht="15" hidden="false" customHeight="false" outlineLevel="0" collapsed="false">
      <c r="A3522" s="16" t="s">
        <v>4852</v>
      </c>
      <c r="B3522" s="16" t="s">
        <v>4849</v>
      </c>
      <c r="C3522" s="16" t="s">
        <v>1133</v>
      </c>
      <c r="D3522" s="16" t="s">
        <v>63</v>
      </c>
      <c r="E3522" s="16" t="n">
        <v>1</v>
      </c>
      <c r="F3522" s="16" t="n">
        <v>1529</v>
      </c>
      <c r="G3522" s="16" t="n">
        <v>0.15</v>
      </c>
      <c r="H3522" s="16" t="s">
        <v>70</v>
      </c>
      <c r="I3522" s="16" t="s">
        <v>100</v>
      </c>
      <c r="J3522" s="16" t="n">
        <v>7</v>
      </c>
      <c r="K3522" s="16" t="n">
        <v>5</v>
      </c>
      <c r="L3522" s="16" t="s">
        <v>41</v>
      </c>
      <c r="M3522" s="18" t="n">
        <f aca="false">IF(ISNUMBER(B3522),B3522,IF(MID(B3522,3,1)="-",DATE(VALUE(RIGHT(B3522,4)),VALUE(MID(B3522,4,2)),VALUE(LEFT(B3522,2))),DATE(VALUE(LEFT(B3522,4)),VALUE(MID(B3522,6,2)),VALUE(RIGHT(B3522,2)))))</f>
        <v>45944</v>
      </c>
      <c r="N3522" s="16" t="n">
        <f aca="false">MONTH(M3522)</f>
        <v>10</v>
      </c>
      <c r="O3522" s="16" t="str">
        <f aca="false">PROPER(TRIM(H3522))</f>
        <v>Pune</v>
      </c>
      <c r="P3522" s="16" t="str">
        <f aca="false">IFERROR(VLOOKUP(O3522,city_map!$A$2:$B$6,2,FALSE()),O3522)</f>
        <v>Pune</v>
      </c>
      <c r="Q3522" s="16" t="n">
        <f aca="false">IF(ISNUMBER(F3522),F3522,VALUE(SUBSTITUTE(SUBSTITUTE(F3522,"₹",""),",","")))</f>
        <v>1529</v>
      </c>
      <c r="R3522" s="16" t="n">
        <f aca="false">IF(E3522=99,1,E3522)</f>
        <v>1</v>
      </c>
      <c r="S3522" s="16" t="n">
        <f aca="false">IF(G3522="",0,G3522)</f>
        <v>0.15</v>
      </c>
      <c r="T3522" s="16" t="str">
        <f aca="false">IF(I3522="","Unknown",IF(I3522="upi","UPI",I3522))</f>
        <v>Net Banking</v>
      </c>
      <c r="U3522" s="16" t="str">
        <f aca="false">IF(L3522="Yes","Y",IF(L3522="No","N",L3522))</f>
        <v>N</v>
      </c>
      <c r="V3522" s="19" t="n">
        <f aca="false">ROUND(R3522*Q3522*(1-S3522),2)</f>
        <v>1299.65</v>
      </c>
      <c r="W3522" s="16" t="str">
        <f aca="false">_xlfn.XLOOKUP(D3522,products!$A$2:$A$61,products!$C$2:$C$61,"Not found")</f>
        <v>Fashion</v>
      </c>
    </row>
    <row r="3523" customFormat="false" ht="15" hidden="false" customHeight="false" outlineLevel="0" collapsed="false">
      <c r="A3523" s="16" t="s">
        <v>4853</v>
      </c>
      <c r="B3523" s="16" t="s">
        <v>4849</v>
      </c>
      <c r="C3523" s="16" t="s">
        <v>415</v>
      </c>
      <c r="D3523" s="16" t="s">
        <v>300</v>
      </c>
      <c r="E3523" s="16" t="n">
        <v>2</v>
      </c>
      <c r="F3523" s="16" t="n">
        <v>2490</v>
      </c>
      <c r="G3523" s="16" t="n">
        <v>0.15</v>
      </c>
      <c r="H3523" s="16" t="s">
        <v>67</v>
      </c>
      <c r="I3523" s="16" t="s">
        <v>60</v>
      </c>
      <c r="J3523" s="16" t="n">
        <v>4</v>
      </c>
      <c r="K3523" s="16" t="n">
        <v>3</v>
      </c>
      <c r="L3523" s="16" t="s">
        <v>57</v>
      </c>
      <c r="M3523" s="18" t="n">
        <f aca="false">IF(ISNUMBER(B3523),B3523,IF(MID(B3523,3,1)="-",DATE(VALUE(RIGHT(B3523,4)),VALUE(MID(B3523,4,2)),VALUE(LEFT(B3523,2))),DATE(VALUE(LEFT(B3523,4)),VALUE(MID(B3523,6,2)),VALUE(RIGHT(B3523,2)))))</f>
        <v>45944</v>
      </c>
      <c r="N3523" s="16" t="n">
        <f aca="false">MONTH(M3523)</f>
        <v>10</v>
      </c>
      <c r="O3523" s="16" t="str">
        <f aca="false">PROPER(TRIM(H3523))</f>
        <v>Kolkata</v>
      </c>
      <c r="P3523" s="16" t="str">
        <f aca="false">IFERROR(VLOOKUP(O3523,city_map!$A$2:$B$6,2,FALSE()),O3523)</f>
        <v>Kolkata</v>
      </c>
      <c r="Q3523" s="16" t="n">
        <f aca="false">IF(ISNUMBER(F3523),F3523,VALUE(SUBSTITUTE(SUBSTITUTE(F3523,"₹",""),",","")))</f>
        <v>2490</v>
      </c>
      <c r="R3523" s="16" t="n">
        <f aca="false">IF(E3523=99,1,E3523)</f>
        <v>2</v>
      </c>
      <c r="S3523" s="16" t="n">
        <f aca="false">IF(G3523="",0,G3523)</f>
        <v>0.15</v>
      </c>
      <c r="T3523" s="16" t="str">
        <f aca="false">IF(I3523="","Unknown",IF(I3523="upi","UPI",I3523))</f>
        <v>UPI</v>
      </c>
      <c r="U3523" s="16" t="str">
        <f aca="false">IF(L3523="Yes","Y",IF(L3523="No","N",L3523))</f>
        <v>Y</v>
      </c>
      <c r="V3523" s="19" t="n">
        <f aca="false">ROUND(R3523*Q3523*(1-S3523),2)</f>
        <v>4233</v>
      </c>
      <c r="W3523" s="16" t="str">
        <f aca="false">_xlfn.XLOOKUP(D3523,products!$A$2:$A$61,products!$C$2:$C$61,"Not found")</f>
        <v>Home</v>
      </c>
    </row>
    <row r="3524" customFormat="false" ht="15" hidden="false" customHeight="false" outlineLevel="0" collapsed="false">
      <c r="A3524" s="16" t="s">
        <v>4854</v>
      </c>
      <c r="B3524" s="16" t="s">
        <v>4849</v>
      </c>
      <c r="C3524" s="16" t="s">
        <v>376</v>
      </c>
      <c r="D3524" s="16" t="s">
        <v>225</v>
      </c>
      <c r="E3524" s="16" t="n">
        <v>2</v>
      </c>
      <c r="F3524" s="16" t="n">
        <v>383</v>
      </c>
      <c r="G3524" s="16" t="n">
        <v>0.25</v>
      </c>
      <c r="H3524" s="16" t="s">
        <v>67</v>
      </c>
      <c r="I3524" s="16" t="s">
        <v>60</v>
      </c>
      <c r="J3524" s="16" t="n">
        <v>4</v>
      </c>
      <c r="K3524" s="16" t="n">
        <v>4</v>
      </c>
      <c r="L3524" s="16" t="s">
        <v>41</v>
      </c>
      <c r="M3524" s="18" t="n">
        <f aca="false">IF(ISNUMBER(B3524),B3524,IF(MID(B3524,3,1)="-",DATE(VALUE(RIGHT(B3524,4)),VALUE(MID(B3524,4,2)),VALUE(LEFT(B3524,2))),DATE(VALUE(LEFT(B3524,4)),VALUE(MID(B3524,6,2)),VALUE(RIGHT(B3524,2)))))</f>
        <v>45944</v>
      </c>
      <c r="N3524" s="16" t="n">
        <f aca="false">MONTH(M3524)</f>
        <v>10</v>
      </c>
      <c r="O3524" s="16" t="str">
        <f aca="false">PROPER(TRIM(H3524))</f>
        <v>Kolkata</v>
      </c>
      <c r="P3524" s="16" t="str">
        <f aca="false">IFERROR(VLOOKUP(O3524,city_map!$A$2:$B$6,2,FALSE()),O3524)</f>
        <v>Kolkata</v>
      </c>
      <c r="Q3524" s="16" t="n">
        <f aca="false">IF(ISNUMBER(F3524),F3524,VALUE(SUBSTITUTE(SUBSTITUTE(F3524,"₹",""),",","")))</f>
        <v>383</v>
      </c>
      <c r="R3524" s="16" t="n">
        <f aca="false">IF(E3524=99,1,E3524)</f>
        <v>2</v>
      </c>
      <c r="S3524" s="16" t="n">
        <f aca="false">IF(G3524="",0,G3524)</f>
        <v>0.25</v>
      </c>
      <c r="T3524" s="16" t="str">
        <f aca="false">IF(I3524="","Unknown",IF(I3524="upi","UPI",I3524))</f>
        <v>UPI</v>
      </c>
      <c r="U3524" s="16" t="str">
        <f aca="false">IF(L3524="Yes","Y",IF(L3524="No","N",L3524))</f>
        <v>N</v>
      </c>
      <c r="V3524" s="19" t="n">
        <f aca="false">ROUND(R3524*Q3524*(1-S3524),2)</f>
        <v>574.5</v>
      </c>
      <c r="W3524" s="16" t="str">
        <f aca="false">_xlfn.XLOOKUP(D3524,products!$A$2:$A$61,products!$C$2:$C$61,"Not found")</f>
        <v>Books</v>
      </c>
    </row>
    <row r="3525" customFormat="false" ht="15" hidden="false" customHeight="false" outlineLevel="0" collapsed="false">
      <c r="A3525" s="16" t="s">
        <v>4855</v>
      </c>
      <c r="B3525" s="16" t="s">
        <v>4849</v>
      </c>
      <c r="C3525" s="16" t="s">
        <v>1142</v>
      </c>
      <c r="D3525" s="16" t="s">
        <v>173</v>
      </c>
      <c r="E3525" s="16" t="n">
        <v>2</v>
      </c>
      <c r="F3525" s="16" t="n">
        <v>1256</v>
      </c>
      <c r="G3525" s="16" t="n">
        <v>0.1</v>
      </c>
      <c r="H3525" s="16" t="s">
        <v>527</v>
      </c>
      <c r="I3525" s="16" t="s">
        <v>71</v>
      </c>
      <c r="J3525" s="16" t="n">
        <v>5</v>
      </c>
      <c r="K3525" s="16" t="n">
        <v>5</v>
      </c>
      <c r="L3525" s="16" t="s">
        <v>41</v>
      </c>
      <c r="M3525" s="18" t="n">
        <f aca="false">IF(ISNUMBER(B3525),B3525,IF(MID(B3525,3,1)="-",DATE(VALUE(RIGHT(B3525,4)),VALUE(MID(B3525,4,2)),VALUE(LEFT(B3525,2))),DATE(VALUE(LEFT(B3525,4)),VALUE(MID(B3525,6,2)),VALUE(RIGHT(B3525,2)))))</f>
        <v>45944</v>
      </c>
      <c r="N3525" s="16" t="n">
        <f aca="false">MONTH(M3525)</f>
        <v>10</v>
      </c>
      <c r="O3525" s="16" t="str">
        <f aca="false">PROPER(TRIM(H3525))</f>
        <v>Bangalore</v>
      </c>
      <c r="P3525" s="16" t="str">
        <f aca="false">IFERROR(VLOOKUP(O3525,city_map!$A$2:$B$6,2,FALSE()),O3525)</f>
        <v>Bengaluru</v>
      </c>
      <c r="Q3525" s="16" t="n">
        <f aca="false">IF(ISNUMBER(F3525),F3525,VALUE(SUBSTITUTE(SUBSTITUTE(F3525,"₹",""),",","")))</f>
        <v>1256</v>
      </c>
      <c r="R3525" s="16" t="n">
        <f aca="false">IF(E3525=99,1,E3525)</f>
        <v>2</v>
      </c>
      <c r="S3525" s="16" t="n">
        <f aca="false">IF(G3525="",0,G3525)</f>
        <v>0.1</v>
      </c>
      <c r="T3525" s="16" t="str">
        <f aca="false">IF(I3525="","Unknown",IF(I3525="upi","UPI",I3525))</f>
        <v>Credit Card</v>
      </c>
      <c r="U3525" s="16" t="str">
        <f aca="false">IF(L3525="Yes","Y",IF(L3525="No","N",L3525))</f>
        <v>N</v>
      </c>
      <c r="V3525" s="19" t="n">
        <f aca="false">ROUND(R3525*Q3525*(1-S3525),2)</f>
        <v>2260.8</v>
      </c>
      <c r="W3525" s="16" t="str">
        <f aca="false">_xlfn.XLOOKUP(D3525,products!$A$2:$A$61,products!$C$2:$C$61,"Not found")</f>
        <v>Fashion</v>
      </c>
    </row>
    <row r="3526" customFormat="false" ht="15" hidden="false" customHeight="false" outlineLevel="0" collapsed="false">
      <c r="A3526" s="16" t="s">
        <v>4856</v>
      </c>
      <c r="B3526" s="16" t="s">
        <v>4849</v>
      </c>
      <c r="C3526" s="16" t="s">
        <v>1244</v>
      </c>
      <c r="D3526" s="16" t="s">
        <v>203</v>
      </c>
      <c r="E3526" s="16" t="n">
        <v>1</v>
      </c>
      <c r="F3526" s="16" t="n">
        <v>2585</v>
      </c>
      <c r="G3526" s="16" t="n">
        <v>0.2</v>
      </c>
      <c r="H3526" s="16" t="s">
        <v>560</v>
      </c>
      <c r="I3526" s="16" t="s">
        <v>40</v>
      </c>
      <c r="J3526" s="16" t="n">
        <v>3</v>
      </c>
      <c r="K3526" s="16" t="n">
        <v>5</v>
      </c>
      <c r="L3526" s="16" t="s">
        <v>41</v>
      </c>
      <c r="M3526" s="18" t="n">
        <f aca="false">IF(ISNUMBER(B3526),B3526,IF(MID(B3526,3,1)="-",DATE(VALUE(RIGHT(B3526,4)),VALUE(MID(B3526,4,2)),VALUE(LEFT(B3526,2))),DATE(VALUE(LEFT(B3526,4)),VALUE(MID(B3526,6,2)),VALUE(RIGHT(B3526,2)))))</f>
        <v>45944</v>
      </c>
      <c r="N3526" s="16" t="n">
        <f aca="false">MONTH(M3526)</f>
        <v>10</v>
      </c>
      <c r="O3526" s="16" t="str">
        <f aca="false">PROPER(TRIM(H3526))</f>
        <v>Chennai</v>
      </c>
      <c r="P3526" s="16" t="str">
        <f aca="false">IFERROR(VLOOKUP(O3526,city_map!$A$2:$B$6,2,FALSE()),O3526)</f>
        <v>Chennai</v>
      </c>
      <c r="Q3526" s="16" t="n">
        <f aca="false">IF(ISNUMBER(F3526),F3526,VALUE(SUBSTITUTE(SUBSTITUTE(F3526,"₹",""),",","")))</f>
        <v>2585</v>
      </c>
      <c r="R3526" s="16" t="n">
        <f aca="false">IF(E3526=99,1,E3526)</f>
        <v>1</v>
      </c>
      <c r="S3526" s="16" t="n">
        <f aca="false">IF(G3526="",0,G3526)</f>
        <v>0.2</v>
      </c>
      <c r="T3526" s="16" t="str">
        <f aca="false">IF(I3526="","Unknown",IF(I3526="upi","UPI",I3526))</f>
        <v>COD</v>
      </c>
      <c r="U3526" s="16" t="str">
        <f aca="false">IF(L3526="Yes","Y",IF(L3526="No","N",L3526))</f>
        <v>N</v>
      </c>
      <c r="V3526" s="19" t="n">
        <f aca="false">ROUND(R3526*Q3526*(1-S3526),2)</f>
        <v>2068</v>
      </c>
      <c r="W3526" s="16" t="str">
        <f aca="false">_xlfn.XLOOKUP(D3526,products!$A$2:$A$61,products!$C$2:$C$61,"Not found")</f>
        <v>Fashion</v>
      </c>
    </row>
    <row r="3527" customFormat="false" ht="15" hidden="false" customHeight="false" outlineLevel="0" collapsed="false">
      <c r="A3527" s="16" t="s">
        <v>4857</v>
      </c>
      <c r="B3527" s="16" t="s">
        <v>4849</v>
      </c>
      <c r="C3527" s="16" t="s">
        <v>780</v>
      </c>
      <c r="D3527" s="16" t="s">
        <v>721</v>
      </c>
      <c r="E3527" s="16" t="n">
        <v>1</v>
      </c>
      <c r="F3527" s="16" t="n">
        <v>476</v>
      </c>
      <c r="G3527" s="16" t="n">
        <v>0.1</v>
      </c>
      <c r="H3527" s="16" t="s">
        <v>39</v>
      </c>
      <c r="I3527" s="16" t="s">
        <v>71</v>
      </c>
      <c r="J3527" s="16" t="n">
        <v>4</v>
      </c>
      <c r="K3527" s="16" t="n">
        <v>4</v>
      </c>
      <c r="L3527" s="16" t="s">
        <v>41</v>
      </c>
      <c r="M3527" s="18" t="n">
        <f aca="false">IF(ISNUMBER(B3527),B3527,IF(MID(B3527,3,1)="-",DATE(VALUE(RIGHT(B3527,4)),VALUE(MID(B3527,4,2)),VALUE(LEFT(B3527,2))),DATE(VALUE(LEFT(B3527,4)),VALUE(MID(B3527,6,2)),VALUE(RIGHT(B3527,2)))))</f>
        <v>45944</v>
      </c>
      <c r="N3527" s="16" t="n">
        <f aca="false">MONTH(M3527)</f>
        <v>10</v>
      </c>
      <c r="O3527" s="16" t="str">
        <f aca="false">PROPER(TRIM(H3527))</f>
        <v>Delhi</v>
      </c>
      <c r="P3527" s="16" t="str">
        <f aca="false">IFERROR(VLOOKUP(O3527,city_map!$A$2:$B$6,2,FALSE()),O3527)</f>
        <v>Delhi</v>
      </c>
      <c r="Q3527" s="16" t="n">
        <f aca="false">IF(ISNUMBER(F3527),F3527,VALUE(SUBSTITUTE(SUBSTITUTE(F3527,"₹",""),",","")))</f>
        <v>476</v>
      </c>
      <c r="R3527" s="16" t="n">
        <f aca="false">IF(E3527=99,1,E3527)</f>
        <v>1</v>
      </c>
      <c r="S3527" s="16" t="n">
        <f aca="false">IF(G3527="",0,G3527)</f>
        <v>0.1</v>
      </c>
      <c r="T3527" s="16" t="str">
        <f aca="false">IF(I3527="","Unknown",IF(I3527="upi","UPI",I3527))</f>
        <v>Credit Card</v>
      </c>
      <c r="U3527" s="16" t="str">
        <f aca="false">IF(L3527="Yes","Y",IF(L3527="No","N",L3527))</f>
        <v>N</v>
      </c>
      <c r="V3527" s="19" t="n">
        <f aca="false">ROUND(R3527*Q3527*(1-S3527),2)</f>
        <v>428.4</v>
      </c>
      <c r="W3527" s="16" t="str">
        <f aca="false">_xlfn.XLOOKUP(D3527,products!$A$2:$A$61,products!$C$2:$C$61,"Not found")</f>
        <v>Beauty</v>
      </c>
    </row>
    <row r="3528" customFormat="false" ht="15" hidden="false" customHeight="false" outlineLevel="0" collapsed="false">
      <c r="A3528" s="16" t="s">
        <v>4858</v>
      </c>
      <c r="B3528" s="16" t="s">
        <v>4849</v>
      </c>
      <c r="C3528" s="16" t="s">
        <v>555</v>
      </c>
      <c r="D3528" s="16" t="s">
        <v>45</v>
      </c>
      <c r="E3528" s="16" t="n">
        <v>1</v>
      </c>
      <c r="F3528" s="16" t="n">
        <v>297</v>
      </c>
      <c r="G3528" s="16" t="n">
        <v>0.2</v>
      </c>
      <c r="H3528" s="16" t="s">
        <v>112</v>
      </c>
      <c r="I3528" s="16" t="s">
        <v>60</v>
      </c>
      <c r="J3528" s="16" t="n">
        <v>3</v>
      </c>
      <c r="K3528" s="16" t="n">
        <v>4</v>
      </c>
      <c r="L3528" s="16" t="s">
        <v>41</v>
      </c>
      <c r="M3528" s="18" t="n">
        <f aca="false">IF(ISNUMBER(B3528),B3528,IF(MID(B3528,3,1)="-",DATE(VALUE(RIGHT(B3528,4)),VALUE(MID(B3528,4,2)),VALUE(LEFT(B3528,2))),DATE(VALUE(LEFT(B3528,4)),VALUE(MID(B3528,6,2)),VALUE(RIGHT(B3528,2)))))</f>
        <v>45944</v>
      </c>
      <c r="N3528" s="16" t="n">
        <f aca="false">MONTH(M3528)</f>
        <v>10</v>
      </c>
      <c r="O3528" s="16" t="str">
        <f aca="false">PROPER(TRIM(H3528))</f>
        <v>Mumbai</v>
      </c>
      <c r="P3528" s="16" t="str">
        <f aca="false">IFERROR(VLOOKUP(O3528,city_map!$A$2:$B$6,2,FALSE()),O3528)</f>
        <v>Mumbai</v>
      </c>
      <c r="Q3528" s="16" t="n">
        <f aca="false">IF(ISNUMBER(F3528),F3528,VALUE(SUBSTITUTE(SUBSTITUTE(F3528,"₹",""),",","")))</f>
        <v>297</v>
      </c>
      <c r="R3528" s="16" t="n">
        <f aca="false">IF(E3528=99,1,E3528)</f>
        <v>1</v>
      </c>
      <c r="S3528" s="16" t="n">
        <f aca="false">IF(G3528="",0,G3528)</f>
        <v>0.2</v>
      </c>
      <c r="T3528" s="16" t="str">
        <f aca="false">IF(I3528="","Unknown",IF(I3528="upi","UPI",I3528))</f>
        <v>UPI</v>
      </c>
      <c r="U3528" s="16" t="str">
        <f aca="false">IF(L3528="Yes","Y",IF(L3528="No","N",L3528))</f>
        <v>N</v>
      </c>
      <c r="V3528" s="19" t="n">
        <f aca="false">ROUND(R3528*Q3528*(1-S3528),2)</f>
        <v>237.6</v>
      </c>
      <c r="W3528" s="16" t="str">
        <f aca="false">_xlfn.XLOOKUP(D3528,products!$A$2:$A$61,products!$C$2:$C$61,"Not found")</f>
        <v>Beauty</v>
      </c>
    </row>
    <row r="3529" customFormat="false" ht="15" hidden="false" customHeight="false" outlineLevel="0" collapsed="false">
      <c r="A3529" s="16" t="s">
        <v>4859</v>
      </c>
      <c r="B3529" s="16" t="s">
        <v>4849</v>
      </c>
      <c r="C3529" s="16" t="s">
        <v>1742</v>
      </c>
      <c r="D3529" s="16" t="s">
        <v>412</v>
      </c>
      <c r="E3529" s="16" t="n">
        <v>3</v>
      </c>
      <c r="F3529" s="16" t="n">
        <v>973</v>
      </c>
      <c r="G3529" s="16" t="n">
        <v>0.25</v>
      </c>
      <c r="H3529" s="16" t="s">
        <v>70</v>
      </c>
      <c r="I3529" s="16" t="s">
        <v>40</v>
      </c>
      <c r="J3529" s="16" t="n">
        <v>7</v>
      </c>
      <c r="K3529" s="16" t="n">
        <v>4</v>
      </c>
      <c r="L3529" s="16" t="s">
        <v>41</v>
      </c>
      <c r="M3529" s="18" t="n">
        <f aca="false">IF(ISNUMBER(B3529),B3529,IF(MID(B3529,3,1)="-",DATE(VALUE(RIGHT(B3529,4)),VALUE(MID(B3529,4,2)),VALUE(LEFT(B3529,2))),DATE(VALUE(LEFT(B3529,4)),VALUE(MID(B3529,6,2)),VALUE(RIGHT(B3529,2)))))</f>
        <v>45944</v>
      </c>
      <c r="N3529" s="16" t="n">
        <f aca="false">MONTH(M3529)</f>
        <v>10</v>
      </c>
      <c r="O3529" s="16" t="str">
        <f aca="false">PROPER(TRIM(H3529))</f>
        <v>Pune</v>
      </c>
      <c r="P3529" s="16" t="str">
        <f aca="false">IFERROR(VLOOKUP(O3529,city_map!$A$2:$B$6,2,FALSE()),O3529)</f>
        <v>Pune</v>
      </c>
      <c r="Q3529" s="16" t="n">
        <f aca="false">IF(ISNUMBER(F3529),F3529,VALUE(SUBSTITUTE(SUBSTITUTE(F3529,"₹",""),",","")))</f>
        <v>973</v>
      </c>
      <c r="R3529" s="16" t="n">
        <f aca="false">IF(E3529=99,1,E3529)</f>
        <v>3</v>
      </c>
      <c r="S3529" s="16" t="n">
        <f aca="false">IF(G3529="",0,G3529)</f>
        <v>0.25</v>
      </c>
      <c r="T3529" s="16" t="str">
        <f aca="false">IF(I3529="","Unknown",IF(I3529="upi","UPI",I3529))</f>
        <v>COD</v>
      </c>
      <c r="U3529" s="16" t="str">
        <f aca="false">IF(L3529="Yes","Y",IF(L3529="No","N",L3529))</f>
        <v>N</v>
      </c>
      <c r="V3529" s="19" t="n">
        <f aca="false">ROUND(R3529*Q3529*(1-S3529),2)</f>
        <v>2189.25</v>
      </c>
      <c r="W3529" s="16" t="str">
        <f aca="false">_xlfn.XLOOKUP(D3529,products!$A$2:$A$61,products!$C$2:$C$61,"Not found")</f>
        <v>Home</v>
      </c>
    </row>
    <row r="3530" customFormat="false" ht="15" hidden="false" customHeight="false" outlineLevel="0" collapsed="false">
      <c r="A3530" s="16" t="s">
        <v>4860</v>
      </c>
      <c r="B3530" s="16" t="s">
        <v>4849</v>
      </c>
      <c r="C3530" s="16" t="s">
        <v>3163</v>
      </c>
      <c r="D3530" s="16" t="s">
        <v>115</v>
      </c>
      <c r="E3530" s="16" t="n">
        <v>1</v>
      </c>
      <c r="F3530" s="16" t="n">
        <v>288</v>
      </c>
      <c r="G3530" s="16" t="n">
        <v>0.25</v>
      </c>
      <c r="H3530" s="16" t="s">
        <v>112</v>
      </c>
      <c r="I3530" s="16" t="s">
        <v>123</v>
      </c>
      <c r="J3530" s="16" t="n">
        <v>4</v>
      </c>
      <c r="K3530" s="16" t="n">
        <v>4</v>
      </c>
      <c r="L3530" s="16" t="s">
        <v>41</v>
      </c>
      <c r="M3530" s="18" t="n">
        <f aca="false">IF(ISNUMBER(B3530),B3530,IF(MID(B3530,3,1)="-",DATE(VALUE(RIGHT(B3530,4)),VALUE(MID(B3530,4,2)),VALUE(LEFT(B3530,2))),DATE(VALUE(LEFT(B3530,4)),VALUE(MID(B3530,6,2)),VALUE(RIGHT(B3530,2)))))</f>
        <v>45944</v>
      </c>
      <c r="N3530" s="16" t="n">
        <f aca="false">MONTH(M3530)</f>
        <v>10</v>
      </c>
      <c r="O3530" s="16" t="str">
        <f aca="false">PROPER(TRIM(H3530))</f>
        <v>Mumbai</v>
      </c>
      <c r="P3530" s="16" t="str">
        <f aca="false">IFERROR(VLOOKUP(O3530,city_map!$A$2:$B$6,2,FALSE()),O3530)</f>
        <v>Mumbai</v>
      </c>
      <c r="Q3530" s="16" t="n">
        <f aca="false">IF(ISNUMBER(F3530),F3530,VALUE(SUBSTITUTE(SUBSTITUTE(F3530,"₹",""),",","")))</f>
        <v>288</v>
      </c>
      <c r="R3530" s="16" t="n">
        <f aca="false">IF(E3530=99,1,E3530)</f>
        <v>1</v>
      </c>
      <c r="S3530" s="16" t="n">
        <f aca="false">IF(G3530="",0,G3530)</f>
        <v>0.25</v>
      </c>
      <c r="T3530" s="16" t="str">
        <f aca="false">IF(I3530="","Unknown",IF(I3530="upi","UPI",I3530))</f>
        <v>UPI</v>
      </c>
      <c r="U3530" s="16" t="str">
        <f aca="false">IF(L3530="Yes","Y",IF(L3530="No","N",L3530))</f>
        <v>N</v>
      </c>
      <c r="V3530" s="19" t="n">
        <f aca="false">ROUND(R3530*Q3530*(1-S3530),2)</f>
        <v>216</v>
      </c>
      <c r="W3530" s="16" t="str">
        <f aca="false">_xlfn.XLOOKUP(D3530,products!$A$2:$A$61,products!$C$2:$C$61,"Not found")</f>
        <v>Books</v>
      </c>
    </row>
    <row r="3531" customFormat="false" ht="15" hidden="false" customHeight="false" outlineLevel="0" collapsed="false">
      <c r="A3531" s="16" t="s">
        <v>4861</v>
      </c>
      <c r="B3531" s="16" t="s">
        <v>4849</v>
      </c>
      <c r="C3531" s="16" t="s">
        <v>2239</v>
      </c>
      <c r="D3531" s="16" t="s">
        <v>160</v>
      </c>
      <c r="E3531" s="16" t="n">
        <v>4</v>
      </c>
      <c r="F3531" s="16" t="n">
        <v>1715</v>
      </c>
      <c r="G3531" s="16" t="n">
        <v>0.2</v>
      </c>
      <c r="H3531" s="16" t="s">
        <v>130</v>
      </c>
      <c r="I3531" s="16" t="s">
        <v>71</v>
      </c>
      <c r="J3531" s="16" t="n">
        <v>5</v>
      </c>
      <c r="K3531" s="16" t="n">
        <v>5</v>
      </c>
      <c r="L3531" s="16" t="s">
        <v>41</v>
      </c>
      <c r="M3531" s="18" t="n">
        <f aca="false">IF(ISNUMBER(B3531),B3531,IF(MID(B3531,3,1)="-",DATE(VALUE(RIGHT(B3531,4)),VALUE(MID(B3531,4,2)),VALUE(LEFT(B3531,2))),DATE(VALUE(LEFT(B3531,4)),VALUE(MID(B3531,6,2)),VALUE(RIGHT(B3531,2)))))</f>
        <v>45944</v>
      </c>
      <c r="N3531" s="16" t="n">
        <f aca="false">MONTH(M3531)</f>
        <v>10</v>
      </c>
      <c r="O3531" s="16" t="str">
        <f aca="false">PROPER(TRIM(H3531))</f>
        <v>Bengaluru</v>
      </c>
      <c r="P3531" s="16" t="str">
        <f aca="false">IFERROR(VLOOKUP(O3531,city_map!$A$2:$B$6,2,FALSE()),O3531)</f>
        <v>Bengaluru</v>
      </c>
      <c r="Q3531" s="16" t="n">
        <f aca="false">IF(ISNUMBER(F3531),F3531,VALUE(SUBSTITUTE(SUBSTITUTE(F3531,"₹",""),",","")))</f>
        <v>1715</v>
      </c>
      <c r="R3531" s="16" t="n">
        <f aca="false">IF(E3531=99,1,E3531)</f>
        <v>4</v>
      </c>
      <c r="S3531" s="16" t="n">
        <f aca="false">IF(G3531="",0,G3531)</f>
        <v>0.2</v>
      </c>
      <c r="T3531" s="16" t="str">
        <f aca="false">IF(I3531="","Unknown",IF(I3531="upi","UPI",I3531))</f>
        <v>Credit Card</v>
      </c>
      <c r="U3531" s="16" t="str">
        <f aca="false">IF(L3531="Yes","Y",IF(L3531="No","N",L3531))</f>
        <v>N</v>
      </c>
      <c r="V3531" s="19" t="n">
        <f aca="false">ROUND(R3531*Q3531*(1-S3531),2)</f>
        <v>5488</v>
      </c>
      <c r="W3531" s="16" t="str">
        <f aca="false">_xlfn.XLOOKUP(D3531,products!$A$2:$A$61,products!$C$2:$C$61,"Not found")</f>
        <v>Fashion</v>
      </c>
    </row>
    <row r="3532" customFormat="false" ht="15" hidden="false" customHeight="false" outlineLevel="0" collapsed="false">
      <c r="A3532" s="16" t="s">
        <v>4862</v>
      </c>
      <c r="B3532" s="16" t="s">
        <v>4849</v>
      </c>
      <c r="C3532" s="16" t="s">
        <v>114</v>
      </c>
      <c r="D3532" s="16" t="s">
        <v>51</v>
      </c>
      <c r="E3532" s="16" t="n">
        <v>1</v>
      </c>
      <c r="F3532" s="16" t="n">
        <v>2200</v>
      </c>
      <c r="G3532" s="16" t="n">
        <v>0.1</v>
      </c>
      <c r="H3532" s="16" t="s">
        <v>46</v>
      </c>
      <c r="I3532" s="16" t="s">
        <v>71</v>
      </c>
      <c r="J3532" s="16" t="n">
        <v>4</v>
      </c>
      <c r="K3532" s="16" t="n">
        <v>4</v>
      </c>
      <c r="L3532" s="16" t="s">
        <v>41</v>
      </c>
      <c r="M3532" s="18" t="n">
        <f aca="false">IF(ISNUMBER(B3532),B3532,IF(MID(B3532,3,1)="-",DATE(VALUE(RIGHT(B3532,4)),VALUE(MID(B3532,4,2)),VALUE(LEFT(B3532,2))),DATE(VALUE(LEFT(B3532,4)),VALUE(MID(B3532,6,2)),VALUE(RIGHT(B3532,2)))))</f>
        <v>45944</v>
      </c>
      <c r="N3532" s="16" t="n">
        <f aca="false">MONTH(M3532)</f>
        <v>10</v>
      </c>
      <c r="O3532" s="16" t="str">
        <f aca="false">PROPER(TRIM(H3532))</f>
        <v>Chennai</v>
      </c>
      <c r="P3532" s="16" t="str">
        <f aca="false">IFERROR(VLOOKUP(O3532,city_map!$A$2:$B$6,2,FALSE()),O3532)</f>
        <v>Chennai</v>
      </c>
      <c r="Q3532" s="16" t="n">
        <f aca="false">IF(ISNUMBER(F3532),F3532,VALUE(SUBSTITUTE(SUBSTITUTE(F3532,"₹",""),",","")))</f>
        <v>2200</v>
      </c>
      <c r="R3532" s="16" t="n">
        <f aca="false">IF(E3532=99,1,E3532)</f>
        <v>1</v>
      </c>
      <c r="S3532" s="16" t="n">
        <f aca="false">IF(G3532="",0,G3532)</f>
        <v>0.1</v>
      </c>
      <c r="T3532" s="16" t="str">
        <f aca="false">IF(I3532="","Unknown",IF(I3532="upi","UPI",I3532))</f>
        <v>Credit Card</v>
      </c>
      <c r="U3532" s="16" t="str">
        <f aca="false">IF(L3532="Yes","Y",IF(L3532="No","N",L3532))</f>
        <v>N</v>
      </c>
      <c r="V3532" s="19" t="n">
        <f aca="false">ROUND(R3532*Q3532*(1-S3532),2)</f>
        <v>1980</v>
      </c>
      <c r="W3532" s="16" t="str">
        <f aca="false">_xlfn.XLOOKUP(D3532,products!$A$2:$A$61,products!$C$2:$C$61,"Not found")</f>
        <v>Fashion</v>
      </c>
    </row>
    <row r="3533" customFormat="false" ht="15" hidden="false" customHeight="false" outlineLevel="0" collapsed="false">
      <c r="A3533" s="16" t="s">
        <v>4863</v>
      </c>
      <c r="B3533" s="16" t="s">
        <v>4849</v>
      </c>
      <c r="C3533" s="16" t="s">
        <v>1034</v>
      </c>
      <c r="D3533" s="16" t="s">
        <v>157</v>
      </c>
      <c r="E3533" s="16" t="n">
        <v>2</v>
      </c>
      <c r="F3533" s="16" t="n">
        <v>1071</v>
      </c>
      <c r="G3533" s="16" t="n">
        <v>0.1</v>
      </c>
      <c r="H3533" s="16" t="s">
        <v>130</v>
      </c>
      <c r="I3533" s="16" t="s">
        <v>40</v>
      </c>
      <c r="J3533" s="16" t="n">
        <v>3</v>
      </c>
      <c r="K3533" s="16" t="n">
        <v>3</v>
      </c>
      <c r="L3533" s="16" t="s">
        <v>41</v>
      </c>
      <c r="M3533" s="18" t="n">
        <f aca="false">IF(ISNUMBER(B3533),B3533,IF(MID(B3533,3,1)="-",DATE(VALUE(RIGHT(B3533,4)),VALUE(MID(B3533,4,2)),VALUE(LEFT(B3533,2))),DATE(VALUE(LEFT(B3533,4)),VALUE(MID(B3533,6,2)),VALUE(RIGHT(B3533,2)))))</f>
        <v>45944</v>
      </c>
      <c r="N3533" s="16" t="n">
        <f aca="false">MONTH(M3533)</f>
        <v>10</v>
      </c>
      <c r="O3533" s="16" t="str">
        <f aca="false">PROPER(TRIM(H3533))</f>
        <v>Bengaluru</v>
      </c>
      <c r="P3533" s="16" t="str">
        <f aca="false">IFERROR(VLOOKUP(O3533,city_map!$A$2:$B$6,2,FALSE()),O3533)</f>
        <v>Bengaluru</v>
      </c>
      <c r="Q3533" s="16" t="n">
        <f aca="false">IF(ISNUMBER(F3533),F3533,VALUE(SUBSTITUTE(SUBSTITUTE(F3533,"₹",""),",","")))</f>
        <v>1071</v>
      </c>
      <c r="R3533" s="16" t="n">
        <f aca="false">IF(E3533=99,1,E3533)</f>
        <v>2</v>
      </c>
      <c r="S3533" s="16" t="n">
        <f aca="false">IF(G3533="",0,G3533)</f>
        <v>0.1</v>
      </c>
      <c r="T3533" s="16" t="str">
        <f aca="false">IF(I3533="","Unknown",IF(I3533="upi","UPI",I3533))</f>
        <v>COD</v>
      </c>
      <c r="U3533" s="16" t="str">
        <f aca="false">IF(L3533="Yes","Y",IF(L3533="No","N",L3533))</f>
        <v>N</v>
      </c>
      <c r="V3533" s="19" t="n">
        <f aca="false">ROUND(R3533*Q3533*(1-S3533),2)</f>
        <v>1927.8</v>
      </c>
      <c r="W3533" s="16" t="str">
        <f aca="false">_xlfn.XLOOKUP(D3533,products!$A$2:$A$61,products!$C$2:$C$61,"Not found")</f>
        <v>Books</v>
      </c>
    </row>
    <row r="3534" customFormat="false" ht="15" hidden="false" customHeight="false" outlineLevel="0" collapsed="false">
      <c r="A3534" s="16" t="s">
        <v>4864</v>
      </c>
      <c r="B3534" s="16" t="s">
        <v>4849</v>
      </c>
      <c r="C3534" s="16" t="s">
        <v>1796</v>
      </c>
      <c r="D3534" s="16" t="s">
        <v>92</v>
      </c>
      <c r="E3534" s="16" t="n">
        <v>1</v>
      </c>
      <c r="F3534" s="16" t="n">
        <v>4155</v>
      </c>
      <c r="G3534" s="16" t="n">
        <v>0.1</v>
      </c>
      <c r="H3534" s="16" t="s">
        <v>81</v>
      </c>
      <c r="I3534" s="16" t="s">
        <v>40</v>
      </c>
      <c r="J3534" s="16" t="n">
        <v>3</v>
      </c>
      <c r="K3534" s="16" t="n">
        <v>2</v>
      </c>
      <c r="L3534" s="16" t="s">
        <v>57</v>
      </c>
      <c r="M3534" s="18" t="n">
        <f aca="false">IF(ISNUMBER(B3534),B3534,IF(MID(B3534,3,1)="-",DATE(VALUE(RIGHT(B3534,4)),VALUE(MID(B3534,4,2)),VALUE(LEFT(B3534,2))),DATE(VALUE(LEFT(B3534,4)),VALUE(MID(B3534,6,2)),VALUE(RIGHT(B3534,2)))))</f>
        <v>45944</v>
      </c>
      <c r="N3534" s="16" t="n">
        <f aca="false">MONTH(M3534)</f>
        <v>10</v>
      </c>
      <c r="O3534" s="16" t="str">
        <f aca="false">PROPER(TRIM(H3534))</f>
        <v>Hyderabad</v>
      </c>
      <c r="P3534" s="16" t="str">
        <f aca="false">IFERROR(VLOOKUP(O3534,city_map!$A$2:$B$6,2,FALSE()),O3534)</f>
        <v>Hyderabad</v>
      </c>
      <c r="Q3534" s="16" t="n">
        <f aca="false">IF(ISNUMBER(F3534),F3534,VALUE(SUBSTITUTE(SUBSTITUTE(F3534,"₹",""),",","")))</f>
        <v>4155</v>
      </c>
      <c r="R3534" s="16" t="n">
        <f aca="false">IF(E3534=99,1,E3534)</f>
        <v>1</v>
      </c>
      <c r="S3534" s="16" t="n">
        <f aca="false">IF(G3534="",0,G3534)</f>
        <v>0.1</v>
      </c>
      <c r="T3534" s="16" t="str">
        <f aca="false">IF(I3534="","Unknown",IF(I3534="upi","UPI",I3534))</f>
        <v>COD</v>
      </c>
      <c r="U3534" s="16" t="str">
        <f aca="false">IF(L3534="Yes","Y",IF(L3534="No","N",L3534))</f>
        <v>Y</v>
      </c>
      <c r="V3534" s="19" t="n">
        <f aca="false">ROUND(R3534*Q3534*(1-S3534),2)</f>
        <v>3739.5</v>
      </c>
      <c r="W3534" s="16" t="str">
        <f aca="false">_xlfn.XLOOKUP(D3534,products!$A$2:$A$61,products!$C$2:$C$61,"Not found")</f>
        <v>Electronics</v>
      </c>
    </row>
    <row r="3535" customFormat="false" ht="15" hidden="false" customHeight="false" outlineLevel="0" collapsed="false">
      <c r="A3535" s="16" t="s">
        <v>4865</v>
      </c>
      <c r="B3535" s="16" t="s">
        <v>4849</v>
      </c>
      <c r="C3535" s="16" t="s">
        <v>1414</v>
      </c>
      <c r="D3535" s="16" t="s">
        <v>170</v>
      </c>
      <c r="E3535" s="16" t="n">
        <v>1</v>
      </c>
      <c r="F3535" s="16" t="n">
        <v>3445</v>
      </c>
      <c r="G3535" s="16" t="n">
        <v>0.1</v>
      </c>
      <c r="H3535" s="16" t="s">
        <v>81</v>
      </c>
      <c r="I3535" s="16" t="s">
        <v>60</v>
      </c>
      <c r="J3535" s="16" t="n">
        <v>5</v>
      </c>
      <c r="K3535" s="16" t="n">
        <v>4</v>
      </c>
      <c r="L3535" s="16" t="s">
        <v>41</v>
      </c>
      <c r="M3535" s="18" t="n">
        <f aca="false">IF(ISNUMBER(B3535),B3535,IF(MID(B3535,3,1)="-",DATE(VALUE(RIGHT(B3535,4)),VALUE(MID(B3535,4,2)),VALUE(LEFT(B3535,2))),DATE(VALUE(LEFT(B3535,4)),VALUE(MID(B3535,6,2)),VALUE(RIGHT(B3535,2)))))</f>
        <v>45944</v>
      </c>
      <c r="N3535" s="16" t="n">
        <f aca="false">MONTH(M3535)</f>
        <v>10</v>
      </c>
      <c r="O3535" s="16" t="str">
        <f aca="false">PROPER(TRIM(H3535))</f>
        <v>Hyderabad</v>
      </c>
      <c r="P3535" s="16" t="str">
        <f aca="false">IFERROR(VLOOKUP(O3535,city_map!$A$2:$B$6,2,FALSE()),O3535)</f>
        <v>Hyderabad</v>
      </c>
      <c r="Q3535" s="16" t="n">
        <f aca="false">IF(ISNUMBER(F3535),F3535,VALUE(SUBSTITUTE(SUBSTITUTE(F3535,"₹",""),",","")))</f>
        <v>3445</v>
      </c>
      <c r="R3535" s="16" t="n">
        <f aca="false">IF(E3535=99,1,E3535)</f>
        <v>1</v>
      </c>
      <c r="S3535" s="16" t="n">
        <f aca="false">IF(G3535="",0,G3535)</f>
        <v>0.1</v>
      </c>
      <c r="T3535" s="16" t="str">
        <f aca="false">IF(I3535="","Unknown",IF(I3535="upi","UPI",I3535))</f>
        <v>UPI</v>
      </c>
      <c r="U3535" s="16" t="str">
        <f aca="false">IF(L3535="Yes","Y",IF(L3535="No","N",L3535))</f>
        <v>N</v>
      </c>
      <c r="V3535" s="19" t="n">
        <f aca="false">ROUND(R3535*Q3535*(1-S3535),2)</f>
        <v>3100.5</v>
      </c>
      <c r="W3535" s="16" t="str">
        <f aca="false">_xlfn.XLOOKUP(D3535,products!$A$2:$A$61,products!$C$2:$C$61,"Not found")</f>
        <v>Home</v>
      </c>
    </row>
    <row r="3536" customFormat="false" ht="15" hidden="false" customHeight="false" outlineLevel="0" collapsed="false">
      <c r="A3536" s="16" t="s">
        <v>4866</v>
      </c>
      <c r="B3536" s="16" t="s">
        <v>4867</v>
      </c>
      <c r="C3536" s="16" t="s">
        <v>1366</v>
      </c>
      <c r="D3536" s="16" t="s">
        <v>291</v>
      </c>
      <c r="E3536" s="16" t="n">
        <v>2</v>
      </c>
      <c r="F3536" s="16" t="n">
        <v>1193</v>
      </c>
      <c r="G3536" s="16" t="n">
        <v>0.1</v>
      </c>
      <c r="H3536" s="16" t="s">
        <v>112</v>
      </c>
      <c r="I3536" s="16" t="s">
        <v>40</v>
      </c>
      <c r="J3536" s="16" t="n">
        <v>6</v>
      </c>
      <c r="K3536" s="16" t="n">
        <v>3</v>
      </c>
      <c r="L3536" s="16" t="s">
        <v>41</v>
      </c>
      <c r="M3536" s="18" t="n">
        <f aca="false">IF(ISNUMBER(B3536),B3536,IF(MID(B3536,3,1)="-",DATE(VALUE(RIGHT(B3536,4)),VALUE(MID(B3536,4,2)),VALUE(LEFT(B3536,2))),DATE(VALUE(LEFT(B3536,4)),VALUE(MID(B3536,6,2)),VALUE(RIGHT(B3536,2)))))</f>
        <v>45944</v>
      </c>
      <c r="N3536" s="16" t="n">
        <f aca="false">MONTH(M3536)</f>
        <v>10</v>
      </c>
      <c r="O3536" s="16" t="str">
        <f aca="false">PROPER(TRIM(H3536))</f>
        <v>Mumbai</v>
      </c>
      <c r="P3536" s="16" t="str">
        <f aca="false">IFERROR(VLOOKUP(O3536,city_map!$A$2:$B$6,2,FALSE()),O3536)</f>
        <v>Mumbai</v>
      </c>
      <c r="Q3536" s="16" t="n">
        <f aca="false">IF(ISNUMBER(F3536),F3536,VALUE(SUBSTITUTE(SUBSTITUTE(F3536,"₹",""),",","")))</f>
        <v>1193</v>
      </c>
      <c r="R3536" s="16" t="n">
        <f aca="false">IF(E3536=99,1,E3536)</f>
        <v>2</v>
      </c>
      <c r="S3536" s="16" t="n">
        <f aca="false">IF(G3536="",0,G3536)</f>
        <v>0.1</v>
      </c>
      <c r="T3536" s="16" t="str">
        <f aca="false">IF(I3536="","Unknown",IF(I3536="upi","UPI",I3536))</f>
        <v>COD</v>
      </c>
      <c r="U3536" s="16" t="str">
        <f aca="false">IF(L3536="Yes","Y",IF(L3536="No","N",L3536))</f>
        <v>N</v>
      </c>
      <c r="V3536" s="19" t="n">
        <f aca="false">ROUND(R3536*Q3536*(1-S3536),2)</f>
        <v>2147.4</v>
      </c>
      <c r="W3536" s="16" t="str">
        <f aca="false">_xlfn.XLOOKUP(D3536,products!$A$2:$A$61,products!$C$2:$C$61,"Not found")</f>
        <v>Electronics</v>
      </c>
    </row>
    <row r="3537" customFormat="false" ht="15" hidden="false" customHeight="false" outlineLevel="0" collapsed="false">
      <c r="A3537" s="16" t="s">
        <v>4868</v>
      </c>
      <c r="B3537" s="16" t="s">
        <v>4849</v>
      </c>
      <c r="C3537" s="16" t="s">
        <v>228</v>
      </c>
      <c r="D3537" s="16" t="s">
        <v>721</v>
      </c>
      <c r="E3537" s="16" t="n">
        <v>1</v>
      </c>
      <c r="F3537" s="16" t="n">
        <v>497</v>
      </c>
      <c r="G3537" s="16" t="n">
        <v>0.2</v>
      </c>
      <c r="H3537" s="16" t="s">
        <v>39</v>
      </c>
      <c r="I3537" s="16" t="s">
        <v>47</v>
      </c>
      <c r="J3537" s="16" t="n">
        <v>5</v>
      </c>
      <c r="K3537" s="16" t="n">
        <v>4</v>
      </c>
      <c r="L3537" s="16" t="s">
        <v>41</v>
      </c>
      <c r="M3537" s="18" t="n">
        <f aca="false">IF(ISNUMBER(B3537),B3537,IF(MID(B3537,3,1)="-",DATE(VALUE(RIGHT(B3537,4)),VALUE(MID(B3537,4,2)),VALUE(LEFT(B3537,2))),DATE(VALUE(LEFT(B3537,4)),VALUE(MID(B3537,6,2)),VALUE(RIGHT(B3537,2)))))</f>
        <v>45944</v>
      </c>
      <c r="N3537" s="16" t="n">
        <f aca="false">MONTH(M3537)</f>
        <v>10</v>
      </c>
      <c r="O3537" s="16" t="str">
        <f aca="false">PROPER(TRIM(H3537))</f>
        <v>Delhi</v>
      </c>
      <c r="P3537" s="16" t="str">
        <f aca="false">IFERROR(VLOOKUP(O3537,city_map!$A$2:$B$6,2,FALSE()),O3537)</f>
        <v>Delhi</v>
      </c>
      <c r="Q3537" s="16" t="n">
        <f aca="false">IF(ISNUMBER(F3537),F3537,VALUE(SUBSTITUTE(SUBSTITUTE(F3537,"₹",""),",","")))</f>
        <v>497</v>
      </c>
      <c r="R3537" s="16" t="n">
        <f aca="false">IF(E3537=99,1,E3537)</f>
        <v>1</v>
      </c>
      <c r="S3537" s="16" t="n">
        <f aca="false">IF(G3537="",0,G3537)</f>
        <v>0.2</v>
      </c>
      <c r="T3537" s="16" t="str">
        <f aca="false">IF(I3537="","Unknown",IF(I3537="upi","UPI",I3537))</f>
        <v>Debit Card</v>
      </c>
      <c r="U3537" s="16" t="str">
        <f aca="false">IF(L3537="Yes","Y",IF(L3537="No","N",L3537))</f>
        <v>N</v>
      </c>
      <c r="V3537" s="19" t="n">
        <f aca="false">ROUND(R3537*Q3537*(1-S3537),2)</f>
        <v>397.6</v>
      </c>
      <c r="W3537" s="16" t="str">
        <f aca="false">_xlfn.XLOOKUP(D3537,products!$A$2:$A$61,products!$C$2:$C$61,"Not found")</f>
        <v>Beauty</v>
      </c>
    </row>
    <row r="3538" customFormat="false" ht="15" hidden="false" customHeight="false" outlineLevel="0" collapsed="false">
      <c r="A3538" s="16" t="s">
        <v>4869</v>
      </c>
      <c r="B3538" s="16" t="s">
        <v>4849</v>
      </c>
      <c r="C3538" s="16" t="s">
        <v>1249</v>
      </c>
      <c r="D3538" s="16" t="s">
        <v>262</v>
      </c>
      <c r="E3538" s="16" t="n">
        <v>1</v>
      </c>
      <c r="F3538" s="16" t="n">
        <v>809</v>
      </c>
      <c r="G3538" s="16" t="n">
        <v>0.2</v>
      </c>
      <c r="H3538" s="16" t="s">
        <v>39</v>
      </c>
      <c r="I3538" s="16" t="s">
        <v>60</v>
      </c>
      <c r="J3538" s="16" t="n">
        <v>3</v>
      </c>
      <c r="K3538" s="16" t="n">
        <v>5</v>
      </c>
      <c r="L3538" s="16" t="s">
        <v>41</v>
      </c>
      <c r="M3538" s="18" t="n">
        <f aca="false">IF(ISNUMBER(B3538),B3538,IF(MID(B3538,3,1)="-",DATE(VALUE(RIGHT(B3538,4)),VALUE(MID(B3538,4,2)),VALUE(LEFT(B3538,2))),DATE(VALUE(LEFT(B3538,4)),VALUE(MID(B3538,6,2)),VALUE(RIGHT(B3538,2)))))</f>
        <v>45944</v>
      </c>
      <c r="N3538" s="16" t="n">
        <f aca="false">MONTH(M3538)</f>
        <v>10</v>
      </c>
      <c r="O3538" s="16" t="str">
        <f aca="false">PROPER(TRIM(H3538))</f>
        <v>Delhi</v>
      </c>
      <c r="P3538" s="16" t="str">
        <f aca="false">IFERROR(VLOOKUP(O3538,city_map!$A$2:$B$6,2,FALSE()),O3538)</f>
        <v>Delhi</v>
      </c>
      <c r="Q3538" s="16" t="n">
        <f aca="false">IF(ISNUMBER(F3538),F3538,VALUE(SUBSTITUTE(SUBSTITUTE(F3538,"₹",""),",","")))</f>
        <v>809</v>
      </c>
      <c r="R3538" s="16" t="n">
        <f aca="false">IF(E3538=99,1,E3538)</f>
        <v>1</v>
      </c>
      <c r="S3538" s="16" t="n">
        <f aca="false">IF(G3538="",0,G3538)</f>
        <v>0.2</v>
      </c>
      <c r="T3538" s="16" t="str">
        <f aca="false">IF(I3538="","Unknown",IF(I3538="upi","UPI",I3538))</f>
        <v>UPI</v>
      </c>
      <c r="U3538" s="16" t="str">
        <f aca="false">IF(L3538="Yes","Y",IF(L3538="No","N",L3538))</f>
        <v>N</v>
      </c>
      <c r="V3538" s="19" t="n">
        <f aca="false">ROUND(R3538*Q3538*(1-S3538),2)</f>
        <v>647.2</v>
      </c>
      <c r="W3538" s="16" t="str">
        <f aca="false">_xlfn.XLOOKUP(D3538,products!$A$2:$A$61,products!$C$2:$C$61,"Not found")</f>
        <v>Home</v>
      </c>
    </row>
    <row r="3539" customFormat="false" ht="15" hidden="false" customHeight="false" outlineLevel="0" collapsed="false">
      <c r="A3539" s="16" t="s">
        <v>4870</v>
      </c>
      <c r="B3539" s="16" t="s">
        <v>4871</v>
      </c>
      <c r="C3539" s="16" t="s">
        <v>2576</v>
      </c>
      <c r="D3539" s="16" t="s">
        <v>639</v>
      </c>
      <c r="E3539" s="16" t="n">
        <v>2</v>
      </c>
      <c r="F3539" s="16" t="n">
        <v>803</v>
      </c>
      <c r="G3539" s="16" t="n">
        <v>0.1</v>
      </c>
      <c r="H3539" s="16" t="s">
        <v>67</v>
      </c>
      <c r="I3539" s="16" t="s">
        <v>60</v>
      </c>
      <c r="J3539" s="16" t="n">
        <v>4</v>
      </c>
      <c r="K3539" s="16" t="n">
        <v>5</v>
      </c>
      <c r="L3539" s="16" t="s">
        <v>41</v>
      </c>
      <c r="M3539" s="18" t="n">
        <f aca="false">IF(ISNUMBER(B3539),B3539,IF(MID(B3539,3,1)="-",DATE(VALUE(RIGHT(B3539,4)),VALUE(MID(B3539,4,2)),VALUE(LEFT(B3539,2))),DATE(VALUE(LEFT(B3539,4)),VALUE(MID(B3539,6,2)),VALUE(RIGHT(B3539,2)))))</f>
        <v>45945</v>
      </c>
      <c r="N3539" s="16" t="n">
        <f aca="false">MONTH(M3539)</f>
        <v>10</v>
      </c>
      <c r="O3539" s="16" t="str">
        <f aca="false">PROPER(TRIM(H3539))</f>
        <v>Kolkata</v>
      </c>
      <c r="P3539" s="16" t="str">
        <f aca="false">IFERROR(VLOOKUP(O3539,city_map!$A$2:$B$6,2,FALSE()),O3539)</f>
        <v>Kolkata</v>
      </c>
      <c r="Q3539" s="16" t="n">
        <f aca="false">IF(ISNUMBER(F3539),F3539,VALUE(SUBSTITUTE(SUBSTITUTE(F3539,"₹",""),",","")))</f>
        <v>803</v>
      </c>
      <c r="R3539" s="16" t="n">
        <f aca="false">IF(E3539=99,1,E3539)</f>
        <v>2</v>
      </c>
      <c r="S3539" s="16" t="n">
        <f aca="false">IF(G3539="",0,G3539)</f>
        <v>0.1</v>
      </c>
      <c r="T3539" s="16" t="str">
        <f aca="false">IF(I3539="","Unknown",IF(I3539="upi","UPI",I3539))</f>
        <v>UPI</v>
      </c>
      <c r="U3539" s="16" t="str">
        <f aca="false">IF(L3539="Yes","Y",IF(L3539="No","N",L3539))</f>
        <v>N</v>
      </c>
      <c r="V3539" s="19" t="n">
        <f aca="false">ROUND(R3539*Q3539*(1-S3539),2)</f>
        <v>1445.4</v>
      </c>
      <c r="W3539" s="16" t="str">
        <f aca="false">_xlfn.XLOOKUP(D3539,products!$A$2:$A$61,products!$C$2:$C$61,"Not found")</f>
        <v>Beauty</v>
      </c>
    </row>
    <row r="3540" customFormat="false" ht="15" hidden="false" customHeight="false" outlineLevel="0" collapsed="false">
      <c r="A3540" s="16" t="s">
        <v>4872</v>
      </c>
      <c r="B3540" s="16" t="s">
        <v>4871</v>
      </c>
      <c r="C3540" s="16" t="s">
        <v>3339</v>
      </c>
      <c r="D3540" s="16" t="s">
        <v>396</v>
      </c>
      <c r="E3540" s="16" t="n">
        <v>1</v>
      </c>
      <c r="F3540" s="16" t="n">
        <v>5437</v>
      </c>
      <c r="G3540" s="16" t="n">
        <v>0.4</v>
      </c>
      <c r="H3540" s="16" t="s">
        <v>112</v>
      </c>
      <c r="I3540" s="16" t="s">
        <v>40</v>
      </c>
      <c r="J3540" s="16" t="n">
        <v>3</v>
      </c>
      <c r="K3540" s="16" t="n">
        <v>4</v>
      </c>
      <c r="L3540" s="16" t="s">
        <v>41</v>
      </c>
      <c r="M3540" s="18" t="n">
        <f aca="false">IF(ISNUMBER(B3540),B3540,IF(MID(B3540,3,1)="-",DATE(VALUE(RIGHT(B3540,4)),VALUE(MID(B3540,4,2)),VALUE(LEFT(B3540,2))),DATE(VALUE(LEFT(B3540,4)),VALUE(MID(B3540,6,2)),VALUE(RIGHT(B3540,2)))))</f>
        <v>45945</v>
      </c>
      <c r="N3540" s="16" t="n">
        <f aca="false">MONTH(M3540)</f>
        <v>10</v>
      </c>
      <c r="O3540" s="16" t="str">
        <f aca="false">PROPER(TRIM(H3540))</f>
        <v>Mumbai</v>
      </c>
      <c r="P3540" s="16" t="str">
        <f aca="false">IFERROR(VLOOKUP(O3540,city_map!$A$2:$B$6,2,FALSE()),O3540)</f>
        <v>Mumbai</v>
      </c>
      <c r="Q3540" s="16" t="n">
        <f aca="false">IF(ISNUMBER(F3540),F3540,VALUE(SUBSTITUTE(SUBSTITUTE(F3540,"₹",""),",","")))</f>
        <v>5437</v>
      </c>
      <c r="R3540" s="16" t="n">
        <f aca="false">IF(E3540=99,1,E3540)</f>
        <v>1</v>
      </c>
      <c r="S3540" s="16" t="n">
        <f aca="false">IF(G3540="",0,G3540)</f>
        <v>0.4</v>
      </c>
      <c r="T3540" s="16" t="str">
        <f aca="false">IF(I3540="","Unknown",IF(I3540="upi","UPI",I3540))</f>
        <v>COD</v>
      </c>
      <c r="U3540" s="16" t="str">
        <f aca="false">IF(L3540="Yes","Y",IF(L3540="No","N",L3540))</f>
        <v>N</v>
      </c>
      <c r="V3540" s="19" t="n">
        <f aca="false">ROUND(R3540*Q3540*(1-S3540),2)</f>
        <v>3262.2</v>
      </c>
      <c r="W3540" s="16" t="str">
        <f aca="false">_xlfn.XLOOKUP(D3540,products!$A$2:$A$61,products!$C$2:$C$61,"Not found")</f>
        <v>Home</v>
      </c>
    </row>
    <row r="3541" customFormat="false" ht="15" hidden="false" customHeight="false" outlineLevel="0" collapsed="false">
      <c r="A3541" s="16" t="s">
        <v>4873</v>
      </c>
      <c r="B3541" s="16" t="s">
        <v>4871</v>
      </c>
      <c r="C3541" s="16" t="s">
        <v>2375</v>
      </c>
      <c r="D3541" s="16" t="s">
        <v>232</v>
      </c>
      <c r="E3541" s="16" t="n">
        <v>1</v>
      </c>
      <c r="F3541" s="16" t="n">
        <v>2027</v>
      </c>
      <c r="G3541" s="16" t="n">
        <v>0.1</v>
      </c>
      <c r="H3541" s="16" t="s">
        <v>39</v>
      </c>
      <c r="I3541" s="16" t="s">
        <v>60</v>
      </c>
      <c r="J3541" s="16" t="n">
        <v>3</v>
      </c>
      <c r="K3541" s="16" t="n">
        <v>3</v>
      </c>
      <c r="L3541" s="16" t="s">
        <v>41</v>
      </c>
      <c r="M3541" s="18" t="n">
        <f aca="false">IF(ISNUMBER(B3541),B3541,IF(MID(B3541,3,1)="-",DATE(VALUE(RIGHT(B3541,4)),VALUE(MID(B3541,4,2)),VALUE(LEFT(B3541,2))),DATE(VALUE(LEFT(B3541,4)),VALUE(MID(B3541,6,2)),VALUE(RIGHT(B3541,2)))))</f>
        <v>45945</v>
      </c>
      <c r="N3541" s="16" t="n">
        <f aca="false">MONTH(M3541)</f>
        <v>10</v>
      </c>
      <c r="O3541" s="16" t="str">
        <f aca="false">PROPER(TRIM(H3541))</f>
        <v>Delhi</v>
      </c>
      <c r="P3541" s="16" t="str">
        <f aca="false">IFERROR(VLOOKUP(O3541,city_map!$A$2:$B$6,2,FALSE()),O3541)</f>
        <v>Delhi</v>
      </c>
      <c r="Q3541" s="16" t="n">
        <f aca="false">IF(ISNUMBER(F3541),F3541,VALUE(SUBSTITUTE(SUBSTITUTE(F3541,"₹",""),",","")))</f>
        <v>2027</v>
      </c>
      <c r="R3541" s="16" t="n">
        <f aca="false">IF(E3541=99,1,E3541)</f>
        <v>1</v>
      </c>
      <c r="S3541" s="16" t="n">
        <f aca="false">IF(G3541="",0,G3541)</f>
        <v>0.1</v>
      </c>
      <c r="T3541" s="16" t="str">
        <f aca="false">IF(I3541="","Unknown",IF(I3541="upi","UPI",I3541))</f>
        <v>UPI</v>
      </c>
      <c r="U3541" s="16" t="str">
        <f aca="false">IF(L3541="Yes","Y",IF(L3541="No","N",L3541))</f>
        <v>N</v>
      </c>
      <c r="V3541" s="19" t="n">
        <f aca="false">ROUND(R3541*Q3541*(1-S3541),2)</f>
        <v>1824.3</v>
      </c>
      <c r="W3541" s="16" t="str">
        <f aca="false">_xlfn.XLOOKUP(D3541,products!$A$2:$A$61,products!$C$2:$C$61,"Not found")</f>
        <v>Electronics</v>
      </c>
    </row>
    <row r="3542" customFormat="false" ht="15" hidden="false" customHeight="false" outlineLevel="0" collapsed="false">
      <c r="A3542" s="16" t="s">
        <v>4874</v>
      </c>
      <c r="B3542" s="16" t="s">
        <v>4871</v>
      </c>
      <c r="C3542" s="16" t="s">
        <v>4212</v>
      </c>
      <c r="D3542" s="16" t="s">
        <v>393</v>
      </c>
      <c r="E3542" s="16" t="n">
        <v>1</v>
      </c>
      <c r="F3542" s="16" t="n">
        <v>493</v>
      </c>
      <c r="G3542" s="16" t="n">
        <v>0.1</v>
      </c>
      <c r="H3542" s="16" t="s">
        <v>112</v>
      </c>
      <c r="I3542" s="16" t="s">
        <v>60</v>
      </c>
      <c r="J3542" s="16" t="n">
        <v>3</v>
      </c>
      <c r="K3542" s="16"/>
      <c r="L3542" s="16" t="s">
        <v>41</v>
      </c>
      <c r="M3542" s="18" t="n">
        <f aca="false">IF(ISNUMBER(B3542),B3542,IF(MID(B3542,3,1)="-",DATE(VALUE(RIGHT(B3542,4)),VALUE(MID(B3542,4,2)),VALUE(LEFT(B3542,2))),DATE(VALUE(LEFT(B3542,4)),VALUE(MID(B3542,6,2)),VALUE(RIGHT(B3542,2)))))</f>
        <v>45945</v>
      </c>
      <c r="N3542" s="16" t="n">
        <f aca="false">MONTH(M3542)</f>
        <v>10</v>
      </c>
      <c r="O3542" s="16" t="str">
        <f aca="false">PROPER(TRIM(H3542))</f>
        <v>Mumbai</v>
      </c>
      <c r="P3542" s="16" t="str">
        <f aca="false">IFERROR(VLOOKUP(O3542,city_map!$A$2:$B$6,2,FALSE()),O3542)</f>
        <v>Mumbai</v>
      </c>
      <c r="Q3542" s="16" t="n">
        <f aca="false">IF(ISNUMBER(F3542),F3542,VALUE(SUBSTITUTE(SUBSTITUTE(F3542,"₹",""),",","")))</f>
        <v>493</v>
      </c>
      <c r="R3542" s="16" t="n">
        <f aca="false">IF(E3542=99,1,E3542)</f>
        <v>1</v>
      </c>
      <c r="S3542" s="16" t="n">
        <f aca="false">IF(G3542="",0,G3542)</f>
        <v>0.1</v>
      </c>
      <c r="T3542" s="16" t="str">
        <f aca="false">IF(I3542="","Unknown",IF(I3542="upi","UPI",I3542))</f>
        <v>UPI</v>
      </c>
      <c r="U3542" s="16" t="str">
        <f aca="false">IF(L3542="Yes","Y",IF(L3542="No","N",L3542))</f>
        <v>N</v>
      </c>
      <c r="V3542" s="19" t="n">
        <f aca="false">ROUND(R3542*Q3542*(1-S3542),2)</f>
        <v>443.7</v>
      </c>
      <c r="W3542" s="16" t="str">
        <f aca="false">_xlfn.XLOOKUP(D3542,products!$A$2:$A$61,products!$C$2:$C$61,"Not found")</f>
        <v>Fashion</v>
      </c>
    </row>
    <row r="3543" customFormat="false" ht="15" hidden="false" customHeight="false" outlineLevel="0" collapsed="false">
      <c r="A3543" s="16" t="s">
        <v>4875</v>
      </c>
      <c r="B3543" s="16" t="s">
        <v>4871</v>
      </c>
      <c r="C3543" s="16" t="s">
        <v>1292</v>
      </c>
      <c r="D3543" s="16" t="s">
        <v>105</v>
      </c>
      <c r="E3543" s="16" t="n">
        <v>3</v>
      </c>
      <c r="F3543" s="16" t="n">
        <v>416</v>
      </c>
      <c r="G3543" s="16" t="n">
        <v>0.15</v>
      </c>
      <c r="H3543" s="16" t="s">
        <v>39</v>
      </c>
      <c r="I3543" s="16" t="s">
        <v>40</v>
      </c>
      <c r="J3543" s="16" t="n">
        <v>4</v>
      </c>
      <c r="K3543" s="16" t="n">
        <v>4</v>
      </c>
      <c r="L3543" s="16" t="s">
        <v>41</v>
      </c>
      <c r="M3543" s="18" t="n">
        <f aca="false">IF(ISNUMBER(B3543),B3543,IF(MID(B3543,3,1)="-",DATE(VALUE(RIGHT(B3543,4)),VALUE(MID(B3543,4,2)),VALUE(LEFT(B3543,2))),DATE(VALUE(LEFT(B3543,4)),VALUE(MID(B3543,6,2)),VALUE(RIGHT(B3543,2)))))</f>
        <v>45945</v>
      </c>
      <c r="N3543" s="16" t="n">
        <f aca="false">MONTH(M3543)</f>
        <v>10</v>
      </c>
      <c r="O3543" s="16" t="str">
        <f aca="false">PROPER(TRIM(H3543))</f>
        <v>Delhi</v>
      </c>
      <c r="P3543" s="16" t="str">
        <f aca="false">IFERROR(VLOOKUP(O3543,city_map!$A$2:$B$6,2,FALSE()),O3543)</f>
        <v>Delhi</v>
      </c>
      <c r="Q3543" s="16" t="n">
        <f aca="false">IF(ISNUMBER(F3543),F3543,VALUE(SUBSTITUTE(SUBSTITUTE(F3543,"₹",""),",","")))</f>
        <v>416</v>
      </c>
      <c r="R3543" s="16" t="n">
        <f aca="false">IF(E3543=99,1,E3543)</f>
        <v>3</v>
      </c>
      <c r="S3543" s="16" t="n">
        <f aca="false">IF(G3543="",0,G3543)</f>
        <v>0.15</v>
      </c>
      <c r="T3543" s="16" t="str">
        <f aca="false">IF(I3543="","Unknown",IF(I3543="upi","UPI",I3543))</f>
        <v>COD</v>
      </c>
      <c r="U3543" s="16" t="str">
        <f aca="false">IF(L3543="Yes","Y",IF(L3543="No","N",L3543))</f>
        <v>N</v>
      </c>
      <c r="V3543" s="19" t="n">
        <f aca="false">ROUND(R3543*Q3543*(1-S3543),2)</f>
        <v>1060.8</v>
      </c>
      <c r="W3543" s="16" t="str">
        <f aca="false">_xlfn.XLOOKUP(D3543,products!$A$2:$A$61,products!$C$2:$C$61,"Not found")</f>
        <v>Beauty</v>
      </c>
    </row>
    <row r="3544" customFormat="false" ht="15" hidden="false" customHeight="false" outlineLevel="0" collapsed="false">
      <c r="A3544" s="16" t="s">
        <v>4876</v>
      </c>
      <c r="B3544" s="16" t="s">
        <v>4871</v>
      </c>
      <c r="C3544" s="16" t="s">
        <v>1804</v>
      </c>
      <c r="D3544" s="16" t="s">
        <v>139</v>
      </c>
      <c r="E3544" s="16" t="n">
        <v>1</v>
      </c>
      <c r="F3544" s="16" t="n">
        <v>347</v>
      </c>
      <c r="G3544" s="16" t="n">
        <v>0.4</v>
      </c>
      <c r="H3544" s="16" t="s">
        <v>81</v>
      </c>
      <c r="I3544" s="16" t="s">
        <v>60</v>
      </c>
      <c r="J3544" s="16" t="n">
        <v>5</v>
      </c>
      <c r="K3544" s="16" t="n">
        <v>4</v>
      </c>
      <c r="L3544" s="16" t="s">
        <v>41</v>
      </c>
      <c r="M3544" s="18" t="n">
        <f aca="false">IF(ISNUMBER(B3544),B3544,IF(MID(B3544,3,1)="-",DATE(VALUE(RIGHT(B3544,4)),VALUE(MID(B3544,4,2)),VALUE(LEFT(B3544,2))),DATE(VALUE(LEFT(B3544,4)),VALUE(MID(B3544,6,2)),VALUE(RIGHT(B3544,2)))))</f>
        <v>45945</v>
      </c>
      <c r="N3544" s="16" t="n">
        <f aca="false">MONTH(M3544)</f>
        <v>10</v>
      </c>
      <c r="O3544" s="16" t="str">
        <f aca="false">PROPER(TRIM(H3544))</f>
        <v>Hyderabad</v>
      </c>
      <c r="P3544" s="16" t="str">
        <f aca="false">IFERROR(VLOOKUP(O3544,city_map!$A$2:$B$6,2,FALSE()),O3544)</f>
        <v>Hyderabad</v>
      </c>
      <c r="Q3544" s="16" t="n">
        <f aca="false">IF(ISNUMBER(F3544),F3544,VALUE(SUBSTITUTE(SUBSTITUTE(F3544,"₹",""),",","")))</f>
        <v>347</v>
      </c>
      <c r="R3544" s="16" t="n">
        <f aca="false">IF(E3544=99,1,E3544)</f>
        <v>1</v>
      </c>
      <c r="S3544" s="16" t="n">
        <f aca="false">IF(G3544="",0,G3544)</f>
        <v>0.4</v>
      </c>
      <c r="T3544" s="16" t="str">
        <f aca="false">IF(I3544="","Unknown",IF(I3544="upi","UPI",I3544))</f>
        <v>UPI</v>
      </c>
      <c r="U3544" s="16" t="str">
        <f aca="false">IF(L3544="Yes","Y",IF(L3544="No","N",L3544))</f>
        <v>N</v>
      </c>
      <c r="V3544" s="19" t="n">
        <f aca="false">ROUND(R3544*Q3544*(1-S3544),2)</f>
        <v>208.2</v>
      </c>
      <c r="W3544" s="16" t="str">
        <f aca="false">_xlfn.XLOOKUP(D3544,products!$A$2:$A$61,products!$C$2:$C$61,"Not found")</f>
        <v>Beauty</v>
      </c>
    </row>
    <row r="3545" customFormat="false" ht="15" hidden="false" customHeight="false" outlineLevel="0" collapsed="false">
      <c r="A3545" s="16" t="s">
        <v>4877</v>
      </c>
      <c r="B3545" s="16" t="s">
        <v>4871</v>
      </c>
      <c r="C3545" s="16" t="s">
        <v>1157</v>
      </c>
      <c r="D3545" s="16" t="s">
        <v>440</v>
      </c>
      <c r="E3545" s="16" t="n">
        <v>3</v>
      </c>
      <c r="F3545" s="16" t="n">
        <v>1394</v>
      </c>
      <c r="G3545" s="16" t="n">
        <v>0.2</v>
      </c>
      <c r="H3545" s="16" t="s">
        <v>130</v>
      </c>
      <c r="I3545" s="16" t="s">
        <v>100</v>
      </c>
      <c r="J3545" s="16" t="n">
        <v>3</v>
      </c>
      <c r="K3545" s="16" t="n">
        <v>5</v>
      </c>
      <c r="L3545" s="16" t="s">
        <v>41</v>
      </c>
      <c r="M3545" s="18" t="n">
        <f aca="false">IF(ISNUMBER(B3545),B3545,IF(MID(B3545,3,1)="-",DATE(VALUE(RIGHT(B3545,4)),VALUE(MID(B3545,4,2)),VALUE(LEFT(B3545,2))),DATE(VALUE(LEFT(B3545,4)),VALUE(MID(B3545,6,2)),VALUE(RIGHT(B3545,2)))))</f>
        <v>45945</v>
      </c>
      <c r="N3545" s="16" t="n">
        <f aca="false">MONTH(M3545)</f>
        <v>10</v>
      </c>
      <c r="O3545" s="16" t="str">
        <f aca="false">PROPER(TRIM(H3545))</f>
        <v>Bengaluru</v>
      </c>
      <c r="P3545" s="16" t="str">
        <f aca="false">IFERROR(VLOOKUP(O3545,city_map!$A$2:$B$6,2,FALSE()),O3545)</f>
        <v>Bengaluru</v>
      </c>
      <c r="Q3545" s="16" t="n">
        <f aca="false">IF(ISNUMBER(F3545),F3545,VALUE(SUBSTITUTE(SUBSTITUTE(F3545,"₹",""),",","")))</f>
        <v>1394</v>
      </c>
      <c r="R3545" s="16" t="n">
        <f aca="false">IF(E3545=99,1,E3545)</f>
        <v>3</v>
      </c>
      <c r="S3545" s="16" t="n">
        <f aca="false">IF(G3545="",0,G3545)</f>
        <v>0.2</v>
      </c>
      <c r="T3545" s="16" t="str">
        <f aca="false">IF(I3545="","Unknown",IF(I3545="upi","UPI",I3545))</f>
        <v>Net Banking</v>
      </c>
      <c r="U3545" s="16" t="str">
        <f aca="false">IF(L3545="Yes","Y",IF(L3545="No","N",L3545))</f>
        <v>N</v>
      </c>
      <c r="V3545" s="19" t="n">
        <f aca="false">ROUND(R3545*Q3545*(1-S3545),2)</f>
        <v>3345.6</v>
      </c>
      <c r="W3545" s="16" t="str">
        <f aca="false">_xlfn.XLOOKUP(D3545,products!$A$2:$A$61,products!$C$2:$C$61,"Not found")</f>
        <v>Home</v>
      </c>
    </row>
    <row r="3546" customFormat="false" ht="15" hidden="false" customHeight="false" outlineLevel="0" collapsed="false">
      <c r="A3546" s="16" t="s">
        <v>4878</v>
      </c>
      <c r="B3546" s="16" t="s">
        <v>4871</v>
      </c>
      <c r="C3546" s="16" t="s">
        <v>4755</v>
      </c>
      <c r="D3546" s="16" t="s">
        <v>66</v>
      </c>
      <c r="E3546" s="16" t="n">
        <v>1</v>
      </c>
      <c r="F3546" s="16" t="n">
        <v>15181</v>
      </c>
      <c r="G3546" s="16" t="n">
        <v>0.15</v>
      </c>
      <c r="H3546" s="16" t="s">
        <v>46</v>
      </c>
      <c r="I3546" s="16" t="s">
        <v>60</v>
      </c>
      <c r="J3546" s="16" t="n">
        <v>6</v>
      </c>
      <c r="K3546" s="16" t="n">
        <v>4</v>
      </c>
      <c r="L3546" s="16" t="s">
        <v>41</v>
      </c>
      <c r="M3546" s="18" t="n">
        <f aca="false">IF(ISNUMBER(B3546),B3546,IF(MID(B3546,3,1)="-",DATE(VALUE(RIGHT(B3546,4)),VALUE(MID(B3546,4,2)),VALUE(LEFT(B3546,2))),DATE(VALUE(LEFT(B3546,4)),VALUE(MID(B3546,6,2)),VALUE(RIGHT(B3546,2)))))</f>
        <v>45945</v>
      </c>
      <c r="N3546" s="16" t="n">
        <f aca="false">MONTH(M3546)</f>
        <v>10</v>
      </c>
      <c r="O3546" s="16" t="str">
        <f aca="false">PROPER(TRIM(H3546))</f>
        <v>Chennai</v>
      </c>
      <c r="P3546" s="16" t="str">
        <f aca="false">IFERROR(VLOOKUP(O3546,city_map!$A$2:$B$6,2,FALSE()),O3546)</f>
        <v>Chennai</v>
      </c>
      <c r="Q3546" s="16" t="n">
        <f aca="false">IF(ISNUMBER(F3546),F3546,VALUE(SUBSTITUTE(SUBSTITUTE(F3546,"₹",""),",","")))</f>
        <v>15181</v>
      </c>
      <c r="R3546" s="16" t="n">
        <f aca="false">IF(E3546=99,1,E3546)</f>
        <v>1</v>
      </c>
      <c r="S3546" s="16" t="n">
        <f aca="false">IF(G3546="",0,G3546)</f>
        <v>0.15</v>
      </c>
      <c r="T3546" s="16" t="str">
        <f aca="false">IF(I3546="","Unknown",IF(I3546="upi","UPI",I3546))</f>
        <v>UPI</v>
      </c>
      <c r="U3546" s="16" t="str">
        <f aca="false">IF(L3546="Yes","Y",IF(L3546="No","N",L3546))</f>
        <v>N</v>
      </c>
      <c r="V3546" s="19" t="n">
        <f aca="false">ROUND(R3546*Q3546*(1-S3546),2)</f>
        <v>12903.85</v>
      </c>
      <c r="W3546" s="16" t="str">
        <f aca="false">_xlfn.XLOOKUP(D3546,products!$A$2:$A$61,products!$C$2:$C$61,"Not found")</f>
        <v>Electronics</v>
      </c>
    </row>
    <row r="3547" customFormat="false" ht="15" hidden="false" customHeight="false" outlineLevel="0" collapsed="false">
      <c r="A3547" s="16" t="s">
        <v>4879</v>
      </c>
      <c r="B3547" s="16" t="s">
        <v>4871</v>
      </c>
      <c r="C3547" s="16" t="s">
        <v>559</v>
      </c>
      <c r="D3547" s="16" t="s">
        <v>77</v>
      </c>
      <c r="E3547" s="16" t="n">
        <v>2</v>
      </c>
      <c r="F3547" s="16" t="n">
        <v>334</v>
      </c>
      <c r="G3547" s="16" t="n">
        <v>0.1</v>
      </c>
      <c r="H3547" s="16" t="s">
        <v>46</v>
      </c>
      <c r="I3547" s="16" t="s">
        <v>47</v>
      </c>
      <c r="J3547" s="16" t="n">
        <v>5</v>
      </c>
      <c r="K3547" s="16" t="n">
        <v>4</v>
      </c>
      <c r="L3547" s="16" t="s">
        <v>41</v>
      </c>
      <c r="M3547" s="18" t="n">
        <f aca="false">IF(ISNUMBER(B3547),B3547,IF(MID(B3547,3,1)="-",DATE(VALUE(RIGHT(B3547,4)),VALUE(MID(B3547,4,2)),VALUE(LEFT(B3547,2))),DATE(VALUE(LEFT(B3547,4)),VALUE(MID(B3547,6,2)),VALUE(RIGHT(B3547,2)))))</f>
        <v>45945</v>
      </c>
      <c r="N3547" s="16" t="n">
        <f aca="false">MONTH(M3547)</f>
        <v>10</v>
      </c>
      <c r="O3547" s="16" t="str">
        <f aca="false">PROPER(TRIM(H3547))</f>
        <v>Chennai</v>
      </c>
      <c r="P3547" s="16" t="str">
        <f aca="false">IFERROR(VLOOKUP(O3547,city_map!$A$2:$B$6,2,FALSE()),O3547)</f>
        <v>Chennai</v>
      </c>
      <c r="Q3547" s="16" t="n">
        <f aca="false">IF(ISNUMBER(F3547),F3547,VALUE(SUBSTITUTE(SUBSTITUTE(F3547,"₹",""),",","")))</f>
        <v>334</v>
      </c>
      <c r="R3547" s="16" t="n">
        <f aca="false">IF(E3547=99,1,E3547)</f>
        <v>2</v>
      </c>
      <c r="S3547" s="16" t="n">
        <f aca="false">IF(G3547="",0,G3547)</f>
        <v>0.1</v>
      </c>
      <c r="T3547" s="16" t="str">
        <f aca="false">IF(I3547="","Unknown",IF(I3547="upi","UPI",I3547))</f>
        <v>Debit Card</v>
      </c>
      <c r="U3547" s="16" t="str">
        <f aca="false">IF(L3547="Yes","Y",IF(L3547="No","N",L3547))</f>
        <v>N</v>
      </c>
      <c r="V3547" s="19" t="n">
        <f aca="false">ROUND(R3547*Q3547*(1-S3547),2)</f>
        <v>601.2</v>
      </c>
      <c r="W3547" s="16" t="str">
        <f aca="false">_xlfn.XLOOKUP(D3547,products!$A$2:$A$61,products!$C$2:$C$61,"Not found")</f>
        <v>Books</v>
      </c>
    </row>
    <row r="3548" customFormat="false" ht="15" hidden="false" customHeight="false" outlineLevel="0" collapsed="false">
      <c r="A3548" s="16" t="s">
        <v>4880</v>
      </c>
      <c r="B3548" s="16" t="s">
        <v>4871</v>
      </c>
      <c r="C3548" s="16" t="s">
        <v>1589</v>
      </c>
      <c r="D3548" s="16" t="s">
        <v>88</v>
      </c>
      <c r="E3548" s="16" t="n">
        <v>1</v>
      </c>
      <c r="F3548" s="16" t="n">
        <v>3025</v>
      </c>
      <c r="G3548" s="16" t="n">
        <v>0.25</v>
      </c>
      <c r="H3548" s="16" t="s">
        <v>89</v>
      </c>
      <c r="I3548" s="16" t="s">
        <v>40</v>
      </c>
      <c r="J3548" s="16" t="n">
        <v>4</v>
      </c>
      <c r="K3548" s="16" t="n">
        <v>4</v>
      </c>
      <c r="L3548" s="16" t="s">
        <v>57</v>
      </c>
      <c r="M3548" s="18" t="n">
        <f aca="false">IF(ISNUMBER(B3548),B3548,IF(MID(B3548,3,1)="-",DATE(VALUE(RIGHT(B3548,4)),VALUE(MID(B3548,4,2)),VALUE(LEFT(B3548,2))),DATE(VALUE(LEFT(B3548,4)),VALUE(MID(B3548,6,2)),VALUE(RIGHT(B3548,2)))))</f>
        <v>45945</v>
      </c>
      <c r="N3548" s="16" t="n">
        <f aca="false">MONTH(M3548)</f>
        <v>10</v>
      </c>
      <c r="O3548" s="16" t="str">
        <f aca="false">PROPER(TRIM(H3548))</f>
        <v>Ahmedabad</v>
      </c>
      <c r="P3548" s="16" t="str">
        <f aca="false">IFERROR(VLOOKUP(O3548,city_map!$A$2:$B$6,2,FALSE()),O3548)</f>
        <v>Ahmedabad</v>
      </c>
      <c r="Q3548" s="16" t="n">
        <f aca="false">IF(ISNUMBER(F3548),F3548,VALUE(SUBSTITUTE(SUBSTITUTE(F3548,"₹",""),",","")))</f>
        <v>3025</v>
      </c>
      <c r="R3548" s="16" t="n">
        <f aca="false">IF(E3548=99,1,E3548)</f>
        <v>1</v>
      </c>
      <c r="S3548" s="16" t="n">
        <f aca="false">IF(G3548="",0,G3548)</f>
        <v>0.25</v>
      </c>
      <c r="T3548" s="16" t="str">
        <f aca="false">IF(I3548="","Unknown",IF(I3548="upi","UPI",I3548))</f>
        <v>COD</v>
      </c>
      <c r="U3548" s="16" t="str">
        <f aca="false">IF(L3548="Yes","Y",IF(L3548="No","N",L3548))</f>
        <v>Y</v>
      </c>
      <c r="V3548" s="19" t="n">
        <f aca="false">ROUND(R3548*Q3548*(1-S3548),2)</f>
        <v>2268.75</v>
      </c>
      <c r="W3548" s="16" t="str">
        <f aca="false">_xlfn.XLOOKUP(D3548,products!$A$2:$A$61,products!$C$2:$C$61,"Not found")</f>
        <v>Fashion</v>
      </c>
    </row>
    <row r="3549" customFormat="false" ht="15" hidden="false" customHeight="false" outlineLevel="0" collapsed="false">
      <c r="A3549" s="16" t="s">
        <v>4881</v>
      </c>
      <c r="B3549" s="16" t="s">
        <v>4871</v>
      </c>
      <c r="C3549" s="16" t="s">
        <v>3483</v>
      </c>
      <c r="D3549" s="16" t="s">
        <v>111</v>
      </c>
      <c r="E3549" s="16" t="n">
        <v>1</v>
      </c>
      <c r="F3549" s="16" t="n">
        <v>958</v>
      </c>
      <c r="G3549" s="16" t="n">
        <v>0.2</v>
      </c>
      <c r="H3549" s="16" t="s">
        <v>70</v>
      </c>
      <c r="I3549" s="16" t="s">
        <v>71</v>
      </c>
      <c r="J3549" s="16" t="n">
        <v>6</v>
      </c>
      <c r="K3549" s="16" t="n">
        <v>3</v>
      </c>
      <c r="L3549" s="16" t="s">
        <v>41</v>
      </c>
      <c r="M3549" s="18" t="n">
        <f aca="false">IF(ISNUMBER(B3549),B3549,IF(MID(B3549,3,1)="-",DATE(VALUE(RIGHT(B3549,4)),VALUE(MID(B3549,4,2)),VALUE(LEFT(B3549,2))),DATE(VALUE(LEFT(B3549,4)),VALUE(MID(B3549,6,2)),VALUE(RIGHT(B3549,2)))))</f>
        <v>45945</v>
      </c>
      <c r="N3549" s="16" t="n">
        <f aca="false">MONTH(M3549)</f>
        <v>10</v>
      </c>
      <c r="O3549" s="16" t="str">
        <f aca="false">PROPER(TRIM(H3549))</f>
        <v>Pune</v>
      </c>
      <c r="P3549" s="16" t="str">
        <f aca="false">IFERROR(VLOOKUP(O3549,city_map!$A$2:$B$6,2,FALSE()),O3549)</f>
        <v>Pune</v>
      </c>
      <c r="Q3549" s="16" t="n">
        <f aca="false">IF(ISNUMBER(F3549),F3549,VALUE(SUBSTITUTE(SUBSTITUTE(F3549,"₹",""),",","")))</f>
        <v>958</v>
      </c>
      <c r="R3549" s="16" t="n">
        <f aca="false">IF(E3549=99,1,E3549)</f>
        <v>1</v>
      </c>
      <c r="S3549" s="16" t="n">
        <f aca="false">IF(G3549="",0,G3549)</f>
        <v>0.2</v>
      </c>
      <c r="T3549" s="16" t="str">
        <f aca="false">IF(I3549="","Unknown",IF(I3549="upi","UPI",I3549))</f>
        <v>Credit Card</v>
      </c>
      <c r="U3549" s="16" t="str">
        <f aca="false">IF(L3549="Yes","Y",IF(L3549="No","N",L3549))</f>
        <v>N</v>
      </c>
      <c r="V3549" s="19" t="n">
        <f aca="false">ROUND(R3549*Q3549*(1-S3549),2)</f>
        <v>766.4</v>
      </c>
      <c r="W3549" s="16" t="str">
        <f aca="false">_xlfn.XLOOKUP(D3549,products!$A$2:$A$61,products!$C$2:$C$61,"Not found")</f>
        <v>Books</v>
      </c>
    </row>
    <row r="3550" customFormat="false" ht="15" hidden="false" customHeight="false" outlineLevel="0" collapsed="false">
      <c r="A3550" s="16" t="s">
        <v>4882</v>
      </c>
      <c r="B3550" s="16" t="s">
        <v>4871</v>
      </c>
      <c r="C3550" s="16" t="s">
        <v>1486</v>
      </c>
      <c r="D3550" s="16" t="s">
        <v>291</v>
      </c>
      <c r="E3550" s="16" t="n">
        <v>1</v>
      </c>
      <c r="F3550" s="16" t="n">
        <v>1199</v>
      </c>
      <c r="G3550" s="16" t="n">
        <v>0.15</v>
      </c>
      <c r="H3550" s="16" t="s">
        <v>112</v>
      </c>
      <c r="I3550" s="16" t="s">
        <v>60</v>
      </c>
      <c r="J3550" s="16" t="n">
        <v>3</v>
      </c>
      <c r="K3550" s="16" t="n">
        <v>3</v>
      </c>
      <c r="L3550" s="16" t="s">
        <v>41</v>
      </c>
      <c r="M3550" s="18" t="n">
        <f aca="false">IF(ISNUMBER(B3550),B3550,IF(MID(B3550,3,1)="-",DATE(VALUE(RIGHT(B3550,4)),VALUE(MID(B3550,4,2)),VALUE(LEFT(B3550,2))),DATE(VALUE(LEFT(B3550,4)),VALUE(MID(B3550,6,2)),VALUE(RIGHT(B3550,2)))))</f>
        <v>45945</v>
      </c>
      <c r="N3550" s="16" t="n">
        <f aca="false">MONTH(M3550)</f>
        <v>10</v>
      </c>
      <c r="O3550" s="16" t="str">
        <f aca="false">PROPER(TRIM(H3550))</f>
        <v>Mumbai</v>
      </c>
      <c r="P3550" s="16" t="str">
        <f aca="false">IFERROR(VLOOKUP(O3550,city_map!$A$2:$B$6,2,FALSE()),O3550)</f>
        <v>Mumbai</v>
      </c>
      <c r="Q3550" s="16" t="n">
        <f aca="false">IF(ISNUMBER(F3550),F3550,VALUE(SUBSTITUTE(SUBSTITUTE(F3550,"₹",""),",","")))</f>
        <v>1199</v>
      </c>
      <c r="R3550" s="16" t="n">
        <f aca="false">IF(E3550=99,1,E3550)</f>
        <v>1</v>
      </c>
      <c r="S3550" s="16" t="n">
        <f aca="false">IF(G3550="",0,G3550)</f>
        <v>0.15</v>
      </c>
      <c r="T3550" s="16" t="str">
        <f aca="false">IF(I3550="","Unknown",IF(I3550="upi","UPI",I3550))</f>
        <v>UPI</v>
      </c>
      <c r="U3550" s="16" t="str">
        <f aca="false">IF(L3550="Yes","Y",IF(L3550="No","N",L3550))</f>
        <v>N</v>
      </c>
      <c r="V3550" s="19" t="n">
        <f aca="false">ROUND(R3550*Q3550*(1-S3550),2)</f>
        <v>1019.15</v>
      </c>
      <c r="W3550" s="16" t="str">
        <f aca="false">_xlfn.XLOOKUP(D3550,products!$A$2:$A$61,products!$C$2:$C$61,"Not found")</f>
        <v>Electronics</v>
      </c>
    </row>
    <row r="3551" customFormat="false" ht="15" hidden="false" customHeight="false" outlineLevel="0" collapsed="false">
      <c r="A3551" s="16" t="s">
        <v>4883</v>
      </c>
      <c r="B3551" s="16" t="s">
        <v>4871</v>
      </c>
      <c r="C3551" s="16" t="s">
        <v>613</v>
      </c>
      <c r="D3551" s="16" t="s">
        <v>51</v>
      </c>
      <c r="E3551" s="16" t="n">
        <v>4</v>
      </c>
      <c r="F3551" s="16" t="n">
        <v>2389</v>
      </c>
      <c r="G3551" s="16" t="n">
        <v>0.3</v>
      </c>
      <c r="H3551" s="16" t="s">
        <v>70</v>
      </c>
      <c r="I3551" s="16" t="s">
        <v>71</v>
      </c>
      <c r="J3551" s="16" t="n">
        <v>5</v>
      </c>
      <c r="K3551" s="16" t="n">
        <v>3</v>
      </c>
      <c r="L3551" s="16" t="s">
        <v>57</v>
      </c>
      <c r="M3551" s="18" t="n">
        <f aca="false">IF(ISNUMBER(B3551),B3551,IF(MID(B3551,3,1)="-",DATE(VALUE(RIGHT(B3551,4)),VALUE(MID(B3551,4,2)),VALUE(LEFT(B3551,2))),DATE(VALUE(LEFT(B3551,4)),VALUE(MID(B3551,6,2)),VALUE(RIGHT(B3551,2)))))</f>
        <v>45945</v>
      </c>
      <c r="N3551" s="16" t="n">
        <f aca="false">MONTH(M3551)</f>
        <v>10</v>
      </c>
      <c r="O3551" s="16" t="str">
        <f aca="false">PROPER(TRIM(H3551))</f>
        <v>Pune</v>
      </c>
      <c r="P3551" s="16" t="str">
        <f aca="false">IFERROR(VLOOKUP(O3551,city_map!$A$2:$B$6,2,FALSE()),O3551)</f>
        <v>Pune</v>
      </c>
      <c r="Q3551" s="16" t="n">
        <f aca="false">IF(ISNUMBER(F3551),F3551,VALUE(SUBSTITUTE(SUBSTITUTE(F3551,"₹",""),",","")))</f>
        <v>2389</v>
      </c>
      <c r="R3551" s="16" t="n">
        <f aca="false">IF(E3551=99,1,E3551)</f>
        <v>4</v>
      </c>
      <c r="S3551" s="16" t="n">
        <f aca="false">IF(G3551="",0,G3551)</f>
        <v>0.3</v>
      </c>
      <c r="T3551" s="16" t="str">
        <f aca="false">IF(I3551="","Unknown",IF(I3551="upi","UPI",I3551))</f>
        <v>Credit Card</v>
      </c>
      <c r="U3551" s="16" t="str">
        <f aca="false">IF(L3551="Yes","Y",IF(L3551="No","N",L3551))</f>
        <v>Y</v>
      </c>
      <c r="V3551" s="19" t="n">
        <f aca="false">ROUND(R3551*Q3551*(1-S3551),2)</f>
        <v>6689.2</v>
      </c>
      <c r="W3551" s="16" t="str">
        <f aca="false">_xlfn.XLOOKUP(D3551,products!$A$2:$A$61,products!$C$2:$C$61,"Not found")</f>
        <v>Fashion</v>
      </c>
    </row>
    <row r="3552" customFormat="false" ht="15" hidden="false" customHeight="false" outlineLevel="0" collapsed="false">
      <c r="A3552" s="16" t="s">
        <v>4884</v>
      </c>
      <c r="B3552" s="16" t="s">
        <v>4871</v>
      </c>
      <c r="C3552" s="16" t="s">
        <v>2261</v>
      </c>
      <c r="D3552" s="16" t="s">
        <v>55</v>
      </c>
      <c r="E3552" s="16" t="n">
        <v>2</v>
      </c>
      <c r="F3552" s="16" t="n">
        <v>1995</v>
      </c>
      <c r="G3552" s="16" t="n">
        <v>0.4</v>
      </c>
      <c r="H3552" s="16" t="s">
        <v>81</v>
      </c>
      <c r="I3552" s="16" t="s">
        <v>60</v>
      </c>
      <c r="J3552" s="16" t="n">
        <v>7</v>
      </c>
      <c r="K3552" s="16" t="n">
        <v>3</v>
      </c>
      <c r="L3552" s="16" t="s">
        <v>41</v>
      </c>
      <c r="M3552" s="18" t="n">
        <f aca="false">IF(ISNUMBER(B3552),B3552,IF(MID(B3552,3,1)="-",DATE(VALUE(RIGHT(B3552,4)),VALUE(MID(B3552,4,2)),VALUE(LEFT(B3552,2))),DATE(VALUE(LEFT(B3552,4)),VALUE(MID(B3552,6,2)),VALUE(RIGHT(B3552,2)))))</f>
        <v>45945</v>
      </c>
      <c r="N3552" s="16" t="n">
        <f aca="false">MONTH(M3552)</f>
        <v>10</v>
      </c>
      <c r="O3552" s="16" t="str">
        <f aca="false">PROPER(TRIM(H3552))</f>
        <v>Hyderabad</v>
      </c>
      <c r="P3552" s="16" t="str">
        <f aca="false">IFERROR(VLOOKUP(O3552,city_map!$A$2:$B$6,2,FALSE()),O3552)</f>
        <v>Hyderabad</v>
      </c>
      <c r="Q3552" s="16" t="n">
        <f aca="false">IF(ISNUMBER(F3552),F3552,VALUE(SUBSTITUTE(SUBSTITUTE(F3552,"₹",""),",","")))</f>
        <v>1995</v>
      </c>
      <c r="R3552" s="16" t="n">
        <f aca="false">IF(E3552=99,1,E3552)</f>
        <v>2</v>
      </c>
      <c r="S3552" s="16" t="n">
        <f aca="false">IF(G3552="",0,G3552)</f>
        <v>0.4</v>
      </c>
      <c r="T3552" s="16" t="str">
        <f aca="false">IF(I3552="","Unknown",IF(I3552="upi","UPI",I3552))</f>
        <v>UPI</v>
      </c>
      <c r="U3552" s="16" t="str">
        <f aca="false">IF(L3552="Yes","Y",IF(L3552="No","N",L3552))</f>
        <v>N</v>
      </c>
      <c r="V3552" s="19" t="n">
        <f aca="false">ROUND(R3552*Q3552*(1-S3552),2)</f>
        <v>2394</v>
      </c>
      <c r="W3552" s="16" t="str">
        <f aca="false">_xlfn.XLOOKUP(D3552,products!$A$2:$A$61,products!$C$2:$C$61,"Not found")</f>
        <v>Home</v>
      </c>
    </row>
    <row r="3553" customFormat="false" ht="15" hidden="false" customHeight="false" outlineLevel="0" collapsed="false">
      <c r="A3553" s="16" t="s">
        <v>4885</v>
      </c>
      <c r="B3553" s="16" t="s">
        <v>4871</v>
      </c>
      <c r="C3553" s="16" t="s">
        <v>1318</v>
      </c>
      <c r="D3553" s="16" t="s">
        <v>63</v>
      </c>
      <c r="E3553" s="16" t="n">
        <v>1</v>
      </c>
      <c r="F3553" s="16" t="n">
        <v>1541</v>
      </c>
      <c r="G3553" s="16" t="n">
        <v>0.25</v>
      </c>
      <c r="H3553" s="16" t="s">
        <v>503</v>
      </c>
      <c r="I3553" s="16"/>
      <c r="J3553" s="16" t="n">
        <v>5</v>
      </c>
      <c r="K3553" s="16" t="n">
        <v>4</v>
      </c>
      <c r="L3553" s="16" t="s">
        <v>41</v>
      </c>
      <c r="M3553" s="18" t="n">
        <f aca="false">IF(ISNUMBER(B3553),B3553,IF(MID(B3553,3,1)="-",DATE(VALUE(RIGHT(B3553,4)),VALUE(MID(B3553,4,2)),VALUE(LEFT(B3553,2))),DATE(VALUE(LEFT(B3553,4)),VALUE(MID(B3553,6,2)),VALUE(RIGHT(B3553,2)))))</f>
        <v>45945</v>
      </c>
      <c r="N3553" s="16" t="n">
        <f aca="false">MONTH(M3553)</f>
        <v>10</v>
      </c>
      <c r="O3553" s="16" t="str">
        <f aca="false">PROPER(TRIM(H3553))</f>
        <v>Pune</v>
      </c>
      <c r="P3553" s="16" t="str">
        <f aca="false">IFERROR(VLOOKUP(O3553,city_map!$A$2:$B$6,2,FALSE()),O3553)</f>
        <v>Pune</v>
      </c>
      <c r="Q3553" s="16" t="n">
        <f aca="false">IF(ISNUMBER(F3553),F3553,VALUE(SUBSTITUTE(SUBSTITUTE(F3553,"₹",""),",","")))</f>
        <v>1541</v>
      </c>
      <c r="R3553" s="16" t="n">
        <f aca="false">IF(E3553=99,1,E3553)</f>
        <v>1</v>
      </c>
      <c r="S3553" s="16" t="n">
        <f aca="false">IF(G3553="",0,G3553)</f>
        <v>0.25</v>
      </c>
      <c r="T3553" s="16" t="str">
        <f aca="false">IF(I3553="","Unknown",IF(I3553="upi","UPI",I3553))</f>
        <v>Unknown</v>
      </c>
      <c r="U3553" s="16" t="str">
        <f aca="false">IF(L3553="Yes","Y",IF(L3553="No","N",L3553))</f>
        <v>N</v>
      </c>
      <c r="V3553" s="19" t="n">
        <f aca="false">ROUND(R3553*Q3553*(1-S3553),2)</f>
        <v>1155.75</v>
      </c>
      <c r="W3553" s="16" t="str">
        <f aca="false">_xlfn.XLOOKUP(D3553,products!$A$2:$A$61,products!$C$2:$C$61,"Not found")</f>
        <v>Fashion</v>
      </c>
    </row>
    <row r="3554" customFormat="false" ht="15" hidden="false" customHeight="false" outlineLevel="0" collapsed="false">
      <c r="A3554" s="16" t="s">
        <v>4886</v>
      </c>
      <c r="B3554" s="16" t="s">
        <v>4871</v>
      </c>
      <c r="C3554" s="16" t="s">
        <v>421</v>
      </c>
      <c r="D3554" s="16" t="s">
        <v>219</v>
      </c>
      <c r="E3554" s="16" t="n">
        <v>3</v>
      </c>
      <c r="F3554" s="16" t="n">
        <v>1235</v>
      </c>
      <c r="G3554" s="16" t="n">
        <v>0.15</v>
      </c>
      <c r="H3554" s="16" t="s">
        <v>39</v>
      </c>
      <c r="I3554" s="16" t="s">
        <v>60</v>
      </c>
      <c r="J3554" s="16" t="n">
        <v>4</v>
      </c>
      <c r="K3554" s="16" t="n">
        <v>5</v>
      </c>
      <c r="L3554" s="16" t="s">
        <v>41</v>
      </c>
      <c r="M3554" s="18" t="n">
        <f aca="false">IF(ISNUMBER(B3554),B3554,IF(MID(B3554,3,1)="-",DATE(VALUE(RIGHT(B3554,4)),VALUE(MID(B3554,4,2)),VALUE(LEFT(B3554,2))),DATE(VALUE(LEFT(B3554,4)),VALUE(MID(B3554,6,2)),VALUE(RIGHT(B3554,2)))))</f>
        <v>45945</v>
      </c>
      <c r="N3554" s="16" t="n">
        <f aca="false">MONTH(M3554)</f>
        <v>10</v>
      </c>
      <c r="O3554" s="16" t="str">
        <f aca="false">PROPER(TRIM(H3554))</f>
        <v>Delhi</v>
      </c>
      <c r="P3554" s="16" t="str">
        <f aca="false">IFERROR(VLOOKUP(O3554,city_map!$A$2:$B$6,2,FALSE()),O3554)</f>
        <v>Delhi</v>
      </c>
      <c r="Q3554" s="16" t="n">
        <f aca="false">IF(ISNUMBER(F3554),F3554,VALUE(SUBSTITUTE(SUBSTITUTE(F3554,"₹",""),",","")))</f>
        <v>1235</v>
      </c>
      <c r="R3554" s="16" t="n">
        <f aca="false">IF(E3554=99,1,E3554)</f>
        <v>3</v>
      </c>
      <c r="S3554" s="16" t="n">
        <f aca="false">IF(G3554="",0,G3554)</f>
        <v>0.15</v>
      </c>
      <c r="T3554" s="16" t="str">
        <f aca="false">IF(I3554="","Unknown",IF(I3554="upi","UPI",I3554))</f>
        <v>UPI</v>
      </c>
      <c r="U3554" s="16" t="str">
        <f aca="false">IF(L3554="Yes","Y",IF(L3554="No","N",L3554))</f>
        <v>N</v>
      </c>
      <c r="V3554" s="19" t="n">
        <f aca="false">ROUND(R3554*Q3554*(1-S3554),2)</f>
        <v>3149.25</v>
      </c>
      <c r="W3554" s="16" t="str">
        <f aca="false">_xlfn.XLOOKUP(D3554,products!$A$2:$A$61,products!$C$2:$C$61,"Not found")</f>
        <v>Electronics</v>
      </c>
    </row>
    <row r="3555" customFormat="false" ht="15" hidden="false" customHeight="false" outlineLevel="0" collapsed="false">
      <c r="A3555" s="16" t="s">
        <v>4887</v>
      </c>
      <c r="B3555" s="16" t="s">
        <v>4871</v>
      </c>
      <c r="C3555" s="16" t="s">
        <v>1190</v>
      </c>
      <c r="D3555" s="16" t="s">
        <v>393</v>
      </c>
      <c r="E3555" s="16" t="n">
        <v>2</v>
      </c>
      <c r="F3555" s="16" t="n">
        <v>483</v>
      </c>
      <c r="G3555" s="16" t="n">
        <v>0.4</v>
      </c>
      <c r="H3555" s="16" t="s">
        <v>112</v>
      </c>
      <c r="I3555" s="16" t="s">
        <v>40</v>
      </c>
      <c r="J3555" s="16" t="n">
        <v>5</v>
      </c>
      <c r="K3555" s="16" t="n">
        <v>5</v>
      </c>
      <c r="L3555" s="16" t="s">
        <v>41</v>
      </c>
      <c r="M3555" s="18" t="n">
        <f aca="false">IF(ISNUMBER(B3555),B3555,IF(MID(B3555,3,1)="-",DATE(VALUE(RIGHT(B3555,4)),VALUE(MID(B3555,4,2)),VALUE(LEFT(B3555,2))),DATE(VALUE(LEFT(B3555,4)),VALUE(MID(B3555,6,2)),VALUE(RIGHT(B3555,2)))))</f>
        <v>45945</v>
      </c>
      <c r="N3555" s="16" t="n">
        <f aca="false">MONTH(M3555)</f>
        <v>10</v>
      </c>
      <c r="O3555" s="16" t="str">
        <f aca="false">PROPER(TRIM(H3555))</f>
        <v>Mumbai</v>
      </c>
      <c r="P3555" s="16" t="str">
        <f aca="false">IFERROR(VLOOKUP(O3555,city_map!$A$2:$B$6,2,FALSE()),O3555)</f>
        <v>Mumbai</v>
      </c>
      <c r="Q3555" s="16" t="n">
        <f aca="false">IF(ISNUMBER(F3555),F3555,VALUE(SUBSTITUTE(SUBSTITUTE(F3555,"₹",""),",","")))</f>
        <v>483</v>
      </c>
      <c r="R3555" s="16" t="n">
        <f aca="false">IF(E3555=99,1,E3555)</f>
        <v>2</v>
      </c>
      <c r="S3555" s="16" t="n">
        <f aca="false">IF(G3555="",0,G3555)</f>
        <v>0.4</v>
      </c>
      <c r="T3555" s="16" t="str">
        <f aca="false">IF(I3555="","Unknown",IF(I3555="upi","UPI",I3555))</f>
        <v>COD</v>
      </c>
      <c r="U3555" s="16" t="str">
        <f aca="false">IF(L3555="Yes","Y",IF(L3555="No","N",L3555))</f>
        <v>N</v>
      </c>
      <c r="V3555" s="19" t="n">
        <f aca="false">ROUND(R3555*Q3555*(1-S3555),2)</f>
        <v>579.6</v>
      </c>
      <c r="W3555" s="16" t="str">
        <f aca="false">_xlfn.XLOOKUP(D3555,products!$A$2:$A$61,products!$C$2:$C$61,"Not found")</f>
        <v>Fashion</v>
      </c>
    </row>
    <row r="3556" customFormat="false" ht="15" hidden="false" customHeight="false" outlineLevel="0" collapsed="false">
      <c r="A3556" s="16" t="s">
        <v>4888</v>
      </c>
      <c r="B3556" s="16" t="s">
        <v>4871</v>
      </c>
      <c r="C3556" s="16" t="s">
        <v>98</v>
      </c>
      <c r="D3556" s="16" t="s">
        <v>451</v>
      </c>
      <c r="E3556" s="16" t="n">
        <v>4</v>
      </c>
      <c r="F3556" s="16" t="n">
        <v>1297</v>
      </c>
      <c r="G3556" s="16"/>
      <c r="H3556" s="16" t="s">
        <v>56</v>
      </c>
      <c r="I3556" s="16" t="s">
        <v>60</v>
      </c>
      <c r="J3556" s="16" t="n">
        <v>5</v>
      </c>
      <c r="K3556" s="16" t="n">
        <v>4</v>
      </c>
      <c r="L3556" s="16" t="s">
        <v>41</v>
      </c>
      <c r="M3556" s="18" t="n">
        <f aca="false">IF(ISNUMBER(B3556),B3556,IF(MID(B3556,3,1)="-",DATE(VALUE(RIGHT(B3556,4)),VALUE(MID(B3556,4,2)),VALUE(LEFT(B3556,2))),DATE(VALUE(LEFT(B3556,4)),VALUE(MID(B3556,6,2)),VALUE(RIGHT(B3556,2)))))</f>
        <v>45945</v>
      </c>
      <c r="N3556" s="16" t="n">
        <f aca="false">MONTH(M3556)</f>
        <v>10</v>
      </c>
      <c r="O3556" s="16" t="str">
        <f aca="false">PROPER(TRIM(H3556))</f>
        <v>Lucknow</v>
      </c>
      <c r="P3556" s="16" t="str">
        <f aca="false">IFERROR(VLOOKUP(O3556,city_map!$A$2:$B$6,2,FALSE()),O3556)</f>
        <v>Lucknow</v>
      </c>
      <c r="Q3556" s="16" t="n">
        <f aca="false">IF(ISNUMBER(F3556),F3556,VALUE(SUBSTITUTE(SUBSTITUTE(F3556,"₹",""),",","")))</f>
        <v>1297</v>
      </c>
      <c r="R3556" s="16" t="n">
        <f aca="false">IF(E3556=99,1,E3556)</f>
        <v>4</v>
      </c>
      <c r="S3556" s="16" t="n">
        <f aca="false">IF(G3556="",0,G3556)</f>
        <v>0</v>
      </c>
      <c r="T3556" s="16" t="str">
        <f aca="false">IF(I3556="","Unknown",IF(I3556="upi","UPI",I3556))</f>
        <v>UPI</v>
      </c>
      <c r="U3556" s="16" t="str">
        <f aca="false">IF(L3556="Yes","Y",IF(L3556="No","N",L3556))</f>
        <v>N</v>
      </c>
      <c r="V3556" s="19" t="n">
        <f aca="false">ROUND(R3556*Q3556*(1-S3556),2)</f>
        <v>5188</v>
      </c>
      <c r="W3556" s="16" t="str">
        <f aca="false">_xlfn.XLOOKUP(D3556,products!$A$2:$A$61,products!$C$2:$C$61,"Not found")</f>
        <v>Beauty</v>
      </c>
    </row>
    <row r="3557" customFormat="false" ht="15" hidden="false" customHeight="false" outlineLevel="0" collapsed="false">
      <c r="A3557" s="16" t="s">
        <v>4889</v>
      </c>
      <c r="B3557" s="16" t="s">
        <v>4871</v>
      </c>
      <c r="C3557" s="16" t="s">
        <v>2268</v>
      </c>
      <c r="D3557" s="16" t="s">
        <v>203</v>
      </c>
      <c r="E3557" s="16" t="n">
        <v>1</v>
      </c>
      <c r="F3557" s="16" t="n">
        <v>2509</v>
      </c>
      <c r="G3557" s="16" t="n">
        <v>0.1</v>
      </c>
      <c r="H3557" s="16" t="s">
        <v>46</v>
      </c>
      <c r="I3557" s="16" t="s">
        <v>100</v>
      </c>
      <c r="J3557" s="16" t="n">
        <v>7</v>
      </c>
      <c r="K3557" s="16" t="n">
        <v>4</v>
      </c>
      <c r="L3557" s="16" t="s">
        <v>41</v>
      </c>
      <c r="M3557" s="18" t="n">
        <f aca="false">IF(ISNUMBER(B3557),B3557,IF(MID(B3557,3,1)="-",DATE(VALUE(RIGHT(B3557,4)),VALUE(MID(B3557,4,2)),VALUE(LEFT(B3557,2))),DATE(VALUE(LEFT(B3557,4)),VALUE(MID(B3557,6,2)),VALUE(RIGHT(B3557,2)))))</f>
        <v>45945</v>
      </c>
      <c r="N3557" s="16" t="n">
        <f aca="false">MONTH(M3557)</f>
        <v>10</v>
      </c>
      <c r="O3557" s="16" t="str">
        <f aca="false">PROPER(TRIM(H3557))</f>
        <v>Chennai</v>
      </c>
      <c r="P3557" s="16" t="str">
        <f aca="false">IFERROR(VLOOKUP(O3557,city_map!$A$2:$B$6,2,FALSE()),O3557)</f>
        <v>Chennai</v>
      </c>
      <c r="Q3557" s="16" t="n">
        <f aca="false">IF(ISNUMBER(F3557),F3557,VALUE(SUBSTITUTE(SUBSTITUTE(F3557,"₹",""),",","")))</f>
        <v>2509</v>
      </c>
      <c r="R3557" s="16" t="n">
        <f aca="false">IF(E3557=99,1,E3557)</f>
        <v>1</v>
      </c>
      <c r="S3557" s="16" t="n">
        <f aca="false">IF(G3557="",0,G3557)</f>
        <v>0.1</v>
      </c>
      <c r="T3557" s="16" t="str">
        <f aca="false">IF(I3557="","Unknown",IF(I3557="upi","UPI",I3557))</f>
        <v>Net Banking</v>
      </c>
      <c r="U3557" s="16" t="str">
        <f aca="false">IF(L3557="Yes","Y",IF(L3557="No","N",L3557))</f>
        <v>N</v>
      </c>
      <c r="V3557" s="19" t="n">
        <f aca="false">ROUND(R3557*Q3557*(1-S3557),2)</f>
        <v>2258.1</v>
      </c>
      <c r="W3557" s="16" t="str">
        <f aca="false">_xlfn.XLOOKUP(D3557,products!$A$2:$A$61,products!$C$2:$C$61,"Not found")</f>
        <v>Fashion</v>
      </c>
    </row>
    <row r="3558" customFormat="false" ht="15" hidden="false" customHeight="false" outlineLevel="0" collapsed="false">
      <c r="A3558" s="16" t="s">
        <v>4890</v>
      </c>
      <c r="B3558" s="16" t="s">
        <v>4891</v>
      </c>
      <c r="C3558" s="16" t="s">
        <v>110</v>
      </c>
      <c r="D3558" s="16" t="s">
        <v>133</v>
      </c>
      <c r="E3558" s="16" t="n">
        <v>3</v>
      </c>
      <c r="F3558" s="16" t="s">
        <v>4892</v>
      </c>
      <c r="G3558" s="16" t="n">
        <v>0.2</v>
      </c>
      <c r="H3558" s="16" t="s">
        <v>112</v>
      </c>
      <c r="I3558" s="16" t="s">
        <v>100</v>
      </c>
      <c r="J3558" s="16" t="n">
        <v>7</v>
      </c>
      <c r="K3558" s="16" t="n">
        <v>4</v>
      </c>
      <c r="L3558" s="16" t="s">
        <v>41</v>
      </c>
      <c r="M3558" s="18" t="n">
        <f aca="false">IF(ISNUMBER(B3558),B3558,IF(MID(B3558,3,1)="-",DATE(VALUE(RIGHT(B3558,4)),VALUE(MID(B3558,4,2)),VALUE(LEFT(B3558,2))),DATE(VALUE(LEFT(B3558,4)),VALUE(MID(B3558,6,2)),VALUE(RIGHT(B3558,2)))))</f>
        <v>45946</v>
      </c>
      <c r="N3558" s="16" t="n">
        <f aca="false">MONTH(M3558)</f>
        <v>10</v>
      </c>
      <c r="O3558" s="16" t="str">
        <f aca="false">PROPER(TRIM(H3558))</f>
        <v>Mumbai</v>
      </c>
      <c r="P3558" s="16" t="str">
        <f aca="false">IFERROR(VLOOKUP(O3558,city_map!$A$2:$B$6,2,FALSE()),O3558)</f>
        <v>Mumbai</v>
      </c>
      <c r="Q3558" s="16" t="n">
        <f aca="false">IF(ISNUMBER(F3558),F3558,VALUE(SUBSTITUTE(SUBSTITUTE(F3558,"₹",""),",","")))</f>
        <v>620</v>
      </c>
      <c r="R3558" s="16" t="n">
        <f aca="false">IF(E3558=99,1,E3558)</f>
        <v>3</v>
      </c>
      <c r="S3558" s="16" t="n">
        <f aca="false">IF(G3558="",0,G3558)</f>
        <v>0.2</v>
      </c>
      <c r="T3558" s="16" t="str">
        <f aca="false">IF(I3558="","Unknown",IF(I3558="upi","UPI",I3558))</f>
        <v>Net Banking</v>
      </c>
      <c r="U3558" s="16" t="str">
        <f aca="false">IF(L3558="Yes","Y",IF(L3558="No","N",L3558))</f>
        <v>N</v>
      </c>
      <c r="V3558" s="19" t="n">
        <f aca="false">ROUND(R3558*Q3558*(1-S3558),2)</f>
        <v>1488</v>
      </c>
      <c r="W3558" s="16" t="str">
        <f aca="false">_xlfn.XLOOKUP(D3558,products!$A$2:$A$61,products!$C$2:$C$61,"Not found")</f>
        <v>Books</v>
      </c>
    </row>
    <row r="3559" customFormat="false" ht="15" hidden="false" customHeight="false" outlineLevel="0" collapsed="false">
      <c r="A3559" s="16" t="s">
        <v>4893</v>
      </c>
      <c r="B3559" s="16" t="s">
        <v>4891</v>
      </c>
      <c r="C3559" s="16" t="s">
        <v>343</v>
      </c>
      <c r="D3559" s="16" t="s">
        <v>219</v>
      </c>
      <c r="E3559" s="16" t="n">
        <v>2</v>
      </c>
      <c r="F3559" s="16" t="n">
        <v>1294</v>
      </c>
      <c r="G3559" s="16" t="n">
        <v>0.3</v>
      </c>
      <c r="H3559" s="16" t="s">
        <v>112</v>
      </c>
      <c r="I3559" s="16" t="s">
        <v>60</v>
      </c>
      <c r="J3559" s="16" t="n">
        <v>5</v>
      </c>
      <c r="K3559" s="16" t="n">
        <v>2</v>
      </c>
      <c r="L3559" s="16" t="s">
        <v>57</v>
      </c>
      <c r="M3559" s="18" t="n">
        <f aca="false">IF(ISNUMBER(B3559),B3559,IF(MID(B3559,3,1)="-",DATE(VALUE(RIGHT(B3559,4)),VALUE(MID(B3559,4,2)),VALUE(LEFT(B3559,2))),DATE(VALUE(LEFT(B3559,4)),VALUE(MID(B3559,6,2)),VALUE(RIGHT(B3559,2)))))</f>
        <v>45946</v>
      </c>
      <c r="N3559" s="16" t="n">
        <f aca="false">MONTH(M3559)</f>
        <v>10</v>
      </c>
      <c r="O3559" s="16" t="str">
        <f aca="false">PROPER(TRIM(H3559))</f>
        <v>Mumbai</v>
      </c>
      <c r="P3559" s="16" t="str">
        <f aca="false">IFERROR(VLOOKUP(O3559,city_map!$A$2:$B$6,2,FALSE()),O3559)</f>
        <v>Mumbai</v>
      </c>
      <c r="Q3559" s="16" t="n">
        <f aca="false">IF(ISNUMBER(F3559),F3559,VALUE(SUBSTITUTE(SUBSTITUTE(F3559,"₹",""),",","")))</f>
        <v>1294</v>
      </c>
      <c r="R3559" s="16" t="n">
        <f aca="false">IF(E3559=99,1,E3559)</f>
        <v>2</v>
      </c>
      <c r="S3559" s="16" t="n">
        <f aca="false">IF(G3559="",0,G3559)</f>
        <v>0.3</v>
      </c>
      <c r="T3559" s="16" t="str">
        <f aca="false">IF(I3559="","Unknown",IF(I3559="upi","UPI",I3559))</f>
        <v>UPI</v>
      </c>
      <c r="U3559" s="16" t="str">
        <f aca="false">IF(L3559="Yes","Y",IF(L3559="No","N",L3559))</f>
        <v>Y</v>
      </c>
      <c r="V3559" s="19" t="n">
        <f aca="false">ROUND(R3559*Q3559*(1-S3559),2)</f>
        <v>1811.6</v>
      </c>
      <c r="W3559" s="16" t="str">
        <f aca="false">_xlfn.XLOOKUP(D3559,products!$A$2:$A$61,products!$C$2:$C$61,"Not found")</f>
        <v>Electronics</v>
      </c>
    </row>
    <row r="3560" customFormat="false" ht="15" hidden="false" customHeight="false" outlineLevel="0" collapsed="false">
      <c r="A3560" s="16" t="s">
        <v>4894</v>
      </c>
      <c r="B3560" s="16" t="s">
        <v>4891</v>
      </c>
      <c r="C3560" s="16" t="s">
        <v>997</v>
      </c>
      <c r="D3560" s="16" t="s">
        <v>149</v>
      </c>
      <c r="E3560" s="16" t="n">
        <v>2</v>
      </c>
      <c r="F3560" s="16" t="n">
        <v>1676</v>
      </c>
      <c r="G3560" s="16" t="n">
        <v>0.1</v>
      </c>
      <c r="H3560" s="16" t="s">
        <v>112</v>
      </c>
      <c r="I3560" s="16" t="s">
        <v>40</v>
      </c>
      <c r="J3560" s="16" t="n">
        <v>6</v>
      </c>
      <c r="K3560" s="16"/>
      <c r="L3560" s="16" t="s">
        <v>57</v>
      </c>
      <c r="M3560" s="18" t="n">
        <f aca="false">IF(ISNUMBER(B3560),B3560,IF(MID(B3560,3,1)="-",DATE(VALUE(RIGHT(B3560,4)),VALUE(MID(B3560,4,2)),VALUE(LEFT(B3560,2))),DATE(VALUE(LEFT(B3560,4)),VALUE(MID(B3560,6,2)),VALUE(RIGHT(B3560,2)))))</f>
        <v>45946</v>
      </c>
      <c r="N3560" s="16" t="n">
        <f aca="false">MONTH(M3560)</f>
        <v>10</v>
      </c>
      <c r="O3560" s="16" t="str">
        <f aca="false">PROPER(TRIM(H3560))</f>
        <v>Mumbai</v>
      </c>
      <c r="P3560" s="16" t="str">
        <f aca="false">IFERROR(VLOOKUP(O3560,city_map!$A$2:$B$6,2,FALSE()),O3560)</f>
        <v>Mumbai</v>
      </c>
      <c r="Q3560" s="16" t="n">
        <f aca="false">IF(ISNUMBER(F3560),F3560,VALUE(SUBSTITUTE(SUBSTITUTE(F3560,"₹",""),",","")))</f>
        <v>1676</v>
      </c>
      <c r="R3560" s="16" t="n">
        <f aca="false">IF(E3560=99,1,E3560)</f>
        <v>2</v>
      </c>
      <c r="S3560" s="16" t="n">
        <f aca="false">IF(G3560="",0,G3560)</f>
        <v>0.1</v>
      </c>
      <c r="T3560" s="16" t="str">
        <f aca="false">IF(I3560="","Unknown",IF(I3560="upi","UPI",I3560))</f>
        <v>COD</v>
      </c>
      <c r="U3560" s="16" t="str">
        <f aca="false">IF(L3560="Yes","Y",IF(L3560="No","N",L3560))</f>
        <v>Y</v>
      </c>
      <c r="V3560" s="19" t="n">
        <f aca="false">ROUND(R3560*Q3560*(1-S3560),2)</f>
        <v>3016.8</v>
      </c>
      <c r="W3560" s="16" t="str">
        <f aca="false">_xlfn.XLOOKUP(D3560,products!$A$2:$A$61,products!$C$2:$C$61,"Not found")</f>
        <v>Fashion</v>
      </c>
    </row>
    <row r="3561" customFormat="false" ht="15" hidden="false" customHeight="false" outlineLevel="0" collapsed="false">
      <c r="A3561" s="16" t="s">
        <v>4895</v>
      </c>
      <c r="B3561" s="16" t="s">
        <v>4891</v>
      </c>
      <c r="C3561" s="16" t="s">
        <v>128</v>
      </c>
      <c r="D3561" s="16" t="s">
        <v>291</v>
      </c>
      <c r="E3561" s="16" t="n">
        <v>3</v>
      </c>
      <c r="F3561" s="16" t="n">
        <v>1220</v>
      </c>
      <c r="G3561" s="16" t="n">
        <v>0.3</v>
      </c>
      <c r="H3561" s="16" t="s">
        <v>130</v>
      </c>
      <c r="I3561" s="16" t="s">
        <v>71</v>
      </c>
      <c r="J3561" s="16" t="n">
        <v>4</v>
      </c>
      <c r="K3561" s="16"/>
      <c r="L3561" s="16" t="s">
        <v>41</v>
      </c>
      <c r="M3561" s="18" t="n">
        <f aca="false">IF(ISNUMBER(B3561),B3561,IF(MID(B3561,3,1)="-",DATE(VALUE(RIGHT(B3561,4)),VALUE(MID(B3561,4,2)),VALUE(LEFT(B3561,2))),DATE(VALUE(LEFT(B3561,4)),VALUE(MID(B3561,6,2)),VALUE(RIGHT(B3561,2)))))</f>
        <v>45946</v>
      </c>
      <c r="N3561" s="16" t="n">
        <f aca="false">MONTH(M3561)</f>
        <v>10</v>
      </c>
      <c r="O3561" s="16" t="str">
        <f aca="false">PROPER(TRIM(H3561))</f>
        <v>Bengaluru</v>
      </c>
      <c r="P3561" s="16" t="str">
        <f aca="false">IFERROR(VLOOKUP(O3561,city_map!$A$2:$B$6,2,FALSE()),O3561)</f>
        <v>Bengaluru</v>
      </c>
      <c r="Q3561" s="16" t="n">
        <f aca="false">IF(ISNUMBER(F3561),F3561,VALUE(SUBSTITUTE(SUBSTITUTE(F3561,"₹",""),",","")))</f>
        <v>1220</v>
      </c>
      <c r="R3561" s="16" t="n">
        <f aca="false">IF(E3561=99,1,E3561)</f>
        <v>3</v>
      </c>
      <c r="S3561" s="16" t="n">
        <f aca="false">IF(G3561="",0,G3561)</f>
        <v>0.3</v>
      </c>
      <c r="T3561" s="16" t="str">
        <f aca="false">IF(I3561="","Unknown",IF(I3561="upi","UPI",I3561))</f>
        <v>Credit Card</v>
      </c>
      <c r="U3561" s="16" t="str">
        <f aca="false">IF(L3561="Yes","Y",IF(L3561="No","N",L3561))</f>
        <v>N</v>
      </c>
      <c r="V3561" s="19" t="n">
        <f aca="false">ROUND(R3561*Q3561*(1-S3561),2)</f>
        <v>2562</v>
      </c>
      <c r="W3561" s="16" t="str">
        <f aca="false">_xlfn.XLOOKUP(D3561,products!$A$2:$A$61,products!$C$2:$C$61,"Not found")</f>
        <v>Electronics</v>
      </c>
    </row>
    <row r="3562" customFormat="false" ht="15" hidden="false" customHeight="false" outlineLevel="0" collapsed="false">
      <c r="A3562" s="16" t="s">
        <v>4896</v>
      </c>
      <c r="B3562" s="16" t="s">
        <v>4891</v>
      </c>
      <c r="C3562" s="16" t="s">
        <v>415</v>
      </c>
      <c r="D3562" s="16" t="s">
        <v>99</v>
      </c>
      <c r="E3562" s="16" t="n">
        <v>1</v>
      </c>
      <c r="F3562" s="16" t="n">
        <v>669</v>
      </c>
      <c r="G3562" s="16"/>
      <c r="H3562" s="16" t="s">
        <v>67</v>
      </c>
      <c r="I3562" s="16" t="s">
        <v>60</v>
      </c>
      <c r="J3562" s="16" t="n">
        <v>4</v>
      </c>
      <c r="K3562" s="16" t="n">
        <v>4</v>
      </c>
      <c r="L3562" s="16" t="s">
        <v>41</v>
      </c>
      <c r="M3562" s="18" t="n">
        <f aca="false">IF(ISNUMBER(B3562),B3562,IF(MID(B3562,3,1)="-",DATE(VALUE(RIGHT(B3562,4)),VALUE(MID(B3562,4,2)),VALUE(LEFT(B3562,2))),DATE(VALUE(LEFT(B3562,4)),VALUE(MID(B3562,6,2)),VALUE(RIGHT(B3562,2)))))</f>
        <v>45946</v>
      </c>
      <c r="N3562" s="16" t="n">
        <f aca="false">MONTH(M3562)</f>
        <v>10</v>
      </c>
      <c r="O3562" s="16" t="str">
        <f aca="false">PROPER(TRIM(H3562))</f>
        <v>Kolkata</v>
      </c>
      <c r="P3562" s="16" t="str">
        <f aca="false">IFERROR(VLOOKUP(O3562,city_map!$A$2:$B$6,2,FALSE()),O3562)</f>
        <v>Kolkata</v>
      </c>
      <c r="Q3562" s="16" t="n">
        <f aca="false">IF(ISNUMBER(F3562),F3562,VALUE(SUBSTITUTE(SUBSTITUTE(F3562,"₹",""),",","")))</f>
        <v>669</v>
      </c>
      <c r="R3562" s="16" t="n">
        <f aca="false">IF(E3562=99,1,E3562)</f>
        <v>1</v>
      </c>
      <c r="S3562" s="16" t="n">
        <f aca="false">IF(G3562="",0,G3562)</f>
        <v>0</v>
      </c>
      <c r="T3562" s="16" t="str">
        <f aca="false">IF(I3562="","Unknown",IF(I3562="upi","UPI",I3562))</f>
        <v>UPI</v>
      </c>
      <c r="U3562" s="16" t="str">
        <f aca="false">IF(L3562="Yes","Y",IF(L3562="No","N",L3562))</f>
        <v>N</v>
      </c>
      <c r="V3562" s="19" t="n">
        <f aca="false">ROUND(R3562*Q3562*(1-S3562),2)</f>
        <v>669</v>
      </c>
      <c r="W3562" s="16" t="str">
        <f aca="false">_xlfn.XLOOKUP(D3562,products!$A$2:$A$61,products!$C$2:$C$61,"Not found")</f>
        <v>Fashion</v>
      </c>
    </row>
    <row r="3563" customFormat="false" ht="15" hidden="false" customHeight="false" outlineLevel="0" collapsed="false">
      <c r="A3563" s="16" t="s">
        <v>4897</v>
      </c>
      <c r="B3563" s="16" t="s">
        <v>4891</v>
      </c>
      <c r="C3563" s="16" t="s">
        <v>952</v>
      </c>
      <c r="D3563" s="16" t="s">
        <v>119</v>
      </c>
      <c r="E3563" s="16" t="n">
        <v>1</v>
      </c>
      <c r="F3563" s="16" t="n">
        <v>252</v>
      </c>
      <c r="G3563" s="16" t="n">
        <v>0.15</v>
      </c>
      <c r="H3563" s="16" t="s">
        <v>46</v>
      </c>
      <c r="I3563" s="16" t="s">
        <v>71</v>
      </c>
      <c r="J3563" s="16" t="n">
        <v>3</v>
      </c>
      <c r="K3563" s="16" t="n">
        <v>5</v>
      </c>
      <c r="L3563" s="16" t="s">
        <v>41</v>
      </c>
      <c r="M3563" s="18" t="n">
        <f aca="false">IF(ISNUMBER(B3563),B3563,IF(MID(B3563,3,1)="-",DATE(VALUE(RIGHT(B3563,4)),VALUE(MID(B3563,4,2)),VALUE(LEFT(B3563,2))),DATE(VALUE(LEFT(B3563,4)),VALUE(MID(B3563,6,2)),VALUE(RIGHT(B3563,2)))))</f>
        <v>45946</v>
      </c>
      <c r="N3563" s="16" t="n">
        <f aca="false">MONTH(M3563)</f>
        <v>10</v>
      </c>
      <c r="O3563" s="16" t="str">
        <f aca="false">PROPER(TRIM(H3563))</f>
        <v>Chennai</v>
      </c>
      <c r="P3563" s="16" t="str">
        <f aca="false">IFERROR(VLOOKUP(O3563,city_map!$A$2:$B$6,2,FALSE()),O3563)</f>
        <v>Chennai</v>
      </c>
      <c r="Q3563" s="16" t="n">
        <f aca="false">IF(ISNUMBER(F3563),F3563,VALUE(SUBSTITUTE(SUBSTITUTE(F3563,"₹",""),",","")))</f>
        <v>252</v>
      </c>
      <c r="R3563" s="16" t="n">
        <f aca="false">IF(E3563=99,1,E3563)</f>
        <v>1</v>
      </c>
      <c r="S3563" s="16" t="n">
        <f aca="false">IF(G3563="",0,G3563)</f>
        <v>0.15</v>
      </c>
      <c r="T3563" s="16" t="str">
        <f aca="false">IF(I3563="","Unknown",IF(I3563="upi","UPI",I3563))</f>
        <v>Credit Card</v>
      </c>
      <c r="U3563" s="16" t="str">
        <f aca="false">IF(L3563="Yes","Y",IF(L3563="No","N",L3563))</f>
        <v>N</v>
      </c>
      <c r="V3563" s="19" t="n">
        <f aca="false">ROUND(R3563*Q3563*(1-S3563),2)</f>
        <v>214.2</v>
      </c>
      <c r="W3563" s="16" t="str">
        <f aca="false">_xlfn.XLOOKUP(D3563,products!$A$2:$A$61,products!$C$2:$C$61,"Not found")</f>
        <v>Books</v>
      </c>
    </row>
    <row r="3564" customFormat="false" ht="15" hidden="false" customHeight="false" outlineLevel="0" collapsed="false">
      <c r="A3564" s="16" t="s">
        <v>4898</v>
      </c>
      <c r="B3564" s="16" t="s">
        <v>4891</v>
      </c>
      <c r="C3564" s="16" t="s">
        <v>3077</v>
      </c>
      <c r="D3564" s="16" t="s">
        <v>262</v>
      </c>
      <c r="E3564" s="16" t="n">
        <v>1</v>
      </c>
      <c r="F3564" s="16" t="n">
        <v>832</v>
      </c>
      <c r="G3564" s="16" t="n">
        <v>0.1</v>
      </c>
      <c r="H3564" s="16" t="s">
        <v>112</v>
      </c>
      <c r="I3564" s="16" t="s">
        <v>60</v>
      </c>
      <c r="J3564" s="16" t="n">
        <v>4</v>
      </c>
      <c r="K3564" s="16" t="n">
        <v>5</v>
      </c>
      <c r="L3564" s="16" t="s">
        <v>41</v>
      </c>
      <c r="M3564" s="18" t="n">
        <f aca="false">IF(ISNUMBER(B3564),B3564,IF(MID(B3564,3,1)="-",DATE(VALUE(RIGHT(B3564,4)),VALUE(MID(B3564,4,2)),VALUE(LEFT(B3564,2))),DATE(VALUE(LEFT(B3564,4)),VALUE(MID(B3564,6,2)),VALUE(RIGHT(B3564,2)))))</f>
        <v>45946</v>
      </c>
      <c r="N3564" s="16" t="n">
        <f aca="false">MONTH(M3564)</f>
        <v>10</v>
      </c>
      <c r="O3564" s="16" t="str">
        <f aca="false">PROPER(TRIM(H3564))</f>
        <v>Mumbai</v>
      </c>
      <c r="P3564" s="16" t="str">
        <f aca="false">IFERROR(VLOOKUP(O3564,city_map!$A$2:$B$6,2,FALSE()),O3564)</f>
        <v>Mumbai</v>
      </c>
      <c r="Q3564" s="16" t="n">
        <f aca="false">IF(ISNUMBER(F3564),F3564,VALUE(SUBSTITUTE(SUBSTITUTE(F3564,"₹",""),",","")))</f>
        <v>832</v>
      </c>
      <c r="R3564" s="16" t="n">
        <f aca="false">IF(E3564=99,1,E3564)</f>
        <v>1</v>
      </c>
      <c r="S3564" s="16" t="n">
        <f aca="false">IF(G3564="",0,G3564)</f>
        <v>0.1</v>
      </c>
      <c r="T3564" s="16" t="str">
        <f aca="false">IF(I3564="","Unknown",IF(I3564="upi","UPI",I3564))</f>
        <v>UPI</v>
      </c>
      <c r="U3564" s="16" t="str">
        <f aca="false">IF(L3564="Yes","Y",IF(L3564="No","N",L3564))</f>
        <v>N</v>
      </c>
      <c r="V3564" s="19" t="n">
        <f aca="false">ROUND(R3564*Q3564*(1-S3564),2)</f>
        <v>748.8</v>
      </c>
      <c r="W3564" s="16" t="str">
        <f aca="false">_xlfn.XLOOKUP(D3564,products!$A$2:$A$61,products!$C$2:$C$61,"Not found")</f>
        <v>Home</v>
      </c>
    </row>
    <row r="3565" customFormat="false" ht="15" hidden="false" customHeight="false" outlineLevel="0" collapsed="false">
      <c r="A3565" s="16" t="s">
        <v>4899</v>
      </c>
      <c r="B3565" s="16" t="s">
        <v>4891</v>
      </c>
      <c r="C3565" s="16" t="s">
        <v>2061</v>
      </c>
      <c r="D3565" s="16" t="s">
        <v>300</v>
      </c>
      <c r="E3565" s="16" t="n">
        <v>2</v>
      </c>
      <c r="F3565" s="16" t="n">
        <v>2388</v>
      </c>
      <c r="G3565" s="16"/>
      <c r="H3565" s="16" t="s">
        <v>112</v>
      </c>
      <c r="I3565" s="16" t="s">
        <v>71</v>
      </c>
      <c r="J3565" s="16" t="n">
        <v>3</v>
      </c>
      <c r="K3565" s="16"/>
      <c r="L3565" s="16" t="s">
        <v>41</v>
      </c>
      <c r="M3565" s="18" t="n">
        <f aca="false">IF(ISNUMBER(B3565),B3565,IF(MID(B3565,3,1)="-",DATE(VALUE(RIGHT(B3565,4)),VALUE(MID(B3565,4,2)),VALUE(LEFT(B3565,2))),DATE(VALUE(LEFT(B3565,4)),VALUE(MID(B3565,6,2)),VALUE(RIGHT(B3565,2)))))</f>
        <v>45946</v>
      </c>
      <c r="N3565" s="16" t="n">
        <f aca="false">MONTH(M3565)</f>
        <v>10</v>
      </c>
      <c r="O3565" s="16" t="str">
        <f aca="false">PROPER(TRIM(H3565))</f>
        <v>Mumbai</v>
      </c>
      <c r="P3565" s="16" t="str">
        <f aca="false">IFERROR(VLOOKUP(O3565,city_map!$A$2:$B$6,2,FALSE()),O3565)</f>
        <v>Mumbai</v>
      </c>
      <c r="Q3565" s="16" t="n">
        <f aca="false">IF(ISNUMBER(F3565),F3565,VALUE(SUBSTITUTE(SUBSTITUTE(F3565,"₹",""),",","")))</f>
        <v>2388</v>
      </c>
      <c r="R3565" s="16" t="n">
        <f aca="false">IF(E3565=99,1,E3565)</f>
        <v>2</v>
      </c>
      <c r="S3565" s="16" t="n">
        <f aca="false">IF(G3565="",0,G3565)</f>
        <v>0</v>
      </c>
      <c r="T3565" s="16" t="str">
        <f aca="false">IF(I3565="","Unknown",IF(I3565="upi","UPI",I3565))</f>
        <v>Credit Card</v>
      </c>
      <c r="U3565" s="16" t="str">
        <f aca="false">IF(L3565="Yes","Y",IF(L3565="No","N",L3565))</f>
        <v>N</v>
      </c>
      <c r="V3565" s="19" t="n">
        <f aca="false">ROUND(R3565*Q3565*(1-S3565),2)</f>
        <v>4776</v>
      </c>
      <c r="W3565" s="16" t="str">
        <f aca="false">_xlfn.XLOOKUP(D3565,products!$A$2:$A$61,products!$C$2:$C$61,"Not found")</f>
        <v>Home</v>
      </c>
    </row>
    <row r="3566" customFormat="false" ht="15" hidden="false" customHeight="false" outlineLevel="0" collapsed="false">
      <c r="A3566" s="16" t="s">
        <v>4900</v>
      </c>
      <c r="B3566" s="16" t="s">
        <v>4891</v>
      </c>
      <c r="C3566" s="16" t="s">
        <v>1297</v>
      </c>
      <c r="D3566" s="16" t="s">
        <v>179</v>
      </c>
      <c r="E3566" s="16" t="n">
        <v>1</v>
      </c>
      <c r="F3566" s="16" t="n">
        <v>2463</v>
      </c>
      <c r="G3566" s="16" t="n">
        <v>0.2</v>
      </c>
      <c r="H3566" s="16" t="s">
        <v>130</v>
      </c>
      <c r="I3566" s="16" t="s">
        <v>40</v>
      </c>
      <c r="J3566" s="16" t="n">
        <v>6</v>
      </c>
      <c r="K3566" s="16" t="n">
        <v>4</v>
      </c>
      <c r="L3566" s="16" t="s">
        <v>41</v>
      </c>
      <c r="M3566" s="18" t="n">
        <f aca="false">IF(ISNUMBER(B3566),B3566,IF(MID(B3566,3,1)="-",DATE(VALUE(RIGHT(B3566,4)),VALUE(MID(B3566,4,2)),VALUE(LEFT(B3566,2))),DATE(VALUE(LEFT(B3566,4)),VALUE(MID(B3566,6,2)),VALUE(RIGHT(B3566,2)))))</f>
        <v>45946</v>
      </c>
      <c r="N3566" s="16" t="n">
        <f aca="false">MONTH(M3566)</f>
        <v>10</v>
      </c>
      <c r="O3566" s="16" t="str">
        <f aca="false">PROPER(TRIM(H3566))</f>
        <v>Bengaluru</v>
      </c>
      <c r="P3566" s="16" t="str">
        <f aca="false">IFERROR(VLOOKUP(O3566,city_map!$A$2:$B$6,2,FALSE()),O3566)</f>
        <v>Bengaluru</v>
      </c>
      <c r="Q3566" s="16" t="n">
        <f aca="false">IF(ISNUMBER(F3566),F3566,VALUE(SUBSTITUTE(SUBSTITUTE(F3566,"₹",""),",","")))</f>
        <v>2463</v>
      </c>
      <c r="R3566" s="16" t="n">
        <f aca="false">IF(E3566=99,1,E3566)</f>
        <v>1</v>
      </c>
      <c r="S3566" s="16" t="n">
        <f aca="false">IF(G3566="",0,G3566)</f>
        <v>0.2</v>
      </c>
      <c r="T3566" s="16" t="str">
        <f aca="false">IF(I3566="","Unknown",IF(I3566="upi","UPI",I3566))</f>
        <v>COD</v>
      </c>
      <c r="U3566" s="16" t="str">
        <f aca="false">IF(L3566="Yes","Y",IF(L3566="No","N",L3566))</f>
        <v>N</v>
      </c>
      <c r="V3566" s="19" t="n">
        <f aca="false">ROUND(R3566*Q3566*(1-S3566),2)</f>
        <v>1970.4</v>
      </c>
      <c r="W3566" s="16" t="str">
        <f aca="false">_xlfn.XLOOKUP(D3566,products!$A$2:$A$61,products!$C$2:$C$61,"Not found")</f>
        <v>Electronics</v>
      </c>
    </row>
    <row r="3567" customFormat="false" ht="15" hidden="false" customHeight="false" outlineLevel="0" collapsed="false">
      <c r="A3567" s="16" t="s">
        <v>4901</v>
      </c>
      <c r="B3567" s="16" t="s">
        <v>4891</v>
      </c>
      <c r="C3567" s="16" t="s">
        <v>1194</v>
      </c>
      <c r="D3567" s="16" t="s">
        <v>222</v>
      </c>
      <c r="E3567" s="16" t="n">
        <v>4</v>
      </c>
      <c r="F3567" s="16" t="n">
        <v>1865</v>
      </c>
      <c r="G3567" s="16" t="n">
        <v>0.2</v>
      </c>
      <c r="H3567" s="16" t="s">
        <v>39</v>
      </c>
      <c r="I3567" s="16" t="s">
        <v>47</v>
      </c>
      <c r="J3567" s="16" t="n">
        <v>5</v>
      </c>
      <c r="K3567" s="16" t="n">
        <v>3</v>
      </c>
      <c r="L3567" s="16" t="s">
        <v>41</v>
      </c>
      <c r="M3567" s="18" t="n">
        <f aca="false">IF(ISNUMBER(B3567),B3567,IF(MID(B3567,3,1)="-",DATE(VALUE(RIGHT(B3567,4)),VALUE(MID(B3567,4,2)),VALUE(LEFT(B3567,2))),DATE(VALUE(LEFT(B3567,4)),VALUE(MID(B3567,6,2)),VALUE(RIGHT(B3567,2)))))</f>
        <v>45946</v>
      </c>
      <c r="N3567" s="16" t="n">
        <f aca="false">MONTH(M3567)</f>
        <v>10</v>
      </c>
      <c r="O3567" s="16" t="str">
        <f aca="false">PROPER(TRIM(H3567))</f>
        <v>Delhi</v>
      </c>
      <c r="P3567" s="16" t="str">
        <f aca="false">IFERROR(VLOOKUP(O3567,city_map!$A$2:$B$6,2,FALSE()),O3567)</f>
        <v>Delhi</v>
      </c>
      <c r="Q3567" s="16" t="n">
        <f aca="false">IF(ISNUMBER(F3567),F3567,VALUE(SUBSTITUTE(SUBSTITUTE(F3567,"₹",""),",","")))</f>
        <v>1865</v>
      </c>
      <c r="R3567" s="16" t="n">
        <f aca="false">IF(E3567=99,1,E3567)</f>
        <v>4</v>
      </c>
      <c r="S3567" s="16" t="n">
        <f aca="false">IF(G3567="",0,G3567)</f>
        <v>0.2</v>
      </c>
      <c r="T3567" s="16" t="str">
        <f aca="false">IF(I3567="","Unknown",IF(I3567="upi","UPI",I3567))</f>
        <v>Debit Card</v>
      </c>
      <c r="U3567" s="16" t="str">
        <f aca="false">IF(L3567="Yes","Y",IF(L3567="No","N",L3567))</f>
        <v>N</v>
      </c>
      <c r="V3567" s="19" t="n">
        <f aca="false">ROUND(R3567*Q3567*(1-S3567),2)</f>
        <v>5968</v>
      </c>
      <c r="W3567" s="16" t="str">
        <f aca="false">_xlfn.XLOOKUP(D3567,products!$A$2:$A$61,products!$C$2:$C$61,"Not found")</f>
        <v>Fashion</v>
      </c>
    </row>
    <row r="3568" customFormat="false" ht="15" hidden="false" customHeight="false" outlineLevel="0" collapsed="false">
      <c r="A3568" s="16" t="s">
        <v>4902</v>
      </c>
      <c r="B3568" s="16" t="s">
        <v>4891</v>
      </c>
      <c r="C3568" s="16" t="s">
        <v>76</v>
      </c>
      <c r="D3568" s="16" t="s">
        <v>203</v>
      </c>
      <c r="E3568" s="16" t="n">
        <v>1</v>
      </c>
      <c r="F3568" s="16" t="n">
        <v>2454</v>
      </c>
      <c r="G3568" s="16" t="n">
        <v>0.15</v>
      </c>
      <c r="H3568" s="16" t="s">
        <v>46</v>
      </c>
      <c r="I3568" s="16" t="s">
        <v>60</v>
      </c>
      <c r="J3568" s="16" t="n">
        <v>4</v>
      </c>
      <c r="K3568" s="16" t="n">
        <v>4</v>
      </c>
      <c r="L3568" s="16" t="s">
        <v>41</v>
      </c>
      <c r="M3568" s="18" t="n">
        <f aca="false">IF(ISNUMBER(B3568),B3568,IF(MID(B3568,3,1)="-",DATE(VALUE(RIGHT(B3568,4)),VALUE(MID(B3568,4,2)),VALUE(LEFT(B3568,2))),DATE(VALUE(LEFT(B3568,4)),VALUE(MID(B3568,6,2)),VALUE(RIGHT(B3568,2)))))</f>
        <v>45946</v>
      </c>
      <c r="N3568" s="16" t="n">
        <f aca="false">MONTH(M3568)</f>
        <v>10</v>
      </c>
      <c r="O3568" s="16" t="str">
        <f aca="false">PROPER(TRIM(H3568))</f>
        <v>Chennai</v>
      </c>
      <c r="P3568" s="16" t="str">
        <f aca="false">IFERROR(VLOOKUP(O3568,city_map!$A$2:$B$6,2,FALSE()),O3568)</f>
        <v>Chennai</v>
      </c>
      <c r="Q3568" s="16" t="n">
        <f aca="false">IF(ISNUMBER(F3568),F3568,VALUE(SUBSTITUTE(SUBSTITUTE(F3568,"₹",""),",","")))</f>
        <v>2454</v>
      </c>
      <c r="R3568" s="16" t="n">
        <f aca="false">IF(E3568=99,1,E3568)</f>
        <v>1</v>
      </c>
      <c r="S3568" s="16" t="n">
        <f aca="false">IF(G3568="",0,G3568)</f>
        <v>0.15</v>
      </c>
      <c r="T3568" s="16" t="str">
        <f aca="false">IF(I3568="","Unknown",IF(I3568="upi","UPI",I3568))</f>
        <v>UPI</v>
      </c>
      <c r="U3568" s="16" t="str">
        <f aca="false">IF(L3568="Yes","Y",IF(L3568="No","N",L3568))</f>
        <v>N</v>
      </c>
      <c r="V3568" s="19" t="n">
        <f aca="false">ROUND(R3568*Q3568*(1-S3568),2)</f>
        <v>2085.9</v>
      </c>
      <c r="W3568" s="16" t="str">
        <f aca="false">_xlfn.XLOOKUP(D3568,products!$A$2:$A$61,products!$C$2:$C$61,"Not found")</f>
        <v>Fashion</v>
      </c>
    </row>
    <row r="3569" customFormat="false" ht="15" hidden="false" customHeight="false" outlineLevel="0" collapsed="false">
      <c r="A3569" s="16" t="s">
        <v>4903</v>
      </c>
      <c r="B3569" s="16" t="s">
        <v>4891</v>
      </c>
      <c r="C3569" s="16" t="s">
        <v>1205</v>
      </c>
      <c r="D3569" s="16" t="s">
        <v>721</v>
      </c>
      <c r="E3569" s="16" t="n">
        <v>4</v>
      </c>
      <c r="F3569" s="16" t="n">
        <v>520</v>
      </c>
      <c r="G3569" s="16" t="n">
        <v>0.4</v>
      </c>
      <c r="H3569" s="16" t="s">
        <v>130</v>
      </c>
      <c r="I3569" s="16" t="s">
        <v>60</v>
      </c>
      <c r="J3569" s="16" t="n">
        <v>5</v>
      </c>
      <c r="K3569" s="16" t="n">
        <v>5</v>
      </c>
      <c r="L3569" s="16" t="s">
        <v>41</v>
      </c>
      <c r="M3569" s="18" t="n">
        <f aca="false">IF(ISNUMBER(B3569),B3569,IF(MID(B3569,3,1)="-",DATE(VALUE(RIGHT(B3569,4)),VALUE(MID(B3569,4,2)),VALUE(LEFT(B3569,2))),DATE(VALUE(LEFT(B3569,4)),VALUE(MID(B3569,6,2)),VALUE(RIGHT(B3569,2)))))</f>
        <v>45946</v>
      </c>
      <c r="N3569" s="16" t="n">
        <f aca="false">MONTH(M3569)</f>
        <v>10</v>
      </c>
      <c r="O3569" s="16" t="str">
        <f aca="false">PROPER(TRIM(H3569))</f>
        <v>Bengaluru</v>
      </c>
      <c r="P3569" s="16" t="str">
        <f aca="false">IFERROR(VLOOKUP(O3569,city_map!$A$2:$B$6,2,FALSE()),O3569)</f>
        <v>Bengaluru</v>
      </c>
      <c r="Q3569" s="16" t="n">
        <f aca="false">IF(ISNUMBER(F3569),F3569,VALUE(SUBSTITUTE(SUBSTITUTE(F3569,"₹",""),",","")))</f>
        <v>520</v>
      </c>
      <c r="R3569" s="16" t="n">
        <f aca="false">IF(E3569=99,1,E3569)</f>
        <v>4</v>
      </c>
      <c r="S3569" s="16" t="n">
        <f aca="false">IF(G3569="",0,G3569)</f>
        <v>0.4</v>
      </c>
      <c r="T3569" s="16" t="str">
        <f aca="false">IF(I3569="","Unknown",IF(I3569="upi","UPI",I3569))</f>
        <v>UPI</v>
      </c>
      <c r="U3569" s="16" t="str">
        <f aca="false">IF(L3569="Yes","Y",IF(L3569="No","N",L3569))</f>
        <v>N</v>
      </c>
      <c r="V3569" s="19" t="n">
        <f aca="false">ROUND(R3569*Q3569*(1-S3569),2)</f>
        <v>1248</v>
      </c>
      <c r="W3569" s="16" t="str">
        <f aca="false">_xlfn.XLOOKUP(D3569,products!$A$2:$A$61,products!$C$2:$C$61,"Not found")</f>
        <v>Beauty</v>
      </c>
    </row>
    <row r="3570" customFormat="false" ht="15" hidden="false" customHeight="false" outlineLevel="0" collapsed="false">
      <c r="A3570" s="16" t="s">
        <v>4904</v>
      </c>
      <c r="B3570" s="16" t="s">
        <v>4891</v>
      </c>
      <c r="C3570" s="16" t="s">
        <v>827</v>
      </c>
      <c r="D3570" s="16" t="s">
        <v>393</v>
      </c>
      <c r="E3570" s="16" t="n">
        <v>2</v>
      </c>
      <c r="F3570" s="16" t="n">
        <v>506</v>
      </c>
      <c r="G3570" s="16" t="n">
        <v>0.25</v>
      </c>
      <c r="H3570" s="16" t="s">
        <v>130</v>
      </c>
      <c r="I3570" s="16" t="s">
        <v>40</v>
      </c>
      <c r="J3570" s="16" t="n">
        <v>5</v>
      </c>
      <c r="K3570" s="16" t="n">
        <v>5</v>
      </c>
      <c r="L3570" s="16" t="s">
        <v>41</v>
      </c>
      <c r="M3570" s="18" t="n">
        <f aca="false">IF(ISNUMBER(B3570),B3570,IF(MID(B3570,3,1)="-",DATE(VALUE(RIGHT(B3570,4)),VALUE(MID(B3570,4,2)),VALUE(LEFT(B3570,2))),DATE(VALUE(LEFT(B3570,4)),VALUE(MID(B3570,6,2)),VALUE(RIGHT(B3570,2)))))</f>
        <v>45946</v>
      </c>
      <c r="N3570" s="16" t="n">
        <f aca="false">MONTH(M3570)</f>
        <v>10</v>
      </c>
      <c r="O3570" s="16" t="str">
        <f aca="false">PROPER(TRIM(H3570))</f>
        <v>Bengaluru</v>
      </c>
      <c r="P3570" s="16" t="str">
        <f aca="false">IFERROR(VLOOKUP(O3570,city_map!$A$2:$B$6,2,FALSE()),O3570)</f>
        <v>Bengaluru</v>
      </c>
      <c r="Q3570" s="16" t="n">
        <f aca="false">IF(ISNUMBER(F3570),F3570,VALUE(SUBSTITUTE(SUBSTITUTE(F3570,"₹",""),",","")))</f>
        <v>506</v>
      </c>
      <c r="R3570" s="16" t="n">
        <f aca="false">IF(E3570=99,1,E3570)</f>
        <v>2</v>
      </c>
      <c r="S3570" s="16" t="n">
        <f aca="false">IF(G3570="",0,G3570)</f>
        <v>0.25</v>
      </c>
      <c r="T3570" s="16" t="str">
        <f aca="false">IF(I3570="","Unknown",IF(I3570="upi","UPI",I3570))</f>
        <v>COD</v>
      </c>
      <c r="U3570" s="16" t="str">
        <f aca="false">IF(L3570="Yes","Y",IF(L3570="No","N",L3570))</f>
        <v>N</v>
      </c>
      <c r="V3570" s="19" t="n">
        <f aca="false">ROUND(R3570*Q3570*(1-S3570),2)</f>
        <v>759</v>
      </c>
      <c r="W3570" s="16" t="str">
        <f aca="false">_xlfn.XLOOKUP(D3570,products!$A$2:$A$61,products!$C$2:$C$61,"Not found")</f>
        <v>Fashion</v>
      </c>
    </row>
    <row r="3571" customFormat="false" ht="15" hidden="false" customHeight="false" outlineLevel="0" collapsed="false">
      <c r="A3571" s="16" t="s">
        <v>4905</v>
      </c>
      <c r="B3571" s="16" t="s">
        <v>4891</v>
      </c>
      <c r="C3571" s="16" t="s">
        <v>753</v>
      </c>
      <c r="D3571" s="16" t="s">
        <v>95</v>
      </c>
      <c r="E3571" s="16" t="n">
        <v>4</v>
      </c>
      <c r="F3571" s="16" t="n">
        <v>1501</v>
      </c>
      <c r="G3571" s="16" t="n">
        <v>0.2</v>
      </c>
      <c r="H3571" s="16" t="s">
        <v>67</v>
      </c>
      <c r="I3571" s="16" t="s">
        <v>71</v>
      </c>
      <c r="J3571" s="16" t="n">
        <v>6</v>
      </c>
      <c r="K3571" s="16" t="n">
        <v>3</v>
      </c>
      <c r="L3571" s="16" t="s">
        <v>57</v>
      </c>
      <c r="M3571" s="18" t="n">
        <f aca="false">IF(ISNUMBER(B3571),B3571,IF(MID(B3571,3,1)="-",DATE(VALUE(RIGHT(B3571,4)),VALUE(MID(B3571,4,2)),VALUE(LEFT(B3571,2))),DATE(VALUE(LEFT(B3571,4)),VALUE(MID(B3571,6,2)),VALUE(RIGHT(B3571,2)))))</f>
        <v>45946</v>
      </c>
      <c r="N3571" s="16" t="n">
        <f aca="false">MONTH(M3571)</f>
        <v>10</v>
      </c>
      <c r="O3571" s="16" t="str">
        <f aca="false">PROPER(TRIM(H3571))</f>
        <v>Kolkata</v>
      </c>
      <c r="P3571" s="16" t="str">
        <f aca="false">IFERROR(VLOOKUP(O3571,city_map!$A$2:$B$6,2,FALSE()),O3571)</f>
        <v>Kolkata</v>
      </c>
      <c r="Q3571" s="16" t="n">
        <f aca="false">IF(ISNUMBER(F3571),F3571,VALUE(SUBSTITUTE(SUBSTITUTE(F3571,"₹",""),",","")))</f>
        <v>1501</v>
      </c>
      <c r="R3571" s="16" t="n">
        <f aca="false">IF(E3571=99,1,E3571)</f>
        <v>4</v>
      </c>
      <c r="S3571" s="16" t="n">
        <f aca="false">IF(G3571="",0,G3571)</f>
        <v>0.2</v>
      </c>
      <c r="T3571" s="16" t="str">
        <f aca="false">IF(I3571="","Unknown",IF(I3571="upi","UPI",I3571))</f>
        <v>Credit Card</v>
      </c>
      <c r="U3571" s="16" t="str">
        <f aca="false">IF(L3571="Yes","Y",IF(L3571="No","N",L3571))</f>
        <v>Y</v>
      </c>
      <c r="V3571" s="19" t="n">
        <f aca="false">ROUND(R3571*Q3571*(1-S3571),2)</f>
        <v>4803.2</v>
      </c>
      <c r="W3571" s="16" t="str">
        <f aca="false">_xlfn.XLOOKUP(D3571,products!$A$2:$A$61,products!$C$2:$C$61,"Not found")</f>
        <v>Electronics</v>
      </c>
    </row>
    <row r="3572" customFormat="false" ht="15" hidden="false" customHeight="false" outlineLevel="0" collapsed="false">
      <c r="A3572" s="16" t="s">
        <v>4906</v>
      </c>
      <c r="B3572" s="16" t="s">
        <v>4891</v>
      </c>
      <c r="C3572" s="16" t="s">
        <v>268</v>
      </c>
      <c r="D3572" s="16" t="s">
        <v>173</v>
      </c>
      <c r="E3572" s="16" t="n">
        <v>1</v>
      </c>
      <c r="F3572" s="16" t="n">
        <v>1209</v>
      </c>
      <c r="G3572" s="16" t="n">
        <v>0.4</v>
      </c>
      <c r="H3572" s="16" t="s">
        <v>112</v>
      </c>
      <c r="I3572" s="16" t="s">
        <v>60</v>
      </c>
      <c r="J3572" s="16" t="n">
        <v>6</v>
      </c>
      <c r="K3572" s="16" t="n">
        <v>5</v>
      </c>
      <c r="L3572" s="16" t="s">
        <v>41</v>
      </c>
      <c r="M3572" s="18" t="n">
        <f aca="false">IF(ISNUMBER(B3572),B3572,IF(MID(B3572,3,1)="-",DATE(VALUE(RIGHT(B3572,4)),VALUE(MID(B3572,4,2)),VALUE(LEFT(B3572,2))),DATE(VALUE(LEFT(B3572,4)),VALUE(MID(B3572,6,2)),VALUE(RIGHT(B3572,2)))))</f>
        <v>45946</v>
      </c>
      <c r="N3572" s="16" t="n">
        <f aca="false">MONTH(M3572)</f>
        <v>10</v>
      </c>
      <c r="O3572" s="16" t="str">
        <f aca="false">PROPER(TRIM(H3572))</f>
        <v>Mumbai</v>
      </c>
      <c r="P3572" s="16" t="str">
        <f aca="false">IFERROR(VLOOKUP(O3572,city_map!$A$2:$B$6,2,FALSE()),O3572)</f>
        <v>Mumbai</v>
      </c>
      <c r="Q3572" s="16" t="n">
        <f aca="false">IF(ISNUMBER(F3572),F3572,VALUE(SUBSTITUTE(SUBSTITUTE(F3572,"₹",""),",","")))</f>
        <v>1209</v>
      </c>
      <c r="R3572" s="16" t="n">
        <f aca="false">IF(E3572=99,1,E3572)</f>
        <v>1</v>
      </c>
      <c r="S3572" s="16" t="n">
        <f aca="false">IF(G3572="",0,G3572)</f>
        <v>0.4</v>
      </c>
      <c r="T3572" s="16" t="str">
        <f aca="false">IF(I3572="","Unknown",IF(I3572="upi","UPI",I3572))</f>
        <v>UPI</v>
      </c>
      <c r="U3572" s="16" t="str">
        <f aca="false">IF(L3572="Yes","Y",IF(L3572="No","N",L3572))</f>
        <v>N</v>
      </c>
      <c r="V3572" s="19" t="n">
        <f aca="false">ROUND(R3572*Q3572*(1-S3572),2)</f>
        <v>725.4</v>
      </c>
      <c r="W3572" s="16" t="str">
        <f aca="false">_xlfn.XLOOKUP(D3572,products!$A$2:$A$61,products!$C$2:$C$61,"Not found")</f>
        <v>Fashion</v>
      </c>
    </row>
    <row r="3573" customFormat="false" ht="15" hidden="false" customHeight="false" outlineLevel="0" collapsed="false">
      <c r="A3573" s="16" t="s">
        <v>4907</v>
      </c>
      <c r="B3573" s="16" t="s">
        <v>4891</v>
      </c>
      <c r="C3573" s="16" t="s">
        <v>235</v>
      </c>
      <c r="D3573" s="16" t="s">
        <v>51</v>
      </c>
      <c r="E3573" s="16" t="n">
        <v>2</v>
      </c>
      <c r="F3573" s="16" t="n">
        <v>2333</v>
      </c>
      <c r="G3573" s="16" t="n">
        <v>0.4</v>
      </c>
      <c r="H3573" s="16" t="s">
        <v>70</v>
      </c>
      <c r="I3573" s="16" t="s">
        <v>60</v>
      </c>
      <c r="J3573" s="16" t="n">
        <v>6</v>
      </c>
      <c r="K3573" s="16" t="n">
        <v>2</v>
      </c>
      <c r="L3573" s="16" t="s">
        <v>57</v>
      </c>
      <c r="M3573" s="18" t="n">
        <f aca="false">IF(ISNUMBER(B3573),B3573,IF(MID(B3573,3,1)="-",DATE(VALUE(RIGHT(B3573,4)),VALUE(MID(B3573,4,2)),VALUE(LEFT(B3573,2))),DATE(VALUE(LEFT(B3573,4)),VALUE(MID(B3573,6,2)),VALUE(RIGHT(B3573,2)))))</f>
        <v>45946</v>
      </c>
      <c r="N3573" s="16" t="n">
        <f aca="false">MONTH(M3573)</f>
        <v>10</v>
      </c>
      <c r="O3573" s="16" t="str">
        <f aca="false">PROPER(TRIM(H3573))</f>
        <v>Pune</v>
      </c>
      <c r="P3573" s="16" t="str">
        <f aca="false">IFERROR(VLOOKUP(O3573,city_map!$A$2:$B$6,2,FALSE()),O3573)</f>
        <v>Pune</v>
      </c>
      <c r="Q3573" s="16" t="n">
        <f aca="false">IF(ISNUMBER(F3573),F3573,VALUE(SUBSTITUTE(SUBSTITUTE(F3573,"₹",""),",","")))</f>
        <v>2333</v>
      </c>
      <c r="R3573" s="16" t="n">
        <f aca="false">IF(E3573=99,1,E3573)</f>
        <v>2</v>
      </c>
      <c r="S3573" s="16" t="n">
        <f aca="false">IF(G3573="",0,G3573)</f>
        <v>0.4</v>
      </c>
      <c r="T3573" s="16" t="str">
        <f aca="false">IF(I3573="","Unknown",IF(I3573="upi","UPI",I3573))</f>
        <v>UPI</v>
      </c>
      <c r="U3573" s="16" t="str">
        <f aca="false">IF(L3573="Yes","Y",IF(L3573="No","N",L3573))</f>
        <v>Y</v>
      </c>
      <c r="V3573" s="19" t="n">
        <f aca="false">ROUND(R3573*Q3573*(1-S3573),2)</f>
        <v>2799.6</v>
      </c>
      <c r="W3573" s="16" t="str">
        <f aca="false">_xlfn.XLOOKUP(D3573,products!$A$2:$A$61,products!$C$2:$C$61,"Not found")</f>
        <v>Fashion</v>
      </c>
    </row>
    <row r="3574" customFormat="false" ht="15" hidden="false" customHeight="false" outlineLevel="0" collapsed="false">
      <c r="A3574" s="16" t="s">
        <v>4908</v>
      </c>
      <c r="B3574" s="16" t="s">
        <v>4891</v>
      </c>
      <c r="C3574" s="16" t="s">
        <v>993</v>
      </c>
      <c r="D3574" s="16" t="s">
        <v>95</v>
      </c>
      <c r="E3574" s="16" t="n">
        <v>2</v>
      </c>
      <c r="F3574" s="16" t="n">
        <v>1427</v>
      </c>
      <c r="G3574" s="16" t="n">
        <v>0.15</v>
      </c>
      <c r="H3574" s="16" t="s">
        <v>39</v>
      </c>
      <c r="I3574" s="16" t="s">
        <v>71</v>
      </c>
      <c r="J3574" s="16" t="n">
        <v>5</v>
      </c>
      <c r="K3574" s="16" t="n">
        <v>4</v>
      </c>
      <c r="L3574" s="16" t="s">
        <v>41</v>
      </c>
      <c r="M3574" s="18" t="n">
        <f aca="false">IF(ISNUMBER(B3574),B3574,IF(MID(B3574,3,1)="-",DATE(VALUE(RIGHT(B3574,4)),VALUE(MID(B3574,4,2)),VALUE(LEFT(B3574,2))),DATE(VALUE(LEFT(B3574,4)),VALUE(MID(B3574,6,2)),VALUE(RIGHT(B3574,2)))))</f>
        <v>45946</v>
      </c>
      <c r="N3574" s="16" t="n">
        <f aca="false">MONTH(M3574)</f>
        <v>10</v>
      </c>
      <c r="O3574" s="16" t="str">
        <f aca="false">PROPER(TRIM(H3574))</f>
        <v>Delhi</v>
      </c>
      <c r="P3574" s="16" t="str">
        <f aca="false">IFERROR(VLOOKUP(O3574,city_map!$A$2:$B$6,2,FALSE()),O3574)</f>
        <v>Delhi</v>
      </c>
      <c r="Q3574" s="16" t="n">
        <f aca="false">IF(ISNUMBER(F3574),F3574,VALUE(SUBSTITUTE(SUBSTITUTE(F3574,"₹",""),",","")))</f>
        <v>1427</v>
      </c>
      <c r="R3574" s="16" t="n">
        <f aca="false">IF(E3574=99,1,E3574)</f>
        <v>2</v>
      </c>
      <c r="S3574" s="16" t="n">
        <f aca="false">IF(G3574="",0,G3574)</f>
        <v>0.15</v>
      </c>
      <c r="T3574" s="16" t="str">
        <f aca="false">IF(I3574="","Unknown",IF(I3574="upi","UPI",I3574))</f>
        <v>Credit Card</v>
      </c>
      <c r="U3574" s="16" t="str">
        <f aca="false">IF(L3574="Yes","Y",IF(L3574="No","N",L3574))</f>
        <v>N</v>
      </c>
      <c r="V3574" s="19" t="n">
        <f aca="false">ROUND(R3574*Q3574*(1-S3574),2)</f>
        <v>2425.9</v>
      </c>
      <c r="W3574" s="16" t="str">
        <f aca="false">_xlfn.XLOOKUP(D3574,products!$A$2:$A$61,products!$C$2:$C$61,"Not found")</f>
        <v>Electronics</v>
      </c>
    </row>
    <row r="3575" customFormat="false" ht="15" hidden="false" customHeight="false" outlineLevel="0" collapsed="false">
      <c r="A3575" s="16" t="s">
        <v>4909</v>
      </c>
      <c r="B3575" s="16" t="s">
        <v>4891</v>
      </c>
      <c r="C3575" s="16" t="s">
        <v>2315</v>
      </c>
      <c r="D3575" s="16" t="s">
        <v>92</v>
      </c>
      <c r="E3575" s="16" t="n">
        <v>2</v>
      </c>
      <c r="F3575" s="16" t="n">
        <v>4115</v>
      </c>
      <c r="G3575" s="16" t="n">
        <v>0.2</v>
      </c>
      <c r="H3575" s="16" t="s">
        <v>67</v>
      </c>
      <c r="I3575" s="16" t="s">
        <v>71</v>
      </c>
      <c r="J3575" s="16" t="n">
        <v>4</v>
      </c>
      <c r="K3575" s="16" t="n">
        <v>4</v>
      </c>
      <c r="L3575" s="16" t="s">
        <v>41</v>
      </c>
      <c r="M3575" s="18" t="n">
        <f aca="false">IF(ISNUMBER(B3575),B3575,IF(MID(B3575,3,1)="-",DATE(VALUE(RIGHT(B3575,4)),VALUE(MID(B3575,4,2)),VALUE(LEFT(B3575,2))),DATE(VALUE(LEFT(B3575,4)),VALUE(MID(B3575,6,2)),VALUE(RIGHT(B3575,2)))))</f>
        <v>45946</v>
      </c>
      <c r="N3575" s="16" t="n">
        <f aca="false">MONTH(M3575)</f>
        <v>10</v>
      </c>
      <c r="O3575" s="16" t="str">
        <f aca="false">PROPER(TRIM(H3575))</f>
        <v>Kolkata</v>
      </c>
      <c r="P3575" s="16" t="str">
        <f aca="false">IFERROR(VLOOKUP(O3575,city_map!$A$2:$B$6,2,FALSE()),O3575)</f>
        <v>Kolkata</v>
      </c>
      <c r="Q3575" s="16" t="n">
        <f aca="false">IF(ISNUMBER(F3575),F3575,VALUE(SUBSTITUTE(SUBSTITUTE(F3575,"₹",""),",","")))</f>
        <v>4115</v>
      </c>
      <c r="R3575" s="16" t="n">
        <f aca="false">IF(E3575=99,1,E3575)</f>
        <v>2</v>
      </c>
      <c r="S3575" s="16" t="n">
        <f aca="false">IF(G3575="",0,G3575)</f>
        <v>0.2</v>
      </c>
      <c r="T3575" s="16" t="str">
        <f aca="false">IF(I3575="","Unknown",IF(I3575="upi","UPI",I3575))</f>
        <v>Credit Card</v>
      </c>
      <c r="U3575" s="16" t="str">
        <f aca="false">IF(L3575="Yes","Y",IF(L3575="No","N",L3575))</f>
        <v>N</v>
      </c>
      <c r="V3575" s="19" t="n">
        <f aca="false">ROUND(R3575*Q3575*(1-S3575),2)</f>
        <v>6584</v>
      </c>
      <c r="W3575" s="16" t="str">
        <f aca="false">_xlfn.XLOOKUP(D3575,products!$A$2:$A$61,products!$C$2:$C$61,"Not found")</f>
        <v>Electronics</v>
      </c>
    </row>
    <row r="3576" customFormat="false" ht="15" hidden="false" customHeight="false" outlineLevel="0" collapsed="false">
      <c r="A3576" s="16" t="s">
        <v>4910</v>
      </c>
      <c r="B3576" s="16" t="s">
        <v>4891</v>
      </c>
      <c r="C3576" s="16" t="s">
        <v>1153</v>
      </c>
      <c r="D3576" s="16" t="s">
        <v>229</v>
      </c>
      <c r="E3576" s="16" t="n">
        <v>2</v>
      </c>
      <c r="F3576" s="16" t="n">
        <v>433</v>
      </c>
      <c r="G3576" s="16" t="n">
        <v>0.3</v>
      </c>
      <c r="H3576" s="16" t="s">
        <v>56</v>
      </c>
      <c r="I3576" s="16" t="s">
        <v>123</v>
      </c>
      <c r="J3576" s="16" t="n">
        <v>9</v>
      </c>
      <c r="K3576" s="16" t="n">
        <v>4</v>
      </c>
      <c r="L3576" s="16" t="s">
        <v>41</v>
      </c>
      <c r="M3576" s="18" t="n">
        <f aca="false">IF(ISNUMBER(B3576),B3576,IF(MID(B3576,3,1)="-",DATE(VALUE(RIGHT(B3576,4)),VALUE(MID(B3576,4,2)),VALUE(LEFT(B3576,2))),DATE(VALUE(LEFT(B3576,4)),VALUE(MID(B3576,6,2)),VALUE(RIGHT(B3576,2)))))</f>
        <v>45946</v>
      </c>
      <c r="N3576" s="16" t="n">
        <f aca="false">MONTH(M3576)</f>
        <v>10</v>
      </c>
      <c r="O3576" s="16" t="str">
        <f aca="false">PROPER(TRIM(H3576))</f>
        <v>Lucknow</v>
      </c>
      <c r="P3576" s="16" t="str">
        <f aca="false">IFERROR(VLOOKUP(O3576,city_map!$A$2:$B$6,2,FALSE()),O3576)</f>
        <v>Lucknow</v>
      </c>
      <c r="Q3576" s="16" t="n">
        <f aca="false">IF(ISNUMBER(F3576),F3576,VALUE(SUBSTITUTE(SUBSTITUTE(F3576,"₹",""),",","")))</f>
        <v>433</v>
      </c>
      <c r="R3576" s="16" t="n">
        <f aca="false">IF(E3576=99,1,E3576)</f>
        <v>2</v>
      </c>
      <c r="S3576" s="16" t="n">
        <f aca="false">IF(G3576="",0,G3576)</f>
        <v>0.3</v>
      </c>
      <c r="T3576" s="16" t="str">
        <f aca="false">IF(I3576="","Unknown",IF(I3576="upi","UPI",I3576))</f>
        <v>UPI</v>
      </c>
      <c r="U3576" s="16" t="str">
        <f aca="false">IF(L3576="Yes","Y",IF(L3576="No","N",L3576))</f>
        <v>N</v>
      </c>
      <c r="V3576" s="19" t="n">
        <f aca="false">ROUND(R3576*Q3576*(1-S3576),2)</f>
        <v>606.2</v>
      </c>
      <c r="W3576" s="16" t="str">
        <f aca="false">_xlfn.XLOOKUP(D3576,products!$A$2:$A$61,products!$C$2:$C$61,"Not found")</f>
        <v>Books</v>
      </c>
    </row>
    <row r="3577" customFormat="false" ht="15" hidden="false" customHeight="false" outlineLevel="0" collapsed="false">
      <c r="A3577" s="16" t="s">
        <v>4911</v>
      </c>
      <c r="B3577" s="16" t="s">
        <v>4912</v>
      </c>
      <c r="C3577" s="16" t="s">
        <v>293</v>
      </c>
      <c r="D3577" s="16" t="s">
        <v>232</v>
      </c>
      <c r="E3577" s="16" t="n">
        <v>2</v>
      </c>
      <c r="F3577" s="16" t="n">
        <v>1934</v>
      </c>
      <c r="G3577" s="16" t="n">
        <v>0.15</v>
      </c>
      <c r="H3577" s="16" t="s">
        <v>241</v>
      </c>
      <c r="I3577" s="16" t="s">
        <v>71</v>
      </c>
      <c r="J3577" s="16" t="n">
        <v>3</v>
      </c>
      <c r="K3577" s="16" t="n">
        <v>3</v>
      </c>
      <c r="L3577" s="16" t="s">
        <v>57</v>
      </c>
      <c r="M3577" s="18" t="n">
        <f aca="false">IF(ISNUMBER(B3577),B3577,IF(MID(B3577,3,1)="-",DATE(VALUE(RIGHT(B3577,4)),VALUE(MID(B3577,4,2)),VALUE(LEFT(B3577,2))),DATE(VALUE(LEFT(B3577,4)),VALUE(MID(B3577,6,2)),VALUE(RIGHT(B3577,2)))))</f>
        <v>45947</v>
      </c>
      <c r="N3577" s="16" t="n">
        <f aca="false">MONTH(M3577)</f>
        <v>10</v>
      </c>
      <c r="O3577" s="16" t="str">
        <f aca="false">PROPER(TRIM(H3577))</f>
        <v>Calcutta</v>
      </c>
      <c r="P3577" s="16" t="str">
        <f aca="false">IFERROR(VLOOKUP(O3577,city_map!$A$2:$B$6,2,FALSE()),O3577)</f>
        <v>Kolkata</v>
      </c>
      <c r="Q3577" s="16" t="n">
        <f aca="false">IF(ISNUMBER(F3577),F3577,VALUE(SUBSTITUTE(SUBSTITUTE(F3577,"₹",""),",","")))</f>
        <v>1934</v>
      </c>
      <c r="R3577" s="16" t="n">
        <f aca="false">IF(E3577=99,1,E3577)</f>
        <v>2</v>
      </c>
      <c r="S3577" s="16" t="n">
        <f aca="false">IF(G3577="",0,G3577)</f>
        <v>0.15</v>
      </c>
      <c r="T3577" s="16" t="str">
        <f aca="false">IF(I3577="","Unknown",IF(I3577="upi","UPI",I3577))</f>
        <v>Credit Card</v>
      </c>
      <c r="U3577" s="16" t="str">
        <f aca="false">IF(L3577="Yes","Y",IF(L3577="No","N",L3577))</f>
        <v>Y</v>
      </c>
      <c r="V3577" s="19" t="n">
        <f aca="false">ROUND(R3577*Q3577*(1-S3577),2)</f>
        <v>3287.8</v>
      </c>
      <c r="W3577" s="16" t="str">
        <f aca="false">_xlfn.XLOOKUP(D3577,products!$A$2:$A$61,products!$C$2:$C$61,"Not found")</f>
        <v>Electronics</v>
      </c>
    </row>
    <row r="3578" customFormat="false" ht="15" hidden="false" customHeight="false" outlineLevel="0" collapsed="false">
      <c r="A3578" s="16" t="s">
        <v>4913</v>
      </c>
      <c r="B3578" s="16" t="s">
        <v>4912</v>
      </c>
      <c r="C3578" s="16" t="s">
        <v>894</v>
      </c>
      <c r="D3578" s="16" t="s">
        <v>146</v>
      </c>
      <c r="E3578" s="16" t="n">
        <v>2</v>
      </c>
      <c r="F3578" s="16" t="n">
        <v>453</v>
      </c>
      <c r="G3578" s="16" t="n">
        <v>0.1</v>
      </c>
      <c r="H3578" s="16" t="s">
        <v>70</v>
      </c>
      <c r="I3578" s="16" t="s">
        <v>60</v>
      </c>
      <c r="J3578" s="16" t="n">
        <v>9</v>
      </c>
      <c r="K3578" s="16" t="n">
        <v>3</v>
      </c>
      <c r="L3578" s="16" t="s">
        <v>41</v>
      </c>
      <c r="M3578" s="18" t="n">
        <f aca="false">IF(ISNUMBER(B3578),B3578,IF(MID(B3578,3,1)="-",DATE(VALUE(RIGHT(B3578,4)),VALUE(MID(B3578,4,2)),VALUE(LEFT(B3578,2))),DATE(VALUE(LEFT(B3578,4)),VALUE(MID(B3578,6,2)),VALUE(RIGHT(B3578,2)))))</f>
        <v>45947</v>
      </c>
      <c r="N3578" s="16" t="n">
        <f aca="false">MONTH(M3578)</f>
        <v>10</v>
      </c>
      <c r="O3578" s="16" t="str">
        <f aca="false">PROPER(TRIM(H3578))</f>
        <v>Pune</v>
      </c>
      <c r="P3578" s="16" t="str">
        <f aca="false">IFERROR(VLOOKUP(O3578,city_map!$A$2:$B$6,2,FALSE()),O3578)</f>
        <v>Pune</v>
      </c>
      <c r="Q3578" s="16" t="n">
        <f aca="false">IF(ISNUMBER(F3578),F3578,VALUE(SUBSTITUTE(SUBSTITUTE(F3578,"₹",""),",","")))</f>
        <v>453</v>
      </c>
      <c r="R3578" s="16" t="n">
        <f aca="false">IF(E3578=99,1,E3578)</f>
        <v>2</v>
      </c>
      <c r="S3578" s="16" t="n">
        <f aca="false">IF(G3578="",0,G3578)</f>
        <v>0.1</v>
      </c>
      <c r="T3578" s="16" t="str">
        <f aca="false">IF(I3578="","Unknown",IF(I3578="upi","UPI",I3578))</f>
        <v>UPI</v>
      </c>
      <c r="U3578" s="16" t="str">
        <f aca="false">IF(L3578="Yes","Y",IF(L3578="No","N",L3578))</f>
        <v>N</v>
      </c>
      <c r="V3578" s="19" t="n">
        <f aca="false">ROUND(R3578*Q3578*(1-S3578),2)</f>
        <v>815.4</v>
      </c>
      <c r="W3578" s="16" t="str">
        <f aca="false">_xlfn.XLOOKUP(D3578,products!$A$2:$A$61,products!$C$2:$C$61,"Not found")</f>
        <v>Beauty</v>
      </c>
    </row>
    <row r="3579" customFormat="false" ht="15" hidden="false" customHeight="false" outlineLevel="0" collapsed="false">
      <c r="A3579" s="16" t="s">
        <v>4914</v>
      </c>
      <c r="B3579" s="16" t="s">
        <v>4912</v>
      </c>
      <c r="C3579" s="16" t="s">
        <v>1087</v>
      </c>
      <c r="D3579" s="16" t="s">
        <v>254</v>
      </c>
      <c r="E3579" s="16" t="n">
        <v>3</v>
      </c>
      <c r="F3579" s="16" t="n">
        <v>999</v>
      </c>
      <c r="G3579" s="16" t="n">
        <v>0.25</v>
      </c>
      <c r="H3579" s="16" t="s">
        <v>545</v>
      </c>
      <c r="I3579" s="16" t="s">
        <v>40</v>
      </c>
      <c r="J3579" s="16" t="n">
        <v>4</v>
      </c>
      <c r="K3579" s="16" t="n">
        <v>5</v>
      </c>
      <c r="L3579" s="16" t="s">
        <v>41</v>
      </c>
      <c r="M3579" s="18" t="n">
        <f aca="false">IF(ISNUMBER(B3579),B3579,IF(MID(B3579,3,1)="-",DATE(VALUE(RIGHT(B3579,4)),VALUE(MID(B3579,4,2)),VALUE(LEFT(B3579,2))),DATE(VALUE(LEFT(B3579,4)),VALUE(MID(B3579,6,2)),VALUE(RIGHT(B3579,2)))))</f>
        <v>45947</v>
      </c>
      <c r="N3579" s="16" t="n">
        <f aca="false">MONTH(M3579)</f>
        <v>10</v>
      </c>
      <c r="O3579" s="16" t="str">
        <f aca="false">PROPER(TRIM(H3579))</f>
        <v>Delhi</v>
      </c>
      <c r="P3579" s="16" t="str">
        <f aca="false">IFERROR(VLOOKUP(O3579,city_map!$A$2:$B$6,2,FALSE()),O3579)</f>
        <v>Delhi</v>
      </c>
      <c r="Q3579" s="16" t="n">
        <f aca="false">IF(ISNUMBER(F3579),F3579,VALUE(SUBSTITUTE(SUBSTITUTE(F3579,"₹",""),",","")))</f>
        <v>999</v>
      </c>
      <c r="R3579" s="16" t="n">
        <f aca="false">IF(E3579=99,1,E3579)</f>
        <v>3</v>
      </c>
      <c r="S3579" s="16" t="n">
        <f aca="false">IF(G3579="",0,G3579)</f>
        <v>0.25</v>
      </c>
      <c r="T3579" s="16" t="str">
        <f aca="false">IF(I3579="","Unknown",IF(I3579="upi","UPI",I3579))</f>
        <v>COD</v>
      </c>
      <c r="U3579" s="16" t="str">
        <f aca="false">IF(L3579="Yes","Y",IF(L3579="No","N",L3579))</f>
        <v>N</v>
      </c>
      <c r="V3579" s="19" t="n">
        <f aca="false">ROUND(R3579*Q3579*(1-S3579),2)</f>
        <v>2247.75</v>
      </c>
      <c r="W3579" s="16" t="str">
        <f aca="false">_xlfn.XLOOKUP(D3579,products!$A$2:$A$61,products!$C$2:$C$61,"Not found")</f>
        <v>Fashion</v>
      </c>
    </row>
    <row r="3580" customFormat="false" ht="15" hidden="false" customHeight="false" outlineLevel="0" collapsed="false">
      <c r="A3580" s="16" t="s">
        <v>4915</v>
      </c>
      <c r="B3580" s="16" t="s">
        <v>4912</v>
      </c>
      <c r="C3580" s="16" t="s">
        <v>1889</v>
      </c>
      <c r="D3580" s="16" t="s">
        <v>115</v>
      </c>
      <c r="E3580" s="16" t="n">
        <v>2</v>
      </c>
      <c r="F3580" s="16" t="n">
        <v>290</v>
      </c>
      <c r="G3580" s="16" t="n">
        <v>0.1</v>
      </c>
      <c r="H3580" s="16" t="s">
        <v>112</v>
      </c>
      <c r="I3580" s="16" t="s">
        <v>60</v>
      </c>
      <c r="J3580" s="16" t="n">
        <v>7</v>
      </c>
      <c r="K3580" s="16" t="n">
        <v>3</v>
      </c>
      <c r="L3580" s="16" t="s">
        <v>41</v>
      </c>
      <c r="M3580" s="18" t="n">
        <f aca="false">IF(ISNUMBER(B3580),B3580,IF(MID(B3580,3,1)="-",DATE(VALUE(RIGHT(B3580,4)),VALUE(MID(B3580,4,2)),VALUE(LEFT(B3580,2))),DATE(VALUE(LEFT(B3580,4)),VALUE(MID(B3580,6,2)),VALUE(RIGHT(B3580,2)))))</f>
        <v>45947</v>
      </c>
      <c r="N3580" s="16" t="n">
        <f aca="false">MONTH(M3580)</f>
        <v>10</v>
      </c>
      <c r="O3580" s="16" t="str">
        <f aca="false">PROPER(TRIM(H3580))</f>
        <v>Mumbai</v>
      </c>
      <c r="P3580" s="16" t="str">
        <f aca="false">IFERROR(VLOOKUP(O3580,city_map!$A$2:$B$6,2,FALSE()),O3580)</f>
        <v>Mumbai</v>
      </c>
      <c r="Q3580" s="16" t="n">
        <f aca="false">IF(ISNUMBER(F3580),F3580,VALUE(SUBSTITUTE(SUBSTITUTE(F3580,"₹",""),",","")))</f>
        <v>290</v>
      </c>
      <c r="R3580" s="16" t="n">
        <f aca="false">IF(E3580=99,1,E3580)</f>
        <v>2</v>
      </c>
      <c r="S3580" s="16" t="n">
        <f aca="false">IF(G3580="",0,G3580)</f>
        <v>0.1</v>
      </c>
      <c r="T3580" s="16" t="str">
        <f aca="false">IF(I3580="","Unknown",IF(I3580="upi","UPI",I3580))</f>
        <v>UPI</v>
      </c>
      <c r="U3580" s="16" t="str">
        <f aca="false">IF(L3580="Yes","Y",IF(L3580="No","N",L3580))</f>
        <v>N</v>
      </c>
      <c r="V3580" s="19" t="n">
        <f aca="false">ROUND(R3580*Q3580*(1-S3580),2)</f>
        <v>522</v>
      </c>
      <c r="W3580" s="16" t="str">
        <f aca="false">_xlfn.XLOOKUP(D3580,products!$A$2:$A$61,products!$C$2:$C$61,"Not found")</f>
        <v>Books</v>
      </c>
    </row>
    <row r="3581" customFormat="false" ht="15" hidden="false" customHeight="false" outlineLevel="0" collapsed="false">
      <c r="A3581" s="16" t="s">
        <v>4916</v>
      </c>
      <c r="B3581" s="16" t="s">
        <v>4912</v>
      </c>
      <c r="C3581" s="16" t="s">
        <v>2994</v>
      </c>
      <c r="D3581" s="16" t="s">
        <v>211</v>
      </c>
      <c r="E3581" s="16" t="n">
        <v>1</v>
      </c>
      <c r="F3581" s="16" t="n">
        <v>1273</v>
      </c>
      <c r="G3581" s="16" t="n">
        <v>0.15</v>
      </c>
      <c r="H3581" s="16" t="s">
        <v>81</v>
      </c>
      <c r="I3581" s="16" t="s">
        <v>60</v>
      </c>
      <c r="J3581" s="16" t="n">
        <v>4</v>
      </c>
      <c r="K3581" s="16" t="n">
        <v>4</v>
      </c>
      <c r="L3581" s="16" t="s">
        <v>41</v>
      </c>
      <c r="M3581" s="18" t="n">
        <f aca="false">IF(ISNUMBER(B3581),B3581,IF(MID(B3581,3,1)="-",DATE(VALUE(RIGHT(B3581,4)),VALUE(MID(B3581,4,2)),VALUE(LEFT(B3581,2))),DATE(VALUE(LEFT(B3581,4)),VALUE(MID(B3581,6,2)),VALUE(RIGHT(B3581,2)))))</f>
        <v>45947</v>
      </c>
      <c r="N3581" s="16" t="n">
        <f aca="false">MONTH(M3581)</f>
        <v>10</v>
      </c>
      <c r="O3581" s="16" t="str">
        <f aca="false">PROPER(TRIM(H3581))</f>
        <v>Hyderabad</v>
      </c>
      <c r="P3581" s="16" t="str">
        <f aca="false">IFERROR(VLOOKUP(O3581,city_map!$A$2:$B$6,2,FALSE()),O3581)</f>
        <v>Hyderabad</v>
      </c>
      <c r="Q3581" s="16" t="n">
        <f aca="false">IF(ISNUMBER(F3581),F3581,VALUE(SUBSTITUTE(SUBSTITUTE(F3581,"₹",""),",","")))</f>
        <v>1273</v>
      </c>
      <c r="R3581" s="16" t="n">
        <f aca="false">IF(E3581=99,1,E3581)</f>
        <v>1</v>
      </c>
      <c r="S3581" s="16" t="n">
        <f aca="false">IF(G3581="",0,G3581)</f>
        <v>0.15</v>
      </c>
      <c r="T3581" s="16" t="str">
        <f aca="false">IF(I3581="","Unknown",IF(I3581="upi","UPI",I3581))</f>
        <v>UPI</v>
      </c>
      <c r="U3581" s="16" t="str">
        <f aca="false">IF(L3581="Yes","Y",IF(L3581="No","N",L3581))</f>
        <v>N</v>
      </c>
      <c r="V3581" s="19" t="n">
        <f aca="false">ROUND(R3581*Q3581*(1-S3581),2)</f>
        <v>1082.05</v>
      </c>
      <c r="W3581" s="16" t="str">
        <f aca="false">_xlfn.XLOOKUP(D3581,products!$A$2:$A$61,products!$C$2:$C$61,"Not found")</f>
        <v>Fashion</v>
      </c>
    </row>
    <row r="3582" customFormat="false" ht="15" hidden="false" customHeight="false" outlineLevel="0" collapsed="false">
      <c r="A3582" s="16" t="s">
        <v>4917</v>
      </c>
      <c r="B3582" s="16" t="s">
        <v>4912</v>
      </c>
      <c r="C3582" s="16" t="s">
        <v>2567</v>
      </c>
      <c r="D3582" s="16" t="s">
        <v>165</v>
      </c>
      <c r="E3582" s="16" t="n">
        <v>1</v>
      </c>
      <c r="F3582" s="16" t="n">
        <v>931</v>
      </c>
      <c r="G3582" s="16" t="n">
        <v>0.2</v>
      </c>
      <c r="H3582" s="16" t="s">
        <v>81</v>
      </c>
      <c r="I3582" s="16" t="s">
        <v>47</v>
      </c>
      <c r="J3582" s="16" t="n">
        <v>3</v>
      </c>
      <c r="K3582" s="16" t="n">
        <v>5</v>
      </c>
      <c r="L3582" s="16" t="s">
        <v>41</v>
      </c>
      <c r="M3582" s="18" t="n">
        <f aca="false">IF(ISNUMBER(B3582),B3582,IF(MID(B3582,3,1)="-",DATE(VALUE(RIGHT(B3582,4)),VALUE(MID(B3582,4,2)),VALUE(LEFT(B3582,2))),DATE(VALUE(LEFT(B3582,4)),VALUE(MID(B3582,6,2)),VALUE(RIGHT(B3582,2)))))</f>
        <v>45947</v>
      </c>
      <c r="N3582" s="16" t="n">
        <f aca="false">MONTH(M3582)</f>
        <v>10</v>
      </c>
      <c r="O3582" s="16" t="str">
        <f aca="false">PROPER(TRIM(H3582))</f>
        <v>Hyderabad</v>
      </c>
      <c r="P3582" s="16" t="str">
        <f aca="false">IFERROR(VLOOKUP(O3582,city_map!$A$2:$B$6,2,FALSE()),O3582)</f>
        <v>Hyderabad</v>
      </c>
      <c r="Q3582" s="16" t="n">
        <f aca="false">IF(ISNUMBER(F3582),F3582,VALUE(SUBSTITUTE(SUBSTITUTE(F3582,"₹",""),",","")))</f>
        <v>931</v>
      </c>
      <c r="R3582" s="16" t="n">
        <f aca="false">IF(E3582=99,1,E3582)</f>
        <v>1</v>
      </c>
      <c r="S3582" s="16" t="n">
        <f aca="false">IF(G3582="",0,G3582)</f>
        <v>0.2</v>
      </c>
      <c r="T3582" s="16" t="str">
        <f aca="false">IF(I3582="","Unknown",IF(I3582="upi","UPI",I3582))</f>
        <v>Debit Card</v>
      </c>
      <c r="U3582" s="16" t="str">
        <f aca="false">IF(L3582="Yes","Y",IF(L3582="No","N",L3582))</f>
        <v>N</v>
      </c>
      <c r="V3582" s="19" t="n">
        <f aca="false">ROUND(R3582*Q3582*(1-S3582),2)</f>
        <v>744.8</v>
      </c>
      <c r="W3582" s="16" t="str">
        <f aca="false">_xlfn.XLOOKUP(D3582,products!$A$2:$A$61,products!$C$2:$C$61,"Not found")</f>
        <v>Electronics</v>
      </c>
    </row>
    <row r="3583" customFormat="false" ht="15" hidden="false" customHeight="false" outlineLevel="0" collapsed="false">
      <c r="A3583" s="16" t="s">
        <v>4918</v>
      </c>
      <c r="B3583" s="16" t="s">
        <v>4912</v>
      </c>
      <c r="C3583" s="16" t="s">
        <v>2402</v>
      </c>
      <c r="D3583" s="16" t="s">
        <v>92</v>
      </c>
      <c r="E3583" s="16" t="n">
        <v>1</v>
      </c>
      <c r="F3583" s="16" t="n">
        <v>4093</v>
      </c>
      <c r="G3583" s="16" t="n">
        <v>0.15</v>
      </c>
      <c r="H3583" s="16" t="s">
        <v>208</v>
      </c>
      <c r="I3583" s="16" t="s">
        <v>47</v>
      </c>
      <c r="J3583" s="16" t="n">
        <v>7</v>
      </c>
      <c r="K3583" s="16" t="n">
        <v>4</v>
      </c>
      <c r="L3583" s="16" t="s">
        <v>41</v>
      </c>
      <c r="M3583" s="18" t="n">
        <f aca="false">IF(ISNUMBER(B3583),B3583,IF(MID(B3583,3,1)="-",DATE(VALUE(RIGHT(B3583,4)),VALUE(MID(B3583,4,2)),VALUE(LEFT(B3583,2))),DATE(VALUE(LEFT(B3583,4)),VALUE(MID(B3583,6,2)),VALUE(RIGHT(B3583,2)))))</f>
        <v>45947</v>
      </c>
      <c r="N3583" s="16" t="n">
        <f aca="false">MONTH(M3583)</f>
        <v>10</v>
      </c>
      <c r="O3583" s="16" t="str">
        <f aca="false">PROPER(TRIM(H3583))</f>
        <v>Jaipur</v>
      </c>
      <c r="P3583" s="16" t="str">
        <f aca="false">IFERROR(VLOOKUP(O3583,city_map!$A$2:$B$6,2,FALSE()),O3583)</f>
        <v>Jaipur</v>
      </c>
      <c r="Q3583" s="16" t="n">
        <f aca="false">IF(ISNUMBER(F3583),F3583,VALUE(SUBSTITUTE(SUBSTITUTE(F3583,"₹",""),",","")))</f>
        <v>4093</v>
      </c>
      <c r="R3583" s="16" t="n">
        <f aca="false">IF(E3583=99,1,E3583)</f>
        <v>1</v>
      </c>
      <c r="S3583" s="16" t="n">
        <f aca="false">IF(G3583="",0,G3583)</f>
        <v>0.15</v>
      </c>
      <c r="T3583" s="16" t="str">
        <f aca="false">IF(I3583="","Unknown",IF(I3583="upi","UPI",I3583))</f>
        <v>Debit Card</v>
      </c>
      <c r="U3583" s="16" t="str">
        <f aca="false">IF(L3583="Yes","Y",IF(L3583="No","N",L3583))</f>
        <v>N</v>
      </c>
      <c r="V3583" s="19" t="n">
        <f aca="false">ROUND(R3583*Q3583*(1-S3583),2)</f>
        <v>3479.05</v>
      </c>
      <c r="W3583" s="16" t="str">
        <f aca="false">_xlfn.XLOOKUP(D3583,products!$A$2:$A$61,products!$C$2:$C$61,"Not found")</f>
        <v>Electronics</v>
      </c>
    </row>
    <row r="3584" customFormat="false" ht="15" hidden="false" customHeight="false" outlineLevel="0" collapsed="false">
      <c r="A3584" s="16" t="s">
        <v>4919</v>
      </c>
      <c r="B3584" s="16" t="s">
        <v>4912</v>
      </c>
      <c r="C3584" s="16" t="s">
        <v>4920</v>
      </c>
      <c r="D3584" s="16" t="s">
        <v>660</v>
      </c>
      <c r="E3584" s="16" t="n">
        <v>1</v>
      </c>
      <c r="F3584" s="16" t="n">
        <v>1876</v>
      </c>
      <c r="G3584" s="16" t="n">
        <v>0.25</v>
      </c>
      <c r="H3584" s="16" t="s">
        <v>208</v>
      </c>
      <c r="I3584" s="16" t="s">
        <v>71</v>
      </c>
      <c r="J3584" s="16" t="n">
        <v>6</v>
      </c>
      <c r="K3584" s="16"/>
      <c r="L3584" s="16" t="s">
        <v>41</v>
      </c>
      <c r="M3584" s="18" t="n">
        <f aca="false">IF(ISNUMBER(B3584),B3584,IF(MID(B3584,3,1)="-",DATE(VALUE(RIGHT(B3584,4)),VALUE(MID(B3584,4,2)),VALUE(LEFT(B3584,2))),DATE(VALUE(LEFT(B3584,4)),VALUE(MID(B3584,6,2)),VALUE(RIGHT(B3584,2)))))</f>
        <v>45947</v>
      </c>
      <c r="N3584" s="16" t="n">
        <f aca="false">MONTH(M3584)</f>
        <v>10</v>
      </c>
      <c r="O3584" s="16" t="str">
        <f aca="false">PROPER(TRIM(H3584))</f>
        <v>Jaipur</v>
      </c>
      <c r="P3584" s="16" t="str">
        <f aca="false">IFERROR(VLOOKUP(O3584,city_map!$A$2:$B$6,2,FALSE()),O3584)</f>
        <v>Jaipur</v>
      </c>
      <c r="Q3584" s="16" t="n">
        <f aca="false">IF(ISNUMBER(F3584),F3584,VALUE(SUBSTITUTE(SUBSTITUTE(F3584,"₹",""),",","")))</f>
        <v>1876</v>
      </c>
      <c r="R3584" s="16" t="n">
        <f aca="false">IF(E3584=99,1,E3584)</f>
        <v>1</v>
      </c>
      <c r="S3584" s="16" t="n">
        <f aca="false">IF(G3584="",0,G3584)</f>
        <v>0.25</v>
      </c>
      <c r="T3584" s="16" t="str">
        <f aca="false">IF(I3584="","Unknown",IF(I3584="upi","UPI",I3584))</f>
        <v>Credit Card</v>
      </c>
      <c r="U3584" s="16" t="str">
        <f aca="false">IF(L3584="Yes","Y",IF(L3584="No","N",L3584))</f>
        <v>N</v>
      </c>
      <c r="V3584" s="19" t="n">
        <f aca="false">ROUND(R3584*Q3584*(1-S3584),2)</f>
        <v>1407</v>
      </c>
      <c r="W3584" s="16" t="str">
        <f aca="false">_xlfn.XLOOKUP(D3584,products!$A$2:$A$61,products!$C$2:$C$61,"Not found")</f>
        <v>Beauty</v>
      </c>
    </row>
    <row r="3585" customFormat="false" ht="15" hidden="false" customHeight="false" outlineLevel="0" collapsed="false">
      <c r="A3585" s="16" t="s">
        <v>4921</v>
      </c>
      <c r="B3585" s="16" t="s">
        <v>4912</v>
      </c>
      <c r="C3585" s="16" t="s">
        <v>756</v>
      </c>
      <c r="D3585" s="16" t="s">
        <v>99</v>
      </c>
      <c r="E3585" s="16" t="n">
        <v>1</v>
      </c>
      <c r="F3585" s="16" t="n">
        <v>685</v>
      </c>
      <c r="G3585" s="16" t="n">
        <v>0.2</v>
      </c>
      <c r="H3585" s="16" t="s">
        <v>130</v>
      </c>
      <c r="I3585" s="16" t="s">
        <v>40</v>
      </c>
      <c r="J3585" s="16" t="n">
        <v>5</v>
      </c>
      <c r="K3585" s="16" t="n">
        <v>4</v>
      </c>
      <c r="L3585" s="16" t="s">
        <v>41</v>
      </c>
      <c r="M3585" s="18" t="n">
        <f aca="false">IF(ISNUMBER(B3585),B3585,IF(MID(B3585,3,1)="-",DATE(VALUE(RIGHT(B3585,4)),VALUE(MID(B3585,4,2)),VALUE(LEFT(B3585,2))),DATE(VALUE(LEFT(B3585,4)),VALUE(MID(B3585,6,2)),VALUE(RIGHT(B3585,2)))))</f>
        <v>45947</v>
      </c>
      <c r="N3585" s="16" t="n">
        <f aca="false">MONTH(M3585)</f>
        <v>10</v>
      </c>
      <c r="O3585" s="16" t="str">
        <f aca="false">PROPER(TRIM(H3585))</f>
        <v>Bengaluru</v>
      </c>
      <c r="P3585" s="16" t="str">
        <f aca="false">IFERROR(VLOOKUP(O3585,city_map!$A$2:$B$6,2,FALSE()),O3585)</f>
        <v>Bengaluru</v>
      </c>
      <c r="Q3585" s="16" t="n">
        <f aca="false">IF(ISNUMBER(F3585),F3585,VALUE(SUBSTITUTE(SUBSTITUTE(F3585,"₹",""),",","")))</f>
        <v>685</v>
      </c>
      <c r="R3585" s="16" t="n">
        <f aca="false">IF(E3585=99,1,E3585)</f>
        <v>1</v>
      </c>
      <c r="S3585" s="16" t="n">
        <f aca="false">IF(G3585="",0,G3585)</f>
        <v>0.2</v>
      </c>
      <c r="T3585" s="16" t="str">
        <f aca="false">IF(I3585="","Unknown",IF(I3585="upi","UPI",I3585))</f>
        <v>COD</v>
      </c>
      <c r="U3585" s="16" t="str">
        <f aca="false">IF(L3585="Yes","Y",IF(L3585="No","N",L3585))</f>
        <v>N</v>
      </c>
      <c r="V3585" s="19" t="n">
        <f aca="false">ROUND(R3585*Q3585*(1-S3585),2)</f>
        <v>548</v>
      </c>
      <c r="W3585" s="16" t="str">
        <f aca="false">_xlfn.XLOOKUP(D3585,products!$A$2:$A$61,products!$C$2:$C$61,"Not found")</f>
        <v>Fashion</v>
      </c>
    </row>
    <row r="3586" customFormat="false" ht="15" hidden="false" customHeight="false" outlineLevel="0" collapsed="false">
      <c r="A3586" s="16" t="s">
        <v>4922</v>
      </c>
      <c r="B3586" s="16" t="s">
        <v>4912</v>
      </c>
      <c r="C3586" s="16" t="s">
        <v>570</v>
      </c>
      <c r="D3586" s="16" t="s">
        <v>63</v>
      </c>
      <c r="E3586" s="16" t="n">
        <v>3</v>
      </c>
      <c r="F3586" s="16" t="n">
        <v>1487</v>
      </c>
      <c r="G3586" s="16" t="n">
        <v>0.3</v>
      </c>
      <c r="H3586" s="16" t="s">
        <v>46</v>
      </c>
      <c r="I3586" s="16" t="s">
        <v>40</v>
      </c>
      <c r="J3586" s="16" t="n">
        <v>4</v>
      </c>
      <c r="K3586" s="16" t="n">
        <v>5</v>
      </c>
      <c r="L3586" s="16" t="s">
        <v>41</v>
      </c>
      <c r="M3586" s="18" t="n">
        <f aca="false">IF(ISNUMBER(B3586),B3586,IF(MID(B3586,3,1)="-",DATE(VALUE(RIGHT(B3586,4)),VALUE(MID(B3586,4,2)),VALUE(LEFT(B3586,2))),DATE(VALUE(LEFT(B3586,4)),VALUE(MID(B3586,6,2)),VALUE(RIGHT(B3586,2)))))</f>
        <v>45947</v>
      </c>
      <c r="N3586" s="16" t="n">
        <f aca="false">MONTH(M3586)</f>
        <v>10</v>
      </c>
      <c r="O3586" s="16" t="str">
        <f aca="false">PROPER(TRIM(H3586))</f>
        <v>Chennai</v>
      </c>
      <c r="P3586" s="16" t="str">
        <f aca="false">IFERROR(VLOOKUP(O3586,city_map!$A$2:$B$6,2,FALSE()),O3586)</f>
        <v>Chennai</v>
      </c>
      <c r="Q3586" s="16" t="n">
        <f aca="false">IF(ISNUMBER(F3586),F3586,VALUE(SUBSTITUTE(SUBSTITUTE(F3586,"₹",""),",","")))</f>
        <v>1487</v>
      </c>
      <c r="R3586" s="16" t="n">
        <f aca="false">IF(E3586=99,1,E3586)</f>
        <v>3</v>
      </c>
      <c r="S3586" s="16" t="n">
        <f aca="false">IF(G3586="",0,G3586)</f>
        <v>0.3</v>
      </c>
      <c r="T3586" s="16" t="str">
        <f aca="false">IF(I3586="","Unknown",IF(I3586="upi","UPI",I3586))</f>
        <v>COD</v>
      </c>
      <c r="U3586" s="16" t="str">
        <f aca="false">IF(L3586="Yes","Y",IF(L3586="No","N",L3586))</f>
        <v>N</v>
      </c>
      <c r="V3586" s="19" t="n">
        <f aca="false">ROUND(R3586*Q3586*(1-S3586),2)</f>
        <v>3122.7</v>
      </c>
      <c r="W3586" s="16" t="str">
        <f aca="false">_xlfn.XLOOKUP(D3586,products!$A$2:$A$61,products!$C$2:$C$61,"Not found")</f>
        <v>Fashion</v>
      </c>
    </row>
    <row r="3587" customFormat="false" ht="15" hidden="false" customHeight="false" outlineLevel="0" collapsed="false">
      <c r="A3587" s="16" t="s">
        <v>4923</v>
      </c>
      <c r="B3587" s="16" t="s">
        <v>4912</v>
      </c>
      <c r="C3587" s="16" t="s">
        <v>2773</v>
      </c>
      <c r="D3587" s="16" t="s">
        <v>63</v>
      </c>
      <c r="E3587" s="16" t="n">
        <v>1</v>
      </c>
      <c r="F3587" s="16" t="n">
        <v>1507</v>
      </c>
      <c r="G3587" s="16" t="n">
        <v>0.1</v>
      </c>
      <c r="H3587" s="16" t="s">
        <v>39</v>
      </c>
      <c r="I3587" s="16" t="s">
        <v>40</v>
      </c>
      <c r="J3587" s="16" t="n">
        <v>6</v>
      </c>
      <c r="K3587" s="16" t="n">
        <v>4</v>
      </c>
      <c r="L3587" s="16" t="s">
        <v>41</v>
      </c>
      <c r="M3587" s="18" t="n">
        <f aca="false">IF(ISNUMBER(B3587),B3587,IF(MID(B3587,3,1)="-",DATE(VALUE(RIGHT(B3587,4)),VALUE(MID(B3587,4,2)),VALUE(LEFT(B3587,2))),DATE(VALUE(LEFT(B3587,4)),VALUE(MID(B3587,6,2)),VALUE(RIGHT(B3587,2)))))</f>
        <v>45947</v>
      </c>
      <c r="N3587" s="16" t="n">
        <f aca="false">MONTH(M3587)</f>
        <v>10</v>
      </c>
      <c r="O3587" s="16" t="str">
        <f aca="false">PROPER(TRIM(H3587))</f>
        <v>Delhi</v>
      </c>
      <c r="P3587" s="16" t="str">
        <f aca="false">IFERROR(VLOOKUP(O3587,city_map!$A$2:$B$6,2,FALSE()),O3587)</f>
        <v>Delhi</v>
      </c>
      <c r="Q3587" s="16" t="n">
        <f aca="false">IF(ISNUMBER(F3587),F3587,VALUE(SUBSTITUTE(SUBSTITUTE(F3587,"₹",""),",","")))</f>
        <v>1507</v>
      </c>
      <c r="R3587" s="16" t="n">
        <f aca="false">IF(E3587=99,1,E3587)</f>
        <v>1</v>
      </c>
      <c r="S3587" s="16" t="n">
        <f aca="false">IF(G3587="",0,G3587)</f>
        <v>0.1</v>
      </c>
      <c r="T3587" s="16" t="str">
        <f aca="false">IF(I3587="","Unknown",IF(I3587="upi","UPI",I3587))</f>
        <v>COD</v>
      </c>
      <c r="U3587" s="16" t="str">
        <f aca="false">IF(L3587="Yes","Y",IF(L3587="No","N",L3587))</f>
        <v>N</v>
      </c>
      <c r="V3587" s="19" t="n">
        <f aca="false">ROUND(R3587*Q3587*(1-S3587),2)</f>
        <v>1356.3</v>
      </c>
      <c r="W3587" s="16" t="str">
        <f aca="false">_xlfn.XLOOKUP(D3587,products!$A$2:$A$61,products!$C$2:$C$61,"Not found")</f>
        <v>Fashion</v>
      </c>
    </row>
    <row r="3588" customFormat="false" ht="15" hidden="false" customHeight="false" outlineLevel="0" collapsed="false">
      <c r="A3588" s="16" t="s">
        <v>4924</v>
      </c>
      <c r="B3588" s="16" t="s">
        <v>4912</v>
      </c>
      <c r="C3588" s="16" t="s">
        <v>272</v>
      </c>
      <c r="D3588" s="16" t="s">
        <v>63</v>
      </c>
      <c r="E3588" s="16" t="n">
        <v>4</v>
      </c>
      <c r="F3588" s="16" t="n">
        <v>1430</v>
      </c>
      <c r="G3588" s="16" t="n">
        <v>0.25</v>
      </c>
      <c r="H3588" s="16" t="s">
        <v>527</v>
      </c>
      <c r="I3588" s="16" t="s">
        <v>40</v>
      </c>
      <c r="J3588" s="16" t="n">
        <v>5</v>
      </c>
      <c r="K3588" s="16" t="n">
        <v>4</v>
      </c>
      <c r="L3588" s="16" t="s">
        <v>41</v>
      </c>
      <c r="M3588" s="18" t="n">
        <f aca="false">IF(ISNUMBER(B3588),B3588,IF(MID(B3588,3,1)="-",DATE(VALUE(RIGHT(B3588,4)),VALUE(MID(B3588,4,2)),VALUE(LEFT(B3588,2))),DATE(VALUE(LEFT(B3588,4)),VALUE(MID(B3588,6,2)),VALUE(RIGHT(B3588,2)))))</f>
        <v>45947</v>
      </c>
      <c r="N3588" s="16" t="n">
        <f aca="false">MONTH(M3588)</f>
        <v>10</v>
      </c>
      <c r="O3588" s="16" t="str">
        <f aca="false">PROPER(TRIM(H3588))</f>
        <v>Bangalore</v>
      </c>
      <c r="P3588" s="16" t="str">
        <f aca="false">IFERROR(VLOOKUP(O3588,city_map!$A$2:$B$6,2,FALSE()),O3588)</f>
        <v>Bengaluru</v>
      </c>
      <c r="Q3588" s="16" t="n">
        <f aca="false">IF(ISNUMBER(F3588),F3588,VALUE(SUBSTITUTE(SUBSTITUTE(F3588,"₹",""),",","")))</f>
        <v>1430</v>
      </c>
      <c r="R3588" s="16" t="n">
        <f aca="false">IF(E3588=99,1,E3588)</f>
        <v>4</v>
      </c>
      <c r="S3588" s="16" t="n">
        <f aca="false">IF(G3588="",0,G3588)</f>
        <v>0.25</v>
      </c>
      <c r="T3588" s="16" t="str">
        <f aca="false">IF(I3588="","Unknown",IF(I3588="upi","UPI",I3588))</f>
        <v>COD</v>
      </c>
      <c r="U3588" s="16" t="str">
        <f aca="false">IF(L3588="Yes","Y",IF(L3588="No","N",L3588))</f>
        <v>N</v>
      </c>
      <c r="V3588" s="19" t="n">
        <f aca="false">ROUND(R3588*Q3588*(1-S3588),2)</f>
        <v>4290</v>
      </c>
      <c r="W3588" s="16" t="str">
        <f aca="false">_xlfn.XLOOKUP(D3588,products!$A$2:$A$61,products!$C$2:$C$61,"Not found")</f>
        <v>Fashion</v>
      </c>
    </row>
    <row r="3589" customFormat="false" ht="15" hidden="false" customHeight="false" outlineLevel="0" collapsed="false">
      <c r="A3589" s="16" t="s">
        <v>4925</v>
      </c>
      <c r="B3589" s="16" t="s">
        <v>4912</v>
      </c>
      <c r="C3589" s="16" t="s">
        <v>2375</v>
      </c>
      <c r="D3589" s="16" t="s">
        <v>203</v>
      </c>
      <c r="E3589" s="16" t="n">
        <v>2</v>
      </c>
      <c r="F3589" s="16" t="n">
        <v>2504</v>
      </c>
      <c r="G3589" s="16" t="n">
        <v>0.25</v>
      </c>
      <c r="H3589" s="16" t="s">
        <v>39</v>
      </c>
      <c r="I3589" s="16" t="s">
        <v>47</v>
      </c>
      <c r="J3589" s="16" t="n">
        <v>6</v>
      </c>
      <c r="K3589" s="16" t="n">
        <v>5</v>
      </c>
      <c r="L3589" s="16" t="s">
        <v>41</v>
      </c>
      <c r="M3589" s="18" t="n">
        <f aca="false">IF(ISNUMBER(B3589),B3589,IF(MID(B3589,3,1)="-",DATE(VALUE(RIGHT(B3589,4)),VALUE(MID(B3589,4,2)),VALUE(LEFT(B3589,2))),DATE(VALUE(LEFT(B3589,4)),VALUE(MID(B3589,6,2)),VALUE(RIGHT(B3589,2)))))</f>
        <v>45947</v>
      </c>
      <c r="N3589" s="16" t="n">
        <f aca="false">MONTH(M3589)</f>
        <v>10</v>
      </c>
      <c r="O3589" s="16" t="str">
        <f aca="false">PROPER(TRIM(H3589))</f>
        <v>Delhi</v>
      </c>
      <c r="P3589" s="16" t="str">
        <f aca="false">IFERROR(VLOOKUP(O3589,city_map!$A$2:$B$6,2,FALSE()),O3589)</f>
        <v>Delhi</v>
      </c>
      <c r="Q3589" s="16" t="n">
        <f aca="false">IF(ISNUMBER(F3589),F3589,VALUE(SUBSTITUTE(SUBSTITUTE(F3589,"₹",""),",","")))</f>
        <v>2504</v>
      </c>
      <c r="R3589" s="16" t="n">
        <f aca="false">IF(E3589=99,1,E3589)</f>
        <v>2</v>
      </c>
      <c r="S3589" s="16" t="n">
        <f aca="false">IF(G3589="",0,G3589)</f>
        <v>0.25</v>
      </c>
      <c r="T3589" s="16" t="str">
        <f aca="false">IF(I3589="","Unknown",IF(I3589="upi","UPI",I3589))</f>
        <v>Debit Card</v>
      </c>
      <c r="U3589" s="16" t="str">
        <f aca="false">IF(L3589="Yes","Y",IF(L3589="No","N",L3589))</f>
        <v>N</v>
      </c>
      <c r="V3589" s="19" t="n">
        <f aca="false">ROUND(R3589*Q3589*(1-S3589),2)</f>
        <v>3756</v>
      </c>
      <c r="W3589" s="16" t="str">
        <f aca="false">_xlfn.XLOOKUP(D3589,products!$A$2:$A$61,products!$C$2:$C$61,"Not found")</f>
        <v>Fashion</v>
      </c>
    </row>
    <row r="3590" customFormat="false" ht="15" hidden="false" customHeight="false" outlineLevel="0" collapsed="false">
      <c r="A3590" s="16" t="s">
        <v>4926</v>
      </c>
      <c r="B3590" s="16" t="s">
        <v>4912</v>
      </c>
      <c r="C3590" s="16" t="s">
        <v>865</v>
      </c>
      <c r="D3590" s="16" t="s">
        <v>211</v>
      </c>
      <c r="E3590" s="16" t="n">
        <v>1</v>
      </c>
      <c r="F3590" s="16" t="n">
        <v>1309</v>
      </c>
      <c r="G3590" s="16" t="n">
        <v>0.1</v>
      </c>
      <c r="H3590" s="16" t="s">
        <v>39</v>
      </c>
      <c r="I3590" s="16" t="s">
        <v>40</v>
      </c>
      <c r="J3590" s="16" t="n">
        <v>4</v>
      </c>
      <c r="K3590" s="16" t="n">
        <v>3</v>
      </c>
      <c r="L3590" s="16" t="s">
        <v>41</v>
      </c>
      <c r="M3590" s="18" t="n">
        <f aca="false">IF(ISNUMBER(B3590),B3590,IF(MID(B3590,3,1)="-",DATE(VALUE(RIGHT(B3590,4)),VALUE(MID(B3590,4,2)),VALUE(LEFT(B3590,2))),DATE(VALUE(LEFT(B3590,4)),VALUE(MID(B3590,6,2)),VALUE(RIGHT(B3590,2)))))</f>
        <v>45947</v>
      </c>
      <c r="N3590" s="16" t="n">
        <f aca="false">MONTH(M3590)</f>
        <v>10</v>
      </c>
      <c r="O3590" s="16" t="str">
        <f aca="false">PROPER(TRIM(H3590))</f>
        <v>Delhi</v>
      </c>
      <c r="P3590" s="16" t="str">
        <f aca="false">IFERROR(VLOOKUP(O3590,city_map!$A$2:$B$6,2,FALSE()),O3590)</f>
        <v>Delhi</v>
      </c>
      <c r="Q3590" s="16" t="n">
        <f aca="false">IF(ISNUMBER(F3590),F3590,VALUE(SUBSTITUTE(SUBSTITUTE(F3590,"₹",""),",","")))</f>
        <v>1309</v>
      </c>
      <c r="R3590" s="16" t="n">
        <f aca="false">IF(E3590=99,1,E3590)</f>
        <v>1</v>
      </c>
      <c r="S3590" s="16" t="n">
        <f aca="false">IF(G3590="",0,G3590)</f>
        <v>0.1</v>
      </c>
      <c r="T3590" s="16" t="str">
        <f aca="false">IF(I3590="","Unknown",IF(I3590="upi","UPI",I3590))</f>
        <v>COD</v>
      </c>
      <c r="U3590" s="16" t="str">
        <f aca="false">IF(L3590="Yes","Y",IF(L3590="No","N",L3590))</f>
        <v>N</v>
      </c>
      <c r="V3590" s="19" t="n">
        <f aca="false">ROUND(R3590*Q3590*(1-S3590),2)</f>
        <v>1178.1</v>
      </c>
      <c r="W3590" s="16" t="str">
        <f aca="false">_xlfn.XLOOKUP(D3590,products!$A$2:$A$61,products!$C$2:$C$61,"Not found")</f>
        <v>Fashion</v>
      </c>
    </row>
    <row r="3591" customFormat="false" ht="15" hidden="false" customHeight="false" outlineLevel="0" collapsed="false">
      <c r="A3591" s="16" t="s">
        <v>4927</v>
      </c>
      <c r="B3591" s="16" t="s">
        <v>4912</v>
      </c>
      <c r="C3591" s="16" t="s">
        <v>2066</v>
      </c>
      <c r="D3591" s="16" t="s">
        <v>173</v>
      </c>
      <c r="E3591" s="16" t="n">
        <v>3</v>
      </c>
      <c r="F3591" s="16" t="n">
        <v>1190</v>
      </c>
      <c r="G3591" s="16" t="n">
        <v>0.15</v>
      </c>
      <c r="H3591" s="16" t="s">
        <v>241</v>
      </c>
      <c r="I3591" s="16" t="s">
        <v>60</v>
      </c>
      <c r="J3591" s="16" t="n">
        <v>6</v>
      </c>
      <c r="K3591" s="16" t="n">
        <v>5</v>
      </c>
      <c r="L3591" s="16" t="s">
        <v>41</v>
      </c>
      <c r="M3591" s="18" t="n">
        <f aca="false">IF(ISNUMBER(B3591),B3591,IF(MID(B3591,3,1)="-",DATE(VALUE(RIGHT(B3591,4)),VALUE(MID(B3591,4,2)),VALUE(LEFT(B3591,2))),DATE(VALUE(LEFT(B3591,4)),VALUE(MID(B3591,6,2)),VALUE(RIGHT(B3591,2)))))</f>
        <v>45947</v>
      </c>
      <c r="N3591" s="16" t="n">
        <f aca="false">MONTH(M3591)</f>
        <v>10</v>
      </c>
      <c r="O3591" s="16" t="str">
        <f aca="false">PROPER(TRIM(H3591))</f>
        <v>Calcutta</v>
      </c>
      <c r="P3591" s="16" t="str">
        <f aca="false">IFERROR(VLOOKUP(O3591,city_map!$A$2:$B$6,2,FALSE()),O3591)</f>
        <v>Kolkata</v>
      </c>
      <c r="Q3591" s="16" t="n">
        <f aca="false">IF(ISNUMBER(F3591),F3591,VALUE(SUBSTITUTE(SUBSTITUTE(F3591,"₹",""),",","")))</f>
        <v>1190</v>
      </c>
      <c r="R3591" s="16" t="n">
        <f aca="false">IF(E3591=99,1,E3591)</f>
        <v>3</v>
      </c>
      <c r="S3591" s="16" t="n">
        <f aca="false">IF(G3591="",0,G3591)</f>
        <v>0.15</v>
      </c>
      <c r="T3591" s="16" t="str">
        <f aca="false">IF(I3591="","Unknown",IF(I3591="upi","UPI",I3591))</f>
        <v>UPI</v>
      </c>
      <c r="U3591" s="16" t="str">
        <f aca="false">IF(L3591="Yes","Y",IF(L3591="No","N",L3591))</f>
        <v>N</v>
      </c>
      <c r="V3591" s="19" t="n">
        <f aca="false">ROUND(R3591*Q3591*(1-S3591),2)</f>
        <v>3034.5</v>
      </c>
      <c r="W3591" s="16" t="str">
        <f aca="false">_xlfn.XLOOKUP(D3591,products!$A$2:$A$61,products!$C$2:$C$61,"Not found")</f>
        <v>Fashion</v>
      </c>
    </row>
    <row r="3592" customFormat="false" ht="15" hidden="false" customHeight="false" outlineLevel="0" collapsed="false">
      <c r="A3592" s="16" t="s">
        <v>4928</v>
      </c>
      <c r="B3592" s="16" t="s">
        <v>4912</v>
      </c>
      <c r="C3592" s="16" t="s">
        <v>3941</v>
      </c>
      <c r="D3592" s="16" t="s">
        <v>63</v>
      </c>
      <c r="E3592" s="16" t="n">
        <v>2</v>
      </c>
      <c r="F3592" s="16" t="n">
        <v>1495</v>
      </c>
      <c r="G3592" s="16" t="n">
        <v>0.15</v>
      </c>
      <c r="H3592" s="16" t="s">
        <v>81</v>
      </c>
      <c r="I3592" s="16" t="s">
        <v>47</v>
      </c>
      <c r="J3592" s="16" t="n">
        <v>3</v>
      </c>
      <c r="K3592" s="16" t="n">
        <v>4</v>
      </c>
      <c r="L3592" s="16" t="s">
        <v>41</v>
      </c>
      <c r="M3592" s="18" t="n">
        <f aca="false">IF(ISNUMBER(B3592),B3592,IF(MID(B3592,3,1)="-",DATE(VALUE(RIGHT(B3592,4)),VALUE(MID(B3592,4,2)),VALUE(LEFT(B3592,2))),DATE(VALUE(LEFT(B3592,4)),VALUE(MID(B3592,6,2)),VALUE(RIGHT(B3592,2)))))</f>
        <v>45947</v>
      </c>
      <c r="N3592" s="16" t="n">
        <f aca="false">MONTH(M3592)</f>
        <v>10</v>
      </c>
      <c r="O3592" s="16" t="str">
        <f aca="false">PROPER(TRIM(H3592))</f>
        <v>Hyderabad</v>
      </c>
      <c r="P3592" s="16" t="str">
        <f aca="false">IFERROR(VLOOKUP(O3592,city_map!$A$2:$B$6,2,FALSE()),O3592)</f>
        <v>Hyderabad</v>
      </c>
      <c r="Q3592" s="16" t="n">
        <f aca="false">IF(ISNUMBER(F3592),F3592,VALUE(SUBSTITUTE(SUBSTITUTE(F3592,"₹",""),",","")))</f>
        <v>1495</v>
      </c>
      <c r="R3592" s="16" t="n">
        <f aca="false">IF(E3592=99,1,E3592)</f>
        <v>2</v>
      </c>
      <c r="S3592" s="16" t="n">
        <f aca="false">IF(G3592="",0,G3592)</f>
        <v>0.15</v>
      </c>
      <c r="T3592" s="16" t="str">
        <f aca="false">IF(I3592="","Unknown",IF(I3592="upi","UPI",I3592))</f>
        <v>Debit Card</v>
      </c>
      <c r="U3592" s="16" t="str">
        <f aca="false">IF(L3592="Yes","Y",IF(L3592="No","N",L3592))</f>
        <v>N</v>
      </c>
      <c r="V3592" s="19" t="n">
        <f aca="false">ROUND(R3592*Q3592*(1-S3592),2)</f>
        <v>2541.5</v>
      </c>
      <c r="W3592" s="16" t="str">
        <f aca="false">_xlfn.XLOOKUP(D3592,products!$A$2:$A$61,products!$C$2:$C$61,"Not found")</f>
        <v>Fashion</v>
      </c>
    </row>
    <row r="3593" customFormat="false" ht="15" hidden="false" customHeight="false" outlineLevel="0" collapsed="false">
      <c r="A3593" s="16" t="s">
        <v>4929</v>
      </c>
      <c r="B3593" s="16" t="s">
        <v>4912</v>
      </c>
      <c r="C3593" s="16" t="s">
        <v>164</v>
      </c>
      <c r="D3593" s="16" t="s">
        <v>88</v>
      </c>
      <c r="E3593" s="16" t="n">
        <v>1</v>
      </c>
      <c r="F3593" s="16" t="n">
        <v>2960</v>
      </c>
      <c r="G3593" s="16" t="n">
        <v>0.15</v>
      </c>
      <c r="H3593" s="16" t="s">
        <v>503</v>
      </c>
      <c r="I3593" s="16" t="s">
        <v>60</v>
      </c>
      <c r="J3593" s="16" t="n">
        <v>12</v>
      </c>
      <c r="K3593" s="16" t="n">
        <v>1</v>
      </c>
      <c r="L3593" s="16" t="s">
        <v>57</v>
      </c>
      <c r="M3593" s="18" t="n">
        <f aca="false">IF(ISNUMBER(B3593),B3593,IF(MID(B3593,3,1)="-",DATE(VALUE(RIGHT(B3593,4)),VALUE(MID(B3593,4,2)),VALUE(LEFT(B3593,2))),DATE(VALUE(LEFT(B3593,4)),VALUE(MID(B3593,6,2)),VALUE(RIGHT(B3593,2)))))</f>
        <v>45947</v>
      </c>
      <c r="N3593" s="16" t="n">
        <f aca="false">MONTH(M3593)</f>
        <v>10</v>
      </c>
      <c r="O3593" s="16" t="str">
        <f aca="false">PROPER(TRIM(H3593))</f>
        <v>Pune</v>
      </c>
      <c r="P3593" s="16" t="str">
        <f aca="false">IFERROR(VLOOKUP(O3593,city_map!$A$2:$B$6,2,FALSE()),O3593)</f>
        <v>Pune</v>
      </c>
      <c r="Q3593" s="16" t="n">
        <f aca="false">IF(ISNUMBER(F3593),F3593,VALUE(SUBSTITUTE(SUBSTITUTE(F3593,"₹",""),",","")))</f>
        <v>2960</v>
      </c>
      <c r="R3593" s="16" t="n">
        <f aca="false">IF(E3593=99,1,E3593)</f>
        <v>1</v>
      </c>
      <c r="S3593" s="16" t="n">
        <f aca="false">IF(G3593="",0,G3593)</f>
        <v>0.15</v>
      </c>
      <c r="T3593" s="16" t="str">
        <f aca="false">IF(I3593="","Unknown",IF(I3593="upi","UPI",I3593))</f>
        <v>UPI</v>
      </c>
      <c r="U3593" s="16" t="str">
        <f aca="false">IF(L3593="Yes","Y",IF(L3593="No","N",L3593))</f>
        <v>Y</v>
      </c>
      <c r="V3593" s="19" t="n">
        <f aca="false">ROUND(R3593*Q3593*(1-S3593),2)</f>
        <v>2516</v>
      </c>
      <c r="W3593" s="16" t="str">
        <f aca="false">_xlfn.XLOOKUP(D3593,products!$A$2:$A$61,products!$C$2:$C$61,"Not found")</f>
        <v>Fashion</v>
      </c>
    </row>
    <row r="3594" customFormat="false" ht="15" hidden="false" customHeight="false" outlineLevel="0" collapsed="false">
      <c r="A3594" s="16" t="s">
        <v>4930</v>
      </c>
      <c r="B3594" s="16" t="s">
        <v>4912</v>
      </c>
      <c r="C3594" s="16" t="s">
        <v>363</v>
      </c>
      <c r="D3594" s="16" t="s">
        <v>222</v>
      </c>
      <c r="E3594" s="16" t="n">
        <v>1</v>
      </c>
      <c r="F3594" s="16" t="n">
        <v>1866</v>
      </c>
      <c r="G3594" s="16" t="n">
        <v>0.15</v>
      </c>
      <c r="H3594" s="16" t="s">
        <v>70</v>
      </c>
      <c r="I3594" s="16" t="s">
        <v>60</v>
      </c>
      <c r="J3594" s="16" t="n">
        <v>8</v>
      </c>
      <c r="K3594" s="16" t="n">
        <v>2</v>
      </c>
      <c r="L3594" s="16" t="s">
        <v>57</v>
      </c>
      <c r="M3594" s="18" t="n">
        <f aca="false">IF(ISNUMBER(B3594),B3594,IF(MID(B3594,3,1)="-",DATE(VALUE(RIGHT(B3594,4)),VALUE(MID(B3594,4,2)),VALUE(LEFT(B3594,2))),DATE(VALUE(LEFT(B3594,4)),VALUE(MID(B3594,6,2)),VALUE(RIGHT(B3594,2)))))</f>
        <v>45947</v>
      </c>
      <c r="N3594" s="16" t="n">
        <f aca="false">MONTH(M3594)</f>
        <v>10</v>
      </c>
      <c r="O3594" s="16" t="str">
        <f aca="false">PROPER(TRIM(H3594))</f>
        <v>Pune</v>
      </c>
      <c r="P3594" s="16" t="str">
        <f aca="false">IFERROR(VLOOKUP(O3594,city_map!$A$2:$B$6,2,FALSE()),O3594)</f>
        <v>Pune</v>
      </c>
      <c r="Q3594" s="16" t="n">
        <f aca="false">IF(ISNUMBER(F3594),F3594,VALUE(SUBSTITUTE(SUBSTITUTE(F3594,"₹",""),",","")))</f>
        <v>1866</v>
      </c>
      <c r="R3594" s="16" t="n">
        <f aca="false">IF(E3594=99,1,E3594)</f>
        <v>1</v>
      </c>
      <c r="S3594" s="16" t="n">
        <f aca="false">IF(G3594="",0,G3594)</f>
        <v>0.15</v>
      </c>
      <c r="T3594" s="16" t="str">
        <f aca="false">IF(I3594="","Unknown",IF(I3594="upi","UPI",I3594))</f>
        <v>UPI</v>
      </c>
      <c r="U3594" s="16" t="str">
        <f aca="false">IF(L3594="Yes","Y",IF(L3594="No","N",L3594))</f>
        <v>Y</v>
      </c>
      <c r="V3594" s="19" t="n">
        <f aca="false">ROUND(R3594*Q3594*(1-S3594),2)</f>
        <v>1586.1</v>
      </c>
      <c r="W3594" s="16" t="str">
        <f aca="false">_xlfn.XLOOKUP(D3594,products!$A$2:$A$61,products!$C$2:$C$61,"Not found")</f>
        <v>Fashion</v>
      </c>
    </row>
    <row r="3595" customFormat="false" ht="15" hidden="false" customHeight="false" outlineLevel="0" collapsed="false">
      <c r="A3595" s="16" t="s">
        <v>4931</v>
      </c>
      <c r="B3595" s="16" t="s">
        <v>4912</v>
      </c>
      <c r="C3595" s="16" t="s">
        <v>1046</v>
      </c>
      <c r="D3595" s="16" t="s">
        <v>222</v>
      </c>
      <c r="E3595" s="16" t="n">
        <v>1</v>
      </c>
      <c r="F3595" s="16" t="n">
        <v>1987</v>
      </c>
      <c r="G3595" s="16" t="n">
        <v>0.15</v>
      </c>
      <c r="H3595" s="16" t="s">
        <v>112</v>
      </c>
      <c r="I3595" s="16" t="s">
        <v>123</v>
      </c>
      <c r="J3595" s="16" t="n">
        <v>7</v>
      </c>
      <c r="K3595" s="16" t="n">
        <v>4</v>
      </c>
      <c r="L3595" s="16" t="s">
        <v>41</v>
      </c>
      <c r="M3595" s="18" t="n">
        <f aca="false">IF(ISNUMBER(B3595),B3595,IF(MID(B3595,3,1)="-",DATE(VALUE(RIGHT(B3595,4)),VALUE(MID(B3595,4,2)),VALUE(LEFT(B3595,2))),DATE(VALUE(LEFT(B3595,4)),VALUE(MID(B3595,6,2)),VALUE(RIGHT(B3595,2)))))</f>
        <v>45947</v>
      </c>
      <c r="N3595" s="16" t="n">
        <f aca="false">MONTH(M3595)</f>
        <v>10</v>
      </c>
      <c r="O3595" s="16" t="str">
        <f aca="false">PROPER(TRIM(H3595))</f>
        <v>Mumbai</v>
      </c>
      <c r="P3595" s="16" t="str">
        <f aca="false">IFERROR(VLOOKUP(O3595,city_map!$A$2:$B$6,2,FALSE()),O3595)</f>
        <v>Mumbai</v>
      </c>
      <c r="Q3595" s="16" t="n">
        <f aca="false">IF(ISNUMBER(F3595),F3595,VALUE(SUBSTITUTE(SUBSTITUTE(F3595,"₹",""),",","")))</f>
        <v>1987</v>
      </c>
      <c r="R3595" s="16" t="n">
        <f aca="false">IF(E3595=99,1,E3595)</f>
        <v>1</v>
      </c>
      <c r="S3595" s="16" t="n">
        <f aca="false">IF(G3595="",0,G3595)</f>
        <v>0.15</v>
      </c>
      <c r="T3595" s="16" t="str">
        <f aca="false">IF(I3595="","Unknown",IF(I3595="upi","UPI",I3595))</f>
        <v>UPI</v>
      </c>
      <c r="U3595" s="16" t="str">
        <f aca="false">IF(L3595="Yes","Y",IF(L3595="No","N",L3595))</f>
        <v>N</v>
      </c>
      <c r="V3595" s="19" t="n">
        <f aca="false">ROUND(R3595*Q3595*(1-S3595),2)</f>
        <v>1688.95</v>
      </c>
      <c r="W3595" s="16" t="str">
        <f aca="false">_xlfn.XLOOKUP(D3595,products!$A$2:$A$61,products!$C$2:$C$61,"Not found")</f>
        <v>Fashion</v>
      </c>
    </row>
    <row r="3596" customFormat="false" ht="15" hidden="false" customHeight="false" outlineLevel="0" collapsed="false">
      <c r="A3596" s="16" t="s">
        <v>4932</v>
      </c>
      <c r="B3596" s="16" t="s">
        <v>4912</v>
      </c>
      <c r="C3596" s="16" t="s">
        <v>1053</v>
      </c>
      <c r="D3596" s="16" t="s">
        <v>393</v>
      </c>
      <c r="E3596" s="16" t="n">
        <v>1</v>
      </c>
      <c r="F3596" s="16" t="n">
        <v>513</v>
      </c>
      <c r="G3596" s="16" t="n">
        <v>0.15</v>
      </c>
      <c r="H3596" s="16" t="s">
        <v>46</v>
      </c>
      <c r="I3596" s="16" t="s">
        <v>60</v>
      </c>
      <c r="J3596" s="16" t="n">
        <v>5</v>
      </c>
      <c r="K3596" s="16" t="n">
        <v>2</v>
      </c>
      <c r="L3596" s="16" t="s">
        <v>57</v>
      </c>
      <c r="M3596" s="18" t="n">
        <f aca="false">IF(ISNUMBER(B3596),B3596,IF(MID(B3596,3,1)="-",DATE(VALUE(RIGHT(B3596,4)),VALUE(MID(B3596,4,2)),VALUE(LEFT(B3596,2))),DATE(VALUE(LEFT(B3596,4)),VALUE(MID(B3596,6,2)),VALUE(RIGHT(B3596,2)))))</f>
        <v>45947</v>
      </c>
      <c r="N3596" s="16" t="n">
        <f aca="false">MONTH(M3596)</f>
        <v>10</v>
      </c>
      <c r="O3596" s="16" t="str">
        <f aca="false">PROPER(TRIM(H3596))</f>
        <v>Chennai</v>
      </c>
      <c r="P3596" s="16" t="str">
        <f aca="false">IFERROR(VLOOKUP(O3596,city_map!$A$2:$B$6,2,FALSE()),O3596)</f>
        <v>Chennai</v>
      </c>
      <c r="Q3596" s="16" t="n">
        <f aca="false">IF(ISNUMBER(F3596),F3596,VALUE(SUBSTITUTE(SUBSTITUTE(F3596,"₹",""),",","")))</f>
        <v>513</v>
      </c>
      <c r="R3596" s="16" t="n">
        <f aca="false">IF(E3596=99,1,E3596)</f>
        <v>1</v>
      </c>
      <c r="S3596" s="16" t="n">
        <f aca="false">IF(G3596="",0,G3596)</f>
        <v>0.15</v>
      </c>
      <c r="T3596" s="16" t="str">
        <f aca="false">IF(I3596="","Unknown",IF(I3596="upi","UPI",I3596))</f>
        <v>UPI</v>
      </c>
      <c r="U3596" s="16" t="str">
        <f aca="false">IF(L3596="Yes","Y",IF(L3596="No","N",L3596))</f>
        <v>Y</v>
      </c>
      <c r="V3596" s="19" t="n">
        <f aca="false">ROUND(R3596*Q3596*(1-S3596),2)</f>
        <v>436.05</v>
      </c>
      <c r="W3596" s="16" t="str">
        <f aca="false">_xlfn.XLOOKUP(D3596,products!$A$2:$A$61,products!$C$2:$C$61,"Not found")</f>
        <v>Fashion</v>
      </c>
    </row>
    <row r="3597" customFormat="false" ht="15" hidden="false" customHeight="false" outlineLevel="0" collapsed="false">
      <c r="A3597" s="16" t="s">
        <v>4933</v>
      </c>
      <c r="B3597" s="16" t="s">
        <v>4912</v>
      </c>
      <c r="C3597" s="16" t="s">
        <v>1249</v>
      </c>
      <c r="D3597" s="16" t="s">
        <v>639</v>
      </c>
      <c r="E3597" s="16" t="n">
        <v>1</v>
      </c>
      <c r="F3597" s="16" t="n">
        <v>837</v>
      </c>
      <c r="G3597" s="16" t="n">
        <v>0.15</v>
      </c>
      <c r="H3597" s="16" t="s">
        <v>39</v>
      </c>
      <c r="I3597" s="16" t="s">
        <v>60</v>
      </c>
      <c r="J3597" s="16" t="n">
        <v>5</v>
      </c>
      <c r="K3597" s="16" t="n">
        <v>4</v>
      </c>
      <c r="L3597" s="16" t="s">
        <v>41</v>
      </c>
      <c r="M3597" s="18" t="n">
        <f aca="false">IF(ISNUMBER(B3597),B3597,IF(MID(B3597,3,1)="-",DATE(VALUE(RIGHT(B3597,4)),VALUE(MID(B3597,4,2)),VALUE(LEFT(B3597,2))),DATE(VALUE(LEFT(B3597,4)),VALUE(MID(B3597,6,2)),VALUE(RIGHT(B3597,2)))))</f>
        <v>45947</v>
      </c>
      <c r="N3597" s="16" t="n">
        <f aca="false">MONTH(M3597)</f>
        <v>10</v>
      </c>
      <c r="O3597" s="16" t="str">
        <f aca="false">PROPER(TRIM(H3597))</f>
        <v>Delhi</v>
      </c>
      <c r="P3597" s="16" t="str">
        <f aca="false">IFERROR(VLOOKUP(O3597,city_map!$A$2:$B$6,2,FALSE()),O3597)</f>
        <v>Delhi</v>
      </c>
      <c r="Q3597" s="16" t="n">
        <f aca="false">IF(ISNUMBER(F3597),F3597,VALUE(SUBSTITUTE(SUBSTITUTE(F3597,"₹",""),",","")))</f>
        <v>837</v>
      </c>
      <c r="R3597" s="16" t="n">
        <f aca="false">IF(E3597=99,1,E3597)</f>
        <v>1</v>
      </c>
      <c r="S3597" s="16" t="n">
        <f aca="false">IF(G3597="",0,G3597)</f>
        <v>0.15</v>
      </c>
      <c r="T3597" s="16" t="str">
        <f aca="false">IF(I3597="","Unknown",IF(I3597="upi","UPI",I3597))</f>
        <v>UPI</v>
      </c>
      <c r="U3597" s="16" t="str">
        <f aca="false">IF(L3597="Yes","Y",IF(L3597="No","N",L3597))</f>
        <v>N</v>
      </c>
      <c r="V3597" s="19" t="n">
        <f aca="false">ROUND(R3597*Q3597*(1-S3597),2)</f>
        <v>711.45</v>
      </c>
      <c r="W3597" s="16" t="str">
        <f aca="false">_xlfn.XLOOKUP(D3597,products!$A$2:$A$61,products!$C$2:$C$61,"Not found")</f>
        <v>Beauty</v>
      </c>
    </row>
    <row r="3598" customFormat="false" ht="15" hidden="false" customHeight="false" outlineLevel="0" collapsed="false">
      <c r="A3598" s="16" t="s">
        <v>4934</v>
      </c>
      <c r="B3598" s="16" t="s">
        <v>4912</v>
      </c>
      <c r="C3598" s="16" t="s">
        <v>891</v>
      </c>
      <c r="D3598" s="16" t="s">
        <v>170</v>
      </c>
      <c r="E3598" s="16" t="n">
        <v>5</v>
      </c>
      <c r="F3598" s="16" t="n">
        <v>3458</v>
      </c>
      <c r="G3598" s="16" t="n">
        <v>0.25</v>
      </c>
      <c r="H3598" s="16" t="s">
        <v>797</v>
      </c>
      <c r="I3598" s="16" t="s">
        <v>40</v>
      </c>
      <c r="J3598" s="16" t="n">
        <v>5</v>
      </c>
      <c r="K3598" s="16" t="n">
        <v>3</v>
      </c>
      <c r="L3598" s="16" t="s">
        <v>41</v>
      </c>
      <c r="M3598" s="18" t="n">
        <f aca="false">IF(ISNUMBER(B3598),B3598,IF(MID(B3598,3,1)="-",DATE(VALUE(RIGHT(B3598,4)),VALUE(MID(B3598,4,2)),VALUE(LEFT(B3598,2))),DATE(VALUE(LEFT(B3598,4)),VALUE(MID(B3598,6,2)),VALUE(RIGHT(B3598,2)))))</f>
        <v>45947</v>
      </c>
      <c r="N3598" s="16" t="n">
        <f aca="false">MONTH(M3598)</f>
        <v>10</v>
      </c>
      <c r="O3598" s="16" t="str">
        <f aca="false">PROPER(TRIM(H3598))</f>
        <v>New Delhi</v>
      </c>
      <c r="P3598" s="16" t="str">
        <f aca="false">IFERROR(VLOOKUP(O3598,city_map!$A$2:$B$6,2,FALSE()),O3598)</f>
        <v>Delhi</v>
      </c>
      <c r="Q3598" s="16" t="n">
        <f aca="false">IF(ISNUMBER(F3598),F3598,VALUE(SUBSTITUTE(SUBSTITUTE(F3598,"₹",""),",","")))</f>
        <v>3458</v>
      </c>
      <c r="R3598" s="16" t="n">
        <f aca="false">IF(E3598=99,1,E3598)</f>
        <v>5</v>
      </c>
      <c r="S3598" s="16" t="n">
        <f aca="false">IF(G3598="",0,G3598)</f>
        <v>0.25</v>
      </c>
      <c r="T3598" s="16" t="str">
        <f aca="false">IF(I3598="","Unknown",IF(I3598="upi","UPI",I3598))</f>
        <v>COD</v>
      </c>
      <c r="U3598" s="16" t="str">
        <f aca="false">IF(L3598="Yes","Y",IF(L3598="No","N",L3598))</f>
        <v>N</v>
      </c>
      <c r="V3598" s="19" t="n">
        <f aca="false">ROUND(R3598*Q3598*(1-S3598),2)</f>
        <v>12967.5</v>
      </c>
      <c r="W3598" s="16" t="str">
        <f aca="false">_xlfn.XLOOKUP(D3598,products!$A$2:$A$61,products!$C$2:$C$61,"Not found")</f>
        <v>Home</v>
      </c>
    </row>
    <row r="3599" customFormat="false" ht="15" hidden="false" customHeight="false" outlineLevel="0" collapsed="false">
      <c r="A3599" s="16" t="s">
        <v>4935</v>
      </c>
      <c r="B3599" s="16" t="s">
        <v>4936</v>
      </c>
      <c r="C3599" s="16" t="s">
        <v>2244</v>
      </c>
      <c r="D3599" s="16" t="s">
        <v>191</v>
      </c>
      <c r="E3599" s="16" t="n">
        <v>1</v>
      </c>
      <c r="F3599" s="16" t="n">
        <v>402</v>
      </c>
      <c r="G3599" s="16" t="n">
        <v>0.2</v>
      </c>
      <c r="H3599" s="16" t="s">
        <v>89</v>
      </c>
      <c r="I3599" s="16" t="s">
        <v>47</v>
      </c>
      <c r="J3599" s="16" t="n">
        <v>7</v>
      </c>
      <c r="K3599" s="16" t="n">
        <v>4</v>
      </c>
      <c r="L3599" s="16" t="s">
        <v>41</v>
      </c>
      <c r="M3599" s="18" t="n">
        <f aca="false">IF(ISNUMBER(B3599),B3599,IF(MID(B3599,3,1)="-",DATE(VALUE(RIGHT(B3599,4)),VALUE(MID(B3599,4,2)),VALUE(LEFT(B3599,2))),DATE(VALUE(LEFT(B3599,4)),VALUE(MID(B3599,6,2)),VALUE(RIGHT(B3599,2)))))</f>
        <v>45948</v>
      </c>
      <c r="N3599" s="16" t="n">
        <f aca="false">MONTH(M3599)</f>
        <v>10</v>
      </c>
      <c r="O3599" s="16" t="str">
        <f aca="false">PROPER(TRIM(H3599))</f>
        <v>Ahmedabad</v>
      </c>
      <c r="P3599" s="16" t="str">
        <f aca="false">IFERROR(VLOOKUP(O3599,city_map!$A$2:$B$6,2,FALSE()),O3599)</f>
        <v>Ahmedabad</v>
      </c>
      <c r="Q3599" s="16" t="n">
        <f aca="false">IF(ISNUMBER(F3599),F3599,VALUE(SUBSTITUTE(SUBSTITUTE(F3599,"₹",""),",","")))</f>
        <v>402</v>
      </c>
      <c r="R3599" s="16" t="n">
        <f aca="false">IF(E3599=99,1,E3599)</f>
        <v>1</v>
      </c>
      <c r="S3599" s="16" t="n">
        <f aca="false">IF(G3599="",0,G3599)</f>
        <v>0.2</v>
      </c>
      <c r="T3599" s="16" t="str">
        <f aca="false">IF(I3599="","Unknown",IF(I3599="upi","UPI",I3599))</f>
        <v>Debit Card</v>
      </c>
      <c r="U3599" s="16" t="str">
        <f aca="false">IF(L3599="Yes","Y",IF(L3599="No","N",L3599))</f>
        <v>N</v>
      </c>
      <c r="V3599" s="19" t="n">
        <f aca="false">ROUND(R3599*Q3599*(1-S3599),2)</f>
        <v>321.6</v>
      </c>
      <c r="W3599" s="16" t="str">
        <f aca="false">_xlfn.XLOOKUP(D3599,products!$A$2:$A$61,products!$C$2:$C$61,"Not found")</f>
        <v>Electronics</v>
      </c>
    </row>
    <row r="3600" customFormat="false" ht="15" hidden="false" customHeight="false" outlineLevel="0" collapsed="false">
      <c r="A3600" s="16" t="s">
        <v>4937</v>
      </c>
      <c r="B3600" s="16" t="s">
        <v>4936</v>
      </c>
      <c r="C3600" s="16" t="s">
        <v>316</v>
      </c>
      <c r="D3600" s="16" t="s">
        <v>84</v>
      </c>
      <c r="E3600" s="16" t="n">
        <v>2</v>
      </c>
      <c r="F3600" s="16" t="n">
        <v>241</v>
      </c>
      <c r="G3600" s="16" t="n">
        <v>0.3</v>
      </c>
      <c r="H3600" s="16" t="s">
        <v>70</v>
      </c>
      <c r="I3600" s="16" t="s">
        <v>71</v>
      </c>
      <c r="J3600" s="16" t="n">
        <v>6</v>
      </c>
      <c r="K3600" s="16" t="n">
        <v>2</v>
      </c>
      <c r="L3600" s="16" t="s">
        <v>57</v>
      </c>
      <c r="M3600" s="18" t="n">
        <f aca="false">IF(ISNUMBER(B3600),B3600,IF(MID(B3600,3,1)="-",DATE(VALUE(RIGHT(B3600,4)),VALUE(MID(B3600,4,2)),VALUE(LEFT(B3600,2))),DATE(VALUE(LEFT(B3600,4)),VALUE(MID(B3600,6,2)),VALUE(RIGHT(B3600,2)))))</f>
        <v>45948</v>
      </c>
      <c r="N3600" s="16" t="n">
        <f aca="false">MONTH(M3600)</f>
        <v>10</v>
      </c>
      <c r="O3600" s="16" t="str">
        <f aca="false">PROPER(TRIM(H3600))</f>
        <v>Pune</v>
      </c>
      <c r="P3600" s="16" t="str">
        <f aca="false">IFERROR(VLOOKUP(O3600,city_map!$A$2:$B$6,2,FALSE()),O3600)</f>
        <v>Pune</v>
      </c>
      <c r="Q3600" s="16" t="n">
        <f aca="false">IF(ISNUMBER(F3600),F3600,VALUE(SUBSTITUTE(SUBSTITUTE(F3600,"₹",""),",","")))</f>
        <v>241</v>
      </c>
      <c r="R3600" s="16" t="n">
        <f aca="false">IF(E3600=99,1,E3600)</f>
        <v>2</v>
      </c>
      <c r="S3600" s="16" t="n">
        <f aca="false">IF(G3600="",0,G3600)</f>
        <v>0.3</v>
      </c>
      <c r="T3600" s="16" t="str">
        <f aca="false">IF(I3600="","Unknown",IF(I3600="upi","UPI",I3600))</f>
        <v>Credit Card</v>
      </c>
      <c r="U3600" s="16" t="str">
        <f aca="false">IF(L3600="Yes","Y",IF(L3600="No","N",L3600))</f>
        <v>Y</v>
      </c>
      <c r="V3600" s="19" t="n">
        <f aca="false">ROUND(R3600*Q3600*(1-S3600),2)</f>
        <v>337.4</v>
      </c>
      <c r="W3600" s="16" t="str">
        <f aca="false">_xlfn.XLOOKUP(D3600,products!$A$2:$A$61,products!$C$2:$C$61,"Not found")</f>
        <v>Beauty</v>
      </c>
    </row>
    <row r="3601" customFormat="false" ht="15" hidden="false" customHeight="false" outlineLevel="0" collapsed="false">
      <c r="A3601" s="16" t="s">
        <v>4938</v>
      </c>
      <c r="B3601" s="16" t="s">
        <v>4936</v>
      </c>
      <c r="C3601" s="16" t="s">
        <v>1294</v>
      </c>
      <c r="D3601" s="16" t="s">
        <v>38</v>
      </c>
      <c r="E3601" s="16" t="n">
        <v>2</v>
      </c>
      <c r="F3601" s="16" t="n">
        <v>362</v>
      </c>
      <c r="G3601" s="16" t="n">
        <v>0.1</v>
      </c>
      <c r="H3601" s="16" t="s">
        <v>120</v>
      </c>
      <c r="I3601" s="16" t="s">
        <v>60</v>
      </c>
      <c r="J3601" s="16" t="n">
        <v>4</v>
      </c>
      <c r="K3601" s="16" t="n">
        <v>5</v>
      </c>
      <c r="L3601" s="16" t="s">
        <v>41</v>
      </c>
      <c r="M3601" s="18" t="n">
        <f aca="false">IF(ISNUMBER(B3601),B3601,IF(MID(B3601,3,1)="-",DATE(VALUE(RIGHT(B3601,4)),VALUE(MID(B3601,4,2)),VALUE(LEFT(B3601,2))),DATE(VALUE(LEFT(B3601,4)),VALUE(MID(B3601,6,2)),VALUE(RIGHT(B3601,2)))))</f>
        <v>45948</v>
      </c>
      <c r="N3601" s="16" t="n">
        <f aca="false">MONTH(M3601)</f>
        <v>10</v>
      </c>
      <c r="O3601" s="16" t="str">
        <f aca="false">PROPER(TRIM(H3601))</f>
        <v>Kolkata</v>
      </c>
      <c r="P3601" s="16" t="str">
        <f aca="false">IFERROR(VLOOKUP(O3601,city_map!$A$2:$B$6,2,FALSE()),O3601)</f>
        <v>Kolkata</v>
      </c>
      <c r="Q3601" s="16" t="n">
        <f aca="false">IF(ISNUMBER(F3601),F3601,VALUE(SUBSTITUTE(SUBSTITUTE(F3601,"₹",""),",","")))</f>
        <v>362</v>
      </c>
      <c r="R3601" s="16" t="n">
        <f aca="false">IF(E3601=99,1,E3601)</f>
        <v>2</v>
      </c>
      <c r="S3601" s="16" t="n">
        <f aca="false">IF(G3601="",0,G3601)</f>
        <v>0.1</v>
      </c>
      <c r="T3601" s="16" t="str">
        <f aca="false">IF(I3601="","Unknown",IF(I3601="upi","UPI",I3601))</f>
        <v>UPI</v>
      </c>
      <c r="U3601" s="16" t="str">
        <f aca="false">IF(L3601="Yes","Y",IF(L3601="No","N",L3601))</f>
        <v>N</v>
      </c>
      <c r="V3601" s="19" t="n">
        <f aca="false">ROUND(R3601*Q3601*(1-S3601),2)</f>
        <v>651.6</v>
      </c>
      <c r="W3601" s="16" t="str">
        <f aca="false">_xlfn.XLOOKUP(D3601,products!$A$2:$A$61,products!$C$2:$C$61,"Not found")</f>
        <v>Books</v>
      </c>
    </row>
    <row r="3602" customFormat="false" ht="15" hidden="false" customHeight="false" outlineLevel="0" collapsed="false">
      <c r="A3602" s="16" t="s">
        <v>4939</v>
      </c>
      <c r="B3602" s="16" t="s">
        <v>4936</v>
      </c>
      <c r="C3602" s="16" t="s">
        <v>1465</v>
      </c>
      <c r="D3602" s="16" t="s">
        <v>146</v>
      </c>
      <c r="E3602" s="16" t="n">
        <v>2</v>
      </c>
      <c r="F3602" s="16" t="n">
        <v>448</v>
      </c>
      <c r="G3602" s="16" t="n">
        <v>0.1</v>
      </c>
      <c r="H3602" s="16" t="s">
        <v>67</v>
      </c>
      <c r="I3602" s="16" t="s">
        <v>71</v>
      </c>
      <c r="J3602" s="16" t="n">
        <v>5</v>
      </c>
      <c r="K3602" s="16" t="n">
        <v>4</v>
      </c>
      <c r="L3602" s="16" t="s">
        <v>41</v>
      </c>
      <c r="M3602" s="18" t="n">
        <f aca="false">IF(ISNUMBER(B3602),B3602,IF(MID(B3602,3,1)="-",DATE(VALUE(RIGHT(B3602,4)),VALUE(MID(B3602,4,2)),VALUE(LEFT(B3602,2))),DATE(VALUE(LEFT(B3602,4)),VALUE(MID(B3602,6,2)),VALUE(RIGHT(B3602,2)))))</f>
        <v>45948</v>
      </c>
      <c r="N3602" s="16" t="n">
        <f aca="false">MONTH(M3602)</f>
        <v>10</v>
      </c>
      <c r="O3602" s="16" t="str">
        <f aca="false">PROPER(TRIM(H3602))</f>
        <v>Kolkata</v>
      </c>
      <c r="P3602" s="16" t="str">
        <f aca="false">IFERROR(VLOOKUP(O3602,city_map!$A$2:$B$6,2,FALSE()),O3602)</f>
        <v>Kolkata</v>
      </c>
      <c r="Q3602" s="16" t="n">
        <f aca="false">IF(ISNUMBER(F3602),F3602,VALUE(SUBSTITUTE(SUBSTITUTE(F3602,"₹",""),",","")))</f>
        <v>448</v>
      </c>
      <c r="R3602" s="16" t="n">
        <f aca="false">IF(E3602=99,1,E3602)</f>
        <v>2</v>
      </c>
      <c r="S3602" s="16" t="n">
        <f aca="false">IF(G3602="",0,G3602)</f>
        <v>0.1</v>
      </c>
      <c r="T3602" s="16" t="str">
        <f aca="false">IF(I3602="","Unknown",IF(I3602="upi","UPI",I3602))</f>
        <v>Credit Card</v>
      </c>
      <c r="U3602" s="16" t="str">
        <f aca="false">IF(L3602="Yes","Y",IF(L3602="No","N",L3602))</f>
        <v>N</v>
      </c>
      <c r="V3602" s="19" t="n">
        <f aca="false">ROUND(R3602*Q3602*(1-S3602),2)</f>
        <v>806.4</v>
      </c>
      <c r="W3602" s="16" t="str">
        <f aca="false">_xlfn.XLOOKUP(D3602,products!$A$2:$A$61,products!$C$2:$C$61,"Not found")</f>
        <v>Beauty</v>
      </c>
    </row>
    <row r="3603" customFormat="false" ht="15" hidden="false" customHeight="false" outlineLevel="0" collapsed="false">
      <c r="A3603" s="16" t="s">
        <v>4940</v>
      </c>
      <c r="B3603" s="16" t="s">
        <v>4936</v>
      </c>
      <c r="C3603" s="16" t="s">
        <v>1251</v>
      </c>
      <c r="D3603" s="16" t="s">
        <v>99</v>
      </c>
      <c r="E3603" s="16" t="n">
        <v>1</v>
      </c>
      <c r="F3603" s="16" t="n">
        <v>668</v>
      </c>
      <c r="G3603" s="16" t="n">
        <v>0.2</v>
      </c>
      <c r="H3603" s="16" t="s">
        <v>46</v>
      </c>
      <c r="I3603" s="16" t="s">
        <v>60</v>
      </c>
      <c r="J3603" s="16" t="n">
        <v>6</v>
      </c>
      <c r="K3603" s="16" t="n">
        <v>3</v>
      </c>
      <c r="L3603" s="16" t="s">
        <v>57</v>
      </c>
      <c r="M3603" s="18" t="n">
        <f aca="false">IF(ISNUMBER(B3603),B3603,IF(MID(B3603,3,1)="-",DATE(VALUE(RIGHT(B3603,4)),VALUE(MID(B3603,4,2)),VALUE(LEFT(B3603,2))),DATE(VALUE(LEFT(B3603,4)),VALUE(MID(B3603,6,2)),VALUE(RIGHT(B3603,2)))))</f>
        <v>45948</v>
      </c>
      <c r="N3603" s="16" t="n">
        <f aca="false">MONTH(M3603)</f>
        <v>10</v>
      </c>
      <c r="O3603" s="16" t="str">
        <f aca="false">PROPER(TRIM(H3603))</f>
        <v>Chennai</v>
      </c>
      <c r="P3603" s="16" t="str">
        <f aca="false">IFERROR(VLOOKUP(O3603,city_map!$A$2:$B$6,2,FALSE()),O3603)</f>
        <v>Chennai</v>
      </c>
      <c r="Q3603" s="16" t="n">
        <f aca="false">IF(ISNUMBER(F3603),F3603,VALUE(SUBSTITUTE(SUBSTITUTE(F3603,"₹",""),",","")))</f>
        <v>668</v>
      </c>
      <c r="R3603" s="16" t="n">
        <f aca="false">IF(E3603=99,1,E3603)</f>
        <v>1</v>
      </c>
      <c r="S3603" s="16" t="n">
        <f aca="false">IF(G3603="",0,G3603)</f>
        <v>0.2</v>
      </c>
      <c r="T3603" s="16" t="str">
        <f aca="false">IF(I3603="","Unknown",IF(I3603="upi","UPI",I3603))</f>
        <v>UPI</v>
      </c>
      <c r="U3603" s="16" t="str">
        <f aca="false">IF(L3603="Yes","Y",IF(L3603="No","N",L3603))</f>
        <v>Y</v>
      </c>
      <c r="V3603" s="19" t="n">
        <f aca="false">ROUND(R3603*Q3603*(1-S3603),2)</f>
        <v>534.4</v>
      </c>
      <c r="W3603" s="16" t="str">
        <f aca="false">_xlfn.XLOOKUP(D3603,products!$A$2:$A$61,products!$C$2:$C$61,"Not found")</f>
        <v>Fashion</v>
      </c>
    </row>
    <row r="3604" customFormat="false" ht="15" hidden="false" customHeight="false" outlineLevel="0" collapsed="false">
      <c r="A3604" s="16" t="s">
        <v>4941</v>
      </c>
      <c r="B3604" s="16" t="s">
        <v>4936</v>
      </c>
      <c r="C3604" s="16" t="s">
        <v>898</v>
      </c>
      <c r="D3604" s="16" t="s">
        <v>170</v>
      </c>
      <c r="E3604" s="16" t="n">
        <v>1</v>
      </c>
      <c r="F3604" s="16" t="n">
        <v>3231</v>
      </c>
      <c r="G3604" s="16" t="n">
        <v>0.1</v>
      </c>
      <c r="H3604" s="16" t="s">
        <v>70</v>
      </c>
      <c r="I3604" s="16" t="s">
        <v>60</v>
      </c>
      <c r="J3604" s="16" t="n">
        <v>7</v>
      </c>
      <c r="K3604" s="16" t="n">
        <v>3</v>
      </c>
      <c r="L3604" s="16" t="s">
        <v>41</v>
      </c>
      <c r="M3604" s="18" t="n">
        <f aca="false">IF(ISNUMBER(B3604),B3604,IF(MID(B3604,3,1)="-",DATE(VALUE(RIGHT(B3604,4)),VALUE(MID(B3604,4,2)),VALUE(LEFT(B3604,2))),DATE(VALUE(LEFT(B3604,4)),VALUE(MID(B3604,6,2)),VALUE(RIGHT(B3604,2)))))</f>
        <v>45948</v>
      </c>
      <c r="N3604" s="16" t="n">
        <f aca="false">MONTH(M3604)</f>
        <v>10</v>
      </c>
      <c r="O3604" s="16" t="str">
        <f aca="false">PROPER(TRIM(H3604))</f>
        <v>Pune</v>
      </c>
      <c r="P3604" s="16" t="str">
        <f aca="false">IFERROR(VLOOKUP(O3604,city_map!$A$2:$B$6,2,FALSE()),O3604)</f>
        <v>Pune</v>
      </c>
      <c r="Q3604" s="16" t="n">
        <f aca="false">IF(ISNUMBER(F3604),F3604,VALUE(SUBSTITUTE(SUBSTITUTE(F3604,"₹",""),",","")))</f>
        <v>3231</v>
      </c>
      <c r="R3604" s="16" t="n">
        <f aca="false">IF(E3604=99,1,E3604)</f>
        <v>1</v>
      </c>
      <c r="S3604" s="16" t="n">
        <f aca="false">IF(G3604="",0,G3604)</f>
        <v>0.1</v>
      </c>
      <c r="T3604" s="16" t="str">
        <f aca="false">IF(I3604="","Unknown",IF(I3604="upi","UPI",I3604))</f>
        <v>UPI</v>
      </c>
      <c r="U3604" s="16" t="str">
        <f aca="false">IF(L3604="Yes","Y",IF(L3604="No","N",L3604))</f>
        <v>N</v>
      </c>
      <c r="V3604" s="19" t="n">
        <f aca="false">ROUND(R3604*Q3604*(1-S3604),2)</f>
        <v>2907.9</v>
      </c>
      <c r="W3604" s="16" t="str">
        <f aca="false">_xlfn.XLOOKUP(D3604,products!$A$2:$A$61,products!$C$2:$C$61,"Not found")</f>
        <v>Home</v>
      </c>
    </row>
    <row r="3605" customFormat="false" ht="15" hidden="false" customHeight="false" outlineLevel="0" collapsed="false">
      <c r="A3605" s="16" t="s">
        <v>4942</v>
      </c>
      <c r="B3605" s="16" t="s">
        <v>4936</v>
      </c>
      <c r="C3605" s="16" t="s">
        <v>1241</v>
      </c>
      <c r="D3605" s="16" t="s">
        <v>291</v>
      </c>
      <c r="E3605" s="16" t="n">
        <v>1</v>
      </c>
      <c r="F3605" s="16" t="n">
        <v>1159</v>
      </c>
      <c r="G3605" s="16" t="n">
        <v>0.2</v>
      </c>
      <c r="H3605" s="16" t="s">
        <v>208</v>
      </c>
      <c r="I3605" s="16" t="s">
        <v>60</v>
      </c>
      <c r="J3605" s="16" t="n">
        <v>6</v>
      </c>
      <c r="K3605" s="16" t="n">
        <v>4</v>
      </c>
      <c r="L3605" s="16" t="s">
        <v>41</v>
      </c>
      <c r="M3605" s="18" t="n">
        <f aca="false">IF(ISNUMBER(B3605),B3605,IF(MID(B3605,3,1)="-",DATE(VALUE(RIGHT(B3605,4)),VALUE(MID(B3605,4,2)),VALUE(LEFT(B3605,2))),DATE(VALUE(LEFT(B3605,4)),VALUE(MID(B3605,6,2)),VALUE(RIGHT(B3605,2)))))</f>
        <v>45948</v>
      </c>
      <c r="N3605" s="16" t="n">
        <f aca="false">MONTH(M3605)</f>
        <v>10</v>
      </c>
      <c r="O3605" s="16" t="str">
        <f aca="false">PROPER(TRIM(H3605))</f>
        <v>Jaipur</v>
      </c>
      <c r="P3605" s="16" t="str">
        <f aca="false">IFERROR(VLOOKUP(O3605,city_map!$A$2:$B$6,2,FALSE()),O3605)</f>
        <v>Jaipur</v>
      </c>
      <c r="Q3605" s="16" t="n">
        <f aca="false">IF(ISNUMBER(F3605),F3605,VALUE(SUBSTITUTE(SUBSTITUTE(F3605,"₹",""),",","")))</f>
        <v>1159</v>
      </c>
      <c r="R3605" s="16" t="n">
        <f aca="false">IF(E3605=99,1,E3605)</f>
        <v>1</v>
      </c>
      <c r="S3605" s="16" t="n">
        <f aca="false">IF(G3605="",0,G3605)</f>
        <v>0.2</v>
      </c>
      <c r="T3605" s="16" t="str">
        <f aca="false">IF(I3605="","Unknown",IF(I3605="upi","UPI",I3605))</f>
        <v>UPI</v>
      </c>
      <c r="U3605" s="16" t="str">
        <f aca="false">IF(L3605="Yes","Y",IF(L3605="No","N",L3605))</f>
        <v>N</v>
      </c>
      <c r="V3605" s="19" t="n">
        <f aca="false">ROUND(R3605*Q3605*(1-S3605),2)</f>
        <v>927.2</v>
      </c>
      <c r="W3605" s="16" t="str">
        <f aca="false">_xlfn.XLOOKUP(D3605,products!$A$2:$A$61,products!$C$2:$C$61,"Not found")</f>
        <v>Electronics</v>
      </c>
    </row>
    <row r="3606" customFormat="false" ht="15" hidden="false" customHeight="false" outlineLevel="0" collapsed="false">
      <c r="A3606" s="16" t="s">
        <v>4943</v>
      </c>
      <c r="B3606" s="16" t="s">
        <v>4936</v>
      </c>
      <c r="C3606" s="16" t="s">
        <v>110</v>
      </c>
      <c r="D3606" s="16" t="s">
        <v>222</v>
      </c>
      <c r="E3606" s="16" t="n">
        <v>1</v>
      </c>
      <c r="F3606" s="16" t="n">
        <v>1825</v>
      </c>
      <c r="G3606" s="16" t="n">
        <v>0.3</v>
      </c>
      <c r="H3606" s="16" t="s">
        <v>70</v>
      </c>
      <c r="I3606" s="16" t="s">
        <v>60</v>
      </c>
      <c r="J3606" s="16" t="n">
        <v>5</v>
      </c>
      <c r="K3606" s="16"/>
      <c r="L3606" s="16" t="s">
        <v>41</v>
      </c>
      <c r="M3606" s="18" t="n">
        <f aca="false">IF(ISNUMBER(B3606),B3606,IF(MID(B3606,3,1)="-",DATE(VALUE(RIGHT(B3606,4)),VALUE(MID(B3606,4,2)),VALUE(LEFT(B3606,2))),DATE(VALUE(LEFT(B3606,4)),VALUE(MID(B3606,6,2)),VALUE(RIGHT(B3606,2)))))</f>
        <v>45948</v>
      </c>
      <c r="N3606" s="16" t="n">
        <f aca="false">MONTH(M3606)</f>
        <v>10</v>
      </c>
      <c r="O3606" s="16" t="str">
        <f aca="false">PROPER(TRIM(H3606))</f>
        <v>Pune</v>
      </c>
      <c r="P3606" s="16" t="str">
        <f aca="false">IFERROR(VLOOKUP(O3606,city_map!$A$2:$B$6,2,FALSE()),O3606)</f>
        <v>Pune</v>
      </c>
      <c r="Q3606" s="16" t="n">
        <f aca="false">IF(ISNUMBER(F3606),F3606,VALUE(SUBSTITUTE(SUBSTITUTE(F3606,"₹",""),",","")))</f>
        <v>1825</v>
      </c>
      <c r="R3606" s="16" t="n">
        <f aca="false">IF(E3606=99,1,E3606)</f>
        <v>1</v>
      </c>
      <c r="S3606" s="16" t="n">
        <f aca="false">IF(G3606="",0,G3606)</f>
        <v>0.3</v>
      </c>
      <c r="T3606" s="16" t="str">
        <f aca="false">IF(I3606="","Unknown",IF(I3606="upi","UPI",I3606))</f>
        <v>UPI</v>
      </c>
      <c r="U3606" s="16" t="str">
        <f aca="false">IF(L3606="Yes","Y",IF(L3606="No","N",L3606))</f>
        <v>N</v>
      </c>
      <c r="V3606" s="19" t="n">
        <f aca="false">ROUND(R3606*Q3606*(1-S3606),2)</f>
        <v>1277.5</v>
      </c>
      <c r="W3606" s="16" t="str">
        <f aca="false">_xlfn.XLOOKUP(D3606,products!$A$2:$A$61,products!$C$2:$C$61,"Not found")</f>
        <v>Fashion</v>
      </c>
    </row>
    <row r="3607" customFormat="false" ht="15" hidden="false" customHeight="false" outlineLevel="0" collapsed="false">
      <c r="A3607" s="16" t="s">
        <v>4944</v>
      </c>
      <c r="B3607" s="16" t="s">
        <v>4936</v>
      </c>
      <c r="C3607" s="16" t="s">
        <v>480</v>
      </c>
      <c r="D3607" s="16" t="s">
        <v>111</v>
      </c>
      <c r="E3607" s="16" t="n">
        <v>3</v>
      </c>
      <c r="F3607" s="16" t="n">
        <v>980</v>
      </c>
      <c r="G3607" s="16" t="n">
        <v>0.1</v>
      </c>
      <c r="H3607" s="16" t="s">
        <v>81</v>
      </c>
      <c r="I3607" s="16" t="s">
        <v>40</v>
      </c>
      <c r="J3607" s="16" t="n">
        <v>3</v>
      </c>
      <c r="K3607" s="16" t="n">
        <v>4</v>
      </c>
      <c r="L3607" s="16" t="s">
        <v>41</v>
      </c>
      <c r="M3607" s="18" t="n">
        <f aca="false">IF(ISNUMBER(B3607),B3607,IF(MID(B3607,3,1)="-",DATE(VALUE(RIGHT(B3607,4)),VALUE(MID(B3607,4,2)),VALUE(LEFT(B3607,2))),DATE(VALUE(LEFT(B3607,4)),VALUE(MID(B3607,6,2)),VALUE(RIGHT(B3607,2)))))</f>
        <v>45948</v>
      </c>
      <c r="N3607" s="16" t="n">
        <f aca="false">MONTH(M3607)</f>
        <v>10</v>
      </c>
      <c r="O3607" s="16" t="str">
        <f aca="false">PROPER(TRIM(H3607))</f>
        <v>Hyderabad</v>
      </c>
      <c r="P3607" s="16" t="str">
        <f aca="false">IFERROR(VLOOKUP(O3607,city_map!$A$2:$B$6,2,FALSE()),O3607)</f>
        <v>Hyderabad</v>
      </c>
      <c r="Q3607" s="16" t="n">
        <f aca="false">IF(ISNUMBER(F3607),F3607,VALUE(SUBSTITUTE(SUBSTITUTE(F3607,"₹",""),",","")))</f>
        <v>980</v>
      </c>
      <c r="R3607" s="16" t="n">
        <f aca="false">IF(E3607=99,1,E3607)</f>
        <v>3</v>
      </c>
      <c r="S3607" s="16" t="n">
        <f aca="false">IF(G3607="",0,G3607)</f>
        <v>0.1</v>
      </c>
      <c r="T3607" s="16" t="str">
        <f aca="false">IF(I3607="","Unknown",IF(I3607="upi","UPI",I3607))</f>
        <v>COD</v>
      </c>
      <c r="U3607" s="16" t="str">
        <f aca="false">IF(L3607="Yes","Y",IF(L3607="No","N",L3607))</f>
        <v>N</v>
      </c>
      <c r="V3607" s="19" t="n">
        <f aca="false">ROUND(R3607*Q3607*(1-S3607),2)</f>
        <v>2646</v>
      </c>
      <c r="W3607" s="16" t="str">
        <f aca="false">_xlfn.XLOOKUP(D3607,products!$A$2:$A$61,products!$C$2:$C$61,"Not found")</f>
        <v>Books</v>
      </c>
    </row>
    <row r="3608" customFormat="false" ht="15" hidden="false" customHeight="false" outlineLevel="0" collapsed="false">
      <c r="A3608" s="16" t="s">
        <v>4945</v>
      </c>
      <c r="B3608" s="16" t="s">
        <v>4936</v>
      </c>
      <c r="C3608" s="16" t="s">
        <v>138</v>
      </c>
      <c r="D3608" s="16" t="s">
        <v>254</v>
      </c>
      <c r="E3608" s="16" t="n">
        <v>2</v>
      </c>
      <c r="F3608" s="16" t="n">
        <v>969</v>
      </c>
      <c r="G3608" s="16" t="n">
        <v>0.1</v>
      </c>
      <c r="H3608" s="16" t="s">
        <v>130</v>
      </c>
      <c r="I3608" s="16" t="s">
        <v>60</v>
      </c>
      <c r="J3608" s="16" t="n">
        <v>4</v>
      </c>
      <c r="K3608" s="16" t="n">
        <v>4</v>
      </c>
      <c r="L3608" s="16" t="s">
        <v>41</v>
      </c>
      <c r="M3608" s="18" t="n">
        <f aca="false">IF(ISNUMBER(B3608),B3608,IF(MID(B3608,3,1)="-",DATE(VALUE(RIGHT(B3608,4)),VALUE(MID(B3608,4,2)),VALUE(LEFT(B3608,2))),DATE(VALUE(LEFT(B3608,4)),VALUE(MID(B3608,6,2)),VALUE(RIGHT(B3608,2)))))</f>
        <v>45948</v>
      </c>
      <c r="N3608" s="16" t="n">
        <f aca="false">MONTH(M3608)</f>
        <v>10</v>
      </c>
      <c r="O3608" s="16" t="str">
        <f aca="false">PROPER(TRIM(H3608))</f>
        <v>Bengaluru</v>
      </c>
      <c r="P3608" s="16" t="str">
        <f aca="false">IFERROR(VLOOKUP(O3608,city_map!$A$2:$B$6,2,FALSE()),O3608)</f>
        <v>Bengaluru</v>
      </c>
      <c r="Q3608" s="16" t="n">
        <f aca="false">IF(ISNUMBER(F3608),F3608,VALUE(SUBSTITUTE(SUBSTITUTE(F3608,"₹",""),",","")))</f>
        <v>969</v>
      </c>
      <c r="R3608" s="16" t="n">
        <f aca="false">IF(E3608=99,1,E3608)</f>
        <v>2</v>
      </c>
      <c r="S3608" s="16" t="n">
        <f aca="false">IF(G3608="",0,G3608)</f>
        <v>0.1</v>
      </c>
      <c r="T3608" s="16" t="str">
        <f aca="false">IF(I3608="","Unknown",IF(I3608="upi","UPI",I3608))</f>
        <v>UPI</v>
      </c>
      <c r="U3608" s="16" t="str">
        <f aca="false">IF(L3608="Yes","Y",IF(L3608="No","N",L3608))</f>
        <v>N</v>
      </c>
      <c r="V3608" s="19" t="n">
        <f aca="false">ROUND(R3608*Q3608*(1-S3608),2)</f>
        <v>1744.2</v>
      </c>
      <c r="W3608" s="16" t="str">
        <f aca="false">_xlfn.XLOOKUP(D3608,products!$A$2:$A$61,products!$C$2:$C$61,"Not found")</f>
        <v>Fashion</v>
      </c>
    </row>
    <row r="3609" customFormat="false" ht="15" hidden="false" customHeight="false" outlineLevel="0" collapsed="false">
      <c r="A3609" s="16" t="s">
        <v>4946</v>
      </c>
      <c r="B3609" s="16" t="s">
        <v>4936</v>
      </c>
      <c r="C3609" s="16" t="s">
        <v>931</v>
      </c>
      <c r="D3609" s="16" t="s">
        <v>51</v>
      </c>
      <c r="E3609" s="16" t="n">
        <v>2</v>
      </c>
      <c r="F3609" s="16" t="n">
        <v>2279</v>
      </c>
      <c r="G3609" s="16" t="n">
        <v>0.25</v>
      </c>
      <c r="H3609" s="16" t="s">
        <v>81</v>
      </c>
      <c r="I3609" s="16" t="s">
        <v>40</v>
      </c>
      <c r="J3609" s="16" t="n">
        <v>6</v>
      </c>
      <c r="K3609" s="16" t="n">
        <v>3</v>
      </c>
      <c r="L3609" s="16" t="s">
        <v>41</v>
      </c>
      <c r="M3609" s="18" t="n">
        <f aca="false">IF(ISNUMBER(B3609),B3609,IF(MID(B3609,3,1)="-",DATE(VALUE(RIGHT(B3609,4)),VALUE(MID(B3609,4,2)),VALUE(LEFT(B3609,2))),DATE(VALUE(LEFT(B3609,4)),VALUE(MID(B3609,6,2)),VALUE(RIGHT(B3609,2)))))</f>
        <v>45948</v>
      </c>
      <c r="N3609" s="16" t="n">
        <f aca="false">MONTH(M3609)</f>
        <v>10</v>
      </c>
      <c r="O3609" s="16" t="str">
        <f aca="false">PROPER(TRIM(H3609))</f>
        <v>Hyderabad</v>
      </c>
      <c r="P3609" s="16" t="str">
        <f aca="false">IFERROR(VLOOKUP(O3609,city_map!$A$2:$B$6,2,FALSE()),O3609)</f>
        <v>Hyderabad</v>
      </c>
      <c r="Q3609" s="16" t="n">
        <f aca="false">IF(ISNUMBER(F3609),F3609,VALUE(SUBSTITUTE(SUBSTITUTE(F3609,"₹",""),",","")))</f>
        <v>2279</v>
      </c>
      <c r="R3609" s="16" t="n">
        <f aca="false">IF(E3609=99,1,E3609)</f>
        <v>2</v>
      </c>
      <c r="S3609" s="16" t="n">
        <f aca="false">IF(G3609="",0,G3609)</f>
        <v>0.25</v>
      </c>
      <c r="T3609" s="16" t="str">
        <f aca="false">IF(I3609="","Unknown",IF(I3609="upi","UPI",I3609))</f>
        <v>COD</v>
      </c>
      <c r="U3609" s="16" t="str">
        <f aca="false">IF(L3609="Yes","Y",IF(L3609="No","N",L3609))</f>
        <v>N</v>
      </c>
      <c r="V3609" s="19" t="n">
        <f aca="false">ROUND(R3609*Q3609*(1-S3609),2)</f>
        <v>3418.5</v>
      </c>
      <c r="W3609" s="16" t="str">
        <f aca="false">_xlfn.XLOOKUP(D3609,products!$A$2:$A$61,products!$C$2:$C$61,"Not found")</f>
        <v>Fashion</v>
      </c>
    </row>
    <row r="3610" customFormat="false" ht="15" hidden="false" customHeight="false" outlineLevel="0" collapsed="false">
      <c r="A3610" s="16" t="s">
        <v>4947</v>
      </c>
      <c r="B3610" s="16" t="s">
        <v>4936</v>
      </c>
      <c r="C3610" s="16" t="s">
        <v>1215</v>
      </c>
      <c r="D3610" s="16" t="s">
        <v>165</v>
      </c>
      <c r="E3610" s="16" t="n">
        <v>2</v>
      </c>
      <c r="F3610" s="16" t="n">
        <v>884</v>
      </c>
      <c r="G3610" s="16" t="n">
        <v>0.15</v>
      </c>
      <c r="H3610" s="16" t="s">
        <v>130</v>
      </c>
      <c r="I3610" s="16" t="s">
        <v>60</v>
      </c>
      <c r="J3610" s="16" t="n">
        <v>4</v>
      </c>
      <c r="K3610" s="16" t="n">
        <v>4</v>
      </c>
      <c r="L3610" s="16" t="s">
        <v>41</v>
      </c>
      <c r="M3610" s="18" t="n">
        <f aca="false">IF(ISNUMBER(B3610),B3610,IF(MID(B3610,3,1)="-",DATE(VALUE(RIGHT(B3610,4)),VALUE(MID(B3610,4,2)),VALUE(LEFT(B3610,2))),DATE(VALUE(LEFT(B3610,4)),VALUE(MID(B3610,6,2)),VALUE(RIGHT(B3610,2)))))</f>
        <v>45948</v>
      </c>
      <c r="N3610" s="16" t="n">
        <f aca="false">MONTH(M3610)</f>
        <v>10</v>
      </c>
      <c r="O3610" s="16" t="str">
        <f aca="false">PROPER(TRIM(H3610))</f>
        <v>Bengaluru</v>
      </c>
      <c r="P3610" s="16" t="str">
        <f aca="false">IFERROR(VLOOKUP(O3610,city_map!$A$2:$B$6,2,FALSE()),O3610)</f>
        <v>Bengaluru</v>
      </c>
      <c r="Q3610" s="16" t="n">
        <f aca="false">IF(ISNUMBER(F3610),F3610,VALUE(SUBSTITUTE(SUBSTITUTE(F3610,"₹",""),",","")))</f>
        <v>884</v>
      </c>
      <c r="R3610" s="16" t="n">
        <f aca="false">IF(E3610=99,1,E3610)</f>
        <v>2</v>
      </c>
      <c r="S3610" s="16" t="n">
        <f aca="false">IF(G3610="",0,G3610)</f>
        <v>0.15</v>
      </c>
      <c r="T3610" s="16" t="str">
        <f aca="false">IF(I3610="","Unknown",IF(I3610="upi","UPI",I3610))</f>
        <v>UPI</v>
      </c>
      <c r="U3610" s="16" t="str">
        <f aca="false">IF(L3610="Yes","Y",IF(L3610="No","N",L3610))</f>
        <v>N</v>
      </c>
      <c r="V3610" s="19" t="n">
        <f aca="false">ROUND(R3610*Q3610*(1-S3610),2)</f>
        <v>1502.8</v>
      </c>
      <c r="W3610" s="16" t="str">
        <f aca="false">_xlfn.XLOOKUP(D3610,products!$A$2:$A$61,products!$C$2:$C$61,"Not found")</f>
        <v>Electronics</v>
      </c>
    </row>
    <row r="3611" customFormat="false" ht="15" hidden="false" customHeight="false" outlineLevel="0" collapsed="false">
      <c r="A3611" s="16" t="s">
        <v>4948</v>
      </c>
      <c r="B3611" s="16" t="s">
        <v>4936</v>
      </c>
      <c r="C3611" s="16" t="s">
        <v>891</v>
      </c>
      <c r="D3611" s="16" t="s">
        <v>191</v>
      </c>
      <c r="E3611" s="16" t="n">
        <v>1</v>
      </c>
      <c r="F3611" s="16" t="n">
        <v>396</v>
      </c>
      <c r="G3611" s="16" t="n">
        <v>0.1</v>
      </c>
      <c r="H3611" s="16" t="s">
        <v>39</v>
      </c>
      <c r="I3611" s="16" t="s">
        <v>71</v>
      </c>
      <c r="J3611" s="16" t="n">
        <v>3</v>
      </c>
      <c r="K3611" s="16" t="n">
        <v>4</v>
      </c>
      <c r="L3611" s="16" t="s">
        <v>41</v>
      </c>
      <c r="M3611" s="18" t="n">
        <f aca="false">IF(ISNUMBER(B3611),B3611,IF(MID(B3611,3,1)="-",DATE(VALUE(RIGHT(B3611,4)),VALUE(MID(B3611,4,2)),VALUE(LEFT(B3611,2))),DATE(VALUE(LEFT(B3611,4)),VALUE(MID(B3611,6,2)),VALUE(RIGHT(B3611,2)))))</f>
        <v>45948</v>
      </c>
      <c r="N3611" s="16" t="n">
        <f aca="false">MONTH(M3611)</f>
        <v>10</v>
      </c>
      <c r="O3611" s="16" t="str">
        <f aca="false">PROPER(TRIM(H3611))</f>
        <v>Delhi</v>
      </c>
      <c r="P3611" s="16" t="str">
        <f aca="false">IFERROR(VLOOKUP(O3611,city_map!$A$2:$B$6,2,FALSE()),O3611)</f>
        <v>Delhi</v>
      </c>
      <c r="Q3611" s="16" t="n">
        <f aca="false">IF(ISNUMBER(F3611),F3611,VALUE(SUBSTITUTE(SUBSTITUTE(F3611,"₹",""),",","")))</f>
        <v>396</v>
      </c>
      <c r="R3611" s="16" t="n">
        <f aca="false">IF(E3611=99,1,E3611)</f>
        <v>1</v>
      </c>
      <c r="S3611" s="16" t="n">
        <f aca="false">IF(G3611="",0,G3611)</f>
        <v>0.1</v>
      </c>
      <c r="T3611" s="16" t="str">
        <f aca="false">IF(I3611="","Unknown",IF(I3611="upi","UPI",I3611))</f>
        <v>Credit Card</v>
      </c>
      <c r="U3611" s="16" t="str">
        <f aca="false">IF(L3611="Yes","Y",IF(L3611="No","N",L3611))</f>
        <v>N</v>
      </c>
      <c r="V3611" s="19" t="n">
        <f aca="false">ROUND(R3611*Q3611*(1-S3611),2)</f>
        <v>356.4</v>
      </c>
      <c r="W3611" s="16" t="str">
        <f aca="false">_xlfn.XLOOKUP(D3611,products!$A$2:$A$61,products!$C$2:$C$61,"Not found")</f>
        <v>Electronics</v>
      </c>
    </row>
    <row r="3612" customFormat="false" ht="15" hidden="false" customHeight="false" outlineLevel="0" collapsed="false">
      <c r="A3612" s="16" t="s">
        <v>4949</v>
      </c>
      <c r="B3612" s="16" t="s">
        <v>4936</v>
      </c>
      <c r="C3612" s="16" t="s">
        <v>62</v>
      </c>
      <c r="D3612" s="16" t="s">
        <v>133</v>
      </c>
      <c r="E3612" s="16" t="n">
        <v>1</v>
      </c>
      <c r="F3612" s="16" t="n">
        <v>621</v>
      </c>
      <c r="G3612" s="16" t="n">
        <v>0.2</v>
      </c>
      <c r="H3612" s="16" t="s">
        <v>89</v>
      </c>
      <c r="I3612" s="16"/>
      <c r="J3612" s="16" t="n">
        <v>5</v>
      </c>
      <c r="K3612" s="16" t="n">
        <v>4</v>
      </c>
      <c r="L3612" s="16" t="s">
        <v>41</v>
      </c>
      <c r="M3612" s="18" t="n">
        <f aca="false">IF(ISNUMBER(B3612),B3612,IF(MID(B3612,3,1)="-",DATE(VALUE(RIGHT(B3612,4)),VALUE(MID(B3612,4,2)),VALUE(LEFT(B3612,2))),DATE(VALUE(LEFT(B3612,4)),VALUE(MID(B3612,6,2)),VALUE(RIGHT(B3612,2)))))</f>
        <v>45948</v>
      </c>
      <c r="N3612" s="16" t="n">
        <f aca="false">MONTH(M3612)</f>
        <v>10</v>
      </c>
      <c r="O3612" s="16" t="str">
        <f aca="false">PROPER(TRIM(H3612))</f>
        <v>Ahmedabad</v>
      </c>
      <c r="P3612" s="16" t="str">
        <f aca="false">IFERROR(VLOOKUP(O3612,city_map!$A$2:$B$6,2,FALSE()),O3612)</f>
        <v>Ahmedabad</v>
      </c>
      <c r="Q3612" s="16" t="n">
        <f aca="false">IF(ISNUMBER(F3612),F3612,VALUE(SUBSTITUTE(SUBSTITUTE(F3612,"₹",""),",","")))</f>
        <v>621</v>
      </c>
      <c r="R3612" s="16" t="n">
        <f aca="false">IF(E3612=99,1,E3612)</f>
        <v>1</v>
      </c>
      <c r="S3612" s="16" t="n">
        <f aca="false">IF(G3612="",0,G3612)</f>
        <v>0.2</v>
      </c>
      <c r="T3612" s="16" t="str">
        <f aca="false">IF(I3612="","Unknown",IF(I3612="upi","UPI",I3612))</f>
        <v>Unknown</v>
      </c>
      <c r="U3612" s="16" t="str">
        <f aca="false">IF(L3612="Yes","Y",IF(L3612="No","N",L3612))</f>
        <v>N</v>
      </c>
      <c r="V3612" s="19" t="n">
        <f aca="false">ROUND(R3612*Q3612*(1-S3612),2)</f>
        <v>496.8</v>
      </c>
      <c r="W3612" s="16" t="str">
        <f aca="false">_xlfn.XLOOKUP(D3612,products!$A$2:$A$61,products!$C$2:$C$61,"Not found")</f>
        <v>Books</v>
      </c>
    </row>
    <row r="3613" customFormat="false" ht="15" hidden="false" customHeight="false" outlineLevel="0" collapsed="false">
      <c r="A3613" s="16" t="s">
        <v>4950</v>
      </c>
      <c r="B3613" s="16" t="s">
        <v>4936</v>
      </c>
      <c r="C3613" s="16" t="s">
        <v>2012</v>
      </c>
      <c r="D3613" s="16" t="s">
        <v>74</v>
      </c>
      <c r="E3613" s="16" t="n">
        <v>1</v>
      </c>
      <c r="F3613" s="16" t="n">
        <v>18496</v>
      </c>
      <c r="G3613" s="16" t="n">
        <v>0.15</v>
      </c>
      <c r="H3613" s="16" t="s">
        <v>797</v>
      </c>
      <c r="I3613" s="16" t="s">
        <v>40</v>
      </c>
      <c r="J3613" s="16" t="n">
        <v>3</v>
      </c>
      <c r="K3613" s="16" t="n">
        <v>5</v>
      </c>
      <c r="L3613" s="16" t="s">
        <v>41</v>
      </c>
      <c r="M3613" s="18" t="n">
        <f aca="false">IF(ISNUMBER(B3613),B3613,IF(MID(B3613,3,1)="-",DATE(VALUE(RIGHT(B3613,4)),VALUE(MID(B3613,4,2)),VALUE(LEFT(B3613,2))),DATE(VALUE(LEFT(B3613,4)),VALUE(MID(B3613,6,2)),VALUE(RIGHT(B3613,2)))))</f>
        <v>45948</v>
      </c>
      <c r="N3613" s="16" t="n">
        <f aca="false">MONTH(M3613)</f>
        <v>10</v>
      </c>
      <c r="O3613" s="16" t="str">
        <f aca="false">PROPER(TRIM(H3613))</f>
        <v>New Delhi</v>
      </c>
      <c r="P3613" s="16" t="str">
        <f aca="false">IFERROR(VLOOKUP(O3613,city_map!$A$2:$B$6,2,FALSE()),O3613)</f>
        <v>Delhi</v>
      </c>
      <c r="Q3613" s="16" t="n">
        <f aca="false">IF(ISNUMBER(F3613),F3613,VALUE(SUBSTITUTE(SUBSTITUTE(F3613,"₹",""),",","")))</f>
        <v>18496</v>
      </c>
      <c r="R3613" s="16" t="n">
        <f aca="false">IF(E3613=99,1,E3613)</f>
        <v>1</v>
      </c>
      <c r="S3613" s="16" t="n">
        <f aca="false">IF(G3613="",0,G3613)</f>
        <v>0.15</v>
      </c>
      <c r="T3613" s="16" t="str">
        <f aca="false">IF(I3613="","Unknown",IF(I3613="upi","UPI",I3613))</f>
        <v>COD</v>
      </c>
      <c r="U3613" s="16" t="str">
        <f aca="false">IF(L3613="Yes","Y",IF(L3613="No","N",L3613))</f>
        <v>N</v>
      </c>
      <c r="V3613" s="19" t="n">
        <f aca="false">ROUND(R3613*Q3613*(1-S3613),2)</f>
        <v>15721.6</v>
      </c>
      <c r="W3613" s="16" t="str">
        <f aca="false">_xlfn.XLOOKUP(D3613,products!$A$2:$A$61,products!$C$2:$C$61,"Not found")</f>
        <v>Electronics</v>
      </c>
    </row>
    <row r="3614" customFormat="false" ht="15" hidden="false" customHeight="false" outlineLevel="0" collapsed="false">
      <c r="A3614" s="16" t="s">
        <v>4951</v>
      </c>
      <c r="B3614" s="16" t="s">
        <v>4936</v>
      </c>
      <c r="C3614" s="16" t="s">
        <v>666</v>
      </c>
      <c r="D3614" s="16" t="s">
        <v>385</v>
      </c>
      <c r="E3614" s="16" t="n">
        <v>2</v>
      </c>
      <c r="F3614" s="16" t="n">
        <v>310</v>
      </c>
      <c r="G3614" s="16" t="n">
        <v>0.1</v>
      </c>
      <c r="H3614" s="16" t="s">
        <v>112</v>
      </c>
      <c r="I3614" s="16" t="s">
        <v>60</v>
      </c>
      <c r="J3614" s="16" t="n">
        <v>5</v>
      </c>
      <c r="K3614" s="16" t="n">
        <v>5</v>
      </c>
      <c r="L3614" s="16" t="s">
        <v>41</v>
      </c>
      <c r="M3614" s="18" t="n">
        <f aca="false">IF(ISNUMBER(B3614),B3614,IF(MID(B3614,3,1)="-",DATE(VALUE(RIGHT(B3614,4)),VALUE(MID(B3614,4,2)),VALUE(LEFT(B3614,2))),DATE(VALUE(LEFT(B3614,4)),VALUE(MID(B3614,6,2)),VALUE(RIGHT(B3614,2)))))</f>
        <v>45948</v>
      </c>
      <c r="N3614" s="16" t="n">
        <f aca="false">MONTH(M3614)</f>
        <v>10</v>
      </c>
      <c r="O3614" s="16" t="str">
        <f aca="false">PROPER(TRIM(H3614))</f>
        <v>Mumbai</v>
      </c>
      <c r="P3614" s="16" t="str">
        <f aca="false">IFERROR(VLOOKUP(O3614,city_map!$A$2:$B$6,2,FALSE()),O3614)</f>
        <v>Mumbai</v>
      </c>
      <c r="Q3614" s="16" t="n">
        <f aca="false">IF(ISNUMBER(F3614),F3614,VALUE(SUBSTITUTE(SUBSTITUTE(F3614,"₹",""),",","")))</f>
        <v>310</v>
      </c>
      <c r="R3614" s="16" t="n">
        <f aca="false">IF(E3614=99,1,E3614)</f>
        <v>2</v>
      </c>
      <c r="S3614" s="16" t="n">
        <f aca="false">IF(G3614="",0,G3614)</f>
        <v>0.1</v>
      </c>
      <c r="T3614" s="16" t="str">
        <f aca="false">IF(I3614="","Unknown",IF(I3614="upi","UPI",I3614))</f>
        <v>UPI</v>
      </c>
      <c r="U3614" s="16" t="str">
        <f aca="false">IF(L3614="Yes","Y",IF(L3614="No","N",L3614))</f>
        <v>N</v>
      </c>
      <c r="V3614" s="19" t="n">
        <f aca="false">ROUND(R3614*Q3614*(1-S3614),2)</f>
        <v>558</v>
      </c>
      <c r="W3614" s="16" t="str">
        <f aca="false">_xlfn.XLOOKUP(D3614,products!$A$2:$A$61,products!$C$2:$C$61,"Not found")</f>
        <v>Books</v>
      </c>
    </row>
    <row r="3615" customFormat="false" ht="15" hidden="false" customHeight="false" outlineLevel="0" collapsed="false">
      <c r="A3615" s="16" t="s">
        <v>4952</v>
      </c>
      <c r="B3615" s="16" t="s">
        <v>4936</v>
      </c>
      <c r="C3615" s="16" t="s">
        <v>1081</v>
      </c>
      <c r="D3615" s="16" t="s">
        <v>165</v>
      </c>
      <c r="E3615" s="16" t="n">
        <v>2</v>
      </c>
      <c r="F3615" s="16" t="n">
        <v>865</v>
      </c>
      <c r="G3615" s="16" t="n">
        <v>0.3</v>
      </c>
      <c r="H3615" s="16" t="s">
        <v>81</v>
      </c>
      <c r="I3615" s="16" t="s">
        <v>60</v>
      </c>
      <c r="J3615" s="16" t="n">
        <v>7</v>
      </c>
      <c r="K3615" s="16" t="n">
        <v>4</v>
      </c>
      <c r="L3615" s="16" t="s">
        <v>41</v>
      </c>
      <c r="M3615" s="18" t="n">
        <f aca="false">IF(ISNUMBER(B3615),B3615,IF(MID(B3615,3,1)="-",DATE(VALUE(RIGHT(B3615,4)),VALUE(MID(B3615,4,2)),VALUE(LEFT(B3615,2))),DATE(VALUE(LEFT(B3615,4)),VALUE(MID(B3615,6,2)),VALUE(RIGHT(B3615,2)))))</f>
        <v>45948</v>
      </c>
      <c r="N3615" s="16" t="n">
        <f aca="false">MONTH(M3615)</f>
        <v>10</v>
      </c>
      <c r="O3615" s="16" t="str">
        <f aca="false">PROPER(TRIM(H3615))</f>
        <v>Hyderabad</v>
      </c>
      <c r="P3615" s="16" t="str">
        <f aca="false">IFERROR(VLOOKUP(O3615,city_map!$A$2:$B$6,2,FALSE()),O3615)</f>
        <v>Hyderabad</v>
      </c>
      <c r="Q3615" s="16" t="n">
        <f aca="false">IF(ISNUMBER(F3615),F3615,VALUE(SUBSTITUTE(SUBSTITUTE(F3615,"₹",""),",","")))</f>
        <v>865</v>
      </c>
      <c r="R3615" s="16" t="n">
        <f aca="false">IF(E3615=99,1,E3615)</f>
        <v>2</v>
      </c>
      <c r="S3615" s="16" t="n">
        <f aca="false">IF(G3615="",0,G3615)</f>
        <v>0.3</v>
      </c>
      <c r="T3615" s="16" t="str">
        <f aca="false">IF(I3615="","Unknown",IF(I3615="upi","UPI",I3615))</f>
        <v>UPI</v>
      </c>
      <c r="U3615" s="16" t="str">
        <f aca="false">IF(L3615="Yes","Y",IF(L3615="No","N",L3615))</f>
        <v>N</v>
      </c>
      <c r="V3615" s="19" t="n">
        <f aca="false">ROUND(R3615*Q3615*(1-S3615),2)</f>
        <v>1211</v>
      </c>
      <c r="W3615" s="16" t="str">
        <f aca="false">_xlfn.XLOOKUP(D3615,products!$A$2:$A$61,products!$C$2:$C$61,"Not found")</f>
        <v>Electronics</v>
      </c>
    </row>
    <row r="3616" customFormat="false" ht="15" hidden="false" customHeight="false" outlineLevel="0" collapsed="false">
      <c r="A3616" s="16" t="s">
        <v>4953</v>
      </c>
      <c r="B3616" s="16" t="s">
        <v>4936</v>
      </c>
      <c r="C3616" s="16" t="s">
        <v>1044</v>
      </c>
      <c r="D3616" s="16" t="s">
        <v>66</v>
      </c>
      <c r="E3616" s="16" t="n">
        <v>1</v>
      </c>
      <c r="F3616" s="16" t="n">
        <v>14753</v>
      </c>
      <c r="G3616" s="16" t="n">
        <v>0.3</v>
      </c>
      <c r="H3616" s="16" t="s">
        <v>67</v>
      </c>
      <c r="I3616" s="16" t="s">
        <v>40</v>
      </c>
      <c r="J3616" s="16" t="n">
        <v>5</v>
      </c>
      <c r="K3616" s="16"/>
      <c r="L3616" s="16" t="s">
        <v>41</v>
      </c>
      <c r="M3616" s="18" t="n">
        <f aca="false">IF(ISNUMBER(B3616),B3616,IF(MID(B3616,3,1)="-",DATE(VALUE(RIGHT(B3616,4)),VALUE(MID(B3616,4,2)),VALUE(LEFT(B3616,2))),DATE(VALUE(LEFT(B3616,4)),VALUE(MID(B3616,6,2)),VALUE(RIGHT(B3616,2)))))</f>
        <v>45948</v>
      </c>
      <c r="N3616" s="16" t="n">
        <f aca="false">MONTH(M3616)</f>
        <v>10</v>
      </c>
      <c r="O3616" s="16" t="str">
        <f aca="false">PROPER(TRIM(H3616))</f>
        <v>Kolkata</v>
      </c>
      <c r="P3616" s="16" t="str">
        <f aca="false">IFERROR(VLOOKUP(O3616,city_map!$A$2:$B$6,2,FALSE()),O3616)</f>
        <v>Kolkata</v>
      </c>
      <c r="Q3616" s="16" t="n">
        <f aca="false">IF(ISNUMBER(F3616),F3616,VALUE(SUBSTITUTE(SUBSTITUTE(F3616,"₹",""),",","")))</f>
        <v>14753</v>
      </c>
      <c r="R3616" s="16" t="n">
        <f aca="false">IF(E3616=99,1,E3616)</f>
        <v>1</v>
      </c>
      <c r="S3616" s="16" t="n">
        <f aca="false">IF(G3616="",0,G3616)</f>
        <v>0.3</v>
      </c>
      <c r="T3616" s="16" t="str">
        <f aca="false">IF(I3616="","Unknown",IF(I3616="upi","UPI",I3616))</f>
        <v>COD</v>
      </c>
      <c r="U3616" s="16" t="str">
        <f aca="false">IF(L3616="Yes","Y",IF(L3616="No","N",L3616))</f>
        <v>N</v>
      </c>
      <c r="V3616" s="19" t="n">
        <f aca="false">ROUND(R3616*Q3616*(1-S3616),2)</f>
        <v>10327.1</v>
      </c>
      <c r="W3616" s="16" t="str">
        <f aca="false">_xlfn.XLOOKUP(D3616,products!$A$2:$A$61,products!$C$2:$C$61,"Not found")</f>
        <v>Electronics</v>
      </c>
    </row>
    <row r="3617" customFormat="false" ht="15" hidden="false" customHeight="false" outlineLevel="0" collapsed="false">
      <c r="A3617" s="16" t="s">
        <v>4954</v>
      </c>
      <c r="B3617" s="16" t="s">
        <v>4955</v>
      </c>
      <c r="C3617" s="16" t="s">
        <v>502</v>
      </c>
      <c r="D3617" s="16" t="s">
        <v>149</v>
      </c>
      <c r="E3617" s="16" t="n">
        <v>2</v>
      </c>
      <c r="F3617" s="16" t="n">
        <v>1582</v>
      </c>
      <c r="G3617" s="16" t="n">
        <v>0.1</v>
      </c>
      <c r="H3617" s="16" t="s">
        <v>1899</v>
      </c>
      <c r="I3617" s="16" t="s">
        <v>40</v>
      </c>
      <c r="J3617" s="16" t="n">
        <v>3</v>
      </c>
      <c r="K3617" s="16" t="n">
        <v>4</v>
      </c>
      <c r="L3617" s="16" t="s">
        <v>41</v>
      </c>
      <c r="M3617" s="18" t="n">
        <f aca="false">IF(ISNUMBER(B3617),B3617,IF(MID(B3617,3,1)="-",DATE(VALUE(RIGHT(B3617,4)),VALUE(MID(B3617,4,2)),VALUE(LEFT(B3617,2))),DATE(VALUE(LEFT(B3617,4)),VALUE(MID(B3617,6,2)),VALUE(RIGHT(B3617,2)))))</f>
        <v>45948</v>
      </c>
      <c r="N3617" s="16" t="n">
        <f aca="false">MONTH(M3617)</f>
        <v>10</v>
      </c>
      <c r="O3617" s="16" t="str">
        <f aca="false">PROPER(TRIM(H3617))</f>
        <v>Bengaluru</v>
      </c>
      <c r="P3617" s="16" t="str">
        <f aca="false">IFERROR(VLOOKUP(O3617,city_map!$A$2:$B$6,2,FALSE()),O3617)</f>
        <v>Bengaluru</v>
      </c>
      <c r="Q3617" s="16" t="n">
        <f aca="false">IF(ISNUMBER(F3617),F3617,VALUE(SUBSTITUTE(SUBSTITUTE(F3617,"₹",""),",","")))</f>
        <v>1582</v>
      </c>
      <c r="R3617" s="16" t="n">
        <f aca="false">IF(E3617=99,1,E3617)</f>
        <v>2</v>
      </c>
      <c r="S3617" s="16" t="n">
        <f aca="false">IF(G3617="",0,G3617)</f>
        <v>0.1</v>
      </c>
      <c r="T3617" s="16" t="str">
        <f aca="false">IF(I3617="","Unknown",IF(I3617="upi","UPI",I3617))</f>
        <v>COD</v>
      </c>
      <c r="U3617" s="16" t="str">
        <f aca="false">IF(L3617="Yes","Y",IF(L3617="No","N",L3617))</f>
        <v>N</v>
      </c>
      <c r="V3617" s="19" t="n">
        <f aca="false">ROUND(R3617*Q3617*(1-S3617),2)</f>
        <v>2847.6</v>
      </c>
      <c r="W3617" s="16" t="str">
        <f aca="false">_xlfn.XLOOKUP(D3617,products!$A$2:$A$61,products!$C$2:$C$61,"Not found")</f>
        <v>Fashion</v>
      </c>
    </row>
    <row r="3618" customFormat="false" ht="15" hidden="false" customHeight="false" outlineLevel="0" collapsed="false">
      <c r="A3618" s="16" t="s">
        <v>4956</v>
      </c>
      <c r="B3618" s="16" t="s">
        <v>4936</v>
      </c>
      <c r="C3618" s="16" t="s">
        <v>2567</v>
      </c>
      <c r="D3618" s="16" t="s">
        <v>142</v>
      </c>
      <c r="E3618" s="16" t="n">
        <v>4</v>
      </c>
      <c r="F3618" s="16" t="n">
        <v>601</v>
      </c>
      <c r="G3618" s="16" t="n">
        <v>0.15</v>
      </c>
      <c r="H3618" s="16" t="s">
        <v>112</v>
      </c>
      <c r="I3618" s="16" t="s">
        <v>40</v>
      </c>
      <c r="J3618" s="16" t="n">
        <v>4</v>
      </c>
      <c r="K3618" s="16"/>
      <c r="L3618" s="16" t="s">
        <v>41</v>
      </c>
      <c r="M3618" s="18" t="n">
        <f aca="false">IF(ISNUMBER(B3618),B3618,IF(MID(B3618,3,1)="-",DATE(VALUE(RIGHT(B3618,4)),VALUE(MID(B3618,4,2)),VALUE(LEFT(B3618,2))),DATE(VALUE(LEFT(B3618,4)),VALUE(MID(B3618,6,2)),VALUE(RIGHT(B3618,2)))))</f>
        <v>45948</v>
      </c>
      <c r="N3618" s="16" t="n">
        <f aca="false">MONTH(M3618)</f>
        <v>10</v>
      </c>
      <c r="O3618" s="16" t="str">
        <f aca="false">PROPER(TRIM(H3618))</f>
        <v>Mumbai</v>
      </c>
      <c r="P3618" s="16" t="str">
        <f aca="false">IFERROR(VLOOKUP(O3618,city_map!$A$2:$B$6,2,FALSE()),O3618)</f>
        <v>Mumbai</v>
      </c>
      <c r="Q3618" s="16" t="n">
        <f aca="false">IF(ISNUMBER(F3618),F3618,VALUE(SUBSTITUTE(SUBSTITUTE(F3618,"₹",""),",","")))</f>
        <v>601</v>
      </c>
      <c r="R3618" s="16" t="n">
        <f aca="false">IF(E3618=99,1,E3618)</f>
        <v>4</v>
      </c>
      <c r="S3618" s="16" t="n">
        <f aca="false">IF(G3618="",0,G3618)</f>
        <v>0.15</v>
      </c>
      <c r="T3618" s="16" t="str">
        <f aca="false">IF(I3618="","Unknown",IF(I3618="upi","UPI",I3618))</f>
        <v>COD</v>
      </c>
      <c r="U3618" s="16" t="str">
        <f aca="false">IF(L3618="Yes","Y",IF(L3618="No","N",L3618))</f>
        <v>N</v>
      </c>
      <c r="V3618" s="19" t="n">
        <f aca="false">ROUND(R3618*Q3618*(1-S3618),2)</f>
        <v>2043.4</v>
      </c>
      <c r="W3618" s="16" t="str">
        <f aca="false">_xlfn.XLOOKUP(D3618,products!$A$2:$A$61,products!$C$2:$C$61,"Not found")</f>
        <v>Home</v>
      </c>
    </row>
    <row r="3619" customFormat="false" ht="15" hidden="false" customHeight="false" outlineLevel="0" collapsed="false">
      <c r="A3619" s="16" t="s">
        <v>4957</v>
      </c>
      <c r="B3619" s="16" t="s">
        <v>4936</v>
      </c>
      <c r="C3619" s="16" t="s">
        <v>2741</v>
      </c>
      <c r="D3619" s="16" t="s">
        <v>250</v>
      </c>
      <c r="E3619" s="16" t="n">
        <v>1</v>
      </c>
      <c r="F3619" s="16" t="n">
        <v>675</v>
      </c>
      <c r="G3619" s="16" t="n">
        <v>0.3</v>
      </c>
      <c r="H3619" s="16" t="s">
        <v>39</v>
      </c>
      <c r="I3619" s="16" t="s">
        <v>60</v>
      </c>
      <c r="J3619" s="16" t="n">
        <v>5</v>
      </c>
      <c r="K3619" s="16" t="n">
        <v>4</v>
      </c>
      <c r="L3619" s="16" t="s">
        <v>41</v>
      </c>
      <c r="M3619" s="18" t="n">
        <f aca="false">IF(ISNUMBER(B3619),B3619,IF(MID(B3619,3,1)="-",DATE(VALUE(RIGHT(B3619,4)),VALUE(MID(B3619,4,2)),VALUE(LEFT(B3619,2))),DATE(VALUE(LEFT(B3619,4)),VALUE(MID(B3619,6,2)),VALUE(RIGHT(B3619,2)))))</f>
        <v>45948</v>
      </c>
      <c r="N3619" s="16" t="n">
        <f aca="false">MONTH(M3619)</f>
        <v>10</v>
      </c>
      <c r="O3619" s="16" t="str">
        <f aca="false">PROPER(TRIM(H3619))</f>
        <v>Delhi</v>
      </c>
      <c r="P3619" s="16" t="str">
        <f aca="false">IFERROR(VLOOKUP(O3619,city_map!$A$2:$B$6,2,FALSE()),O3619)</f>
        <v>Delhi</v>
      </c>
      <c r="Q3619" s="16" t="n">
        <f aca="false">IF(ISNUMBER(F3619),F3619,VALUE(SUBSTITUTE(SUBSTITUTE(F3619,"₹",""),",","")))</f>
        <v>675</v>
      </c>
      <c r="R3619" s="16" t="n">
        <f aca="false">IF(E3619=99,1,E3619)</f>
        <v>1</v>
      </c>
      <c r="S3619" s="16" t="n">
        <f aca="false">IF(G3619="",0,G3619)</f>
        <v>0.3</v>
      </c>
      <c r="T3619" s="16" t="str">
        <f aca="false">IF(I3619="","Unknown",IF(I3619="upi","UPI",I3619))</f>
        <v>UPI</v>
      </c>
      <c r="U3619" s="16" t="str">
        <f aca="false">IF(L3619="Yes","Y",IF(L3619="No","N",L3619))</f>
        <v>N</v>
      </c>
      <c r="V3619" s="19" t="n">
        <f aca="false">ROUND(R3619*Q3619*(1-S3619),2)</f>
        <v>472.5</v>
      </c>
      <c r="W3619" s="16" t="str">
        <f aca="false">_xlfn.XLOOKUP(D3619,products!$A$2:$A$61,products!$C$2:$C$61,"Not found")</f>
        <v>Home</v>
      </c>
    </row>
    <row r="3620" customFormat="false" ht="15" hidden="false" customHeight="false" outlineLevel="0" collapsed="false">
      <c r="A3620" s="16" t="s">
        <v>4958</v>
      </c>
      <c r="B3620" s="16" t="s">
        <v>4936</v>
      </c>
      <c r="C3620" s="16" t="s">
        <v>1363</v>
      </c>
      <c r="D3620" s="16" t="s">
        <v>99</v>
      </c>
      <c r="E3620" s="16" t="n">
        <v>3</v>
      </c>
      <c r="F3620" s="16" t="n">
        <v>728</v>
      </c>
      <c r="G3620" s="16" t="n">
        <v>0.1</v>
      </c>
      <c r="H3620" s="16" t="s">
        <v>81</v>
      </c>
      <c r="I3620" s="16" t="s">
        <v>40</v>
      </c>
      <c r="J3620" s="16" t="n">
        <v>3</v>
      </c>
      <c r="K3620" s="16" t="n">
        <v>5</v>
      </c>
      <c r="L3620" s="16" t="s">
        <v>41</v>
      </c>
      <c r="M3620" s="18" t="n">
        <f aca="false">IF(ISNUMBER(B3620),B3620,IF(MID(B3620,3,1)="-",DATE(VALUE(RIGHT(B3620,4)),VALUE(MID(B3620,4,2)),VALUE(LEFT(B3620,2))),DATE(VALUE(LEFT(B3620,4)),VALUE(MID(B3620,6,2)),VALUE(RIGHT(B3620,2)))))</f>
        <v>45948</v>
      </c>
      <c r="N3620" s="16" t="n">
        <f aca="false">MONTH(M3620)</f>
        <v>10</v>
      </c>
      <c r="O3620" s="16" t="str">
        <f aca="false">PROPER(TRIM(H3620))</f>
        <v>Hyderabad</v>
      </c>
      <c r="P3620" s="16" t="str">
        <f aca="false">IFERROR(VLOOKUP(O3620,city_map!$A$2:$B$6,2,FALSE()),O3620)</f>
        <v>Hyderabad</v>
      </c>
      <c r="Q3620" s="16" t="n">
        <f aca="false">IF(ISNUMBER(F3620),F3620,VALUE(SUBSTITUTE(SUBSTITUTE(F3620,"₹",""),",","")))</f>
        <v>728</v>
      </c>
      <c r="R3620" s="16" t="n">
        <f aca="false">IF(E3620=99,1,E3620)</f>
        <v>3</v>
      </c>
      <c r="S3620" s="16" t="n">
        <f aca="false">IF(G3620="",0,G3620)</f>
        <v>0.1</v>
      </c>
      <c r="T3620" s="16" t="str">
        <f aca="false">IF(I3620="","Unknown",IF(I3620="upi","UPI",I3620))</f>
        <v>COD</v>
      </c>
      <c r="U3620" s="16" t="str">
        <f aca="false">IF(L3620="Yes","Y",IF(L3620="No","N",L3620))</f>
        <v>N</v>
      </c>
      <c r="V3620" s="19" t="n">
        <f aca="false">ROUND(R3620*Q3620*(1-S3620),2)</f>
        <v>1965.6</v>
      </c>
      <c r="W3620" s="16" t="str">
        <f aca="false">_xlfn.XLOOKUP(D3620,products!$A$2:$A$61,products!$C$2:$C$61,"Not found")</f>
        <v>Fashion</v>
      </c>
    </row>
    <row r="3621" customFormat="false" ht="15" hidden="false" customHeight="false" outlineLevel="0" collapsed="false">
      <c r="A3621" s="16" t="s">
        <v>4959</v>
      </c>
      <c r="B3621" s="16" t="s">
        <v>4960</v>
      </c>
      <c r="C3621" s="16" t="s">
        <v>823</v>
      </c>
      <c r="D3621" s="16" t="s">
        <v>216</v>
      </c>
      <c r="E3621" s="16" t="n">
        <v>3</v>
      </c>
      <c r="F3621" s="16" t="n">
        <v>860</v>
      </c>
      <c r="G3621" s="16" t="n">
        <v>0.25</v>
      </c>
      <c r="H3621" s="16" t="s">
        <v>112</v>
      </c>
      <c r="I3621" s="16" t="s">
        <v>60</v>
      </c>
      <c r="J3621" s="16" t="n">
        <v>5</v>
      </c>
      <c r="K3621" s="16" t="n">
        <v>5</v>
      </c>
      <c r="L3621" s="16" t="s">
        <v>41</v>
      </c>
      <c r="M3621" s="18" t="n">
        <f aca="false">IF(ISNUMBER(B3621),B3621,IF(MID(B3621,3,1)="-",DATE(VALUE(RIGHT(B3621,4)),VALUE(MID(B3621,4,2)),VALUE(LEFT(B3621,2))),DATE(VALUE(LEFT(B3621,4)),VALUE(MID(B3621,6,2)),VALUE(RIGHT(B3621,2)))))</f>
        <v>45949</v>
      </c>
      <c r="N3621" s="16" t="n">
        <f aca="false">MONTH(M3621)</f>
        <v>10</v>
      </c>
      <c r="O3621" s="16" t="str">
        <f aca="false">PROPER(TRIM(H3621))</f>
        <v>Mumbai</v>
      </c>
      <c r="P3621" s="16" t="str">
        <f aca="false">IFERROR(VLOOKUP(O3621,city_map!$A$2:$B$6,2,FALSE()),O3621)</f>
        <v>Mumbai</v>
      </c>
      <c r="Q3621" s="16" t="n">
        <f aca="false">IF(ISNUMBER(F3621),F3621,VALUE(SUBSTITUTE(SUBSTITUTE(F3621,"₹",""),",","")))</f>
        <v>860</v>
      </c>
      <c r="R3621" s="16" t="n">
        <f aca="false">IF(E3621=99,1,E3621)</f>
        <v>3</v>
      </c>
      <c r="S3621" s="16" t="n">
        <f aca="false">IF(G3621="",0,G3621)</f>
        <v>0.25</v>
      </c>
      <c r="T3621" s="16" t="str">
        <f aca="false">IF(I3621="","Unknown",IF(I3621="upi","UPI",I3621))</f>
        <v>UPI</v>
      </c>
      <c r="U3621" s="16" t="str">
        <f aca="false">IF(L3621="Yes","Y",IF(L3621="No","N",L3621))</f>
        <v>N</v>
      </c>
      <c r="V3621" s="19" t="n">
        <f aca="false">ROUND(R3621*Q3621*(1-S3621),2)</f>
        <v>1935</v>
      </c>
      <c r="W3621" s="16" t="str">
        <f aca="false">_xlfn.XLOOKUP(D3621,products!$A$2:$A$61,products!$C$2:$C$61,"Not found")</f>
        <v>Books</v>
      </c>
    </row>
    <row r="3622" customFormat="false" ht="15" hidden="false" customHeight="false" outlineLevel="0" collapsed="false">
      <c r="A3622" s="16" t="s">
        <v>4961</v>
      </c>
      <c r="B3622" s="16" t="s">
        <v>4960</v>
      </c>
      <c r="C3622" s="16" t="s">
        <v>726</v>
      </c>
      <c r="D3622" s="16" t="s">
        <v>126</v>
      </c>
      <c r="E3622" s="16" t="n">
        <v>1</v>
      </c>
      <c r="F3622" s="16" t="n">
        <v>398</v>
      </c>
      <c r="G3622" s="16" t="n">
        <v>0.15</v>
      </c>
      <c r="H3622" s="16" t="s">
        <v>112</v>
      </c>
      <c r="I3622" s="16" t="s">
        <v>71</v>
      </c>
      <c r="J3622" s="16" t="n">
        <v>5</v>
      </c>
      <c r="K3622" s="16" t="n">
        <v>4</v>
      </c>
      <c r="L3622" s="16" t="s">
        <v>41</v>
      </c>
      <c r="M3622" s="18" t="n">
        <f aca="false">IF(ISNUMBER(B3622),B3622,IF(MID(B3622,3,1)="-",DATE(VALUE(RIGHT(B3622,4)),VALUE(MID(B3622,4,2)),VALUE(LEFT(B3622,2))),DATE(VALUE(LEFT(B3622,4)),VALUE(MID(B3622,6,2)),VALUE(RIGHT(B3622,2)))))</f>
        <v>45949</v>
      </c>
      <c r="N3622" s="16" t="n">
        <f aca="false">MONTH(M3622)</f>
        <v>10</v>
      </c>
      <c r="O3622" s="16" t="str">
        <f aca="false">PROPER(TRIM(H3622))</f>
        <v>Mumbai</v>
      </c>
      <c r="P3622" s="16" t="str">
        <f aca="false">IFERROR(VLOOKUP(O3622,city_map!$A$2:$B$6,2,FALSE()),O3622)</f>
        <v>Mumbai</v>
      </c>
      <c r="Q3622" s="16" t="n">
        <f aca="false">IF(ISNUMBER(F3622),F3622,VALUE(SUBSTITUTE(SUBSTITUTE(F3622,"₹",""),",","")))</f>
        <v>398</v>
      </c>
      <c r="R3622" s="16" t="n">
        <f aca="false">IF(E3622=99,1,E3622)</f>
        <v>1</v>
      </c>
      <c r="S3622" s="16" t="n">
        <f aca="false">IF(G3622="",0,G3622)</f>
        <v>0.15</v>
      </c>
      <c r="T3622" s="16" t="str">
        <f aca="false">IF(I3622="","Unknown",IF(I3622="upi","UPI",I3622))</f>
        <v>Credit Card</v>
      </c>
      <c r="U3622" s="16" t="str">
        <f aca="false">IF(L3622="Yes","Y",IF(L3622="No","N",L3622))</f>
        <v>N</v>
      </c>
      <c r="V3622" s="19" t="n">
        <f aca="false">ROUND(R3622*Q3622*(1-S3622),2)</f>
        <v>338.3</v>
      </c>
      <c r="W3622" s="16" t="str">
        <f aca="false">_xlfn.XLOOKUP(D3622,products!$A$2:$A$61,products!$C$2:$C$61,"Not found")</f>
        <v>Home</v>
      </c>
    </row>
    <row r="3623" customFormat="false" ht="15" hidden="false" customHeight="false" outlineLevel="0" collapsed="false">
      <c r="A3623" s="16" t="s">
        <v>4962</v>
      </c>
      <c r="B3623" s="16" t="s">
        <v>4960</v>
      </c>
      <c r="C3623" s="16" t="s">
        <v>1354</v>
      </c>
      <c r="D3623" s="16" t="s">
        <v>396</v>
      </c>
      <c r="E3623" s="16" t="n">
        <v>5</v>
      </c>
      <c r="F3623" s="16" t="n">
        <v>5572</v>
      </c>
      <c r="G3623" s="16" t="n">
        <v>0.1</v>
      </c>
      <c r="H3623" s="16" t="s">
        <v>81</v>
      </c>
      <c r="I3623" s="16" t="s">
        <v>71</v>
      </c>
      <c r="J3623" s="16" t="n">
        <v>4</v>
      </c>
      <c r="K3623" s="16" t="n">
        <v>4</v>
      </c>
      <c r="L3623" s="16" t="s">
        <v>41</v>
      </c>
      <c r="M3623" s="18" t="n">
        <f aca="false">IF(ISNUMBER(B3623),B3623,IF(MID(B3623,3,1)="-",DATE(VALUE(RIGHT(B3623,4)),VALUE(MID(B3623,4,2)),VALUE(LEFT(B3623,2))),DATE(VALUE(LEFT(B3623,4)),VALUE(MID(B3623,6,2)),VALUE(RIGHT(B3623,2)))))</f>
        <v>45949</v>
      </c>
      <c r="N3623" s="16" t="n">
        <f aca="false">MONTH(M3623)</f>
        <v>10</v>
      </c>
      <c r="O3623" s="16" t="str">
        <f aca="false">PROPER(TRIM(H3623))</f>
        <v>Hyderabad</v>
      </c>
      <c r="P3623" s="16" t="str">
        <f aca="false">IFERROR(VLOOKUP(O3623,city_map!$A$2:$B$6,2,FALSE()),O3623)</f>
        <v>Hyderabad</v>
      </c>
      <c r="Q3623" s="16" t="n">
        <f aca="false">IF(ISNUMBER(F3623),F3623,VALUE(SUBSTITUTE(SUBSTITUTE(F3623,"₹",""),",","")))</f>
        <v>5572</v>
      </c>
      <c r="R3623" s="16" t="n">
        <f aca="false">IF(E3623=99,1,E3623)</f>
        <v>5</v>
      </c>
      <c r="S3623" s="16" t="n">
        <f aca="false">IF(G3623="",0,G3623)</f>
        <v>0.1</v>
      </c>
      <c r="T3623" s="16" t="str">
        <f aca="false">IF(I3623="","Unknown",IF(I3623="upi","UPI",I3623))</f>
        <v>Credit Card</v>
      </c>
      <c r="U3623" s="16" t="str">
        <f aca="false">IF(L3623="Yes","Y",IF(L3623="No","N",L3623))</f>
        <v>N</v>
      </c>
      <c r="V3623" s="19" t="n">
        <f aca="false">ROUND(R3623*Q3623*(1-S3623),2)</f>
        <v>25074</v>
      </c>
      <c r="W3623" s="16" t="str">
        <f aca="false">_xlfn.XLOOKUP(D3623,products!$A$2:$A$61,products!$C$2:$C$61,"Not found")</f>
        <v>Home</v>
      </c>
    </row>
    <row r="3624" customFormat="false" ht="15" hidden="false" customHeight="false" outlineLevel="0" collapsed="false">
      <c r="A3624" s="16" t="s">
        <v>4963</v>
      </c>
      <c r="B3624" s="16" t="s">
        <v>4960</v>
      </c>
      <c r="C3624" s="16" t="s">
        <v>1008</v>
      </c>
      <c r="D3624" s="16" t="s">
        <v>396</v>
      </c>
      <c r="E3624" s="16" t="n">
        <v>4</v>
      </c>
      <c r="F3624" s="16" t="n">
        <v>5671</v>
      </c>
      <c r="G3624" s="16" t="n">
        <v>0.4</v>
      </c>
      <c r="H3624" s="16" t="s">
        <v>208</v>
      </c>
      <c r="I3624" s="16" t="s">
        <v>60</v>
      </c>
      <c r="J3624" s="16" t="n">
        <v>7</v>
      </c>
      <c r="K3624" s="16" t="n">
        <v>4</v>
      </c>
      <c r="L3624" s="16" t="s">
        <v>41</v>
      </c>
      <c r="M3624" s="18" t="n">
        <f aca="false">IF(ISNUMBER(B3624),B3624,IF(MID(B3624,3,1)="-",DATE(VALUE(RIGHT(B3624,4)),VALUE(MID(B3624,4,2)),VALUE(LEFT(B3624,2))),DATE(VALUE(LEFT(B3624,4)),VALUE(MID(B3624,6,2)),VALUE(RIGHT(B3624,2)))))</f>
        <v>45949</v>
      </c>
      <c r="N3624" s="16" t="n">
        <f aca="false">MONTH(M3624)</f>
        <v>10</v>
      </c>
      <c r="O3624" s="16" t="str">
        <f aca="false">PROPER(TRIM(H3624))</f>
        <v>Jaipur</v>
      </c>
      <c r="P3624" s="16" t="str">
        <f aca="false">IFERROR(VLOOKUP(O3624,city_map!$A$2:$B$6,2,FALSE()),O3624)</f>
        <v>Jaipur</v>
      </c>
      <c r="Q3624" s="16" t="n">
        <f aca="false">IF(ISNUMBER(F3624),F3624,VALUE(SUBSTITUTE(SUBSTITUTE(F3624,"₹",""),",","")))</f>
        <v>5671</v>
      </c>
      <c r="R3624" s="16" t="n">
        <f aca="false">IF(E3624=99,1,E3624)</f>
        <v>4</v>
      </c>
      <c r="S3624" s="16" t="n">
        <f aca="false">IF(G3624="",0,G3624)</f>
        <v>0.4</v>
      </c>
      <c r="T3624" s="16" t="str">
        <f aca="false">IF(I3624="","Unknown",IF(I3624="upi","UPI",I3624))</f>
        <v>UPI</v>
      </c>
      <c r="U3624" s="16" t="str">
        <f aca="false">IF(L3624="Yes","Y",IF(L3624="No","N",L3624))</f>
        <v>N</v>
      </c>
      <c r="V3624" s="19" t="n">
        <f aca="false">ROUND(R3624*Q3624*(1-S3624),2)</f>
        <v>13610.4</v>
      </c>
      <c r="W3624" s="16" t="str">
        <f aca="false">_xlfn.XLOOKUP(D3624,products!$A$2:$A$61,products!$C$2:$C$61,"Not found")</f>
        <v>Home</v>
      </c>
    </row>
    <row r="3625" customFormat="false" ht="15" hidden="false" customHeight="false" outlineLevel="0" collapsed="false">
      <c r="A3625" s="16" t="s">
        <v>4964</v>
      </c>
      <c r="B3625" s="16" t="s">
        <v>4960</v>
      </c>
      <c r="C3625" s="16" t="s">
        <v>1310</v>
      </c>
      <c r="D3625" s="16" t="s">
        <v>225</v>
      </c>
      <c r="E3625" s="16" t="n">
        <v>3</v>
      </c>
      <c r="F3625" s="16" t="n">
        <v>390</v>
      </c>
      <c r="G3625" s="16" t="n">
        <v>0.15</v>
      </c>
      <c r="H3625" s="16" t="s">
        <v>46</v>
      </c>
      <c r="I3625" s="16" t="s">
        <v>71</v>
      </c>
      <c r="J3625" s="16" t="n">
        <v>3</v>
      </c>
      <c r="K3625" s="16" t="n">
        <v>4</v>
      </c>
      <c r="L3625" s="16" t="s">
        <v>41</v>
      </c>
      <c r="M3625" s="18" t="n">
        <f aca="false">IF(ISNUMBER(B3625),B3625,IF(MID(B3625,3,1)="-",DATE(VALUE(RIGHT(B3625,4)),VALUE(MID(B3625,4,2)),VALUE(LEFT(B3625,2))),DATE(VALUE(LEFT(B3625,4)),VALUE(MID(B3625,6,2)),VALUE(RIGHT(B3625,2)))))</f>
        <v>45949</v>
      </c>
      <c r="N3625" s="16" t="n">
        <f aca="false">MONTH(M3625)</f>
        <v>10</v>
      </c>
      <c r="O3625" s="16" t="str">
        <f aca="false">PROPER(TRIM(H3625))</f>
        <v>Chennai</v>
      </c>
      <c r="P3625" s="16" t="str">
        <f aca="false">IFERROR(VLOOKUP(O3625,city_map!$A$2:$B$6,2,FALSE()),O3625)</f>
        <v>Chennai</v>
      </c>
      <c r="Q3625" s="16" t="n">
        <f aca="false">IF(ISNUMBER(F3625),F3625,VALUE(SUBSTITUTE(SUBSTITUTE(F3625,"₹",""),",","")))</f>
        <v>390</v>
      </c>
      <c r="R3625" s="16" t="n">
        <f aca="false">IF(E3625=99,1,E3625)</f>
        <v>3</v>
      </c>
      <c r="S3625" s="16" t="n">
        <f aca="false">IF(G3625="",0,G3625)</f>
        <v>0.15</v>
      </c>
      <c r="T3625" s="16" t="str">
        <f aca="false">IF(I3625="","Unknown",IF(I3625="upi","UPI",I3625))</f>
        <v>Credit Card</v>
      </c>
      <c r="U3625" s="16" t="str">
        <f aca="false">IF(L3625="Yes","Y",IF(L3625="No","N",L3625))</f>
        <v>N</v>
      </c>
      <c r="V3625" s="19" t="n">
        <f aca="false">ROUND(R3625*Q3625*(1-S3625),2)</f>
        <v>994.5</v>
      </c>
      <c r="W3625" s="16" t="str">
        <f aca="false">_xlfn.XLOOKUP(D3625,products!$A$2:$A$61,products!$C$2:$C$61,"Not found")</f>
        <v>Books</v>
      </c>
    </row>
    <row r="3626" customFormat="false" ht="15" hidden="false" customHeight="false" outlineLevel="0" collapsed="false">
      <c r="A3626" s="16" t="s">
        <v>4965</v>
      </c>
      <c r="B3626" s="16" t="s">
        <v>4960</v>
      </c>
      <c r="C3626" s="16" t="s">
        <v>1203</v>
      </c>
      <c r="D3626" s="16" t="s">
        <v>165</v>
      </c>
      <c r="E3626" s="16" t="n">
        <v>2</v>
      </c>
      <c r="F3626" s="16" t="n">
        <v>895</v>
      </c>
      <c r="G3626" s="16" t="n">
        <v>0.15</v>
      </c>
      <c r="H3626" s="16" t="s">
        <v>56</v>
      </c>
      <c r="I3626" s="16" t="s">
        <v>40</v>
      </c>
      <c r="J3626" s="16" t="n">
        <v>9</v>
      </c>
      <c r="K3626" s="16" t="n">
        <v>3</v>
      </c>
      <c r="L3626" s="16" t="s">
        <v>41</v>
      </c>
      <c r="M3626" s="18" t="n">
        <f aca="false">IF(ISNUMBER(B3626),B3626,IF(MID(B3626,3,1)="-",DATE(VALUE(RIGHT(B3626,4)),VALUE(MID(B3626,4,2)),VALUE(LEFT(B3626,2))),DATE(VALUE(LEFT(B3626,4)),VALUE(MID(B3626,6,2)),VALUE(RIGHT(B3626,2)))))</f>
        <v>45949</v>
      </c>
      <c r="N3626" s="16" t="n">
        <f aca="false">MONTH(M3626)</f>
        <v>10</v>
      </c>
      <c r="O3626" s="16" t="str">
        <f aca="false">PROPER(TRIM(H3626))</f>
        <v>Lucknow</v>
      </c>
      <c r="P3626" s="16" t="str">
        <f aca="false">IFERROR(VLOOKUP(O3626,city_map!$A$2:$B$6,2,FALSE()),O3626)</f>
        <v>Lucknow</v>
      </c>
      <c r="Q3626" s="16" t="n">
        <f aca="false">IF(ISNUMBER(F3626),F3626,VALUE(SUBSTITUTE(SUBSTITUTE(F3626,"₹",""),",","")))</f>
        <v>895</v>
      </c>
      <c r="R3626" s="16" t="n">
        <f aca="false">IF(E3626=99,1,E3626)</f>
        <v>2</v>
      </c>
      <c r="S3626" s="16" t="n">
        <f aca="false">IF(G3626="",0,G3626)</f>
        <v>0.15</v>
      </c>
      <c r="T3626" s="16" t="str">
        <f aca="false">IF(I3626="","Unknown",IF(I3626="upi","UPI",I3626))</f>
        <v>COD</v>
      </c>
      <c r="U3626" s="16" t="str">
        <f aca="false">IF(L3626="Yes","Y",IF(L3626="No","N",L3626))</f>
        <v>N</v>
      </c>
      <c r="V3626" s="19" t="n">
        <f aca="false">ROUND(R3626*Q3626*(1-S3626),2)</f>
        <v>1521.5</v>
      </c>
      <c r="W3626" s="16" t="str">
        <f aca="false">_xlfn.XLOOKUP(D3626,products!$A$2:$A$61,products!$C$2:$C$61,"Not found")</f>
        <v>Electronics</v>
      </c>
    </row>
    <row r="3627" customFormat="false" ht="15" hidden="false" customHeight="false" outlineLevel="0" collapsed="false">
      <c r="A3627" s="16" t="s">
        <v>4966</v>
      </c>
      <c r="B3627" s="16" t="s">
        <v>4960</v>
      </c>
      <c r="C3627" s="16" t="s">
        <v>1586</v>
      </c>
      <c r="D3627" s="16" t="s">
        <v>146</v>
      </c>
      <c r="E3627" s="16" t="n">
        <v>1</v>
      </c>
      <c r="F3627" s="16" t="n">
        <v>461</v>
      </c>
      <c r="G3627" s="16" t="n">
        <v>0.2</v>
      </c>
      <c r="H3627" s="16" t="s">
        <v>112</v>
      </c>
      <c r="I3627" s="16" t="s">
        <v>60</v>
      </c>
      <c r="J3627" s="16" t="n">
        <v>4</v>
      </c>
      <c r="K3627" s="16" t="n">
        <v>3</v>
      </c>
      <c r="L3627" s="16" t="s">
        <v>41</v>
      </c>
      <c r="M3627" s="18" t="n">
        <f aca="false">IF(ISNUMBER(B3627),B3627,IF(MID(B3627,3,1)="-",DATE(VALUE(RIGHT(B3627,4)),VALUE(MID(B3627,4,2)),VALUE(LEFT(B3627,2))),DATE(VALUE(LEFT(B3627,4)),VALUE(MID(B3627,6,2)),VALUE(RIGHT(B3627,2)))))</f>
        <v>45949</v>
      </c>
      <c r="N3627" s="16" t="n">
        <f aca="false">MONTH(M3627)</f>
        <v>10</v>
      </c>
      <c r="O3627" s="16" t="str">
        <f aca="false">PROPER(TRIM(H3627))</f>
        <v>Mumbai</v>
      </c>
      <c r="P3627" s="16" t="str">
        <f aca="false">IFERROR(VLOOKUP(O3627,city_map!$A$2:$B$6,2,FALSE()),O3627)</f>
        <v>Mumbai</v>
      </c>
      <c r="Q3627" s="16" t="n">
        <f aca="false">IF(ISNUMBER(F3627),F3627,VALUE(SUBSTITUTE(SUBSTITUTE(F3627,"₹",""),",","")))</f>
        <v>461</v>
      </c>
      <c r="R3627" s="16" t="n">
        <f aca="false">IF(E3627=99,1,E3627)</f>
        <v>1</v>
      </c>
      <c r="S3627" s="16" t="n">
        <f aca="false">IF(G3627="",0,G3627)</f>
        <v>0.2</v>
      </c>
      <c r="T3627" s="16" t="str">
        <f aca="false">IF(I3627="","Unknown",IF(I3627="upi","UPI",I3627))</f>
        <v>UPI</v>
      </c>
      <c r="U3627" s="16" t="str">
        <f aca="false">IF(L3627="Yes","Y",IF(L3627="No","N",L3627))</f>
        <v>N</v>
      </c>
      <c r="V3627" s="19" t="n">
        <f aca="false">ROUND(R3627*Q3627*(1-S3627),2)</f>
        <v>368.8</v>
      </c>
      <c r="W3627" s="16" t="str">
        <f aca="false">_xlfn.XLOOKUP(D3627,products!$A$2:$A$61,products!$C$2:$C$61,"Not found")</f>
        <v>Beauty</v>
      </c>
    </row>
    <row r="3628" customFormat="false" ht="15" hidden="false" customHeight="false" outlineLevel="0" collapsed="false">
      <c r="A3628" s="16" t="s">
        <v>4967</v>
      </c>
      <c r="B3628" s="16" t="s">
        <v>4960</v>
      </c>
      <c r="C3628" s="16" t="s">
        <v>961</v>
      </c>
      <c r="D3628" s="16" t="s">
        <v>165</v>
      </c>
      <c r="E3628" s="16" t="n">
        <v>5</v>
      </c>
      <c r="F3628" s="16" t="n">
        <v>906</v>
      </c>
      <c r="G3628" s="16" t="n">
        <v>0.3</v>
      </c>
      <c r="H3628" s="16" t="s">
        <v>130</v>
      </c>
      <c r="I3628" s="16" t="s">
        <v>60</v>
      </c>
      <c r="J3628" s="16" t="n">
        <v>5</v>
      </c>
      <c r="K3628" s="16" t="n">
        <v>4</v>
      </c>
      <c r="L3628" s="16" t="s">
        <v>41</v>
      </c>
      <c r="M3628" s="18" t="n">
        <f aca="false">IF(ISNUMBER(B3628),B3628,IF(MID(B3628,3,1)="-",DATE(VALUE(RIGHT(B3628,4)),VALUE(MID(B3628,4,2)),VALUE(LEFT(B3628,2))),DATE(VALUE(LEFT(B3628,4)),VALUE(MID(B3628,6,2)),VALUE(RIGHT(B3628,2)))))</f>
        <v>45949</v>
      </c>
      <c r="N3628" s="16" t="n">
        <f aca="false">MONTH(M3628)</f>
        <v>10</v>
      </c>
      <c r="O3628" s="16" t="str">
        <f aca="false">PROPER(TRIM(H3628))</f>
        <v>Bengaluru</v>
      </c>
      <c r="P3628" s="16" t="str">
        <f aca="false">IFERROR(VLOOKUP(O3628,city_map!$A$2:$B$6,2,FALSE()),O3628)</f>
        <v>Bengaluru</v>
      </c>
      <c r="Q3628" s="16" t="n">
        <f aca="false">IF(ISNUMBER(F3628),F3628,VALUE(SUBSTITUTE(SUBSTITUTE(F3628,"₹",""),",","")))</f>
        <v>906</v>
      </c>
      <c r="R3628" s="16" t="n">
        <f aca="false">IF(E3628=99,1,E3628)</f>
        <v>5</v>
      </c>
      <c r="S3628" s="16" t="n">
        <f aca="false">IF(G3628="",0,G3628)</f>
        <v>0.3</v>
      </c>
      <c r="T3628" s="16" t="str">
        <f aca="false">IF(I3628="","Unknown",IF(I3628="upi","UPI",I3628))</f>
        <v>UPI</v>
      </c>
      <c r="U3628" s="16" t="str">
        <f aca="false">IF(L3628="Yes","Y",IF(L3628="No","N",L3628))</f>
        <v>N</v>
      </c>
      <c r="V3628" s="19" t="n">
        <f aca="false">ROUND(R3628*Q3628*(1-S3628),2)</f>
        <v>3171</v>
      </c>
      <c r="W3628" s="16" t="str">
        <f aca="false">_xlfn.XLOOKUP(D3628,products!$A$2:$A$61,products!$C$2:$C$61,"Not found")</f>
        <v>Electronics</v>
      </c>
    </row>
    <row r="3629" customFormat="false" ht="15" hidden="false" customHeight="false" outlineLevel="0" collapsed="false">
      <c r="A3629" s="16" t="s">
        <v>4968</v>
      </c>
      <c r="B3629" s="16" t="s">
        <v>4960</v>
      </c>
      <c r="C3629" s="16" t="s">
        <v>1229</v>
      </c>
      <c r="D3629" s="16" t="s">
        <v>55</v>
      </c>
      <c r="E3629" s="16" t="n">
        <v>1</v>
      </c>
      <c r="F3629" s="16" t="n">
        <v>1935</v>
      </c>
      <c r="G3629" s="16" t="n">
        <v>0.1</v>
      </c>
      <c r="H3629" s="16" t="s">
        <v>70</v>
      </c>
      <c r="I3629" s="16" t="s">
        <v>60</v>
      </c>
      <c r="J3629" s="16" t="n">
        <v>6</v>
      </c>
      <c r="K3629" s="16" t="n">
        <v>4</v>
      </c>
      <c r="L3629" s="16" t="s">
        <v>57</v>
      </c>
      <c r="M3629" s="18" t="n">
        <f aca="false">IF(ISNUMBER(B3629),B3629,IF(MID(B3629,3,1)="-",DATE(VALUE(RIGHT(B3629,4)),VALUE(MID(B3629,4,2)),VALUE(LEFT(B3629,2))),DATE(VALUE(LEFT(B3629,4)),VALUE(MID(B3629,6,2)),VALUE(RIGHT(B3629,2)))))</f>
        <v>45949</v>
      </c>
      <c r="N3629" s="16" t="n">
        <f aca="false">MONTH(M3629)</f>
        <v>10</v>
      </c>
      <c r="O3629" s="16" t="str">
        <f aca="false">PROPER(TRIM(H3629))</f>
        <v>Pune</v>
      </c>
      <c r="P3629" s="16" t="str">
        <f aca="false">IFERROR(VLOOKUP(O3629,city_map!$A$2:$B$6,2,FALSE()),O3629)</f>
        <v>Pune</v>
      </c>
      <c r="Q3629" s="16" t="n">
        <f aca="false">IF(ISNUMBER(F3629),F3629,VALUE(SUBSTITUTE(SUBSTITUTE(F3629,"₹",""),",","")))</f>
        <v>1935</v>
      </c>
      <c r="R3629" s="16" t="n">
        <f aca="false">IF(E3629=99,1,E3629)</f>
        <v>1</v>
      </c>
      <c r="S3629" s="16" t="n">
        <f aca="false">IF(G3629="",0,G3629)</f>
        <v>0.1</v>
      </c>
      <c r="T3629" s="16" t="str">
        <f aca="false">IF(I3629="","Unknown",IF(I3629="upi","UPI",I3629))</f>
        <v>UPI</v>
      </c>
      <c r="U3629" s="16" t="str">
        <f aca="false">IF(L3629="Yes","Y",IF(L3629="No","N",L3629))</f>
        <v>Y</v>
      </c>
      <c r="V3629" s="19" t="n">
        <f aca="false">ROUND(R3629*Q3629*(1-S3629),2)</f>
        <v>1741.5</v>
      </c>
      <c r="W3629" s="16" t="str">
        <f aca="false">_xlfn.XLOOKUP(D3629,products!$A$2:$A$61,products!$C$2:$C$61,"Not found")</f>
        <v>Home</v>
      </c>
    </row>
    <row r="3630" customFormat="false" ht="15" hidden="false" customHeight="false" outlineLevel="0" collapsed="false">
      <c r="A3630" s="16" t="s">
        <v>4969</v>
      </c>
      <c r="B3630" s="16" t="s">
        <v>4960</v>
      </c>
      <c r="C3630" s="16" t="s">
        <v>1363</v>
      </c>
      <c r="D3630" s="16" t="s">
        <v>451</v>
      </c>
      <c r="E3630" s="16" t="n">
        <v>3</v>
      </c>
      <c r="F3630" s="16" t="n">
        <v>1311</v>
      </c>
      <c r="G3630" s="16" t="n">
        <v>0.15</v>
      </c>
      <c r="H3630" s="16" t="s">
        <v>81</v>
      </c>
      <c r="I3630" s="16" t="s">
        <v>60</v>
      </c>
      <c r="J3630" s="16" t="n">
        <v>3</v>
      </c>
      <c r="K3630" s="16"/>
      <c r="L3630" s="16" t="s">
        <v>41</v>
      </c>
      <c r="M3630" s="18" t="n">
        <f aca="false">IF(ISNUMBER(B3630),B3630,IF(MID(B3630,3,1)="-",DATE(VALUE(RIGHT(B3630,4)),VALUE(MID(B3630,4,2)),VALUE(LEFT(B3630,2))),DATE(VALUE(LEFT(B3630,4)),VALUE(MID(B3630,6,2)),VALUE(RIGHT(B3630,2)))))</f>
        <v>45949</v>
      </c>
      <c r="N3630" s="16" t="n">
        <f aca="false">MONTH(M3630)</f>
        <v>10</v>
      </c>
      <c r="O3630" s="16" t="str">
        <f aca="false">PROPER(TRIM(H3630))</f>
        <v>Hyderabad</v>
      </c>
      <c r="P3630" s="16" t="str">
        <f aca="false">IFERROR(VLOOKUP(O3630,city_map!$A$2:$B$6,2,FALSE()),O3630)</f>
        <v>Hyderabad</v>
      </c>
      <c r="Q3630" s="16" t="n">
        <f aca="false">IF(ISNUMBER(F3630),F3630,VALUE(SUBSTITUTE(SUBSTITUTE(F3630,"₹",""),",","")))</f>
        <v>1311</v>
      </c>
      <c r="R3630" s="16" t="n">
        <f aca="false">IF(E3630=99,1,E3630)</f>
        <v>3</v>
      </c>
      <c r="S3630" s="16" t="n">
        <f aca="false">IF(G3630="",0,G3630)</f>
        <v>0.15</v>
      </c>
      <c r="T3630" s="16" t="str">
        <f aca="false">IF(I3630="","Unknown",IF(I3630="upi","UPI",I3630))</f>
        <v>UPI</v>
      </c>
      <c r="U3630" s="16" t="str">
        <f aca="false">IF(L3630="Yes","Y",IF(L3630="No","N",L3630))</f>
        <v>N</v>
      </c>
      <c r="V3630" s="19" t="n">
        <f aca="false">ROUND(R3630*Q3630*(1-S3630),2)</f>
        <v>3343.05</v>
      </c>
      <c r="W3630" s="16" t="str">
        <f aca="false">_xlfn.XLOOKUP(D3630,products!$A$2:$A$61,products!$C$2:$C$61,"Not found")</f>
        <v>Beauty</v>
      </c>
    </row>
    <row r="3631" customFormat="false" ht="15" hidden="false" customHeight="false" outlineLevel="0" collapsed="false">
      <c r="A3631" s="16" t="s">
        <v>4970</v>
      </c>
      <c r="B3631" s="16" t="s">
        <v>4960</v>
      </c>
      <c r="C3631" s="16" t="s">
        <v>169</v>
      </c>
      <c r="D3631" s="16" t="s">
        <v>55</v>
      </c>
      <c r="E3631" s="16" t="n">
        <v>1</v>
      </c>
      <c r="F3631" s="16" t="n">
        <v>1964</v>
      </c>
      <c r="G3631" s="16" t="n">
        <v>0.25</v>
      </c>
      <c r="H3631" s="16" t="s">
        <v>112</v>
      </c>
      <c r="I3631" s="16" t="s">
        <v>71</v>
      </c>
      <c r="J3631" s="16" t="n">
        <v>4</v>
      </c>
      <c r="K3631" s="16" t="n">
        <v>3</v>
      </c>
      <c r="L3631" s="16" t="s">
        <v>57</v>
      </c>
      <c r="M3631" s="18" t="n">
        <f aca="false">IF(ISNUMBER(B3631),B3631,IF(MID(B3631,3,1)="-",DATE(VALUE(RIGHT(B3631,4)),VALUE(MID(B3631,4,2)),VALUE(LEFT(B3631,2))),DATE(VALUE(LEFT(B3631,4)),VALUE(MID(B3631,6,2)),VALUE(RIGHT(B3631,2)))))</f>
        <v>45949</v>
      </c>
      <c r="N3631" s="16" t="n">
        <f aca="false">MONTH(M3631)</f>
        <v>10</v>
      </c>
      <c r="O3631" s="16" t="str">
        <f aca="false">PROPER(TRIM(H3631))</f>
        <v>Mumbai</v>
      </c>
      <c r="P3631" s="16" t="str">
        <f aca="false">IFERROR(VLOOKUP(O3631,city_map!$A$2:$B$6,2,FALSE()),O3631)</f>
        <v>Mumbai</v>
      </c>
      <c r="Q3631" s="16" t="n">
        <f aca="false">IF(ISNUMBER(F3631),F3631,VALUE(SUBSTITUTE(SUBSTITUTE(F3631,"₹",""),",","")))</f>
        <v>1964</v>
      </c>
      <c r="R3631" s="16" t="n">
        <f aca="false">IF(E3631=99,1,E3631)</f>
        <v>1</v>
      </c>
      <c r="S3631" s="16" t="n">
        <f aca="false">IF(G3631="",0,G3631)</f>
        <v>0.25</v>
      </c>
      <c r="T3631" s="16" t="str">
        <f aca="false">IF(I3631="","Unknown",IF(I3631="upi","UPI",I3631))</f>
        <v>Credit Card</v>
      </c>
      <c r="U3631" s="16" t="str">
        <f aca="false">IF(L3631="Yes","Y",IF(L3631="No","N",L3631))</f>
        <v>Y</v>
      </c>
      <c r="V3631" s="19" t="n">
        <f aca="false">ROUND(R3631*Q3631*(1-S3631),2)</f>
        <v>1473</v>
      </c>
      <c r="W3631" s="16" t="str">
        <f aca="false">_xlfn.XLOOKUP(D3631,products!$A$2:$A$61,products!$C$2:$C$61,"Not found")</f>
        <v>Home</v>
      </c>
    </row>
    <row r="3632" customFormat="false" ht="15" hidden="false" customHeight="false" outlineLevel="0" collapsed="false">
      <c r="A3632" s="16" t="s">
        <v>4971</v>
      </c>
      <c r="B3632" s="16" t="s">
        <v>4960</v>
      </c>
      <c r="C3632" s="16" t="s">
        <v>576</v>
      </c>
      <c r="D3632" s="16" t="s">
        <v>139</v>
      </c>
      <c r="E3632" s="16" t="n">
        <v>3</v>
      </c>
      <c r="F3632" s="16" t="n">
        <v>346</v>
      </c>
      <c r="G3632" s="16" t="n">
        <v>0.2</v>
      </c>
      <c r="H3632" s="16" t="s">
        <v>70</v>
      </c>
      <c r="I3632" s="16" t="s">
        <v>60</v>
      </c>
      <c r="J3632" s="16" t="n">
        <v>6</v>
      </c>
      <c r="K3632" s="16" t="n">
        <v>4</v>
      </c>
      <c r="L3632" s="16" t="s">
        <v>41</v>
      </c>
      <c r="M3632" s="18" t="n">
        <f aca="false">IF(ISNUMBER(B3632),B3632,IF(MID(B3632,3,1)="-",DATE(VALUE(RIGHT(B3632,4)),VALUE(MID(B3632,4,2)),VALUE(LEFT(B3632,2))),DATE(VALUE(LEFT(B3632,4)),VALUE(MID(B3632,6,2)),VALUE(RIGHT(B3632,2)))))</f>
        <v>45949</v>
      </c>
      <c r="N3632" s="16" t="n">
        <f aca="false">MONTH(M3632)</f>
        <v>10</v>
      </c>
      <c r="O3632" s="16" t="str">
        <f aca="false">PROPER(TRIM(H3632))</f>
        <v>Pune</v>
      </c>
      <c r="P3632" s="16" t="str">
        <f aca="false">IFERROR(VLOOKUP(O3632,city_map!$A$2:$B$6,2,FALSE()),O3632)</f>
        <v>Pune</v>
      </c>
      <c r="Q3632" s="16" t="n">
        <f aca="false">IF(ISNUMBER(F3632),F3632,VALUE(SUBSTITUTE(SUBSTITUTE(F3632,"₹",""),",","")))</f>
        <v>346</v>
      </c>
      <c r="R3632" s="16" t="n">
        <f aca="false">IF(E3632=99,1,E3632)</f>
        <v>3</v>
      </c>
      <c r="S3632" s="16" t="n">
        <f aca="false">IF(G3632="",0,G3632)</f>
        <v>0.2</v>
      </c>
      <c r="T3632" s="16" t="str">
        <f aca="false">IF(I3632="","Unknown",IF(I3632="upi","UPI",I3632))</f>
        <v>UPI</v>
      </c>
      <c r="U3632" s="16" t="str">
        <f aca="false">IF(L3632="Yes","Y",IF(L3632="No","N",L3632))</f>
        <v>N</v>
      </c>
      <c r="V3632" s="19" t="n">
        <f aca="false">ROUND(R3632*Q3632*(1-S3632),2)</f>
        <v>830.4</v>
      </c>
      <c r="W3632" s="16" t="str">
        <f aca="false">_xlfn.XLOOKUP(D3632,products!$A$2:$A$61,products!$C$2:$C$61,"Not found")</f>
        <v>Beauty</v>
      </c>
    </row>
    <row r="3633" customFormat="false" ht="15" hidden="false" customHeight="false" outlineLevel="0" collapsed="false">
      <c r="A3633" s="16" t="s">
        <v>4972</v>
      </c>
      <c r="B3633" s="16" t="s">
        <v>4960</v>
      </c>
      <c r="C3633" s="16" t="s">
        <v>2838</v>
      </c>
      <c r="D3633" s="16" t="s">
        <v>721</v>
      </c>
      <c r="E3633" s="16" t="n">
        <v>3</v>
      </c>
      <c r="F3633" s="16" t="n">
        <v>500</v>
      </c>
      <c r="G3633" s="16" t="n">
        <v>0.15</v>
      </c>
      <c r="H3633" s="16" t="s">
        <v>81</v>
      </c>
      <c r="I3633" s="16" t="s">
        <v>40</v>
      </c>
      <c r="J3633" s="16" t="n">
        <v>5</v>
      </c>
      <c r="K3633" s="16" t="n">
        <v>4</v>
      </c>
      <c r="L3633" s="16" t="s">
        <v>41</v>
      </c>
      <c r="M3633" s="18" t="n">
        <f aca="false">IF(ISNUMBER(B3633),B3633,IF(MID(B3633,3,1)="-",DATE(VALUE(RIGHT(B3633,4)),VALUE(MID(B3633,4,2)),VALUE(LEFT(B3633,2))),DATE(VALUE(LEFT(B3633,4)),VALUE(MID(B3633,6,2)),VALUE(RIGHT(B3633,2)))))</f>
        <v>45949</v>
      </c>
      <c r="N3633" s="16" t="n">
        <f aca="false">MONTH(M3633)</f>
        <v>10</v>
      </c>
      <c r="O3633" s="16" t="str">
        <f aca="false">PROPER(TRIM(H3633))</f>
        <v>Hyderabad</v>
      </c>
      <c r="P3633" s="16" t="str">
        <f aca="false">IFERROR(VLOOKUP(O3633,city_map!$A$2:$B$6,2,FALSE()),O3633)</f>
        <v>Hyderabad</v>
      </c>
      <c r="Q3633" s="16" t="n">
        <f aca="false">IF(ISNUMBER(F3633),F3633,VALUE(SUBSTITUTE(SUBSTITUTE(F3633,"₹",""),",","")))</f>
        <v>500</v>
      </c>
      <c r="R3633" s="16" t="n">
        <f aca="false">IF(E3633=99,1,E3633)</f>
        <v>3</v>
      </c>
      <c r="S3633" s="16" t="n">
        <f aca="false">IF(G3633="",0,G3633)</f>
        <v>0.15</v>
      </c>
      <c r="T3633" s="16" t="str">
        <f aca="false">IF(I3633="","Unknown",IF(I3633="upi","UPI",I3633))</f>
        <v>COD</v>
      </c>
      <c r="U3633" s="16" t="str">
        <f aca="false">IF(L3633="Yes","Y",IF(L3633="No","N",L3633))</f>
        <v>N</v>
      </c>
      <c r="V3633" s="19" t="n">
        <f aca="false">ROUND(R3633*Q3633*(1-S3633),2)</f>
        <v>1275</v>
      </c>
      <c r="W3633" s="16" t="str">
        <f aca="false">_xlfn.XLOOKUP(D3633,products!$A$2:$A$61,products!$C$2:$C$61,"Not found")</f>
        <v>Beauty</v>
      </c>
    </row>
    <row r="3634" customFormat="false" ht="15" hidden="false" customHeight="false" outlineLevel="0" collapsed="false">
      <c r="A3634" s="16" t="s">
        <v>4973</v>
      </c>
      <c r="B3634" s="16" t="s">
        <v>4960</v>
      </c>
      <c r="C3634" s="16" t="s">
        <v>435</v>
      </c>
      <c r="D3634" s="16" t="s">
        <v>136</v>
      </c>
      <c r="E3634" s="16" t="n">
        <v>1</v>
      </c>
      <c r="F3634" s="16" t="n">
        <v>2303</v>
      </c>
      <c r="G3634" s="16" t="n">
        <v>0.3</v>
      </c>
      <c r="H3634" s="16" t="s">
        <v>89</v>
      </c>
      <c r="I3634" s="16" t="s">
        <v>40</v>
      </c>
      <c r="J3634" s="16" t="n">
        <v>3</v>
      </c>
      <c r="K3634" s="16" t="n">
        <v>5</v>
      </c>
      <c r="L3634" s="16" t="s">
        <v>41</v>
      </c>
      <c r="M3634" s="18" t="n">
        <f aca="false">IF(ISNUMBER(B3634),B3634,IF(MID(B3634,3,1)="-",DATE(VALUE(RIGHT(B3634,4)),VALUE(MID(B3634,4,2)),VALUE(LEFT(B3634,2))),DATE(VALUE(LEFT(B3634,4)),VALUE(MID(B3634,6,2)),VALUE(RIGHT(B3634,2)))))</f>
        <v>45949</v>
      </c>
      <c r="N3634" s="16" t="n">
        <f aca="false">MONTH(M3634)</f>
        <v>10</v>
      </c>
      <c r="O3634" s="16" t="str">
        <f aca="false">PROPER(TRIM(H3634))</f>
        <v>Ahmedabad</v>
      </c>
      <c r="P3634" s="16" t="str">
        <f aca="false">IFERROR(VLOOKUP(O3634,city_map!$A$2:$B$6,2,FALSE()),O3634)</f>
        <v>Ahmedabad</v>
      </c>
      <c r="Q3634" s="16" t="n">
        <f aca="false">IF(ISNUMBER(F3634),F3634,VALUE(SUBSTITUTE(SUBSTITUTE(F3634,"₹",""),",","")))</f>
        <v>2303</v>
      </c>
      <c r="R3634" s="16" t="n">
        <f aca="false">IF(E3634=99,1,E3634)</f>
        <v>1</v>
      </c>
      <c r="S3634" s="16" t="n">
        <f aca="false">IF(G3634="",0,G3634)</f>
        <v>0.3</v>
      </c>
      <c r="T3634" s="16" t="str">
        <f aca="false">IF(I3634="","Unknown",IF(I3634="upi","UPI",I3634))</f>
        <v>COD</v>
      </c>
      <c r="U3634" s="16" t="str">
        <f aca="false">IF(L3634="Yes","Y",IF(L3634="No","N",L3634))</f>
        <v>N</v>
      </c>
      <c r="V3634" s="19" t="n">
        <f aca="false">ROUND(R3634*Q3634*(1-S3634),2)</f>
        <v>1612.1</v>
      </c>
      <c r="W3634" s="16" t="str">
        <f aca="false">_xlfn.XLOOKUP(D3634,products!$A$2:$A$61,products!$C$2:$C$61,"Not found")</f>
        <v>Electronics</v>
      </c>
    </row>
    <row r="3635" customFormat="false" ht="15" hidden="false" customHeight="false" outlineLevel="0" collapsed="false">
      <c r="A3635" s="16" t="s">
        <v>4974</v>
      </c>
      <c r="B3635" s="16" t="s">
        <v>4960</v>
      </c>
      <c r="C3635" s="16" t="s">
        <v>459</v>
      </c>
      <c r="D3635" s="16" t="s">
        <v>232</v>
      </c>
      <c r="E3635" s="16" t="n">
        <v>3</v>
      </c>
      <c r="F3635" s="16" t="n">
        <v>2050</v>
      </c>
      <c r="G3635" s="16" t="n">
        <v>0.1</v>
      </c>
      <c r="H3635" s="16" t="s">
        <v>89</v>
      </c>
      <c r="I3635" s="16" t="s">
        <v>60</v>
      </c>
      <c r="J3635" s="16" t="n">
        <v>5</v>
      </c>
      <c r="K3635" s="16" t="n">
        <v>4</v>
      </c>
      <c r="L3635" s="16" t="s">
        <v>41</v>
      </c>
      <c r="M3635" s="18" t="n">
        <f aca="false">IF(ISNUMBER(B3635),B3635,IF(MID(B3635,3,1)="-",DATE(VALUE(RIGHT(B3635,4)),VALUE(MID(B3635,4,2)),VALUE(LEFT(B3635,2))),DATE(VALUE(LEFT(B3635,4)),VALUE(MID(B3635,6,2)),VALUE(RIGHT(B3635,2)))))</f>
        <v>45949</v>
      </c>
      <c r="N3635" s="16" t="n">
        <f aca="false">MONTH(M3635)</f>
        <v>10</v>
      </c>
      <c r="O3635" s="16" t="str">
        <f aca="false">PROPER(TRIM(H3635))</f>
        <v>Ahmedabad</v>
      </c>
      <c r="P3635" s="16" t="str">
        <f aca="false">IFERROR(VLOOKUP(O3635,city_map!$A$2:$B$6,2,FALSE()),O3635)</f>
        <v>Ahmedabad</v>
      </c>
      <c r="Q3635" s="16" t="n">
        <f aca="false">IF(ISNUMBER(F3635),F3635,VALUE(SUBSTITUTE(SUBSTITUTE(F3635,"₹",""),",","")))</f>
        <v>2050</v>
      </c>
      <c r="R3635" s="16" t="n">
        <f aca="false">IF(E3635=99,1,E3635)</f>
        <v>3</v>
      </c>
      <c r="S3635" s="16" t="n">
        <f aca="false">IF(G3635="",0,G3635)</f>
        <v>0.1</v>
      </c>
      <c r="T3635" s="16" t="str">
        <f aca="false">IF(I3635="","Unknown",IF(I3635="upi","UPI",I3635))</f>
        <v>UPI</v>
      </c>
      <c r="U3635" s="16" t="str">
        <f aca="false">IF(L3635="Yes","Y",IF(L3635="No","N",L3635))</f>
        <v>N</v>
      </c>
      <c r="V3635" s="19" t="n">
        <f aca="false">ROUND(R3635*Q3635*(1-S3635),2)</f>
        <v>5535</v>
      </c>
      <c r="W3635" s="16" t="str">
        <f aca="false">_xlfn.XLOOKUP(D3635,products!$A$2:$A$61,products!$C$2:$C$61,"Not found")</f>
        <v>Electronics</v>
      </c>
    </row>
    <row r="3636" customFormat="false" ht="15" hidden="false" customHeight="false" outlineLevel="0" collapsed="false">
      <c r="A3636" s="16" t="s">
        <v>4975</v>
      </c>
      <c r="B3636" s="16" t="s">
        <v>4960</v>
      </c>
      <c r="C3636" s="16" t="s">
        <v>125</v>
      </c>
      <c r="D3636" s="16" t="s">
        <v>203</v>
      </c>
      <c r="E3636" s="16" t="n">
        <v>1</v>
      </c>
      <c r="F3636" s="16" t="n">
        <v>2440</v>
      </c>
      <c r="G3636" s="16"/>
      <c r="H3636" s="16" t="s">
        <v>112</v>
      </c>
      <c r="I3636" s="16" t="s">
        <v>60</v>
      </c>
      <c r="J3636" s="16" t="n">
        <v>5</v>
      </c>
      <c r="K3636" s="16" t="n">
        <v>4</v>
      </c>
      <c r="L3636" s="16" t="s">
        <v>41</v>
      </c>
      <c r="M3636" s="18" t="n">
        <f aca="false">IF(ISNUMBER(B3636),B3636,IF(MID(B3636,3,1)="-",DATE(VALUE(RIGHT(B3636,4)),VALUE(MID(B3636,4,2)),VALUE(LEFT(B3636,2))),DATE(VALUE(LEFT(B3636,4)),VALUE(MID(B3636,6,2)),VALUE(RIGHT(B3636,2)))))</f>
        <v>45949</v>
      </c>
      <c r="N3636" s="16" t="n">
        <f aca="false">MONTH(M3636)</f>
        <v>10</v>
      </c>
      <c r="O3636" s="16" t="str">
        <f aca="false">PROPER(TRIM(H3636))</f>
        <v>Mumbai</v>
      </c>
      <c r="P3636" s="16" t="str">
        <f aca="false">IFERROR(VLOOKUP(O3636,city_map!$A$2:$B$6,2,FALSE()),O3636)</f>
        <v>Mumbai</v>
      </c>
      <c r="Q3636" s="16" t="n">
        <f aca="false">IF(ISNUMBER(F3636),F3636,VALUE(SUBSTITUTE(SUBSTITUTE(F3636,"₹",""),",","")))</f>
        <v>2440</v>
      </c>
      <c r="R3636" s="16" t="n">
        <f aca="false">IF(E3636=99,1,E3636)</f>
        <v>1</v>
      </c>
      <c r="S3636" s="16" t="n">
        <f aca="false">IF(G3636="",0,G3636)</f>
        <v>0</v>
      </c>
      <c r="T3636" s="16" t="str">
        <f aca="false">IF(I3636="","Unknown",IF(I3636="upi","UPI",I3636))</f>
        <v>UPI</v>
      </c>
      <c r="U3636" s="16" t="str">
        <f aca="false">IF(L3636="Yes","Y",IF(L3636="No","N",L3636))</f>
        <v>N</v>
      </c>
      <c r="V3636" s="19" t="n">
        <f aca="false">ROUND(R3636*Q3636*(1-S3636),2)</f>
        <v>2440</v>
      </c>
      <c r="W3636" s="16" t="str">
        <f aca="false">_xlfn.XLOOKUP(D3636,products!$A$2:$A$61,products!$C$2:$C$61,"Not found")</f>
        <v>Fashion</v>
      </c>
    </row>
    <row r="3637" customFormat="false" ht="15" hidden="false" customHeight="false" outlineLevel="0" collapsed="false">
      <c r="A3637" s="16" t="s">
        <v>4976</v>
      </c>
      <c r="B3637" s="16" t="s">
        <v>4960</v>
      </c>
      <c r="C3637" s="16" t="s">
        <v>261</v>
      </c>
      <c r="D3637" s="16" t="s">
        <v>77</v>
      </c>
      <c r="E3637" s="16" t="n">
        <v>2</v>
      </c>
      <c r="F3637" s="16" t="n">
        <v>362</v>
      </c>
      <c r="G3637" s="16" t="n">
        <v>0.15</v>
      </c>
      <c r="H3637" s="16" t="s">
        <v>46</v>
      </c>
      <c r="I3637" s="16" t="s">
        <v>60</v>
      </c>
      <c r="J3637" s="16" t="n">
        <v>5</v>
      </c>
      <c r="K3637" s="16" t="n">
        <v>4</v>
      </c>
      <c r="L3637" s="16" t="s">
        <v>41</v>
      </c>
      <c r="M3637" s="18" t="n">
        <f aca="false">IF(ISNUMBER(B3637),B3637,IF(MID(B3637,3,1)="-",DATE(VALUE(RIGHT(B3637,4)),VALUE(MID(B3637,4,2)),VALUE(LEFT(B3637,2))),DATE(VALUE(LEFT(B3637,4)),VALUE(MID(B3637,6,2)),VALUE(RIGHT(B3637,2)))))</f>
        <v>45949</v>
      </c>
      <c r="N3637" s="16" t="n">
        <f aca="false">MONTH(M3637)</f>
        <v>10</v>
      </c>
      <c r="O3637" s="16" t="str">
        <f aca="false">PROPER(TRIM(H3637))</f>
        <v>Chennai</v>
      </c>
      <c r="P3637" s="16" t="str">
        <f aca="false">IFERROR(VLOOKUP(O3637,city_map!$A$2:$B$6,2,FALSE()),O3637)</f>
        <v>Chennai</v>
      </c>
      <c r="Q3637" s="16" t="n">
        <f aca="false">IF(ISNUMBER(F3637),F3637,VALUE(SUBSTITUTE(SUBSTITUTE(F3637,"₹",""),",","")))</f>
        <v>362</v>
      </c>
      <c r="R3637" s="16" t="n">
        <f aca="false">IF(E3637=99,1,E3637)</f>
        <v>2</v>
      </c>
      <c r="S3637" s="16" t="n">
        <f aca="false">IF(G3637="",0,G3637)</f>
        <v>0.15</v>
      </c>
      <c r="T3637" s="16" t="str">
        <f aca="false">IF(I3637="","Unknown",IF(I3637="upi","UPI",I3637))</f>
        <v>UPI</v>
      </c>
      <c r="U3637" s="16" t="str">
        <f aca="false">IF(L3637="Yes","Y",IF(L3637="No","N",L3637))</f>
        <v>N</v>
      </c>
      <c r="V3637" s="19" t="n">
        <f aca="false">ROUND(R3637*Q3637*(1-S3637),2)</f>
        <v>615.4</v>
      </c>
      <c r="W3637" s="16" t="str">
        <f aca="false">_xlfn.XLOOKUP(D3637,products!$A$2:$A$61,products!$C$2:$C$61,"Not found")</f>
        <v>Books</v>
      </c>
    </row>
    <row r="3638" customFormat="false" ht="15" hidden="false" customHeight="false" outlineLevel="0" collapsed="false">
      <c r="A3638" s="16" t="s">
        <v>4977</v>
      </c>
      <c r="B3638" s="16" t="s">
        <v>4960</v>
      </c>
      <c r="C3638" s="16" t="s">
        <v>1205</v>
      </c>
      <c r="D3638" s="16" t="s">
        <v>440</v>
      </c>
      <c r="E3638" s="16" t="n">
        <v>1</v>
      </c>
      <c r="F3638" s="16" t="n">
        <v>1441</v>
      </c>
      <c r="G3638" s="16" t="n">
        <v>0.15</v>
      </c>
      <c r="H3638" s="16" t="s">
        <v>39</v>
      </c>
      <c r="I3638" s="16" t="s">
        <v>100</v>
      </c>
      <c r="J3638" s="16" t="n">
        <v>6</v>
      </c>
      <c r="K3638" s="16" t="n">
        <v>4</v>
      </c>
      <c r="L3638" s="16" t="s">
        <v>41</v>
      </c>
      <c r="M3638" s="18" t="n">
        <f aca="false">IF(ISNUMBER(B3638),B3638,IF(MID(B3638,3,1)="-",DATE(VALUE(RIGHT(B3638,4)),VALUE(MID(B3638,4,2)),VALUE(LEFT(B3638,2))),DATE(VALUE(LEFT(B3638,4)),VALUE(MID(B3638,6,2)),VALUE(RIGHT(B3638,2)))))</f>
        <v>45949</v>
      </c>
      <c r="N3638" s="16" t="n">
        <f aca="false">MONTH(M3638)</f>
        <v>10</v>
      </c>
      <c r="O3638" s="16" t="str">
        <f aca="false">PROPER(TRIM(H3638))</f>
        <v>Delhi</v>
      </c>
      <c r="P3638" s="16" t="str">
        <f aca="false">IFERROR(VLOOKUP(O3638,city_map!$A$2:$B$6,2,FALSE()),O3638)</f>
        <v>Delhi</v>
      </c>
      <c r="Q3638" s="16" t="n">
        <f aca="false">IF(ISNUMBER(F3638),F3638,VALUE(SUBSTITUTE(SUBSTITUTE(F3638,"₹",""),",","")))</f>
        <v>1441</v>
      </c>
      <c r="R3638" s="16" t="n">
        <f aca="false">IF(E3638=99,1,E3638)</f>
        <v>1</v>
      </c>
      <c r="S3638" s="16" t="n">
        <f aca="false">IF(G3638="",0,G3638)</f>
        <v>0.15</v>
      </c>
      <c r="T3638" s="16" t="str">
        <f aca="false">IF(I3638="","Unknown",IF(I3638="upi","UPI",I3638))</f>
        <v>Net Banking</v>
      </c>
      <c r="U3638" s="16" t="str">
        <f aca="false">IF(L3638="Yes","Y",IF(L3638="No","N",L3638))</f>
        <v>N</v>
      </c>
      <c r="V3638" s="19" t="n">
        <f aca="false">ROUND(R3638*Q3638*(1-S3638),2)</f>
        <v>1224.85</v>
      </c>
      <c r="W3638" s="16" t="str">
        <f aca="false">_xlfn.XLOOKUP(D3638,products!$A$2:$A$61,products!$C$2:$C$61,"Not found")</f>
        <v>Home</v>
      </c>
    </row>
    <row r="3639" customFormat="false" ht="15" hidden="false" customHeight="false" outlineLevel="0" collapsed="false">
      <c r="A3639" s="16" t="s">
        <v>4978</v>
      </c>
      <c r="B3639" s="16" t="s">
        <v>4960</v>
      </c>
      <c r="C3639" s="16" t="s">
        <v>176</v>
      </c>
      <c r="D3639" s="16" t="s">
        <v>341</v>
      </c>
      <c r="E3639" s="16" t="n">
        <v>1</v>
      </c>
      <c r="F3639" s="16" t="s">
        <v>4979</v>
      </c>
      <c r="G3639" s="16" t="n">
        <v>0.1</v>
      </c>
      <c r="H3639" s="16" t="s">
        <v>130</v>
      </c>
      <c r="I3639" s="16" t="s">
        <v>60</v>
      </c>
      <c r="J3639" s="16" t="n">
        <v>4</v>
      </c>
      <c r="K3639" s="16"/>
      <c r="L3639" s="16" t="s">
        <v>41</v>
      </c>
      <c r="M3639" s="18" t="n">
        <f aca="false">IF(ISNUMBER(B3639),B3639,IF(MID(B3639,3,1)="-",DATE(VALUE(RIGHT(B3639,4)),VALUE(MID(B3639,4,2)),VALUE(LEFT(B3639,2))),DATE(VALUE(LEFT(B3639,4)),VALUE(MID(B3639,6,2)),VALUE(RIGHT(B3639,2)))))</f>
        <v>45949</v>
      </c>
      <c r="N3639" s="16" t="n">
        <f aca="false">MONTH(M3639)</f>
        <v>10</v>
      </c>
      <c r="O3639" s="16" t="str">
        <f aca="false">PROPER(TRIM(H3639))</f>
        <v>Bengaluru</v>
      </c>
      <c r="P3639" s="16" t="str">
        <f aca="false">IFERROR(VLOOKUP(O3639,city_map!$A$2:$B$6,2,FALSE()),O3639)</f>
        <v>Bengaluru</v>
      </c>
      <c r="Q3639" s="16" t="n">
        <f aca="false">IF(ISNUMBER(F3639),F3639,VALUE(SUBSTITUTE(SUBSTITUTE(F3639,"₹",""),",","")))</f>
        <v>1106</v>
      </c>
      <c r="R3639" s="16" t="n">
        <f aca="false">IF(E3639=99,1,E3639)</f>
        <v>1</v>
      </c>
      <c r="S3639" s="16" t="n">
        <f aca="false">IF(G3639="",0,G3639)</f>
        <v>0.1</v>
      </c>
      <c r="T3639" s="16" t="str">
        <f aca="false">IF(I3639="","Unknown",IF(I3639="upi","UPI",I3639))</f>
        <v>UPI</v>
      </c>
      <c r="U3639" s="16" t="str">
        <f aca="false">IF(L3639="Yes","Y",IF(L3639="No","N",L3639))</f>
        <v>N</v>
      </c>
      <c r="V3639" s="19" t="n">
        <f aca="false">ROUND(R3639*Q3639*(1-S3639),2)</f>
        <v>995.4</v>
      </c>
      <c r="W3639" s="16" t="str">
        <f aca="false">_xlfn.XLOOKUP(D3639,products!$A$2:$A$61,products!$C$2:$C$61,"Not found")</f>
        <v>Home</v>
      </c>
    </row>
    <row r="3640" customFormat="false" ht="15" hidden="false" customHeight="false" outlineLevel="0" collapsed="false">
      <c r="A3640" s="16" t="s">
        <v>4980</v>
      </c>
      <c r="B3640" s="16" t="s">
        <v>4960</v>
      </c>
      <c r="C3640" s="16" t="s">
        <v>3339</v>
      </c>
      <c r="D3640" s="16" t="s">
        <v>254</v>
      </c>
      <c r="E3640" s="16" t="n">
        <v>2</v>
      </c>
      <c r="F3640" s="16" t="n">
        <v>1042</v>
      </c>
      <c r="G3640" s="16" t="n">
        <v>0.4</v>
      </c>
      <c r="H3640" s="16" t="s">
        <v>112</v>
      </c>
      <c r="I3640" s="16" t="s">
        <v>100</v>
      </c>
      <c r="J3640" s="16" t="n">
        <v>5</v>
      </c>
      <c r="K3640" s="16" t="n">
        <v>2</v>
      </c>
      <c r="L3640" s="16" t="s">
        <v>57</v>
      </c>
      <c r="M3640" s="18" t="n">
        <f aca="false">IF(ISNUMBER(B3640),B3640,IF(MID(B3640,3,1)="-",DATE(VALUE(RIGHT(B3640,4)),VALUE(MID(B3640,4,2)),VALUE(LEFT(B3640,2))),DATE(VALUE(LEFT(B3640,4)),VALUE(MID(B3640,6,2)),VALUE(RIGHT(B3640,2)))))</f>
        <v>45949</v>
      </c>
      <c r="N3640" s="16" t="n">
        <f aca="false">MONTH(M3640)</f>
        <v>10</v>
      </c>
      <c r="O3640" s="16" t="str">
        <f aca="false">PROPER(TRIM(H3640))</f>
        <v>Mumbai</v>
      </c>
      <c r="P3640" s="16" t="str">
        <f aca="false">IFERROR(VLOOKUP(O3640,city_map!$A$2:$B$6,2,FALSE()),O3640)</f>
        <v>Mumbai</v>
      </c>
      <c r="Q3640" s="16" t="n">
        <f aca="false">IF(ISNUMBER(F3640),F3640,VALUE(SUBSTITUTE(SUBSTITUTE(F3640,"₹",""),",","")))</f>
        <v>1042</v>
      </c>
      <c r="R3640" s="16" t="n">
        <f aca="false">IF(E3640=99,1,E3640)</f>
        <v>2</v>
      </c>
      <c r="S3640" s="16" t="n">
        <f aca="false">IF(G3640="",0,G3640)</f>
        <v>0.4</v>
      </c>
      <c r="T3640" s="16" t="str">
        <f aca="false">IF(I3640="","Unknown",IF(I3640="upi","UPI",I3640))</f>
        <v>Net Banking</v>
      </c>
      <c r="U3640" s="16" t="str">
        <f aca="false">IF(L3640="Yes","Y",IF(L3640="No","N",L3640))</f>
        <v>Y</v>
      </c>
      <c r="V3640" s="19" t="n">
        <f aca="false">ROUND(R3640*Q3640*(1-S3640),2)</f>
        <v>1250.4</v>
      </c>
      <c r="W3640" s="16" t="str">
        <f aca="false">_xlfn.XLOOKUP(D3640,products!$A$2:$A$61,products!$C$2:$C$61,"Not found")</f>
        <v>Fashion</v>
      </c>
    </row>
    <row r="3641" customFormat="false" ht="15" hidden="false" customHeight="false" outlineLevel="0" collapsed="false">
      <c r="A3641" s="16" t="s">
        <v>4981</v>
      </c>
      <c r="B3641" s="16" t="s">
        <v>4960</v>
      </c>
      <c r="C3641" s="16" t="s">
        <v>3483</v>
      </c>
      <c r="D3641" s="16" t="s">
        <v>259</v>
      </c>
      <c r="E3641" s="16" t="n">
        <v>2</v>
      </c>
      <c r="F3641" s="16" t="n">
        <v>510</v>
      </c>
      <c r="G3641" s="16"/>
      <c r="H3641" s="16" t="s">
        <v>70</v>
      </c>
      <c r="I3641" s="16" t="s">
        <v>71</v>
      </c>
      <c r="J3641" s="16" t="n">
        <v>7</v>
      </c>
      <c r="K3641" s="16" t="n">
        <v>3</v>
      </c>
      <c r="L3641" s="16" t="s">
        <v>41</v>
      </c>
      <c r="M3641" s="18" t="n">
        <f aca="false">IF(ISNUMBER(B3641),B3641,IF(MID(B3641,3,1)="-",DATE(VALUE(RIGHT(B3641,4)),VALUE(MID(B3641,4,2)),VALUE(LEFT(B3641,2))),DATE(VALUE(LEFT(B3641,4)),VALUE(MID(B3641,6,2)),VALUE(RIGHT(B3641,2)))))</f>
        <v>45949</v>
      </c>
      <c r="N3641" s="16" t="n">
        <f aca="false">MONTH(M3641)</f>
        <v>10</v>
      </c>
      <c r="O3641" s="16" t="str">
        <f aca="false">PROPER(TRIM(H3641))</f>
        <v>Pune</v>
      </c>
      <c r="P3641" s="16" t="str">
        <f aca="false">IFERROR(VLOOKUP(O3641,city_map!$A$2:$B$6,2,FALSE()),O3641)</f>
        <v>Pune</v>
      </c>
      <c r="Q3641" s="16" t="n">
        <f aca="false">IF(ISNUMBER(F3641),F3641,VALUE(SUBSTITUTE(SUBSTITUTE(F3641,"₹",""),",","")))</f>
        <v>510</v>
      </c>
      <c r="R3641" s="16" t="n">
        <f aca="false">IF(E3641=99,1,E3641)</f>
        <v>2</v>
      </c>
      <c r="S3641" s="16" t="n">
        <f aca="false">IF(G3641="",0,G3641)</f>
        <v>0</v>
      </c>
      <c r="T3641" s="16" t="str">
        <f aca="false">IF(I3641="","Unknown",IF(I3641="upi","UPI",I3641))</f>
        <v>Credit Card</v>
      </c>
      <c r="U3641" s="16" t="str">
        <f aca="false">IF(L3641="Yes","Y",IF(L3641="No","N",L3641))</f>
        <v>N</v>
      </c>
      <c r="V3641" s="19" t="n">
        <f aca="false">ROUND(R3641*Q3641*(1-S3641),2)</f>
        <v>1020</v>
      </c>
      <c r="W3641" s="16" t="str">
        <f aca="false">_xlfn.XLOOKUP(D3641,products!$A$2:$A$61,products!$C$2:$C$61,"Not found")</f>
        <v>Books</v>
      </c>
    </row>
    <row r="3642" customFormat="false" ht="15" hidden="false" customHeight="false" outlineLevel="0" collapsed="false">
      <c r="A3642" s="16" t="s">
        <v>4982</v>
      </c>
      <c r="B3642" s="16" t="s">
        <v>4960</v>
      </c>
      <c r="C3642" s="16" t="s">
        <v>384</v>
      </c>
      <c r="D3642" s="16" t="s">
        <v>95</v>
      </c>
      <c r="E3642" s="16" t="n">
        <v>4</v>
      </c>
      <c r="F3642" s="16" t="n">
        <v>1460</v>
      </c>
      <c r="G3642" s="16" t="n">
        <v>0.3</v>
      </c>
      <c r="H3642" s="16" t="s">
        <v>112</v>
      </c>
      <c r="I3642" s="16" t="s">
        <v>47</v>
      </c>
      <c r="J3642" s="16" t="n">
        <v>6</v>
      </c>
      <c r="K3642" s="16" t="n">
        <v>3</v>
      </c>
      <c r="L3642" s="16" t="s">
        <v>57</v>
      </c>
      <c r="M3642" s="18" t="n">
        <f aca="false">IF(ISNUMBER(B3642),B3642,IF(MID(B3642,3,1)="-",DATE(VALUE(RIGHT(B3642,4)),VALUE(MID(B3642,4,2)),VALUE(LEFT(B3642,2))),DATE(VALUE(LEFT(B3642,4)),VALUE(MID(B3642,6,2)),VALUE(RIGHT(B3642,2)))))</f>
        <v>45949</v>
      </c>
      <c r="N3642" s="16" t="n">
        <f aca="false">MONTH(M3642)</f>
        <v>10</v>
      </c>
      <c r="O3642" s="16" t="str">
        <f aca="false">PROPER(TRIM(H3642))</f>
        <v>Mumbai</v>
      </c>
      <c r="P3642" s="16" t="str">
        <f aca="false">IFERROR(VLOOKUP(O3642,city_map!$A$2:$B$6,2,FALSE()),O3642)</f>
        <v>Mumbai</v>
      </c>
      <c r="Q3642" s="16" t="n">
        <f aca="false">IF(ISNUMBER(F3642),F3642,VALUE(SUBSTITUTE(SUBSTITUTE(F3642,"₹",""),",","")))</f>
        <v>1460</v>
      </c>
      <c r="R3642" s="16" t="n">
        <f aca="false">IF(E3642=99,1,E3642)</f>
        <v>4</v>
      </c>
      <c r="S3642" s="16" t="n">
        <f aca="false">IF(G3642="",0,G3642)</f>
        <v>0.3</v>
      </c>
      <c r="T3642" s="16" t="str">
        <f aca="false">IF(I3642="","Unknown",IF(I3642="upi","UPI",I3642))</f>
        <v>Debit Card</v>
      </c>
      <c r="U3642" s="16" t="str">
        <f aca="false">IF(L3642="Yes","Y",IF(L3642="No","N",L3642))</f>
        <v>Y</v>
      </c>
      <c r="V3642" s="19" t="n">
        <f aca="false">ROUND(R3642*Q3642*(1-S3642),2)</f>
        <v>4088</v>
      </c>
      <c r="W3642" s="16" t="str">
        <f aca="false">_xlfn.XLOOKUP(D3642,products!$A$2:$A$61,products!$C$2:$C$61,"Not found")</f>
        <v>Electronics</v>
      </c>
    </row>
    <row r="3643" customFormat="false" ht="15" hidden="false" customHeight="false" outlineLevel="0" collapsed="false">
      <c r="A3643" s="16" t="s">
        <v>4983</v>
      </c>
      <c r="B3643" s="16" t="s">
        <v>4960</v>
      </c>
      <c r="C3643" s="16" t="s">
        <v>605</v>
      </c>
      <c r="D3643" s="16" t="s">
        <v>639</v>
      </c>
      <c r="E3643" s="16" t="n">
        <v>1</v>
      </c>
      <c r="F3643" s="16" t="s">
        <v>4984</v>
      </c>
      <c r="G3643" s="16" t="n">
        <v>0.2</v>
      </c>
      <c r="H3643" s="16" t="s">
        <v>81</v>
      </c>
      <c r="I3643" s="16" t="s">
        <v>40</v>
      </c>
      <c r="J3643" s="16" t="n">
        <v>5</v>
      </c>
      <c r="K3643" s="16" t="n">
        <v>3</v>
      </c>
      <c r="L3643" s="16" t="s">
        <v>57</v>
      </c>
      <c r="M3643" s="18" t="n">
        <f aca="false">IF(ISNUMBER(B3643),B3643,IF(MID(B3643,3,1)="-",DATE(VALUE(RIGHT(B3643,4)),VALUE(MID(B3643,4,2)),VALUE(LEFT(B3643,2))),DATE(VALUE(LEFT(B3643,4)),VALUE(MID(B3643,6,2)),VALUE(RIGHT(B3643,2)))))</f>
        <v>45949</v>
      </c>
      <c r="N3643" s="16" t="n">
        <f aca="false">MONTH(M3643)</f>
        <v>10</v>
      </c>
      <c r="O3643" s="16" t="str">
        <f aca="false">PROPER(TRIM(H3643))</f>
        <v>Hyderabad</v>
      </c>
      <c r="P3643" s="16" t="str">
        <f aca="false">IFERROR(VLOOKUP(O3643,city_map!$A$2:$B$6,2,FALSE()),O3643)</f>
        <v>Hyderabad</v>
      </c>
      <c r="Q3643" s="16" t="n">
        <f aca="false">IF(ISNUMBER(F3643),F3643,VALUE(SUBSTITUTE(SUBSTITUTE(F3643,"₹",""),",","")))</f>
        <v>796</v>
      </c>
      <c r="R3643" s="16" t="n">
        <f aca="false">IF(E3643=99,1,E3643)</f>
        <v>1</v>
      </c>
      <c r="S3643" s="16" t="n">
        <f aca="false">IF(G3643="",0,G3643)</f>
        <v>0.2</v>
      </c>
      <c r="T3643" s="16" t="str">
        <f aca="false">IF(I3643="","Unknown",IF(I3643="upi","UPI",I3643))</f>
        <v>COD</v>
      </c>
      <c r="U3643" s="16" t="str">
        <f aca="false">IF(L3643="Yes","Y",IF(L3643="No","N",L3643))</f>
        <v>Y</v>
      </c>
      <c r="V3643" s="19" t="n">
        <f aca="false">ROUND(R3643*Q3643*(1-S3643),2)</f>
        <v>636.8</v>
      </c>
      <c r="W3643" s="16" t="str">
        <f aca="false">_xlfn.XLOOKUP(D3643,products!$A$2:$A$61,products!$C$2:$C$61,"Not found")</f>
        <v>Beauty</v>
      </c>
    </row>
    <row r="3644" customFormat="false" ht="15" hidden="false" customHeight="false" outlineLevel="0" collapsed="false">
      <c r="A3644" s="16" t="s">
        <v>4985</v>
      </c>
      <c r="B3644" s="16" t="s">
        <v>4986</v>
      </c>
      <c r="C3644" s="16" t="s">
        <v>1919</v>
      </c>
      <c r="D3644" s="16" t="s">
        <v>219</v>
      </c>
      <c r="E3644" s="16" t="n">
        <v>2</v>
      </c>
      <c r="F3644" s="16" t="n">
        <v>1330</v>
      </c>
      <c r="G3644" s="16" t="n">
        <v>0.15</v>
      </c>
      <c r="H3644" s="16" t="s">
        <v>130</v>
      </c>
      <c r="I3644" s="16" t="s">
        <v>47</v>
      </c>
      <c r="J3644" s="16" t="n">
        <v>3</v>
      </c>
      <c r="K3644" s="16" t="n">
        <v>5</v>
      </c>
      <c r="L3644" s="16" t="s">
        <v>41</v>
      </c>
      <c r="M3644" s="18" t="n">
        <f aca="false">IF(ISNUMBER(B3644),B3644,IF(MID(B3644,3,1)="-",DATE(VALUE(RIGHT(B3644,4)),VALUE(MID(B3644,4,2)),VALUE(LEFT(B3644,2))),DATE(VALUE(LEFT(B3644,4)),VALUE(MID(B3644,6,2)),VALUE(RIGHT(B3644,2)))))</f>
        <v>45950</v>
      </c>
      <c r="N3644" s="16" t="n">
        <f aca="false">MONTH(M3644)</f>
        <v>10</v>
      </c>
      <c r="O3644" s="16" t="str">
        <f aca="false">PROPER(TRIM(H3644))</f>
        <v>Bengaluru</v>
      </c>
      <c r="P3644" s="16" t="str">
        <f aca="false">IFERROR(VLOOKUP(O3644,city_map!$A$2:$B$6,2,FALSE()),O3644)</f>
        <v>Bengaluru</v>
      </c>
      <c r="Q3644" s="16" t="n">
        <f aca="false">IF(ISNUMBER(F3644),F3644,VALUE(SUBSTITUTE(SUBSTITUTE(F3644,"₹",""),",","")))</f>
        <v>1330</v>
      </c>
      <c r="R3644" s="16" t="n">
        <f aca="false">IF(E3644=99,1,E3644)</f>
        <v>2</v>
      </c>
      <c r="S3644" s="16" t="n">
        <f aca="false">IF(G3644="",0,G3644)</f>
        <v>0.15</v>
      </c>
      <c r="T3644" s="16" t="str">
        <f aca="false">IF(I3644="","Unknown",IF(I3644="upi","UPI",I3644))</f>
        <v>Debit Card</v>
      </c>
      <c r="U3644" s="16" t="str">
        <f aca="false">IF(L3644="Yes","Y",IF(L3644="No","N",L3644))</f>
        <v>N</v>
      </c>
      <c r="V3644" s="19" t="n">
        <f aca="false">ROUND(R3644*Q3644*(1-S3644),2)</f>
        <v>2261</v>
      </c>
      <c r="W3644" s="16" t="str">
        <f aca="false">_xlfn.XLOOKUP(D3644,products!$A$2:$A$61,products!$C$2:$C$61,"Not found")</f>
        <v>Electronics</v>
      </c>
    </row>
    <row r="3645" customFormat="false" ht="15" hidden="false" customHeight="false" outlineLevel="0" collapsed="false">
      <c r="A3645" s="16" t="s">
        <v>4987</v>
      </c>
      <c r="B3645" s="16" t="s">
        <v>4986</v>
      </c>
      <c r="C3645" s="16" t="s">
        <v>888</v>
      </c>
      <c r="D3645" s="16" t="s">
        <v>250</v>
      </c>
      <c r="E3645" s="16" t="n">
        <v>1</v>
      </c>
      <c r="F3645" s="16" t="n">
        <v>705</v>
      </c>
      <c r="G3645" s="16" t="n">
        <v>0.1</v>
      </c>
      <c r="H3645" s="16" t="s">
        <v>130</v>
      </c>
      <c r="I3645" s="16" t="s">
        <v>71</v>
      </c>
      <c r="J3645" s="16" t="n">
        <v>6</v>
      </c>
      <c r="K3645" s="16" t="n">
        <v>4</v>
      </c>
      <c r="L3645" s="16" t="s">
        <v>41</v>
      </c>
      <c r="M3645" s="18" t="n">
        <f aca="false">IF(ISNUMBER(B3645),B3645,IF(MID(B3645,3,1)="-",DATE(VALUE(RIGHT(B3645,4)),VALUE(MID(B3645,4,2)),VALUE(LEFT(B3645,2))),DATE(VALUE(LEFT(B3645,4)),VALUE(MID(B3645,6,2)),VALUE(RIGHT(B3645,2)))))</f>
        <v>45950</v>
      </c>
      <c r="N3645" s="16" t="n">
        <f aca="false">MONTH(M3645)</f>
        <v>10</v>
      </c>
      <c r="O3645" s="16" t="str">
        <f aca="false">PROPER(TRIM(H3645))</f>
        <v>Bengaluru</v>
      </c>
      <c r="P3645" s="16" t="str">
        <f aca="false">IFERROR(VLOOKUP(O3645,city_map!$A$2:$B$6,2,FALSE()),O3645)</f>
        <v>Bengaluru</v>
      </c>
      <c r="Q3645" s="16" t="n">
        <f aca="false">IF(ISNUMBER(F3645),F3645,VALUE(SUBSTITUTE(SUBSTITUTE(F3645,"₹",""),",","")))</f>
        <v>705</v>
      </c>
      <c r="R3645" s="16" t="n">
        <f aca="false">IF(E3645=99,1,E3645)</f>
        <v>1</v>
      </c>
      <c r="S3645" s="16" t="n">
        <f aca="false">IF(G3645="",0,G3645)</f>
        <v>0.1</v>
      </c>
      <c r="T3645" s="16" t="str">
        <f aca="false">IF(I3645="","Unknown",IF(I3645="upi","UPI",I3645))</f>
        <v>Credit Card</v>
      </c>
      <c r="U3645" s="16" t="str">
        <f aca="false">IF(L3645="Yes","Y",IF(L3645="No","N",L3645))</f>
        <v>N</v>
      </c>
      <c r="V3645" s="19" t="n">
        <f aca="false">ROUND(R3645*Q3645*(1-S3645),2)</f>
        <v>634.5</v>
      </c>
      <c r="W3645" s="16" t="str">
        <f aca="false">_xlfn.XLOOKUP(D3645,products!$A$2:$A$61,products!$C$2:$C$61,"Not found")</f>
        <v>Home</v>
      </c>
    </row>
    <row r="3646" customFormat="false" ht="15" hidden="false" customHeight="false" outlineLevel="0" collapsed="false">
      <c r="A3646" s="16" t="s">
        <v>4988</v>
      </c>
      <c r="B3646" s="16" t="s">
        <v>4986</v>
      </c>
      <c r="C3646" s="16" t="s">
        <v>572</v>
      </c>
      <c r="D3646" s="16" t="s">
        <v>74</v>
      </c>
      <c r="E3646" s="16" t="n">
        <v>3</v>
      </c>
      <c r="F3646" s="16" t="n">
        <v>19642</v>
      </c>
      <c r="G3646" s="16" t="n">
        <v>0.2</v>
      </c>
      <c r="H3646" s="16" t="s">
        <v>46</v>
      </c>
      <c r="I3646" s="16" t="s">
        <v>60</v>
      </c>
      <c r="J3646" s="16" t="n">
        <v>7</v>
      </c>
      <c r="K3646" s="16" t="n">
        <v>4</v>
      </c>
      <c r="L3646" s="16" t="s">
        <v>41</v>
      </c>
      <c r="M3646" s="18" t="n">
        <f aca="false">IF(ISNUMBER(B3646),B3646,IF(MID(B3646,3,1)="-",DATE(VALUE(RIGHT(B3646,4)),VALUE(MID(B3646,4,2)),VALUE(LEFT(B3646,2))),DATE(VALUE(LEFT(B3646,4)),VALUE(MID(B3646,6,2)),VALUE(RIGHT(B3646,2)))))</f>
        <v>45950</v>
      </c>
      <c r="N3646" s="16" t="n">
        <f aca="false">MONTH(M3646)</f>
        <v>10</v>
      </c>
      <c r="O3646" s="16" t="str">
        <f aca="false">PROPER(TRIM(H3646))</f>
        <v>Chennai</v>
      </c>
      <c r="P3646" s="16" t="str">
        <f aca="false">IFERROR(VLOOKUP(O3646,city_map!$A$2:$B$6,2,FALSE()),O3646)</f>
        <v>Chennai</v>
      </c>
      <c r="Q3646" s="16" t="n">
        <f aca="false">IF(ISNUMBER(F3646),F3646,VALUE(SUBSTITUTE(SUBSTITUTE(F3646,"₹",""),",","")))</f>
        <v>19642</v>
      </c>
      <c r="R3646" s="16" t="n">
        <f aca="false">IF(E3646=99,1,E3646)</f>
        <v>3</v>
      </c>
      <c r="S3646" s="16" t="n">
        <f aca="false">IF(G3646="",0,G3646)</f>
        <v>0.2</v>
      </c>
      <c r="T3646" s="16" t="str">
        <f aca="false">IF(I3646="","Unknown",IF(I3646="upi","UPI",I3646))</f>
        <v>UPI</v>
      </c>
      <c r="U3646" s="16" t="str">
        <f aca="false">IF(L3646="Yes","Y",IF(L3646="No","N",L3646))</f>
        <v>N</v>
      </c>
      <c r="V3646" s="19" t="n">
        <f aca="false">ROUND(R3646*Q3646*(1-S3646),2)</f>
        <v>47140.8</v>
      </c>
      <c r="W3646" s="16" t="str">
        <f aca="false">_xlfn.XLOOKUP(D3646,products!$A$2:$A$61,products!$C$2:$C$61,"Not found")</f>
        <v>Electronics</v>
      </c>
    </row>
    <row r="3647" customFormat="false" ht="15" hidden="false" customHeight="false" outlineLevel="0" collapsed="false">
      <c r="A3647" s="16" t="s">
        <v>4989</v>
      </c>
      <c r="B3647" s="16" t="s">
        <v>4986</v>
      </c>
      <c r="C3647" s="16" t="s">
        <v>1205</v>
      </c>
      <c r="D3647" s="16" t="s">
        <v>291</v>
      </c>
      <c r="E3647" s="16" t="n">
        <v>3</v>
      </c>
      <c r="F3647" s="16" t="n">
        <v>1140</v>
      </c>
      <c r="G3647" s="16" t="n">
        <v>0.3</v>
      </c>
      <c r="H3647" s="16" t="s">
        <v>130</v>
      </c>
      <c r="I3647" s="16" t="s">
        <v>47</v>
      </c>
      <c r="J3647" s="16" t="n">
        <v>5</v>
      </c>
      <c r="K3647" s="16" t="n">
        <v>2</v>
      </c>
      <c r="L3647" s="16" t="s">
        <v>57</v>
      </c>
      <c r="M3647" s="18" t="n">
        <f aca="false">IF(ISNUMBER(B3647),B3647,IF(MID(B3647,3,1)="-",DATE(VALUE(RIGHT(B3647,4)),VALUE(MID(B3647,4,2)),VALUE(LEFT(B3647,2))),DATE(VALUE(LEFT(B3647,4)),VALUE(MID(B3647,6,2)),VALUE(RIGHT(B3647,2)))))</f>
        <v>45950</v>
      </c>
      <c r="N3647" s="16" t="n">
        <f aca="false">MONTH(M3647)</f>
        <v>10</v>
      </c>
      <c r="O3647" s="16" t="str">
        <f aca="false">PROPER(TRIM(H3647))</f>
        <v>Bengaluru</v>
      </c>
      <c r="P3647" s="16" t="str">
        <f aca="false">IFERROR(VLOOKUP(O3647,city_map!$A$2:$B$6,2,FALSE()),O3647)</f>
        <v>Bengaluru</v>
      </c>
      <c r="Q3647" s="16" t="n">
        <f aca="false">IF(ISNUMBER(F3647),F3647,VALUE(SUBSTITUTE(SUBSTITUTE(F3647,"₹",""),",","")))</f>
        <v>1140</v>
      </c>
      <c r="R3647" s="16" t="n">
        <f aca="false">IF(E3647=99,1,E3647)</f>
        <v>3</v>
      </c>
      <c r="S3647" s="16" t="n">
        <f aca="false">IF(G3647="",0,G3647)</f>
        <v>0.3</v>
      </c>
      <c r="T3647" s="16" t="str">
        <f aca="false">IF(I3647="","Unknown",IF(I3647="upi","UPI",I3647))</f>
        <v>Debit Card</v>
      </c>
      <c r="U3647" s="16" t="str">
        <f aca="false">IF(L3647="Yes","Y",IF(L3647="No","N",L3647))</f>
        <v>Y</v>
      </c>
      <c r="V3647" s="19" t="n">
        <f aca="false">ROUND(R3647*Q3647*(1-S3647),2)</f>
        <v>2394</v>
      </c>
      <c r="W3647" s="16" t="str">
        <f aca="false">_xlfn.XLOOKUP(D3647,products!$A$2:$A$61,products!$C$2:$C$61,"Not found")</f>
        <v>Electronics</v>
      </c>
    </row>
    <row r="3648" customFormat="false" ht="15" hidden="false" customHeight="false" outlineLevel="0" collapsed="false">
      <c r="A3648" s="16" t="s">
        <v>4990</v>
      </c>
      <c r="B3648" s="16" t="s">
        <v>4986</v>
      </c>
      <c r="C3648" s="16" t="s">
        <v>3259</v>
      </c>
      <c r="D3648" s="16" t="s">
        <v>184</v>
      </c>
      <c r="E3648" s="16" t="n">
        <v>1</v>
      </c>
      <c r="F3648" s="16" t="n">
        <v>1238</v>
      </c>
      <c r="G3648" s="16" t="n">
        <v>0.2</v>
      </c>
      <c r="H3648" s="16" t="s">
        <v>39</v>
      </c>
      <c r="I3648" s="16" t="s">
        <v>71</v>
      </c>
      <c r="J3648" s="16" t="n">
        <v>4</v>
      </c>
      <c r="K3648" s="16" t="n">
        <v>4</v>
      </c>
      <c r="L3648" s="16" t="s">
        <v>41</v>
      </c>
      <c r="M3648" s="18" t="n">
        <f aca="false">IF(ISNUMBER(B3648),B3648,IF(MID(B3648,3,1)="-",DATE(VALUE(RIGHT(B3648,4)),VALUE(MID(B3648,4,2)),VALUE(LEFT(B3648,2))),DATE(VALUE(LEFT(B3648,4)),VALUE(MID(B3648,6,2)),VALUE(RIGHT(B3648,2)))))</f>
        <v>45950</v>
      </c>
      <c r="N3648" s="16" t="n">
        <f aca="false">MONTH(M3648)</f>
        <v>10</v>
      </c>
      <c r="O3648" s="16" t="str">
        <f aca="false">PROPER(TRIM(H3648))</f>
        <v>Delhi</v>
      </c>
      <c r="P3648" s="16" t="str">
        <f aca="false">IFERROR(VLOOKUP(O3648,city_map!$A$2:$B$6,2,FALSE()),O3648)</f>
        <v>Delhi</v>
      </c>
      <c r="Q3648" s="16" t="n">
        <f aca="false">IF(ISNUMBER(F3648),F3648,VALUE(SUBSTITUTE(SUBSTITUTE(F3648,"₹",""),",","")))</f>
        <v>1238</v>
      </c>
      <c r="R3648" s="16" t="n">
        <f aca="false">IF(E3648=99,1,E3648)</f>
        <v>1</v>
      </c>
      <c r="S3648" s="16" t="n">
        <f aca="false">IF(G3648="",0,G3648)</f>
        <v>0.2</v>
      </c>
      <c r="T3648" s="16" t="str">
        <f aca="false">IF(I3648="","Unknown",IF(I3648="upi","UPI",I3648))</f>
        <v>Credit Card</v>
      </c>
      <c r="U3648" s="16" t="str">
        <f aca="false">IF(L3648="Yes","Y",IF(L3648="No","N",L3648))</f>
        <v>N</v>
      </c>
      <c r="V3648" s="19" t="n">
        <f aca="false">ROUND(R3648*Q3648*(1-S3648),2)</f>
        <v>990.4</v>
      </c>
      <c r="W3648" s="16" t="str">
        <f aca="false">_xlfn.XLOOKUP(D3648,products!$A$2:$A$61,products!$C$2:$C$61,"Not found")</f>
        <v>Home</v>
      </c>
    </row>
    <row r="3649" customFormat="false" ht="15" hidden="false" customHeight="false" outlineLevel="0" collapsed="false">
      <c r="A3649" s="16" t="s">
        <v>4991</v>
      </c>
      <c r="B3649" s="16" t="s">
        <v>4986</v>
      </c>
      <c r="C3649" s="16" t="s">
        <v>3359</v>
      </c>
      <c r="D3649" s="16" t="s">
        <v>99</v>
      </c>
      <c r="E3649" s="16" t="n">
        <v>1</v>
      </c>
      <c r="F3649" s="16" t="n">
        <v>693</v>
      </c>
      <c r="G3649" s="16" t="n">
        <v>0.1</v>
      </c>
      <c r="H3649" s="16" t="s">
        <v>56</v>
      </c>
      <c r="I3649" s="16" t="s">
        <v>60</v>
      </c>
      <c r="J3649" s="16" t="n">
        <v>8</v>
      </c>
      <c r="K3649" s="16" t="n">
        <v>3</v>
      </c>
      <c r="L3649" s="16" t="s">
        <v>41</v>
      </c>
      <c r="M3649" s="18" t="n">
        <f aca="false">IF(ISNUMBER(B3649),B3649,IF(MID(B3649,3,1)="-",DATE(VALUE(RIGHT(B3649,4)),VALUE(MID(B3649,4,2)),VALUE(LEFT(B3649,2))),DATE(VALUE(LEFT(B3649,4)),VALUE(MID(B3649,6,2)),VALUE(RIGHT(B3649,2)))))</f>
        <v>45950</v>
      </c>
      <c r="N3649" s="16" t="n">
        <f aca="false">MONTH(M3649)</f>
        <v>10</v>
      </c>
      <c r="O3649" s="16" t="str">
        <f aca="false">PROPER(TRIM(H3649))</f>
        <v>Lucknow</v>
      </c>
      <c r="P3649" s="16" t="str">
        <f aca="false">IFERROR(VLOOKUP(O3649,city_map!$A$2:$B$6,2,FALSE()),O3649)</f>
        <v>Lucknow</v>
      </c>
      <c r="Q3649" s="16" t="n">
        <f aca="false">IF(ISNUMBER(F3649),F3649,VALUE(SUBSTITUTE(SUBSTITUTE(F3649,"₹",""),",","")))</f>
        <v>693</v>
      </c>
      <c r="R3649" s="16" t="n">
        <f aca="false">IF(E3649=99,1,E3649)</f>
        <v>1</v>
      </c>
      <c r="S3649" s="16" t="n">
        <f aca="false">IF(G3649="",0,G3649)</f>
        <v>0.1</v>
      </c>
      <c r="T3649" s="16" t="str">
        <f aca="false">IF(I3649="","Unknown",IF(I3649="upi","UPI",I3649))</f>
        <v>UPI</v>
      </c>
      <c r="U3649" s="16" t="str">
        <f aca="false">IF(L3649="Yes","Y",IF(L3649="No","N",L3649))</f>
        <v>N</v>
      </c>
      <c r="V3649" s="19" t="n">
        <f aca="false">ROUND(R3649*Q3649*(1-S3649),2)</f>
        <v>623.7</v>
      </c>
      <c r="W3649" s="16" t="str">
        <f aca="false">_xlfn.XLOOKUP(D3649,products!$A$2:$A$61,products!$C$2:$C$61,"Not found")</f>
        <v>Fashion</v>
      </c>
    </row>
    <row r="3650" customFormat="false" ht="15" hidden="false" customHeight="false" outlineLevel="0" collapsed="false">
      <c r="A3650" s="16" t="s">
        <v>4992</v>
      </c>
      <c r="B3650" s="16" t="s">
        <v>4986</v>
      </c>
      <c r="C3650" s="16" t="s">
        <v>1340</v>
      </c>
      <c r="D3650" s="16" t="s">
        <v>216</v>
      </c>
      <c r="E3650" s="16" t="n">
        <v>1</v>
      </c>
      <c r="F3650" s="16" t="n">
        <v>913</v>
      </c>
      <c r="G3650" s="16" t="n">
        <v>0.2</v>
      </c>
      <c r="H3650" s="16" t="s">
        <v>208</v>
      </c>
      <c r="I3650" s="16" t="s">
        <v>47</v>
      </c>
      <c r="J3650" s="16" t="n">
        <v>6</v>
      </c>
      <c r="K3650" s="16" t="n">
        <v>5</v>
      </c>
      <c r="L3650" s="16" t="s">
        <v>41</v>
      </c>
      <c r="M3650" s="18" t="n">
        <f aca="false">IF(ISNUMBER(B3650),B3650,IF(MID(B3650,3,1)="-",DATE(VALUE(RIGHT(B3650,4)),VALUE(MID(B3650,4,2)),VALUE(LEFT(B3650,2))),DATE(VALUE(LEFT(B3650,4)),VALUE(MID(B3650,6,2)),VALUE(RIGHT(B3650,2)))))</f>
        <v>45950</v>
      </c>
      <c r="N3650" s="16" t="n">
        <f aca="false">MONTH(M3650)</f>
        <v>10</v>
      </c>
      <c r="O3650" s="16" t="str">
        <f aca="false">PROPER(TRIM(H3650))</f>
        <v>Jaipur</v>
      </c>
      <c r="P3650" s="16" t="str">
        <f aca="false">IFERROR(VLOOKUP(O3650,city_map!$A$2:$B$6,2,FALSE()),O3650)</f>
        <v>Jaipur</v>
      </c>
      <c r="Q3650" s="16" t="n">
        <f aca="false">IF(ISNUMBER(F3650),F3650,VALUE(SUBSTITUTE(SUBSTITUTE(F3650,"₹",""),",","")))</f>
        <v>913</v>
      </c>
      <c r="R3650" s="16" t="n">
        <f aca="false">IF(E3650=99,1,E3650)</f>
        <v>1</v>
      </c>
      <c r="S3650" s="16" t="n">
        <f aca="false">IF(G3650="",0,G3650)</f>
        <v>0.2</v>
      </c>
      <c r="T3650" s="16" t="str">
        <f aca="false">IF(I3650="","Unknown",IF(I3650="upi","UPI",I3650))</f>
        <v>Debit Card</v>
      </c>
      <c r="U3650" s="16" t="str">
        <f aca="false">IF(L3650="Yes","Y",IF(L3650="No","N",L3650))</f>
        <v>N</v>
      </c>
      <c r="V3650" s="19" t="n">
        <f aca="false">ROUND(R3650*Q3650*(1-S3650),2)</f>
        <v>730.4</v>
      </c>
      <c r="W3650" s="16" t="str">
        <f aca="false">_xlfn.XLOOKUP(D3650,products!$A$2:$A$61,products!$C$2:$C$61,"Not found")</f>
        <v>Books</v>
      </c>
    </row>
    <row r="3651" customFormat="false" ht="15" hidden="false" customHeight="false" outlineLevel="0" collapsed="false">
      <c r="A3651" s="16" t="s">
        <v>4993</v>
      </c>
      <c r="B3651" s="16" t="s">
        <v>4986</v>
      </c>
      <c r="C3651" s="16" t="s">
        <v>1382</v>
      </c>
      <c r="D3651" s="16" t="s">
        <v>55</v>
      </c>
      <c r="E3651" s="16" t="n">
        <v>1</v>
      </c>
      <c r="F3651" s="16" t="n">
        <v>2014</v>
      </c>
      <c r="G3651" s="16" t="n">
        <v>0.2</v>
      </c>
      <c r="H3651" s="16" t="s">
        <v>39</v>
      </c>
      <c r="I3651" s="16" t="s">
        <v>47</v>
      </c>
      <c r="J3651" s="16" t="n">
        <v>3</v>
      </c>
      <c r="K3651" s="16" t="n">
        <v>4</v>
      </c>
      <c r="L3651" s="16" t="s">
        <v>41</v>
      </c>
      <c r="M3651" s="18" t="n">
        <f aca="false">IF(ISNUMBER(B3651),B3651,IF(MID(B3651,3,1)="-",DATE(VALUE(RIGHT(B3651,4)),VALUE(MID(B3651,4,2)),VALUE(LEFT(B3651,2))),DATE(VALUE(LEFT(B3651,4)),VALUE(MID(B3651,6,2)),VALUE(RIGHT(B3651,2)))))</f>
        <v>45950</v>
      </c>
      <c r="N3651" s="16" t="n">
        <f aca="false">MONTH(M3651)</f>
        <v>10</v>
      </c>
      <c r="O3651" s="16" t="str">
        <f aca="false">PROPER(TRIM(H3651))</f>
        <v>Delhi</v>
      </c>
      <c r="P3651" s="16" t="str">
        <f aca="false">IFERROR(VLOOKUP(O3651,city_map!$A$2:$B$6,2,FALSE()),O3651)</f>
        <v>Delhi</v>
      </c>
      <c r="Q3651" s="16" t="n">
        <f aca="false">IF(ISNUMBER(F3651),F3651,VALUE(SUBSTITUTE(SUBSTITUTE(F3651,"₹",""),",","")))</f>
        <v>2014</v>
      </c>
      <c r="R3651" s="16" t="n">
        <f aca="false">IF(E3651=99,1,E3651)</f>
        <v>1</v>
      </c>
      <c r="S3651" s="16" t="n">
        <f aca="false">IF(G3651="",0,G3651)</f>
        <v>0.2</v>
      </c>
      <c r="T3651" s="16" t="str">
        <f aca="false">IF(I3651="","Unknown",IF(I3651="upi","UPI",I3651))</f>
        <v>Debit Card</v>
      </c>
      <c r="U3651" s="16" t="str">
        <f aca="false">IF(L3651="Yes","Y",IF(L3651="No","N",L3651))</f>
        <v>N</v>
      </c>
      <c r="V3651" s="19" t="n">
        <f aca="false">ROUND(R3651*Q3651*(1-S3651),2)</f>
        <v>1611.2</v>
      </c>
      <c r="W3651" s="16" t="str">
        <f aca="false">_xlfn.XLOOKUP(D3651,products!$A$2:$A$61,products!$C$2:$C$61,"Not found")</f>
        <v>Home</v>
      </c>
    </row>
    <row r="3652" customFormat="false" ht="15" hidden="false" customHeight="false" outlineLevel="0" collapsed="false">
      <c r="A3652" s="16" t="s">
        <v>4994</v>
      </c>
      <c r="B3652" s="16" t="s">
        <v>4986</v>
      </c>
      <c r="C3652" s="16" t="s">
        <v>466</v>
      </c>
      <c r="D3652" s="16" t="s">
        <v>92</v>
      </c>
      <c r="E3652" s="16" t="n">
        <v>1</v>
      </c>
      <c r="F3652" s="16" t="n">
        <v>3873</v>
      </c>
      <c r="G3652" s="16" t="n">
        <v>0.25</v>
      </c>
      <c r="H3652" s="16" t="s">
        <v>208</v>
      </c>
      <c r="I3652" s="16" t="s">
        <v>71</v>
      </c>
      <c r="J3652" s="16" t="n">
        <v>6</v>
      </c>
      <c r="K3652" s="16" t="n">
        <v>5</v>
      </c>
      <c r="L3652" s="16" t="s">
        <v>41</v>
      </c>
      <c r="M3652" s="18" t="n">
        <f aca="false">IF(ISNUMBER(B3652),B3652,IF(MID(B3652,3,1)="-",DATE(VALUE(RIGHT(B3652,4)),VALUE(MID(B3652,4,2)),VALUE(LEFT(B3652,2))),DATE(VALUE(LEFT(B3652,4)),VALUE(MID(B3652,6,2)),VALUE(RIGHT(B3652,2)))))</f>
        <v>45950</v>
      </c>
      <c r="N3652" s="16" t="n">
        <f aca="false">MONTH(M3652)</f>
        <v>10</v>
      </c>
      <c r="O3652" s="16" t="str">
        <f aca="false">PROPER(TRIM(H3652))</f>
        <v>Jaipur</v>
      </c>
      <c r="P3652" s="16" t="str">
        <f aca="false">IFERROR(VLOOKUP(O3652,city_map!$A$2:$B$6,2,FALSE()),O3652)</f>
        <v>Jaipur</v>
      </c>
      <c r="Q3652" s="16" t="n">
        <f aca="false">IF(ISNUMBER(F3652),F3652,VALUE(SUBSTITUTE(SUBSTITUTE(F3652,"₹",""),",","")))</f>
        <v>3873</v>
      </c>
      <c r="R3652" s="16" t="n">
        <f aca="false">IF(E3652=99,1,E3652)</f>
        <v>1</v>
      </c>
      <c r="S3652" s="16" t="n">
        <f aca="false">IF(G3652="",0,G3652)</f>
        <v>0.25</v>
      </c>
      <c r="T3652" s="16" t="str">
        <f aca="false">IF(I3652="","Unknown",IF(I3652="upi","UPI",I3652))</f>
        <v>Credit Card</v>
      </c>
      <c r="U3652" s="16" t="str">
        <f aca="false">IF(L3652="Yes","Y",IF(L3652="No","N",L3652))</f>
        <v>N</v>
      </c>
      <c r="V3652" s="19" t="n">
        <f aca="false">ROUND(R3652*Q3652*(1-S3652),2)</f>
        <v>2904.75</v>
      </c>
      <c r="W3652" s="16" t="str">
        <f aca="false">_xlfn.XLOOKUP(D3652,products!$A$2:$A$61,products!$C$2:$C$61,"Not found")</f>
        <v>Electronics</v>
      </c>
    </row>
    <row r="3653" customFormat="false" ht="15" hidden="false" customHeight="false" outlineLevel="0" collapsed="false">
      <c r="A3653" s="16" t="s">
        <v>4995</v>
      </c>
      <c r="B3653" s="16" t="s">
        <v>4986</v>
      </c>
      <c r="C3653" s="16" t="s">
        <v>1848</v>
      </c>
      <c r="D3653" s="16" t="s">
        <v>119</v>
      </c>
      <c r="E3653" s="16" t="n">
        <v>2</v>
      </c>
      <c r="F3653" s="16" t="n">
        <v>250</v>
      </c>
      <c r="G3653" s="16" t="n">
        <v>0.1</v>
      </c>
      <c r="H3653" s="16" t="s">
        <v>208</v>
      </c>
      <c r="I3653" s="16" t="s">
        <v>71</v>
      </c>
      <c r="J3653" s="16" t="n">
        <v>9</v>
      </c>
      <c r="K3653" s="16" t="n">
        <v>3</v>
      </c>
      <c r="L3653" s="16" t="s">
        <v>41</v>
      </c>
      <c r="M3653" s="18" t="n">
        <f aca="false">IF(ISNUMBER(B3653),B3653,IF(MID(B3653,3,1)="-",DATE(VALUE(RIGHT(B3653,4)),VALUE(MID(B3653,4,2)),VALUE(LEFT(B3653,2))),DATE(VALUE(LEFT(B3653,4)),VALUE(MID(B3653,6,2)),VALUE(RIGHT(B3653,2)))))</f>
        <v>45950</v>
      </c>
      <c r="N3653" s="16" t="n">
        <f aca="false">MONTH(M3653)</f>
        <v>10</v>
      </c>
      <c r="O3653" s="16" t="str">
        <f aca="false">PROPER(TRIM(H3653))</f>
        <v>Jaipur</v>
      </c>
      <c r="P3653" s="16" t="str">
        <f aca="false">IFERROR(VLOOKUP(O3653,city_map!$A$2:$B$6,2,FALSE()),O3653)</f>
        <v>Jaipur</v>
      </c>
      <c r="Q3653" s="16" t="n">
        <f aca="false">IF(ISNUMBER(F3653),F3653,VALUE(SUBSTITUTE(SUBSTITUTE(F3653,"₹",""),",","")))</f>
        <v>250</v>
      </c>
      <c r="R3653" s="16" t="n">
        <f aca="false">IF(E3653=99,1,E3653)</f>
        <v>2</v>
      </c>
      <c r="S3653" s="16" t="n">
        <f aca="false">IF(G3653="",0,G3653)</f>
        <v>0.1</v>
      </c>
      <c r="T3653" s="16" t="str">
        <f aca="false">IF(I3653="","Unknown",IF(I3653="upi","UPI",I3653))</f>
        <v>Credit Card</v>
      </c>
      <c r="U3653" s="16" t="str">
        <f aca="false">IF(L3653="Yes","Y",IF(L3653="No","N",L3653))</f>
        <v>N</v>
      </c>
      <c r="V3653" s="19" t="n">
        <f aca="false">ROUND(R3653*Q3653*(1-S3653),2)</f>
        <v>450</v>
      </c>
      <c r="W3653" s="16" t="str">
        <f aca="false">_xlfn.XLOOKUP(D3653,products!$A$2:$A$61,products!$C$2:$C$61,"Not found")</f>
        <v>Books</v>
      </c>
    </row>
    <row r="3654" customFormat="false" ht="15" hidden="false" customHeight="false" outlineLevel="0" collapsed="false">
      <c r="A3654" s="16" t="s">
        <v>4996</v>
      </c>
      <c r="B3654" s="16" t="s">
        <v>4986</v>
      </c>
      <c r="C3654" s="16" t="s">
        <v>1841</v>
      </c>
      <c r="D3654" s="16" t="s">
        <v>126</v>
      </c>
      <c r="E3654" s="16" t="n">
        <v>1</v>
      </c>
      <c r="F3654" s="16" t="n">
        <v>405</v>
      </c>
      <c r="G3654" s="16" t="n">
        <v>0.3</v>
      </c>
      <c r="H3654" s="16" t="s">
        <v>89</v>
      </c>
      <c r="I3654" s="16" t="s">
        <v>60</v>
      </c>
      <c r="J3654" s="16" t="n">
        <v>4</v>
      </c>
      <c r="K3654" s="16" t="n">
        <v>5</v>
      </c>
      <c r="L3654" s="16" t="s">
        <v>41</v>
      </c>
      <c r="M3654" s="18" t="n">
        <f aca="false">IF(ISNUMBER(B3654),B3654,IF(MID(B3654,3,1)="-",DATE(VALUE(RIGHT(B3654,4)),VALUE(MID(B3654,4,2)),VALUE(LEFT(B3654,2))),DATE(VALUE(LEFT(B3654,4)),VALUE(MID(B3654,6,2)),VALUE(RIGHT(B3654,2)))))</f>
        <v>45950</v>
      </c>
      <c r="N3654" s="16" t="n">
        <f aca="false">MONTH(M3654)</f>
        <v>10</v>
      </c>
      <c r="O3654" s="16" t="str">
        <f aca="false">PROPER(TRIM(H3654))</f>
        <v>Ahmedabad</v>
      </c>
      <c r="P3654" s="16" t="str">
        <f aca="false">IFERROR(VLOOKUP(O3654,city_map!$A$2:$B$6,2,FALSE()),O3654)</f>
        <v>Ahmedabad</v>
      </c>
      <c r="Q3654" s="16" t="n">
        <f aca="false">IF(ISNUMBER(F3654),F3654,VALUE(SUBSTITUTE(SUBSTITUTE(F3654,"₹",""),",","")))</f>
        <v>405</v>
      </c>
      <c r="R3654" s="16" t="n">
        <f aca="false">IF(E3654=99,1,E3654)</f>
        <v>1</v>
      </c>
      <c r="S3654" s="16" t="n">
        <f aca="false">IF(G3654="",0,G3654)</f>
        <v>0.3</v>
      </c>
      <c r="T3654" s="16" t="str">
        <f aca="false">IF(I3654="","Unknown",IF(I3654="upi","UPI",I3654))</f>
        <v>UPI</v>
      </c>
      <c r="U3654" s="16" t="str">
        <f aca="false">IF(L3654="Yes","Y",IF(L3654="No","N",L3654))</f>
        <v>N</v>
      </c>
      <c r="V3654" s="19" t="n">
        <f aca="false">ROUND(R3654*Q3654*(1-S3654),2)</f>
        <v>283.5</v>
      </c>
      <c r="W3654" s="16" t="str">
        <f aca="false">_xlfn.XLOOKUP(D3654,products!$A$2:$A$61,products!$C$2:$C$61,"Not found")</f>
        <v>Home</v>
      </c>
    </row>
    <row r="3655" customFormat="false" ht="15" hidden="false" customHeight="false" outlineLevel="0" collapsed="false">
      <c r="A3655" s="16" t="s">
        <v>4997</v>
      </c>
      <c r="B3655" s="16" t="s">
        <v>4986</v>
      </c>
      <c r="C3655" s="16" t="s">
        <v>790</v>
      </c>
      <c r="D3655" s="16" t="s">
        <v>51</v>
      </c>
      <c r="E3655" s="16" t="n">
        <v>3</v>
      </c>
      <c r="F3655" s="16" t="n">
        <v>2204</v>
      </c>
      <c r="G3655" s="16" t="n">
        <v>0.1</v>
      </c>
      <c r="H3655" s="16" t="s">
        <v>655</v>
      </c>
      <c r="I3655" s="16" t="s">
        <v>60</v>
      </c>
      <c r="J3655" s="16" t="n">
        <v>4</v>
      </c>
      <c r="K3655" s="16" t="n">
        <v>4</v>
      </c>
      <c r="L3655" s="16" t="s">
        <v>41</v>
      </c>
      <c r="M3655" s="18" t="n">
        <f aca="false">IF(ISNUMBER(B3655),B3655,IF(MID(B3655,3,1)="-",DATE(VALUE(RIGHT(B3655,4)),VALUE(MID(B3655,4,2)),VALUE(LEFT(B3655,2))),DATE(VALUE(LEFT(B3655,4)),VALUE(MID(B3655,6,2)),VALUE(RIGHT(B3655,2)))))</f>
        <v>45950</v>
      </c>
      <c r="N3655" s="16" t="n">
        <f aca="false">MONTH(M3655)</f>
        <v>10</v>
      </c>
      <c r="O3655" s="16" t="str">
        <f aca="false">PROPER(TRIM(H3655))</f>
        <v>Mumbai</v>
      </c>
      <c r="P3655" s="16" t="str">
        <f aca="false">IFERROR(VLOOKUP(O3655,city_map!$A$2:$B$6,2,FALSE()),O3655)</f>
        <v>Mumbai</v>
      </c>
      <c r="Q3655" s="16" t="n">
        <f aca="false">IF(ISNUMBER(F3655),F3655,VALUE(SUBSTITUTE(SUBSTITUTE(F3655,"₹",""),",","")))</f>
        <v>2204</v>
      </c>
      <c r="R3655" s="16" t="n">
        <f aca="false">IF(E3655=99,1,E3655)</f>
        <v>3</v>
      </c>
      <c r="S3655" s="16" t="n">
        <f aca="false">IF(G3655="",0,G3655)</f>
        <v>0.1</v>
      </c>
      <c r="T3655" s="16" t="str">
        <f aca="false">IF(I3655="","Unknown",IF(I3655="upi","UPI",I3655))</f>
        <v>UPI</v>
      </c>
      <c r="U3655" s="16" t="str">
        <f aca="false">IF(L3655="Yes","Y",IF(L3655="No","N",L3655))</f>
        <v>N</v>
      </c>
      <c r="V3655" s="19" t="n">
        <f aca="false">ROUND(R3655*Q3655*(1-S3655),2)</f>
        <v>5950.8</v>
      </c>
      <c r="W3655" s="16" t="str">
        <f aca="false">_xlfn.XLOOKUP(D3655,products!$A$2:$A$61,products!$C$2:$C$61,"Not found")</f>
        <v>Fashion</v>
      </c>
    </row>
    <row r="3656" customFormat="false" ht="15" hidden="false" customHeight="false" outlineLevel="0" collapsed="false">
      <c r="A3656" s="16" t="s">
        <v>4998</v>
      </c>
      <c r="B3656" s="16" t="s">
        <v>4986</v>
      </c>
      <c r="C3656" s="16" t="s">
        <v>4282</v>
      </c>
      <c r="D3656" s="16" t="s">
        <v>232</v>
      </c>
      <c r="E3656" s="16" t="n">
        <v>1</v>
      </c>
      <c r="F3656" s="16" t="n">
        <v>1932</v>
      </c>
      <c r="G3656" s="16" t="n">
        <v>0.15</v>
      </c>
      <c r="H3656" s="16" t="s">
        <v>39</v>
      </c>
      <c r="I3656" s="16" t="s">
        <v>60</v>
      </c>
      <c r="J3656" s="16" t="n">
        <v>4</v>
      </c>
      <c r="K3656" s="16" t="n">
        <v>5</v>
      </c>
      <c r="L3656" s="16" t="s">
        <v>41</v>
      </c>
      <c r="M3656" s="18" t="n">
        <f aca="false">IF(ISNUMBER(B3656),B3656,IF(MID(B3656,3,1)="-",DATE(VALUE(RIGHT(B3656,4)),VALUE(MID(B3656,4,2)),VALUE(LEFT(B3656,2))),DATE(VALUE(LEFT(B3656,4)),VALUE(MID(B3656,6,2)),VALUE(RIGHT(B3656,2)))))</f>
        <v>45950</v>
      </c>
      <c r="N3656" s="16" t="n">
        <f aca="false">MONTH(M3656)</f>
        <v>10</v>
      </c>
      <c r="O3656" s="16" t="str">
        <f aca="false">PROPER(TRIM(H3656))</f>
        <v>Delhi</v>
      </c>
      <c r="P3656" s="16" t="str">
        <f aca="false">IFERROR(VLOOKUP(O3656,city_map!$A$2:$B$6,2,FALSE()),O3656)</f>
        <v>Delhi</v>
      </c>
      <c r="Q3656" s="16" t="n">
        <f aca="false">IF(ISNUMBER(F3656),F3656,VALUE(SUBSTITUTE(SUBSTITUTE(F3656,"₹",""),",","")))</f>
        <v>1932</v>
      </c>
      <c r="R3656" s="16" t="n">
        <f aca="false">IF(E3656=99,1,E3656)</f>
        <v>1</v>
      </c>
      <c r="S3656" s="16" t="n">
        <f aca="false">IF(G3656="",0,G3656)</f>
        <v>0.15</v>
      </c>
      <c r="T3656" s="16" t="str">
        <f aca="false">IF(I3656="","Unknown",IF(I3656="upi","UPI",I3656))</f>
        <v>UPI</v>
      </c>
      <c r="U3656" s="16" t="str">
        <f aca="false">IF(L3656="Yes","Y",IF(L3656="No","N",L3656))</f>
        <v>N</v>
      </c>
      <c r="V3656" s="19" t="n">
        <f aca="false">ROUND(R3656*Q3656*(1-S3656),2)</f>
        <v>1642.2</v>
      </c>
      <c r="W3656" s="16" t="str">
        <f aca="false">_xlfn.XLOOKUP(D3656,products!$A$2:$A$61,products!$C$2:$C$61,"Not found")</f>
        <v>Electronics</v>
      </c>
    </row>
    <row r="3657" customFormat="false" ht="15" hidden="false" customHeight="false" outlineLevel="0" collapsed="false">
      <c r="A3657" s="16" t="s">
        <v>4999</v>
      </c>
      <c r="B3657" s="16" t="s">
        <v>4986</v>
      </c>
      <c r="C3657" s="16" t="s">
        <v>728</v>
      </c>
      <c r="D3657" s="16" t="s">
        <v>45</v>
      </c>
      <c r="E3657" s="16" t="n">
        <v>1</v>
      </c>
      <c r="F3657" s="16" t="n">
        <v>311</v>
      </c>
      <c r="G3657" s="16" t="n">
        <v>0.2</v>
      </c>
      <c r="H3657" s="16" t="s">
        <v>46</v>
      </c>
      <c r="I3657" s="16" t="s">
        <v>71</v>
      </c>
      <c r="J3657" s="16" t="n">
        <v>3</v>
      </c>
      <c r="K3657" s="16" t="n">
        <v>5</v>
      </c>
      <c r="L3657" s="16" t="s">
        <v>41</v>
      </c>
      <c r="M3657" s="18" t="n">
        <f aca="false">IF(ISNUMBER(B3657),B3657,IF(MID(B3657,3,1)="-",DATE(VALUE(RIGHT(B3657,4)),VALUE(MID(B3657,4,2)),VALUE(LEFT(B3657,2))),DATE(VALUE(LEFT(B3657,4)),VALUE(MID(B3657,6,2)),VALUE(RIGHT(B3657,2)))))</f>
        <v>45950</v>
      </c>
      <c r="N3657" s="16" t="n">
        <f aca="false">MONTH(M3657)</f>
        <v>10</v>
      </c>
      <c r="O3657" s="16" t="str">
        <f aca="false">PROPER(TRIM(H3657))</f>
        <v>Chennai</v>
      </c>
      <c r="P3657" s="16" t="str">
        <f aca="false">IFERROR(VLOOKUP(O3657,city_map!$A$2:$B$6,2,FALSE()),O3657)</f>
        <v>Chennai</v>
      </c>
      <c r="Q3657" s="16" t="n">
        <f aca="false">IF(ISNUMBER(F3657),F3657,VALUE(SUBSTITUTE(SUBSTITUTE(F3657,"₹",""),",","")))</f>
        <v>311</v>
      </c>
      <c r="R3657" s="16" t="n">
        <f aca="false">IF(E3657=99,1,E3657)</f>
        <v>1</v>
      </c>
      <c r="S3657" s="16" t="n">
        <f aca="false">IF(G3657="",0,G3657)</f>
        <v>0.2</v>
      </c>
      <c r="T3657" s="16" t="str">
        <f aca="false">IF(I3657="","Unknown",IF(I3657="upi","UPI",I3657))</f>
        <v>Credit Card</v>
      </c>
      <c r="U3657" s="16" t="str">
        <f aca="false">IF(L3657="Yes","Y",IF(L3657="No","N",L3657))</f>
        <v>N</v>
      </c>
      <c r="V3657" s="19" t="n">
        <f aca="false">ROUND(R3657*Q3657*(1-S3657),2)</f>
        <v>248.8</v>
      </c>
      <c r="W3657" s="16" t="str">
        <f aca="false">_xlfn.XLOOKUP(D3657,products!$A$2:$A$61,products!$C$2:$C$61,"Not found")</f>
        <v>Beauty</v>
      </c>
    </row>
    <row r="3658" customFormat="false" ht="15" hidden="false" customHeight="false" outlineLevel="0" collapsed="false">
      <c r="A3658" s="16" t="s">
        <v>5000</v>
      </c>
      <c r="B3658" s="16" t="s">
        <v>4986</v>
      </c>
      <c r="C3658" s="16" t="s">
        <v>1796</v>
      </c>
      <c r="D3658" s="16" t="s">
        <v>250</v>
      </c>
      <c r="E3658" s="16" t="n">
        <v>2</v>
      </c>
      <c r="F3658" s="16" t="n">
        <v>679</v>
      </c>
      <c r="G3658" s="16" t="n">
        <v>0.1</v>
      </c>
      <c r="H3658" s="16" t="s">
        <v>112</v>
      </c>
      <c r="I3658" s="16" t="s">
        <v>71</v>
      </c>
      <c r="J3658" s="16" t="n">
        <v>5</v>
      </c>
      <c r="K3658" s="16" t="n">
        <v>4</v>
      </c>
      <c r="L3658" s="16" t="s">
        <v>41</v>
      </c>
      <c r="M3658" s="18" t="n">
        <f aca="false">IF(ISNUMBER(B3658),B3658,IF(MID(B3658,3,1)="-",DATE(VALUE(RIGHT(B3658,4)),VALUE(MID(B3658,4,2)),VALUE(LEFT(B3658,2))),DATE(VALUE(LEFT(B3658,4)),VALUE(MID(B3658,6,2)),VALUE(RIGHT(B3658,2)))))</f>
        <v>45950</v>
      </c>
      <c r="N3658" s="16" t="n">
        <f aca="false">MONTH(M3658)</f>
        <v>10</v>
      </c>
      <c r="O3658" s="16" t="str">
        <f aca="false">PROPER(TRIM(H3658))</f>
        <v>Mumbai</v>
      </c>
      <c r="P3658" s="16" t="str">
        <f aca="false">IFERROR(VLOOKUP(O3658,city_map!$A$2:$B$6,2,FALSE()),O3658)</f>
        <v>Mumbai</v>
      </c>
      <c r="Q3658" s="16" t="n">
        <f aca="false">IF(ISNUMBER(F3658),F3658,VALUE(SUBSTITUTE(SUBSTITUTE(F3658,"₹",""),",","")))</f>
        <v>679</v>
      </c>
      <c r="R3658" s="16" t="n">
        <f aca="false">IF(E3658=99,1,E3658)</f>
        <v>2</v>
      </c>
      <c r="S3658" s="16" t="n">
        <f aca="false">IF(G3658="",0,G3658)</f>
        <v>0.1</v>
      </c>
      <c r="T3658" s="16" t="str">
        <f aca="false">IF(I3658="","Unknown",IF(I3658="upi","UPI",I3658))</f>
        <v>Credit Card</v>
      </c>
      <c r="U3658" s="16" t="str">
        <f aca="false">IF(L3658="Yes","Y",IF(L3658="No","N",L3658))</f>
        <v>N</v>
      </c>
      <c r="V3658" s="19" t="n">
        <f aca="false">ROUND(R3658*Q3658*(1-S3658),2)</f>
        <v>1222.2</v>
      </c>
      <c r="W3658" s="16" t="str">
        <f aca="false">_xlfn.XLOOKUP(D3658,products!$A$2:$A$61,products!$C$2:$C$61,"Not found")</f>
        <v>Home</v>
      </c>
    </row>
    <row r="3659" customFormat="false" ht="15" hidden="false" customHeight="false" outlineLevel="0" collapsed="false">
      <c r="A3659" s="16" t="s">
        <v>5001</v>
      </c>
      <c r="B3659" s="16" t="s">
        <v>4986</v>
      </c>
      <c r="C3659" s="16" t="s">
        <v>936</v>
      </c>
      <c r="D3659" s="16" t="s">
        <v>291</v>
      </c>
      <c r="E3659" s="16" t="n">
        <v>2</v>
      </c>
      <c r="F3659" s="16" t="n">
        <v>1245</v>
      </c>
      <c r="G3659" s="16" t="n">
        <v>0.1</v>
      </c>
      <c r="H3659" s="16" t="s">
        <v>130</v>
      </c>
      <c r="I3659" s="16" t="s">
        <v>100</v>
      </c>
      <c r="J3659" s="16" t="n">
        <v>5</v>
      </c>
      <c r="K3659" s="16" t="n">
        <v>5</v>
      </c>
      <c r="L3659" s="16" t="s">
        <v>41</v>
      </c>
      <c r="M3659" s="18" t="n">
        <f aca="false">IF(ISNUMBER(B3659),B3659,IF(MID(B3659,3,1)="-",DATE(VALUE(RIGHT(B3659,4)),VALUE(MID(B3659,4,2)),VALUE(LEFT(B3659,2))),DATE(VALUE(LEFT(B3659,4)),VALUE(MID(B3659,6,2)),VALUE(RIGHT(B3659,2)))))</f>
        <v>45950</v>
      </c>
      <c r="N3659" s="16" t="n">
        <f aca="false">MONTH(M3659)</f>
        <v>10</v>
      </c>
      <c r="O3659" s="16" t="str">
        <f aca="false">PROPER(TRIM(H3659))</f>
        <v>Bengaluru</v>
      </c>
      <c r="P3659" s="16" t="str">
        <f aca="false">IFERROR(VLOOKUP(O3659,city_map!$A$2:$B$6,2,FALSE()),O3659)</f>
        <v>Bengaluru</v>
      </c>
      <c r="Q3659" s="16" t="n">
        <f aca="false">IF(ISNUMBER(F3659),F3659,VALUE(SUBSTITUTE(SUBSTITUTE(F3659,"₹",""),",","")))</f>
        <v>1245</v>
      </c>
      <c r="R3659" s="16" t="n">
        <f aca="false">IF(E3659=99,1,E3659)</f>
        <v>2</v>
      </c>
      <c r="S3659" s="16" t="n">
        <f aca="false">IF(G3659="",0,G3659)</f>
        <v>0.1</v>
      </c>
      <c r="T3659" s="16" t="str">
        <f aca="false">IF(I3659="","Unknown",IF(I3659="upi","UPI",I3659))</f>
        <v>Net Banking</v>
      </c>
      <c r="U3659" s="16" t="str">
        <f aca="false">IF(L3659="Yes","Y",IF(L3659="No","N",L3659))</f>
        <v>N</v>
      </c>
      <c r="V3659" s="19" t="n">
        <f aca="false">ROUND(R3659*Q3659*(1-S3659),2)</f>
        <v>2241</v>
      </c>
      <c r="W3659" s="16" t="str">
        <f aca="false">_xlfn.XLOOKUP(D3659,products!$A$2:$A$61,products!$C$2:$C$61,"Not found")</f>
        <v>Electronics</v>
      </c>
    </row>
    <row r="3660" customFormat="false" ht="15" hidden="false" customHeight="false" outlineLevel="0" collapsed="false">
      <c r="A3660" s="16" t="s">
        <v>5002</v>
      </c>
      <c r="B3660" s="16" t="s">
        <v>4986</v>
      </c>
      <c r="C3660" s="16" t="s">
        <v>1409</v>
      </c>
      <c r="D3660" s="16" t="s">
        <v>129</v>
      </c>
      <c r="E3660" s="16" t="n">
        <v>3</v>
      </c>
      <c r="F3660" s="16" t="n">
        <v>620</v>
      </c>
      <c r="G3660" s="16" t="n">
        <v>0.1</v>
      </c>
      <c r="H3660" s="16" t="s">
        <v>67</v>
      </c>
      <c r="I3660" s="16" t="s">
        <v>60</v>
      </c>
      <c r="J3660" s="16" t="n">
        <v>3</v>
      </c>
      <c r="K3660" s="16"/>
      <c r="L3660" s="16" t="s">
        <v>41</v>
      </c>
      <c r="M3660" s="18" t="n">
        <f aca="false">IF(ISNUMBER(B3660),B3660,IF(MID(B3660,3,1)="-",DATE(VALUE(RIGHT(B3660,4)),VALUE(MID(B3660,4,2)),VALUE(LEFT(B3660,2))),DATE(VALUE(LEFT(B3660,4)),VALUE(MID(B3660,6,2)),VALUE(RIGHT(B3660,2)))))</f>
        <v>45950</v>
      </c>
      <c r="N3660" s="16" t="n">
        <f aca="false">MONTH(M3660)</f>
        <v>10</v>
      </c>
      <c r="O3660" s="16" t="str">
        <f aca="false">PROPER(TRIM(H3660))</f>
        <v>Kolkata</v>
      </c>
      <c r="P3660" s="16" t="str">
        <f aca="false">IFERROR(VLOOKUP(O3660,city_map!$A$2:$B$6,2,FALSE()),O3660)</f>
        <v>Kolkata</v>
      </c>
      <c r="Q3660" s="16" t="n">
        <f aca="false">IF(ISNUMBER(F3660),F3660,VALUE(SUBSTITUTE(SUBSTITUTE(F3660,"₹",""),",","")))</f>
        <v>620</v>
      </c>
      <c r="R3660" s="16" t="n">
        <f aca="false">IF(E3660=99,1,E3660)</f>
        <v>3</v>
      </c>
      <c r="S3660" s="16" t="n">
        <f aca="false">IF(G3660="",0,G3660)</f>
        <v>0.1</v>
      </c>
      <c r="T3660" s="16" t="str">
        <f aca="false">IF(I3660="","Unknown",IF(I3660="upi","UPI",I3660))</f>
        <v>UPI</v>
      </c>
      <c r="U3660" s="16" t="str">
        <f aca="false">IF(L3660="Yes","Y",IF(L3660="No","N",L3660))</f>
        <v>N</v>
      </c>
      <c r="V3660" s="19" t="n">
        <f aca="false">ROUND(R3660*Q3660*(1-S3660),2)</f>
        <v>1674</v>
      </c>
      <c r="W3660" s="16" t="str">
        <f aca="false">_xlfn.XLOOKUP(D3660,products!$A$2:$A$61,products!$C$2:$C$61,"Not found")</f>
        <v>Beauty</v>
      </c>
    </row>
    <row r="3661" customFormat="false" ht="15" hidden="false" customHeight="false" outlineLevel="0" collapsed="false">
      <c r="A3661" s="16" t="s">
        <v>5003</v>
      </c>
      <c r="B3661" s="16" t="s">
        <v>4986</v>
      </c>
      <c r="C3661" s="16" t="s">
        <v>1486</v>
      </c>
      <c r="D3661" s="16" t="s">
        <v>149</v>
      </c>
      <c r="E3661" s="16" t="n">
        <v>2</v>
      </c>
      <c r="F3661" s="16" t="n">
        <v>1584</v>
      </c>
      <c r="G3661" s="16" t="n">
        <v>0.2</v>
      </c>
      <c r="H3661" s="16" t="s">
        <v>655</v>
      </c>
      <c r="I3661" s="16" t="s">
        <v>60</v>
      </c>
      <c r="J3661" s="16" t="n">
        <v>4</v>
      </c>
      <c r="K3661" s="16" t="n">
        <v>3</v>
      </c>
      <c r="L3661" s="16" t="s">
        <v>57</v>
      </c>
      <c r="M3661" s="18" t="n">
        <f aca="false">IF(ISNUMBER(B3661),B3661,IF(MID(B3661,3,1)="-",DATE(VALUE(RIGHT(B3661,4)),VALUE(MID(B3661,4,2)),VALUE(LEFT(B3661,2))),DATE(VALUE(LEFT(B3661,4)),VALUE(MID(B3661,6,2)),VALUE(RIGHT(B3661,2)))))</f>
        <v>45950</v>
      </c>
      <c r="N3661" s="16" t="n">
        <f aca="false">MONTH(M3661)</f>
        <v>10</v>
      </c>
      <c r="O3661" s="16" t="str">
        <f aca="false">PROPER(TRIM(H3661))</f>
        <v>Mumbai</v>
      </c>
      <c r="P3661" s="16" t="str">
        <f aca="false">IFERROR(VLOOKUP(O3661,city_map!$A$2:$B$6,2,FALSE()),O3661)</f>
        <v>Mumbai</v>
      </c>
      <c r="Q3661" s="16" t="n">
        <f aca="false">IF(ISNUMBER(F3661),F3661,VALUE(SUBSTITUTE(SUBSTITUTE(F3661,"₹",""),",","")))</f>
        <v>1584</v>
      </c>
      <c r="R3661" s="16" t="n">
        <f aca="false">IF(E3661=99,1,E3661)</f>
        <v>2</v>
      </c>
      <c r="S3661" s="16" t="n">
        <f aca="false">IF(G3661="",0,G3661)</f>
        <v>0.2</v>
      </c>
      <c r="T3661" s="16" t="str">
        <f aca="false">IF(I3661="","Unknown",IF(I3661="upi","UPI",I3661))</f>
        <v>UPI</v>
      </c>
      <c r="U3661" s="16" t="str">
        <f aca="false">IF(L3661="Yes","Y",IF(L3661="No","N",L3661))</f>
        <v>Y</v>
      </c>
      <c r="V3661" s="19" t="n">
        <f aca="false">ROUND(R3661*Q3661*(1-S3661),2)</f>
        <v>2534.4</v>
      </c>
      <c r="W3661" s="16" t="str">
        <f aca="false">_xlfn.XLOOKUP(D3661,products!$A$2:$A$61,products!$C$2:$C$61,"Not found")</f>
        <v>Fashion</v>
      </c>
    </row>
    <row r="3662" customFormat="false" ht="15" hidden="false" customHeight="false" outlineLevel="0" collapsed="false">
      <c r="A3662" s="16" t="s">
        <v>5004</v>
      </c>
      <c r="B3662" s="16" t="s">
        <v>4986</v>
      </c>
      <c r="C3662" s="16" t="s">
        <v>4282</v>
      </c>
      <c r="D3662" s="16" t="s">
        <v>77</v>
      </c>
      <c r="E3662" s="16" t="n">
        <v>1</v>
      </c>
      <c r="F3662" s="16" t="n">
        <v>335</v>
      </c>
      <c r="G3662" s="16" t="n">
        <v>0.2</v>
      </c>
      <c r="H3662" s="16" t="s">
        <v>81</v>
      </c>
      <c r="I3662" s="16" t="s">
        <v>71</v>
      </c>
      <c r="J3662" s="16" t="n">
        <v>6</v>
      </c>
      <c r="K3662" s="16" t="n">
        <v>4</v>
      </c>
      <c r="L3662" s="16" t="s">
        <v>41</v>
      </c>
      <c r="M3662" s="18" t="n">
        <f aca="false">IF(ISNUMBER(B3662),B3662,IF(MID(B3662,3,1)="-",DATE(VALUE(RIGHT(B3662,4)),VALUE(MID(B3662,4,2)),VALUE(LEFT(B3662,2))),DATE(VALUE(LEFT(B3662,4)),VALUE(MID(B3662,6,2)),VALUE(RIGHT(B3662,2)))))</f>
        <v>45950</v>
      </c>
      <c r="N3662" s="16" t="n">
        <f aca="false">MONTH(M3662)</f>
        <v>10</v>
      </c>
      <c r="O3662" s="16" t="str">
        <f aca="false">PROPER(TRIM(H3662))</f>
        <v>Hyderabad</v>
      </c>
      <c r="P3662" s="16" t="str">
        <f aca="false">IFERROR(VLOOKUP(O3662,city_map!$A$2:$B$6,2,FALSE()),O3662)</f>
        <v>Hyderabad</v>
      </c>
      <c r="Q3662" s="16" t="n">
        <f aca="false">IF(ISNUMBER(F3662),F3662,VALUE(SUBSTITUTE(SUBSTITUTE(F3662,"₹",""),",","")))</f>
        <v>335</v>
      </c>
      <c r="R3662" s="16" t="n">
        <f aca="false">IF(E3662=99,1,E3662)</f>
        <v>1</v>
      </c>
      <c r="S3662" s="16" t="n">
        <f aca="false">IF(G3662="",0,G3662)</f>
        <v>0.2</v>
      </c>
      <c r="T3662" s="16" t="str">
        <f aca="false">IF(I3662="","Unknown",IF(I3662="upi","UPI",I3662))</f>
        <v>Credit Card</v>
      </c>
      <c r="U3662" s="16" t="str">
        <f aca="false">IF(L3662="Yes","Y",IF(L3662="No","N",L3662))</f>
        <v>N</v>
      </c>
      <c r="V3662" s="19" t="n">
        <f aca="false">ROUND(R3662*Q3662*(1-S3662),2)</f>
        <v>268</v>
      </c>
      <c r="W3662" s="16" t="str">
        <f aca="false">_xlfn.XLOOKUP(D3662,products!$A$2:$A$61,products!$C$2:$C$61,"Not found")</f>
        <v>Books</v>
      </c>
    </row>
    <row r="3663" customFormat="false" ht="15" hidden="false" customHeight="false" outlineLevel="0" collapsed="false">
      <c r="A3663" s="16" t="s">
        <v>5005</v>
      </c>
      <c r="B3663" s="16" t="s">
        <v>4986</v>
      </c>
      <c r="C3663" s="16" t="s">
        <v>164</v>
      </c>
      <c r="D3663" s="16" t="s">
        <v>191</v>
      </c>
      <c r="E3663" s="16" t="n">
        <v>1</v>
      </c>
      <c r="F3663" s="16" t="n">
        <v>388</v>
      </c>
      <c r="G3663" s="16" t="n">
        <v>0.15</v>
      </c>
      <c r="H3663" s="16" t="s">
        <v>70</v>
      </c>
      <c r="I3663" s="16" t="s">
        <v>47</v>
      </c>
      <c r="J3663" s="16" t="n">
        <v>6</v>
      </c>
      <c r="K3663" s="16" t="n">
        <v>2</v>
      </c>
      <c r="L3663" s="16" t="s">
        <v>57</v>
      </c>
      <c r="M3663" s="18" t="n">
        <f aca="false">IF(ISNUMBER(B3663),B3663,IF(MID(B3663,3,1)="-",DATE(VALUE(RIGHT(B3663,4)),VALUE(MID(B3663,4,2)),VALUE(LEFT(B3663,2))),DATE(VALUE(LEFT(B3663,4)),VALUE(MID(B3663,6,2)),VALUE(RIGHT(B3663,2)))))</f>
        <v>45950</v>
      </c>
      <c r="N3663" s="16" t="n">
        <f aca="false">MONTH(M3663)</f>
        <v>10</v>
      </c>
      <c r="O3663" s="16" t="str">
        <f aca="false">PROPER(TRIM(H3663))</f>
        <v>Pune</v>
      </c>
      <c r="P3663" s="16" t="str">
        <f aca="false">IFERROR(VLOOKUP(O3663,city_map!$A$2:$B$6,2,FALSE()),O3663)</f>
        <v>Pune</v>
      </c>
      <c r="Q3663" s="16" t="n">
        <f aca="false">IF(ISNUMBER(F3663),F3663,VALUE(SUBSTITUTE(SUBSTITUTE(F3663,"₹",""),",","")))</f>
        <v>388</v>
      </c>
      <c r="R3663" s="16" t="n">
        <f aca="false">IF(E3663=99,1,E3663)</f>
        <v>1</v>
      </c>
      <c r="S3663" s="16" t="n">
        <f aca="false">IF(G3663="",0,G3663)</f>
        <v>0.15</v>
      </c>
      <c r="T3663" s="16" t="str">
        <f aca="false">IF(I3663="","Unknown",IF(I3663="upi","UPI",I3663))</f>
        <v>Debit Card</v>
      </c>
      <c r="U3663" s="16" t="str">
        <f aca="false">IF(L3663="Yes","Y",IF(L3663="No","N",L3663))</f>
        <v>Y</v>
      </c>
      <c r="V3663" s="19" t="n">
        <f aca="false">ROUND(R3663*Q3663*(1-S3663),2)</f>
        <v>329.8</v>
      </c>
      <c r="W3663" s="16" t="str">
        <f aca="false">_xlfn.XLOOKUP(D3663,products!$A$2:$A$61,products!$C$2:$C$61,"Not found")</f>
        <v>Electronics</v>
      </c>
    </row>
    <row r="3664" customFormat="false" ht="15" hidden="false" customHeight="false" outlineLevel="0" collapsed="false">
      <c r="A3664" s="16" t="s">
        <v>5006</v>
      </c>
      <c r="B3664" s="16" t="s">
        <v>4986</v>
      </c>
      <c r="C3664" s="16" t="s">
        <v>2186</v>
      </c>
      <c r="D3664" s="16" t="s">
        <v>250</v>
      </c>
      <c r="E3664" s="16" t="n">
        <v>2</v>
      </c>
      <c r="F3664" s="16" t="n">
        <v>729</v>
      </c>
      <c r="G3664" s="16" t="n">
        <v>0.1</v>
      </c>
      <c r="H3664" s="16" t="s">
        <v>208</v>
      </c>
      <c r="I3664" s="16" t="s">
        <v>71</v>
      </c>
      <c r="J3664" s="16" t="n">
        <v>6</v>
      </c>
      <c r="K3664" s="16" t="n">
        <v>3</v>
      </c>
      <c r="L3664" s="16" t="s">
        <v>41</v>
      </c>
      <c r="M3664" s="18" t="n">
        <f aca="false">IF(ISNUMBER(B3664),B3664,IF(MID(B3664,3,1)="-",DATE(VALUE(RIGHT(B3664,4)),VALUE(MID(B3664,4,2)),VALUE(LEFT(B3664,2))),DATE(VALUE(LEFT(B3664,4)),VALUE(MID(B3664,6,2)),VALUE(RIGHT(B3664,2)))))</f>
        <v>45950</v>
      </c>
      <c r="N3664" s="16" t="n">
        <f aca="false">MONTH(M3664)</f>
        <v>10</v>
      </c>
      <c r="O3664" s="16" t="str">
        <f aca="false">PROPER(TRIM(H3664))</f>
        <v>Jaipur</v>
      </c>
      <c r="P3664" s="16" t="str">
        <f aca="false">IFERROR(VLOOKUP(O3664,city_map!$A$2:$B$6,2,FALSE()),O3664)</f>
        <v>Jaipur</v>
      </c>
      <c r="Q3664" s="16" t="n">
        <f aca="false">IF(ISNUMBER(F3664),F3664,VALUE(SUBSTITUTE(SUBSTITUTE(F3664,"₹",""),",","")))</f>
        <v>729</v>
      </c>
      <c r="R3664" s="16" t="n">
        <f aca="false">IF(E3664=99,1,E3664)</f>
        <v>2</v>
      </c>
      <c r="S3664" s="16" t="n">
        <f aca="false">IF(G3664="",0,G3664)</f>
        <v>0.1</v>
      </c>
      <c r="T3664" s="16" t="str">
        <f aca="false">IF(I3664="","Unknown",IF(I3664="upi","UPI",I3664))</f>
        <v>Credit Card</v>
      </c>
      <c r="U3664" s="16" t="str">
        <f aca="false">IF(L3664="Yes","Y",IF(L3664="No","N",L3664))</f>
        <v>N</v>
      </c>
      <c r="V3664" s="19" t="n">
        <f aca="false">ROUND(R3664*Q3664*(1-S3664),2)</f>
        <v>1312.2</v>
      </c>
      <c r="W3664" s="16" t="str">
        <f aca="false">_xlfn.XLOOKUP(D3664,products!$A$2:$A$61,products!$C$2:$C$61,"Not found")</f>
        <v>Home</v>
      </c>
    </row>
    <row r="3665" customFormat="false" ht="15" hidden="false" customHeight="false" outlineLevel="0" collapsed="false">
      <c r="A3665" s="16" t="s">
        <v>5007</v>
      </c>
      <c r="B3665" s="16" t="s">
        <v>4986</v>
      </c>
      <c r="C3665" s="16" t="s">
        <v>1482</v>
      </c>
      <c r="D3665" s="16" t="s">
        <v>84</v>
      </c>
      <c r="E3665" s="16" t="n">
        <v>1</v>
      </c>
      <c r="F3665" s="16" t="n">
        <v>245</v>
      </c>
      <c r="G3665" s="16" t="n">
        <v>0.2</v>
      </c>
      <c r="H3665" s="16" t="s">
        <v>56</v>
      </c>
      <c r="I3665" s="16" t="s">
        <v>60</v>
      </c>
      <c r="J3665" s="16" t="n">
        <v>6</v>
      </c>
      <c r="K3665" s="16" t="n">
        <v>4</v>
      </c>
      <c r="L3665" s="16" t="s">
        <v>41</v>
      </c>
      <c r="M3665" s="18" t="n">
        <f aca="false">IF(ISNUMBER(B3665),B3665,IF(MID(B3665,3,1)="-",DATE(VALUE(RIGHT(B3665,4)),VALUE(MID(B3665,4,2)),VALUE(LEFT(B3665,2))),DATE(VALUE(LEFT(B3665,4)),VALUE(MID(B3665,6,2)),VALUE(RIGHT(B3665,2)))))</f>
        <v>45950</v>
      </c>
      <c r="N3665" s="16" t="n">
        <f aca="false">MONTH(M3665)</f>
        <v>10</v>
      </c>
      <c r="O3665" s="16" t="str">
        <f aca="false">PROPER(TRIM(H3665))</f>
        <v>Lucknow</v>
      </c>
      <c r="P3665" s="16" t="str">
        <f aca="false">IFERROR(VLOOKUP(O3665,city_map!$A$2:$B$6,2,FALSE()),O3665)</f>
        <v>Lucknow</v>
      </c>
      <c r="Q3665" s="16" t="n">
        <f aca="false">IF(ISNUMBER(F3665),F3665,VALUE(SUBSTITUTE(SUBSTITUTE(F3665,"₹",""),",","")))</f>
        <v>245</v>
      </c>
      <c r="R3665" s="16" t="n">
        <f aca="false">IF(E3665=99,1,E3665)</f>
        <v>1</v>
      </c>
      <c r="S3665" s="16" t="n">
        <f aca="false">IF(G3665="",0,G3665)</f>
        <v>0.2</v>
      </c>
      <c r="T3665" s="16" t="str">
        <f aca="false">IF(I3665="","Unknown",IF(I3665="upi","UPI",I3665))</f>
        <v>UPI</v>
      </c>
      <c r="U3665" s="16" t="str">
        <f aca="false">IF(L3665="Yes","Y",IF(L3665="No","N",L3665))</f>
        <v>N</v>
      </c>
      <c r="V3665" s="19" t="n">
        <f aca="false">ROUND(R3665*Q3665*(1-S3665),2)</f>
        <v>196</v>
      </c>
      <c r="W3665" s="16" t="str">
        <f aca="false">_xlfn.XLOOKUP(D3665,products!$A$2:$A$61,products!$C$2:$C$61,"Not found")</f>
        <v>Beauty</v>
      </c>
    </row>
    <row r="3666" customFormat="false" ht="15" hidden="false" customHeight="false" outlineLevel="0" collapsed="false">
      <c r="A3666" s="16" t="s">
        <v>5008</v>
      </c>
      <c r="B3666" s="16" t="s">
        <v>4986</v>
      </c>
      <c r="C3666" s="16" t="s">
        <v>466</v>
      </c>
      <c r="D3666" s="16" t="s">
        <v>146</v>
      </c>
      <c r="E3666" s="16" t="n">
        <v>1</v>
      </c>
      <c r="F3666" s="16" t="n">
        <v>430</v>
      </c>
      <c r="G3666" s="16" t="n">
        <v>0.1</v>
      </c>
      <c r="H3666" s="16" t="s">
        <v>46</v>
      </c>
      <c r="I3666" s="16" t="s">
        <v>71</v>
      </c>
      <c r="J3666" s="16" t="n">
        <v>4</v>
      </c>
      <c r="K3666" s="16" t="n">
        <v>5</v>
      </c>
      <c r="L3666" s="16" t="s">
        <v>41</v>
      </c>
      <c r="M3666" s="18" t="n">
        <f aca="false">IF(ISNUMBER(B3666),B3666,IF(MID(B3666,3,1)="-",DATE(VALUE(RIGHT(B3666,4)),VALUE(MID(B3666,4,2)),VALUE(LEFT(B3666,2))),DATE(VALUE(LEFT(B3666,4)),VALUE(MID(B3666,6,2)),VALUE(RIGHT(B3666,2)))))</f>
        <v>45950</v>
      </c>
      <c r="N3666" s="16" t="n">
        <f aca="false">MONTH(M3666)</f>
        <v>10</v>
      </c>
      <c r="O3666" s="16" t="str">
        <f aca="false">PROPER(TRIM(H3666))</f>
        <v>Chennai</v>
      </c>
      <c r="P3666" s="16" t="str">
        <f aca="false">IFERROR(VLOOKUP(O3666,city_map!$A$2:$B$6,2,FALSE()),O3666)</f>
        <v>Chennai</v>
      </c>
      <c r="Q3666" s="16" t="n">
        <f aca="false">IF(ISNUMBER(F3666),F3666,VALUE(SUBSTITUTE(SUBSTITUTE(F3666,"₹",""),",","")))</f>
        <v>430</v>
      </c>
      <c r="R3666" s="16" t="n">
        <f aca="false">IF(E3666=99,1,E3666)</f>
        <v>1</v>
      </c>
      <c r="S3666" s="16" t="n">
        <f aca="false">IF(G3666="",0,G3666)</f>
        <v>0.1</v>
      </c>
      <c r="T3666" s="16" t="str">
        <f aca="false">IF(I3666="","Unknown",IF(I3666="upi","UPI",I3666))</f>
        <v>Credit Card</v>
      </c>
      <c r="U3666" s="16" t="str">
        <f aca="false">IF(L3666="Yes","Y",IF(L3666="No","N",L3666))</f>
        <v>N</v>
      </c>
      <c r="V3666" s="19" t="n">
        <f aca="false">ROUND(R3666*Q3666*(1-S3666),2)</f>
        <v>387</v>
      </c>
      <c r="W3666" s="16" t="str">
        <f aca="false">_xlfn.XLOOKUP(D3666,products!$A$2:$A$61,products!$C$2:$C$61,"Not found")</f>
        <v>Beauty</v>
      </c>
    </row>
    <row r="3667" customFormat="false" ht="15" hidden="false" customHeight="false" outlineLevel="0" collapsed="false">
      <c r="A3667" s="16" t="s">
        <v>5009</v>
      </c>
      <c r="B3667" s="16" t="s">
        <v>4986</v>
      </c>
      <c r="C3667" s="16" t="s">
        <v>986</v>
      </c>
      <c r="D3667" s="16" t="s">
        <v>291</v>
      </c>
      <c r="E3667" s="16" t="n">
        <v>2</v>
      </c>
      <c r="F3667" s="16" t="n">
        <v>1218</v>
      </c>
      <c r="G3667" s="16" t="n">
        <v>0.15</v>
      </c>
      <c r="H3667" s="16" t="s">
        <v>67</v>
      </c>
      <c r="I3667" s="16" t="s">
        <v>71</v>
      </c>
      <c r="J3667" s="16" t="n">
        <v>5</v>
      </c>
      <c r="K3667" s="16" t="n">
        <v>3</v>
      </c>
      <c r="L3667" s="16" t="s">
        <v>41</v>
      </c>
      <c r="M3667" s="18" t="n">
        <f aca="false">IF(ISNUMBER(B3667),B3667,IF(MID(B3667,3,1)="-",DATE(VALUE(RIGHT(B3667,4)),VALUE(MID(B3667,4,2)),VALUE(LEFT(B3667,2))),DATE(VALUE(LEFT(B3667,4)),VALUE(MID(B3667,6,2)),VALUE(RIGHT(B3667,2)))))</f>
        <v>45950</v>
      </c>
      <c r="N3667" s="16" t="n">
        <f aca="false">MONTH(M3667)</f>
        <v>10</v>
      </c>
      <c r="O3667" s="16" t="str">
        <f aca="false">PROPER(TRIM(H3667))</f>
        <v>Kolkata</v>
      </c>
      <c r="P3667" s="16" t="str">
        <f aca="false">IFERROR(VLOOKUP(O3667,city_map!$A$2:$B$6,2,FALSE()),O3667)</f>
        <v>Kolkata</v>
      </c>
      <c r="Q3667" s="16" t="n">
        <f aca="false">IF(ISNUMBER(F3667),F3667,VALUE(SUBSTITUTE(SUBSTITUTE(F3667,"₹",""),",","")))</f>
        <v>1218</v>
      </c>
      <c r="R3667" s="16" t="n">
        <f aca="false">IF(E3667=99,1,E3667)</f>
        <v>2</v>
      </c>
      <c r="S3667" s="16" t="n">
        <f aca="false">IF(G3667="",0,G3667)</f>
        <v>0.15</v>
      </c>
      <c r="T3667" s="16" t="str">
        <f aca="false">IF(I3667="","Unknown",IF(I3667="upi","UPI",I3667))</f>
        <v>Credit Card</v>
      </c>
      <c r="U3667" s="16" t="str">
        <f aca="false">IF(L3667="Yes","Y",IF(L3667="No","N",L3667))</f>
        <v>N</v>
      </c>
      <c r="V3667" s="19" t="n">
        <f aca="false">ROUND(R3667*Q3667*(1-S3667),2)</f>
        <v>2070.6</v>
      </c>
      <c r="W3667" s="16" t="str">
        <f aca="false">_xlfn.XLOOKUP(D3667,products!$A$2:$A$61,products!$C$2:$C$61,"Not found")</f>
        <v>Electronics</v>
      </c>
    </row>
    <row r="3668" customFormat="false" ht="15" hidden="false" customHeight="false" outlineLevel="0" collapsed="false">
      <c r="A3668" s="16" t="s">
        <v>5010</v>
      </c>
      <c r="B3668" s="16" t="s">
        <v>4986</v>
      </c>
      <c r="C3668" s="16" t="s">
        <v>387</v>
      </c>
      <c r="D3668" s="16" t="s">
        <v>184</v>
      </c>
      <c r="E3668" s="16" t="n">
        <v>1</v>
      </c>
      <c r="F3668" s="16" t="n">
        <v>1344</v>
      </c>
      <c r="G3668" s="16" t="n">
        <v>0.1</v>
      </c>
      <c r="H3668" s="16" t="s">
        <v>70</v>
      </c>
      <c r="I3668" s="16" t="s">
        <v>60</v>
      </c>
      <c r="J3668" s="16" t="n">
        <v>6</v>
      </c>
      <c r="K3668" s="16" t="n">
        <v>4</v>
      </c>
      <c r="L3668" s="16" t="s">
        <v>41</v>
      </c>
      <c r="M3668" s="18" t="n">
        <f aca="false">IF(ISNUMBER(B3668),B3668,IF(MID(B3668,3,1)="-",DATE(VALUE(RIGHT(B3668,4)),VALUE(MID(B3668,4,2)),VALUE(LEFT(B3668,2))),DATE(VALUE(LEFT(B3668,4)),VALUE(MID(B3668,6,2)),VALUE(RIGHT(B3668,2)))))</f>
        <v>45950</v>
      </c>
      <c r="N3668" s="16" t="n">
        <f aca="false">MONTH(M3668)</f>
        <v>10</v>
      </c>
      <c r="O3668" s="16" t="str">
        <f aca="false">PROPER(TRIM(H3668))</f>
        <v>Pune</v>
      </c>
      <c r="P3668" s="16" t="str">
        <f aca="false">IFERROR(VLOOKUP(O3668,city_map!$A$2:$B$6,2,FALSE()),O3668)</f>
        <v>Pune</v>
      </c>
      <c r="Q3668" s="16" t="n">
        <f aca="false">IF(ISNUMBER(F3668),F3668,VALUE(SUBSTITUTE(SUBSTITUTE(F3668,"₹",""),",","")))</f>
        <v>1344</v>
      </c>
      <c r="R3668" s="16" t="n">
        <f aca="false">IF(E3668=99,1,E3668)</f>
        <v>1</v>
      </c>
      <c r="S3668" s="16" t="n">
        <f aca="false">IF(G3668="",0,G3668)</f>
        <v>0.1</v>
      </c>
      <c r="T3668" s="16" t="str">
        <f aca="false">IF(I3668="","Unknown",IF(I3668="upi","UPI",I3668))</f>
        <v>UPI</v>
      </c>
      <c r="U3668" s="16" t="str">
        <f aca="false">IF(L3668="Yes","Y",IF(L3668="No","N",L3668))</f>
        <v>N</v>
      </c>
      <c r="V3668" s="19" t="n">
        <f aca="false">ROUND(R3668*Q3668*(1-S3668),2)</f>
        <v>1209.6</v>
      </c>
      <c r="W3668" s="16" t="str">
        <f aca="false">_xlfn.XLOOKUP(D3668,products!$A$2:$A$61,products!$C$2:$C$61,"Not found")</f>
        <v>Home</v>
      </c>
    </row>
    <row r="3669" customFormat="false" ht="15" hidden="false" customHeight="false" outlineLevel="0" collapsed="false">
      <c r="A3669" s="16" t="s">
        <v>5011</v>
      </c>
      <c r="B3669" s="16" t="s">
        <v>4986</v>
      </c>
      <c r="C3669" s="16" t="s">
        <v>3013</v>
      </c>
      <c r="D3669" s="16" t="s">
        <v>84</v>
      </c>
      <c r="E3669" s="16" t="n">
        <v>1</v>
      </c>
      <c r="F3669" s="16" t="n">
        <v>249</v>
      </c>
      <c r="G3669" s="16" t="n">
        <v>0.25</v>
      </c>
      <c r="H3669" s="16" t="s">
        <v>130</v>
      </c>
      <c r="I3669" s="16" t="s">
        <v>47</v>
      </c>
      <c r="J3669" s="16" t="n">
        <v>6</v>
      </c>
      <c r="K3669" s="16"/>
      <c r="L3669" s="16" t="s">
        <v>57</v>
      </c>
      <c r="M3669" s="18" t="n">
        <f aca="false">IF(ISNUMBER(B3669),B3669,IF(MID(B3669,3,1)="-",DATE(VALUE(RIGHT(B3669,4)),VALUE(MID(B3669,4,2)),VALUE(LEFT(B3669,2))),DATE(VALUE(LEFT(B3669,4)),VALUE(MID(B3669,6,2)),VALUE(RIGHT(B3669,2)))))</f>
        <v>45950</v>
      </c>
      <c r="N3669" s="16" t="n">
        <f aca="false">MONTH(M3669)</f>
        <v>10</v>
      </c>
      <c r="O3669" s="16" t="str">
        <f aca="false">PROPER(TRIM(H3669))</f>
        <v>Bengaluru</v>
      </c>
      <c r="P3669" s="16" t="str">
        <f aca="false">IFERROR(VLOOKUP(O3669,city_map!$A$2:$B$6,2,FALSE()),O3669)</f>
        <v>Bengaluru</v>
      </c>
      <c r="Q3669" s="16" t="n">
        <f aca="false">IF(ISNUMBER(F3669),F3669,VALUE(SUBSTITUTE(SUBSTITUTE(F3669,"₹",""),",","")))</f>
        <v>249</v>
      </c>
      <c r="R3669" s="16" t="n">
        <f aca="false">IF(E3669=99,1,E3669)</f>
        <v>1</v>
      </c>
      <c r="S3669" s="16" t="n">
        <f aca="false">IF(G3669="",0,G3669)</f>
        <v>0.25</v>
      </c>
      <c r="T3669" s="16" t="str">
        <f aca="false">IF(I3669="","Unknown",IF(I3669="upi","UPI",I3669))</f>
        <v>Debit Card</v>
      </c>
      <c r="U3669" s="16" t="str">
        <f aca="false">IF(L3669="Yes","Y",IF(L3669="No","N",L3669))</f>
        <v>Y</v>
      </c>
      <c r="V3669" s="19" t="n">
        <f aca="false">ROUND(R3669*Q3669*(1-S3669),2)</f>
        <v>186.75</v>
      </c>
      <c r="W3669" s="16" t="str">
        <f aca="false">_xlfn.XLOOKUP(D3669,products!$A$2:$A$61,products!$C$2:$C$61,"Not found")</f>
        <v>Beauty</v>
      </c>
    </row>
    <row r="3670" customFormat="false" ht="15" hidden="false" customHeight="false" outlineLevel="0" collapsed="false">
      <c r="A3670" s="16" t="s">
        <v>5012</v>
      </c>
      <c r="B3670" s="16" t="s">
        <v>5013</v>
      </c>
      <c r="C3670" s="16" t="s">
        <v>1589</v>
      </c>
      <c r="D3670" s="16" t="s">
        <v>225</v>
      </c>
      <c r="E3670" s="16" t="n">
        <v>2</v>
      </c>
      <c r="F3670" s="16" t="n">
        <v>408</v>
      </c>
      <c r="G3670" s="16" t="n">
        <v>0.25</v>
      </c>
      <c r="H3670" s="16" t="s">
        <v>89</v>
      </c>
      <c r="I3670" s="16" t="s">
        <v>47</v>
      </c>
      <c r="J3670" s="16" t="n">
        <v>6</v>
      </c>
      <c r="K3670" s="16" t="n">
        <v>3</v>
      </c>
      <c r="L3670" s="16" t="s">
        <v>41</v>
      </c>
      <c r="M3670" s="18" t="n">
        <f aca="false">IF(ISNUMBER(B3670),B3670,IF(MID(B3670,3,1)="-",DATE(VALUE(RIGHT(B3670,4)),VALUE(MID(B3670,4,2)),VALUE(LEFT(B3670,2))),DATE(VALUE(LEFT(B3670,4)),VALUE(MID(B3670,6,2)),VALUE(RIGHT(B3670,2)))))</f>
        <v>45951</v>
      </c>
      <c r="N3670" s="16" t="n">
        <f aca="false">MONTH(M3670)</f>
        <v>10</v>
      </c>
      <c r="O3670" s="16" t="str">
        <f aca="false">PROPER(TRIM(H3670))</f>
        <v>Ahmedabad</v>
      </c>
      <c r="P3670" s="16" t="str">
        <f aca="false">IFERROR(VLOOKUP(O3670,city_map!$A$2:$B$6,2,FALSE()),O3670)</f>
        <v>Ahmedabad</v>
      </c>
      <c r="Q3670" s="16" t="n">
        <f aca="false">IF(ISNUMBER(F3670),F3670,VALUE(SUBSTITUTE(SUBSTITUTE(F3670,"₹",""),",","")))</f>
        <v>408</v>
      </c>
      <c r="R3670" s="16" t="n">
        <f aca="false">IF(E3670=99,1,E3670)</f>
        <v>2</v>
      </c>
      <c r="S3670" s="16" t="n">
        <f aca="false">IF(G3670="",0,G3670)</f>
        <v>0.25</v>
      </c>
      <c r="T3670" s="16" t="str">
        <f aca="false">IF(I3670="","Unknown",IF(I3670="upi","UPI",I3670))</f>
        <v>Debit Card</v>
      </c>
      <c r="U3670" s="16" t="str">
        <f aca="false">IF(L3670="Yes","Y",IF(L3670="No","N",L3670))</f>
        <v>N</v>
      </c>
      <c r="V3670" s="19" t="n">
        <f aca="false">ROUND(R3670*Q3670*(1-S3670),2)</f>
        <v>612</v>
      </c>
      <c r="W3670" s="16" t="str">
        <f aca="false">_xlfn.XLOOKUP(D3670,products!$A$2:$A$61,products!$C$2:$C$61,"Not found")</f>
        <v>Books</v>
      </c>
    </row>
    <row r="3671" customFormat="false" ht="15" hidden="false" customHeight="false" outlineLevel="0" collapsed="false">
      <c r="A3671" s="16" t="s">
        <v>5014</v>
      </c>
      <c r="B3671" s="16" t="s">
        <v>5013</v>
      </c>
      <c r="C3671" s="16" t="s">
        <v>122</v>
      </c>
      <c r="D3671" s="16" t="s">
        <v>451</v>
      </c>
      <c r="E3671" s="16" t="n">
        <v>1</v>
      </c>
      <c r="F3671" s="16" t="n">
        <v>1266</v>
      </c>
      <c r="G3671" s="16" t="n">
        <v>0.4</v>
      </c>
      <c r="H3671" s="16" t="s">
        <v>112</v>
      </c>
      <c r="I3671" s="16" t="s">
        <v>47</v>
      </c>
      <c r="J3671" s="16" t="n">
        <v>3</v>
      </c>
      <c r="K3671" s="16"/>
      <c r="L3671" s="16" t="s">
        <v>41</v>
      </c>
      <c r="M3671" s="18" t="n">
        <f aca="false">IF(ISNUMBER(B3671),B3671,IF(MID(B3671,3,1)="-",DATE(VALUE(RIGHT(B3671,4)),VALUE(MID(B3671,4,2)),VALUE(LEFT(B3671,2))),DATE(VALUE(LEFT(B3671,4)),VALUE(MID(B3671,6,2)),VALUE(RIGHT(B3671,2)))))</f>
        <v>45951</v>
      </c>
      <c r="N3671" s="16" t="n">
        <f aca="false">MONTH(M3671)</f>
        <v>10</v>
      </c>
      <c r="O3671" s="16" t="str">
        <f aca="false">PROPER(TRIM(H3671))</f>
        <v>Mumbai</v>
      </c>
      <c r="P3671" s="16" t="str">
        <f aca="false">IFERROR(VLOOKUP(O3671,city_map!$A$2:$B$6,2,FALSE()),O3671)</f>
        <v>Mumbai</v>
      </c>
      <c r="Q3671" s="16" t="n">
        <f aca="false">IF(ISNUMBER(F3671),F3671,VALUE(SUBSTITUTE(SUBSTITUTE(F3671,"₹",""),",","")))</f>
        <v>1266</v>
      </c>
      <c r="R3671" s="16" t="n">
        <f aca="false">IF(E3671=99,1,E3671)</f>
        <v>1</v>
      </c>
      <c r="S3671" s="16" t="n">
        <f aca="false">IF(G3671="",0,G3671)</f>
        <v>0.4</v>
      </c>
      <c r="T3671" s="16" t="str">
        <f aca="false">IF(I3671="","Unknown",IF(I3671="upi","UPI",I3671))</f>
        <v>Debit Card</v>
      </c>
      <c r="U3671" s="16" t="str">
        <f aca="false">IF(L3671="Yes","Y",IF(L3671="No","N",L3671))</f>
        <v>N</v>
      </c>
      <c r="V3671" s="19" t="n">
        <f aca="false">ROUND(R3671*Q3671*(1-S3671),2)</f>
        <v>759.6</v>
      </c>
      <c r="W3671" s="16" t="str">
        <f aca="false">_xlfn.XLOOKUP(D3671,products!$A$2:$A$61,products!$C$2:$C$61,"Not found")</f>
        <v>Beauty</v>
      </c>
    </row>
    <row r="3672" customFormat="false" ht="15" hidden="false" customHeight="false" outlineLevel="0" collapsed="false">
      <c r="A3672" s="16" t="s">
        <v>5015</v>
      </c>
      <c r="B3672" s="16" t="s">
        <v>5013</v>
      </c>
      <c r="C3672" s="16" t="s">
        <v>2053</v>
      </c>
      <c r="D3672" s="16" t="s">
        <v>136</v>
      </c>
      <c r="E3672" s="16" t="n">
        <v>3</v>
      </c>
      <c r="F3672" s="16" t="s">
        <v>5016</v>
      </c>
      <c r="G3672" s="16" t="n">
        <v>0.2</v>
      </c>
      <c r="H3672" s="16" t="s">
        <v>112</v>
      </c>
      <c r="I3672" s="16" t="s">
        <v>60</v>
      </c>
      <c r="J3672" s="16" t="n">
        <v>7</v>
      </c>
      <c r="K3672" s="16" t="n">
        <v>2</v>
      </c>
      <c r="L3672" s="16" t="s">
        <v>41</v>
      </c>
      <c r="M3672" s="18" t="n">
        <f aca="false">IF(ISNUMBER(B3672),B3672,IF(MID(B3672,3,1)="-",DATE(VALUE(RIGHT(B3672,4)),VALUE(MID(B3672,4,2)),VALUE(LEFT(B3672,2))),DATE(VALUE(LEFT(B3672,4)),VALUE(MID(B3672,6,2)),VALUE(RIGHT(B3672,2)))))</f>
        <v>45951</v>
      </c>
      <c r="N3672" s="16" t="n">
        <f aca="false">MONTH(M3672)</f>
        <v>10</v>
      </c>
      <c r="O3672" s="16" t="str">
        <f aca="false">PROPER(TRIM(H3672))</f>
        <v>Mumbai</v>
      </c>
      <c r="P3672" s="16" t="str">
        <f aca="false">IFERROR(VLOOKUP(O3672,city_map!$A$2:$B$6,2,FALSE()),O3672)</f>
        <v>Mumbai</v>
      </c>
      <c r="Q3672" s="16" t="n">
        <f aca="false">IF(ISNUMBER(F3672),F3672,VALUE(SUBSTITUTE(SUBSTITUTE(F3672,"₹",""),",","")))</f>
        <v>2238</v>
      </c>
      <c r="R3672" s="16" t="n">
        <f aca="false">IF(E3672=99,1,E3672)</f>
        <v>3</v>
      </c>
      <c r="S3672" s="16" t="n">
        <f aca="false">IF(G3672="",0,G3672)</f>
        <v>0.2</v>
      </c>
      <c r="T3672" s="16" t="str">
        <f aca="false">IF(I3672="","Unknown",IF(I3672="upi","UPI",I3672))</f>
        <v>UPI</v>
      </c>
      <c r="U3672" s="16" t="str">
        <f aca="false">IF(L3672="Yes","Y",IF(L3672="No","N",L3672))</f>
        <v>N</v>
      </c>
      <c r="V3672" s="19" t="n">
        <f aca="false">ROUND(R3672*Q3672*(1-S3672),2)</f>
        <v>5371.2</v>
      </c>
      <c r="W3672" s="16" t="str">
        <f aca="false">_xlfn.XLOOKUP(D3672,products!$A$2:$A$61,products!$C$2:$C$61,"Not found")</f>
        <v>Electronics</v>
      </c>
    </row>
    <row r="3673" customFormat="false" ht="15" hidden="false" customHeight="false" outlineLevel="0" collapsed="false">
      <c r="A3673" s="16" t="s">
        <v>5017</v>
      </c>
      <c r="B3673" s="16" t="s">
        <v>5013</v>
      </c>
      <c r="C3673" s="16" t="s">
        <v>2118</v>
      </c>
      <c r="D3673" s="16" t="s">
        <v>191</v>
      </c>
      <c r="E3673" s="16" t="n">
        <v>2</v>
      </c>
      <c r="F3673" s="16" t="n">
        <v>411</v>
      </c>
      <c r="G3673" s="16" t="n">
        <v>0.15</v>
      </c>
      <c r="H3673" s="16" t="s">
        <v>39</v>
      </c>
      <c r="I3673" s="16" t="s">
        <v>60</v>
      </c>
      <c r="J3673" s="16" t="n">
        <v>6</v>
      </c>
      <c r="K3673" s="16" t="n">
        <v>3</v>
      </c>
      <c r="L3673" s="16" t="s">
        <v>41</v>
      </c>
      <c r="M3673" s="18" t="n">
        <f aca="false">IF(ISNUMBER(B3673),B3673,IF(MID(B3673,3,1)="-",DATE(VALUE(RIGHT(B3673,4)),VALUE(MID(B3673,4,2)),VALUE(LEFT(B3673,2))),DATE(VALUE(LEFT(B3673,4)),VALUE(MID(B3673,6,2)),VALUE(RIGHT(B3673,2)))))</f>
        <v>45951</v>
      </c>
      <c r="N3673" s="16" t="n">
        <f aca="false">MONTH(M3673)</f>
        <v>10</v>
      </c>
      <c r="O3673" s="16" t="str">
        <f aca="false">PROPER(TRIM(H3673))</f>
        <v>Delhi</v>
      </c>
      <c r="P3673" s="16" t="str">
        <f aca="false">IFERROR(VLOOKUP(O3673,city_map!$A$2:$B$6,2,FALSE()),O3673)</f>
        <v>Delhi</v>
      </c>
      <c r="Q3673" s="16" t="n">
        <f aca="false">IF(ISNUMBER(F3673),F3673,VALUE(SUBSTITUTE(SUBSTITUTE(F3673,"₹",""),",","")))</f>
        <v>411</v>
      </c>
      <c r="R3673" s="16" t="n">
        <f aca="false">IF(E3673=99,1,E3673)</f>
        <v>2</v>
      </c>
      <c r="S3673" s="16" t="n">
        <f aca="false">IF(G3673="",0,G3673)</f>
        <v>0.15</v>
      </c>
      <c r="T3673" s="16" t="str">
        <f aca="false">IF(I3673="","Unknown",IF(I3673="upi","UPI",I3673))</f>
        <v>UPI</v>
      </c>
      <c r="U3673" s="16" t="str">
        <f aca="false">IF(L3673="Yes","Y",IF(L3673="No","N",L3673))</f>
        <v>N</v>
      </c>
      <c r="V3673" s="19" t="n">
        <f aca="false">ROUND(R3673*Q3673*(1-S3673),2)</f>
        <v>698.7</v>
      </c>
      <c r="W3673" s="16" t="str">
        <f aca="false">_xlfn.XLOOKUP(D3673,products!$A$2:$A$61,products!$C$2:$C$61,"Not found")</f>
        <v>Electronics</v>
      </c>
    </row>
    <row r="3674" customFormat="false" ht="15" hidden="false" customHeight="false" outlineLevel="0" collapsed="false">
      <c r="A3674" s="16" t="s">
        <v>5018</v>
      </c>
      <c r="B3674" s="16" t="s">
        <v>5013</v>
      </c>
      <c r="C3674" s="16" t="s">
        <v>1259</v>
      </c>
      <c r="D3674" s="16" t="s">
        <v>229</v>
      </c>
      <c r="E3674" s="16" t="n">
        <v>1</v>
      </c>
      <c r="F3674" s="16" t="n">
        <v>452</v>
      </c>
      <c r="G3674" s="16" t="n">
        <v>0.1</v>
      </c>
      <c r="H3674" s="16" t="s">
        <v>46</v>
      </c>
      <c r="I3674" s="16" t="s">
        <v>60</v>
      </c>
      <c r="J3674" s="16" t="n">
        <v>3</v>
      </c>
      <c r="K3674" s="16" t="n">
        <v>4</v>
      </c>
      <c r="L3674" s="16" t="s">
        <v>41</v>
      </c>
      <c r="M3674" s="18" t="n">
        <f aca="false">IF(ISNUMBER(B3674),B3674,IF(MID(B3674,3,1)="-",DATE(VALUE(RIGHT(B3674,4)),VALUE(MID(B3674,4,2)),VALUE(LEFT(B3674,2))),DATE(VALUE(LEFT(B3674,4)),VALUE(MID(B3674,6,2)),VALUE(RIGHT(B3674,2)))))</f>
        <v>45951</v>
      </c>
      <c r="N3674" s="16" t="n">
        <f aca="false">MONTH(M3674)</f>
        <v>10</v>
      </c>
      <c r="O3674" s="16" t="str">
        <f aca="false">PROPER(TRIM(H3674))</f>
        <v>Chennai</v>
      </c>
      <c r="P3674" s="16" t="str">
        <f aca="false">IFERROR(VLOOKUP(O3674,city_map!$A$2:$B$6,2,FALSE()),O3674)</f>
        <v>Chennai</v>
      </c>
      <c r="Q3674" s="16" t="n">
        <f aca="false">IF(ISNUMBER(F3674),F3674,VALUE(SUBSTITUTE(SUBSTITUTE(F3674,"₹",""),",","")))</f>
        <v>452</v>
      </c>
      <c r="R3674" s="16" t="n">
        <f aca="false">IF(E3674=99,1,E3674)</f>
        <v>1</v>
      </c>
      <c r="S3674" s="16" t="n">
        <f aca="false">IF(G3674="",0,G3674)</f>
        <v>0.1</v>
      </c>
      <c r="T3674" s="16" t="str">
        <f aca="false">IF(I3674="","Unknown",IF(I3674="upi","UPI",I3674))</f>
        <v>UPI</v>
      </c>
      <c r="U3674" s="16" t="str">
        <f aca="false">IF(L3674="Yes","Y",IF(L3674="No","N",L3674))</f>
        <v>N</v>
      </c>
      <c r="V3674" s="19" t="n">
        <f aca="false">ROUND(R3674*Q3674*(1-S3674),2)</f>
        <v>406.8</v>
      </c>
      <c r="W3674" s="16" t="str">
        <f aca="false">_xlfn.XLOOKUP(D3674,products!$A$2:$A$61,products!$C$2:$C$61,"Not found")</f>
        <v>Books</v>
      </c>
    </row>
    <row r="3675" customFormat="false" ht="15" hidden="false" customHeight="false" outlineLevel="0" collapsed="false">
      <c r="A3675" s="16" t="s">
        <v>5019</v>
      </c>
      <c r="B3675" s="16" t="s">
        <v>5013</v>
      </c>
      <c r="C3675" s="16" t="s">
        <v>1145</v>
      </c>
      <c r="D3675" s="16" t="s">
        <v>393</v>
      </c>
      <c r="E3675" s="16" t="n">
        <v>1</v>
      </c>
      <c r="F3675" s="16" t="n">
        <v>519</v>
      </c>
      <c r="G3675" s="16" t="n">
        <v>0.3</v>
      </c>
      <c r="H3675" s="16" t="s">
        <v>67</v>
      </c>
      <c r="I3675" s="16" t="s">
        <v>40</v>
      </c>
      <c r="J3675" s="16" t="n">
        <v>4</v>
      </c>
      <c r="K3675" s="16" t="n">
        <v>3</v>
      </c>
      <c r="L3675" s="16" t="s">
        <v>57</v>
      </c>
      <c r="M3675" s="18" t="n">
        <f aca="false">IF(ISNUMBER(B3675),B3675,IF(MID(B3675,3,1)="-",DATE(VALUE(RIGHT(B3675,4)),VALUE(MID(B3675,4,2)),VALUE(LEFT(B3675,2))),DATE(VALUE(LEFT(B3675,4)),VALUE(MID(B3675,6,2)),VALUE(RIGHT(B3675,2)))))</f>
        <v>45951</v>
      </c>
      <c r="N3675" s="16" t="n">
        <f aca="false">MONTH(M3675)</f>
        <v>10</v>
      </c>
      <c r="O3675" s="16" t="str">
        <f aca="false">PROPER(TRIM(H3675))</f>
        <v>Kolkata</v>
      </c>
      <c r="P3675" s="16" t="str">
        <f aca="false">IFERROR(VLOOKUP(O3675,city_map!$A$2:$B$6,2,FALSE()),O3675)</f>
        <v>Kolkata</v>
      </c>
      <c r="Q3675" s="16" t="n">
        <f aca="false">IF(ISNUMBER(F3675),F3675,VALUE(SUBSTITUTE(SUBSTITUTE(F3675,"₹",""),",","")))</f>
        <v>519</v>
      </c>
      <c r="R3675" s="16" t="n">
        <f aca="false">IF(E3675=99,1,E3675)</f>
        <v>1</v>
      </c>
      <c r="S3675" s="16" t="n">
        <f aca="false">IF(G3675="",0,G3675)</f>
        <v>0.3</v>
      </c>
      <c r="T3675" s="16" t="str">
        <f aca="false">IF(I3675="","Unknown",IF(I3675="upi","UPI",I3675))</f>
        <v>COD</v>
      </c>
      <c r="U3675" s="16" t="str">
        <f aca="false">IF(L3675="Yes","Y",IF(L3675="No","N",L3675))</f>
        <v>Y</v>
      </c>
      <c r="V3675" s="19" t="n">
        <f aca="false">ROUND(R3675*Q3675*(1-S3675),2)</f>
        <v>363.3</v>
      </c>
      <c r="W3675" s="16" t="str">
        <f aca="false">_xlfn.XLOOKUP(D3675,products!$A$2:$A$61,products!$C$2:$C$61,"Not found")</f>
        <v>Fashion</v>
      </c>
    </row>
    <row r="3676" customFormat="false" ht="15" hidden="false" customHeight="false" outlineLevel="0" collapsed="false">
      <c r="A3676" s="16" t="s">
        <v>5020</v>
      </c>
      <c r="B3676" s="16" t="s">
        <v>5013</v>
      </c>
      <c r="C3676" s="16" t="s">
        <v>2810</v>
      </c>
      <c r="D3676" s="16" t="s">
        <v>232</v>
      </c>
      <c r="E3676" s="16" t="n">
        <v>1</v>
      </c>
      <c r="F3676" s="16" t="n">
        <v>1914</v>
      </c>
      <c r="G3676" s="16" t="n">
        <v>0.1</v>
      </c>
      <c r="H3676" s="16" t="s">
        <v>70</v>
      </c>
      <c r="I3676" s="16" t="s">
        <v>60</v>
      </c>
      <c r="J3676" s="16" t="n">
        <v>8</v>
      </c>
      <c r="K3676" s="16" t="n">
        <v>4</v>
      </c>
      <c r="L3676" s="16" t="s">
        <v>41</v>
      </c>
      <c r="M3676" s="18" t="n">
        <f aca="false">IF(ISNUMBER(B3676),B3676,IF(MID(B3676,3,1)="-",DATE(VALUE(RIGHT(B3676,4)),VALUE(MID(B3676,4,2)),VALUE(LEFT(B3676,2))),DATE(VALUE(LEFT(B3676,4)),VALUE(MID(B3676,6,2)),VALUE(RIGHT(B3676,2)))))</f>
        <v>45951</v>
      </c>
      <c r="N3676" s="16" t="n">
        <f aca="false">MONTH(M3676)</f>
        <v>10</v>
      </c>
      <c r="O3676" s="16" t="str">
        <f aca="false">PROPER(TRIM(H3676))</f>
        <v>Pune</v>
      </c>
      <c r="P3676" s="16" t="str">
        <f aca="false">IFERROR(VLOOKUP(O3676,city_map!$A$2:$B$6,2,FALSE()),O3676)</f>
        <v>Pune</v>
      </c>
      <c r="Q3676" s="16" t="n">
        <f aca="false">IF(ISNUMBER(F3676),F3676,VALUE(SUBSTITUTE(SUBSTITUTE(F3676,"₹",""),",","")))</f>
        <v>1914</v>
      </c>
      <c r="R3676" s="16" t="n">
        <f aca="false">IF(E3676=99,1,E3676)</f>
        <v>1</v>
      </c>
      <c r="S3676" s="16" t="n">
        <f aca="false">IF(G3676="",0,G3676)</f>
        <v>0.1</v>
      </c>
      <c r="T3676" s="16" t="str">
        <f aca="false">IF(I3676="","Unknown",IF(I3676="upi","UPI",I3676))</f>
        <v>UPI</v>
      </c>
      <c r="U3676" s="16" t="str">
        <f aca="false">IF(L3676="Yes","Y",IF(L3676="No","N",L3676))</f>
        <v>N</v>
      </c>
      <c r="V3676" s="19" t="n">
        <f aca="false">ROUND(R3676*Q3676*(1-S3676),2)</f>
        <v>1722.6</v>
      </c>
      <c r="W3676" s="16" t="str">
        <f aca="false">_xlfn.XLOOKUP(D3676,products!$A$2:$A$61,products!$C$2:$C$61,"Not found")</f>
        <v>Electronics</v>
      </c>
    </row>
    <row r="3677" customFormat="false" ht="15" hidden="false" customHeight="false" outlineLevel="0" collapsed="false">
      <c r="A3677" s="16" t="s">
        <v>5021</v>
      </c>
      <c r="B3677" s="16" t="s">
        <v>5013</v>
      </c>
      <c r="C3677" s="16" t="s">
        <v>400</v>
      </c>
      <c r="D3677" s="16" t="s">
        <v>88</v>
      </c>
      <c r="E3677" s="16" t="n">
        <v>2</v>
      </c>
      <c r="F3677" s="16" t="n">
        <v>2979</v>
      </c>
      <c r="G3677" s="16" t="n">
        <v>0.3</v>
      </c>
      <c r="H3677" s="16" t="s">
        <v>112</v>
      </c>
      <c r="I3677" s="16" t="s">
        <v>60</v>
      </c>
      <c r="J3677" s="16" t="n">
        <v>6</v>
      </c>
      <c r="K3677" s="16" t="n">
        <v>4</v>
      </c>
      <c r="L3677" s="16" t="s">
        <v>41</v>
      </c>
      <c r="M3677" s="18" t="n">
        <f aca="false">IF(ISNUMBER(B3677),B3677,IF(MID(B3677,3,1)="-",DATE(VALUE(RIGHT(B3677,4)),VALUE(MID(B3677,4,2)),VALUE(LEFT(B3677,2))),DATE(VALUE(LEFT(B3677,4)),VALUE(MID(B3677,6,2)),VALUE(RIGHT(B3677,2)))))</f>
        <v>45951</v>
      </c>
      <c r="N3677" s="16" t="n">
        <f aca="false">MONTH(M3677)</f>
        <v>10</v>
      </c>
      <c r="O3677" s="16" t="str">
        <f aca="false">PROPER(TRIM(H3677))</f>
        <v>Mumbai</v>
      </c>
      <c r="P3677" s="16" t="str">
        <f aca="false">IFERROR(VLOOKUP(O3677,city_map!$A$2:$B$6,2,FALSE()),O3677)</f>
        <v>Mumbai</v>
      </c>
      <c r="Q3677" s="16" t="n">
        <f aca="false">IF(ISNUMBER(F3677),F3677,VALUE(SUBSTITUTE(SUBSTITUTE(F3677,"₹",""),",","")))</f>
        <v>2979</v>
      </c>
      <c r="R3677" s="16" t="n">
        <f aca="false">IF(E3677=99,1,E3677)</f>
        <v>2</v>
      </c>
      <c r="S3677" s="16" t="n">
        <f aca="false">IF(G3677="",0,G3677)</f>
        <v>0.3</v>
      </c>
      <c r="T3677" s="16" t="str">
        <f aca="false">IF(I3677="","Unknown",IF(I3677="upi","UPI",I3677))</f>
        <v>UPI</v>
      </c>
      <c r="U3677" s="16" t="str">
        <f aca="false">IF(L3677="Yes","Y",IF(L3677="No","N",L3677))</f>
        <v>N</v>
      </c>
      <c r="V3677" s="19" t="n">
        <f aca="false">ROUND(R3677*Q3677*(1-S3677),2)</f>
        <v>4170.6</v>
      </c>
      <c r="W3677" s="16" t="str">
        <f aca="false">_xlfn.XLOOKUP(D3677,products!$A$2:$A$61,products!$C$2:$C$61,"Not found")</f>
        <v>Fashion</v>
      </c>
    </row>
    <row r="3678" customFormat="false" ht="15" hidden="false" customHeight="false" outlineLevel="0" collapsed="false">
      <c r="A3678" s="16" t="s">
        <v>5022</v>
      </c>
      <c r="B3678" s="16" t="s">
        <v>5013</v>
      </c>
      <c r="C3678" s="16" t="s">
        <v>753</v>
      </c>
      <c r="D3678" s="16" t="s">
        <v>92</v>
      </c>
      <c r="E3678" s="16" t="n">
        <v>1</v>
      </c>
      <c r="F3678" s="16" t="n">
        <v>4098</v>
      </c>
      <c r="G3678" s="16" t="n">
        <v>0.1</v>
      </c>
      <c r="H3678" s="16" t="s">
        <v>67</v>
      </c>
      <c r="I3678" s="16" t="s">
        <v>60</v>
      </c>
      <c r="J3678" s="16" t="n">
        <v>3</v>
      </c>
      <c r="K3678" s="16" t="n">
        <v>3</v>
      </c>
      <c r="L3678" s="16" t="s">
        <v>41</v>
      </c>
      <c r="M3678" s="18" t="n">
        <f aca="false">IF(ISNUMBER(B3678),B3678,IF(MID(B3678,3,1)="-",DATE(VALUE(RIGHT(B3678,4)),VALUE(MID(B3678,4,2)),VALUE(LEFT(B3678,2))),DATE(VALUE(LEFT(B3678,4)),VALUE(MID(B3678,6,2)),VALUE(RIGHT(B3678,2)))))</f>
        <v>45951</v>
      </c>
      <c r="N3678" s="16" t="n">
        <f aca="false">MONTH(M3678)</f>
        <v>10</v>
      </c>
      <c r="O3678" s="16" t="str">
        <f aca="false">PROPER(TRIM(H3678))</f>
        <v>Kolkata</v>
      </c>
      <c r="P3678" s="16" t="str">
        <f aca="false">IFERROR(VLOOKUP(O3678,city_map!$A$2:$B$6,2,FALSE()),O3678)</f>
        <v>Kolkata</v>
      </c>
      <c r="Q3678" s="16" t="n">
        <f aca="false">IF(ISNUMBER(F3678),F3678,VALUE(SUBSTITUTE(SUBSTITUTE(F3678,"₹",""),",","")))</f>
        <v>4098</v>
      </c>
      <c r="R3678" s="16" t="n">
        <f aca="false">IF(E3678=99,1,E3678)</f>
        <v>1</v>
      </c>
      <c r="S3678" s="16" t="n">
        <f aca="false">IF(G3678="",0,G3678)</f>
        <v>0.1</v>
      </c>
      <c r="T3678" s="16" t="str">
        <f aca="false">IF(I3678="","Unknown",IF(I3678="upi","UPI",I3678))</f>
        <v>UPI</v>
      </c>
      <c r="U3678" s="16" t="str">
        <f aca="false">IF(L3678="Yes","Y",IF(L3678="No","N",L3678))</f>
        <v>N</v>
      </c>
      <c r="V3678" s="19" t="n">
        <f aca="false">ROUND(R3678*Q3678*(1-S3678),2)</f>
        <v>3688.2</v>
      </c>
      <c r="W3678" s="16" t="str">
        <f aca="false">_xlfn.XLOOKUP(D3678,products!$A$2:$A$61,products!$C$2:$C$61,"Not found")</f>
        <v>Electronics</v>
      </c>
    </row>
    <row r="3679" customFormat="false" ht="15" hidden="false" customHeight="false" outlineLevel="0" collapsed="false">
      <c r="A3679" s="16" t="s">
        <v>5023</v>
      </c>
      <c r="B3679" s="16" t="s">
        <v>5013</v>
      </c>
      <c r="C3679" s="16" t="s">
        <v>1139</v>
      </c>
      <c r="D3679" s="16" t="s">
        <v>211</v>
      </c>
      <c r="E3679" s="16" t="n">
        <v>1</v>
      </c>
      <c r="F3679" s="16" t="n">
        <v>1263</v>
      </c>
      <c r="G3679" s="16" t="n">
        <v>0.15</v>
      </c>
      <c r="H3679" s="16" t="s">
        <v>89</v>
      </c>
      <c r="I3679" s="16" t="s">
        <v>71</v>
      </c>
      <c r="J3679" s="16" t="n">
        <v>3</v>
      </c>
      <c r="K3679" s="16" t="n">
        <v>5</v>
      </c>
      <c r="L3679" s="16" t="s">
        <v>41</v>
      </c>
      <c r="M3679" s="18" t="n">
        <f aca="false">IF(ISNUMBER(B3679),B3679,IF(MID(B3679,3,1)="-",DATE(VALUE(RIGHT(B3679,4)),VALUE(MID(B3679,4,2)),VALUE(LEFT(B3679,2))),DATE(VALUE(LEFT(B3679,4)),VALUE(MID(B3679,6,2)),VALUE(RIGHT(B3679,2)))))</f>
        <v>45951</v>
      </c>
      <c r="N3679" s="16" t="n">
        <f aca="false">MONTH(M3679)</f>
        <v>10</v>
      </c>
      <c r="O3679" s="16" t="str">
        <f aca="false">PROPER(TRIM(H3679))</f>
        <v>Ahmedabad</v>
      </c>
      <c r="P3679" s="16" t="str">
        <f aca="false">IFERROR(VLOOKUP(O3679,city_map!$A$2:$B$6,2,FALSE()),O3679)</f>
        <v>Ahmedabad</v>
      </c>
      <c r="Q3679" s="16" t="n">
        <f aca="false">IF(ISNUMBER(F3679),F3679,VALUE(SUBSTITUTE(SUBSTITUTE(F3679,"₹",""),",","")))</f>
        <v>1263</v>
      </c>
      <c r="R3679" s="16" t="n">
        <f aca="false">IF(E3679=99,1,E3679)</f>
        <v>1</v>
      </c>
      <c r="S3679" s="16" t="n">
        <f aca="false">IF(G3679="",0,G3679)</f>
        <v>0.15</v>
      </c>
      <c r="T3679" s="16" t="str">
        <f aca="false">IF(I3679="","Unknown",IF(I3679="upi","UPI",I3679))</f>
        <v>Credit Card</v>
      </c>
      <c r="U3679" s="16" t="str">
        <f aca="false">IF(L3679="Yes","Y",IF(L3679="No","N",L3679))</f>
        <v>N</v>
      </c>
      <c r="V3679" s="19" t="n">
        <f aca="false">ROUND(R3679*Q3679*(1-S3679),2)</f>
        <v>1073.55</v>
      </c>
      <c r="W3679" s="16" t="str">
        <f aca="false">_xlfn.XLOOKUP(D3679,products!$A$2:$A$61,products!$C$2:$C$61,"Not found")</f>
        <v>Fashion</v>
      </c>
    </row>
    <row r="3680" customFormat="false" ht="15" hidden="false" customHeight="false" outlineLevel="0" collapsed="false">
      <c r="A3680" s="16" t="s">
        <v>5024</v>
      </c>
      <c r="B3680" s="16" t="s">
        <v>5013</v>
      </c>
      <c r="C3680" s="16" t="s">
        <v>415</v>
      </c>
      <c r="D3680" s="16" t="s">
        <v>66</v>
      </c>
      <c r="E3680" s="16" t="n">
        <v>1</v>
      </c>
      <c r="F3680" s="16" t="n">
        <v>14672</v>
      </c>
      <c r="G3680" s="16" t="n">
        <v>0.15</v>
      </c>
      <c r="H3680" s="16" t="s">
        <v>67</v>
      </c>
      <c r="I3680" s="16" t="s">
        <v>60</v>
      </c>
      <c r="J3680" s="16" t="n">
        <v>6</v>
      </c>
      <c r="K3680" s="16" t="n">
        <v>4</v>
      </c>
      <c r="L3680" s="16" t="s">
        <v>41</v>
      </c>
      <c r="M3680" s="18" t="n">
        <f aca="false">IF(ISNUMBER(B3680),B3680,IF(MID(B3680,3,1)="-",DATE(VALUE(RIGHT(B3680,4)),VALUE(MID(B3680,4,2)),VALUE(LEFT(B3680,2))),DATE(VALUE(LEFT(B3680,4)),VALUE(MID(B3680,6,2)),VALUE(RIGHT(B3680,2)))))</f>
        <v>45951</v>
      </c>
      <c r="N3680" s="16" t="n">
        <f aca="false">MONTH(M3680)</f>
        <v>10</v>
      </c>
      <c r="O3680" s="16" t="str">
        <f aca="false">PROPER(TRIM(H3680))</f>
        <v>Kolkata</v>
      </c>
      <c r="P3680" s="16" t="str">
        <f aca="false">IFERROR(VLOOKUP(O3680,city_map!$A$2:$B$6,2,FALSE()),O3680)</f>
        <v>Kolkata</v>
      </c>
      <c r="Q3680" s="16" t="n">
        <f aca="false">IF(ISNUMBER(F3680),F3680,VALUE(SUBSTITUTE(SUBSTITUTE(F3680,"₹",""),",","")))</f>
        <v>14672</v>
      </c>
      <c r="R3680" s="16" t="n">
        <f aca="false">IF(E3680=99,1,E3680)</f>
        <v>1</v>
      </c>
      <c r="S3680" s="16" t="n">
        <f aca="false">IF(G3680="",0,G3680)</f>
        <v>0.15</v>
      </c>
      <c r="T3680" s="16" t="str">
        <f aca="false">IF(I3680="","Unknown",IF(I3680="upi","UPI",I3680))</f>
        <v>UPI</v>
      </c>
      <c r="U3680" s="16" t="str">
        <f aca="false">IF(L3680="Yes","Y",IF(L3680="No","N",L3680))</f>
        <v>N</v>
      </c>
      <c r="V3680" s="19" t="n">
        <f aca="false">ROUND(R3680*Q3680*(1-S3680),2)</f>
        <v>12471.2</v>
      </c>
      <c r="W3680" s="16" t="str">
        <f aca="false">_xlfn.XLOOKUP(D3680,products!$A$2:$A$61,products!$C$2:$C$61,"Not found")</f>
        <v>Electronics</v>
      </c>
    </row>
    <row r="3681" customFormat="false" ht="15" hidden="false" customHeight="false" outlineLevel="0" collapsed="false">
      <c r="A3681" s="16" t="s">
        <v>5025</v>
      </c>
      <c r="B3681" s="16" t="s">
        <v>5013</v>
      </c>
      <c r="C3681" s="16" t="s">
        <v>881</v>
      </c>
      <c r="D3681" s="16" t="s">
        <v>232</v>
      </c>
      <c r="E3681" s="16" t="n">
        <v>3</v>
      </c>
      <c r="F3681" s="16" t="n">
        <v>1952</v>
      </c>
      <c r="G3681" s="16" t="n">
        <v>0.25</v>
      </c>
      <c r="H3681" s="16" t="s">
        <v>67</v>
      </c>
      <c r="I3681" s="16" t="s">
        <v>60</v>
      </c>
      <c r="J3681" s="16" t="n">
        <v>3</v>
      </c>
      <c r="K3681" s="16" t="n">
        <v>4</v>
      </c>
      <c r="L3681" s="16" t="s">
        <v>41</v>
      </c>
      <c r="M3681" s="18" t="n">
        <f aca="false">IF(ISNUMBER(B3681),B3681,IF(MID(B3681,3,1)="-",DATE(VALUE(RIGHT(B3681,4)),VALUE(MID(B3681,4,2)),VALUE(LEFT(B3681,2))),DATE(VALUE(LEFT(B3681,4)),VALUE(MID(B3681,6,2)),VALUE(RIGHT(B3681,2)))))</f>
        <v>45951</v>
      </c>
      <c r="N3681" s="16" t="n">
        <f aca="false">MONTH(M3681)</f>
        <v>10</v>
      </c>
      <c r="O3681" s="16" t="str">
        <f aca="false">PROPER(TRIM(H3681))</f>
        <v>Kolkata</v>
      </c>
      <c r="P3681" s="16" t="str">
        <f aca="false">IFERROR(VLOOKUP(O3681,city_map!$A$2:$B$6,2,FALSE()),O3681)</f>
        <v>Kolkata</v>
      </c>
      <c r="Q3681" s="16" t="n">
        <f aca="false">IF(ISNUMBER(F3681),F3681,VALUE(SUBSTITUTE(SUBSTITUTE(F3681,"₹",""),",","")))</f>
        <v>1952</v>
      </c>
      <c r="R3681" s="16" t="n">
        <f aca="false">IF(E3681=99,1,E3681)</f>
        <v>3</v>
      </c>
      <c r="S3681" s="16" t="n">
        <f aca="false">IF(G3681="",0,G3681)</f>
        <v>0.25</v>
      </c>
      <c r="T3681" s="16" t="str">
        <f aca="false">IF(I3681="","Unknown",IF(I3681="upi","UPI",I3681))</f>
        <v>UPI</v>
      </c>
      <c r="U3681" s="16" t="str">
        <f aca="false">IF(L3681="Yes","Y",IF(L3681="No","N",L3681))</f>
        <v>N</v>
      </c>
      <c r="V3681" s="19" t="n">
        <f aca="false">ROUND(R3681*Q3681*(1-S3681),2)</f>
        <v>4392</v>
      </c>
      <c r="W3681" s="16" t="str">
        <f aca="false">_xlfn.XLOOKUP(D3681,products!$A$2:$A$61,products!$C$2:$C$61,"Not found")</f>
        <v>Electronics</v>
      </c>
    </row>
    <row r="3682" customFormat="false" ht="15" hidden="false" customHeight="false" outlineLevel="0" collapsed="false">
      <c r="A3682" s="16" t="s">
        <v>5026</v>
      </c>
      <c r="B3682" s="16" t="s">
        <v>5013</v>
      </c>
      <c r="C3682" s="16" t="s">
        <v>601</v>
      </c>
      <c r="D3682" s="16" t="s">
        <v>259</v>
      </c>
      <c r="E3682" s="16" t="n">
        <v>1</v>
      </c>
      <c r="F3682" s="16" t="n">
        <v>516</v>
      </c>
      <c r="G3682" s="16" t="n">
        <v>0.1</v>
      </c>
      <c r="H3682" s="16" t="s">
        <v>56</v>
      </c>
      <c r="I3682" s="16" t="s">
        <v>60</v>
      </c>
      <c r="J3682" s="16" t="n">
        <v>7</v>
      </c>
      <c r="K3682" s="16" t="n">
        <v>4</v>
      </c>
      <c r="L3682" s="16" t="s">
        <v>41</v>
      </c>
      <c r="M3682" s="18" t="n">
        <f aca="false">IF(ISNUMBER(B3682),B3682,IF(MID(B3682,3,1)="-",DATE(VALUE(RIGHT(B3682,4)),VALUE(MID(B3682,4,2)),VALUE(LEFT(B3682,2))),DATE(VALUE(LEFT(B3682,4)),VALUE(MID(B3682,6,2)),VALUE(RIGHT(B3682,2)))))</f>
        <v>45951</v>
      </c>
      <c r="N3682" s="16" t="n">
        <f aca="false">MONTH(M3682)</f>
        <v>10</v>
      </c>
      <c r="O3682" s="16" t="str">
        <f aca="false">PROPER(TRIM(H3682))</f>
        <v>Lucknow</v>
      </c>
      <c r="P3682" s="16" t="str">
        <f aca="false">IFERROR(VLOOKUP(O3682,city_map!$A$2:$B$6,2,FALSE()),O3682)</f>
        <v>Lucknow</v>
      </c>
      <c r="Q3682" s="16" t="n">
        <f aca="false">IF(ISNUMBER(F3682),F3682,VALUE(SUBSTITUTE(SUBSTITUTE(F3682,"₹",""),",","")))</f>
        <v>516</v>
      </c>
      <c r="R3682" s="16" t="n">
        <f aca="false">IF(E3682=99,1,E3682)</f>
        <v>1</v>
      </c>
      <c r="S3682" s="16" t="n">
        <f aca="false">IF(G3682="",0,G3682)</f>
        <v>0.1</v>
      </c>
      <c r="T3682" s="16" t="str">
        <f aca="false">IF(I3682="","Unknown",IF(I3682="upi","UPI",I3682))</f>
        <v>UPI</v>
      </c>
      <c r="U3682" s="16" t="str">
        <f aca="false">IF(L3682="Yes","Y",IF(L3682="No","N",L3682))</f>
        <v>N</v>
      </c>
      <c r="V3682" s="19" t="n">
        <f aca="false">ROUND(R3682*Q3682*(1-S3682),2)</f>
        <v>464.4</v>
      </c>
      <c r="W3682" s="16" t="str">
        <f aca="false">_xlfn.XLOOKUP(D3682,products!$A$2:$A$61,products!$C$2:$C$61,"Not found")</f>
        <v>Books</v>
      </c>
    </row>
    <row r="3683" customFormat="false" ht="15" hidden="false" customHeight="false" outlineLevel="0" collapsed="false">
      <c r="A3683" s="16" t="s">
        <v>5027</v>
      </c>
      <c r="B3683" s="16" t="s">
        <v>5013</v>
      </c>
      <c r="C3683" s="16" t="s">
        <v>1244</v>
      </c>
      <c r="D3683" s="16" t="s">
        <v>341</v>
      </c>
      <c r="E3683" s="16" t="n">
        <v>2</v>
      </c>
      <c r="F3683" s="16" t="n">
        <v>1064</v>
      </c>
      <c r="G3683" s="16" t="n">
        <v>0.3</v>
      </c>
      <c r="H3683" s="16" t="s">
        <v>46</v>
      </c>
      <c r="I3683" s="16" t="s">
        <v>40</v>
      </c>
      <c r="J3683" s="16" t="n">
        <v>5</v>
      </c>
      <c r="K3683" s="16" t="n">
        <v>3</v>
      </c>
      <c r="L3683" s="16" t="s">
        <v>41</v>
      </c>
      <c r="M3683" s="18" t="n">
        <f aca="false">IF(ISNUMBER(B3683),B3683,IF(MID(B3683,3,1)="-",DATE(VALUE(RIGHT(B3683,4)),VALUE(MID(B3683,4,2)),VALUE(LEFT(B3683,2))),DATE(VALUE(LEFT(B3683,4)),VALUE(MID(B3683,6,2)),VALUE(RIGHT(B3683,2)))))</f>
        <v>45951</v>
      </c>
      <c r="N3683" s="16" t="n">
        <f aca="false">MONTH(M3683)</f>
        <v>10</v>
      </c>
      <c r="O3683" s="16" t="str">
        <f aca="false">PROPER(TRIM(H3683))</f>
        <v>Chennai</v>
      </c>
      <c r="P3683" s="16" t="str">
        <f aca="false">IFERROR(VLOOKUP(O3683,city_map!$A$2:$B$6,2,FALSE()),O3683)</f>
        <v>Chennai</v>
      </c>
      <c r="Q3683" s="16" t="n">
        <f aca="false">IF(ISNUMBER(F3683),F3683,VALUE(SUBSTITUTE(SUBSTITUTE(F3683,"₹",""),",","")))</f>
        <v>1064</v>
      </c>
      <c r="R3683" s="16" t="n">
        <f aca="false">IF(E3683=99,1,E3683)</f>
        <v>2</v>
      </c>
      <c r="S3683" s="16" t="n">
        <f aca="false">IF(G3683="",0,G3683)</f>
        <v>0.3</v>
      </c>
      <c r="T3683" s="16" t="str">
        <f aca="false">IF(I3683="","Unknown",IF(I3683="upi","UPI",I3683))</f>
        <v>COD</v>
      </c>
      <c r="U3683" s="16" t="str">
        <f aca="false">IF(L3683="Yes","Y",IF(L3683="No","N",L3683))</f>
        <v>N</v>
      </c>
      <c r="V3683" s="19" t="n">
        <f aca="false">ROUND(R3683*Q3683*(1-S3683),2)</f>
        <v>1489.6</v>
      </c>
      <c r="W3683" s="16" t="str">
        <f aca="false">_xlfn.XLOOKUP(D3683,products!$A$2:$A$61,products!$C$2:$C$61,"Not found")</f>
        <v>Home</v>
      </c>
    </row>
    <row r="3684" customFormat="false" ht="15" hidden="false" customHeight="false" outlineLevel="0" collapsed="false">
      <c r="A3684" s="16" t="s">
        <v>5028</v>
      </c>
      <c r="B3684" s="16" t="s">
        <v>5013</v>
      </c>
      <c r="C3684" s="16" t="s">
        <v>1246</v>
      </c>
      <c r="D3684" s="16" t="s">
        <v>74</v>
      </c>
      <c r="E3684" s="16" t="n">
        <v>2</v>
      </c>
      <c r="F3684" s="16" t="n">
        <v>19230</v>
      </c>
      <c r="G3684" s="16" t="n">
        <v>0.25</v>
      </c>
      <c r="H3684" s="16" t="s">
        <v>89</v>
      </c>
      <c r="I3684" s="16" t="s">
        <v>60</v>
      </c>
      <c r="J3684" s="16" t="n">
        <v>4</v>
      </c>
      <c r="K3684" s="16" t="n">
        <v>4</v>
      </c>
      <c r="L3684" s="16" t="s">
        <v>41</v>
      </c>
      <c r="M3684" s="18" t="n">
        <f aca="false">IF(ISNUMBER(B3684),B3684,IF(MID(B3684,3,1)="-",DATE(VALUE(RIGHT(B3684,4)),VALUE(MID(B3684,4,2)),VALUE(LEFT(B3684,2))),DATE(VALUE(LEFT(B3684,4)),VALUE(MID(B3684,6,2)),VALUE(RIGHT(B3684,2)))))</f>
        <v>45951</v>
      </c>
      <c r="N3684" s="16" t="n">
        <f aca="false">MONTH(M3684)</f>
        <v>10</v>
      </c>
      <c r="O3684" s="16" t="str">
        <f aca="false">PROPER(TRIM(H3684))</f>
        <v>Ahmedabad</v>
      </c>
      <c r="P3684" s="16" t="str">
        <f aca="false">IFERROR(VLOOKUP(O3684,city_map!$A$2:$B$6,2,FALSE()),O3684)</f>
        <v>Ahmedabad</v>
      </c>
      <c r="Q3684" s="16" t="n">
        <f aca="false">IF(ISNUMBER(F3684),F3684,VALUE(SUBSTITUTE(SUBSTITUTE(F3684,"₹",""),",","")))</f>
        <v>19230</v>
      </c>
      <c r="R3684" s="16" t="n">
        <f aca="false">IF(E3684=99,1,E3684)</f>
        <v>2</v>
      </c>
      <c r="S3684" s="16" t="n">
        <f aca="false">IF(G3684="",0,G3684)</f>
        <v>0.25</v>
      </c>
      <c r="T3684" s="16" t="str">
        <f aca="false">IF(I3684="","Unknown",IF(I3684="upi","UPI",I3684))</f>
        <v>UPI</v>
      </c>
      <c r="U3684" s="16" t="str">
        <f aca="false">IF(L3684="Yes","Y",IF(L3684="No","N",L3684))</f>
        <v>N</v>
      </c>
      <c r="V3684" s="19" t="n">
        <f aca="false">ROUND(R3684*Q3684*(1-S3684),2)</f>
        <v>28845</v>
      </c>
      <c r="W3684" s="16" t="str">
        <f aca="false">_xlfn.XLOOKUP(D3684,products!$A$2:$A$61,products!$C$2:$C$61,"Not found")</f>
        <v>Electronics</v>
      </c>
    </row>
    <row r="3685" customFormat="false" ht="15" hidden="false" customHeight="false" outlineLevel="0" collapsed="false">
      <c r="A3685" s="16" t="s">
        <v>5029</v>
      </c>
      <c r="B3685" s="16" t="s">
        <v>5013</v>
      </c>
      <c r="C3685" s="16" t="s">
        <v>312</v>
      </c>
      <c r="D3685" s="16" t="s">
        <v>119</v>
      </c>
      <c r="E3685" s="16" t="n">
        <v>1</v>
      </c>
      <c r="F3685" s="16" t="n">
        <v>250</v>
      </c>
      <c r="G3685" s="16" t="n">
        <v>0.3</v>
      </c>
      <c r="H3685" s="16" t="s">
        <v>130</v>
      </c>
      <c r="I3685" s="16" t="s">
        <v>47</v>
      </c>
      <c r="J3685" s="16" t="n">
        <v>4</v>
      </c>
      <c r="K3685" s="16" t="n">
        <v>4</v>
      </c>
      <c r="L3685" s="16" t="s">
        <v>41</v>
      </c>
      <c r="M3685" s="18" t="n">
        <f aca="false">IF(ISNUMBER(B3685),B3685,IF(MID(B3685,3,1)="-",DATE(VALUE(RIGHT(B3685,4)),VALUE(MID(B3685,4,2)),VALUE(LEFT(B3685,2))),DATE(VALUE(LEFT(B3685,4)),VALUE(MID(B3685,6,2)),VALUE(RIGHT(B3685,2)))))</f>
        <v>45951</v>
      </c>
      <c r="N3685" s="16" t="n">
        <f aca="false">MONTH(M3685)</f>
        <v>10</v>
      </c>
      <c r="O3685" s="16" t="str">
        <f aca="false">PROPER(TRIM(H3685))</f>
        <v>Bengaluru</v>
      </c>
      <c r="P3685" s="16" t="str">
        <f aca="false">IFERROR(VLOOKUP(O3685,city_map!$A$2:$B$6,2,FALSE()),O3685)</f>
        <v>Bengaluru</v>
      </c>
      <c r="Q3685" s="16" t="n">
        <f aca="false">IF(ISNUMBER(F3685),F3685,VALUE(SUBSTITUTE(SUBSTITUTE(F3685,"₹",""),",","")))</f>
        <v>250</v>
      </c>
      <c r="R3685" s="16" t="n">
        <f aca="false">IF(E3685=99,1,E3685)</f>
        <v>1</v>
      </c>
      <c r="S3685" s="16" t="n">
        <f aca="false">IF(G3685="",0,G3685)</f>
        <v>0.3</v>
      </c>
      <c r="T3685" s="16" t="str">
        <f aca="false">IF(I3685="","Unknown",IF(I3685="upi","UPI",I3685))</f>
        <v>Debit Card</v>
      </c>
      <c r="U3685" s="16" t="str">
        <f aca="false">IF(L3685="Yes","Y",IF(L3685="No","N",L3685))</f>
        <v>N</v>
      </c>
      <c r="V3685" s="19" t="n">
        <f aca="false">ROUND(R3685*Q3685*(1-S3685),2)</f>
        <v>175</v>
      </c>
      <c r="W3685" s="16" t="str">
        <f aca="false">_xlfn.XLOOKUP(D3685,products!$A$2:$A$61,products!$C$2:$C$61,"Not found")</f>
        <v>Books</v>
      </c>
    </row>
    <row r="3686" customFormat="false" ht="15" hidden="false" customHeight="false" outlineLevel="0" collapsed="false">
      <c r="A3686" s="16" t="s">
        <v>5030</v>
      </c>
      <c r="B3686" s="16" t="s">
        <v>5013</v>
      </c>
      <c r="C3686" s="16" t="s">
        <v>423</v>
      </c>
      <c r="D3686" s="16" t="s">
        <v>45</v>
      </c>
      <c r="E3686" s="16" t="n">
        <v>1</v>
      </c>
      <c r="F3686" s="16" t="n">
        <v>303</v>
      </c>
      <c r="G3686" s="16" t="n">
        <v>0.15</v>
      </c>
      <c r="H3686" s="16" t="s">
        <v>161</v>
      </c>
      <c r="I3686" s="16" t="s">
        <v>60</v>
      </c>
      <c r="J3686" s="16" t="n">
        <v>3</v>
      </c>
      <c r="K3686" s="16"/>
      <c r="L3686" s="16" t="s">
        <v>57</v>
      </c>
      <c r="M3686" s="18" t="n">
        <f aca="false">IF(ISNUMBER(B3686),B3686,IF(MID(B3686,3,1)="-",DATE(VALUE(RIGHT(B3686,4)),VALUE(MID(B3686,4,2)),VALUE(LEFT(B3686,2))),DATE(VALUE(LEFT(B3686,4)),VALUE(MID(B3686,6,2)),VALUE(RIGHT(B3686,2)))))</f>
        <v>45951</v>
      </c>
      <c r="N3686" s="16" t="n">
        <f aca="false">MONTH(M3686)</f>
        <v>10</v>
      </c>
      <c r="O3686" s="16" t="str">
        <f aca="false">PROPER(TRIM(H3686))</f>
        <v>Hyderabad</v>
      </c>
      <c r="P3686" s="16" t="str">
        <f aca="false">IFERROR(VLOOKUP(O3686,city_map!$A$2:$B$6,2,FALSE()),O3686)</f>
        <v>Hyderabad</v>
      </c>
      <c r="Q3686" s="16" t="n">
        <f aca="false">IF(ISNUMBER(F3686),F3686,VALUE(SUBSTITUTE(SUBSTITUTE(F3686,"₹",""),",","")))</f>
        <v>303</v>
      </c>
      <c r="R3686" s="16" t="n">
        <f aca="false">IF(E3686=99,1,E3686)</f>
        <v>1</v>
      </c>
      <c r="S3686" s="16" t="n">
        <f aca="false">IF(G3686="",0,G3686)</f>
        <v>0.15</v>
      </c>
      <c r="T3686" s="16" t="str">
        <f aca="false">IF(I3686="","Unknown",IF(I3686="upi","UPI",I3686))</f>
        <v>UPI</v>
      </c>
      <c r="U3686" s="16" t="str">
        <f aca="false">IF(L3686="Yes","Y",IF(L3686="No","N",L3686))</f>
        <v>Y</v>
      </c>
      <c r="V3686" s="19" t="n">
        <f aca="false">ROUND(R3686*Q3686*(1-S3686),2)</f>
        <v>257.55</v>
      </c>
      <c r="W3686" s="16" t="str">
        <f aca="false">_xlfn.XLOOKUP(D3686,products!$A$2:$A$61,products!$C$2:$C$61,"Not found")</f>
        <v>Beauty</v>
      </c>
    </row>
    <row r="3687" customFormat="false" ht="15" hidden="false" customHeight="false" outlineLevel="0" collapsed="false">
      <c r="A3687" s="16" t="s">
        <v>5031</v>
      </c>
      <c r="B3687" s="16" t="s">
        <v>5013</v>
      </c>
      <c r="C3687" s="16" t="s">
        <v>1457</v>
      </c>
      <c r="D3687" s="16" t="s">
        <v>51</v>
      </c>
      <c r="E3687" s="16" t="n">
        <v>4</v>
      </c>
      <c r="F3687" s="16" t="n">
        <v>2213</v>
      </c>
      <c r="G3687" s="16" t="n">
        <v>0.25</v>
      </c>
      <c r="H3687" s="16" t="s">
        <v>39</v>
      </c>
      <c r="I3687" s="16" t="s">
        <v>40</v>
      </c>
      <c r="J3687" s="16" t="n">
        <v>5</v>
      </c>
      <c r="K3687" s="16" t="n">
        <v>3</v>
      </c>
      <c r="L3687" s="16" t="s">
        <v>41</v>
      </c>
      <c r="M3687" s="18" t="n">
        <f aca="false">IF(ISNUMBER(B3687),B3687,IF(MID(B3687,3,1)="-",DATE(VALUE(RIGHT(B3687,4)),VALUE(MID(B3687,4,2)),VALUE(LEFT(B3687,2))),DATE(VALUE(LEFT(B3687,4)),VALUE(MID(B3687,6,2)),VALUE(RIGHT(B3687,2)))))</f>
        <v>45951</v>
      </c>
      <c r="N3687" s="16" t="n">
        <f aca="false">MONTH(M3687)</f>
        <v>10</v>
      </c>
      <c r="O3687" s="16" t="str">
        <f aca="false">PROPER(TRIM(H3687))</f>
        <v>Delhi</v>
      </c>
      <c r="P3687" s="16" t="str">
        <f aca="false">IFERROR(VLOOKUP(O3687,city_map!$A$2:$B$6,2,FALSE()),O3687)</f>
        <v>Delhi</v>
      </c>
      <c r="Q3687" s="16" t="n">
        <f aca="false">IF(ISNUMBER(F3687),F3687,VALUE(SUBSTITUTE(SUBSTITUTE(F3687,"₹",""),",","")))</f>
        <v>2213</v>
      </c>
      <c r="R3687" s="16" t="n">
        <f aca="false">IF(E3687=99,1,E3687)</f>
        <v>4</v>
      </c>
      <c r="S3687" s="16" t="n">
        <f aca="false">IF(G3687="",0,G3687)</f>
        <v>0.25</v>
      </c>
      <c r="T3687" s="16" t="str">
        <f aca="false">IF(I3687="","Unknown",IF(I3687="upi","UPI",I3687))</f>
        <v>COD</v>
      </c>
      <c r="U3687" s="16" t="str">
        <f aca="false">IF(L3687="Yes","Y",IF(L3687="No","N",L3687))</f>
        <v>N</v>
      </c>
      <c r="V3687" s="19" t="n">
        <f aca="false">ROUND(R3687*Q3687*(1-S3687),2)</f>
        <v>6639</v>
      </c>
      <c r="W3687" s="16" t="str">
        <f aca="false">_xlfn.XLOOKUP(D3687,products!$A$2:$A$61,products!$C$2:$C$61,"Not found")</f>
        <v>Fashion</v>
      </c>
    </row>
    <row r="3688" customFormat="false" ht="15" hidden="false" customHeight="false" outlineLevel="0" collapsed="false">
      <c r="A3688" s="16" t="s">
        <v>5032</v>
      </c>
      <c r="B3688" s="16" t="s">
        <v>5013</v>
      </c>
      <c r="C3688" s="16" t="s">
        <v>2984</v>
      </c>
      <c r="D3688" s="16" t="s">
        <v>95</v>
      </c>
      <c r="E3688" s="16" t="n">
        <v>1</v>
      </c>
      <c r="F3688" s="16" t="n">
        <v>1491</v>
      </c>
      <c r="G3688" s="16" t="n">
        <v>0.1</v>
      </c>
      <c r="H3688" s="16" t="s">
        <v>81</v>
      </c>
      <c r="I3688" s="16" t="s">
        <v>60</v>
      </c>
      <c r="J3688" s="16" t="n">
        <v>7</v>
      </c>
      <c r="K3688" s="16" t="n">
        <v>5</v>
      </c>
      <c r="L3688" s="16" t="s">
        <v>41</v>
      </c>
      <c r="M3688" s="18" t="n">
        <f aca="false">IF(ISNUMBER(B3688),B3688,IF(MID(B3688,3,1)="-",DATE(VALUE(RIGHT(B3688,4)),VALUE(MID(B3688,4,2)),VALUE(LEFT(B3688,2))),DATE(VALUE(LEFT(B3688,4)),VALUE(MID(B3688,6,2)),VALUE(RIGHT(B3688,2)))))</f>
        <v>45951</v>
      </c>
      <c r="N3688" s="16" t="n">
        <f aca="false">MONTH(M3688)</f>
        <v>10</v>
      </c>
      <c r="O3688" s="16" t="str">
        <f aca="false">PROPER(TRIM(H3688))</f>
        <v>Hyderabad</v>
      </c>
      <c r="P3688" s="16" t="str">
        <f aca="false">IFERROR(VLOOKUP(O3688,city_map!$A$2:$B$6,2,FALSE()),O3688)</f>
        <v>Hyderabad</v>
      </c>
      <c r="Q3688" s="16" t="n">
        <f aca="false">IF(ISNUMBER(F3688),F3688,VALUE(SUBSTITUTE(SUBSTITUTE(F3688,"₹",""),",","")))</f>
        <v>1491</v>
      </c>
      <c r="R3688" s="16" t="n">
        <f aca="false">IF(E3688=99,1,E3688)</f>
        <v>1</v>
      </c>
      <c r="S3688" s="16" t="n">
        <f aca="false">IF(G3688="",0,G3688)</f>
        <v>0.1</v>
      </c>
      <c r="T3688" s="16" t="str">
        <f aca="false">IF(I3688="","Unknown",IF(I3688="upi","UPI",I3688))</f>
        <v>UPI</v>
      </c>
      <c r="U3688" s="16" t="str">
        <f aca="false">IF(L3688="Yes","Y",IF(L3688="No","N",L3688))</f>
        <v>N</v>
      </c>
      <c r="V3688" s="19" t="n">
        <f aca="false">ROUND(R3688*Q3688*(1-S3688),2)</f>
        <v>1341.9</v>
      </c>
      <c r="W3688" s="16" t="str">
        <f aca="false">_xlfn.XLOOKUP(D3688,products!$A$2:$A$61,products!$C$2:$C$61,"Not found")</f>
        <v>Electronics</v>
      </c>
    </row>
    <row r="3689" customFormat="false" ht="15" hidden="false" customHeight="false" outlineLevel="0" collapsed="false">
      <c r="A3689" s="16" t="s">
        <v>5033</v>
      </c>
      <c r="B3689" s="16" t="s">
        <v>5034</v>
      </c>
      <c r="C3689" s="16" t="s">
        <v>2137</v>
      </c>
      <c r="D3689" s="16" t="s">
        <v>211</v>
      </c>
      <c r="E3689" s="16" t="n">
        <v>1</v>
      </c>
      <c r="F3689" s="16" t="n">
        <v>1265</v>
      </c>
      <c r="G3689" s="16" t="n">
        <v>0.1</v>
      </c>
      <c r="H3689" s="16" t="s">
        <v>56</v>
      </c>
      <c r="I3689" s="16" t="s">
        <v>71</v>
      </c>
      <c r="J3689" s="16" t="n">
        <v>6</v>
      </c>
      <c r="K3689" s="16" t="n">
        <v>3</v>
      </c>
      <c r="L3689" s="16" t="s">
        <v>41</v>
      </c>
      <c r="M3689" s="18" t="n">
        <f aca="false">IF(ISNUMBER(B3689),B3689,IF(MID(B3689,3,1)="-",DATE(VALUE(RIGHT(B3689,4)),VALUE(MID(B3689,4,2)),VALUE(LEFT(B3689,2))),DATE(VALUE(LEFT(B3689,4)),VALUE(MID(B3689,6,2)),VALUE(RIGHT(B3689,2)))))</f>
        <v>45952</v>
      </c>
      <c r="N3689" s="16" t="n">
        <f aca="false">MONTH(M3689)</f>
        <v>10</v>
      </c>
      <c r="O3689" s="16" t="str">
        <f aca="false">PROPER(TRIM(H3689))</f>
        <v>Lucknow</v>
      </c>
      <c r="P3689" s="16" t="str">
        <f aca="false">IFERROR(VLOOKUP(O3689,city_map!$A$2:$B$6,2,FALSE()),O3689)</f>
        <v>Lucknow</v>
      </c>
      <c r="Q3689" s="16" t="n">
        <f aca="false">IF(ISNUMBER(F3689),F3689,VALUE(SUBSTITUTE(SUBSTITUTE(F3689,"₹",""),",","")))</f>
        <v>1265</v>
      </c>
      <c r="R3689" s="16" t="n">
        <f aca="false">IF(E3689=99,1,E3689)</f>
        <v>1</v>
      </c>
      <c r="S3689" s="16" t="n">
        <f aca="false">IF(G3689="",0,G3689)</f>
        <v>0.1</v>
      </c>
      <c r="T3689" s="16" t="str">
        <f aca="false">IF(I3689="","Unknown",IF(I3689="upi","UPI",I3689))</f>
        <v>Credit Card</v>
      </c>
      <c r="U3689" s="16" t="str">
        <f aca="false">IF(L3689="Yes","Y",IF(L3689="No","N",L3689))</f>
        <v>N</v>
      </c>
      <c r="V3689" s="19" t="n">
        <f aca="false">ROUND(R3689*Q3689*(1-S3689),2)</f>
        <v>1138.5</v>
      </c>
      <c r="W3689" s="16" t="str">
        <f aca="false">_xlfn.XLOOKUP(D3689,products!$A$2:$A$61,products!$C$2:$C$61,"Not found")</f>
        <v>Fashion</v>
      </c>
    </row>
    <row r="3690" customFormat="false" ht="15" hidden="false" customHeight="false" outlineLevel="0" collapsed="false">
      <c r="A3690" s="16" t="s">
        <v>5035</v>
      </c>
      <c r="B3690" s="16" t="s">
        <v>5034</v>
      </c>
      <c r="C3690" s="16" t="s">
        <v>766</v>
      </c>
      <c r="D3690" s="16" t="s">
        <v>165</v>
      </c>
      <c r="E3690" s="16" t="n">
        <v>3</v>
      </c>
      <c r="F3690" s="16" t="n">
        <v>941</v>
      </c>
      <c r="G3690" s="16" t="n">
        <v>0.2</v>
      </c>
      <c r="H3690" s="16" t="s">
        <v>39</v>
      </c>
      <c r="I3690" s="16" t="s">
        <v>47</v>
      </c>
      <c r="J3690" s="16" t="n">
        <v>4</v>
      </c>
      <c r="K3690" s="16" t="n">
        <v>4</v>
      </c>
      <c r="L3690" s="16" t="s">
        <v>41</v>
      </c>
      <c r="M3690" s="18" t="n">
        <f aca="false">IF(ISNUMBER(B3690),B3690,IF(MID(B3690,3,1)="-",DATE(VALUE(RIGHT(B3690,4)),VALUE(MID(B3690,4,2)),VALUE(LEFT(B3690,2))),DATE(VALUE(LEFT(B3690,4)),VALUE(MID(B3690,6,2)),VALUE(RIGHT(B3690,2)))))</f>
        <v>45952</v>
      </c>
      <c r="N3690" s="16" t="n">
        <f aca="false">MONTH(M3690)</f>
        <v>10</v>
      </c>
      <c r="O3690" s="16" t="str">
        <f aca="false">PROPER(TRIM(H3690))</f>
        <v>Delhi</v>
      </c>
      <c r="P3690" s="16" t="str">
        <f aca="false">IFERROR(VLOOKUP(O3690,city_map!$A$2:$B$6,2,FALSE()),O3690)</f>
        <v>Delhi</v>
      </c>
      <c r="Q3690" s="16" t="n">
        <f aca="false">IF(ISNUMBER(F3690),F3690,VALUE(SUBSTITUTE(SUBSTITUTE(F3690,"₹",""),",","")))</f>
        <v>941</v>
      </c>
      <c r="R3690" s="16" t="n">
        <f aca="false">IF(E3690=99,1,E3690)</f>
        <v>3</v>
      </c>
      <c r="S3690" s="16" t="n">
        <f aca="false">IF(G3690="",0,G3690)</f>
        <v>0.2</v>
      </c>
      <c r="T3690" s="16" t="str">
        <f aca="false">IF(I3690="","Unknown",IF(I3690="upi","UPI",I3690))</f>
        <v>Debit Card</v>
      </c>
      <c r="U3690" s="16" t="str">
        <f aca="false">IF(L3690="Yes","Y",IF(L3690="No","N",L3690))</f>
        <v>N</v>
      </c>
      <c r="V3690" s="19" t="n">
        <f aca="false">ROUND(R3690*Q3690*(1-S3690),2)</f>
        <v>2258.4</v>
      </c>
      <c r="W3690" s="16" t="str">
        <f aca="false">_xlfn.XLOOKUP(D3690,products!$A$2:$A$61,products!$C$2:$C$61,"Not found")</f>
        <v>Electronics</v>
      </c>
    </row>
    <row r="3691" customFormat="false" ht="15" hidden="false" customHeight="false" outlineLevel="0" collapsed="false">
      <c r="A3691" s="16" t="s">
        <v>5036</v>
      </c>
      <c r="B3691" s="16" t="s">
        <v>5034</v>
      </c>
      <c r="C3691" s="16" t="s">
        <v>837</v>
      </c>
      <c r="D3691" s="16" t="s">
        <v>160</v>
      </c>
      <c r="E3691" s="16" t="n">
        <v>2</v>
      </c>
      <c r="F3691" s="16" t="n">
        <v>1777</v>
      </c>
      <c r="G3691" s="16" t="n">
        <v>0.1</v>
      </c>
      <c r="H3691" s="16" t="s">
        <v>46</v>
      </c>
      <c r="I3691" s="16" t="s">
        <v>47</v>
      </c>
      <c r="J3691" s="16" t="n">
        <v>4</v>
      </c>
      <c r="K3691" s="16" t="n">
        <v>5</v>
      </c>
      <c r="L3691" s="16" t="s">
        <v>41</v>
      </c>
      <c r="M3691" s="18" t="n">
        <f aca="false">IF(ISNUMBER(B3691),B3691,IF(MID(B3691,3,1)="-",DATE(VALUE(RIGHT(B3691,4)),VALUE(MID(B3691,4,2)),VALUE(LEFT(B3691,2))),DATE(VALUE(LEFT(B3691,4)),VALUE(MID(B3691,6,2)),VALUE(RIGHT(B3691,2)))))</f>
        <v>45952</v>
      </c>
      <c r="N3691" s="16" t="n">
        <f aca="false">MONTH(M3691)</f>
        <v>10</v>
      </c>
      <c r="O3691" s="16" t="str">
        <f aca="false">PROPER(TRIM(H3691))</f>
        <v>Chennai</v>
      </c>
      <c r="P3691" s="16" t="str">
        <f aca="false">IFERROR(VLOOKUP(O3691,city_map!$A$2:$B$6,2,FALSE()),O3691)</f>
        <v>Chennai</v>
      </c>
      <c r="Q3691" s="16" t="n">
        <f aca="false">IF(ISNUMBER(F3691),F3691,VALUE(SUBSTITUTE(SUBSTITUTE(F3691,"₹",""),",","")))</f>
        <v>1777</v>
      </c>
      <c r="R3691" s="16" t="n">
        <f aca="false">IF(E3691=99,1,E3691)</f>
        <v>2</v>
      </c>
      <c r="S3691" s="16" t="n">
        <f aca="false">IF(G3691="",0,G3691)</f>
        <v>0.1</v>
      </c>
      <c r="T3691" s="16" t="str">
        <f aca="false">IF(I3691="","Unknown",IF(I3691="upi","UPI",I3691))</f>
        <v>Debit Card</v>
      </c>
      <c r="U3691" s="16" t="str">
        <f aca="false">IF(L3691="Yes","Y",IF(L3691="No","N",L3691))</f>
        <v>N</v>
      </c>
      <c r="V3691" s="19" t="n">
        <f aca="false">ROUND(R3691*Q3691*(1-S3691),2)</f>
        <v>3198.6</v>
      </c>
      <c r="W3691" s="16" t="str">
        <f aca="false">_xlfn.XLOOKUP(D3691,products!$A$2:$A$61,products!$C$2:$C$61,"Not found")</f>
        <v>Fashion</v>
      </c>
    </row>
    <row r="3692" customFormat="false" ht="15" hidden="false" customHeight="false" outlineLevel="0" collapsed="false">
      <c r="A3692" s="16" t="s">
        <v>5037</v>
      </c>
      <c r="B3692" s="16" t="s">
        <v>5034</v>
      </c>
      <c r="C3692" s="16" t="s">
        <v>193</v>
      </c>
      <c r="D3692" s="16" t="s">
        <v>211</v>
      </c>
      <c r="E3692" s="16" t="n">
        <v>1</v>
      </c>
      <c r="F3692" s="16" t="n">
        <v>1336</v>
      </c>
      <c r="G3692" s="16" t="n">
        <v>0.3</v>
      </c>
      <c r="H3692" s="16" t="s">
        <v>39</v>
      </c>
      <c r="I3692" s="16" t="s">
        <v>71</v>
      </c>
      <c r="J3692" s="16" t="n">
        <v>3</v>
      </c>
      <c r="K3692" s="16" t="n">
        <v>3</v>
      </c>
      <c r="L3692" s="16" t="s">
        <v>41</v>
      </c>
      <c r="M3692" s="18" t="n">
        <f aca="false">IF(ISNUMBER(B3692),B3692,IF(MID(B3692,3,1)="-",DATE(VALUE(RIGHT(B3692,4)),VALUE(MID(B3692,4,2)),VALUE(LEFT(B3692,2))),DATE(VALUE(LEFT(B3692,4)),VALUE(MID(B3692,6,2)),VALUE(RIGHT(B3692,2)))))</f>
        <v>45952</v>
      </c>
      <c r="N3692" s="16" t="n">
        <f aca="false">MONTH(M3692)</f>
        <v>10</v>
      </c>
      <c r="O3692" s="16" t="str">
        <f aca="false">PROPER(TRIM(H3692))</f>
        <v>Delhi</v>
      </c>
      <c r="P3692" s="16" t="str">
        <f aca="false">IFERROR(VLOOKUP(O3692,city_map!$A$2:$B$6,2,FALSE()),O3692)</f>
        <v>Delhi</v>
      </c>
      <c r="Q3692" s="16" t="n">
        <f aca="false">IF(ISNUMBER(F3692),F3692,VALUE(SUBSTITUTE(SUBSTITUTE(F3692,"₹",""),",","")))</f>
        <v>1336</v>
      </c>
      <c r="R3692" s="16" t="n">
        <f aca="false">IF(E3692=99,1,E3692)</f>
        <v>1</v>
      </c>
      <c r="S3692" s="16" t="n">
        <f aca="false">IF(G3692="",0,G3692)</f>
        <v>0.3</v>
      </c>
      <c r="T3692" s="16" t="str">
        <f aca="false">IF(I3692="","Unknown",IF(I3692="upi","UPI",I3692))</f>
        <v>Credit Card</v>
      </c>
      <c r="U3692" s="16" t="str">
        <f aca="false">IF(L3692="Yes","Y",IF(L3692="No","N",L3692))</f>
        <v>N</v>
      </c>
      <c r="V3692" s="19" t="n">
        <f aca="false">ROUND(R3692*Q3692*(1-S3692),2)</f>
        <v>935.2</v>
      </c>
      <c r="W3692" s="16" t="str">
        <f aca="false">_xlfn.XLOOKUP(D3692,products!$A$2:$A$61,products!$C$2:$C$61,"Not found")</f>
        <v>Fashion</v>
      </c>
    </row>
    <row r="3693" customFormat="false" ht="15" hidden="false" customHeight="false" outlineLevel="0" collapsed="false">
      <c r="A3693" s="16" t="s">
        <v>5038</v>
      </c>
      <c r="B3693" s="16" t="s">
        <v>5034</v>
      </c>
      <c r="C3693" s="16" t="s">
        <v>2231</v>
      </c>
      <c r="D3693" s="16" t="s">
        <v>133</v>
      </c>
      <c r="E3693" s="16" t="n">
        <v>2</v>
      </c>
      <c r="F3693" s="16" t="n">
        <v>603</v>
      </c>
      <c r="G3693" s="16" t="n">
        <v>0.1</v>
      </c>
      <c r="H3693" s="16" t="s">
        <v>39</v>
      </c>
      <c r="I3693" s="16" t="s">
        <v>100</v>
      </c>
      <c r="J3693" s="16" t="n">
        <v>6</v>
      </c>
      <c r="K3693" s="16" t="n">
        <v>4</v>
      </c>
      <c r="L3693" s="16" t="s">
        <v>41</v>
      </c>
      <c r="M3693" s="18" t="n">
        <f aca="false">IF(ISNUMBER(B3693),B3693,IF(MID(B3693,3,1)="-",DATE(VALUE(RIGHT(B3693,4)),VALUE(MID(B3693,4,2)),VALUE(LEFT(B3693,2))),DATE(VALUE(LEFT(B3693,4)),VALUE(MID(B3693,6,2)),VALUE(RIGHT(B3693,2)))))</f>
        <v>45952</v>
      </c>
      <c r="N3693" s="16" t="n">
        <f aca="false">MONTH(M3693)</f>
        <v>10</v>
      </c>
      <c r="O3693" s="16" t="str">
        <f aca="false">PROPER(TRIM(H3693))</f>
        <v>Delhi</v>
      </c>
      <c r="P3693" s="16" t="str">
        <f aca="false">IFERROR(VLOOKUP(O3693,city_map!$A$2:$B$6,2,FALSE()),O3693)</f>
        <v>Delhi</v>
      </c>
      <c r="Q3693" s="16" t="n">
        <f aca="false">IF(ISNUMBER(F3693),F3693,VALUE(SUBSTITUTE(SUBSTITUTE(F3693,"₹",""),",","")))</f>
        <v>603</v>
      </c>
      <c r="R3693" s="16" t="n">
        <f aca="false">IF(E3693=99,1,E3693)</f>
        <v>2</v>
      </c>
      <c r="S3693" s="16" t="n">
        <f aca="false">IF(G3693="",0,G3693)</f>
        <v>0.1</v>
      </c>
      <c r="T3693" s="16" t="str">
        <f aca="false">IF(I3693="","Unknown",IF(I3693="upi","UPI",I3693))</f>
        <v>Net Banking</v>
      </c>
      <c r="U3693" s="16" t="str">
        <f aca="false">IF(L3693="Yes","Y",IF(L3693="No","N",L3693))</f>
        <v>N</v>
      </c>
      <c r="V3693" s="19" t="n">
        <f aca="false">ROUND(R3693*Q3693*(1-S3693),2)</f>
        <v>1085.4</v>
      </c>
      <c r="W3693" s="16" t="str">
        <f aca="false">_xlfn.XLOOKUP(D3693,products!$A$2:$A$61,products!$C$2:$C$61,"Not found")</f>
        <v>Books</v>
      </c>
    </row>
    <row r="3694" customFormat="false" ht="15" hidden="false" customHeight="false" outlineLevel="0" collapsed="false">
      <c r="A3694" s="16" t="s">
        <v>5039</v>
      </c>
      <c r="B3694" s="16" t="s">
        <v>5034</v>
      </c>
      <c r="C3694" s="16" t="s">
        <v>931</v>
      </c>
      <c r="D3694" s="16" t="s">
        <v>160</v>
      </c>
      <c r="E3694" s="16" t="n">
        <v>3</v>
      </c>
      <c r="F3694" s="16" t="n">
        <v>1788</v>
      </c>
      <c r="G3694" s="16" t="n">
        <v>0.25</v>
      </c>
      <c r="H3694" s="16" t="s">
        <v>81</v>
      </c>
      <c r="I3694" s="16" t="s">
        <v>47</v>
      </c>
      <c r="J3694" s="16" t="n">
        <v>4</v>
      </c>
      <c r="K3694" s="16"/>
      <c r="L3694" s="16" t="s">
        <v>41</v>
      </c>
      <c r="M3694" s="18" t="n">
        <f aca="false">IF(ISNUMBER(B3694),B3694,IF(MID(B3694,3,1)="-",DATE(VALUE(RIGHT(B3694,4)),VALUE(MID(B3694,4,2)),VALUE(LEFT(B3694,2))),DATE(VALUE(LEFT(B3694,4)),VALUE(MID(B3694,6,2)),VALUE(RIGHT(B3694,2)))))</f>
        <v>45952</v>
      </c>
      <c r="N3694" s="16" t="n">
        <f aca="false">MONTH(M3694)</f>
        <v>10</v>
      </c>
      <c r="O3694" s="16" t="str">
        <f aca="false">PROPER(TRIM(H3694))</f>
        <v>Hyderabad</v>
      </c>
      <c r="P3694" s="16" t="str">
        <f aca="false">IFERROR(VLOOKUP(O3694,city_map!$A$2:$B$6,2,FALSE()),O3694)</f>
        <v>Hyderabad</v>
      </c>
      <c r="Q3694" s="16" t="n">
        <f aca="false">IF(ISNUMBER(F3694),F3694,VALUE(SUBSTITUTE(SUBSTITUTE(F3694,"₹",""),",","")))</f>
        <v>1788</v>
      </c>
      <c r="R3694" s="16" t="n">
        <f aca="false">IF(E3694=99,1,E3694)</f>
        <v>3</v>
      </c>
      <c r="S3694" s="16" t="n">
        <f aca="false">IF(G3694="",0,G3694)</f>
        <v>0.25</v>
      </c>
      <c r="T3694" s="16" t="str">
        <f aca="false">IF(I3694="","Unknown",IF(I3694="upi","UPI",I3694))</f>
        <v>Debit Card</v>
      </c>
      <c r="U3694" s="16" t="str">
        <f aca="false">IF(L3694="Yes","Y",IF(L3694="No","N",L3694))</f>
        <v>N</v>
      </c>
      <c r="V3694" s="19" t="n">
        <f aca="false">ROUND(R3694*Q3694*(1-S3694),2)</f>
        <v>4023</v>
      </c>
      <c r="W3694" s="16" t="str">
        <f aca="false">_xlfn.XLOOKUP(D3694,products!$A$2:$A$61,products!$C$2:$C$61,"Not found")</f>
        <v>Fashion</v>
      </c>
    </row>
    <row r="3695" customFormat="false" ht="15" hidden="false" customHeight="false" outlineLevel="0" collapsed="false">
      <c r="A3695" s="16" t="s">
        <v>5040</v>
      </c>
      <c r="B3695" s="16" t="s">
        <v>5034</v>
      </c>
      <c r="C3695" s="16" t="s">
        <v>4444</v>
      </c>
      <c r="D3695" s="16" t="s">
        <v>393</v>
      </c>
      <c r="E3695" s="16" t="n">
        <v>1</v>
      </c>
      <c r="F3695" s="16" t="n">
        <v>512</v>
      </c>
      <c r="G3695" s="16" t="n">
        <v>0.2</v>
      </c>
      <c r="H3695" s="16" t="s">
        <v>477</v>
      </c>
      <c r="I3695" s="16" t="s">
        <v>47</v>
      </c>
      <c r="J3695" s="16" t="n">
        <v>3</v>
      </c>
      <c r="K3695" s="16" t="n">
        <v>4</v>
      </c>
      <c r="L3695" s="16" t="s">
        <v>41</v>
      </c>
      <c r="M3695" s="18" t="n">
        <f aca="false">IF(ISNUMBER(B3695),B3695,IF(MID(B3695,3,1)="-",DATE(VALUE(RIGHT(B3695,4)),VALUE(MID(B3695,4,2)),VALUE(LEFT(B3695,2))),DATE(VALUE(LEFT(B3695,4)),VALUE(MID(B3695,6,2)),VALUE(RIGHT(B3695,2)))))</f>
        <v>45952</v>
      </c>
      <c r="N3695" s="16" t="n">
        <f aca="false">MONTH(M3695)</f>
        <v>10</v>
      </c>
      <c r="O3695" s="16" t="str">
        <f aca="false">PROPER(TRIM(H3695))</f>
        <v>Delhi</v>
      </c>
      <c r="P3695" s="16" t="str">
        <f aca="false">IFERROR(VLOOKUP(O3695,city_map!$A$2:$B$6,2,FALSE()),O3695)</f>
        <v>Delhi</v>
      </c>
      <c r="Q3695" s="16" t="n">
        <f aca="false">IF(ISNUMBER(F3695),F3695,VALUE(SUBSTITUTE(SUBSTITUTE(F3695,"₹",""),",","")))</f>
        <v>512</v>
      </c>
      <c r="R3695" s="16" t="n">
        <f aca="false">IF(E3695=99,1,E3695)</f>
        <v>1</v>
      </c>
      <c r="S3695" s="16" t="n">
        <f aca="false">IF(G3695="",0,G3695)</f>
        <v>0.2</v>
      </c>
      <c r="T3695" s="16" t="str">
        <f aca="false">IF(I3695="","Unknown",IF(I3695="upi","UPI",I3695))</f>
        <v>Debit Card</v>
      </c>
      <c r="U3695" s="16" t="str">
        <f aca="false">IF(L3695="Yes","Y",IF(L3695="No","N",L3695))</f>
        <v>N</v>
      </c>
      <c r="V3695" s="19" t="n">
        <f aca="false">ROUND(R3695*Q3695*(1-S3695),2)</f>
        <v>409.6</v>
      </c>
      <c r="W3695" s="16" t="str">
        <f aca="false">_xlfn.XLOOKUP(D3695,products!$A$2:$A$61,products!$C$2:$C$61,"Not found")</f>
        <v>Fashion</v>
      </c>
    </row>
    <row r="3696" customFormat="false" ht="15" hidden="false" customHeight="false" outlineLevel="0" collapsed="false">
      <c r="A3696" s="16" t="s">
        <v>5041</v>
      </c>
      <c r="B3696" s="16" t="s">
        <v>5034</v>
      </c>
      <c r="C3696" s="16" t="s">
        <v>610</v>
      </c>
      <c r="D3696" s="16" t="s">
        <v>126</v>
      </c>
      <c r="E3696" s="16" t="n">
        <v>1</v>
      </c>
      <c r="F3696" s="16" t="n">
        <v>401</v>
      </c>
      <c r="G3696" s="16" t="n">
        <v>0.1</v>
      </c>
      <c r="H3696" s="16" t="s">
        <v>130</v>
      </c>
      <c r="I3696" s="16" t="s">
        <v>60</v>
      </c>
      <c r="J3696" s="16" t="n">
        <v>5</v>
      </c>
      <c r="K3696" s="16" t="n">
        <v>4</v>
      </c>
      <c r="L3696" s="16" t="s">
        <v>41</v>
      </c>
      <c r="M3696" s="18" t="n">
        <f aca="false">IF(ISNUMBER(B3696),B3696,IF(MID(B3696,3,1)="-",DATE(VALUE(RIGHT(B3696,4)),VALUE(MID(B3696,4,2)),VALUE(LEFT(B3696,2))),DATE(VALUE(LEFT(B3696,4)),VALUE(MID(B3696,6,2)),VALUE(RIGHT(B3696,2)))))</f>
        <v>45952</v>
      </c>
      <c r="N3696" s="16" t="n">
        <f aca="false">MONTH(M3696)</f>
        <v>10</v>
      </c>
      <c r="O3696" s="16" t="str">
        <f aca="false">PROPER(TRIM(H3696))</f>
        <v>Bengaluru</v>
      </c>
      <c r="P3696" s="16" t="str">
        <f aca="false">IFERROR(VLOOKUP(O3696,city_map!$A$2:$B$6,2,FALSE()),O3696)</f>
        <v>Bengaluru</v>
      </c>
      <c r="Q3696" s="16" t="n">
        <f aca="false">IF(ISNUMBER(F3696),F3696,VALUE(SUBSTITUTE(SUBSTITUTE(F3696,"₹",""),",","")))</f>
        <v>401</v>
      </c>
      <c r="R3696" s="16" t="n">
        <f aca="false">IF(E3696=99,1,E3696)</f>
        <v>1</v>
      </c>
      <c r="S3696" s="16" t="n">
        <f aca="false">IF(G3696="",0,G3696)</f>
        <v>0.1</v>
      </c>
      <c r="T3696" s="16" t="str">
        <f aca="false">IF(I3696="","Unknown",IF(I3696="upi","UPI",I3696))</f>
        <v>UPI</v>
      </c>
      <c r="U3696" s="16" t="str">
        <f aca="false">IF(L3696="Yes","Y",IF(L3696="No","N",L3696))</f>
        <v>N</v>
      </c>
      <c r="V3696" s="19" t="n">
        <f aca="false">ROUND(R3696*Q3696*(1-S3696),2)</f>
        <v>360.9</v>
      </c>
      <c r="W3696" s="16" t="str">
        <f aca="false">_xlfn.XLOOKUP(D3696,products!$A$2:$A$61,products!$C$2:$C$61,"Not found")</f>
        <v>Home</v>
      </c>
    </row>
    <row r="3697" customFormat="false" ht="15" hidden="false" customHeight="false" outlineLevel="0" collapsed="false">
      <c r="A3697" s="16" t="s">
        <v>5042</v>
      </c>
      <c r="B3697" s="16" t="s">
        <v>5034</v>
      </c>
      <c r="C3697" s="16" t="s">
        <v>4212</v>
      </c>
      <c r="D3697" s="16" t="s">
        <v>639</v>
      </c>
      <c r="E3697" s="16" t="n">
        <v>3</v>
      </c>
      <c r="F3697" s="16" t="n">
        <v>799</v>
      </c>
      <c r="G3697" s="16" t="n">
        <v>0.1</v>
      </c>
      <c r="H3697" s="16" t="s">
        <v>112</v>
      </c>
      <c r="I3697" s="16" t="s">
        <v>60</v>
      </c>
      <c r="J3697" s="16" t="n">
        <v>4</v>
      </c>
      <c r="K3697" s="16" t="n">
        <v>5</v>
      </c>
      <c r="L3697" s="16" t="s">
        <v>41</v>
      </c>
      <c r="M3697" s="18" t="n">
        <f aca="false">IF(ISNUMBER(B3697),B3697,IF(MID(B3697,3,1)="-",DATE(VALUE(RIGHT(B3697,4)),VALUE(MID(B3697,4,2)),VALUE(LEFT(B3697,2))),DATE(VALUE(LEFT(B3697,4)),VALUE(MID(B3697,6,2)),VALUE(RIGHT(B3697,2)))))</f>
        <v>45952</v>
      </c>
      <c r="N3697" s="16" t="n">
        <f aca="false">MONTH(M3697)</f>
        <v>10</v>
      </c>
      <c r="O3697" s="16" t="str">
        <f aca="false">PROPER(TRIM(H3697))</f>
        <v>Mumbai</v>
      </c>
      <c r="P3697" s="16" t="str">
        <f aca="false">IFERROR(VLOOKUP(O3697,city_map!$A$2:$B$6,2,FALSE()),O3697)</f>
        <v>Mumbai</v>
      </c>
      <c r="Q3697" s="16" t="n">
        <f aca="false">IF(ISNUMBER(F3697),F3697,VALUE(SUBSTITUTE(SUBSTITUTE(F3697,"₹",""),",","")))</f>
        <v>799</v>
      </c>
      <c r="R3697" s="16" t="n">
        <f aca="false">IF(E3697=99,1,E3697)</f>
        <v>3</v>
      </c>
      <c r="S3697" s="16" t="n">
        <f aca="false">IF(G3697="",0,G3697)</f>
        <v>0.1</v>
      </c>
      <c r="T3697" s="16" t="str">
        <f aca="false">IF(I3697="","Unknown",IF(I3697="upi","UPI",I3697))</f>
        <v>UPI</v>
      </c>
      <c r="U3697" s="16" t="str">
        <f aca="false">IF(L3697="Yes","Y",IF(L3697="No","N",L3697))</f>
        <v>N</v>
      </c>
      <c r="V3697" s="19" t="n">
        <f aca="false">ROUND(R3697*Q3697*(1-S3697),2)</f>
        <v>2157.3</v>
      </c>
      <c r="W3697" s="16" t="str">
        <f aca="false">_xlfn.XLOOKUP(D3697,products!$A$2:$A$61,products!$C$2:$C$61,"Not found")</f>
        <v>Beauty</v>
      </c>
    </row>
    <row r="3698" customFormat="false" ht="15" hidden="false" customHeight="false" outlineLevel="0" collapsed="false">
      <c r="A3698" s="16" t="s">
        <v>5043</v>
      </c>
      <c r="B3698" s="16" t="s">
        <v>5034</v>
      </c>
      <c r="C3698" s="16" t="s">
        <v>1032</v>
      </c>
      <c r="D3698" s="16" t="s">
        <v>38</v>
      </c>
      <c r="E3698" s="16" t="n">
        <v>3</v>
      </c>
      <c r="F3698" s="16" t="n">
        <v>359</v>
      </c>
      <c r="G3698" s="16" t="n">
        <v>0.15</v>
      </c>
      <c r="H3698" s="16" t="s">
        <v>46</v>
      </c>
      <c r="I3698" s="16" t="s">
        <v>60</v>
      </c>
      <c r="J3698" s="16" t="n">
        <v>3</v>
      </c>
      <c r="K3698" s="16" t="n">
        <v>5</v>
      </c>
      <c r="L3698" s="16" t="s">
        <v>41</v>
      </c>
      <c r="M3698" s="18" t="n">
        <f aca="false">IF(ISNUMBER(B3698),B3698,IF(MID(B3698,3,1)="-",DATE(VALUE(RIGHT(B3698,4)),VALUE(MID(B3698,4,2)),VALUE(LEFT(B3698,2))),DATE(VALUE(LEFT(B3698,4)),VALUE(MID(B3698,6,2)),VALUE(RIGHT(B3698,2)))))</f>
        <v>45952</v>
      </c>
      <c r="N3698" s="16" t="n">
        <f aca="false">MONTH(M3698)</f>
        <v>10</v>
      </c>
      <c r="O3698" s="16" t="str">
        <f aca="false">PROPER(TRIM(H3698))</f>
        <v>Chennai</v>
      </c>
      <c r="P3698" s="16" t="str">
        <f aca="false">IFERROR(VLOOKUP(O3698,city_map!$A$2:$B$6,2,FALSE()),O3698)</f>
        <v>Chennai</v>
      </c>
      <c r="Q3698" s="16" t="n">
        <f aca="false">IF(ISNUMBER(F3698),F3698,VALUE(SUBSTITUTE(SUBSTITUTE(F3698,"₹",""),",","")))</f>
        <v>359</v>
      </c>
      <c r="R3698" s="16" t="n">
        <f aca="false">IF(E3698=99,1,E3698)</f>
        <v>3</v>
      </c>
      <c r="S3698" s="16" t="n">
        <f aca="false">IF(G3698="",0,G3698)</f>
        <v>0.15</v>
      </c>
      <c r="T3698" s="16" t="str">
        <f aca="false">IF(I3698="","Unknown",IF(I3698="upi","UPI",I3698))</f>
        <v>UPI</v>
      </c>
      <c r="U3698" s="16" t="str">
        <f aca="false">IF(L3698="Yes","Y",IF(L3698="No","N",L3698))</f>
        <v>N</v>
      </c>
      <c r="V3698" s="19" t="n">
        <f aca="false">ROUND(R3698*Q3698*(1-S3698),2)</f>
        <v>915.45</v>
      </c>
      <c r="W3698" s="16" t="str">
        <f aca="false">_xlfn.XLOOKUP(D3698,products!$A$2:$A$61,products!$C$2:$C$61,"Not found")</f>
        <v>Books</v>
      </c>
    </row>
    <row r="3699" customFormat="false" ht="15" hidden="false" customHeight="false" outlineLevel="0" collapsed="false">
      <c r="A3699" s="16" t="s">
        <v>5044</v>
      </c>
      <c r="B3699" s="16" t="s">
        <v>5034</v>
      </c>
      <c r="C3699" s="16" t="s">
        <v>1414</v>
      </c>
      <c r="D3699" s="16" t="s">
        <v>232</v>
      </c>
      <c r="E3699" s="16" t="n">
        <v>1</v>
      </c>
      <c r="F3699" s="16" t="n">
        <v>1962</v>
      </c>
      <c r="G3699" s="16" t="n">
        <v>0.1</v>
      </c>
      <c r="H3699" s="16" t="s">
        <v>81</v>
      </c>
      <c r="I3699" s="16" t="s">
        <v>100</v>
      </c>
      <c r="J3699" s="16" t="n">
        <v>9</v>
      </c>
      <c r="K3699" s="16" t="n">
        <v>4</v>
      </c>
      <c r="L3699" s="16" t="s">
        <v>41</v>
      </c>
      <c r="M3699" s="18" t="n">
        <f aca="false">IF(ISNUMBER(B3699),B3699,IF(MID(B3699,3,1)="-",DATE(VALUE(RIGHT(B3699,4)),VALUE(MID(B3699,4,2)),VALUE(LEFT(B3699,2))),DATE(VALUE(LEFT(B3699,4)),VALUE(MID(B3699,6,2)),VALUE(RIGHT(B3699,2)))))</f>
        <v>45952</v>
      </c>
      <c r="N3699" s="16" t="n">
        <f aca="false">MONTH(M3699)</f>
        <v>10</v>
      </c>
      <c r="O3699" s="16" t="str">
        <f aca="false">PROPER(TRIM(H3699))</f>
        <v>Hyderabad</v>
      </c>
      <c r="P3699" s="16" t="str">
        <f aca="false">IFERROR(VLOOKUP(O3699,city_map!$A$2:$B$6,2,FALSE()),O3699)</f>
        <v>Hyderabad</v>
      </c>
      <c r="Q3699" s="16" t="n">
        <f aca="false">IF(ISNUMBER(F3699),F3699,VALUE(SUBSTITUTE(SUBSTITUTE(F3699,"₹",""),",","")))</f>
        <v>1962</v>
      </c>
      <c r="R3699" s="16" t="n">
        <f aca="false">IF(E3699=99,1,E3699)</f>
        <v>1</v>
      </c>
      <c r="S3699" s="16" t="n">
        <f aca="false">IF(G3699="",0,G3699)</f>
        <v>0.1</v>
      </c>
      <c r="T3699" s="16" t="str">
        <f aca="false">IF(I3699="","Unknown",IF(I3699="upi","UPI",I3699))</f>
        <v>Net Banking</v>
      </c>
      <c r="U3699" s="16" t="str">
        <f aca="false">IF(L3699="Yes","Y",IF(L3699="No","N",L3699))</f>
        <v>N</v>
      </c>
      <c r="V3699" s="19" t="n">
        <f aca="false">ROUND(R3699*Q3699*(1-S3699),2)</f>
        <v>1765.8</v>
      </c>
      <c r="W3699" s="16" t="str">
        <f aca="false">_xlfn.XLOOKUP(D3699,products!$A$2:$A$61,products!$C$2:$C$61,"Not found")</f>
        <v>Electronics</v>
      </c>
    </row>
    <row r="3700" customFormat="false" ht="15" hidden="false" customHeight="false" outlineLevel="0" collapsed="false">
      <c r="A3700" s="16" t="s">
        <v>5045</v>
      </c>
      <c r="B3700" s="16" t="s">
        <v>5034</v>
      </c>
      <c r="C3700" s="16" t="s">
        <v>774</v>
      </c>
      <c r="D3700" s="16" t="s">
        <v>55</v>
      </c>
      <c r="E3700" s="16" t="n">
        <v>1</v>
      </c>
      <c r="F3700" s="16" t="n">
        <v>1902</v>
      </c>
      <c r="G3700" s="16" t="n">
        <v>0.15</v>
      </c>
      <c r="H3700" s="16" t="s">
        <v>208</v>
      </c>
      <c r="I3700" s="16" t="s">
        <v>60</v>
      </c>
      <c r="J3700" s="16" t="n">
        <v>7</v>
      </c>
      <c r="K3700" s="16" t="n">
        <v>4</v>
      </c>
      <c r="L3700" s="16" t="s">
        <v>41</v>
      </c>
      <c r="M3700" s="18" t="n">
        <f aca="false">IF(ISNUMBER(B3700),B3700,IF(MID(B3700,3,1)="-",DATE(VALUE(RIGHT(B3700,4)),VALUE(MID(B3700,4,2)),VALUE(LEFT(B3700,2))),DATE(VALUE(LEFT(B3700,4)),VALUE(MID(B3700,6,2)),VALUE(RIGHT(B3700,2)))))</f>
        <v>45952</v>
      </c>
      <c r="N3700" s="16" t="n">
        <f aca="false">MONTH(M3700)</f>
        <v>10</v>
      </c>
      <c r="O3700" s="16" t="str">
        <f aca="false">PROPER(TRIM(H3700))</f>
        <v>Jaipur</v>
      </c>
      <c r="P3700" s="16" t="str">
        <f aca="false">IFERROR(VLOOKUP(O3700,city_map!$A$2:$B$6,2,FALSE()),O3700)</f>
        <v>Jaipur</v>
      </c>
      <c r="Q3700" s="16" t="n">
        <f aca="false">IF(ISNUMBER(F3700),F3700,VALUE(SUBSTITUTE(SUBSTITUTE(F3700,"₹",""),",","")))</f>
        <v>1902</v>
      </c>
      <c r="R3700" s="16" t="n">
        <f aca="false">IF(E3700=99,1,E3700)</f>
        <v>1</v>
      </c>
      <c r="S3700" s="16" t="n">
        <f aca="false">IF(G3700="",0,G3700)</f>
        <v>0.15</v>
      </c>
      <c r="T3700" s="16" t="str">
        <f aca="false">IF(I3700="","Unknown",IF(I3700="upi","UPI",I3700))</f>
        <v>UPI</v>
      </c>
      <c r="U3700" s="16" t="str">
        <f aca="false">IF(L3700="Yes","Y",IF(L3700="No","N",L3700))</f>
        <v>N</v>
      </c>
      <c r="V3700" s="19" t="n">
        <f aca="false">ROUND(R3700*Q3700*(1-S3700),2)</f>
        <v>1616.7</v>
      </c>
      <c r="W3700" s="16" t="str">
        <f aca="false">_xlfn.XLOOKUP(D3700,products!$A$2:$A$61,products!$C$2:$C$61,"Not found")</f>
        <v>Home</v>
      </c>
    </row>
    <row r="3701" customFormat="false" ht="15" hidden="false" customHeight="false" outlineLevel="0" collapsed="false">
      <c r="A3701" s="16" t="s">
        <v>5046</v>
      </c>
      <c r="B3701" s="16" t="s">
        <v>5034</v>
      </c>
      <c r="C3701" s="16" t="s">
        <v>2066</v>
      </c>
      <c r="D3701" s="16" t="s">
        <v>80</v>
      </c>
      <c r="E3701" s="16" t="n">
        <v>1</v>
      </c>
      <c r="F3701" s="16" t="n">
        <v>1493</v>
      </c>
      <c r="G3701" s="16" t="n">
        <v>0.2</v>
      </c>
      <c r="H3701" s="16" t="s">
        <v>67</v>
      </c>
      <c r="I3701" s="16" t="s">
        <v>47</v>
      </c>
      <c r="J3701" s="16" t="n">
        <v>6</v>
      </c>
      <c r="K3701" s="16" t="n">
        <v>4</v>
      </c>
      <c r="L3701" s="16" t="s">
        <v>41</v>
      </c>
      <c r="M3701" s="18" t="n">
        <f aca="false">IF(ISNUMBER(B3701),B3701,IF(MID(B3701,3,1)="-",DATE(VALUE(RIGHT(B3701,4)),VALUE(MID(B3701,4,2)),VALUE(LEFT(B3701,2))),DATE(VALUE(LEFT(B3701,4)),VALUE(MID(B3701,6,2)),VALUE(RIGHT(B3701,2)))))</f>
        <v>45952</v>
      </c>
      <c r="N3701" s="16" t="n">
        <f aca="false">MONTH(M3701)</f>
        <v>10</v>
      </c>
      <c r="O3701" s="16" t="str">
        <f aca="false">PROPER(TRIM(H3701))</f>
        <v>Kolkata</v>
      </c>
      <c r="P3701" s="16" t="str">
        <f aca="false">IFERROR(VLOOKUP(O3701,city_map!$A$2:$B$6,2,FALSE()),O3701)</f>
        <v>Kolkata</v>
      </c>
      <c r="Q3701" s="16" t="n">
        <f aca="false">IF(ISNUMBER(F3701),F3701,VALUE(SUBSTITUTE(SUBSTITUTE(F3701,"₹",""),",","")))</f>
        <v>1493</v>
      </c>
      <c r="R3701" s="16" t="n">
        <f aca="false">IF(E3701=99,1,E3701)</f>
        <v>1</v>
      </c>
      <c r="S3701" s="16" t="n">
        <f aca="false">IF(G3701="",0,G3701)</f>
        <v>0.2</v>
      </c>
      <c r="T3701" s="16" t="str">
        <f aca="false">IF(I3701="","Unknown",IF(I3701="upi","UPI",I3701))</f>
        <v>Debit Card</v>
      </c>
      <c r="U3701" s="16" t="str">
        <f aca="false">IF(L3701="Yes","Y",IF(L3701="No","N",L3701))</f>
        <v>N</v>
      </c>
      <c r="V3701" s="19" t="n">
        <f aca="false">ROUND(R3701*Q3701*(1-S3701),2)</f>
        <v>1194.4</v>
      </c>
      <c r="W3701" s="16" t="str">
        <f aca="false">_xlfn.XLOOKUP(D3701,products!$A$2:$A$61,products!$C$2:$C$61,"Not found")</f>
        <v>Beauty</v>
      </c>
    </row>
    <row r="3702" customFormat="false" ht="15" hidden="false" customHeight="false" outlineLevel="0" collapsed="false">
      <c r="A3702" s="16" t="s">
        <v>5047</v>
      </c>
      <c r="B3702" s="16" t="s">
        <v>5034</v>
      </c>
      <c r="C3702" s="16" t="s">
        <v>114</v>
      </c>
      <c r="D3702" s="16" t="s">
        <v>149</v>
      </c>
      <c r="E3702" s="16" t="n">
        <v>1</v>
      </c>
      <c r="F3702" s="16" t="n">
        <v>1557</v>
      </c>
      <c r="G3702" s="16" t="n">
        <v>0.2</v>
      </c>
      <c r="H3702" s="16" t="s">
        <v>39</v>
      </c>
      <c r="I3702" s="16" t="s">
        <v>60</v>
      </c>
      <c r="J3702" s="16" t="n">
        <v>4</v>
      </c>
      <c r="K3702" s="16" t="n">
        <v>5</v>
      </c>
      <c r="L3702" s="16" t="s">
        <v>41</v>
      </c>
      <c r="M3702" s="18" t="n">
        <f aca="false">IF(ISNUMBER(B3702),B3702,IF(MID(B3702,3,1)="-",DATE(VALUE(RIGHT(B3702,4)),VALUE(MID(B3702,4,2)),VALUE(LEFT(B3702,2))),DATE(VALUE(LEFT(B3702,4)),VALUE(MID(B3702,6,2)),VALUE(RIGHT(B3702,2)))))</f>
        <v>45952</v>
      </c>
      <c r="N3702" s="16" t="n">
        <f aca="false">MONTH(M3702)</f>
        <v>10</v>
      </c>
      <c r="O3702" s="16" t="str">
        <f aca="false">PROPER(TRIM(H3702))</f>
        <v>Delhi</v>
      </c>
      <c r="P3702" s="16" t="str">
        <f aca="false">IFERROR(VLOOKUP(O3702,city_map!$A$2:$B$6,2,FALSE()),O3702)</f>
        <v>Delhi</v>
      </c>
      <c r="Q3702" s="16" t="n">
        <f aca="false">IF(ISNUMBER(F3702),F3702,VALUE(SUBSTITUTE(SUBSTITUTE(F3702,"₹",""),",","")))</f>
        <v>1557</v>
      </c>
      <c r="R3702" s="16" t="n">
        <f aca="false">IF(E3702=99,1,E3702)</f>
        <v>1</v>
      </c>
      <c r="S3702" s="16" t="n">
        <f aca="false">IF(G3702="",0,G3702)</f>
        <v>0.2</v>
      </c>
      <c r="T3702" s="16" t="str">
        <f aca="false">IF(I3702="","Unknown",IF(I3702="upi","UPI",I3702))</f>
        <v>UPI</v>
      </c>
      <c r="U3702" s="16" t="str">
        <f aca="false">IF(L3702="Yes","Y",IF(L3702="No","N",L3702))</f>
        <v>N</v>
      </c>
      <c r="V3702" s="19" t="n">
        <f aca="false">ROUND(R3702*Q3702*(1-S3702),2)</f>
        <v>1245.6</v>
      </c>
      <c r="W3702" s="16" t="str">
        <f aca="false">_xlfn.XLOOKUP(D3702,products!$A$2:$A$61,products!$C$2:$C$61,"Not found")</f>
        <v>Fashion</v>
      </c>
    </row>
    <row r="3703" customFormat="false" ht="15" hidden="false" customHeight="false" outlineLevel="0" collapsed="false">
      <c r="A3703" s="16" t="s">
        <v>5048</v>
      </c>
      <c r="B3703" s="16" t="s">
        <v>5034</v>
      </c>
      <c r="C3703" s="16" t="s">
        <v>151</v>
      </c>
      <c r="D3703" s="16" t="s">
        <v>170</v>
      </c>
      <c r="E3703" s="16" t="n">
        <v>3</v>
      </c>
      <c r="F3703" s="16" t="n">
        <v>3235</v>
      </c>
      <c r="G3703" s="16" t="n">
        <v>0.1</v>
      </c>
      <c r="H3703" s="16" t="s">
        <v>130</v>
      </c>
      <c r="I3703" s="16" t="s">
        <v>71</v>
      </c>
      <c r="J3703" s="16" t="n">
        <v>5</v>
      </c>
      <c r="K3703" s="16" t="n">
        <v>4</v>
      </c>
      <c r="L3703" s="16" t="s">
        <v>57</v>
      </c>
      <c r="M3703" s="18" t="n">
        <f aca="false">IF(ISNUMBER(B3703),B3703,IF(MID(B3703,3,1)="-",DATE(VALUE(RIGHT(B3703,4)),VALUE(MID(B3703,4,2)),VALUE(LEFT(B3703,2))),DATE(VALUE(LEFT(B3703,4)),VALUE(MID(B3703,6,2)),VALUE(RIGHT(B3703,2)))))</f>
        <v>45952</v>
      </c>
      <c r="N3703" s="16" t="n">
        <f aca="false">MONTH(M3703)</f>
        <v>10</v>
      </c>
      <c r="O3703" s="16" t="str">
        <f aca="false">PROPER(TRIM(H3703))</f>
        <v>Bengaluru</v>
      </c>
      <c r="P3703" s="16" t="str">
        <f aca="false">IFERROR(VLOOKUP(O3703,city_map!$A$2:$B$6,2,FALSE()),O3703)</f>
        <v>Bengaluru</v>
      </c>
      <c r="Q3703" s="16" t="n">
        <f aca="false">IF(ISNUMBER(F3703),F3703,VALUE(SUBSTITUTE(SUBSTITUTE(F3703,"₹",""),",","")))</f>
        <v>3235</v>
      </c>
      <c r="R3703" s="16" t="n">
        <f aca="false">IF(E3703=99,1,E3703)</f>
        <v>3</v>
      </c>
      <c r="S3703" s="16" t="n">
        <f aca="false">IF(G3703="",0,G3703)</f>
        <v>0.1</v>
      </c>
      <c r="T3703" s="16" t="str">
        <f aca="false">IF(I3703="","Unknown",IF(I3703="upi","UPI",I3703))</f>
        <v>Credit Card</v>
      </c>
      <c r="U3703" s="16" t="str">
        <f aca="false">IF(L3703="Yes","Y",IF(L3703="No","N",L3703))</f>
        <v>Y</v>
      </c>
      <c r="V3703" s="19" t="n">
        <f aca="false">ROUND(R3703*Q3703*(1-S3703),2)</f>
        <v>8734.5</v>
      </c>
      <c r="W3703" s="16" t="str">
        <f aca="false">_xlfn.XLOOKUP(D3703,products!$A$2:$A$61,products!$C$2:$C$61,"Not found")</f>
        <v>Home</v>
      </c>
    </row>
    <row r="3704" customFormat="false" ht="15" hidden="false" customHeight="false" outlineLevel="0" collapsed="false">
      <c r="A3704" s="16" t="s">
        <v>5049</v>
      </c>
      <c r="B3704" s="16" t="s">
        <v>5034</v>
      </c>
      <c r="C3704" s="16" t="s">
        <v>627</v>
      </c>
      <c r="D3704" s="16" t="s">
        <v>165</v>
      </c>
      <c r="E3704" s="16" t="n">
        <v>1</v>
      </c>
      <c r="F3704" s="16" t="n">
        <v>878</v>
      </c>
      <c r="G3704" s="16" t="n">
        <v>0.1</v>
      </c>
      <c r="H3704" s="16" t="s">
        <v>46</v>
      </c>
      <c r="I3704" s="16" t="s">
        <v>47</v>
      </c>
      <c r="J3704" s="16" t="n">
        <v>4</v>
      </c>
      <c r="K3704" s="16" t="n">
        <v>5</v>
      </c>
      <c r="L3704" s="16" t="s">
        <v>41</v>
      </c>
      <c r="M3704" s="18" t="n">
        <f aca="false">IF(ISNUMBER(B3704),B3704,IF(MID(B3704,3,1)="-",DATE(VALUE(RIGHT(B3704,4)),VALUE(MID(B3704,4,2)),VALUE(LEFT(B3704,2))),DATE(VALUE(LEFT(B3704,4)),VALUE(MID(B3704,6,2)),VALUE(RIGHT(B3704,2)))))</f>
        <v>45952</v>
      </c>
      <c r="N3704" s="16" t="n">
        <f aca="false">MONTH(M3704)</f>
        <v>10</v>
      </c>
      <c r="O3704" s="16" t="str">
        <f aca="false">PROPER(TRIM(H3704))</f>
        <v>Chennai</v>
      </c>
      <c r="P3704" s="16" t="str">
        <f aca="false">IFERROR(VLOOKUP(O3704,city_map!$A$2:$B$6,2,FALSE()),O3704)</f>
        <v>Chennai</v>
      </c>
      <c r="Q3704" s="16" t="n">
        <f aca="false">IF(ISNUMBER(F3704),F3704,VALUE(SUBSTITUTE(SUBSTITUTE(F3704,"₹",""),",","")))</f>
        <v>878</v>
      </c>
      <c r="R3704" s="16" t="n">
        <f aca="false">IF(E3704=99,1,E3704)</f>
        <v>1</v>
      </c>
      <c r="S3704" s="16" t="n">
        <f aca="false">IF(G3704="",0,G3704)</f>
        <v>0.1</v>
      </c>
      <c r="T3704" s="16" t="str">
        <f aca="false">IF(I3704="","Unknown",IF(I3704="upi","UPI",I3704))</f>
        <v>Debit Card</v>
      </c>
      <c r="U3704" s="16" t="str">
        <f aca="false">IF(L3704="Yes","Y",IF(L3704="No","N",L3704))</f>
        <v>N</v>
      </c>
      <c r="V3704" s="19" t="n">
        <f aca="false">ROUND(R3704*Q3704*(1-S3704),2)</f>
        <v>790.2</v>
      </c>
      <c r="W3704" s="16" t="str">
        <f aca="false">_xlfn.XLOOKUP(D3704,products!$A$2:$A$61,products!$C$2:$C$61,"Not found")</f>
        <v>Electronics</v>
      </c>
    </row>
    <row r="3705" customFormat="false" ht="15" hidden="false" customHeight="false" outlineLevel="0" collapsed="false">
      <c r="A3705" s="16" t="s">
        <v>5050</v>
      </c>
      <c r="B3705" s="16" t="s">
        <v>5034</v>
      </c>
      <c r="C3705" s="16" t="s">
        <v>535</v>
      </c>
      <c r="D3705" s="16" t="s">
        <v>203</v>
      </c>
      <c r="E3705" s="16" t="n">
        <v>1</v>
      </c>
      <c r="F3705" s="16" t="n">
        <v>2494</v>
      </c>
      <c r="G3705" s="16" t="n">
        <v>0.1</v>
      </c>
      <c r="H3705" s="16" t="s">
        <v>39</v>
      </c>
      <c r="I3705" s="16" t="s">
        <v>60</v>
      </c>
      <c r="J3705" s="16" t="n">
        <v>4</v>
      </c>
      <c r="K3705" s="16" t="n">
        <v>4</v>
      </c>
      <c r="L3705" s="16" t="s">
        <v>41</v>
      </c>
      <c r="M3705" s="18" t="n">
        <f aca="false">IF(ISNUMBER(B3705),B3705,IF(MID(B3705,3,1)="-",DATE(VALUE(RIGHT(B3705,4)),VALUE(MID(B3705,4,2)),VALUE(LEFT(B3705,2))),DATE(VALUE(LEFT(B3705,4)),VALUE(MID(B3705,6,2)),VALUE(RIGHT(B3705,2)))))</f>
        <v>45952</v>
      </c>
      <c r="N3705" s="16" t="n">
        <f aca="false">MONTH(M3705)</f>
        <v>10</v>
      </c>
      <c r="O3705" s="16" t="str">
        <f aca="false">PROPER(TRIM(H3705))</f>
        <v>Delhi</v>
      </c>
      <c r="P3705" s="16" t="str">
        <f aca="false">IFERROR(VLOOKUP(O3705,city_map!$A$2:$B$6,2,FALSE()),O3705)</f>
        <v>Delhi</v>
      </c>
      <c r="Q3705" s="16" t="n">
        <f aca="false">IF(ISNUMBER(F3705),F3705,VALUE(SUBSTITUTE(SUBSTITUTE(F3705,"₹",""),",","")))</f>
        <v>2494</v>
      </c>
      <c r="R3705" s="16" t="n">
        <f aca="false">IF(E3705=99,1,E3705)</f>
        <v>1</v>
      </c>
      <c r="S3705" s="16" t="n">
        <f aca="false">IF(G3705="",0,G3705)</f>
        <v>0.1</v>
      </c>
      <c r="T3705" s="16" t="str">
        <f aca="false">IF(I3705="","Unknown",IF(I3705="upi","UPI",I3705))</f>
        <v>UPI</v>
      </c>
      <c r="U3705" s="16" t="str">
        <f aca="false">IF(L3705="Yes","Y",IF(L3705="No","N",L3705))</f>
        <v>N</v>
      </c>
      <c r="V3705" s="19" t="n">
        <f aca="false">ROUND(R3705*Q3705*(1-S3705),2)</f>
        <v>2244.6</v>
      </c>
      <c r="W3705" s="16" t="str">
        <f aca="false">_xlfn.XLOOKUP(D3705,products!$A$2:$A$61,products!$C$2:$C$61,"Not found")</f>
        <v>Fashion</v>
      </c>
    </row>
    <row r="3706" customFormat="false" ht="15" hidden="false" customHeight="false" outlineLevel="0" collapsed="false">
      <c r="A3706" s="16" t="s">
        <v>5051</v>
      </c>
      <c r="B3706" s="16" t="s">
        <v>5034</v>
      </c>
      <c r="C3706" s="16" t="s">
        <v>860</v>
      </c>
      <c r="D3706" s="16" t="s">
        <v>179</v>
      </c>
      <c r="E3706" s="16" t="n">
        <v>2</v>
      </c>
      <c r="F3706" s="16" t="n">
        <v>2532</v>
      </c>
      <c r="G3706" s="16" t="n">
        <v>0.1</v>
      </c>
      <c r="H3706" s="16" t="s">
        <v>112</v>
      </c>
      <c r="I3706" s="16" t="s">
        <v>47</v>
      </c>
      <c r="J3706" s="16" t="n">
        <v>4</v>
      </c>
      <c r="K3706" s="16" t="n">
        <v>4</v>
      </c>
      <c r="L3706" s="16" t="s">
        <v>41</v>
      </c>
      <c r="M3706" s="18" t="n">
        <f aca="false">IF(ISNUMBER(B3706),B3706,IF(MID(B3706,3,1)="-",DATE(VALUE(RIGHT(B3706,4)),VALUE(MID(B3706,4,2)),VALUE(LEFT(B3706,2))),DATE(VALUE(LEFT(B3706,4)),VALUE(MID(B3706,6,2)),VALUE(RIGHT(B3706,2)))))</f>
        <v>45952</v>
      </c>
      <c r="N3706" s="16" t="n">
        <f aca="false">MONTH(M3706)</f>
        <v>10</v>
      </c>
      <c r="O3706" s="16" t="str">
        <f aca="false">PROPER(TRIM(H3706))</f>
        <v>Mumbai</v>
      </c>
      <c r="P3706" s="16" t="str">
        <f aca="false">IFERROR(VLOOKUP(O3706,city_map!$A$2:$B$6,2,FALSE()),O3706)</f>
        <v>Mumbai</v>
      </c>
      <c r="Q3706" s="16" t="n">
        <f aca="false">IF(ISNUMBER(F3706),F3706,VALUE(SUBSTITUTE(SUBSTITUTE(F3706,"₹",""),",","")))</f>
        <v>2532</v>
      </c>
      <c r="R3706" s="16" t="n">
        <f aca="false">IF(E3706=99,1,E3706)</f>
        <v>2</v>
      </c>
      <c r="S3706" s="16" t="n">
        <f aca="false">IF(G3706="",0,G3706)</f>
        <v>0.1</v>
      </c>
      <c r="T3706" s="16" t="str">
        <f aca="false">IF(I3706="","Unknown",IF(I3706="upi","UPI",I3706))</f>
        <v>Debit Card</v>
      </c>
      <c r="U3706" s="16" t="str">
        <f aca="false">IF(L3706="Yes","Y",IF(L3706="No","N",L3706))</f>
        <v>N</v>
      </c>
      <c r="V3706" s="19" t="n">
        <f aca="false">ROUND(R3706*Q3706*(1-S3706),2)</f>
        <v>4557.6</v>
      </c>
      <c r="W3706" s="16" t="str">
        <f aca="false">_xlfn.XLOOKUP(D3706,products!$A$2:$A$61,products!$C$2:$C$61,"Not found")</f>
        <v>Electronics</v>
      </c>
    </row>
    <row r="3707" customFormat="false" ht="15" hidden="false" customHeight="false" outlineLevel="0" collapsed="false">
      <c r="A3707" s="16" t="s">
        <v>5052</v>
      </c>
      <c r="B3707" s="16" t="s">
        <v>5034</v>
      </c>
      <c r="C3707" s="16" t="s">
        <v>104</v>
      </c>
      <c r="D3707" s="16" t="s">
        <v>300</v>
      </c>
      <c r="E3707" s="16" t="n">
        <v>1</v>
      </c>
      <c r="F3707" s="16" t="n">
        <v>2482</v>
      </c>
      <c r="G3707" s="16" t="n">
        <v>0.3</v>
      </c>
      <c r="H3707" s="16" t="s">
        <v>81</v>
      </c>
      <c r="I3707" s="16" t="s">
        <v>60</v>
      </c>
      <c r="J3707" s="16" t="n">
        <v>7</v>
      </c>
      <c r="K3707" s="16" t="n">
        <v>4</v>
      </c>
      <c r="L3707" s="16" t="s">
        <v>41</v>
      </c>
      <c r="M3707" s="18" t="n">
        <f aca="false">IF(ISNUMBER(B3707),B3707,IF(MID(B3707,3,1)="-",DATE(VALUE(RIGHT(B3707,4)),VALUE(MID(B3707,4,2)),VALUE(LEFT(B3707,2))),DATE(VALUE(LEFT(B3707,4)),VALUE(MID(B3707,6,2)),VALUE(RIGHT(B3707,2)))))</f>
        <v>45952</v>
      </c>
      <c r="N3707" s="16" t="n">
        <f aca="false">MONTH(M3707)</f>
        <v>10</v>
      </c>
      <c r="O3707" s="16" t="str">
        <f aca="false">PROPER(TRIM(H3707))</f>
        <v>Hyderabad</v>
      </c>
      <c r="P3707" s="16" t="str">
        <f aca="false">IFERROR(VLOOKUP(O3707,city_map!$A$2:$B$6,2,FALSE()),O3707)</f>
        <v>Hyderabad</v>
      </c>
      <c r="Q3707" s="16" t="n">
        <f aca="false">IF(ISNUMBER(F3707),F3707,VALUE(SUBSTITUTE(SUBSTITUTE(F3707,"₹",""),",","")))</f>
        <v>2482</v>
      </c>
      <c r="R3707" s="16" t="n">
        <f aca="false">IF(E3707=99,1,E3707)</f>
        <v>1</v>
      </c>
      <c r="S3707" s="16" t="n">
        <f aca="false">IF(G3707="",0,G3707)</f>
        <v>0.3</v>
      </c>
      <c r="T3707" s="16" t="str">
        <f aca="false">IF(I3707="","Unknown",IF(I3707="upi","UPI",I3707))</f>
        <v>UPI</v>
      </c>
      <c r="U3707" s="16" t="str">
        <f aca="false">IF(L3707="Yes","Y",IF(L3707="No","N",L3707))</f>
        <v>N</v>
      </c>
      <c r="V3707" s="19" t="n">
        <f aca="false">ROUND(R3707*Q3707*(1-S3707),2)</f>
        <v>1737.4</v>
      </c>
      <c r="W3707" s="16" t="str">
        <f aca="false">_xlfn.XLOOKUP(D3707,products!$A$2:$A$61,products!$C$2:$C$61,"Not found")</f>
        <v>Home</v>
      </c>
    </row>
    <row r="3708" customFormat="false" ht="15" hidden="false" customHeight="false" outlineLevel="0" collapsed="false">
      <c r="A3708" s="16" t="s">
        <v>5053</v>
      </c>
      <c r="B3708" s="16" t="s">
        <v>5034</v>
      </c>
      <c r="C3708" s="16" t="s">
        <v>468</v>
      </c>
      <c r="D3708" s="16" t="s">
        <v>211</v>
      </c>
      <c r="E3708" s="16" t="n">
        <v>2</v>
      </c>
      <c r="F3708" s="16" t="n">
        <v>1322</v>
      </c>
      <c r="G3708" s="16" t="n">
        <v>0.25</v>
      </c>
      <c r="H3708" s="16" t="s">
        <v>56</v>
      </c>
      <c r="I3708" s="16" t="s">
        <v>47</v>
      </c>
      <c r="J3708" s="16" t="n">
        <v>5</v>
      </c>
      <c r="K3708" s="16" t="n">
        <v>4</v>
      </c>
      <c r="L3708" s="16" t="s">
        <v>41</v>
      </c>
      <c r="M3708" s="18" t="n">
        <f aca="false">IF(ISNUMBER(B3708),B3708,IF(MID(B3708,3,1)="-",DATE(VALUE(RIGHT(B3708,4)),VALUE(MID(B3708,4,2)),VALUE(LEFT(B3708,2))),DATE(VALUE(LEFT(B3708,4)),VALUE(MID(B3708,6,2)),VALUE(RIGHT(B3708,2)))))</f>
        <v>45952</v>
      </c>
      <c r="N3708" s="16" t="n">
        <f aca="false">MONTH(M3708)</f>
        <v>10</v>
      </c>
      <c r="O3708" s="16" t="str">
        <f aca="false">PROPER(TRIM(H3708))</f>
        <v>Lucknow</v>
      </c>
      <c r="P3708" s="16" t="str">
        <f aca="false">IFERROR(VLOOKUP(O3708,city_map!$A$2:$B$6,2,FALSE()),O3708)</f>
        <v>Lucknow</v>
      </c>
      <c r="Q3708" s="16" t="n">
        <f aca="false">IF(ISNUMBER(F3708),F3708,VALUE(SUBSTITUTE(SUBSTITUTE(F3708,"₹",""),",","")))</f>
        <v>1322</v>
      </c>
      <c r="R3708" s="16" t="n">
        <f aca="false">IF(E3708=99,1,E3708)</f>
        <v>2</v>
      </c>
      <c r="S3708" s="16" t="n">
        <f aca="false">IF(G3708="",0,G3708)</f>
        <v>0.25</v>
      </c>
      <c r="T3708" s="16" t="str">
        <f aca="false">IF(I3708="","Unknown",IF(I3708="upi","UPI",I3708))</f>
        <v>Debit Card</v>
      </c>
      <c r="U3708" s="16" t="str">
        <f aca="false">IF(L3708="Yes","Y",IF(L3708="No","N",L3708))</f>
        <v>N</v>
      </c>
      <c r="V3708" s="19" t="n">
        <f aca="false">ROUND(R3708*Q3708*(1-S3708),2)</f>
        <v>1983</v>
      </c>
      <c r="W3708" s="16" t="str">
        <f aca="false">_xlfn.XLOOKUP(D3708,products!$A$2:$A$61,products!$C$2:$C$61,"Not found")</f>
        <v>Fashion</v>
      </c>
    </row>
    <row r="3709" customFormat="false" ht="15" hidden="false" customHeight="false" outlineLevel="0" collapsed="false">
      <c r="A3709" s="16" t="s">
        <v>5054</v>
      </c>
      <c r="B3709" s="16" t="s">
        <v>5034</v>
      </c>
      <c r="C3709" s="16" t="s">
        <v>332</v>
      </c>
      <c r="D3709" s="16" t="s">
        <v>173</v>
      </c>
      <c r="E3709" s="16" t="n">
        <v>1</v>
      </c>
      <c r="F3709" s="16" t="n">
        <v>1207</v>
      </c>
      <c r="G3709" s="16" t="n">
        <v>0.1</v>
      </c>
      <c r="H3709" s="16" t="s">
        <v>56</v>
      </c>
      <c r="I3709" s="16" t="s">
        <v>40</v>
      </c>
      <c r="J3709" s="16" t="n">
        <v>6</v>
      </c>
      <c r="K3709" s="16"/>
      <c r="L3709" s="16" t="s">
        <v>41</v>
      </c>
      <c r="M3709" s="18" t="n">
        <f aca="false">IF(ISNUMBER(B3709),B3709,IF(MID(B3709,3,1)="-",DATE(VALUE(RIGHT(B3709,4)),VALUE(MID(B3709,4,2)),VALUE(LEFT(B3709,2))),DATE(VALUE(LEFT(B3709,4)),VALUE(MID(B3709,6,2)),VALUE(RIGHT(B3709,2)))))</f>
        <v>45952</v>
      </c>
      <c r="N3709" s="16" t="n">
        <f aca="false">MONTH(M3709)</f>
        <v>10</v>
      </c>
      <c r="O3709" s="16" t="str">
        <f aca="false">PROPER(TRIM(H3709))</f>
        <v>Lucknow</v>
      </c>
      <c r="P3709" s="16" t="str">
        <f aca="false">IFERROR(VLOOKUP(O3709,city_map!$A$2:$B$6,2,FALSE()),O3709)</f>
        <v>Lucknow</v>
      </c>
      <c r="Q3709" s="16" t="n">
        <f aca="false">IF(ISNUMBER(F3709),F3709,VALUE(SUBSTITUTE(SUBSTITUTE(F3709,"₹",""),",","")))</f>
        <v>1207</v>
      </c>
      <c r="R3709" s="16" t="n">
        <f aca="false">IF(E3709=99,1,E3709)</f>
        <v>1</v>
      </c>
      <c r="S3709" s="16" t="n">
        <f aca="false">IF(G3709="",0,G3709)</f>
        <v>0.1</v>
      </c>
      <c r="T3709" s="16" t="str">
        <f aca="false">IF(I3709="","Unknown",IF(I3709="upi","UPI",I3709))</f>
        <v>COD</v>
      </c>
      <c r="U3709" s="16" t="str">
        <f aca="false">IF(L3709="Yes","Y",IF(L3709="No","N",L3709))</f>
        <v>N</v>
      </c>
      <c r="V3709" s="19" t="n">
        <f aca="false">ROUND(R3709*Q3709*(1-S3709),2)</f>
        <v>1086.3</v>
      </c>
      <c r="W3709" s="16" t="str">
        <f aca="false">_xlfn.XLOOKUP(D3709,products!$A$2:$A$61,products!$C$2:$C$61,"Not found")</f>
        <v>Fashion</v>
      </c>
    </row>
    <row r="3710" customFormat="false" ht="15" hidden="false" customHeight="false" outlineLevel="0" collapsed="false">
      <c r="A3710" s="16" t="s">
        <v>5055</v>
      </c>
      <c r="B3710" s="16" t="s">
        <v>5034</v>
      </c>
      <c r="C3710" s="16" t="s">
        <v>2462</v>
      </c>
      <c r="D3710" s="16" t="s">
        <v>393</v>
      </c>
      <c r="E3710" s="16" t="n">
        <v>2</v>
      </c>
      <c r="F3710" s="16" t="n">
        <v>475</v>
      </c>
      <c r="G3710" s="16" t="n">
        <v>0.2</v>
      </c>
      <c r="H3710" s="16" t="s">
        <v>67</v>
      </c>
      <c r="I3710" s="16" t="s">
        <v>60</v>
      </c>
      <c r="J3710" s="16" t="n">
        <v>6</v>
      </c>
      <c r="K3710" s="16" t="n">
        <v>5</v>
      </c>
      <c r="L3710" s="16" t="s">
        <v>41</v>
      </c>
      <c r="M3710" s="18" t="n">
        <f aca="false">IF(ISNUMBER(B3710),B3710,IF(MID(B3710,3,1)="-",DATE(VALUE(RIGHT(B3710,4)),VALUE(MID(B3710,4,2)),VALUE(LEFT(B3710,2))),DATE(VALUE(LEFT(B3710,4)),VALUE(MID(B3710,6,2)),VALUE(RIGHT(B3710,2)))))</f>
        <v>45952</v>
      </c>
      <c r="N3710" s="16" t="n">
        <f aca="false">MONTH(M3710)</f>
        <v>10</v>
      </c>
      <c r="O3710" s="16" t="str">
        <f aca="false">PROPER(TRIM(H3710))</f>
        <v>Kolkata</v>
      </c>
      <c r="P3710" s="16" t="str">
        <f aca="false">IFERROR(VLOOKUP(O3710,city_map!$A$2:$B$6,2,FALSE()),O3710)</f>
        <v>Kolkata</v>
      </c>
      <c r="Q3710" s="16" t="n">
        <f aca="false">IF(ISNUMBER(F3710),F3710,VALUE(SUBSTITUTE(SUBSTITUTE(F3710,"₹",""),",","")))</f>
        <v>475</v>
      </c>
      <c r="R3710" s="16" t="n">
        <f aca="false">IF(E3710=99,1,E3710)</f>
        <v>2</v>
      </c>
      <c r="S3710" s="16" t="n">
        <f aca="false">IF(G3710="",0,G3710)</f>
        <v>0.2</v>
      </c>
      <c r="T3710" s="16" t="str">
        <f aca="false">IF(I3710="","Unknown",IF(I3710="upi","UPI",I3710))</f>
        <v>UPI</v>
      </c>
      <c r="U3710" s="16" t="str">
        <f aca="false">IF(L3710="Yes","Y",IF(L3710="No","N",L3710))</f>
        <v>N</v>
      </c>
      <c r="V3710" s="19" t="n">
        <f aca="false">ROUND(R3710*Q3710*(1-S3710),2)</f>
        <v>760</v>
      </c>
      <c r="W3710" s="16" t="str">
        <f aca="false">_xlfn.XLOOKUP(D3710,products!$A$2:$A$61,products!$C$2:$C$61,"Not found")</f>
        <v>Fashion</v>
      </c>
    </row>
    <row r="3711" customFormat="false" ht="15" hidden="false" customHeight="false" outlineLevel="0" collapsed="false">
      <c r="A3711" s="16" t="s">
        <v>5056</v>
      </c>
      <c r="B3711" s="16" t="s">
        <v>5034</v>
      </c>
      <c r="C3711" s="16" t="s">
        <v>633</v>
      </c>
      <c r="D3711" s="16" t="s">
        <v>170</v>
      </c>
      <c r="E3711" s="16" t="n">
        <v>2</v>
      </c>
      <c r="F3711" s="16" t="n">
        <v>3463</v>
      </c>
      <c r="G3711" s="16" t="n">
        <v>0.2</v>
      </c>
      <c r="H3711" s="16" t="s">
        <v>67</v>
      </c>
      <c r="I3711" s="16" t="s">
        <v>60</v>
      </c>
      <c r="J3711" s="16" t="n">
        <v>4</v>
      </c>
      <c r="K3711" s="16" t="n">
        <v>5</v>
      </c>
      <c r="L3711" s="16" t="s">
        <v>41</v>
      </c>
      <c r="M3711" s="18" t="n">
        <f aca="false">IF(ISNUMBER(B3711),B3711,IF(MID(B3711,3,1)="-",DATE(VALUE(RIGHT(B3711,4)),VALUE(MID(B3711,4,2)),VALUE(LEFT(B3711,2))),DATE(VALUE(LEFT(B3711,4)),VALUE(MID(B3711,6,2)),VALUE(RIGHT(B3711,2)))))</f>
        <v>45952</v>
      </c>
      <c r="N3711" s="16" t="n">
        <f aca="false">MONTH(M3711)</f>
        <v>10</v>
      </c>
      <c r="O3711" s="16" t="str">
        <f aca="false">PROPER(TRIM(H3711))</f>
        <v>Kolkata</v>
      </c>
      <c r="P3711" s="16" t="str">
        <f aca="false">IFERROR(VLOOKUP(O3711,city_map!$A$2:$B$6,2,FALSE()),O3711)</f>
        <v>Kolkata</v>
      </c>
      <c r="Q3711" s="16" t="n">
        <f aca="false">IF(ISNUMBER(F3711),F3711,VALUE(SUBSTITUTE(SUBSTITUTE(F3711,"₹",""),",","")))</f>
        <v>3463</v>
      </c>
      <c r="R3711" s="16" t="n">
        <f aca="false">IF(E3711=99,1,E3711)</f>
        <v>2</v>
      </c>
      <c r="S3711" s="16" t="n">
        <f aca="false">IF(G3711="",0,G3711)</f>
        <v>0.2</v>
      </c>
      <c r="T3711" s="16" t="str">
        <f aca="false">IF(I3711="","Unknown",IF(I3711="upi","UPI",I3711))</f>
        <v>UPI</v>
      </c>
      <c r="U3711" s="16" t="str">
        <f aca="false">IF(L3711="Yes","Y",IF(L3711="No","N",L3711))</f>
        <v>N</v>
      </c>
      <c r="V3711" s="19" t="n">
        <f aca="false">ROUND(R3711*Q3711*(1-S3711),2)</f>
        <v>5540.8</v>
      </c>
      <c r="W3711" s="16" t="str">
        <f aca="false">_xlfn.XLOOKUP(D3711,products!$A$2:$A$61,products!$C$2:$C$61,"Not found")</f>
        <v>Home</v>
      </c>
    </row>
    <row r="3712" customFormat="false" ht="15" hidden="false" customHeight="false" outlineLevel="0" collapsed="false">
      <c r="A3712" s="16" t="s">
        <v>5057</v>
      </c>
      <c r="B3712" s="16" t="s">
        <v>5034</v>
      </c>
      <c r="C3712" s="16" t="s">
        <v>894</v>
      </c>
      <c r="D3712" s="16" t="s">
        <v>219</v>
      </c>
      <c r="E3712" s="16" t="n">
        <v>4</v>
      </c>
      <c r="F3712" s="16" t="n">
        <v>1359</v>
      </c>
      <c r="G3712" s="16" t="n">
        <v>0.25</v>
      </c>
      <c r="H3712" s="16" t="s">
        <v>70</v>
      </c>
      <c r="I3712" s="16" t="s">
        <v>60</v>
      </c>
      <c r="J3712" s="16" t="n">
        <v>5</v>
      </c>
      <c r="K3712" s="16" t="n">
        <v>4</v>
      </c>
      <c r="L3712" s="16" t="s">
        <v>41</v>
      </c>
      <c r="M3712" s="18" t="n">
        <f aca="false">IF(ISNUMBER(B3712),B3712,IF(MID(B3712,3,1)="-",DATE(VALUE(RIGHT(B3712,4)),VALUE(MID(B3712,4,2)),VALUE(LEFT(B3712,2))),DATE(VALUE(LEFT(B3712,4)),VALUE(MID(B3712,6,2)),VALUE(RIGHT(B3712,2)))))</f>
        <v>45952</v>
      </c>
      <c r="N3712" s="16" t="n">
        <f aca="false">MONTH(M3712)</f>
        <v>10</v>
      </c>
      <c r="O3712" s="16" t="str">
        <f aca="false">PROPER(TRIM(H3712))</f>
        <v>Pune</v>
      </c>
      <c r="P3712" s="16" t="str">
        <f aca="false">IFERROR(VLOOKUP(O3712,city_map!$A$2:$B$6,2,FALSE()),O3712)</f>
        <v>Pune</v>
      </c>
      <c r="Q3712" s="16" t="n">
        <f aca="false">IF(ISNUMBER(F3712),F3712,VALUE(SUBSTITUTE(SUBSTITUTE(F3712,"₹",""),",","")))</f>
        <v>1359</v>
      </c>
      <c r="R3712" s="16" t="n">
        <f aca="false">IF(E3712=99,1,E3712)</f>
        <v>4</v>
      </c>
      <c r="S3712" s="16" t="n">
        <f aca="false">IF(G3712="",0,G3712)</f>
        <v>0.25</v>
      </c>
      <c r="T3712" s="16" t="str">
        <f aca="false">IF(I3712="","Unknown",IF(I3712="upi","UPI",I3712))</f>
        <v>UPI</v>
      </c>
      <c r="U3712" s="16" t="str">
        <f aca="false">IF(L3712="Yes","Y",IF(L3712="No","N",L3712))</f>
        <v>N</v>
      </c>
      <c r="V3712" s="19" t="n">
        <f aca="false">ROUND(R3712*Q3712*(1-S3712),2)</f>
        <v>4077</v>
      </c>
      <c r="W3712" s="16" t="str">
        <f aca="false">_xlfn.XLOOKUP(D3712,products!$A$2:$A$61,products!$C$2:$C$61,"Not found")</f>
        <v>Electronics</v>
      </c>
    </row>
    <row r="3713" customFormat="false" ht="15" hidden="false" customHeight="false" outlineLevel="0" collapsed="false">
      <c r="A3713" s="16" t="s">
        <v>5058</v>
      </c>
      <c r="B3713" s="16" t="s">
        <v>5034</v>
      </c>
      <c r="C3713" s="16" t="s">
        <v>210</v>
      </c>
      <c r="D3713" s="16" t="s">
        <v>139</v>
      </c>
      <c r="E3713" s="16" t="n">
        <v>4</v>
      </c>
      <c r="F3713" s="16" t="n">
        <v>362</v>
      </c>
      <c r="G3713" s="16" t="n">
        <v>0.3</v>
      </c>
      <c r="H3713" s="16" t="s">
        <v>39</v>
      </c>
      <c r="I3713" s="16" t="s">
        <v>40</v>
      </c>
      <c r="J3713" s="16" t="n">
        <v>5</v>
      </c>
      <c r="K3713" s="16" t="n">
        <v>4</v>
      </c>
      <c r="L3713" s="16" t="s">
        <v>41</v>
      </c>
      <c r="M3713" s="18" t="n">
        <f aca="false">IF(ISNUMBER(B3713),B3713,IF(MID(B3713,3,1)="-",DATE(VALUE(RIGHT(B3713,4)),VALUE(MID(B3713,4,2)),VALUE(LEFT(B3713,2))),DATE(VALUE(LEFT(B3713,4)),VALUE(MID(B3713,6,2)),VALUE(RIGHT(B3713,2)))))</f>
        <v>45952</v>
      </c>
      <c r="N3713" s="16" t="n">
        <f aca="false">MONTH(M3713)</f>
        <v>10</v>
      </c>
      <c r="O3713" s="16" t="str">
        <f aca="false">PROPER(TRIM(H3713))</f>
        <v>Delhi</v>
      </c>
      <c r="P3713" s="16" t="str">
        <f aca="false">IFERROR(VLOOKUP(O3713,city_map!$A$2:$B$6,2,FALSE()),O3713)</f>
        <v>Delhi</v>
      </c>
      <c r="Q3713" s="16" t="n">
        <f aca="false">IF(ISNUMBER(F3713),F3713,VALUE(SUBSTITUTE(SUBSTITUTE(F3713,"₹",""),",","")))</f>
        <v>362</v>
      </c>
      <c r="R3713" s="16" t="n">
        <f aca="false">IF(E3713=99,1,E3713)</f>
        <v>4</v>
      </c>
      <c r="S3713" s="16" t="n">
        <f aca="false">IF(G3713="",0,G3713)</f>
        <v>0.3</v>
      </c>
      <c r="T3713" s="16" t="str">
        <f aca="false">IF(I3713="","Unknown",IF(I3713="upi","UPI",I3713))</f>
        <v>COD</v>
      </c>
      <c r="U3713" s="16" t="str">
        <f aca="false">IF(L3713="Yes","Y",IF(L3713="No","N",L3713))</f>
        <v>N</v>
      </c>
      <c r="V3713" s="19" t="n">
        <f aca="false">ROUND(R3713*Q3713*(1-S3713),2)</f>
        <v>1013.6</v>
      </c>
      <c r="W3713" s="16" t="str">
        <f aca="false">_xlfn.XLOOKUP(D3713,products!$A$2:$A$61,products!$C$2:$C$61,"Not found")</f>
        <v>Beauty</v>
      </c>
    </row>
    <row r="3714" customFormat="false" ht="15" hidden="false" customHeight="false" outlineLevel="0" collapsed="false">
      <c r="A3714" s="16" t="s">
        <v>5059</v>
      </c>
      <c r="B3714" s="16" t="s">
        <v>5034</v>
      </c>
      <c r="C3714" s="16" t="s">
        <v>114</v>
      </c>
      <c r="D3714" s="16" t="s">
        <v>165</v>
      </c>
      <c r="E3714" s="16" t="n">
        <v>1</v>
      </c>
      <c r="F3714" s="16" t="n">
        <v>857</v>
      </c>
      <c r="G3714" s="16" t="n">
        <v>0.1</v>
      </c>
      <c r="H3714" s="16" t="s">
        <v>560</v>
      </c>
      <c r="I3714" s="16" t="s">
        <v>71</v>
      </c>
      <c r="J3714" s="16" t="n">
        <v>4</v>
      </c>
      <c r="K3714" s="16" t="n">
        <v>4</v>
      </c>
      <c r="L3714" s="16" t="s">
        <v>41</v>
      </c>
      <c r="M3714" s="18" t="n">
        <f aca="false">IF(ISNUMBER(B3714),B3714,IF(MID(B3714,3,1)="-",DATE(VALUE(RIGHT(B3714,4)),VALUE(MID(B3714,4,2)),VALUE(LEFT(B3714,2))),DATE(VALUE(LEFT(B3714,4)),VALUE(MID(B3714,6,2)),VALUE(RIGHT(B3714,2)))))</f>
        <v>45952</v>
      </c>
      <c r="N3714" s="16" t="n">
        <f aca="false">MONTH(M3714)</f>
        <v>10</v>
      </c>
      <c r="O3714" s="16" t="str">
        <f aca="false">PROPER(TRIM(H3714))</f>
        <v>Chennai</v>
      </c>
      <c r="P3714" s="16" t="str">
        <f aca="false">IFERROR(VLOOKUP(O3714,city_map!$A$2:$B$6,2,FALSE()),O3714)</f>
        <v>Chennai</v>
      </c>
      <c r="Q3714" s="16" t="n">
        <f aca="false">IF(ISNUMBER(F3714),F3714,VALUE(SUBSTITUTE(SUBSTITUTE(F3714,"₹",""),",","")))</f>
        <v>857</v>
      </c>
      <c r="R3714" s="16" t="n">
        <f aca="false">IF(E3714=99,1,E3714)</f>
        <v>1</v>
      </c>
      <c r="S3714" s="16" t="n">
        <f aca="false">IF(G3714="",0,G3714)</f>
        <v>0.1</v>
      </c>
      <c r="T3714" s="16" t="str">
        <f aca="false">IF(I3714="","Unknown",IF(I3714="upi","UPI",I3714))</f>
        <v>Credit Card</v>
      </c>
      <c r="U3714" s="16" t="str">
        <f aca="false">IF(L3714="Yes","Y",IF(L3714="No","N",L3714))</f>
        <v>N</v>
      </c>
      <c r="V3714" s="19" t="n">
        <f aca="false">ROUND(R3714*Q3714*(1-S3714),2)</f>
        <v>771.3</v>
      </c>
      <c r="W3714" s="16" t="str">
        <f aca="false">_xlfn.XLOOKUP(D3714,products!$A$2:$A$61,products!$C$2:$C$61,"Not found")</f>
        <v>Electronics</v>
      </c>
    </row>
    <row r="3715" customFormat="false" ht="15" hidden="false" customHeight="false" outlineLevel="0" collapsed="false">
      <c r="A3715" s="16" t="s">
        <v>5060</v>
      </c>
      <c r="B3715" s="16" t="s">
        <v>5034</v>
      </c>
      <c r="C3715" s="16" t="s">
        <v>568</v>
      </c>
      <c r="D3715" s="16" t="s">
        <v>51</v>
      </c>
      <c r="E3715" s="16" t="n">
        <v>2</v>
      </c>
      <c r="F3715" s="16" t="n">
        <v>2240</v>
      </c>
      <c r="G3715" s="16" t="n">
        <v>0.1</v>
      </c>
      <c r="H3715" s="16" t="s">
        <v>130</v>
      </c>
      <c r="I3715" s="16" t="s">
        <v>60</v>
      </c>
      <c r="J3715" s="16" t="n">
        <v>7</v>
      </c>
      <c r="K3715" s="16" t="n">
        <v>3</v>
      </c>
      <c r="L3715" s="16" t="s">
        <v>57</v>
      </c>
      <c r="M3715" s="18" t="n">
        <f aca="false">IF(ISNUMBER(B3715),B3715,IF(MID(B3715,3,1)="-",DATE(VALUE(RIGHT(B3715,4)),VALUE(MID(B3715,4,2)),VALUE(LEFT(B3715,2))),DATE(VALUE(LEFT(B3715,4)),VALUE(MID(B3715,6,2)),VALUE(RIGHT(B3715,2)))))</f>
        <v>45952</v>
      </c>
      <c r="N3715" s="16" t="n">
        <f aca="false">MONTH(M3715)</f>
        <v>10</v>
      </c>
      <c r="O3715" s="16" t="str">
        <f aca="false">PROPER(TRIM(H3715))</f>
        <v>Bengaluru</v>
      </c>
      <c r="P3715" s="16" t="str">
        <f aca="false">IFERROR(VLOOKUP(O3715,city_map!$A$2:$B$6,2,FALSE()),O3715)</f>
        <v>Bengaluru</v>
      </c>
      <c r="Q3715" s="16" t="n">
        <f aca="false">IF(ISNUMBER(F3715),F3715,VALUE(SUBSTITUTE(SUBSTITUTE(F3715,"₹",""),",","")))</f>
        <v>2240</v>
      </c>
      <c r="R3715" s="16" t="n">
        <f aca="false">IF(E3715=99,1,E3715)</f>
        <v>2</v>
      </c>
      <c r="S3715" s="16" t="n">
        <f aca="false">IF(G3715="",0,G3715)</f>
        <v>0.1</v>
      </c>
      <c r="T3715" s="16" t="str">
        <f aca="false">IF(I3715="","Unknown",IF(I3715="upi","UPI",I3715))</f>
        <v>UPI</v>
      </c>
      <c r="U3715" s="16" t="str">
        <f aca="false">IF(L3715="Yes","Y",IF(L3715="No","N",L3715))</f>
        <v>Y</v>
      </c>
      <c r="V3715" s="19" t="n">
        <f aca="false">ROUND(R3715*Q3715*(1-S3715),2)</f>
        <v>4032</v>
      </c>
      <c r="W3715" s="16" t="str">
        <f aca="false">_xlfn.XLOOKUP(D3715,products!$A$2:$A$61,products!$C$2:$C$61,"Not found")</f>
        <v>Fashion</v>
      </c>
    </row>
    <row r="3716" customFormat="false" ht="15" hidden="false" customHeight="false" outlineLevel="0" collapsed="false">
      <c r="A3716" s="16" t="s">
        <v>5061</v>
      </c>
      <c r="B3716" s="16" t="s">
        <v>5034</v>
      </c>
      <c r="C3716" s="16" t="s">
        <v>742</v>
      </c>
      <c r="D3716" s="16" t="s">
        <v>55</v>
      </c>
      <c r="E3716" s="16" t="n">
        <v>2</v>
      </c>
      <c r="F3716" s="16" t="n">
        <v>2025</v>
      </c>
      <c r="G3716" s="16" t="n">
        <v>0.1</v>
      </c>
      <c r="H3716" s="16" t="s">
        <v>56</v>
      </c>
      <c r="I3716" s="16" t="s">
        <v>60</v>
      </c>
      <c r="J3716" s="16" t="n">
        <v>7</v>
      </c>
      <c r="K3716" s="16" t="n">
        <v>2</v>
      </c>
      <c r="L3716" s="16" t="s">
        <v>57</v>
      </c>
      <c r="M3716" s="18" t="n">
        <f aca="false">IF(ISNUMBER(B3716),B3716,IF(MID(B3716,3,1)="-",DATE(VALUE(RIGHT(B3716,4)),VALUE(MID(B3716,4,2)),VALUE(LEFT(B3716,2))),DATE(VALUE(LEFT(B3716,4)),VALUE(MID(B3716,6,2)),VALUE(RIGHT(B3716,2)))))</f>
        <v>45952</v>
      </c>
      <c r="N3716" s="16" t="n">
        <f aca="false">MONTH(M3716)</f>
        <v>10</v>
      </c>
      <c r="O3716" s="16" t="str">
        <f aca="false">PROPER(TRIM(H3716))</f>
        <v>Lucknow</v>
      </c>
      <c r="P3716" s="16" t="str">
        <f aca="false">IFERROR(VLOOKUP(O3716,city_map!$A$2:$B$6,2,FALSE()),O3716)</f>
        <v>Lucknow</v>
      </c>
      <c r="Q3716" s="16" t="n">
        <f aca="false">IF(ISNUMBER(F3716),F3716,VALUE(SUBSTITUTE(SUBSTITUTE(F3716,"₹",""),",","")))</f>
        <v>2025</v>
      </c>
      <c r="R3716" s="16" t="n">
        <f aca="false">IF(E3716=99,1,E3716)</f>
        <v>2</v>
      </c>
      <c r="S3716" s="16" t="n">
        <f aca="false">IF(G3716="",0,G3716)</f>
        <v>0.1</v>
      </c>
      <c r="T3716" s="16" t="str">
        <f aca="false">IF(I3716="","Unknown",IF(I3716="upi","UPI",I3716))</f>
        <v>UPI</v>
      </c>
      <c r="U3716" s="16" t="str">
        <f aca="false">IF(L3716="Yes","Y",IF(L3716="No","N",L3716))</f>
        <v>Y</v>
      </c>
      <c r="V3716" s="19" t="n">
        <f aca="false">ROUND(R3716*Q3716*(1-S3716),2)</f>
        <v>3645</v>
      </c>
      <c r="W3716" s="16" t="str">
        <f aca="false">_xlfn.XLOOKUP(D3716,products!$A$2:$A$61,products!$C$2:$C$61,"Not found")</f>
        <v>Home</v>
      </c>
    </row>
    <row r="3717" customFormat="false" ht="15" hidden="false" customHeight="false" outlineLevel="0" collapsed="false">
      <c r="A3717" s="16" t="s">
        <v>5062</v>
      </c>
      <c r="B3717" s="16" t="s">
        <v>5034</v>
      </c>
      <c r="C3717" s="16" t="s">
        <v>1379</v>
      </c>
      <c r="D3717" s="16" t="s">
        <v>412</v>
      </c>
      <c r="E3717" s="16" t="n">
        <v>1</v>
      </c>
      <c r="F3717" s="16" t="n">
        <v>978</v>
      </c>
      <c r="G3717" s="16" t="n">
        <v>0.1</v>
      </c>
      <c r="H3717" s="16" t="s">
        <v>655</v>
      </c>
      <c r="I3717" s="16" t="s">
        <v>40</v>
      </c>
      <c r="J3717" s="16" t="n">
        <v>6</v>
      </c>
      <c r="K3717" s="16" t="n">
        <v>3</v>
      </c>
      <c r="L3717" s="16" t="s">
        <v>41</v>
      </c>
      <c r="M3717" s="18" t="n">
        <f aca="false">IF(ISNUMBER(B3717),B3717,IF(MID(B3717,3,1)="-",DATE(VALUE(RIGHT(B3717,4)),VALUE(MID(B3717,4,2)),VALUE(LEFT(B3717,2))),DATE(VALUE(LEFT(B3717,4)),VALUE(MID(B3717,6,2)),VALUE(RIGHT(B3717,2)))))</f>
        <v>45952</v>
      </c>
      <c r="N3717" s="16" t="n">
        <f aca="false">MONTH(M3717)</f>
        <v>10</v>
      </c>
      <c r="O3717" s="16" t="str">
        <f aca="false">PROPER(TRIM(H3717))</f>
        <v>Mumbai</v>
      </c>
      <c r="P3717" s="16" t="str">
        <f aca="false">IFERROR(VLOOKUP(O3717,city_map!$A$2:$B$6,2,FALSE()),O3717)</f>
        <v>Mumbai</v>
      </c>
      <c r="Q3717" s="16" t="n">
        <f aca="false">IF(ISNUMBER(F3717),F3717,VALUE(SUBSTITUTE(SUBSTITUTE(F3717,"₹",""),",","")))</f>
        <v>978</v>
      </c>
      <c r="R3717" s="16" t="n">
        <f aca="false">IF(E3717=99,1,E3717)</f>
        <v>1</v>
      </c>
      <c r="S3717" s="16" t="n">
        <f aca="false">IF(G3717="",0,G3717)</f>
        <v>0.1</v>
      </c>
      <c r="T3717" s="16" t="str">
        <f aca="false">IF(I3717="","Unknown",IF(I3717="upi","UPI",I3717))</f>
        <v>COD</v>
      </c>
      <c r="U3717" s="16" t="str">
        <f aca="false">IF(L3717="Yes","Y",IF(L3717="No","N",L3717))</f>
        <v>N</v>
      </c>
      <c r="V3717" s="19" t="n">
        <f aca="false">ROUND(R3717*Q3717*(1-S3717),2)</f>
        <v>880.2</v>
      </c>
      <c r="W3717" s="16" t="str">
        <f aca="false">_xlfn.XLOOKUP(D3717,products!$A$2:$A$61,products!$C$2:$C$61,"Not found")</f>
        <v>Home</v>
      </c>
    </row>
    <row r="3718" customFormat="false" ht="15" hidden="false" customHeight="false" outlineLevel="0" collapsed="false">
      <c r="A3718" s="16" t="s">
        <v>5063</v>
      </c>
      <c r="B3718" s="16" t="s">
        <v>5034</v>
      </c>
      <c r="C3718" s="16" t="s">
        <v>359</v>
      </c>
      <c r="D3718" s="16" t="s">
        <v>136</v>
      </c>
      <c r="E3718" s="16" t="n">
        <v>2</v>
      </c>
      <c r="F3718" s="16" t="n">
        <v>2235</v>
      </c>
      <c r="G3718" s="16" t="n">
        <v>0.25</v>
      </c>
      <c r="H3718" s="16" t="s">
        <v>89</v>
      </c>
      <c r="I3718" s="16" t="s">
        <v>100</v>
      </c>
      <c r="J3718" s="16" t="n">
        <v>6</v>
      </c>
      <c r="K3718" s="16"/>
      <c r="L3718" s="16" t="s">
        <v>41</v>
      </c>
      <c r="M3718" s="18" t="n">
        <f aca="false">IF(ISNUMBER(B3718),B3718,IF(MID(B3718,3,1)="-",DATE(VALUE(RIGHT(B3718,4)),VALUE(MID(B3718,4,2)),VALUE(LEFT(B3718,2))),DATE(VALUE(LEFT(B3718,4)),VALUE(MID(B3718,6,2)),VALUE(RIGHT(B3718,2)))))</f>
        <v>45952</v>
      </c>
      <c r="N3718" s="16" t="n">
        <f aca="false">MONTH(M3718)</f>
        <v>10</v>
      </c>
      <c r="O3718" s="16" t="str">
        <f aca="false">PROPER(TRIM(H3718))</f>
        <v>Ahmedabad</v>
      </c>
      <c r="P3718" s="16" t="str">
        <f aca="false">IFERROR(VLOOKUP(O3718,city_map!$A$2:$B$6,2,FALSE()),O3718)</f>
        <v>Ahmedabad</v>
      </c>
      <c r="Q3718" s="16" t="n">
        <f aca="false">IF(ISNUMBER(F3718),F3718,VALUE(SUBSTITUTE(SUBSTITUTE(F3718,"₹",""),",","")))</f>
        <v>2235</v>
      </c>
      <c r="R3718" s="16" t="n">
        <f aca="false">IF(E3718=99,1,E3718)</f>
        <v>2</v>
      </c>
      <c r="S3718" s="16" t="n">
        <f aca="false">IF(G3718="",0,G3718)</f>
        <v>0.25</v>
      </c>
      <c r="T3718" s="16" t="str">
        <f aca="false">IF(I3718="","Unknown",IF(I3718="upi","UPI",I3718))</f>
        <v>Net Banking</v>
      </c>
      <c r="U3718" s="16" t="str">
        <f aca="false">IF(L3718="Yes","Y",IF(L3718="No","N",L3718))</f>
        <v>N</v>
      </c>
      <c r="V3718" s="19" t="n">
        <f aca="false">ROUND(R3718*Q3718*(1-S3718),2)</f>
        <v>3352.5</v>
      </c>
      <c r="W3718" s="16" t="str">
        <f aca="false">_xlfn.XLOOKUP(D3718,products!$A$2:$A$61,products!$C$2:$C$61,"Not found")</f>
        <v>Electronics</v>
      </c>
    </row>
    <row r="3719" customFormat="false" ht="15" hidden="false" customHeight="false" outlineLevel="0" collapsed="false">
      <c r="A3719" s="16" t="s">
        <v>5064</v>
      </c>
      <c r="B3719" s="16" t="s">
        <v>5034</v>
      </c>
      <c r="C3719" s="16" t="s">
        <v>318</v>
      </c>
      <c r="D3719" s="16" t="s">
        <v>92</v>
      </c>
      <c r="E3719" s="16" t="n">
        <v>1</v>
      </c>
      <c r="F3719" s="16" t="n">
        <v>4145</v>
      </c>
      <c r="G3719" s="16" t="n">
        <v>0.15</v>
      </c>
      <c r="H3719" s="16" t="s">
        <v>39</v>
      </c>
      <c r="I3719" s="16" t="s">
        <v>47</v>
      </c>
      <c r="J3719" s="16" t="n">
        <v>4</v>
      </c>
      <c r="K3719" s="16" t="n">
        <v>3</v>
      </c>
      <c r="L3719" s="16" t="s">
        <v>41</v>
      </c>
      <c r="M3719" s="18" t="n">
        <f aca="false">IF(ISNUMBER(B3719),B3719,IF(MID(B3719,3,1)="-",DATE(VALUE(RIGHT(B3719,4)),VALUE(MID(B3719,4,2)),VALUE(LEFT(B3719,2))),DATE(VALUE(LEFT(B3719,4)),VALUE(MID(B3719,6,2)),VALUE(RIGHT(B3719,2)))))</f>
        <v>45952</v>
      </c>
      <c r="N3719" s="16" t="n">
        <f aca="false">MONTH(M3719)</f>
        <v>10</v>
      </c>
      <c r="O3719" s="16" t="str">
        <f aca="false">PROPER(TRIM(H3719))</f>
        <v>Delhi</v>
      </c>
      <c r="P3719" s="16" t="str">
        <f aca="false">IFERROR(VLOOKUP(O3719,city_map!$A$2:$B$6,2,FALSE()),O3719)</f>
        <v>Delhi</v>
      </c>
      <c r="Q3719" s="16" t="n">
        <f aca="false">IF(ISNUMBER(F3719),F3719,VALUE(SUBSTITUTE(SUBSTITUTE(F3719,"₹",""),",","")))</f>
        <v>4145</v>
      </c>
      <c r="R3719" s="16" t="n">
        <f aca="false">IF(E3719=99,1,E3719)</f>
        <v>1</v>
      </c>
      <c r="S3719" s="16" t="n">
        <f aca="false">IF(G3719="",0,G3719)</f>
        <v>0.15</v>
      </c>
      <c r="T3719" s="16" t="str">
        <f aca="false">IF(I3719="","Unknown",IF(I3719="upi","UPI",I3719))</f>
        <v>Debit Card</v>
      </c>
      <c r="U3719" s="16" t="str">
        <f aca="false">IF(L3719="Yes","Y",IF(L3719="No","N",L3719))</f>
        <v>N</v>
      </c>
      <c r="V3719" s="19" t="n">
        <f aca="false">ROUND(R3719*Q3719*(1-S3719),2)</f>
        <v>3523.25</v>
      </c>
      <c r="W3719" s="16" t="str">
        <f aca="false">_xlfn.XLOOKUP(D3719,products!$A$2:$A$61,products!$C$2:$C$61,"Not found")</f>
        <v>Electronics</v>
      </c>
    </row>
    <row r="3720" customFormat="false" ht="15" hidden="false" customHeight="false" outlineLevel="0" collapsed="false">
      <c r="A3720" s="16" t="s">
        <v>5065</v>
      </c>
      <c r="B3720" s="16" t="s">
        <v>5034</v>
      </c>
      <c r="C3720" s="16" t="s">
        <v>1570</v>
      </c>
      <c r="D3720" s="16" t="s">
        <v>92</v>
      </c>
      <c r="E3720" s="16" t="n">
        <v>2</v>
      </c>
      <c r="F3720" s="16" t="n">
        <v>3831</v>
      </c>
      <c r="G3720" s="16" t="n">
        <v>0.1</v>
      </c>
      <c r="H3720" s="16" t="s">
        <v>130</v>
      </c>
      <c r="I3720" s="16" t="s">
        <v>40</v>
      </c>
      <c r="J3720" s="16" t="n">
        <v>3</v>
      </c>
      <c r="K3720" s="16" t="n">
        <v>4</v>
      </c>
      <c r="L3720" s="16" t="s">
        <v>41</v>
      </c>
      <c r="M3720" s="18" t="n">
        <f aca="false">IF(ISNUMBER(B3720),B3720,IF(MID(B3720,3,1)="-",DATE(VALUE(RIGHT(B3720,4)),VALUE(MID(B3720,4,2)),VALUE(LEFT(B3720,2))),DATE(VALUE(LEFT(B3720,4)),VALUE(MID(B3720,6,2)),VALUE(RIGHT(B3720,2)))))</f>
        <v>45952</v>
      </c>
      <c r="N3720" s="16" t="n">
        <f aca="false">MONTH(M3720)</f>
        <v>10</v>
      </c>
      <c r="O3720" s="16" t="str">
        <f aca="false">PROPER(TRIM(H3720))</f>
        <v>Bengaluru</v>
      </c>
      <c r="P3720" s="16" t="str">
        <f aca="false">IFERROR(VLOOKUP(O3720,city_map!$A$2:$B$6,2,FALSE()),O3720)</f>
        <v>Bengaluru</v>
      </c>
      <c r="Q3720" s="16" t="n">
        <f aca="false">IF(ISNUMBER(F3720),F3720,VALUE(SUBSTITUTE(SUBSTITUTE(F3720,"₹",""),",","")))</f>
        <v>3831</v>
      </c>
      <c r="R3720" s="16" t="n">
        <f aca="false">IF(E3720=99,1,E3720)</f>
        <v>2</v>
      </c>
      <c r="S3720" s="16" t="n">
        <f aca="false">IF(G3720="",0,G3720)</f>
        <v>0.1</v>
      </c>
      <c r="T3720" s="16" t="str">
        <f aca="false">IF(I3720="","Unknown",IF(I3720="upi","UPI",I3720))</f>
        <v>COD</v>
      </c>
      <c r="U3720" s="16" t="str">
        <f aca="false">IF(L3720="Yes","Y",IF(L3720="No","N",L3720))</f>
        <v>N</v>
      </c>
      <c r="V3720" s="19" t="n">
        <f aca="false">ROUND(R3720*Q3720*(1-S3720),2)</f>
        <v>6895.8</v>
      </c>
      <c r="W3720" s="16" t="str">
        <f aca="false">_xlfn.XLOOKUP(D3720,products!$A$2:$A$61,products!$C$2:$C$61,"Not found")</f>
        <v>Electronics</v>
      </c>
    </row>
    <row r="3721" customFormat="false" ht="15" hidden="false" customHeight="false" outlineLevel="0" collapsed="false">
      <c r="A3721" s="16" t="s">
        <v>5066</v>
      </c>
      <c r="B3721" s="16" t="s">
        <v>5034</v>
      </c>
      <c r="C3721" s="16" t="s">
        <v>370</v>
      </c>
      <c r="D3721" s="16" t="s">
        <v>211</v>
      </c>
      <c r="E3721" s="16" t="n">
        <v>1</v>
      </c>
      <c r="F3721" s="16" t="n">
        <v>1272</v>
      </c>
      <c r="G3721" s="16" t="n">
        <v>0.15</v>
      </c>
      <c r="H3721" s="16" t="s">
        <v>46</v>
      </c>
      <c r="I3721" s="16" t="s">
        <v>60</v>
      </c>
      <c r="J3721" s="16" t="n">
        <v>5</v>
      </c>
      <c r="K3721" s="16" t="n">
        <v>4</v>
      </c>
      <c r="L3721" s="16" t="s">
        <v>41</v>
      </c>
      <c r="M3721" s="18" t="n">
        <f aca="false">IF(ISNUMBER(B3721),B3721,IF(MID(B3721,3,1)="-",DATE(VALUE(RIGHT(B3721,4)),VALUE(MID(B3721,4,2)),VALUE(LEFT(B3721,2))),DATE(VALUE(LEFT(B3721,4)),VALUE(MID(B3721,6,2)),VALUE(RIGHT(B3721,2)))))</f>
        <v>45952</v>
      </c>
      <c r="N3721" s="16" t="n">
        <f aca="false">MONTH(M3721)</f>
        <v>10</v>
      </c>
      <c r="O3721" s="16" t="str">
        <f aca="false">PROPER(TRIM(H3721))</f>
        <v>Chennai</v>
      </c>
      <c r="P3721" s="16" t="str">
        <f aca="false">IFERROR(VLOOKUP(O3721,city_map!$A$2:$B$6,2,FALSE()),O3721)</f>
        <v>Chennai</v>
      </c>
      <c r="Q3721" s="16" t="n">
        <f aca="false">IF(ISNUMBER(F3721),F3721,VALUE(SUBSTITUTE(SUBSTITUTE(F3721,"₹",""),",","")))</f>
        <v>1272</v>
      </c>
      <c r="R3721" s="16" t="n">
        <f aca="false">IF(E3721=99,1,E3721)</f>
        <v>1</v>
      </c>
      <c r="S3721" s="16" t="n">
        <f aca="false">IF(G3721="",0,G3721)</f>
        <v>0.15</v>
      </c>
      <c r="T3721" s="16" t="str">
        <f aca="false">IF(I3721="","Unknown",IF(I3721="upi","UPI",I3721))</f>
        <v>UPI</v>
      </c>
      <c r="U3721" s="16" t="str">
        <f aca="false">IF(L3721="Yes","Y",IF(L3721="No","N",L3721))</f>
        <v>N</v>
      </c>
      <c r="V3721" s="19" t="n">
        <f aca="false">ROUND(R3721*Q3721*(1-S3721),2)</f>
        <v>1081.2</v>
      </c>
      <c r="W3721" s="16" t="str">
        <f aca="false">_xlfn.XLOOKUP(D3721,products!$A$2:$A$61,products!$C$2:$C$61,"Not found")</f>
        <v>Fashion</v>
      </c>
    </row>
    <row r="3722" customFormat="false" ht="15" hidden="false" customHeight="false" outlineLevel="0" collapsed="false">
      <c r="A3722" s="16" t="s">
        <v>5067</v>
      </c>
      <c r="B3722" s="16" t="s">
        <v>5034</v>
      </c>
      <c r="C3722" s="16" t="s">
        <v>293</v>
      </c>
      <c r="D3722" s="16" t="s">
        <v>721</v>
      </c>
      <c r="E3722" s="16" t="n">
        <v>3</v>
      </c>
      <c r="F3722" s="16" t="n">
        <v>477</v>
      </c>
      <c r="G3722" s="16" t="n">
        <v>0.2</v>
      </c>
      <c r="H3722" s="16" t="s">
        <v>67</v>
      </c>
      <c r="I3722" s="16" t="s">
        <v>60</v>
      </c>
      <c r="J3722" s="16" t="n">
        <v>5</v>
      </c>
      <c r="K3722" s="16" t="n">
        <v>5</v>
      </c>
      <c r="L3722" s="16" t="s">
        <v>41</v>
      </c>
      <c r="M3722" s="18" t="n">
        <f aca="false">IF(ISNUMBER(B3722),B3722,IF(MID(B3722,3,1)="-",DATE(VALUE(RIGHT(B3722,4)),VALUE(MID(B3722,4,2)),VALUE(LEFT(B3722,2))),DATE(VALUE(LEFT(B3722,4)),VALUE(MID(B3722,6,2)),VALUE(RIGHT(B3722,2)))))</f>
        <v>45952</v>
      </c>
      <c r="N3722" s="16" t="n">
        <f aca="false">MONTH(M3722)</f>
        <v>10</v>
      </c>
      <c r="O3722" s="16" t="str">
        <f aca="false">PROPER(TRIM(H3722))</f>
        <v>Kolkata</v>
      </c>
      <c r="P3722" s="16" t="str">
        <f aca="false">IFERROR(VLOOKUP(O3722,city_map!$A$2:$B$6,2,FALSE()),O3722)</f>
        <v>Kolkata</v>
      </c>
      <c r="Q3722" s="16" t="n">
        <f aca="false">IF(ISNUMBER(F3722),F3722,VALUE(SUBSTITUTE(SUBSTITUTE(F3722,"₹",""),",","")))</f>
        <v>477</v>
      </c>
      <c r="R3722" s="16" t="n">
        <f aca="false">IF(E3722=99,1,E3722)</f>
        <v>3</v>
      </c>
      <c r="S3722" s="16" t="n">
        <f aca="false">IF(G3722="",0,G3722)</f>
        <v>0.2</v>
      </c>
      <c r="T3722" s="16" t="str">
        <f aca="false">IF(I3722="","Unknown",IF(I3722="upi","UPI",I3722))</f>
        <v>UPI</v>
      </c>
      <c r="U3722" s="16" t="str">
        <f aca="false">IF(L3722="Yes","Y",IF(L3722="No","N",L3722))</f>
        <v>N</v>
      </c>
      <c r="V3722" s="19" t="n">
        <f aca="false">ROUND(R3722*Q3722*(1-S3722),2)</f>
        <v>1144.8</v>
      </c>
      <c r="W3722" s="16" t="str">
        <f aca="false">_xlfn.XLOOKUP(D3722,products!$A$2:$A$61,products!$C$2:$C$61,"Not found")</f>
        <v>Beauty</v>
      </c>
    </row>
    <row r="3723" customFormat="false" ht="15" hidden="false" customHeight="false" outlineLevel="0" collapsed="false">
      <c r="A3723" s="16" t="s">
        <v>5068</v>
      </c>
      <c r="B3723" s="16" t="s">
        <v>5034</v>
      </c>
      <c r="C3723" s="16" t="s">
        <v>2032</v>
      </c>
      <c r="D3723" s="16" t="s">
        <v>77</v>
      </c>
      <c r="E3723" s="16" t="n">
        <v>4</v>
      </c>
      <c r="F3723" s="16" t="n">
        <v>353</v>
      </c>
      <c r="G3723" s="16" t="n">
        <v>0.15</v>
      </c>
      <c r="H3723" s="16" t="s">
        <v>112</v>
      </c>
      <c r="I3723" s="16" t="s">
        <v>47</v>
      </c>
      <c r="J3723" s="16" t="n">
        <v>6</v>
      </c>
      <c r="K3723" s="16" t="n">
        <v>5</v>
      </c>
      <c r="L3723" s="16" t="s">
        <v>41</v>
      </c>
      <c r="M3723" s="18" t="n">
        <f aca="false">IF(ISNUMBER(B3723),B3723,IF(MID(B3723,3,1)="-",DATE(VALUE(RIGHT(B3723,4)),VALUE(MID(B3723,4,2)),VALUE(LEFT(B3723,2))),DATE(VALUE(LEFT(B3723,4)),VALUE(MID(B3723,6,2)),VALUE(RIGHT(B3723,2)))))</f>
        <v>45952</v>
      </c>
      <c r="N3723" s="16" t="n">
        <f aca="false">MONTH(M3723)</f>
        <v>10</v>
      </c>
      <c r="O3723" s="16" t="str">
        <f aca="false">PROPER(TRIM(H3723))</f>
        <v>Mumbai</v>
      </c>
      <c r="P3723" s="16" t="str">
        <f aca="false">IFERROR(VLOOKUP(O3723,city_map!$A$2:$B$6,2,FALSE()),O3723)</f>
        <v>Mumbai</v>
      </c>
      <c r="Q3723" s="16" t="n">
        <f aca="false">IF(ISNUMBER(F3723),F3723,VALUE(SUBSTITUTE(SUBSTITUTE(F3723,"₹",""),",","")))</f>
        <v>353</v>
      </c>
      <c r="R3723" s="16" t="n">
        <f aca="false">IF(E3723=99,1,E3723)</f>
        <v>4</v>
      </c>
      <c r="S3723" s="16" t="n">
        <f aca="false">IF(G3723="",0,G3723)</f>
        <v>0.15</v>
      </c>
      <c r="T3723" s="16" t="str">
        <f aca="false">IF(I3723="","Unknown",IF(I3723="upi","UPI",I3723))</f>
        <v>Debit Card</v>
      </c>
      <c r="U3723" s="16" t="str">
        <f aca="false">IF(L3723="Yes","Y",IF(L3723="No","N",L3723))</f>
        <v>N</v>
      </c>
      <c r="V3723" s="19" t="n">
        <f aca="false">ROUND(R3723*Q3723*(1-S3723),2)</f>
        <v>1200.2</v>
      </c>
      <c r="W3723" s="16" t="str">
        <f aca="false">_xlfn.XLOOKUP(D3723,products!$A$2:$A$61,products!$C$2:$C$61,"Not found")</f>
        <v>Books</v>
      </c>
    </row>
    <row r="3724" customFormat="false" ht="15" hidden="false" customHeight="false" outlineLevel="0" collapsed="false">
      <c r="A3724" s="16" t="s">
        <v>5069</v>
      </c>
      <c r="B3724" s="16" t="s">
        <v>5070</v>
      </c>
      <c r="C3724" s="16" t="s">
        <v>1979</v>
      </c>
      <c r="D3724" s="16" t="s">
        <v>291</v>
      </c>
      <c r="E3724" s="16" t="n">
        <v>1</v>
      </c>
      <c r="F3724" s="16" t="n">
        <v>1141</v>
      </c>
      <c r="G3724" s="16" t="n">
        <v>0.3</v>
      </c>
      <c r="H3724" s="16" t="s">
        <v>112</v>
      </c>
      <c r="I3724" s="16" t="s">
        <v>60</v>
      </c>
      <c r="J3724" s="16" t="n">
        <v>7</v>
      </c>
      <c r="K3724" s="16" t="n">
        <v>3</v>
      </c>
      <c r="L3724" s="16" t="s">
        <v>41</v>
      </c>
      <c r="M3724" s="18" t="n">
        <f aca="false">IF(ISNUMBER(B3724),B3724,IF(MID(B3724,3,1)="-",DATE(VALUE(RIGHT(B3724,4)),VALUE(MID(B3724,4,2)),VALUE(LEFT(B3724,2))),DATE(VALUE(LEFT(B3724,4)),VALUE(MID(B3724,6,2)),VALUE(RIGHT(B3724,2)))))</f>
        <v>45953</v>
      </c>
      <c r="N3724" s="16" t="n">
        <f aca="false">MONTH(M3724)</f>
        <v>10</v>
      </c>
      <c r="O3724" s="16" t="str">
        <f aca="false">PROPER(TRIM(H3724))</f>
        <v>Mumbai</v>
      </c>
      <c r="P3724" s="16" t="str">
        <f aca="false">IFERROR(VLOOKUP(O3724,city_map!$A$2:$B$6,2,FALSE()),O3724)</f>
        <v>Mumbai</v>
      </c>
      <c r="Q3724" s="16" t="n">
        <f aca="false">IF(ISNUMBER(F3724),F3724,VALUE(SUBSTITUTE(SUBSTITUTE(F3724,"₹",""),",","")))</f>
        <v>1141</v>
      </c>
      <c r="R3724" s="16" t="n">
        <f aca="false">IF(E3724=99,1,E3724)</f>
        <v>1</v>
      </c>
      <c r="S3724" s="16" t="n">
        <f aca="false">IF(G3724="",0,G3724)</f>
        <v>0.3</v>
      </c>
      <c r="T3724" s="16" t="str">
        <f aca="false">IF(I3724="","Unknown",IF(I3724="upi","UPI",I3724))</f>
        <v>UPI</v>
      </c>
      <c r="U3724" s="16" t="str">
        <f aca="false">IF(L3724="Yes","Y",IF(L3724="No","N",L3724))</f>
        <v>N</v>
      </c>
      <c r="V3724" s="19" t="n">
        <f aca="false">ROUND(R3724*Q3724*(1-S3724),2)</f>
        <v>798.7</v>
      </c>
      <c r="W3724" s="16" t="str">
        <f aca="false">_xlfn.XLOOKUP(D3724,products!$A$2:$A$61,products!$C$2:$C$61,"Not found")</f>
        <v>Electronics</v>
      </c>
    </row>
    <row r="3725" customFormat="false" ht="15" hidden="false" customHeight="false" outlineLevel="0" collapsed="false">
      <c r="A3725" s="16" t="s">
        <v>5071</v>
      </c>
      <c r="B3725" s="16" t="s">
        <v>5070</v>
      </c>
      <c r="C3725" s="16" t="s">
        <v>780</v>
      </c>
      <c r="D3725" s="16" t="s">
        <v>55</v>
      </c>
      <c r="E3725" s="16" t="n">
        <v>1</v>
      </c>
      <c r="F3725" s="16" t="n">
        <v>1900</v>
      </c>
      <c r="G3725" s="16" t="n">
        <v>0.2</v>
      </c>
      <c r="H3725" s="16" t="s">
        <v>112</v>
      </c>
      <c r="I3725" s="16"/>
      <c r="J3725" s="16" t="n">
        <v>5</v>
      </c>
      <c r="K3725" s="16" t="n">
        <v>4</v>
      </c>
      <c r="L3725" s="16" t="s">
        <v>41</v>
      </c>
      <c r="M3725" s="18" t="n">
        <f aca="false">IF(ISNUMBER(B3725),B3725,IF(MID(B3725,3,1)="-",DATE(VALUE(RIGHT(B3725,4)),VALUE(MID(B3725,4,2)),VALUE(LEFT(B3725,2))),DATE(VALUE(LEFT(B3725,4)),VALUE(MID(B3725,6,2)),VALUE(RIGHT(B3725,2)))))</f>
        <v>45953</v>
      </c>
      <c r="N3725" s="16" t="n">
        <f aca="false">MONTH(M3725)</f>
        <v>10</v>
      </c>
      <c r="O3725" s="16" t="str">
        <f aca="false">PROPER(TRIM(H3725))</f>
        <v>Mumbai</v>
      </c>
      <c r="P3725" s="16" t="str">
        <f aca="false">IFERROR(VLOOKUP(O3725,city_map!$A$2:$B$6,2,FALSE()),O3725)</f>
        <v>Mumbai</v>
      </c>
      <c r="Q3725" s="16" t="n">
        <f aca="false">IF(ISNUMBER(F3725),F3725,VALUE(SUBSTITUTE(SUBSTITUTE(F3725,"₹",""),",","")))</f>
        <v>1900</v>
      </c>
      <c r="R3725" s="16" t="n">
        <f aca="false">IF(E3725=99,1,E3725)</f>
        <v>1</v>
      </c>
      <c r="S3725" s="16" t="n">
        <f aca="false">IF(G3725="",0,G3725)</f>
        <v>0.2</v>
      </c>
      <c r="T3725" s="16" t="str">
        <f aca="false">IF(I3725="","Unknown",IF(I3725="upi","UPI",I3725))</f>
        <v>Unknown</v>
      </c>
      <c r="U3725" s="16" t="str">
        <f aca="false">IF(L3725="Yes","Y",IF(L3725="No","N",L3725))</f>
        <v>N</v>
      </c>
      <c r="V3725" s="19" t="n">
        <f aca="false">ROUND(R3725*Q3725*(1-S3725),2)</f>
        <v>1520</v>
      </c>
      <c r="W3725" s="16" t="str">
        <f aca="false">_xlfn.XLOOKUP(D3725,products!$A$2:$A$61,products!$C$2:$C$61,"Not found")</f>
        <v>Home</v>
      </c>
    </row>
    <row r="3726" customFormat="false" ht="15" hidden="false" customHeight="false" outlineLevel="0" collapsed="false">
      <c r="A3726" s="16" t="s">
        <v>5072</v>
      </c>
      <c r="B3726" s="16" t="s">
        <v>5070</v>
      </c>
      <c r="C3726" s="16" t="s">
        <v>2738</v>
      </c>
      <c r="D3726" s="16" t="s">
        <v>639</v>
      </c>
      <c r="E3726" s="16" t="n">
        <v>1</v>
      </c>
      <c r="F3726" s="16" t="n">
        <v>784</v>
      </c>
      <c r="G3726" s="16" t="n">
        <v>0.1</v>
      </c>
      <c r="H3726" s="16" t="s">
        <v>112</v>
      </c>
      <c r="I3726" s="16" t="s">
        <v>40</v>
      </c>
      <c r="J3726" s="16" t="n">
        <v>3</v>
      </c>
      <c r="K3726" s="16" t="n">
        <v>5</v>
      </c>
      <c r="L3726" s="16" t="s">
        <v>41</v>
      </c>
      <c r="M3726" s="18" t="n">
        <f aca="false">IF(ISNUMBER(B3726),B3726,IF(MID(B3726,3,1)="-",DATE(VALUE(RIGHT(B3726,4)),VALUE(MID(B3726,4,2)),VALUE(LEFT(B3726,2))),DATE(VALUE(LEFT(B3726,4)),VALUE(MID(B3726,6,2)),VALUE(RIGHT(B3726,2)))))</f>
        <v>45953</v>
      </c>
      <c r="N3726" s="16" t="n">
        <f aca="false">MONTH(M3726)</f>
        <v>10</v>
      </c>
      <c r="O3726" s="16" t="str">
        <f aca="false">PROPER(TRIM(H3726))</f>
        <v>Mumbai</v>
      </c>
      <c r="P3726" s="16" t="str">
        <f aca="false">IFERROR(VLOOKUP(O3726,city_map!$A$2:$B$6,2,FALSE()),O3726)</f>
        <v>Mumbai</v>
      </c>
      <c r="Q3726" s="16" t="n">
        <f aca="false">IF(ISNUMBER(F3726),F3726,VALUE(SUBSTITUTE(SUBSTITUTE(F3726,"₹",""),",","")))</f>
        <v>784</v>
      </c>
      <c r="R3726" s="16" t="n">
        <f aca="false">IF(E3726=99,1,E3726)</f>
        <v>1</v>
      </c>
      <c r="S3726" s="16" t="n">
        <f aca="false">IF(G3726="",0,G3726)</f>
        <v>0.1</v>
      </c>
      <c r="T3726" s="16" t="str">
        <f aca="false">IF(I3726="","Unknown",IF(I3726="upi","UPI",I3726))</f>
        <v>COD</v>
      </c>
      <c r="U3726" s="16" t="str">
        <f aca="false">IF(L3726="Yes","Y",IF(L3726="No","N",L3726))</f>
        <v>N</v>
      </c>
      <c r="V3726" s="19" t="n">
        <f aca="false">ROUND(R3726*Q3726*(1-S3726),2)</f>
        <v>705.6</v>
      </c>
      <c r="W3726" s="16" t="str">
        <f aca="false">_xlfn.XLOOKUP(D3726,products!$A$2:$A$61,products!$C$2:$C$61,"Not found")</f>
        <v>Beauty</v>
      </c>
    </row>
    <row r="3727" customFormat="false" ht="15" hidden="false" customHeight="false" outlineLevel="0" collapsed="false">
      <c r="A3727" s="16" t="s">
        <v>5073</v>
      </c>
      <c r="B3727" s="16" t="s">
        <v>5070</v>
      </c>
      <c r="C3727" s="16" t="s">
        <v>1534</v>
      </c>
      <c r="D3727" s="16" t="s">
        <v>184</v>
      </c>
      <c r="E3727" s="16" t="n">
        <v>1</v>
      </c>
      <c r="F3727" s="16" t="n">
        <v>1252</v>
      </c>
      <c r="G3727" s="16" t="n">
        <v>0.25</v>
      </c>
      <c r="H3727" s="16" t="s">
        <v>81</v>
      </c>
      <c r="I3727" s="16" t="s">
        <v>40</v>
      </c>
      <c r="J3727" s="16" t="n">
        <v>7</v>
      </c>
      <c r="K3727" s="16" t="n">
        <v>3</v>
      </c>
      <c r="L3727" s="16" t="s">
        <v>57</v>
      </c>
      <c r="M3727" s="18" t="n">
        <f aca="false">IF(ISNUMBER(B3727),B3727,IF(MID(B3727,3,1)="-",DATE(VALUE(RIGHT(B3727,4)),VALUE(MID(B3727,4,2)),VALUE(LEFT(B3727,2))),DATE(VALUE(LEFT(B3727,4)),VALUE(MID(B3727,6,2)),VALUE(RIGHT(B3727,2)))))</f>
        <v>45953</v>
      </c>
      <c r="N3727" s="16" t="n">
        <f aca="false">MONTH(M3727)</f>
        <v>10</v>
      </c>
      <c r="O3727" s="16" t="str">
        <f aca="false">PROPER(TRIM(H3727))</f>
        <v>Hyderabad</v>
      </c>
      <c r="P3727" s="16" t="str">
        <f aca="false">IFERROR(VLOOKUP(O3727,city_map!$A$2:$B$6,2,FALSE()),O3727)</f>
        <v>Hyderabad</v>
      </c>
      <c r="Q3727" s="16" t="n">
        <f aca="false">IF(ISNUMBER(F3727),F3727,VALUE(SUBSTITUTE(SUBSTITUTE(F3727,"₹",""),",","")))</f>
        <v>1252</v>
      </c>
      <c r="R3727" s="16" t="n">
        <f aca="false">IF(E3727=99,1,E3727)</f>
        <v>1</v>
      </c>
      <c r="S3727" s="16" t="n">
        <f aca="false">IF(G3727="",0,G3727)</f>
        <v>0.25</v>
      </c>
      <c r="T3727" s="16" t="str">
        <f aca="false">IF(I3727="","Unknown",IF(I3727="upi","UPI",I3727))</f>
        <v>COD</v>
      </c>
      <c r="U3727" s="16" t="str">
        <f aca="false">IF(L3727="Yes","Y",IF(L3727="No","N",L3727))</f>
        <v>Y</v>
      </c>
      <c r="V3727" s="19" t="n">
        <f aca="false">ROUND(R3727*Q3727*(1-S3727),2)</f>
        <v>939</v>
      </c>
      <c r="W3727" s="16" t="str">
        <f aca="false">_xlfn.XLOOKUP(D3727,products!$A$2:$A$61,products!$C$2:$C$61,"Not found")</f>
        <v>Home</v>
      </c>
    </row>
    <row r="3728" customFormat="false" ht="15" hidden="false" customHeight="false" outlineLevel="0" collapsed="false">
      <c r="A3728" s="16" t="s">
        <v>5074</v>
      </c>
      <c r="B3728" s="16" t="s">
        <v>5070</v>
      </c>
      <c r="C3728" s="16" t="s">
        <v>687</v>
      </c>
      <c r="D3728" s="16" t="s">
        <v>142</v>
      </c>
      <c r="E3728" s="16" t="n">
        <v>1</v>
      </c>
      <c r="F3728" s="16" t="n">
        <v>592</v>
      </c>
      <c r="G3728" s="16" t="n">
        <v>0.1</v>
      </c>
      <c r="H3728" s="16" t="s">
        <v>39</v>
      </c>
      <c r="I3728" s="16" t="s">
        <v>60</v>
      </c>
      <c r="J3728" s="16" t="n">
        <v>6</v>
      </c>
      <c r="K3728" s="16" t="n">
        <v>5</v>
      </c>
      <c r="L3728" s="16" t="s">
        <v>41</v>
      </c>
      <c r="M3728" s="18" t="n">
        <f aca="false">IF(ISNUMBER(B3728),B3728,IF(MID(B3728,3,1)="-",DATE(VALUE(RIGHT(B3728,4)),VALUE(MID(B3728,4,2)),VALUE(LEFT(B3728,2))),DATE(VALUE(LEFT(B3728,4)),VALUE(MID(B3728,6,2)),VALUE(RIGHT(B3728,2)))))</f>
        <v>45953</v>
      </c>
      <c r="N3728" s="16" t="n">
        <f aca="false">MONTH(M3728)</f>
        <v>10</v>
      </c>
      <c r="O3728" s="16" t="str">
        <f aca="false">PROPER(TRIM(H3728))</f>
        <v>Delhi</v>
      </c>
      <c r="P3728" s="16" t="str">
        <f aca="false">IFERROR(VLOOKUP(O3728,city_map!$A$2:$B$6,2,FALSE()),O3728)</f>
        <v>Delhi</v>
      </c>
      <c r="Q3728" s="16" t="n">
        <f aca="false">IF(ISNUMBER(F3728),F3728,VALUE(SUBSTITUTE(SUBSTITUTE(F3728,"₹",""),",","")))</f>
        <v>592</v>
      </c>
      <c r="R3728" s="16" t="n">
        <f aca="false">IF(E3728=99,1,E3728)</f>
        <v>1</v>
      </c>
      <c r="S3728" s="16" t="n">
        <f aca="false">IF(G3728="",0,G3728)</f>
        <v>0.1</v>
      </c>
      <c r="T3728" s="16" t="str">
        <f aca="false">IF(I3728="","Unknown",IF(I3728="upi","UPI",I3728))</f>
        <v>UPI</v>
      </c>
      <c r="U3728" s="16" t="str">
        <f aca="false">IF(L3728="Yes","Y",IF(L3728="No","N",L3728))</f>
        <v>N</v>
      </c>
      <c r="V3728" s="19" t="n">
        <f aca="false">ROUND(R3728*Q3728*(1-S3728),2)</f>
        <v>532.8</v>
      </c>
      <c r="W3728" s="16" t="str">
        <f aca="false">_xlfn.XLOOKUP(D3728,products!$A$2:$A$61,products!$C$2:$C$61,"Not found")</f>
        <v>Home</v>
      </c>
    </row>
    <row r="3729" customFormat="false" ht="15" hidden="false" customHeight="false" outlineLevel="0" collapsed="false">
      <c r="A3729" s="16" t="s">
        <v>5075</v>
      </c>
      <c r="B3729" s="16" t="s">
        <v>5070</v>
      </c>
      <c r="C3729" s="16" t="s">
        <v>2689</v>
      </c>
      <c r="D3729" s="16" t="s">
        <v>92</v>
      </c>
      <c r="E3729" s="16" t="n">
        <v>4</v>
      </c>
      <c r="F3729" s="16" t="n">
        <v>3833</v>
      </c>
      <c r="G3729" s="16" t="n">
        <v>0.4</v>
      </c>
      <c r="H3729" s="16" t="s">
        <v>39</v>
      </c>
      <c r="I3729" s="16" t="s">
        <v>71</v>
      </c>
      <c r="J3729" s="16" t="n">
        <v>5</v>
      </c>
      <c r="K3729" s="16" t="n">
        <v>4</v>
      </c>
      <c r="L3729" s="16" t="s">
        <v>41</v>
      </c>
      <c r="M3729" s="18" t="n">
        <f aca="false">IF(ISNUMBER(B3729),B3729,IF(MID(B3729,3,1)="-",DATE(VALUE(RIGHT(B3729,4)),VALUE(MID(B3729,4,2)),VALUE(LEFT(B3729,2))),DATE(VALUE(LEFT(B3729,4)),VALUE(MID(B3729,6,2)),VALUE(RIGHT(B3729,2)))))</f>
        <v>45953</v>
      </c>
      <c r="N3729" s="16" t="n">
        <f aca="false">MONTH(M3729)</f>
        <v>10</v>
      </c>
      <c r="O3729" s="16" t="str">
        <f aca="false">PROPER(TRIM(H3729))</f>
        <v>Delhi</v>
      </c>
      <c r="P3729" s="16" t="str">
        <f aca="false">IFERROR(VLOOKUP(O3729,city_map!$A$2:$B$6,2,FALSE()),O3729)</f>
        <v>Delhi</v>
      </c>
      <c r="Q3729" s="16" t="n">
        <f aca="false">IF(ISNUMBER(F3729),F3729,VALUE(SUBSTITUTE(SUBSTITUTE(F3729,"₹",""),",","")))</f>
        <v>3833</v>
      </c>
      <c r="R3729" s="16" t="n">
        <f aca="false">IF(E3729=99,1,E3729)</f>
        <v>4</v>
      </c>
      <c r="S3729" s="16" t="n">
        <f aca="false">IF(G3729="",0,G3729)</f>
        <v>0.4</v>
      </c>
      <c r="T3729" s="16" t="str">
        <f aca="false">IF(I3729="","Unknown",IF(I3729="upi","UPI",I3729))</f>
        <v>Credit Card</v>
      </c>
      <c r="U3729" s="16" t="str">
        <f aca="false">IF(L3729="Yes","Y",IF(L3729="No","N",L3729))</f>
        <v>N</v>
      </c>
      <c r="V3729" s="19" t="n">
        <f aca="false">ROUND(R3729*Q3729*(1-S3729),2)</f>
        <v>9199.2</v>
      </c>
      <c r="W3729" s="16" t="str">
        <f aca="false">_xlfn.XLOOKUP(D3729,products!$A$2:$A$61,products!$C$2:$C$61,"Not found")</f>
        <v>Electronics</v>
      </c>
    </row>
    <row r="3730" customFormat="false" ht="15" hidden="false" customHeight="false" outlineLevel="0" collapsed="false">
      <c r="A3730" s="16" t="s">
        <v>5076</v>
      </c>
      <c r="B3730" s="16" t="s">
        <v>5070</v>
      </c>
      <c r="C3730" s="16" t="s">
        <v>1310</v>
      </c>
      <c r="D3730" s="16" t="s">
        <v>179</v>
      </c>
      <c r="E3730" s="16" t="n">
        <v>2</v>
      </c>
      <c r="F3730" s="16" t="n">
        <v>2570</v>
      </c>
      <c r="G3730" s="16" t="n">
        <v>0.1</v>
      </c>
      <c r="H3730" s="16" t="s">
        <v>46</v>
      </c>
      <c r="I3730" s="16" t="s">
        <v>60</v>
      </c>
      <c r="J3730" s="16" t="n">
        <v>4</v>
      </c>
      <c r="K3730" s="16" t="n">
        <v>4</v>
      </c>
      <c r="L3730" s="16" t="s">
        <v>41</v>
      </c>
      <c r="M3730" s="18" t="n">
        <f aca="false">IF(ISNUMBER(B3730),B3730,IF(MID(B3730,3,1)="-",DATE(VALUE(RIGHT(B3730,4)),VALUE(MID(B3730,4,2)),VALUE(LEFT(B3730,2))),DATE(VALUE(LEFT(B3730,4)),VALUE(MID(B3730,6,2)),VALUE(RIGHT(B3730,2)))))</f>
        <v>45953</v>
      </c>
      <c r="N3730" s="16" t="n">
        <f aca="false">MONTH(M3730)</f>
        <v>10</v>
      </c>
      <c r="O3730" s="16" t="str">
        <f aca="false">PROPER(TRIM(H3730))</f>
        <v>Chennai</v>
      </c>
      <c r="P3730" s="16" t="str">
        <f aca="false">IFERROR(VLOOKUP(O3730,city_map!$A$2:$B$6,2,FALSE()),O3730)</f>
        <v>Chennai</v>
      </c>
      <c r="Q3730" s="16" t="n">
        <f aca="false">IF(ISNUMBER(F3730),F3730,VALUE(SUBSTITUTE(SUBSTITUTE(F3730,"₹",""),",","")))</f>
        <v>2570</v>
      </c>
      <c r="R3730" s="16" t="n">
        <f aca="false">IF(E3730=99,1,E3730)</f>
        <v>2</v>
      </c>
      <c r="S3730" s="16" t="n">
        <f aca="false">IF(G3730="",0,G3730)</f>
        <v>0.1</v>
      </c>
      <c r="T3730" s="16" t="str">
        <f aca="false">IF(I3730="","Unknown",IF(I3730="upi","UPI",I3730))</f>
        <v>UPI</v>
      </c>
      <c r="U3730" s="16" t="str">
        <f aca="false">IF(L3730="Yes","Y",IF(L3730="No","N",L3730))</f>
        <v>N</v>
      </c>
      <c r="V3730" s="19" t="n">
        <f aca="false">ROUND(R3730*Q3730*(1-S3730),2)</f>
        <v>4626</v>
      </c>
      <c r="W3730" s="16" t="str">
        <f aca="false">_xlfn.XLOOKUP(D3730,products!$A$2:$A$61,products!$C$2:$C$61,"Not found")</f>
        <v>Electronics</v>
      </c>
    </row>
    <row r="3731" customFormat="false" ht="15" hidden="false" customHeight="false" outlineLevel="0" collapsed="false">
      <c r="A3731" s="16" t="s">
        <v>5077</v>
      </c>
      <c r="B3731" s="16" t="s">
        <v>5070</v>
      </c>
      <c r="C3731" s="16" t="s">
        <v>2493</v>
      </c>
      <c r="D3731" s="16" t="s">
        <v>222</v>
      </c>
      <c r="E3731" s="16" t="n">
        <v>1</v>
      </c>
      <c r="F3731" s="16" t="n">
        <v>1892</v>
      </c>
      <c r="G3731" s="16" t="n">
        <v>0.2</v>
      </c>
      <c r="H3731" s="16" t="s">
        <v>39</v>
      </c>
      <c r="I3731" s="16" t="s">
        <v>47</v>
      </c>
      <c r="J3731" s="16" t="n">
        <v>4</v>
      </c>
      <c r="K3731" s="16" t="n">
        <v>5</v>
      </c>
      <c r="L3731" s="16" t="s">
        <v>41</v>
      </c>
      <c r="M3731" s="18" t="n">
        <f aca="false">IF(ISNUMBER(B3731),B3731,IF(MID(B3731,3,1)="-",DATE(VALUE(RIGHT(B3731,4)),VALUE(MID(B3731,4,2)),VALUE(LEFT(B3731,2))),DATE(VALUE(LEFT(B3731,4)),VALUE(MID(B3731,6,2)),VALUE(RIGHT(B3731,2)))))</f>
        <v>45953</v>
      </c>
      <c r="N3731" s="16" t="n">
        <f aca="false">MONTH(M3731)</f>
        <v>10</v>
      </c>
      <c r="O3731" s="16" t="str">
        <f aca="false">PROPER(TRIM(H3731))</f>
        <v>Delhi</v>
      </c>
      <c r="P3731" s="16" t="str">
        <f aca="false">IFERROR(VLOOKUP(O3731,city_map!$A$2:$B$6,2,FALSE()),O3731)</f>
        <v>Delhi</v>
      </c>
      <c r="Q3731" s="16" t="n">
        <f aca="false">IF(ISNUMBER(F3731),F3731,VALUE(SUBSTITUTE(SUBSTITUTE(F3731,"₹",""),",","")))</f>
        <v>1892</v>
      </c>
      <c r="R3731" s="16" t="n">
        <f aca="false">IF(E3731=99,1,E3731)</f>
        <v>1</v>
      </c>
      <c r="S3731" s="16" t="n">
        <f aca="false">IF(G3731="",0,G3731)</f>
        <v>0.2</v>
      </c>
      <c r="T3731" s="16" t="str">
        <f aca="false">IF(I3731="","Unknown",IF(I3731="upi","UPI",I3731))</f>
        <v>Debit Card</v>
      </c>
      <c r="U3731" s="16" t="str">
        <f aca="false">IF(L3731="Yes","Y",IF(L3731="No","N",L3731))</f>
        <v>N</v>
      </c>
      <c r="V3731" s="19" t="n">
        <f aca="false">ROUND(R3731*Q3731*(1-S3731),2)</f>
        <v>1513.6</v>
      </c>
      <c r="W3731" s="16" t="str">
        <f aca="false">_xlfn.XLOOKUP(D3731,products!$A$2:$A$61,products!$C$2:$C$61,"Not found")</f>
        <v>Fashion</v>
      </c>
    </row>
    <row r="3732" customFormat="false" ht="15" hidden="false" customHeight="false" outlineLevel="0" collapsed="false">
      <c r="A3732" s="16" t="s">
        <v>5078</v>
      </c>
      <c r="B3732" s="16" t="s">
        <v>5070</v>
      </c>
      <c r="C3732" s="16" t="s">
        <v>732</v>
      </c>
      <c r="D3732" s="16" t="s">
        <v>250</v>
      </c>
      <c r="E3732" s="16" t="n">
        <v>1</v>
      </c>
      <c r="F3732" s="16" t="n">
        <v>709</v>
      </c>
      <c r="G3732" s="16" t="n">
        <v>0.1</v>
      </c>
      <c r="H3732" s="16" t="s">
        <v>39</v>
      </c>
      <c r="I3732" s="16" t="s">
        <v>71</v>
      </c>
      <c r="J3732" s="16" t="n">
        <v>3</v>
      </c>
      <c r="K3732" s="16" t="n">
        <v>2</v>
      </c>
      <c r="L3732" s="16" t="s">
        <v>57</v>
      </c>
      <c r="M3732" s="18" t="n">
        <f aca="false">IF(ISNUMBER(B3732),B3732,IF(MID(B3732,3,1)="-",DATE(VALUE(RIGHT(B3732,4)),VALUE(MID(B3732,4,2)),VALUE(LEFT(B3732,2))),DATE(VALUE(LEFT(B3732,4)),VALUE(MID(B3732,6,2)),VALUE(RIGHT(B3732,2)))))</f>
        <v>45953</v>
      </c>
      <c r="N3732" s="16" t="n">
        <f aca="false">MONTH(M3732)</f>
        <v>10</v>
      </c>
      <c r="O3732" s="16" t="str">
        <f aca="false">PROPER(TRIM(H3732))</f>
        <v>Delhi</v>
      </c>
      <c r="P3732" s="16" t="str">
        <f aca="false">IFERROR(VLOOKUP(O3732,city_map!$A$2:$B$6,2,FALSE()),O3732)</f>
        <v>Delhi</v>
      </c>
      <c r="Q3732" s="16" t="n">
        <f aca="false">IF(ISNUMBER(F3732),F3732,VALUE(SUBSTITUTE(SUBSTITUTE(F3732,"₹",""),",","")))</f>
        <v>709</v>
      </c>
      <c r="R3732" s="16" t="n">
        <f aca="false">IF(E3732=99,1,E3732)</f>
        <v>1</v>
      </c>
      <c r="S3732" s="16" t="n">
        <f aca="false">IF(G3732="",0,G3732)</f>
        <v>0.1</v>
      </c>
      <c r="T3732" s="16" t="str">
        <f aca="false">IF(I3732="","Unknown",IF(I3732="upi","UPI",I3732))</f>
        <v>Credit Card</v>
      </c>
      <c r="U3732" s="16" t="str">
        <f aca="false">IF(L3732="Yes","Y",IF(L3732="No","N",L3732))</f>
        <v>Y</v>
      </c>
      <c r="V3732" s="19" t="n">
        <f aca="false">ROUND(R3732*Q3732*(1-S3732),2)</f>
        <v>638.1</v>
      </c>
      <c r="W3732" s="16" t="str">
        <f aca="false">_xlfn.XLOOKUP(D3732,products!$A$2:$A$61,products!$C$2:$C$61,"Not found")</f>
        <v>Home</v>
      </c>
    </row>
    <row r="3733" customFormat="false" ht="15" hidden="false" customHeight="false" outlineLevel="0" collapsed="false">
      <c r="A3733" s="16" t="s">
        <v>5079</v>
      </c>
      <c r="B3733" s="16" t="s">
        <v>5070</v>
      </c>
      <c r="C3733" s="16" t="s">
        <v>619</v>
      </c>
      <c r="D3733" s="16" t="s">
        <v>184</v>
      </c>
      <c r="E3733" s="16" t="n">
        <v>1</v>
      </c>
      <c r="F3733" s="16" t="n">
        <v>1254</v>
      </c>
      <c r="G3733" s="16" t="n">
        <v>0.2</v>
      </c>
      <c r="H3733" s="16" t="s">
        <v>112</v>
      </c>
      <c r="I3733" s="16" t="s">
        <v>40</v>
      </c>
      <c r="J3733" s="16" t="n">
        <v>3</v>
      </c>
      <c r="K3733" s="16" t="n">
        <v>4</v>
      </c>
      <c r="L3733" s="16" t="s">
        <v>41</v>
      </c>
      <c r="M3733" s="18" t="n">
        <f aca="false">IF(ISNUMBER(B3733),B3733,IF(MID(B3733,3,1)="-",DATE(VALUE(RIGHT(B3733,4)),VALUE(MID(B3733,4,2)),VALUE(LEFT(B3733,2))),DATE(VALUE(LEFT(B3733,4)),VALUE(MID(B3733,6,2)),VALUE(RIGHT(B3733,2)))))</f>
        <v>45953</v>
      </c>
      <c r="N3733" s="16" t="n">
        <f aca="false">MONTH(M3733)</f>
        <v>10</v>
      </c>
      <c r="O3733" s="16" t="str">
        <f aca="false">PROPER(TRIM(H3733))</f>
        <v>Mumbai</v>
      </c>
      <c r="P3733" s="16" t="str">
        <f aca="false">IFERROR(VLOOKUP(O3733,city_map!$A$2:$B$6,2,FALSE()),O3733)</f>
        <v>Mumbai</v>
      </c>
      <c r="Q3733" s="16" t="n">
        <f aca="false">IF(ISNUMBER(F3733),F3733,VALUE(SUBSTITUTE(SUBSTITUTE(F3733,"₹",""),",","")))</f>
        <v>1254</v>
      </c>
      <c r="R3733" s="16" t="n">
        <f aca="false">IF(E3733=99,1,E3733)</f>
        <v>1</v>
      </c>
      <c r="S3733" s="16" t="n">
        <f aca="false">IF(G3733="",0,G3733)</f>
        <v>0.2</v>
      </c>
      <c r="T3733" s="16" t="str">
        <f aca="false">IF(I3733="","Unknown",IF(I3733="upi","UPI",I3733))</f>
        <v>COD</v>
      </c>
      <c r="U3733" s="16" t="str">
        <f aca="false">IF(L3733="Yes","Y",IF(L3733="No","N",L3733))</f>
        <v>N</v>
      </c>
      <c r="V3733" s="19" t="n">
        <f aca="false">ROUND(R3733*Q3733*(1-S3733),2)</f>
        <v>1003.2</v>
      </c>
      <c r="W3733" s="16" t="str">
        <f aca="false">_xlfn.XLOOKUP(D3733,products!$A$2:$A$61,products!$C$2:$C$61,"Not found")</f>
        <v>Home</v>
      </c>
    </row>
    <row r="3734" customFormat="false" ht="15" hidden="false" customHeight="false" outlineLevel="0" collapsed="false">
      <c r="A3734" s="16" t="s">
        <v>5080</v>
      </c>
      <c r="B3734" s="16" t="s">
        <v>5070</v>
      </c>
      <c r="C3734" s="16" t="s">
        <v>1347</v>
      </c>
      <c r="D3734" s="16" t="s">
        <v>341</v>
      </c>
      <c r="E3734" s="16" t="n">
        <v>2</v>
      </c>
      <c r="F3734" s="16" t="n">
        <v>1145</v>
      </c>
      <c r="G3734" s="16" t="n">
        <v>0.4</v>
      </c>
      <c r="H3734" s="16" t="s">
        <v>46</v>
      </c>
      <c r="I3734" s="16" t="s">
        <v>60</v>
      </c>
      <c r="J3734" s="16" t="n">
        <v>3</v>
      </c>
      <c r="K3734" s="16" t="n">
        <v>5</v>
      </c>
      <c r="L3734" s="16" t="s">
        <v>41</v>
      </c>
      <c r="M3734" s="18" t="n">
        <f aca="false">IF(ISNUMBER(B3734),B3734,IF(MID(B3734,3,1)="-",DATE(VALUE(RIGHT(B3734,4)),VALUE(MID(B3734,4,2)),VALUE(LEFT(B3734,2))),DATE(VALUE(LEFT(B3734,4)),VALUE(MID(B3734,6,2)),VALUE(RIGHT(B3734,2)))))</f>
        <v>45953</v>
      </c>
      <c r="N3734" s="16" t="n">
        <f aca="false">MONTH(M3734)</f>
        <v>10</v>
      </c>
      <c r="O3734" s="16" t="str">
        <f aca="false">PROPER(TRIM(H3734))</f>
        <v>Chennai</v>
      </c>
      <c r="P3734" s="16" t="str">
        <f aca="false">IFERROR(VLOOKUP(O3734,city_map!$A$2:$B$6,2,FALSE()),O3734)</f>
        <v>Chennai</v>
      </c>
      <c r="Q3734" s="16" t="n">
        <f aca="false">IF(ISNUMBER(F3734),F3734,VALUE(SUBSTITUTE(SUBSTITUTE(F3734,"₹",""),",","")))</f>
        <v>1145</v>
      </c>
      <c r="R3734" s="16" t="n">
        <f aca="false">IF(E3734=99,1,E3734)</f>
        <v>2</v>
      </c>
      <c r="S3734" s="16" t="n">
        <f aca="false">IF(G3734="",0,G3734)</f>
        <v>0.4</v>
      </c>
      <c r="T3734" s="16" t="str">
        <f aca="false">IF(I3734="","Unknown",IF(I3734="upi","UPI",I3734))</f>
        <v>UPI</v>
      </c>
      <c r="U3734" s="16" t="str">
        <f aca="false">IF(L3734="Yes","Y",IF(L3734="No","N",L3734))</f>
        <v>N</v>
      </c>
      <c r="V3734" s="19" t="n">
        <f aca="false">ROUND(R3734*Q3734*(1-S3734),2)</f>
        <v>1374</v>
      </c>
      <c r="W3734" s="16" t="str">
        <f aca="false">_xlfn.XLOOKUP(D3734,products!$A$2:$A$61,products!$C$2:$C$61,"Not found")</f>
        <v>Home</v>
      </c>
    </row>
    <row r="3735" customFormat="false" ht="15" hidden="false" customHeight="false" outlineLevel="0" collapsed="false">
      <c r="A3735" s="16" t="s">
        <v>5081</v>
      </c>
      <c r="B3735" s="16" t="s">
        <v>5070</v>
      </c>
      <c r="C3735" s="16" t="s">
        <v>2259</v>
      </c>
      <c r="D3735" s="16" t="s">
        <v>38</v>
      </c>
      <c r="E3735" s="16" t="n">
        <v>1</v>
      </c>
      <c r="F3735" s="16" t="n">
        <v>342</v>
      </c>
      <c r="G3735" s="16" t="n">
        <v>0.1</v>
      </c>
      <c r="H3735" s="16" t="s">
        <v>81</v>
      </c>
      <c r="I3735" s="16" t="s">
        <v>60</v>
      </c>
      <c r="J3735" s="16" t="n">
        <v>3</v>
      </c>
      <c r="K3735" s="16" t="n">
        <v>5</v>
      </c>
      <c r="L3735" s="16" t="s">
        <v>41</v>
      </c>
      <c r="M3735" s="18" t="n">
        <f aca="false">IF(ISNUMBER(B3735),B3735,IF(MID(B3735,3,1)="-",DATE(VALUE(RIGHT(B3735,4)),VALUE(MID(B3735,4,2)),VALUE(LEFT(B3735,2))),DATE(VALUE(LEFT(B3735,4)),VALUE(MID(B3735,6,2)),VALUE(RIGHT(B3735,2)))))</f>
        <v>45953</v>
      </c>
      <c r="N3735" s="16" t="n">
        <f aca="false">MONTH(M3735)</f>
        <v>10</v>
      </c>
      <c r="O3735" s="16" t="str">
        <f aca="false">PROPER(TRIM(H3735))</f>
        <v>Hyderabad</v>
      </c>
      <c r="P3735" s="16" t="str">
        <f aca="false">IFERROR(VLOOKUP(O3735,city_map!$A$2:$B$6,2,FALSE()),O3735)</f>
        <v>Hyderabad</v>
      </c>
      <c r="Q3735" s="16" t="n">
        <f aca="false">IF(ISNUMBER(F3735),F3735,VALUE(SUBSTITUTE(SUBSTITUTE(F3735,"₹",""),",","")))</f>
        <v>342</v>
      </c>
      <c r="R3735" s="16" t="n">
        <f aca="false">IF(E3735=99,1,E3735)</f>
        <v>1</v>
      </c>
      <c r="S3735" s="16" t="n">
        <f aca="false">IF(G3735="",0,G3735)</f>
        <v>0.1</v>
      </c>
      <c r="T3735" s="16" t="str">
        <f aca="false">IF(I3735="","Unknown",IF(I3735="upi","UPI",I3735))</f>
        <v>UPI</v>
      </c>
      <c r="U3735" s="16" t="str">
        <f aca="false">IF(L3735="Yes","Y",IF(L3735="No","N",L3735))</f>
        <v>N</v>
      </c>
      <c r="V3735" s="19" t="n">
        <f aca="false">ROUND(R3735*Q3735*(1-S3735),2)</f>
        <v>307.8</v>
      </c>
      <c r="W3735" s="16" t="str">
        <f aca="false">_xlfn.XLOOKUP(D3735,products!$A$2:$A$61,products!$C$2:$C$61,"Not found")</f>
        <v>Books</v>
      </c>
    </row>
    <row r="3736" customFormat="false" ht="15" hidden="false" customHeight="false" outlineLevel="0" collapsed="false">
      <c r="A3736" s="16" t="s">
        <v>5082</v>
      </c>
      <c r="B3736" s="16" t="s">
        <v>5070</v>
      </c>
      <c r="C3736" s="16" t="s">
        <v>817</v>
      </c>
      <c r="D3736" s="16" t="s">
        <v>440</v>
      </c>
      <c r="E3736" s="16" t="n">
        <v>2</v>
      </c>
      <c r="F3736" s="16" t="n">
        <v>1330</v>
      </c>
      <c r="G3736" s="16" t="n">
        <v>0.1</v>
      </c>
      <c r="H3736" s="16" t="s">
        <v>67</v>
      </c>
      <c r="I3736" s="16" t="s">
        <v>60</v>
      </c>
      <c r="J3736" s="16" t="n">
        <v>7</v>
      </c>
      <c r="K3736" s="16" t="n">
        <v>3</v>
      </c>
      <c r="L3736" s="16" t="s">
        <v>41</v>
      </c>
      <c r="M3736" s="18" t="n">
        <f aca="false">IF(ISNUMBER(B3736),B3736,IF(MID(B3736,3,1)="-",DATE(VALUE(RIGHT(B3736,4)),VALUE(MID(B3736,4,2)),VALUE(LEFT(B3736,2))),DATE(VALUE(LEFT(B3736,4)),VALUE(MID(B3736,6,2)),VALUE(RIGHT(B3736,2)))))</f>
        <v>45953</v>
      </c>
      <c r="N3736" s="16" t="n">
        <f aca="false">MONTH(M3736)</f>
        <v>10</v>
      </c>
      <c r="O3736" s="16" t="str">
        <f aca="false">PROPER(TRIM(H3736))</f>
        <v>Kolkata</v>
      </c>
      <c r="P3736" s="16" t="str">
        <f aca="false">IFERROR(VLOOKUP(O3736,city_map!$A$2:$B$6,2,FALSE()),O3736)</f>
        <v>Kolkata</v>
      </c>
      <c r="Q3736" s="16" t="n">
        <f aca="false">IF(ISNUMBER(F3736),F3736,VALUE(SUBSTITUTE(SUBSTITUTE(F3736,"₹",""),",","")))</f>
        <v>1330</v>
      </c>
      <c r="R3736" s="16" t="n">
        <f aca="false">IF(E3736=99,1,E3736)</f>
        <v>2</v>
      </c>
      <c r="S3736" s="16" t="n">
        <f aca="false">IF(G3736="",0,G3736)</f>
        <v>0.1</v>
      </c>
      <c r="T3736" s="16" t="str">
        <f aca="false">IF(I3736="","Unknown",IF(I3736="upi","UPI",I3736))</f>
        <v>UPI</v>
      </c>
      <c r="U3736" s="16" t="str">
        <f aca="false">IF(L3736="Yes","Y",IF(L3736="No","N",L3736))</f>
        <v>N</v>
      </c>
      <c r="V3736" s="19" t="n">
        <f aca="false">ROUND(R3736*Q3736*(1-S3736),2)</f>
        <v>2394</v>
      </c>
      <c r="W3736" s="16" t="str">
        <f aca="false">_xlfn.XLOOKUP(D3736,products!$A$2:$A$61,products!$C$2:$C$61,"Not found")</f>
        <v>Home</v>
      </c>
    </row>
    <row r="3737" customFormat="false" ht="15" hidden="false" customHeight="false" outlineLevel="0" collapsed="false">
      <c r="A3737" s="16" t="s">
        <v>5083</v>
      </c>
      <c r="B3737" s="16" t="s">
        <v>5070</v>
      </c>
      <c r="C3737" s="16" t="s">
        <v>213</v>
      </c>
      <c r="D3737" s="16" t="s">
        <v>80</v>
      </c>
      <c r="E3737" s="16" t="n">
        <v>3</v>
      </c>
      <c r="F3737" s="16" t="n">
        <v>1499</v>
      </c>
      <c r="G3737" s="16" t="n">
        <v>0.2</v>
      </c>
      <c r="H3737" s="16" t="s">
        <v>39</v>
      </c>
      <c r="I3737" s="16" t="s">
        <v>60</v>
      </c>
      <c r="J3737" s="16" t="n">
        <v>3</v>
      </c>
      <c r="K3737" s="16" t="n">
        <v>4</v>
      </c>
      <c r="L3737" s="16" t="s">
        <v>41</v>
      </c>
      <c r="M3737" s="18" t="n">
        <f aca="false">IF(ISNUMBER(B3737),B3737,IF(MID(B3737,3,1)="-",DATE(VALUE(RIGHT(B3737,4)),VALUE(MID(B3737,4,2)),VALUE(LEFT(B3737,2))),DATE(VALUE(LEFT(B3737,4)),VALUE(MID(B3737,6,2)),VALUE(RIGHT(B3737,2)))))</f>
        <v>45953</v>
      </c>
      <c r="N3737" s="16" t="n">
        <f aca="false">MONTH(M3737)</f>
        <v>10</v>
      </c>
      <c r="O3737" s="16" t="str">
        <f aca="false">PROPER(TRIM(H3737))</f>
        <v>Delhi</v>
      </c>
      <c r="P3737" s="16" t="str">
        <f aca="false">IFERROR(VLOOKUP(O3737,city_map!$A$2:$B$6,2,FALSE()),O3737)</f>
        <v>Delhi</v>
      </c>
      <c r="Q3737" s="16" t="n">
        <f aca="false">IF(ISNUMBER(F3737),F3737,VALUE(SUBSTITUTE(SUBSTITUTE(F3737,"₹",""),",","")))</f>
        <v>1499</v>
      </c>
      <c r="R3737" s="16" t="n">
        <f aca="false">IF(E3737=99,1,E3737)</f>
        <v>3</v>
      </c>
      <c r="S3737" s="16" t="n">
        <f aca="false">IF(G3737="",0,G3737)</f>
        <v>0.2</v>
      </c>
      <c r="T3737" s="16" t="str">
        <f aca="false">IF(I3737="","Unknown",IF(I3737="upi","UPI",I3737))</f>
        <v>UPI</v>
      </c>
      <c r="U3737" s="16" t="str">
        <f aca="false">IF(L3737="Yes","Y",IF(L3737="No","N",L3737))</f>
        <v>N</v>
      </c>
      <c r="V3737" s="19" t="n">
        <f aca="false">ROUND(R3737*Q3737*(1-S3737),2)</f>
        <v>3597.6</v>
      </c>
      <c r="W3737" s="16" t="str">
        <f aca="false">_xlfn.XLOOKUP(D3737,products!$A$2:$A$61,products!$C$2:$C$61,"Not found")</f>
        <v>Beauty</v>
      </c>
    </row>
    <row r="3738" customFormat="false" ht="15" hidden="false" customHeight="false" outlineLevel="0" collapsed="false">
      <c r="A3738" s="16" t="s">
        <v>5084</v>
      </c>
      <c r="B3738" s="16" t="s">
        <v>5070</v>
      </c>
      <c r="C3738" s="16" t="s">
        <v>2145</v>
      </c>
      <c r="D3738" s="16" t="s">
        <v>80</v>
      </c>
      <c r="E3738" s="16" t="n">
        <v>1</v>
      </c>
      <c r="F3738" s="16" t="n">
        <v>1550</v>
      </c>
      <c r="G3738" s="16" t="n">
        <v>0.15</v>
      </c>
      <c r="H3738" s="16" t="s">
        <v>89</v>
      </c>
      <c r="I3738" s="16" t="s">
        <v>60</v>
      </c>
      <c r="J3738" s="16" t="n">
        <v>5</v>
      </c>
      <c r="K3738" s="16" t="n">
        <v>4</v>
      </c>
      <c r="L3738" s="16" t="s">
        <v>174</v>
      </c>
      <c r="M3738" s="18" t="n">
        <f aca="false">IF(ISNUMBER(B3738),B3738,IF(MID(B3738,3,1)="-",DATE(VALUE(RIGHT(B3738,4)),VALUE(MID(B3738,4,2)),VALUE(LEFT(B3738,2))),DATE(VALUE(LEFT(B3738,4)),VALUE(MID(B3738,6,2)),VALUE(RIGHT(B3738,2)))))</f>
        <v>45953</v>
      </c>
      <c r="N3738" s="16" t="n">
        <f aca="false">MONTH(M3738)</f>
        <v>10</v>
      </c>
      <c r="O3738" s="16" t="str">
        <f aca="false">PROPER(TRIM(H3738))</f>
        <v>Ahmedabad</v>
      </c>
      <c r="P3738" s="16" t="str">
        <f aca="false">IFERROR(VLOOKUP(O3738,city_map!$A$2:$B$6,2,FALSE()),O3738)</f>
        <v>Ahmedabad</v>
      </c>
      <c r="Q3738" s="16" t="n">
        <f aca="false">IF(ISNUMBER(F3738),F3738,VALUE(SUBSTITUTE(SUBSTITUTE(F3738,"₹",""),",","")))</f>
        <v>1550</v>
      </c>
      <c r="R3738" s="16" t="n">
        <f aca="false">IF(E3738=99,1,E3738)</f>
        <v>1</v>
      </c>
      <c r="S3738" s="16" t="n">
        <f aca="false">IF(G3738="",0,G3738)</f>
        <v>0.15</v>
      </c>
      <c r="T3738" s="16" t="str">
        <f aca="false">IF(I3738="","Unknown",IF(I3738="upi","UPI",I3738))</f>
        <v>UPI</v>
      </c>
      <c r="U3738" s="16" t="str">
        <f aca="false">IF(L3738="Yes","Y",IF(L3738="No","N",L3738))</f>
        <v>N</v>
      </c>
      <c r="V3738" s="19" t="n">
        <f aca="false">ROUND(R3738*Q3738*(1-S3738),2)</f>
        <v>1317.5</v>
      </c>
      <c r="W3738" s="16" t="str">
        <f aca="false">_xlfn.XLOOKUP(D3738,products!$A$2:$A$61,products!$C$2:$C$61,"Not found")</f>
        <v>Beauty</v>
      </c>
    </row>
    <row r="3739" customFormat="false" ht="15" hidden="false" customHeight="false" outlineLevel="0" collapsed="false">
      <c r="A3739" s="16" t="s">
        <v>5085</v>
      </c>
      <c r="B3739" s="16" t="s">
        <v>5070</v>
      </c>
      <c r="C3739" s="16" t="s">
        <v>198</v>
      </c>
      <c r="D3739" s="16" t="s">
        <v>396</v>
      </c>
      <c r="E3739" s="16" t="n">
        <v>1</v>
      </c>
      <c r="F3739" s="16" t="n">
        <v>5675</v>
      </c>
      <c r="G3739" s="16" t="n">
        <v>0.15</v>
      </c>
      <c r="H3739" s="16" t="s">
        <v>46</v>
      </c>
      <c r="I3739" s="16" t="s">
        <v>60</v>
      </c>
      <c r="J3739" s="16" t="n">
        <v>6</v>
      </c>
      <c r="K3739" s="16" t="n">
        <v>4</v>
      </c>
      <c r="L3739" s="16" t="s">
        <v>41</v>
      </c>
      <c r="M3739" s="18" t="n">
        <f aca="false">IF(ISNUMBER(B3739),B3739,IF(MID(B3739,3,1)="-",DATE(VALUE(RIGHT(B3739,4)),VALUE(MID(B3739,4,2)),VALUE(LEFT(B3739,2))),DATE(VALUE(LEFT(B3739,4)),VALUE(MID(B3739,6,2)),VALUE(RIGHT(B3739,2)))))</f>
        <v>45953</v>
      </c>
      <c r="N3739" s="16" t="n">
        <f aca="false">MONTH(M3739)</f>
        <v>10</v>
      </c>
      <c r="O3739" s="16" t="str">
        <f aca="false">PROPER(TRIM(H3739))</f>
        <v>Chennai</v>
      </c>
      <c r="P3739" s="16" t="str">
        <f aca="false">IFERROR(VLOOKUP(O3739,city_map!$A$2:$B$6,2,FALSE()),O3739)</f>
        <v>Chennai</v>
      </c>
      <c r="Q3739" s="16" t="n">
        <f aca="false">IF(ISNUMBER(F3739),F3739,VALUE(SUBSTITUTE(SUBSTITUTE(F3739,"₹",""),",","")))</f>
        <v>5675</v>
      </c>
      <c r="R3739" s="16" t="n">
        <f aca="false">IF(E3739=99,1,E3739)</f>
        <v>1</v>
      </c>
      <c r="S3739" s="16" t="n">
        <f aca="false">IF(G3739="",0,G3739)</f>
        <v>0.15</v>
      </c>
      <c r="T3739" s="16" t="str">
        <f aca="false">IF(I3739="","Unknown",IF(I3739="upi","UPI",I3739))</f>
        <v>UPI</v>
      </c>
      <c r="U3739" s="16" t="str">
        <f aca="false">IF(L3739="Yes","Y",IF(L3739="No","N",L3739))</f>
        <v>N</v>
      </c>
      <c r="V3739" s="19" t="n">
        <f aca="false">ROUND(R3739*Q3739*(1-S3739),2)</f>
        <v>4823.75</v>
      </c>
      <c r="W3739" s="16" t="str">
        <f aca="false">_xlfn.XLOOKUP(D3739,products!$A$2:$A$61,products!$C$2:$C$61,"Not found")</f>
        <v>Home</v>
      </c>
    </row>
    <row r="3740" customFormat="false" ht="15" hidden="false" customHeight="false" outlineLevel="0" collapsed="false">
      <c r="A3740" s="16" t="s">
        <v>5086</v>
      </c>
      <c r="B3740" s="16" t="s">
        <v>5070</v>
      </c>
      <c r="C3740" s="16" t="s">
        <v>114</v>
      </c>
      <c r="D3740" s="16" t="s">
        <v>88</v>
      </c>
      <c r="E3740" s="16" t="n">
        <v>1</v>
      </c>
      <c r="F3740" s="16" t="n">
        <v>2942</v>
      </c>
      <c r="G3740" s="16" t="n">
        <v>0.2</v>
      </c>
      <c r="H3740" s="16" t="s">
        <v>46</v>
      </c>
      <c r="I3740" s="16" t="s">
        <v>60</v>
      </c>
      <c r="J3740" s="16" t="n">
        <v>4</v>
      </c>
      <c r="K3740" s="16" t="n">
        <v>4</v>
      </c>
      <c r="L3740" s="16" t="s">
        <v>41</v>
      </c>
      <c r="M3740" s="18" t="n">
        <f aca="false">IF(ISNUMBER(B3740),B3740,IF(MID(B3740,3,1)="-",DATE(VALUE(RIGHT(B3740,4)),VALUE(MID(B3740,4,2)),VALUE(LEFT(B3740,2))),DATE(VALUE(LEFT(B3740,4)),VALUE(MID(B3740,6,2)),VALUE(RIGHT(B3740,2)))))</f>
        <v>45953</v>
      </c>
      <c r="N3740" s="16" t="n">
        <f aca="false">MONTH(M3740)</f>
        <v>10</v>
      </c>
      <c r="O3740" s="16" t="str">
        <f aca="false">PROPER(TRIM(H3740))</f>
        <v>Chennai</v>
      </c>
      <c r="P3740" s="16" t="str">
        <f aca="false">IFERROR(VLOOKUP(O3740,city_map!$A$2:$B$6,2,FALSE()),O3740)</f>
        <v>Chennai</v>
      </c>
      <c r="Q3740" s="16" t="n">
        <f aca="false">IF(ISNUMBER(F3740),F3740,VALUE(SUBSTITUTE(SUBSTITUTE(F3740,"₹",""),",","")))</f>
        <v>2942</v>
      </c>
      <c r="R3740" s="16" t="n">
        <f aca="false">IF(E3740=99,1,E3740)</f>
        <v>1</v>
      </c>
      <c r="S3740" s="16" t="n">
        <f aca="false">IF(G3740="",0,G3740)</f>
        <v>0.2</v>
      </c>
      <c r="T3740" s="16" t="str">
        <f aca="false">IF(I3740="","Unknown",IF(I3740="upi","UPI",I3740))</f>
        <v>UPI</v>
      </c>
      <c r="U3740" s="16" t="str">
        <f aca="false">IF(L3740="Yes","Y",IF(L3740="No","N",L3740))</f>
        <v>N</v>
      </c>
      <c r="V3740" s="19" t="n">
        <f aca="false">ROUND(R3740*Q3740*(1-S3740),2)</f>
        <v>2353.6</v>
      </c>
      <c r="W3740" s="16" t="str">
        <f aca="false">_xlfn.XLOOKUP(D3740,products!$A$2:$A$61,products!$C$2:$C$61,"Not found")</f>
        <v>Fashion</v>
      </c>
    </row>
    <row r="3741" customFormat="false" ht="15" hidden="false" customHeight="false" outlineLevel="0" collapsed="false">
      <c r="A3741" s="16" t="s">
        <v>5087</v>
      </c>
      <c r="B3741" s="16" t="s">
        <v>5070</v>
      </c>
      <c r="C3741" s="16" t="s">
        <v>330</v>
      </c>
      <c r="D3741" s="16" t="s">
        <v>55</v>
      </c>
      <c r="E3741" s="16" t="n">
        <v>1</v>
      </c>
      <c r="F3741" s="16" t="n">
        <v>2028</v>
      </c>
      <c r="G3741" s="16" t="n">
        <v>0.15</v>
      </c>
      <c r="H3741" s="16" t="s">
        <v>67</v>
      </c>
      <c r="I3741" s="16" t="s">
        <v>60</v>
      </c>
      <c r="J3741" s="16" t="n">
        <v>3</v>
      </c>
      <c r="K3741" s="16" t="n">
        <v>4</v>
      </c>
      <c r="L3741" s="16" t="s">
        <v>174</v>
      </c>
      <c r="M3741" s="18" t="n">
        <f aca="false">IF(ISNUMBER(B3741),B3741,IF(MID(B3741,3,1)="-",DATE(VALUE(RIGHT(B3741,4)),VALUE(MID(B3741,4,2)),VALUE(LEFT(B3741,2))),DATE(VALUE(LEFT(B3741,4)),VALUE(MID(B3741,6,2)),VALUE(RIGHT(B3741,2)))))</f>
        <v>45953</v>
      </c>
      <c r="N3741" s="16" t="n">
        <f aca="false">MONTH(M3741)</f>
        <v>10</v>
      </c>
      <c r="O3741" s="16" t="str">
        <f aca="false">PROPER(TRIM(H3741))</f>
        <v>Kolkata</v>
      </c>
      <c r="P3741" s="16" t="str">
        <f aca="false">IFERROR(VLOOKUP(O3741,city_map!$A$2:$B$6,2,FALSE()),O3741)</f>
        <v>Kolkata</v>
      </c>
      <c r="Q3741" s="16" t="n">
        <f aca="false">IF(ISNUMBER(F3741),F3741,VALUE(SUBSTITUTE(SUBSTITUTE(F3741,"₹",""),",","")))</f>
        <v>2028</v>
      </c>
      <c r="R3741" s="16" t="n">
        <f aca="false">IF(E3741=99,1,E3741)</f>
        <v>1</v>
      </c>
      <c r="S3741" s="16" t="n">
        <f aca="false">IF(G3741="",0,G3741)</f>
        <v>0.15</v>
      </c>
      <c r="T3741" s="16" t="str">
        <f aca="false">IF(I3741="","Unknown",IF(I3741="upi","UPI",I3741))</f>
        <v>UPI</v>
      </c>
      <c r="U3741" s="16" t="str">
        <f aca="false">IF(L3741="Yes","Y",IF(L3741="No","N",L3741))</f>
        <v>N</v>
      </c>
      <c r="V3741" s="19" t="n">
        <f aca="false">ROUND(R3741*Q3741*(1-S3741),2)</f>
        <v>1723.8</v>
      </c>
      <c r="W3741" s="16" t="str">
        <f aca="false">_xlfn.XLOOKUP(D3741,products!$A$2:$A$61,products!$C$2:$C$61,"Not found")</f>
        <v>Home</v>
      </c>
    </row>
    <row r="3742" customFormat="false" ht="15" hidden="false" customHeight="false" outlineLevel="0" collapsed="false">
      <c r="A3742" s="16" t="s">
        <v>5088</v>
      </c>
      <c r="B3742" s="16" t="s">
        <v>5070</v>
      </c>
      <c r="C3742" s="16" t="s">
        <v>505</v>
      </c>
      <c r="D3742" s="16" t="s">
        <v>341</v>
      </c>
      <c r="E3742" s="16" t="n">
        <v>1</v>
      </c>
      <c r="F3742" s="16" t="n">
        <v>1068</v>
      </c>
      <c r="G3742" s="16" t="n">
        <v>0.1</v>
      </c>
      <c r="H3742" s="16" t="s">
        <v>130</v>
      </c>
      <c r="I3742" s="16" t="s">
        <v>60</v>
      </c>
      <c r="J3742" s="16" t="n">
        <v>6</v>
      </c>
      <c r="K3742" s="16"/>
      <c r="L3742" s="16" t="s">
        <v>41</v>
      </c>
      <c r="M3742" s="18" t="n">
        <f aca="false">IF(ISNUMBER(B3742),B3742,IF(MID(B3742,3,1)="-",DATE(VALUE(RIGHT(B3742,4)),VALUE(MID(B3742,4,2)),VALUE(LEFT(B3742,2))),DATE(VALUE(LEFT(B3742,4)),VALUE(MID(B3742,6,2)),VALUE(RIGHT(B3742,2)))))</f>
        <v>45953</v>
      </c>
      <c r="N3742" s="16" t="n">
        <f aca="false">MONTH(M3742)</f>
        <v>10</v>
      </c>
      <c r="O3742" s="16" t="str">
        <f aca="false">PROPER(TRIM(H3742))</f>
        <v>Bengaluru</v>
      </c>
      <c r="P3742" s="16" t="str">
        <f aca="false">IFERROR(VLOOKUP(O3742,city_map!$A$2:$B$6,2,FALSE()),O3742)</f>
        <v>Bengaluru</v>
      </c>
      <c r="Q3742" s="16" t="n">
        <f aca="false">IF(ISNUMBER(F3742),F3742,VALUE(SUBSTITUTE(SUBSTITUTE(F3742,"₹",""),",","")))</f>
        <v>1068</v>
      </c>
      <c r="R3742" s="16" t="n">
        <f aca="false">IF(E3742=99,1,E3742)</f>
        <v>1</v>
      </c>
      <c r="S3742" s="16" t="n">
        <f aca="false">IF(G3742="",0,G3742)</f>
        <v>0.1</v>
      </c>
      <c r="T3742" s="16" t="str">
        <f aca="false">IF(I3742="","Unknown",IF(I3742="upi","UPI",I3742))</f>
        <v>UPI</v>
      </c>
      <c r="U3742" s="16" t="str">
        <f aca="false">IF(L3742="Yes","Y",IF(L3742="No","N",L3742))</f>
        <v>N</v>
      </c>
      <c r="V3742" s="19" t="n">
        <f aca="false">ROUND(R3742*Q3742*(1-S3742),2)</f>
        <v>961.2</v>
      </c>
      <c r="W3742" s="16" t="str">
        <f aca="false">_xlfn.XLOOKUP(D3742,products!$A$2:$A$61,products!$C$2:$C$61,"Not found")</f>
        <v>Home</v>
      </c>
    </row>
    <row r="3743" customFormat="false" ht="15" hidden="false" customHeight="false" outlineLevel="0" collapsed="false">
      <c r="A3743" s="16" t="s">
        <v>5089</v>
      </c>
      <c r="B3743" s="16" t="s">
        <v>5070</v>
      </c>
      <c r="C3743" s="16" t="s">
        <v>500</v>
      </c>
      <c r="D3743" s="16" t="s">
        <v>105</v>
      </c>
      <c r="E3743" s="16" t="n">
        <v>2</v>
      </c>
      <c r="F3743" s="16" t="n">
        <v>390</v>
      </c>
      <c r="G3743" s="16" t="n">
        <v>0.3</v>
      </c>
      <c r="H3743" s="16" t="s">
        <v>130</v>
      </c>
      <c r="I3743" s="16" t="s">
        <v>40</v>
      </c>
      <c r="J3743" s="16" t="n">
        <v>4</v>
      </c>
      <c r="K3743" s="16" t="n">
        <v>4</v>
      </c>
      <c r="L3743" s="16" t="s">
        <v>41</v>
      </c>
      <c r="M3743" s="18" t="n">
        <f aca="false">IF(ISNUMBER(B3743),B3743,IF(MID(B3743,3,1)="-",DATE(VALUE(RIGHT(B3743,4)),VALUE(MID(B3743,4,2)),VALUE(LEFT(B3743,2))),DATE(VALUE(LEFT(B3743,4)),VALUE(MID(B3743,6,2)),VALUE(RIGHT(B3743,2)))))</f>
        <v>45953</v>
      </c>
      <c r="N3743" s="16" t="n">
        <f aca="false">MONTH(M3743)</f>
        <v>10</v>
      </c>
      <c r="O3743" s="16" t="str">
        <f aca="false">PROPER(TRIM(H3743))</f>
        <v>Bengaluru</v>
      </c>
      <c r="P3743" s="16" t="str">
        <f aca="false">IFERROR(VLOOKUP(O3743,city_map!$A$2:$B$6,2,FALSE()),O3743)</f>
        <v>Bengaluru</v>
      </c>
      <c r="Q3743" s="16" t="n">
        <f aca="false">IF(ISNUMBER(F3743),F3743,VALUE(SUBSTITUTE(SUBSTITUTE(F3743,"₹",""),",","")))</f>
        <v>390</v>
      </c>
      <c r="R3743" s="16" t="n">
        <f aca="false">IF(E3743=99,1,E3743)</f>
        <v>2</v>
      </c>
      <c r="S3743" s="16" t="n">
        <f aca="false">IF(G3743="",0,G3743)</f>
        <v>0.3</v>
      </c>
      <c r="T3743" s="16" t="str">
        <f aca="false">IF(I3743="","Unknown",IF(I3743="upi","UPI",I3743))</f>
        <v>COD</v>
      </c>
      <c r="U3743" s="16" t="str">
        <f aca="false">IF(L3743="Yes","Y",IF(L3743="No","N",L3743))</f>
        <v>N</v>
      </c>
      <c r="V3743" s="19" t="n">
        <f aca="false">ROUND(R3743*Q3743*(1-S3743),2)</f>
        <v>546</v>
      </c>
      <c r="W3743" s="16" t="str">
        <f aca="false">_xlfn.XLOOKUP(D3743,products!$A$2:$A$61,products!$C$2:$C$61,"Not found")</f>
        <v>Beauty</v>
      </c>
    </row>
    <row r="3744" customFormat="false" ht="15" hidden="false" customHeight="false" outlineLevel="0" collapsed="false">
      <c r="A3744" s="16" t="s">
        <v>5090</v>
      </c>
      <c r="B3744" s="16" t="s">
        <v>5091</v>
      </c>
      <c r="C3744" s="16" t="s">
        <v>2741</v>
      </c>
      <c r="D3744" s="16" t="s">
        <v>136</v>
      </c>
      <c r="E3744" s="16" t="n">
        <v>3</v>
      </c>
      <c r="F3744" s="16" t="n">
        <v>2282</v>
      </c>
      <c r="G3744" s="16" t="n">
        <v>0.4</v>
      </c>
      <c r="H3744" s="16" t="s">
        <v>797</v>
      </c>
      <c r="I3744" s="16" t="s">
        <v>40</v>
      </c>
      <c r="J3744" s="16" t="n">
        <v>3</v>
      </c>
      <c r="K3744" s="16" t="n">
        <v>4</v>
      </c>
      <c r="L3744" s="16" t="s">
        <v>57</v>
      </c>
      <c r="M3744" s="18" t="n">
        <f aca="false">IF(ISNUMBER(B3744),B3744,IF(MID(B3744,3,1)="-",DATE(VALUE(RIGHT(B3744,4)),VALUE(MID(B3744,4,2)),VALUE(LEFT(B3744,2))),DATE(VALUE(LEFT(B3744,4)),VALUE(MID(B3744,6,2)),VALUE(RIGHT(B3744,2)))))</f>
        <v>45954</v>
      </c>
      <c r="N3744" s="16" t="n">
        <f aca="false">MONTH(M3744)</f>
        <v>10</v>
      </c>
      <c r="O3744" s="16" t="str">
        <f aca="false">PROPER(TRIM(H3744))</f>
        <v>New Delhi</v>
      </c>
      <c r="P3744" s="16" t="str">
        <f aca="false">IFERROR(VLOOKUP(O3744,city_map!$A$2:$B$6,2,FALSE()),O3744)</f>
        <v>Delhi</v>
      </c>
      <c r="Q3744" s="16" t="n">
        <f aca="false">IF(ISNUMBER(F3744),F3744,VALUE(SUBSTITUTE(SUBSTITUTE(F3744,"₹",""),",","")))</f>
        <v>2282</v>
      </c>
      <c r="R3744" s="16" t="n">
        <f aca="false">IF(E3744=99,1,E3744)</f>
        <v>3</v>
      </c>
      <c r="S3744" s="16" t="n">
        <f aca="false">IF(G3744="",0,G3744)</f>
        <v>0.4</v>
      </c>
      <c r="T3744" s="16" t="str">
        <f aca="false">IF(I3744="","Unknown",IF(I3744="upi","UPI",I3744))</f>
        <v>COD</v>
      </c>
      <c r="U3744" s="16" t="str">
        <f aca="false">IF(L3744="Yes","Y",IF(L3744="No","N",L3744))</f>
        <v>Y</v>
      </c>
      <c r="V3744" s="19" t="n">
        <f aca="false">ROUND(R3744*Q3744*(1-S3744),2)</f>
        <v>4107.6</v>
      </c>
      <c r="W3744" s="16" t="str">
        <f aca="false">_xlfn.XLOOKUP(D3744,products!$A$2:$A$61,products!$C$2:$C$61,"Not found")</f>
        <v>Electronics</v>
      </c>
    </row>
    <row r="3745" customFormat="false" ht="15" hidden="false" customHeight="false" outlineLevel="0" collapsed="false">
      <c r="A3745" s="16" t="s">
        <v>5092</v>
      </c>
      <c r="B3745" s="16" t="s">
        <v>5091</v>
      </c>
      <c r="C3745" s="16" t="s">
        <v>907</v>
      </c>
      <c r="D3745" s="16" t="s">
        <v>232</v>
      </c>
      <c r="E3745" s="16" t="n">
        <v>3</v>
      </c>
      <c r="F3745" s="16" t="n">
        <v>2011</v>
      </c>
      <c r="G3745" s="16" t="n">
        <v>0.15</v>
      </c>
      <c r="H3745" s="16" t="s">
        <v>81</v>
      </c>
      <c r="I3745" s="16" t="s">
        <v>47</v>
      </c>
      <c r="J3745" s="16" t="n">
        <v>7</v>
      </c>
      <c r="K3745" s="16"/>
      <c r="L3745" s="16" t="s">
        <v>41</v>
      </c>
      <c r="M3745" s="18" t="n">
        <f aca="false">IF(ISNUMBER(B3745),B3745,IF(MID(B3745,3,1)="-",DATE(VALUE(RIGHT(B3745,4)),VALUE(MID(B3745,4,2)),VALUE(LEFT(B3745,2))),DATE(VALUE(LEFT(B3745,4)),VALUE(MID(B3745,6,2)),VALUE(RIGHT(B3745,2)))))</f>
        <v>45954</v>
      </c>
      <c r="N3745" s="16" t="n">
        <f aca="false">MONTH(M3745)</f>
        <v>10</v>
      </c>
      <c r="O3745" s="16" t="str">
        <f aca="false">PROPER(TRIM(H3745))</f>
        <v>Hyderabad</v>
      </c>
      <c r="P3745" s="16" t="str">
        <f aca="false">IFERROR(VLOOKUP(O3745,city_map!$A$2:$B$6,2,FALSE()),O3745)</f>
        <v>Hyderabad</v>
      </c>
      <c r="Q3745" s="16" t="n">
        <f aca="false">IF(ISNUMBER(F3745),F3745,VALUE(SUBSTITUTE(SUBSTITUTE(F3745,"₹",""),",","")))</f>
        <v>2011</v>
      </c>
      <c r="R3745" s="16" t="n">
        <f aca="false">IF(E3745=99,1,E3745)</f>
        <v>3</v>
      </c>
      <c r="S3745" s="16" t="n">
        <f aca="false">IF(G3745="",0,G3745)</f>
        <v>0.15</v>
      </c>
      <c r="T3745" s="16" t="str">
        <f aca="false">IF(I3745="","Unknown",IF(I3745="upi","UPI",I3745))</f>
        <v>Debit Card</v>
      </c>
      <c r="U3745" s="16" t="str">
        <f aca="false">IF(L3745="Yes","Y",IF(L3745="No","N",L3745))</f>
        <v>N</v>
      </c>
      <c r="V3745" s="19" t="n">
        <f aca="false">ROUND(R3745*Q3745*(1-S3745),2)</f>
        <v>5128.05</v>
      </c>
      <c r="W3745" s="16" t="str">
        <f aca="false">_xlfn.XLOOKUP(D3745,products!$A$2:$A$61,products!$C$2:$C$61,"Not found")</f>
        <v>Electronics</v>
      </c>
    </row>
    <row r="3746" customFormat="false" ht="15" hidden="false" customHeight="false" outlineLevel="0" collapsed="false">
      <c r="A3746" s="16" t="s">
        <v>5093</v>
      </c>
      <c r="B3746" s="16" t="s">
        <v>5094</v>
      </c>
      <c r="C3746" s="16" t="s">
        <v>231</v>
      </c>
      <c r="D3746" s="16" t="s">
        <v>111</v>
      </c>
      <c r="E3746" s="16" t="n">
        <v>2</v>
      </c>
      <c r="F3746" s="16" t="n">
        <v>988</v>
      </c>
      <c r="G3746" s="16" t="n">
        <v>0.1</v>
      </c>
      <c r="H3746" s="16" t="s">
        <v>112</v>
      </c>
      <c r="I3746" s="16" t="s">
        <v>47</v>
      </c>
      <c r="J3746" s="16" t="n">
        <v>4</v>
      </c>
      <c r="K3746" s="16" t="n">
        <v>4</v>
      </c>
      <c r="L3746" s="16" t="s">
        <v>41</v>
      </c>
      <c r="M3746" s="18" t="n">
        <f aca="false">IF(ISNUMBER(B3746),B3746,IF(MID(B3746,3,1)="-",DATE(VALUE(RIGHT(B3746,4)),VALUE(MID(B3746,4,2)),VALUE(LEFT(B3746,2))),DATE(VALUE(LEFT(B3746,4)),VALUE(MID(B3746,6,2)),VALUE(RIGHT(B3746,2)))))</f>
        <v>45954</v>
      </c>
      <c r="N3746" s="16" t="n">
        <f aca="false">MONTH(M3746)</f>
        <v>10</v>
      </c>
      <c r="O3746" s="16" t="str">
        <f aca="false">PROPER(TRIM(H3746))</f>
        <v>Mumbai</v>
      </c>
      <c r="P3746" s="16" t="str">
        <f aca="false">IFERROR(VLOOKUP(O3746,city_map!$A$2:$B$6,2,FALSE()),O3746)</f>
        <v>Mumbai</v>
      </c>
      <c r="Q3746" s="16" t="n">
        <f aca="false">IF(ISNUMBER(F3746),F3746,VALUE(SUBSTITUTE(SUBSTITUTE(F3746,"₹",""),",","")))</f>
        <v>988</v>
      </c>
      <c r="R3746" s="16" t="n">
        <f aca="false">IF(E3746=99,1,E3746)</f>
        <v>2</v>
      </c>
      <c r="S3746" s="16" t="n">
        <f aca="false">IF(G3746="",0,G3746)</f>
        <v>0.1</v>
      </c>
      <c r="T3746" s="16" t="str">
        <f aca="false">IF(I3746="","Unknown",IF(I3746="upi","UPI",I3746))</f>
        <v>Debit Card</v>
      </c>
      <c r="U3746" s="16" t="str">
        <f aca="false">IF(L3746="Yes","Y",IF(L3746="No","N",L3746))</f>
        <v>N</v>
      </c>
      <c r="V3746" s="19" t="n">
        <f aca="false">ROUND(R3746*Q3746*(1-S3746),2)</f>
        <v>1778.4</v>
      </c>
      <c r="W3746" s="16" t="str">
        <f aca="false">_xlfn.XLOOKUP(D3746,products!$A$2:$A$61,products!$C$2:$C$61,"Not found")</f>
        <v>Books</v>
      </c>
    </row>
    <row r="3747" customFormat="false" ht="15" hidden="false" customHeight="false" outlineLevel="0" collapsed="false">
      <c r="A3747" s="16" t="s">
        <v>5095</v>
      </c>
      <c r="B3747" s="16" t="s">
        <v>5091</v>
      </c>
      <c r="C3747" s="16" t="s">
        <v>982</v>
      </c>
      <c r="D3747" s="16" t="s">
        <v>74</v>
      </c>
      <c r="E3747" s="16" t="n">
        <v>1</v>
      </c>
      <c r="F3747" s="16" t="n">
        <v>18201</v>
      </c>
      <c r="G3747" s="16" t="n">
        <v>0.1</v>
      </c>
      <c r="H3747" s="16" t="s">
        <v>112</v>
      </c>
      <c r="I3747" s="16" t="s">
        <v>60</v>
      </c>
      <c r="J3747" s="16" t="n">
        <v>6</v>
      </c>
      <c r="K3747" s="16" t="n">
        <v>4</v>
      </c>
      <c r="L3747" s="16" t="s">
        <v>41</v>
      </c>
      <c r="M3747" s="18" t="n">
        <f aca="false">IF(ISNUMBER(B3747),B3747,IF(MID(B3747,3,1)="-",DATE(VALUE(RIGHT(B3747,4)),VALUE(MID(B3747,4,2)),VALUE(LEFT(B3747,2))),DATE(VALUE(LEFT(B3747,4)),VALUE(MID(B3747,6,2)),VALUE(RIGHT(B3747,2)))))</f>
        <v>45954</v>
      </c>
      <c r="N3747" s="16" t="n">
        <f aca="false">MONTH(M3747)</f>
        <v>10</v>
      </c>
      <c r="O3747" s="16" t="str">
        <f aca="false">PROPER(TRIM(H3747))</f>
        <v>Mumbai</v>
      </c>
      <c r="P3747" s="16" t="str">
        <f aca="false">IFERROR(VLOOKUP(O3747,city_map!$A$2:$B$6,2,FALSE()),O3747)</f>
        <v>Mumbai</v>
      </c>
      <c r="Q3747" s="16" t="n">
        <f aca="false">IF(ISNUMBER(F3747),F3747,VALUE(SUBSTITUTE(SUBSTITUTE(F3747,"₹",""),",","")))</f>
        <v>18201</v>
      </c>
      <c r="R3747" s="16" t="n">
        <f aca="false">IF(E3747=99,1,E3747)</f>
        <v>1</v>
      </c>
      <c r="S3747" s="16" t="n">
        <f aca="false">IF(G3747="",0,G3747)</f>
        <v>0.1</v>
      </c>
      <c r="T3747" s="16" t="str">
        <f aca="false">IF(I3747="","Unknown",IF(I3747="upi","UPI",I3747))</f>
        <v>UPI</v>
      </c>
      <c r="U3747" s="16" t="str">
        <f aca="false">IF(L3747="Yes","Y",IF(L3747="No","N",L3747))</f>
        <v>N</v>
      </c>
      <c r="V3747" s="19" t="n">
        <f aca="false">ROUND(R3747*Q3747*(1-S3747),2)</f>
        <v>16380.9</v>
      </c>
      <c r="W3747" s="16" t="str">
        <f aca="false">_xlfn.XLOOKUP(D3747,products!$A$2:$A$61,products!$C$2:$C$61,"Not found")</f>
        <v>Electronics</v>
      </c>
    </row>
    <row r="3748" customFormat="false" ht="15" hidden="false" customHeight="false" outlineLevel="0" collapsed="false">
      <c r="A3748" s="16" t="s">
        <v>5096</v>
      </c>
      <c r="B3748" s="16" t="s">
        <v>5091</v>
      </c>
      <c r="C3748" s="16" t="s">
        <v>507</v>
      </c>
      <c r="D3748" s="16" t="s">
        <v>254</v>
      </c>
      <c r="E3748" s="16" t="n">
        <v>2</v>
      </c>
      <c r="F3748" s="16" t="n">
        <v>953</v>
      </c>
      <c r="G3748" s="16" t="n">
        <v>0.2</v>
      </c>
      <c r="H3748" s="16" t="s">
        <v>56</v>
      </c>
      <c r="I3748" s="16" t="s">
        <v>60</v>
      </c>
      <c r="J3748" s="16" t="n">
        <v>5</v>
      </c>
      <c r="K3748" s="16" t="n">
        <v>4</v>
      </c>
      <c r="L3748" s="16" t="s">
        <v>41</v>
      </c>
      <c r="M3748" s="18" t="n">
        <f aca="false">IF(ISNUMBER(B3748),B3748,IF(MID(B3748,3,1)="-",DATE(VALUE(RIGHT(B3748,4)),VALUE(MID(B3748,4,2)),VALUE(LEFT(B3748,2))),DATE(VALUE(LEFT(B3748,4)),VALUE(MID(B3748,6,2)),VALUE(RIGHT(B3748,2)))))</f>
        <v>45954</v>
      </c>
      <c r="N3748" s="16" t="n">
        <f aca="false">MONTH(M3748)</f>
        <v>10</v>
      </c>
      <c r="O3748" s="16" t="str">
        <f aca="false">PROPER(TRIM(H3748))</f>
        <v>Lucknow</v>
      </c>
      <c r="P3748" s="16" t="str">
        <f aca="false">IFERROR(VLOOKUP(O3748,city_map!$A$2:$B$6,2,FALSE()),O3748)</f>
        <v>Lucknow</v>
      </c>
      <c r="Q3748" s="16" t="n">
        <f aca="false">IF(ISNUMBER(F3748),F3748,VALUE(SUBSTITUTE(SUBSTITUTE(F3748,"₹",""),",","")))</f>
        <v>953</v>
      </c>
      <c r="R3748" s="16" t="n">
        <f aca="false">IF(E3748=99,1,E3748)</f>
        <v>2</v>
      </c>
      <c r="S3748" s="16" t="n">
        <f aca="false">IF(G3748="",0,G3748)</f>
        <v>0.2</v>
      </c>
      <c r="T3748" s="16" t="str">
        <f aca="false">IF(I3748="","Unknown",IF(I3748="upi","UPI",I3748))</f>
        <v>UPI</v>
      </c>
      <c r="U3748" s="16" t="str">
        <f aca="false">IF(L3748="Yes","Y",IF(L3748="No","N",L3748))</f>
        <v>N</v>
      </c>
      <c r="V3748" s="19" t="n">
        <f aca="false">ROUND(R3748*Q3748*(1-S3748),2)</f>
        <v>1524.8</v>
      </c>
      <c r="W3748" s="16" t="str">
        <f aca="false">_xlfn.XLOOKUP(D3748,products!$A$2:$A$61,products!$C$2:$C$61,"Not found")</f>
        <v>Fashion</v>
      </c>
    </row>
    <row r="3749" customFormat="false" ht="15" hidden="false" customHeight="false" outlineLevel="0" collapsed="false">
      <c r="A3749" s="16" t="s">
        <v>5097</v>
      </c>
      <c r="B3749" s="16" t="s">
        <v>5091</v>
      </c>
      <c r="C3749" s="16" t="s">
        <v>390</v>
      </c>
      <c r="D3749" s="16" t="s">
        <v>203</v>
      </c>
      <c r="E3749" s="16" t="n">
        <v>1</v>
      </c>
      <c r="F3749" s="16" t="n">
        <v>2596</v>
      </c>
      <c r="G3749" s="16" t="n">
        <v>0.15</v>
      </c>
      <c r="H3749" s="16" t="s">
        <v>130</v>
      </c>
      <c r="I3749" s="16" t="s">
        <v>47</v>
      </c>
      <c r="J3749" s="16" t="n">
        <v>4</v>
      </c>
      <c r="K3749" s="16" t="n">
        <v>5</v>
      </c>
      <c r="L3749" s="16" t="s">
        <v>41</v>
      </c>
      <c r="M3749" s="18" t="n">
        <f aca="false">IF(ISNUMBER(B3749),B3749,IF(MID(B3749,3,1)="-",DATE(VALUE(RIGHT(B3749,4)),VALUE(MID(B3749,4,2)),VALUE(LEFT(B3749,2))),DATE(VALUE(LEFT(B3749,4)),VALUE(MID(B3749,6,2)),VALUE(RIGHT(B3749,2)))))</f>
        <v>45954</v>
      </c>
      <c r="N3749" s="16" t="n">
        <f aca="false">MONTH(M3749)</f>
        <v>10</v>
      </c>
      <c r="O3749" s="16" t="str">
        <f aca="false">PROPER(TRIM(H3749))</f>
        <v>Bengaluru</v>
      </c>
      <c r="P3749" s="16" t="str">
        <f aca="false">IFERROR(VLOOKUP(O3749,city_map!$A$2:$B$6,2,FALSE()),O3749)</f>
        <v>Bengaluru</v>
      </c>
      <c r="Q3749" s="16" t="n">
        <f aca="false">IF(ISNUMBER(F3749),F3749,VALUE(SUBSTITUTE(SUBSTITUTE(F3749,"₹",""),",","")))</f>
        <v>2596</v>
      </c>
      <c r="R3749" s="16" t="n">
        <f aca="false">IF(E3749=99,1,E3749)</f>
        <v>1</v>
      </c>
      <c r="S3749" s="16" t="n">
        <f aca="false">IF(G3749="",0,G3749)</f>
        <v>0.15</v>
      </c>
      <c r="T3749" s="16" t="str">
        <f aca="false">IF(I3749="","Unknown",IF(I3749="upi","UPI",I3749))</f>
        <v>Debit Card</v>
      </c>
      <c r="U3749" s="16" t="str">
        <f aca="false">IF(L3749="Yes","Y",IF(L3749="No","N",L3749))</f>
        <v>N</v>
      </c>
      <c r="V3749" s="19" t="n">
        <f aca="false">ROUND(R3749*Q3749*(1-S3749),2)</f>
        <v>2206.6</v>
      </c>
      <c r="W3749" s="16" t="str">
        <f aca="false">_xlfn.XLOOKUP(D3749,products!$A$2:$A$61,products!$C$2:$C$61,"Not found")</f>
        <v>Fashion</v>
      </c>
    </row>
    <row r="3750" customFormat="false" ht="15" hidden="false" customHeight="false" outlineLevel="0" collapsed="false">
      <c r="A3750" s="16" t="s">
        <v>5098</v>
      </c>
      <c r="B3750" s="16" t="s">
        <v>5091</v>
      </c>
      <c r="C3750" s="16" t="s">
        <v>764</v>
      </c>
      <c r="D3750" s="16" t="s">
        <v>136</v>
      </c>
      <c r="E3750" s="16" t="n">
        <v>2</v>
      </c>
      <c r="F3750" s="16" t="n">
        <v>2174</v>
      </c>
      <c r="G3750" s="16" t="n">
        <v>0.2</v>
      </c>
      <c r="H3750" s="16" t="s">
        <v>503</v>
      </c>
      <c r="I3750" s="16" t="s">
        <v>40</v>
      </c>
      <c r="J3750" s="16" t="n">
        <v>5</v>
      </c>
      <c r="K3750" s="16" t="n">
        <v>4</v>
      </c>
      <c r="L3750" s="16" t="s">
        <v>41</v>
      </c>
      <c r="M3750" s="18" t="n">
        <f aca="false">IF(ISNUMBER(B3750),B3750,IF(MID(B3750,3,1)="-",DATE(VALUE(RIGHT(B3750,4)),VALUE(MID(B3750,4,2)),VALUE(LEFT(B3750,2))),DATE(VALUE(LEFT(B3750,4)),VALUE(MID(B3750,6,2)),VALUE(RIGHT(B3750,2)))))</f>
        <v>45954</v>
      </c>
      <c r="N3750" s="16" t="n">
        <f aca="false">MONTH(M3750)</f>
        <v>10</v>
      </c>
      <c r="O3750" s="16" t="str">
        <f aca="false">PROPER(TRIM(H3750))</f>
        <v>Pune</v>
      </c>
      <c r="P3750" s="16" t="str">
        <f aca="false">IFERROR(VLOOKUP(O3750,city_map!$A$2:$B$6,2,FALSE()),O3750)</f>
        <v>Pune</v>
      </c>
      <c r="Q3750" s="16" t="n">
        <f aca="false">IF(ISNUMBER(F3750),F3750,VALUE(SUBSTITUTE(SUBSTITUTE(F3750,"₹",""),",","")))</f>
        <v>2174</v>
      </c>
      <c r="R3750" s="16" t="n">
        <f aca="false">IF(E3750=99,1,E3750)</f>
        <v>2</v>
      </c>
      <c r="S3750" s="16" t="n">
        <f aca="false">IF(G3750="",0,G3750)</f>
        <v>0.2</v>
      </c>
      <c r="T3750" s="16" t="str">
        <f aca="false">IF(I3750="","Unknown",IF(I3750="upi","UPI",I3750))</f>
        <v>COD</v>
      </c>
      <c r="U3750" s="16" t="str">
        <f aca="false">IF(L3750="Yes","Y",IF(L3750="No","N",L3750))</f>
        <v>N</v>
      </c>
      <c r="V3750" s="19" t="n">
        <f aca="false">ROUND(R3750*Q3750*(1-S3750),2)</f>
        <v>3478.4</v>
      </c>
      <c r="W3750" s="16" t="str">
        <f aca="false">_xlfn.XLOOKUP(D3750,products!$A$2:$A$61,products!$C$2:$C$61,"Not found")</f>
        <v>Electronics</v>
      </c>
    </row>
    <row r="3751" customFormat="false" ht="15" hidden="false" customHeight="false" outlineLevel="0" collapsed="false">
      <c r="A3751" s="16" t="s">
        <v>5099</v>
      </c>
      <c r="B3751" s="16" t="s">
        <v>5091</v>
      </c>
      <c r="C3751" s="16" t="s">
        <v>699</v>
      </c>
      <c r="D3751" s="16" t="s">
        <v>160</v>
      </c>
      <c r="E3751" s="16" t="n">
        <v>2</v>
      </c>
      <c r="F3751" s="16" t="n">
        <v>1814</v>
      </c>
      <c r="G3751" s="16" t="n">
        <v>0.15</v>
      </c>
      <c r="H3751" s="16" t="s">
        <v>39</v>
      </c>
      <c r="I3751" s="16" t="s">
        <v>47</v>
      </c>
      <c r="J3751" s="16" t="n">
        <v>3</v>
      </c>
      <c r="K3751" s="16"/>
      <c r="L3751" s="16" t="s">
        <v>41</v>
      </c>
      <c r="M3751" s="18" t="n">
        <f aca="false">IF(ISNUMBER(B3751),B3751,IF(MID(B3751,3,1)="-",DATE(VALUE(RIGHT(B3751,4)),VALUE(MID(B3751,4,2)),VALUE(LEFT(B3751,2))),DATE(VALUE(LEFT(B3751,4)),VALUE(MID(B3751,6,2)),VALUE(RIGHT(B3751,2)))))</f>
        <v>45954</v>
      </c>
      <c r="N3751" s="16" t="n">
        <f aca="false">MONTH(M3751)</f>
        <v>10</v>
      </c>
      <c r="O3751" s="16" t="str">
        <f aca="false">PROPER(TRIM(H3751))</f>
        <v>Delhi</v>
      </c>
      <c r="P3751" s="16" t="str">
        <f aca="false">IFERROR(VLOOKUP(O3751,city_map!$A$2:$B$6,2,FALSE()),O3751)</f>
        <v>Delhi</v>
      </c>
      <c r="Q3751" s="16" t="n">
        <f aca="false">IF(ISNUMBER(F3751),F3751,VALUE(SUBSTITUTE(SUBSTITUTE(F3751,"₹",""),",","")))</f>
        <v>1814</v>
      </c>
      <c r="R3751" s="16" t="n">
        <f aca="false">IF(E3751=99,1,E3751)</f>
        <v>2</v>
      </c>
      <c r="S3751" s="16" t="n">
        <f aca="false">IF(G3751="",0,G3751)</f>
        <v>0.15</v>
      </c>
      <c r="T3751" s="16" t="str">
        <f aca="false">IF(I3751="","Unknown",IF(I3751="upi","UPI",I3751))</f>
        <v>Debit Card</v>
      </c>
      <c r="U3751" s="16" t="str">
        <f aca="false">IF(L3751="Yes","Y",IF(L3751="No","N",L3751))</f>
        <v>N</v>
      </c>
      <c r="V3751" s="19" t="n">
        <f aca="false">ROUND(R3751*Q3751*(1-S3751),2)</f>
        <v>3083.8</v>
      </c>
      <c r="W3751" s="16" t="str">
        <f aca="false">_xlfn.XLOOKUP(D3751,products!$A$2:$A$61,products!$C$2:$C$61,"Not found")</f>
        <v>Fashion</v>
      </c>
    </row>
    <row r="3752" customFormat="false" ht="15" hidden="false" customHeight="false" outlineLevel="0" collapsed="false">
      <c r="A3752" s="16" t="s">
        <v>5100</v>
      </c>
      <c r="B3752" s="16" t="s">
        <v>5091</v>
      </c>
      <c r="C3752" s="16" t="s">
        <v>4376</v>
      </c>
      <c r="D3752" s="16" t="s">
        <v>105</v>
      </c>
      <c r="E3752" s="16" t="n">
        <v>2</v>
      </c>
      <c r="F3752" s="16" t="n">
        <v>388</v>
      </c>
      <c r="G3752" s="16" t="n">
        <v>0.15</v>
      </c>
      <c r="H3752" s="16" t="s">
        <v>130</v>
      </c>
      <c r="I3752" s="16" t="s">
        <v>71</v>
      </c>
      <c r="J3752" s="16" t="n">
        <v>4</v>
      </c>
      <c r="K3752" s="16" t="n">
        <v>5</v>
      </c>
      <c r="L3752" s="16" t="s">
        <v>41</v>
      </c>
      <c r="M3752" s="18" t="n">
        <f aca="false">IF(ISNUMBER(B3752),B3752,IF(MID(B3752,3,1)="-",DATE(VALUE(RIGHT(B3752,4)),VALUE(MID(B3752,4,2)),VALUE(LEFT(B3752,2))),DATE(VALUE(LEFT(B3752,4)),VALUE(MID(B3752,6,2)),VALUE(RIGHT(B3752,2)))))</f>
        <v>45954</v>
      </c>
      <c r="N3752" s="16" t="n">
        <f aca="false">MONTH(M3752)</f>
        <v>10</v>
      </c>
      <c r="O3752" s="16" t="str">
        <f aca="false">PROPER(TRIM(H3752))</f>
        <v>Bengaluru</v>
      </c>
      <c r="P3752" s="16" t="str">
        <f aca="false">IFERROR(VLOOKUP(O3752,city_map!$A$2:$B$6,2,FALSE()),O3752)</f>
        <v>Bengaluru</v>
      </c>
      <c r="Q3752" s="16" t="n">
        <f aca="false">IF(ISNUMBER(F3752),F3752,VALUE(SUBSTITUTE(SUBSTITUTE(F3752,"₹",""),",","")))</f>
        <v>388</v>
      </c>
      <c r="R3752" s="16" t="n">
        <f aca="false">IF(E3752=99,1,E3752)</f>
        <v>2</v>
      </c>
      <c r="S3752" s="16" t="n">
        <f aca="false">IF(G3752="",0,G3752)</f>
        <v>0.15</v>
      </c>
      <c r="T3752" s="16" t="str">
        <f aca="false">IF(I3752="","Unknown",IF(I3752="upi","UPI",I3752))</f>
        <v>Credit Card</v>
      </c>
      <c r="U3752" s="16" t="str">
        <f aca="false">IF(L3752="Yes","Y",IF(L3752="No","N",L3752))</f>
        <v>N</v>
      </c>
      <c r="V3752" s="19" t="n">
        <f aca="false">ROUND(R3752*Q3752*(1-S3752),2)</f>
        <v>659.6</v>
      </c>
      <c r="W3752" s="16" t="str">
        <f aca="false">_xlfn.XLOOKUP(D3752,products!$A$2:$A$61,products!$C$2:$C$61,"Not found")</f>
        <v>Beauty</v>
      </c>
    </row>
    <row r="3753" customFormat="false" ht="15" hidden="false" customHeight="false" outlineLevel="0" collapsed="false">
      <c r="A3753" s="16" t="s">
        <v>5101</v>
      </c>
      <c r="B3753" s="16" t="s">
        <v>5091</v>
      </c>
      <c r="C3753" s="16" t="s">
        <v>107</v>
      </c>
      <c r="D3753" s="16" t="s">
        <v>179</v>
      </c>
      <c r="E3753" s="16" t="n">
        <v>1</v>
      </c>
      <c r="F3753" s="16" t="n">
        <v>2446</v>
      </c>
      <c r="G3753" s="16" t="n">
        <v>0.1</v>
      </c>
      <c r="H3753" s="16" t="s">
        <v>120</v>
      </c>
      <c r="I3753" s="16" t="s">
        <v>40</v>
      </c>
      <c r="J3753" s="16" t="n">
        <v>4</v>
      </c>
      <c r="K3753" s="16"/>
      <c r="L3753" s="16" t="s">
        <v>41</v>
      </c>
      <c r="M3753" s="18" t="n">
        <f aca="false">IF(ISNUMBER(B3753),B3753,IF(MID(B3753,3,1)="-",DATE(VALUE(RIGHT(B3753,4)),VALUE(MID(B3753,4,2)),VALUE(LEFT(B3753,2))),DATE(VALUE(LEFT(B3753,4)),VALUE(MID(B3753,6,2)),VALUE(RIGHT(B3753,2)))))</f>
        <v>45954</v>
      </c>
      <c r="N3753" s="16" t="n">
        <f aca="false">MONTH(M3753)</f>
        <v>10</v>
      </c>
      <c r="O3753" s="16" t="str">
        <f aca="false">PROPER(TRIM(H3753))</f>
        <v>Kolkata</v>
      </c>
      <c r="P3753" s="16" t="str">
        <f aca="false">IFERROR(VLOOKUP(O3753,city_map!$A$2:$B$6,2,FALSE()),O3753)</f>
        <v>Kolkata</v>
      </c>
      <c r="Q3753" s="16" t="n">
        <f aca="false">IF(ISNUMBER(F3753),F3753,VALUE(SUBSTITUTE(SUBSTITUTE(F3753,"₹",""),",","")))</f>
        <v>2446</v>
      </c>
      <c r="R3753" s="16" t="n">
        <f aca="false">IF(E3753=99,1,E3753)</f>
        <v>1</v>
      </c>
      <c r="S3753" s="16" t="n">
        <f aca="false">IF(G3753="",0,G3753)</f>
        <v>0.1</v>
      </c>
      <c r="T3753" s="16" t="str">
        <f aca="false">IF(I3753="","Unknown",IF(I3753="upi","UPI",I3753))</f>
        <v>COD</v>
      </c>
      <c r="U3753" s="16" t="str">
        <f aca="false">IF(L3753="Yes","Y",IF(L3753="No","N",L3753))</f>
        <v>N</v>
      </c>
      <c r="V3753" s="19" t="n">
        <f aca="false">ROUND(R3753*Q3753*(1-S3753),2)</f>
        <v>2201.4</v>
      </c>
      <c r="W3753" s="16" t="str">
        <f aca="false">_xlfn.XLOOKUP(D3753,products!$A$2:$A$61,products!$C$2:$C$61,"Not found")</f>
        <v>Electronics</v>
      </c>
    </row>
    <row r="3754" customFormat="false" ht="15" hidden="false" customHeight="false" outlineLevel="0" collapsed="false">
      <c r="A3754" s="16" t="s">
        <v>5102</v>
      </c>
      <c r="B3754" s="16" t="s">
        <v>5091</v>
      </c>
      <c r="C3754" s="16" t="s">
        <v>549</v>
      </c>
      <c r="D3754" s="16" t="s">
        <v>149</v>
      </c>
      <c r="E3754" s="16" t="n">
        <v>2</v>
      </c>
      <c r="F3754" s="16" t="n">
        <v>1601</v>
      </c>
      <c r="G3754" s="16" t="n">
        <v>0.1</v>
      </c>
      <c r="H3754" s="16" t="s">
        <v>39</v>
      </c>
      <c r="I3754" s="16" t="s">
        <v>60</v>
      </c>
      <c r="J3754" s="16" t="n">
        <v>5</v>
      </c>
      <c r="K3754" s="16" t="n">
        <v>5</v>
      </c>
      <c r="L3754" s="16" t="s">
        <v>41</v>
      </c>
      <c r="M3754" s="18" t="n">
        <f aca="false">IF(ISNUMBER(B3754),B3754,IF(MID(B3754,3,1)="-",DATE(VALUE(RIGHT(B3754,4)),VALUE(MID(B3754,4,2)),VALUE(LEFT(B3754,2))),DATE(VALUE(LEFT(B3754,4)),VALUE(MID(B3754,6,2)),VALUE(RIGHT(B3754,2)))))</f>
        <v>45954</v>
      </c>
      <c r="N3754" s="16" t="n">
        <f aca="false">MONTH(M3754)</f>
        <v>10</v>
      </c>
      <c r="O3754" s="16" t="str">
        <f aca="false">PROPER(TRIM(H3754))</f>
        <v>Delhi</v>
      </c>
      <c r="P3754" s="16" t="str">
        <f aca="false">IFERROR(VLOOKUP(O3754,city_map!$A$2:$B$6,2,FALSE()),O3754)</f>
        <v>Delhi</v>
      </c>
      <c r="Q3754" s="16" t="n">
        <f aca="false">IF(ISNUMBER(F3754),F3754,VALUE(SUBSTITUTE(SUBSTITUTE(F3754,"₹",""),",","")))</f>
        <v>1601</v>
      </c>
      <c r="R3754" s="16" t="n">
        <f aca="false">IF(E3754=99,1,E3754)</f>
        <v>2</v>
      </c>
      <c r="S3754" s="16" t="n">
        <f aca="false">IF(G3754="",0,G3754)</f>
        <v>0.1</v>
      </c>
      <c r="T3754" s="16" t="str">
        <f aca="false">IF(I3754="","Unknown",IF(I3754="upi","UPI",I3754))</f>
        <v>UPI</v>
      </c>
      <c r="U3754" s="16" t="str">
        <f aca="false">IF(L3754="Yes","Y",IF(L3754="No","N",L3754))</f>
        <v>N</v>
      </c>
      <c r="V3754" s="19" t="n">
        <f aca="false">ROUND(R3754*Q3754*(1-S3754),2)</f>
        <v>2881.8</v>
      </c>
      <c r="W3754" s="16" t="str">
        <f aca="false">_xlfn.XLOOKUP(D3754,products!$A$2:$A$61,products!$C$2:$C$61,"Not found")</f>
        <v>Fashion</v>
      </c>
    </row>
    <row r="3755" customFormat="false" ht="15" hidden="false" customHeight="false" outlineLevel="0" collapsed="false">
      <c r="A3755" s="16" t="s">
        <v>5103</v>
      </c>
      <c r="B3755" s="16" t="s">
        <v>5091</v>
      </c>
      <c r="C3755" s="16" t="s">
        <v>601</v>
      </c>
      <c r="D3755" s="16" t="s">
        <v>165</v>
      </c>
      <c r="E3755" s="16" t="n">
        <v>3</v>
      </c>
      <c r="F3755" s="16" t="n">
        <v>920</v>
      </c>
      <c r="G3755" s="16" t="n">
        <v>0.1</v>
      </c>
      <c r="H3755" s="16" t="s">
        <v>56</v>
      </c>
      <c r="I3755" s="16" t="s">
        <v>71</v>
      </c>
      <c r="J3755" s="16" t="n">
        <v>7</v>
      </c>
      <c r="K3755" s="16" t="n">
        <v>2</v>
      </c>
      <c r="L3755" s="16" t="s">
        <v>57</v>
      </c>
      <c r="M3755" s="18" t="n">
        <f aca="false">IF(ISNUMBER(B3755),B3755,IF(MID(B3755,3,1)="-",DATE(VALUE(RIGHT(B3755,4)),VALUE(MID(B3755,4,2)),VALUE(LEFT(B3755,2))),DATE(VALUE(LEFT(B3755,4)),VALUE(MID(B3755,6,2)),VALUE(RIGHT(B3755,2)))))</f>
        <v>45954</v>
      </c>
      <c r="N3755" s="16" t="n">
        <f aca="false">MONTH(M3755)</f>
        <v>10</v>
      </c>
      <c r="O3755" s="16" t="str">
        <f aca="false">PROPER(TRIM(H3755))</f>
        <v>Lucknow</v>
      </c>
      <c r="P3755" s="16" t="str">
        <f aca="false">IFERROR(VLOOKUP(O3755,city_map!$A$2:$B$6,2,FALSE()),O3755)</f>
        <v>Lucknow</v>
      </c>
      <c r="Q3755" s="16" t="n">
        <f aca="false">IF(ISNUMBER(F3755),F3755,VALUE(SUBSTITUTE(SUBSTITUTE(F3755,"₹",""),",","")))</f>
        <v>920</v>
      </c>
      <c r="R3755" s="16" t="n">
        <f aca="false">IF(E3755=99,1,E3755)</f>
        <v>3</v>
      </c>
      <c r="S3755" s="16" t="n">
        <f aca="false">IF(G3755="",0,G3755)</f>
        <v>0.1</v>
      </c>
      <c r="T3755" s="16" t="str">
        <f aca="false">IF(I3755="","Unknown",IF(I3755="upi","UPI",I3755))</f>
        <v>Credit Card</v>
      </c>
      <c r="U3755" s="16" t="str">
        <f aca="false">IF(L3755="Yes","Y",IF(L3755="No","N",L3755))</f>
        <v>Y</v>
      </c>
      <c r="V3755" s="19" t="n">
        <f aca="false">ROUND(R3755*Q3755*(1-S3755),2)</f>
        <v>2484</v>
      </c>
      <c r="W3755" s="16" t="str">
        <f aca="false">_xlfn.XLOOKUP(D3755,products!$A$2:$A$61,products!$C$2:$C$61,"Not found")</f>
        <v>Electronics</v>
      </c>
    </row>
    <row r="3756" customFormat="false" ht="15" hidden="false" customHeight="false" outlineLevel="0" collapsed="false">
      <c r="A3756" s="16" t="s">
        <v>5104</v>
      </c>
      <c r="B3756" s="16" t="s">
        <v>5091</v>
      </c>
      <c r="C3756" s="16" t="s">
        <v>132</v>
      </c>
      <c r="D3756" s="16" t="s">
        <v>88</v>
      </c>
      <c r="E3756" s="16" t="n">
        <v>1</v>
      </c>
      <c r="F3756" s="16" t="n">
        <v>3011</v>
      </c>
      <c r="G3756" s="16" t="n">
        <v>0.3</v>
      </c>
      <c r="H3756" s="16" t="s">
        <v>161</v>
      </c>
      <c r="I3756" s="16" t="s">
        <v>47</v>
      </c>
      <c r="J3756" s="16" t="n">
        <v>3</v>
      </c>
      <c r="K3756" s="16" t="n">
        <v>4</v>
      </c>
      <c r="L3756" s="16" t="s">
        <v>41</v>
      </c>
      <c r="M3756" s="18" t="n">
        <f aca="false">IF(ISNUMBER(B3756),B3756,IF(MID(B3756,3,1)="-",DATE(VALUE(RIGHT(B3756,4)),VALUE(MID(B3756,4,2)),VALUE(LEFT(B3756,2))),DATE(VALUE(LEFT(B3756,4)),VALUE(MID(B3756,6,2)),VALUE(RIGHT(B3756,2)))))</f>
        <v>45954</v>
      </c>
      <c r="N3756" s="16" t="n">
        <f aca="false">MONTH(M3756)</f>
        <v>10</v>
      </c>
      <c r="O3756" s="16" t="str">
        <f aca="false">PROPER(TRIM(H3756))</f>
        <v>Hyderabad</v>
      </c>
      <c r="P3756" s="16" t="str">
        <f aca="false">IFERROR(VLOOKUP(O3756,city_map!$A$2:$B$6,2,FALSE()),O3756)</f>
        <v>Hyderabad</v>
      </c>
      <c r="Q3756" s="16" t="n">
        <f aca="false">IF(ISNUMBER(F3756),F3756,VALUE(SUBSTITUTE(SUBSTITUTE(F3756,"₹",""),",","")))</f>
        <v>3011</v>
      </c>
      <c r="R3756" s="16" t="n">
        <f aca="false">IF(E3756=99,1,E3756)</f>
        <v>1</v>
      </c>
      <c r="S3756" s="16" t="n">
        <f aca="false">IF(G3756="",0,G3756)</f>
        <v>0.3</v>
      </c>
      <c r="T3756" s="16" t="str">
        <f aca="false">IF(I3756="","Unknown",IF(I3756="upi","UPI",I3756))</f>
        <v>Debit Card</v>
      </c>
      <c r="U3756" s="16" t="str">
        <f aca="false">IF(L3756="Yes","Y",IF(L3756="No","N",L3756))</f>
        <v>N</v>
      </c>
      <c r="V3756" s="19" t="n">
        <f aca="false">ROUND(R3756*Q3756*(1-S3756),2)</f>
        <v>2107.7</v>
      </c>
      <c r="W3756" s="16" t="str">
        <f aca="false">_xlfn.XLOOKUP(D3756,products!$A$2:$A$61,products!$C$2:$C$61,"Not found")</f>
        <v>Fashion</v>
      </c>
    </row>
    <row r="3757" customFormat="false" ht="15" hidden="false" customHeight="false" outlineLevel="0" collapsed="false">
      <c r="A3757" s="16" t="s">
        <v>5105</v>
      </c>
      <c r="B3757" s="16" t="s">
        <v>5091</v>
      </c>
      <c r="C3757" s="16" t="s">
        <v>466</v>
      </c>
      <c r="D3757" s="16" t="s">
        <v>63</v>
      </c>
      <c r="E3757" s="16" t="n">
        <v>4</v>
      </c>
      <c r="F3757" s="16" t="n">
        <v>1571</v>
      </c>
      <c r="G3757" s="16" t="n">
        <v>0.2</v>
      </c>
      <c r="H3757" s="16" t="s">
        <v>208</v>
      </c>
      <c r="I3757" s="16" t="s">
        <v>40</v>
      </c>
      <c r="J3757" s="16" t="n">
        <v>6</v>
      </c>
      <c r="K3757" s="16" t="n">
        <v>4</v>
      </c>
      <c r="L3757" s="16" t="s">
        <v>41</v>
      </c>
      <c r="M3757" s="18" t="n">
        <f aca="false">IF(ISNUMBER(B3757),B3757,IF(MID(B3757,3,1)="-",DATE(VALUE(RIGHT(B3757,4)),VALUE(MID(B3757,4,2)),VALUE(LEFT(B3757,2))),DATE(VALUE(LEFT(B3757,4)),VALUE(MID(B3757,6,2)),VALUE(RIGHT(B3757,2)))))</f>
        <v>45954</v>
      </c>
      <c r="N3757" s="16" t="n">
        <f aca="false">MONTH(M3757)</f>
        <v>10</v>
      </c>
      <c r="O3757" s="16" t="str">
        <f aca="false">PROPER(TRIM(H3757))</f>
        <v>Jaipur</v>
      </c>
      <c r="P3757" s="16" t="str">
        <f aca="false">IFERROR(VLOOKUP(O3757,city_map!$A$2:$B$6,2,FALSE()),O3757)</f>
        <v>Jaipur</v>
      </c>
      <c r="Q3757" s="16" t="n">
        <f aca="false">IF(ISNUMBER(F3757),F3757,VALUE(SUBSTITUTE(SUBSTITUTE(F3757,"₹",""),",","")))</f>
        <v>1571</v>
      </c>
      <c r="R3757" s="16" t="n">
        <f aca="false">IF(E3757=99,1,E3757)</f>
        <v>4</v>
      </c>
      <c r="S3757" s="16" t="n">
        <f aca="false">IF(G3757="",0,G3757)</f>
        <v>0.2</v>
      </c>
      <c r="T3757" s="16" t="str">
        <f aca="false">IF(I3757="","Unknown",IF(I3757="upi","UPI",I3757))</f>
        <v>COD</v>
      </c>
      <c r="U3757" s="16" t="str">
        <f aca="false">IF(L3757="Yes","Y",IF(L3757="No","N",L3757))</f>
        <v>N</v>
      </c>
      <c r="V3757" s="19" t="n">
        <f aca="false">ROUND(R3757*Q3757*(1-S3757),2)</f>
        <v>5027.2</v>
      </c>
      <c r="W3757" s="16" t="str">
        <f aca="false">_xlfn.XLOOKUP(D3757,products!$A$2:$A$61,products!$C$2:$C$61,"Not found")</f>
        <v>Fashion</v>
      </c>
    </row>
    <row r="3758" customFormat="false" ht="15" hidden="false" customHeight="false" outlineLevel="0" collapsed="false">
      <c r="A3758" s="16" t="s">
        <v>5106</v>
      </c>
      <c r="B3758" s="16" t="s">
        <v>5091</v>
      </c>
      <c r="C3758" s="16" t="s">
        <v>476</v>
      </c>
      <c r="D3758" s="16" t="s">
        <v>149</v>
      </c>
      <c r="E3758" s="16" t="n">
        <v>2</v>
      </c>
      <c r="F3758" s="16" t="n">
        <v>1522</v>
      </c>
      <c r="G3758" s="16" t="n">
        <v>0.1</v>
      </c>
      <c r="H3758" s="16" t="s">
        <v>39</v>
      </c>
      <c r="I3758" s="16" t="s">
        <v>60</v>
      </c>
      <c r="J3758" s="16" t="n">
        <v>3</v>
      </c>
      <c r="K3758" s="16" t="n">
        <v>4</v>
      </c>
      <c r="L3758" s="16" t="s">
        <v>41</v>
      </c>
      <c r="M3758" s="18" t="n">
        <f aca="false">IF(ISNUMBER(B3758),B3758,IF(MID(B3758,3,1)="-",DATE(VALUE(RIGHT(B3758,4)),VALUE(MID(B3758,4,2)),VALUE(LEFT(B3758,2))),DATE(VALUE(LEFT(B3758,4)),VALUE(MID(B3758,6,2)),VALUE(RIGHT(B3758,2)))))</f>
        <v>45954</v>
      </c>
      <c r="N3758" s="16" t="n">
        <f aca="false">MONTH(M3758)</f>
        <v>10</v>
      </c>
      <c r="O3758" s="16" t="str">
        <f aca="false">PROPER(TRIM(H3758))</f>
        <v>Delhi</v>
      </c>
      <c r="P3758" s="16" t="str">
        <f aca="false">IFERROR(VLOOKUP(O3758,city_map!$A$2:$B$6,2,FALSE()),O3758)</f>
        <v>Delhi</v>
      </c>
      <c r="Q3758" s="16" t="n">
        <f aca="false">IF(ISNUMBER(F3758),F3758,VALUE(SUBSTITUTE(SUBSTITUTE(F3758,"₹",""),",","")))</f>
        <v>1522</v>
      </c>
      <c r="R3758" s="16" t="n">
        <f aca="false">IF(E3758=99,1,E3758)</f>
        <v>2</v>
      </c>
      <c r="S3758" s="16" t="n">
        <f aca="false">IF(G3758="",0,G3758)</f>
        <v>0.1</v>
      </c>
      <c r="T3758" s="16" t="str">
        <f aca="false">IF(I3758="","Unknown",IF(I3758="upi","UPI",I3758))</f>
        <v>UPI</v>
      </c>
      <c r="U3758" s="16" t="str">
        <f aca="false">IF(L3758="Yes","Y",IF(L3758="No","N",L3758))</f>
        <v>N</v>
      </c>
      <c r="V3758" s="19" t="n">
        <f aca="false">ROUND(R3758*Q3758*(1-S3758),2)</f>
        <v>2739.6</v>
      </c>
      <c r="W3758" s="16" t="str">
        <f aca="false">_xlfn.XLOOKUP(D3758,products!$A$2:$A$61,products!$C$2:$C$61,"Not found")</f>
        <v>Fashion</v>
      </c>
    </row>
    <row r="3759" customFormat="false" ht="15" hidden="false" customHeight="false" outlineLevel="0" collapsed="false">
      <c r="A3759" s="16" t="s">
        <v>5107</v>
      </c>
      <c r="B3759" s="16" t="s">
        <v>5091</v>
      </c>
      <c r="C3759" s="16" t="s">
        <v>1946</v>
      </c>
      <c r="D3759" s="16" t="s">
        <v>51</v>
      </c>
      <c r="E3759" s="16" t="n">
        <v>1</v>
      </c>
      <c r="F3759" s="16" t="n">
        <v>2274</v>
      </c>
      <c r="G3759" s="16" t="n">
        <v>0.2</v>
      </c>
      <c r="H3759" s="16" t="s">
        <v>208</v>
      </c>
      <c r="I3759" s="16" t="s">
        <v>47</v>
      </c>
      <c r="J3759" s="16" t="n">
        <v>6</v>
      </c>
      <c r="K3759" s="16" t="n">
        <v>4</v>
      </c>
      <c r="L3759" s="16" t="s">
        <v>41</v>
      </c>
      <c r="M3759" s="18" t="n">
        <f aca="false">IF(ISNUMBER(B3759),B3759,IF(MID(B3759,3,1)="-",DATE(VALUE(RIGHT(B3759,4)),VALUE(MID(B3759,4,2)),VALUE(LEFT(B3759,2))),DATE(VALUE(LEFT(B3759,4)),VALUE(MID(B3759,6,2)),VALUE(RIGHT(B3759,2)))))</f>
        <v>45954</v>
      </c>
      <c r="N3759" s="16" t="n">
        <f aca="false">MONTH(M3759)</f>
        <v>10</v>
      </c>
      <c r="O3759" s="16" t="str">
        <f aca="false">PROPER(TRIM(H3759))</f>
        <v>Jaipur</v>
      </c>
      <c r="P3759" s="16" t="str">
        <f aca="false">IFERROR(VLOOKUP(O3759,city_map!$A$2:$B$6,2,FALSE()),O3759)</f>
        <v>Jaipur</v>
      </c>
      <c r="Q3759" s="16" t="n">
        <f aca="false">IF(ISNUMBER(F3759),F3759,VALUE(SUBSTITUTE(SUBSTITUTE(F3759,"₹",""),",","")))</f>
        <v>2274</v>
      </c>
      <c r="R3759" s="16" t="n">
        <f aca="false">IF(E3759=99,1,E3759)</f>
        <v>1</v>
      </c>
      <c r="S3759" s="16" t="n">
        <f aca="false">IF(G3759="",0,G3759)</f>
        <v>0.2</v>
      </c>
      <c r="T3759" s="16" t="str">
        <f aca="false">IF(I3759="","Unknown",IF(I3759="upi","UPI",I3759))</f>
        <v>Debit Card</v>
      </c>
      <c r="U3759" s="16" t="str">
        <f aca="false">IF(L3759="Yes","Y",IF(L3759="No","N",L3759))</f>
        <v>N</v>
      </c>
      <c r="V3759" s="19" t="n">
        <f aca="false">ROUND(R3759*Q3759*(1-S3759),2)</f>
        <v>1819.2</v>
      </c>
      <c r="W3759" s="16" t="str">
        <f aca="false">_xlfn.XLOOKUP(D3759,products!$A$2:$A$61,products!$C$2:$C$61,"Not found")</f>
        <v>Fashion</v>
      </c>
    </row>
    <row r="3760" customFormat="false" ht="15" hidden="false" customHeight="false" outlineLevel="0" collapsed="false">
      <c r="A3760" s="16" t="s">
        <v>5108</v>
      </c>
      <c r="B3760" s="16" t="s">
        <v>5091</v>
      </c>
      <c r="C3760" s="16" t="s">
        <v>224</v>
      </c>
      <c r="D3760" s="16" t="s">
        <v>142</v>
      </c>
      <c r="E3760" s="16" t="n">
        <v>1</v>
      </c>
      <c r="F3760" s="16" t="n">
        <v>608</v>
      </c>
      <c r="G3760" s="16" t="n">
        <v>0.15</v>
      </c>
      <c r="H3760" s="16" t="s">
        <v>89</v>
      </c>
      <c r="I3760" s="16" t="s">
        <v>71</v>
      </c>
      <c r="J3760" s="16" t="n">
        <v>5</v>
      </c>
      <c r="K3760" s="16" t="n">
        <v>2</v>
      </c>
      <c r="L3760" s="16" t="s">
        <v>57</v>
      </c>
      <c r="M3760" s="18" t="n">
        <f aca="false">IF(ISNUMBER(B3760),B3760,IF(MID(B3760,3,1)="-",DATE(VALUE(RIGHT(B3760,4)),VALUE(MID(B3760,4,2)),VALUE(LEFT(B3760,2))),DATE(VALUE(LEFT(B3760,4)),VALUE(MID(B3760,6,2)),VALUE(RIGHT(B3760,2)))))</f>
        <v>45954</v>
      </c>
      <c r="N3760" s="16" t="n">
        <f aca="false">MONTH(M3760)</f>
        <v>10</v>
      </c>
      <c r="O3760" s="16" t="str">
        <f aca="false">PROPER(TRIM(H3760))</f>
        <v>Ahmedabad</v>
      </c>
      <c r="P3760" s="16" t="str">
        <f aca="false">IFERROR(VLOOKUP(O3760,city_map!$A$2:$B$6,2,FALSE()),O3760)</f>
        <v>Ahmedabad</v>
      </c>
      <c r="Q3760" s="16" t="n">
        <f aca="false">IF(ISNUMBER(F3760),F3760,VALUE(SUBSTITUTE(SUBSTITUTE(F3760,"₹",""),",","")))</f>
        <v>608</v>
      </c>
      <c r="R3760" s="16" t="n">
        <f aca="false">IF(E3760=99,1,E3760)</f>
        <v>1</v>
      </c>
      <c r="S3760" s="16" t="n">
        <f aca="false">IF(G3760="",0,G3760)</f>
        <v>0.15</v>
      </c>
      <c r="T3760" s="16" t="str">
        <f aca="false">IF(I3760="","Unknown",IF(I3760="upi","UPI",I3760))</f>
        <v>Credit Card</v>
      </c>
      <c r="U3760" s="16" t="str">
        <f aca="false">IF(L3760="Yes","Y",IF(L3760="No","N",L3760))</f>
        <v>Y</v>
      </c>
      <c r="V3760" s="19" t="n">
        <f aca="false">ROUND(R3760*Q3760*(1-S3760),2)</f>
        <v>516.8</v>
      </c>
      <c r="W3760" s="16" t="str">
        <f aca="false">_xlfn.XLOOKUP(D3760,products!$A$2:$A$61,products!$C$2:$C$61,"Not found")</f>
        <v>Home</v>
      </c>
    </row>
    <row r="3761" customFormat="false" ht="15" hidden="false" customHeight="false" outlineLevel="0" collapsed="false">
      <c r="A3761" s="16" t="s">
        <v>5109</v>
      </c>
      <c r="B3761" s="16" t="s">
        <v>5091</v>
      </c>
      <c r="C3761" s="16" t="s">
        <v>2098</v>
      </c>
      <c r="D3761" s="16" t="s">
        <v>250</v>
      </c>
      <c r="E3761" s="16" t="n">
        <v>1</v>
      </c>
      <c r="F3761" s="16" t="n">
        <v>713</v>
      </c>
      <c r="G3761" s="16" t="n">
        <v>0.25</v>
      </c>
      <c r="H3761" s="16" t="s">
        <v>112</v>
      </c>
      <c r="I3761" s="16" t="s">
        <v>60</v>
      </c>
      <c r="J3761" s="16" t="n">
        <v>4</v>
      </c>
      <c r="K3761" s="16"/>
      <c r="L3761" s="16" t="s">
        <v>41</v>
      </c>
      <c r="M3761" s="18" t="n">
        <f aca="false">IF(ISNUMBER(B3761),B3761,IF(MID(B3761,3,1)="-",DATE(VALUE(RIGHT(B3761,4)),VALUE(MID(B3761,4,2)),VALUE(LEFT(B3761,2))),DATE(VALUE(LEFT(B3761,4)),VALUE(MID(B3761,6,2)),VALUE(RIGHT(B3761,2)))))</f>
        <v>45954</v>
      </c>
      <c r="N3761" s="16" t="n">
        <f aca="false">MONTH(M3761)</f>
        <v>10</v>
      </c>
      <c r="O3761" s="16" t="str">
        <f aca="false">PROPER(TRIM(H3761))</f>
        <v>Mumbai</v>
      </c>
      <c r="P3761" s="16" t="str">
        <f aca="false">IFERROR(VLOOKUP(O3761,city_map!$A$2:$B$6,2,FALSE()),O3761)</f>
        <v>Mumbai</v>
      </c>
      <c r="Q3761" s="16" t="n">
        <f aca="false">IF(ISNUMBER(F3761),F3761,VALUE(SUBSTITUTE(SUBSTITUTE(F3761,"₹",""),",","")))</f>
        <v>713</v>
      </c>
      <c r="R3761" s="16" t="n">
        <f aca="false">IF(E3761=99,1,E3761)</f>
        <v>1</v>
      </c>
      <c r="S3761" s="16" t="n">
        <f aca="false">IF(G3761="",0,G3761)</f>
        <v>0.25</v>
      </c>
      <c r="T3761" s="16" t="str">
        <f aca="false">IF(I3761="","Unknown",IF(I3761="upi","UPI",I3761))</f>
        <v>UPI</v>
      </c>
      <c r="U3761" s="16" t="str">
        <f aca="false">IF(L3761="Yes","Y",IF(L3761="No","N",L3761))</f>
        <v>N</v>
      </c>
      <c r="V3761" s="19" t="n">
        <f aca="false">ROUND(R3761*Q3761*(1-S3761),2)</f>
        <v>534.75</v>
      </c>
      <c r="W3761" s="16" t="str">
        <f aca="false">_xlfn.XLOOKUP(D3761,products!$A$2:$A$61,products!$C$2:$C$61,"Not found")</f>
        <v>Home</v>
      </c>
    </row>
    <row r="3762" customFormat="false" ht="15" hidden="false" customHeight="false" outlineLevel="0" collapsed="false">
      <c r="A3762" s="16" t="s">
        <v>5110</v>
      </c>
      <c r="B3762" s="16" t="s">
        <v>5091</v>
      </c>
      <c r="C3762" s="16" t="s">
        <v>73</v>
      </c>
      <c r="D3762" s="16" t="s">
        <v>440</v>
      </c>
      <c r="E3762" s="16" t="n">
        <v>3</v>
      </c>
      <c r="F3762" s="16" t="n">
        <v>1410</v>
      </c>
      <c r="G3762" s="16" t="n">
        <v>0.2</v>
      </c>
      <c r="H3762" s="16" t="s">
        <v>46</v>
      </c>
      <c r="I3762" s="16" t="s">
        <v>71</v>
      </c>
      <c r="J3762" s="16" t="n">
        <v>4</v>
      </c>
      <c r="K3762" s="16" t="n">
        <v>4</v>
      </c>
      <c r="L3762" s="16" t="s">
        <v>41</v>
      </c>
      <c r="M3762" s="18" t="n">
        <f aca="false">IF(ISNUMBER(B3762),B3762,IF(MID(B3762,3,1)="-",DATE(VALUE(RIGHT(B3762,4)),VALUE(MID(B3762,4,2)),VALUE(LEFT(B3762,2))),DATE(VALUE(LEFT(B3762,4)),VALUE(MID(B3762,6,2)),VALUE(RIGHT(B3762,2)))))</f>
        <v>45954</v>
      </c>
      <c r="N3762" s="16" t="n">
        <f aca="false">MONTH(M3762)</f>
        <v>10</v>
      </c>
      <c r="O3762" s="16" t="str">
        <f aca="false">PROPER(TRIM(H3762))</f>
        <v>Chennai</v>
      </c>
      <c r="P3762" s="16" t="str">
        <f aca="false">IFERROR(VLOOKUP(O3762,city_map!$A$2:$B$6,2,FALSE()),O3762)</f>
        <v>Chennai</v>
      </c>
      <c r="Q3762" s="16" t="n">
        <f aca="false">IF(ISNUMBER(F3762),F3762,VALUE(SUBSTITUTE(SUBSTITUTE(F3762,"₹",""),",","")))</f>
        <v>1410</v>
      </c>
      <c r="R3762" s="16" t="n">
        <f aca="false">IF(E3762=99,1,E3762)</f>
        <v>3</v>
      </c>
      <c r="S3762" s="16" t="n">
        <f aca="false">IF(G3762="",0,G3762)</f>
        <v>0.2</v>
      </c>
      <c r="T3762" s="16" t="str">
        <f aca="false">IF(I3762="","Unknown",IF(I3762="upi","UPI",I3762))</f>
        <v>Credit Card</v>
      </c>
      <c r="U3762" s="16" t="str">
        <f aca="false">IF(L3762="Yes","Y",IF(L3762="No","N",L3762))</f>
        <v>N</v>
      </c>
      <c r="V3762" s="19" t="n">
        <f aca="false">ROUND(R3762*Q3762*(1-S3762),2)</f>
        <v>3384</v>
      </c>
      <c r="W3762" s="16" t="str">
        <f aca="false">_xlfn.XLOOKUP(D3762,products!$A$2:$A$61,products!$C$2:$C$61,"Not found")</f>
        <v>Home</v>
      </c>
    </row>
    <row r="3763" customFormat="false" ht="15" hidden="false" customHeight="false" outlineLevel="0" collapsed="false">
      <c r="A3763" s="16" t="s">
        <v>5111</v>
      </c>
      <c r="B3763" s="16" t="s">
        <v>5091</v>
      </c>
      <c r="C3763" s="16" t="s">
        <v>699</v>
      </c>
      <c r="D3763" s="16" t="s">
        <v>139</v>
      </c>
      <c r="E3763" s="16" t="n">
        <v>2</v>
      </c>
      <c r="F3763" s="16" t="n">
        <v>359</v>
      </c>
      <c r="G3763" s="16" t="n">
        <v>0.2</v>
      </c>
      <c r="H3763" s="16" t="s">
        <v>39</v>
      </c>
      <c r="I3763" s="16" t="s">
        <v>60</v>
      </c>
      <c r="J3763" s="16" t="n">
        <v>9</v>
      </c>
      <c r="K3763" s="16"/>
      <c r="L3763" s="16" t="s">
        <v>41</v>
      </c>
      <c r="M3763" s="18" t="n">
        <f aca="false">IF(ISNUMBER(B3763),B3763,IF(MID(B3763,3,1)="-",DATE(VALUE(RIGHT(B3763,4)),VALUE(MID(B3763,4,2)),VALUE(LEFT(B3763,2))),DATE(VALUE(LEFT(B3763,4)),VALUE(MID(B3763,6,2)),VALUE(RIGHT(B3763,2)))))</f>
        <v>45954</v>
      </c>
      <c r="N3763" s="16" t="n">
        <f aca="false">MONTH(M3763)</f>
        <v>10</v>
      </c>
      <c r="O3763" s="16" t="str">
        <f aca="false">PROPER(TRIM(H3763))</f>
        <v>Delhi</v>
      </c>
      <c r="P3763" s="16" t="str">
        <f aca="false">IFERROR(VLOOKUP(O3763,city_map!$A$2:$B$6,2,FALSE()),O3763)</f>
        <v>Delhi</v>
      </c>
      <c r="Q3763" s="16" t="n">
        <f aca="false">IF(ISNUMBER(F3763),F3763,VALUE(SUBSTITUTE(SUBSTITUTE(F3763,"₹",""),",","")))</f>
        <v>359</v>
      </c>
      <c r="R3763" s="16" t="n">
        <f aca="false">IF(E3763=99,1,E3763)</f>
        <v>2</v>
      </c>
      <c r="S3763" s="16" t="n">
        <f aca="false">IF(G3763="",0,G3763)</f>
        <v>0.2</v>
      </c>
      <c r="T3763" s="16" t="str">
        <f aca="false">IF(I3763="","Unknown",IF(I3763="upi","UPI",I3763))</f>
        <v>UPI</v>
      </c>
      <c r="U3763" s="16" t="str">
        <f aca="false">IF(L3763="Yes","Y",IF(L3763="No","N",L3763))</f>
        <v>N</v>
      </c>
      <c r="V3763" s="19" t="n">
        <f aca="false">ROUND(R3763*Q3763*(1-S3763),2)</f>
        <v>574.4</v>
      </c>
      <c r="W3763" s="16" t="str">
        <f aca="false">_xlfn.XLOOKUP(D3763,products!$A$2:$A$61,products!$C$2:$C$61,"Not found")</f>
        <v>Beauty</v>
      </c>
    </row>
    <row r="3764" customFormat="false" ht="15" hidden="false" customHeight="false" outlineLevel="0" collapsed="false">
      <c r="A3764" s="16" t="s">
        <v>5112</v>
      </c>
      <c r="B3764" s="16" t="s">
        <v>5091</v>
      </c>
      <c r="C3764" s="16" t="s">
        <v>839</v>
      </c>
      <c r="D3764" s="16" t="s">
        <v>229</v>
      </c>
      <c r="E3764" s="16" t="n">
        <v>2</v>
      </c>
      <c r="F3764" s="16" t="n">
        <v>431</v>
      </c>
      <c r="G3764" s="16" t="n">
        <v>0.1</v>
      </c>
      <c r="H3764" s="16" t="s">
        <v>112</v>
      </c>
      <c r="I3764" s="16" t="s">
        <v>71</v>
      </c>
      <c r="J3764" s="16" t="n">
        <v>3</v>
      </c>
      <c r="K3764" s="16"/>
      <c r="L3764" s="16" t="s">
        <v>41</v>
      </c>
      <c r="M3764" s="18" t="n">
        <f aca="false">IF(ISNUMBER(B3764),B3764,IF(MID(B3764,3,1)="-",DATE(VALUE(RIGHT(B3764,4)),VALUE(MID(B3764,4,2)),VALUE(LEFT(B3764,2))),DATE(VALUE(LEFT(B3764,4)),VALUE(MID(B3764,6,2)),VALUE(RIGHT(B3764,2)))))</f>
        <v>45954</v>
      </c>
      <c r="N3764" s="16" t="n">
        <f aca="false">MONTH(M3764)</f>
        <v>10</v>
      </c>
      <c r="O3764" s="16" t="str">
        <f aca="false">PROPER(TRIM(H3764))</f>
        <v>Mumbai</v>
      </c>
      <c r="P3764" s="16" t="str">
        <f aca="false">IFERROR(VLOOKUP(O3764,city_map!$A$2:$B$6,2,FALSE()),O3764)</f>
        <v>Mumbai</v>
      </c>
      <c r="Q3764" s="16" t="n">
        <f aca="false">IF(ISNUMBER(F3764),F3764,VALUE(SUBSTITUTE(SUBSTITUTE(F3764,"₹",""),",","")))</f>
        <v>431</v>
      </c>
      <c r="R3764" s="16" t="n">
        <f aca="false">IF(E3764=99,1,E3764)</f>
        <v>2</v>
      </c>
      <c r="S3764" s="16" t="n">
        <f aca="false">IF(G3764="",0,G3764)</f>
        <v>0.1</v>
      </c>
      <c r="T3764" s="16" t="str">
        <f aca="false">IF(I3764="","Unknown",IF(I3764="upi","UPI",I3764))</f>
        <v>Credit Card</v>
      </c>
      <c r="U3764" s="16" t="str">
        <f aca="false">IF(L3764="Yes","Y",IF(L3764="No","N",L3764))</f>
        <v>N</v>
      </c>
      <c r="V3764" s="19" t="n">
        <f aca="false">ROUND(R3764*Q3764*(1-S3764),2)</f>
        <v>775.8</v>
      </c>
      <c r="W3764" s="16" t="str">
        <f aca="false">_xlfn.XLOOKUP(D3764,products!$A$2:$A$61,products!$C$2:$C$61,"Not found")</f>
        <v>Books</v>
      </c>
    </row>
    <row r="3765" customFormat="false" ht="15" hidden="false" customHeight="false" outlineLevel="0" collapsed="false">
      <c r="A3765" s="16" t="s">
        <v>5113</v>
      </c>
      <c r="B3765" s="16" t="s">
        <v>5091</v>
      </c>
      <c r="C3765" s="16" t="s">
        <v>507</v>
      </c>
      <c r="D3765" s="16" t="s">
        <v>142</v>
      </c>
      <c r="E3765" s="16" t="n">
        <v>2</v>
      </c>
      <c r="F3765" s="16" t="n">
        <v>593</v>
      </c>
      <c r="G3765" s="16" t="n">
        <v>0.1</v>
      </c>
      <c r="H3765" s="16" t="s">
        <v>56</v>
      </c>
      <c r="I3765" s="16" t="s">
        <v>71</v>
      </c>
      <c r="J3765" s="16" t="n">
        <v>6</v>
      </c>
      <c r="K3765" s="16" t="n">
        <v>5</v>
      </c>
      <c r="L3765" s="16" t="s">
        <v>41</v>
      </c>
      <c r="M3765" s="18" t="n">
        <f aca="false">IF(ISNUMBER(B3765),B3765,IF(MID(B3765,3,1)="-",DATE(VALUE(RIGHT(B3765,4)),VALUE(MID(B3765,4,2)),VALUE(LEFT(B3765,2))),DATE(VALUE(LEFT(B3765,4)),VALUE(MID(B3765,6,2)),VALUE(RIGHT(B3765,2)))))</f>
        <v>45954</v>
      </c>
      <c r="N3765" s="16" t="n">
        <f aca="false">MONTH(M3765)</f>
        <v>10</v>
      </c>
      <c r="O3765" s="16" t="str">
        <f aca="false">PROPER(TRIM(H3765))</f>
        <v>Lucknow</v>
      </c>
      <c r="P3765" s="16" t="str">
        <f aca="false">IFERROR(VLOOKUP(O3765,city_map!$A$2:$B$6,2,FALSE()),O3765)</f>
        <v>Lucknow</v>
      </c>
      <c r="Q3765" s="16" t="n">
        <f aca="false">IF(ISNUMBER(F3765),F3765,VALUE(SUBSTITUTE(SUBSTITUTE(F3765,"₹",""),",","")))</f>
        <v>593</v>
      </c>
      <c r="R3765" s="16" t="n">
        <f aca="false">IF(E3765=99,1,E3765)</f>
        <v>2</v>
      </c>
      <c r="S3765" s="16" t="n">
        <f aca="false">IF(G3765="",0,G3765)</f>
        <v>0.1</v>
      </c>
      <c r="T3765" s="16" t="str">
        <f aca="false">IF(I3765="","Unknown",IF(I3765="upi","UPI",I3765))</f>
        <v>Credit Card</v>
      </c>
      <c r="U3765" s="16" t="str">
        <f aca="false">IF(L3765="Yes","Y",IF(L3765="No","N",L3765))</f>
        <v>N</v>
      </c>
      <c r="V3765" s="19" t="n">
        <f aca="false">ROUND(R3765*Q3765*(1-S3765),2)</f>
        <v>1067.4</v>
      </c>
      <c r="W3765" s="16" t="str">
        <f aca="false">_xlfn.XLOOKUP(D3765,products!$A$2:$A$61,products!$C$2:$C$61,"Not found")</f>
        <v>Home</v>
      </c>
    </row>
    <row r="3766" customFormat="false" ht="15" hidden="false" customHeight="false" outlineLevel="0" collapsed="false">
      <c r="A3766" s="16" t="s">
        <v>5114</v>
      </c>
      <c r="B3766" s="16" t="s">
        <v>5115</v>
      </c>
      <c r="C3766" s="16" t="s">
        <v>5116</v>
      </c>
      <c r="D3766" s="16" t="s">
        <v>55</v>
      </c>
      <c r="E3766" s="16" t="n">
        <v>4</v>
      </c>
      <c r="F3766" s="16" t="n">
        <v>2046</v>
      </c>
      <c r="G3766" s="16" t="n">
        <v>0.4</v>
      </c>
      <c r="H3766" s="16" t="s">
        <v>70</v>
      </c>
      <c r="I3766" s="16" t="s">
        <v>40</v>
      </c>
      <c r="J3766" s="16" t="n">
        <v>8</v>
      </c>
      <c r="K3766" s="16" t="n">
        <v>1</v>
      </c>
      <c r="L3766" s="16" t="s">
        <v>57</v>
      </c>
      <c r="M3766" s="18" t="n">
        <f aca="false">IF(ISNUMBER(B3766),B3766,IF(MID(B3766,3,1)="-",DATE(VALUE(RIGHT(B3766,4)),VALUE(MID(B3766,4,2)),VALUE(LEFT(B3766,2))),DATE(VALUE(LEFT(B3766,4)),VALUE(MID(B3766,6,2)),VALUE(RIGHT(B3766,2)))))</f>
        <v>45955</v>
      </c>
      <c r="N3766" s="16" t="n">
        <f aca="false">MONTH(M3766)</f>
        <v>10</v>
      </c>
      <c r="O3766" s="16" t="str">
        <f aca="false">PROPER(TRIM(H3766))</f>
        <v>Pune</v>
      </c>
      <c r="P3766" s="16" t="str">
        <f aca="false">IFERROR(VLOOKUP(O3766,city_map!$A$2:$B$6,2,FALSE()),O3766)</f>
        <v>Pune</v>
      </c>
      <c r="Q3766" s="16" t="n">
        <f aca="false">IF(ISNUMBER(F3766),F3766,VALUE(SUBSTITUTE(SUBSTITUTE(F3766,"₹",""),",","")))</f>
        <v>2046</v>
      </c>
      <c r="R3766" s="16" t="n">
        <f aca="false">IF(E3766=99,1,E3766)</f>
        <v>4</v>
      </c>
      <c r="S3766" s="16" t="n">
        <f aca="false">IF(G3766="",0,G3766)</f>
        <v>0.4</v>
      </c>
      <c r="T3766" s="16" t="str">
        <f aca="false">IF(I3766="","Unknown",IF(I3766="upi","UPI",I3766))</f>
        <v>COD</v>
      </c>
      <c r="U3766" s="16" t="str">
        <f aca="false">IF(L3766="Yes","Y",IF(L3766="No","N",L3766))</f>
        <v>Y</v>
      </c>
      <c r="V3766" s="19" t="n">
        <f aca="false">ROUND(R3766*Q3766*(1-S3766),2)</f>
        <v>4910.4</v>
      </c>
      <c r="W3766" s="16" t="str">
        <f aca="false">_xlfn.XLOOKUP(D3766,products!$A$2:$A$61,products!$C$2:$C$61,"Not found")</f>
        <v>Home</v>
      </c>
    </row>
    <row r="3767" customFormat="false" ht="15" hidden="false" customHeight="false" outlineLevel="0" collapsed="false">
      <c r="A3767" s="16" t="s">
        <v>5117</v>
      </c>
      <c r="B3767" s="16" t="s">
        <v>5115</v>
      </c>
      <c r="C3767" s="16" t="s">
        <v>1259</v>
      </c>
      <c r="D3767" s="16" t="s">
        <v>222</v>
      </c>
      <c r="E3767" s="16" t="n">
        <v>1</v>
      </c>
      <c r="F3767" s="16" t="n">
        <v>1833</v>
      </c>
      <c r="G3767" s="16" t="n">
        <v>0.15</v>
      </c>
      <c r="H3767" s="16" t="s">
        <v>46</v>
      </c>
      <c r="I3767" s="16" t="s">
        <v>47</v>
      </c>
      <c r="J3767" s="16" t="n">
        <v>6</v>
      </c>
      <c r="K3767" s="16" t="n">
        <v>4</v>
      </c>
      <c r="L3767" s="16" t="s">
        <v>41</v>
      </c>
      <c r="M3767" s="18" t="n">
        <f aca="false">IF(ISNUMBER(B3767),B3767,IF(MID(B3767,3,1)="-",DATE(VALUE(RIGHT(B3767,4)),VALUE(MID(B3767,4,2)),VALUE(LEFT(B3767,2))),DATE(VALUE(LEFT(B3767,4)),VALUE(MID(B3767,6,2)),VALUE(RIGHT(B3767,2)))))</f>
        <v>45955</v>
      </c>
      <c r="N3767" s="16" t="n">
        <f aca="false">MONTH(M3767)</f>
        <v>10</v>
      </c>
      <c r="O3767" s="16" t="str">
        <f aca="false">PROPER(TRIM(H3767))</f>
        <v>Chennai</v>
      </c>
      <c r="P3767" s="16" t="str">
        <f aca="false">IFERROR(VLOOKUP(O3767,city_map!$A$2:$B$6,2,FALSE()),O3767)</f>
        <v>Chennai</v>
      </c>
      <c r="Q3767" s="16" t="n">
        <f aca="false">IF(ISNUMBER(F3767),F3767,VALUE(SUBSTITUTE(SUBSTITUTE(F3767,"₹",""),",","")))</f>
        <v>1833</v>
      </c>
      <c r="R3767" s="16" t="n">
        <f aca="false">IF(E3767=99,1,E3767)</f>
        <v>1</v>
      </c>
      <c r="S3767" s="16" t="n">
        <f aca="false">IF(G3767="",0,G3767)</f>
        <v>0.15</v>
      </c>
      <c r="T3767" s="16" t="str">
        <f aca="false">IF(I3767="","Unknown",IF(I3767="upi","UPI",I3767))</f>
        <v>Debit Card</v>
      </c>
      <c r="U3767" s="16" t="str">
        <f aca="false">IF(L3767="Yes","Y",IF(L3767="No","N",L3767))</f>
        <v>N</v>
      </c>
      <c r="V3767" s="19" t="n">
        <f aca="false">ROUND(R3767*Q3767*(1-S3767),2)</f>
        <v>1558.05</v>
      </c>
      <c r="W3767" s="16" t="str">
        <f aca="false">_xlfn.XLOOKUP(D3767,products!$A$2:$A$61,products!$C$2:$C$61,"Not found")</f>
        <v>Fashion</v>
      </c>
    </row>
    <row r="3768" customFormat="false" ht="15" hidden="false" customHeight="false" outlineLevel="0" collapsed="false">
      <c r="A3768" s="16" t="s">
        <v>5118</v>
      </c>
      <c r="B3768" s="16" t="s">
        <v>5115</v>
      </c>
      <c r="C3768" s="16" t="s">
        <v>1363</v>
      </c>
      <c r="D3768" s="16" t="s">
        <v>191</v>
      </c>
      <c r="E3768" s="16" t="n">
        <v>1</v>
      </c>
      <c r="F3768" s="16" t="n">
        <v>410</v>
      </c>
      <c r="G3768" s="16" t="n">
        <v>0.1</v>
      </c>
      <c r="H3768" s="16" t="s">
        <v>81</v>
      </c>
      <c r="I3768" s="16" t="s">
        <v>60</v>
      </c>
      <c r="J3768" s="16" t="n">
        <v>4</v>
      </c>
      <c r="K3768" s="16"/>
      <c r="L3768" s="16" t="s">
        <v>41</v>
      </c>
      <c r="M3768" s="18" t="n">
        <f aca="false">IF(ISNUMBER(B3768),B3768,IF(MID(B3768,3,1)="-",DATE(VALUE(RIGHT(B3768,4)),VALUE(MID(B3768,4,2)),VALUE(LEFT(B3768,2))),DATE(VALUE(LEFT(B3768,4)),VALUE(MID(B3768,6,2)),VALUE(RIGHT(B3768,2)))))</f>
        <v>45955</v>
      </c>
      <c r="N3768" s="16" t="n">
        <f aca="false">MONTH(M3768)</f>
        <v>10</v>
      </c>
      <c r="O3768" s="16" t="str">
        <f aca="false">PROPER(TRIM(H3768))</f>
        <v>Hyderabad</v>
      </c>
      <c r="P3768" s="16" t="str">
        <f aca="false">IFERROR(VLOOKUP(O3768,city_map!$A$2:$B$6,2,FALSE()),O3768)</f>
        <v>Hyderabad</v>
      </c>
      <c r="Q3768" s="16" t="n">
        <f aca="false">IF(ISNUMBER(F3768),F3768,VALUE(SUBSTITUTE(SUBSTITUTE(F3768,"₹",""),",","")))</f>
        <v>410</v>
      </c>
      <c r="R3768" s="16" t="n">
        <f aca="false">IF(E3768=99,1,E3768)</f>
        <v>1</v>
      </c>
      <c r="S3768" s="16" t="n">
        <f aca="false">IF(G3768="",0,G3768)</f>
        <v>0.1</v>
      </c>
      <c r="T3768" s="16" t="str">
        <f aca="false">IF(I3768="","Unknown",IF(I3768="upi","UPI",I3768))</f>
        <v>UPI</v>
      </c>
      <c r="U3768" s="16" t="str">
        <f aca="false">IF(L3768="Yes","Y",IF(L3768="No","N",L3768))</f>
        <v>N</v>
      </c>
      <c r="V3768" s="19" t="n">
        <f aca="false">ROUND(R3768*Q3768*(1-S3768),2)</f>
        <v>369</v>
      </c>
      <c r="W3768" s="16" t="str">
        <f aca="false">_xlfn.XLOOKUP(D3768,products!$A$2:$A$61,products!$C$2:$C$61,"Not found")</f>
        <v>Electronics</v>
      </c>
    </row>
    <row r="3769" customFormat="false" ht="15" hidden="false" customHeight="false" outlineLevel="0" collapsed="false">
      <c r="A3769" s="16" t="s">
        <v>5119</v>
      </c>
      <c r="B3769" s="16" t="s">
        <v>5115</v>
      </c>
      <c r="C3769" s="16" t="s">
        <v>860</v>
      </c>
      <c r="D3769" s="16" t="s">
        <v>45</v>
      </c>
      <c r="E3769" s="16" t="n">
        <v>1</v>
      </c>
      <c r="F3769" s="16" t="n">
        <v>289</v>
      </c>
      <c r="G3769" s="16" t="n">
        <v>0.1</v>
      </c>
      <c r="H3769" s="16" t="s">
        <v>112</v>
      </c>
      <c r="I3769" s="16" t="s">
        <v>40</v>
      </c>
      <c r="J3769" s="16" t="n">
        <v>5</v>
      </c>
      <c r="K3769" s="16" t="n">
        <v>5</v>
      </c>
      <c r="L3769" s="16" t="s">
        <v>41</v>
      </c>
      <c r="M3769" s="18" t="n">
        <f aca="false">IF(ISNUMBER(B3769),B3769,IF(MID(B3769,3,1)="-",DATE(VALUE(RIGHT(B3769,4)),VALUE(MID(B3769,4,2)),VALUE(LEFT(B3769,2))),DATE(VALUE(LEFT(B3769,4)),VALUE(MID(B3769,6,2)),VALUE(RIGHT(B3769,2)))))</f>
        <v>45955</v>
      </c>
      <c r="N3769" s="16" t="n">
        <f aca="false">MONTH(M3769)</f>
        <v>10</v>
      </c>
      <c r="O3769" s="16" t="str">
        <f aca="false">PROPER(TRIM(H3769))</f>
        <v>Mumbai</v>
      </c>
      <c r="P3769" s="16" t="str">
        <f aca="false">IFERROR(VLOOKUP(O3769,city_map!$A$2:$B$6,2,FALSE()),O3769)</f>
        <v>Mumbai</v>
      </c>
      <c r="Q3769" s="16" t="n">
        <f aca="false">IF(ISNUMBER(F3769),F3769,VALUE(SUBSTITUTE(SUBSTITUTE(F3769,"₹",""),",","")))</f>
        <v>289</v>
      </c>
      <c r="R3769" s="16" t="n">
        <f aca="false">IF(E3769=99,1,E3769)</f>
        <v>1</v>
      </c>
      <c r="S3769" s="16" t="n">
        <f aca="false">IF(G3769="",0,G3769)</f>
        <v>0.1</v>
      </c>
      <c r="T3769" s="16" t="str">
        <f aca="false">IF(I3769="","Unknown",IF(I3769="upi","UPI",I3769))</f>
        <v>COD</v>
      </c>
      <c r="U3769" s="16" t="str">
        <f aca="false">IF(L3769="Yes","Y",IF(L3769="No","N",L3769))</f>
        <v>N</v>
      </c>
      <c r="V3769" s="19" t="n">
        <f aca="false">ROUND(R3769*Q3769*(1-S3769),2)</f>
        <v>260.1</v>
      </c>
      <c r="W3769" s="16" t="str">
        <f aca="false">_xlfn.XLOOKUP(D3769,products!$A$2:$A$61,products!$C$2:$C$61,"Not found")</f>
        <v>Beauty</v>
      </c>
    </row>
    <row r="3770" customFormat="false" ht="15" hidden="false" customHeight="false" outlineLevel="0" collapsed="false">
      <c r="A3770" s="16" t="s">
        <v>5120</v>
      </c>
      <c r="B3770" s="16" t="s">
        <v>5115</v>
      </c>
      <c r="C3770" s="16" t="s">
        <v>5121</v>
      </c>
      <c r="D3770" s="16" t="s">
        <v>222</v>
      </c>
      <c r="E3770" s="16" t="n">
        <v>2</v>
      </c>
      <c r="F3770" s="16" t="n">
        <v>1818</v>
      </c>
      <c r="G3770" s="16" t="n">
        <v>0.25</v>
      </c>
      <c r="H3770" s="16" t="s">
        <v>56</v>
      </c>
      <c r="I3770" s="16" t="s">
        <v>47</v>
      </c>
      <c r="J3770" s="16" t="n">
        <v>6</v>
      </c>
      <c r="K3770" s="16" t="n">
        <v>5</v>
      </c>
      <c r="L3770" s="16" t="s">
        <v>41</v>
      </c>
      <c r="M3770" s="18" t="n">
        <f aca="false">IF(ISNUMBER(B3770),B3770,IF(MID(B3770,3,1)="-",DATE(VALUE(RIGHT(B3770,4)),VALUE(MID(B3770,4,2)),VALUE(LEFT(B3770,2))),DATE(VALUE(LEFT(B3770,4)),VALUE(MID(B3770,6,2)),VALUE(RIGHT(B3770,2)))))</f>
        <v>45955</v>
      </c>
      <c r="N3770" s="16" t="n">
        <f aca="false">MONTH(M3770)</f>
        <v>10</v>
      </c>
      <c r="O3770" s="16" t="str">
        <f aca="false">PROPER(TRIM(H3770))</f>
        <v>Lucknow</v>
      </c>
      <c r="P3770" s="16" t="str">
        <f aca="false">IFERROR(VLOOKUP(O3770,city_map!$A$2:$B$6,2,FALSE()),O3770)</f>
        <v>Lucknow</v>
      </c>
      <c r="Q3770" s="16" t="n">
        <f aca="false">IF(ISNUMBER(F3770),F3770,VALUE(SUBSTITUTE(SUBSTITUTE(F3770,"₹",""),",","")))</f>
        <v>1818</v>
      </c>
      <c r="R3770" s="16" t="n">
        <f aca="false">IF(E3770=99,1,E3770)</f>
        <v>2</v>
      </c>
      <c r="S3770" s="16" t="n">
        <f aca="false">IF(G3770="",0,G3770)</f>
        <v>0.25</v>
      </c>
      <c r="T3770" s="16" t="str">
        <f aca="false">IF(I3770="","Unknown",IF(I3770="upi","UPI",I3770))</f>
        <v>Debit Card</v>
      </c>
      <c r="U3770" s="16" t="str">
        <f aca="false">IF(L3770="Yes","Y",IF(L3770="No","N",L3770))</f>
        <v>N</v>
      </c>
      <c r="V3770" s="19" t="n">
        <f aca="false">ROUND(R3770*Q3770*(1-S3770),2)</f>
        <v>2727</v>
      </c>
      <c r="W3770" s="16" t="str">
        <f aca="false">_xlfn.XLOOKUP(D3770,products!$A$2:$A$61,products!$C$2:$C$61,"Not found")</f>
        <v>Fashion</v>
      </c>
    </row>
    <row r="3771" customFormat="false" ht="15" hidden="false" customHeight="false" outlineLevel="0" collapsed="false">
      <c r="A3771" s="16" t="s">
        <v>5122</v>
      </c>
      <c r="B3771" s="16" t="s">
        <v>5115</v>
      </c>
      <c r="C3771" s="16" t="s">
        <v>3455</v>
      </c>
      <c r="D3771" s="16" t="s">
        <v>99</v>
      </c>
      <c r="E3771" s="16" t="n">
        <v>2</v>
      </c>
      <c r="F3771" s="16" t="n">
        <v>672</v>
      </c>
      <c r="G3771" s="16" t="n">
        <v>0.3</v>
      </c>
      <c r="H3771" s="16" t="s">
        <v>46</v>
      </c>
      <c r="I3771" s="16" t="s">
        <v>40</v>
      </c>
      <c r="J3771" s="16" t="n">
        <v>4</v>
      </c>
      <c r="K3771" s="16" t="n">
        <v>4</v>
      </c>
      <c r="L3771" s="16" t="s">
        <v>57</v>
      </c>
      <c r="M3771" s="18" t="n">
        <f aca="false">IF(ISNUMBER(B3771),B3771,IF(MID(B3771,3,1)="-",DATE(VALUE(RIGHT(B3771,4)),VALUE(MID(B3771,4,2)),VALUE(LEFT(B3771,2))),DATE(VALUE(LEFT(B3771,4)),VALUE(MID(B3771,6,2)),VALUE(RIGHT(B3771,2)))))</f>
        <v>45955</v>
      </c>
      <c r="N3771" s="16" t="n">
        <f aca="false">MONTH(M3771)</f>
        <v>10</v>
      </c>
      <c r="O3771" s="16" t="str">
        <f aca="false">PROPER(TRIM(H3771))</f>
        <v>Chennai</v>
      </c>
      <c r="P3771" s="16" t="str">
        <f aca="false">IFERROR(VLOOKUP(O3771,city_map!$A$2:$B$6,2,FALSE()),O3771)</f>
        <v>Chennai</v>
      </c>
      <c r="Q3771" s="16" t="n">
        <f aca="false">IF(ISNUMBER(F3771),F3771,VALUE(SUBSTITUTE(SUBSTITUTE(F3771,"₹",""),",","")))</f>
        <v>672</v>
      </c>
      <c r="R3771" s="16" t="n">
        <f aca="false">IF(E3771=99,1,E3771)</f>
        <v>2</v>
      </c>
      <c r="S3771" s="16" t="n">
        <f aca="false">IF(G3771="",0,G3771)</f>
        <v>0.3</v>
      </c>
      <c r="T3771" s="16" t="str">
        <f aca="false">IF(I3771="","Unknown",IF(I3771="upi","UPI",I3771))</f>
        <v>COD</v>
      </c>
      <c r="U3771" s="16" t="str">
        <f aca="false">IF(L3771="Yes","Y",IF(L3771="No","N",L3771))</f>
        <v>Y</v>
      </c>
      <c r="V3771" s="19" t="n">
        <f aca="false">ROUND(R3771*Q3771*(1-S3771),2)</f>
        <v>940.8</v>
      </c>
      <c r="W3771" s="16" t="str">
        <f aca="false">_xlfn.XLOOKUP(D3771,products!$A$2:$A$61,products!$C$2:$C$61,"Not found")</f>
        <v>Fashion</v>
      </c>
    </row>
    <row r="3772" customFormat="false" ht="15" hidden="false" customHeight="false" outlineLevel="0" collapsed="false">
      <c r="A3772" s="16" t="s">
        <v>5123</v>
      </c>
      <c r="B3772" s="16" t="s">
        <v>5115</v>
      </c>
      <c r="C3772" s="16" t="s">
        <v>1135</v>
      </c>
      <c r="D3772" s="16" t="s">
        <v>396</v>
      </c>
      <c r="E3772" s="16" t="n">
        <v>2</v>
      </c>
      <c r="F3772" s="16" t="n">
        <v>5699</v>
      </c>
      <c r="G3772" s="16" t="n">
        <v>0.25</v>
      </c>
      <c r="H3772" s="16" t="s">
        <v>81</v>
      </c>
      <c r="I3772" s="16" t="s">
        <v>100</v>
      </c>
      <c r="J3772" s="16" t="n">
        <v>3</v>
      </c>
      <c r="K3772" s="16" t="n">
        <v>5</v>
      </c>
      <c r="L3772" s="16" t="s">
        <v>41</v>
      </c>
      <c r="M3772" s="18" t="n">
        <f aca="false">IF(ISNUMBER(B3772),B3772,IF(MID(B3772,3,1)="-",DATE(VALUE(RIGHT(B3772,4)),VALUE(MID(B3772,4,2)),VALUE(LEFT(B3772,2))),DATE(VALUE(LEFT(B3772,4)),VALUE(MID(B3772,6,2)),VALUE(RIGHT(B3772,2)))))</f>
        <v>45955</v>
      </c>
      <c r="N3772" s="16" t="n">
        <f aca="false">MONTH(M3772)</f>
        <v>10</v>
      </c>
      <c r="O3772" s="16" t="str">
        <f aca="false">PROPER(TRIM(H3772))</f>
        <v>Hyderabad</v>
      </c>
      <c r="P3772" s="16" t="str">
        <f aca="false">IFERROR(VLOOKUP(O3772,city_map!$A$2:$B$6,2,FALSE()),O3772)</f>
        <v>Hyderabad</v>
      </c>
      <c r="Q3772" s="16" t="n">
        <f aca="false">IF(ISNUMBER(F3772),F3772,VALUE(SUBSTITUTE(SUBSTITUTE(F3772,"₹",""),",","")))</f>
        <v>5699</v>
      </c>
      <c r="R3772" s="16" t="n">
        <f aca="false">IF(E3772=99,1,E3772)</f>
        <v>2</v>
      </c>
      <c r="S3772" s="16" t="n">
        <f aca="false">IF(G3772="",0,G3772)</f>
        <v>0.25</v>
      </c>
      <c r="T3772" s="16" t="str">
        <f aca="false">IF(I3772="","Unknown",IF(I3772="upi","UPI",I3772))</f>
        <v>Net Banking</v>
      </c>
      <c r="U3772" s="16" t="str">
        <f aca="false">IF(L3772="Yes","Y",IF(L3772="No","N",L3772))</f>
        <v>N</v>
      </c>
      <c r="V3772" s="19" t="n">
        <f aca="false">ROUND(R3772*Q3772*(1-S3772),2)</f>
        <v>8548.5</v>
      </c>
      <c r="W3772" s="16" t="str">
        <f aca="false">_xlfn.XLOOKUP(D3772,products!$A$2:$A$61,products!$C$2:$C$61,"Not found")</f>
        <v>Home</v>
      </c>
    </row>
    <row r="3773" customFormat="false" ht="15" hidden="false" customHeight="false" outlineLevel="0" collapsed="false">
      <c r="A3773" s="16" t="s">
        <v>5124</v>
      </c>
      <c r="B3773" s="16" t="s">
        <v>5115</v>
      </c>
      <c r="C3773" s="16" t="s">
        <v>2257</v>
      </c>
      <c r="D3773" s="16" t="s">
        <v>99</v>
      </c>
      <c r="E3773" s="16" t="n">
        <v>2</v>
      </c>
      <c r="F3773" s="16" t="n">
        <v>714</v>
      </c>
      <c r="G3773" s="16" t="n">
        <v>0.3</v>
      </c>
      <c r="H3773" s="16" t="s">
        <v>112</v>
      </c>
      <c r="I3773" s="16" t="s">
        <v>60</v>
      </c>
      <c r="J3773" s="16" t="n">
        <v>4</v>
      </c>
      <c r="K3773" s="16" t="n">
        <v>5</v>
      </c>
      <c r="L3773" s="16" t="s">
        <v>41</v>
      </c>
      <c r="M3773" s="18" t="n">
        <f aca="false">IF(ISNUMBER(B3773),B3773,IF(MID(B3773,3,1)="-",DATE(VALUE(RIGHT(B3773,4)),VALUE(MID(B3773,4,2)),VALUE(LEFT(B3773,2))),DATE(VALUE(LEFT(B3773,4)),VALUE(MID(B3773,6,2)),VALUE(RIGHT(B3773,2)))))</f>
        <v>45955</v>
      </c>
      <c r="N3773" s="16" t="n">
        <f aca="false">MONTH(M3773)</f>
        <v>10</v>
      </c>
      <c r="O3773" s="16" t="str">
        <f aca="false">PROPER(TRIM(H3773))</f>
        <v>Mumbai</v>
      </c>
      <c r="P3773" s="16" t="str">
        <f aca="false">IFERROR(VLOOKUP(O3773,city_map!$A$2:$B$6,2,FALSE()),O3773)</f>
        <v>Mumbai</v>
      </c>
      <c r="Q3773" s="16" t="n">
        <f aca="false">IF(ISNUMBER(F3773),F3773,VALUE(SUBSTITUTE(SUBSTITUTE(F3773,"₹",""),",","")))</f>
        <v>714</v>
      </c>
      <c r="R3773" s="16" t="n">
        <f aca="false">IF(E3773=99,1,E3773)</f>
        <v>2</v>
      </c>
      <c r="S3773" s="16" t="n">
        <f aca="false">IF(G3773="",0,G3773)</f>
        <v>0.3</v>
      </c>
      <c r="T3773" s="16" t="str">
        <f aca="false">IF(I3773="","Unknown",IF(I3773="upi","UPI",I3773))</f>
        <v>UPI</v>
      </c>
      <c r="U3773" s="16" t="str">
        <f aca="false">IF(L3773="Yes","Y",IF(L3773="No","N",L3773))</f>
        <v>N</v>
      </c>
      <c r="V3773" s="19" t="n">
        <f aca="false">ROUND(R3773*Q3773*(1-S3773),2)</f>
        <v>999.6</v>
      </c>
      <c r="W3773" s="16" t="str">
        <f aca="false">_xlfn.XLOOKUP(D3773,products!$A$2:$A$61,products!$C$2:$C$61,"Not found")</f>
        <v>Fashion</v>
      </c>
    </row>
    <row r="3774" customFormat="false" ht="15" hidden="false" customHeight="false" outlineLevel="0" collapsed="false">
      <c r="A3774" s="16" t="s">
        <v>5125</v>
      </c>
      <c r="B3774" s="16" t="s">
        <v>5115</v>
      </c>
      <c r="C3774" s="16" t="s">
        <v>1514</v>
      </c>
      <c r="D3774" s="16" t="s">
        <v>170</v>
      </c>
      <c r="E3774" s="16" t="n">
        <v>1</v>
      </c>
      <c r="F3774" s="16" t="n">
        <v>3436</v>
      </c>
      <c r="G3774" s="16" t="n">
        <v>0.15</v>
      </c>
      <c r="H3774" s="16" t="s">
        <v>39</v>
      </c>
      <c r="I3774" s="16" t="s">
        <v>60</v>
      </c>
      <c r="J3774" s="16" t="n">
        <v>9</v>
      </c>
      <c r="K3774" s="16" t="n">
        <v>3</v>
      </c>
      <c r="L3774" s="16" t="s">
        <v>41</v>
      </c>
      <c r="M3774" s="18" t="n">
        <f aca="false">IF(ISNUMBER(B3774),B3774,IF(MID(B3774,3,1)="-",DATE(VALUE(RIGHT(B3774,4)),VALUE(MID(B3774,4,2)),VALUE(LEFT(B3774,2))),DATE(VALUE(LEFT(B3774,4)),VALUE(MID(B3774,6,2)),VALUE(RIGHT(B3774,2)))))</f>
        <v>45955</v>
      </c>
      <c r="N3774" s="16" t="n">
        <f aca="false">MONTH(M3774)</f>
        <v>10</v>
      </c>
      <c r="O3774" s="16" t="str">
        <f aca="false">PROPER(TRIM(H3774))</f>
        <v>Delhi</v>
      </c>
      <c r="P3774" s="16" t="str">
        <f aca="false">IFERROR(VLOOKUP(O3774,city_map!$A$2:$B$6,2,FALSE()),O3774)</f>
        <v>Delhi</v>
      </c>
      <c r="Q3774" s="16" t="n">
        <f aca="false">IF(ISNUMBER(F3774),F3774,VALUE(SUBSTITUTE(SUBSTITUTE(F3774,"₹",""),",","")))</f>
        <v>3436</v>
      </c>
      <c r="R3774" s="16" t="n">
        <f aca="false">IF(E3774=99,1,E3774)</f>
        <v>1</v>
      </c>
      <c r="S3774" s="16" t="n">
        <f aca="false">IF(G3774="",0,G3774)</f>
        <v>0.15</v>
      </c>
      <c r="T3774" s="16" t="str">
        <f aca="false">IF(I3774="","Unknown",IF(I3774="upi","UPI",I3774))</f>
        <v>UPI</v>
      </c>
      <c r="U3774" s="16" t="str">
        <f aca="false">IF(L3774="Yes","Y",IF(L3774="No","N",L3774))</f>
        <v>N</v>
      </c>
      <c r="V3774" s="19" t="n">
        <f aca="false">ROUND(R3774*Q3774*(1-S3774),2)</f>
        <v>2920.6</v>
      </c>
      <c r="W3774" s="16" t="str">
        <f aca="false">_xlfn.XLOOKUP(D3774,products!$A$2:$A$61,products!$C$2:$C$61,"Not found")</f>
        <v>Home</v>
      </c>
    </row>
    <row r="3775" customFormat="false" ht="15" hidden="false" customHeight="false" outlineLevel="0" collapsed="false">
      <c r="A3775" s="16" t="s">
        <v>5126</v>
      </c>
      <c r="B3775" s="16" t="s">
        <v>5115</v>
      </c>
      <c r="C3775" s="16" t="s">
        <v>1318</v>
      </c>
      <c r="D3775" s="16" t="s">
        <v>250</v>
      </c>
      <c r="E3775" s="16" t="n">
        <v>4</v>
      </c>
      <c r="F3775" s="16" t="n">
        <v>699</v>
      </c>
      <c r="G3775" s="16" t="n">
        <v>0.25</v>
      </c>
      <c r="H3775" s="16" t="s">
        <v>70</v>
      </c>
      <c r="I3775" s="16" t="s">
        <v>40</v>
      </c>
      <c r="J3775" s="16" t="n">
        <v>5</v>
      </c>
      <c r="K3775" s="16" t="n">
        <v>5</v>
      </c>
      <c r="L3775" s="16" t="s">
        <v>41</v>
      </c>
      <c r="M3775" s="18" t="n">
        <f aca="false">IF(ISNUMBER(B3775),B3775,IF(MID(B3775,3,1)="-",DATE(VALUE(RIGHT(B3775,4)),VALUE(MID(B3775,4,2)),VALUE(LEFT(B3775,2))),DATE(VALUE(LEFT(B3775,4)),VALUE(MID(B3775,6,2)),VALUE(RIGHT(B3775,2)))))</f>
        <v>45955</v>
      </c>
      <c r="N3775" s="16" t="n">
        <f aca="false">MONTH(M3775)</f>
        <v>10</v>
      </c>
      <c r="O3775" s="16" t="str">
        <f aca="false">PROPER(TRIM(H3775))</f>
        <v>Pune</v>
      </c>
      <c r="P3775" s="16" t="str">
        <f aca="false">IFERROR(VLOOKUP(O3775,city_map!$A$2:$B$6,2,FALSE()),O3775)</f>
        <v>Pune</v>
      </c>
      <c r="Q3775" s="16" t="n">
        <f aca="false">IF(ISNUMBER(F3775),F3775,VALUE(SUBSTITUTE(SUBSTITUTE(F3775,"₹",""),",","")))</f>
        <v>699</v>
      </c>
      <c r="R3775" s="16" t="n">
        <f aca="false">IF(E3775=99,1,E3775)</f>
        <v>4</v>
      </c>
      <c r="S3775" s="16" t="n">
        <f aca="false">IF(G3775="",0,G3775)</f>
        <v>0.25</v>
      </c>
      <c r="T3775" s="16" t="str">
        <f aca="false">IF(I3775="","Unknown",IF(I3775="upi","UPI",I3775))</f>
        <v>COD</v>
      </c>
      <c r="U3775" s="16" t="str">
        <f aca="false">IF(L3775="Yes","Y",IF(L3775="No","N",L3775))</f>
        <v>N</v>
      </c>
      <c r="V3775" s="19" t="n">
        <f aca="false">ROUND(R3775*Q3775*(1-S3775),2)</f>
        <v>2097</v>
      </c>
      <c r="W3775" s="16" t="str">
        <f aca="false">_xlfn.XLOOKUP(D3775,products!$A$2:$A$61,products!$C$2:$C$61,"Not found")</f>
        <v>Home</v>
      </c>
    </row>
    <row r="3776" customFormat="false" ht="15" hidden="false" customHeight="false" outlineLevel="0" collapsed="false">
      <c r="A3776" s="16" t="s">
        <v>5127</v>
      </c>
      <c r="B3776" s="16" t="s">
        <v>5115</v>
      </c>
      <c r="C3776" s="16" t="s">
        <v>3483</v>
      </c>
      <c r="D3776" s="16" t="s">
        <v>396</v>
      </c>
      <c r="E3776" s="16" t="n">
        <v>1</v>
      </c>
      <c r="F3776" s="16" t="n">
        <v>5286</v>
      </c>
      <c r="G3776" s="16" t="n">
        <v>0.15</v>
      </c>
      <c r="H3776" s="16" t="s">
        <v>70</v>
      </c>
      <c r="I3776" s="16" t="s">
        <v>60</v>
      </c>
      <c r="J3776" s="16" t="n">
        <v>7</v>
      </c>
      <c r="K3776" s="16" t="n">
        <v>4</v>
      </c>
      <c r="L3776" s="16" t="s">
        <v>41</v>
      </c>
      <c r="M3776" s="18" t="n">
        <f aca="false">IF(ISNUMBER(B3776),B3776,IF(MID(B3776,3,1)="-",DATE(VALUE(RIGHT(B3776,4)),VALUE(MID(B3776,4,2)),VALUE(LEFT(B3776,2))),DATE(VALUE(LEFT(B3776,4)),VALUE(MID(B3776,6,2)),VALUE(RIGHT(B3776,2)))))</f>
        <v>45955</v>
      </c>
      <c r="N3776" s="16" t="n">
        <f aca="false">MONTH(M3776)</f>
        <v>10</v>
      </c>
      <c r="O3776" s="16" t="str">
        <f aca="false">PROPER(TRIM(H3776))</f>
        <v>Pune</v>
      </c>
      <c r="P3776" s="16" t="str">
        <f aca="false">IFERROR(VLOOKUP(O3776,city_map!$A$2:$B$6,2,FALSE()),O3776)</f>
        <v>Pune</v>
      </c>
      <c r="Q3776" s="16" t="n">
        <f aca="false">IF(ISNUMBER(F3776),F3776,VALUE(SUBSTITUTE(SUBSTITUTE(F3776,"₹",""),",","")))</f>
        <v>5286</v>
      </c>
      <c r="R3776" s="16" t="n">
        <f aca="false">IF(E3776=99,1,E3776)</f>
        <v>1</v>
      </c>
      <c r="S3776" s="16" t="n">
        <f aca="false">IF(G3776="",0,G3776)</f>
        <v>0.15</v>
      </c>
      <c r="T3776" s="16" t="str">
        <f aca="false">IF(I3776="","Unknown",IF(I3776="upi","UPI",I3776))</f>
        <v>UPI</v>
      </c>
      <c r="U3776" s="16" t="str">
        <f aca="false">IF(L3776="Yes","Y",IF(L3776="No","N",L3776))</f>
        <v>N</v>
      </c>
      <c r="V3776" s="19" t="n">
        <f aca="false">ROUND(R3776*Q3776*(1-S3776),2)</f>
        <v>4493.1</v>
      </c>
      <c r="W3776" s="16" t="str">
        <f aca="false">_xlfn.XLOOKUP(D3776,products!$A$2:$A$61,products!$C$2:$C$61,"Not found")</f>
        <v>Home</v>
      </c>
    </row>
    <row r="3777" customFormat="false" ht="15" hidden="false" customHeight="false" outlineLevel="0" collapsed="false">
      <c r="A3777" s="16" t="s">
        <v>5128</v>
      </c>
      <c r="B3777" s="16" t="s">
        <v>5115</v>
      </c>
      <c r="C3777" s="16" t="s">
        <v>750</v>
      </c>
      <c r="D3777" s="16" t="s">
        <v>451</v>
      </c>
      <c r="E3777" s="16" t="n">
        <v>1</v>
      </c>
      <c r="F3777" s="16" t="n">
        <v>1276</v>
      </c>
      <c r="G3777" s="16" t="n">
        <v>0.25</v>
      </c>
      <c r="H3777" s="16" t="s">
        <v>112</v>
      </c>
      <c r="I3777" s="16" t="s">
        <v>60</v>
      </c>
      <c r="J3777" s="16" t="n">
        <v>3</v>
      </c>
      <c r="K3777" s="16" t="n">
        <v>4</v>
      </c>
      <c r="L3777" s="16" t="s">
        <v>41</v>
      </c>
      <c r="M3777" s="18" t="n">
        <f aca="false">IF(ISNUMBER(B3777),B3777,IF(MID(B3777,3,1)="-",DATE(VALUE(RIGHT(B3777,4)),VALUE(MID(B3777,4,2)),VALUE(LEFT(B3777,2))),DATE(VALUE(LEFT(B3777,4)),VALUE(MID(B3777,6,2)),VALUE(RIGHT(B3777,2)))))</f>
        <v>45955</v>
      </c>
      <c r="N3777" s="16" t="n">
        <f aca="false">MONTH(M3777)</f>
        <v>10</v>
      </c>
      <c r="O3777" s="16" t="str">
        <f aca="false">PROPER(TRIM(H3777))</f>
        <v>Mumbai</v>
      </c>
      <c r="P3777" s="16" t="str">
        <f aca="false">IFERROR(VLOOKUP(O3777,city_map!$A$2:$B$6,2,FALSE()),O3777)</f>
        <v>Mumbai</v>
      </c>
      <c r="Q3777" s="16" t="n">
        <f aca="false">IF(ISNUMBER(F3777),F3777,VALUE(SUBSTITUTE(SUBSTITUTE(F3777,"₹",""),",","")))</f>
        <v>1276</v>
      </c>
      <c r="R3777" s="16" t="n">
        <f aca="false">IF(E3777=99,1,E3777)</f>
        <v>1</v>
      </c>
      <c r="S3777" s="16" t="n">
        <f aca="false">IF(G3777="",0,G3777)</f>
        <v>0.25</v>
      </c>
      <c r="T3777" s="16" t="str">
        <f aca="false">IF(I3777="","Unknown",IF(I3777="upi","UPI",I3777))</f>
        <v>UPI</v>
      </c>
      <c r="U3777" s="16" t="str">
        <f aca="false">IF(L3777="Yes","Y",IF(L3777="No","N",L3777))</f>
        <v>N</v>
      </c>
      <c r="V3777" s="19" t="n">
        <f aca="false">ROUND(R3777*Q3777*(1-S3777),2)</f>
        <v>957</v>
      </c>
      <c r="W3777" s="16" t="str">
        <f aca="false">_xlfn.XLOOKUP(D3777,products!$A$2:$A$61,products!$C$2:$C$61,"Not found")</f>
        <v>Beauty</v>
      </c>
    </row>
    <row r="3778" customFormat="false" ht="15" hidden="false" customHeight="false" outlineLevel="0" collapsed="false">
      <c r="A3778" s="16" t="s">
        <v>5129</v>
      </c>
      <c r="B3778" s="16" t="s">
        <v>5115</v>
      </c>
      <c r="C3778" s="16" t="s">
        <v>850</v>
      </c>
      <c r="D3778" s="16" t="s">
        <v>291</v>
      </c>
      <c r="E3778" s="16" t="n">
        <v>2</v>
      </c>
      <c r="F3778" s="16" t="n">
        <v>1143</v>
      </c>
      <c r="G3778" s="16" t="n">
        <v>0.1</v>
      </c>
      <c r="H3778" s="16" t="s">
        <v>39</v>
      </c>
      <c r="I3778" s="16" t="s">
        <v>123</v>
      </c>
      <c r="J3778" s="16" t="n">
        <v>5</v>
      </c>
      <c r="K3778" s="16" t="n">
        <v>5</v>
      </c>
      <c r="L3778" s="16" t="s">
        <v>41</v>
      </c>
      <c r="M3778" s="18" t="n">
        <f aca="false">IF(ISNUMBER(B3778),B3778,IF(MID(B3778,3,1)="-",DATE(VALUE(RIGHT(B3778,4)),VALUE(MID(B3778,4,2)),VALUE(LEFT(B3778,2))),DATE(VALUE(LEFT(B3778,4)),VALUE(MID(B3778,6,2)),VALUE(RIGHT(B3778,2)))))</f>
        <v>45955</v>
      </c>
      <c r="N3778" s="16" t="n">
        <f aca="false">MONTH(M3778)</f>
        <v>10</v>
      </c>
      <c r="O3778" s="16" t="str">
        <f aca="false">PROPER(TRIM(H3778))</f>
        <v>Delhi</v>
      </c>
      <c r="P3778" s="16" t="str">
        <f aca="false">IFERROR(VLOOKUP(O3778,city_map!$A$2:$B$6,2,FALSE()),O3778)</f>
        <v>Delhi</v>
      </c>
      <c r="Q3778" s="16" t="n">
        <f aca="false">IF(ISNUMBER(F3778),F3778,VALUE(SUBSTITUTE(SUBSTITUTE(F3778,"₹",""),",","")))</f>
        <v>1143</v>
      </c>
      <c r="R3778" s="16" t="n">
        <f aca="false">IF(E3778=99,1,E3778)</f>
        <v>2</v>
      </c>
      <c r="S3778" s="16" t="n">
        <f aca="false">IF(G3778="",0,G3778)</f>
        <v>0.1</v>
      </c>
      <c r="T3778" s="16" t="str">
        <f aca="false">IF(I3778="","Unknown",IF(I3778="upi","UPI",I3778))</f>
        <v>UPI</v>
      </c>
      <c r="U3778" s="16" t="str">
        <f aca="false">IF(L3778="Yes","Y",IF(L3778="No","N",L3778))</f>
        <v>N</v>
      </c>
      <c r="V3778" s="19" t="n">
        <f aca="false">ROUND(R3778*Q3778*(1-S3778),2)</f>
        <v>2057.4</v>
      </c>
      <c r="W3778" s="16" t="str">
        <f aca="false">_xlfn.XLOOKUP(D3778,products!$A$2:$A$61,products!$C$2:$C$61,"Not found")</f>
        <v>Electronics</v>
      </c>
    </row>
    <row r="3779" customFormat="false" ht="15" hidden="false" customHeight="false" outlineLevel="0" collapsed="false">
      <c r="A3779" s="16" t="s">
        <v>5130</v>
      </c>
      <c r="B3779" s="16" t="s">
        <v>5115</v>
      </c>
      <c r="C3779" s="16" t="s">
        <v>544</v>
      </c>
      <c r="D3779" s="16" t="s">
        <v>45</v>
      </c>
      <c r="E3779" s="16" t="n">
        <v>1</v>
      </c>
      <c r="F3779" s="16" t="n">
        <v>289</v>
      </c>
      <c r="G3779" s="16" t="n">
        <v>0.1</v>
      </c>
      <c r="H3779" s="16" t="s">
        <v>39</v>
      </c>
      <c r="I3779" s="16" t="s">
        <v>60</v>
      </c>
      <c r="J3779" s="16" t="n">
        <v>4</v>
      </c>
      <c r="K3779" s="16" t="n">
        <v>4</v>
      </c>
      <c r="L3779" s="16" t="s">
        <v>41</v>
      </c>
      <c r="M3779" s="18" t="n">
        <f aca="false">IF(ISNUMBER(B3779),B3779,IF(MID(B3779,3,1)="-",DATE(VALUE(RIGHT(B3779,4)),VALUE(MID(B3779,4,2)),VALUE(LEFT(B3779,2))),DATE(VALUE(LEFT(B3779,4)),VALUE(MID(B3779,6,2)),VALUE(RIGHT(B3779,2)))))</f>
        <v>45955</v>
      </c>
      <c r="N3779" s="16" t="n">
        <f aca="false">MONTH(M3779)</f>
        <v>10</v>
      </c>
      <c r="O3779" s="16" t="str">
        <f aca="false">PROPER(TRIM(H3779))</f>
        <v>Delhi</v>
      </c>
      <c r="P3779" s="16" t="str">
        <f aca="false">IFERROR(VLOOKUP(O3779,city_map!$A$2:$B$6,2,FALSE()),O3779)</f>
        <v>Delhi</v>
      </c>
      <c r="Q3779" s="16" t="n">
        <f aca="false">IF(ISNUMBER(F3779),F3779,VALUE(SUBSTITUTE(SUBSTITUTE(F3779,"₹",""),",","")))</f>
        <v>289</v>
      </c>
      <c r="R3779" s="16" t="n">
        <f aca="false">IF(E3779=99,1,E3779)</f>
        <v>1</v>
      </c>
      <c r="S3779" s="16" t="n">
        <f aca="false">IF(G3779="",0,G3779)</f>
        <v>0.1</v>
      </c>
      <c r="T3779" s="16" t="str">
        <f aca="false">IF(I3779="","Unknown",IF(I3779="upi","UPI",I3779))</f>
        <v>UPI</v>
      </c>
      <c r="U3779" s="16" t="str">
        <f aca="false">IF(L3779="Yes","Y",IF(L3779="No","N",L3779))</f>
        <v>N</v>
      </c>
      <c r="V3779" s="19" t="n">
        <f aca="false">ROUND(R3779*Q3779*(1-S3779),2)</f>
        <v>260.1</v>
      </c>
      <c r="W3779" s="16" t="str">
        <f aca="false">_xlfn.XLOOKUP(D3779,products!$A$2:$A$61,products!$C$2:$C$61,"Not found")</f>
        <v>Beauty</v>
      </c>
    </row>
    <row r="3780" customFormat="false" ht="15" hidden="false" customHeight="false" outlineLevel="0" collapsed="false">
      <c r="A3780" s="16" t="s">
        <v>5131</v>
      </c>
      <c r="B3780" s="16" t="s">
        <v>5115</v>
      </c>
      <c r="C3780" s="16" t="s">
        <v>1081</v>
      </c>
      <c r="D3780" s="16" t="s">
        <v>254</v>
      </c>
      <c r="E3780" s="16" t="n">
        <v>2</v>
      </c>
      <c r="F3780" s="16" t="n">
        <v>999</v>
      </c>
      <c r="G3780" s="16" t="n">
        <v>0.3</v>
      </c>
      <c r="H3780" s="16" t="s">
        <v>81</v>
      </c>
      <c r="I3780" s="16" t="s">
        <v>60</v>
      </c>
      <c r="J3780" s="16" t="n">
        <v>4</v>
      </c>
      <c r="K3780" s="16" t="n">
        <v>4</v>
      </c>
      <c r="L3780" s="16" t="s">
        <v>41</v>
      </c>
      <c r="M3780" s="18" t="n">
        <f aca="false">IF(ISNUMBER(B3780),B3780,IF(MID(B3780,3,1)="-",DATE(VALUE(RIGHT(B3780,4)),VALUE(MID(B3780,4,2)),VALUE(LEFT(B3780,2))),DATE(VALUE(LEFT(B3780,4)),VALUE(MID(B3780,6,2)),VALUE(RIGHT(B3780,2)))))</f>
        <v>45955</v>
      </c>
      <c r="N3780" s="16" t="n">
        <f aca="false">MONTH(M3780)</f>
        <v>10</v>
      </c>
      <c r="O3780" s="16" t="str">
        <f aca="false">PROPER(TRIM(H3780))</f>
        <v>Hyderabad</v>
      </c>
      <c r="P3780" s="16" t="str">
        <f aca="false">IFERROR(VLOOKUP(O3780,city_map!$A$2:$B$6,2,FALSE()),O3780)</f>
        <v>Hyderabad</v>
      </c>
      <c r="Q3780" s="16" t="n">
        <f aca="false">IF(ISNUMBER(F3780),F3780,VALUE(SUBSTITUTE(SUBSTITUTE(F3780,"₹",""),",","")))</f>
        <v>999</v>
      </c>
      <c r="R3780" s="16" t="n">
        <f aca="false">IF(E3780=99,1,E3780)</f>
        <v>2</v>
      </c>
      <c r="S3780" s="16" t="n">
        <f aca="false">IF(G3780="",0,G3780)</f>
        <v>0.3</v>
      </c>
      <c r="T3780" s="16" t="str">
        <f aca="false">IF(I3780="","Unknown",IF(I3780="upi","UPI",I3780))</f>
        <v>UPI</v>
      </c>
      <c r="U3780" s="16" t="str">
        <f aca="false">IF(L3780="Yes","Y",IF(L3780="No","N",L3780))</f>
        <v>N</v>
      </c>
      <c r="V3780" s="19" t="n">
        <f aca="false">ROUND(R3780*Q3780*(1-S3780),2)</f>
        <v>1398.6</v>
      </c>
      <c r="W3780" s="16" t="str">
        <f aca="false">_xlfn.XLOOKUP(D3780,products!$A$2:$A$61,products!$C$2:$C$61,"Not found")</f>
        <v>Fashion</v>
      </c>
    </row>
    <row r="3781" customFormat="false" ht="15" hidden="false" customHeight="false" outlineLevel="0" collapsed="false">
      <c r="A3781" s="16" t="s">
        <v>5132</v>
      </c>
      <c r="B3781" s="16" t="s">
        <v>5115</v>
      </c>
      <c r="C3781" s="16" t="s">
        <v>685</v>
      </c>
      <c r="D3781" s="16" t="s">
        <v>222</v>
      </c>
      <c r="E3781" s="16" t="n">
        <v>1</v>
      </c>
      <c r="F3781" s="16" t="n">
        <v>1936</v>
      </c>
      <c r="G3781" s="16" t="n">
        <v>0.1</v>
      </c>
      <c r="H3781" s="16" t="s">
        <v>560</v>
      </c>
      <c r="I3781" s="16" t="s">
        <v>40</v>
      </c>
      <c r="J3781" s="16" t="n">
        <v>4</v>
      </c>
      <c r="K3781" s="16" t="n">
        <v>3</v>
      </c>
      <c r="L3781" s="16" t="s">
        <v>57</v>
      </c>
      <c r="M3781" s="18" t="n">
        <f aca="false">IF(ISNUMBER(B3781),B3781,IF(MID(B3781,3,1)="-",DATE(VALUE(RIGHT(B3781,4)),VALUE(MID(B3781,4,2)),VALUE(LEFT(B3781,2))),DATE(VALUE(LEFT(B3781,4)),VALUE(MID(B3781,6,2)),VALUE(RIGHT(B3781,2)))))</f>
        <v>45955</v>
      </c>
      <c r="N3781" s="16" t="n">
        <f aca="false">MONTH(M3781)</f>
        <v>10</v>
      </c>
      <c r="O3781" s="16" t="str">
        <f aca="false">PROPER(TRIM(H3781))</f>
        <v>Chennai</v>
      </c>
      <c r="P3781" s="16" t="str">
        <f aca="false">IFERROR(VLOOKUP(O3781,city_map!$A$2:$B$6,2,FALSE()),O3781)</f>
        <v>Chennai</v>
      </c>
      <c r="Q3781" s="16" t="n">
        <f aca="false">IF(ISNUMBER(F3781),F3781,VALUE(SUBSTITUTE(SUBSTITUTE(F3781,"₹",""),",","")))</f>
        <v>1936</v>
      </c>
      <c r="R3781" s="16" t="n">
        <f aca="false">IF(E3781=99,1,E3781)</f>
        <v>1</v>
      </c>
      <c r="S3781" s="16" t="n">
        <f aca="false">IF(G3781="",0,G3781)</f>
        <v>0.1</v>
      </c>
      <c r="T3781" s="16" t="str">
        <f aca="false">IF(I3781="","Unknown",IF(I3781="upi","UPI",I3781))</f>
        <v>COD</v>
      </c>
      <c r="U3781" s="16" t="str">
        <f aca="false">IF(L3781="Yes","Y",IF(L3781="No","N",L3781))</f>
        <v>Y</v>
      </c>
      <c r="V3781" s="19" t="n">
        <f aca="false">ROUND(R3781*Q3781*(1-S3781),2)</f>
        <v>1742.4</v>
      </c>
      <c r="W3781" s="16" t="str">
        <f aca="false">_xlfn.XLOOKUP(D3781,products!$A$2:$A$61,products!$C$2:$C$61,"Not found")</f>
        <v>Fashion</v>
      </c>
    </row>
    <row r="3782" customFormat="false" ht="15" hidden="false" customHeight="false" outlineLevel="0" collapsed="false">
      <c r="A3782" s="16" t="s">
        <v>5133</v>
      </c>
      <c r="B3782" s="16" t="s">
        <v>5115</v>
      </c>
      <c r="C3782" s="16" t="s">
        <v>2098</v>
      </c>
      <c r="D3782" s="16" t="s">
        <v>229</v>
      </c>
      <c r="E3782" s="16" t="n">
        <v>2</v>
      </c>
      <c r="F3782" s="16" t="n">
        <v>441</v>
      </c>
      <c r="G3782" s="16" t="n">
        <v>0.1</v>
      </c>
      <c r="H3782" s="16" t="s">
        <v>112</v>
      </c>
      <c r="I3782" s="16" t="s">
        <v>60</v>
      </c>
      <c r="J3782" s="16" t="n">
        <v>5</v>
      </c>
      <c r="K3782" s="16" t="n">
        <v>5</v>
      </c>
      <c r="L3782" s="16" t="s">
        <v>41</v>
      </c>
      <c r="M3782" s="18" t="n">
        <f aca="false">IF(ISNUMBER(B3782),B3782,IF(MID(B3782,3,1)="-",DATE(VALUE(RIGHT(B3782,4)),VALUE(MID(B3782,4,2)),VALUE(LEFT(B3782,2))),DATE(VALUE(LEFT(B3782,4)),VALUE(MID(B3782,6,2)),VALUE(RIGHT(B3782,2)))))</f>
        <v>45955</v>
      </c>
      <c r="N3782" s="16" t="n">
        <f aca="false">MONTH(M3782)</f>
        <v>10</v>
      </c>
      <c r="O3782" s="16" t="str">
        <f aca="false">PROPER(TRIM(H3782))</f>
        <v>Mumbai</v>
      </c>
      <c r="P3782" s="16" t="str">
        <f aca="false">IFERROR(VLOOKUP(O3782,city_map!$A$2:$B$6,2,FALSE()),O3782)</f>
        <v>Mumbai</v>
      </c>
      <c r="Q3782" s="16" t="n">
        <f aca="false">IF(ISNUMBER(F3782),F3782,VALUE(SUBSTITUTE(SUBSTITUTE(F3782,"₹",""),",","")))</f>
        <v>441</v>
      </c>
      <c r="R3782" s="16" t="n">
        <f aca="false">IF(E3782=99,1,E3782)</f>
        <v>2</v>
      </c>
      <c r="S3782" s="16" t="n">
        <f aca="false">IF(G3782="",0,G3782)</f>
        <v>0.1</v>
      </c>
      <c r="T3782" s="16" t="str">
        <f aca="false">IF(I3782="","Unknown",IF(I3782="upi","UPI",I3782))</f>
        <v>UPI</v>
      </c>
      <c r="U3782" s="16" t="str">
        <f aca="false">IF(L3782="Yes","Y",IF(L3782="No","N",L3782))</f>
        <v>N</v>
      </c>
      <c r="V3782" s="19" t="n">
        <f aca="false">ROUND(R3782*Q3782*(1-S3782),2)</f>
        <v>793.8</v>
      </c>
      <c r="W3782" s="16" t="str">
        <f aca="false">_xlfn.XLOOKUP(D3782,products!$A$2:$A$61,products!$C$2:$C$61,"Not found")</f>
        <v>Books</v>
      </c>
    </row>
    <row r="3783" customFormat="false" ht="15" hidden="false" customHeight="false" outlineLevel="0" collapsed="false">
      <c r="A3783" s="16" t="s">
        <v>5134</v>
      </c>
      <c r="B3783" s="16" t="s">
        <v>5115</v>
      </c>
      <c r="C3783" s="16" t="s">
        <v>2503</v>
      </c>
      <c r="D3783" s="16" t="s">
        <v>184</v>
      </c>
      <c r="E3783" s="16" t="n">
        <v>2</v>
      </c>
      <c r="F3783" s="16" t="n">
        <v>1286</v>
      </c>
      <c r="G3783" s="16" t="n">
        <v>0.15</v>
      </c>
      <c r="H3783" s="16" t="s">
        <v>70</v>
      </c>
      <c r="I3783" s="16" t="s">
        <v>100</v>
      </c>
      <c r="J3783" s="16" t="n">
        <v>5</v>
      </c>
      <c r="K3783" s="16" t="n">
        <v>5</v>
      </c>
      <c r="L3783" s="16" t="s">
        <v>41</v>
      </c>
      <c r="M3783" s="18" t="n">
        <f aca="false">IF(ISNUMBER(B3783),B3783,IF(MID(B3783,3,1)="-",DATE(VALUE(RIGHT(B3783,4)),VALUE(MID(B3783,4,2)),VALUE(LEFT(B3783,2))),DATE(VALUE(LEFT(B3783,4)),VALUE(MID(B3783,6,2)),VALUE(RIGHT(B3783,2)))))</f>
        <v>45955</v>
      </c>
      <c r="N3783" s="16" t="n">
        <f aca="false">MONTH(M3783)</f>
        <v>10</v>
      </c>
      <c r="O3783" s="16" t="str">
        <f aca="false">PROPER(TRIM(H3783))</f>
        <v>Pune</v>
      </c>
      <c r="P3783" s="16" t="str">
        <f aca="false">IFERROR(VLOOKUP(O3783,city_map!$A$2:$B$6,2,FALSE()),O3783)</f>
        <v>Pune</v>
      </c>
      <c r="Q3783" s="16" t="n">
        <f aca="false">IF(ISNUMBER(F3783),F3783,VALUE(SUBSTITUTE(SUBSTITUTE(F3783,"₹",""),",","")))</f>
        <v>1286</v>
      </c>
      <c r="R3783" s="16" t="n">
        <f aca="false">IF(E3783=99,1,E3783)</f>
        <v>2</v>
      </c>
      <c r="S3783" s="16" t="n">
        <f aca="false">IF(G3783="",0,G3783)</f>
        <v>0.15</v>
      </c>
      <c r="T3783" s="16" t="str">
        <f aca="false">IF(I3783="","Unknown",IF(I3783="upi","UPI",I3783))</f>
        <v>Net Banking</v>
      </c>
      <c r="U3783" s="16" t="str">
        <f aca="false">IF(L3783="Yes","Y",IF(L3783="No","N",L3783))</f>
        <v>N</v>
      </c>
      <c r="V3783" s="19" t="n">
        <f aca="false">ROUND(R3783*Q3783*(1-S3783),2)</f>
        <v>2186.2</v>
      </c>
      <c r="W3783" s="16" t="str">
        <f aca="false">_xlfn.XLOOKUP(D3783,products!$A$2:$A$61,products!$C$2:$C$61,"Not found")</f>
        <v>Home</v>
      </c>
    </row>
    <row r="3784" customFormat="false" ht="15" hidden="false" customHeight="false" outlineLevel="0" collapsed="false">
      <c r="A3784" s="16" t="s">
        <v>5135</v>
      </c>
      <c r="B3784" s="16" t="s">
        <v>5115</v>
      </c>
      <c r="C3784" s="16" t="s">
        <v>1514</v>
      </c>
      <c r="D3784" s="16" t="s">
        <v>191</v>
      </c>
      <c r="E3784" s="16" t="n">
        <v>3</v>
      </c>
      <c r="F3784" s="16" t="n">
        <v>396</v>
      </c>
      <c r="G3784" s="16" t="n">
        <v>0.25</v>
      </c>
      <c r="H3784" s="16" t="s">
        <v>39</v>
      </c>
      <c r="I3784" s="16" t="s">
        <v>60</v>
      </c>
      <c r="J3784" s="16" t="n">
        <v>4</v>
      </c>
      <c r="K3784" s="16" t="n">
        <v>4</v>
      </c>
      <c r="L3784" s="16" t="s">
        <v>41</v>
      </c>
      <c r="M3784" s="18" t="n">
        <f aca="false">IF(ISNUMBER(B3784),B3784,IF(MID(B3784,3,1)="-",DATE(VALUE(RIGHT(B3784,4)),VALUE(MID(B3784,4,2)),VALUE(LEFT(B3784,2))),DATE(VALUE(LEFT(B3784,4)),VALUE(MID(B3784,6,2)),VALUE(RIGHT(B3784,2)))))</f>
        <v>45955</v>
      </c>
      <c r="N3784" s="16" t="n">
        <f aca="false">MONTH(M3784)</f>
        <v>10</v>
      </c>
      <c r="O3784" s="16" t="str">
        <f aca="false">PROPER(TRIM(H3784))</f>
        <v>Delhi</v>
      </c>
      <c r="P3784" s="16" t="str">
        <f aca="false">IFERROR(VLOOKUP(O3784,city_map!$A$2:$B$6,2,FALSE()),O3784)</f>
        <v>Delhi</v>
      </c>
      <c r="Q3784" s="16" t="n">
        <f aca="false">IF(ISNUMBER(F3784),F3784,VALUE(SUBSTITUTE(SUBSTITUTE(F3784,"₹",""),",","")))</f>
        <v>396</v>
      </c>
      <c r="R3784" s="16" t="n">
        <f aca="false">IF(E3784=99,1,E3784)</f>
        <v>3</v>
      </c>
      <c r="S3784" s="16" t="n">
        <f aca="false">IF(G3784="",0,G3784)</f>
        <v>0.25</v>
      </c>
      <c r="T3784" s="16" t="str">
        <f aca="false">IF(I3784="","Unknown",IF(I3784="upi","UPI",I3784))</f>
        <v>UPI</v>
      </c>
      <c r="U3784" s="16" t="str">
        <f aca="false">IF(L3784="Yes","Y",IF(L3784="No","N",L3784))</f>
        <v>N</v>
      </c>
      <c r="V3784" s="19" t="n">
        <f aca="false">ROUND(R3784*Q3784*(1-S3784),2)</f>
        <v>891</v>
      </c>
      <c r="W3784" s="16" t="str">
        <f aca="false">_xlfn.XLOOKUP(D3784,products!$A$2:$A$61,products!$C$2:$C$61,"Not found")</f>
        <v>Electronics</v>
      </c>
    </row>
    <row r="3785" customFormat="false" ht="15" hidden="false" customHeight="false" outlineLevel="0" collapsed="false">
      <c r="A3785" s="16" t="s">
        <v>5136</v>
      </c>
      <c r="B3785" s="16" t="s">
        <v>5115</v>
      </c>
      <c r="C3785" s="16" t="s">
        <v>1342</v>
      </c>
      <c r="D3785" s="16" t="s">
        <v>146</v>
      </c>
      <c r="E3785" s="16" t="n">
        <v>2</v>
      </c>
      <c r="F3785" s="16" t="s">
        <v>5137</v>
      </c>
      <c r="G3785" s="16" t="n">
        <v>0.2</v>
      </c>
      <c r="H3785" s="16" t="s">
        <v>39</v>
      </c>
      <c r="I3785" s="16" t="s">
        <v>71</v>
      </c>
      <c r="J3785" s="16" t="n">
        <v>3</v>
      </c>
      <c r="K3785" s="16" t="n">
        <v>4</v>
      </c>
      <c r="L3785" s="16" t="s">
        <v>41</v>
      </c>
      <c r="M3785" s="18" t="n">
        <f aca="false">IF(ISNUMBER(B3785),B3785,IF(MID(B3785,3,1)="-",DATE(VALUE(RIGHT(B3785,4)),VALUE(MID(B3785,4,2)),VALUE(LEFT(B3785,2))),DATE(VALUE(LEFT(B3785,4)),VALUE(MID(B3785,6,2)),VALUE(RIGHT(B3785,2)))))</f>
        <v>45955</v>
      </c>
      <c r="N3785" s="16" t="n">
        <f aca="false">MONTH(M3785)</f>
        <v>10</v>
      </c>
      <c r="O3785" s="16" t="str">
        <f aca="false">PROPER(TRIM(H3785))</f>
        <v>Delhi</v>
      </c>
      <c r="P3785" s="16" t="str">
        <f aca="false">IFERROR(VLOOKUP(O3785,city_map!$A$2:$B$6,2,FALSE()),O3785)</f>
        <v>Delhi</v>
      </c>
      <c r="Q3785" s="16" t="n">
        <f aca="false">IF(ISNUMBER(F3785),F3785,VALUE(SUBSTITUTE(SUBSTITUTE(F3785,"₹",""),",","")))</f>
        <v>462</v>
      </c>
      <c r="R3785" s="16" t="n">
        <f aca="false">IF(E3785=99,1,E3785)</f>
        <v>2</v>
      </c>
      <c r="S3785" s="16" t="n">
        <f aca="false">IF(G3785="",0,G3785)</f>
        <v>0.2</v>
      </c>
      <c r="T3785" s="16" t="str">
        <f aca="false">IF(I3785="","Unknown",IF(I3785="upi","UPI",I3785))</f>
        <v>Credit Card</v>
      </c>
      <c r="U3785" s="16" t="str">
        <f aca="false">IF(L3785="Yes","Y",IF(L3785="No","N",L3785))</f>
        <v>N</v>
      </c>
      <c r="V3785" s="19" t="n">
        <f aca="false">ROUND(R3785*Q3785*(1-S3785),2)</f>
        <v>739.2</v>
      </c>
      <c r="W3785" s="16" t="str">
        <f aca="false">_xlfn.XLOOKUP(D3785,products!$A$2:$A$61,products!$C$2:$C$61,"Not found")</f>
        <v>Beauty</v>
      </c>
    </row>
    <row r="3786" customFormat="false" ht="15" hidden="false" customHeight="false" outlineLevel="0" collapsed="false">
      <c r="A3786" s="16" t="s">
        <v>5138</v>
      </c>
      <c r="B3786" s="16" t="s">
        <v>5115</v>
      </c>
      <c r="C3786" s="16" t="s">
        <v>687</v>
      </c>
      <c r="D3786" s="16" t="s">
        <v>179</v>
      </c>
      <c r="E3786" s="16" t="n">
        <v>2</v>
      </c>
      <c r="F3786" s="16" t="n">
        <v>2484</v>
      </c>
      <c r="G3786" s="16" t="n">
        <v>0.4</v>
      </c>
      <c r="H3786" s="16" t="s">
        <v>39</v>
      </c>
      <c r="I3786" s="16" t="s">
        <v>60</v>
      </c>
      <c r="J3786" s="16" t="n">
        <v>3</v>
      </c>
      <c r="K3786" s="16" t="n">
        <v>4</v>
      </c>
      <c r="L3786" s="16" t="s">
        <v>41</v>
      </c>
      <c r="M3786" s="18" t="n">
        <f aca="false">IF(ISNUMBER(B3786),B3786,IF(MID(B3786,3,1)="-",DATE(VALUE(RIGHT(B3786,4)),VALUE(MID(B3786,4,2)),VALUE(LEFT(B3786,2))),DATE(VALUE(LEFT(B3786,4)),VALUE(MID(B3786,6,2)),VALUE(RIGHT(B3786,2)))))</f>
        <v>45955</v>
      </c>
      <c r="N3786" s="16" t="n">
        <f aca="false">MONTH(M3786)</f>
        <v>10</v>
      </c>
      <c r="O3786" s="16" t="str">
        <f aca="false">PROPER(TRIM(H3786))</f>
        <v>Delhi</v>
      </c>
      <c r="P3786" s="16" t="str">
        <f aca="false">IFERROR(VLOOKUP(O3786,city_map!$A$2:$B$6,2,FALSE()),O3786)</f>
        <v>Delhi</v>
      </c>
      <c r="Q3786" s="16" t="n">
        <f aca="false">IF(ISNUMBER(F3786),F3786,VALUE(SUBSTITUTE(SUBSTITUTE(F3786,"₹",""),",","")))</f>
        <v>2484</v>
      </c>
      <c r="R3786" s="16" t="n">
        <f aca="false">IF(E3786=99,1,E3786)</f>
        <v>2</v>
      </c>
      <c r="S3786" s="16" t="n">
        <f aca="false">IF(G3786="",0,G3786)</f>
        <v>0.4</v>
      </c>
      <c r="T3786" s="16" t="str">
        <f aca="false">IF(I3786="","Unknown",IF(I3786="upi","UPI",I3786))</f>
        <v>UPI</v>
      </c>
      <c r="U3786" s="16" t="str">
        <f aca="false">IF(L3786="Yes","Y",IF(L3786="No","N",L3786))</f>
        <v>N</v>
      </c>
      <c r="V3786" s="19" t="n">
        <f aca="false">ROUND(R3786*Q3786*(1-S3786),2)</f>
        <v>2980.8</v>
      </c>
      <c r="W3786" s="16" t="str">
        <f aca="false">_xlfn.XLOOKUP(D3786,products!$A$2:$A$61,products!$C$2:$C$61,"Not found")</f>
        <v>Electronics</v>
      </c>
    </row>
    <row r="3787" customFormat="false" ht="15" hidden="false" customHeight="false" outlineLevel="0" collapsed="false">
      <c r="A3787" s="16" t="s">
        <v>5139</v>
      </c>
      <c r="B3787" s="16" t="s">
        <v>5115</v>
      </c>
      <c r="C3787" s="16" t="s">
        <v>1209</v>
      </c>
      <c r="D3787" s="16" t="s">
        <v>55</v>
      </c>
      <c r="E3787" s="16" t="n">
        <v>1</v>
      </c>
      <c r="F3787" s="16" t="n">
        <v>1955</v>
      </c>
      <c r="G3787" s="16" t="n">
        <v>0.25</v>
      </c>
      <c r="H3787" s="16" t="s">
        <v>545</v>
      </c>
      <c r="I3787" s="16" t="s">
        <v>40</v>
      </c>
      <c r="J3787" s="16" t="n">
        <v>6</v>
      </c>
      <c r="K3787" s="16"/>
      <c r="L3787" s="16" t="s">
        <v>41</v>
      </c>
      <c r="M3787" s="18" t="n">
        <f aca="false">IF(ISNUMBER(B3787),B3787,IF(MID(B3787,3,1)="-",DATE(VALUE(RIGHT(B3787,4)),VALUE(MID(B3787,4,2)),VALUE(LEFT(B3787,2))),DATE(VALUE(LEFT(B3787,4)),VALUE(MID(B3787,6,2)),VALUE(RIGHT(B3787,2)))))</f>
        <v>45955</v>
      </c>
      <c r="N3787" s="16" t="n">
        <f aca="false">MONTH(M3787)</f>
        <v>10</v>
      </c>
      <c r="O3787" s="16" t="str">
        <f aca="false">PROPER(TRIM(H3787))</f>
        <v>Delhi</v>
      </c>
      <c r="P3787" s="16" t="str">
        <f aca="false">IFERROR(VLOOKUP(O3787,city_map!$A$2:$B$6,2,FALSE()),O3787)</f>
        <v>Delhi</v>
      </c>
      <c r="Q3787" s="16" t="n">
        <f aca="false">IF(ISNUMBER(F3787),F3787,VALUE(SUBSTITUTE(SUBSTITUTE(F3787,"₹",""),",","")))</f>
        <v>1955</v>
      </c>
      <c r="R3787" s="16" t="n">
        <f aca="false">IF(E3787=99,1,E3787)</f>
        <v>1</v>
      </c>
      <c r="S3787" s="16" t="n">
        <f aca="false">IF(G3787="",0,G3787)</f>
        <v>0.25</v>
      </c>
      <c r="T3787" s="16" t="str">
        <f aca="false">IF(I3787="","Unknown",IF(I3787="upi","UPI",I3787))</f>
        <v>COD</v>
      </c>
      <c r="U3787" s="16" t="str">
        <f aca="false">IF(L3787="Yes","Y",IF(L3787="No","N",L3787))</f>
        <v>N</v>
      </c>
      <c r="V3787" s="19" t="n">
        <f aca="false">ROUND(R3787*Q3787*(1-S3787),2)</f>
        <v>1466.25</v>
      </c>
      <c r="W3787" s="16" t="str">
        <f aca="false">_xlfn.XLOOKUP(D3787,products!$A$2:$A$61,products!$C$2:$C$61,"Not found")</f>
        <v>Home</v>
      </c>
    </row>
    <row r="3788" customFormat="false" ht="15" hidden="false" customHeight="false" outlineLevel="0" collapsed="false">
      <c r="A3788" s="16" t="s">
        <v>5140</v>
      </c>
      <c r="B3788" s="16" t="s">
        <v>5115</v>
      </c>
      <c r="C3788" s="16" t="s">
        <v>1926</v>
      </c>
      <c r="D3788" s="16" t="s">
        <v>250</v>
      </c>
      <c r="E3788" s="16" t="n">
        <v>2</v>
      </c>
      <c r="F3788" s="16" t="n">
        <v>670</v>
      </c>
      <c r="G3788" s="16" t="n">
        <v>0.2</v>
      </c>
      <c r="H3788" s="16" t="s">
        <v>130</v>
      </c>
      <c r="I3788" s="16" t="s">
        <v>60</v>
      </c>
      <c r="J3788" s="16" t="n">
        <v>4</v>
      </c>
      <c r="K3788" s="16" t="n">
        <v>5</v>
      </c>
      <c r="L3788" s="16" t="s">
        <v>41</v>
      </c>
      <c r="M3788" s="18" t="n">
        <f aca="false">IF(ISNUMBER(B3788),B3788,IF(MID(B3788,3,1)="-",DATE(VALUE(RIGHT(B3788,4)),VALUE(MID(B3788,4,2)),VALUE(LEFT(B3788,2))),DATE(VALUE(LEFT(B3788,4)),VALUE(MID(B3788,6,2)),VALUE(RIGHT(B3788,2)))))</f>
        <v>45955</v>
      </c>
      <c r="N3788" s="16" t="n">
        <f aca="false">MONTH(M3788)</f>
        <v>10</v>
      </c>
      <c r="O3788" s="16" t="str">
        <f aca="false">PROPER(TRIM(H3788))</f>
        <v>Bengaluru</v>
      </c>
      <c r="P3788" s="16" t="str">
        <f aca="false">IFERROR(VLOOKUP(O3788,city_map!$A$2:$B$6,2,FALSE()),O3788)</f>
        <v>Bengaluru</v>
      </c>
      <c r="Q3788" s="16" t="n">
        <f aca="false">IF(ISNUMBER(F3788),F3788,VALUE(SUBSTITUTE(SUBSTITUTE(F3788,"₹",""),",","")))</f>
        <v>670</v>
      </c>
      <c r="R3788" s="16" t="n">
        <f aca="false">IF(E3788=99,1,E3788)</f>
        <v>2</v>
      </c>
      <c r="S3788" s="16" t="n">
        <f aca="false">IF(G3788="",0,G3788)</f>
        <v>0.2</v>
      </c>
      <c r="T3788" s="16" t="str">
        <f aca="false">IF(I3788="","Unknown",IF(I3788="upi","UPI",I3788))</f>
        <v>UPI</v>
      </c>
      <c r="U3788" s="16" t="str">
        <f aca="false">IF(L3788="Yes","Y",IF(L3788="No","N",L3788))</f>
        <v>N</v>
      </c>
      <c r="V3788" s="19" t="n">
        <f aca="false">ROUND(R3788*Q3788*(1-S3788),2)</f>
        <v>1072</v>
      </c>
      <c r="W3788" s="16" t="str">
        <f aca="false">_xlfn.XLOOKUP(D3788,products!$A$2:$A$61,products!$C$2:$C$61,"Not found")</f>
        <v>Home</v>
      </c>
    </row>
    <row r="3789" customFormat="false" ht="15" hidden="false" customHeight="false" outlineLevel="0" collapsed="false">
      <c r="A3789" s="16" t="s">
        <v>5141</v>
      </c>
      <c r="B3789" s="16" t="s">
        <v>5142</v>
      </c>
      <c r="C3789" s="16" t="s">
        <v>50</v>
      </c>
      <c r="D3789" s="16" t="s">
        <v>92</v>
      </c>
      <c r="E3789" s="16" t="n">
        <v>1</v>
      </c>
      <c r="F3789" s="16" t="n">
        <v>4111</v>
      </c>
      <c r="G3789" s="16" t="n">
        <v>0.1</v>
      </c>
      <c r="H3789" s="16" t="s">
        <v>39</v>
      </c>
      <c r="I3789" s="16" t="s">
        <v>60</v>
      </c>
      <c r="J3789" s="16" t="n">
        <v>6</v>
      </c>
      <c r="K3789" s="16" t="n">
        <v>3</v>
      </c>
      <c r="L3789" s="16" t="s">
        <v>41</v>
      </c>
      <c r="M3789" s="18" t="n">
        <f aca="false">IF(ISNUMBER(B3789),B3789,IF(MID(B3789,3,1)="-",DATE(VALUE(RIGHT(B3789,4)),VALUE(MID(B3789,4,2)),VALUE(LEFT(B3789,2))),DATE(VALUE(LEFT(B3789,4)),VALUE(MID(B3789,6,2)),VALUE(RIGHT(B3789,2)))))</f>
        <v>45956</v>
      </c>
      <c r="N3789" s="16" t="n">
        <f aca="false">MONTH(M3789)</f>
        <v>10</v>
      </c>
      <c r="O3789" s="16" t="str">
        <f aca="false">PROPER(TRIM(H3789))</f>
        <v>Delhi</v>
      </c>
      <c r="P3789" s="16" t="str">
        <f aca="false">IFERROR(VLOOKUP(O3789,city_map!$A$2:$B$6,2,FALSE()),O3789)</f>
        <v>Delhi</v>
      </c>
      <c r="Q3789" s="16" t="n">
        <f aca="false">IF(ISNUMBER(F3789),F3789,VALUE(SUBSTITUTE(SUBSTITUTE(F3789,"₹",""),",","")))</f>
        <v>4111</v>
      </c>
      <c r="R3789" s="16" t="n">
        <f aca="false">IF(E3789=99,1,E3789)</f>
        <v>1</v>
      </c>
      <c r="S3789" s="16" t="n">
        <f aca="false">IF(G3789="",0,G3789)</f>
        <v>0.1</v>
      </c>
      <c r="T3789" s="16" t="str">
        <f aca="false">IF(I3789="","Unknown",IF(I3789="upi","UPI",I3789))</f>
        <v>UPI</v>
      </c>
      <c r="U3789" s="16" t="str">
        <f aca="false">IF(L3789="Yes","Y",IF(L3789="No","N",L3789))</f>
        <v>N</v>
      </c>
      <c r="V3789" s="19" t="n">
        <f aca="false">ROUND(R3789*Q3789*(1-S3789),2)</f>
        <v>3699.9</v>
      </c>
      <c r="W3789" s="16" t="str">
        <f aca="false">_xlfn.XLOOKUP(D3789,products!$A$2:$A$61,products!$C$2:$C$61,"Not found")</f>
        <v>Electronics</v>
      </c>
    </row>
    <row r="3790" customFormat="false" ht="15" hidden="false" customHeight="false" outlineLevel="0" collapsed="false">
      <c r="A3790" s="16" t="s">
        <v>5143</v>
      </c>
      <c r="B3790" s="16" t="s">
        <v>5142</v>
      </c>
      <c r="C3790" s="16" t="s">
        <v>977</v>
      </c>
      <c r="D3790" s="16" t="s">
        <v>211</v>
      </c>
      <c r="E3790" s="16" t="n">
        <v>3</v>
      </c>
      <c r="F3790" s="16" t="n">
        <v>1299</v>
      </c>
      <c r="G3790" s="16" t="n">
        <v>0.3</v>
      </c>
      <c r="H3790" s="16" t="s">
        <v>70</v>
      </c>
      <c r="I3790" s="16" t="s">
        <v>60</v>
      </c>
      <c r="J3790" s="16" t="n">
        <v>6</v>
      </c>
      <c r="K3790" s="16" t="n">
        <v>4</v>
      </c>
      <c r="L3790" s="16" t="s">
        <v>41</v>
      </c>
      <c r="M3790" s="18" t="n">
        <f aca="false">IF(ISNUMBER(B3790),B3790,IF(MID(B3790,3,1)="-",DATE(VALUE(RIGHT(B3790,4)),VALUE(MID(B3790,4,2)),VALUE(LEFT(B3790,2))),DATE(VALUE(LEFT(B3790,4)),VALUE(MID(B3790,6,2)),VALUE(RIGHT(B3790,2)))))</f>
        <v>45956</v>
      </c>
      <c r="N3790" s="16" t="n">
        <f aca="false">MONTH(M3790)</f>
        <v>10</v>
      </c>
      <c r="O3790" s="16" t="str">
        <f aca="false">PROPER(TRIM(H3790))</f>
        <v>Pune</v>
      </c>
      <c r="P3790" s="16" t="str">
        <f aca="false">IFERROR(VLOOKUP(O3790,city_map!$A$2:$B$6,2,FALSE()),O3790)</f>
        <v>Pune</v>
      </c>
      <c r="Q3790" s="16" t="n">
        <f aca="false">IF(ISNUMBER(F3790),F3790,VALUE(SUBSTITUTE(SUBSTITUTE(F3790,"₹",""),",","")))</f>
        <v>1299</v>
      </c>
      <c r="R3790" s="16" t="n">
        <f aca="false">IF(E3790=99,1,E3790)</f>
        <v>3</v>
      </c>
      <c r="S3790" s="16" t="n">
        <f aca="false">IF(G3790="",0,G3790)</f>
        <v>0.3</v>
      </c>
      <c r="T3790" s="16" t="str">
        <f aca="false">IF(I3790="","Unknown",IF(I3790="upi","UPI",I3790))</f>
        <v>UPI</v>
      </c>
      <c r="U3790" s="16" t="str">
        <f aca="false">IF(L3790="Yes","Y",IF(L3790="No","N",L3790))</f>
        <v>N</v>
      </c>
      <c r="V3790" s="19" t="n">
        <f aca="false">ROUND(R3790*Q3790*(1-S3790),2)</f>
        <v>2727.9</v>
      </c>
      <c r="W3790" s="16" t="str">
        <f aca="false">_xlfn.XLOOKUP(D3790,products!$A$2:$A$61,products!$C$2:$C$61,"Not found")</f>
        <v>Fashion</v>
      </c>
    </row>
    <row r="3791" customFormat="false" ht="15" hidden="false" customHeight="false" outlineLevel="0" collapsed="false">
      <c r="A3791" s="16" t="s">
        <v>5144</v>
      </c>
      <c r="B3791" s="16" t="s">
        <v>5142</v>
      </c>
      <c r="C3791" s="16" t="s">
        <v>1099</v>
      </c>
      <c r="D3791" s="16" t="s">
        <v>160</v>
      </c>
      <c r="E3791" s="16" t="n">
        <v>1</v>
      </c>
      <c r="F3791" s="16" t="n">
        <v>1806</v>
      </c>
      <c r="G3791" s="16" t="n">
        <v>0.3</v>
      </c>
      <c r="H3791" s="16" t="s">
        <v>208</v>
      </c>
      <c r="I3791" s="16" t="s">
        <v>40</v>
      </c>
      <c r="J3791" s="16" t="n">
        <v>7</v>
      </c>
      <c r="K3791" s="16" t="n">
        <v>3</v>
      </c>
      <c r="L3791" s="16" t="s">
        <v>41</v>
      </c>
      <c r="M3791" s="18" t="n">
        <f aca="false">IF(ISNUMBER(B3791),B3791,IF(MID(B3791,3,1)="-",DATE(VALUE(RIGHT(B3791,4)),VALUE(MID(B3791,4,2)),VALUE(LEFT(B3791,2))),DATE(VALUE(LEFT(B3791,4)),VALUE(MID(B3791,6,2)),VALUE(RIGHT(B3791,2)))))</f>
        <v>45956</v>
      </c>
      <c r="N3791" s="16" t="n">
        <f aca="false">MONTH(M3791)</f>
        <v>10</v>
      </c>
      <c r="O3791" s="16" t="str">
        <f aca="false">PROPER(TRIM(H3791))</f>
        <v>Jaipur</v>
      </c>
      <c r="P3791" s="16" t="str">
        <f aca="false">IFERROR(VLOOKUP(O3791,city_map!$A$2:$B$6,2,FALSE()),O3791)</f>
        <v>Jaipur</v>
      </c>
      <c r="Q3791" s="16" t="n">
        <f aca="false">IF(ISNUMBER(F3791),F3791,VALUE(SUBSTITUTE(SUBSTITUTE(F3791,"₹",""),",","")))</f>
        <v>1806</v>
      </c>
      <c r="R3791" s="16" t="n">
        <f aca="false">IF(E3791=99,1,E3791)</f>
        <v>1</v>
      </c>
      <c r="S3791" s="16" t="n">
        <f aca="false">IF(G3791="",0,G3791)</f>
        <v>0.3</v>
      </c>
      <c r="T3791" s="16" t="str">
        <f aca="false">IF(I3791="","Unknown",IF(I3791="upi","UPI",I3791))</f>
        <v>COD</v>
      </c>
      <c r="U3791" s="16" t="str">
        <f aca="false">IF(L3791="Yes","Y",IF(L3791="No","N",L3791))</f>
        <v>N</v>
      </c>
      <c r="V3791" s="19" t="n">
        <f aca="false">ROUND(R3791*Q3791*(1-S3791),2)</f>
        <v>1264.2</v>
      </c>
      <c r="W3791" s="16" t="str">
        <f aca="false">_xlfn.XLOOKUP(D3791,products!$A$2:$A$61,products!$C$2:$C$61,"Not found")</f>
        <v>Fashion</v>
      </c>
    </row>
    <row r="3792" customFormat="false" ht="15" hidden="false" customHeight="false" outlineLevel="0" collapsed="false">
      <c r="A3792" s="16" t="s">
        <v>5145</v>
      </c>
      <c r="B3792" s="16" t="s">
        <v>5142</v>
      </c>
      <c r="C3792" s="16" t="s">
        <v>760</v>
      </c>
      <c r="D3792" s="16" t="s">
        <v>149</v>
      </c>
      <c r="E3792" s="16" t="n">
        <v>2</v>
      </c>
      <c r="F3792" s="16" t="n">
        <v>1669</v>
      </c>
      <c r="G3792" s="16" t="n">
        <v>0.3</v>
      </c>
      <c r="H3792" s="16" t="s">
        <v>67</v>
      </c>
      <c r="I3792" s="16" t="s">
        <v>100</v>
      </c>
      <c r="J3792" s="16" t="n">
        <v>4</v>
      </c>
      <c r="K3792" s="16" t="n">
        <v>5</v>
      </c>
      <c r="L3792" s="16" t="s">
        <v>41</v>
      </c>
      <c r="M3792" s="18" t="n">
        <f aca="false">IF(ISNUMBER(B3792),B3792,IF(MID(B3792,3,1)="-",DATE(VALUE(RIGHT(B3792,4)),VALUE(MID(B3792,4,2)),VALUE(LEFT(B3792,2))),DATE(VALUE(LEFT(B3792,4)),VALUE(MID(B3792,6,2)),VALUE(RIGHT(B3792,2)))))</f>
        <v>45956</v>
      </c>
      <c r="N3792" s="16" t="n">
        <f aca="false">MONTH(M3792)</f>
        <v>10</v>
      </c>
      <c r="O3792" s="16" t="str">
        <f aca="false">PROPER(TRIM(H3792))</f>
        <v>Kolkata</v>
      </c>
      <c r="P3792" s="16" t="str">
        <f aca="false">IFERROR(VLOOKUP(O3792,city_map!$A$2:$B$6,2,FALSE()),O3792)</f>
        <v>Kolkata</v>
      </c>
      <c r="Q3792" s="16" t="n">
        <f aca="false">IF(ISNUMBER(F3792),F3792,VALUE(SUBSTITUTE(SUBSTITUTE(F3792,"₹",""),",","")))</f>
        <v>1669</v>
      </c>
      <c r="R3792" s="16" t="n">
        <f aca="false">IF(E3792=99,1,E3792)</f>
        <v>2</v>
      </c>
      <c r="S3792" s="16" t="n">
        <f aca="false">IF(G3792="",0,G3792)</f>
        <v>0.3</v>
      </c>
      <c r="T3792" s="16" t="str">
        <f aca="false">IF(I3792="","Unknown",IF(I3792="upi","UPI",I3792))</f>
        <v>Net Banking</v>
      </c>
      <c r="U3792" s="16" t="str">
        <f aca="false">IF(L3792="Yes","Y",IF(L3792="No","N",L3792))</f>
        <v>N</v>
      </c>
      <c r="V3792" s="19" t="n">
        <f aca="false">ROUND(R3792*Q3792*(1-S3792),2)</f>
        <v>2336.6</v>
      </c>
      <c r="W3792" s="16" t="str">
        <f aca="false">_xlfn.XLOOKUP(D3792,products!$A$2:$A$61,products!$C$2:$C$61,"Not found")</f>
        <v>Fashion</v>
      </c>
    </row>
    <row r="3793" customFormat="false" ht="15" hidden="false" customHeight="false" outlineLevel="0" collapsed="false">
      <c r="A3793" s="16" t="s">
        <v>5146</v>
      </c>
      <c r="B3793" s="16" t="s">
        <v>5142</v>
      </c>
      <c r="C3793" s="16" t="s">
        <v>1157</v>
      </c>
      <c r="D3793" s="16" t="s">
        <v>92</v>
      </c>
      <c r="E3793" s="16" t="n">
        <v>3</v>
      </c>
      <c r="F3793" s="16" t="n">
        <v>4079</v>
      </c>
      <c r="G3793" s="16" t="n">
        <v>0.4</v>
      </c>
      <c r="H3793" s="16" t="s">
        <v>130</v>
      </c>
      <c r="I3793" s="16" t="s">
        <v>40</v>
      </c>
      <c r="J3793" s="16" t="n">
        <v>4</v>
      </c>
      <c r="K3793" s="16" t="n">
        <v>5</v>
      </c>
      <c r="L3793" s="16" t="s">
        <v>41</v>
      </c>
      <c r="M3793" s="18" t="n">
        <f aca="false">IF(ISNUMBER(B3793),B3793,IF(MID(B3793,3,1)="-",DATE(VALUE(RIGHT(B3793,4)),VALUE(MID(B3793,4,2)),VALUE(LEFT(B3793,2))),DATE(VALUE(LEFT(B3793,4)),VALUE(MID(B3793,6,2)),VALUE(RIGHT(B3793,2)))))</f>
        <v>45956</v>
      </c>
      <c r="N3793" s="16" t="n">
        <f aca="false">MONTH(M3793)</f>
        <v>10</v>
      </c>
      <c r="O3793" s="16" t="str">
        <f aca="false">PROPER(TRIM(H3793))</f>
        <v>Bengaluru</v>
      </c>
      <c r="P3793" s="16" t="str">
        <f aca="false">IFERROR(VLOOKUP(O3793,city_map!$A$2:$B$6,2,FALSE()),O3793)</f>
        <v>Bengaluru</v>
      </c>
      <c r="Q3793" s="16" t="n">
        <f aca="false">IF(ISNUMBER(F3793),F3793,VALUE(SUBSTITUTE(SUBSTITUTE(F3793,"₹",""),",","")))</f>
        <v>4079</v>
      </c>
      <c r="R3793" s="16" t="n">
        <f aca="false">IF(E3793=99,1,E3793)</f>
        <v>3</v>
      </c>
      <c r="S3793" s="16" t="n">
        <f aca="false">IF(G3793="",0,G3793)</f>
        <v>0.4</v>
      </c>
      <c r="T3793" s="16" t="str">
        <f aca="false">IF(I3793="","Unknown",IF(I3793="upi","UPI",I3793))</f>
        <v>COD</v>
      </c>
      <c r="U3793" s="16" t="str">
        <f aca="false">IF(L3793="Yes","Y",IF(L3793="No","N",L3793))</f>
        <v>N</v>
      </c>
      <c r="V3793" s="19" t="n">
        <f aca="false">ROUND(R3793*Q3793*(1-S3793),2)</f>
        <v>7342.2</v>
      </c>
      <c r="W3793" s="16" t="str">
        <f aca="false">_xlfn.XLOOKUP(D3793,products!$A$2:$A$61,products!$C$2:$C$61,"Not found")</f>
        <v>Electronics</v>
      </c>
    </row>
    <row r="3794" customFormat="false" ht="15" hidden="false" customHeight="false" outlineLevel="0" collapsed="false">
      <c r="A3794" s="16" t="s">
        <v>5147</v>
      </c>
      <c r="B3794" s="16" t="s">
        <v>5142</v>
      </c>
      <c r="C3794" s="16" t="s">
        <v>2427</v>
      </c>
      <c r="D3794" s="16" t="s">
        <v>300</v>
      </c>
      <c r="E3794" s="16" t="n">
        <v>5</v>
      </c>
      <c r="F3794" s="16" t="n">
        <v>2507</v>
      </c>
      <c r="G3794" s="16" t="n">
        <v>0.3</v>
      </c>
      <c r="H3794" s="16" t="s">
        <v>39</v>
      </c>
      <c r="I3794" s="16" t="s">
        <v>47</v>
      </c>
      <c r="J3794" s="16" t="n">
        <v>4</v>
      </c>
      <c r="K3794" s="16" t="n">
        <v>5</v>
      </c>
      <c r="L3794" s="16" t="s">
        <v>41</v>
      </c>
      <c r="M3794" s="18" t="n">
        <f aca="false">IF(ISNUMBER(B3794),B3794,IF(MID(B3794,3,1)="-",DATE(VALUE(RIGHT(B3794,4)),VALUE(MID(B3794,4,2)),VALUE(LEFT(B3794,2))),DATE(VALUE(LEFT(B3794,4)),VALUE(MID(B3794,6,2)),VALUE(RIGHT(B3794,2)))))</f>
        <v>45956</v>
      </c>
      <c r="N3794" s="16" t="n">
        <f aca="false">MONTH(M3794)</f>
        <v>10</v>
      </c>
      <c r="O3794" s="16" t="str">
        <f aca="false">PROPER(TRIM(H3794))</f>
        <v>Delhi</v>
      </c>
      <c r="P3794" s="16" t="str">
        <f aca="false">IFERROR(VLOOKUP(O3794,city_map!$A$2:$B$6,2,FALSE()),O3794)</f>
        <v>Delhi</v>
      </c>
      <c r="Q3794" s="16" t="n">
        <f aca="false">IF(ISNUMBER(F3794),F3794,VALUE(SUBSTITUTE(SUBSTITUTE(F3794,"₹",""),",","")))</f>
        <v>2507</v>
      </c>
      <c r="R3794" s="16" t="n">
        <f aca="false">IF(E3794=99,1,E3794)</f>
        <v>5</v>
      </c>
      <c r="S3794" s="16" t="n">
        <f aca="false">IF(G3794="",0,G3794)</f>
        <v>0.3</v>
      </c>
      <c r="T3794" s="16" t="str">
        <f aca="false">IF(I3794="","Unknown",IF(I3794="upi","UPI",I3794))</f>
        <v>Debit Card</v>
      </c>
      <c r="U3794" s="16" t="str">
        <f aca="false">IF(L3794="Yes","Y",IF(L3794="No","N",L3794))</f>
        <v>N</v>
      </c>
      <c r="V3794" s="19" t="n">
        <f aca="false">ROUND(R3794*Q3794*(1-S3794),2)</f>
        <v>8774.5</v>
      </c>
      <c r="W3794" s="16" t="str">
        <f aca="false">_xlfn.XLOOKUP(D3794,products!$A$2:$A$61,products!$C$2:$C$61,"Not found")</f>
        <v>Home</v>
      </c>
    </row>
    <row r="3795" customFormat="false" ht="15" hidden="false" customHeight="false" outlineLevel="0" collapsed="false">
      <c r="A3795" s="16" t="s">
        <v>5148</v>
      </c>
      <c r="B3795" s="16" t="s">
        <v>5142</v>
      </c>
      <c r="C3795" s="16" t="s">
        <v>732</v>
      </c>
      <c r="D3795" s="16" t="s">
        <v>229</v>
      </c>
      <c r="E3795" s="16" t="n">
        <v>3</v>
      </c>
      <c r="F3795" s="16" t="n">
        <v>462</v>
      </c>
      <c r="G3795" s="16" t="n">
        <v>0.3</v>
      </c>
      <c r="H3795" s="16" t="s">
        <v>39</v>
      </c>
      <c r="I3795" s="16" t="s">
        <v>47</v>
      </c>
      <c r="J3795" s="16" t="n">
        <v>6</v>
      </c>
      <c r="K3795" s="16" t="n">
        <v>4</v>
      </c>
      <c r="L3795" s="16" t="s">
        <v>41</v>
      </c>
      <c r="M3795" s="18" t="n">
        <f aca="false">IF(ISNUMBER(B3795),B3795,IF(MID(B3795,3,1)="-",DATE(VALUE(RIGHT(B3795,4)),VALUE(MID(B3795,4,2)),VALUE(LEFT(B3795,2))),DATE(VALUE(LEFT(B3795,4)),VALUE(MID(B3795,6,2)),VALUE(RIGHT(B3795,2)))))</f>
        <v>45956</v>
      </c>
      <c r="N3795" s="16" t="n">
        <f aca="false">MONTH(M3795)</f>
        <v>10</v>
      </c>
      <c r="O3795" s="16" t="str">
        <f aca="false">PROPER(TRIM(H3795))</f>
        <v>Delhi</v>
      </c>
      <c r="P3795" s="16" t="str">
        <f aca="false">IFERROR(VLOOKUP(O3795,city_map!$A$2:$B$6,2,FALSE()),O3795)</f>
        <v>Delhi</v>
      </c>
      <c r="Q3795" s="16" t="n">
        <f aca="false">IF(ISNUMBER(F3795),F3795,VALUE(SUBSTITUTE(SUBSTITUTE(F3795,"₹",""),",","")))</f>
        <v>462</v>
      </c>
      <c r="R3795" s="16" t="n">
        <f aca="false">IF(E3795=99,1,E3795)</f>
        <v>3</v>
      </c>
      <c r="S3795" s="16" t="n">
        <f aca="false">IF(G3795="",0,G3795)</f>
        <v>0.3</v>
      </c>
      <c r="T3795" s="16" t="str">
        <f aca="false">IF(I3795="","Unknown",IF(I3795="upi","UPI",I3795))</f>
        <v>Debit Card</v>
      </c>
      <c r="U3795" s="16" t="str">
        <f aca="false">IF(L3795="Yes","Y",IF(L3795="No","N",L3795))</f>
        <v>N</v>
      </c>
      <c r="V3795" s="19" t="n">
        <f aca="false">ROUND(R3795*Q3795*(1-S3795),2)</f>
        <v>970.2</v>
      </c>
      <c r="W3795" s="16" t="str">
        <f aca="false">_xlfn.XLOOKUP(D3795,products!$A$2:$A$61,products!$C$2:$C$61,"Not found")</f>
        <v>Books</v>
      </c>
    </row>
    <row r="3796" customFormat="false" ht="15" hidden="false" customHeight="false" outlineLevel="0" collapsed="false">
      <c r="A3796" s="16" t="s">
        <v>5149</v>
      </c>
      <c r="B3796" s="16" t="s">
        <v>5142</v>
      </c>
      <c r="C3796" s="16" t="s">
        <v>1519</v>
      </c>
      <c r="D3796" s="16" t="s">
        <v>133</v>
      </c>
      <c r="E3796" s="16" t="n">
        <v>3</v>
      </c>
      <c r="F3796" s="16" t="n">
        <v>607</v>
      </c>
      <c r="G3796" s="16" t="n">
        <v>0.1</v>
      </c>
      <c r="H3796" s="16" t="s">
        <v>70</v>
      </c>
      <c r="I3796" s="16" t="s">
        <v>60</v>
      </c>
      <c r="J3796" s="16" t="n">
        <v>8</v>
      </c>
      <c r="K3796" s="16" t="n">
        <v>3</v>
      </c>
      <c r="L3796" s="16" t="s">
        <v>41</v>
      </c>
      <c r="M3796" s="18" t="n">
        <f aca="false">IF(ISNUMBER(B3796),B3796,IF(MID(B3796,3,1)="-",DATE(VALUE(RIGHT(B3796,4)),VALUE(MID(B3796,4,2)),VALUE(LEFT(B3796,2))),DATE(VALUE(LEFT(B3796,4)),VALUE(MID(B3796,6,2)),VALUE(RIGHT(B3796,2)))))</f>
        <v>45956</v>
      </c>
      <c r="N3796" s="16" t="n">
        <f aca="false">MONTH(M3796)</f>
        <v>10</v>
      </c>
      <c r="O3796" s="16" t="str">
        <f aca="false">PROPER(TRIM(H3796))</f>
        <v>Pune</v>
      </c>
      <c r="P3796" s="16" t="str">
        <f aca="false">IFERROR(VLOOKUP(O3796,city_map!$A$2:$B$6,2,FALSE()),O3796)</f>
        <v>Pune</v>
      </c>
      <c r="Q3796" s="16" t="n">
        <f aca="false">IF(ISNUMBER(F3796),F3796,VALUE(SUBSTITUTE(SUBSTITUTE(F3796,"₹",""),",","")))</f>
        <v>607</v>
      </c>
      <c r="R3796" s="16" t="n">
        <f aca="false">IF(E3796=99,1,E3796)</f>
        <v>3</v>
      </c>
      <c r="S3796" s="16" t="n">
        <f aca="false">IF(G3796="",0,G3796)</f>
        <v>0.1</v>
      </c>
      <c r="T3796" s="16" t="str">
        <f aca="false">IF(I3796="","Unknown",IF(I3796="upi","UPI",I3796))</f>
        <v>UPI</v>
      </c>
      <c r="U3796" s="16" t="str">
        <f aca="false">IF(L3796="Yes","Y",IF(L3796="No","N",L3796))</f>
        <v>N</v>
      </c>
      <c r="V3796" s="19" t="n">
        <f aca="false">ROUND(R3796*Q3796*(1-S3796),2)</f>
        <v>1638.9</v>
      </c>
      <c r="W3796" s="16" t="str">
        <f aca="false">_xlfn.XLOOKUP(D3796,products!$A$2:$A$61,products!$C$2:$C$61,"Not found")</f>
        <v>Books</v>
      </c>
    </row>
    <row r="3797" customFormat="false" ht="15" hidden="false" customHeight="false" outlineLevel="0" collapsed="false">
      <c r="A3797" s="16" t="s">
        <v>5150</v>
      </c>
      <c r="B3797" s="16" t="s">
        <v>5142</v>
      </c>
      <c r="C3797" s="16" t="s">
        <v>2402</v>
      </c>
      <c r="D3797" s="16" t="s">
        <v>133</v>
      </c>
      <c r="E3797" s="16" t="n">
        <v>6</v>
      </c>
      <c r="F3797" s="16" t="n">
        <v>600</v>
      </c>
      <c r="G3797" s="16" t="n">
        <v>0.4</v>
      </c>
      <c r="H3797" s="16" t="s">
        <v>208</v>
      </c>
      <c r="I3797" s="16" t="s">
        <v>71</v>
      </c>
      <c r="J3797" s="16" t="n">
        <v>6</v>
      </c>
      <c r="K3797" s="16" t="n">
        <v>4</v>
      </c>
      <c r="L3797" s="16" t="s">
        <v>41</v>
      </c>
      <c r="M3797" s="18" t="n">
        <f aca="false">IF(ISNUMBER(B3797),B3797,IF(MID(B3797,3,1)="-",DATE(VALUE(RIGHT(B3797,4)),VALUE(MID(B3797,4,2)),VALUE(LEFT(B3797,2))),DATE(VALUE(LEFT(B3797,4)),VALUE(MID(B3797,6,2)),VALUE(RIGHT(B3797,2)))))</f>
        <v>45956</v>
      </c>
      <c r="N3797" s="16" t="n">
        <f aca="false">MONTH(M3797)</f>
        <v>10</v>
      </c>
      <c r="O3797" s="16" t="str">
        <f aca="false">PROPER(TRIM(H3797))</f>
        <v>Jaipur</v>
      </c>
      <c r="P3797" s="16" t="str">
        <f aca="false">IFERROR(VLOOKUP(O3797,city_map!$A$2:$B$6,2,FALSE()),O3797)</f>
        <v>Jaipur</v>
      </c>
      <c r="Q3797" s="16" t="n">
        <f aca="false">IF(ISNUMBER(F3797),F3797,VALUE(SUBSTITUTE(SUBSTITUTE(F3797,"₹",""),",","")))</f>
        <v>600</v>
      </c>
      <c r="R3797" s="16" t="n">
        <f aca="false">IF(E3797=99,1,E3797)</f>
        <v>6</v>
      </c>
      <c r="S3797" s="16" t="n">
        <f aca="false">IF(G3797="",0,G3797)</f>
        <v>0.4</v>
      </c>
      <c r="T3797" s="16" t="str">
        <f aca="false">IF(I3797="","Unknown",IF(I3797="upi","UPI",I3797))</f>
        <v>Credit Card</v>
      </c>
      <c r="U3797" s="16" t="str">
        <f aca="false">IF(L3797="Yes","Y",IF(L3797="No","N",L3797))</f>
        <v>N</v>
      </c>
      <c r="V3797" s="19" t="n">
        <f aca="false">ROUND(R3797*Q3797*(1-S3797),2)</f>
        <v>2160</v>
      </c>
      <c r="W3797" s="16" t="str">
        <f aca="false">_xlfn.XLOOKUP(D3797,products!$A$2:$A$61,products!$C$2:$C$61,"Not found")</f>
        <v>Books</v>
      </c>
    </row>
    <row r="3798" customFormat="false" ht="15" hidden="false" customHeight="false" outlineLevel="0" collapsed="false">
      <c r="A3798" s="16" t="s">
        <v>5151</v>
      </c>
      <c r="B3798" s="16" t="s">
        <v>5142</v>
      </c>
      <c r="C3798" s="16" t="s">
        <v>1651</v>
      </c>
      <c r="D3798" s="16" t="s">
        <v>385</v>
      </c>
      <c r="E3798" s="16" t="n">
        <v>2</v>
      </c>
      <c r="F3798" s="16" t="n">
        <v>304</v>
      </c>
      <c r="G3798" s="16" t="n">
        <v>0.15</v>
      </c>
      <c r="H3798" s="16" t="s">
        <v>39</v>
      </c>
      <c r="I3798" s="16" t="s">
        <v>100</v>
      </c>
      <c r="J3798" s="16" t="n">
        <v>4</v>
      </c>
      <c r="K3798" s="16" t="n">
        <v>4</v>
      </c>
      <c r="L3798" s="16" t="s">
        <v>41</v>
      </c>
      <c r="M3798" s="18" t="n">
        <f aca="false">IF(ISNUMBER(B3798),B3798,IF(MID(B3798,3,1)="-",DATE(VALUE(RIGHT(B3798,4)),VALUE(MID(B3798,4,2)),VALUE(LEFT(B3798,2))),DATE(VALUE(LEFT(B3798,4)),VALUE(MID(B3798,6,2)),VALUE(RIGHT(B3798,2)))))</f>
        <v>45956</v>
      </c>
      <c r="N3798" s="16" t="n">
        <f aca="false">MONTH(M3798)</f>
        <v>10</v>
      </c>
      <c r="O3798" s="16" t="str">
        <f aca="false">PROPER(TRIM(H3798))</f>
        <v>Delhi</v>
      </c>
      <c r="P3798" s="16" t="str">
        <f aca="false">IFERROR(VLOOKUP(O3798,city_map!$A$2:$B$6,2,FALSE()),O3798)</f>
        <v>Delhi</v>
      </c>
      <c r="Q3798" s="16" t="n">
        <f aca="false">IF(ISNUMBER(F3798),F3798,VALUE(SUBSTITUTE(SUBSTITUTE(F3798,"₹",""),",","")))</f>
        <v>304</v>
      </c>
      <c r="R3798" s="16" t="n">
        <f aca="false">IF(E3798=99,1,E3798)</f>
        <v>2</v>
      </c>
      <c r="S3798" s="16" t="n">
        <f aca="false">IF(G3798="",0,G3798)</f>
        <v>0.15</v>
      </c>
      <c r="T3798" s="16" t="str">
        <f aca="false">IF(I3798="","Unknown",IF(I3798="upi","UPI",I3798))</f>
        <v>Net Banking</v>
      </c>
      <c r="U3798" s="16" t="str">
        <f aca="false">IF(L3798="Yes","Y",IF(L3798="No","N",L3798))</f>
        <v>N</v>
      </c>
      <c r="V3798" s="19" t="n">
        <f aca="false">ROUND(R3798*Q3798*(1-S3798),2)</f>
        <v>516.8</v>
      </c>
      <c r="W3798" s="16" t="str">
        <f aca="false">_xlfn.XLOOKUP(D3798,products!$A$2:$A$61,products!$C$2:$C$61,"Not found")</f>
        <v>Books</v>
      </c>
    </row>
    <row r="3799" customFormat="false" ht="15" hidden="false" customHeight="false" outlineLevel="0" collapsed="false">
      <c r="A3799" s="16" t="s">
        <v>5152</v>
      </c>
      <c r="B3799" s="16" t="s">
        <v>5142</v>
      </c>
      <c r="C3799" s="16" t="s">
        <v>247</v>
      </c>
      <c r="D3799" s="16" t="s">
        <v>393</v>
      </c>
      <c r="E3799" s="16" t="n">
        <v>2</v>
      </c>
      <c r="F3799" s="16" t="n">
        <v>496</v>
      </c>
      <c r="G3799" s="16" t="n">
        <v>0.1</v>
      </c>
      <c r="H3799" s="16" t="s">
        <v>236</v>
      </c>
      <c r="I3799" s="16" t="s">
        <v>60</v>
      </c>
      <c r="J3799" s="16" t="n">
        <v>6</v>
      </c>
      <c r="K3799" s="16" t="n">
        <v>3</v>
      </c>
      <c r="L3799" s="16" t="s">
        <v>57</v>
      </c>
      <c r="M3799" s="18" t="n">
        <f aca="false">IF(ISNUMBER(B3799),B3799,IF(MID(B3799,3,1)="-",DATE(VALUE(RIGHT(B3799,4)),VALUE(MID(B3799,4,2)),VALUE(LEFT(B3799,2))),DATE(VALUE(LEFT(B3799,4)),VALUE(MID(B3799,6,2)),VALUE(RIGHT(B3799,2)))))</f>
        <v>45956</v>
      </c>
      <c r="N3799" s="16" t="n">
        <f aca="false">MONTH(M3799)</f>
        <v>10</v>
      </c>
      <c r="O3799" s="16" t="str">
        <f aca="false">PROPER(TRIM(H3799))</f>
        <v>Pune</v>
      </c>
      <c r="P3799" s="16" t="str">
        <f aca="false">IFERROR(VLOOKUP(O3799,city_map!$A$2:$B$6,2,FALSE()),O3799)</f>
        <v>Pune</v>
      </c>
      <c r="Q3799" s="16" t="n">
        <f aca="false">IF(ISNUMBER(F3799),F3799,VALUE(SUBSTITUTE(SUBSTITUTE(F3799,"₹",""),",","")))</f>
        <v>496</v>
      </c>
      <c r="R3799" s="16" t="n">
        <f aca="false">IF(E3799=99,1,E3799)</f>
        <v>2</v>
      </c>
      <c r="S3799" s="16" t="n">
        <f aca="false">IF(G3799="",0,G3799)</f>
        <v>0.1</v>
      </c>
      <c r="T3799" s="16" t="str">
        <f aca="false">IF(I3799="","Unknown",IF(I3799="upi","UPI",I3799))</f>
        <v>UPI</v>
      </c>
      <c r="U3799" s="16" t="str">
        <f aca="false">IF(L3799="Yes","Y",IF(L3799="No","N",L3799))</f>
        <v>Y</v>
      </c>
      <c r="V3799" s="19" t="n">
        <f aca="false">ROUND(R3799*Q3799*(1-S3799),2)</f>
        <v>892.8</v>
      </c>
      <c r="W3799" s="16" t="str">
        <f aca="false">_xlfn.XLOOKUP(D3799,products!$A$2:$A$61,products!$C$2:$C$61,"Not found")</f>
        <v>Fashion</v>
      </c>
    </row>
    <row r="3800" customFormat="false" ht="15" hidden="false" customHeight="false" outlineLevel="0" collapsed="false">
      <c r="A3800" s="16" t="s">
        <v>5153</v>
      </c>
      <c r="B3800" s="16" t="s">
        <v>5142</v>
      </c>
      <c r="C3800" s="16" t="s">
        <v>1066</v>
      </c>
      <c r="D3800" s="16" t="s">
        <v>262</v>
      </c>
      <c r="E3800" s="16" t="n">
        <v>3</v>
      </c>
      <c r="F3800" s="16" t="n">
        <v>778</v>
      </c>
      <c r="G3800" s="16" t="n">
        <v>0.15</v>
      </c>
      <c r="H3800" s="16" t="s">
        <v>39</v>
      </c>
      <c r="I3800" s="16" t="s">
        <v>47</v>
      </c>
      <c r="J3800" s="16" t="n">
        <v>4</v>
      </c>
      <c r="K3800" s="16" t="n">
        <v>5</v>
      </c>
      <c r="L3800" s="16" t="s">
        <v>41</v>
      </c>
      <c r="M3800" s="18" t="n">
        <f aca="false">IF(ISNUMBER(B3800),B3800,IF(MID(B3800,3,1)="-",DATE(VALUE(RIGHT(B3800,4)),VALUE(MID(B3800,4,2)),VALUE(LEFT(B3800,2))),DATE(VALUE(LEFT(B3800,4)),VALUE(MID(B3800,6,2)),VALUE(RIGHT(B3800,2)))))</f>
        <v>45956</v>
      </c>
      <c r="N3800" s="16" t="n">
        <f aca="false">MONTH(M3800)</f>
        <v>10</v>
      </c>
      <c r="O3800" s="16" t="str">
        <f aca="false">PROPER(TRIM(H3800))</f>
        <v>Delhi</v>
      </c>
      <c r="P3800" s="16" t="str">
        <f aca="false">IFERROR(VLOOKUP(O3800,city_map!$A$2:$B$6,2,FALSE()),O3800)</f>
        <v>Delhi</v>
      </c>
      <c r="Q3800" s="16" t="n">
        <f aca="false">IF(ISNUMBER(F3800),F3800,VALUE(SUBSTITUTE(SUBSTITUTE(F3800,"₹",""),",","")))</f>
        <v>778</v>
      </c>
      <c r="R3800" s="16" t="n">
        <f aca="false">IF(E3800=99,1,E3800)</f>
        <v>3</v>
      </c>
      <c r="S3800" s="16" t="n">
        <f aca="false">IF(G3800="",0,G3800)</f>
        <v>0.15</v>
      </c>
      <c r="T3800" s="16" t="str">
        <f aca="false">IF(I3800="","Unknown",IF(I3800="upi","UPI",I3800))</f>
        <v>Debit Card</v>
      </c>
      <c r="U3800" s="16" t="str">
        <f aca="false">IF(L3800="Yes","Y",IF(L3800="No","N",L3800))</f>
        <v>N</v>
      </c>
      <c r="V3800" s="19" t="n">
        <f aca="false">ROUND(R3800*Q3800*(1-S3800),2)</f>
        <v>1983.9</v>
      </c>
      <c r="W3800" s="16" t="str">
        <f aca="false">_xlfn.XLOOKUP(D3800,products!$A$2:$A$61,products!$C$2:$C$61,"Not found")</f>
        <v>Home</v>
      </c>
    </row>
    <row r="3801" customFormat="false" ht="15" hidden="false" customHeight="false" outlineLevel="0" collapsed="false">
      <c r="A3801" s="16" t="s">
        <v>5154</v>
      </c>
      <c r="B3801" s="16" t="s">
        <v>5142</v>
      </c>
      <c r="C3801" s="16" t="s">
        <v>1726</v>
      </c>
      <c r="D3801" s="16" t="s">
        <v>184</v>
      </c>
      <c r="E3801" s="16" t="n">
        <v>2</v>
      </c>
      <c r="F3801" s="16" t="n">
        <v>1351</v>
      </c>
      <c r="G3801" s="16" t="n">
        <v>0.1</v>
      </c>
      <c r="H3801" s="16" t="s">
        <v>56</v>
      </c>
      <c r="I3801" s="16" t="s">
        <v>71</v>
      </c>
      <c r="J3801" s="16" t="n">
        <v>5</v>
      </c>
      <c r="K3801" s="16" t="n">
        <v>4</v>
      </c>
      <c r="L3801" s="16" t="s">
        <v>41</v>
      </c>
      <c r="M3801" s="18" t="n">
        <f aca="false">IF(ISNUMBER(B3801),B3801,IF(MID(B3801,3,1)="-",DATE(VALUE(RIGHT(B3801,4)),VALUE(MID(B3801,4,2)),VALUE(LEFT(B3801,2))),DATE(VALUE(LEFT(B3801,4)),VALUE(MID(B3801,6,2)),VALUE(RIGHT(B3801,2)))))</f>
        <v>45956</v>
      </c>
      <c r="N3801" s="16" t="n">
        <f aca="false">MONTH(M3801)</f>
        <v>10</v>
      </c>
      <c r="O3801" s="16" t="str">
        <f aca="false">PROPER(TRIM(H3801))</f>
        <v>Lucknow</v>
      </c>
      <c r="P3801" s="16" t="str">
        <f aca="false">IFERROR(VLOOKUP(O3801,city_map!$A$2:$B$6,2,FALSE()),O3801)</f>
        <v>Lucknow</v>
      </c>
      <c r="Q3801" s="16" t="n">
        <f aca="false">IF(ISNUMBER(F3801),F3801,VALUE(SUBSTITUTE(SUBSTITUTE(F3801,"₹",""),",","")))</f>
        <v>1351</v>
      </c>
      <c r="R3801" s="16" t="n">
        <f aca="false">IF(E3801=99,1,E3801)</f>
        <v>2</v>
      </c>
      <c r="S3801" s="16" t="n">
        <f aca="false">IF(G3801="",0,G3801)</f>
        <v>0.1</v>
      </c>
      <c r="T3801" s="16" t="str">
        <f aca="false">IF(I3801="","Unknown",IF(I3801="upi","UPI",I3801))</f>
        <v>Credit Card</v>
      </c>
      <c r="U3801" s="16" t="str">
        <f aca="false">IF(L3801="Yes","Y",IF(L3801="No","N",L3801))</f>
        <v>N</v>
      </c>
      <c r="V3801" s="19" t="n">
        <f aca="false">ROUND(R3801*Q3801*(1-S3801),2)</f>
        <v>2431.8</v>
      </c>
      <c r="W3801" s="16" t="str">
        <f aca="false">_xlfn.XLOOKUP(D3801,products!$A$2:$A$61,products!$C$2:$C$61,"Not found")</f>
        <v>Home</v>
      </c>
    </row>
    <row r="3802" customFormat="false" ht="15" hidden="false" customHeight="false" outlineLevel="0" collapsed="false">
      <c r="A3802" s="16" t="s">
        <v>5155</v>
      </c>
      <c r="B3802" s="16" t="s">
        <v>5142</v>
      </c>
      <c r="C3802" s="16" t="s">
        <v>2112</v>
      </c>
      <c r="D3802" s="16" t="s">
        <v>173</v>
      </c>
      <c r="E3802" s="16" t="n">
        <v>2</v>
      </c>
      <c r="F3802" s="16" t="n">
        <v>1217</v>
      </c>
      <c r="G3802" s="16" t="n">
        <v>0.2</v>
      </c>
      <c r="H3802" s="16" t="s">
        <v>112</v>
      </c>
      <c r="I3802" s="16" t="s">
        <v>60</v>
      </c>
      <c r="J3802" s="16" t="n">
        <v>6</v>
      </c>
      <c r="K3802" s="16" t="n">
        <v>4</v>
      </c>
      <c r="L3802" s="16" t="s">
        <v>41</v>
      </c>
      <c r="M3802" s="18" t="n">
        <f aca="false">IF(ISNUMBER(B3802),B3802,IF(MID(B3802,3,1)="-",DATE(VALUE(RIGHT(B3802,4)),VALUE(MID(B3802,4,2)),VALUE(LEFT(B3802,2))),DATE(VALUE(LEFT(B3802,4)),VALUE(MID(B3802,6,2)),VALUE(RIGHT(B3802,2)))))</f>
        <v>45956</v>
      </c>
      <c r="N3802" s="16" t="n">
        <f aca="false">MONTH(M3802)</f>
        <v>10</v>
      </c>
      <c r="O3802" s="16" t="str">
        <f aca="false">PROPER(TRIM(H3802))</f>
        <v>Mumbai</v>
      </c>
      <c r="P3802" s="16" t="str">
        <f aca="false">IFERROR(VLOOKUP(O3802,city_map!$A$2:$B$6,2,FALSE()),O3802)</f>
        <v>Mumbai</v>
      </c>
      <c r="Q3802" s="16" t="n">
        <f aca="false">IF(ISNUMBER(F3802),F3802,VALUE(SUBSTITUTE(SUBSTITUTE(F3802,"₹",""),",","")))</f>
        <v>1217</v>
      </c>
      <c r="R3802" s="16" t="n">
        <f aca="false">IF(E3802=99,1,E3802)</f>
        <v>2</v>
      </c>
      <c r="S3802" s="16" t="n">
        <f aca="false">IF(G3802="",0,G3802)</f>
        <v>0.2</v>
      </c>
      <c r="T3802" s="16" t="str">
        <f aca="false">IF(I3802="","Unknown",IF(I3802="upi","UPI",I3802))</f>
        <v>UPI</v>
      </c>
      <c r="U3802" s="16" t="str">
        <f aca="false">IF(L3802="Yes","Y",IF(L3802="No","N",L3802))</f>
        <v>N</v>
      </c>
      <c r="V3802" s="19" t="n">
        <f aca="false">ROUND(R3802*Q3802*(1-S3802),2)</f>
        <v>1947.2</v>
      </c>
      <c r="W3802" s="16" t="str">
        <f aca="false">_xlfn.XLOOKUP(D3802,products!$A$2:$A$61,products!$C$2:$C$61,"Not found")</f>
        <v>Fashion</v>
      </c>
    </row>
    <row r="3803" customFormat="false" ht="15" hidden="false" customHeight="false" outlineLevel="0" collapsed="false">
      <c r="A3803" s="16" t="s">
        <v>5156</v>
      </c>
      <c r="B3803" s="16" t="s">
        <v>5142</v>
      </c>
      <c r="C3803" s="16" t="s">
        <v>1431</v>
      </c>
      <c r="D3803" s="16" t="s">
        <v>259</v>
      </c>
      <c r="E3803" s="16" t="n">
        <v>3</v>
      </c>
      <c r="F3803" s="16" t="n">
        <v>477</v>
      </c>
      <c r="G3803" s="16" t="n">
        <v>0.3</v>
      </c>
      <c r="H3803" s="16" t="s">
        <v>56</v>
      </c>
      <c r="I3803" s="16" t="s">
        <v>60</v>
      </c>
      <c r="J3803" s="16" t="n">
        <v>7</v>
      </c>
      <c r="K3803" s="16" t="n">
        <v>4</v>
      </c>
      <c r="L3803" s="16" t="s">
        <v>41</v>
      </c>
      <c r="M3803" s="18" t="n">
        <f aca="false">IF(ISNUMBER(B3803),B3803,IF(MID(B3803,3,1)="-",DATE(VALUE(RIGHT(B3803,4)),VALUE(MID(B3803,4,2)),VALUE(LEFT(B3803,2))),DATE(VALUE(LEFT(B3803,4)),VALUE(MID(B3803,6,2)),VALUE(RIGHT(B3803,2)))))</f>
        <v>45956</v>
      </c>
      <c r="N3803" s="16" t="n">
        <f aca="false">MONTH(M3803)</f>
        <v>10</v>
      </c>
      <c r="O3803" s="16" t="str">
        <f aca="false">PROPER(TRIM(H3803))</f>
        <v>Lucknow</v>
      </c>
      <c r="P3803" s="16" t="str">
        <f aca="false">IFERROR(VLOOKUP(O3803,city_map!$A$2:$B$6,2,FALSE()),O3803)</f>
        <v>Lucknow</v>
      </c>
      <c r="Q3803" s="16" t="n">
        <f aca="false">IF(ISNUMBER(F3803),F3803,VALUE(SUBSTITUTE(SUBSTITUTE(F3803,"₹",""),",","")))</f>
        <v>477</v>
      </c>
      <c r="R3803" s="16" t="n">
        <f aca="false">IF(E3803=99,1,E3803)</f>
        <v>3</v>
      </c>
      <c r="S3803" s="16" t="n">
        <f aca="false">IF(G3803="",0,G3803)</f>
        <v>0.3</v>
      </c>
      <c r="T3803" s="16" t="str">
        <f aca="false">IF(I3803="","Unknown",IF(I3803="upi","UPI",I3803))</f>
        <v>UPI</v>
      </c>
      <c r="U3803" s="16" t="str">
        <f aca="false">IF(L3803="Yes","Y",IF(L3803="No","N",L3803))</f>
        <v>N</v>
      </c>
      <c r="V3803" s="19" t="n">
        <f aca="false">ROUND(R3803*Q3803*(1-S3803),2)</f>
        <v>1001.7</v>
      </c>
      <c r="W3803" s="16" t="str">
        <f aca="false">_xlfn.XLOOKUP(D3803,products!$A$2:$A$61,products!$C$2:$C$61,"Not found")</f>
        <v>Books</v>
      </c>
    </row>
    <row r="3804" customFormat="false" ht="15" hidden="false" customHeight="false" outlineLevel="0" collapsed="false">
      <c r="A3804" s="16" t="s">
        <v>5157</v>
      </c>
      <c r="B3804" s="16" t="s">
        <v>5142</v>
      </c>
      <c r="C3804" s="16" t="s">
        <v>2578</v>
      </c>
      <c r="D3804" s="16" t="s">
        <v>126</v>
      </c>
      <c r="E3804" s="16" t="n">
        <v>2</v>
      </c>
      <c r="F3804" s="16" t="n">
        <v>419</v>
      </c>
      <c r="G3804" s="16" t="n">
        <v>0.15</v>
      </c>
      <c r="H3804" s="16" t="s">
        <v>89</v>
      </c>
      <c r="I3804" s="16" t="s">
        <v>60</v>
      </c>
      <c r="J3804" s="16" t="n">
        <v>7</v>
      </c>
      <c r="K3804" s="16" t="n">
        <v>2</v>
      </c>
      <c r="L3804" s="16" t="s">
        <v>57</v>
      </c>
      <c r="M3804" s="18" t="n">
        <f aca="false">IF(ISNUMBER(B3804),B3804,IF(MID(B3804,3,1)="-",DATE(VALUE(RIGHT(B3804,4)),VALUE(MID(B3804,4,2)),VALUE(LEFT(B3804,2))),DATE(VALUE(LEFT(B3804,4)),VALUE(MID(B3804,6,2)),VALUE(RIGHT(B3804,2)))))</f>
        <v>45956</v>
      </c>
      <c r="N3804" s="16" t="n">
        <f aca="false">MONTH(M3804)</f>
        <v>10</v>
      </c>
      <c r="O3804" s="16" t="str">
        <f aca="false">PROPER(TRIM(H3804))</f>
        <v>Ahmedabad</v>
      </c>
      <c r="P3804" s="16" t="str">
        <f aca="false">IFERROR(VLOOKUP(O3804,city_map!$A$2:$B$6,2,FALSE()),O3804)</f>
        <v>Ahmedabad</v>
      </c>
      <c r="Q3804" s="16" t="n">
        <f aca="false">IF(ISNUMBER(F3804),F3804,VALUE(SUBSTITUTE(SUBSTITUTE(F3804,"₹",""),",","")))</f>
        <v>419</v>
      </c>
      <c r="R3804" s="16" t="n">
        <f aca="false">IF(E3804=99,1,E3804)</f>
        <v>2</v>
      </c>
      <c r="S3804" s="16" t="n">
        <f aca="false">IF(G3804="",0,G3804)</f>
        <v>0.15</v>
      </c>
      <c r="T3804" s="16" t="str">
        <f aca="false">IF(I3804="","Unknown",IF(I3804="upi","UPI",I3804))</f>
        <v>UPI</v>
      </c>
      <c r="U3804" s="16" t="str">
        <f aca="false">IF(L3804="Yes","Y",IF(L3804="No","N",L3804))</f>
        <v>Y</v>
      </c>
      <c r="V3804" s="19" t="n">
        <f aca="false">ROUND(R3804*Q3804*(1-S3804),2)</f>
        <v>712.3</v>
      </c>
      <c r="W3804" s="16" t="str">
        <f aca="false">_xlfn.XLOOKUP(D3804,products!$A$2:$A$61,products!$C$2:$C$61,"Not found")</f>
        <v>Home</v>
      </c>
    </row>
    <row r="3805" customFormat="false" ht="15" hidden="false" customHeight="false" outlineLevel="0" collapsed="false">
      <c r="A3805" s="16" t="s">
        <v>5158</v>
      </c>
      <c r="B3805" s="16" t="s">
        <v>5142</v>
      </c>
      <c r="C3805" s="16" t="s">
        <v>330</v>
      </c>
      <c r="D3805" s="16" t="s">
        <v>92</v>
      </c>
      <c r="E3805" s="16" t="n">
        <v>2</v>
      </c>
      <c r="F3805" s="16" t="n">
        <v>3946</v>
      </c>
      <c r="G3805" s="16" t="n">
        <v>0.25</v>
      </c>
      <c r="H3805" s="16" t="s">
        <v>281</v>
      </c>
      <c r="I3805" s="16" t="s">
        <v>47</v>
      </c>
      <c r="J3805" s="16" t="n">
        <v>7</v>
      </c>
      <c r="K3805" s="16" t="n">
        <v>4</v>
      </c>
      <c r="L3805" s="16" t="s">
        <v>41</v>
      </c>
      <c r="M3805" s="18" t="n">
        <f aca="false">IF(ISNUMBER(B3805),B3805,IF(MID(B3805,3,1)="-",DATE(VALUE(RIGHT(B3805,4)),VALUE(MID(B3805,4,2)),VALUE(LEFT(B3805,2))),DATE(VALUE(LEFT(B3805,4)),VALUE(MID(B3805,6,2)),VALUE(RIGHT(B3805,2)))))</f>
        <v>45956</v>
      </c>
      <c r="N3805" s="16" t="n">
        <f aca="false">MONTH(M3805)</f>
        <v>10</v>
      </c>
      <c r="O3805" s="16" t="str">
        <f aca="false">PROPER(TRIM(H3805))</f>
        <v>Bengaluru</v>
      </c>
      <c r="P3805" s="16" t="str">
        <f aca="false">IFERROR(VLOOKUP(O3805,city_map!$A$2:$B$6,2,FALSE()),O3805)</f>
        <v>Bengaluru</v>
      </c>
      <c r="Q3805" s="16" t="n">
        <f aca="false">IF(ISNUMBER(F3805),F3805,VALUE(SUBSTITUTE(SUBSTITUTE(F3805,"₹",""),",","")))</f>
        <v>3946</v>
      </c>
      <c r="R3805" s="16" t="n">
        <f aca="false">IF(E3805=99,1,E3805)</f>
        <v>2</v>
      </c>
      <c r="S3805" s="16" t="n">
        <f aca="false">IF(G3805="",0,G3805)</f>
        <v>0.25</v>
      </c>
      <c r="T3805" s="16" t="str">
        <f aca="false">IF(I3805="","Unknown",IF(I3805="upi","UPI",I3805))</f>
        <v>Debit Card</v>
      </c>
      <c r="U3805" s="16" t="str">
        <f aca="false">IF(L3805="Yes","Y",IF(L3805="No","N",L3805))</f>
        <v>N</v>
      </c>
      <c r="V3805" s="19" t="n">
        <f aca="false">ROUND(R3805*Q3805*(1-S3805),2)</f>
        <v>5919</v>
      </c>
      <c r="W3805" s="16" t="str">
        <f aca="false">_xlfn.XLOOKUP(D3805,products!$A$2:$A$61,products!$C$2:$C$61,"Not found")</f>
        <v>Electronics</v>
      </c>
    </row>
    <row r="3806" customFormat="false" ht="15" hidden="false" customHeight="false" outlineLevel="0" collapsed="false">
      <c r="A3806" s="16" t="s">
        <v>5159</v>
      </c>
      <c r="B3806" s="16" t="s">
        <v>5142</v>
      </c>
      <c r="C3806" s="16" t="s">
        <v>544</v>
      </c>
      <c r="D3806" s="16" t="s">
        <v>165</v>
      </c>
      <c r="E3806" s="16" t="n">
        <v>3</v>
      </c>
      <c r="F3806" s="16" t="n">
        <v>918</v>
      </c>
      <c r="G3806" s="16" t="n">
        <v>0.2</v>
      </c>
      <c r="H3806" s="16" t="s">
        <v>39</v>
      </c>
      <c r="I3806" s="16" t="s">
        <v>71</v>
      </c>
      <c r="J3806" s="16" t="n">
        <v>4</v>
      </c>
      <c r="K3806" s="16" t="n">
        <v>5</v>
      </c>
      <c r="L3806" s="16" t="s">
        <v>41</v>
      </c>
      <c r="M3806" s="18" t="n">
        <f aca="false">IF(ISNUMBER(B3806),B3806,IF(MID(B3806,3,1)="-",DATE(VALUE(RIGHT(B3806,4)),VALUE(MID(B3806,4,2)),VALUE(LEFT(B3806,2))),DATE(VALUE(LEFT(B3806,4)),VALUE(MID(B3806,6,2)),VALUE(RIGHT(B3806,2)))))</f>
        <v>45956</v>
      </c>
      <c r="N3806" s="16" t="n">
        <f aca="false">MONTH(M3806)</f>
        <v>10</v>
      </c>
      <c r="O3806" s="16" t="str">
        <f aca="false">PROPER(TRIM(H3806))</f>
        <v>Delhi</v>
      </c>
      <c r="P3806" s="16" t="str">
        <f aca="false">IFERROR(VLOOKUP(O3806,city_map!$A$2:$B$6,2,FALSE()),O3806)</f>
        <v>Delhi</v>
      </c>
      <c r="Q3806" s="16" t="n">
        <f aca="false">IF(ISNUMBER(F3806),F3806,VALUE(SUBSTITUTE(SUBSTITUTE(F3806,"₹",""),",","")))</f>
        <v>918</v>
      </c>
      <c r="R3806" s="16" t="n">
        <f aca="false">IF(E3806=99,1,E3806)</f>
        <v>3</v>
      </c>
      <c r="S3806" s="16" t="n">
        <f aca="false">IF(G3806="",0,G3806)</f>
        <v>0.2</v>
      </c>
      <c r="T3806" s="16" t="str">
        <f aca="false">IF(I3806="","Unknown",IF(I3806="upi","UPI",I3806))</f>
        <v>Credit Card</v>
      </c>
      <c r="U3806" s="16" t="str">
        <f aca="false">IF(L3806="Yes","Y",IF(L3806="No","N",L3806))</f>
        <v>N</v>
      </c>
      <c r="V3806" s="19" t="n">
        <f aca="false">ROUND(R3806*Q3806*(1-S3806),2)</f>
        <v>2203.2</v>
      </c>
      <c r="W3806" s="16" t="str">
        <f aca="false">_xlfn.XLOOKUP(D3806,products!$A$2:$A$61,products!$C$2:$C$61,"Not found")</f>
        <v>Electronics</v>
      </c>
    </row>
    <row r="3807" customFormat="false" ht="15" hidden="false" customHeight="false" outlineLevel="0" collapsed="false">
      <c r="A3807" s="16" t="s">
        <v>5160</v>
      </c>
      <c r="B3807" s="16" t="s">
        <v>5142</v>
      </c>
      <c r="C3807" s="16" t="s">
        <v>505</v>
      </c>
      <c r="D3807" s="16" t="s">
        <v>170</v>
      </c>
      <c r="E3807" s="16" t="n">
        <v>2</v>
      </c>
      <c r="F3807" s="16" t="n">
        <v>3365</v>
      </c>
      <c r="G3807" s="16" t="n">
        <v>0.15</v>
      </c>
      <c r="H3807" s="16" t="s">
        <v>130</v>
      </c>
      <c r="I3807" s="16" t="s">
        <v>40</v>
      </c>
      <c r="J3807" s="16" t="n">
        <v>6</v>
      </c>
      <c r="K3807" s="16" t="n">
        <v>4</v>
      </c>
      <c r="L3807" s="16" t="s">
        <v>41</v>
      </c>
      <c r="M3807" s="18" t="n">
        <f aca="false">IF(ISNUMBER(B3807),B3807,IF(MID(B3807,3,1)="-",DATE(VALUE(RIGHT(B3807,4)),VALUE(MID(B3807,4,2)),VALUE(LEFT(B3807,2))),DATE(VALUE(LEFT(B3807,4)),VALUE(MID(B3807,6,2)),VALUE(RIGHT(B3807,2)))))</f>
        <v>45956</v>
      </c>
      <c r="N3807" s="16" t="n">
        <f aca="false">MONTH(M3807)</f>
        <v>10</v>
      </c>
      <c r="O3807" s="16" t="str">
        <f aca="false">PROPER(TRIM(H3807))</f>
        <v>Bengaluru</v>
      </c>
      <c r="P3807" s="16" t="str">
        <f aca="false">IFERROR(VLOOKUP(O3807,city_map!$A$2:$B$6,2,FALSE()),O3807)</f>
        <v>Bengaluru</v>
      </c>
      <c r="Q3807" s="16" t="n">
        <f aca="false">IF(ISNUMBER(F3807),F3807,VALUE(SUBSTITUTE(SUBSTITUTE(F3807,"₹",""),",","")))</f>
        <v>3365</v>
      </c>
      <c r="R3807" s="16" t="n">
        <f aca="false">IF(E3807=99,1,E3807)</f>
        <v>2</v>
      </c>
      <c r="S3807" s="16" t="n">
        <f aca="false">IF(G3807="",0,G3807)</f>
        <v>0.15</v>
      </c>
      <c r="T3807" s="16" t="str">
        <f aca="false">IF(I3807="","Unknown",IF(I3807="upi","UPI",I3807))</f>
        <v>COD</v>
      </c>
      <c r="U3807" s="16" t="str">
        <f aca="false">IF(L3807="Yes","Y",IF(L3807="No","N",L3807))</f>
        <v>N</v>
      </c>
      <c r="V3807" s="19" t="n">
        <f aca="false">ROUND(R3807*Q3807*(1-S3807),2)</f>
        <v>5720.5</v>
      </c>
      <c r="W3807" s="16" t="str">
        <f aca="false">_xlfn.XLOOKUP(D3807,products!$A$2:$A$61,products!$C$2:$C$61,"Not found")</f>
        <v>Home</v>
      </c>
    </row>
    <row r="3808" customFormat="false" ht="15" hidden="false" customHeight="false" outlineLevel="0" collapsed="false">
      <c r="A3808" s="16" t="s">
        <v>5161</v>
      </c>
      <c r="B3808" s="16" t="s">
        <v>5142</v>
      </c>
      <c r="C3808" s="16" t="s">
        <v>783</v>
      </c>
      <c r="D3808" s="16" t="s">
        <v>412</v>
      </c>
      <c r="E3808" s="16" t="n">
        <v>2</v>
      </c>
      <c r="F3808" s="16" t="n">
        <v>1034</v>
      </c>
      <c r="G3808" s="16" t="n">
        <v>0.25</v>
      </c>
      <c r="H3808" s="16" t="s">
        <v>56</v>
      </c>
      <c r="I3808" s="16" t="s">
        <v>71</v>
      </c>
      <c r="J3808" s="16" t="n">
        <v>5</v>
      </c>
      <c r="K3808" s="16" t="n">
        <v>2</v>
      </c>
      <c r="L3808" s="16" t="s">
        <v>41</v>
      </c>
      <c r="M3808" s="18" t="n">
        <f aca="false">IF(ISNUMBER(B3808),B3808,IF(MID(B3808,3,1)="-",DATE(VALUE(RIGHT(B3808,4)),VALUE(MID(B3808,4,2)),VALUE(LEFT(B3808,2))),DATE(VALUE(LEFT(B3808,4)),VALUE(MID(B3808,6,2)),VALUE(RIGHT(B3808,2)))))</f>
        <v>45956</v>
      </c>
      <c r="N3808" s="16" t="n">
        <f aca="false">MONTH(M3808)</f>
        <v>10</v>
      </c>
      <c r="O3808" s="16" t="str">
        <f aca="false">PROPER(TRIM(H3808))</f>
        <v>Lucknow</v>
      </c>
      <c r="P3808" s="16" t="str">
        <f aca="false">IFERROR(VLOOKUP(O3808,city_map!$A$2:$B$6,2,FALSE()),O3808)</f>
        <v>Lucknow</v>
      </c>
      <c r="Q3808" s="16" t="n">
        <f aca="false">IF(ISNUMBER(F3808),F3808,VALUE(SUBSTITUTE(SUBSTITUTE(F3808,"₹",""),",","")))</f>
        <v>1034</v>
      </c>
      <c r="R3808" s="16" t="n">
        <f aca="false">IF(E3808=99,1,E3808)</f>
        <v>2</v>
      </c>
      <c r="S3808" s="16" t="n">
        <f aca="false">IF(G3808="",0,G3808)</f>
        <v>0.25</v>
      </c>
      <c r="T3808" s="16" t="str">
        <f aca="false">IF(I3808="","Unknown",IF(I3808="upi","UPI",I3808))</f>
        <v>Credit Card</v>
      </c>
      <c r="U3808" s="16" t="str">
        <f aca="false">IF(L3808="Yes","Y",IF(L3808="No","N",L3808))</f>
        <v>N</v>
      </c>
      <c r="V3808" s="19" t="n">
        <f aca="false">ROUND(R3808*Q3808*(1-S3808),2)</f>
        <v>1551</v>
      </c>
      <c r="W3808" s="16" t="str">
        <f aca="false">_xlfn.XLOOKUP(D3808,products!$A$2:$A$61,products!$C$2:$C$61,"Not found")</f>
        <v>Home</v>
      </c>
    </row>
    <row r="3809" customFormat="false" ht="15" hidden="false" customHeight="false" outlineLevel="0" collapsed="false">
      <c r="A3809" s="16" t="s">
        <v>5162</v>
      </c>
      <c r="B3809" s="16" t="s">
        <v>5142</v>
      </c>
      <c r="C3809" s="16" t="s">
        <v>2244</v>
      </c>
      <c r="D3809" s="16" t="s">
        <v>225</v>
      </c>
      <c r="E3809" s="16" t="n">
        <v>2</v>
      </c>
      <c r="F3809" s="16" t="n">
        <v>402</v>
      </c>
      <c r="G3809" s="16" t="n">
        <v>0.3</v>
      </c>
      <c r="H3809" s="16" t="s">
        <v>89</v>
      </c>
      <c r="I3809" s="16" t="s">
        <v>40</v>
      </c>
      <c r="J3809" s="16" t="n">
        <v>5</v>
      </c>
      <c r="K3809" s="16" t="n">
        <v>3</v>
      </c>
      <c r="L3809" s="16" t="s">
        <v>57</v>
      </c>
      <c r="M3809" s="18" t="n">
        <f aca="false">IF(ISNUMBER(B3809),B3809,IF(MID(B3809,3,1)="-",DATE(VALUE(RIGHT(B3809,4)),VALUE(MID(B3809,4,2)),VALUE(LEFT(B3809,2))),DATE(VALUE(LEFT(B3809,4)),VALUE(MID(B3809,6,2)),VALUE(RIGHT(B3809,2)))))</f>
        <v>45956</v>
      </c>
      <c r="N3809" s="16" t="n">
        <f aca="false">MONTH(M3809)</f>
        <v>10</v>
      </c>
      <c r="O3809" s="16" t="str">
        <f aca="false">PROPER(TRIM(H3809))</f>
        <v>Ahmedabad</v>
      </c>
      <c r="P3809" s="16" t="str">
        <f aca="false">IFERROR(VLOOKUP(O3809,city_map!$A$2:$B$6,2,FALSE()),O3809)</f>
        <v>Ahmedabad</v>
      </c>
      <c r="Q3809" s="16" t="n">
        <f aca="false">IF(ISNUMBER(F3809),F3809,VALUE(SUBSTITUTE(SUBSTITUTE(F3809,"₹",""),",","")))</f>
        <v>402</v>
      </c>
      <c r="R3809" s="16" t="n">
        <f aca="false">IF(E3809=99,1,E3809)</f>
        <v>2</v>
      </c>
      <c r="S3809" s="16" t="n">
        <f aca="false">IF(G3809="",0,G3809)</f>
        <v>0.3</v>
      </c>
      <c r="T3809" s="16" t="str">
        <f aca="false">IF(I3809="","Unknown",IF(I3809="upi","UPI",I3809))</f>
        <v>COD</v>
      </c>
      <c r="U3809" s="16" t="str">
        <f aca="false">IF(L3809="Yes","Y",IF(L3809="No","N",L3809))</f>
        <v>Y</v>
      </c>
      <c r="V3809" s="19" t="n">
        <f aca="false">ROUND(R3809*Q3809*(1-S3809),2)</f>
        <v>562.8</v>
      </c>
      <c r="W3809" s="16" t="str">
        <f aca="false">_xlfn.XLOOKUP(D3809,products!$A$2:$A$61,products!$C$2:$C$61,"Not found")</f>
        <v>Books</v>
      </c>
    </row>
    <row r="3810" customFormat="false" ht="15" hidden="false" customHeight="false" outlineLevel="0" collapsed="false">
      <c r="A3810" s="16" t="s">
        <v>5163</v>
      </c>
      <c r="B3810" s="16" t="s">
        <v>5142</v>
      </c>
      <c r="C3810" s="16" t="s">
        <v>702</v>
      </c>
      <c r="D3810" s="16" t="s">
        <v>393</v>
      </c>
      <c r="E3810" s="16" t="n">
        <v>2</v>
      </c>
      <c r="F3810" s="16" t="n">
        <v>482</v>
      </c>
      <c r="G3810" s="16" t="n">
        <v>0.15</v>
      </c>
      <c r="H3810" s="16" t="s">
        <v>130</v>
      </c>
      <c r="I3810" s="16" t="s">
        <v>60</v>
      </c>
      <c r="J3810" s="16" t="n">
        <v>4</v>
      </c>
      <c r="K3810" s="16" t="n">
        <v>4</v>
      </c>
      <c r="L3810" s="16" t="s">
        <v>41</v>
      </c>
      <c r="M3810" s="18" t="n">
        <f aca="false">IF(ISNUMBER(B3810),B3810,IF(MID(B3810,3,1)="-",DATE(VALUE(RIGHT(B3810,4)),VALUE(MID(B3810,4,2)),VALUE(LEFT(B3810,2))),DATE(VALUE(LEFT(B3810,4)),VALUE(MID(B3810,6,2)),VALUE(RIGHT(B3810,2)))))</f>
        <v>45956</v>
      </c>
      <c r="N3810" s="16" t="n">
        <f aca="false">MONTH(M3810)</f>
        <v>10</v>
      </c>
      <c r="O3810" s="16" t="str">
        <f aca="false">PROPER(TRIM(H3810))</f>
        <v>Bengaluru</v>
      </c>
      <c r="P3810" s="16" t="str">
        <f aca="false">IFERROR(VLOOKUP(O3810,city_map!$A$2:$B$6,2,FALSE()),O3810)</f>
        <v>Bengaluru</v>
      </c>
      <c r="Q3810" s="16" t="n">
        <f aca="false">IF(ISNUMBER(F3810),F3810,VALUE(SUBSTITUTE(SUBSTITUTE(F3810,"₹",""),",","")))</f>
        <v>482</v>
      </c>
      <c r="R3810" s="16" t="n">
        <f aca="false">IF(E3810=99,1,E3810)</f>
        <v>2</v>
      </c>
      <c r="S3810" s="16" t="n">
        <f aca="false">IF(G3810="",0,G3810)</f>
        <v>0.15</v>
      </c>
      <c r="T3810" s="16" t="str">
        <f aca="false">IF(I3810="","Unknown",IF(I3810="upi","UPI",I3810))</f>
        <v>UPI</v>
      </c>
      <c r="U3810" s="16" t="str">
        <f aca="false">IF(L3810="Yes","Y",IF(L3810="No","N",L3810))</f>
        <v>N</v>
      </c>
      <c r="V3810" s="19" t="n">
        <f aca="false">ROUND(R3810*Q3810*(1-S3810),2)</f>
        <v>819.4</v>
      </c>
      <c r="W3810" s="16" t="str">
        <f aca="false">_xlfn.XLOOKUP(D3810,products!$A$2:$A$61,products!$C$2:$C$61,"Not found")</f>
        <v>Fashion</v>
      </c>
    </row>
    <row r="3811" customFormat="false" ht="15" hidden="false" customHeight="false" outlineLevel="0" collapsed="false">
      <c r="A3811" s="16" t="s">
        <v>5164</v>
      </c>
      <c r="B3811" s="16" t="s">
        <v>5142</v>
      </c>
      <c r="C3811" s="16" t="s">
        <v>2760</v>
      </c>
      <c r="D3811" s="16" t="s">
        <v>160</v>
      </c>
      <c r="E3811" s="16" t="n">
        <v>2</v>
      </c>
      <c r="F3811" s="16" t="n">
        <v>1853</v>
      </c>
      <c r="G3811" s="16" t="n">
        <v>0.1</v>
      </c>
      <c r="H3811" s="16" t="s">
        <v>39</v>
      </c>
      <c r="I3811" s="16" t="s">
        <v>60</v>
      </c>
      <c r="J3811" s="16" t="n">
        <v>6</v>
      </c>
      <c r="K3811" s="16" t="n">
        <v>2</v>
      </c>
      <c r="L3811" s="16" t="s">
        <v>57</v>
      </c>
      <c r="M3811" s="18" t="n">
        <f aca="false">IF(ISNUMBER(B3811),B3811,IF(MID(B3811,3,1)="-",DATE(VALUE(RIGHT(B3811,4)),VALUE(MID(B3811,4,2)),VALUE(LEFT(B3811,2))),DATE(VALUE(LEFT(B3811,4)),VALUE(MID(B3811,6,2)),VALUE(RIGHT(B3811,2)))))</f>
        <v>45956</v>
      </c>
      <c r="N3811" s="16" t="n">
        <f aca="false">MONTH(M3811)</f>
        <v>10</v>
      </c>
      <c r="O3811" s="16" t="str">
        <f aca="false">PROPER(TRIM(H3811))</f>
        <v>Delhi</v>
      </c>
      <c r="P3811" s="16" t="str">
        <f aca="false">IFERROR(VLOOKUP(O3811,city_map!$A$2:$B$6,2,FALSE()),O3811)</f>
        <v>Delhi</v>
      </c>
      <c r="Q3811" s="16" t="n">
        <f aca="false">IF(ISNUMBER(F3811),F3811,VALUE(SUBSTITUTE(SUBSTITUTE(F3811,"₹",""),",","")))</f>
        <v>1853</v>
      </c>
      <c r="R3811" s="16" t="n">
        <f aca="false">IF(E3811=99,1,E3811)</f>
        <v>2</v>
      </c>
      <c r="S3811" s="16" t="n">
        <f aca="false">IF(G3811="",0,G3811)</f>
        <v>0.1</v>
      </c>
      <c r="T3811" s="16" t="str">
        <f aca="false">IF(I3811="","Unknown",IF(I3811="upi","UPI",I3811))</f>
        <v>UPI</v>
      </c>
      <c r="U3811" s="16" t="str">
        <f aca="false">IF(L3811="Yes","Y",IF(L3811="No","N",L3811))</f>
        <v>Y</v>
      </c>
      <c r="V3811" s="19" t="n">
        <f aca="false">ROUND(R3811*Q3811*(1-S3811),2)</f>
        <v>3335.4</v>
      </c>
      <c r="W3811" s="16" t="str">
        <f aca="false">_xlfn.XLOOKUP(D3811,products!$A$2:$A$61,products!$C$2:$C$61,"Not found")</f>
        <v>Fashion</v>
      </c>
    </row>
    <row r="3812" customFormat="false" ht="15" hidden="false" customHeight="false" outlineLevel="0" collapsed="false">
      <c r="A3812" s="16" t="s">
        <v>5165</v>
      </c>
      <c r="B3812" s="16" t="s">
        <v>5142</v>
      </c>
      <c r="C3812" s="16" t="s">
        <v>156</v>
      </c>
      <c r="D3812" s="16" t="s">
        <v>165</v>
      </c>
      <c r="E3812" s="16" t="n">
        <v>2</v>
      </c>
      <c r="F3812" s="16" t="n">
        <v>874</v>
      </c>
      <c r="G3812" s="16" t="n">
        <v>0.1</v>
      </c>
      <c r="H3812" s="16" t="s">
        <v>112</v>
      </c>
      <c r="I3812" s="16" t="s">
        <v>71</v>
      </c>
      <c r="J3812" s="16" t="n">
        <v>5</v>
      </c>
      <c r="K3812" s="16" t="n">
        <v>4</v>
      </c>
      <c r="L3812" s="16" t="s">
        <v>41</v>
      </c>
      <c r="M3812" s="18" t="n">
        <f aca="false">IF(ISNUMBER(B3812),B3812,IF(MID(B3812,3,1)="-",DATE(VALUE(RIGHT(B3812,4)),VALUE(MID(B3812,4,2)),VALUE(LEFT(B3812,2))),DATE(VALUE(LEFT(B3812,4)),VALUE(MID(B3812,6,2)),VALUE(RIGHT(B3812,2)))))</f>
        <v>45956</v>
      </c>
      <c r="N3812" s="16" t="n">
        <f aca="false">MONTH(M3812)</f>
        <v>10</v>
      </c>
      <c r="O3812" s="16" t="str">
        <f aca="false">PROPER(TRIM(H3812))</f>
        <v>Mumbai</v>
      </c>
      <c r="P3812" s="16" t="str">
        <f aca="false">IFERROR(VLOOKUP(O3812,city_map!$A$2:$B$6,2,FALSE()),O3812)</f>
        <v>Mumbai</v>
      </c>
      <c r="Q3812" s="16" t="n">
        <f aca="false">IF(ISNUMBER(F3812),F3812,VALUE(SUBSTITUTE(SUBSTITUTE(F3812,"₹",""),",","")))</f>
        <v>874</v>
      </c>
      <c r="R3812" s="16" t="n">
        <f aca="false">IF(E3812=99,1,E3812)</f>
        <v>2</v>
      </c>
      <c r="S3812" s="16" t="n">
        <f aca="false">IF(G3812="",0,G3812)</f>
        <v>0.1</v>
      </c>
      <c r="T3812" s="16" t="str">
        <f aca="false">IF(I3812="","Unknown",IF(I3812="upi","UPI",I3812))</f>
        <v>Credit Card</v>
      </c>
      <c r="U3812" s="16" t="str">
        <f aca="false">IF(L3812="Yes","Y",IF(L3812="No","N",L3812))</f>
        <v>N</v>
      </c>
      <c r="V3812" s="19" t="n">
        <f aca="false">ROUND(R3812*Q3812*(1-S3812),2)</f>
        <v>1573.2</v>
      </c>
      <c r="W3812" s="16" t="str">
        <f aca="false">_xlfn.XLOOKUP(D3812,products!$A$2:$A$61,products!$C$2:$C$61,"Not found")</f>
        <v>Electronics</v>
      </c>
    </row>
    <row r="3813" customFormat="false" ht="15" hidden="false" customHeight="false" outlineLevel="0" collapsed="false">
      <c r="A3813" s="16" t="s">
        <v>5166</v>
      </c>
      <c r="B3813" s="16" t="s">
        <v>5142</v>
      </c>
      <c r="C3813" s="16" t="s">
        <v>2940</v>
      </c>
      <c r="D3813" s="16" t="s">
        <v>184</v>
      </c>
      <c r="E3813" s="16" t="n">
        <v>1</v>
      </c>
      <c r="F3813" s="16" t="n">
        <v>1260</v>
      </c>
      <c r="G3813" s="16" t="n">
        <v>0.15</v>
      </c>
      <c r="H3813" s="16" t="s">
        <v>89</v>
      </c>
      <c r="I3813" s="16" t="s">
        <v>40</v>
      </c>
      <c r="J3813" s="16" t="n">
        <v>6</v>
      </c>
      <c r="K3813" s="16" t="n">
        <v>4</v>
      </c>
      <c r="L3813" s="16" t="s">
        <v>41</v>
      </c>
      <c r="M3813" s="18" t="n">
        <f aca="false">IF(ISNUMBER(B3813),B3813,IF(MID(B3813,3,1)="-",DATE(VALUE(RIGHT(B3813,4)),VALUE(MID(B3813,4,2)),VALUE(LEFT(B3813,2))),DATE(VALUE(LEFT(B3813,4)),VALUE(MID(B3813,6,2)),VALUE(RIGHT(B3813,2)))))</f>
        <v>45956</v>
      </c>
      <c r="N3813" s="16" t="n">
        <f aca="false">MONTH(M3813)</f>
        <v>10</v>
      </c>
      <c r="O3813" s="16" t="str">
        <f aca="false">PROPER(TRIM(H3813))</f>
        <v>Ahmedabad</v>
      </c>
      <c r="P3813" s="16" t="str">
        <f aca="false">IFERROR(VLOOKUP(O3813,city_map!$A$2:$B$6,2,FALSE()),O3813)</f>
        <v>Ahmedabad</v>
      </c>
      <c r="Q3813" s="16" t="n">
        <f aca="false">IF(ISNUMBER(F3813),F3813,VALUE(SUBSTITUTE(SUBSTITUTE(F3813,"₹",""),",","")))</f>
        <v>1260</v>
      </c>
      <c r="R3813" s="16" t="n">
        <f aca="false">IF(E3813=99,1,E3813)</f>
        <v>1</v>
      </c>
      <c r="S3813" s="16" t="n">
        <f aca="false">IF(G3813="",0,G3813)</f>
        <v>0.15</v>
      </c>
      <c r="T3813" s="16" t="str">
        <f aca="false">IF(I3813="","Unknown",IF(I3813="upi","UPI",I3813))</f>
        <v>COD</v>
      </c>
      <c r="U3813" s="16" t="str">
        <f aca="false">IF(L3813="Yes","Y",IF(L3813="No","N",L3813))</f>
        <v>N</v>
      </c>
      <c r="V3813" s="19" t="n">
        <f aca="false">ROUND(R3813*Q3813*(1-S3813),2)</f>
        <v>1071</v>
      </c>
      <c r="W3813" s="16" t="str">
        <f aca="false">_xlfn.XLOOKUP(D3813,products!$A$2:$A$61,products!$C$2:$C$61,"Not found")</f>
        <v>Home</v>
      </c>
    </row>
    <row r="3814" customFormat="false" ht="15" hidden="false" customHeight="false" outlineLevel="0" collapsed="false">
      <c r="A3814" s="16" t="s">
        <v>5167</v>
      </c>
      <c r="B3814" s="16" t="s">
        <v>5142</v>
      </c>
      <c r="C3814" s="16" t="s">
        <v>704</v>
      </c>
      <c r="D3814" s="16" t="s">
        <v>191</v>
      </c>
      <c r="E3814" s="16" t="n">
        <v>1</v>
      </c>
      <c r="F3814" s="16" t="n">
        <v>414</v>
      </c>
      <c r="G3814" s="16" t="n">
        <v>0.3</v>
      </c>
      <c r="H3814" s="16" t="s">
        <v>56</v>
      </c>
      <c r="I3814" s="16" t="s">
        <v>40</v>
      </c>
      <c r="J3814" s="16" t="n">
        <v>6</v>
      </c>
      <c r="K3814" s="16" t="n">
        <v>4</v>
      </c>
      <c r="L3814" s="16" t="s">
        <v>41</v>
      </c>
      <c r="M3814" s="18" t="n">
        <f aca="false">IF(ISNUMBER(B3814),B3814,IF(MID(B3814,3,1)="-",DATE(VALUE(RIGHT(B3814,4)),VALUE(MID(B3814,4,2)),VALUE(LEFT(B3814,2))),DATE(VALUE(LEFT(B3814,4)),VALUE(MID(B3814,6,2)),VALUE(RIGHT(B3814,2)))))</f>
        <v>45956</v>
      </c>
      <c r="N3814" s="16" t="n">
        <f aca="false">MONTH(M3814)</f>
        <v>10</v>
      </c>
      <c r="O3814" s="16" t="str">
        <f aca="false">PROPER(TRIM(H3814))</f>
        <v>Lucknow</v>
      </c>
      <c r="P3814" s="16" t="str">
        <f aca="false">IFERROR(VLOOKUP(O3814,city_map!$A$2:$B$6,2,FALSE()),O3814)</f>
        <v>Lucknow</v>
      </c>
      <c r="Q3814" s="16" t="n">
        <f aca="false">IF(ISNUMBER(F3814),F3814,VALUE(SUBSTITUTE(SUBSTITUTE(F3814,"₹",""),",","")))</f>
        <v>414</v>
      </c>
      <c r="R3814" s="16" t="n">
        <f aca="false">IF(E3814=99,1,E3814)</f>
        <v>1</v>
      </c>
      <c r="S3814" s="16" t="n">
        <f aca="false">IF(G3814="",0,G3814)</f>
        <v>0.3</v>
      </c>
      <c r="T3814" s="16" t="str">
        <f aca="false">IF(I3814="","Unknown",IF(I3814="upi","UPI",I3814))</f>
        <v>COD</v>
      </c>
      <c r="U3814" s="16" t="str">
        <f aca="false">IF(L3814="Yes","Y",IF(L3814="No","N",L3814))</f>
        <v>N</v>
      </c>
      <c r="V3814" s="19" t="n">
        <f aca="false">ROUND(R3814*Q3814*(1-S3814),2)</f>
        <v>289.8</v>
      </c>
      <c r="W3814" s="16" t="str">
        <f aca="false">_xlfn.XLOOKUP(D3814,products!$A$2:$A$61,products!$C$2:$C$61,"Not found")</f>
        <v>Electronics</v>
      </c>
    </row>
    <row r="3815" customFormat="false" ht="15" hidden="false" customHeight="false" outlineLevel="0" collapsed="false">
      <c r="A3815" s="16" t="s">
        <v>5168</v>
      </c>
      <c r="B3815" s="16" t="s">
        <v>5169</v>
      </c>
      <c r="C3815" s="16" t="s">
        <v>1330</v>
      </c>
      <c r="D3815" s="16" t="s">
        <v>38</v>
      </c>
      <c r="E3815" s="16" t="n">
        <v>2</v>
      </c>
      <c r="F3815" s="16" t="n">
        <v>349</v>
      </c>
      <c r="G3815" s="16" t="n">
        <v>0.15</v>
      </c>
      <c r="H3815" s="16" t="s">
        <v>112</v>
      </c>
      <c r="I3815" s="16" t="s">
        <v>60</v>
      </c>
      <c r="J3815" s="16" t="n">
        <v>4</v>
      </c>
      <c r="K3815" s="16" t="n">
        <v>4</v>
      </c>
      <c r="L3815" s="16" t="s">
        <v>41</v>
      </c>
      <c r="M3815" s="18" t="n">
        <f aca="false">IF(ISNUMBER(B3815),B3815,IF(MID(B3815,3,1)="-",DATE(VALUE(RIGHT(B3815,4)),VALUE(MID(B3815,4,2)),VALUE(LEFT(B3815,2))),DATE(VALUE(LEFT(B3815,4)),VALUE(MID(B3815,6,2)),VALUE(RIGHT(B3815,2)))))</f>
        <v>45956</v>
      </c>
      <c r="N3815" s="16" t="n">
        <f aca="false">MONTH(M3815)</f>
        <v>10</v>
      </c>
      <c r="O3815" s="16" t="str">
        <f aca="false">PROPER(TRIM(H3815))</f>
        <v>Mumbai</v>
      </c>
      <c r="P3815" s="16" t="str">
        <f aca="false">IFERROR(VLOOKUP(O3815,city_map!$A$2:$B$6,2,FALSE()),O3815)</f>
        <v>Mumbai</v>
      </c>
      <c r="Q3815" s="16" t="n">
        <f aca="false">IF(ISNUMBER(F3815),F3815,VALUE(SUBSTITUTE(SUBSTITUTE(F3815,"₹",""),",","")))</f>
        <v>349</v>
      </c>
      <c r="R3815" s="16" t="n">
        <f aca="false">IF(E3815=99,1,E3815)</f>
        <v>2</v>
      </c>
      <c r="S3815" s="16" t="n">
        <f aca="false">IF(G3815="",0,G3815)</f>
        <v>0.15</v>
      </c>
      <c r="T3815" s="16" t="str">
        <f aca="false">IF(I3815="","Unknown",IF(I3815="upi","UPI",I3815))</f>
        <v>UPI</v>
      </c>
      <c r="U3815" s="16" t="str">
        <f aca="false">IF(L3815="Yes","Y",IF(L3815="No","N",L3815))</f>
        <v>N</v>
      </c>
      <c r="V3815" s="19" t="n">
        <f aca="false">ROUND(R3815*Q3815*(1-S3815),2)</f>
        <v>593.3</v>
      </c>
      <c r="W3815" s="16" t="str">
        <f aca="false">_xlfn.XLOOKUP(D3815,products!$A$2:$A$61,products!$C$2:$C$61,"Not found")</f>
        <v>Books</v>
      </c>
    </row>
    <row r="3816" customFormat="false" ht="15" hidden="false" customHeight="false" outlineLevel="0" collapsed="false">
      <c r="A3816" s="16" t="s">
        <v>5170</v>
      </c>
      <c r="B3816" s="16" t="s">
        <v>5142</v>
      </c>
      <c r="C3816" s="16" t="s">
        <v>730</v>
      </c>
      <c r="D3816" s="16" t="s">
        <v>232</v>
      </c>
      <c r="E3816" s="16" t="n">
        <v>1</v>
      </c>
      <c r="F3816" s="16" t="n">
        <v>1976</v>
      </c>
      <c r="G3816" s="16" t="n">
        <v>0.1</v>
      </c>
      <c r="H3816" s="16" t="s">
        <v>89</v>
      </c>
      <c r="I3816" s="16" t="s">
        <v>60</v>
      </c>
      <c r="J3816" s="16" t="n">
        <v>5</v>
      </c>
      <c r="K3816" s="16" t="n">
        <v>4</v>
      </c>
      <c r="L3816" s="16" t="s">
        <v>41</v>
      </c>
      <c r="M3816" s="18" t="n">
        <f aca="false">IF(ISNUMBER(B3816),B3816,IF(MID(B3816,3,1)="-",DATE(VALUE(RIGHT(B3816,4)),VALUE(MID(B3816,4,2)),VALUE(LEFT(B3816,2))),DATE(VALUE(LEFT(B3816,4)),VALUE(MID(B3816,6,2)),VALUE(RIGHT(B3816,2)))))</f>
        <v>45956</v>
      </c>
      <c r="N3816" s="16" t="n">
        <f aca="false">MONTH(M3816)</f>
        <v>10</v>
      </c>
      <c r="O3816" s="16" t="str">
        <f aca="false">PROPER(TRIM(H3816))</f>
        <v>Ahmedabad</v>
      </c>
      <c r="P3816" s="16" t="str">
        <f aca="false">IFERROR(VLOOKUP(O3816,city_map!$A$2:$B$6,2,FALSE()),O3816)</f>
        <v>Ahmedabad</v>
      </c>
      <c r="Q3816" s="16" t="n">
        <f aca="false">IF(ISNUMBER(F3816),F3816,VALUE(SUBSTITUTE(SUBSTITUTE(F3816,"₹",""),",","")))</f>
        <v>1976</v>
      </c>
      <c r="R3816" s="16" t="n">
        <f aca="false">IF(E3816=99,1,E3816)</f>
        <v>1</v>
      </c>
      <c r="S3816" s="16" t="n">
        <f aca="false">IF(G3816="",0,G3816)</f>
        <v>0.1</v>
      </c>
      <c r="T3816" s="16" t="str">
        <f aca="false">IF(I3816="","Unknown",IF(I3816="upi","UPI",I3816))</f>
        <v>UPI</v>
      </c>
      <c r="U3816" s="16" t="str">
        <f aca="false">IF(L3816="Yes","Y",IF(L3816="No","N",L3816))</f>
        <v>N</v>
      </c>
      <c r="V3816" s="19" t="n">
        <f aca="false">ROUND(R3816*Q3816*(1-S3816),2)</f>
        <v>1778.4</v>
      </c>
      <c r="W3816" s="16" t="str">
        <f aca="false">_xlfn.XLOOKUP(D3816,products!$A$2:$A$61,products!$C$2:$C$61,"Not found")</f>
        <v>Electronics</v>
      </c>
    </row>
    <row r="3817" customFormat="false" ht="15" hidden="false" customHeight="false" outlineLevel="0" collapsed="false">
      <c r="A3817" s="16" t="s">
        <v>5171</v>
      </c>
      <c r="B3817" s="16" t="s">
        <v>5142</v>
      </c>
      <c r="C3817" s="16" t="s">
        <v>476</v>
      </c>
      <c r="D3817" s="16" t="s">
        <v>203</v>
      </c>
      <c r="E3817" s="16" t="n">
        <v>2</v>
      </c>
      <c r="F3817" s="16" t="n">
        <v>2441</v>
      </c>
      <c r="G3817" s="16" t="n">
        <v>0.3</v>
      </c>
      <c r="H3817" s="16" t="s">
        <v>39</v>
      </c>
      <c r="I3817" s="16" t="s">
        <v>47</v>
      </c>
      <c r="J3817" s="16" t="n">
        <v>3</v>
      </c>
      <c r="K3817" s="16" t="n">
        <v>5</v>
      </c>
      <c r="L3817" s="16" t="s">
        <v>41</v>
      </c>
      <c r="M3817" s="18" t="n">
        <f aca="false">IF(ISNUMBER(B3817),B3817,IF(MID(B3817,3,1)="-",DATE(VALUE(RIGHT(B3817,4)),VALUE(MID(B3817,4,2)),VALUE(LEFT(B3817,2))),DATE(VALUE(LEFT(B3817,4)),VALUE(MID(B3817,6,2)),VALUE(RIGHT(B3817,2)))))</f>
        <v>45956</v>
      </c>
      <c r="N3817" s="16" t="n">
        <f aca="false">MONTH(M3817)</f>
        <v>10</v>
      </c>
      <c r="O3817" s="16" t="str">
        <f aca="false">PROPER(TRIM(H3817))</f>
        <v>Delhi</v>
      </c>
      <c r="P3817" s="16" t="str">
        <f aca="false">IFERROR(VLOOKUP(O3817,city_map!$A$2:$B$6,2,FALSE()),O3817)</f>
        <v>Delhi</v>
      </c>
      <c r="Q3817" s="16" t="n">
        <f aca="false">IF(ISNUMBER(F3817),F3817,VALUE(SUBSTITUTE(SUBSTITUTE(F3817,"₹",""),",","")))</f>
        <v>2441</v>
      </c>
      <c r="R3817" s="16" t="n">
        <f aca="false">IF(E3817=99,1,E3817)</f>
        <v>2</v>
      </c>
      <c r="S3817" s="16" t="n">
        <f aca="false">IF(G3817="",0,G3817)</f>
        <v>0.3</v>
      </c>
      <c r="T3817" s="16" t="str">
        <f aca="false">IF(I3817="","Unknown",IF(I3817="upi","UPI",I3817))</f>
        <v>Debit Card</v>
      </c>
      <c r="U3817" s="16" t="str">
        <f aca="false">IF(L3817="Yes","Y",IF(L3817="No","N",L3817))</f>
        <v>N</v>
      </c>
      <c r="V3817" s="19" t="n">
        <f aca="false">ROUND(R3817*Q3817*(1-S3817),2)</f>
        <v>3417.4</v>
      </c>
      <c r="W3817" s="16" t="str">
        <f aca="false">_xlfn.XLOOKUP(D3817,products!$A$2:$A$61,products!$C$2:$C$61,"Not found")</f>
        <v>Fashion</v>
      </c>
    </row>
    <row r="3818" customFormat="false" ht="15" hidden="false" customHeight="false" outlineLevel="0" collapsed="false">
      <c r="A3818" s="16" t="s">
        <v>5172</v>
      </c>
      <c r="B3818" s="16" t="s">
        <v>5173</v>
      </c>
      <c r="C3818" s="16" t="s">
        <v>303</v>
      </c>
      <c r="D3818" s="16" t="s">
        <v>126</v>
      </c>
      <c r="E3818" s="16" t="n">
        <v>1</v>
      </c>
      <c r="F3818" s="16" t="n">
        <v>404</v>
      </c>
      <c r="G3818" s="16" t="n">
        <v>0.4</v>
      </c>
      <c r="H3818" s="16" t="s">
        <v>81</v>
      </c>
      <c r="I3818" s="16" t="s">
        <v>40</v>
      </c>
      <c r="J3818" s="16" t="n">
        <v>5</v>
      </c>
      <c r="K3818" s="16" t="n">
        <v>3</v>
      </c>
      <c r="L3818" s="16" t="s">
        <v>41</v>
      </c>
      <c r="M3818" s="18" t="n">
        <f aca="false">IF(ISNUMBER(B3818),B3818,IF(MID(B3818,3,1)="-",DATE(VALUE(RIGHT(B3818,4)),VALUE(MID(B3818,4,2)),VALUE(LEFT(B3818,2))),DATE(VALUE(LEFT(B3818,4)),VALUE(MID(B3818,6,2)),VALUE(RIGHT(B3818,2)))))</f>
        <v>45957</v>
      </c>
      <c r="N3818" s="16" t="n">
        <f aca="false">MONTH(M3818)</f>
        <v>10</v>
      </c>
      <c r="O3818" s="16" t="str">
        <f aca="false">PROPER(TRIM(H3818))</f>
        <v>Hyderabad</v>
      </c>
      <c r="P3818" s="16" t="str">
        <f aca="false">IFERROR(VLOOKUP(O3818,city_map!$A$2:$B$6,2,FALSE()),O3818)</f>
        <v>Hyderabad</v>
      </c>
      <c r="Q3818" s="16" t="n">
        <f aca="false">IF(ISNUMBER(F3818),F3818,VALUE(SUBSTITUTE(SUBSTITUTE(F3818,"₹",""),",","")))</f>
        <v>404</v>
      </c>
      <c r="R3818" s="16" t="n">
        <f aca="false">IF(E3818=99,1,E3818)</f>
        <v>1</v>
      </c>
      <c r="S3818" s="16" t="n">
        <f aca="false">IF(G3818="",0,G3818)</f>
        <v>0.4</v>
      </c>
      <c r="T3818" s="16" t="str">
        <f aca="false">IF(I3818="","Unknown",IF(I3818="upi","UPI",I3818))</f>
        <v>COD</v>
      </c>
      <c r="U3818" s="16" t="str">
        <f aca="false">IF(L3818="Yes","Y",IF(L3818="No","N",L3818))</f>
        <v>N</v>
      </c>
      <c r="V3818" s="19" t="n">
        <f aca="false">ROUND(R3818*Q3818*(1-S3818),2)</f>
        <v>242.4</v>
      </c>
      <c r="W3818" s="16" t="str">
        <f aca="false">_xlfn.XLOOKUP(D3818,products!$A$2:$A$61,products!$C$2:$C$61,"Not found")</f>
        <v>Home</v>
      </c>
    </row>
    <row r="3819" customFormat="false" ht="15" hidden="false" customHeight="false" outlineLevel="0" collapsed="false">
      <c r="A3819" s="16" t="s">
        <v>5174</v>
      </c>
      <c r="B3819" s="16" t="s">
        <v>5173</v>
      </c>
      <c r="C3819" s="16" t="s">
        <v>848</v>
      </c>
      <c r="D3819" s="16" t="s">
        <v>440</v>
      </c>
      <c r="E3819" s="16" t="n">
        <v>1</v>
      </c>
      <c r="F3819" s="16" t="n">
        <v>1440</v>
      </c>
      <c r="G3819" s="16" t="n">
        <v>0.1</v>
      </c>
      <c r="H3819" s="16" t="s">
        <v>70</v>
      </c>
      <c r="I3819" s="16" t="s">
        <v>60</v>
      </c>
      <c r="J3819" s="16" t="n">
        <v>5</v>
      </c>
      <c r="K3819" s="16" t="n">
        <v>4</v>
      </c>
      <c r="L3819" s="16" t="s">
        <v>41</v>
      </c>
      <c r="M3819" s="18" t="n">
        <f aca="false">IF(ISNUMBER(B3819),B3819,IF(MID(B3819,3,1)="-",DATE(VALUE(RIGHT(B3819,4)),VALUE(MID(B3819,4,2)),VALUE(LEFT(B3819,2))),DATE(VALUE(LEFT(B3819,4)),VALUE(MID(B3819,6,2)),VALUE(RIGHT(B3819,2)))))</f>
        <v>45957</v>
      </c>
      <c r="N3819" s="16" t="n">
        <f aca="false">MONTH(M3819)</f>
        <v>10</v>
      </c>
      <c r="O3819" s="16" t="str">
        <f aca="false">PROPER(TRIM(H3819))</f>
        <v>Pune</v>
      </c>
      <c r="P3819" s="16" t="str">
        <f aca="false">IFERROR(VLOOKUP(O3819,city_map!$A$2:$B$6,2,FALSE()),O3819)</f>
        <v>Pune</v>
      </c>
      <c r="Q3819" s="16" t="n">
        <f aca="false">IF(ISNUMBER(F3819),F3819,VALUE(SUBSTITUTE(SUBSTITUTE(F3819,"₹",""),",","")))</f>
        <v>1440</v>
      </c>
      <c r="R3819" s="16" t="n">
        <f aca="false">IF(E3819=99,1,E3819)</f>
        <v>1</v>
      </c>
      <c r="S3819" s="16" t="n">
        <f aca="false">IF(G3819="",0,G3819)</f>
        <v>0.1</v>
      </c>
      <c r="T3819" s="16" t="str">
        <f aca="false">IF(I3819="","Unknown",IF(I3819="upi","UPI",I3819))</f>
        <v>UPI</v>
      </c>
      <c r="U3819" s="16" t="str">
        <f aca="false">IF(L3819="Yes","Y",IF(L3819="No","N",L3819))</f>
        <v>N</v>
      </c>
      <c r="V3819" s="19" t="n">
        <f aca="false">ROUND(R3819*Q3819*(1-S3819),2)</f>
        <v>1296</v>
      </c>
      <c r="W3819" s="16" t="str">
        <f aca="false">_xlfn.XLOOKUP(D3819,products!$A$2:$A$61,products!$C$2:$C$61,"Not found")</f>
        <v>Home</v>
      </c>
    </row>
    <row r="3820" customFormat="false" ht="15" hidden="false" customHeight="false" outlineLevel="0" collapsed="false">
      <c r="A3820" s="16" t="s">
        <v>5175</v>
      </c>
      <c r="B3820" s="16" t="s">
        <v>5173</v>
      </c>
      <c r="C3820" s="16" t="s">
        <v>1477</v>
      </c>
      <c r="D3820" s="16" t="s">
        <v>222</v>
      </c>
      <c r="E3820" s="16" t="n">
        <v>3</v>
      </c>
      <c r="F3820" s="16" t="n">
        <v>1951</v>
      </c>
      <c r="G3820" s="16" t="n">
        <v>0.2</v>
      </c>
      <c r="H3820" s="16" t="s">
        <v>81</v>
      </c>
      <c r="I3820" s="16" t="s">
        <v>60</v>
      </c>
      <c r="J3820" s="16" t="n">
        <v>5</v>
      </c>
      <c r="K3820" s="16"/>
      <c r="L3820" s="16" t="s">
        <v>41</v>
      </c>
      <c r="M3820" s="18" t="n">
        <f aca="false">IF(ISNUMBER(B3820),B3820,IF(MID(B3820,3,1)="-",DATE(VALUE(RIGHT(B3820,4)),VALUE(MID(B3820,4,2)),VALUE(LEFT(B3820,2))),DATE(VALUE(LEFT(B3820,4)),VALUE(MID(B3820,6,2)),VALUE(RIGHT(B3820,2)))))</f>
        <v>45957</v>
      </c>
      <c r="N3820" s="16" t="n">
        <f aca="false">MONTH(M3820)</f>
        <v>10</v>
      </c>
      <c r="O3820" s="16" t="str">
        <f aca="false">PROPER(TRIM(H3820))</f>
        <v>Hyderabad</v>
      </c>
      <c r="P3820" s="16" t="str">
        <f aca="false">IFERROR(VLOOKUP(O3820,city_map!$A$2:$B$6,2,FALSE()),O3820)</f>
        <v>Hyderabad</v>
      </c>
      <c r="Q3820" s="16" t="n">
        <f aca="false">IF(ISNUMBER(F3820),F3820,VALUE(SUBSTITUTE(SUBSTITUTE(F3820,"₹",""),",","")))</f>
        <v>1951</v>
      </c>
      <c r="R3820" s="16" t="n">
        <f aca="false">IF(E3820=99,1,E3820)</f>
        <v>3</v>
      </c>
      <c r="S3820" s="16" t="n">
        <f aca="false">IF(G3820="",0,G3820)</f>
        <v>0.2</v>
      </c>
      <c r="T3820" s="16" t="str">
        <f aca="false">IF(I3820="","Unknown",IF(I3820="upi","UPI",I3820))</f>
        <v>UPI</v>
      </c>
      <c r="U3820" s="16" t="str">
        <f aca="false">IF(L3820="Yes","Y",IF(L3820="No","N",L3820))</f>
        <v>N</v>
      </c>
      <c r="V3820" s="19" t="n">
        <f aca="false">ROUND(R3820*Q3820*(1-S3820),2)</f>
        <v>4682.4</v>
      </c>
      <c r="W3820" s="16" t="str">
        <f aca="false">_xlfn.XLOOKUP(D3820,products!$A$2:$A$61,products!$C$2:$C$61,"Not found")</f>
        <v>Fashion</v>
      </c>
    </row>
    <row r="3821" customFormat="false" ht="15" hidden="false" customHeight="false" outlineLevel="0" collapsed="false">
      <c r="A3821" s="16" t="s">
        <v>5176</v>
      </c>
      <c r="B3821" s="16" t="s">
        <v>5173</v>
      </c>
      <c r="C3821" s="16" t="s">
        <v>3845</v>
      </c>
      <c r="D3821" s="16" t="s">
        <v>170</v>
      </c>
      <c r="E3821" s="16" t="n">
        <v>3</v>
      </c>
      <c r="F3821" s="16" t="s">
        <v>5177</v>
      </c>
      <c r="G3821" s="16" t="n">
        <v>0.2</v>
      </c>
      <c r="H3821" s="16" t="s">
        <v>52</v>
      </c>
      <c r="I3821" s="16" t="s">
        <v>71</v>
      </c>
      <c r="J3821" s="16" t="n">
        <v>5</v>
      </c>
      <c r="K3821" s="16" t="n">
        <v>2</v>
      </c>
      <c r="L3821" s="16" t="s">
        <v>57</v>
      </c>
      <c r="M3821" s="18" t="n">
        <f aca="false">IF(ISNUMBER(B3821),B3821,IF(MID(B3821,3,1)="-",DATE(VALUE(RIGHT(B3821,4)),VALUE(MID(B3821,4,2)),VALUE(LEFT(B3821,2))),DATE(VALUE(LEFT(B3821,4)),VALUE(MID(B3821,6,2)),VALUE(RIGHT(B3821,2)))))</f>
        <v>45957</v>
      </c>
      <c r="N3821" s="16" t="n">
        <f aca="false">MONTH(M3821)</f>
        <v>10</v>
      </c>
      <c r="O3821" s="16" t="str">
        <f aca="false">PROPER(TRIM(H3821))</f>
        <v>Delhi</v>
      </c>
      <c r="P3821" s="16" t="str">
        <f aca="false">IFERROR(VLOOKUP(O3821,city_map!$A$2:$B$6,2,FALSE()),O3821)</f>
        <v>Delhi</v>
      </c>
      <c r="Q3821" s="16" t="n">
        <f aca="false">IF(ISNUMBER(F3821),F3821,VALUE(SUBSTITUTE(SUBSTITUTE(F3821,"₹",""),",","")))</f>
        <v>3431</v>
      </c>
      <c r="R3821" s="16" t="n">
        <f aca="false">IF(E3821=99,1,E3821)</f>
        <v>3</v>
      </c>
      <c r="S3821" s="16" t="n">
        <f aca="false">IF(G3821="",0,G3821)</f>
        <v>0.2</v>
      </c>
      <c r="T3821" s="16" t="str">
        <f aca="false">IF(I3821="","Unknown",IF(I3821="upi","UPI",I3821))</f>
        <v>Credit Card</v>
      </c>
      <c r="U3821" s="16" t="str">
        <f aca="false">IF(L3821="Yes","Y",IF(L3821="No","N",L3821))</f>
        <v>Y</v>
      </c>
      <c r="V3821" s="19" t="n">
        <f aca="false">ROUND(R3821*Q3821*(1-S3821),2)</f>
        <v>8234.4</v>
      </c>
      <c r="W3821" s="16" t="str">
        <f aca="false">_xlfn.XLOOKUP(D3821,products!$A$2:$A$61,products!$C$2:$C$61,"Not found")</f>
        <v>Home</v>
      </c>
    </row>
    <row r="3822" customFormat="false" ht="15" hidden="false" customHeight="false" outlineLevel="0" collapsed="false">
      <c r="A3822" s="16" t="s">
        <v>5178</v>
      </c>
      <c r="B3822" s="16" t="s">
        <v>5173</v>
      </c>
      <c r="C3822" s="16" t="s">
        <v>923</v>
      </c>
      <c r="D3822" s="16" t="s">
        <v>721</v>
      </c>
      <c r="E3822" s="16" t="n">
        <v>1</v>
      </c>
      <c r="F3822" s="16" t="s">
        <v>5179</v>
      </c>
      <c r="G3822" s="16" t="n">
        <v>0.1</v>
      </c>
      <c r="H3822" s="16" t="s">
        <v>130</v>
      </c>
      <c r="I3822" s="16" t="s">
        <v>60</v>
      </c>
      <c r="J3822" s="16" t="n">
        <v>6</v>
      </c>
      <c r="K3822" s="16" t="n">
        <v>4</v>
      </c>
      <c r="L3822" s="16" t="s">
        <v>41</v>
      </c>
      <c r="M3822" s="18" t="n">
        <f aca="false">IF(ISNUMBER(B3822),B3822,IF(MID(B3822,3,1)="-",DATE(VALUE(RIGHT(B3822,4)),VALUE(MID(B3822,4,2)),VALUE(LEFT(B3822,2))),DATE(VALUE(LEFT(B3822,4)),VALUE(MID(B3822,6,2)),VALUE(RIGHT(B3822,2)))))</f>
        <v>45957</v>
      </c>
      <c r="N3822" s="16" t="n">
        <f aca="false">MONTH(M3822)</f>
        <v>10</v>
      </c>
      <c r="O3822" s="16" t="str">
        <f aca="false">PROPER(TRIM(H3822))</f>
        <v>Bengaluru</v>
      </c>
      <c r="P3822" s="16" t="str">
        <f aca="false">IFERROR(VLOOKUP(O3822,city_map!$A$2:$B$6,2,FALSE()),O3822)</f>
        <v>Bengaluru</v>
      </c>
      <c r="Q3822" s="16" t="n">
        <f aca="false">IF(ISNUMBER(F3822),F3822,VALUE(SUBSTITUTE(SUBSTITUTE(F3822,"₹",""),",","")))</f>
        <v>499</v>
      </c>
      <c r="R3822" s="16" t="n">
        <f aca="false">IF(E3822=99,1,E3822)</f>
        <v>1</v>
      </c>
      <c r="S3822" s="16" t="n">
        <f aca="false">IF(G3822="",0,G3822)</f>
        <v>0.1</v>
      </c>
      <c r="T3822" s="16" t="str">
        <f aca="false">IF(I3822="","Unknown",IF(I3822="upi","UPI",I3822))</f>
        <v>UPI</v>
      </c>
      <c r="U3822" s="16" t="str">
        <f aca="false">IF(L3822="Yes","Y",IF(L3822="No","N",L3822))</f>
        <v>N</v>
      </c>
      <c r="V3822" s="19" t="n">
        <f aca="false">ROUND(R3822*Q3822*(1-S3822),2)</f>
        <v>449.1</v>
      </c>
      <c r="W3822" s="16" t="str">
        <f aca="false">_xlfn.XLOOKUP(D3822,products!$A$2:$A$61,products!$C$2:$C$61,"Not found")</f>
        <v>Beauty</v>
      </c>
    </row>
    <row r="3823" customFormat="false" ht="15" hidden="false" customHeight="false" outlineLevel="0" collapsed="false">
      <c r="A3823" s="16" t="s">
        <v>5180</v>
      </c>
      <c r="B3823" s="16" t="s">
        <v>5173</v>
      </c>
      <c r="C3823" s="16" t="s">
        <v>2849</v>
      </c>
      <c r="D3823" s="16" t="s">
        <v>203</v>
      </c>
      <c r="E3823" s="16" t="n">
        <v>2</v>
      </c>
      <c r="F3823" s="16" t="n">
        <v>2516</v>
      </c>
      <c r="G3823" s="16" t="n">
        <v>0.25</v>
      </c>
      <c r="H3823" s="16" t="s">
        <v>70</v>
      </c>
      <c r="I3823" s="16" t="s">
        <v>60</v>
      </c>
      <c r="J3823" s="16" t="n">
        <v>7</v>
      </c>
      <c r="K3823" s="16" t="n">
        <v>1</v>
      </c>
      <c r="L3823" s="16" t="s">
        <v>57</v>
      </c>
      <c r="M3823" s="18" t="n">
        <f aca="false">IF(ISNUMBER(B3823),B3823,IF(MID(B3823,3,1)="-",DATE(VALUE(RIGHT(B3823,4)),VALUE(MID(B3823,4,2)),VALUE(LEFT(B3823,2))),DATE(VALUE(LEFT(B3823,4)),VALUE(MID(B3823,6,2)),VALUE(RIGHT(B3823,2)))))</f>
        <v>45957</v>
      </c>
      <c r="N3823" s="16" t="n">
        <f aca="false">MONTH(M3823)</f>
        <v>10</v>
      </c>
      <c r="O3823" s="16" t="str">
        <f aca="false">PROPER(TRIM(H3823))</f>
        <v>Pune</v>
      </c>
      <c r="P3823" s="16" t="str">
        <f aca="false">IFERROR(VLOOKUP(O3823,city_map!$A$2:$B$6,2,FALSE()),O3823)</f>
        <v>Pune</v>
      </c>
      <c r="Q3823" s="16" t="n">
        <f aca="false">IF(ISNUMBER(F3823),F3823,VALUE(SUBSTITUTE(SUBSTITUTE(F3823,"₹",""),",","")))</f>
        <v>2516</v>
      </c>
      <c r="R3823" s="16" t="n">
        <f aca="false">IF(E3823=99,1,E3823)</f>
        <v>2</v>
      </c>
      <c r="S3823" s="16" t="n">
        <f aca="false">IF(G3823="",0,G3823)</f>
        <v>0.25</v>
      </c>
      <c r="T3823" s="16" t="str">
        <f aca="false">IF(I3823="","Unknown",IF(I3823="upi","UPI",I3823))</f>
        <v>UPI</v>
      </c>
      <c r="U3823" s="16" t="str">
        <f aca="false">IF(L3823="Yes","Y",IF(L3823="No","N",L3823))</f>
        <v>Y</v>
      </c>
      <c r="V3823" s="19" t="n">
        <f aca="false">ROUND(R3823*Q3823*(1-S3823),2)</f>
        <v>3774</v>
      </c>
      <c r="W3823" s="16" t="str">
        <f aca="false">_xlfn.XLOOKUP(D3823,products!$A$2:$A$61,products!$C$2:$C$61,"Not found")</f>
        <v>Fashion</v>
      </c>
    </row>
    <row r="3824" customFormat="false" ht="15" hidden="false" customHeight="false" outlineLevel="0" collapsed="false">
      <c r="A3824" s="16" t="s">
        <v>5181</v>
      </c>
      <c r="B3824" s="16" t="s">
        <v>5173</v>
      </c>
      <c r="C3824" s="16" t="s">
        <v>848</v>
      </c>
      <c r="D3824" s="16" t="s">
        <v>393</v>
      </c>
      <c r="E3824" s="16" t="n">
        <v>3</v>
      </c>
      <c r="F3824" s="16" t="n">
        <v>478</v>
      </c>
      <c r="G3824" s="16" t="n">
        <v>0.4</v>
      </c>
      <c r="H3824" s="16" t="s">
        <v>241</v>
      </c>
      <c r="I3824" s="16" t="s">
        <v>60</v>
      </c>
      <c r="J3824" s="16" t="n">
        <v>4</v>
      </c>
      <c r="K3824" s="16" t="n">
        <v>5</v>
      </c>
      <c r="L3824" s="16" t="s">
        <v>41</v>
      </c>
      <c r="M3824" s="18" t="n">
        <f aca="false">IF(ISNUMBER(B3824),B3824,IF(MID(B3824,3,1)="-",DATE(VALUE(RIGHT(B3824,4)),VALUE(MID(B3824,4,2)),VALUE(LEFT(B3824,2))),DATE(VALUE(LEFT(B3824,4)),VALUE(MID(B3824,6,2)),VALUE(RIGHT(B3824,2)))))</f>
        <v>45957</v>
      </c>
      <c r="N3824" s="16" t="n">
        <f aca="false">MONTH(M3824)</f>
        <v>10</v>
      </c>
      <c r="O3824" s="16" t="str">
        <f aca="false">PROPER(TRIM(H3824))</f>
        <v>Calcutta</v>
      </c>
      <c r="P3824" s="16" t="str">
        <f aca="false">IFERROR(VLOOKUP(O3824,city_map!$A$2:$B$6,2,FALSE()),O3824)</f>
        <v>Kolkata</v>
      </c>
      <c r="Q3824" s="16" t="n">
        <f aca="false">IF(ISNUMBER(F3824),F3824,VALUE(SUBSTITUTE(SUBSTITUTE(F3824,"₹",""),",","")))</f>
        <v>478</v>
      </c>
      <c r="R3824" s="16" t="n">
        <f aca="false">IF(E3824=99,1,E3824)</f>
        <v>3</v>
      </c>
      <c r="S3824" s="16" t="n">
        <f aca="false">IF(G3824="",0,G3824)</f>
        <v>0.4</v>
      </c>
      <c r="T3824" s="16" t="str">
        <f aca="false">IF(I3824="","Unknown",IF(I3824="upi","UPI",I3824))</f>
        <v>UPI</v>
      </c>
      <c r="U3824" s="16" t="str">
        <f aca="false">IF(L3824="Yes","Y",IF(L3824="No","N",L3824))</f>
        <v>N</v>
      </c>
      <c r="V3824" s="19" t="n">
        <f aca="false">ROUND(R3824*Q3824*(1-S3824),2)</f>
        <v>860.4</v>
      </c>
      <c r="W3824" s="16" t="str">
        <f aca="false">_xlfn.XLOOKUP(D3824,products!$A$2:$A$61,products!$C$2:$C$61,"Not found")</f>
        <v>Fashion</v>
      </c>
    </row>
    <row r="3825" customFormat="false" ht="15" hidden="false" customHeight="false" outlineLevel="0" collapsed="false">
      <c r="A3825" s="16" t="s">
        <v>5182</v>
      </c>
      <c r="B3825" s="16" t="s">
        <v>5173</v>
      </c>
      <c r="C3825" s="16" t="s">
        <v>624</v>
      </c>
      <c r="D3825" s="16" t="s">
        <v>203</v>
      </c>
      <c r="E3825" s="16" t="n">
        <v>1</v>
      </c>
      <c r="F3825" s="16" t="n">
        <v>2523</v>
      </c>
      <c r="G3825" s="16" t="n">
        <v>0.2</v>
      </c>
      <c r="H3825" s="16" t="s">
        <v>130</v>
      </c>
      <c r="I3825" s="16" t="s">
        <v>60</v>
      </c>
      <c r="J3825" s="16" t="n">
        <v>4</v>
      </c>
      <c r="K3825" s="16" t="n">
        <v>5</v>
      </c>
      <c r="L3825" s="16" t="s">
        <v>41</v>
      </c>
      <c r="M3825" s="18" t="n">
        <f aca="false">IF(ISNUMBER(B3825),B3825,IF(MID(B3825,3,1)="-",DATE(VALUE(RIGHT(B3825,4)),VALUE(MID(B3825,4,2)),VALUE(LEFT(B3825,2))),DATE(VALUE(LEFT(B3825,4)),VALUE(MID(B3825,6,2)),VALUE(RIGHT(B3825,2)))))</f>
        <v>45957</v>
      </c>
      <c r="N3825" s="16" t="n">
        <f aca="false">MONTH(M3825)</f>
        <v>10</v>
      </c>
      <c r="O3825" s="16" t="str">
        <f aca="false">PROPER(TRIM(H3825))</f>
        <v>Bengaluru</v>
      </c>
      <c r="P3825" s="16" t="str">
        <f aca="false">IFERROR(VLOOKUP(O3825,city_map!$A$2:$B$6,2,FALSE()),O3825)</f>
        <v>Bengaluru</v>
      </c>
      <c r="Q3825" s="16" t="n">
        <f aca="false">IF(ISNUMBER(F3825),F3825,VALUE(SUBSTITUTE(SUBSTITUTE(F3825,"₹",""),",","")))</f>
        <v>2523</v>
      </c>
      <c r="R3825" s="16" t="n">
        <f aca="false">IF(E3825=99,1,E3825)</f>
        <v>1</v>
      </c>
      <c r="S3825" s="16" t="n">
        <f aca="false">IF(G3825="",0,G3825)</f>
        <v>0.2</v>
      </c>
      <c r="T3825" s="16" t="str">
        <f aca="false">IF(I3825="","Unknown",IF(I3825="upi","UPI",I3825))</f>
        <v>UPI</v>
      </c>
      <c r="U3825" s="16" t="str">
        <f aca="false">IF(L3825="Yes","Y",IF(L3825="No","N",L3825))</f>
        <v>N</v>
      </c>
      <c r="V3825" s="19" t="n">
        <f aca="false">ROUND(R3825*Q3825*(1-S3825),2)</f>
        <v>2018.4</v>
      </c>
      <c r="W3825" s="16" t="str">
        <f aca="false">_xlfn.XLOOKUP(D3825,products!$A$2:$A$61,products!$C$2:$C$61,"Not found")</f>
        <v>Fashion</v>
      </c>
    </row>
    <row r="3826" customFormat="false" ht="15" hidden="false" customHeight="false" outlineLevel="0" collapsed="false">
      <c r="A3826" s="16" t="s">
        <v>5183</v>
      </c>
      <c r="B3826" s="16" t="s">
        <v>5173</v>
      </c>
      <c r="C3826" s="16" t="s">
        <v>1330</v>
      </c>
      <c r="D3826" s="16" t="s">
        <v>216</v>
      </c>
      <c r="E3826" s="16" t="n">
        <v>99</v>
      </c>
      <c r="F3826" s="16" t="n">
        <v>893</v>
      </c>
      <c r="G3826" s="16" t="n">
        <v>0.3</v>
      </c>
      <c r="H3826" s="16" t="s">
        <v>112</v>
      </c>
      <c r="I3826" s="16" t="s">
        <v>123</v>
      </c>
      <c r="J3826" s="16" t="n">
        <v>6</v>
      </c>
      <c r="K3826" s="16" t="n">
        <v>4</v>
      </c>
      <c r="L3826" s="16" t="s">
        <v>41</v>
      </c>
      <c r="M3826" s="18" t="n">
        <f aca="false">IF(ISNUMBER(B3826),B3826,IF(MID(B3826,3,1)="-",DATE(VALUE(RIGHT(B3826,4)),VALUE(MID(B3826,4,2)),VALUE(LEFT(B3826,2))),DATE(VALUE(LEFT(B3826,4)),VALUE(MID(B3826,6,2)),VALUE(RIGHT(B3826,2)))))</f>
        <v>45957</v>
      </c>
      <c r="N3826" s="16" t="n">
        <f aca="false">MONTH(M3826)</f>
        <v>10</v>
      </c>
      <c r="O3826" s="16" t="str">
        <f aca="false">PROPER(TRIM(H3826))</f>
        <v>Mumbai</v>
      </c>
      <c r="P3826" s="16" t="str">
        <f aca="false">IFERROR(VLOOKUP(O3826,city_map!$A$2:$B$6,2,FALSE()),O3826)</f>
        <v>Mumbai</v>
      </c>
      <c r="Q3826" s="16" t="n">
        <f aca="false">IF(ISNUMBER(F3826),F3826,VALUE(SUBSTITUTE(SUBSTITUTE(F3826,"₹",""),",","")))</f>
        <v>893</v>
      </c>
      <c r="R3826" s="16" t="n">
        <f aca="false">IF(E3826=99,1,E3826)</f>
        <v>1</v>
      </c>
      <c r="S3826" s="16" t="n">
        <f aca="false">IF(G3826="",0,G3826)</f>
        <v>0.3</v>
      </c>
      <c r="T3826" s="16" t="str">
        <f aca="false">IF(I3826="","Unknown",IF(I3826="upi","UPI",I3826))</f>
        <v>UPI</v>
      </c>
      <c r="U3826" s="16" t="str">
        <f aca="false">IF(L3826="Yes","Y",IF(L3826="No","N",L3826))</f>
        <v>N</v>
      </c>
      <c r="V3826" s="19" t="n">
        <f aca="false">ROUND(R3826*Q3826*(1-S3826),2)</f>
        <v>625.1</v>
      </c>
      <c r="W3826" s="16" t="str">
        <f aca="false">_xlfn.XLOOKUP(D3826,products!$A$2:$A$61,products!$C$2:$C$61,"Not found")</f>
        <v>Books</v>
      </c>
    </row>
    <row r="3827" customFormat="false" ht="15" hidden="false" customHeight="false" outlineLevel="0" collapsed="false">
      <c r="A3827" s="16" t="s">
        <v>5184</v>
      </c>
      <c r="B3827" s="16" t="s">
        <v>5173</v>
      </c>
      <c r="C3827" s="16" t="s">
        <v>4457</v>
      </c>
      <c r="D3827" s="16" t="s">
        <v>229</v>
      </c>
      <c r="E3827" s="16" t="n">
        <v>2</v>
      </c>
      <c r="F3827" s="16" t="n">
        <v>454</v>
      </c>
      <c r="G3827" s="16" t="n">
        <v>0.15</v>
      </c>
      <c r="H3827" s="16" t="s">
        <v>39</v>
      </c>
      <c r="I3827" s="16" t="s">
        <v>60</v>
      </c>
      <c r="J3827" s="16" t="n">
        <v>3</v>
      </c>
      <c r="K3827" s="16" t="n">
        <v>5</v>
      </c>
      <c r="L3827" s="16" t="s">
        <v>41</v>
      </c>
      <c r="M3827" s="18" t="n">
        <f aca="false">IF(ISNUMBER(B3827),B3827,IF(MID(B3827,3,1)="-",DATE(VALUE(RIGHT(B3827,4)),VALUE(MID(B3827,4,2)),VALUE(LEFT(B3827,2))),DATE(VALUE(LEFT(B3827,4)),VALUE(MID(B3827,6,2)),VALUE(RIGHT(B3827,2)))))</f>
        <v>45957</v>
      </c>
      <c r="N3827" s="16" t="n">
        <f aca="false">MONTH(M3827)</f>
        <v>10</v>
      </c>
      <c r="O3827" s="16" t="str">
        <f aca="false">PROPER(TRIM(H3827))</f>
        <v>Delhi</v>
      </c>
      <c r="P3827" s="16" t="str">
        <f aca="false">IFERROR(VLOOKUP(O3827,city_map!$A$2:$B$6,2,FALSE()),O3827)</f>
        <v>Delhi</v>
      </c>
      <c r="Q3827" s="16" t="n">
        <f aca="false">IF(ISNUMBER(F3827),F3827,VALUE(SUBSTITUTE(SUBSTITUTE(F3827,"₹",""),",","")))</f>
        <v>454</v>
      </c>
      <c r="R3827" s="16" t="n">
        <f aca="false">IF(E3827=99,1,E3827)</f>
        <v>2</v>
      </c>
      <c r="S3827" s="16" t="n">
        <f aca="false">IF(G3827="",0,G3827)</f>
        <v>0.15</v>
      </c>
      <c r="T3827" s="16" t="str">
        <f aca="false">IF(I3827="","Unknown",IF(I3827="upi","UPI",I3827))</f>
        <v>UPI</v>
      </c>
      <c r="U3827" s="16" t="str">
        <f aca="false">IF(L3827="Yes","Y",IF(L3827="No","N",L3827))</f>
        <v>N</v>
      </c>
      <c r="V3827" s="19" t="n">
        <f aca="false">ROUND(R3827*Q3827*(1-S3827),2)</f>
        <v>771.8</v>
      </c>
      <c r="W3827" s="16" t="str">
        <f aca="false">_xlfn.XLOOKUP(D3827,products!$A$2:$A$61,products!$C$2:$C$61,"Not found")</f>
        <v>Books</v>
      </c>
    </row>
    <row r="3828" customFormat="false" ht="15" hidden="false" customHeight="false" outlineLevel="0" collapsed="false">
      <c r="A3828" s="16" t="s">
        <v>5185</v>
      </c>
      <c r="B3828" s="16" t="s">
        <v>5173</v>
      </c>
      <c r="C3828" s="16" t="s">
        <v>1325</v>
      </c>
      <c r="D3828" s="16" t="s">
        <v>341</v>
      </c>
      <c r="E3828" s="16" t="n">
        <v>1</v>
      </c>
      <c r="F3828" s="16" t="n">
        <v>1072</v>
      </c>
      <c r="G3828" s="16" t="n">
        <v>0.3</v>
      </c>
      <c r="H3828" s="16" t="s">
        <v>70</v>
      </c>
      <c r="I3828" s="16" t="s">
        <v>100</v>
      </c>
      <c r="J3828" s="16" t="n">
        <v>6</v>
      </c>
      <c r="K3828" s="16" t="n">
        <v>4</v>
      </c>
      <c r="L3828" s="16" t="s">
        <v>41</v>
      </c>
      <c r="M3828" s="18" t="n">
        <f aca="false">IF(ISNUMBER(B3828),B3828,IF(MID(B3828,3,1)="-",DATE(VALUE(RIGHT(B3828,4)),VALUE(MID(B3828,4,2)),VALUE(LEFT(B3828,2))),DATE(VALUE(LEFT(B3828,4)),VALUE(MID(B3828,6,2)),VALUE(RIGHT(B3828,2)))))</f>
        <v>45957</v>
      </c>
      <c r="N3828" s="16" t="n">
        <f aca="false">MONTH(M3828)</f>
        <v>10</v>
      </c>
      <c r="O3828" s="16" t="str">
        <f aca="false">PROPER(TRIM(H3828))</f>
        <v>Pune</v>
      </c>
      <c r="P3828" s="16" t="str">
        <f aca="false">IFERROR(VLOOKUP(O3828,city_map!$A$2:$B$6,2,FALSE()),O3828)</f>
        <v>Pune</v>
      </c>
      <c r="Q3828" s="16" t="n">
        <f aca="false">IF(ISNUMBER(F3828),F3828,VALUE(SUBSTITUTE(SUBSTITUTE(F3828,"₹",""),",","")))</f>
        <v>1072</v>
      </c>
      <c r="R3828" s="16" t="n">
        <f aca="false">IF(E3828=99,1,E3828)</f>
        <v>1</v>
      </c>
      <c r="S3828" s="16" t="n">
        <f aca="false">IF(G3828="",0,G3828)</f>
        <v>0.3</v>
      </c>
      <c r="T3828" s="16" t="str">
        <f aca="false">IF(I3828="","Unknown",IF(I3828="upi","UPI",I3828))</f>
        <v>Net Banking</v>
      </c>
      <c r="U3828" s="16" t="str">
        <f aca="false">IF(L3828="Yes","Y",IF(L3828="No","N",L3828))</f>
        <v>N</v>
      </c>
      <c r="V3828" s="19" t="n">
        <f aca="false">ROUND(R3828*Q3828*(1-S3828),2)</f>
        <v>750.4</v>
      </c>
      <c r="W3828" s="16" t="str">
        <f aca="false">_xlfn.XLOOKUP(D3828,products!$A$2:$A$61,products!$C$2:$C$61,"Not found")</f>
        <v>Home</v>
      </c>
    </row>
    <row r="3829" customFormat="false" ht="15" hidden="false" customHeight="false" outlineLevel="0" collapsed="false">
      <c r="A3829" s="16" t="s">
        <v>5186</v>
      </c>
      <c r="B3829" s="16" t="s">
        <v>5173</v>
      </c>
      <c r="C3829" s="16" t="s">
        <v>1804</v>
      </c>
      <c r="D3829" s="16" t="s">
        <v>80</v>
      </c>
      <c r="E3829" s="16" t="n">
        <v>2</v>
      </c>
      <c r="F3829" s="16" t="n">
        <v>1470</v>
      </c>
      <c r="G3829" s="16" t="n">
        <v>0.1</v>
      </c>
      <c r="H3829" s="16" t="s">
        <v>81</v>
      </c>
      <c r="I3829" s="16" t="s">
        <v>60</v>
      </c>
      <c r="J3829" s="16" t="n">
        <v>5</v>
      </c>
      <c r="K3829" s="16" t="n">
        <v>3</v>
      </c>
      <c r="L3829" s="16" t="s">
        <v>41</v>
      </c>
      <c r="M3829" s="18" t="n">
        <f aca="false">IF(ISNUMBER(B3829),B3829,IF(MID(B3829,3,1)="-",DATE(VALUE(RIGHT(B3829,4)),VALUE(MID(B3829,4,2)),VALUE(LEFT(B3829,2))),DATE(VALUE(LEFT(B3829,4)),VALUE(MID(B3829,6,2)),VALUE(RIGHT(B3829,2)))))</f>
        <v>45957</v>
      </c>
      <c r="N3829" s="16" t="n">
        <f aca="false">MONTH(M3829)</f>
        <v>10</v>
      </c>
      <c r="O3829" s="16" t="str">
        <f aca="false">PROPER(TRIM(H3829))</f>
        <v>Hyderabad</v>
      </c>
      <c r="P3829" s="16" t="str">
        <f aca="false">IFERROR(VLOOKUP(O3829,city_map!$A$2:$B$6,2,FALSE()),O3829)</f>
        <v>Hyderabad</v>
      </c>
      <c r="Q3829" s="16" t="n">
        <f aca="false">IF(ISNUMBER(F3829),F3829,VALUE(SUBSTITUTE(SUBSTITUTE(F3829,"₹",""),",","")))</f>
        <v>1470</v>
      </c>
      <c r="R3829" s="16" t="n">
        <f aca="false">IF(E3829=99,1,E3829)</f>
        <v>2</v>
      </c>
      <c r="S3829" s="16" t="n">
        <f aca="false">IF(G3829="",0,G3829)</f>
        <v>0.1</v>
      </c>
      <c r="T3829" s="16" t="str">
        <f aca="false">IF(I3829="","Unknown",IF(I3829="upi","UPI",I3829))</f>
        <v>UPI</v>
      </c>
      <c r="U3829" s="16" t="str">
        <f aca="false">IF(L3829="Yes","Y",IF(L3829="No","N",L3829))</f>
        <v>N</v>
      </c>
      <c r="V3829" s="19" t="n">
        <f aca="false">ROUND(R3829*Q3829*(1-S3829),2)</f>
        <v>2646</v>
      </c>
      <c r="W3829" s="16" t="str">
        <f aca="false">_xlfn.XLOOKUP(D3829,products!$A$2:$A$61,products!$C$2:$C$61,"Not found")</f>
        <v>Beauty</v>
      </c>
    </row>
    <row r="3830" customFormat="false" ht="15" hidden="false" customHeight="false" outlineLevel="0" collapsed="false">
      <c r="A3830" s="16" t="s">
        <v>5187</v>
      </c>
      <c r="B3830" s="16" t="s">
        <v>5173</v>
      </c>
      <c r="C3830" s="16" t="s">
        <v>500</v>
      </c>
      <c r="D3830" s="16" t="s">
        <v>170</v>
      </c>
      <c r="E3830" s="16" t="n">
        <v>1</v>
      </c>
      <c r="F3830" s="16" t="n">
        <v>3170</v>
      </c>
      <c r="G3830" s="16" t="n">
        <v>0.25</v>
      </c>
      <c r="H3830" s="16" t="s">
        <v>130</v>
      </c>
      <c r="I3830" s="16" t="s">
        <v>40</v>
      </c>
      <c r="J3830" s="16" t="n">
        <v>5</v>
      </c>
      <c r="K3830" s="16" t="n">
        <v>5</v>
      </c>
      <c r="L3830" s="16" t="s">
        <v>41</v>
      </c>
      <c r="M3830" s="18" t="n">
        <f aca="false">IF(ISNUMBER(B3830),B3830,IF(MID(B3830,3,1)="-",DATE(VALUE(RIGHT(B3830,4)),VALUE(MID(B3830,4,2)),VALUE(LEFT(B3830,2))),DATE(VALUE(LEFT(B3830,4)),VALUE(MID(B3830,6,2)),VALUE(RIGHT(B3830,2)))))</f>
        <v>45957</v>
      </c>
      <c r="N3830" s="16" t="n">
        <f aca="false">MONTH(M3830)</f>
        <v>10</v>
      </c>
      <c r="O3830" s="16" t="str">
        <f aca="false">PROPER(TRIM(H3830))</f>
        <v>Bengaluru</v>
      </c>
      <c r="P3830" s="16" t="str">
        <f aca="false">IFERROR(VLOOKUP(O3830,city_map!$A$2:$B$6,2,FALSE()),O3830)</f>
        <v>Bengaluru</v>
      </c>
      <c r="Q3830" s="16" t="n">
        <f aca="false">IF(ISNUMBER(F3830),F3830,VALUE(SUBSTITUTE(SUBSTITUTE(F3830,"₹",""),",","")))</f>
        <v>3170</v>
      </c>
      <c r="R3830" s="16" t="n">
        <f aca="false">IF(E3830=99,1,E3830)</f>
        <v>1</v>
      </c>
      <c r="S3830" s="16" t="n">
        <f aca="false">IF(G3830="",0,G3830)</f>
        <v>0.25</v>
      </c>
      <c r="T3830" s="16" t="str">
        <f aca="false">IF(I3830="","Unknown",IF(I3830="upi","UPI",I3830))</f>
        <v>COD</v>
      </c>
      <c r="U3830" s="16" t="str">
        <f aca="false">IF(L3830="Yes","Y",IF(L3830="No","N",L3830))</f>
        <v>N</v>
      </c>
      <c r="V3830" s="19" t="n">
        <f aca="false">ROUND(R3830*Q3830*(1-S3830),2)</f>
        <v>2377.5</v>
      </c>
      <c r="W3830" s="16" t="str">
        <f aca="false">_xlfn.XLOOKUP(D3830,products!$A$2:$A$61,products!$C$2:$C$61,"Not found")</f>
        <v>Home</v>
      </c>
    </row>
    <row r="3831" customFormat="false" ht="15" hidden="false" customHeight="false" outlineLevel="0" collapsed="false">
      <c r="A3831" s="16" t="s">
        <v>5188</v>
      </c>
      <c r="B3831" s="16" t="s">
        <v>5173</v>
      </c>
      <c r="C3831" s="16" t="s">
        <v>772</v>
      </c>
      <c r="D3831" s="16" t="s">
        <v>63</v>
      </c>
      <c r="E3831" s="16" t="n">
        <v>2</v>
      </c>
      <c r="F3831" s="16" t="n">
        <v>1558</v>
      </c>
      <c r="G3831" s="16" t="n">
        <v>0.15</v>
      </c>
      <c r="H3831" s="16" t="s">
        <v>67</v>
      </c>
      <c r="I3831" s="16" t="s">
        <v>71</v>
      </c>
      <c r="J3831" s="16" t="n">
        <v>3</v>
      </c>
      <c r="K3831" s="16" t="n">
        <v>4</v>
      </c>
      <c r="L3831" s="16" t="s">
        <v>41</v>
      </c>
      <c r="M3831" s="18" t="n">
        <f aca="false">IF(ISNUMBER(B3831),B3831,IF(MID(B3831,3,1)="-",DATE(VALUE(RIGHT(B3831,4)),VALUE(MID(B3831,4,2)),VALUE(LEFT(B3831,2))),DATE(VALUE(LEFT(B3831,4)),VALUE(MID(B3831,6,2)),VALUE(RIGHT(B3831,2)))))</f>
        <v>45957</v>
      </c>
      <c r="N3831" s="16" t="n">
        <f aca="false">MONTH(M3831)</f>
        <v>10</v>
      </c>
      <c r="O3831" s="16" t="str">
        <f aca="false">PROPER(TRIM(H3831))</f>
        <v>Kolkata</v>
      </c>
      <c r="P3831" s="16" t="str">
        <f aca="false">IFERROR(VLOOKUP(O3831,city_map!$A$2:$B$6,2,FALSE()),O3831)</f>
        <v>Kolkata</v>
      </c>
      <c r="Q3831" s="16" t="n">
        <f aca="false">IF(ISNUMBER(F3831),F3831,VALUE(SUBSTITUTE(SUBSTITUTE(F3831,"₹",""),",","")))</f>
        <v>1558</v>
      </c>
      <c r="R3831" s="16" t="n">
        <f aca="false">IF(E3831=99,1,E3831)</f>
        <v>2</v>
      </c>
      <c r="S3831" s="16" t="n">
        <f aca="false">IF(G3831="",0,G3831)</f>
        <v>0.15</v>
      </c>
      <c r="T3831" s="16" t="str">
        <f aca="false">IF(I3831="","Unknown",IF(I3831="upi","UPI",I3831))</f>
        <v>Credit Card</v>
      </c>
      <c r="U3831" s="16" t="str">
        <f aca="false">IF(L3831="Yes","Y",IF(L3831="No","N",L3831))</f>
        <v>N</v>
      </c>
      <c r="V3831" s="19" t="n">
        <f aca="false">ROUND(R3831*Q3831*(1-S3831),2)</f>
        <v>2648.6</v>
      </c>
      <c r="W3831" s="16" t="str">
        <f aca="false">_xlfn.XLOOKUP(D3831,products!$A$2:$A$61,products!$C$2:$C$61,"Not found")</f>
        <v>Fashion</v>
      </c>
    </row>
    <row r="3832" customFormat="false" ht="15" hidden="false" customHeight="false" outlineLevel="0" collapsed="false">
      <c r="A3832" s="16" t="s">
        <v>5189</v>
      </c>
      <c r="B3832" s="16" t="s">
        <v>5173</v>
      </c>
      <c r="C3832" s="16" t="s">
        <v>1796</v>
      </c>
      <c r="D3832" s="16" t="s">
        <v>262</v>
      </c>
      <c r="E3832" s="16" t="n">
        <v>2</v>
      </c>
      <c r="F3832" s="16" t="n">
        <v>771</v>
      </c>
      <c r="G3832" s="16" t="n">
        <v>0.1</v>
      </c>
      <c r="H3832" s="16" t="s">
        <v>112</v>
      </c>
      <c r="I3832" s="16"/>
      <c r="J3832" s="16" t="n">
        <v>5</v>
      </c>
      <c r="K3832" s="16" t="n">
        <v>4</v>
      </c>
      <c r="L3832" s="16" t="s">
        <v>41</v>
      </c>
      <c r="M3832" s="18" t="n">
        <f aca="false">IF(ISNUMBER(B3832),B3832,IF(MID(B3832,3,1)="-",DATE(VALUE(RIGHT(B3832,4)),VALUE(MID(B3832,4,2)),VALUE(LEFT(B3832,2))),DATE(VALUE(LEFT(B3832,4)),VALUE(MID(B3832,6,2)),VALUE(RIGHT(B3832,2)))))</f>
        <v>45957</v>
      </c>
      <c r="N3832" s="16" t="n">
        <f aca="false">MONTH(M3832)</f>
        <v>10</v>
      </c>
      <c r="O3832" s="16" t="str">
        <f aca="false">PROPER(TRIM(H3832))</f>
        <v>Mumbai</v>
      </c>
      <c r="P3832" s="16" t="str">
        <f aca="false">IFERROR(VLOOKUP(O3832,city_map!$A$2:$B$6,2,FALSE()),O3832)</f>
        <v>Mumbai</v>
      </c>
      <c r="Q3832" s="16" t="n">
        <f aca="false">IF(ISNUMBER(F3832),F3832,VALUE(SUBSTITUTE(SUBSTITUTE(F3832,"₹",""),",","")))</f>
        <v>771</v>
      </c>
      <c r="R3832" s="16" t="n">
        <f aca="false">IF(E3832=99,1,E3832)</f>
        <v>2</v>
      </c>
      <c r="S3832" s="16" t="n">
        <f aca="false">IF(G3832="",0,G3832)</f>
        <v>0.1</v>
      </c>
      <c r="T3832" s="16" t="str">
        <f aca="false">IF(I3832="","Unknown",IF(I3832="upi","UPI",I3832))</f>
        <v>Unknown</v>
      </c>
      <c r="U3832" s="16" t="str">
        <f aca="false">IF(L3832="Yes","Y",IF(L3832="No","N",L3832))</f>
        <v>N</v>
      </c>
      <c r="V3832" s="19" t="n">
        <f aca="false">ROUND(R3832*Q3832*(1-S3832),2)</f>
        <v>1387.8</v>
      </c>
      <c r="W3832" s="16" t="str">
        <f aca="false">_xlfn.XLOOKUP(D3832,products!$A$2:$A$61,products!$C$2:$C$61,"Not found")</f>
        <v>Home</v>
      </c>
    </row>
    <row r="3833" customFormat="false" ht="15" hidden="false" customHeight="false" outlineLevel="0" collapsed="false">
      <c r="A3833" s="16" t="s">
        <v>5190</v>
      </c>
      <c r="B3833" s="16" t="s">
        <v>5173</v>
      </c>
      <c r="C3833" s="16" t="s">
        <v>633</v>
      </c>
      <c r="D3833" s="16" t="s">
        <v>77</v>
      </c>
      <c r="E3833" s="16" t="n">
        <v>2</v>
      </c>
      <c r="F3833" s="16" t="n">
        <v>348</v>
      </c>
      <c r="G3833" s="16" t="n">
        <v>0.1</v>
      </c>
      <c r="H3833" s="16" t="s">
        <v>67</v>
      </c>
      <c r="I3833" s="16" t="s">
        <v>71</v>
      </c>
      <c r="J3833" s="16" t="n">
        <v>4</v>
      </c>
      <c r="K3833" s="16" t="n">
        <v>4</v>
      </c>
      <c r="L3833" s="16" t="s">
        <v>41</v>
      </c>
      <c r="M3833" s="18" t="n">
        <f aca="false">IF(ISNUMBER(B3833),B3833,IF(MID(B3833,3,1)="-",DATE(VALUE(RIGHT(B3833,4)),VALUE(MID(B3833,4,2)),VALUE(LEFT(B3833,2))),DATE(VALUE(LEFT(B3833,4)),VALUE(MID(B3833,6,2)),VALUE(RIGHT(B3833,2)))))</f>
        <v>45957</v>
      </c>
      <c r="N3833" s="16" t="n">
        <f aca="false">MONTH(M3833)</f>
        <v>10</v>
      </c>
      <c r="O3833" s="16" t="str">
        <f aca="false">PROPER(TRIM(H3833))</f>
        <v>Kolkata</v>
      </c>
      <c r="P3833" s="16" t="str">
        <f aca="false">IFERROR(VLOOKUP(O3833,city_map!$A$2:$B$6,2,FALSE()),O3833)</f>
        <v>Kolkata</v>
      </c>
      <c r="Q3833" s="16" t="n">
        <f aca="false">IF(ISNUMBER(F3833),F3833,VALUE(SUBSTITUTE(SUBSTITUTE(F3833,"₹",""),",","")))</f>
        <v>348</v>
      </c>
      <c r="R3833" s="16" t="n">
        <f aca="false">IF(E3833=99,1,E3833)</f>
        <v>2</v>
      </c>
      <c r="S3833" s="16" t="n">
        <f aca="false">IF(G3833="",0,G3833)</f>
        <v>0.1</v>
      </c>
      <c r="T3833" s="16" t="str">
        <f aca="false">IF(I3833="","Unknown",IF(I3833="upi","UPI",I3833))</f>
        <v>Credit Card</v>
      </c>
      <c r="U3833" s="16" t="str">
        <f aca="false">IF(L3833="Yes","Y",IF(L3833="No","N",L3833))</f>
        <v>N</v>
      </c>
      <c r="V3833" s="19" t="n">
        <f aca="false">ROUND(R3833*Q3833*(1-S3833),2)</f>
        <v>626.4</v>
      </c>
      <c r="W3833" s="16" t="str">
        <f aca="false">_xlfn.XLOOKUP(D3833,products!$A$2:$A$61,products!$C$2:$C$61,"Not found")</f>
        <v>Books</v>
      </c>
    </row>
    <row r="3834" customFormat="false" ht="15" hidden="false" customHeight="false" outlineLevel="0" collapsed="false">
      <c r="A3834" s="16" t="s">
        <v>5191</v>
      </c>
      <c r="B3834" s="16" t="s">
        <v>5173</v>
      </c>
      <c r="C3834" s="16" t="s">
        <v>2810</v>
      </c>
      <c r="D3834" s="16" t="s">
        <v>146</v>
      </c>
      <c r="E3834" s="16" t="n">
        <v>1</v>
      </c>
      <c r="F3834" s="16" t="n">
        <v>434</v>
      </c>
      <c r="G3834" s="16" t="n">
        <v>0.2</v>
      </c>
      <c r="H3834" s="16" t="s">
        <v>46</v>
      </c>
      <c r="I3834" s="16" t="s">
        <v>60</v>
      </c>
      <c r="J3834" s="16" t="n">
        <v>3</v>
      </c>
      <c r="K3834" s="16" t="n">
        <v>3</v>
      </c>
      <c r="L3834" s="16" t="s">
        <v>196</v>
      </c>
      <c r="M3834" s="18" t="n">
        <f aca="false">IF(ISNUMBER(B3834),B3834,IF(MID(B3834,3,1)="-",DATE(VALUE(RIGHT(B3834,4)),VALUE(MID(B3834,4,2)),VALUE(LEFT(B3834,2))),DATE(VALUE(LEFT(B3834,4)),VALUE(MID(B3834,6,2)),VALUE(RIGHT(B3834,2)))))</f>
        <v>45957</v>
      </c>
      <c r="N3834" s="16" t="n">
        <f aca="false">MONTH(M3834)</f>
        <v>10</v>
      </c>
      <c r="O3834" s="16" t="str">
        <f aca="false">PROPER(TRIM(H3834))</f>
        <v>Chennai</v>
      </c>
      <c r="P3834" s="16" t="str">
        <f aca="false">IFERROR(VLOOKUP(O3834,city_map!$A$2:$B$6,2,FALSE()),O3834)</f>
        <v>Chennai</v>
      </c>
      <c r="Q3834" s="16" t="n">
        <f aca="false">IF(ISNUMBER(F3834),F3834,VALUE(SUBSTITUTE(SUBSTITUTE(F3834,"₹",""),",","")))</f>
        <v>434</v>
      </c>
      <c r="R3834" s="16" t="n">
        <f aca="false">IF(E3834=99,1,E3834)</f>
        <v>1</v>
      </c>
      <c r="S3834" s="16" t="n">
        <f aca="false">IF(G3834="",0,G3834)</f>
        <v>0.2</v>
      </c>
      <c r="T3834" s="16" t="str">
        <f aca="false">IF(I3834="","Unknown",IF(I3834="upi","UPI",I3834))</f>
        <v>UPI</v>
      </c>
      <c r="U3834" s="16" t="str">
        <f aca="false">IF(L3834="Yes","Y",IF(L3834="No","N",L3834))</f>
        <v>Y</v>
      </c>
      <c r="V3834" s="19" t="n">
        <f aca="false">ROUND(R3834*Q3834*(1-S3834),2)</f>
        <v>347.2</v>
      </c>
      <c r="W3834" s="16" t="str">
        <f aca="false">_xlfn.XLOOKUP(D3834,products!$A$2:$A$61,products!$C$2:$C$61,"Not found")</f>
        <v>Beauty</v>
      </c>
    </row>
    <row r="3835" customFormat="false" ht="15" hidden="false" customHeight="false" outlineLevel="0" collapsed="false">
      <c r="A3835" s="16" t="s">
        <v>5192</v>
      </c>
      <c r="B3835" s="16" t="s">
        <v>5173</v>
      </c>
      <c r="C3835" s="16" t="s">
        <v>2261</v>
      </c>
      <c r="D3835" s="16" t="s">
        <v>385</v>
      </c>
      <c r="E3835" s="16" t="n">
        <v>2</v>
      </c>
      <c r="F3835" s="16" t="n">
        <v>301</v>
      </c>
      <c r="G3835" s="16" t="n">
        <v>0.25</v>
      </c>
      <c r="H3835" s="16" t="s">
        <v>70</v>
      </c>
      <c r="I3835" s="16" t="s">
        <v>47</v>
      </c>
      <c r="J3835" s="16" t="n">
        <v>7</v>
      </c>
      <c r="K3835" s="16" t="n">
        <v>5</v>
      </c>
      <c r="L3835" s="16" t="s">
        <v>41</v>
      </c>
      <c r="M3835" s="18" t="n">
        <f aca="false">IF(ISNUMBER(B3835),B3835,IF(MID(B3835,3,1)="-",DATE(VALUE(RIGHT(B3835,4)),VALUE(MID(B3835,4,2)),VALUE(LEFT(B3835,2))),DATE(VALUE(LEFT(B3835,4)),VALUE(MID(B3835,6,2)),VALUE(RIGHT(B3835,2)))))</f>
        <v>45957</v>
      </c>
      <c r="N3835" s="16" t="n">
        <f aca="false">MONTH(M3835)</f>
        <v>10</v>
      </c>
      <c r="O3835" s="16" t="str">
        <f aca="false">PROPER(TRIM(H3835))</f>
        <v>Pune</v>
      </c>
      <c r="P3835" s="16" t="str">
        <f aca="false">IFERROR(VLOOKUP(O3835,city_map!$A$2:$B$6,2,FALSE()),O3835)</f>
        <v>Pune</v>
      </c>
      <c r="Q3835" s="16" t="n">
        <f aca="false">IF(ISNUMBER(F3835),F3835,VALUE(SUBSTITUTE(SUBSTITUTE(F3835,"₹",""),",","")))</f>
        <v>301</v>
      </c>
      <c r="R3835" s="16" t="n">
        <f aca="false">IF(E3835=99,1,E3835)</f>
        <v>2</v>
      </c>
      <c r="S3835" s="16" t="n">
        <f aca="false">IF(G3835="",0,G3835)</f>
        <v>0.25</v>
      </c>
      <c r="T3835" s="16" t="str">
        <f aca="false">IF(I3835="","Unknown",IF(I3835="upi","UPI",I3835))</f>
        <v>Debit Card</v>
      </c>
      <c r="U3835" s="16" t="str">
        <f aca="false">IF(L3835="Yes","Y",IF(L3835="No","N",L3835))</f>
        <v>N</v>
      </c>
      <c r="V3835" s="19" t="n">
        <f aca="false">ROUND(R3835*Q3835*(1-S3835),2)</f>
        <v>451.5</v>
      </c>
      <c r="W3835" s="16" t="str">
        <f aca="false">_xlfn.XLOOKUP(D3835,products!$A$2:$A$61,products!$C$2:$C$61,"Not found")</f>
        <v>Books</v>
      </c>
    </row>
    <row r="3836" customFormat="false" ht="15" hidden="false" customHeight="false" outlineLevel="0" collapsed="false">
      <c r="A3836" s="16" t="s">
        <v>5193</v>
      </c>
      <c r="B3836" s="16" t="s">
        <v>5173</v>
      </c>
      <c r="C3836" s="16" t="s">
        <v>5194</v>
      </c>
      <c r="D3836" s="16" t="s">
        <v>232</v>
      </c>
      <c r="E3836" s="16" t="n">
        <v>2</v>
      </c>
      <c r="F3836" s="16" t="n">
        <v>1929</v>
      </c>
      <c r="G3836" s="16" t="n">
        <v>0.3</v>
      </c>
      <c r="H3836" s="16" t="s">
        <v>52</v>
      </c>
      <c r="I3836" s="16" t="s">
        <v>60</v>
      </c>
      <c r="J3836" s="16" t="n">
        <v>4</v>
      </c>
      <c r="K3836" s="16" t="n">
        <v>5</v>
      </c>
      <c r="L3836" s="16" t="s">
        <v>41</v>
      </c>
      <c r="M3836" s="18" t="n">
        <f aca="false">IF(ISNUMBER(B3836),B3836,IF(MID(B3836,3,1)="-",DATE(VALUE(RIGHT(B3836,4)),VALUE(MID(B3836,4,2)),VALUE(LEFT(B3836,2))),DATE(VALUE(LEFT(B3836,4)),VALUE(MID(B3836,6,2)),VALUE(RIGHT(B3836,2)))))</f>
        <v>45957</v>
      </c>
      <c r="N3836" s="16" t="n">
        <f aca="false">MONTH(M3836)</f>
        <v>10</v>
      </c>
      <c r="O3836" s="16" t="str">
        <f aca="false">PROPER(TRIM(H3836))</f>
        <v>Delhi</v>
      </c>
      <c r="P3836" s="16" t="str">
        <f aca="false">IFERROR(VLOOKUP(O3836,city_map!$A$2:$B$6,2,FALSE()),O3836)</f>
        <v>Delhi</v>
      </c>
      <c r="Q3836" s="16" t="n">
        <f aca="false">IF(ISNUMBER(F3836),F3836,VALUE(SUBSTITUTE(SUBSTITUTE(F3836,"₹",""),",","")))</f>
        <v>1929</v>
      </c>
      <c r="R3836" s="16" t="n">
        <f aca="false">IF(E3836=99,1,E3836)</f>
        <v>2</v>
      </c>
      <c r="S3836" s="16" t="n">
        <f aca="false">IF(G3836="",0,G3836)</f>
        <v>0.3</v>
      </c>
      <c r="T3836" s="16" t="str">
        <f aca="false">IF(I3836="","Unknown",IF(I3836="upi","UPI",I3836))</f>
        <v>UPI</v>
      </c>
      <c r="U3836" s="16" t="str">
        <f aca="false">IF(L3836="Yes","Y",IF(L3836="No","N",L3836))</f>
        <v>N</v>
      </c>
      <c r="V3836" s="19" t="n">
        <f aca="false">ROUND(R3836*Q3836*(1-S3836),2)</f>
        <v>2700.6</v>
      </c>
      <c r="W3836" s="16" t="str">
        <f aca="false">_xlfn.XLOOKUP(D3836,products!$A$2:$A$61,products!$C$2:$C$61,"Not found")</f>
        <v>Electronics</v>
      </c>
    </row>
    <row r="3837" customFormat="false" ht="15" hidden="false" customHeight="false" outlineLevel="0" collapsed="false">
      <c r="A3837" s="16" t="s">
        <v>5195</v>
      </c>
      <c r="B3837" s="16" t="s">
        <v>5173</v>
      </c>
      <c r="C3837" s="16" t="s">
        <v>997</v>
      </c>
      <c r="D3837" s="16" t="s">
        <v>95</v>
      </c>
      <c r="E3837" s="16" t="n">
        <v>2</v>
      </c>
      <c r="F3837" s="16" t="n">
        <v>1532</v>
      </c>
      <c r="G3837" s="16" t="n">
        <v>0.2</v>
      </c>
      <c r="H3837" s="16" t="s">
        <v>130</v>
      </c>
      <c r="I3837" s="16" t="s">
        <v>60</v>
      </c>
      <c r="J3837" s="16" t="n">
        <v>3</v>
      </c>
      <c r="K3837" s="16" t="n">
        <v>5</v>
      </c>
      <c r="L3837" s="16" t="s">
        <v>41</v>
      </c>
      <c r="M3837" s="18" t="n">
        <f aca="false">IF(ISNUMBER(B3837),B3837,IF(MID(B3837,3,1)="-",DATE(VALUE(RIGHT(B3837,4)),VALUE(MID(B3837,4,2)),VALUE(LEFT(B3837,2))),DATE(VALUE(LEFT(B3837,4)),VALUE(MID(B3837,6,2)),VALUE(RIGHT(B3837,2)))))</f>
        <v>45957</v>
      </c>
      <c r="N3837" s="16" t="n">
        <f aca="false">MONTH(M3837)</f>
        <v>10</v>
      </c>
      <c r="O3837" s="16" t="str">
        <f aca="false">PROPER(TRIM(H3837))</f>
        <v>Bengaluru</v>
      </c>
      <c r="P3837" s="16" t="str">
        <f aca="false">IFERROR(VLOOKUP(O3837,city_map!$A$2:$B$6,2,FALSE()),O3837)</f>
        <v>Bengaluru</v>
      </c>
      <c r="Q3837" s="16" t="n">
        <f aca="false">IF(ISNUMBER(F3837),F3837,VALUE(SUBSTITUTE(SUBSTITUTE(F3837,"₹",""),",","")))</f>
        <v>1532</v>
      </c>
      <c r="R3837" s="16" t="n">
        <f aca="false">IF(E3837=99,1,E3837)</f>
        <v>2</v>
      </c>
      <c r="S3837" s="16" t="n">
        <f aca="false">IF(G3837="",0,G3837)</f>
        <v>0.2</v>
      </c>
      <c r="T3837" s="16" t="str">
        <f aca="false">IF(I3837="","Unknown",IF(I3837="upi","UPI",I3837))</f>
        <v>UPI</v>
      </c>
      <c r="U3837" s="16" t="str">
        <f aca="false">IF(L3837="Yes","Y",IF(L3837="No","N",L3837))</f>
        <v>N</v>
      </c>
      <c r="V3837" s="19" t="n">
        <f aca="false">ROUND(R3837*Q3837*(1-S3837),2)</f>
        <v>2451.2</v>
      </c>
      <c r="W3837" s="16" t="str">
        <f aca="false">_xlfn.XLOOKUP(D3837,products!$A$2:$A$61,products!$C$2:$C$61,"Not found")</f>
        <v>Electronics</v>
      </c>
    </row>
    <row r="3838" customFormat="false" ht="15" hidden="false" customHeight="false" outlineLevel="0" collapsed="false">
      <c r="A3838" s="16" t="s">
        <v>5196</v>
      </c>
      <c r="B3838" s="16" t="s">
        <v>5173</v>
      </c>
      <c r="C3838" s="16" t="s">
        <v>2580</v>
      </c>
      <c r="D3838" s="16" t="s">
        <v>99</v>
      </c>
      <c r="E3838" s="16" t="n">
        <v>1</v>
      </c>
      <c r="F3838" s="16" t="n">
        <v>706</v>
      </c>
      <c r="G3838" s="16" t="n">
        <v>0.1</v>
      </c>
      <c r="H3838" s="16" t="s">
        <v>56</v>
      </c>
      <c r="I3838" s="16" t="s">
        <v>71</v>
      </c>
      <c r="J3838" s="16" t="n">
        <v>8</v>
      </c>
      <c r="K3838" s="16"/>
      <c r="L3838" s="16" t="s">
        <v>41</v>
      </c>
      <c r="M3838" s="18" t="n">
        <f aca="false">IF(ISNUMBER(B3838),B3838,IF(MID(B3838,3,1)="-",DATE(VALUE(RIGHT(B3838,4)),VALUE(MID(B3838,4,2)),VALUE(LEFT(B3838,2))),DATE(VALUE(LEFT(B3838,4)),VALUE(MID(B3838,6,2)),VALUE(RIGHT(B3838,2)))))</f>
        <v>45957</v>
      </c>
      <c r="N3838" s="16" t="n">
        <f aca="false">MONTH(M3838)</f>
        <v>10</v>
      </c>
      <c r="O3838" s="16" t="str">
        <f aca="false">PROPER(TRIM(H3838))</f>
        <v>Lucknow</v>
      </c>
      <c r="P3838" s="16" t="str">
        <f aca="false">IFERROR(VLOOKUP(O3838,city_map!$A$2:$B$6,2,FALSE()),O3838)</f>
        <v>Lucknow</v>
      </c>
      <c r="Q3838" s="16" t="n">
        <f aca="false">IF(ISNUMBER(F3838),F3838,VALUE(SUBSTITUTE(SUBSTITUTE(F3838,"₹",""),",","")))</f>
        <v>706</v>
      </c>
      <c r="R3838" s="16" t="n">
        <f aca="false">IF(E3838=99,1,E3838)</f>
        <v>1</v>
      </c>
      <c r="S3838" s="16" t="n">
        <f aca="false">IF(G3838="",0,G3838)</f>
        <v>0.1</v>
      </c>
      <c r="T3838" s="16" t="str">
        <f aca="false">IF(I3838="","Unknown",IF(I3838="upi","UPI",I3838))</f>
        <v>Credit Card</v>
      </c>
      <c r="U3838" s="16" t="str">
        <f aca="false">IF(L3838="Yes","Y",IF(L3838="No","N",L3838))</f>
        <v>N</v>
      </c>
      <c r="V3838" s="19" t="n">
        <f aca="false">ROUND(R3838*Q3838*(1-S3838),2)</f>
        <v>635.4</v>
      </c>
      <c r="W3838" s="16" t="str">
        <f aca="false">_xlfn.XLOOKUP(D3838,products!$A$2:$A$61,products!$C$2:$C$61,"Not found")</f>
        <v>Fashion</v>
      </c>
    </row>
    <row r="3839" customFormat="false" ht="15" hidden="false" customHeight="false" outlineLevel="0" collapsed="false">
      <c r="A3839" s="16" t="s">
        <v>5197</v>
      </c>
      <c r="B3839" s="16" t="s">
        <v>5198</v>
      </c>
      <c r="C3839" s="16" t="s">
        <v>122</v>
      </c>
      <c r="D3839" s="16" t="s">
        <v>146</v>
      </c>
      <c r="E3839" s="16" t="n">
        <v>2</v>
      </c>
      <c r="F3839" s="16" t="n">
        <v>432</v>
      </c>
      <c r="G3839" s="16" t="n">
        <v>0.15</v>
      </c>
      <c r="H3839" s="16" t="s">
        <v>112</v>
      </c>
      <c r="I3839" s="16" t="s">
        <v>60</v>
      </c>
      <c r="J3839" s="16" t="n">
        <v>3</v>
      </c>
      <c r="K3839" s="16" t="n">
        <v>4</v>
      </c>
      <c r="L3839" s="16" t="s">
        <v>41</v>
      </c>
      <c r="M3839" s="18" t="n">
        <f aca="false">IF(ISNUMBER(B3839),B3839,IF(MID(B3839,3,1)="-",DATE(VALUE(RIGHT(B3839,4)),VALUE(MID(B3839,4,2)),VALUE(LEFT(B3839,2))),DATE(VALUE(LEFT(B3839,4)),VALUE(MID(B3839,6,2)),VALUE(RIGHT(B3839,2)))))</f>
        <v>45958</v>
      </c>
      <c r="N3839" s="16" t="n">
        <f aca="false">MONTH(M3839)</f>
        <v>10</v>
      </c>
      <c r="O3839" s="16" t="str">
        <f aca="false">PROPER(TRIM(H3839))</f>
        <v>Mumbai</v>
      </c>
      <c r="P3839" s="16" t="str">
        <f aca="false">IFERROR(VLOOKUP(O3839,city_map!$A$2:$B$6,2,FALSE()),O3839)</f>
        <v>Mumbai</v>
      </c>
      <c r="Q3839" s="16" t="n">
        <f aca="false">IF(ISNUMBER(F3839),F3839,VALUE(SUBSTITUTE(SUBSTITUTE(F3839,"₹",""),",","")))</f>
        <v>432</v>
      </c>
      <c r="R3839" s="16" t="n">
        <f aca="false">IF(E3839=99,1,E3839)</f>
        <v>2</v>
      </c>
      <c r="S3839" s="16" t="n">
        <f aca="false">IF(G3839="",0,G3839)</f>
        <v>0.15</v>
      </c>
      <c r="T3839" s="16" t="str">
        <f aca="false">IF(I3839="","Unknown",IF(I3839="upi","UPI",I3839))</f>
        <v>UPI</v>
      </c>
      <c r="U3839" s="16" t="str">
        <f aca="false">IF(L3839="Yes","Y",IF(L3839="No","N",L3839))</f>
        <v>N</v>
      </c>
      <c r="V3839" s="19" t="n">
        <f aca="false">ROUND(R3839*Q3839*(1-S3839),2)</f>
        <v>734.4</v>
      </c>
      <c r="W3839" s="16" t="str">
        <f aca="false">_xlfn.XLOOKUP(D3839,products!$A$2:$A$61,products!$C$2:$C$61,"Not found")</f>
        <v>Beauty</v>
      </c>
    </row>
    <row r="3840" customFormat="false" ht="15" hidden="false" customHeight="false" outlineLevel="0" collapsed="false">
      <c r="A3840" s="16" t="s">
        <v>5199</v>
      </c>
      <c r="B3840" s="16" t="s">
        <v>5198</v>
      </c>
      <c r="C3840" s="16" t="s">
        <v>702</v>
      </c>
      <c r="D3840" s="16" t="s">
        <v>165</v>
      </c>
      <c r="E3840" s="16" t="n">
        <v>1</v>
      </c>
      <c r="F3840" s="16" t="n">
        <v>914</v>
      </c>
      <c r="G3840" s="16" t="n">
        <v>0.2</v>
      </c>
      <c r="H3840" s="16" t="s">
        <v>130</v>
      </c>
      <c r="I3840" s="16" t="s">
        <v>47</v>
      </c>
      <c r="J3840" s="16" t="n">
        <v>4</v>
      </c>
      <c r="K3840" s="16" t="n">
        <v>4</v>
      </c>
      <c r="L3840" s="16" t="s">
        <v>41</v>
      </c>
      <c r="M3840" s="18" t="n">
        <f aca="false">IF(ISNUMBER(B3840),B3840,IF(MID(B3840,3,1)="-",DATE(VALUE(RIGHT(B3840,4)),VALUE(MID(B3840,4,2)),VALUE(LEFT(B3840,2))),DATE(VALUE(LEFT(B3840,4)),VALUE(MID(B3840,6,2)),VALUE(RIGHT(B3840,2)))))</f>
        <v>45958</v>
      </c>
      <c r="N3840" s="16" t="n">
        <f aca="false">MONTH(M3840)</f>
        <v>10</v>
      </c>
      <c r="O3840" s="16" t="str">
        <f aca="false">PROPER(TRIM(H3840))</f>
        <v>Bengaluru</v>
      </c>
      <c r="P3840" s="16" t="str">
        <f aca="false">IFERROR(VLOOKUP(O3840,city_map!$A$2:$B$6,2,FALSE()),O3840)</f>
        <v>Bengaluru</v>
      </c>
      <c r="Q3840" s="16" t="n">
        <f aca="false">IF(ISNUMBER(F3840),F3840,VALUE(SUBSTITUTE(SUBSTITUTE(F3840,"₹",""),",","")))</f>
        <v>914</v>
      </c>
      <c r="R3840" s="16" t="n">
        <f aca="false">IF(E3840=99,1,E3840)</f>
        <v>1</v>
      </c>
      <c r="S3840" s="16" t="n">
        <f aca="false">IF(G3840="",0,G3840)</f>
        <v>0.2</v>
      </c>
      <c r="T3840" s="16" t="str">
        <f aca="false">IF(I3840="","Unknown",IF(I3840="upi","UPI",I3840))</f>
        <v>Debit Card</v>
      </c>
      <c r="U3840" s="16" t="str">
        <f aca="false">IF(L3840="Yes","Y",IF(L3840="No","N",L3840))</f>
        <v>N</v>
      </c>
      <c r="V3840" s="19" t="n">
        <f aca="false">ROUND(R3840*Q3840*(1-S3840),2)</f>
        <v>731.2</v>
      </c>
      <c r="W3840" s="16" t="str">
        <f aca="false">_xlfn.XLOOKUP(D3840,products!$A$2:$A$61,products!$C$2:$C$61,"Not found")</f>
        <v>Electronics</v>
      </c>
    </row>
    <row r="3841" customFormat="false" ht="15" hidden="false" customHeight="false" outlineLevel="0" collapsed="false">
      <c r="A3841" s="16" t="s">
        <v>5200</v>
      </c>
      <c r="B3841" s="16" t="s">
        <v>5198</v>
      </c>
      <c r="C3841" s="16" t="s">
        <v>210</v>
      </c>
      <c r="D3841" s="16" t="s">
        <v>203</v>
      </c>
      <c r="E3841" s="16" t="n">
        <v>2</v>
      </c>
      <c r="F3841" s="16" t="n">
        <v>2388</v>
      </c>
      <c r="G3841" s="16" t="n">
        <v>0.25</v>
      </c>
      <c r="H3841" s="16" t="s">
        <v>39</v>
      </c>
      <c r="I3841" s="16" t="s">
        <v>60</v>
      </c>
      <c r="J3841" s="16" t="n">
        <v>4</v>
      </c>
      <c r="K3841" s="16" t="n">
        <v>4</v>
      </c>
      <c r="L3841" s="16" t="s">
        <v>41</v>
      </c>
      <c r="M3841" s="18" t="n">
        <f aca="false">IF(ISNUMBER(B3841),B3841,IF(MID(B3841,3,1)="-",DATE(VALUE(RIGHT(B3841,4)),VALUE(MID(B3841,4,2)),VALUE(LEFT(B3841,2))),DATE(VALUE(LEFT(B3841,4)),VALUE(MID(B3841,6,2)),VALUE(RIGHT(B3841,2)))))</f>
        <v>45958</v>
      </c>
      <c r="N3841" s="16" t="n">
        <f aca="false">MONTH(M3841)</f>
        <v>10</v>
      </c>
      <c r="O3841" s="16" t="str">
        <f aca="false">PROPER(TRIM(H3841))</f>
        <v>Delhi</v>
      </c>
      <c r="P3841" s="16" t="str">
        <f aca="false">IFERROR(VLOOKUP(O3841,city_map!$A$2:$B$6,2,FALSE()),O3841)</f>
        <v>Delhi</v>
      </c>
      <c r="Q3841" s="16" t="n">
        <f aca="false">IF(ISNUMBER(F3841),F3841,VALUE(SUBSTITUTE(SUBSTITUTE(F3841,"₹",""),",","")))</f>
        <v>2388</v>
      </c>
      <c r="R3841" s="16" t="n">
        <f aca="false">IF(E3841=99,1,E3841)</f>
        <v>2</v>
      </c>
      <c r="S3841" s="16" t="n">
        <f aca="false">IF(G3841="",0,G3841)</f>
        <v>0.25</v>
      </c>
      <c r="T3841" s="16" t="str">
        <f aca="false">IF(I3841="","Unknown",IF(I3841="upi","UPI",I3841))</f>
        <v>UPI</v>
      </c>
      <c r="U3841" s="16" t="str">
        <f aca="false">IF(L3841="Yes","Y",IF(L3841="No","N",L3841))</f>
        <v>N</v>
      </c>
      <c r="V3841" s="19" t="n">
        <f aca="false">ROUND(R3841*Q3841*(1-S3841),2)</f>
        <v>3582</v>
      </c>
      <c r="W3841" s="16" t="str">
        <f aca="false">_xlfn.XLOOKUP(D3841,products!$A$2:$A$61,products!$C$2:$C$61,"Not found")</f>
        <v>Fashion</v>
      </c>
    </row>
    <row r="3842" customFormat="false" ht="15" hidden="false" customHeight="false" outlineLevel="0" collapsed="false">
      <c r="A3842" s="16" t="s">
        <v>5201</v>
      </c>
      <c r="B3842" s="16" t="s">
        <v>5198</v>
      </c>
      <c r="C3842" s="16" t="s">
        <v>753</v>
      </c>
      <c r="D3842" s="16" t="s">
        <v>51</v>
      </c>
      <c r="E3842" s="16" t="n">
        <v>5</v>
      </c>
      <c r="F3842" s="16" t="n">
        <v>2301</v>
      </c>
      <c r="G3842" s="16" t="n">
        <v>0.15</v>
      </c>
      <c r="H3842" s="16" t="s">
        <v>67</v>
      </c>
      <c r="I3842" s="16" t="s">
        <v>60</v>
      </c>
      <c r="J3842" s="16" t="n">
        <v>4</v>
      </c>
      <c r="K3842" s="16" t="n">
        <v>4</v>
      </c>
      <c r="L3842" s="16" t="s">
        <v>41</v>
      </c>
      <c r="M3842" s="18" t="n">
        <f aca="false">IF(ISNUMBER(B3842),B3842,IF(MID(B3842,3,1)="-",DATE(VALUE(RIGHT(B3842,4)),VALUE(MID(B3842,4,2)),VALUE(LEFT(B3842,2))),DATE(VALUE(LEFT(B3842,4)),VALUE(MID(B3842,6,2)),VALUE(RIGHT(B3842,2)))))</f>
        <v>45958</v>
      </c>
      <c r="N3842" s="16" t="n">
        <f aca="false">MONTH(M3842)</f>
        <v>10</v>
      </c>
      <c r="O3842" s="16" t="str">
        <f aca="false">PROPER(TRIM(H3842))</f>
        <v>Kolkata</v>
      </c>
      <c r="P3842" s="16" t="str">
        <f aca="false">IFERROR(VLOOKUP(O3842,city_map!$A$2:$B$6,2,FALSE()),O3842)</f>
        <v>Kolkata</v>
      </c>
      <c r="Q3842" s="16" t="n">
        <f aca="false">IF(ISNUMBER(F3842),F3842,VALUE(SUBSTITUTE(SUBSTITUTE(F3842,"₹",""),",","")))</f>
        <v>2301</v>
      </c>
      <c r="R3842" s="16" t="n">
        <f aca="false">IF(E3842=99,1,E3842)</f>
        <v>5</v>
      </c>
      <c r="S3842" s="16" t="n">
        <f aca="false">IF(G3842="",0,G3842)</f>
        <v>0.15</v>
      </c>
      <c r="T3842" s="16" t="str">
        <f aca="false">IF(I3842="","Unknown",IF(I3842="upi","UPI",I3842))</f>
        <v>UPI</v>
      </c>
      <c r="U3842" s="16" t="str">
        <f aca="false">IF(L3842="Yes","Y",IF(L3842="No","N",L3842))</f>
        <v>N</v>
      </c>
      <c r="V3842" s="19" t="n">
        <f aca="false">ROUND(R3842*Q3842*(1-S3842),2)</f>
        <v>9779.25</v>
      </c>
      <c r="W3842" s="16" t="str">
        <f aca="false">_xlfn.XLOOKUP(D3842,products!$A$2:$A$61,products!$C$2:$C$61,"Not found")</f>
        <v>Fashion</v>
      </c>
    </row>
    <row r="3843" customFormat="false" ht="15" hidden="false" customHeight="false" outlineLevel="0" collapsed="false">
      <c r="A3843" s="16" t="s">
        <v>5202</v>
      </c>
      <c r="B3843" s="16" t="s">
        <v>5198</v>
      </c>
      <c r="C3843" s="16" t="s">
        <v>1510</v>
      </c>
      <c r="D3843" s="16" t="s">
        <v>721</v>
      </c>
      <c r="E3843" s="16" t="n">
        <v>3</v>
      </c>
      <c r="F3843" s="16" t="n">
        <v>483</v>
      </c>
      <c r="G3843" s="16" t="n">
        <v>0.3</v>
      </c>
      <c r="H3843" s="16" t="s">
        <v>112</v>
      </c>
      <c r="I3843" s="16" t="s">
        <v>71</v>
      </c>
      <c r="J3843" s="16" t="n">
        <v>6</v>
      </c>
      <c r="K3843" s="16" t="n">
        <v>4</v>
      </c>
      <c r="L3843" s="16" t="s">
        <v>41</v>
      </c>
      <c r="M3843" s="18" t="n">
        <f aca="false">IF(ISNUMBER(B3843),B3843,IF(MID(B3843,3,1)="-",DATE(VALUE(RIGHT(B3843,4)),VALUE(MID(B3843,4,2)),VALUE(LEFT(B3843,2))),DATE(VALUE(LEFT(B3843,4)),VALUE(MID(B3843,6,2)),VALUE(RIGHT(B3843,2)))))</f>
        <v>45958</v>
      </c>
      <c r="N3843" s="16" t="n">
        <f aca="false">MONTH(M3843)</f>
        <v>10</v>
      </c>
      <c r="O3843" s="16" t="str">
        <f aca="false">PROPER(TRIM(H3843))</f>
        <v>Mumbai</v>
      </c>
      <c r="P3843" s="16" t="str">
        <f aca="false">IFERROR(VLOOKUP(O3843,city_map!$A$2:$B$6,2,FALSE()),O3843)</f>
        <v>Mumbai</v>
      </c>
      <c r="Q3843" s="16" t="n">
        <f aca="false">IF(ISNUMBER(F3843),F3843,VALUE(SUBSTITUTE(SUBSTITUTE(F3843,"₹",""),",","")))</f>
        <v>483</v>
      </c>
      <c r="R3843" s="16" t="n">
        <f aca="false">IF(E3843=99,1,E3843)</f>
        <v>3</v>
      </c>
      <c r="S3843" s="16" t="n">
        <f aca="false">IF(G3843="",0,G3843)</f>
        <v>0.3</v>
      </c>
      <c r="T3843" s="16" t="str">
        <f aca="false">IF(I3843="","Unknown",IF(I3843="upi","UPI",I3843))</f>
        <v>Credit Card</v>
      </c>
      <c r="U3843" s="16" t="str">
        <f aca="false">IF(L3843="Yes","Y",IF(L3843="No","N",L3843))</f>
        <v>N</v>
      </c>
      <c r="V3843" s="19" t="n">
        <f aca="false">ROUND(R3843*Q3843*(1-S3843),2)</f>
        <v>1014.3</v>
      </c>
      <c r="W3843" s="16" t="str">
        <f aca="false">_xlfn.XLOOKUP(D3843,products!$A$2:$A$61,products!$C$2:$C$61,"Not found")</f>
        <v>Beauty</v>
      </c>
    </row>
    <row r="3844" customFormat="false" ht="15" hidden="false" customHeight="false" outlineLevel="0" collapsed="false">
      <c r="A3844" s="16" t="s">
        <v>5203</v>
      </c>
      <c r="B3844" s="16" t="s">
        <v>5198</v>
      </c>
      <c r="C3844" s="16" t="s">
        <v>253</v>
      </c>
      <c r="D3844" s="16" t="s">
        <v>341</v>
      </c>
      <c r="E3844" s="16" t="n">
        <v>4</v>
      </c>
      <c r="F3844" s="16" t="n">
        <v>1099</v>
      </c>
      <c r="G3844" s="16" t="n">
        <v>0.25</v>
      </c>
      <c r="H3844" s="16" t="s">
        <v>89</v>
      </c>
      <c r="I3844" s="16" t="s">
        <v>60</v>
      </c>
      <c r="J3844" s="16" t="n">
        <v>3</v>
      </c>
      <c r="K3844" s="16" t="n">
        <v>5</v>
      </c>
      <c r="L3844" s="16" t="s">
        <v>41</v>
      </c>
      <c r="M3844" s="18" t="n">
        <f aca="false">IF(ISNUMBER(B3844),B3844,IF(MID(B3844,3,1)="-",DATE(VALUE(RIGHT(B3844,4)),VALUE(MID(B3844,4,2)),VALUE(LEFT(B3844,2))),DATE(VALUE(LEFT(B3844,4)),VALUE(MID(B3844,6,2)),VALUE(RIGHT(B3844,2)))))</f>
        <v>45958</v>
      </c>
      <c r="N3844" s="16" t="n">
        <f aca="false">MONTH(M3844)</f>
        <v>10</v>
      </c>
      <c r="O3844" s="16" t="str">
        <f aca="false">PROPER(TRIM(H3844))</f>
        <v>Ahmedabad</v>
      </c>
      <c r="P3844" s="16" t="str">
        <f aca="false">IFERROR(VLOOKUP(O3844,city_map!$A$2:$B$6,2,FALSE()),O3844)</f>
        <v>Ahmedabad</v>
      </c>
      <c r="Q3844" s="16" t="n">
        <f aca="false">IF(ISNUMBER(F3844),F3844,VALUE(SUBSTITUTE(SUBSTITUTE(F3844,"₹",""),",","")))</f>
        <v>1099</v>
      </c>
      <c r="R3844" s="16" t="n">
        <f aca="false">IF(E3844=99,1,E3844)</f>
        <v>4</v>
      </c>
      <c r="S3844" s="16" t="n">
        <f aca="false">IF(G3844="",0,G3844)</f>
        <v>0.25</v>
      </c>
      <c r="T3844" s="16" t="str">
        <f aca="false">IF(I3844="","Unknown",IF(I3844="upi","UPI",I3844))</f>
        <v>UPI</v>
      </c>
      <c r="U3844" s="16" t="str">
        <f aca="false">IF(L3844="Yes","Y",IF(L3844="No","N",L3844))</f>
        <v>N</v>
      </c>
      <c r="V3844" s="19" t="n">
        <f aca="false">ROUND(R3844*Q3844*(1-S3844),2)</f>
        <v>3297</v>
      </c>
      <c r="W3844" s="16" t="str">
        <f aca="false">_xlfn.XLOOKUP(D3844,products!$A$2:$A$61,products!$C$2:$C$61,"Not found")</f>
        <v>Home</v>
      </c>
    </row>
    <row r="3845" customFormat="false" ht="15" hidden="false" customHeight="false" outlineLevel="0" collapsed="false">
      <c r="A3845" s="16" t="s">
        <v>5204</v>
      </c>
      <c r="B3845" s="16" t="s">
        <v>5198</v>
      </c>
      <c r="C3845" s="16" t="s">
        <v>1769</v>
      </c>
      <c r="D3845" s="16" t="s">
        <v>160</v>
      </c>
      <c r="E3845" s="16" t="n">
        <v>2</v>
      </c>
      <c r="F3845" s="16" t="n">
        <v>1712</v>
      </c>
      <c r="G3845" s="16" t="n">
        <v>0.2</v>
      </c>
      <c r="H3845" s="16" t="s">
        <v>208</v>
      </c>
      <c r="I3845" s="16" t="s">
        <v>47</v>
      </c>
      <c r="J3845" s="16" t="n">
        <v>7</v>
      </c>
      <c r="K3845" s="16" t="n">
        <v>4</v>
      </c>
      <c r="L3845" s="16" t="s">
        <v>41</v>
      </c>
      <c r="M3845" s="18" t="n">
        <f aca="false">IF(ISNUMBER(B3845),B3845,IF(MID(B3845,3,1)="-",DATE(VALUE(RIGHT(B3845,4)),VALUE(MID(B3845,4,2)),VALUE(LEFT(B3845,2))),DATE(VALUE(LEFT(B3845,4)),VALUE(MID(B3845,6,2)),VALUE(RIGHT(B3845,2)))))</f>
        <v>45958</v>
      </c>
      <c r="N3845" s="16" t="n">
        <f aca="false">MONTH(M3845)</f>
        <v>10</v>
      </c>
      <c r="O3845" s="16" t="str">
        <f aca="false">PROPER(TRIM(H3845))</f>
        <v>Jaipur</v>
      </c>
      <c r="P3845" s="16" t="str">
        <f aca="false">IFERROR(VLOOKUP(O3845,city_map!$A$2:$B$6,2,FALSE()),O3845)</f>
        <v>Jaipur</v>
      </c>
      <c r="Q3845" s="16" t="n">
        <f aca="false">IF(ISNUMBER(F3845),F3845,VALUE(SUBSTITUTE(SUBSTITUTE(F3845,"₹",""),",","")))</f>
        <v>1712</v>
      </c>
      <c r="R3845" s="16" t="n">
        <f aca="false">IF(E3845=99,1,E3845)</f>
        <v>2</v>
      </c>
      <c r="S3845" s="16" t="n">
        <f aca="false">IF(G3845="",0,G3845)</f>
        <v>0.2</v>
      </c>
      <c r="T3845" s="16" t="str">
        <f aca="false">IF(I3845="","Unknown",IF(I3845="upi","UPI",I3845))</f>
        <v>Debit Card</v>
      </c>
      <c r="U3845" s="16" t="str">
        <f aca="false">IF(L3845="Yes","Y",IF(L3845="No","N",L3845))</f>
        <v>N</v>
      </c>
      <c r="V3845" s="19" t="n">
        <f aca="false">ROUND(R3845*Q3845*(1-S3845),2)</f>
        <v>2739.2</v>
      </c>
      <c r="W3845" s="16" t="str">
        <f aca="false">_xlfn.XLOOKUP(D3845,products!$A$2:$A$61,products!$C$2:$C$61,"Not found")</f>
        <v>Fashion</v>
      </c>
    </row>
    <row r="3846" customFormat="false" ht="15" hidden="false" customHeight="false" outlineLevel="0" collapsed="false">
      <c r="A3846" s="16" t="s">
        <v>5205</v>
      </c>
      <c r="B3846" s="16" t="s">
        <v>5198</v>
      </c>
      <c r="C3846" s="16" t="s">
        <v>431</v>
      </c>
      <c r="D3846" s="16" t="s">
        <v>142</v>
      </c>
      <c r="E3846" s="16" t="n">
        <v>3</v>
      </c>
      <c r="F3846" s="16" t="n">
        <v>612</v>
      </c>
      <c r="G3846" s="16" t="n">
        <v>0.15</v>
      </c>
      <c r="H3846" s="16" t="s">
        <v>81</v>
      </c>
      <c r="I3846" s="16" t="s">
        <v>47</v>
      </c>
      <c r="J3846" s="16" t="n">
        <v>3</v>
      </c>
      <c r="K3846" s="16" t="n">
        <v>4</v>
      </c>
      <c r="L3846" s="16" t="s">
        <v>41</v>
      </c>
      <c r="M3846" s="18" t="n">
        <f aca="false">IF(ISNUMBER(B3846),B3846,IF(MID(B3846,3,1)="-",DATE(VALUE(RIGHT(B3846,4)),VALUE(MID(B3846,4,2)),VALUE(LEFT(B3846,2))),DATE(VALUE(LEFT(B3846,4)),VALUE(MID(B3846,6,2)),VALUE(RIGHT(B3846,2)))))</f>
        <v>45958</v>
      </c>
      <c r="N3846" s="16" t="n">
        <f aca="false">MONTH(M3846)</f>
        <v>10</v>
      </c>
      <c r="O3846" s="16" t="str">
        <f aca="false">PROPER(TRIM(H3846))</f>
        <v>Hyderabad</v>
      </c>
      <c r="P3846" s="16" t="str">
        <f aca="false">IFERROR(VLOOKUP(O3846,city_map!$A$2:$B$6,2,FALSE()),O3846)</f>
        <v>Hyderabad</v>
      </c>
      <c r="Q3846" s="16" t="n">
        <f aca="false">IF(ISNUMBER(F3846),F3846,VALUE(SUBSTITUTE(SUBSTITUTE(F3846,"₹",""),",","")))</f>
        <v>612</v>
      </c>
      <c r="R3846" s="16" t="n">
        <f aca="false">IF(E3846=99,1,E3846)</f>
        <v>3</v>
      </c>
      <c r="S3846" s="16" t="n">
        <f aca="false">IF(G3846="",0,G3846)</f>
        <v>0.15</v>
      </c>
      <c r="T3846" s="16" t="str">
        <f aca="false">IF(I3846="","Unknown",IF(I3846="upi","UPI",I3846))</f>
        <v>Debit Card</v>
      </c>
      <c r="U3846" s="16" t="str">
        <f aca="false">IF(L3846="Yes","Y",IF(L3846="No","N",L3846))</f>
        <v>N</v>
      </c>
      <c r="V3846" s="19" t="n">
        <f aca="false">ROUND(R3846*Q3846*(1-S3846),2)</f>
        <v>1560.6</v>
      </c>
      <c r="W3846" s="16" t="str">
        <f aca="false">_xlfn.XLOOKUP(D3846,products!$A$2:$A$61,products!$C$2:$C$61,"Not found")</f>
        <v>Home</v>
      </c>
    </row>
    <row r="3847" customFormat="false" ht="15" hidden="false" customHeight="false" outlineLevel="0" collapsed="false">
      <c r="A3847" s="16" t="s">
        <v>5206</v>
      </c>
      <c r="B3847" s="16" t="s">
        <v>5198</v>
      </c>
      <c r="C3847" s="16" t="s">
        <v>813</v>
      </c>
      <c r="D3847" s="16" t="s">
        <v>133</v>
      </c>
      <c r="E3847" s="16" t="n">
        <v>1</v>
      </c>
      <c r="F3847" s="16" t="n">
        <v>596</v>
      </c>
      <c r="G3847" s="16" t="n">
        <v>0.1</v>
      </c>
      <c r="H3847" s="16" t="s">
        <v>208</v>
      </c>
      <c r="I3847" s="16" t="s">
        <v>47</v>
      </c>
      <c r="J3847" s="16" t="n">
        <v>5</v>
      </c>
      <c r="K3847" s="16" t="n">
        <v>4</v>
      </c>
      <c r="L3847" s="16" t="s">
        <v>41</v>
      </c>
      <c r="M3847" s="18" t="n">
        <f aca="false">IF(ISNUMBER(B3847),B3847,IF(MID(B3847,3,1)="-",DATE(VALUE(RIGHT(B3847,4)),VALUE(MID(B3847,4,2)),VALUE(LEFT(B3847,2))),DATE(VALUE(LEFT(B3847,4)),VALUE(MID(B3847,6,2)),VALUE(RIGHT(B3847,2)))))</f>
        <v>45958</v>
      </c>
      <c r="N3847" s="16" t="n">
        <f aca="false">MONTH(M3847)</f>
        <v>10</v>
      </c>
      <c r="O3847" s="16" t="str">
        <f aca="false">PROPER(TRIM(H3847))</f>
        <v>Jaipur</v>
      </c>
      <c r="P3847" s="16" t="str">
        <f aca="false">IFERROR(VLOOKUP(O3847,city_map!$A$2:$B$6,2,FALSE()),O3847)</f>
        <v>Jaipur</v>
      </c>
      <c r="Q3847" s="16" t="n">
        <f aca="false">IF(ISNUMBER(F3847),F3847,VALUE(SUBSTITUTE(SUBSTITUTE(F3847,"₹",""),",","")))</f>
        <v>596</v>
      </c>
      <c r="R3847" s="16" t="n">
        <f aca="false">IF(E3847=99,1,E3847)</f>
        <v>1</v>
      </c>
      <c r="S3847" s="16" t="n">
        <f aca="false">IF(G3847="",0,G3847)</f>
        <v>0.1</v>
      </c>
      <c r="T3847" s="16" t="str">
        <f aca="false">IF(I3847="","Unknown",IF(I3847="upi","UPI",I3847))</f>
        <v>Debit Card</v>
      </c>
      <c r="U3847" s="16" t="str">
        <f aca="false">IF(L3847="Yes","Y",IF(L3847="No","N",L3847))</f>
        <v>N</v>
      </c>
      <c r="V3847" s="19" t="n">
        <f aca="false">ROUND(R3847*Q3847*(1-S3847),2)</f>
        <v>536.4</v>
      </c>
      <c r="W3847" s="16" t="str">
        <f aca="false">_xlfn.XLOOKUP(D3847,products!$A$2:$A$61,products!$C$2:$C$61,"Not found")</f>
        <v>Books</v>
      </c>
    </row>
    <row r="3848" customFormat="false" ht="15" hidden="false" customHeight="false" outlineLevel="0" collapsed="false">
      <c r="A3848" s="16" t="s">
        <v>5207</v>
      </c>
      <c r="B3848" s="16" t="s">
        <v>5198</v>
      </c>
      <c r="C3848" s="16" t="s">
        <v>284</v>
      </c>
      <c r="D3848" s="16" t="s">
        <v>84</v>
      </c>
      <c r="E3848" s="16" t="n">
        <v>4</v>
      </c>
      <c r="F3848" s="16" t="n">
        <v>251</v>
      </c>
      <c r="G3848" s="16" t="n">
        <v>0.3</v>
      </c>
      <c r="H3848" s="16" t="s">
        <v>112</v>
      </c>
      <c r="I3848" s="16" t="s">
        <v>71</v>
      </c>
      <c r="J3848" s="16" t="n">
        <v>3</v>
      </c>
      <c r="K3848" s="16" t="n">
        <v>4</v>
      </c>
      <c r="L3848" s="16" t="s">
        <v>41</v>
      </c>
      <c r="M3848" s="18" t="n">
        <f aca="false">IF(ISNUMBER(B3848),B3848,IF(MID(B3848,3,1)="-",DATE(VALUE(RIGHT(B3848,4)),VALUE(MID(B3848,4,2)),VALUE(LEFT(B3848,2))),DATE(VALUE(LEFT(B3848,4)),VALUE(MID(B3848,6,2)),VALUE(RIGHT(B3848,2)))))</f>
        <v>45958</v>
      </c>
      <c r="N3848" s="16" t="n">
        <f aca="false">MONTH(M3848)</f>
        <v>10</v>
      </c>
      <c r="O3848" s="16" t="str">
        <f aca="false">PROPER(TRIM(H3848))</f>
        <v>Mumbai</v>
      </c>
      <c r="P3848" s="16" t="str">
        <f aca="false">IFERROR(VLOOKUP(O3848,city_map!$A$2:$B$6,2,FALSE()),O3848)</f>
        <v>Mumbai</v>
      </c>
      <c r="Q3848" s="16" t="n">
        <f aca="false">IF(ISNUMBER(F3848),F3848,VALUE(SUBSTITUTE(SUBSTITUTE(F3848,"₹",""),",","")))</f>
        <v>251</v>
      </c>
      <c r="R3848" s="16" t="n">
        <f aca="false">IF(E3848=99,1,E3848)</f>
        <v>4</v>
      </c>
      <c r="S3848" s="16" t="n">
        <f aca="false">IF(G3848="",0,G3848)</f>
        <v>0.3</v>
      </c>
      <c r="T3848" s="16" t="str">
        <f aca="false">IF(I3848="","Unknown",IF(I3848="upi","UPI",I3848))</f>
        <v>Credit Card</v>
      </c>
      <c r="U3848" s="16" t="str">
        <f aca="false">IF(L3848="Yes","Y",IF(L3848="No","N",L3848))</f>
        <v>N</v>
      </c>
      <c r="V3848" s="19" t="n">
        <f aca="false">ROUND(R3848*Q3848*(1-S3848),2)</f>
        <v>702.8</v>
      </c>
      <c r="W3848" s="16" t="str">
        <f aca="false">_xlfn.XLOOKUP(D3848,products!$A$2:$A$61,products!$C$2:$C$61,"Not found")</f>
        <v>Beauty</v>
      </c>
    </row>
    <row r="3849" customFormat="false" ht="15" hidden="false" customHeight="false" outlineLevel="0" collapsed="false">
      <c r="A3849" s="16" t="s">
        <v>5208</v>
      </c>
      <c r="B3849" s="16" t="s">
        <v>5198</v>
      </c>
      <c r="C3849" s="16" t="s">
        <v>1482</v>
      </c>
      <c r="D3849" s="16" t="s">
        <v>170</v>
      </c>
      <c r="E3849" s="16" t="n">
        <v>1</v>
      </c>
      <c r="F3849" s="16" t="n">
        <v>3148</v>
      </c>
      <c r="G3849" s="16" t="n">
        <v>0.1</v>
      </c>
      <c r="H3849" s="16" t="s">
        <v>56</v>
      </c>
      <c r="I3849" s="16" t="s">
        <v>60</v>
      </c>
      <c r="J3849" s="16" t="n">
        <v>7</v>
      </c>
      <c r="K3849" s="16" t="n">
        <v>3</v>
      </c>
      <c r="L3849" s="16" t="s">
        <v>57</v>
      </c>
      <c r="M3849" s="18" t="n">
        <f aca="false">IF(ISNUMBER(B3849),B3849,IF(MID(B3849,3,1)="-",DATE(VALUE(RIGHT(B3849,4)),VALUE(MID(B3849,4,2)),VALUE(LEFT(B3849,2))),DATE(VALUE(LEFT(B3849,4)),VALUE(MID(B3849,6,2)),VALUE(RIGHT(B3849,2)))))</f>
        <v>45958</v>
      </c>
      <c r="N3849" s="16" t="n">
        <f aca="false">MONTH(M3849)</f>
        <v>10</v>
      </c>
      <c r="O3849" s="16" t="str">
        <f aca="false">PROPER(TRIM(H3849))</f>
        <v>Lucknow</v>
      </c>
      <c r="P3849" s="16" t="str">
        <f aca="false">IFERROR(VLOOKUP(O3849,city_map!$A$2:$B$6,2,FALSE()),O3849)</f>
        <v>Lucknow</v>
      </c>
      <c r="Q3849" s="16" t="n">
        <f aca="false">IF(ISNUMBER(F3849),F3849,VALUE(SUBSTITUTE(SUBSTITUTE(F3849,"₹",""),",","")))</f>
        <v>3148</v>
      </c>
      <c r="R3849" s="16" t="n">
        <f aca="false">IF(E3849=99,1,E3849)</f>
        <v>1</v>
      </c>
      <c r="S3849" s="16" t="n">
        <f aca="false">IF(G3849="",0,G3849)</f>
        <v>0.1</v>
      </c>
      <c r="T3849" s="16" t="str">
        <f aca="false">IF(I3849="","Unknown",IF(I3849="upi","UPI",I3849))</f>
        <v>UPI</v>
      </c>
      <c r="U3849" s="16" t="str">
        <f aca="false">IF(L3849="Yes","Y",IF(L3849="No","N",L3849))</f>
        <v>Y</v>
      </c>
      <c r="V3849" s="19" t="n">
        <f aca="false">ROUND(R3849*Q3849*(1-S3849),2)</f>
        <v>2833.2</v>
      </c>
      <c r="W3849" s="16" t="str">
        <f aca="false">_xlfn.XLOOKUP(D3849,products!$A$2:$A$61,products!$C$2:$C$61,"Not found")</f>
        <v>Home</v>
      </c>
    </row>
    <row r="3850" customFormat="false" ht="15" hidden="false" customHeight="false" outlineLevel="0" collapsed="false">
      <c r="A3850" s="16" t="s">
        <v>5209</v>
      </c>
      <c r="B3850" s="16" t="s">
        <v>5198</v>
      </c>
      <c r="C3850" s="16" t="s">
        <v>865</v>
      </c>
      <c r="D3850" s="16" t="s">
        <v>393</v>
      </c>
      <c r="E3850" s="16" t="n">
        <v>2</v>
      </c>
      <c r="F3850" s="16" t="n">
        <v>484</v>
      </c>
      <c r="G3850" s="16" t="n">
        <v>0.25</v>
      </c>
      <c r="H3850" s="16" t="s">
        <v>81</v>
      </c>
      <c r="I3850" s="16" t="s">
        <v>60</v>
      </c>
      <c r="J3850" s="16" t="n">
        <v>4</v>
      </c>
      <c r="K3850" s="16" t="n">
        <v>4</v>
      </c>
      <c r="L3850" s="16" t="s">
        <v>41</v>
      </c>
      <c r="M3850" s="18" t="n">
        <f aca="false">IF(ISNUMBER(B3850),B3850,IF(MID(B3850,3,1)="-",DATE(VALUE(RIGHT(B3850,4)),VALUE(MID(B3850,4,2)),VALUE(LEFT(B3850,2))),DATE(VALUE(LEFT(B3850,4)),VALUE(MID(B3850,6,2)),VALUE(RIGHT(B3850,2)))))</f>
        <v>45958</v>
      </c>
      <c r="N3850" s="16" t="n">
        <f aca="false">MONTH(M3850)</f>
        <v>10</v>
      </c>
      <c r="O3850" s="16" t="str">
        <f aca="false">PROPER(TRIM(H3850))</f>
        <v>Hyderabad</v>
      </c>
      <c r="P3850" s="16" t="str">
        <f aca="false">IFERROR(VLOOKUP(O3850,city_map!$A$2:$B$6,2,FALSE()),O3850)</f>
        <v>Hyderabad</v>
      </c>
      <c r="Q3850" s="16" t="n">
        <f aca="false">IF(ISNUMBER(F3850),F3850,VALUE(SUBSTITUTE(SUBSTITUTE(F3850,"₹",""),",","")))</f>
        <v>484</v>
      </c>
      <c r="R3850" s="16" t="n">
        <f aca="false">IF(E3850=99,1,E3850)</f>
        <v>2</v>
      </c>
      <c r="S3850" s="16" t="n">
        <f aca="false">IF(G3850="",0,G3850)</f>
        <v>0.25</v>
      </c>
      <c r="T3850" s="16" t="str">
        <f aca="false">IF(I3850="","Unknown",IF(I3850="upi","UPI",I3850))</f>
        <v>UPI</v>
      </c>
      <c r="U3850" s="16" t="str">
        <f aca="false">IF(L3850="Yes","Y",IF(L3850="No","N",L3850))</f>
        <v>N</v>
      </c>
      <c r="V3850" s="19" t="n">
        <f aca="false">ROUND(R3850*Q3850*(1-S3850),2)</f>
        <v>726</v>
      </c>
      <c r="W3850" s="16" t="str">
        <f aca="false">_xlfn.XLOOKUP(D3850,products!$A$2:$A$61,products!$C$2:$C$61,"Not found")</f>
        <v>Fashion</v>
      </c>
    </row>
    <row r="3851" customFormat="false" ht="15" hidden="false" customHeight="false" outlineLevel="0" collapsed="false">
      <c r="A3851" s="16" t="s">
        <v>5210</v>
      </c>
      <c r="B3851" s="16" t="s">
        <v>5198</v>
      </c>
      <c r="C3851" s="16" t="s">
        <v>380</v>
      </c>
      <c r="D3851" s="16" t="s">
        <v>95</v>
      </c>
      <c r="E3851" s="16" t="n">
        <v>1</v>
      </c>
      <c r="F3851" s="16" t="n">
        <v>1543</v>
      </c>
      <c r="G3851" s="16" t="n">
        <v>0.15</v>
      </c>
      <c r="H3851" s="16" t="s">
        <v>39</v>
      </c>
      <c r="I3851" s="16" t="s">
        <v>71</v>
      </c>
      <c r="J3851" s="16" t="n">
        <v>5</v>
      </c>
      <c r="K3851" s="16" t="n">
        <v>5</v>
      </c>
      <c r="L3851" s="16" t="s">
        <v>41</v>
      </c>
      <c r="M3851" s="18" t="n">
        <f aca="false">IF(ISNUMBER(B3851),B3851,IF(MID(B3851,3,1)="-",DATE(VALUE(RIGHT(B3851,4)),VALUE(MID(B3851,4,2)),VALUE(LEFT(B3851,2))),DATE(VALUE(LEFT(B3851,4)),VALUE(MID(B3851,6,2)),VALUE(RIGHT(B3851,2)))))</f>
        <v>45958</v>
      </c>
      <c r="N3851" s="16" t="n">
        <f aca="false">MONTH(M3851)</f>
        <v>10</v>
      </c>
      <c r="O3851" s="16" t="str">
        <f aca="false">PROPER(TRIM(H3851))</f>
        <v>Delhi</v>
      </c>
      <c r="P3851" s="16" t="str">
        <f aca="false">IFERROR(VLOOKUP(O3851,city_map!$A$2:$B$6,2,FALSE()),O3851)</f>
        <v>Delhi</v>
      </c>
      <c r="Q3851" s="16" t="n">
        <f aca="false">IF(ISNUMBER(F3851),F3851,VALUE(SUBSTITUTE(SUBSTITUTE(F3851,"₹",""),",","")))</f>
        <v>1543</v>
      </c>
      <c r="R3851" s="16" t="n">
        <f aca="false">IF(E3851=99,1,E3851)</f>
        <v>1</v>
      </c>
      <c r="S3851" s="16" t="n">
        <f aca="false">IF(G3851="",0,G3851)</f>
        <v>0.15</v>
      </c>
      <c r="T3851" s="16" t="str">
        <f aca="false">IF(I3851="","Unknown",IF(I3851="upi","UPI",I3851))</f>
        <v>Credit Card</v>
      </c>
      <c r="U3851" s="16" t="str">
        <f aca="false">IF(L3851="Yes","Y",IF(L3851="No","N",L3851))</f>
        <v>N</v>
      </c>
      <c r="V3851" s="19" t="n">
        <f aca="false">ROUND(R3851*Q3851*(1-S3851),2)</f>
        <v>1311.55</v>
      </c>
      <c r="W3851" s="16" t="str">
        <f aca="false">_xlfn.XLOOKUP(D3851,products!$A$2:$A$61,products!$C$2:$C$61,"Not found")</f>
        <v>Electronics</v>
      </c>
    </row>
    <row r="3852" customFormat="false" ht="15" hidden="false" customHeight="false" outlineLevel="0" collapsed="false">
      <c r="A3852" s="16" t="s">
        <v>5211</v>
      </c>
      <c r="B3852" s="16" t="s">
        <v>5198</v>
      </c>
      <c r="C3852" s="16" t="s">
        <v>2520</v>
      </c>
      <c r="D3852" s="16" t="s">
        <v>142</v>
      </c>
      <c r="E3852" s="16" t="n">
        <v>3</v>
      </c>
      <c r="F3852" s="16" t="n">
        <v>591</v>
      </c>
      <c r="G3852" s="16" t="n">
        <v>0.25</v>
      </c>
      <c r="H3852" s="16" t="s">
        <v>112</v>
      </c>
      <c r="I3852" s="16" t="s">
        <v>40</v>
      </c>
      <c r="J3852" s="16" t="n">
        <v>4</v>
      </c>
      <c r="K3852" s="16" t="n">
        <v>3</v>
      </c>
      <c r="L3852" s="16" t="s">
        <v>41</v>
      </c>
      <c r="M3852" s="18" t="n">
        <f aca="false">IF(ISNUMBER(B3852),B3852,IF(MID(B3852,3,1)="-",DATE(VALUE(RIGHT(B3852,4)),VALUE(MID(B3852,4,2)),VALUE(LEFT(B3852,2))),DATE(VALUE(LEFT(B3852,4)),VALUE(MID(B3852,6,2)),VALUE(RIGHT(B3852,2)))))</f>
        <v>45958</v>
      </c>
      <c r="N3852" s="16" t="n">
        <f aca="false">MONTH(M3852)</f>
        <v>10</v>
      </c>
      <c r="O3852" s="16" t="str">
        <f aca="false">PROPER(TRIM(H3852))</f>
        <v>Mumbai</v>
      </c>
      <c r="P3852" s="16" t="str">
        <f aca="false">IFERROR(VLOOKUP(O3852,city_map!$A$2:$B$6,2,FALSE()),O3852)</f>
        <v>Mumbai</v>
      </c>
      <c r="Q3852" s="16" t="n">
        <f aca="false">IF(ISNUMBER(F3852),F3852,VALUE(SUBSTITUTE(SUBSTITUTE(F3852,"₹",""),",","")))</f>
        <v>591</v>
      </c>
      <c r="R3852" s="16" t="n">
        <f aca="false">IF(E3852=99,1,E3852)</f>
        <v>3</v>
      </c>
      <c r="S3852" s="16" t="n">
        <f aca="false">IF(G3852="",0,G3852)</f>
        <v>0.25</v>
      </c>
      <c r="T3852" s="16" t="str">
        <f aca="false">IF(I3852="","Unknown",IF(I3852="upi","UPI",I3852))</f>
        <v>COD</v>
      </c>
      <c r="U3852" s="16" t="str">
        <f aca="false">IF(L3852="Yes","Y",IF(L3852="No","N",L3852))</f>
        <v>N</v>
      </c>
      <c r="V3852" s="19" t="n">
        <f aca="false">ROUND(R3852*Q3852*(1-S3852),2)</f>
        <v>1329.75</v>
      </c>
      <c r="W3852" s="16" t="str">
        <f aca="false">_xlfn.XLOOKUP(D3852,products!$A$2:$A$61,products!$C$2:$C$61,"Not found")</f>
        <v>Home</v>
      </c>
    </row>
    <row r="3853" customFormat="false" ht="15" hidden="false" customHeight="false" outlineLevel="0" collapsed="false">
      <c r="A3853" s="16" t="s">
        <v>5212</v>
      </c>
      <c r="B3853" s="16" t="s">
        <v>5198</v>
      </c>
      <c r="C3853" s="16" t="s">
        <v>195</v>
      </c>
      <c r="D3853" s="16" t="s">
        <v>136</v>
      </c>
      <c r="E3853" s="16" t="n">
        <v>1</v>
      </c>
      <c r="F3853" s="16" t="n">
        <v>2290</v>
      </c>
      <c r="G3853" s="16" t="n">
        <v>0.1</v>
      </c>
      <c r="H3853" s="16" t="s">
        <v>56</v>
      </c>
      <c r="I3853" s="16" t="s">
        <v>71</v>
      </c>
      <c r="J3853" s="16" t="n">
        <v>6</v>
      </c>
      <c r="K3853" s="16" t="n">
        <v>3</v>
      </c>
      <c r="L3853" s="16" t="s">
        <v>41</v>
      </c>
      <c r="M3853" s="18" t="n">
        <f aca="false">IF(ISNUMBER(B3853),B3853,IF(MID(B3853,3,1)="-",DATE(VALUE(RIGHT(B3853,4)),VALUE(MID(B3853,4,2)),VALUE(LEFT(B3853,2))),DATE(VALUE(LEFT(B3853,4)),VALUE(MID(B3853,6,2)),VALUE(RIGHT(B3853,2)))))</f>
        <v>45958</v>
      </c>
      <c r="N3853" s="16" t="n">
        <f aca="false">MONTH(M3853)</f>
        <v>10</v>
      </c>
      <c r="O3853" s="16" t="str">
        <f aca="false">PROPER(TRIM(H3853))</f>
        <v>Lucknow</v>
      </c>
      <c r="P3853" s="16" t="str">
        <f aca="false">IFERROR(VLOOKUP(O3853,city_map!$A$2:$B$6,2,FALSE()),O3853)</f>
        <v>Lucknow</v>
      </c>
      <c r="Q3853" s="16" t="n">
        <f aca="false">IF(ISNUMBER(F3853),F3853,VALUE(SUBSTITUTE(SUBSTITUTE(F3853,"₹",""),",","")))</f>
        <v>2290</v>
      </c>
      <c r="R3853" s="16" t="n">
        <f aca="false">IF(E3853=99,1,E3853)</f>
        <v>1</v>
      </c>
      <c r="S3853" s="16" t="n">
        <f aca="false">IF(G3853="",0,G3853)</f>
        <v>0.1</v>
      </c>
      <c r="T3853" s="16" t="str">
        <f aca="false">IF(I3853="","Unknown",IF(I3853="upi","UPI",I3853))</f>
        <v>Credit Card</v>
      </c>
      <c r="U3853" s="16" t="str">
        <f aca="false">IF(L3853="Yes","Y",IF(L3853="No","N",L3853))</f>
        <v>N</v>
      </c>
      <c r="V3853" s="19" t="n">
        <f aca="false">ROUND(R3853*Q3853*(1-S3853),2)</f>
        <v>2061</v>
      </c>
      <c r="W3853" s="16" t="str">
        <f aca="false">_xlfn.XLOOKUP(D3853,products!$A$2:$A$61,products!$C$2:$C$61,"Not found")</f>
        <v>Electronics</v>
      </c>
    </row>
    <row r="3854" customFormat="false" ht="15" hidden="false" customHeight="false" outlineLevel="0" collapsed="false">
      <c r="A3854" s="16" t="s">
        <v>5213</v>
      </c>
      <c r="B3854" s="16" t="s">
        <v>5198</v>
      </c>
      <c r="C3854" s="16" t="s">
        <v>1726</v>
      </c>
      <c r="D3854" s="16" t="s">
        <v>146</v>
      </c>
      <c r="E3854" s="16" t="n">
        <v>5</v>
      </c>
      <c r="F3854" s="16" t="n">
        <v>436</v>
      </c>
      <c r="G3854" s="16" t="n">
        <v>0.15</v>
      </c>
      <c r="H3854" s="16" t="s">
        <v>56</v>
      </c>
      <c r="I3854" s="16" t="s">
        <v>60</v>
      </c>
      <c r="J3854" s="16" t="n">
        <v>6</v>
      </c>
      <c r="K3854" s="16" t="n">
        <v>3</v>
      </c>
      <c r="L3854" s="16" t="s">
        <v>41</v>
      </c>
      <c r="M3854" s="18" t="n">
        <f aca="false">IF(ISNUMBER(B3854),B3854,IF(MID(B3854,3,1)="-",DATE(VALUE(RIGHT(B3854,4)),VALUE(MID(B3854,4,2)),VALUE(LEFT(B3854,2))),DATE(VALUE(LEFT(B3854,4)),VALUE(MID(B3854,6,2)),VALUE(RIGHT(B3854,2)))))</f>
        <v>45958</v>
      </c>
      <c r="N3854" s="16" t="n">
        <f aca="false">MONTH(M3854)</f>
        <v>10</v>
      </c>
      <c r="O3854" s="16" t="str">
        <f aca="false">PROPER(TRIM(H3854))</f>
        <v>Lucknow</v>
      </c>
      <c r="P3854" s="16" t="str">
        <f aca="false">IFERROR(VLOOKUP(O3854,city_map!$A$2:$B$6,2,FALSE()),O3854)</f>
        <v>Lucknow</v>
      </c>
      <c r="Q3854" s="16" t="n">
        <f aca="false">IF(ISNUMBER(F3854),F3854,VALUE(SUBSTITUTE(SUBSTITUTE(F3854,"₹",""),",","")))</f>
        <v>436</v>
      </c>
      <c r="R3854" s="16" t="n">
        <f aca="false">IF(E3854=99,1,E3854)</f>
        <v>5</v>
      </c>
      <c r="S3854" s="16" t="n">
        <f aca="false">IF(G3854="",0,G3854)</f>
        <v>0.15</v>
      </c>
      <c r="T3854" s="16" t="str">
        <f aca="false">IF(I3854="","Unknown",IF(I3854="upi","UPI",I3854))</f>
        <v>UPI</v>
      </c>
      <c r="U3854" s="16" t="str">
        <f aca="false">IF(L3854="Yes","Y",IF(L3854="No","N",L3854))</f>
        <v>N</v>
      </c>
      <c r="V3854" s="19" t="n">
        <f aca="false">ROUND(R3854*Q3854*(1-S3854),2)</f>
        <v>1853</v>
      </c>
      <c r="W3854" s="16" t="str">
        <f aca="false">_xlfn.XLOOKUP(D3854,products!$A$2:$A$61,products!$C$2:$C$61,"Not found")</f>
        <v>Beauty</v>
      </c>
    </row>
    <row r="3855" customFormat="false" ht="15" hidden="false" customHeight="false" outlineLevel="0" collapsed="false">
      <c r="A3855" s="16" t="s">
        <v>5214</v>
      </c>
      <c r="B3855" s="16" t="s">
        <v>5198</v>
      </c>
      <c r="C3855" s="16" t="s">
        <v>3794</v>
      </c>
      <c r="D3855" s="16" t="s">
        <v>396</v>
      </c>
      <c r="E3855" s="16" t="n">
        <v>1</v>
      </c>
      <c r="F3855" s="16" t="n">
        <v>5604</v>
      </c>
      <c r="G3855" s="16" t="n">
        <v>0.3</v>
      </c>
      <c r="H3855" s="16" t="s">
        <v>70</v>
      </c>
      <c r="I3855" s="16" t="s">
        <v>60</v>
      </c>
      <c r="J3855" s="16" t="n">
        <v>5</v>
      </c>
      <c r="K3855" s="16"/>
      <c r="L3855" s="16" t="s">
        <v>41</v>
      </c>
      <c r="M3855" s="18" t="n">
        <f aca="false">IF(ISNUMBER(B3855),B3855,IF(MID(B3855,3,1)="-",DATE(VALUE(RIGHT(B3855,4)),VALUE(MID(B3855,4,2)),VALUE(LEFT(B3855,2))),DATE(VALUE(LEFT(B3855,4)),VALUE(MID(B3855,6,2)),VALUE(RIGHT(B3855,2)))))</f>
        <v>45958</v>
      </c>
      <c r="N3855" s="16" t="n">
        <f aca="false">MONTH(M3855)</f>
        <v>10</v>
      </c>
      <c r="O3855" s="16" t="str">
        <f aca="false">PROPER(TRIM(H3855))</f>
        <v>Pune</v>
      </c>
      <c r="P3855" s="16" t="str">
        <f aca="false">IFERROR(VLOOKUP(O3855,city_map!$A$2:$B$6,2,FALSE()),O3855)</f>
        <v>Pune</v>
      </c>
      <c r="Q3855" s="16" t="n">
        <f aca="false">IF(ISNUMBER(F3855),F3855,VALUE(SUBSTITUTE(SUBSTITUTE(F3855,"₹",""),",","")))</f>
        <v>5604</v>
      </c>
      <c r="R3855" s="16" t="n">
        <f aca="false">IF(E3855=99,1,E3855)</f>
        <v>1</v>
      </c>
      <c r="S3855" s="16" t="n">
        <f aca="false">IF(G3855="",0,G3855)</f>
        <v>0.3</v>
      </c>
      <c r="T3855" s="16" t="str">
        <f aca="false">IF(I3855="","Unknown",IF(I3855="upi","UPI",I3855))</f>
        <v>UPI</v>
      </c>
      <c r="U3855" s="16" t="str">
        <f aca="false">IF(L3855="Yes","Y",IF(L3855="No","N",L3855))</f>
        <v>N</v>
      </c>
      <c r="V3855" s="19" t="n">
        <f aca="false">ROUND(R3855*Q3855*(1-S3855),2)</f>
        <v>3922.8</v>
      </c>
      <c r="W3855" s="16" t="str">
        <f aca="false">_xlfn.XLOOKUP(D3855,products!$A$2:$A$61,products!$C$2:$C$61,"Not found")</f>
        <v>Home</v>
      </c>
    </row>
    <row r="3856" customFormat="false" ht="15" hidden="false" customHeight="false" outlineLevel="0" collapsed="false">
      <c r="A3856" s="16" t="s">
        <v>5215</v>
      </c>
      <c r="B3856" s="16" t="s">
        <v>5216</v>
      </c>
      <c r="C3856" s="16" t="s">
        <v>488</v>
      </c>
      <c r="D3856" s="16" t="s">
        <v>203</v>
      </c>
      <c r="E3856" s="16" t="n">
        <v>2</v>
      </c>
      <c r="F3856" s="16" t="n">
        <v>2407</v>
      </c>
      <c r="G3856" s="16" t="n">
        <v>0.15</v>
      </c>
      <c r="H3856" s="16" t="s">
        <v>39</v>
      </c>
      <c r="I3856" s="16" t="s">
        <v>60</v>
      </c>
      <c r="J3856" s="16" t="n">
        <v>5</v>
      </c>
      <c r="K3856" s="16" t="n">
        <v>5</v>
      </c>
      <c r="L3856" s="16" t="s">
        <v>41</v>
      </c>
      <c r="M3856" s="18" t="n">
        <f aca="false">IF(ISNUMBER(B3856),B3856,IF(MID(B3856,3,1)="-",DATE(VALUE(RIGHT(B3856,4)),VALUE(MID(B3856,4,2)),VALUE(LEFT(B3856,2))),DATE(VALUE(LEFT(B3856,4)),VALUE(MID(B3856,6,2)),VALUE(RIGHT(B3856,2)))))</f>
        <v>45962</v>
      </c>
      <c r="N3856" s="16" t="n">
        <f aca="false">MONTH(M3856)</f>
        <v>11</v>
      </c>
      <c r="O3856" s="16" t="str">
        <f aca="false">PROPER(TRIM(H3856))</f>
        <v>Delhi</v>
      </c>
      <c r="P3856" s="16" t="str">
        <f aca="false">IFERROR(VLOOKUP(O3856,city_map!$A$2:$B$6,2,FALSE()),O3856)</f>
        <v>Delhi</v>
      </c>
      <c r="Q3856" s="16" t="n">
        <f aca="false">IF(ISNUMBER(F3856),F3856,VALUE(SUBSTITUTE(SUBSTITUTE(F3856,"₹",""),",","")))</f>
        <v>2407</v>
      </c>
      <c r="R3856" s="16" t="n">
        <f aca="false">IF(E3856=99,1,E3856)</f>
        <v>2</v>
      </c>
      <c r="S3856" s="16" t="n">
        <f aca="false">IF(G3856="",0,G3856)</f>
        <v>0.15</v>
      </c>
      <c r="T3856" s="16" t="str">
        <f aca="false">IF(I3856="","Unknown",IF(I3856="upi","UPI",I3856))</f>
        <v>UPI</v>
      </c>
      <c r="U3856" s="16" t="str">
        <f aca="false">IF(L3856="Yes","Y",IF(L3856="No","N",L3856))</f>
        <v>N</v>
      </c>
      <c r="V3856" s="19" t="n">
        <f aca="false">ROUND(R3856*Q3856*(1-S3856),2)</f>
        <v>4091.9</v>
      </c>
      <c r="W3856" s="16" t="str">
        <f aca="false">_xlfn.XLOOKUP(D3856,products!$A$2:$A$61,products!$C$2:$C$61,"Not found")</f>
        <v>Fashion</v>
      </c>
    </row>
    <row r="3857" customFormat="false" ht="15" hidden="false" customHeight="false" outlineLevel="0" collapsed="false">
      <c r="A3857" s="16" t="s">
        <v>5217</v>
      </c>
      <c r="B3857" s="16" t="s">
        <v>5216</v>
      </c>
      <c r="C3857" s="16" t="s">
        <v>871</v>
      </c>
      <c r="D3857" s="16" t="s">
        <v>63</v>
      </c>
      <c r="E3857" s="16" t="n">
        <v>1</v>
      </c>
      <c r="F3857" s="16" t="n">
        <v>1574</v>
      </c>
      <c r="G3857" s="16" t="n">
        <v>0.15</v>
      </c>
      <c r="H3857" s="16" t="s">
        <v>130</v>
      </c>
      <c r="I3857" s="16" t="s">
        <v>71</v>
      </c>
      <c r="J3857" s="16" t="n">
        <v>4</v>
      </c>
      <c r="K3857" s="16" t="n">
        <v>5</v>
      </c>
      <c r="L3857" s="16" t="s">
        <v>41</v>
      </c>
      <c r="M3857" s="18" t="n">
        <f aca="false">IF(ISNUMBER(B3857),B3857,IF(MID(B3857,3,1)="-",DATE(VALUE(RIGHT(B3857,4)),VALUE(MID(B3857,4,2)),VALUE(LEFT(B3857,2))),DATE(VALUE(LEFT(B3857,4)),VALUE(MID(B3857,6,2)),VALUE(RIGHT(B3857,2)))))</f>
        <v>45962</v>
      </c>
      <c r="N3857" s="16" t="n">
        <f aca="false">MONTH(M3857)</f>
        <v>11</v>
      </c>
      <c r="O3857" s="16" t="str">
        <f aca="false">PROPER(TRIM(H3857))</f>
        <v>Bengaluru</v>
      </c>
      <c r="P3857" s="16" t="str">
        <f aca="false">IFERROR(VLOOKUP(O3857,city_map!$A$2:$B$6,2,FALSE()),O3857)</f>
        <v>Bengaluru</v>
      </c>
      <c r="Q3857" s="16" t="n">
        <f aca="false">IF(ISNUMBER(F3857),F3857,VALUE(SUBSTITUTE(SUBSTITUTE(F3857,"₹",""),",","")))</f>
        <v>1574</v>
      </c>
      <c r="R3857" s="16" t="n">
        <f aca="false">IF(E3857=99,1,E3857)</f>
        <v>1</v>
      </c>
      <c r="S3857" s="16" t="n">
        <f aca="false">IF(G3857="",0,G3857)</f>
        <v>0.15</v>
      </c>
      <c r="T3857" s="16" t="str">
        <f aca="false">IF(I3857="","Unknown",IF(I3857="upi","UPI",I3857))</f>
        <v>Credit Card</v>
      </c>
      <c r="U3857" s="16" t="str">
        <f aca="false">IF(L3857="Yes","Y",IF(L3857="No","N",L3857))</f>
        <v>N</v>
      </c>
      <c r="V3857" s="19" t="n">
        <f aca="false">ROUND(R3857*Q3857*(1-S3857),2)</f>
        <v>1337.9</v>
      </c>
      <c r="W3857" s="16" t="str">
        <f aca="false">_xlfn.XLOOKUP(D3857,products!$A$2:$A$61,products!$C$2:$C$61,"Not found")</f>
        <v>Fashion</v>
      </c>
    </row>
    <row r="3858" customFormat="false" ht="15" hidden="false" customHeight="false" outlineLevel="0" collapsed="false">
      <c r="A3858" s="16" t="s">
        <v>5218</v>
      </c>
      <c r="B3858" s="16" t="s">
        <v>5216</v>
      </c>
      <c r="C3858" s="16" t="s">
        <v>568</v>
      </c>
      <c r="D3858" s="16" t="s">
        <v>63</v>
      </c>
      <c r="E3858" s="16" t="n">
        <v>2</v>
      </c>
      <c r="F3858" s="16" t="n">
        <v>1525</v>
      </c>
      <c r="G3858" s="16"/>
      <c r="H3858" s="16" t="s">
        <v>130</v>
      </c>
      <c r="I3858" s="16" t="s">
        <v>100</v>
      </c>
      <c r="J3858" s="16" t="n">
        <v>4</v>
      </c>
      <c r="K3858" s="16" t="n">
        <v>5</v>
      </c>
      <c r="L3858" s="16" t="s">
        <v>41</v>
      </c>
      <c r="M3858" s="18" t="n">
        <f aca="false">IF(ISNUMBER(B3858),B3858,IF(MID(B3858,3,1)="-",DATE(VALUE(RIGHT(B3858,4)),VALUE(MID(B3858,4,2)),VALUE(LEFT(B3858,2))),DATE(VALUE(LEFT(B3858,4)),VALUE(MID(B3858,6,2)),VALUE(RIGHT(B3858,2)))))</f>
        <v>45962</v>
      </c>
      <c r="N3858" s="16" t="n">
        <f aca="false">MONTH(M3858)</f>
        <v>11</v>
      </c>
      <c r="O3858" s="16" t="str">
        <f aca="false">PROPER(TRIM(H3858))</f>
        <v>Bengaluru</v>
      </c>
      <c r="P3858" s="16" t="str">
        <f aca="false">IFERROR(VLOOKUP(O3858,city_map!$A$2:$B$6,2,FALSE()),O3858)</f>
        <v>Bengaluru</v>
      </c>
      <c r="Q3858" s="16" t="n">
        <f aca="false">IF(ISNUMBER(F3858),F3858,VALUE(SUBSTITUTE(SUBSTITUTE(F3858,"₹",""),",","")))</f>
        <v>1525</v>
      </c>
      <c r="R3858" s="16" t="n">
        <f aca="false">IF(E3858=99,1,E3858)</f>
        <v>2</v>
      </c>
      <c r="S3858" s="16" t="n">
        <f aca="false">IF(G3858="",0,G3858)</f>
        <v>0</v>
      </c>
      <c r="T3858" s="16" t="str">
        <f aca="false">IF(I3858="","Unknown",IF(I3858="upi","UPI",I3858))</f>
        <v>Net Banking</v>
      </c>
      <c r="U3858" s="16" t="str">
        <f aca="false">IF(L3858="Yes","Y",IF(L3858="No","N",L3858))</f>
        <v>N</v>
      </c>
      <c r="V3858" s="19" t="n">
        <f aca="false">ROUND(R3858*Q3858*(1-S3858),2)</f>
        <v>3050</v>
      </c>
      <c r="W3858" s="16" t="str">
        <f aca="false">_xlfn.XLOOKUP(D3858,products!$A$2:$A$61,products!$C$2:$C$61,"Not found")</f>
        <v>Fashion</v>
      </c>
    </row>
    <row r="3859" customFormat="false" ht="15" hidden="false" customHeight="false" outlineLevel="0" collapsed="false">
      <c r="A3859" s="16" t="s">
        <v>5219</v>
      </c>
      <c r="B3859" s="16" t="s">
        <v>5216</v>
      </c>
      <c r="C3859" s="16" t="s">
        <v>125</v>
      </c>
      <c r="D3859" s="16" t="s">
        <v>396</v>
      </c>
      <c r="E3859" s="16" t="n">
        <v>4</v>
      </c>
      <c r="F3859" s="16" t="n">
        <v>5766</v>
      </c>
      <c r="G3859" s="16" t="n">
        <v>0.2</v>
      </c>
      <c r="H3859" s="16" t="s">
        <v>112</v>
      </c>
      <c r="I3859" s="16" t="s">
        <v>40</v>
      </c>
      <c r="J3859" s="16" t="n">
        <v>6</v>
      </c>
      <c r="K3859" s="16" t="n">
        <v>4</v>
      </c>
      <c r="L3859" s="16" t="s">
        <v>41</v>
      </c>
      <c r="M3859" s="18" t="n">
        <f aca="false">IF(ISNUMBER(B3859),B3859,IF(MID(B3859,3,1)="-",DATE(VALUE(RIGHT(B3859,4)),VALUE(MID(B3859,4,2)),VALUE(LEFT(B3859,2))),DATE(VALUE(LEFT(B3859,4)),VALUE(MID(B3859,6,2)),VALUE(RIGHT(B3859,2)))))</f>
        <v>45962</v>
      </c>
      <c r="N3859" s="16" t="n">
        <f aca="false">MONTH(M3859)</f>
        <v>11</v>
      </c>
      <c r="O3859" s="16" t="str">
        <f aca="false">PROPER(TRIM(H3859))</f>
        <v>Mumbai</v>
      </c>
      <c r="P3859" s="16" t="str">
        <f aca="false">IFERROR(VLOOKUP(O3859,city_map!$A$2:$B$6,2,FALSE()),O3859)</f>
        <v>Mumbai</v>
      </c>
      <c r="Q3859" s="16" t="n">
        <f aca="false">IF(ISNUMBER(F3859),F3859,VALUE(SUBSTITUTE(SUBSTITUTE(F3859,"₹",""),",","")))</f>
        <v>5766</v>
      </c>
      <c r="R3859" s="16" t="n">
        <f aca="false">IF(E3859=99,1,E3859)</f>
        <v>4</v>
      </c>
      <c r="S3859" s="16" t="n">
        <f aca="false">IF(G3859="",0,G3859)</f>
        <v>0.2</v>
      </c>
      <c r="T3859" s="16" t="str">
        <f aca="false">IF(I3859="","Unknown",IF(I3859="upi","UPI",I3859))</f>
        <v>COD</v>
      </c>
      <c r="U3859" s="16" t="str">
        <f aca="false">IF(L3859="Yes","Y",IF(L3859="No","N",L3859))</f>
        <v>N</v>
      </c>
      <c r="V3859" s="19" t="n">
        <f aca="false">ROUND(R3859*Q3859*(1-S3859),2)</f>
        <v>18451.2</v>
      </c>
      <c r="W3859" s="16" t="str">
        <f aca="false">_xlfn.XLOOKUP(D3859,products!$A$2:$A$61,products!$C$2:$C$61,"Not found")</f>
        <v>Home</v>
      </c>
    </row>
    <row r="3860" customFormat="false" ht="15" hidden="false" customHeight="false" outlineLevel="0" collapsed="false">
      <c r="A3860" s="16" t="s">
        <v>5220</v>
      </c>
      <c r="B3860" s="16" t="s">
        <v>5216</v>
      </c>
      <c r="C3860" s="16" t="s">
        <v>1168</v>
      </c>
      <c r="D3860" s="16" t="s">
        <v>225</v>
      </c>
      <c r="E3860" s="16" t="n">
        <v>2</v>
      </c>
      <c r="F3860" s="16" t="n">
        <v>385</v>
      </c>
      <c r="G3860" s="16" t="n">
        <v>0.25</v>
      </c>
      <c r="H3860" s="16" t="s">
        <v>46</v>
      </c>
      <c r="I3860" s="16" t="s">
        <v>47</v>
      </c>
      <c r="J3860" s="16" t="n">
        <v>5</v>
      </c>
      <c r="K3860" s="16" t="n">
        <v>4</v>
      </c>
      <c r="L3860" s="16" t="s">
        <v>41</v>
      </c>
      <c r="M3860" s="18" t="n">
        <f aca="false">IF(ISNUMBER(B3860),B3860,IF(MID(B3860,3,1)="-",DATE(VALUE(RIGHT(B3860,4)),VALUE(MID(B3860,4,2)),VALUE(LEFT(B3860,2))),DATE(VALUE(LEFT(B3860,4)),VALUE(MID(B3860,6,2)),VALUE(RIGHT(B3860,2)))))</f>
        <v>45962</v>
      </c>
      <c r="N3860" s="16" t="n">
        <f aca="false">MONTH(M3860)</f>
        <v>11</v>
      </c>
      <c r="O3860" s="16" t="str">
        <f aca="false">PROPER(TRIM(H3860))</f>
        <v>Chennai</v>
      </c>
      <c r="P3860" s="16" t="str">
        <f aca="false">IFERROR(VLOOKUP(O3860,city_map!$A$2:$B$6,2,FALSE()),O3860)</f>
        <v>Chennai</v>
      </c>
      <c r="Q3860" s="16" t="n">
        <f aca="false">IF(ISNUMBER(F3860),F3860,VALUE(SUBSTITUTE(SUBSTITUTE(F3860,"₹",""),",","")))</f>
        <v>385</v>
      </c>
      <c r="R3860" s="16" t="n">
        <f aca="false">IF(E3860=99,1,E3860)</f>
        <v>2</v>
      </c>
      <c r="S3860" s="16" t="n">
        <f aca="false">IF(G3860="",0,G3860)</f>
        <v>0.25</v>
      </c>
      <c r="T3860" s="16" t="str">
        <f aca="false">IF(I3860="","Unknown",IF(I3860="upi","UPI",I3860))</f>
        <v>Debit Card</v>
      </c>
      <c r="U3860" s="16" t="str">
        <f aca="false">IF(L3860="Yes","Y",IF(L3860="No","N",L3860))</f>
        <v>N</v>
      </c>
      <c r="V3860" s="19" t="n">
        <f aca="false">ROUND(R3860*Q3860*(1-S3860),2)</f>
        <v>577.5</v>
      </c>
      <c r="W3860" s="16" t="str">
        <f aca="false">_xlfn.XLOOKUP(D3860,products!$A$2:$A$61,products!$C$2:$C$61,"Not found")</f>
        <v>Books</v>
      </c>
    </row>
    <row r="3861" customFormat="false" ht="15" hidden="false" customHeight="false" outlineLevel="0" collapsed="false">
      <c r="A3861" s="16" t="s">
        <v>5221</v>
      </c>
      <c r="B3861" s="16" t="s">
        <v>5216</v>
      </c>
      <c r="C3861" s="16" t="s">
        <v>680</v>
      </c>
      <c r="D3861" s="16" t="s">
        <v>139</v>
      </c>
      <c r="E3861" s="16" t="n">
        <v>2</v>
      </c>
      <c r="F3861" s="16" t="n">
        <v>343</v>
      </c>
      <c r="G3861" s="16" t="n">
        <v>0.25</v>
      </c>
      <c r="H3861" s="16" t="s">
        <v>56</v>
      </c>
      <c r="I3861" s="16" t="s">
        <v>47</v>
      </c>
      <c r="J3861" s="16" t="n">
        <v>7</v>
      </c>
      <c r="K3861" s="16" t="n">
        <v>3</v>
      </c>
      <c r="L3861" s="16" t="s">
        <v>41</v>
      </c>
      <c r="M3861" s="18" t="n">
        <f aca="false">IF(ISNUMBER(B3861),B3861,IF(MID(B3861,3,1)="-",DATE(VALUE(RIGHT(B3861,4)),VALUE(MID(B3861,4,2)),VALUE(LEFT(B3861,2))),DATE(VALUE(LEFT(B3861,4)),VALUE(MID(B3861,6,2)),VALUE(RIGHT(B3861,2)))))</f>
        <v>45962</v>
      </c>
      <c r="N3861" s="16" t="n">
        <f aca="false">MONTH(M3861)</f>
        <v>11</v>
      </c>
      <c r="O3861" s="16" t="str">
        <f aca="false">PROPER(TRIM(H3861))</f>
        <v>Lucknow</v>
      </c>
      <c r="P3861" s="16" t="str">
        <f aca="false">IFERROR(VLOOKUP(O3861,city_map!$A$2:$B$6,2,FALSE()),O3861)</f>
        <v>Lucknow</v>
      </c>
      <c r="Q3861" s="16" t="n">
        <f aca="false">IF(ISNUMBER(F3861),F3861,VALUE(SUBSTITUTE(SUBSTITUTE(F3861,"₹",""),",","")))</f>
        <v>343</v>
      </c>
      <c r="R3861" s="16" t="n">
        <f aca="false">IF(E3861=99,1,E3861)</f>
        <v>2</v>
      </c>
      <c r="S3861" s="16" t="n">
        <f aca="false">IF(G3861="",0,G3861)</f>
        <v>0.25</v>
      </c>
      <c r="T3861" s="16" t="str">
        <f aca="false">IF(I3861="","Unknown",IF(I3861="upi","UPI",I3861))</f>
        <v>Debit Card</v>
      </c>
      <c r="U3861" s="16" t="str">
        <f aca="false">IF(L3861="Yes","Y",IF(L3861="No","N",L3861))</f>
        <v>N</v>
      </c>
      <c r="V3861" s="19" t="n">
        <f aca="false">ROUND(R3861*Q3861*(1-S3861),2)</f>
        <v>514.5</v>
      </c>
      <c r="W3861" s="16" t="str">
        <f aca="false">_xlfn.XLOOKUP(D3861,products!$A$2:$A$61,products!$C$2:$C$61,"Not found")</f>
        <v>Beauty</v>
      </c>
    </row>
    <row r="3862" customFormat="false" ht="15" hidden="false" customHeight="false" outlineLevel="0" collapsed="false">
      <c r="A3862" s="16" t="s">
        <v>5222</v>
      </c>
      <c r="B3862" s="16" t="s">
        <v>5216</v>
      </c>
      <c r="C3862" s="16" t="s">
        <v>1465</v>
      </c>
      <c r="D3862" s="16" t="s">
        <v>308</v>
      </c>
      <c r="E3862" s="16" t="n">
        <v>1</v>
      </c>
      <c r="F3862" s="16" t="n">
        <v>206</v>
      </c>
      <c r="G3862" s="16" t="n">
        <v>0.25</v>
      </c>
      <c r="H3862" s="16" t="s">
        <v>39</v>
      </c>
      <c r="I3862" s="16" t="s">
        <v>40</v>
      </c>
      <c r="J3862" s="16" t="n">
        <v>4</v>
      </c>
      <c r="K3862" s="16" t="n">
        <v>5</v>
      </c>
      <c r="L3862" s="16" t="s">
        <v>41</v>
      </c>
      <c r="M3862" s="18" t="n">
        <f aca="false">IF(ISNUMBER(B3862),B3862,IF(MID(B3862,3,1)="-",DATE(VALUE(RIGHT(B3862,4)),VALUE(MID(B3862,4,2)),VALUE(LEFT(B3862,2))),DATE(VALUE(LEFT(B3862,4)),VALUE(MID(B3862,6,2)),VALUE(RIGHT(B3862,2)))))</f>
        <v>45962</v>
      </c>
      <c r="N3862" s="16" t="n">
        <f aca="false">MONTH(M3862)</f>
        <v>11</v>
      </c>
      <c r="O3862" s="16" t="str">
        <f aca="false">PROPER(TRIM(H3862))</f>
        <v>Delhi</v>
      </c>
      <c r="P3862" s="16" t="str">
        <f aca="false">IFERROR(VLOOKUP(O3862,city_map!$A$2:$B$6,2,FALSE()),O3862)</f>
        <v>Delhi</v>
      </c>
      <c r="Q3862" s="16" t="n">
        <f aca="false">IF(ISNUMBER(F3862),F3862,VALUE(SUBSTITUTE(SUBSTITUTE(F3862,"₹",""),",","")))</f>
        <v>206</v>
      </c>
      <c r="R3862" s="16" t="n">
        <f aca="false">IF(E3862=99,1,E3862)</f>
        <v>1</v>
      </c>
      <c r="S3862" s="16" t="n">
        <f aca="false">IF(G3862="",0,G3862)</f>
        <v>0.25</v>
      </c>
      <c r="T3862" s="16" t="str">
        <f aca="false">IF(I3862="","Unknown",IF(I3862="upi","UPI",I3862))</f>
        <v>COD</v>
      </c>
      <c r="U3862" s="16" t="str">
        <f aca="false">IF(L3862="Yes","Y",IF(L3862="No","N",L3862))</f>
        <v>N</v>
      </c>
      <c r="V3862" s="19" t="n">
        <f aca="false">ROUND(R3862*Q3862*(1-S3862),2)</f>
        <v>154.5</v>
      </c>
      <c r="W3862" s="16" t="str">
        <f aca="false">_xlfn.XLOOKUP(D3862,products!$A$2:$A$61,products!$C$2:$C$61,"Not found")</f>
        <v>Beauty</v>
      </c>
    </row>
    <row r="3863" customFormat="false" ht="15" hidden="false" customHeight="false" outlineLevel="0" collapsed="false">
      <c r="A3863" s="16" t="s">
        <v>5223</v>
      </c>
      <c r="B3863" s="16" t="s">
        <v>5216</v>
      </c>
      <c r="C3863" s="16" t="s">
        <v>785</v>
      </c>
      <c r="D3863" s="16" t="s">
        <v>126</v>
      </c>
      <c r="E3863" s="16" t="n">
        <v>1</v>
      </c>
      <c r="F3863" s="16" t="n">
        <v>396</v>
      </c>
      <c r="G3863" s="16" t="n">
        <v>0.15</v>
      </c>
      <c r="H3863" s="16" t="s">
        <v>89</v>
      </c>
      <c r="I3863" s="16" t="s">
        <v>60</v>
      </c>
      <c r="J3863" s="16" t="n">
        <v>9</v>
      </c>
      <c r="K3863" s="16" t="n">
        <v>3</v>
      </c>
      <c r="L3863" s="16" t="s">
        <v>41</v>
      </c>
      <c r="M3863" s="18" t="n">
        <f aca="false">IF(ISNUMBER(B3863),B3863,IF(MID(B3863,3,1)="-",DATE(VALUE(RIGHT(B3863,4)),VALUE(MID(B3863,4,2)),VALUE(LEFT(B3863,2))),DATE(VALUE(LEFT(B3863,4)),VALUE(MID(B3863,6,2)),VALUE(RIGHT(B3863,2)))))</f>
        <v>45962</v>
      </c>
      <c r="N3863" s="16" t="n">
        <f aca="false">MONTH(M3863)</f>
        <v>11</v>
      </c>
      <c r="O3863" s="16" t="str">
        <f aca="false">PROPER(TRIM(H3863))</f>
        <v>Ahmedabad</v>
      </c>
      <c r="P3863" s="16" t="str">
        <f aca="false">IFERROR(VLOOKUP(O3863,city_map!$A$2:$B$6,2,FALSE()),O3863)</f>
        <v>Ahmedabad</v>
      </c>
      <c r="Q3863" s="16" t="n">
        <f aca="false">IF(ISNUMBER(F3863),F3863,VALUE(SUBSTITUTE(SUBSTITUTE(F3863,"₹",""),",","")))</f>
        <v>396</v>
      </c>
      <c r="R3863" s="16" t="n">
        <f aca="false">IF(E3863=99,1,E3863)</f>
        <v>1</v>
      </c>
      <c r="S3863" s="16" t="n">
        <f aca="false">IF(G3863="",0,G3863)</f>
        <v>0.15</v>
      </c>
      <c r="T3863" s="16" t="str">
        <f aca="false">IF(I3863="","Unknown",IF(I3863="upi","UPI",I3863))</f>
        <v>UPI</v>
      </c>
      <c r="U3863" s="16" t="str">
        <f aca="false">IF(L3863="Yes","Y",IF(L3863="No","N",L3863))</f>
        <v>N</v>
      </c>
      <c r="V3863" s="19" t="n">
        <f aca="false">ROUND(R3863*Q3863*(1-S3863),2)</f>
        <v>336.6</v>
      </c>
      <c r="W3863" s="16" t="str">
        <f aca="false">_xlfn.XLOOKUP(D3863,products!$A$2:$A$61,products!$C$2:$C$61,"Not found")</f>
        <v>Home</v>
      </c>
    </row>
    <row r="3864" customFormat="false" ht="15" hidden="false" customHeight="false" outlineLevel="0" collapsed="false">
      <c r="A3864" s="16" t="s">
        <v>5224</v>
      </c>
      <c r="B3864" s="16" t="s">
        <v>5216</v>
      </c>
      <c r="C3864" s="16" t="s">
        <v>2186</v>
      </c>
      <c r="D3864" s="16" t="s">
        <v>229</v>
      </c>
      <c r="E3864" s="16" t="n">
        <v>5</v>
      </c>
      <c r="F3864" s="16" t="n">
        <v>430</v>
      </c>
      <c r="G3864" s="16" t="n">
        <v>0.25</v>
      </c>
      <c r="H3864" s="16" t="s">
        <v>208</v>
      </c>
      <c r="I3864" s="16" t="s">
        <v>47</v>
      </c>
      <c r="J3864" s="16" t="n">
        <v>7</v>
      </c>
      <c r="K3864" s="16" t="n">
        <v>4</v>
      </c>
      <c r="L3864" s="16" t="s">
        <v>41</v>
      </c>
      <c r="M3864" s="18" t="n">
        <f aca="false">IF(ISNUMBER(B3864),B3864,IF(MID(B3864,3,1)="-",DATE(VALUE(RIGHT(B3864,4)),VALUE(MID(B3864,4,2)),VALUE(LEFT(B3864,2))),DATE(VALUE(LEFT(B3864,4)),VALUE(MID(B3864,6,2)),VALUE(RIGHT(B3864,2)))))</f>
        <v>45962</v>
      </c>
      <c r="N3864" s="16" t="n">
        <f aca="false">MONTH(M3864)</f>
        <v>11</v>
      </c>
      <c r="O3864" s="16" t="str">
        <f aca="false">PROPER(TRIM(H3864))</f>
        <v>Jaipur</v>
      </c>
      <c r="P3864" s="16" t="str">
        <f aca="false">IFERROR(VLOOKUP(O3864,city_map!$A$2:$B$6,2,FALSE()),O3864)</f>
        <v>Jaipur</v>
      </c>
      <c r="Q3864" s="16" t="n">
        <f aca="false">IF(ISNUMBER(F3864),F3864,VALUE(SUBSTITUTE(SUBSTITUTE(F3864,"₹",""),",","")))</f>
        <v>430</v>
      </c>
      <c r="R3864" s="16" t="n">
        <f aca="false">IF(E3864=99,1,E3864)</f>
        <v>5</v>
      </c>
      <c r="S3864" s="16" t="n">
        <f aca="false">IF(G3864="",0,G3864)</f>
        <v>0.25</v>
      </c>
      <c r="T3864" s="16" t="str">
        <f aca="false">IF(I3864="","Unknown",IF(I3864="upi","UPI",I3864))</f>
        <v>Debit Card</v>
      </c>
      <c r="U3864" s="16" t="str">
        <f aca="false">IF(L3864="Yes","Y",IF(L3864="No","N",L3864))</f>
        <v>N</v>
      </c>
      <c r="V3864" s="19" t="n">
        <f aca="false">ROUND(R3864*Q3864*(1-S3864),2)</f>
        <v>1612.5</v>
      </c>
      <c r="W3864" s="16" t="str">
        <f aca="false">_xlfn.XLOOKUP(D3864,products!$A$2:$A$61,products!$C$2:$C$61,"Not found")</f>
        <v>Books</v>
      </c>
    </row>
    <row r="3865" customFormat="false" ht="15" hidden="false" customHeight="false" outlineLevel="0" collapsed="false">
      <c r="A3865" s="16" t="s">
        <v>5225</v>
      </c>
      <c r="B3865" s="16" t="s">
        <v>5216</v>
      </c>
      <c r="C3865" s="16" t="s">
        <v>370</v>
      </c>
      <c r="D3865" s="16" t="s">
        <v>393</v>
      </c>
      <c r="E3865" s="16" t="n">
        <v>1</v>
      </c>
      <c r="F3865" s="16" t="s">
        <v>5226</v>
      </c>
      <c r="G3865" s="16" t="n">
        <v>0.1</v>
      </c>
      <c r="H3865" s="16" t="s">
        <v>130</v>
      </c>
      <c r="I3865" s="16" t="s">
        <v>60</v>
      </c>
      <c r="J3865" s="16" t="n">
        <v>5</v>
      </c>
      <c r="K3865" s="16" t="n">
        <v>3</v>
      </c>
      <c r="L3865" s="16" t="s">
        <v>57</v>
      </c>
      <c r="M3865" s="18" t="n">
        <f aca="false">IF(ISNUMBER(B3865),B3865,IF(MID(B3865,3,1)="-",DATE(VALUE(RIGHT(B3865,4)),VALUE(MID(B3865,4,2)),VALUE(LEFT(B3865,2))),DATE(VALUE(LEFT(B3865,4)),VALUE(MID(B3865,6,2)),VALUE(RIGHT(B3865,2)))))</f>
        <v>45962</v>
      </c>
      <c r="N3865" s="16" t="n">
        <f aca="false">MONTH(M3865)</f>
        <v>11</v>
      </c>
      <c r="O3865" s="16" t="str">
        <f aca="false">PROPER(TRIM(H3865))</f>
        <v>Bengaluru</v>
      </c>
      <c r="P3865" s="16" t="str">
        <f aca="false">IFERROR(VLOOKUP(O3865,city_map!$A$2:$B$6,2,FALSE()),O3865)</f>
        <v>Bengaluru</v>
      </c>
      <c r="Q3865" s="16" t="n">
        <f aca="false">IF(ISNUMBER(F3865),F3865,VALUE(SUBSTITUTE(SUBSTITUTE(F3865,"₹",""),",","")))</f>
        <v>513</v>
      </c>
      <c r="R3865" s="16" t="n">
        <f aca="false">IF(E3865=99,1,E3865)</f>
        <v>1</v>
      </c>
      <c r="S3865" s="16" t="n">
        <f aca="false">IF(G3865="",0,G3865)</f>
        <v>0.1</v>
      </c>
      <c r="T3865" s="16" t="str">
        <f aca="false">IF(I3865="","Unknown",IF(I3865="upi","UPI",I3865))</f>
        <v>UPI</v>
      </c>
      <c r="U3865" s="16" t="str">
        <f aca="false">IF(L3865="Yes","Y",IF(L3865="No","N",L3865))</f>
        <v>Y</v>
      </c>
      <c r="V3865" s="19" t="n">
        <f aca="false">ROUND(R3865*Q3865*(1-S3865),2)</f>
        <v>461.7</v>
      </c>
      <c r="W3865" s="16" t="str">
        <f aca="false">_xlfn.XLOOKUP(D3865,products!$A$2:$A$61,products!$C$2:$C$61,"Not found")</f>
        <v>Fashion</v>
      </c>
    </row>
    <row r="3866" customFormat="false" ht="15" hidden="false" customHeight="false" outlineLevel="0" collapsed="false">
      <c r="A3866" s="16" t="s">
        <v>5227</v>
      </c>
      <c r="B3866" s="16" t="s">
        <v>5216</v>
      </c>
      <c r="C3866" s="16" t="s">
        <v>1142</v>
      </c>
      <c r="D3866" s="16" t="s">
        <v>219</v>
      </c>
      <c r="E3866" s="16" t="n">
        <v>3</v>
      </c>
      <c r="F3866" s="16" t="n">
        <v>1355</v>
      </c>
      <c r="G3866" s="16" t="n">
        <v>0.2</v>
      </c>
      <c r="H3866" s="16" t="s">
        <v>130</v>
      </c>
      <c r="I3866" s="16" t="s">
        <v>40</v>
      </c>
      <c r="J3866" s="16" t="n">
        <v>6</v>
      </c>
      <c r="K3866" s="16" t="n">
        <v>4</v>
      </c>
      <c r="L3866" s="16" t="s">
        <v>41</v>
      </c>
      <c r="M3866" s="18" t="n">
        <f aca="false">IF(ISNUMBER(B3866),B3866,IF(MID(B3866,3,1)="-",DATE(VALUE(RIGHT(B3866,4)),VALUE(MID(B3866,4,2)),VALUE(LEFT(B3866,2))),DATE(VALUE(LEFT(B3866,4)),VALUE(MID(B3866,6,2)),VALUE(RIGHT(B3866,2)))))</f>
        <v>45962</v>
      </c>
      <c r="N3866" s="16" t="n">
        <f aca="false">MONTH(M3866)</f>
        <v>11</v>
      </c>
      <c r="O3866" s="16" t="str">
        <f aca="false">PROPER(TRIM(H3866))</f>
        <v>Bengaluru</v>
      </c>
      <c r="P3866" s="16" t="str">
        <f aca="false">IFERROR(VLOOKUP(O3866,city_map!$A$2:$B$6,2,FALSE()),O3866)</f>
        <v>Bengaluru</v>
      </c>
      <c r="Q3866" s="16" t="n">
        <f aca="false">IF(ISNUMBER(F3866),F3866,VALUE(SUBSTITUTE(SUBSTITUTE(F3866,"₹",""),",","")))</f>
        <v>1355</v>
      </c>
      <c r="R3866" s="16" t="n">
        <f aca="false">IF(E3866=99,1,E3866)</f>
        <v>3</v>
      </c>
      <c r="S3866" s="16" t="n">
        <f aca="false">IF(G3866="",0,G3866)</f>
        <v>0.2</v>
      </c>
      <c r="T3866" s="16" t="str">
        <f aca="false">IF(I3866="","Unknown",IF(I3866="upi","UPI",I3866))</f>
        <v>COD</v>
      </c>
      <c r="U3866" s="16" t="str">
        <f aca="false">IF(L3866="Yes","Y",IF(L3866="No","N",L3866))</f>
        <v>N</v>
      </c>
      <c r="V3866" s="19" t="n">
        <f aca="false">ROUND(R3866*Q3866*(1-S3866),2)</f>
        <v>3252</v>
      </c>
      <c r="W3866" s="16" t="str">
        <f aca="false">_xlfn.XLOOKUP(D3866,products!$A$2:$A$61,products!$C$2:$C$61,"Not found")</f>
        <v>Electronics</v>
      </c>
    </row>
    <row r="3867" customFormat="false" ht="15" hidden="false" customHeight="false" outlineLevel="0" collapsed="false">
      <c r="A3867" s="16" t="s">
        <v>5228</v>
      </c>
      <c r="B3867" s="16" t="s">
        <v>5216</v>
      </c>
      <c r="C3867" s="16" t="s">
        <v>941</v>
      </c>
      <c r="D3867" s="16" t="s">
        <v>139</v>
      </c>
      <c r="E3867" s="16" t="n">
        <v>3</v>
      </c>
      <c r="F3867" s="16" t="n">
        <v>349</v>
      </c>
      <c r="G3867" s="16" t="n">
        <v>0.1</v>
      </c>
      <c r="H3867" s="16" t="s">
        <v>130</v>
      </c>
      <c r="I3867" s="16" t="s">
        <v>71</v>
      </c>
      <c r="J3867" s="16" t="n">
        <v>3</v>
      </c>
      <c r="K3867" s="16" t="n">
        <v>4</v>
      </c>
      <c r="L3867" s="16" t="s">
        <v>41</v>
      </c>
      <c r="M3867" s="18" t="n">
        <f aca="false">IF(ISNUMBER(B3867),B3867,IF(MID(B3867,3,1)="-",DATE(VALUE(RIGHT(B3867,4)),VALUE(MID(B3867,4,2)),VALUE(LEFT(B3867,2))),DATE(VALUE(LEFT(B3867,4)),VALUE(MID(B3867,6,2)),VALUE(RIGHT(B3867,2)))))</f>
        <v>45962</v>
      </c>
      <c r="N3867" s="16" t="n">
        <f aca="false">MONTH(M3867)</f>
        <v>11</v>
      </c>
      <c r="O3867" s="16" t="str">
        <f aca="false">PROPER(TRIM(H3867))</f>
        <v>Bengaluru</v>
      </c>
      <c r="P3867" s="16" t="str">
        <f aca="false">IFERROR(VLOOKUP(O3867,city_map!$A$2:$B$6,2,FALSE()),O3867)</f>
        <v>Bengaluru</v>
      </c>
      <c r="Q3867" s="16" t="n">
        <f aca="false">IF(ISNUMBER(F3867),F3867,VALUE(SUBSTITUTE(SUBSTITUTE(F3867,"₹",""),",","")))</f>
        <v>349</v>
      </c>
      <c r="R3867" s="16" t="n">
        <f aca="false">IF(E3867=99,1,E3867)</f>
        <v>3</v>
      </c>
      <c r="S3867" s="16" t="n">
        <f aca="false">IF(G3867="",0,G3867)</f>
        <v>0.1</v>
      </c>
      <c r="T3867" s="16" t="str">
        <f aca="false">IF(I3867="","Unknown",IF(I3867="upi","UPI",I3867))</f>
        <v>Credit Card</v>
      </c>
      <c r="U3867" s="16" t="str">
        <f aca="false">IF(L3867="Yes","Y",IF(L3867="No","N",L3867))</f>
        <v>N</v>
      </c>
      <c r="V3867" s="19" t="n">
        <f aca="false">ROUND(R3867*Q3867*(1-S3867),2)</f>
        <v>942.3</v>
      </c>
      <c r="W3867" s="16" t="str">
        <f aca="false">_xlfn.XLOOKUP(D3867,products!$A$2:$A$61,products!$C$2:$C$61,"Not found")</f>
        <v>Beauty</v>
      </c>
    </row>
    <row r="3868" customFormat="false" ht="15" hidden="false" customHeight="false" outlineLevel="0" collapsed="false">
      <c r="A3868" s="16" t="s">
        <v>5229</v>
      </c>
      <c r="B3868" s="16" t="s">
        <v>5216</v>
      </c>
      <c r="C3868" s="16" t="s">
        <v>1178</v>
      </c>
      <c r="D3868" s="16" t="s">
        <v>173</v>
      </c>
      <c r="E3868" s="16" t="n">
        <v>1</v>
      </c>
      <c r="F3868" s="16" t="n">
        <v>1227</v>
      </c>
      <c r="G3868" s="16" t="n">
        <v>0.2</v>
      </c>
      <c r="H3868" s="16" t="s">
        <v>70</v>
      </c>
      <c r="I3868" s="16" t="s">
        <v>100</v>
      </c>
      <c r="J3868" s="16" t="n">
        <v>6</v>
      </c>
      <c r="K3868" s="16" t="n">
        <v>2</v>
      </c>
      <c r="L3868" s="16" t="s">
        <v>41</v>
      </c>
      <c r="M3868" s="18" t="n">
        <f aca="false">IF(ISNUMBER(B3868),B3868,IF(MID(B3868,3,1)="-",DATE(VALUE(RIGHT(B3868,4)),VALUE(MID(B3868,4,2)),VALUE(LEFT(B3868,2))),DATE(VALUE(LEFT(B3868,4)),VALUE(MID(B3868,6,2)),VALUE(RIGHT(B3868,2)))))</f>
        <v>45962</v>
      </c>
      <c r="N3868" s="16" t="n">
        <f aca="false">MONTH(M3868)</f>
        <v>11</v>
      </c>
      <c r="O3868" s="16" t="str">
        <f aca="false">PROPER(TRIM(H3868))</f>
        <v>Pune</v>
      </c>
      <c r="P3868" s="16" t="str">
        <f aca="false">IFERROR(VLOOKUP(O3868,city_map!$A$2:$B$6,2,FALSE()),O3868)</f>
        <v>Pune</v>
      </c>
      <c r="Q3868" s="16" t="n">
        <f aca="false">IF(ISNUMBER(F3868),F3868,VALUE(SUBSTITUTE(SUBSTITUTE(F3868,"₹",""),",","")))</f>
        <v>1227</v>
      </c>
      <c r="R3868" s="16" t="n">
        <f aca="false">IF(E3868=99,1,E3868)</f>
        <v>1</v>
      </c>
      <c r="S3868" s="16" t="n">
        <f aca="false">IF(G3868="",0,G3868)</f>
        <v>0.2</v>
      </c>
      <c r="T3868" s="16" t="str">
        <f aca="false">IF(I3868="","Unknown",IF(I3868="upi","UPI",I3868))</f>
        <v>Net Banking</v>
      </c>
      <c r="U3868" s="16" t="str">
        <f aca="false">IF(L3868="Yes","Y",IF(L3868="No","N",L3868))</f>
        <v>N</v>
      </c>
      <c r="V3868" s="19" t="n">
        <f aca="false">ROUND(R3868*Q3868*(1-S3868),2)</f>
        <v>981.6</v>
      </c>
      <c r="W3868" s="16" t="str">
        <f aca="false">_xlfn.XLOOKUP(D3868,products!$A$2:$A$61,products!$C$2:$C$61,"Not found")</f>
        <v>Fashion</v>
      </c>
    </row>
    <row r="3869" customFormat="false" ht="15" hidden="false" customHeight="false" outlineLevel="0" collapsed="false">
      <c r="A3869" s="16" t="s">
        <v>5230</v>
      </c>
      <c r="B3869" s="16" t="s">
        <v>5216</v>
      </c>
      <c r="C3869" s="16" t="s">
        <v>943</v>
      </c>
      <c r="D3869" s="16" t="s">
        <v>222</v>
      </c>
      <c r="E3869" s="16" t="n">
        <v>2</v>
      </c>
      <c r="F3869" s="16" t="n">
        <v>1866</v>
      </c>
      <c r="G3869" s="16" t="n">
        <v>0.2</v>
      </c>
      <c r="H3869" s="16" t="s">
        <v>130</v>
      </c>
      <c r="I3869" s="16" t="s">
        <v>60</v>
      </c>
      <c r="J3869" s="16" t="n">
        <v>7</v>
      </c>
      <c r="K3869" s="16" t="n">
        <v>4</v>
      </c>
      <c r="L3869" s="16" t="s">
        <v>41</v>
      </c>
      <c r="M3869" s="18" t="n">
        <f aca="false">IF(ISNUMBER(B3869),B3869,IF(MID(B3869,3,1)="-",DATE(VALUE(RIGHT(B3869,4)),VALUE(MID(B3869,4,2)),VALUE(LEFT(B3869,2))),DATE(VALUE(LEFT(B3869,4)),VALUE(MID(B3869,6,2)),VALUE(RIGHT(B3869,2)))))</f>
        <v>45962</v>
      </c>
      <c r="N3869" s="16" t="n">
        <f aca="false">MONTH(M3869)</f>
        <v>11</v>
      </c>
      <c r="O3869" s="16" t="str">
        <f aca="false">PROPER(TRIM(H3869))</f>
        <v>Bengaluru</v>
      </c>
      <c r="P3869" s="16" t="str">
        <f aca="false">IFERROR(VLOOKUP(O3869,city_map!$A$2:$B$6,2,FALSE()),O3869)</f>
        <v>Bengaluru</v>
      </c>
      <c r="Q3869" s="16" t="n">
        <f aca="false">IF(ISNUMBER(F3869),F3869,VALUE(SUBSTITUTE(SUBSTITUTE(F3869,"₹",""),",","")))</f>
        <v>1866</v>
      </c>
      <c r="R3869" s="16" t="n">
        <f aca="false">IF(E3869=99,1,E3869)</f>
        <v>2</v>
      </c>
      <c r="S3869" s="16" t="n">
        <f aca="false">IF(G3869="",0,G3869)</f>
        <v>0.2</v>
      </c>
      <c r="T3869" s="16" t="str">
        <f aca="false">IF(I3869="","Unknown",IF(I3869="upi","UPI",I3869))</f>
        <v>UPI</v>
      </c>
      <c r="U3869" s="16" t="str">
        <f aca="false">IF(L3869="Yes","Y",IF(L3869="No","N",L3869))</f>
        <v>N</v>
      </c>
      <c r="V3869" s="19" t="n">
        <f aca="false">ROUND(R3869*Q3869*(1-S3869),2)</f>
        <v>2985.6</v>
      </c>
      <c r="W3869" s="16" t="str">
        <f aca="false">_xlfn.XLOOKUP(D3869,products!$A$2:$A$61,products!$C$2:$C$61,"Not found")</f>
        <v>Fashion</v>
      </c>
    </row>
    <row r="3870" customFormat="false" ht="15" hidden="false" customHeight="false" outlineLevel="0" collapsed="false">
      <c r="A3870" s="16" t="s">
        <v>5231</v>
      </c>
      <c r="B3870" s="16" t="s">
        <v>5216</v>
      </c>
      <c r="C3870" s="16" t="s">
        <v>1137</v>
      </c>
      <c r="D3870" s="16" t="s">
        <v>222</v>
      </c>
      <c r="E3870" s="16" t="n">
        <v>2</v>
      </c>
      <c r="F3870" s="16" t="n">
        <v>1950</v>
      </c>
      <c r="G3870" s="16" t="n">
        <v>0.4</v>
      </c>
      <c r="H3870" s="16" t="s">
        <v>67</v>
      </c>
      <c r="I3870" s="16" t="s">
        <v>60</v>
      </c>
      <c r="J3870" s="16" t="n">
        <v>6</v>
      </c>
      <c r="K3870" s="16" t="n">
        <v>3</v>
      </c>
      <c r="L3870" s="16" t="s">
        <v>41</v>
      </c>
      <c r="M3870" s="18" t="n">
        <f aca="false">IF(ISNUMBER(B3870),B3870,IF(MID(B3870,3,1)="-",DATE(VALUE(RIGHT(B3870,4)),VALUE(MID(B3870,4,2)),VALUE(LEFT(B3870,2))),DATE(VALUE(LEFT(B3870,4)),VALUE(MID(B3870,6,2)),VALUE(RIGHT(B3870,2)))))</f>
        <v>45962</v>
      </c>
      <c r="N3870" s="16" t="n">
        <f aca="false">MONTH(M3870)</f>
        <v>11</v>
      </c>
      <c r="O3870" s="16" t="str">
        <f aca="false">PROPER(TRIM(H3870))</f>
        <v>Kolkata</v>
      </c>
      <c r="P3870" s="16" t="str">
        <f aca="false">IFERROR(VLOOKUP(O3870,city_map!$A$2:$B$6,2,FALSE()),O3870)</f>
        <v>Kolkata</v>
      </c>
      <c r="Q3870" s="16" t="n">
        <f aca="false">IF(ISNUMBER(F3870),F3870,VALUE(SUBSTITUTE(SUBSTITUTE(F3870,"₹",""),",","")))</f>
        <v>1950</v>
      </c>
      <c r="R3870" s="16" t="n">
        <f aca="false">IF(E3870=99,1,E3870)</f>
        <v>2</v>
      </c>
      <c r="S3870" s="16" t="n">
        <f aca="false">IF(G3870="",0,G3870)</f>
        <v>0.4</v>
      </c>
      <c r="T3870" s="16" t="str">
        <f aca="false">IF(I3870="","Unknown",IF(I3870="upi","UPI",I3870))</f>
        <v>UPI</v>
      </c>
      <c r="U3870" s="16" t="str">
        <f aca="false">IF(L3870="Yes","Y",IF(L3870="No","N",L3870))</f>
        <v>N</v>
      </c>
      <c r="V3870" s="19" t="n">
        <f aca="false">ROUND(R3870*Q3870*(1-S3870),2)</f>
        <v>2340</v>
      </c>
      <c r="W3870" s="16" t="str">
        <f aca="false">_xlfn.XLOOKUP(D3870,products!$A$2:$A$61,products!$C$2:$C$61,"Not found")</f>
        <v>Fashion</v>
      </c>
    </row>
    <row r="3871" customFormat="false" ht="15" hidden="false" customHeight="false" outlineLevel="0" collapsed="false">
      <c r="A3871" s="16" t="s">
        <v>5232</v>
      </c>
      <c r="B3871" s="16" t="s">
        <v>5216</v>
      </c>
      <c r="C3871" s="16" t="s">
        <v>1352</v>
      </c>
      <c r="D3871" s="16" t="s">
        <v>88</v>
      </c>
      <c r="E3871" s="16" t="n">
        <v>2</v>
      </c>
      <c r="F3871" s="16" t="n">
        <v>3021</v>
      </c>
      <c r="G3871" s="16" t="n">
        <v>0.2</v>
      </c>
      <c r="H3871" s="16" t="s">
        <v>130</v>
      </c>
      <c r="I3871" s="16" t="s">
        <v>47</v>
      </c>
      <c r="J3871" s="16" t="n">
        <v>5</v>
      </c>
      <c r="K3871" s="16" t="n">
        <v>4</v>
      </c>
      <c r="L3871" s="16" t="s">
        <v>41</v>
      </c>
      <c r="M3871" s="18" t="n">
        <f aca="false">IF(ISNUMBER(B3871),B3871,IF(MID(B3871,3,1)="-",DATE(VALUE(RIGHT(B3871,4)),VALUE(MID(B3871,4,2)),VALUE(LEFT(B3871,2))),DATE(VALUE(LEFT(B3871,4)),VALUE(MID(B3871,6,2)),VALUE(RIGHT(B3871,2)))))</f>
        <v>45962</v>
      </c>
      <c r="N3871" s="16" t="n">
        <f aca="false">MONTH(M3871)</f>
        <v>11</v>
      </c>
      <c r="O3871" s="16" t="str">
        <f aca="false">PROPER(TRIM(H3871))</f>
        <v>Bengaluru</v>
      </c>
      <c r="P3871" s="16" t="str">
        <f aca="false">IFERROR(VLOOKUP(O3871,city_map!$A$2:$B$6,2,FALSE()),O3871)</f>
        <v>Bengaluru</v>
      </c>
      <c r="Q3871" s="16" t="n">
        <f aca="false">IF(ISNUMBER(F3871),F3871,VALUE(SUBSTITUTE(SUBSTITUTE(F3871,"₹",""),",","")))</f>
        <v>3021</v>
      </c>
      <c r="R3871" s="16" t="n">
        <f aca="false">IF(E3871=99,1,E3871)</f>
        <v>2</v>
      </c>
      <c r="S3871" s="16" t="n">
        <f aca="false">IF(G3871="",0,G3871)</f>
        <v>0.2</v>
      </c>
      <c r="T3871" s="16" t="str">
        <f aca="false">IF(I3871="","Unknown",IF(I3871="upi","UPI",I3871))</f>
        <v>Debit Card</v>
      </c>
      <c r="U3871" s="16" t="str">
        <f aca="false">IF(L3871="Yes","Y",IF(L3871="No","N",L3871))</f>
        <v>N</v>
      </c>
      <c r="V3871" s="19" t="n">
        <f aca="false">ROUND(R3871*Q3871*(1-S3871),2)</f>
        <v>4833.6</v>
      </c>
      <c r="W3871" s="16" t="str">
        <f aca="false">_xlfn.XLOOKUP(D3871,products!$A$2:$A$61,products!$C$2:$C$61,"Not found")</f>
        <v>Fashion</v>
      </c>
    </row>
    <row r="3872" customFormat="false" ht="15" hidden="false" customHeight="false" outlineLevel="0" collapsed="false">
      <c r="A3872" s="16" t="s">
        <v>5233</v>
      </c>
      <c r="B3872" s="16" t="s">
        <v>5216</v>
      </c>
      <c r="C3872" s="16" t="s">
        <v>2118</v>
      </c>
      <c r="D3872" s="16" t="s">
        <v>77</v>
      </c>
      <c r="E3872" s="16" t="n">
        <v>2</v>
      </c>
      <c r="F3872" s="16" t="n">
        <v>364</v>
      </c>
      <c r="G3872" s="16" t="n">
        <v>0.2</v>
      </c>
      <c r="H3872" s="16" t="s">
        <v>39</v>
      </c>
      <c r="I3872" s="16" t="s">
        <v>60</v>
      </c>
      <c r="J3872" s="16" t="n">
        <v>7</v>
      </c>
      <c r="K3872" s="16" t="n">
        <v>3</v>
      </c>
      <c r="L3872" s="16" t="s">
        <v>41</v>
      </c>
      <c r="M3872" s="18" t="n">
        <f aca="false">IF(ISNUMBER(B3872),B3872,IF(MID(B3872,3,1)="-",DATE(VALUE(RIGHT(B3872,4)),VALUE(MID(B3872,4,2)),VALUE(LEFT(B3872,2))),DATE(VALUE(LEFT(B3872,4)),VALUE(MID(B3872,6,2)),VALUE(RIGHT(B3872,2)))))</f>
        <v>45962</v>
      </c>
      <c r="N3872" s="16" t="n">
        <f aca="false">MONTH(M3872)</f>
        <v>11</v>
      </c>
      <c r="O3872" s="16" t="str">
        <f aca="false">PROPER(TRIM(H3872))</f>
        <v>Delhi</v>
      </c>
      <c r="P3872" s="16" t="str">
        <f aca="false">IFERROR(VLOOKUP(O3872,city_map!$A$2:$B$6,2,FALSE()),O3872)</f>
        <v>Delhi</v>
      </c>
      <c r="Q3872" s="16" t="n">
        <f aca="false">IF(ISNUMBER(F3872),F3872,VALUE(SUBSTITUTE(SUBSTITUTE(F3872,"₹",""),",","")))</f>
        <v>364</v>
      </c>
      <c r="R3872" s="16" t="n">
        <f aca="false">IF(E3872=99,1,E3872)</f>
        <v>2</v>
      </c>
      <c r="S3872" s="16" t="n">
        <f aca="false">IF(G3872="",0,G3872)</f>
        <v>0.2</v>
      </c>
      <c r="T3872" s="16" t="str">
        <f aca="false">IF(I3872="","Unknown",IF(I3872="upi","UPI",I3872))</f>
        <v>UPI</v>
      </c>
      <c r="U3872" s="16" t="str">
        <f aca="false">IF(L3872="Yes","Y",IF(L3872="No","N",L3872))</f>
        <v>N</v>
      </c>
      <c r="V3872" s="19" t="n">
        <f aca="false">ROUND(R3872*Q3872*(1-S3872),2)</f>
        <v>582.4</v>
      </c>
      <c r="W3872" s="16" t="str">
        <f aca="false">_xlfn.XLOOKUP(D3872,products!$A$2:$A$61,products!$C$2:$C$61,"Not found")</f>
        <v>Books</v>
      </c>
    </row>
    <row r="3873" customFormat="false" ht="15" hidden="false" customHeight="false" outlineLevel="0" collapsed="false">
      <c r="A3873" s="16" t="s">
        <v>5234</v>
      </c>
      <c r="B3873" s="16" t="s">
        <v>5216</v>
      </c>
      <c r="C3873" s="16" t="s">
        <v>2718</v>
      </c>
      <c r="D3873" s="16" t="s">
        <v>259</v>
      </c>
      <c r="E3873" s="16" t="n">
        <v>2</v>
      </c>
      <c r="F3873" s="16" t="n">
        <v>514</v>
      </c>
      <c r="G3873" s="16" t="n">
        <v>0.25</v>
      </c>
      <c r="H3873" s="16" t="s">
        <v>112</v>
      </c>
      <c r="I3873" s="16" t="s">
        <v>60</v>
      </c>
      <c r="J3873" s="16" t="n">
        <v>3</v>
      </c>
      <c r="K3873" s="16"/>
      <c r="L3873" s="16" t="s">
        <v>41</v>
      </c>
      <c r="M3873" s="18" t="n">
        <f aca="false">IF(ISNUMBER(B3873),B3873,IF(MID(B3873,3,1)="-",DATE(VALUE(RIGHT(B3873,4)),VALUE(MID(B3873,4,2)),VALUE(LEFT(B3873,2))),DATE(VALUE(LEFT(B3873,4)),VALUE(MID(B3873,6,2)),VALUE(RIGHT(B3873,2)))))</f>
        <v>45962</v>
      </c>
      <c r="N3873" s="16" t="n">
        <f aca="false">MONTH(M3873)</f>
        <v>11</v>
      </c>
      <c r="O3873" s="16" t="str">
        <f aca="false">PROPER(TRIM(H3873))</f>
        <v>Mumbai</v>
      </c>
      <c r="P3873" s="16" t="str">
        <f aca="false">IFERROR(VLOOKUP(O3873,city_map!$A$2:$B$6,2,FALSE()),O3873)</f>
        <v>Mumbai</v>
      </c>
      <c r="Q3873" s="16" t="n">
        <f aca="false">IF(ISNUMBER(F3873),F3873,VALUE(SUBSTITUTE(SUBSTITUTE(F3873,"₹",""),",","")))</f>
        <v>514</v>
      </c>
      <c r="R3873" s="16" t="n">
        <f aca="false">IF(E3873=99,1,E3873)</f>
        <v>2</v>
      </c>
      <c r="S3873" s="16" t="n">
        <f aca="false">IF(G3873="",0,G3873)</f>
        <v>0.25</v>
      </c>
      <c r="T3873" s="16" t="str">
        <f aca="false">IF(I3873="","Unknown",IF(I3873="upi","UPI",I3873))</f>
        <v>UPI</v>
      </c>
      <c r="U3873" s="16" t="str">
        <f aca="false">IF(L3873="Yes","Y",IF(L3873="No","N",L3873))</f>
        <v>N</v>
      </c>
      <c r="V3873" s="19" t="n">
        <f aca="false">ROUND(R3873*Q3873*(1-S3873),2)</f>
        <v>771</v>
      </c>
      <c r="W3873" s="16" t="str">
        <f aca="false">_xlfn.XLOOKUP(D3873,products!$A$2:$A$61,products!$C$2:$C$61,"Not found")</f>
        <v>Books</v>
      </c>
    </row>
    <row r="3874" customFormat="false" ht="15" hidden="false" customHeight="false" outlineLevel="0" collapsed="false">
      <c r="A3874" s="16" t="s">
        <v>5235</v>
      </c>
      <c r="B3874" s="16" t="s">
        <v>5216</v>
      </c>
      <c r="C3874" s="16" t="s">
        <v>400</v>
      </c>
      <c r="D3874" s="16" t="s">
        <v>129</v>
      </c>
      <c r="E3874" s="16" t="n">
        <v>3</v>
      </c>
      <c r="F3874" s="16" t="n">
        <v>619</v>
      </c>
      <c r="G3874" s="16" t="n">
        <v>0.1</v>
      </c>
      <c r="H3874" s="16" t="s">
        <v>112</v>
      </c>
      <c r="I3874" s="16" t="s">
        <v>60</v>
      </c>
      <c r="J3874" s="16" t="n">
        <v>9</v>
      </c>
      <c r="K3874" s="16" t="n">
        <v>2</v>
      </c>
      <c r="L3874" s="16" t="s">
        <v>41</v>
      </c>
      <c r="M3874" s="18" t="n">
        <f aca="false">IF(ISNUMBER(B3874),B3874,IF(MID(B3874,3,1)="-",DATE(VALUE(RIGHT(B3874,4)),VALUE(MID(B3874,4,2)),VALUE(LEFT(B3874,2))),DATE(VALUE(LEFT(B3874,4)),VALUE(MID(B3874,6,2)),VALUE(RIGHT(B3874,2)))))</f>
        <v>45962</v>
      </c>
      <c r="N3874" s="16" t="n">
        <f aca="false">MONTH(M3874)</f>
        <v>11</v>
      </c>
      <c r="O3874" s="16" t="str">
        <f aca="false">PROPER(TRIM(H3874))</f>
        <v>Mumbai</v>
      </c>
      <c r="P3874" s="16" t="str">
        <f aca="false">IFERROR(VLOOKUP(O3874,city_map!$A$2:$B$6,2,FALSE()),O3874)</f>
        <v>Mumbai</v>
      </c>
      <c r="Q3874" s="16" t="n">
        <f aca="false">IF(ISNUMBER(F3874),F3874,VALUE(SUBSTITUTE(SUBSTITUTE(F3874,"₹",""),",","")))</f>
        <v>619</v>
      </c>
      <c r="R3874" s="16" t="n">
        <f aca="false">IF(E3874=99,1,E3874)</f>
        <v>3</v>
      </c>
      <c r="S3874" s="16" t="n">
        <f aca="false">IF(G3874="",0,G3874)</f>
        <v>0.1</v>
      </c>
      <c r="T3874" s="16" t="str">
        <f aca="false">IF(I3874="","Unknown",IF(I3874="upi","UPI",I3874))</f>
        <v>UPI</v>
      </c>
      <c r="U3874" s="16" t="str">
        <f aca="false">IF(L3874="Yes","Y",IF(L3874="No","N",L3874))</f>
        <v>N</v>
      </c>
      <c r="V3874" s="19" t="n">
        <f aca="false">ROUND(R3874*Q3874*(1-S3874),2)</f>
        <v>1671.3</v>
      </c>
      <c r="W3874" s="16" t="str">
        <f aca="false">_xlfn.XLOOKUP(D3874,products!$A$2:$A$61,products!$C$2:$C$61,"Not found")</f>
        <v>Beauty</v>
      </c>
    </row>
    <row r="3875" customFormat="false" ht="15" hidden="false" customHeight="false" outlineLevel="0" collapsed="false">
      <c r="A3875" s="16" t="s">
        <v>5236</v>
      </c>
      <c r="B3875" s="16" t="s">
        <v>5216</v>
      </c>
      <c r="C3875" s="16" t="s">
        <v>3794</v>
      </c>
      <c r="D3875" s="16" t="s">
        <v>216</v>
      </c>
      <c r="E3875" s="16" t="n">
        <v>1</v>
      </c>
      <c r="F3875" s="16" t="n">
        <v>876</v>
      </c>
      <c r="G3875" s="16" t="n">
        <v>0.1</v>
      </c>
      <c r="H3875" s="16" t="s">
        <v>70</v>
      </c>
      <c r="I3875" s="16" t="s">
        <v>71</v>
      </c>
      <c r="J3875" s="16" t="n">
        <v>7</v>
      </c>
      <c r="K3875" s="16" t="n">
        <v>3</v>
      </c>
      <c r="L3875" s="16" t="s">
        <v>57</v>
      </c>
      <c r="M3875" s="18" t="n">
        <f aca="false">IF(ISNUMBER(B3875),B3875,IF(MID(B3875,3,1)="-",DATE(VALUE(RIGHT(B3875,4)),VALUE(MID(B3875,4,2)),VALUE(LEFT(B3875,2))),DATE(VALUE(LEFT(B3875,4)),VALUE(MID(B3875,6,2)),VALUE(RIGHT(B3875,2)))))</f>
        <v>45962</v>
      </c>
      <c r="N3875" s="16" t="n">
        <f aca="false">MONTH(M3875)</f>
        <v>11</v>
      </c>
      <c r="O3875" s="16" t="str">
        <f aca="false">PROPER(TRIM(H3875))</f>
        <v>Pune</v>
      </c>
      <c r="P3875" s="16" t="str">
        <f aca="false">IFERROR(VLOOKUP(O3875,city_map!$A$2:$B$6,2,FALSE()),O3875)</f>
        <v>Pune</v>
      </c>
      <c r="Q3875" s="16" t="n">
        <f aca="false">IF(ISNUMBER(F3875),F3875,VALUE(SUBSTITUTE(SUBSTITUTE(F3875,"₹",""),",","")))</f>
        <v>876</v>
      </c>
      <c r="R3875" s="16" t="n">
        <f aca="false">IF(E3875=99,1,E3875)</f>
        <v>1</v>
      </c>
      <c r="S3875" s="16" t="n">
        <f aca="false">IF(G3875="",0,G3875)</f>
        <v>0.1</v>
      </c>
      <c r="T3875" s="16" t="str">
        <f aca="false">IF(I3875="","Unknown",IF(I3875="upi","UPI",I3875))</f>
        <v>Credit Card</v>
      </c>
      <c r="U3875" s="16" t="str">
        <f aca="false">IF(L3875="Yes","Y",IF(L3875="No","N",L3875))</f>
        <v>Y</v>
      </c>
      <c r="V3875" s="19" t="n">
        <f aca="false">ROUND(R3875*Q3875*(1-S3875),2)</f>
        <v>788.4</v>
      </c>
      <c r="W3875" s="16" t="str">
        <f aca="false">_xlfn.XLOOKUP(D3875,products!$A$2:$A$61,products!$C$2:$C$61,"Not found")</f>
        <v>Books</v>
      </c>
    </row>
    <row r="3876" customFormat="false" ht="15" hidden="false" customHeight="false" outlineLevel="0" collapsed="false">
      <c r="A3876" s="16" t="s">
        <v>5237</v>
      </c>
      <c r="B3876" s="16" t="s">
        <v>5216</v>
      </c>
      <c r="C3876" s="16" t="s">
        <v>4457</v>
      </c>
      <c r="D3876" s="16" t="s">
        <v>136</v>
      </c>
      <c r="E3876" s="16" t="n">
        <v>3</v>
      </c>
      <c r="F3876" s="16" t="n">
        <v>2244</v>
      </c>
      <c r="G3876" s="16" t="n">
        <v>0.25</v>
      </c>
      <c r="H3876" s="16" t="s">
        <v>39</v>
      </c>
      <c r="I3876" s="16" t="s">
        <v>71</v>
      </c>
      <c r="J3876" s="16" t="n">
        <v>5</v>
      </c>
      <c r="K3876" s="16" t="n">
        <v>3</v>
      </c>
      <c r="L3876" s="16" t="s">
        <v>57</v>
      </c>
      <c r="M3876" s="18" t="n">
        <f aca="false">IF(ISNUMBER(B3876),B3876,IF(MID(B3876,3,1)="-",DATE(VALUE(RIGHT(B3876,4)),VALUE(MID(B3876,4,2)),VALUE(LEFT(B3876,2))),DATE(VALUE(LEFT(B3876,4)),VALUE(MID(B3876,6,2)),VALUE(RIGHT(B3876,2)))))</f>
        <v>45962</v>
      </c>
      <c r="N3876" s="16" t="n">
        <f aca="false">MONTH(M3876)</f>
        <v>11</v>
      </c>
      <c r="O3876" s="16" t="str">
        <f aca="false">PROPER(TRIM(H3876))</f>
        <v>Delhi</v>
      </c>
      <c r="P3876" s="16" t="str">
        <f aca="false">IFERROR(VLOOKUP(O3876,city_map!$A$2:$B$6,2,FALSE()),O3876)</f>
        <v>Delhi</v>
      </c>
      <c r="Q3876" s="16" t="n">
        <f aca="false">IF(ISNUMBER(F3876),F3876,VALUE(SUBSTITUTE(SUBSTITUTE(F3876,"₹",""),",","")))</f>
        <v>2244</v>
      </c>
      <c r="R3876" s="16" t="n">
        <f aca="false">IF(E3876=99,1,E3876)</f>
        <v>3</v>
      </c>
      <c r="S3876" s="16" t="n">
        <f aca="false">IF(G3876="",0,G3876)</f>
        <v>0.25</v>
      </c>
      <c r="T3876" s="16" t="str">
        <f aca="false">IF(I3876="","Unknown",IF(I3876="upi","UPI",I3876))</f>
        <v>Credit Card</v>
      </c>
      <c r="U3876" s="16" t="str">
        <f aca="false">IF(L3876="Yes","Y",IF(L3876="No","N",L3876))</f>
        <v>Y</v>
      </c>
      <c r="V3876" s="19" t="n">
        <f aca="false">ROUND(R3876*Q3876*(1-S3876),2)</f>
        <v>5049</v>
      </c>
      <c r="W3876" s="16" t="str">
        <f aca="false">_xlfn.XLOOKUP(D3876,products!$A$2:$A$61,products!$C$2:$C$61,"Not found")</f>
        <v>Electronics</v>
      </c>
    </row>
    <row r="3877" customFormat="false" ht="15" hidden="false" customHeight="false" outlineLevel="0" collapsed="false">
      <c r="A3877" s="16" t="s">
        <v>5238</v>
      </c>
      <c r="B3877" s="16" t="s">
        <v>5216</v>
      </c>
      <c r="C3877" s="16" t="s">
        <v>316</v>
      </c>
      <c r="D3877" s="16" t="s">
        <v>77</v>
      </c>
      <c r="E3877" s="16" t="n">
        <v>2</v>
      </c>
      <c r="F3877" s="16" t="n">
        <v>336</v>
      </c>
      <c r="G3877" s="16" t="n">
        <v>0.2</v>
      </c>
      <c r="H3877" s="16" t="s">
        <v>81</v>
      </c>
      <c r="I3877" s="16" t="s">
        <v>60</v>
      </c>
      <c r="J3877" s="16" t="n">
        <v>4</v>
      </c>
      <c r="K3877" s="16" t="n">
        <v>4</v>
      </c>
      <c r="L3877" s="16" t="s">
        <v>41</v>
      </c>
      <c r="M3877" s="18" t="n">
        <f aca="false">IF(ISNUMBER(B3877),B3877,IF(MID(B3877,3,1)="-",DATE(VALUE(RIGHT(B3877,4)),VALUE(MID(B3877,4,2)),VALUE(LEFT(B3877,2))),DATE(VALUE(LEFT(B3877,4)),VALUE(MID(B3877,6,2)),VALUE(RIGHT(B3877,2)))))</f>
        <v>45962</v>
      </c>
      <c r="N3877" s="16" t="n">
        <f aca="false">MONTH(M3877)</f>
        <v>11</v>
      </c>
      <c r="O3877" s="16" t="str">
        <f aca="false">PROPER(TRIM(H3877))</f>
        <v>Hyderabad</v>
      </c>
      <c r="P3877" s="16" t="str">
        <f aca="false">IFERROR(VLOOKUP(O3877,city_map!$A$2:$B$6,2,FALSE()),O3877)</f>
        <v>Hyderabad</v>
      </c>
      <c r="Q3877" s="16" t="n">
        <f aca="false">IF(ISNUMBER(F3877),F3877,VALUE(SUBSTITUTE(SUBSTITUTE(F3877,"₹",""),",","")))</f>
        <v>336</v>
      </c>
      <c r="R3877" s="16" t="n">
        <f aca="false">IF(E3877=99,1,E3877)</f>
        <v>2</v>
      </c>
      <c r="S3877" s="16" t="n">
        <f aca="false">IF(G3877="",0,G3877)</f>
        <v>0.2</v>
      </c>
      <c r="T3877" s="16" t="str">
        <f aca="false">IF(I3877="","Unknown",IF(I3877="upi","UPI",I3877))</f>
        <v>UPI</v>
      </c>
      <c r="U3877" s="16" t="str">
        <f aca="false">IF(L3877="Yes","Y",IF(L3877="No","N",L3877))</f>
        <v>N</v>
      </c>
      <c r="V3877" s="19" t="n">
        <f aca="false">ROUND(R3877*Q3877*(1-S3877),2)</f>
        <v>537.6</v>
      </c>
      <c r="W3877" s="16" t="str">
        <f aca="false">_xlfn.XLOOKUP(D3877,products!$A$2:$A$61,products!$C$2:$C$61,"Not found")</f>
        <v>Books</v>
      </c>
    </row>
    <row r="3878" customFormat="false" ht="15" hidden="false" customHeight="false" outlineLevel="0" collapsed="false">
      <c r="A3878" s="16" t="s">
        <v>5239</v>
      </c>
      <c r="B3878" s="16" t="s">
        <v>5216</v>
      </c>
      <c r="C3878" s="16" t="s">
        <v>1552</v>
      </c>
      <c r="D3878" s="16" t="s">
        <v>108</v>
      </c>
      <c r="E3878" s="16" t="n">
        <v>1</v>
      </c>
      <c r="F3878" s="16" t="n">
        <v>3449</v>
      </c>
      <c r="G3878" s="16" t="n">
        <v>0.1</v>
      </c>
      <c r="H3878" s="16" t="s">
        <v>70</v>
      </c>
      <c r="I3878" s="16" t="s">
        <v>40</v>
      </c>
      <c r="J3878" s="16" t="n">
        <v>5</v>
      </c>
      <c r="K3878" s="16" t="n">
        <v>5</v>
      </c>
      <c r="L3878" s="16" t="s">
        <v>41</v>
      </c>
      <c r="M3878" s="18" t="n">
        <f aca="false">IF(ISNUMBER(B3878),B3878,IF(MID(B3878,3,1)="-",DATE(VALUE(RIGHT(B3878,4)),VALUE(MID(B3878,4,2)),VALUE(LEFT(B3878,2))),DATE(VALUE(LEFT(B3878,4)),VALUE(MID(B3878,6,2)),VALUE(RIGHT(B3878,2)))))</f>
        <v>45962</v>
      </c>
      <c r="N3878" s="16" t="n">
        <f aca="false">MONTH(M3878)</f>
        <v>11</v>
      </c>
      <c r="O3878" s="16" t="str">
        <f aca="false">PROPER(TRIM(H3878))</f>
        <v>Pune</v>
      </c>
      <c r="P3878" s="16" t="str">
        <f aca="false">IFERROR(VLOOKUP(O3878,city_map!$A$2:$B$6,2,FALSE()),O3878)</f>
        <v>Pune</v>
      </c>
      <c r="Q3878" s="16" t="n">
        <f aca="false">IF(ISNUMBER(F3878),F3878,VALUE(SUBSTITUTE(SUBSTITUTE(F3878,"₹",""),",","")))</f>
        <v>3449</v>
      </c>
      <c r="R3878" s="16" t="n">
        <f aca="false">IF(E3878=99,1,E3878)</f>
        <v>1</v>
      </c>
      <c r="S3878" s="16" t="n">
        <f aca="false">IF(G3878="",0,G3878)</f>
        <v>0.1</v>
      </c>
      <c r="T3878" s="16" t="str">
        <f aca="false">IF(I3878="","Unknown",IF(I3878="upi","UPI",I3878))</f>
        <v>COD</v>
      </c>
      <c r="U3878" s="16" t="str">
        <f aca="false">IF(L3878="Yes","Y",IF(L3878="No","N",L3878))</f>
        <v>N</v>
      </c>
      <c r="V3878" s="19" t="n">
        <f aca="false">ROUND(R3878*Q3878*(1-S3878),2)</f>
        <v>3104.1</v>
      </c>
      <c r="W3878" s="16" t="str">
        <f aca="false">_xlfn.XLOOKUP(D3878,products!$A$2:$A$61,products!$C$2:$C$61,"Not found")</f>
        <v>Electronics</v>
      </c>
    </row>
    <row r="3879" customFormat="false" ht="15" hidden="false" customHeight="false" outlineLevel="0" collapsed="false">
      <c r="A3879" s="16" t="s">
        <v>5240</v>
      </c>
      <c r="B3879" s="16" t="s">
        <v>5216</v>
      </c>
      <c r="C3879" s="16" t="s">
        <v>2152</v>
      </c>
      <c r="D3879" s="16" t="s">
        <v>51</v>
      </c>
      <c r="E3879" s="16" t="n">
        <v>3</v>
      </c>
      <c r="F3879" s="16" t="n">
        <v>2212</v>
      </c>
      <c r="G3879" s="16" t="n">
        <v>0.15</v>
      </c>
      <c r="H3879" s="16" t="s">
        <v>81</v>
      </c>
      <c r="I3879" s="16" t="s">
        <v>71</v>
      </c>
      <c r="J3879" s="16" t="n">
        <v>7</v>
      </c>
      <c r="K3879" s="16" t="n">
        <v>5</v>
      </c>
      <c r="L3879" s="16" t="s">
        <v>41</v>
      </c>
      <c r="M3879" s="18" t="n">
        <f aca="false">IF(ISNUMBER(B3879),B3879,IF(MID(B3879,3,1)="-",DATE(VALUE(RIGHT(B3879,4)),VALUE(MID(B3879,4,2)),VALUE(LEFT(B3879,2))),DATE(VALUE(LEFT(B3879,4)),VALUE(MID(B3879,6,2)),VALUE(RIGHT(B3879,2)))))</f>
        <v>45962</v>
      </c>
      <c r="N3879" s="16" t="n">
        <f aca="false">MONTH(M3879)</f>
        <v>11</v>
      </c>
      <c r="O3879" s="16" t="str">
        <f aca="false">PROPER(TRIM(H3879))</f>
        <v>Hyderabad</v>
      </c>
      <c r="P3879" s="16" t="str">
        <f aca="false">IFERROR(VLOOKUP(O3879,city_map!$A$2:$B$6,2,FALSE()),O3879)</f>
        <v>Hyderabad</v>
      </c>
      <c r="Q3879" s="16" t="n">
        <f aca="false">IF(ISNUMBER(F3879),F3879,VALUE(SUBSTITUTE(SUBSTITUTE(F3879,"₹",""),",","")))</f>
        <v>2212</v>
      </c>
      <c r="R3879" s="16" t="n">
        <f aca="false">IF(E3879=99,1,E3879)</f>
        <v>3</v>
      </c>
      <c r="S3879" s="16" t="n">
        <f aca="false">IF(G3879="",0,G3879)</f>
        <v>0.15</v>
      </c>
      <c r="T3879" s="16" t="str">
        <f aca="false">IF(I3879="","Unknown",IF(I3879="upi","UPI",I3879))</f>
        <v>Credit Card</v>
      </c>
      <c r="U3879" s="16" t="str">
        <f aca="false">IF(L3879="Yes","Y",IF(L3879="No","N",L3879))</f>
        <v>N</v>
      </c>
      <c r="V3879" s="19" t="n">
        <f aca="false">ROUND(R3879*Q3879*(1-S3879),2)</f>
        <v>5640.6</v>
      </c>
      <c r="W3879" s="16" t="str">
        <f aca="false">_xlfn.XLOOKUP(D3879,products!$A$2:$A$61,products!$C$2:$C$61,"Not found")</f>
        <v>Fashion</v>
      </c>
    </row>
    <row r="3880" customFormat="false" ht="15" hidden="false" customHeight="false" outlineLevel="0" collapsed="false">
      <c r="A3880" s="16" t="s">
        <v>5241</v>
      </c>
      <c r="B3880" s="16" t="s">
        <v>5216</v>
      </c>
      <c r="C3880" s="16" t="s">
        <v>1276</v>
      </c>
      <c r="D3880" s="16" t="s">
        <v>63</v>
      </c>
      <c r="E3880" s="16" t="n">
        <v>1</v>
      </c>
      <c r="F3880" s="16" t="n">
        <v>1494</v>
      </c>
      <c r="G3880" s="16" t="n">
        <v>0.15</v>
      </c>
      <c r="H3880" s="16" t="s">
        <v>39</v>
      </c>
      <c r="I3880" s="16" t="s">
        <v>40</v>
      </c>
      <c r="J3880" s="16" t="n">
        <v>5</v>
      </c>
      <c r="K3880" s="16" t="n">
        <v>4</v>
      </c>
      <c r="L3880" s="16" t="s">
        <v>41</v>
      </c>
      <c r="M3880" s="18" t="n">
        <f aca="false">IF(ISNUMBER(B3880),B3880,IF(MID(B3880,3,1)="-",DATE(VALUE(RIGHT(B3880,4)),VALUE(MID(B3880,4,2)),VALUE(LEFT(B3880,2))),DATE(VALUE(LEFT(B3880,4)),VALUE(MID(B3880,6,2)),VALUE(RIGHT(B3880,2)))))</f>
        <v>45962</v>
      </c>
      <c r="N3880" s="16" t="n">
        <f aca="false">MONTH(M3880)</f>
        <v>11</v>
      </c>
      <c r="O3880" s="16" t="str">
        <f aca="false">PROPER(TRIM(H3880))</f>
        <v>Delhi</v>
      </c>
      <c r="P3880" s="16" t="str">
        <f aca="false">IFERROR(VLOOKUP(O3880,city_map!$A$2:$B$6,2,FALSE()),O3880)</f>
        <v>Delhi</v>
      </c>
      <c r="Q3880" s="16" t="n">
        <f aca="false">IF(ISNUMBER(F3880),F3880,VALUE(SUBSTITUTE(SUBSTITUTE(F3880,"₹",""),",","")))</f>
        <v>1494</v>
      </c>
      <c r="R3880" s="16" t="n">
        <f aca="false">IF(E3880=99,1,E3880)</f>
        <v>1</v>
      </c>
      <c r="S3880" s="16" t="n">
        <f aca="false">IF(G3880="",0,G3880)</f>
        <v>0.15</v>
      </c>
      <c r="T3880" s="16" t="str">
        <f aca="false">IF(I3880="","Unknown",IF(I3880="upi","UPI",I3880))</f>
        <v>COD</v>
      </c>
      <c r="U3880" s="16" t="str">
        <f aca="false">IF(L3880="Yes","Y",IF(L3880="No","N",L3880))</f>
        <v>N</v>
      </c>
      <c r="V3880" s="19" t="n">
        <f aca="false">ROUND(R3880*Q3880*(1-S3880),2)</f>
        <v>1269.9</v>
      </c>
      <c r="W3880" s="16" t="str">
        <f aca="false">_xlfn.XLOOKUP(D3880,products!$A$2:$A$61,products!$C$2:$C$61,"Not found")</f>
        <v>Fashion</v>
      </c>
    </row>
    <row r="3881" customFormat="false" ht="15" hidden="false" customHeight="false" outlineLevel="0" collapsed="false">
      <c r="A3881" s="16" t="s">
        <v>5242</v>
      </c>
      <c r="B3881" s="16" t="s">
        <v>5216</v>
      </c>
      <c r="C3881" s="16" t="s">
        <v>1310</v>
      </c>
      <c r="D3881" s="16" t="s">
        <v>92</v>
      </c>
      <c r="E3881" s="16" t="n">
        <v>2</v>
      </c>
      <c r="F3881" s="16" t="n">
        <v>3877</v>
      </c>
      <c r="G3881" s="16" t="n">
        <v>0.4</v>
      </c>
      <c r="H3881" s="16" t="s">
        <v>46</v>
      </c>
      <c r="I3881" s="16" t="s">
        <v>40</v>
      </c>
      <c r="J3881" s="16" t="n">
        <v>3</v>
      </c>
      <c r="K3881" s="16" t="n">
        <v>5</v>
      </c>
      <c r="L3881" s="16" t="s">
        <v>41</v>
      </c>
      <c r="M3881" s="18" t="n">
        <f aca="false">IF(ISNUMBER(B3881),B3881,IF(MID(B3881,3,1)="-",DATE(VALUE(RIGHT(B3881,4)),VALUE(MID(B3881,4,2)),VALUE(LEFT(B3881,2))),DATE(VALUE(LEFT(B3881,4)),VALUE(MID(B3881,6,2)),VALUE(RIGHT(B3881,2)))))</f>
        <v>45962</v>
      </c>
      <c r="N3881" s="16" t="n">
        <f aca="false">MONTH(M3881)</f>
        <v>11</v>
      </c>
      <c r="O3881" s="16" t="str">
        <f aca="false">PROPER(TRIM(H3881))</f>
        <v>Chennai</v>
      </c>
      <c r="P3881" s="16" t="str">
        <f aca="false">IFERROR(VLOOKUP(O3881,city_map!$A$2:$B$6,2,FALSE()),O3881)</f>
        <v>Chennai</v>
      </c>
      <c r="Q3881" s="16" t="n">
        <f aca="false">IF(ISNUMBER(F3881),F3881,VALUE(SUBSTITUTE(SUBSTITUTE(F3881,"₹",""),",","")))</f>
        <v>3877</v>
      </c>
      <c r="R3881" s="16" t="n">
        <f aca="false">IF(E3881=99,1,E3881)</f>
        <v>2</v>
      </c>
      <c r="S3881" s="16" t="n">
        <f aca="false">IF(G3881="",0,G3881)</f>
        <v>0.4</v>
      </c>
      <c r="T3881" s="16" t="str">
        <f aca="false">IF(I3881="","Unknown",IF(I3881="upi","UPI",I3881))</f>
        <v>COD</v>
      </c>
      <c r="U3881" s="16" t="str">
        <f aca="false">IF(L3881="Yes","Y",IF(L3881="No","N",L3881))</f>
        <v>N</v>
      </c>
      <c r="V3881" s="19" t="n">
        <f aca="false">ROUND(R3881*Q3881*(1-S3881),2)</f>
        <v>4652.4</v>
      </c>
      <c r="W3881" s="16" t="str">
        <f aca="false">_xlfn.XLOOKUP(D3881,products!$A$2:$A$61,products!$C$2:$C$61,"Not found")</f>
        <v>Electronics</v>
      </c>
    </row>
    <row r="3882" customFormat="false" ht="15" hidden="false" customHeight="false" outlineLevel="0" collapsed="false">
      <c r="A3882" s="16" t="s">
        <v>5243</v>
      </c>
      <c r="B3882" s="16" t="s">
        <v>5244</v>
      </c>
      <c r="C3882" s="16" t="s">
        <v>1473</v>
      </c>
      <c r="D3882" s="16" t="s">
        <v>308</v>
      </c>
      <c r="E3882" s="16" t="n">
        <v>2</v>
      </c>
      <c r="F3882" s="16" t="n">
        <v>208</v>
      </c>
      <c r="G3882" s="16" t="n">
        <v>0.1</v>
      </c>
      <c r="H3882" s="16" t="s">
        <v>112</v>
      </c>
      <c r="I3882" s="16" t="s">
        <v>60</v>
      </c>
      <c r="J3882" s="16" t="n">
        <v>6</v>
      </c>
      <c r="K3882" s="16" t="n">
        <v>3</v>
      </c>
      <c r="L3882" s="16" t="s">
        <v>41</v>
      </c>
      <c r="M3882" s="18" t="n">
        <f aca="false">IF(ISNUMBER(B3882),B3882,IF(MID(B3882,3,1)="-",DATE(VALUE(RIGHT(B3882,4)),VALUE(MID(B3882,4,2)),VALUE(LEFT(B3882,2))),DATE(VALUE(LEFT(B3882,4)),VALUE(MID(B3882,6,2)),VALUE(RIGHT(B3882,2)))))</f>
        <v>45963</v>
      </c>
      <c r="N3882" s="16" t="n">
        <f aca="false">MONTH(M3882)</f>
        <v>11</v>
      </c>
      <c r="O3882" s="16" t="str">
        <f aca="false">PROPER(TRIM(H3882))</f>
        <v>Mumbai</v>
      </c>
      <c r="P3882" s="16" t="str">
        <f aca="false">IFERROR(VLOOKUP(O3882,city_map!$A$2:$B$6,2,FALSE()),O3882)</f>
        <v>Mumbai</v>
      </c>
      <c r="Q3882" s="16" t="n">
        <f aca="false">IF(ISNUMBER(F3882),F3882,VALUE(SUBSTITUTE(SUBSTITUTE(F3882,"₹",""),",","")))</f>
        <v>208</v>
      </c>
      <c r="R3882" s="16" t="n">
        <f aca="false">IF(E3882=99,1,E3882)</f>
        <v>2</v>
      </c>
      <c r="S3882" s="16" t="n">
        <f aca="false">IF(G3882="",0,G3882)</f>
        <v>0.1</v>
      </c>
      <c r="T3882" s="16" t="str">
        <f aca="false">IF(I3882="","Unknown",IF(I3882="upi","UPI",I3882))</f>
        <v>UPI</v>
      </c>
      <c r="U3882" s="16" t="str">
        <f aca="false">IF(L3882="Yes","Y",IF(L3882="No","N",L3882))</f>
        <v>N</v>
      </c>
      <c r="V3882" s="19" t="n">
        <f aca="false">ROUND(R3882*Q3882*(1-S3882),2)</f>
        <v>374.4</v>
      </c>
      <c r="W3882" s="16" t="str">
        <f aca="false">_xlfn.XLOOKUP(D3882,products!$A$2:$A$61,products!$C$2:$C$61,"Not found")</f>
        <v>Beauty</v>
      </c>
    </row>
    <row r="3883" customFormat="false" ht="15" hidden="false" customHeight="false" outlineLevel="0" collapsed="false">
      <c r="A3883" s="16" t="s">
        <v>5245</v>
      </c>
      <c r="B3883" s="16" t="s">
        <v>5244</v>
      </c>
      <c r="C3883" s="16" t="s">
        <v>2895</v>
      </c>
      <c r="D3883" s="16" t="s">
        <v>63</v>
      </c>
      <c r="E3883" s="16" t="n">
        <v>1</v>
      </c>
      <c r="F3883" s="16" t="n">
        <v>1462</v>
      </c>
      <c r="G3883" s="16" t="n">
        <v>0.1</v>
      </c>
      <c r="H3883" s="16" t="s">
        <v>89</v>
      </c>
      <c r="I3883" s="16" t="s">
        <v>47</v>
      </c>
      <c r="J3883" s="16" t="n">
        <v>5</v>
      </c>
      <c r="K3883" s="16" t="n">
        <v>4</v>
      </c>
      <c r="L3883" s="16" t="s">
        <v>41</v>
      </c>
      <c r="M3883" s="18" t="n">
        <f aca="false">IF(ISNUMBER(B3883),B3883,IF(MID(B3883,3,1)="-",DATE(VALUE(RIGHT(B3883,4)),VALUE(MID(B3883,4,2)),VALUE(LEFT(B3883,2))),DATE(VALUE(LEFT(B3883,4)),VALUE(MID(B3883,6,2)),VALUE(RIGHT(B3883,2)))))</f>
        <v>45963</v>
      </c>
      <c r="N3883" s="16" t="n">
        <f aca="false">MONTH(M3883)</f>
        <v>11</v>
      </c>
      <c r="O3883" s="16" t="str">
        <f aca="false">PROPER(TRIM(H3883))</f>
        <v>Ahmedabad</v>
      </c>
      <c r="P3883" s="16" t="str">
        <f aca="false">IFERROR(VLOOKUP(O3883,city_map!$A$2:$B$6,2,FALSE()),O3883)</f>
        <v>Ahmedabad</v>
      </c>
      <c r="Q3883" s="16" t="n">
        <f aca="false">IF(ISNUMBER(F3883),F3883,VALUE(SUBSTITUTE(SUBSTITUTE(F3883,"₹",""),",","")))</f>
        <v>1462</v>
      </c>
      <c r="R3883" s="16" t="n">
        <f aca="false">IF(E3883=99,1,E3883)</f>
        <v>1</v>
      </c>
      <c r="S3883" s="16" t="n">
        <f aca="false">IF(G3883="",0,G3883)</f>
        <v>0.1</v>
      </c>
      <c r="T3883" s="16" t="str">
        <f aca="false">IF(I3883="","Unknown",IF(I3883="upi","UPI",I3883))</f>
        <v>Debit Card</v>
      </c>
      <c r="U3883" s="16" t="str">
        <f aca="false">IF(L3883="Yes","Y",IF(L3883="No","N",L3883))</f>
        <v>N</v>
      </c>
      <c r="V3883" s="19" t="n">
        <f aca="false">ROUND(R3883*Q3883*(1-S3883),2)</f>
        <v>1315.8</v>
      </c>
      <c r="W3883" s="16" t="str">
        <f aca="false">_xlfn.XLOOKUP(D3883,products!$A$2:$A$61,products!$C$2:$C$61,"Not found")</f>
        <v>Fashion</v>
      </c>
    </row>
    <row r="3884" customFormat="false" ht="15" hidden="false" customHeight="false" outlineLevel="0" collapsed="false">
      <c r="A3884" s="16" t="s">
        <v>5246</v>
      </c>
      <c r="B3884" s="16" t="s">
        <v>5244</v>
      </c>
      <c r="C3884" s="16" t="s">
        <v>65</v>
      </c>
      <c r="D3884" s="16" t="s">
        <v>229</v>
      </c>
      <c r="E3884" s="16" t="n">
        <v>2</v>
      </c>
      <c r="F3884" s="16" t="n">
        <v>428</v>
      </c>
      <c r="G3884" s="16" t="n">
        <v>0.1</v>
      </c>
      <c r="H3884" s="16" t="s">
        <v>67</v>
      </c>
      <c r="I3884" s="16"/>
      <c r="J3884" s="16" t="n">
        <v>4</v>
      </c>
      <c r="K3884" s="16" t="n">
        <v>3</v>
      </c>
      <c r="L3884" s="16" t="s">
        <v>41</v>
      </c>
      <c r="M3884" s="18" t="n">
        <f aca="false">IF(ISNUMBER(B3884),B3884,IF(MID(B3884,3,1)="-",DATE(VALUE(RIGHT(B3884,4)),VALUE(MID(B3884,4,2)),VALUE(LEFT(B3884,2))),DATE(VALUE(LEFT(B3884,4)),VALUE(MID(B3884,6,2)),VALUE(RIGHT(B3884,2)))))</f>
        <v>45963</v>
      </c>
      <c r="N3884" s="16" t="n">
        <f aca="false">MONTH(M3884)</f>
        <v>11</v>
      </c>
      <c r="O3884" s="16" t="str">
        <f aca="false">PROPER(TRIM(H3884))</f>
        <v>Kolkata</v>
      </c>
      <c r="P3884" s="16" t="str">
        <f aca="false">IFERROR(VLOOKUP(O3884,city_map!$A$2:$B$6,2,FALSE()),O3884)</f>
        <v>Kolkata</v>
      </c>
      <c r="Q3884" s="16" t="n">
        <f aca="false">IF(ISNUMBER(F3884),F3884,VALUE(SUBSTITUTE(SUBSTITUTE(F3884,"₹",""),",","")))</f>
        <v>428</v>
      </c>
      <c r="R3884" s="16" t="n">
        <f aca="false">IF(E3884=99,1,E3884)</f>
        <v>2</v>
      </c>
      <c r="S3884" s="16" t="n">
        <f aca="false">IF(G3884="",0,G3884)</f>
        <v>0.1</v>
      </c>
      <c r="T3884" s="16" t="str">
        <f aca="false">IF(I3884="","Unknown",IF(I3884="upi","UPI",I3884))</f>
        <v>Unknown</v>
      </c>
      <c r="U3884" s="16" t="str">
        <f aca="false">IF(L3884="Yes","Y",IF(L3884="No","N",L3884))</f>
        <v>N</v>
      </c>
      <c r="V3884" s="19" t="n">
        <f aca="false">ROUND(R3884*Q3884*(1-S3884),2)</f>
        <v>770.4</v>
      </c>
      <c r="W3884" s="16" t="str">
        <f aca="false">_xlfn.XLOOKUP(D3884,products!$A$2:$A$61,products!$C$2:$C$61,"Not found")</f>
        <v>Books</v>
      </c>
    </row>
    <row r="3885" customFormat="false" ht="15" hidden="false" customHeight="false" outlineLevel="0" collapsed="false">
      <c r="A3885" s="16" t="s">
        <v>5247</v>
      </c>
      <c r="B3885" s="16" t="s">
        <v>5244</v>
      </c>
      <c r="C3885" s="16" t="s">
        <v>1068</v>
      </c>
      <c r="D3885" s="16" t="s">
        <v>341</v>
      </c>
      <c r="E3885" s="16" t="n">
        <v>3</v>
      </c>
      <c r="F3885" s="16" t="n">
        <v>1068</v>
      </c>
      <c r="G3885" s="16" t="n">
        <v>0.25</v>
      </c>
      <c r="H3885" s="16" t="s">
        <v>46</v>
      </c>
      <c r="I3885" s="16" t="s">
        <v>60</v>
      </c>
      <c r="J3885" s="16" t="n">
        <v>4</v>
      </c>
      <c r="K3885" s="16" t="n">
        <v>4</v>
      </c>
      <c r="L3885" s="16" t="s">
        <v>41</v>
      </c>
      <c r="M3885" s="18" t="n">
        <f aca="false">IF(ISNUMBER(B3885),B3885,IF(MID(B3885,3,1)="-",DATE(VALUE(RIGHT(B3885,4)),VALUE(MID(B3885,4,2)),VALUE(LEFT(B3885,2))),DATE(VALUE(LEFT(B3885,4)),VALUE(MID(B3885,6,2)),VALUE(RIGHT(B3885,2)))))</f>
        <v>45963</v>
      </c>
      <c r="N3885" s="16" t="n">
        <f aca="false">MONTH(M3885)</f>
        <v>11</v>
      </c>
      <c r="O3885" s="16" t="str">
        <f aca="false">PROPER(TRIM(H3885))</f>
        <v>Chennai</v>
      </c>
      <c r="P3885" s="16" t="str">
        <f aca="false">IFERROR(VLOOKUP(O3885,city_map!$A$2:$B$6,2,FALSE()),O3885)</f>
        <v>Chennai</v>
      </c>
      <c r="Q3885" s="16" t="n">
        <f aca="false">IF(ISNUMBER(F3885),F3885,VALUE(SUBSTITUTE(SUBSTITUTE(F3885,"₹",""),",","")))</f>
        <v>1068</v>
      </c>
      <c r="R3885" s="16" t="n">
        <f aca="false">IF(E3885=99,1,E3885)</f>
        <v>3</v>
      </c>
      <c r="S3885" s="16" t="n">
        <f aca="false">IF(G3885="",0,G3885)</f>
        <v>0.25</v>
      </c>
      <c r="T3885" s="16" t="str">
        <f aca="false">IF(I3885="","Unknown",IF(I3885="upi","UPI",I3885))</f>
        <v>UPI</v>
      </c>
      <c r="U3885" s="16" t="str">
        <f aca="false">IF(L3885="Yes","Y",IF(L3885="No","N",L3885))</f>
        <v>N</v>
      </c>
      <c r="V3885" s="19" t="n">
        <f aca="false">ROUND(R3885*Q3885*(1-S3885),2)</f>
        <v>2403</v>
      </c>
      <c r="W3885" s="16" t="str">
        <f aca="false">_xlfn.XLOOKUP(D3885,products!$A$2:$A$61,products!$C$2:$C$61,"Not found")</f>
        <v>Home</v>
      </c>
    </row>
    <row r="3886" customFormat="false" ht="15" hidden="false" customHeight="false" outlineLevel="0" collapsed="false">
      <c r="A3886" s="16" t="s">
        <v>5248</v>
      </c>
      <c r="B3886" s="16" t="s">
        <v>5244</v>
      </c>
      <c r="C3886" s="16" t="s">
        <v>1672</v>
      </c>
      <c r="D3886" s="16" t="s">
        <v>341</v>
      </c>
      <c r="E3886" s="16" t="n">
        <v>1</v>
      </c>
      <c r="F3886" s="16" t="n">
        <v>1065</v>
      </c>
      <c r="G3886" s="16" t="n">
        <v>0.1</v>
      </c>
      <c r="H3886" s="16" t="s">
        <v>130</v>
      </c>
      <c r="I3886" s="16" t="s">
        <v>60</v>
      </c>
      <c r="J3886" s="16" t="n">
        <v>6</v>
      </c>
      <c r="K3886" s="16" t="n">
        <v>4</v>
      </c>
      <c r="L3886" s="16" t="s">
        <v>41</v>
      </c>
      <c r="M3886" s="18" t="n">
        <f aca="false">IF(ISNUMBER(B3886),B3886,IF(MID(B3886,3,1)="-",DATE(VALUE(RIGHT(B3886,4)),VALUE(MID(B3886,4,2)),VALUE(LEFT(B3886,2))),DATE(VALUE(LEFT(B3886,4)),VALUE(MID(B3886,6,2)),VALUE(RIGHT(B3886,2)))))</f>
        <v>45963</v>
      </c>
      <c r="N3886" s="16" t="n">
        <f aca="false">MONTH(M3886)</f>
        <v>11</v>
      </c>
      <c r="O3886" s="16" t="str">
        <f aca="false">PROPER(TRIM(H3886))</f>
        <v>Bengaluru</v>
      </c>
      <c r="P3886" s="16" t="str">
        <f aca="false">IFERROR(VLOOKUP(O3886,city_map!$A$2:$B$6,2,FALSE()),O3886)</f>
        <v>Bengaluru</v>
      </c>
      <c r="Q3886" s="16" t="n">
        <f aca="false">IF(ISNUMBER(F3886),F3886,VALUE(SUBSTITUTE(SUBSTITUTE(F3886,"₹",""),",","")))</f>
        <v>1065</v>
      </c>
      <c r="R3886" s="16" t="n">
        <f aca="false">IF(E3886=99,1,E3886)</f>
        <v>1</v>
      </c>
      <c r="S3886" s="16" t="n">
        <f aca="false">IF(G3886="",0,G3886)</f>
        <v>0.1</v>
      </c>
      <c r="T3886" s="16" t="str">
        <f aca="false">IF(I3886="","Unknown",IF(I3886="upi","UPI",I3886))</f>
        <v>UPI</v>
      </c>
      <c r="U3886" s="16" t="str">
        <f aca="false">IF(L3886="Yes","Y",IF(L3886="No","N",L3886))</f>
        <v>N</v>
      </c>
      <c r="V3886" s="19" t="n">
        <f aca="false">ROUND(R3886*Q3886*(1-S3886),2)</f>
        <v>958.5</v>
      </c>
      <c r="W3886" s="16" t="str">
        <f aca="false">_xlfn.XLOOKUP(D3886,products!$A$2:$A$61,products!$C$2:$C$61,"Not found")</f>
        <v>Home</v>
      </c>
    </row>
    <row r="3887" customFormat="false" ht="15" hidden="false" customHeight="false" outlineLevel="0" collapsed="false">
      <c r="A3887" s="16" t="s">
        <v>5249</v>
      </c>
      <c r="B3887" s="16" t="s">
        <v>5244</v>
      </c>
      <c r="C3887" s="16" t="s">
        <v>374</v>
      </c>
      <c r="D3887" s="16" t="s">
        <v>262</v>
      </c>
      <c r="E3887" s="16" t="n">
        <v>1</v>
      </c>
      <c r="F3887" s="16" t="n">
        <v>783</v>
      </c>
      <c r="G3887" s="16" t="n">
        <v>0.15</v>
      </c>
      <c r="H3887" s="16" t="s">
        <v>112</v>
      </c>
      <c r="I3887" s="16" t="s">
        <v>71</v>
      </c>
      <c r="J3887" s="16" t="n">
        <v>4</v>
      </c>
      <c r="K3887" s="16" t="n">
        <v>4</v>
      </c>
      <c r="L3887" s="16" t="s">
        <v>41</v>
      </c>
      <c r="M3887" s="18" t="n">
        <f aca="false">IF(ISNUMBER(B3887),B3887,IF(MID(B3887,3,1)="-",DATE(VALUE(RIGHT(B3887,4)),VALUE(MID(B3887,4,2)),VALUE(LEFT(B3887,2))),DATE(VALUE(LEFT(B3887,4)),VALUE(MID(B3887,6,2)),VALUE(RIGHT(B3887,2)))))</f>
        <v>45963</v>
      </c>
      <c r="N3887" s="16" t="n">
        <f aca="false">MONTH(M3887)</f>
        <v>11</v>
      </c>
      <c r="O3887" s="16" t="str">
        <f aca="false">PROPER(TRIM(H3887))</f>
        <v>Mumbai</v>
      </c>
      <c r="P3887" s="16" t="str">
        <f aca="false">IFERROR(VLOOKUP(O3887,city_map!$A$2:$B$6,2,FALSE()),O3887)</f>
        <v>Mumbai</v>
      </c>
      <c r="Q3887" s="16" t="n">
        <f aca="false">IF(ISNUMBER(F3887),F3887,VALUE(SUBSTITUTE(SUBSTITUTE(F3887,"₹",""),",","")))</f>
        <v>783</v>
      </c>
      <c r="R3887" s="16" t="n">
        <f aca="false">IF(E3887=99,1,E3887)</f>
        <v>1</v>
      </c>
      <c r="S3887" s="16" t="n">
        <f aca="false">IF(G3887="",0,G3887)</f>
        <v>0.15</v>
      </c>
      <c r="T3887" s="16" t="str">
        <f aca="false">IF(I3887="","Unknown",IF(I3887="upi","UPI",I3887))</f>
        <v>Credit Card</v>
      </c>
      <c r="U3887" s="16" t="str">
        <f aca="false">IF(L3887="Yes","Y",IF(L3887="No","N",L3887))</f>
        <v>N</v>
      </c>
      <c r="V3887" s="19" t="n">
        <f aca="false">ROUND(R3887*Q3887*(1-S3887),2)</f>
        <v>665.55</v>
      </c>
      <c r="W3887" s="16" t="str">
        <f aca="false">_xlfn.XLOOKUP(D3887,products!$A$2:$A$61,products!$C$2:$C$61,"Not found")</f>
        <v>Home</v>
      </c>
    </row>
    <row r="3888" customFormat="false" ht="15" hidden="false" customHeight="false" outlineLevel="0" collapsed="false">
      <c r="A3888" s="16" t="s">
        <v>5250</v>
      </c>
      <c r="B3888" s="16" t="s">
        <v>5244</v>
      </c>
      <c r="C3888" s="16" t="s">
        <v>398</v>
      </c>
      <c r="D3888" s="16" t="s">
        <v>126</v>
      </c>
      <c r="E3888" s="16" t="n">
        <v>2</v>
      </c>
      <c r="F3888" s="16" t="n">
        <v>398</v>
      </c>
      <c r="G3888" s="16" t="n">
        <v>0.3</v>
      </c>
      <c r="H3888" s="16" t="s">
        <v>39</v>
      </c>
      <c r="I3888" s="16" t="s">
        <v>71</v>
      </c>
      <c r="J3888" s="16" t="n">
        <v>5</v>
      </c>
      <c r="K3888" s="16" t="n">
        <v>3</v>
      </c>
      <c r="L3888" s="16" t="s">
        <v>41</v>
      </c>
      <c r="M3888" s="18" t="n">
        <f aca="false">IF(ISNUMBER(B3888),B3888,IF(MID(B3888,3,1)="-",DATE(VALUE(RIGHT(B3888,4)),VALUE(MID(B3888,4,2)),VALUE(LEFT(B3888,2))),DATE(VALUE(LEFT(B3888,4)),VALUE(MID(B3888,6,2)),VALUE(RIGHT(B3888,2)))))</f>
        <v>45963</v>
      </c>
      <c r="N3888" s="16" t="n">
        <f aca="false">MONTH(M3888)</f>
        <v>11</v>
      </c>
      <c r="O3888" s="16" t="str">
        <f aca="false">PROPER(TRIM(H3888))</f>
        <v>Delhi</v>
      </c>
      <c r="P3888" s="16" t="str">
        <f aca="false">IFERROR(VLOOKUP(O3888,city_map!$A$2:$B$6,2,FALSE()),O3888)</f>
        <v>Delhi</v>
      </c>
      <c r="Q3888" s="16" t="n">
        <f aca="false">IF(ISNUMBER(F3888),F3888,VALUE(SUBSTITUTE(SUBSTITUTE(F3888,"₹",""),",","")))</f>
        <v>398</v>
      </c>
      <c r="R3888" s="16" t="n">
        <f aca="false">IF(E3888=99,1,E3888)</f>
        <v>2</v>
      </c>
      <c r="S3888" s="16" t="n">
        <f aca="false">IF(G3888="",0,G3888)</f>
        <v>0.3</v>
      </c>
      <c r="T3888" s="16" t="str">
        <f aca="false">IF(I3888="","Unknown",IF(I3888="upi","UPI",I3888))</f>
        <v>Credit Card</v>
      </c>
      <c r="U3888" s="16" t="str">
        <f aca="false">IF(L3888="Yes","Y",IF(L3888="No","N",L3888))</f>
        <v>N</v>
      </c>
      <c r="V3888" s="19" t="n">
        <f aca="false">ROUND(R3888*Q3888*(1-S3888),2)</f>
        <v>557.2</v>
      </c>
      <c r="W3888" s="16" t="str">
        <f aca="false">_xlfn.XLOOKUP(D3888,products!$A$2:$A$61,products!$C$2:$C$61,"Not found")</f>
        <v>Home</v>
      </c>
    </row>
    <row r="3889" customFormat="false" ht="15" hidden="false" customHeight="false" outlineLevel="0" collapsed="false">
      <c r="A3889" s="16" t="s">
        <v>5251</v>
      </c>
      <c r="B3889" s="16" t="s">
        <v>5244</v>
      </c>
      <c r="C3889" s="16" t="s">
        <v>370</v>
      </c>
      <c r="D3889" s="16" t="s">
        <v>721</v>
      </c>
      <c r="E3889" s="16" t="n">
        <v>4</v>
      </c>
      <c r="F3889" s="16" t="n">
        <v>523</v>
      </c>
      <c r="G3889" s="16" t="n">
        <v>0.15</v>
      </c>
      <c r="H3889" s="16" t="s">
        <v>130</v>
      </c>
      <c r="I3889" s="16" t="s">
        <v>47</v>
      </c>
      <c r="J3889" s="16" t="n">
        <v>5</v>
      </c>
      <c r="K3889" s="16"/>
      <c r="L3889" s="16" t="s">
        <v>41</v>
      </c>
      <c r="M3889" s="18" t="n">
        <f aca="false">IF(ISNUMBER(B3889),B3889,IF(MID(B3889,3,1)="-",DATE(VALUE(RIGHT(B3889,4)),VALUE(MID(B3889,4,2)),VALUE(LEFT(B3889,2))),DATE(VALUE(LEFT(B3889,4)),VALUE(MID(B3889,6,2)),VALUE(RIGHT(B3889,2)))))</f>
        <v>45963</v>
      </c>
      <c r="N3889" s="16" t="n">
        <f aca="false">MONTH(M3889)</f>
        <v>11</v>
      </c>
      <c r="O3889" s="16" t="str">
        <f aca="false">PROPER(TRIM(H3889))</f>
        <v>Bengaluru</v>
      </c>
      <c r="P3889" s="16" t="str">
        <f aca="false">IFERROR(VLOOKUP(O3889,city_map!$A$2:$B$6,2,FALSE()),O3889)</f>
        <v>Bengaluru</v>
      </c>
      <c r="Q3889" s="16" t="n">
        <f aca="false">IF(ISNUMBER(F3889),F3889,VALUE(SUBSTITUTE(SUBSTITUTE(F3889,"₹",""),",","")))</f>
        <v>523</v>
      </c>
      <c r="R3889" s="16" t="n">
        <f aca="false">IF(E3889=99,1,E3889)</f>
        <v>4</v>
      </c>
      <c r="S3889" s="16" t="n">
        <f aca="false">IF(G3889="",0,G3889)</f>
        <v>0.15</v>
      </c>
      <c r="T3889" s="16" t="str">
        <f aca="false">IF(I3889="","Unknown",IF(I3889="upi","UPI",I3889))</f>
        <v>Debit Card</v>
      </c>
      <c r="U3889" s="16" t="str">
        <f aca="false">IF(L3889="Yes","Y",IF(L3889="No","N",L3889))</f>
        <v>N</v>
      </c>
      <c r="V3889" s="19" t="n">
        <f aca="false">ROUND(R3889*Q3889*(1-S3889),2)</f>
        <v>1778.2</v>
      </c>
      <c r="W3889" s="16" t="str">
        <f aca="false">_xlfn.XLOOKUP(D3889,products!$A$2:$A$61,products!$C$2:$C$61,"Not found")</f>
        <v>Beauty</v>
      </c>
    </row>
    <row r="3890" customFormat="false" ht="15" hidden="false" customHeight="false" outlineLevel="0" collapsed="false">
      <c r="A3890" s="16" t="s">
        <v>5252</v>
      </c>
      <c r="B3890" s="16" t="s">
        <v>5244</v>
      </c>
      <c r="C3890" s="16" t="s">
        <v>3794</v>
      </c>
      <c r="D3890" s="16" t="s">
        <v>232</v>
      </c>
      <c r="E3890" s="16" t="n">
        <v>1</v>
      </c>
      <c r="F3890" s="16" t="n">
        <v>2074</v>
      </c>
      <c r="G3890" s="16" t="n">
        <v>0.1</v>
      </c>
      <c r="H3890" s="16" t="s">
        <v>70</v>
      </c>
      <c r="I3890" s="16" t="s">
        <v>71</v>
      </c>
      <c r="J3890" s="16" t="n">
        <v>5</v>
      </c>
      <c r="K3890" s="16" t="n">
        <v>4</v>
      </c>
      <c r="L3890" s="16" t="s">
        <v>41</v>
      </c>
      <c r="M3890" s="18" t="n">
        <f aca="false">IF(ISNUMBER(B3890),B3890,IF(MID(B3890,3,1)="-",DATE(VALUE(RIGHT(B3890,4)),VALUE(MID(B3890,4,2)),VALUE(LEFT(B3890,2))),DATE(VALUE(LEFT(B3890,4)),VALUE(MID(B3890,6,2)),VALUE(RIGHT(B3890,2)))))</f>
        <v>45963</v>
      </c>
      <c r="N3890" s="16" t="n">
        <f aca="false">MONTH(M3890)</f>
        <v>11</v>
      </c>
      <c r="O3890" s="16" t="str">
        <f aca="false">PROPER(TRIM(H3890))</f>
        <v>Pune</v>
      </c>
      <c r="P3890" s="16" t="str">
        <f aca="false">IFERROR(VLOOKUP(O3890,city_map!$A$2:$B$6,2,FALSE()),O3890)</f>
        <v>Pune</v>
      </c>
      <c r="Q3890" s="16" t="n">
        <f aca="false">IF(ISNUMBER(F3890),F3890,VALUE(SUBSTITUTE(SUBSTITUTE(F3890,"₹",""),",","")))</f>
        <v>2074</v>
      </c>
      <c r="R3890" s="16" t="n">
        <f aca="false">IF(E3890=99,1,E3890)</f>
        <v>1</v>
      </c>
      <c r="S3890" s="16" t="n">
        <f aca="false">IF(G3890="",0,G3890)</f>
        <v>0.1</v>
      </c>
      <c r="T3890" s="16" t="str">
        <f aca="false">IF(I3890="","Unknown",IF(I3890="upi","UPI",I3890))</f>
        <v>Credit Card</v>
      </c>
      <c r="U3890" s="16" t="str">
        <f aca="false">IF(L3890="Yes","Y",IF(L3890="No","N",L3890))</f>
        <v>N</v>
      </c>
      <c r="V3890" s="19" t="n">
        <f aca="false">ROUND(R3890*Q3890*(1-S3890),2)</f>
        <v>1866.6</v>
      </c>
      <c r="W3890" s="16" t="str">
        <f aca="false">_xlfn.XLOOKUP(D3890,products!$A$2:$A$61,products!$C$2:$C$61,"Not found")</f>
        <v>Electronics</v>
      </c>
    </row>
    <row r="3891" customFormat="false" ht="15" hidden="false" customHeight="false" outlineLevel="0" collapsed="false">
      <c r="A3891" s="16" t="s">
        <v>5253</v>
      </c>
      <c r="B3891" s="16" t="s">
        <v>5244</v>
      </c>
      <c r="C3891" s="16" t="s">
        <v>470</v>
      </c>
      <c r="D3891" s="16" t="s">
        <v>84</v>
      </c>
      <c r="E3891" s="16" t="n">
        <v>1</v>
      </c>
      <c r="F3891" s="16" t="n">
        <v>256</v>
      </c>
      <c r="G3891" s="16" t="n">
        <v>0.2</v>
      </c>
      <c r="H3891" s="16" t="s">
        <v>655</v>
      </c>
      <c r="I3891" s="16" t="s">
        <v>60</v>
      </c>
      <c r="J3891" s="16" t="n">
        <v>4</v>
      </c>
      <c r="K3891" s="16" t="n">
        <v>4</v>
      </c>
      <c r="L3891" s="16" t="s">
        <v>41</v>
      </c>
      <c r="M3891" s="18" t="n">
        <f aca="false">IF(ISNUMBER(B3891),B3891,IF(MID(B3891,3,1)="-",DATE(VALUE(RIGHT(B3891,4)),VALUE(MID(B3891,4,2)),VALUE(LEFT(B3891,2))),DATE(VALUE(LEFT(B3891,4)),VALUE(MID(B3891,6,2)),VALUE(RIGHT(B3891,2)))))</f>
        <v>45963</v>
      </c>
      <c r="N3891" s="16" t="n">
        <f aca="false">MONTH(M3891)</f>
        <v>11</v>
      </c>
      <c r="O3891" s="16" t="str">
        <f aca="false">PROPER(TRIM(H3891))</f>
        <v>Mumbai</v>
      </c>
      <c r="P3891" s="16" t="str">
        <f aca="false">IFERROR(VLOOKUP(O3891,city_map!$A$2:$B$6,2,FALSE()),O3891)</f>
        <v>Mumbai</v>
      </c>
      <c r="Q3891" s="16" t="n">
        <f aca="false">IF(ISNUMBER(F3891),F3891,VALUE(SUBSTITUTE(SUBSTITUTE(F3891,"₹",""),",","")))</f>
        <v>256</v>
      </c>
      <c r="R3891" s="16" t="n">
        <f aca="false">IF(E3891=99,1,E3891)</f>
        <v>1</v>
      </c>
      <c r="S3891" s="16" t="n">
        <f aca="false">IF(G3891="",0,G3891)</f>
        <v>0.2</v>
      </c>
      <c r="T3891" s="16" t="str">
        <f aca="false">IF(I3891="","Unknown",IF(I3891="upi","UPI",I3891))</f>
        <v>UPI</v>
      </c>
      <c r="U3891" s="16" t="str">
        <f aca="false">IF(L3891="Yes","Y",IF(L3891="No","N",L3891))</f>
        <v>N</v>
      </c>
      <c r="V3891" s="19" t="n">
        <f aca="false">ROUND(R3891*Q3891*(1-S3891),2)</f>
        <v>204.8</v>
      </c>
      <c r="W3891" s="16" t="str">
        <f aca="false">_xlfn.XLOOKUP(D3891,products!$A$2:$A$61,products!$C$2:$C$61,"Not found")</f>
        <v>Beauty</v>
      </c>
    </row>
    <row r="3892" customFormat="false" ht="15" hidden="false" customHeight="false" outlineLevel="0" collapsed="false">
      <c r="A3892" s="16" t="s">
        <v>5254</v>
      </c>
      <c r="B3892" s="16" t="s">
        <v>5244</v>
      </c>
      <c r="C3892" s="16" t="s">
        <v>1222</v>
      </c>
      <c r="D3892" s="16" t="s">
        <v>170</v>
      </c>
      <c r="E3892" s="16" t="n">
        <v>2</v>
      </c>
      <c r="F3892" s="16" t="n">
        <v>3307</v>
      </c>
      <c r="G3892" s="16" t="n">
        <v>0.3</v>
      </c>
      <c r="H3892" s="16" t="s">
        <v>46</v>
      </c>
      <c r="I3892" s="16" t="s">
        <v>71</v>
      </c>
      <c r="J3892" s="16" t="n">
        <v>6</v>
      </c>
      <c r="K3892" s="16" t="n">
        <v>3</v>
      </c>
      <c r="L3892" s="16" t="s">
        <v>57</v>
      </c>
      <c r="M3892" s="18" t="n">
        <f aca="false">IF(ISNUMBER(B3892),B3892,IF(MID(B3892,3,1)="-",DATE(VALUE(RIGHT(B3892,4)),VALUE(MID(B3892,4,2)),VALUE(LEFT(B3892,2))),DATE(VALUE(LEFT(B3892,4)),VALUE(MID(B3892,6,2)),VALUE(RIGHT(B3892,2)))))</f>
        <v>45963</v>
      </c>
      <c r="N3892" s="16" t="n">
        <f aca="false">MONTH(M3892)</f>
        <v>11</v>
      </c>
      <c r="O3892" s="16" t="str">
        <f aca="false">PROPER(TRIM(H3892))</f>
        <v>Chennai</v>
      </c>
      <c r="P3892" s="16" t="str">
        <f aca="false">IFERROR(VLOOKUP(O3892,city_map!$A$2:$B$6,2,FALSE()),O3892)</f>
        <v>Chennai</v>
      </c>
      <c r="Q3892" s="16" t="n">
        <f aca="false">IF(ISNUMBER(F3892),F3892,VALUE(SUBSTITUTE(SUBSTITUTE(F3892,"₹",""),",","")))</f>
        <v>3307</v>
      </c>
      <c r="R3892" s="16" t="n">
        <f aca="false">IF(E3892=99,1,E3892)</f>
        <v>2</v>
      </c>
      <c r="S3892" s="16" t="n">
        <f aca="false">IF(G3892="",0,G3892)</f>
        <v>0.3</v>
      </c>
      <c r="T3892" s="16" t="str">
        <f aca="false">IF(I3892="","Unknown",IF(I3892="upi","UPI",I3892))</f>
        <v>Credit Card</v>
      </c>
      <c r="U3892" s="16" t="str">
        <f aca="false">IF(L3892="Yes","Y",IF(L3892="No","N",L3892))</f>
        <v>Y</v>
      </c>
      <c r="V3892" s="19" t="n">
        <f aca="false">ROUND(R3892*Q3892*(1-S3892),2)</f>
        <v>4629.8</v>
      </c>
      <c r="W3892" s="16" t="str">
        <f aca="false">_xlfn.XLOOKUP(D3892,products!$A$2:$A$61,products!$C$2:$C$61,"Not found")</f>
        <v>Home</v>
      </c>
    </row>
    <row r="3893" customFormat="false" ht="15" hidden="false" customHeight="false" outlineLevel="0" collapsed="false">
      <c r="A3893" s="16" t="s">
        <v>5255</v>
      </c>
      <c r="B3893" s="16" t="s">
        <v>5244</v>
      </c>
      <c r="C3893" s="16" t="s">
        <v>1672</v>
      </c>
      <c r="D3893" s="16" t="s">
        <v>136</v>
      </c>
      <c r="E3893" s="16" t="n">
        <v>2</v>
      </c>
      <c r="F3893" s="16" t="n">
        <v>2281</v>
      </c>
      <c r="G3893" s="16" t="n">
        <v>0.25</v>
      </c>
      <c r="H3893" s="16" t="s">
        <v>130</v>
      </c>
      <c r="I3893" s="16" t="s">
        <v>60</v>
      </c>
      <c r="J3893" s="16" t="n">
        <v>5</v>
      </c>
      <c r="K3893" s="16" t="n">
        <v>5</v>
      </c>
      <c r="L3893" s="16" t="s">
        <v>41</v>
      </c>
      <c r="M3893" s="18" t="n">
        <f aca="false">IF(ISNUMBER(B3893),B3893,IF(MID(B3893,3,1)="-",DATE(VALUE(RIGHT(B3893,4)),VALUE(MID(B3893,4,2)),VALUE(LEFT(B3893,2))),DATE(VALUE(LEFT(B3893,4)),VALUE(MID(B3893,6,2)),VALUE(RIGHT(B3893,2)))))</f>
        <v>45963</v>
      </c>
      <c r="N3893" s="16" t="n">
        <f aca="false">MONTH(M3893)</f>
        <v>11</v>
      </c>
      <c r="O3893" s="16" t="str">
        <f aca="false">PROPER(TRIM(H3893))</f>
        <v>Bengaluru</v>
      </c>
      <c r="P3893" s="16" t="str">
        <f aca="false">IFERROR(VLOOKUP(O3893,city_map!$A$2:$B$6,2,FALSE()),O3893)</f>
        <v>Bengaluru</v>
      </c>
      <c r="Q3893" s="16" t="n">
        <f aca="false">IF(ISNUMBER(F3893),F3893,VALUE(SUBSTITUTE(SUBSTITUTE(F3893,"₹",""),",","")))</f>
        <v>2281</v>
      </c>
      <c r="R3893" s="16" t="n">
        <f aca="false">IF(E3893=99,1,E3893)</f>
        <v>2</v>
      </c>
      <c r="S3893" s="16" t="n">
        <f aca="false">IF(G3893="",0,G3893)</f>
        <v>0.25</v>
      </c>
      <c r="T3893" s="16" t="str">
        <f aca="false">IF(I3893="","Unknown",IF(I3893="upi","UPI",I3893))</f>
        <v>UPI</v>
      </c>
      <c r="U3893" s="16" t="str">
        <f aca="false">IF(L3893="Yes","Y",IF(L3893="No","N",L3893))</f>
        <v>N</v>
      </c>
      <c r="V3893" s="19" t="n">
        <f aca="false">ROUND(R3893*Q3893*(1-S3893),2)</f>
        <v>3421.5</v>
      </c>
      <c r="W3893" s="16" t="str">
        <f aca="false">_xlfn.XLOOKUP(D3893,products!$A$2:$A$61,products!$C$2:$C$61,"Not found")</f>
        <v>Electronics</v>
      </c>
    </row>
    <row r="3894" customFormat="false" ht="15" hidden="false" customHeight="false" outlineLevel="0" collapsed="false">
      <c r="A3894" s="16" t="s">
        <v>5256</v>
      </c>
      <c r="B3894" s="16" t="s">
        <v>5244</v>
      </c>
      <c r="C3894" s="16" t="s">
        <v>505</v>
      </c>
      <c r="D3894" s="16" t="s">
        <v>225</v>
      </c>
      <c r="E3894" s="16" t="n">
        <v>2</v>
      </c>
      <c r="F3894" s="16" t="n">
        <v>404</v>
      </c>
      <c r="G3894" s="16" t="n">
        <v>0.1</v>
      </c>
      <c r="H3894" s="16" t="s">
        <v>130</v>
      </c>
      <c r="I3894" s="16"/>
      <c r="J3894" s="16" t="n">
        <v>6</v>
      </c>
      <c r="K3894" s="16" t="n">
        <v>4</v>
      </c>
      <c r="L3894" s="16" t="s">
        <v>41</v>
      </c>
      <c r="M3894" s="18" t="n">
        <f aca="false">IF(ISNUMBER(B3894),B3894,IF(MID(B3894,3,1)="-",DATE(VALUE(RIGHT(B3894,4)),VALUE(MID(B3894,4,2)),VALUE(LEFT(B3894,2))),DATE(VALUE(LEFT(B3894,4)),VALUE(MID(B3894,6,2)),VALUE(RIGHT(B3894,2)))))</f>
        <v>45963</v>
      </c>
      <c r="N3894" s="16" t="n">
        <f aca="false">MONTH(M3894)</f>
        <v>11</v>
      </c>
      <c r="O3894" s="16" t="str">
        <f aca="false">PROPER(TRIM(H3894))</f>
        <v>Bengaluru</v>
      </c>
      <c r="P3894" s="16" t="str">
        <f aca="false">IFERROR(VLOOKUP(O3894,city_map!$A$2:$B$6,2,FALSE()),O3894)</f>
        <v>Bengaluru</v>
      </c>
      <c r="Q3894" s="16" t="n">
        <f aca="false">IF(ISNUMBER(F3894),F3894,VALUE(SUBSTITUTE(SUBSTITUTE(F3894,"₹",""),",","")))</f>
        <v>404</v>
      </c>
      <c r="R3894" s="16" t="n">
        <f aca="false">IF(E3894=99,1,E3894)</f>
        <v>2</v>
      </c>
      <c r="S3894" s="16" t="n">
        <f aca="false">IF(G3894="",0,G3894)</f>
        <v>0.1</v>
      </c>
      <c r="T3894" s="16" t="str">
        <f aca="false">IF(I3894="","Unknown",IF(I3894="upi","UPI",I3894))</f>
        <v>Unknown</v>
      </c>
      <c r="U3894" s="16" t="str">
        <f aca="false">IF(L3894="Yes","Y",IF(L3894="No","N",L3894))</f>
        <v>N</v>
      </c>
      <c r="V3894" s="19" t="n">
        <f aca="false">ROUND(R3894*Q3894*(1-S3894),2)</f>
        <v>727.2</v>
      </c>
      <c r="W3894" s="16" t="str">
        <f aca="false">_xlfn.XLOOKUP(D3894,products!$A$2:$A$61,products!$C$2:$C$61,"Not found")</f>
        <v>Books</v>
      </c>
    </row>
    <row r="3895" customFormat="false" ht="15" hidden="false" customHeight="false" outlineLevel="0" collapsed="false">
      <c r="A3895" s="16" t="s">
        <v>5257</v>
      </c>
      <c r="B3895" s="16" t="s">
        <v>5244</v>
      </c>
      <c r="C3895" s="16" t="s">
        <v>243</v>
      </c>
      <c r="D3895" s="16" t="s">
        <v>129</v>
      </c>
      <c r="E3895" s="16" t="n">
        <v>1</v>
      </c>
      <c r="F3895" s="16" t="n">
        <v>617</v>
      </c>
      <c r="G3895" s="16" t="n">
        <v>0.2</v>
      </c>
      <c r="H3895" s="16" t="s">
        <v>67</v>
      </c>
      <c r="I3895" s="16" t="s">
        <v>40</v>
      </c>
      <c r="J3895" s="16" t="n">
        <v>4</v>
      </c>
      <c r="K3895" s="16" t="n">
        <v>5</v>
      </c>
      <c r="L3895" s="16" t="s">
        <v>41</v>
      </c>
      <c r="M3895" s="18" t="n">
        <f aca="false">IF(ISNUMBER(B3895),B3895,IF(MID(B3895,3,1)="-",DATE(VALUE(RIGHT(B3895,4)),VALUE(MID(B3895,4,2)),VALUE(LEFT(B3895,2))),DATE(VALUE(LEFT(B3895,4)),VALUE(MID(B3895,6,2)),VALUE(RIGHT(B3895,2)))))</f>
        <v>45963</v>
      </c>
      <c r="N3895" s="16" t="n">
        <f aca="false">MONTH(M3895)</f>
        <v>11</v>
      </c>
      <c r="O3895" s="16" t="str">
        <f aca="false">PROPER(TRIM(H3895))</f>
        <v>Kolkata</v>
      </c>
      <c r="P3895" s="16" t="str">
        <f aca="false">IFERROR(VLOOKUP(O3895,city_map!$A$2:$B$6,2,FALSE()),O3895)</f>
        <v>Kolkata</v>
      </c>
      <c r="Q3895" s="16" t="n">
        <f aca="false">IF(ISNUMBER(F3895),F3895,VALUE(SUBSTITUTE(SUBSTITUTE(F3895,"₹",""),",","")))</f>
        <v>617</v>
      </c>
      <c r="R3895" s="16" t="n">
        <f aca="false">IF(E3895=99,1,E3895)</f>
        <v>1</v>
      </c>
      <c r="S3895" s="16" t="n">
        <f aca="false">IF(G3895="",0,G3895)</f>
        <v>0.2</v>
      </c>
      <c r="T3895" s="16" t="str">
        <f aca="false">IF(I3895="","Unknown",IF(I3895="upi","UPI",I3895))</f>
        <v>COD</v>
      </c>
      <c r="U3895" s="16" t="str">
        <f aca="false">IF(L3895="Yes","Y",IF(L3895="No","N",L3895))</f>
        <v>N</v>
      </c>
      <c r="V3895" s="19" t="n">
        <f aca="false">ROUND(R3895*Q3895*(1-S3895),2)</f>
        <v>493.6</v>
      </c>
      <c r="W3895" s="16" t="str">
        <f aca="false">_xlfn.XLOOKUP(D3895,products!$A$2:$A$61,products!$C$2:$C$61,"Not found")</f>
        <v>Beauty</v>
      </c>
    </row>
    <row r="3896" customFormat="false" ht="15" hidden="false" customHeight="false" outlineLevel="0" collapsed="false">
      <c r="A3896" s="16" t="s">
        <v>5258</v>
      </c>
      <c r="B3896" s="16" t="s">
        <v>5244</v>
      </c>
      <c r="C3896" s="16" t="s">
        <v>971</v>
      </c>
      <c r="D3896" s="16" t="s">
        <v>203</v>
      </c>
      <c r="E3896" s="16" t="n">
        <v>1</v>
      </c>
      <c r="F3896" s="16" t="n">
        <v>2498</v>
      </c>
      <c r="G3896" s="16" t="n">
        <v>0.1</v>
      </c>
      <c r="H3896" s="16" t="s">
        <v>39</v>
      </c>
      <c r="I3896" s="16" t="s">
        <v>40</v>
      </c>
      <c r="J3896" s="16" t="n">
        <v>6</v>
      </c>
      <c r="K3896" s="16" t="n">
        <v>4</v>
      </c>
      <c r="L3896" s="16" t="s">
        <v>41</v>
      </c>
      <c r="M3896" s="18" t="n">
        <f aca="false">IF(ISNUMBER(B3896),B3896,IF(MID(B3896,3,1)="-",DATE(VALUE(RIGHT(B3896,4)),VALUE(MID(B3896,4,2)),VALUE(LEFT(B3896,2))),DATE(VALUE(LEFT(B3896,4)),VALUE(MID(B3896,6,2)),VALUE(RIGHT(B3896,2)))))</f>
        <v>45963</v>
      </c>
      <c r="N3896" s="16" t="n">
        <f aca="false">MONTH(M3896)</f>
        <v>11</v>
      </c>
      <c r="O3896" s="16" t="str">
        <f aca="false">PROPER(TRIM(H3896))</f>
        <v>Delhi</v>
      </c>
      <c r="P3896" s="16" t="str">
        <f aca="false">IFERROR(VLOOKUP(O3896,city_map!$A$2:$B$6,2,FALSE()),O3896)</f>
        <v>Delhi</v>
      </c>
      <c r="Q3896" s="16" t="n">
        <f aca="false">IF(ISNUMBER(F3896),F3896,VALUE(SUBSTITUTE(SUBSTITUTE(F3896,"₹",""),",","")))</f>
        <v>2498</v>
      </c>
      <c r="R3896" s="16" t="n">
        <f aca="false">IF(E3896=99,1,E3896)</f>
        <v>1</v>
      </c>
      <c r="S3896" s="16" t="n">
        <f aca="false">IF(G3896="",0,G3896)</f>
        <v>0.1</v>
      </c>
      <c r="T3896" s="16" t="str">
        <f aca="false">IF(I3896="","Unknown",IF(I3896="upi","UPI",I3896))</f>
        <v>COD</v>
      </c>
      <c r="U3896" s="16" t="str">
        <f aca="false">IF(L3896="Yes","Y",IF(L3896="No","N",L3896))</f>
        <v>N</v>
      </c>
      <c r="V3896" s="19" t="n">
        <f aca="false">ROUND(R3896*Q3896*(1-S3896),2)</f>
        <v>2248.2</v>
      </c>
      <c r="W3896" s="16" t="str">
        <f aca="false">_xlfn.XLOOKUP(D3896,products!$A$2:$A$61,products!$C$2:$C$61,"Not found")</f>
        <v>Fashion</v>
      </c>
    </row>
    <row r="3897" customFormat="false" ht="15" hidden="false" customHeight="false" outlineLevel="0" collapsed="false">
      <c r="A3897" s="16" t="s">
        <v>5259</v>
      </c>
      <c r="B3897" s="16" t="s">
        <v>5244</v>
      </c>
      <c r="C3897" s="16" t="s">
        <v>2133</v>
      </c>
      <c r="D3897" s="16" t="s">
        <v>63</v>
      </c>
      <c r="E3897" s="16" t="n">
        <v>1</v>
      </c>
      <c r="F3897" s="16" t="n">
        <v>1552</v>
      </c>
      <c r="G3897" s="16" t="n">
        <v>0.15</v>
      </c>
      <c r="H3897" s="16" t="s">
        <v>67</v>
      </c>
      <c r="I3897" s="16" t="s">
        <v>40</v>
      </c>
      <c r="J3897" s="16" t="n">
        <v>3</v>
      </c>
      <c r="K3897" s="16" t="n">
        <v>5</v>
      </c>
      <c r="L3897" s="16" t="s">
        <v>41</v>
      </c>
      <c r="M3897" s="18" t="n">
        <f aca="false">IF(ISNUMBER(B3897),B3897,IF(MID(B3897,3,1)="-",DATE(VALUE(RIGHT(B3897,4)),VALUE(MID(B3897,4,2)),VALUE(LEFT(B3897,2))),DATE(VALUE(LEFT(B3897,4)),VALUE(MID(B3897,6,2)),VALUE(RIGHT(B3897,2)))))</f>
        <v>45963</v>
      </c>
      <c r="N3897" s="16" t="n">
        <f aca="false">MONTH(M3897)</f>
        <v>11</v>
      </c>
      <c r="O3897" s="16" t="str">
        <f aca="false">PROPER(TRIM(H3897))</f>
        <v>Kolkata</v>
      </c>
      <c r="P3897" s="16" t="str">
        <f aca="false">IFERROR(VLOOKUP(O3897,city_map!$A$2:$B$6,2,FALSE()),O3897)</f>
        <v>Kolkata</v>
      </c>
      <c r="Q3897" s="16" t="n">
        <f aca="false">IF(ISNUMBER(F3897),F3897,VALUE(SUBSTITUTE(SUBSTITUTE(F3897,"₹",""),",","")))</f>
        <v>1552</v>
      </c>
      <c r="R3897" s="16" t="n">
        <f aca="false">IF(E3897=99,1,E3897)</f>
        <v>1</v>
      </c>
      <c r="S3897" s="16" t="n">
        <f aca="false">IF(G3897="",0,G3897)</f>
        <v>0.15</v>
      </c>
      <c r="T3897" s="16" t="str">
        <f aca="false">IF(I3897="","Unknown",IF(I3897="upi","UPI",I3897))</f>
        <v>COD</v>
      </c>
      <c r="U3897" s="16" t="str">
        <f aca="false">IF(L3897="Yes","Y",IF(L3897="No","N",L3897))</f>
        <v>N</v>
      </c>
      <c r="V3897" s="19" t="n">
        <f aca="false">ROUND(R3897*Q3897*(1-S3897),2)</f>
        <v>1319.2</v>
      </c>
      <c r="W3897" s="16" t="str">
        <f aca="false">_xlfn.XLOOKUP(D3897,products!$A$2:$A$61,products!$C$2:$C$61,"Not found")</f>
        <v>Fashion</v>
      </c>
    </row>
    <row r="3898" customFormat="false" ht="15" hidden="false" customHeight="false" outlineLevel="0" collapsed="false">
      <c r="A3898" s="16" t="s">
        <v>5260</v>
      </c>
      <c r="B3898" s="16" t="s">
        <v>5244</v>
      </c>
      <c r="C3898" s="16" t="s">
        <v>1008</v>
      </c>
      <c r="D3898" s="16" t="s">
        <v>232</v>
      </c>
      <c r="E3898" s="16" t="n">
        <v>3</v>
      </c>
      <c r="F3898" s="16" t="n">
        <v>1907</v>
      </c>
      <c r="G3898" s="16" t="n">
        <v>0.1</v>
      </c>
      <c r="H3898" s="16" t="s">
        <v>208</v>
      </c>
      <c r="I3898" s="16" t="s">
        <v>60</v>
      </c>
      <c r="J3898" s="16" t="n">
        <v>7</v>
      </c>
      <c r="K3898" s="16" t="n">
        <v>3</v>
      </c>
      <c r="L3898" s="16" t="s">
        <v>41</v>
      </c>
      <c r="M3898" s="18" t="n">
        <f aca="false">IF(ISNUMBER(B3898),B3898,IF(MID(B3898,3,1)="-",DATE(VALUE(RIGHT(B3898,4)),VALUE(MID(B3898,4,2)),VALUE(LEFT(B3898,2))),DATE(VALUE(LEFT(B3898,4)),VALUE(MID(B3898,6,2)),VALUE(RIGHT(B3898,2)))))</f>
        <v>45963</v>
      </c>
      <c r="N3898" s="16" t="n">
        <f aca="false">MONTH(M3898)</f>
        <v>11</v>
      </c>
      <c r="O3898" s="16" t="str">
        <f aca="false">PROPER(TRIM(H3898))</f>
        <v>Jaipur</v>
      </c>
      <c r="P3898" s="16" t="str">
        <f aca="false">IFERROR(VLOOKUP(O3898,city_map!$A$2:$B$6,2,FALSE()),O3898)</f>
        <v>Jaipur</v>
      </c>
      <c r="Q3898" s="16" t="n">
        <f aca="false">IF(ISNUMBER(F3898),F3898,VALUE(SUBSTITUTE(SUBSTITUTE(F3898,"₹",""),",","")))</f>
        <v>1907</v>
      </c>
      <c r="R3898" s="16" t="n">
        <f aca="false">IF(E3898=99,1,E3898)</f>
        <v>3</v>
      </c>
      <c r="S3898" s="16" t="n">
        <f aca="false">IF(G3898="",0,G3898)</f>
        <v>0.1</v>
      </c>
      <c r="T3898" s="16" t="str">
        <f aca="false">IF(I3898="","Unknown",IF(I3898="upi","UPI",I3898))</f>
        <v>UPI</v>
      </c>
      <c r="U3898" s="16" t="str">
        <f aca="false">IF(L3898="Yes","Y",IF(L3898="No","N",L3898))</f>
        <v>N</v>
      </c>
      <c r="V3898" s="19" t="n">
        <f aca="false">ROUND(R3898*Q3898*(1-S3898),2)</f>
        <v>5148.9</v>
      </c>
      <c r="W3898" s="16" t="str">
        <f aca="false">_xlfn.XLOOKUP(D3898,products!$A$2:$A$61,products!$C$2:$C$61,"Not found")</f>
        <v>Electronics</v>
      </c>
    </row>
    <row r="3899" customFormat="false" ht="15" hidden="false" customHeight="false" outlineLevel="0" collapsed="false">
      <c r="A3899" s="16" t="s">
        <v>5261</v>
      </c>
      <c r="B3899" s="16" t="s">
        <v>5244</v>
      </c>
      <c r="C3899" s="16" t="s">
        <v>549</v>
      </c>
      <c r="D3899" s="16" t="s">
        <v>216</v>
      </c>
      <c r="E3899" s="16" t="n">
        <v>1</v>
      </c>
      <c r="F3899" s="16" t="n">
        <v>907</v>
      </c>
      <c r="G3899" s="16" t="n">
        <v>0.15</v>
      </c>
      <c r="H3899" s="16" t="s">
        <v>39</v>
      </c>
      <c r="I3899" s="16" t="s">
        <v>40</v>
      </c>
      <c r="J3899" s="16" t="n">
        <v>5</v>
      </c>
      <c r="K3899" s="16" t="n">
        <v>5</v>
      </c>
      <c r="L3899" s="16" t="s">
        <v>41</v>
      </c>
      <c r="M3899" s="18" t="n">
        <f aca="false">IF(ISNUMBER(B3899),B3899,IF(MID(B3899,3,1)="-",DATE(VALUE(RIGHT(B3899,4)),VALUE(MID(B3899,4,2)),VALUE(LEFT(B3899,2))),DATE(VALUE(LEFT(B3899,4)),VALUE(MID(B3899,6,2)),VALUE(RIGHT(B3899,2)))))</f>
        <v>45963</v>
      </c>
      <c r="N3899" s="16" t="n">
        <f aca="false">MONTH(M3899)</f>
        <v>11</v>
      </c>
      <c r="O3899" s="16" t="str">
        <f aca="false">PROPER(TRIM(H3899))</f>
        <v>Delhi</v>
      </c>
      <c r="P3899" s="16" t="str">
        <f aca="false">IFERROR(VLOOKUP(O3899,city_map!$A$2:$B$6,2,FALSE()),O3899)</f>
        <v>Delhi</v>
      </c>
      <c r="Q3899" s="16" t="n">
        <f aca="false">IF(ISNUMBER(F3899),F3899,VALUE(SUBSTITUTE(SUBSTITUTE(F3899,"₹",""),",","")))</f>
        <v>907</v>
      </c>
      <c r="R3899" s="16" t="n">
        <f aca="false">IF(E3899=99,1,E3899)</f>
        <v>1</v>
      </c>
      <c r="S3899" s="16" t="n">
        <f aca="false">IF(G3899="",0,G3899)</f>
        <v>0.15</v>
      </c>
      <c r="T3899" s="16" t="str">
        <f aca="false">IF(I3899="","Unknown",IF(I3899="upi","UPI",I3899))</f>
        <v>COD</v>
      </c>
      <c r="U3899" s="16" t="str">
        <f aca="false">IF(L3899="Yes","Y",IF(L3899="No","N",L3899))</f>
        <v>N</v>
      </c>
      <c r="V3899" s="19" t="n">
        <f aca="false">ROUND(R3899*Q3899*(1-S3899),2)</f>
        <v>770.95</v>
      </c>
      <c r="W3899" s="16" t="str">
        <f aca="false">_xlfn.XLOOKUP(D3899,products!$A$2:$A$61,products!$C$2:$C$61,"Not found")</f>
        <v>Books</v>
      </c>
    </row>
    <row r="3900" customFormat="false" ht="15" hidden="false" customHeight="false" outlineLevel="0" collapsed="false">
      <c r="A3900" s="16" t="s">
        <v>5262</v>
      </c>
      <c r="B3900" s="16" t="s">
        <v>5244</v>
      </c>
      <c r="C3900" s="16" t="s">
        <v>207</v>
      </c>
      <c r="D3900" s="16" t="s">
        <v>721</v>
      </c>
      <c r="E3900" s="16" t="n">
        <v>2</v>
      </c>
      <c r="F3900" s="16" t="n">
        <v>519</v>
      </c>
      <c r="G3900" s="16" t="n">
        <v>0.25</v>
      </c>
      <c r="H3900" s="16" t="s">
        <v>208</v>
      </c>
      <c r="I3900" s="16" t="s">
        <v>47</v>
      </c>
      <c r="J3900" s="16" t="n">
        <v>5</v>
      </c>
      <c r="K3900" s="16" t="n">
        <v>3</v>
      </c>
      <c r="L3900" s="16" t="s">
        <v>41</v>
      </c>
      <c r="M3900" s="18" t="n">
        <f aca="false">IF(ISNUMBER(B3900),B3900,IF(MID(B3900,3,1)="-",DATE(VALUE(RIGHT(B3900,4)),VALUE(MID(B3900,4,2)),VALUE(LEFT(B3900,2))),DATE(VALUE(LEFT(B3900,4)),VALUE(MID(B3900,6,2)),VALUE(RIGHT(B3900,2)))))</f>
        <v>45963</v>
      </c>
      <c r="N3900" s="16" t="n">
        <f aca="false">MONTH(M3900)</f>
        <v>11</v>
      </c>
      <c r="O3900" s="16" t="str">
        <f aca="false">PROPER(TRIM(H3900))</f>
        <v>Jaipur</v>
      </c>
      <c r="P3900" s="16" t="str">
        <f aca="false">IFERROR(VLOOKUP(O3900,city_map!$A$2:$B$6,2,FALSE()),O3900)</f>
        <v>Jaipur</v>
      </c>
      <c r="Q3900" s="16" t="n">
        <f aca="false">IF(ISNUMBER(F3900),F3900,VALUE(SUBSTITUTE(SUBSTITUTE(F3900,"₹",""),",","")))</f>
        <v>519</v>
      </c>
      <c r="R3900" s="16" t="n">
        <f aca="false">IF(E3900=99,1,E3900)</f>
        <v>2</v>
      </c>
      <c r="S3900" s="16" t="n">
        <f aca="false">IF(G3900="",0,G3900)</f>
        <v>0.25</v>
      </c>
      <c r="T3900" s="16" t="str">
        <f aca="false">IF(I3900="","Unknown",IF(I3900="upi","UPI",I3900))</f>
        <v>Debit Card</v>
      </c>
      <c r="U3900" s="16" t="str">
        <f aca="false">IF(L3900="Yes","Y",IF(L3900="No","N",L3900))</f>
        <v>N</v>
      </c>
      <c r="V3900" s="19" t="n">
        <f aca="false">ROUND(R3900*Q3900*(1-S3900),2)</f>
        <v>778.5</v>
      </c>
      <c r="W3900" s="16" t="str">
        <f aca="false">_xlfn.XLOOKUP(D3900,products!$A$2:$A$61,products!$C$2:$C$61,"Not found")</f>
        <v>Beauty</v>
      </c>
    </row>
    <row r="3901" customFormat="false" ht="15" hidden="false" customHeight="false" outlineLevel="0" collapsed="false">
      <c r="A3901" s="16" t="s">
        <v>5263</v>
      </c>
      <c r="B3901" s="16" t="s">
        <v>5244</v>
      </c>
      <c r="C3901" s="16" t="s">
        <v>3243</v>
      </c>
      <c r="D3901" s="16" t="s">
        <v>51</v>
      </c>
      <c r="E3901" s="16" t="n">
        <v>1</v>
      </c>
      <c r="F3901" s="16" t="n">
        <v>2281</v>
      </c>
      <c r="G3901" s="16" t="n">
        <v>0.2</v>
      </c>
      <c r="H3901" s="16" t="s">
        <v>56</v>
      </c>
      <c r="I3901" s="16" t="s">
        <v>60</v>
      </c>
      <c r="J3901" s="16" t="n">
        <v>5</v>
      </c>
      <c r="K3901" s="16" t="n">
        <v>4</v>
      </c>
      <c r="L3901" s="16" t="s">
        <v>41</v>
      </c>
      <c r="M3901" s="18" t="n">
        <f aca="false">IF(ISNUMBER(B3901),B3901,IF(MID(B3901,3,1)="-",DATE(VALUE(RIGHT(B3901,4)),VALUE(MID(B3901,4,2)),VALUE(LEFT(B3901,2))),DATE(VALUE(LEFT(B3901,4)),VALUE(MID(B3901,6,2)),VALUE(RIGHT(B3901,2)))))</f>
        <v>45963</v>
      </c>
      <c r="N3901" s="16" t="n">
        <f aca="false">MONTH(M3901)</f>
        <v>11</v>
      </c>
      <c r="O3901" s="16" t="str">
        <f aca="false">PROPER(TRIM(H3901))</f>
        <v>Lucknow</v>
      </c>
      <c r="P3901" s="16" t="str">
        <f aca="false">IFERROR(VLOOKUP(O3901,city_map!$A$2:$B$6,2,FALSE()),O3901)</f>
        <v>Lucknow</v>
      </c>
      <c r="Q3901" s="16" t="n">
        <f aca="false">IF(ISNUMBER(F3901),F3901,VALUE(SUBSTITUTE(SUBSTITUTE(F3901,"₹",""),",","")))</f>
        <v>2281</v>
      </c>
      <c r="R3901" s="16" t="n">
        <f aca="false">IF(E3901=99,1,E3901)</f>
        <v>1</v>
      </c>
      <c r="S3901" s="16" t="n">
        <f aca="false">IF(G3901="",0,G3901)</f>
        <v>0.2</v>
      </c>
      <c r="T3901" s="16" t="str">
        <f aca="false">IF(I3901="","Unknown",IF(I3901="upi","UPI",I3901))</f>
        <v>UPI</v>
      </c>
      <c r="U3901" s="16" t="str">
        <f aca="false">IF(L3901="Yes","Y",IF(L3901="No","N",L3901))</f>
        <v>N</v>
      </c>
      <c r="V3901" s="19" t="n">
        <f aca="false">ROUND(R3901*Q3901*(1-S3901),2)</f>
        <v>1824.8</v>
      </c>
      <c r="W3901" s="16" t="str">
        <f aca="false">_xlfn.XLOOKUP(D3901,products!$A$2:$A$61,products!$C$2:$C$61,"Not found")</f>
        <v>Fashion</v>
      </c>
    </row>
    <row r="3902" customFormat="false" ht="15" hidden="false" customHeight="false" outlineLevel="0" collapsed="false">
      <c r="A3902" s="16" t="s">
        <v>5264</v>
      </c>
      <c r="B3902" s="16" t="s">
        <v>5244</v>
      </c>
      <c r="C3902" s="16" t="s">
        <v>877</v>
      </c>
      <c r="D3902" s="16" t="s">
        <v>639</v>
      </c>
      <c r="E3902" s="16" t="n">
        <v>1</v>
      </c>
      <c r="F3902" s="16" t="n">
        <v>765</v>
      </c>
      <c r="G3902" s="16" t="n">
        <v>0.2</v>
      </c>
      <c r="H3902" s="16" t="s">
        <v>39</v>
      </c>
      <c r="I3902" s="16" t="s">
        <v>40</v>
      </c>
      <c r="J3902" s="16" t="n">
        <v>4</v>
      </c>
      <c r="K3902" s="16" t="n">
        <v>4</v>
      </c>
      <c r="L3902" s="16" t="s">
        <v>41</v>
      </c>
      <c r="M3902" s="18" t="n">
        <f aca="false">IF(ISNUMBER(B3902),B3902,IF(MID(B3902,3,1)="-",DATE(VALUE(RIGHT(B3902,4)),VALUE(MID(B3902,4,2)),VALUE(LEFT(B3902,2))),DATE(VALUE(LEFT(B3902,4)),VALUE(MID(B3902,6,2)),VALUE(RIGHT(B3902,2)))))</f>
        <v>45963</v>
      </c>
      <c r="N3902" s="16" t="n">
        <f aca="false">MONTH(M3902)</f>
        <v>11</v>
      </c>
      <c r="O3902" s="16" t="str">
        <f aca="false">PROPER(TRIM(H3902))</f>
        <v>Delhi</v>
      </c>
      <c r="P3902" s="16" t="str">
        <f aca="false">IFERROR(VLOOKUP(O3902,city_map!$A$2:$B$6,2,FALSE()),O3902)</f>
        <v>Delhi</v>
      </c>
      <c r="Q3902" s="16" t="n">
        <f aca="false">IF(ISNUMBER(F3902),F3902,VALUE(SUBSTITUTE(SUBSTITUTE(F3902,"₹",""),",","")))</f>
        <v>765</v>
      </c>
      <c r="R3902" s="16" t="n">
        <f aca="false">IF(E3902=99,1,E3902)</f>
        <v>1</v>
      </c>
      <c r="S3902" s="16" t="n">
        <f aca="false">IF(G3902="",0,G3902)</f>
        <v>0.2</v>
      </c>
      <c r="T3902" s="16" t="str">
        <f aca="false">IF(I3902="","Unknown",IF(I3902="upi","UPI",I3902))</f>
        <v>COD</v>
      </c>
      <c r="U3902" s="16" t="str">
        <f aca="false">IF(L3902="Yes","Y",IF(L3902="No","N",L3902))</f>
        <v>N</v>
      </c>
      <c r="V3902" s="19" t="n">
        <f aca="false">ROUND(R3902*Q3902*(1-S3902),2)</f>
        <v>612</v>
      </c>
      <c r="W3902" s="16" t="str">
        <f aca="false">_xlfn.XLOOKUP(D3902,products!$A$2:$A$61,products!$C$2:$C$61,"Not found")</f>
        <v>Beauty</v>
      </c>
    </row>
    <row r="3903" customFormat="false" ht="15" hidden="false" customHeight="false" outlineLevel="0" collapsed="false">
      <c r="A3903" s="16" t="s">
        <v>5265</v>
      </c>
      <c r="B3903" s="16" t="s">
        <v>5244</v>
      </c>
      <c r="C3903" s="16" t="s">
        <v>485</v>
      </c>
      <c r="D3903" s="16" t="s">
        <v>219</v>
      </c>
      <c r="E3903" s="16" t="n">
        <v>2</v>
      </c>
      <c r="F3903" s="16" t="n">
        <v>1249</v>
      </c>
      <c r="G3903" s="16" t="n">
        <v>0.1</v>
      </c>
      <c r="H3903" s="16" t="s">
        <v>81</v>
      </c>
      <c r="I3903" s="16" t="s">
        <v>60</v>
      </c>
      <c r="J3903" s="16" t="n">
        <v>6</v>
      </c>
      <c r="K3903" s="16" t="n">
        <v>4</v>
      </c>
      <c r="L3903" s="16" t="s">
        <v>41</v>
      </c>
      <c r="M3903" s="18" t="n">
        <f aca="false">IF(ISNUMBER(B3903),B3903,IF(MID(B3903,3,1)="-",DATE(VALUE(RIGHT(B3903,4)),VALUE(MID(B3903,4,2)),VALUE(LEFT(B3903,2))),DATE(VALUE(LEFT(B3903,4)),VALUE(MID(B3903,6,2)),VALUE(RIGHT(B3903,2)))))</f>
        <v>45963</v>
      </c>
      <c r="N3903" s="16" t="n">
        <f aca="false">MONTH(M3903)</f>
        <v>11</v>
      </c>
      <c r="O3903" s="16" t="str">
        <f aca="false">PROPER(TRIM(H3903))</f>
        <v>Hyderabad</v>
      </c>
      <c r="P3903" s="16" t="str">
        <f aca="false">IFERROR(VLOOKUP(O3903,city_map!$A$2:$B$6,2,FALSE()),O3903)</f>
        <v>Hyderabad</v>
      </c>
      <c r="Q3903" s="16" t="n">
        <f aca="false">IF(ISNUMBER(F3903),F3903,VALUE(SUBSTITUTE(SUBSTITUTE(F3903,"₹",""),",","")))</f>
        <v>1249</v>
      </c>
      <c r="R3903" s="16" t="n">
        <f aca="false">IF(E3903=99,1,E3903)</f>
        <v>2</v>
      </c>
      <c r="S3903" s="16" t="n">
        <f aca="false">IF(G3903="",0,G3903)</f>
        <v>0.1</v>
      </c>
      <c r="T3903" s="16" t="str">
        <f aca="false">IF(I3903="","Unknown",IF(I3903="upi","UPI",I3903))</f>
        <v>UPI</v>
      </c>
      <c r="U3903" s="16" t="str">
        <f aca="false">IF(L3903="Yes","Y",IF(L3903="No","N",L3903))</f>
        <v>N</v>
      </c>
      <c r="V3903" s="19" t="n">
        <f aca="false">ROUND(R3903*Q3903*(1-S3903),2)</f>
        <v>2248.2</v>
      </c>
      <c r="W3903" s="16" t="str">
        <f aca="false">_xlfn.XLOOKUP(D3903,products!$A$2:$A$61,products!$C$2:$C$61,"Not found")</f>
        <v>Electronics</v>
      </c>
    </row>
    <row r="3904" customFormat="false" ht="15" hidden="false" customHeight="false" outlineLevel="0" collapsed="false">
      <c r="A3904" s="16" t="s">
        <v>5266</v>
      </c>
      <c r="B3904" s="16" t="s">
        <v>5244</v>
      </c>
      <c r="C3904" s="16" t="s">
        <v>245</v>
      </c>
      <c r="D3904" s="16" t="s">
        <v>225</v>
      </c>
      <c r="E3904" s="16" t="n">
        <v>2</v>
      </c>
      <c r="F3904" s="16" t="n">
        <v>401</v>
      </c>
      <c r="G3904" s="16" t="n">
        <v>0.1</v>
      </c>
      <c r="H3904" s="16" t="s">
        <v>39</v>
      </c>
      <c r="I3904" s="16" t="s">
        <v>40</v>
      </c>
      <c r="J3904" s="16" t="n">
        <v>5</v>
      </c>
      <c r="K3904" s="16" t="n">
        <v>3</v>
      </c>
      <c r="L3904" s="16" t="s">
        <v>57</v>
      </c>
      <c r="M3904" s="18" t="n">
        <f aca="false">IF(ISNUMBER(B3904),B3904,IF(MID(B3904,3,1)="-",DATE(VALUE(RIGHT(B3904,4)),VALUE(MID(B3904,4,2)),VALUE(LEFT(B3904,2))),DATE(VALUE(LEFT(B3904,4)),VALUE(MID(B3904,6,2)),VALUE(RIGHT(B3904,2)))))</f>
        <v>45963</v>
      </c>
      <c r="N3904" s="16" t="n">
        <f aca="false">MONTH(M3904)</f>
        <v>11</v>
      </c>
      <c r="O3904" s="16" t="str">
        <f aca="false">PROPER(TRIM(H3904))</f>
        <v>Delhi</v>
      </c>
      <c r="P3904" s="16" t="str">
        <f aca="false">IFERROR(VLOOKUP(O3904,city_map!$A$2:$B$6,2,FALSE()),O3904)</f>
        <v>Delhi</v>
      </c>
      <c r="Q3904" s="16" t="n">
        <f aca="false">IF(ISNUMBER(F3904),F3904,VALUE(SUBSTITUTE(SUBSTITUTE(F3904,"₹",""),",","")))</f>
        <v>401</v>
      </c>
      <c r="R3904" s="16" t="n">
        <f aca="false">IF(E3904=99,1,E3904)</f>
        <v>2</v>
      </c>
      <c r="S3904" s="16" t="n">
        <f aca="false">IF(G3904="",0,G3904)</f>
        <v>0.1</v>
      </c>
      <c r="T3904" s="16" t="str">
        <f aca="false">IF(I3904="","Unknown",IF(I3904="upi","UPI",I3904))</f>
        <v>COD</v>
      </c>
      <c r="U3904" s="16" t="str">
        <f aca="false">IF(L3904="Yes","Y",IF(L3904="No","N",L3904))</f>
        <v>Y</v>
      </c>
      <c r="V3904" s="19" t="n">
        <f aca="false">ROUND(R3904*Q3904*(1-S3904),2)</f>
        <v>721.8</v>
      </c>
      <c r="W3904" s="16" t="str">
        <f aca="false">_xlfn.XLOOKUP(D3904,products!$A$2:$A$61,products!$C$2:$C$61,"Not found")</f>
        <v>Books</v>
      </c>
    </row>
    <row r="3905" customFormat="false" ht="15" hidden="false" customHeight="false" outlineLevel="0" collapsed="false">
      <c r="A3905" s="16" t="s">
        <v>5267</v>
      </c>
      <c r="B3905" s="16" t="s">
        <v>5244</v>
      </c>
      <c r="C3905" s="16" t="s">
        <v>507</v>
      </c>
      <c r="D3905" s="16" t="s">
        <v>203</v>
      </c>
      <c r="E3905" s="16" t="n">
        <v>2</v>
      </c>
      <c r="F3905" s="16" t="n">
        <v>2489</v>
      </c>
      <c r="G3905" s="16" t="n">
        <v>0.1</v>
      </c>
      <c r="H3905" s="16" t="s">
        <v>56</v>
      </c>
      <c r="I3905" s="16" t="s">
        <v>100</v>
      </c>
      <c r="J3905" s="16" t="n">
        <v>6</v>
      </c>
      <c r="K3905" s="16" t="n">
        <v>3</v>
      </c>
      <c r="L3905" s="16" t="s">
        <v>57</v>
      </c>
      <c r="M3905" s="18" t="n">
        <f aca="false">IF(ISNUMBER(B3905),B3905,IF(MID(B3905,3,1)="-",DATE(VALUE(RIGHT(B3905,4)),VALUE(MID(B3905,4,2)),VALUE(LEFT(B3905,2))),DATE(VALUE(LEFT(B3905,4)),VALUE(MID(B3905,6,2)),VALUE(RIGHT(B3905,2)))))</f>
        <v>45963</v>
      </c>
      <c r="N3905" s="16" t="n">
        <f aca="false">MONTH(M3905)</f>
        <v>11</v>
      </c>
      <c r="O3905" s="16" t="str">
        <f aca="false">PROPER(TRIM(H3905))</f>
        <v>Lucknow</v>
      </c>
      <c r="P3905" s="16" t="str">
        <f aca="false">IFERROR(VLOOKUP(O3905,city_map!$A$2:$B$6,2,FALSE()),O3905)</f>
        <v>Lucknow</v>
      </c>
      <c r="Q3905" s="16" t="n">
        <f aca="false">IF(ISNUMBER(F3905),F3905,VALUE(SUBSTITUTE(SUBSTITUTE(F3905,"₹",""),",","")))</f>
        <v>2489</v>
      </c>
      <c r="R3905" s="16" t="n">
        <f aca="false">IF(E3905=99,1,E3905)</f>
        <v>2</v>
      </c>
      <c r="S3905" s="16" t="n">
        <f aca="false">IF(G3905="",0,G3905)</f>
        <v>0.1</v>
      </c>
      <c r="T3905" s="16" t="str">
        <f aca="false">IF(I3905="","Unknown",IF(I3905="upi","UPI",I3905))</f>
        <v>Net Banking</v>
      </c>
      <c r="U3905" s="16" t="str">
        <f aca="false">IF(L3905="Yes","Y",IF(L3905="No","N",L3905))</f>
        <v>Y</v>
      </c>
      <c r="V3905" s="19" t="n">
        <f aca="false">ROUND(R3905*Q3905*(1-S3905),2)</f>
        <v>4480.2</v>
      </c>
      <c r="W3905" s="16" t="str">
        <f aca="false">_xlfn.XLOOKUP(D3905,products!$A$2:$A$61,products!$C$2:$C$61,"Not found")</f>
        <v>Fashion</v>
      </c>
    </row>
    <row r="3906" customFormat="false" ht="15" hidden="false" customHeight="false" outlineLevel="0" collapsed="false">
      <c r="A3906" s="16" t="s">
        <v>5268</v>
      </c>
      <c r="B3906" s="16" t="s">
        <v>5244</v>
      </c>
      <c r="C3906" s="16" t="s">
        <v>5269</v>
      </c>
      <c r="D3906" s="16" t="s">
        <v>222</v>
      </c>
      <c r="E3906" s="16" t="n">
        <v>2</v>
      </c>
      <c r="F3906" s="16" t="n">
        <v>1892</v>
      </c>
      <c r="G3906" s="16" t="n">
        <v>0.1</v>
      </c>
      <c r="H3906" s="16" t="s">
        <v>39</v>
      </c>
      <c r="I3906" s="16" t="s">
        <v>47</v>
      </c>
      <c r="J3906" s="16" t="n">
        <v>3</v>
      </c>
      <c r="K3906" s="16" t="n">
        <v>3</v>
      </c>
      <c r="L3906" s="16" t="s">
        <v>41</v>
      </c>
      <c r="M3906" s="18" t="n">
        <f aca="false">IF(ISNUMBER(B3906),B3906,IF(MID(B3906,3,1)="-",DATE(VALUE(RIGHT(B3906,4)),VALUE(MID(B3906,4,2)),VALUE(LEFT(B3906,2))),DATE(VALUE(LEFT(B3906,4)),VALUE(MID(B3906,6,2)),VALUE(RIGHT(B3906,2)))))</f>
        <v>45963</v>
      </c>
      <c r="N3906" s="16" t="n">
        <f aca="false">MONTH(M3906)</f>
        <v>11</v>
      </c>
      <c r="O3906" s="16" t="str">
        <f aca="false">PROPER(TRIM(H3906))</f>
        <v>Delhi</v>
      </c>
      <c r="P3906" s="16" t="str">
        <f aca="false">IFERROR(VLOOKUP(O3906,city_map!$A$2:$B$6,2,FALSE()),O3906)</f>
        <v>Delhi</v>
      </c>
      <c r="Q3906" s="16" t="n">
        <f aca="false">IF(ISNUMBER(F3906),F3906,VALUE(SUBSTITUTE(SUBSTITUTE(F3906,"₹",""),",","")))</f>
        <v>1892</v>
      </c>
      <c r="R3906" s="16" t="n">
        <f aca="false">IF(E3906=99,1,E3906)</f>
        <v>2</v>
      </c>
      <c r="S3906" s="16" t="n">
        <f aca="false">IF(G3906="",0,G3906)</f>
        <v>0.1</v>
      </c>
      <c r="T3906" s="16" t="str">
        <f aca="false">IF(I3906="","Unknown",IF(I3906="upi","UPI",I3906))</f>
        <v>Debit Card</v>
      </c>
      <c r="U3906" s="16" t="str">
        <f aca="false">IF(L3906="Yes","Y",IF(L3906="No","N",L3906))</f>
        <v>N</v>
      </c>
      <c r="V3906" s="19" t="n">
        <f aca="false">ROUND(R3906*Q3906*(1-S3906),2)</f>
        <v>3405.6</v>
      </c>
      <c r="W3906" s="16" t="str">
        <f aca="false">_xlfn.XLOOKUP(D3906,products!$A$2:$A$61,products!$C$2:$C$61,"Not found")</f>
        <v>Fashion</v>
      </c>
    </row>
    <row r="3907" customFormat="false" ht="15" hidden="false" customHeight="false" outlineLevel="0" collapsed="false">
      <c r="A3907" s="16" t="s">
        <v>5270</v>
      </c>
      <c r="B3907" s="16" t="s">
        <v>5244</v>
      </c>
      <c r="C3907" s="16" t="s">
        <v>1278</v>
      </c>
      <c r="D3907" s="16" t="s">
        <v>219</v>
      </c>
      <c r="E3907" s="16" t="n">
        <v>1</v>
      </c>
      <c r="F3907" s="16" t="n">
        <v>1274</v>
      </c>
      <c r="G3907" s="16" t="n">
        <v>0.1</v>
      </c>
      <c r="H3907" s="16" t="s">
        <v>89</v>
      </c>
      <c r="I3907" s="16" t="s">
        <v>40</v>
      </c>
      <c r="J3907" s="16" t="n">
        <v>4</v>
      </c>
      <c r="K3907" s="16" t="n">
        <v>4</v>
      </c>
      <c r="L3907" s="16" t="s">
        <v>41</v>
      </c>
      <c r="M3907" s="18" t="n">
        <f aca="false">IF(ISNUMBER(B3907),B3907,IF(MID(B3907,3,1)="-",DATE(VALUE(RIGHT(B3907,4)),VALUE(MID(B3907,4,2)),VALUE(LEFT(B3907,2))),DATE(VALUE(LEFT(B3907,4)),VALUE(MID(B3907,6,2)),VALUE(RIGHT(B3907,2)))))</f>
        <v>45963</v>
      </c>
      <c r="N3907" s="16" t="n">
        <f aca="false">MONTH(M3907)</f>
        <v>11</v>
      </c>
      <c r="O3907" s="16" t="str">
        <f aca="false">PROPER(TRIM(H3907))</f>
        <v>Ahmedabad</v>
      </c>
      <c r="P3907" s="16" t="str">
        <f aca="false">IFERROR(VLOOKUP(O3907,city_map!$A$2:$B$6,2,FALSE()),O3907)</f>
        <v>Ahmedabad</v>
      </c>
      <c r="Q3907" s="16" t="n">
        <f aca="false">IF(ISNUMBER(F3907),F3907,VALUE(SUBSTITUTE(SUBSTITUTE(F3907,"₹",""),",","")))</f>
        <v>1274</v>
      </c>
      <c r="R3907" s="16" t="n">
        <f aca="false">IF(E3907=99,1,E3907)</f>
        <v>1</v>
      </c>
      <c r="S3907" s="16" t="n">
        <f aca="false">IF(G3907="",0,G3907)</f>
        <v>0.1</v>
      </c>
      <c r="T3907" s="16" t="str">
        <f aca="false">IF(I3907="","Unknown",IF(I3907="upi","UPI",I3907))</f>
        <v>COD</v>
      </c>
      <c r="U3907" s="16" t="str">
        <f aca="false">IF(L3907="Yes","Y",IF(L3907="No","N",L3907))</f>
        <v>N</v>
      </c>
      <c r="V3907" s="19" t="n">
        <f aca="false">ROUND(R3907*Q3907*(1-S3907),2)</f>
        <v>1146.6</v>
      </c>
      <c r="W3907" s="16" t="str">
        <f aca="false">_xlfn.XLOOKUP(D3907,products!$A$2:$A$61,products!$C$2:$C$61,"Not found")</f>
        <v>Electronics</v>
      </c>
    </row>
    <row r="3908" customFormat="false" ht="15" hidden="false" customHeight="false" outlineLevel="0" collapsed="false">
      <c r="A3908" s="16" t="s">
        <v>5271</v>
      </c>
      <c r="B3908" s="16" t="s">
        <v>5244</v>
      </c>
      <c r="C3908" s="16" t="s">
        <v>2346</v>
      </c>
      <c r="D3908" s="16" t="s">
        <v>119</v>
      </c>
      <c r="E3908" s="16" t="n">
        <v>1</v>
      </c>
      <c r="F3908" s="16" t="n">
        <v>242</v>
      </c>
      <c r="G3908" s="16" t="n">
        <v>0.3</v>
      </c>
      <c r="H3908" s="16" t="s">
        <v>70</v>
      </c>
      <c r="I3908" s="16" t="s">
        <v>40</v>
      </c>
      <c r="J3908" s="16" t="n">
        <v>5</v>
      </c>
      <c r="K3908" s="16" t="n">
        <v>2</v>
      </c>
      <c r="L3908" s="16" t="s">
        <v>57</v>
      </c>
      <c r="M3908" s="18" t="n">
        <f aca="false">IF(ISNUMBER(B3908),B3908,IF(MID(B3908,3,1)="-",DATE(VALUE(RIGHT(B3908,4)),VALUE(MID(B3908,4,2)),VALUE(LEFT(B3908,2))),DATE(VALUE(LEFT(B3908,4)),VALUE(MID(B3908,6,2)),VALUE(RIGHT(B3908,2)))))</f>
        <v>45963</v>
      </c>
      <c r="N3908" s="16" t="n">
        <f aca="false">MONTH(M3908)</f>
        <v>11</v>
      </c>
      <c r="O3908" s="16" t="str">
        <f aca="false">PROPER(TRIM(H3908))</f>
        <v>Pune</v>
      </c>
      <c r="P3908" s="16" t="str">
        <f aca="false">IFERROR(VLOOKUP(O3908,city_map!$A$2:$B$6,2,FALSE()),O3908)</f>
        <v>Pune</v>
      </c>
      <c r="Q3908" s="16" t="n">
        <f aca="false">IF(ISNUMBER(F3908),F3908,VALUE(SUBSTITUTE(SUBSTITUTE(F3908,"₹",""),",","")))</f>
        <v>242</v>
      </c>
      <c r="R3908" s="16" t="n">
        <f aca="false">IF(E3908=99,1,E3908)</f>
        <v>1</v>
      </c>
      <c r="S3908" s="16" t="n">
        <f aca="false">IF(G3908="",0,G3908)</f>
        <v>0.3</v>
      </c>
      <c r="T3908" s="16" t="str">
        <f aca="false">IF(I3908="","Unknown",IF(I3908="upi","UPI",I3908))</f>
        <v>COD</v>
      </c>
      <c r="U3908" s="16" t="str">
        <f aca="false">IF(L3908="Yes","Y",IF(L3908="No","N",L3908))</f>
        <v>Y</v>
      </c>
      <c r="V3908" s="19" t="n">
        <f aca="false">ROUND(R3908*Q3908*(1-S3908),2)</f>
        <v>169.4</v>
      </c>
      <c r="W3908" s="16" t="str">
        <f aca="false">_xlfn.XLOOKUP(D3908,products!$A$2:$A$61,products!$C$2:$C$61,"Not found")</f>
        <v>Books</v>
      </c>
    </row>
    <row r="3909" customFormat="false" ht="15" hidden="false" customHeight="false" outlineLevel="0" collapsed="false">
      <c r="A3909" s="16" t="s">
        <v>5272</v>
      </c>
      <c r="B3909" s="16" t="s">
        <v>5244</v>
      </c>
      <c r="C3909" s="16" t="s">
        <v>231</v>
      </c>
      <c r="D3909" s="16" t="s">
        <v>142</v>
      </c>
      <c r="E3909" s="16" t="n">
        <v>1</v>
      </c>
      <c r="F3909" s="16" t="n">
        <v>609</v>
      </c>
      <c r="G3909" s="16" t="n">
        <v>0.1</v>
      </c>
      <c r="H3909" s="16" t="s">
        <v>112</v>
      </c>
      <c r="I3909" s="16" t="s">
        <v>123</v>
      </c>
      <c r="J3909" s="16" t="n">
        <v>3</v>
      </c>
      <c r="K3909" s="16" t="n">
        <v>4</v>
      </c>
      <c r="L3909" s="16" t="s">
        <v>41</v>
      </c>
      <c r="M3909" s="18" t="n">
        <f aca="false">IF(ISNUMBER(B3909),B3909,IF(MID(B3909,3,1)="-",DATE(VALUE(RIGHT(B3909,4)),VALUE(MID(B3909,4,2)),VALUE(LEFT(B3909,2))),DATE(VALUE(LEFT(B3909,4)),VALUE(MID(B3909,6,2)),VALUE(RIGHT(B3909,2)))))</f>
        <v>45963</v>
      </c>
      <c r="N3909" s="16" t="n">
        <f aca="false">MONTH(M3909)</f>
        <v>11</v>
      </c>
      <c r="O3909" s="16" t="str">
        <f aca="false">PROPER(TRIM(H3909))</f>
        <v>Mumbai</v>
      </c>
      <c r="P3909" s="16" t="str">
        <f aca="false">IFERROR(VLOOKUP(O3909,city_map!$A$2:$B$6,2,FALSE()),O3909)</f>
        <v>Mumbai</v>
      </c>
      <c r="Q3909" s="16" t="n">
        <f aca="false">IF(ISNUMBER(F3909),F3909,VALUE(SUBSTITUTE(SUBSTITUTE(F3909,"₹",""),",","")))</f>
        <v>609</v>
      </c>
      <c r="R3909" s="16" t="n">
        <f aca="false">IF(E3909=99,1,E3909)</f>
        <v>1</v>
      </c>
      <c r="S3909" s="16" t="n">
        <f aca="false">IF(G3909="",0,G3909)</f>
        <v>0.1</v>
      </c>
      <c r="T3909" s="16" t="str">
        <f aca="false">IF(I3909="","Unknown",IF(I3909="upi","UPI",I3909))</f>
        <v>UPI</v>
      </c>
      <c r="U3909" s="16" t="str">
        <f aca="false">IF(L3909="Yes","Y",IF(L3909="No","N",L3909))</f>
        <v>N</v>
      </c>
      <c r="V3909" s="19" t="n">
        <f aca="false">ROUND(R3909*Q3909*(1-S3909),2)</f>
        <v>548.1</v>
      </c>
      <c r="W3909" s="16" t="str">
        <f aca="false">_xlfn.XLOOKUP(D3909,products!$A$2:$A$61,products!$C$2:$C$61,"Not found")</f>
        <v>Home</v>
      </c>
    </row>
    <row r="3910" customFormat="false" ht="15" hidden="false" customHeight="false" outlineLevel="0" collapsed="false">
      <c r="A3910" s="16" t="s">
        <v>5273</v>
      </c>
      <c r="B3910" s="16" t="s">
        <v>5244</v>
      </c>
      <c r="C3910" s="16" t="s">
        <v>1176</v>
      </c>
      <c r="D3910" s="16" t="s">
        <v>133</v>
      </c>
      <c r="E3910" s="16" t="n">
        <v>2</v>
      </c>
      <c r="F3910" s="16" t="n">
        <v>601</v>
      </c>
      <c r="G3910" s="16" t="n">
        <v>0.1</v>
      </c>
      <c r="H3910" s="16" t="s">
        <v>39</v>
      </c>
      <c r="I3910" s="16" t="s">
        <v>71</v>
      </c>
      <c r="J3910" s="16" t="n">
        <v>4</v>
      </c>
      <c r="K3910" s="16" t="n">
        <v>4</v>
      </c>
      <c r="L3910" s="16" t="s">
        <v>41</v>
      </c>
      <c r="M3910" s="18" t="n">
        <f aca="false">IF(ISNUMBER(B3910),B3910,IF(MID(B3910,3,1)="-",DATE(VALUE(RIGHT(B3910,4)),VALUE(MID(B3910,4,2)),VALUE(LEFT(B3910,2))),DATE(VALUE(LEFT(B3910,4)),VALUE(MID(B3910,6,2)),VALUE(RIGHT(B3910,2)))))</f>
        <v>45963</v>
      </c>
      <c r="N3910" s="16" t="n">
        <f aca="false">MONTH(M3910)</f>
        <v>11</v>
      </c>
      <c r="O3910" s="16" t="str">
        <f aca="false">PROPER(TRIM(H3910))</f>
        <v>Delhi</v>
      </c>
      <c r="P3910" s="16" t="str">
        <f aca="false">IFERROR(VLOOKUP(O3910,city_map!$A$2:$B$6,2,FALSE()),O3910)</f>
        <v>Delhi</v>
      </c>
      <c r="Q3910" s="16" t="n">
        <f aca="false">IF(ISNUMBER(F3910),F3910,VALUE(SUBSTITUTE(SUBSTITUTE(F3910,"₹",""),",","")))</f>
        <v>601</v>
      </c>
      <c r="R3910" s="16" t="n">
        <f aca="false">IF(E3910=99,1,E3910)</f>
        <v>2</v>
      </c>
      <c r="S3910" s="16" t="n">
        <f aca="false">IF(G3910="",0,G3910)</f>
        <v>0.1</v>
      </c>
      <c r="T3910" s="16" t="str">
        <f aca="false">IF(I3910="","Unknown",IF(I3910="upi","UPI",I3910))</f>
        <v>Credit Card</v>
      </c>
      <c r="U3910" s="16" t="str">
        <f aca="false">IF(L3910="Yes","Y",IF(L3910="No","N",L3910))</f>
        <v>N</v>
      </c>
      <c r="V3910" s="19" t="n">
        <f aca="false">ROUND(R3910*Q3910*(1-S3910),2)</f>
        <v>1081.8</v>
      </c>
      <c r="W3910" s="16" t="str">
        <f aca="false">_xlfn.XLOOKUP(D3910,products!$A$2:$A$61,products!$C$2:$C$61,"Not found")</f>
        <v>Books</v>
      </c>
    </row>
    <row r="3911" customFormat="false" ht="15" hidden="false" customHeight="false" outlineLevel="0" collapsed="false">
      <c r="A3911" s="16" t="s">
        <v>5274</v>
      </c>
      <c r="B3911" s="16" t="s">
        <v>5244</v>
      </c>
      <c r="C3911" s="16" t="s">
        <v>151</v>
      </c>
      <c r="D3911" s="16" t="s">
        <v>95</v>
      </c>
      <c r="E3911" s="16" t="n">
        <v>2</v>
      </c>
      <c r="F3911" s="16" t="n">
        <v>1479</v>
      </c>
      <c r="G3911" s="16" t="n">
        <v>0.15</v>
      </c>
      <c r="H3911" s="16" t="s">
        <v>527</v>
      </c>
      <c r="I3911" s="16" t="s">
        <v>71</v>
      </c>
      <c r="J3911" s="16" t="n">
        <v>3</v>
      </c>
      <c r="K3911" s="16" t="n">
        <v>5</v>
      </c>
      <c r="L3911" s="16" t="s">
        <v>41</v>
      </c>
      <c r="M3911" s="18" t="n">
        <f aca="false">IF(ISNUMBER(B3911),B3911,IF(MID(B3911,3,1)="-",DATE(VALUE(RIGHT(B3911,4)),VALUE(MID(B3911,4,2)),VALUE(LEFT(B3911,2))),DATE(VALUE(LEFT(B3911,4)),VALUE(MID(B3911,6,2)),VALUE(RIGHT(B3911,2)))))</f>
        <v>45963</v>
      </c>
      <c r="N3911" s="16" t="n">
        <f aca="false">MONTH(M3911)</f>
        <v>11</v>
      </c>
      <c r="O3911" s="16" t="str">
        <f aca="false">PROPER(TRIM(H3911))</f>
        <v>Bangalore</v>
      </c>
      <c r="P3911" s="16" t="str">
        <f aca="false">IFERROR(VLOOKUP(O3911,city_map!$A$2:$B$6,2,FALSE()),O3911)</f>
        <v>Bengaluru</v>
      </c>
      <c r="Q3911" s="16" t="n">
        <f aca="false">IF(ISNUMBER(F3911),F3911,VALUE(SUBSTITUTE(SUBSTITUTE(F3911,"₹",""),",","")))</f>
        <v>1479</v>
      </c>
      <c r="R3911" s="16" t="n">
        <f aca="false">IF(E3911=99,1,E3911)</f>
        <v>2</v>
      </c>
      <c r="S3911" s="16" t="n">
        <f aca="false">IF(G3911="",0,G3911)</f>
        <v>0.15</v>
      </c>
      <c r="T3911" s="16" t="str">
        <f aca="false">IF(I3911="","Unknown",IF(I3911="upi","UPI",I3911))</f>
        <v>Credit Card</v>
      </c>
      <c r="U3911" s="16" t="str">
        <f aca="false">IF(L3911="Yes","Y",IF(L3911="No","N",L3911))</f>
        <v>N</v>
      </c>
      <c r="V3911" s="19" t="n">
        <f aca="false">ROUND(R3911*Q3911*(1-S3911),2)</f>
        <v>2514.3</v>
      </c>
      <c r="W3911" s="16" t="str">
        <f aca="false">_xlfn.XLOOKUP(D3911,products!$A$2:$A$61,products!$C$2:$C$61,"Not found")</f>
        <v>Electronics</v>
      </c>
    </row>
    <row r="3912" customFormat="false" ht="15" hidden="false" customHeight="false" outlineLevel="0" collapsed="false">
      <c r="A3912" s="16" t="s">
        <v>5275</v>
      </c>
      <c r="B3912" s="16" t="s">
        <v>5244</v>
      </c>
      <c r="C3912" s="16" t="s">
        <v>4920</v>
      </c>
      <c r="D3912" s="16" t="s">
        <v>222</v>
      </c>
      <c r="E3912" s="16" t="n">
        <v>1</v>
      </c>
      <c r="F3912" s="16" t="n">
        <v>1963</v>
      </c>
      <c r="G3912" s="16" t="n">
        <v>0.2</v>
      </c>
      <c r="H3912" s="16" t="s">
        <v>130</v>
      </c>
      <c r="I3912" s="16" t="s">
        <v>60</v>
      </c>
      <c r="J3912" s="16" t="n">
        <v>3</v>
      </c>
      <c r="K3912" s="16" t="n">
        <v>4</v>
      </c>
      <c r="L3912" s="16" t="s">
        <v>41</v>
      </c>
      <c r="M3912" s="18" t="n">
        <f aca="false">IF(ISNUMBER(B3912),B3912,IF(MID(B3912,3,1)="-",DATE(VALUE(RIGHT(B3912,4)),VALUE(MID(B3912,4,2)),VALUE(LEFT(B3912,2))),DATE(VALUE(LEFT(B3912,4)),VALUE(MID(B3912,6,2)),VALUE(RIGHT(B3912,2)))))</f>
        <v>45963</v>
      </c>
      <c r="N3912" s="16" t="n">
        <f aca="false">MONTH(M3912)</f>
        <v>11</v>
      </c>
      <c r="O3912" s="16" t="str">
        <f aca="false">PROPER(TRIM(H3912))</f>
        <v>Bengaluru</v>
      </c>
      <c r="P3912" s="16" t="str">
        <f aca="false">IFERROR(VLOOKUP(O3912,city_map!$A$2:$B$6,2,FALSE()),O3912)</f>
        <v>Bengaluru</v>
      </c>
      <c r="Q3912" s="16" t="n">
        <f aca="false">IF(ISNUMBER(F3912),F3912,VALUE(SUBSTITUTE(SUBSTITUTE(F3912,"₹",""),",","")))</f>
        <v>1963</v>
      </c>
      <c r="R3912" s="16" t="n">
        <f aca="false">IF(E3912=99,1,E3912)</f>
        <v>1</v>
      </c>
      <c r="S3912" s="16" t="n">
        <f aca="false">IF(G3912="",0,G3912)</f>
        <v>0.2</v>
      </c>
      <c r="T3912" s="16" t="str">
        <f aca="false">IF(I3912="","Unknown",IF(I3912="upi","UPI",I3912))</f>
        <v>UPI</v>
      </c>
      <c r="U3912" s="16" t="str">
        <f aca="false">IF(L3912="Yes","Y",IF(L3912="No","N",L3912))</f>
        <v>N</v>
      </c>
      <c r="V3912" s="19" t="n">
        <f aca="false">ROUND(R3912*Q3912*(1-S3912),2)</f>
        <v>1570.4</v>
      </c>
      <c r="W3912" s="16" t="str">
        <f aca="false">_xlfn.XLOOKUP(D3912,products!$A$2:$A$61,products!$C$2:$C$61,"Not found")</f>
        <v>Fashion</v>
      </c>
    </row>
    <row r="3913" customFormat="false" ht="15" hidden="false" customHeight="false" outlineLevel="0" collapsed="false">
      <c r="A3913" s="16" t="s">
        <v>5276</v>
      </c>
      <c r="B3913" s="16" t="s">
        <v>5244</v>
      </c>
      <c r="C3913" s="16" t="s">
        <v>1068</v>
      </c>
      <c r="D3913" s="16" t="s">
        <v>80</v>
      </c>
      <c r="E3913" s="16" t="n">
        <v>2</v>
      </c>
      <c r="F3913" s="16" t="n">
        <v>1561</v>
      </c>
      <c r="G3913" s="16" t="n">
        <v>0.3</v>
      </c>
      <c r="H3913" s="16" t="s">
        <v>46</v>
      </c>
      <c r="I3913" s="16" t="s">
        <v>71</v>
      </c>
      <c r="J3913" s="16" t="n">
        <v>5</v>
      </c>
      <c r="K3913" s="16"/>
      <c r="L3913" s="16" t="s">
        <v>41</v>
      </c>
      <c r="M3913" s="18" t="n">
        <f aca="false">IF(ISNUMBER(B3913),B3913,IF(MID(B3913,3,1)="-",DATE(VALUE(RIGHT(B3913,4)),VALUE(MID(B3913,4,2)),VALUE(LEFT(B3913,2))),DATE(VALUE(LEFT(B3913,4)),VALUE(MID(B3913,6,2)),VALUE(RIGHT(B3913,2)))))</f>
        <v>45963</v>
      </c>
      <c r="N3913" s="16" t="n">
        <f aca="false">MONTH(M3913)</f>
        <v>11</v>
      </c>
      <c r="O3913" s="16" t="str">
        <f aca="false">PROPER(TRIM(H3913))</f>
        <v>Chennai</v>
      </c>
      <c r="P3913" s="16" t="str">
        <f aca="false">IFERROR(VLOOKUP(O3913,city_map!$A$2:$B$6,2,FALSE()),O3913)</f>
        <v>Chennai</v>
      </c>
      <c r="Q3913" s="16" t="n">
        <f aca="false">IF(ISNUMBER(F3913),F3913,VALUE(SUBSTITUTE(SUBSTITUTE(F3913,"₹",""),",","")))</f>
        <v>1561</v>
      </c>
      <c r="R3913" s="16" t="n">
        <f aca="false">IF(E3913=99,1,E3913)</f>
        <v>2</v>
      </c>
      <c r="S3913" s="16" t="n">
        <f aca="false">IF(G3913="",0,G3913)</f>
        <v>0.3</v>
      </c>
      <c r="T3913" s="16" t="str">
        <f aca="false">IF(I3913="","Unknown",IF(I3913="upi","UPI",I3913))</f>
        <v>Credit Card</v>
      </c>
      <c r="U3913" s="16" t="str">
        <f aca="false">IF(L3913="Yes","Y",IF(L3913="No","N",L3913))</f>
        <v>N</v>
      </c>
      <c r="V3913" s="19" t="n">
        <f aca="false">ROUND(R3913*Q3913*(1-S3913),2)</f>
        <v>2185.4</v>
      </c>
      <c r="W3913" s="16" t="str">
        <f aca="false">_xlfn.XLOOKUP(D3913,products!$A$2:$A$61,products!$C$2:$C$61,"Not found")</f>
        <v>Beauty</v>
      </c>
    </row>
    <row r="3914" customFormat="false" ht="15" hidden="false" customHeight="false" outlineLevel="0" collapsed="false">
      <c r="A3914" s="16" t="s">
        <v>5277</v>
      </c>
      <c r="B3914" s="16" t="s">
        <v>5244</v>
      </c>
      <c r="C3914" s="16" t="s">
        <v>1634</v>
      </c>
      <c r="D3914" s="16" t="s">
        <v>254</v>
      </c>
      <c r="E3914" s="16" t="n">
        <v>1</v>
      </c>
      <c r="F3914" s="16" t="n">
        <v>1013</v>
      </c>
      <c r="G3914" s="16" t="n">
        <v>0.1</v>
      </c>
      <c r="H3914" s="16" t="s">
        <v>130</v>
      </c>
      <c r="I3914" s="16" t="s">
        <v>100</v>
      </c>
      <c r="J3914" s="16" t="n">
        <v>6</v>
      </c>
      <c r="K3914" s="16" t="n">
        <v>3</v>
      </c>
      <c r="L3914" s="16" t="s">
        <v>57</v>
      </c>
      <c r="M3914" s="18" t="n">
        <f aca="false">IF(ISNUMBER(B3914),B3914,IF(MID(B3914,3,1)="-",DATE(VALUE(RIGHT(B3914,4)),VALUE(MID(B3914,4,2)),VALUE(LEFT(B3914,2))),DATE(VALUE(LEFT(B3914,4)),VALUE(MID(B3914,6,2)),VALUE(RIGHT(B3914,2)))))</f>
        <v>45963</v>
      </c>
      <c r="N3914" s="16" t="n">
        <f aca="false">MONTH(M3914)</f>
        <v>11</v>
      </c>
      <c r="O3914" s="16" t="str">
        <f aca="false">PROPER(TRIM(H3914))</f>
        <v>Bengaluru</v>
      </c>
      <c r="P3914" s="16" t="str">
        <f aca="false">IFERROR(VLOOKUP(O3914,city_map!$A$2:$B$6,2,FALSE()),O3914)</f>
        <v>Bengaluru</v>
      </c>
      <c r="Q3914" s="16" t="n">
        <f aca="false">IF(ISNUMBER(F3914),F3914,VALUE(SUBSTITUTE(SUBSTITUTE(F3914,"₹",""),",","")))</f>
        <v>1013</v>
      </c>
      <c r="R3914" s="16" t="n">
        <f aca="false">IF(E3914=99,1,E3914)</f>
        <v>1</v>
      </c>
      <c r="S3914" s="16" t="n">
        <f aca="false">IF(G3914="",0,G3914)</f>
        <v>0.1</v>
      </c>
      <c r="T3914" s="16" t="str">
        <f aca="false">IF(I3914="","Unknown",IF(I3914="upi","UPI",I3914))</f>
        <v>Net Banking</v>
      </c>
      <c r="U3914" s="16" t="str">
        <f aca="false">IF(L3914="Yes","Y",IF(L3914="No","N",L3914))</f>
        <v>Y</v>
      </c>
      <c r="V3914" s="19" t="n">
        <f aca="false">ROUND(R3914*Q3914*(1-S3914),2)</f>
        <v>911.7</v>
      </c>
      <c r="W3914" s="16" t="str">
        <f aca="false">_xlfn.XLOOKUP(D3914,products!$A$2:$A$61,products!$C$2:$C$61,"Not found")</f>
        <v>Fashion</v>
      </c>
    </row>
    <row r="3915" customFormat="false" ht="15" hidden="false" customHeight="false" outlineLevel="0" collapsed="false">
      <c r="A3915" s="16" t="s">
        <v>5278</v>
      </c>
      <c r="B3915" s="16" t="s">
        <v>5244</v>
      </c>
      <c r="C3915" s="16" t="s">
        <v>1034</v>
      </c>
      <c r="D3915" s="16" t="s">
        <v>308</v>
      </c>
      <c r="E3915" s="16" t="n">
        <v>1</v>
      </c>
      <c r="F3915" s="16" t="n">
        <v>208</v>
      </c>
      <c r="G3915" s="16" t="n">
        <v>0.15</v>
      </c>
      <c r="H3915" s="16" t="s">
        <v>130</v>
      </c>
      <c r="I3915" s="16" t="s">
        <v>100</v>
      </c>
      <c r="J3915" s="16" t="n">
        <v>5</v>
      </c>
      <c r="K3915" s="16" t="n">
        <v>4</v>
      </c>
      <c r="L3915" s="16" t="s">
        <v>41</v>
      </c>
      <c r="M3915" s="18" t="n">
        <f aca="false">IF(ISNUMBER(B3915),B3915,IF(MID(B3915,3,1)="-",DATE(VALUE(RIGHT(B3915,4)),VALUE(MID(B3915,4,2)),VALUE(LEFT(B3915,2))),DATE(VALUE(LEFT(B3915,4)),VALUE(MID(B3915,6,2)),VALUE(RIGHT(B3915,2)))))</f>
        <v>45963</v>
      </c>
      <c r="N3915" s="16" t="n">
        <f aca="false">MONTH(M3915)</f>
        <v>11</v>
      </c>
      <c r="O3915" s="16" t="str">
        <f aca="false">PROPER(TRIM(H3915))</f>
        <v>Bengaluru</v>
      </c>
      <c r="P3915" s="16" t="str">
        <f aca="false">IFERROR(VLOOKUP(O3915,city_map!$A$2:$B$6,2,FALSE()),O3915)</f>
        <v>Bengaluru</v>
      </c>
      <c r="Q3915" s="16" t="n">
        <f aca="false">IF(ISNUMBER(F3915),F3915,VALUE(SUBSTITUTE(SUBSTITUTE(F3915,"₹",""),",","")))</f>
        <v>208</v>
      </c>
      <c r="R3915" s="16" t="n">
        <f aca="false">IF(E3915=99,1,E3915)</f>
        <v>1</v>
      </c>
      <c r="S3915" s="16" t="n">
        <f aca="false">IF(G3915="",0,G3915)</f>
        <v>0.15</v>
      </c>
      <c r="T3915" s="16" t="str">
        <f aca="false">IF(I3915="","Unknown",IF(I3915="upi","UPI",I3915))</f>
        <v>Net Banking</v>
      </c>
      <c r="U3915" s="16" t="str">
        <f aca="false">IF(L3915="Yes","Y",IF(L3915="No","N",L3915))</f>
        <v>N</v>
      </c>
      <c r="V3915" s="19" t="n">
        <f aca="false">ROUND(R3915*Q3915*(1-S3915),2)</f>
        <v>176.8</v>
      </c>
      <c r="W3915" s="16" t="str">
        <f aca="false">_xlfn.XLOOKUP(D3915,products!$A$2:$A$61,products!$C$2:$C$61,"Not found")</f>
        <v>Beauty</v>
      </c>
    </row>
    <row r="3916" customFormat="false" ht="15" hidden="false" customHeight="false" outlineLevel="0" collapsed="false">
      <c r="A3916" s="16" t="s">
        <v>5279</v>
      </c>
      <c r="B3916" s="16" t="s">
        <v>5244</v>
      </c>
      <c r="C3916" s="16" t="s">
        <v>1081</v>
      </c>
      <c r="D3916" s="16" t="s">
        <v>222</v>
      </c>
      <c r="E3916" s="16" t="n">
        <v>2</v>
      </c>
      <c r="F3916" s="16" t="n">
        <v>1908</v>
      </c>
      <c r="G3916" s="16" t="n">
        <v>0.4</v>
      </c>
      <c r="H3916" s="16" t="s">
        <v>161</v>
      </c>
      <c r="I3916" s="16" t="s">
        <v>40</v>
      </c>
      <c r="J3916" s="16" t="n">
        <v>3</v>
      </c>
      <c r="K3916" s="16" t="n">
        <v>5</v>
      </c>
      <c r="L3916" s="16" t="s">
        <v>41</v>
      </c>
      <c r="M3916" s="18" t="n">
        <f aca="false">IF(ISNUMBER(B3916),B3916,IF(MID(B3916,3,1)="-",DATE(VALUE(RIGHT(B3916,4)),VALUE(MID(B3916,4,2)),VALUE(LEFT(B3916,2))),DATE(VALUE(LEFT(B3916,4)),VALUE(MID(B3916,6,2)),VALUE(RIGHT(B3916,2)))))</f>
        <v>45963</v>
      </c>
      <c r="N3916" s="16" t="n">
        <f aca="false">MONTH(M3916)</f>
        <v>11</v>
      </c>
      <c r="O3916" s="16" t="str">
        <f aca="false">PROPER(TRIM(H3916))</f>
        <v>Hyderabad</v>
      </c>
      <c r="P3916" s="16" t="str">
        <f aca="false">IFERROR(VLOOKUP(O3916,city_map!$A$2:$B$6,2,FALSE()),O3916)</f>
        <v>Hyderabad</v>
      </c>
      <c r="Q3916" s="16" t="n">
        <f aca="false">IF(ISNUMBER(F3916),F3916,VALUE(SUBSTITUTE(SUBSTITUTE(F3916,"₹",""),",","")))</f>
        <v>1908</v>
      </c>
      <c r="R3916" s="16" t="n">
        <f aca="false">IF(E3916=99,1,E3916)</f>
        <v>2</v>
      </c>
      <c r="S3916" s="16" t="n">
        <f aca="false">IF(G3916="",0,G3916)</f>
        <v>0.4</v>
      </c>
      <c r="T3916" s="16" t="str">
        <f aca="false">IF(I3916="","Unknown",IF(I3916="upi","UPI",I3916))</f>
        <v>COD</v>
      </c>
      <c r="U3916" s="16" t="str">
        <f aca="false">IF(L3916="Yes","Y",IF(L3916="No","N",L3916))</f>
        <v>N</v>
      </c>
      <c r="V3916" s="19" t="n">
        <f aca="false">ROUND(R3916*Q3916*(1-S3916),2)</f>
        <v>2289.6</v>
      </c>
      <c r="W3916" s="16" t="str">
        <f aca="false">_xlfn.XLOOKUP(D3916,products!$A$2:$A$61,products!$C$2:$C$61,"Not found")</f>
        <v>Fashion</v>
      </c>
    </row>
    <row r="3917" customFormat="false" ht="15" hidden="false" customHeight="false" outlineLevel="0" collapsed="false">
      <c r="A3917" s="16" t="s">
        <v>5280</v>
      </c>
      <c r="B3917" s="16" t="s">
        <v>5244</v>
      </c>
      <c r="C3917" s="16" t="s">
        <v>159</v>
      </c>
      <c r="D3917" s="16" t="s">
        <v>341</v>
      </c>
      <c r="E3917" s="16" t="n">
        <v>4</v>
      </c>
      <c r="F3917" s="16" t="n">
        <v>1123</v>
      </c>
      <c r="G3917" s="16" t="n">
        <v>0.2</v>
      </c>
      <c r="H3917" s="16" t="s">
        <v>81</v>
      </c>
      <c r="I3917" s="16" t="s">
        <v>47</v>
      </c>
      <c r="J3917" s="16" t="n">
        <v>4</v>
      </c>
      <c r="K3917" s="16" t="n">
        <v>5</v>
      </c>
      <c r="L3917" s="16" t="s">
        <v>41</v>
      </c>
      <c r="M3917" s="18" t="n">
        <f aca="false">IF(ISNUMBER(B3917),B3917,IF(MID(B3917,3,1)="-",DATE(VALUE(RIGHT(B3917,4)),VALUE(MID(B3917,4,2)),VALUE(LEFT(B3917,2))),DATE(VALUE(LEFT(B3917,4)),VALUE(MID(B3917,6,2)),VALUE(RIGHT(B3917,2)))))</f>
        <v>45963</v>
      </c>
      <c r="N3917" s="16" t="n">
        <f aca="false">MONTH(M3917)</f>
        <v>11</v>
      </c>
      <c r="O3917" s="16" t="str">
        <f aca="false">PROPER(TRIM(H3917))</f>
        <v>Hyderabad</v>
      </c>
      <c r="P3917" s="16" t="str">
        <f aca="false">IFERROR(VLOOKUP(O3917,city_map!$A$2:$B$6,2,FALSE()),O3917)</f>
        <v>Hyderabad</v>
      </c>
      <c r="Q3917" s="16" t="n">
        <f aca="false">IF(ISNUMBER(F3917),F3917,VALUE(SUBSTITUTE(SUBSTITUTE(F3917,"₹",""),",","")))</f>
        <v>1123</v>
      </c>
      <c r="R3917" s="16" t="n">
        <f aca="false">IF(E3917=99,1,E3917)</f>
        <v>4</v>
      </c>
      <c r="S3917" s="16" t="n">
        <f aca="false">IF(G3917="",0,G3917)</f>
        <v>0.2</v>
      </c>
      <c r="T3917" s="16" t="str">
        <f aca="false">IF(I3917="","Unknown",IF(I3917="upi","UPI",I3917))</f>
        <v>Debit Card</v>
      </c>
      <c r="U3917" s="16" t="str">
        <f aca="false">IF(L3917="Yes","Y",IF(L3917="No","N",L3917))</f>
        <v>N</v>
      </c>
      <c r="V3917" s="19" t="n">
        <f aca="false">ROUND(R3917*Q3917*(1-S3917),2)</f>
        <v>3593.6</v>
      </c>
      <c r="W3917" s="16" t="str">
        <f aca="false">_xlfn.XLOOKUP(D3917,products!$A$2:$A$61,products!$C$2:$C$61,"Not found")</f>
        <v>Home</v>
      </c>
    </row>
    <row r="3918" customFormat="false" ht="15" hidden="false" customHeight="false" outlineLevel="0" collapsed="false">
      <c r="A3918" s="16" t="s">
        <v>5281</v>
      </c>
      <c r="B3918" s="16" t="s">
        <v>5244</v>
      </c>
      <c r="C3918" s="16" t="s">
        <v>2367</v>
      </c>
      <c r="D3918" s="16" t="s">
        <v>45</v>
      </c>
      <c r="E3918" s="16" t="n">
        <v>3</v>
      </c>
      <c r="F3918" s="16" t="n">
        <v>301</v>
      </c>
      <c r="G3918" s="16" t="n">
        <v>0.4</v>
      </c>
      <c r="H3918" s="16" t="s">
        <v>130</v>
      </c>
      <c r="I3918" s="16" t="s">
        <v>47</v>
      </c>
      <c r="J3918" s="16" t="n">
        <v>6</v>
      </c>
      <c r="K3918" s="16" t="n">
        <v>5</v>
      </c>
      <c r="L3918" s="16" t="s">
        <v>41</v>
      </c>
      <c r="M3918" s="18" t="n">
        <f aca="false">IF(ISNUMBER(B3918),B3918,IF(MID(B3918,3,1)="-",DATE(VALUE(RIGHT(B3918,4)),VALUE(MID(B3918,4,2)),VALUE(LEFT(B3918,2))),DATE(VALUE(LEFT(B3918,4)),VALUE(MID(B3918,6,2)),VALUE(RIGHT(B3918,2)))))</f>
        <v>45963</v>
      </c>
      <c r="N3918" s="16" t="n">
        <f aca="false">MONTH(M3918)</f>
        <v>11</v>
      </c>
      <c r="O3918" s="16" t="str">
        <f aca="false">PROPER(TRIM(H3918))</f>
        <v>Bengaluru</v>
      </c>
      <c r="P3918" s="16" t="str">
        <f aca="false">IFERROR(VLOOKUP(O3918,city_map!$A$2:$B$6,2,FALSE()),O3918)</f>
        <v>Bengaluru</v>
      </c>
      <c r="Q3918" s="16" t="n">
        <f aca="false">IF(ISNUMBER(F3918),F3918,VALUE(SUBSTITUTE(SUBSTITUTE(F3918,"₹",""),",","")))</f>
        <v>301</v>
      </c>
      <c r="R3918" s="16" t="n">
        <f aca="false">IF(E3918=99,1,E3918)</f>
        <v>3</v>
      </c>
      <c r="S3918" s="16" t="n">
        <f aca="false">IF(G3918="",0,G3918)</f>
        <v>0.4</v>
      </c>
      <c r="T3918" s="16" t="str">
        <f aca="false">IF(I3918="","Unknown",IF(I3918="upi","UPI",I3918))</f>
        <v>Debit Card</v>
      </c>
      <c r="U3918" s="16" t="str">
        <f aca="false">IF(L3918="Yes","Y",IF(L3918="No","N",L3918))</f>
        <v>N</v>
      </c>
      <c r="V3918" s="19" t="n">
        <f aca="false">ROUND(R3918*Q3918*(1-S3918),2)</f>
        <v>541.8</v>
      </c>
      <c r="W3918" s="16" t="str">
        <f aca="false">_xlfn.XLOOKUP(D3918,products!$A$2:$A$61,products!$C$2:$C$61,"Not found")</f>
        <v>Beauty</v>
      </c>
    </row>
    <row r="3919" customFormat="false" ht="15" hidden="false" customHeight="false" outlineLevel="0" collapsed="false">
      <c r="A3919" s="16" t="s">
        <v>5282</v>
      </c>
      <c r="B3919" s="16" t="s">
        <v>5283</v>
      </c>
      <c r="C3919" s="16" t="s">
        <v>476</v>
      </c>
      <c r="D3919" s="16" t="s">
        <v>203</v>
      </c>
      <c r="E3919" s="16" t="n">
        <v>2</v>
      </c>
      <c r="F3919" s="16" t="n">
        <v>2385</v>
      </c>
      <c r="G3919" s="16" t="n">
        <v>0.3</v>
      </c>
      <c r="H3919" s="16" t="s">
        <v>46</v>
      </c>
      <c r="I3919" s="16" t="s">
        <v>71</v>
      </c>
      <c r="J3919" s="16" t="n">
        <v>4</v>
      </c>
      <c r="K3919" s="16" t="n">
        <v>5</v>
      </c>
      <c r="L3919" s="16" t="s">
        <v>41</v>
      </c>
      <c r="M3919" s="18" t="n">
        <f aca="false">IF(ISNUMBER(B3919),B3919,IF(MID(B3919,3,1)="-",DATE(VALUE(RIGHT(B3919,4)),VALUE(MID(B3919,4,2)),VALUE(LEFT(B3919,2))),DATE(VALUE(LEFT(B3919,4)),VALUE(MID(B3919,6,2)),VALUE(RIGHT(B3919,2)))))</f>
        <v>45964</v>
      </c>
      <c r="N3919" s="16" t="n">
        <f aca="false">MONTH(M3919)</f>
        <v>11</v>
      </c>
      <c r="O3919" s="16" t="str">
        <f aca="false">PROPER(TRIM(H3919))</f>
        <v>Chennai</v>
      </c>
      <c r="P3919" s="16" t="str">
        <f aca="false">IFERROR(VLOOKUP(O3919,city_map!$A$2:$B$6,2,FALSE()),O3919)</f>
        <v>Chennai</v>
      </c>
      <c r="Q3919" s="16" t="n">
        <f aca="false">IF(ISNUMBER(F3919),F3919,VALUE(SUBSTITUTE(SUBSTITUTE(F3919,"₹",""),",","")))</f>
        <v>2385</v>
      </c>
      <c r="R3919" s="16" t="n">
        <f aca="false">IF(E3919=99,1,E3919)</f>
        <v>2</v>
      </c>
      <c r="S3919" s="16" t="n">
        <f aca="false">IF(G3919="",0,G3919)</f>
        <v>0.3</v>
      </c>
      <c r="T3919" s="16" t="str">
        <f aca="false">IF(I3919="","Unknown",IF(I3919="upi","UPI",I3919))</f>
        <v>Credit Card</v>
      </c>
      <c r="U3919" s="16" t="str">
        <f aca="false">IF(L3919="Yes","Y",IF(L3919="No","N",L3919))</f>
        <v>N</v>
      </c>
      <c r="V3919" s="19" t="n">
        <f aca="false">ROUND(R3919*Q3919*(1-S3919),2)</f>
        <v>3339</v>
      </c>
      <c r="W3919" s="16" t="str">
        <f aca="false">_xlfn.XLOOKUP(D3919,products!$A$2:$A$61,products!$C$2:$C$61,"Not found")</f>
        <v>Fashion</v>
      </c>
    </row>
    <row r="3920" customFormat="false" ht="15" hidden="false" customHeight="false" outlineLevel="0" collapsed="false">
      <c r="A3920" s="16" t="s">
        <v>5284</v>
      </c>
      <c r="B3920" s="16" t="s">
        <v>5283</v>
      </c>
      <c r="C3920" s="16" t="s">
        <v>448</v>
      </c>
      <c r="D3920" s="16" t="s">
        <v>133</v>
      </c>
      <c r="E3920" s="16" t="n">
        <v>2</v>
      </c>
      <c r="F3920" s="16" t="n">
        <v>606</v>
      </c>
      <c r="G3920" s="16" t="n">
        <v>0.1</v>
      </c>
      <c r="H3920" s="16" t="s">
        <v>89</v>
      </c>
      <c r="I3920" s="16" t="s">
        <v>60</v>
      </c>
      <c r="J3920" s="16" t="n">
        <v>3</v>
      </c>
      <c r="K3920" s="16" t="n">
        <v>5</v>
      </c>
      <c r="L3920" s="16" t="s">
        <v>41</v>
      </c>
      <c r="M3920" s="18" t="n">
        <f aca="false">IF(ISNUMBER(B3920),B3920,IF(MID(B3920,3,1)="-",DATE(VALUE(RIGHT(B3920,4)),VALUE(MID(B3920,4,2)),VALUE(LEFT(B3920,2))),DATE(VALUE(LEFT(B3920,4)),VALUE(MID(B3920,6,2)),VALUE(RIGHT(B3920,2)))))</f>
        <v>45964</v>
      </c>
      <c r="N3920" s="16" t="n">
        <f aca="false">MONTH(M3920)</f>
        <v>11</v>
      </c>
      <c r="O3920" s="16" t="str">
        <f aca="false">PROPER(TRIM(H3920))</f>
        <v>Ahmedabad</v>
      </c>
      <c r="P3920" s="16" t="str">
        <f aca="false">IFERROR(VLOOKUP(O3920,city_map!$A$2:$B$6,2,FALSE()),O3920)</f>
        <v>Ahmedabad</v>
      </c>
      <c r="Q3920" s="16" t="n">
        <f aca="false">IF(ISNUMBER(F3920),F3920,VALUE(SUBSTITUTE(SUBSTITUTE(F3920,"₹",""),",","")))</f>
        <v>606</v>
      </c>
      <c r="R3920" s="16" t="n">
        <f aca="false">IF(E3920=99,1,E3920)</f>
        <v>2</v>
      </c>
      <c r="S3920" s="16" t="n">
        <f aca="false">IF(G3920="",0,G3920)</f>
        <v>0.1</v>
      </c>
      <c r="T3920" s="16" t="str">
        <f aca="false">IF(I3920="","Unknown",IF(I3920="upi","UPI",I3920))</f>
        <v>UPI</v>
      </c>
      <c r="U3920" s="16" t="str">
        <f aca="false">IF(L3920="Yes","Y",IF(L3920="No","N",L3920))</f>
        <v>N</v>
      </c>
      <c r="V3920" s="19" t="n">
        <f aca="false">ROUND(R3920*Q3920*(1-S3920),2)</f>
        <v>1090.8</v>
      </c>
      <c r="W3920" s="16" t="str">
        <f aca="false">_xlfn.XLOOKUP(D3920,products!$A$2:$A$61,products!$C$2:$C$61,"Not found")</f>
        <v>Books</v>
      </c>
    </row>
    <row r="3921" customFormat="false" ht="15" hidden="false" customHeight="false" outlineLevel="0" collapsed="false">
      <c r="A3921" s="16" t="s">
        <v>5285</v>
      </c>
      <c r="B3921" s="16" t="s">
        <v>5283</v>
      </c>
      <c r="C3921" s="16" t="s">
        <v>2567</v>
      </c>
      <c r="D3921" s="16" t="s">
        <v>108</v>
      </c>
      <c r="E3921" s="16" t="n">
        <v>2</v>
      </c>
      <c r="F3921" s="16" t="n">
        <v>3668</v>
      </c>
      <c r="G3921" s="16" t="n">
        <v>0.1</v>
      </c>
      <c r="H3921" s="16" t="s">
        <v>81</v>
      </c>
      <c r="I3921" s="16" t="s">
        <v>40</v>
      </c>
      <c r="J3921" s="16" t="n">
        <v>3</v>
      </c>
      <c r="K3921" s="16" t="n">
        <v>4</v>
      </c>
      <c r="L3921" s="16" t="s">
        <v>41</v>
      </c>
      <c r="M3921" s="18" t="n">
        <f aca="false">IF(ISNUMBER(B3921),B3921,IF(MID(B3921,3,1)="-",DATE(VALUE(RIGHT(B3921,4)),VALUE(MID(B3921,4,2)),VALUE(LEFT(B3921,2))),DATE(VALUE(LEFT(B3921,4)),VALUE(MID(B3921,6,2)),VALUE(RIGHT(B3921,2)))))</f>
        <v>45964</v>
      </c>
      <c r="N3921" s="16" t="n">
        <f aca="false">MONTH(M3921)</f>
        <v>11</v>
      </c>
      <c r="O3921" s="16" t="str">
        <f aca="false">PROPER(TRIM(H3921))</f>
        <v>Hyderabad</v>
      </c>
      <c r="P3921" s="16" t="str">
        <f aca="false">IFERROR(VLOOKUP(O3921,city_map!$A$2:$B$6,2,FALSE()),O3921)</f>
        <v>Hyderabad</v>
      </c>
      <c r="Q3921" s="16" t="n">
        <f aca="false">IF(ISNUMBER(F3921),F3921,VALUE(SUBSTITUTE(SUBSTITUTE(F3921,"₹",""),",","")))</f>
        <v>3668</v>
      </c>
      <c r="R3921" s="16" t="n">
        <f aca="false">IF(E3921=99,1,E3921)</f>
        <v>2</v>
      </c>
      <c r="S3921" s="16" t="n">
        <f aca="false">IF(G3921="",0,G3921)</f>
        <v>0.1</v>
      </c>
      <c r="T3921" s="16" t="str">
        <f aca="false">IF(I3921="","Unknown",IF(I3921="upi","UPI",I3921))</f>
        <v>COD</v>
      </c>
      <c r="U3921" s="16" t="str">
        <f aca="false">IF(L3921="Yes","Y",IF(L3921="No","N",L3921))</f>
        <v>N</v>
      </c>
      <c r="V3921" s="19" t="n">
        <f aca="false">ROUND(R3921*Q3921*(1-S3921),2)</f>
        <v>6602.4</v>
      </c>
      <c r="W3921" s="16" t="str">
        <f aca="false">_xlfn.XLOOKUP(D3921,products!$A$2:$A$61,products!$C$2:$C$61,"Not found")</f>
        <v>Electronics</v>
      </c>
    </row>
    <row r="3922" customFormat="false" ht="15" hidden="false" customHeight="false" outlineLevel="0" collapsed="false">
      <c r="A3922" s="16" t="s">
        <v>5286</v>
      </c>
      <c r="B3922" s="16" t="s">
        <v>5283</v>
      </c>
      <c r="C3922" s="16" t="s">
        <v>762</v>
      </c>
      <c r="D3922" s="16" t="s">
        <v>105</v>
      </c>
      <c r="E3922" s="16" t="n">
        <v>1</v>
      </c>
      <c r="F3922" s="16" t="n">
        <v>416</v>
      </c>
      <c r="G3922" s="16" t="n">
        <v>0.15</v>
      </c>
      <c r="H3922" s="16" t="s">
        <v>67</v>
      </c>
      <c r="I3922" s="16" t="s">
        <v>60</v>
      </c>
      <c r="J3922" s="16" t="n">
        <v>5</v>
      </c>
      <c r="K3922" s="16" t="n">
        <v>4</v>
      </c>
      <c r="L3922" s="16" t="s">
        <v>41</v>
      </c>
      <c r="M3922" s="18" t="n">
        <f aca="false">IF(ISNUMBER(B3922),B3922,IF(MID(B3922,3,1)="-",DATE(VALUE(RIGHT(B3922,4)),VALUE(MID(B3922,4,2)),VALUE(LEFT(B3922,2))),DATE(VALUE(LEFT(B3922,4)),VALUE(MID(B3922,6,2)),VALUE(RIGHT(B3922,2)))))</f>
        <v>45964</v>
      </c>
      <c r="N3922" s="16" t="n">
        <f aca="false">MONTH(M3922)</f>
        <v>11</v>
      </c>
      <c r="O3922" s="16" t="str">
        <f aca="false">PROPER(TRIM(H3922))</f>
        <v>Kolkata</v>
      </c>
      <c r="P3922" s="16" t="str">
        <f aca="false">IFERROR(VLOOKUP(O3922,city_map!$A$2:$B$6,2,FALSE()),O3922)</f>
        <v>Kolkata</v>
      </c>
      <c r="Q3922" s="16" t="n">
        <f aca="false">IF(ISNUMBER(F3922),F3922,VALUE(SUBSTITUTE(SUBSTITUTE(F3922,"₹",""),",","")))</f>
        <v>416</v>
      </c>
      <c r="R3922" s="16" t="n">
        <f aca="false">IF(E3922=99,1,E3922)</f>
        <v>1</v>
      </c>
      <c r="S3922" s="16" t="n">
        <f aca="false">IF(G3922="",0,G3922)</f>
        <v>0.15</v>
      </c>
      <c r="T3922" s="16" t="str">
        <f aca="false">IF(I3922="","Unknown",IF(I3922="upi","UPI",I3922))</f>
        <v>UPI</v>
      </c>
      <c r="U3922" s="16" t="str">
        <f aca="false">IF(L3922="Yes","Y",IF(L3922="No","N",L3922))</f>
        <v>N</v>
      </c>
      <c r="V3922" s="19" t="n">
        <f aca="false">ROUND(R3922*Q3922*(1-S3922),2)</f>
        <v>353.6</v>
      </c>
      <c r="W3922" s="16" t="str">
        <f aca="false">_xlfn.XLOOKUP(D3922,products!$A$2:$A$61,products!$C$2:$C$61,"Not found")</f>
        <v>Beauty</v>
      </c>
    </row>
    <row r="3923" customFormat="false" ht="15" hidden="false" customHeight="false" outlineLevel="0" collapsed="false">
      <c r="A3923" s="16" t="s">
        <v>5287</v>
      </c>
      <c r="B3923" s="16" t="s">
        <v>5283</v>
      </c>
      <c r="C3923" s="16" t="s">
        <v>2375</v>
      </c>
      <c r="D3923" s="16" t="s">
        <v>66</v>
      </c>
      <c r="E3923" s="16" t="n">
        <v>1</v>
      </c>
      <c r="F3923" s="16" t="n">
        <v>14324</v>
      </c>
      <c r="G3923" s="16" t="n">
        <v>0.2</v>
      </c>
      <c r="H3923" s="16" t="s">
        <v>52</v>
      </c>
      <c r="I3923" s="16" t="s">
        <v>71</v>
      </c>
      <c r="J3923" s="16" t="n">
        <v>5</v>
      </c>
      <c r="K3923" s="16" t="n">
        <v>4</v>
      </c>
      <c r="L3923" s="16" t="s">
        <v>41</v>
      </c>
      <c r="M3923" s="18" t="n">
        <f aca="false">IF(ISNUMBER(B3923),B3923,IF(MID(B3923,3,1)="-",DATE(VALUE(RIGHT(B3923,4)),VALUE(MID(B3923,4,2)),VALUE(LEFT(B3923,2))),DATE(VALUE(LEFT(B3923,4)),VALUE(MID(B3923,6,2)),VALUE(RIGHT(B3923,2)))))</f>
        <v>45964</v>
      </c>
      <c r="N3923" s="16" t="n">
        <f aca="false">MONTH(M3923)</f>
        <v>11</v>
      </c>
      <c r="O3923" s="16" t="str">
        <f aca="false">PROPER(TRIM(H3923))</f>
        <v>Delhi</v>
      </c>
      <c r="P3923" s="16" t="str">
        <f aca="false">IFERROR(VLOOKUP(O3923,city_map!$A$2:$B$6,2,FALSE()),O3923)</f>
        <v>Delhi</v>
      </c>
      <c r="Q3923" s="16" t="n">
        <f aca="false">IF(ISNUMBER(F3923),F3923,VALUE(SUBSTITUTE(SUBSTITUTE(F3923,"₹",""),",","")))</f>
        <v>14324</v>
      </c>
      <c r="R3923" s="16" t="n">
        <f aca="false">IF(E3923=99,1,E3923)</f>
        <v>1</v>
      </c>
      <c r="S3923" s="16" t="n">
        <f aca="false">IF(G3923="",0,G3923)</f>
        <v>0.2</v>
      </c>
      <c r="T3923" s="16" t="str">
        <f aca="false">IF(I3923="","Unknown",IF(I3923="upi","UPI",I3923))</f>
        <v>Credit Card</v>
      </c>
      <c r="U3923" s="16" t="str">
        <f aca="false">IF(L3923="Yes","Y",IF(L3923="No","N",L3923))</f>
        <v>N</v>
      </c>
      <c r="V3923" s="19" t="n">
        <f aca="false">ROUND(R3923*Q3923*(1-S3923),2)</f>
        <v>11459.2</v>
      </c>
      <c r="W3923" s="16" t="str">
        <f aca="false">_xlfn.XLOOKUP(D3923,products!$A$2:$A$61,products!$C$2:$C$61,"Not found")</f>
        <v>Electronics</v>
      </c>
    </row>
    <row r="3924" customFormat="false" ht="15" hidden="false" customHeight="false" outlineLevel="0" collapsed="false">
      <c r="A3924" s="16" t="s">
        <v>5288</v>
      </c>
      <c r="B3924" s="16" t="s">
        <v>5283</v>
      </c>
      <c r="C3924" s="16" t="s">
        <v>450</v>
      </c>
      <c r="D3924" s="16" t="s">
        <v>254</v>
      </c>
      <c r="E3924" s="16" t="n">
        <v>2</v>
      </c>
      <c r="F3924" s="16" t="n">
        <v>997</v>
      </c>
      <c r="G3924" s="16" t="n">
        <v>0.2</v>
      </c>
      <c r="H3924" s="16" t="s">
        <v>130</v>
      </c>
      <c r="I3924" s="16" t="s">
        <v>71</v>
      </c>
      <c r="J3924" s="16" t="n">
        <v>3</v>
      </c>
      <c r="K3924" s="16" t="n">
        <v>5</v>
      </c>
      <c r="L3924" s="16" t="s">
        <v>41</v>
      </c>
      <c r="M3924" s="18" t="n">
        <f aca="false">IF(ISNUMBER(B3924),B3924,IF(MID(B3924,3,1)="-",DATE(VALUE(RIGHT(B3924,4)),VALUE(MID(B3924,4,2)),VALUE(LEFT(B3924,2))),DATE(VALUE(LEFT(B3924,4)),VALUE(MID(B3924,6,2)),VALUE(RIGHT(B3924,2)))))</f>
        <v>45964</v>
      </c>
      <c r="N3924" s="16" t="n">
        <f aca="false">MONTH(M3924)</f>
        <v>11</v>
      </c>
      <c r="O3924" s="16" t="str">
        <f aca="false">PROPER(TRIM(H3924))</f>
        <v>Bengaluru</v>
      </c>
      <c r="P3924" s="16" t="str">
        <f aca="false">IFERROR(VLOOKUP(O3924,city_map!$A$2:$B$6,2,FALSE()),O3924)</f>
        <v>Bengaluru</v>
      </c>
      <c r="Q3924" s="16" t="n">
        <f aca="false">IF(ISNUMBER(F3924),F3924,VALUE(SUBSTITUTE(SUBSTITUTE(F3924,"₹",""),",","")))</f>
        <v>997</v>
      </c>
      <c r="R3924" s="16" t="n">
        <f aca="false">IF(E3924=99,1,E3924)</f>
        <v>2</v>
      </c>
      <c r="S3924" s="16" t="n">
        <f aca="false">IF(G3924="",0,G3924)</f>
        <v>0.2</v>
      </c>
      <c r="T3924" s="16" t="str">
        <f aca="false">IF(I3924="","Unknown",IF(I3924="upi","UPI",I3924))</f>
        <v>Credit Card</v>
      </c>
      <c r="U3924" s="16" t="str">
        <f aca="false">IF(L3924="Yes","Y",IF(L3924="No","N",L3924))</f>
        <v>N</v>
      </c>
      <c r="V3924" s="19" t="n">
        <f aca="false">ROUND(R3924*Q3924*(1-S3924),2)</f>
        <v>1595.2</v>
      </c>
      <c r="W3924" s="16" t="str">
        <f aca="false">_xlfn.XLOOKUP(D3924,products!$A$2:$A$61,products!$C$2:$C$61,"Not found")</f>
        <v>Fashion</v>
      </c>
    </row>
    <row r="3925" customFormat="false" ht="15" hidden="false" customHeight="false" outlineLevel="0" collapsed="false">
      <c r="A3925" s="16" t="s">
        <v>5289</v>
      </c>
      <c r="B3925" s="16" t="s">
        <v>5283</v>
      </c>
      <c r="C3925" s="16" t="s">
        <v>169</v>
      </c>
      <c r="D3925" s="16" t="s">
        <v>129</v>
      </c>
      <c r="E3925" s="16" t="n">
        <v>2</v>
      </c>
      <c r="F3925" s="16" t="n">
        <v>628</v>
      </c>
      <c r="G3925" s="16" t="n">
        <v>0.2</v>
      </c>
      <c r="H3925" s="16" t="s">
        <v>112</v>
      </c>
      <c r="I3925" s="16" t="s">
        <v>60</v>
      </c>
      <c r="J3925" s="16" t="n">
        <v>4</v>
      </c>
      <c r="K3925" s="16"/>
      <c r="L3925" s="16" t="s">
        <v>41</v>
      </c>
      <c r="M3925" s="18" t="n">
        <f aca="false">IF(ISNUMBER(B3925),B3925,IF(MID(B3925,3,1)="-",DATE(VALUE(RIGHT(B3925,4)),VALUE(MID(B3925,4,2)),VALUE(LEFT(B3925,2))),DATE(VALUE(LEFT(B3925,4)),VALUE(MID(B3925,6,2)),VALUE(RIGHT(B3925,2)))))</f>
        <v>45964</v>
      </c>
      <c r="N3925" s="16" t="n">
        <f aca="false">MONTH(M3925)</f>
        <v>11</v>
      </c>
      <c r="O3925" s="16" t="str">
        <f aca="false">PROPER(TRIM(H3925))</f>
        <v>Mumbai</v>
      </c>
      <c r="P3925" s="16" t="str">
        <f aca="false">IFERROR(VLOOKUP(O3925,city_map!$A$2:$B$6,2,FALSE()),O3925)</f>
        <v>Mumbai</v>
      </c>
      <c r="Q3925" s="16" t="n">
        <f aca="false">IF(ISNUMBER(F3925),F3925,VALUE(SUBSTITUTE(SUBSTITUTE(F3925,"₹",""),",","")))</f>
        <v>628</v>
      </c>
      <c r="R3925" s="16" t="n">
        <f aca="false">IF(E3925=99,1,E3925)</f>
        <v>2</v>
      </c>
      <c r="S3925" s="16" t="n">
        <f aca="false">IF(G3925="",0,G3925)</f>
        <v>0.2</v>
      </c>
      <c r="T3925" s="16" t="str">
        <f aca="false">IF(I3925="","Unknown",IF(I3925="upi","UPI",I3925))</f>
        <v>UPI</v>
      </c>
      <c r="U3925" s="16" t="str">
        <f aca="false">IF(L3925="Yes","Y",IF(L3925="No","N",L3925))</f>
        <v>N</v>
      </c>
      <c r="V3925" s="19" t="n">
        <f aca="false">ROUND(R3925*Q3925*(1-S3925),2)</f>
        <v>1004.8</v>
      </c>
      <c r="W3925" s="16" t="str">
        <f aca="false">_xlfn.XLOOKUP(D3925,products!$A$2:$A$61,products!$C$2:$C$61,"Not found")</f>
        <v>Beauty</v>
      </c>
    </row>
    <row r="3926" customFormat="false" ht="15" hidden="false" customHeight="false" outlineLevel="0" collapsed="false">
      <c r="A3926" s="16" t="s">
        <v>5290</v>
      </c>
      <c r="B3926" s="16" t="s">
        <v>5283</v>
      </c>
      <c r="C3926" s="16" t="s">
        <v>2231</v>
      </c>
      <c r="D3926" s="16" t="s">
        <v>179</v>
      </c>
      <c r="E3926" s="16" t="n">
        <v>1</v>
      </c>
      <c r="F3926" s="16" t="n">
        <v>2400</v>
      </c>
      <c r="G3926" s="16" t="n">
        <v>0.15</v>
      </c>
      <c r="H3926" s="16" t="s">
        <v>39</v>
      </c>
      <c r="I3926" s="16" t="s">
        <v>40</v>
      </c>
      <c r="J3926" s="16" t="n">
        <v>7</v>
      </c>
      <c r="K3926" s="16" t="n">
        <v>3</v>
      </c>
      <c r="L3926" s="16" t="s">
        <v>41</v>
      </c>
      <c r="M3926" s="18" t="n">
        <f aca="false">IF(ISNUMBER(B3926),B3926,IF(MID(B3926,3,1)="-",DATE(VALUE(RIGHT(B3926,4)),VALUE(MID(B3926,4,2)),VALUE(LEFT(B3926,2))),DATE(VALUE(LEFT(B3926,4)),VALUE(MID(B3926,6,2)),VALUE(RIGHT(B3926,2)))))</f>
        <v>45964</v>
      </c>
      <c r="N3926" s="16" t="n">
        <f aca="false">MONTH(M3926)</f>
        <v>11</v>
      </c>
      <c r="O3926" s="16" t="str">
        <f aca="false">PROPER(TRIM(H3926))</f>
        <v>Delhi</v>
      </c>
      <c r="P3926" s="16" t="str">
        <f aca="false">IFERROR(VLOOKUP(O3926,city_map!$A$2:$B$6,2,FALSE()),O3926)</f>
        <v>Delhi</v>
      </c>
      <c r="Q3926" s="16" t="n">
        <f aca="false">IF(ISNUMBER(F3926),F3926,VALUE(SUBSTITUTE(SUBSTITUTE(F3926,"₹",""),",","")))</f>
        <v>2400</v>
      </c>
      <c r="R3926" s="16" t="n">
        <f aca="false">IF(E3926=99,1,E3926)</f>
        <v>1</v>
      </c>
      <c r="S3926" s="16" t="n">
        <f aca="false">IF(G3926="",0,G3926)</f>
        <v>0.15</v>
      </c>
      <c r="T3926" s="16" t="str">
        <f aca="false">IF(I3926="","Unknown",IF(I3926="upi","UPI",I3926))</f>
        <v>COD</v>
      </c>
      <c r="U3926" s="16" t="str">
        <f aca="false">IF(L3926="Yes","Y",IF(L3926="No","N",L3926))</f>
        <v>N</v>
      </c>
      <c r="V3926" s="19" t="n">
        <f aca="false">ROUND(R3926*Q3926*(1-S3926),2)</f>
        <v>2040</v>
      </c>
      <c r="W3926" s="16" t="str">
        <f aca="false">_xlfn.XLOOKUP(D3926,products!$A$2:$A$61,products!$C$2:$C$61,"Not found")</f>
        <v>Electronics</v>
      </c>
    </row>
    <row r="3927" customFormat="false" ht="15" hidden="false" customHeight="false" outlineLevel="0" collapsed="false">
      <c r="A3927" s="16" t="s">
        <v>5291</v>
      </c>
      <c r="B3927" s="16" t="s">
        <v>5283</v>
      </c>
      <c r="C3927" s="16" t="s">
        <v>2478</v>
      </c>
      <c r="D3927" s="16" t="s">
        <v>63</v>
      </c>
      <c r="E3927" s="16" t="n">
        <v>3</v>
      </c>
      <c r="F3927" s="16" t="n">
        <v>1491</v>
      </c>
      <c r="G3927" s="16" t="n">
        <v>0.3</v>
      </c>
      <c r="H3927" s="16" t="s">
        <v>112</v>
      </c>
      <c r="I3927" s="16" t="s">
        <v>47</v>
      </c>
      <c r="J3927" s="16" t="n">
        <v>5</v>
      </c>
      <c r="K3927" s="16" t="n">
        <v>4</v>
      </c>
      <c r="L3927" s="16" t="s">
        <v>41</v>
      </c>
      <c r="M3927" s="18" t="n">
        <f aca="false">IF(ISNUMBER(B3927),B3927,IF(MID(B3927,3,1)="-",DATE(VALUE(RIGHT(B3927,4)),VALUE(MID(B3927,4,2)),VALUE(LEFT(B3927,2))),DATE(VALUE(LEFT(B3927,4)),VALUE(MID(B3927,6,2)),VALUE(RIGHT(B3927,2)))))</f>
        <v>45964</v>
      </c>
      <c r="N3927" s="16" t="n">
        <f aca="false">MONTH(M3927)</f>
        <v>11</v>
      </c>
      <c r="O3927" s="16" t="str">
        <f aca="false">PROPER(TRIM(H3927))</f>
        <v>Mumbai</v>
      </c>
      <c r="P3927" s="16" t="str">
        <f aca="false">IFERROR(VLOOKUP(O3927,city_map!$A$2:$B$6,2,FALSE()),O3927)</f>
        <v>Mumbai</v>
      </c>
      <c r="Q3927" s="16" t="n">
        <f aca="false">IF(ISNUMBER(F3927),F3927,VALUE(SUBSTITUTE(SUBSTITUTE(F3927,"₹",""),",","")))</f>
        <v>1491</v>
      </c>
      <c r="R3927" s="16" t="n">
        <f aca="false">IF(E3927=99,1,E3927)</f>
        <v>3</v>
      </c>
      <c r="S3927" s="16" t="n">
        <f aca="false">IF(G3927="",0,G3927)</f>
        <v>0.3</v>
      </c>
      <c r="T3927" s="16" t="str">
        <f aca="false">IF(I3927="","Unknown",IF(I3927="upi","UPI",I3927))</f>
        <v>Debit Card</v>
      </c>
      <c r="U3927" s="16" t="str">
        <f aca="false">IF(L3927="Yes","Y",IF(L3927="No","N",L3927))</f>
        <v>N</v>
      </c>
      <c r="V3927" s="19" t="n">
        <f aca="false">ROUND(R3927*Q3927*(1-S3927),2)</f>
        <v>3131.1</v>
      </c>
      <c r="W3927" s="16" t="str">
        <f aca="false">_xlfn.XLOOKUP(D3927,products!$A$2:$A$61,products!$C$2:$C$61,"Not found")</f>
        <v>Fashion</v>
      </c>
    </row>
    <row r="3928" customFormat="false" ht="15" hidden="false" customHeight="false" outlineLevel="0" collapsed="false">
      <c r="A3928" s="16" t="s">
        <v>5292</v>
      </c>
      <c r="B3928" s="16" t="s">
        <v>5283</v>
      </c>
      <c r="C3928" s="16" t="s">
        <v>238</v>
      </c>
      <c r="D3928" s="16" t="s">
        <v>440</v>
      </c>
      <c r="E3928" s="16" t="n">
        <v>2</v>
      </c>
      <c r="F3928" s="16" t="n">
        <v>1408</v>
      </c>
      <c r="G3928" s="16" t="n">
        <v>0.4</v>
      </c>
      <c r="H3928" s="16" t="s">
        <v>70</v>
      </c>
      <c r="I3928" s="16" t="s">
        <v>60</v>
      </c>
      <c r="J3928" s="16" t="n">
        <v>6</v>
      </c>
      <c r="K3928" s="16" t="n">
        <v>4</v>
      </c>
      <c r="L3928" s="16" t="s">
        <v>57</v>
      </c>
      <c r="M3928" s="18" t="n">
        <f aca="false">IF(ISNUMBER(B3928),B3928,IF(MID(B3928,3,1)="-",DATE(VALUE(RIGHT(B3928,4)),VALUE(MID(B3928,4,2)),VALUE(LEFT(B3928,2))),DATE(VALUE(LEFT(B3928,4)),VALUE(MID(B3928,6,2)),VALUE(RIGHT(B3928,2)))))</f>
        <v>45964</v>
      </c>
      <c r="N3928" s="16" t="n">
        <f aca="false">MONTH(M3928)</f>
        <v>11</v>
      </c>
      <c r="O3928" s="16" t="str">
        <f aca="false">PROPER(TRIM(H3928))</f>
        <v>Pune</v>
      </c>
      <c r="P3928" s="16" t="str">
        <f aca="false">IFERROR(VLOOKUP(O3928,city_map!$A$2:$B$6,2,FALSE()),O3928)</f>
        <v>Pune</v>
      </c>
      <c r="Q3928" s="16" t="n">
        <f aca="false">IF(ISNUMBER(F3928),F3928,VALUE(SUBSTITUTE(SUBSTITUTE(F3928,"₹",""),",","")))</f>
        <v>1408</v>
      </c>
      <c r="R3928" s="16" t="n">
        <f aca="false">IF(E3928=99,1,E3928)</f>
        <v>2</v>
      </c>
      <c r="S3928" s="16" t="n">
        <f aca="false">IF(G3928="",0,G3928)</f>
        <v>0.4</v>
      </c>
      <c r="T3928" s="16" t="str">
        <f aca="false">IF(I3928="","Unknown",IF(I3928="upi","UPI",I3928))</f>
        <v>UPI</v>
      </c>
      <c r="U3928" s="16" t="str">
        <f aca="false">IF(L3928="Yes","Y",IF(L3928="No","N",L3928))</f>
        <v>Y</v>
      </c>
      <c r="V3928" s="19" t="n">
        <f aca="false">ROUND(R3928*Q3928*(1-S3928),2)</f>
        <v>1689.6</v>
      </c>
      <c r="W3928" s="16" t="str">
        <f aca="false">_xlfn.XLOOKUP(D3928,products!$A$2:$A$61,products!$C$2:$C$61,"Not found")</f>
        <v>Home</v>
      </c>
    </row>
    <row r="3929" customFormat="false" ht="15" hidden="false" customHeight="false" outlineLevel="0" collapsed="false">
      <c r="A3929" s="16" t="s">
        <v>5293</v>
      </c>
      <c r="B3929" s="16" t="s">
        <v>5283</v>
      </c>
      <c r="C3929" s="16" t="s">
        <v>2560</v>
      </c>
      <c r="D3929" s="16" t="s">
        <v>191</v>
      </c>
      <c r="E3929" s="16" t="n">
        <v>2</v>
      </c>
      <c r="F3929" s="16" t="n">
        <v>407</v>
      </c>
      <c r="G3929" s="16" t="n">
        <v>0.1</v>
      </c>
      <c r="H3929" s="16" t="s">
        <v>70</v>
      </c>
      <c r="I3929" s="16" t="s">
        <v>40</v>
      </c>
      <c r="J3929" s="16" t="n">
        <v>6</v>
      </c>
      <c r="K3929" s="16" t="n">
        <v>4</v>
      </c>
      <c r="L3929" s="16" t="s">
        <v>41</v>
      </c>
      <c r="M3929" s="18" t="n">
        <f aca="false">IF(ISNUMBER(B3929),B3929,IF(MID(B3929,3,1)="-",DATE(VALUE(RIGHT(B3929,4)),VALUE(MID(B3929,4,2)),VALUE(LEFT(B3929,2))),DATE(VALUE(LEFT(B3929,4)),VALUE(MID(B3929,6,2)),VALUE(RIGHT(B3929,2)))))</f>
        <v>45964</v>
      </c>
      <c r="N3929" s="16" t="n">
        <f aca="false">MONTH(M3929)</f>
        <v>11</v>
      </c>
      <c r="O3929" s="16" t="str">
        <f aca="false">PROPER(TRIM(H3929))</f>
        <v>Pune</v>
      </c>
      <c r="P3929" s="16" t="str">
        <f aca="false">IFERROR(VLOOKUP(O3929,city_map!$A$2:$B$6,2,FALSE()),O3929)</f>
        <v>Pune</v>
      </c>
      <c r="Q3929" s="16" t="n">
        <f aca="false">IF(ISNUMBER(F3929),F3929,VALUE(SUBSTITUTE(SUBSTITUTE(F3929,"₹",""),",","")))</f>
        <v>407</v>
      </c>
      <c r="R3929" s="16" t="n">
        <f aca="false">IF(E3929=99,1,E3929)</f>
        <v>2</v>
      </c>
      <c r="S3929" s="16" t="n">
        <f aca="false">IF(G3929="",0,G3929)</f>
        <v>0.1</v>
      </c>
      <c r="T3929" s="16" t="str">
        <f aca="false">IF(I3929="","Unknown",IF(I3929="upi","UPI",I3929))</f>
        <v>COD</v>
      </c>
      <c r="U3929" s="16" t="str">
        <f aca="false">IF(L3929="Yes","Y",IF(L3929="No","N",L3929))</f>
        <v>N</v>
      </c>
      <c r="V3929" s="19" t="n">
        <f aca="false">ROUND(R3929*Q3929*(1-S3929),2)</f>
        <v>732.6</v>
      </c>
      <c r="W3929" s="16" t="str">
        <f aca="false">_xlfn.XLOOKUP(D3929,products!$A$2:$A$61,products!$C$2:$C$61,"Not found")</f>
        <v>Electronics</v>
      </c>
    </row>
    <row r="3930" customFormat="false" ht="15" hidden="false" customHeight="false" outlineLevel="0" collapsed="false">
      <c r="A3930" s="16" t="s">
        <v>5294</v>
      </c>
      <c r="B3930" s="16" t="s">
        <v>5283</v>
      </c>
      <c r="C3930" s="16" t="s">
        <v>1776</v>
      </c>
      <c r="D3930" s="16" t="s">
        <v>412</v>
      </c>
      <c r="E3930" s="16" t="n">
        <v>2</v>
      </c>
      <c r="F3930" s="16" t="n">
        <v>1038</v>
      </c>
      <c r="G3930" s="16" t="n">
        <v>0.3</v>
      </c>
      <c r="H3930" s="16" t="s">
        <v>39</v>
      </c>
      <c r="I3930" s="16" t="s">
        <v>71</v>
      </c>
      <c r="J3930" s="16" t="n">
        <v>4</v>
      </c>
      <c r="K3930" s="16" t="n">
        <v>4</v>
      </c>
      <c r="L3930" s="16" t="s">
        <v>41</v>
      </c>
      <c r="M3930" s="18" t="n">
        <f aca="false">IF(ISNUMBER(B3930),B3930,IF(MID(B3930,3,1)="-",DATE(VALUE(RIGHT(B3930,4)),VALUE(MID(B3930,4,2)),VALUE(LEFT(B3930,2))),DATE(VALUE(LEFT(B3930,4)),VALUE(MID(B3930,6,2)),VALUE(RIGHT(B3930,2)))))</f>
        <v>45964</v>
      </c>
      <c r="N3930" s="16" t="n">
        <f aca="false">MONTH(M3930)</f>
        <v>11</v>
      </c>
      <c r="O3930" s="16" t="str">
        <f aca="false">PROPER(TRIM(H3930))</f>
        <v>Delhi</v>
      </c>
      <c r="P3930" s="16" t="str">
        <f aca="false">IFERROR(VLOOKUP(O3930,city_map!$A$2:$B$6,2,FALSE()),O3930)</f>
        <v>Delhi</v>
      </c>
      <c r="Q3930" s="16" t="n">
        <f aca="false">IF(ISNUMBER(F3930),F3930,VALUE(SUBSTITUTE(SUBSTITUTE(F3930,"₹",""),",","")))</f>
        <v>1038</v>
      </c>
      <c r="R3930" s="16" t="n">
        <f aca="false">IF(E3930=99,1,E3930)</f>
        <v>2</v>
      </c>
      <c r="S3930" s="16" t="n">
        <f aca="false">IF(G3930="",0,G3930)</f>
        <v>0.3</v>
      </c>
      <c r="T3930" s="16" t="str">
        <f aca="false">IF(I3930="","Unknown",IF(I3930="upi","UPI",I3930))</f>
        <v>Credit Card</v>
      </c>
      <c r="U3930" s="16" t="str">
        <f aca="false">IF(L3930="Yes","Y",IF(L3930="No","N",L3930))</f>
        <v>N</v>
      </c>
      <c r="V3930" s="19" t="n">
        <f aca="false">ROUND(R3930*Q3930*(1-S3930),2)</f>
        <v>1453.2</v>
      </c>
      <c r="W3930" s="16" t="str">
        <f aca="false">_xlfn.XLOOKUP(D3930,products!$A$2:$A$61,products!$C$2:$C$61,"Not found")</f>
        <v>Home</v>
      </c>
    </row>
    <row r="3931" customFormat="false" ht="15" hidden="false" customHeight="false" outlineLevel="0" collapsed="false">
      <c r="A3931" s="16" t="s">
        <v>5295</v>
      </c>
      <c r="B3931" s="16" t="s">
        <v>5283</v>
      </c>
      <c r="C3931" s="16" t="s">
        <v>249</v>
      </c>
      <c r="D3931" s="16" t="s">
        <v>45</v>
      </c>
      <c r="E3931" s="16" t="n">
        <v>2</v>
      </c>
      <c r="F3931" s="16" t="n">
        <v>296</v>
      </c>
      <c r="G3931" s="16" t="n">
        <v>0.15</v>
      </c>
      <c r="H3931" s="16" t="s">
        <v>46</v>
      </c>
      <c r="I3931" s="16" t="s">
        <v>71</v>
      </c>
      <c r="J3931" s="16" t="n">
        <v>3</v>
      </c>
      <c r="K3931" s="16" t="n">
        <v>4</v>
      </c>
      <c r="L3931" s="16" t="s">
        <v>41</v>
      </c>
      <c r="M3931" s="18" t="n">
        <f aca="false">IF(ISNUMBER(B3931),B3931,IF(MID(B3931,3,1)="-",DATE(VALUE(RIGHT(B3931,4)),VALUE(MID(B3931,4,2)),VALUE(LEFT(B3931,2))),DATE(VALUE(LEFT(B3931,4)),VALUE(MID(B3931,6,2)),VALUE(RIGHT(B3931,2)))))</f>
        <v>45964</v>
      </c>
      <c r="N3931" s="16" t="n">
        <f aca="false">MONTH(M3931)</f>
        <v>11</v>
      </c>
      <c r="O3931" s="16" t="str">
        <f aca="false">PROPER(TRIM(H3931))</f>
        <v>Chennai</v>
      </c>
      <c r="P3931" s="16" t="str">
        <f aca="false">IFERROR(VLOOKUP(O3931,city_map!$A$2:$B$6,2,FALSE()),O3931)</f>
        <v>Chennai</v>
      </c>
      <c r="Q3931" s="16" t="n">
        <f aca="false">IF(ISNUMBER(F3931),F3931,VALUE(SUBSTITUTE(SUBSTITUTE(F3931,"₹",""),",","")))</f>
        <v>296</v>
      </c>
      <c r="R3931" s="16" t="n">
        <f aca="false">IF(E3931=99,1,E3931)</f>
        <v>2</v>
      </c>
      <c r="S3931" s="16" t="n">
        <f aca="false">IF(G3931="",0,G3931)</f>
        <v>0.15</v>
      </c>
      <c r="T3931" s="16" t="str">
        <f aca="false">IF(I3931="","Unknown",IF(I3931="upi","UPI",I3931))</f>
        <v>Credit Card</v>
      </c>
      <c r="U3931" s="16" t="str">
        <f aca="false">IF(L3931="Yes","Y",IF(L3931="No","N",L3931))</f>
        <v>N</v>
      </c>
      <c r="V3931" s="19" t="n">
        <f aca="false">ROUND(R3931*Q3931*(1-S3931),2)</f>
        <v>503.2</v>
      </c>
      <c r="W3931" s="16" t="str">
        <f aca="false">_xlfn.XLOOKUP(D3931,products!$A$2:$A$61,products!$C$2:$C$61,"Not found")</f>
        <v>Beauty</v>
      </c>
    </row>
    <row r="3932" customFormat="false" ht="15" hidden="false" customHeight="false" outlineLevel="0" collapsed="false">
      <c r="A3932" s="16" t="s">
        <v>5296</v>
      </c>
      <c r="B3932" s="16" t="s">
        <v>5297</v>
      </c>
      <c r="C3932" s="16" t="s">
        <v>644</v>
      </c>
      <c r="D3932" s="16" t="s">
        <v>45</v>
      </c>
      <c r="E3932" s="16" t="n">
        <v>3</v>
      </c>
      <c r="F3932" s="16" t="n">
        <v>295</v>
      </c>
      <c r="G3932" s="16" t="n">
        <v>0.25</v>
      </c>
      <c r="H3932" s="16" t="s">
        <v>70</v>
      </c>
      <c r="I3932" s="16" t="s">
        <v>60</v>
      </c>
      <c r="J3932" s="16" t="n">
        <v>5</v>
      </c>
      <c r="K3932" s="16" t="n">
        <v>5</v>
      </c>
      <c r="L3932" s="16" t="s">
        <v>41</v>
      </c>
      <c r="M3932" s="18" t="n">
        <f aca="false">IF(ISNUMBER(B3932),B3932,IF(MID(B3932,3,1)="-",DATE(VALUE(RIGHT(B3932,4)),VALUE(MID(B3932,4,2)),VALUE(LEFT(B3932,2))),DATE(VALUE(LEFT(B3932,4)),VALUE(MID(B3932,6,2)),VALUE(RIGHT(B3932,2)))))</f>
        <v>45964</v>
      </c>
      <c r="N3932" s="16" t="n">
        <f aca="false">MONTH(M3932)</f>
        <v>11</v>
      </c>
      <c r="O3932" s="16" t="str">
        <f aca="false">PROPER(TRIM(H3932))</f>
        <v>Pune</v>
      </c>
      <c r="P3932" s="16" t="str">
        <f aca="false">IFERROR(VLOOKUP(O3932,city_map!$A$2:$B$6,2,FALSE()),O3932)</f>
        <v>Pune</v>
      </c>
      <c r="Q3932" s="16" t="n">
        <f aca="false">IF(ISNUMBER(F3932),F3932,VALUE(SUBSTITUTE(SUBSTITUTE(F3932,"₹",""),",","")))</f>
        <v>295</v>
      </c>
      <c r="R3932" s="16" t="n">
        <f aca="false">IF(E3932=99,1,E3932)</f>
        <v>3</v>
      </c>
      <c r="S3932" s="16" t="n">
        <f aca="false">IF(G3932="",0,G3932)</f>
        <v>0.25</v>
      </c>
      <c r="T3932" s="16" t="str">
        <f aca="false">IF(I3932="","Unknown",IF(I3932="upi","UPI",I3932))</f>
        <v>UPI</v>
      </c>
      <c r="U3932" s="16" t="str">
        <f aca="false">IF(L3932="Yes","Y",IF(L3932="No","N",L3932))</f>
        <v>N</v>
      </c>
      <c r="V3932" s="19" t="n">
        <f aca="false">ROUND(R3932*Q3932*(1-S3932),2)</f>
        <v>663.75</v>
      </c>
      <c r="W3932" s="16" t="str">
        <f aca="false">_xlfn.XLOOKUP(D3932,products!$A$2:$A$61,products!$C$2:$C$61,"Not found")</f>
        <v>Beauty</v>
      </c>
    </row>
    <row r="3933" customFormat="false" ht="15" hidden="false" customHeight="false" outlineLevel="0" collapsed="false">
      <c r="A3933" s="16" t="s">
        <v>5298</v>
      </c>
      <c r="B3933" s="16" t="s">
        <v>5283</v>
      </c>
      <c r="C3933" s="16" t="s">
        <v>1352</v>
      </c>
      <c r="D3933" s="16" t="s">
        <v>165</v>
      </c>
      <c r="E3933" s="16" t="n">
        <v>2</v>
      </c>
      <c r="F3933" s="16" t="n">
        <v>893</v>
      </c>
      <c r="G3933" s="16" t="n">
        <v>0.25</v>
      </c>
      <c r="H3933" s="16" t="s">
        <v>208</v>
      </c>
      <c r="I3933" s="16" t="s">
        <v>71</v>
      </c>
      <c r="J3933" s="16" t="n">
        <v>7</v>
      </c>
      <c r="K3933" s="16" t="n">
        <v>4</v>
      </c>
      <c r="L3933" s="16" t="s">
        <v>41</v>
      </c>
      <c r="M3933" s="18" t="n">
        <f aca="false">IF(ISNUMBER(B3933),B3933,IF(MID(B3933,3,1)="-",DATE(VALUE(RIGHT(B3933,4)),VALUE(MID(B3933,4,2)),VALUE(LEFT(B3933,2))),DATE(VALUE(LEFT(B3933,4)),VALUE(MID(B3933,6,2)),VALUE(RIGHT(B3933,2)))))</f>
        <v>45964</v>
      </c>
      <c r="N3933" s="16" t="n">
        <f aca="false">MONTH(M3933)</f>
        <v>11</v>
      </c>
      <c r="O3933" s="16" t="str">
        <f aca="false">PROPER(TRIM(H3933))</f>
        <v>Jaipur</v>
      </c>
      <c r="P3933" s="16" t="str">
        <f aca="false">IFERROR(VLOOKUP(O3933,city_map!$A$2:$B$6,2,FALSE()),O3933)</f>
        <v>Jaipur</v>
      </c>
      <c r="Q3933" s="16" t="n">
        <f aca="false">IF(ISNUMBER(F3933),F3933,VALUE(SUBSTITUTE(SUBSTITUTE(F3933,"₹",""),",","")))</f>
        <v>893</v>
      </c>
      <c r="R3933" s="16" t="n">
        <f aca="false">IF(E3933=99,1,E3933)</f>
        <v>2</v>
      </c>
      <c r="S3933" s="16" t="n">
        <f aca="false">IF(G3933="",0,G3933)</f>
        <v>0.25</v>
      </c>
      <c r="T3933" s="16" t="str">
        <f aca="false">IF(I3933="","Unknown",IF(I3933="upi","UPI",I3933))</f>
        <v>Credit Card</v>
      </c>
      <c r="U3933" s="16" t="str">
        <f aca="false">IF(L3933="Yes","Y",IF(L3933="No","N",L3933))</f>
        <v>N</v>
      </c>
      <c r="V3933" s="19" t="n">
        <f aca="false">ROUND(R3933*Q3933*(1-S3933),2)</f>
        <v>1339.5</v>
      </c>
      <c r="W3933" s="16" t="str">
        <f aca="false">_xlfn.XLOOKUP(D3933,products!$A$2:$A$61,products!$C$2:$C$61,"Not found")</f>
        <v>Electronics</v>
      </c>
    </row>
    <row r="3934" customFormat="false" ht="15" hidden="false" customHeight="false" outlineLevel="0" collapsed="false">
      <c r="A3934" s="16" t="s">
        <v>5299</v>
      </c>
      <c r="B3934" s="16" t="s">
        <v>5283</v>
      </c>
      <c r="C3934" s="16" t="s">
        <v>37</v>
      </c>
      <c r="D3934" s="16" t="s">
        <v>173</v>
      </c>
      <c r="E3934" s="16" t="n">
        <v>1</v>
      </c>
      <c r="F3934" s="16" t="n">
        <v>1167</v>
      </c>
      <c r="G3934" s="16" t="n">
        <v>0.15</v>
      </c>
      <c r="H3934" s="16" t="s">
        <v>39</v>
      </c>
      <c r="I3934" s="16" t="s">
        <v>60</v>
      </c>
      <c r="J3934" s="16" t="n">
        <v>4</v>
      </c>
      <c r="K3934" s="16" t="n">
        <v>4</v>
      </c>
      <c r="L3934" s="16" t="s">
        <v>41</v>
      </c>
      <c r="M3934" s="18" t="n">
        <f aca="false">IF(ISNUMBER(B3934),B3934,IF(MID(B3934,3,1)="-",DATE(VALUE(RIGHT(B3934,4)),VALUE(MID(B3934,4,2)),VALUE(LEFT(B3934,2))),DATE(VALUE(LEFT(B3934,4)),VALUE(MID(B3934,6,2)),VALUE(RIGHT(B3934,2)))))</f>
        <v>45964</v>
      </c>
      <c r="N3934" s="16" t="n">
        <f aca="false">MONTH(M3934)</f>
        <v>11</v>
      </c>
      <c r="O3934" s="16" t="str">
        <f aca="false">PROPER(TRIM(H3934))</f>
        <v>Delhi</v>
      </c>
      <c r="P3934" s="16" t="str">
        <f aca="false">IFERROR(VLOOKUP(O3934,city_map!$A$2:$B$6,2,FALSE()),O3934)</f>
        <v>Delhi</v>
      </c>
      <c r="Q3934" s="16" t="n">
        <f aca="false">IF(ISNUMBER(F3934),F3934,VALUE(SUBSTITUTE(SUBSTITUTE(F3934,"₹",""),",","")))</f>
        <v>1167</v>
      </c>
      <c r="R3934" s="16" t="n">
        <f aca="false">IF(E3934=99,1,E3934)</f>
        <v>1</v>
      </c>
      <c r="S3934" s="16" t="n">
        <f aca="false">IF(G3934="",0,G3934)</f>
        <v>0.15</v>
      </c>
      <c r="T3934" s="16" t="str">
        <f aca="false">IF(I3934="","Unknown",IF(I3934="upi","UPI",I3934))</f>
        <v>UPI</v>
      </c>
      <c r="U3934" s="16" t="str">
        <f aca="false">IF(L3934="Yes","Y",IF(L3934="No","N",L3934))</f>
        <v>N</v>
      </c>
      <c r="V3934" s="19" t="n">
        <f aca="false">ROUND(R3934*Q3934*(1-S3934),2)</f>
        <v>991.95</v>
      </c>
      <c r="W3934" s="16" t="str">
        <f aca="false">_xlfn.XLOOKUP(D3934,products!$A$2:$A$61,products!$C$2:$C$61,"Not found")</f>
        <v>Fashion</v>
      </c>
    </row>
    <row r="3935" customFormat="false" ht="15" hidden="false" customHeight="false" outlineLevel="0" collapsed="false">
      <c r="A3935" s="16" t="s">
        <v>5300</v>
      </c>
      <c r="B3935" s="16" t="s">
        <v>5283</v>
      </c>
      <c r="C3935" s="16" t="s">
        <v>5121</v>
      </c>
      <c r="D3935" s="16" t="s">
        <v>115</v>
      </c>
      <c r="E3935" s="16" t="n">
        <v>2</v>
      </c>
      <c r="F3935" s="16" t="n">
        <v>306</v>
      </c>
      <c r="G3935" s="16" t="n">
        <v>0.2</v>
      </c>
      <c r="H3935" s="16" t="s">
        <v>56</v>
      </c>
      <c r="I3935" s="16" t="s">
        <v>47</v>
      </c>
      <c r="J3935" s="16" t="n">
        <v>7</v>
      </c>
      <c r="K3935" s="16" t="n">
        <v>4</v>
      </c>
      <c r="L3935" s="16" t="s">
        <v>41</v>
      </c>
      <c r="M3935" s="18" t="n">
        <f aca="false">IF(ISNUMBER(B3935),B3935,IF(MID(B3935,3,1)="-",DATE(VALUE(RIGHT(B3935,4)),VALUE(MID(B3935,4,2)),VALUE(LEFT(B3935,2))),DATE(VALUE(LEFT(B3935,4)),VALUE(MID(B3935,6,2)),VALUE(RIGHT(B3935,2)))))</f>
        <v>45964</v>
      </c>
      <c r="N3935" s="16" t="n">
        <f aca="false">MONTH(M3935)</f>
        <v>11</v>
      </c>
      <c r="O3935" s="16" t="str">
        <f aca="false">PROPER(TRIM(H3935))</f>
        <v>Lucknow</v>
      </c>
      <c r="P3935" s="16" t="str">
        <f aca="false">IFERROR(VLOOKUP(O3935,city_map!$A$2:$B$6,2,FALSE()),O3935)</f>
        <v>Lucknow</v>
      </c>
      <c r="Q3935" s="16" t="n">
        <f aca="false">IF(ISNUMBER(F3935),F3935,VALUE(SUBSTITUTE(SUBSTITUTE(F3935,"₹",""),",","")))</f>
        <v>306</v>
      </c>
      <c r="R3935" s="16" t="n">
        <f aca="false">IF(E3935=99,1,E3935)</f>
        <v>2</v>
      </c>
      <c r="S3935" s="16" t="n">
        <f aca="false">IF(G3935="",0,G3935)</f>
        <v>0.2</v>
      </c>
      <c r="T3935" s="16" t="str">
        <f aca="false">IF(I3935="","Unknown",IF(I3935="upi","UPI",I3935))</f>
        <v>Debit Card</v>
      </c>
      <c r="U3935" s="16" t="str">
        <f aca="false">IF(L3935="Yes","Y",IF(L3935="No","N",L3935))</f>
        <v>N</v>
      </c>
      <c r="V3935" s="19" t="n">
        <f aca="false">ROUND(R3935*Q3935*(1-S3935),2)</f>
        <v>489.6</v>
      </c>
      <c r="W3935" s="16" t="str">
        <f aca="false">_xlfn.XLOOKUP(D3935,products!$A$2:$A$61,products!$C$2:$C$61,"Not found")</f>
        <v>Books</v>
      </c>
    </row>
    <row r="3936" customFormat="false" ht="15" hidden="false" customHeight="false" outlineLevel="0" collapsed="false">
      <c r="A3936" s="16" t="s">
        <v>5301</v>
      </c>
      <c r="B3936" s="16" t="s">
        <v>5283</v>
      </c>
      <c r="C3936" s="16" t="s">
        <v>1085</v>
      </c>
      <c r="D3936" s="16" t="s">
        <v>84</v>
      </c>
      <c r="E3936" s="16" t="n">
        <v>3</v>
      </c>
      <c r="F3936" s="16" t="n">
        <v>241</v>
      </c>
      <c r="G3936" s="16" t="n">
        <v>0.2</v>
      </c>
      <c r="H3936" s="16" t="s">
        <v>81</v>
      </c>
      <c r="I3936" s="16" t="s">
        <v>40</v>
      </c>
      <c r="J3936" s="16" t="n">
        <v>5</v>
      </c>
      <c r="K3936" s="16" t="n">
        <v>2</v>
      </c>
      <c r="L3936" s="16" t="s">
        <v>57</v>
      </c>
      <c r="M3936" s="18" t="n">
        <f aca="false">IF(ISNUMBER(B3936),B3936,IF(MID(B3936,3,1)="-",DATE(VALUE(RIGHT(B3936,4)),VALUE(MID(B3936,4,2)),VALUE(LEFT(B3936,2))),DATE(VALUE(LEFT(B3936,4)),VALUE(MID(B3936,6,2)),VALUE(RIGHT(B3936,2)))))</f>
        <v>45964</v>
      </c>
      <c r="N3936" s="16" t="n">
        <f aca="false">MONTH(M3936)</f>
        <v>11</v>
      </c>
      <c r="O3936" s="16" t="str">
        <f aca="false">PROPER(TRIM(H3936))</f>
        <v>Hyderabad</v>
      </c>
      <c r="P3936" s="16" t="str">
        <f aca="false">IFERROR(VLOOKUP(O3936,city_map!$A$2:$B$6,2,FALSE()),O3936)</f>
        <v>Hyderabad</v>
      </c>
      <c r="Q3936" s="16" t="n">
        <f aca="false">IF(ISNUMBER(F3936),F3936,VALUE(SUBSTITUTE(SUBSTITUTE(F3936,"₹",""),",","")))</f>
        <v>241</v>
      </c>
      <c r="R3936" s="16" t="n">
        <f aca="false">IF(E3936=99,1,E3936)</f>
        <v>3</v>
      </c>
      <c r="S3936" s="16" t="n">
        <f aca="false">IF(G3936="",0,G3936)</f>
        <v>0.2</v>
      </c>
      <c r="T3936" s="16" t="str">
        <f aca="false">IF(I3936="","Unknown",IF(I3936="upi","UPI",I3936))</f>
        <v>COD</v>
      </c>
      <c r="U3936" s="16" t="str">
        <f aca="false">IF(L3936="Yes","Y",IF(L3936="No","N",L3936))</f>
        <v>Y</v>
      </c>
      <c r="V3936" s="19" t="n">
        <f aca="false">ROUND(R3936*Q3936*(1-S3936),2)</f>
        <v>578.4</v>
      </c>
      <c r="W3936" s="16" t="str">
        <f aca="false">_xlfn.XLOOKUP(D3936,products!$A$2:$A$61,products!$C$2:$C$61,"Not found")</f>
        <v>Beauty</v>
      </c>
    </row>
    <row r="3937" customFormat="false" ht="15" hidden="false" customHeight="false" outlineLevel="0" collapsed="false">
      <c r="A3937" s="16" t="s">
        <v>5302</v>
      </c>
      <c r="B3937" s="16" t="s">
        <v>5283</v>
      </c>
      <c r="C3937" s="16" t="s">
        <v>1008</v>
      </c>
      <c r="D3937" s="16" t="s">
        <v>142</v>
      </c>
      <c r="E3937" s="16" t="n">
        <v>2</v>
      </c>
      <c r="F3937" s="16" t="n">
        <v>578</v>
      </c>
      <c r="G3937" s="16" t="n">
        <v>0.2</v>
      </c>
      <c r="H3937" s="16" t="s">
        <v>208</v>
      </c>
      <c r="I3937" s="16" t="s">
        <v>40</v>
      </c>
      <c r="J3937" s="16" t="n">
        <v>6</v>
      </c>
      <c r="K3937" s="16" t="n">
        <v>4</v>
      </c>
      <c r="L3937" s="16" t="s">
        <v>41</v>
      </c>
      <c r="M3937" s="18" t="n">
        <f aca="false">IF(ISNUMBER(B3937),B3937,IF(MID(B3937,3,1)="-",DATE(VALUE(RIGHT(B3937,4)),VALUE(MID(B3937,4,2)),VALUE(LEFT(B3937,2))),DATE(VALUE(LEFT(B3937,4)),VALUE(MID(B3937,6,2)),VALUE(RIGHT(B3937,2)))))</f>
        <v>45964</v>
      </c>
      <c r="N3937" s="16" t="n">
        <f aca="false">MONTH(M3937)</f>
        <v>11</v>
      </c>
      <c r="O3937" s="16" t="str">
        <f aca="false">PROPER(TRIM(H3937))</f>
        <v>Jaipur</v>
      </c>
      <c r="P3937" s="16" t="str">
        <f aca="false">IFERROR(VLOOKUP(O3937,city_map!$A$2:$B$6,2,FALSE()),O3937)</f>
        <v>Jaipur</v>
      </c>
      <c r="Q3937" s="16" t="n">
        <f aca="false">IF(ISNUMBER(F3937),F3937,VALUE(SUBSTITUTE(SUBSTITUTE(F3937,"₹",""),",","")))</f>
        <v>578</v>
      </c>
      <c r="R3937" s="16" t="n">
        <f aca="false">IF(E3937=99,1,E3937)</f>
        <v>2</v>
      </c>
      <c r="S3937" s="16" t="n">
        <f aca="false">IF(G3937="",0,G3937)</f>
        <v>0.2</v>
      </c>
      <c r="T3937" s="16" t="str">
        <f aca="false">IF(I3937="","Unknown",IF(I3937="upi","UPI",I3937))</f>
        <v>COD</v>
      </c>
      <c r="U3937" s="16" t="str">
        <f aca="false">IF(L3937="Yes","Y",IF(L3937="No","N",L3937))</f>
        <v>N</v>
      </c>
      <c r="V3937" s="19" t="n">
        <f aca="false">ROUND(R3937*Q3937*(1-S3937),2)</f>
        <v>924.8</v>
      </c>
      <c r="W3937" s="16" t="str">
        <f aca="false">_xlfn.XLOOKUP(D3937,products!$A$2:$A$61,products!$C$2:$C$61,"Not found")</f>
        <v>Home</v>
      </c>
    </row>
    <row r="3938" customFormat="false" ht="15" hidden="false" customHeight="false" outlineLevel="0" collapsed="false">
      <c r="A3938" s="16" t="s">
        <v>5303</v>
      </c>
      <c r="B3938" s="16" t="s">
        <v>5283</v>
      </c>
      <c r="C3938" s="16" t="s">
        <v>1185</v>
      </c>
      <c r="D3938" s="16" t="s">
        <v>51</v>
      </c>
      <c r="E3938" s="16" t="n">
        <v>4</v>
      </c>
      <c r="F3938" s="16" t="n">
        <v>2297</v>
      </c>
      <c r="G3938" s="16" t="n">
        <v>0.25</v>
      </c>
      <c r="H3938" s="16" t="s">
        <v>81</v>
      </c>
      <c r="I3938" s="16" t="s">
        <v>40</v>
      </c>
      <c r="J3938" s="16" t="n">
        <v>4</v>
      </c>
      <c r="K3938" s="16" t="n">
        <v>5</v>
      </c>
      <c r="L3938" s="16" t="s">
        <v>41</v>
      </c>
      <c r="M3938" s="18" t="n">
        <f aca="false">IF(ISNUMBER(B3938),B3938,IF(MID(B3938,3,1)="-",DATE(VALUE(RIGHT(B3938,4)),VALUE(MID(B3938,4,2)),VALUE(LEFT(B3938,2))),DATE(VALUE(LEFT(B3938,4)),VALUE(MID(B3938,6,2)),VALUE(RIGHT(B3938,2)))))</f>
        <v>45964</v>
      </c>
      <c r="N3938" s="16" t="n">
        <f aca="false">MONTH(M3938)</f>
        <v>11</v>
      </c>
      <c r="O3938" s="16" t="str">
        <f aca="false">PROPER(TRIM(H3938))</f>
        <v>Hyderabad</v>
      </c>
      <c r="P3938" s="16" t="str">
        <f aca="false">IFERROR(VLOOKUP(O3938,city_map!$A$2:$B$6,2,FALSE()),O3938)</f>
        <v>Hyderabad</v>
      </c>
      <c r="Q3938" s="16" t="n">
        <f aca="false">IF(ISNUMBER(F3938),F3938,VALUE(SUBSTITUTE(SUBSTITUTE(F3938,"₹",""),",","")))</f>
        <v>2297</v>
      </c>
      <c r="R3938" s="16" t="n">
        <f aca="false">IF(E3938=99,1,E3938)</f>
        <v>4</v>
      </c>
      <c r="S3938" s="16" t="n">
        <f aca="false">IF(G3938="",0,G3938)</f>
        <v>0.25</v>
      </c>
      <c r="T3938" s="16" t="str">
        <f aca="false">IF(I3938="","Unknown",IF(I3938="upi","UPI",I3938))</f>
        <v>COD</v>
      </c>
      <c r="U3938" s="16" t="str">
        <f aca="false">IF(L3938="Yes","Y",IF(L3938="No","N",L3938))</f>
        <v>N</v>
      </c>
      <c r="V3938" s="19" t="n">
        <f aca="false">ROUND(R3938*Q3938*(1-S3938),2)</f>
        <v>6891</v>
      </c>
      <c r="W3938" s="16" t="str">
        <f aca="false">_xlfn.XLOOKUP(D3938,products!$A$2:$A$61,products!$C$2:$C$61,"Not found")</f>
        <v>Fashion</v>
      </c>
    </row>
    <row r="3939" customFormat="false" ht="15" hidden="false" customHeight="false" outlineLevel="0" collapsed="false">
      <c r="A3939" s="16" t="s">
        <v>5304</v>
      </c>
      <c r="B3939" s="16" t="s">
        <v>5283</v>
      </c>
      <c r="C3939" s="16" t="s">
        <v>3845</v>
      </c>
      <c r="D3939" s="16" t="s">
        <v>203</v>
      </c>
      <c r="E3939" s="16" t="n">
        <v>3</v>
      </c>
      <c r="F3939" s="16" t="n">
        <v>2487</v>
      </c>
      <c r="G3939" s="16" t="n">
        <v>0.15</v>
      </c>
      <c r="H3939" s="16" t="s">
        <v>39</v>
      </c>
      <c r="I3939" s="16" t="s">
        <v>60</v>
      </c>
      <c r="J3939" s="16" t="n">
        <v>5</v>
      </c>
      <c r="K3939" s="16" t="n">
        <v>3</v>
      </c>
      <c r="L3939" s="16" t="s">
        <v>41</v>
      </c>
      <c r="M3939" s="18" t="n">
        <f aca="false">IF(ISNUMBER(B3939),B3939,IF(MID(B3939,3,1)="-",DATE(VALUE(RIGHT(B3939,4)),VALUE(MID(B3939,4,2)),VALUE(LEFT(B3939,2))),DATE(VALUE(LEFT(B3939,4)),VALUE(MID(B3939,6,2)),VALUE(RIGHT(B3939,2)))))</f>
        <v>45964</v>
      </c>
      <c r="N3939" s="16" t="n">
        <f aca="false">MONTH(M3939)</f>
        <v>11</v>
      </c>
      <c r="O3939" s="16" t="str">
        <f aca="false">PROPER(TRIM(H3939))</f>
        <v>Delhi</v>
      </c>
      <c r="P3939" s="16" t="str">
        <f aca="false">IFERROR(VLOOKUP(O3939,city_map!$A$2:$B$6,2,FALSE()),O3939)</f>
        <v>Delhi</v>
      </c>
      <c r="Q3939" s="16" t="n">
        <f aca="false">IF(ISNUMBER(F3939),F3939,VALUE(SUBSTITUTE(SUBSTITUTE(F3939,"₹",""),",","")))</f>
        <v>2487</v>
      </c>
      <c r="R3939" s="16" t="n">
        <f aca="false">IF(E3939=99,1,E3939)</f>
        <v>3</v>
      </c>
      <c r="S3939" s="16" t="n">
        <f aca="false">IF(G3939="",0,G3939)</f>
        <v>0.15</v>
      </c>
      <c r="T3939" s="16" t="str">
        <f aca="false">IF(I3939="","Unknown",IF(I3939="upi","UPI",I3939))</f>
        <v>UPI</v>
      </c>
      <c r="U3939" s="16" t="str">
        <f aca="false">IF(L3939="Yes","Y",IF(L3939="No","N",L3939))</f>
        <v>N</v>
      </c>
      <c r="V3939" s="19" t="n">
        <f aca="false">ROUND(R3939*Q3939*(1-S3939),2)</f>
        <v>6341.85</v>
      </c>
      <c r="W3939" s="16" t="str">
        <f aca="false">_xlfn.XLOOKUP(D3939,products!$A$2:$A$61,products!$C$2:$C$61,"Not found")</f>
        <v>Fashion</v>
      </c>
    </row>
    <row r="3940" customFormat="false" ht="15" hidden="false" customHeight="false" outlineLevel="0" collapsed="false">
      <c r="A3940" s="16" t="s">
        <v>5305</v>
      </c>
      <c r="B3940" s="16" t="s">
        <v>5283</v>
      </c>
      <c r="C3940" s="16" t="s">
        <v>312</v>
      </c>
      <c r="D3940" s="16" t="s">
        <v>119</v>
      </c>
      <c r="E3940" s="16" t="n">
        <v>6</v>
      </c>
      <c r="F3940" s="16" t="n">
        <v>250</v>
      </c>
      <c r="G3940" s="16" t="n">
        <v>0.15</v>
      </c>
      <c r="H3940" s="16" t="s">
        <v>130</v>
      </c>
      <c r="I3940" s="16" t="s">
        <v>71</v>
      </c>
      <c r="J3940" s="16" t="n">
        <v>3</v>
      </c>
      <c r="K3940" s="16" t="n">
        <v>4</v>
      </c>
      <c r="L3940" s="16" t="s">
        <v>41</v>
      </c>
      <c r="M3940" s="18" t="n">
        <f aca="false">IF(ISNUMBER(B3940),B3940,IF(MID(B3940,3,1)="-",DATE(VALUE(RIGHT(B3940,4)),VALUE(MID(B3940,4,2)),VALUE(LEFT(B3940,2))),DATE(VALUE(LEFT(B3940,4)),VALUE(MID(B3940,6,2)),VALUE(RIGHT(B3940,2)))))</f>
        <v>45964</v>
      </c>
      <c r="N3940" s="16" t="n">
        <f aca="false">MONTH(M3940)</f>
        <v>11</v>
      </c>
      <c r="O3940" s="16" t="str">
        <f aca="false">PROPER(TRIM(H3940))</f>
        <v>Bengaluru</v>
      </c>
      <c r="P3940" s="16" t="str">
        <f aca="false">IFERROR(VLOOKUP(O3940,city_map!$A$2:$B$6,2,FALSE()),O3940)</f>
        <v>Bengaluru</v>
      </c>
      <c r="Q3940" s="16" t="n">
        <f aca="false">IF(ISNUMBER(F3940),F3940,VALUE(SUBSTITUTE(SUBSTITUTE(F3940,"₹",""),",","")))</f>
        <v>250</v>
      </c>
      <c r="R3940" s="16" t="n">
        <f aca="false">IF(E3940=99,1,E3940)</f>
        <v>6</v>
      </c>
      <c r="S3940" s="16" t="n">
        <f aca="false">IF(G3940="",0,G3940)</f>
        <v>0.15</v>
      </c>
      <c r="T3940" s="16" t="str">
        <f aca="false">IF(I3940="","Unknown",IF(I3940="upi","UPI",I3940))</f>
        <v>Credit Card</v>
      </c>
      <c r="U3940" s="16" t="str">
        <f aca="false">IF(L3940="Yes","Y",IF(L3940="No","N",L3940))</f>
        <v>N</v>
      </c>
      <c r="V3940" s="19" t="n">
        <f aca="false">ROUND(R3940*Q3940*(1-S3940),2)</f>
        <v>1275</v>
      </c>
      <c r="W3940" s="16" t="str">
        <f aca="false">_xlfn.XLOOKUP(D3940,products!$A$2:$A$61,products!$C$2:$C$61,"Not found")</f>
        <v>Books</v>
      </c>
    </row>
    <row r="3941" customFormat="false" ht="15" hidden="false" customHeight="false" outlineLevel="0" collapsed="false">
      <c r="A3941" s="16" t="s">
        <v>5306</v>
      </c>
      <c r="B3941" s="16" t="s">
        <v>5283</v>
      </c>
      <c r="C3941" s="16" t="s">
        <v>680</v>
      </c>
      <c r="D3941" s="16" t="s">
        <v>222</v>
      </c>
      <c r="E3941" s="16" t="n">
        <v>2</v>
      </c>
      <c r="F3941" s="16" t="n">
        <v>1864</v>
      </c>
      <c r="G3941" s="16" t="n">
        <v>0.25</v>
      </c>
      <c r="H3941" s="16" t="s">
        <v>503</v>
      </c>
      <c r="I3941" s="16" t="s">
        <v>47</v>
      </c>
      <c r="J3941" s="16" t="n">
        <v>11</v>
      </c>
      <c r="K3941" s="16"/>
      <c r="L3941" s="16" t="s">
        <v>57</v>
      </c>
      <c r="M3941" s="18" t="n">
        <f aca="false">IF(ISNUMBER(B3941),B3941,IF(MID(B3941,3,1)="-",DATE(VALUE(RIGHT(B3941,4)),VALUE(MID(B3941,4,2)),VALUE(LEFT(B3941,2))),DATE(VALUE(LEFT(B3941,4)),VALUE(MID(B3941,6,2)),VALUE(RIGHT(B3941,2)))))</f>
        <v>45964</v>
      </c>
      <c r="N3941" s="16" t="n">
        <f aca="false">MONTH(M3941)</f>
        <v>11</v>
      </c>
      <c r="O3941" s="16" t="str">
        <f aca="false">PROPER(TRIM(H3941))</f>
        <v>Pune</v>
      </c>
      <c r="P3941" s="16" t="str">
        <f aca="false">IFERROR(VLOOKUP(O3941,city_map!$A$2:$B$6,2,FALSE()),O3941)</f>
        <v>Pune</v>
      </c>
      <c r="Q3941" s="16" t="n">
        <f aca="false">IF(ISNUMBER(F3941),F3941,VALUE(SUBSTITUTE(SUBSTITUTE(F3941,"₹",""),",","")))</f>
        <v>1864</v>
      </c>
      <c r="R3941" s="16" t="n">
        <f aca="false">IF(E3941=99,1,E3941)</f>
        <v>2</v>
      </c>
      <c r="S3941" s="16" t="n">
        <f aca="false">IF(G3941="",0,G3941)</f>
        <v>0.25</v>
      </c>
      <c r="T3941" s="16" t="str">
        <f aca="false">IF(I3941="","Unknown",IF(I3941="upi","UPI",I3941))</f>
        <v>Debit Card</v>
      </c>
      <c r="U3941" s="16" t="str">
        <f aca="false">IF(L3941="Yes","Y",IF(L3941="No","N",L3941))</f>
        <v>Y</v>
      </c>
      <c r="V3941" s="19" t="n">
        <f aca="false">ROUND(R3941*Q3941*(1-S3941),2)</f>
        <v>2796</v>
      </c>
      <c r="W3941" s="16" t="str">
        <f aca="false">_xlfn.XLOOKUP(D3941,products!$A$2:$A$61,products!$C$2:$C$61,"Not found")</f>
        <v>Fashion</v>
      </c>
    </row>
    <row r="3942" customFormat="false" ht="15" hidden="false" customHeight="false" outlineLevel="0" collapsed="false">
      <c r="A3942" s="16" t="s">
        <v>5307</v>
      </c>
      <c r="B3942" s="16" t="s">
        <v>5283</v>
      </c>
      <c r="C3942" s="16" t="s">
        <v>1889</v>
      </c>
      <c r="D3942" s="16" t="s">
        <v>129</v>
      </c>
      <c r="E3942" s="16" t="n">
        <v>2</v>
      </c>
      <c r="F3942" s="16" t="n">
        <v>602</v>
      </c>
      <c r="G3942" s="16" t="n">
        <v>0.1</v>
      </c>
      <c r="H3942" s="16" t="s">
        <v>112</v>
      </c>
      <c r="I3942" s="16" t="s">
        <v>60</v>
      </c>
      <c r="J3942" s="16" t="n">
        <v>6</v>
      </c>
      <c r="K3942" s="16" t="n">
        <v>4</v>
      </c>
      <c r="L3942" s="16" t="s">
        <v>41</v>
      </c>
      <c r="M3942" s="18" t="n">
        <f aca="false">IF(ISNUMBER(B3942),B3942,IF(MID(B3942,3,1)="-",DATE(VALUE(RIGHT(B3942,4)),VALUE(MID(B3942,4,2)),VALUE(LEFT(B3942,2))),DATE(VALUE(LEFT(B3942,4)),VALUE(MID(B3942,6,2)),VALUE(RIGHT(B3942,2)))))</f>
        <v>45964</v>
      </c>
      <c r="N3942" s="16" t="n">
        <f aca="false">MONTH(M3942)</f>
        <v>11</v>
      </c>
      <c r="O3942" s="16" t="str">
        <f aca="false">PROPER(TRIM(H3942))</f>
        <v>Mumbai</v>
      </c>
      <c r="P3942" s="16" t="str">
        <f aca="false">IFERROR(VLOOKUP(O3942,city_map!$A$2:$B$6,2,FALSE()),O3942)</f>
        <v>Mumbai</v>
      </c>
      <c r="Q3942" s="16" t="n">
        <f aca="false">IF(ISNUMBER(F3942),F3942,VALUE(SUBSTITUTE(SUBSTITUTE(F3942,"₹",""),",","")))</f>
        <v>602</v>
      </c>
      <c r="R3942" s="16" t="n">
        <f aca="false">IF(E3942=99,1,E3942)</f>
        <v>2</v>
      </c>
      <c r="S3942" s="16" t="n">
        <f aca="false">IF(G3942="",0,G3942)</f>
        <v>0.1</v>
      </c>
      <c r="T3942" s="16" t="str">
        <f aca="false">IF(I3942="","Unknown",IF(I3942="upi","UPI",I3942))</f>
        <v>UPI</v>
      </c>
      <c r="U3942" s="16" t="str">
        <f aca="false">IF(L3942="Yes","Y",IF(L3942="No","N",L3942))</f>
        <v>N</v>
      </c>
      <c r="V3942" s="19" t="n">
        <f aca="false">ROUND(R3942*Q3942*(1-S3942),2)</f>
        <v>1083.6</v>
      </c>
      <c r="W3942" s="16" t="str">
        <f aca="false">_xlfn.XLOOKUP(D3942,products!$A$2:$A$61,products!$C$2:$C$61,"Not found")</f>
        <v>Beauty</v>
      </c>
    </row>
    <row r="3943" customFormat="false" ht="15" hidden="false" customHeight="false" outlineLevel="0" collapsed="false">
      <c r="A3943" s="16" t="s">
        <v>5308</v>
      </c>
      <c r="B3943" s="16" t="s">
        <v>5283</v>
      </c>
      <c r="C3943" s="16" t="s">
        <v>1209</v>
      </c>
      <c r="D3943" s="16" t="s">
        <v>108</v>
      </c>
      <c r="E3943" s="16" t="n">
        <v>1</v>
      </c>
      <c r="F3943" s="16" t="n">
        <v>3547</v>
      </c>
      <c r="G3943" s="16" t="n">
        <v>0.15</v>
      </c>
      <c r="H3943" s="16" t="s">
        <v>39</v>
      </c>
      <c r="I3943" s="16" t="s">
        <v>47</v>
      </c>
      <c r="J3943" s="16" t="n">
        <v>5</v>
      </c>
      <c r="K3943" s="16" t="n">
        <v>3</v>
      </c>
      <c r="L3943" s="16" t="s">
        <v>41</v>
      </c>
      <c r="M3943" s="18" t="n">
        <f aca="false">IF(ISNUMBER(B3943),B3943,IF(MID(B3943,3,1)="-",DATE(VALUE(RIGHT(B3943,4)),VALUE(MID(B3943,4,2)),VALUE(LEFT(B3943,2))),DATE(VALUE(LEFT(B3943,4)),VALUE(MID(B3943,6,2)),VALUE(RIGHT(B3943,2)))))</f>
        <v>45964</v>
      </c>
      <c r="N3943" s="16" t="n">
        <f aca="false">MONTH(M3943)</f>
        <v>11</v>
      </c>
      <c r="O3943" s="16" t="str">
        <f aca="false">PROPER(TRIM(H3943))</f>
        <v>Delhi</v>
      </c>
      <c r="P3943" s="16" t="str">
        <f aca="false">IFERROR(VLOOKUP(O3943,city_map!$A$2:$B$6,2,FALSE()),O3943)</f>
        <v>Delhi</v>
      </c>
      <c r="Q3943" s="16" t="n">
        <f aca="false">IF(ISNUMBER(F3943),F3943,VALUE(SUBSTITUTE(SUBSTITUTE(F3943,"₹",""),",","")))</f>
        <v>3547</v>
      </c>
      <c r="R3943" s="16" t="n">
        <f aca="false">IF(E3943=99,1,E3943)</f>
        <v>1</v>
      </c>
      <c r="S3943" s="16" t="n">
        <f aca="false">IF(G3943="",0,G3943)</f>
        <v>0.15</v>
      </c>
      <c r="T3943" s="16" t="str">
        <f aca="false">IF(I3943="","Unknown",IF(I3943="upi","UPI",I3943))</f>
        <v>Debit Card</v>
      </c>
      <c r="U3943" s="16" t="str">
        <f aca="false">IF(L3943="Yes","Y",IF(L3943="No","N",L3943))</f>
        <v>N</v>
      </c>
      <c r="V3943" s="19" t="n">
        <f aca="false">ROUND(R3943*Q3943*(1-S3943),2)</f>
        <v>3014.95</v>
      </c>
      <c r="W3943" s="16" t="str">
        <f aca="false">_xlfn.XLOOKUP(D3943,products!$A$2:$A$61,products!$C$2:$C$61,"Not found")</f>
        <v>Electronics</v>
      </c>
    </row>
    <row r="3944" customFormat="false" ht="15" hidden="false" customHeight="false" outlineLevel="0" collapsed="false">
      <c r="A3944" s="16" t="s">
        <v>5309</v>
      </c>
      <c r="B3944" s="16" t="s">
        <v>5283</v>
      </c>
      <c r="C3944" s="16" t="s">
        <v>1414</v>
      </c>
      <c r="D3944" s="16" t="s">
        <v>74</v>
      </c>
      <c r="E3944" s="16" t="n">
        <v>2</v>
      </c>
      <c r="F3944" s="16" t="n">
        <v>18853</v>
      </c>
      <c r="G3944" s="16" t="n">
        <v>0.1</v>
      </c>
      <c r="H3944" s="16" t="s">
        <v>161</v>
      </c>
      <c r="I3944" s="16" t="s">
        <v>60</v>
      </c>
      <c r="J3944" s="16" t="n">
        <v>4</v>
      </c>
      <c r="K3944" s="16" t="n">
        <v>4</v>
      </c>
      <c r="L3944" s="16" t="s">
        <v>41</v>
      </c>
      <c r="M3944" s="18" t="n">
        <f aca="false">IF(ISNUMBER(B3944),B3944,IF(MID(B3944,3,1)="-",DATE(VALUE(RIGHT(B3944,4)),VALUE(MID(B3944,4,2)),VALUE(LEFT(B3944,2))),DATE(VALUE(LEFT(B3944,4)),VALUE(MID(B3944,6,2)),VALUE(RIGHT(B3944,2)))))</f>
        <v>45964</v>
      </c>
      <c r="N3944" s="16" t="n">
        <f aca="false">MONTH(M3944)</f>
        <v>11</v>
      </c>
      <c r="O3944" s="16" t="str">
        <f aca="false">PROPER(TRIM(H3944))</f>
        <v>Hyderabad</v>
      </c>
      <c r="P3944" s="16" t="str">
        <f aca="false">IFERROR(VLOOKUP(O3944,city_map!$A$2:$B$6,2,FALSE()),O3944)</f>
        <v>Hyderabad</v>
      </c>
      <c r="Q3944" s="16" t="n">
        <f aca="false">IF(ISNUMBER(F3944),F3944,VALUE(SUBSTITUTE(SUBSTITUTE(F3944,"₹",""),",","")))</f>
        <v>18853</v>
      </c>
      <c r="R3944" s="16" t="n">
        <f aca="false">IF(E3944=99,1,E3944)</f>
        <v>2</v>
      </c>
      <c r="S3944" s="16" t="n">
        <f aca="false">IF(G3944="",0,G3944)</f>
        <v>0.1</v>
      </c>
      <c r="T3944" s="16" t="str">
        <f aca="false">IF(I3944="","Unknown",IF(I3944="upi","UPI",I3944))</f>
        <v>UPI</v>
      </c>
      <c r="U3944" s="16" t="str">
        <f aca="false">IF(L3944="Yes","Y",IF(L3944="No","N",L3944))</f>
        <v>N</v>
      </c>
      <c r="V3944" s="19" t="n">
        <f aca="false">ROUND(R3944*Q3944*(1-S3944),2)</f>
        <v>33935.4</v>
      </c>
      <c r="W3944" s="16" t="str">
        <f aca="false">_xlfn.XLOOKUP(D3944,products!$A$2:$A$61,products!$C$2:$C$61,"Not found")</f>
        <v>Electronics</v>
      </c>
    </row>
    <row r="3945" customFormat="false" ht="15" hidden="false" customHeight="false" outlineLevel="0" collapsed="false">
      <c r="A3945" s="16" t="s">
        <v>5310</v>
      </c>
      <c r="B3945" s="16" t="s">
        <v>5283</v>
      </c>
      <c r="C3945" s="16" t="s">
        <v>1046</v>
      </c>
      <c r="D3945" s="16" t="s">
        <v>51</v>
      </c>
      <c r="E3945" s="16" t="n">
        <v>2</v>
      </c>
      <c r="F3945" s="16" t="n">
        <v>2381</v>
      </c>
      <c r="G3945" s="16" t="n">
        <v>0.25</v>
      </c>
      <c r="H3945" s="16" t="s">
        <v>112</v>
      </c>
      <c r="I3945" s="16" t="s">
        <v>47</v>
      </c>
      <c r="J3945" s="16" t="n">
        <v>4</v>
      </c>
      <c r="K3945" s="16" t="n">
        <v>4</v>
      </c>
      <c r="L3945" s="16" t="s">
        <v>41</v>
      </c>
      <c r="M3945" s="18" t="n">
        <f aca="false">IF(ISNUMBER(B3945),B3945,IF(MID(B3945,3,1)="-",DATE(VALUE(RIGHT(B3945,4)),VALUE(MID(B3945,4,2)),VALUE(LEFT(B3945,2))),DATE(VALUE(LEFT(B3945,4)),VALUE(MID(B3945,6,2)),VALUE(RIGHT(B3945,2)))))</f>
        <v>45964</v>
      </c>
      <c r="N3945" s="16" t="n">
        <f aca="false">MONTH(M3945)</f>
        <v>11</v>
      </c>
      <c r="O3945" s="16" t="str">
        <f aca="false">PROPER(TRIM(H3945))</f>
        <v>Mumbai</v>
      </c>
      <c r="P3945" s="16" t="str">
        <f aca="false">IFERROR(VLOOKUP(O3945,city_map!$A$2:$B$6,2,FALSE()),O3945)</f>
        <v>Mumbai</v>
      </c>
      <c r="Q3945" s="16" t="n">
        <f aca="false">IF(ISNUMBER(F3945),F3945,VALUE(SUBSTITUTE(SUBSTITUTE(F3945,"₹",""),",","")))</f>
        <v>2381</v>
      </c>
      <c r="R3945" s="16" t="n">
        <f aca="false">IF(E3945=99,1,E3945)</f>
        <v>2</v>
      </c>
      <c r="S3945" s="16" t="n">
        <f aca="false">IF(G3945="",0,G3945)</f>
        <v>0.25</v>
      </c>
      <c r="T3945" s="16" t="str">
        <f aca="false">IF(I3945="","Unknown",IF(I3945="upi","UPI",I3945))</f>
        <v>Debit Card</v>
      </c>
      <c r="U3945" s="16" t="str">
        <f aca="false">IF(L3945="Yes","Y",IF(L3945="No","N",L3945))</f>
        <v>N</v>
      </c>
      <c r="V3945" s="19" t="n">
        <f aca="false">ROUND(R3945*Q3945*(1-S3945),2)</f>
        <v>3571.5</v>
      </c>
      <c r="W3945" s="16" t="str">
        <f aca="false">_xlfn.XLOOKUP(D3945,products!$A$2:$A$61,products!$C$2:$C$61,"Not found")</f>
        <v>Fashion</v>
      </c>
    </row>
    <row r="3946" customFormat="false" ht="15" hidden="false" customHeight="false" outlineLevel="0" collapsed="false">
      <c r="A3946" s="16" t="s">
        <v>5311</v>
      </c>
      <c r="B3946" s="16" t="s">
        <v>5312</v>
      </c>
      <c r="C3946" s="16" t="s">
        <v>2810</v>
      </c>
      <c r="D3946" s="16" t="s">
        <v>63</v>
      </c>
      <c r="E3946" s="16" t="n">
        <v>5</v>
      </c>
      <c r="F3946" s="16" t="n">
        <v>1537</v>
      </c>
      <c r="G3946" s="16" t="n">
        <v>0.15</v>
      </c>
      <c r="H3946" s="16" t="s">
        <v>46</v>
      </c>
      <c r="I3946" s="16" t="s">
        <v>71</v>
      </c>
      <c r="J3946" s="16" t="n">
        <v>3</v>
      </c>
      <c r="K3946" s="16" t="n">
        <v>5</v>
      </c>
      <c r="L3946" s="16" t="s">
        <v>41</v>
      </c>
      <c r="M3946" s="18" t="n">
        <f aca="false">IF(ISNUMBER(B3946),B3946,IF(MID(B3946,3,1)="-",DATE(VALUE(RIGHT(B3946,4)),VALUE(MID(B3946,4,2)),VALUE(LEFT(B3946,2))),DATE(VALUE(LEFT(B3946,4)),VALUE(MID(B3946,6,2)),VALUE(RIGHT(B3946,2)))))</f>
        <v>45965</v>
      </c>
      <c r="N3946" s="16" t="n">
        <f aca="false">MONTH(M3946)</f>
        <v>11</v>
      </c>
      <c r="O3946" s="16" t="str">
        <f aca="false">PROPER(TRIM(H3946))</f>
        <v>Chennai</v>
      </c>
      <c r="P3946" s="16" t="str">
        <f aca="false">IFERROR(VLOOKUP(O3946,city_map!$A$2:$B$6,2,FALSE()),O3946)</f>
        <v>Chennai</v>
      </c>
      <c r="Q3946" s="16" t="n">
        <f aca="false">IF(ISNUMBER(F3946),F3946,VALUE(SUBSTITUTE(SUBSTITUTE(F3946,"₹",""),",","")))</f>
        <v>1537</v>
      </c>
      <c r="R3946" s="16" t="n">
        <f aca="false">IF(E3946=99,1,E3946)</f>
        <v>5</v>
      </c>
      <c r="S3946" s="16" t="n">
        <f aca="false">IF(G3946="",0,G3946)</f>
        <v>0.15</v>
      </c>
      <c r="T3946" s="16" t="str">
        <f aca="false">IF(I3946="","Unknown",IF(I3946="upi","UPI",I3946))</f>
        <v>Credit Card</v>
      </c>
      <c r="U3946" s="16" t="str">
        <f aca="false">IF(L3946="Yes","Y",IF(L3946="No","N",L3946))</f>
        <v>N</v>
      </c>
      <c r="V3946" s="19" t="n">
        <f aca="false">ROUND(R3946*Q3946*(1-S3946),2)</f>
        <v>6532.25</v>
      </c>
      <c r="W3946" s="16" t="str">
        <f aca="false">_xlfn.XLOOKUP(D3946,products!$A$2:$A$61,products!$C$2:$C$61,"Not found")</f>
        <v>Fashion</v>
      </c>
    </row>
    <row r="3947" customFormat="false" ht="15" hidden="false" customHeight="false" outlineLevel="0" collapsed="false">
      <c r="A3947" s="16" t="s">
        <v>5313</v>
      </c>
      <c r="B3947" s="16" t="s">
        <v>5312</v>
      </c>
      <c r="C3947" s="16" t="s">
        <v>4775</v>
      </c>
      <c r="D3947" s="16" t="s">
        <v>63</v>
      </c>
      <c r="E3947" s="16" t="n">
        <v>2</v>
      </c>
      <c r="F3947" s="16" t="n">
        <v>1518</v>
      </c>
      <c r="G3947" s="16" t="n">
        <v>0.15</v>
      </c>
      <c r="H3947" s="16" t="s">
        <v>527</v>
      </c>
      <c r="I3947" s="16" t="s">
        <v>60</v>
      </c>
      <c r="J3947" s="16" t="n">
        <v>5</v>
      </c>
      <c r="K3947" s="16" t="n">
        <v>4</v>
      </c>
      <c r="L3947" s="16" t="s">
        <v>41</v>
      </c>
      <c r="M3947" s="18" t="n">
        <f aca="false">IF(ISNUMBER(B3947),B3947,IF(MID(B3947,3,1)="-",DATE(VALUE(RIGHT(B3947,4)),VALUE(MID(B3947,4,2)),VALUE(LEFT(B3947,2))),DATE(VALUE(LEFT(B3947,4)),VALUE(MID(B3947,6,2)),VALUE(RIGHT(B3947,2)))))</f>
        <v>45965</v>
      </c>
      <c r="N3947" s="16" t="n">
        <f aca="false">MONTH(M3947)</f>
        <v>11</v>
      </c>
      <c r="O3947" s="16" t="str">
        <f aca="false">PROPER(TRIM(H3947))</f>
        <v>Bangalore</v>
      </c>
      <c r="P3947" s="16" t="str">
        <f aca="false">IFERROR(VLOOKUP(O3947,city_map!$A$2:$B$6,2,FALSE()),O3947)</f>
        <v>Bengaluru</v>
      </c>
      <c r="Q3947" s="16" t="n">
        <f aca="false">IF(ISNUMBER(F3947),F3947,VALUE(SUBSTITUTE(SUBSTITUTE(F3947,"₹",""),",","")))</f>
        <v>1518</v>
      </c>
      <c r="R3947" s="16" t="n">
        <f aca="false">IF(E3947=99,1,E3947)</f>
        <v>2</v>
      </c>
      <c r="S3947" s="16" t="n">
        <f aca="false">IF(G3947="",0,G3947)</f>
        <v>0.15</v>
      </c>
      <c r="T3947" s="16" t="str">
        <f aca="false">IF(I3947="","Unknown",IF(I3947="upi","UPI",I3947))</f>
        <v>UPI</v>
      </c>
      <c r="U3947" s="16" t="str">
        <f aca="false">IF(L3947="Yes","Y",IF(L3947="No","N",L3947))</f>
        <v>N</v>
      </c>
      <c r="V3947" s="19" t="n">
        <f aca="false">ROUND(R3947*Q3947*(1-S3947),2)</f>
        <v>2580.6</v>
      </c>
      <c r="W3947" s="16" t="str">
        <f aca="false">_xlfn.XLOOKUP(D3947,products!$A$2:$A$61,products!$C$2:$C$61,"Not found")</f>
        <v>Fashion</v>
      </c>
    </row>
    <row r="3948" customFormat="false" ht="15" hidden="false" customHeight="false" outlineLevel="0" collapsed="false">
      <c r="A3948" s="16" t="s">
        <v>5314</v>
      </c>
      <c r="B3948" s="16" t="s">
        <v>5312</v>
      </c>
      <c r="C3948" s="16" t="s">
        <v>2427</v>
      </c>
      <c r="D3948" s="16" t="s">
        <v>440</v>
      </c>
      <c r="E3948" s="16" t="n">
        <v>1</v>
      </c>
      <c r="F3948" s="16" t="n">
        <v>1427</v>
      </c>
      <c r="G3948" s="16" t="n">
        <v>0.2</v>
      </c>
      <c r="H3948" s="16" t="s">
        <v>112</v>
      </c>
      <c r="I3948" s="16" t="s">
        <v>71</v>
      </c>
      <c r="J3948" s="16" t="n">
        <v>7</v>
      </c>
      <c r="K3948" s="16" t="n">
        <v>4</v>
      </c>
      <c r="L3948" s="16" t="s">
        <v>41</v>
      </c>
      <c r="M3948" s="18" t="n">
        <f aca="false">IF(ISNUMBER(B3948),B3948,IF(MID(B3948,3,1)="-",DATE(VALUE(RIGHT(B3948,4)),VALUE(MID(B3948,4,2)),VALUE(LEFT(B3948,2))),DATE(VALUE(LEFT(B3948,4)),VALUE(MID(B3948,6,2)),VALUE(RIGHT(B3948,2)))))</f>
        <v>45965</v>
      </c>
      <c r="N3948" s="16" t="n">
        <f aca="false">MONTH(M3948)</f>
        <v>11</v>
      </c>
      <c r="O3948" s="16" t="str">
        <f aca="false">PROPER(TRIM(H3948))</f>
        <v>Mumbai</v>
      </c>
      <c r="P3948" s="16" t="str">
        <f aca="false">IFERROR(VLOOKUP(O3948,city_map!$A$2:$B$6,2,FALSE()),O3948)</f>
        <v>Mumbai</v>
      </c>
      <c r="Q3948" s="16" t="n">
        <f aca="false">IF(ISNUMBER(F3948),F3948,VALUE(SUBSTITUTE(SUBSTITUTE(F3948,"₹",""),",","")))</f>
        <v>1427</v>
      </c>
      <c r="R3948" s="16" t="n">
        <f aca="false">IF(E3948=99,1,E3948)</f>
        <v>1</v>
      </c>
      <c r="S3948" s="16" t="n">
        <f aca="false">IF(G3948="",0,G3948)</f>
        <v>0.2</v>
      </c>
      <c r="T3948" s="16" t="str">
        <f aca="false">IF(I3948="","Unknown",IF(I3948="upi","UPI",I3948))</f>
        <v>Credit Card</v>
      </c>
      <c r="U3948" s="16" t="str">
        <f aca="false">IF(L3948="Yes","Y",IF(L3948="No","N",L3948))</f>
        <v>N</v>
      </c>
      <c r="V3948" s="19" t="n">
        <f aca="false">ROUND(R3948*Q3948*(1-S3948),2)</f>
        <v>1141.6</v>
      </c>
      <c r="W3948" s="16" t="str">
        <f aca="false">_xlfn.XLOOKUP(D3948,products!$A$2:$A$61,products!$C$2:$C$61,"Not found")</f>
        <v>Home</v>
      </c>
    </row>
    <row r="3949" customFormat="false" ht="15" hidden="false" customHeight="false" outlineLevel="0" collapsed="false">
      <c r="A3949" s="16" t="s">
        <v>5315</v>
      </c>
      <c r="B3949" s="16" t="s">
        <v>5316</v>
      </c>
      <c r="C3949" s="16" t="s">
        <v>1278</v>
      </c>
      <c r="D3949" s="16" t="s">
        <v>291</v>
      </c>
      <c r="E3949" s="16" t="n">
        <v>1</v>
      </c>
      <c r="F3949" s="16" t="n">
        <v>1208</v>
      </c>
      <c r="G3949" s="16" t="n">
        <v>0.15</v>
      </c>
      <c r="H3949" s="16" t="s">
        <v>70</v>
      </c>
      <c r="I3949" s="16" t="s">
        <v>60</v>
      </c>
      <c r="J3949" s="16" t="n">
        <v>9</v>
      </c>
      <c r="K3949" s="16" t="n">
        <v>2</v>
      </c>
      <c r="L3949" s="16" t="s">
        <v>57</v>
      </c>
      <c r="M3949" s="18" t="n">
        <f aca="false">IF(ISNUMBER(B3949),B3949,IF(MID(B3949,3,1)="-",DATE(VALUE(RIGHT(B3949,4)),VALUE(MID(B3949,4,2)),VALUE(LEFT(B3949,2))),DATE(VALUE(LEFT(B3949,4)),VALUE(MID(B3949,6,2)),VALUE(RIGHT(B3949,2)))))</f>
        <v>45965</v>
      </c>
      <c r="N3949" s="16" t="n">
        <f aca="false">MONTH(M3949)</f>
        <v>11</v>
      </c>
      <c r="O3949" s="16" t="str">
        <f aca="false">PROPER(TRIM(H3949))</f>
        <v>Pune</v>
      </c>
      <c r="P3949" s="16" t="str">
        <f aca="false">IFERROR(VLOOKUP(O3949,city_map!$A$2:$B$6,2,FALSE()),O3949)</f>
        <v>Pune</v>
      </c>
      <c r="Q3949" s="16" t="n">
        <f aca="false">IF(ISNUMBER(F3949),F3949,VALUE(SUBSTITUTE(SUBSTITUTE(F3949,"₹",""),",","")))</f>
        <v>1208</v>
      </c>
      <c r="R3949" s="16" t="n">
        <f aca="false">IF(E3949=99,1,E3949)</f>
        <v>1</v>
      </c>
      <c r="S3949" s="16" t="n">
        <f aca="false">IF(G3949="",0,G3949)</f>
        <v>0.15</v>
      </c>
      <c r="T3949" s="16" t="str">
        <f aca="false">IF(I3949="","Unknown",IF(I3949="upi","UPI",I3949))</f>
        <v>UPI</v>
      </c>
      <c r="U3949" s="16" t="str">
        <f aca="false">IF(L3949="Yes","Y",IF(L3949="No","N",L3949))</f>
        <v>Y</v>
      </c>
      <c r="V3949" s="19" t="n">
        <f aca="false">ROUND(R3949*Q3949*(1-S3949),2)</f>
        <v>1026.8</v>
      </c>
      <c r="W3949" s="16" t="str">
        <f aca="false">_xlfn.XLOOKUP(D3949,products!$A$2:$A$61,products!$C$2:$C$61,"Not found")</f>
        <v>Electronics</v>
      </c>
    </row>
    <row r="3950" customFormat="false" ht="15" hidden="false" customHeight="false" outlineLevel="0" collapsed="false">
      <c r="A3950" s="16" t="s">
        <v>5317</v>
      </c>
      <c r="B3950" s="16" t="s">
        <v>5312</v>
      </c>
      <c r="C3950" s="16" t="s">
        <v>325</v>
      </c>
      <c r="D3950" s="16" t="s">
        <v>219</v>
      </c>
      <c r="E3950" s="16" t="n">
        <v>2</v>
      </c>
      <c r="F3950" s="16" t="n">
        <v>1269</v>
      </c>
      <c r="G3950" s="16" t="n">
        <v>0.25</v>
      </c>
      <c r="H3950" s="16" t="s">
        <v>112</v>
      </c>
      <c r="I3950" s="16" t="s">
        <v>60</v>
      </c>
      <c r="J3950" s="16" t="n">
        <v>3</v>
      </c>
      <c r="K3950" s="16" t="n">
        <v>4</v>
      </c>
      <c r="L3950" s="16" t="s">
        <v>41</v>
      </c>
      <c r="M3950" s="18" t="n">
        <f aca="false">IF(ISNUMBER(B3950),B3950,IF(MID(B3950,3,1)="-",DATE(VALUE(RIGHT(B3950,4)),VALUE(MID(B3950,4,2)),VALUE(LEFT(B3950,2))),DATE(VALUE(LEFT(B3950,4)),VALUE(MID(B3950,6,2)),VALUE(RIGHT(B3950,2)))))</f>
        <v>45965</v>
      </c>
      <c r="N3950" s="16" t="n">
        <f aca="false">MONTH(M3950)</f>
        <v>11</v>
      </c>
      <c r="O3950" s="16" t="str">
        <f aca="false">PROPER(TRIM(H3950))</f>
        <v>Mumbai</v>
      </c>
      <c r="P3950" s="16" t="str">
        <f aca="false">IFERROR(VLOOKUP(O3950,city_map!$A$2:$B$6,2,FALSE()),O3950)</f>
        <v>Mumbai</v>
      </c>
      <c r="Q3950" s="16" t="n">
        <f aca="false">IF(ISNUMBER(F3950),F3950,VALUE(SUBSTITUTE(SUBSTITUTE(F3950,"₹",""),",","")))</f>
        <v>1269</v>
      </c>
      <c r="R3950" s="16" t="n">
        <f aca="false">IF(E3950=99,1,E3950)</f>
        <v>2</v>
      </c>
      <c r="S3950" s="16" t="n">
        <f aca="false">IF(G3950="",0,G3950)</f>
        <v>0.25</v>
      </c>
      <c r="T3950" s="16" t="str">
        <f aca="false">IF(I3950="","Unknown",IF(I3950="upi","UPI",I3950))</f>
        <v>UPI</v>
      </c>
      <c r="U3950" s="16" t="str">
        <f aca="false">IF(L3950="Yes","Y",IF(L3950="No","N",L3950))</f>
        <v>N</v>
      </c>
      <c r="V3950" s="19" t="n">
        <f aca="false">ROUND(R3950*Q3950*(1-S3950),2)</f>
        <v>1903.5</v>
      </c>
      <c r="W3950" s="16" t="str">
        <f aca="false">_xlfn.XLOOKUP(D3950,products!$A$2:$A$61,products!$C$2:$C$61,"Not found")</f>
        <v>Electronics</v>
      </c>
    </row>
    <row r="3951" customFormat="false" ht="15" hidden="false" customHeight="false" outlineLevel="0" collapsed="false">
      <c r="A3951" s="16" t="s">
        <v>5318</v>
      </c>
      <c r="B3951" s="16" t="s">
        <v>5312</v>
      </c>
      <c r="C3951" s="16" t="s">
        <v>680</v>
      </c>
      <c r="D3951" s="16" t="s">
        <v>157</v>
      </c>
      <c r="E3951" s="16" t="n">
        <v>2</v>
      </c>
      <c r="F3951" s="16" t="n">
        <v>1084</v>
      </c>
      <c r="G3951" s="16" t="n">
        <v>0.15</v>
      </c>
      <c r="H3951" s="16" t="s">
        <v>70</v>
      </c>
      <c r="I3951" s="16" t="s">
        <v>60</v>
      </c>
      <c r="J3951" s="16" t="n">
        <v>5</v>
      </c>
      <c r="K3951" s="16" t="n">
        <v>4</v>
      </c>
      <c r="L3951" s="16" t="s">
        <v>41</v>
      </c>
      <c r="M3951" s="18" t="n">
        <f aca="false">IF(ISNUMBER(B3951),B3951,IF(MID(B3951,3,1)="-",DATE(VALUE(RIGHT(B3951,4)),VALUE(MID(B3951,4,2)),VALUE(LEFT(B3951,2))),DATE(VALUE(LEFT(B3951,4)),VALUE(MID(B3951,6,2)),VALUE(RIGHT(B3951,2)))))</f>
        <v>45965</v>
      </c>
      <c r="N3951" s="16" t="n">
        <f aca="false">MONTH(M3951)</f>
        <v>11</v>
      </c>
      <c r="O3951" s="16" t="str">
        <f aca="false">PROPER(TRIM(H3951))</f>
        <v>Pune</v>
      </c>
      <c r="P3951" s="16" t="str">
        <f aca="false">IFERROR(VLOOKUP(O3951,city_map!$A$2:$B$6,2,FALSE()),O3951)</f>
        <v>Pune</v>
      </c>
      <c r="Q3951" s="16" t="n">
        <f aca="false">IF(ISNUMBER(F3951),F3951,VALUE(SUBSTITUTE(SUBSTITUTE(F3951,"₹",""),",","")))</f>
        <v>1084</v>
      </c>
      <c r="R3951" s="16" t="n">
        <f aca="false">IF(E3951=99,1,E3951)</f>
        <v>2</v>
      </c>
      <c r="S3951" s="16" t="n">
        <f aca="false">IF(G3951="",0,G3951)</f>
        <v>0.15</v>
      </c>
      <c r="T3951" s="16" t="str">
        <f aca="false">IF(I3951="","Unknown",IF(I3951="upi","UPI",I3951))</f>
        <v>UPI</v>
      </c>
      <c r="U3951" s="16" t="str">
        <f aca="false">IF(L3951="Yes","Y",IF(L3951="No","N",L3951))</f>
        <v>N</v>
      </c>
      <c r="V3951" s="19" t="n">
        <f aca="false">ROUND(R3951*Q3951*(1-S3951),2)</f>
        <v>1842.8</v>
      </c>
      <c r="W3951" s="16" t="str">
        <f aca="false">_xlfn.XLOOKUP(D3951,products!$A$2:$A$61,products!$C$2:$C$61,"Not found")</f>
        <v>Books</v>
      </c>
    </row>
    <row r="3952" customFormat="false" ht="15" hidden="false" customHeight="false" outlineLevel="0" collapsed="false">
      <c r="A3952" s="16" t="s">
        <v>5319</v>
      </c>
      <c r="B3952" s="16" t="s">
        <v>5312</v>
      </c>
      <c r="C3952" s="16" t="s">
        <v>1363</v>
      </c>
      <c r="D3952" s="16" t="s">
        <v>300</v>
      </c>
      <c r="E3952" s="16" t="n">
        <v>1</v>
      </c>
      <c r="F3952" s="16" t="n">
        <v>2619</v>
      </c>
      <c r="G3952" s="16" t="n">
        <v>0.15</v>
      </c>
      <c r="H3952" s="16" t="s">
        <v>81</v>
      </c>
      <c r="I3952" s="16" t="s">
        <v>60</v>
      </c>
      <c r="J3952" s="16" t="n">
        <v>4</v>
      </c>
      <c r="K3952" s="16"/>
      <c r="L3952" s="16" t="s">
        <v>41</v>
      </c>
      <c r="M3952" s="18" t="n">
        <f aca="false">IF(ISNUMBER(B3952),B3952,IF(MID(B3952,3,1)="-",DATE(VALUE(RIGHT(B3952,4)),VALUE(MID(B3952,4,2)),VALUE(LEFT(B3952,2))),DATE(VALUE(LEFT(B3952,4)),VALUE(MID(B3952,6,2)),VALUE(RIGHT(B3952,2)))))</f>
        <v>45965</v>
      </c>
      <c r="N3952" s="16" t="n">
        <f aca="false">MONTH(M3952)</f>
        <v>11</v>
      </c>
      <c r="O3952" s="16" t="str">
        <f aca="false">PROPER(TRIM(H3952))</f>
        <v>Hyderabad</v>
      </c>
      <c r="P3952" s="16" t="str">
        <f aca="false">IFERROR(VLOOKUP(O3952,city_map!$A$2:$B$6,2,FALSE()),O3952)</f>
        <v>Hyderabad</v>
      </c>
      <c r="Q3952" s="16" t="n">
        <f aca="false">IF(ISNUMBER(F3952),F3952,VALUE(SUBSTITUTE(SUBSTITUTE(F3952,"₹",""),",","")))</f>
        <v>2619</v>
      </c>
      <c r="R3952" s="16" t="n">
        <f aca="false">IF(E3952=99,1,E3952)</f>
        <v>1</v>
      </c>
      <c r="S3952" s="16" t="n">
        <f aca="false">IF(G3952="",0,G3952)</f>
        <v>0.15</v>
      </c>
      <c r="T3952" s="16" t="str">
        <f aca="false">IF(I3952="","Unknown",IF(I3952="upi","UPI",I3952))</f>
        <v>UPI</v>
      </c>
      <c r="U3952" s="16" t="str">
        <f aca="false">IF(L3952="Yes","Y",IF(L3952="No","N",L3952))</f>
        <v>N</v>
      </c>
      <c r="V3952" s="19" t="n">
        <f aca="false">ROUND(R3952*Q3952*(1-S3952),2)</f>
        <v>2226.15</v>
      </c>
      <c r="W3952" s="16" t="str">
        <f aca="false">_xlfn.XLOOKUP(D3952,products!$A$2:$A$61,products!$C$2:$C$61,"Not found")</f>
        <v>Home</v>
      </c>
    </row>
    <row r="3953" customFormat="false" ht="15" hidden="false" customHeight="false" outlineLevel="0" collapsed="false">
      <c r="A3953" s="16" t="s">
        <v>5320</v>
      </c>
      <c r="B3953" s="16" t="s">
        <v>5312</v>
      </c>
      <c r="C3953" s="16" t="s">
        <v>702</v>
      </c>
      <c r="D3953" s="16" t="s">
        <v>63</v>
      </c>
      <c r="E3953" s="16" t="n">
        <v>1</v>
      </c>
      <c r="F3953" s="16" t="n">
        <v>1549</v>
      </c>
      <c r="G3953" s="16" t="n">
        <v>0.3</v>
      </c>
      <c r="H3953" s="16" t="s">
        <v>527</v>
      </c>
      <c r="I3953" s="16" t="s">
        <v>71</v>
      </c>
      <c r="J3953" s="16" t="n">
        <v>6</v>
      </c>
      <c r="K3953" s="16" t="n">
        <v>5</v>
      </c>
      <c r="L3953" s="16" t="s">
        <v>41</v>
      </c>
      <c r="M3953" s="18" t="n">
        <f aca="false">IF(ISNUMBER(B3953),B3953,IF(MID(B3953,3,1)="-",DATE(VALUE(RIGHT(B3953,4)),VALUE(MID(B3953,4,2)),VALUE(LEFT(B3953,2))),DATE(VALUE(LEFT(B3953,4)),VALUE(MID(B3953,6,2)),VALUE(RIGHT(B3953,2)))))</f>
        <v>45965</v>
      </c>
      <c r="N3953" s="16" t="n">
        <f aca="false">MONTH(M3953)</f>
        <v>11</v>
      </c>
      <c r="O3953" s="16" t="str">
        <f aca="false">PROPER(TRIM(H3953))</f>
        <v>Bangalore</v>
      </c>
      <c r="P3953" s="16" t="str">
        <f aca="false">IFERROR(VLOOKUP(O3953,city_map!$A$2:$B$6,2,FALSE()),O3953)</f>
        <v>Bengaluru</v>
      </c>
      <c r="Q3953" s="16" t="n">
        <f aca="false">IF(ISNUMBER(F3953),F3953,VALUE(SUBSTITUTE(SUBSTITUTE(F3953,"₹",""),",","")))</f>
        <v>1549</v>
      </c>
      <c r="R3953" s="16" t="n">
        <f aca="false">IF(E3953=99,1,E3953)</f>
        <v>1</v>
      </c>
      <c r="S3953" s="16" t="n">
        <f aca="false">IF(G3953="",0,G3953)</f>
        <v>0.3</v>
      </c>
      <c r="T3953" s="16" t="str">
        <f aca="false">IF(I3953="","Unknown",IF(I3953="upi","UPI",I3953))</f>
        <v>Credit Card</v>
      </c>
      <c r="U3953" s="16" t="str">
        <f aca="false">IF(L3953="Yes","Y",IF(L3953="No","N",L3953))</f>
        <v>N</v>
      </c>
      <c r="V3953" s="19" t="n">
        <f aca="false">ROUND(R3953*Q3953*(1-S3953),2)</f>
        <v>1084.3</v>
      </c>
      <c r="W3953" s="16" t="str">
        <f aca="false">_xlfn.XLOOKUP(D3953,products!$A$2:$A$61,products!$C$2:$C$61,"Not found")</f>
        <v>Fashion</v>
      </c>
    </row>
    <row r="3954" customFormat="false" ht="15" hidden="false" customHeight="false" outlineLevel="0" collapsed="false">
      <c r="A3954" s="16" t="s">
        <v>5321</v>
      </c>
      <c r="B3954" s="16" t="s">
        <v>5312</v>
      </c>
      <c r="C3954" s="16" t="s">
        <v>280</v>
      </c>
      <c r="D3954" s="16" t="s">
        <v>111</v>
      </c>
      <c r="E3954" s="16" t="n">
        <v>2</v>
      </c>
      <c r="F3954" s="16" t="n">
        <v>1017</v>
      </c>
      <c r="G3954" s="16" t="n">
        <v>0.1</v>
      </c>
      <c r="H3954" s="16" t="s">
        <v>81</v>
      </c>
      <c r="I3954" s="16" t="s">
        <v>71</v>
      </c>
      <c r="J3954" s="16" t="n">
        <v>3</v>
      </c>
      <c r="K3954" s="16" t="n">
        <v>3</v>
      </c>
      <c r="L3954" s="16" t="s">
        <v>41</v>
      </c>
      <c r="M3954" s="18" t="n">
        <f aca="false">IF(ISNUMBER(B3954),B3954,IF(MID(B3954,3,1)="-",DATE(VALUE(RIGHT(B3954,4)),VALUE(MID(B3954,4,2)),VALUE(LEFT(B3954,2))),DATE(VALUE(LEFT(B3954,4)),VALUE(MID(B3954,6,2)),VALUE(RIGHT(B3954,2)))))</f>
        <v>45965</v>
      </c>
      <c r="N3954" s="16" t="n">
        <f aca="false">MONTH(M3954)</f>
        <v>11</v>
      </c>
      <c r="O3954" s="16" t="str">
        <f aca="false">PROPER(TRIM(H3954))</f>
        <v>Hyderabad</v>
      </c>
      <c r="P3954" s="16" t="str">
        <f aca="false">IFERROR(VLOOKUP(O3954,city_map!$A$2:$B$6,2,FALSE()),O3954)</f>
        <v>Hyderabad</v>
      </c>
      <c r="Q3954" s="16" t="n">
        <f aca="false">IF(ISNUMBER(F3954),F3954,VALUE(SUBSTITUTE(SUBSTITUTE(F3954,"₹",""),",","")))</f>
        <v>1017</v>
      </c>
      <c r="R3954" s="16" t="n">
        <f aca="false">IF(E3954=99,1,E3954)</f>
        <v>2</v>
      </c>
      <c r="S3954" s="16" t="n">
        <f aca="false">IF(G3954="",0,G3954)</f>
        <v>0.1</v>
      </c>
      <c r="T3954" s="16" t="str">
        <f aca="false">IF(I3954="","Unknown",IF(I3954="upi","UPI",I3954))</f>
        <v>Credit Card</v>
      </c>
      <c r="U3954" s="16" t="str">
        <f aca="false">IF(L3954="Yes","Y",IF(L3954="No","N",L3954))</f>
        <v>N</v>
      </c>
      <c r="V3954" s="19" t="n">
        <f aca="false">ROUND(R3954*Q3954*(1-S3954),2)</f>
        <v>1830.6</v>
      </c>
      <c r="W3954" s="16" t="str">
        <f aca="false">_xlfn.XLOOKUP(D3954,products!$A$2:$A$61,products!$C$2:$C$61,"Not found")</f>
        <v>Books</v>
      </c>
    </row>
    <row r="3955" customFormat="false" ht="15" hidden="false" customHeight="false" outlineLevel="0" collapsed="false">
      <c r="A3955" s="16" t="s">
        <v>5322</v>
      </c>
      <c r="B3955" s="16" t="s">
        <v>5312</v>
      </c>
      <c r="C3955" s="16" t="s">
        <v>1340</v>
      </c>
      <c r="D3955" s="16" t="s">
        <v>639</v>
      </c>
      <c r="E3955" s="16" t="n">
        <v>5</v>
      </c>
      <c r="F3955" s="16" t="n">
        <v>762</v>
      </c>
      <c r="G3955" s="16" t="n">
        <v>0.2</v>
      </c>
      <c r="H3955" s="16" t="s">
        <v>208</v>
      </c>
      <c r="I3955" s="16" t="s">
        <v>71</v>
      </c>
      <c r="J3955" s="16" t="n">
        <v>6</v>
      </c>
      <c r="K3955" s="16"/>
      <c r="L3955" s="16" t="s">
        <v>41</v>
      </c>
      <c r="M3955" s="18" t="n">
        <f aca="false">IF(ISNUMBER(B3955),B3955,IF(MID(B3955,3,1)="-",DATE(VALUE(RIGHT(B3955,4)),VALUE(MID(B3955,4,2)),VALUE(LEFT(B3955,2))),DATE(VALUE(LEFT(B3955,4)),VALUE(MID(B3955,6,2)),VALUE(RIGHT(B3955,2)))))</f>
        <v>45965</v>
      </c>
      <c r="N3955" s="16" t="n">
        <f aca="false">MONTH(M3955)</f>
        <v>11</v>
      </c>
      <c r="O3955" s="16" t="str">
        <f aca="false">PROPER(TRIM(H3955))</f>
        <v>Jaipur</v>
      </c>
      <c r="P3955" s="16" t="str">
        <f aca="false">IFERROR(VLOOKUP(O3955,city_map!$A$2:$B$6,2,FALSE()),O3955)</f>
        <v>Jaipur</v>
      </c>
      <c r="Q3955" s="16" t="n">
        <f aca="false">IF(ISNUMBER(F3955),F3955,VALUE(SUBSTITUTE(SUBSTITUTE(F3955,"₹",""),",","")))</f>
        <v>762</v>
      </c>
      <c r="R3955" s="16" t="n">
        <f aca="false">IF(E3955=99,1,E3955)</f>
        <v>5</v>
      </c>
      <c r="S3955" s="16" t="n">
        <f aca="false">IF(G3955="",0,G3955)</f>
        <v>0.2</v>
      </c>
      <c r="T3955" s="16" t="str">
        <f aca="false">IF(I3955="","Unknown",IF(I3955="upi","UPI",I3955))</f>
        <v>Credit Card</v>
      </c>
      <c r="U3955" s="16" t="str">
        <f aca="false">IF(L3955="Yes","Y",IF(L3955="No","N",L3955))</f>
        <v>N</v>
      </c>
      <c r="V3955" s="19" t="n">
        <f aca="false">ROUND(R3955*Q3955*(1-S3955),2)</f>
        <v>3048</v>
      </c>
      <c r="W3955" s="16" t="str">
        <f aca="false">_xlfn.XLOOKUP(D3955,products!$A$2:$A$61,products!$C$2:$C$61,"Not found")</f>
        <v>Beauty</v>
      </c>
    </row>
    <row r="3956" customFormat="false" ht="15" hidden="false" customHeight="false" outlineLevel="0" collapsed="false">
      <c r="A3956" s="16" t="s">
        <v>5323</v>
      </c>
      <c r="B3956" s="16" t="s">
        <v>5312</v>
      </c>
      <c r="C3956" s="16" t="s">
        <v>549</v>
      </c>
      <c r="D3956" s="16" t="s">
        <v>74</v>
      </c>
      <c r="E3956" s="16" t="n">
        <v>2</v>
      </c>
      <c r="F3956" s="16" t="n">
        <v>19610</v>
      </c>
      <c r="G3956" s="16" t="n">
        <v>0.15</v>
      </c>
      <c r="H3956" s="16" t="s">
        <v>39</v>
      </c>
      <c r="I3956" s="16" t="s">
        <v>60</v>
      </c>
      <c r="J3956" s="16" t="n">
        <v>5</v>
      </c>
      <c r="K3956" s="16"/>
      <c r="L3956" s="16" t="s">
        <v>41</v>
      </c>
      <c r="M3956" s="18" t="n">
        <f aca="false">IF(ISNUMBER(B3956),B3956,IF(MID(B3956,3,1)="-",DATE(VALUE(RIGHT(B3956,4)),VALUE(MID(B3956,4,2)),VALUE(LEFT(B3956,2))),DATE(VALUE(LEFT(B3956,4)),VALUE(MID(B3956,6,2)),VALUE(RIGHT(B3956,2)))))</f>
        <v>45965</v>
      </c>
      <c r="N3956" s="16" t="n">
        <f aca="false">MONTH(M3956)</f>
        <v>11</v>
      </c>
      <c r="O3956" s="16" t="str">
        <f aca="false">PROPER(TRIM(H3956))</f>
        <v>Delhi</v>
      </c>
      <c r="P3956" s="16" t="str">
        <f aca="false">IFERROR(VLOOKUP(O3956,city_map!$A$2:$B$6,2,FALSE()),O3956)</f>
        <v>Delhi</v>
      </c>
      <c r="Q3956" s="16" t="n">
        <f aca="false">IF(ISNUMBER(F3956),F3956,VALUE(SUBSTITUTE(SUBSTITUTE(F3956,"₹",""),",","")))</f>
        <v>19610</v>
      </c>
      <c r="R3956" s="16" t="n">
        <f aca="false">IF(E3956=99,1,E3956)</f>
        <v>2</v>
      </c>
      <c r="S3956" s="16" t="n">
        <f aca="false">IF(G3956="",0,G3956)</f>
        <v>0.15</v>
      </c>
      <c r="T3956" s="16" t="str">
        <f aca="false">IF(I3956="","Unknown",IF(I3956="upi","UPI",I3956))</f>
        <v>UPI</v>
      </c>
      <c r="U3956" s="16" t="str">
        <f aca="false">IF(L3956="Yes","Y",IF(L3956="No","N",L3956))</f>
        <v>N</v>
      </c>
      <c r="V3956" s="19" t="n">
        <f aca="false">ROUND(R3956*Q3956*(1-S3956),2)</f>
        <v>33337</v>
      </c>
      <c r="W3956" s="16" t="str">
        <f aca="false">_xlfn.XLOOKUP(D3956,products!$A$2:$A$61,products!$C$2:$C$61,"Not found")</f>
        <v>Electronics</v>
      </c>
    </row>
    <row r="3957" customFormat="false" ht="15" hidden="false" customHeight="false" outlineLevel="0" collapsed="false">
      <c r="A3957" s="16" t="s">
        <v>5324</v>
      </c>
      <c r="B3957" s="16" t="s">
        <v>5316</v>
      </c>
      <c r="C3957" s="16" t="s">
        <v>1352</v>
      </c>
      <c r="D3957" s="16" t="s">
        <v>291</v>
      </c>
      <c r="E3957" s="16" t="n">
        <v>1</v>
      </c>
      <c r="F3957" s="16" t="n">
        <v>1181</v>
      </c>
      <c r="G3957" s="16" t="n">
        <v>0.2</v>
      </c>
      <c r="H3957" s="16" t="s">
        <v>130</v>
      </c>
      <c r="I3957" s="16" t="s">
        <v>60</v>
      </c>
      <c r="J3957" s="16" t="n">
        <v>3</v>
      </c>
      <c r="K3957" s="16" t="n">
        <v>4</v>
      </c>
      <c r="L3957" s="16" t="s">
        <v>41</v>
      </c>
      <c r="M3957" s="18" t="n">
        <f aca="false">IF(ISNUMBER(B3957),B3957,IF(MID(B3957,3,1)="-",DATE(VALUE(RIGHT(B3957,4)),VALUE(MID(B3957,4,2)),VALUE(LEFT(B3957,2))),DATE(VALUE(LEFT(B3957,4)),VALUE(MID(B3957,6,2)),VALUE(RIGHT(B3957,2)))))</f>
        <v>45965</v>
      </c>
      <c r="N3957" s="16" t="n">
        <f aca="false">MONTH(M3957)</f>
        <v>11</v>
      </c>
      <c r="O3957" s="16" t="str">
        <f aca="false">PROPER(TRIM(H3957))</f>
        <v>Bengaluru</v>
      </c>
      <c r="P3957" s="16" t="str">
        <f aca="false">IFERROR(VLOOKUP(O3957,city_map!$A$2:$B$6,2,FALSE()),O3957)</f>
        <v>Bengaluru</v>
      </c>
      <c r="Q3957" s="16" t="n">
        <f aca="false">IF(ISNUMBER(F3957),F3957,VALUE(SUBSTITUTE(SUBSTITUTE(F3957,"₹",""),",","")))</f>
        <v>1181</v>
      </c>
      <c r="R3957" s="16" t="n">
        <f aca="false">IF(E3957=99,1,E3957)</f>
        <v>1</v>
      </c>
      <c r="S3957" s="16" t="n">
        <f aca="false">IF(G3957="",0,G3957)</f>
        <v>0.2</v>
      </c>
      <c r="T3957" s="16" t="str">
        <f aca="false">IF(I3957="","Unknown",IF(I3957="upi","UPI",I3957))</f>
        <v>UPI</v>
      </c>
      <c r="U3957" s="16" t="str">
        <f aca="false">IF(L3957="Yes","Y",IF(L3957="No","N",L3957))</f>
        <v>N</v>
      </c>
      <c r="V3957" s="19" t="n">
        <f aca="false">ROUND(R3957*Q3957*(1-S3957),2)</f>
        <v>944.8</v>
      </c>
      <c r="W3957" s="16" t="str">
        <f aca="false">_xlfn.XLOOKUP(D3957,products!$A$2:$A$61,products!$C$2:$C$61,"Not found")</f>
        <v>Electronics</v>
      </c>
    </row>
    <row r="3958" customFormat="false" ht="15" hidden="false" customHeight="false" outlineLevel="0" collapsed="false">
      <c r="A3958" s="16" t="s">
        <v>5325</v>
      </c>
      <c r="B3958" s="16" t="s">
        <v>5312</v>
      </c>
      <c r="C3958" s="16" t="s">
        <v>1246</v>
      </c>
      <c r="D3958" s="16" t="s">
        <v>126</v>
      </c>
      <c r="E3958" s="16" t="n">
        <v>1</v>
      </c>
      <c r="F3958" s="16" t="n">
        <v>400</v>
      </c>
      <c r="G3958" s="16" t="n">
        <v>0.1</v>
      </c>
      <c r="H3958" s="16" t="s">
        <v>89</v>
      </c>
      <c r="I3958" s="16" t="s">
        <v>60</v>
      </c>
      <c r="J3958" s="16" t="n">
        <v>5</v>
      </c>
      <c r="K3958" s="16" t="n">
        <v>4</v>
      </c>
      <c r="L3958" s="16" t="s">
        <v>41</v>
      </c>
      <c r="M3958" s="18" t="n">
        <f aca="false">IF(ISNUMBER(B3958),B3958,IF(MID(B3958,3,1)="-",DATE(VALUE(RIGHT(B3958,4)),VALUE(MID(B3958,4,2)),VALUE(LEFT(B3958,2))),DATE(VALUE(LEFT(B3958,4)),VALUE(MID(B3958,6,2)),VALUE(RIGHT(B3958,2)))))</f>
        <v>45965</v>
      </c>
      <c r="N3958" s="16" t="n">
        <f aca="false">MONTH(M3958)</f>
        <v>11</v>
      </c>
      <c r="O3958" s="16" t="str">
        <f aca="false">PROPER(TRIM(H3958))</f>
        <v>Ahmedabad</v>
      </c>
      <c r="P3958" s="16" t="str">
        <f aca="false">IFERROR(VLOOKUP(O3958,city_map!$A$2:$B$6,2,FALSE()),O3958)</f>
        <v>Ahmedabad</v>
      </c>
      <c r="Q3958" s="16" t="n">
        <f aca="false">IF(ISNUMBER(F3958),F3958,VALUE(SUBSTITUTE(SUBSTITUTE(F3958,"₹",""),",","")))</f>
        <v>400</v>
      </c>
      <c r="R3958" s="16" t="n">
        <f aca="false">IF(E3958=99,1,E3958)</f>
        <v>1</v>
      </c>
      <c r="S3958" s="16" t="n">
        <f aca="false">IF(G3958="",0,G3958)</f>
        <v>0.1</v>
      </c>
      <c r="T3958" s="16" t="str">
        <f aca="false">IF(I3958="","Unknown",IF(I3958="upi","UPI",I3958))</f>
        <v>UPI</v>
      </c>
      <c r="U3958" s="16" t="str">
        <f aca="false">IF(L3958="Yes","Y",IF(L3958="No","N",L3958))</f>
        <v>N</v>
      </c>
      <c r="V3958" s="19" t="n">
        <f aca="false">ROUND(R3958*Q3958*(1-S3958),2)</f>
        <v>360</v>
      </c>
      <c r="W3958" s="16" t="str">
        <f aca="false">_xlfn.XLOOKUP(D3958,products!$A$2:$A$61,products!$C$2:$C$61,"Not found")</f>
        <v>Home</v>
      </c>
    </row>
    <row r="3959" customFormat="false" ht="15" hidden="false" customHeight="false" outlineLevel="0" collapsed="false">
      <c r="A3959" s="16" t="s">
        <v>5326</v>
      </c>
      <c r="B3959" s="16" t="s">
        <v>5312</v>
      </c>
      <c r="C3959" s="16" t="s">
        <v>83</v>
      </c>
      <c r="D3959" s="16" t="s">
        <v>232</v>
      </c>
      <c r="E3959" s="16" t="n">
        <v>3</v>
      </c>
      <c r="F3959" s="16" t="n">
        <v>1968</v>
      </c>
      <c r="G3959" s="16" t="n">
        <v>0.3</v>
      </c>
      <c r="H3959" s="16" t="s">
        <v>39</v>
      </c>
      <c r="I3959" s="16" t="s">
        <v>60</v>
      </c>
      <c r="J3959" s="16" t="n">
        <v>6</v>
      </c>
      <c r="K3959" s="16" t="n">
        <v>4</v>
      </c>
      <c r="L3959" s="16" t="s">
        <v>41</v>
      </c>
      <c r="M3959" s="18" t="n">
        <f aca="false">IF(ISNUMBER(B3959),B3959,IF(MID(B3959,3,1)="-",DATE(VALUE(RIGHT(B3959,4)),VALUE(MID(B3959,4,2)),VALUE(LEFT(B3959,2))),DATE(VALUE(LEFT(B3959,4)),VALUE(MID(B3959,6,2)),VALUE(RIGHT(B3959,2)))))</f>
        <v>45965</v>
      </c>
      <c r="N3959" s="16" t="n">
        <f aca="false">MONTH(M3959)</f>
        <v>11</v>
      </c>
      <c r="O3959" s="16" t="str">
        <f aca="false">PROPER(TRIM(H3959))</f>
        <v>Delhi</v>
      </c>
      <c r="P3959" s="16" t="str">
        <f aca="false">IFERROR(VLOOKUP(O3959,city_map!$A$2:$B$6,2,FALSE()),O3959)</f>
        <v>Delhi</v>
      </c>
      <c r="Q3959" s="16" t="n">
        <f aca="false">IF(ISNUMBER(F3959),F3959,VALUE(SUBSTITUTE(SUBSTITUTE(F3959,"₹",""),",","")))</f>
        <v>1968</v>
      </c>
      <c r="R3959" s="16" t="n">
        <f aca="false">IF(E3959=99,1,E3959)</f>
        <v>3</v>
      </c>
      <c r="S3959" s="16" t="n">
        <f aca="false">IF(G3959="",0,G3959)</f>
        <v>0.3</v>
      </c>
      <c r="T3959" s="16" t="str">
        <f aca="false">IF(I3959="","Unknown",IF(I3959="upi","UPI",I3959))</f>
        <v>UPI</v>
      </c>
      <c r="U3959" s="16" t="str">
        <f aca="false">IF(L3959="Yes","Y",IF(L3959="No","N",L3959))</f>
        <v>N</v>
      </c>
      <c r="V3959" s="19" t="n">
        <f aca="false">ROUND(R3959*Q3959*(1-S3959),2)</f>
        <v>4132.8</v>
      </c>
      <c r="W3959" s="16" t="str">
        <f aca="false">_xlfn.XLOOKUP(D3959,products!$A$2:$A$61,products!$C$2:$C$61,"Not found")</f>
        <v>Electronics</v>
      </c>
    </row>
    <row r="3960" customFormat="false" ht="15" hidden="false" customHeight="false" outlineLevel="0" collapsed="false">
      <c r="A3960" s="16" t="s">
        <v>5327</v>
      </c>
      <c r="B3960" s="16" t="s">
        <v>5312</v>
      </c>
      <c r="C3960" s="16" t="s">
        <v>856</v>
      </c>
      <c r="D3960" s="16" t="s">
        <v>308</v>
      </c>
      <c r="E3960" s="16" t="n">
        <v>4</v>
      </c>
      <c r="F3960" s="16" t="n">
        <v>204</v>
      </c>
      <c r="G3960" s="16" t="n">
        <v>0.25</v>
      </c>
      <c r="H3960" s="16" t="s">
        <v>56</v>
      </c>
      <c r="I3960" s="16" t="s">
        <v>60</v>
      </c>
      <c r="J3960" s="16" t="n">
        <v>7</v>
      </c>
      <c r="K3960" s="16" t="n">
        <v>2</v>
      </c>
      <c r="L3960" s="16" t="s">
        <v>41</v>
      </c>
      <c r="M3960" s="18" t="n">
        <f aca="false">IF(ISNUMBER(B3960),B3960,IF(MID(B3960,3,1)="-",DATE(VALUE(RIGHT(B3960,4)),VALUE(MID(B3960,4,2)),VALUE(LEFT(B3960,2))),DATE(VALUE(LEFT(B3960,4)),VALUE(MID(B3960,6,2)),VALUE(RIGHT(B3960,2)))))</f>
        <v>45965</v>
      </c>
      <c r="N3960" s="16" t="n">
        <f aca="false">MONTH(M3960)</f>
        <v>11</v>
      </c>
      <c r="O3960" s="16" t="str">
        <f aca="false">PROPER(TRIM(H3960))</f>
        <v>Lucknow</v>
      </c>
      <c r="P3960" s="16" t="str">
        <f aca="false">IFERROR(VLOOKUP(O3960,city_map!$A$2:$B$6,2,FALSE()),O3960)</f>
        <v>Lucknow</v>
      </c>
      <c r="Q3960" s="16" t="n">
        <f aca="false">IF(ISNUMBER(F3960),F3960,VALUE(SUBSTITUTE(SUBSTITUTE(F3960,"₹",""),",","")))</f>
        <v>204</v>
      </c>
      <c r="R3960" s="16" t="n">
        <f aca="false">IF(E3960=99,1,E3960)</f>
        <v>4</v>
      </c>
      <c r="S3960" s="16" t="n">
        <f aca="false">IF(G3960="",0,G3960)</f>
        <v>0.25</v>
      </c>
      <c r="T3960" s="16" t="str">
        <f aca="false">IF(I3960="","Unknown",IF(I3960="upi","UPI",I3960))</f>
        <v>UPI</v>
      </c>
      <c r="U3960" s="16" t="str">
        <f aca="false">IF(L3960="Yes","Y",IF(L3960="No","N",L3960))</f>
        <v>N</v>
      </c>
      <c r="V3960" s="19" t="n">
        <f aca="false">ROUND(R3960*Q3960*(1-S3960),2)</f>
        <v>612</v>
      </c>
      <c r="W3960" s="16" t="str">
        <f aca="false">_xlfn.XLOOKUP(D3960,products!$A$2:$A$61,products!$C$2:$C$61,"Not found")</f>
        <v>Beauty</v>
      </c>
    </row>
    <row r="3961" customFormat="false" ht="15" hidden="false" customHeight="false" outlineLevel="0" collapsed="false">
      <c r="A3961" s="16" t="s">
        <v>5328</v>
      </c>
      <c r="B3961" s="16" t="s">
        <v>5316</v>
      </c>
      <c r="C3961" s="16" t="s">
        <v>5194</v>
      </c>
      <c r="D3961" s="16" t="s">
        <v>74</v>
      </c>
      <c r="E3961" s="16" t="n">
        <v>1</v>
      </c>
      <c r="F3961" s="16" t="n">
        <v>18468</v>
      </c>
      <c r="G3961" s="16"/>
      <c r="H3961" s="16" t="s">
        <v>39</v>
      </c>
      <c r="I3961" s="16" t="s">
        <v>60</v>
      </c>
      <c r="J3961" s="16" t="n">
        <v>5</v>
      </c>
      <c r="K3961" s="16" t="n">
        <v>4</v>
      </c>
      <c r="L3961" s="16" t="s">
        <v>41</v>
      </c>
      <c r="M3961" s="18" t="n">
        <f aca="false">IF(ISNUMBER(B3961),B3961,IF(MID(B3961,3,1)="-",DATE(VALUE(RIGHT(B3961,4)),VALUE(MID(B3961,4,2)),VALUE(LEFT(B3961,2))),DATE(VALUE(LEFT(B3961,4)),VALUE(MID(B3961,6,2)),VALUE(RIGHT(B3961,2)))))</f>
        <v>45965</v>
      </c>
      <c r="N3961" s="16" t="n">
        <f aca="false">MONTH(M3961)</f>
        <v>11</v>
      </c>
      <c r="O3961" s="16" t="str">
        <f aca="false">PROPER(TRIM(H3961))</f>
        <v>Delhi</v>
      </c>
      <c r="P3961" s="16" t="str">
        <f aca="false">IFERROR(VLOOKUP(O3961,city_map!$A$2:$B$6,2,FALSE()),O3961)</f>
        <v>Delhi</v>
      </c>
      <c r="Q3961" s="16" t="n">
        <f aca="false">IF(ISNUMBER(F3961),F3961,VALUE(SUBSTITUTE(SUBSTITUTE(F3961,"₹",""),",","")))</f>
        <v>18468</v>
      </c>
      <c r="R3961" s="16" t="n">
        <f aca="false">IF(E3961=99,1,E3961)</f>
        <v>1</v>
      </c>
      <c r="S3961" s="16" t="n">
        <f aca="false">IF(G3961="",0,G3961)</f>
        <v>0</v>
      </c>
      <c r="T3961" s="16" t="str">
        <f aca="false">IF(I3961="","Unknown",IF(I3961="upi","UPI",I3961))</f>
        <v>UPI</v>
      </c>
      <c r="U3961" s="16" t="str">
        <f aca="false">IF(L3961="Yes","Y",IF(L3961="No","N",L3961))</f>
        <v>N</v>
      </c>
      <c r="V3961" s="19" t="n">
        <f aca="false">ROUND(R3961*Q3961*(1-S3961),2)</f>
        <v>18468</v>
      </c>
      <c r="W3961" s="16" t="str">
        <f aca="false">_xlfn.XLOOKUP(D3961,products!$A$2:$A$61,products!$C$2:$C$61,"Not found")</f>
        <v>Electronics</v>
      </c>
    </row>
    <row r="3962" customFormat="false" ht="15" hidden="false" customHeight="false" outlineLevel="0" collapsed="false">
      <c r="A3962" s="16" t="s">
        <v>5329</v>
      </c>
      <c r="B3962" s="16" t="s">
        <v>5312</v>
      </c>
      <c r="C3962" s="16" t="s">
        <v>299</v>
      </c>
      <c r="D3962" s="16" t="s">
        <v>451</v>
      </c>
      <c r="E3962" s="16" t="n">
        <v>2</v>
      </c>
      <c r="F3962" s="16" t="n">
        <v>1330</v>
      </c>
      <c r="G3962" s="16" t="n">
        <v>0.3</v>
      </c>
      <c r="H3962" s="16" t="s">
        <v>39</v>
      </c>
      <c r="I3962" s="16" t="s">
        <v>47</v>
      </c>
      <c r="J3962" s="16" t="n">
        <v>4</v>
      </c>
      <c r="K3962" s="16" t="n">
        <v>5</v>
      </c>
      <c r="L3962" s="16" t="s">
        <v>41</v>
      </c>
      <c r="M3962" s="18" t="n">
        <f aca="false">IF(ISNUMBER(B3962),B3962,IF(MID(B3962,3,1)="-",DATE(VALUE(RIGHT(B3962,4)),VALUE(MID(B3962,4,2)),VALUE(LEFT(B3962,2))),DATE(VALUE(LEFT(B3962,4)),VALUE(MID(B3962,6,2)),VALUE(RIGHT(B3962,2)))))</f>
        <v>45965</v>
      </c>
      <c r="N3962" s="16" t="n">
        <f aca="false">MONTH(M3962)</f>
        <v>11</v>
      </c>
      <c r="O3962" s="16" t="str">
        <f aca="false">PROPER(TRIM(H3962))</f>
        <v>Delhi</v>
      </c>
      <c r="P3962" s="16" t="str">
        <f aca="false">IFERROR(VLOOKUP(O3962,city_map!$A$2:$B$6,2,FALSE()),O3962)</f>
        <v>Delhi</v>
      </c>
      <c r="Q3962" s="16" t="n">
        <f aca="false">IF(ISNUMBER(F3962),F3962,VALUE(SUBSTITUTE(SUBSTITUTE(F3962,"₹",""),",","")))</f>
        <v>1330</v>
      </c>
      <c r="R3962" s="16" t="n">
        <f aca="false">IF(E3962=99,1,E3962)</f>
        <v>2</v>
      </c>
      <c r="S3962" s="16" t="n">
        <f aca="false">IF(G3962="",0,G3962)</f>
        <v>0.3</v>
      </c>
      <c r="T3962" s="16" t="str">
        <f aca="false">IF(I3962="","Unknown",IF(I3962="upi","UPI",I3962))</f>
        <v>Debit Card</v>
      </c>
      <c r="U3962" s="16" t="str">
        <f aca="false">IF(L3962="Yes","Y",IF(L3962="No","N",L3962))</f>
        <v>N</v>
      </c>
      <c r="V3962" s="19" t="n">
        <f aca="false">ROUND(R3962*Q3962*(1-S3962),2)</f>
        <v>1862</v>
      </c>
      <c r="W3962" s="16" t="str">
        <f aca="false">_xlfn.XLOOKUP(D3962,products!$A$2:$A$61,products!$C$2:$C$61,"Not found")</f>
        <v>Beauty</v>
      </c>
    </row>
    <row r="3963" customFormat="false" ht="15" hidden="false" customHeight="false" outlineLevel="0" collapsed="false">
      <c r="A3963" s="16" t="s">
        <v>5330</v>
      </c>
      <c r="B3963" s="16" t="s">
        <v>5312</v>
      </c>
      <c r="C3963" s="16" t="s">
        <v>1784</v>
      </c>
      <c r="D3963" s="16" t="s">
        <v>639</v>
      </c>
      <c r="E3963" s="16" t="n">
        <v>2</v>
      </c>
      <c r="F3963" s="16" t="n">
        <v>779</v>
      </c>
      <c r="G3963" s="16" t="n">
        <v>0.3</v>
      </c>
      <c r="H3963" s="16" t="s">
        <v>39</v>
      </c>
      <c r="I3963" s="16" t="s">
        <v>47</v>
      </c>
      <c r="J3963" s="16" t="n">
        <v>7</v>
      </c>
      <c r="K3963" s="16" t="n">
        <v>3</v>
      </c>
      <c r="L3963" s="16" t="s">
        <v>41</v>
      </c>
      <c r="M3963" s="18" t="n">
        <f aca="false">IF(ISNUMBER(B3963),B3963,IF(MID(B3963,3,1)="-",DATE(VALUE(RIGHT(B3963,4)),VALUE(MID(B3963,4,2)),VALUE(LEFT(B3963,2))),DATE(VALUE(LEFT(B3963,4)),VALUE(MID(B3963,6,2)),VALUE(RIGHT(B3963,2)))))</f>
        <v>45965</v>
      </c>
      <c r="N3963" s="16" t="n">
        <f aca="false">MONTH(M3963)</f>
        <v>11</v>
      </c>
      <c r="O3963" s="16" t="str">
        <f aca="false">PROPER(TRIM(H3963))</f>
        <v>Delhi</v>
      </c>
      <c r="P3963" s="16" t="str">
        <f aca="false">IFERROR(VLOOKUP(O3963,city_map!$A$2:$B$6,2,FALSE()),O3963)</f>
        <v>Delhi</v>
      </c>
      <c r="Q3963" s="16" t="n">
        <f aca="false">IF(ISNUMBER(F3963),F3963,VALUE(SUBSTITUTE(SUBSTITUTE(F3963,"₹",""),",","")))</f>
        <v>779</v>
      </c>
      <c r="R3963" s="16" t="n">
        <f aca="false">IF(E3963=99,1,E3963)</f>
        <v>2</v>
      </c>
      <c r="S3963" s="16" t="n">
        <f aca="false">IF(G3963="",0,G3963)</f>
        <v>0.3</v>
      </c>
      <c r="T3963" s="16" t="str">
        <f aca="false">IF(I3963="","Unknown",IF(I3963="upi","UPI",I3963))</f>
        <v>Debit Card</v>
      </c>
      <c r="U3963" s="16" t="str">
        <f aca="false">IF(L3963="Yes","Y",IF(L3963="No","N",L3963))</f>
        <v>N</v>
      </c>
      <c r="V3963" s="19" t="n">
        <f aca="false">ROUND(R3963*Q3963*(1-S3963),2)</f>
        <v>1090.6</v>
      </c>
      <c r="W3963" s="16" t="str">
        <f aca="false">_xlfn.XLOOKUP(D3963,products!$A$2:$A$61,products!$C$2:$C$61,"Not found")</f>
        <v>Beauty</v>
      </c>
    </row>
    <row r="3964" customFormat="false" ht="15" hidden="false" customHeight="false" outlineLevel="0" collapsed="false">
      <c r="A3964" s="16" t="s">
        <v>5331</v>
      </c>
      <c r="B3964" s="16" t="s">
        <v>5312</v>
      </c>
      <c r="C3964" s="16" t="s">
        <v>429</v>
      </c>
      <c r="D3964" s="16" t="s">
        <v>157</v>
      </c>
      <c r="E3964" s="16" t="n">
        <v>2</v>
      </c>
      <c r="F3964" s="16" t="n">
        <v>1142</v>
      </c>
      <c r="G3964" s="16" t="n">
        <v>0.3</v>
      </c>
      <c r="H3964" s="16" t="s">
        <v>70</v>
      </c>
      <c r="I3964" s="16" t="s">
        <v>60</v>
      </c>
      <c r="J3964" s="16" t="n">
        <v>6</v>
      </c>
      <c r="K3964" s="16" t="n">
        <v>4</v>
      </c>
      <c r="L3964" s="16" t="s">
        <v>41</v>
      </c>
      <c r="M3964" s="18" t="n">
        <f aca="false">IF(ISNUMBER(B3964),B3964,IF(MID(B3964,3,1)="-",DATE(VALUE(RIGHT(B3964,4)),VALUE(MID(B3964,4,2)),VALUE(LEFT(B3964,2))),DATE(VALUE(LEFT(B3964,4)),VALUE(MID(B3964,6,2)),VALUE(RIGHT(B3964,2)))))</f>
        <v>45965</v>
      </c>
      <c r="N3964" s="16" t="n">
        <f aca="false">MONTH(M3964)</f>
        <v>11</v>
      </c>
      <c r="O3964" s="16" t="str">
        <f aca="false">PROPER(TRIM(H3964))</f>
        <v>Pune</v>
      </c>
      <c r="P3964" s="16" t="str">
        <f aca="false">IFERROR(VLOOKUP(O3964,city_map!$A$2:$B$6,2,FALSE()),O3964)</f>
        <v>Pune</v>
      </c>
      <c r="Q3964" s="16" t="n">
        <f aca="false">IF(ISNUMBER(F3964),F3964,VALUE(SUBSTITUTE(SUBSTITUTE(F3964,"₹",""),",","")))</f>
        <v>1142</v>
      </c>
      <c r="R3964" s="16" t="n">
        <f aca="false">IF(E3964=99,1,E3964)</f>
        <v>2</v>
      </c>
      <c r="S3964" s="16" t="n">
        <f aca="false">IF(G3964="",0,G3964)</f>
        <v>0.3</v>
      </c>
      <c r="T3964" s="16" t="str">
        <f aca="false">IF(I3964="","Unknown",IF(I3964="upi","UPI",I3964))</f>
        <v>UPI</v>
      </c>
      <c r="U3964" s="16" t="str">
        <f aca="false">IF(L3964="Yes","Y",IF(L3964="No","N",L3964))</f>
        <v>N</v>
      </c>
      <c r="V3964" s="19" t="n">
        <f aca="false">ROUND(R3964*Q3964*(1-S3964),2)</f>
        <v>1598.8</v>
      </c>
      <c r="W3964" s="16" t="str">
        <f aca="false">_xlfn.XLOOKUP(D3964,products!$A$2:$A$61,products!$C$2:$C$61,"Not found")</f>
        <v>Books</v>
      </c>
    </row>
    <row r="3965" customFormat="false" ht="15" hidden="false" customHeight="false" outlineLevel="0" collapsed="false">
      <c r="A3965" s="16" t="s">
        <v>5332</v>
      </c>
      <c r="B3965" s="16" t="s">
        <v>5312</v>
      </c>
      <c r="C3965" s="16" t="s">
        <v>1321</v>
      </c>
      <c r="D3965" s="16" t="s">
        <v>84</v>
      </c>
      <c r="E3965" s="16" t="n">
        <v>1</v>
      </c>
      <c r="F3965" s="16" t="n">
        <v>237</v>
      </c>
      <c r="G3965" s="16" t="n">
        <v>0.2</v>
      </c>
      <c r="H3965" s="16" t="s">
        <v>46</v>
      </c>
      <c r="I3965" s="16" t="s">
        <v>40</v>
      </c>
      <c r="J3965" s="16" t="n">
        <v>4</v>
      </c>
      <c r="K3965" s="16" t="n">
        <v>4</v>
      </c>
      <c r="L3965" s="16" t="s">
        <v>41</v>
      </c>
      <c r="M3965" s="18" t="n">
        <f aca="false">IF(ISNUMBER(B3965),B3965,IF(MID(B3965,3,1)="-",DATE(VALUE(RIGHT(B3965,4)),VALUE(MID(B3965,4,2)),VALUE(LEFT(B3965,2))),DATE(VALUE(LEFT(B3965,4)),VALUE(MID(B3965,6,2)),VALUE(RIGHT(B3965,2)))))</f>
        <v>45965</v>
      </c>
      <c r="N3965" s="16" t="n">
        <f aca="false">MONTH(M3965)</f>
        <v>11</v>
      </c>
      <c r="O3965" s="16" t="str">
        <f aca="false">PROPER(TRIM(H3965))</f>
        <v>Chennai</v>
      </c>
      <c r="P3965" s="16" t="str">
        <f aca="false">IFERROR(VLOOKUP(O3965,city_map!$A$2:$B$6,2,FALSE()),O3965)</f>
        <v>Chennai</v>
      </c>
      <c r="Q3965" s="16" t="n">
        <f aca="false">IF(ISNUMBER(F3965),F3965,VALUE(SUBSTITUTE(SUBSTITUTE(F3965,"₹",""),",","")))</f>
        <v>237</v>
      </c>
      <c r="R3965" s="16" t="n">
        <f aca="false">IF(E3965=99,1,E3965)</f>
        <v>1</v>
      </c>
      <c r="S3965" s="16" t="n">
        <f aca="false">IF(G3965="",0,G3965)</f>
        <v>0.2</v>
      </c>
      <c r="T3965" s="16" t="str">
        <f aca="false">IF(I3965="","Unknown",IF(I3965="upi","UPI",I3965))</f>
        <v>COD</v>
      </c>
      <c r="U3965" s="16" t="str">
        <f aca="false">IF(L3965="Yes","Y",IF(L3965="No","N",L3965))</f>
        <v>N</v>
      </c>
      <c r="V3965" s="19" t="n">
        <f aca="false">ROUND(R3965*Q3965*(1-S3965),2)</f>
        <v>189.6</v>
      </c>
      <c r="W3965" s="16" t="str">
        <f aca="false">_xlfn.XLOOKUP(D3965,products!$A$2:$A$61,products!$C$2:$C$61,"Not found")</f>
        <v>Beauty</v>
      </c>
    </row>
    <row r="3966" customFormat="false" ht="15" hidden="false" customHeight="false" outlineLevel="0" collapsed="false">
      <c r="A3966" s="16" t="s">
        <v>5333</v>
      </c>
      <c r="B3966" s="16" t="s">
        <v>5312</v>
      </c>
      <c r="C3966" s="16" t="s">
        <v>1486</v>
      </c>
      <c r="D3966" s="16" t="s">
        <v>300</v>
      </c>
      <c r="E3966" s="16" t="n">
        <v>2</v>
      </c>
      <c r="F3966" s="16" t="n">
        <v>2412</v>
      </c>
      <c r="G3966" s="16" t="n">
        <v>0.1</v>
      </c>
      <c r="H3966" s="16" t="s">
        <v>112</v>
      </c>
      <c r="I3966" s="16" t="s">
        <v>71</v>
      </c>
      <c r="J3966" s="16" t="n">
        <v>5</v>
      </c>
      <c r="K3966" s="16" t="n">
        <v>5</v>
      </c>
      <c r="L3966" s="16" t="s">
        <v>41</v>
      </c>
      <c r="M3966" s="18" t="n">
        <f aca="false">IF(ISNUMBER(B3966),B3966,IF(MID(B3966,3,1)="-",DATE(VALUE(RIGHT(B3966,4)),VALUE(MID(B3966,4,2)),VALUE(LEFT(B3966,2))),DATE(VALUE(LEFT(B3966,4)),VALUE(MID(B3966,6,2)),VALUE(RIGHT(B3966,2)))))</f>
        <v>45965</v>
      </c>
      <c r="N3966" s="16" t="n">
        <f aca="false">MONTH(M3966)</f>
        <v>11</v>
      </c>
      <c r="O3966" s="16" t="str">
        <f aca="false">PROPER(TRIM(H3966))</f>
        <v>Mumbai</v>
      </c>
      <c r="P3966" s="16" t="str">
        <f aca="false">IFERROR(VLOOKUP(O3966,city_map!$A$2:$B$6,2,FALSE()),O3966)</f>
        <v>Mumbai</v>
      </c>
      <c r="Q3966" s="16" t="n">
        <f aca="false">IF(ISNUMBER(F3966),F3966,VALUE(SUBSTITUTE(SUBSTITUTE(F3966,"₹",""),",","")))</f>
        <v>2412</v>
      </c>
      <c r="R3966" s="16" t="n">
        <f aca="false">IF(E3966=99,1,E3966)</f>
        <v>2</v>
      </c>
      <c r="S3966" s="16" t="n">
        <f aca="false">IF(G3966="",0,G3966)</f>
        <v>0.1</v>
      </c>
      <c r="T3966" s="16" t="str">
        <f aca="false">IF(I3966="","Unknown",IF(I3966="upi","UPI",I3966))</f>
        <v>Credit Card</v>
      </c>
      <c r="U3966" s="16" t="str">
        <f aca="false">IF(L3966="Yes","Y",IF(L3966="No","N",L3966))</f>
        <v>N</v>
      </c>
      <c r="V3966" s="19" t="n">
        <f aca="false">ROUND(R3966*Q3966*(1-S3966),2)</f>
        <v>4341.6</v>
      </c>
      <c r="W3966" s="16" t="str">
        <f aca="false">_xlfn.XLOOKUP(D3966,products!$A$2:$A$61,products!$C$2:$C$61,"Not found")</f>
        <v>Home</v>
      </c>
    </row>
    <row r="3967" customFormat="false" ht="15" hidden="false" customHeight="false" outlineLevel="0" collapsed="false">
      <c r="A3967" s="16" t="s">
        <v>5334</v>
      </c>
      <c r="B3967" s="16" t="s">
        <v>5312</v>
      </c>
      <c r="C3967" s="16" t="s">
        <v>2934</v>
      </c>
      <c r="D3967" s="16" t="s">
        <v>222</v>
      </c>
      <c r="E3967" s="16" t="n">
        <v>5</v>
      </c>
      <c r="F3967" s="16" t="n">
        <v>1874</v>
      </c>
      <c r="G3967" s="16" t="n">
        <v>0.25</v>
      </c>
      <c r="H3967" s="16" t="s">
        <v>39</v>
      </c>
      <c r="I3967" s="16" t="s">
        <v>47</v>
      </c>
      <c r="J3967" s="16" t="n">
        <v>3</v>
      </c>
      <c r="K3967" s="16" t="n">
        <v>4</v>
      </c>
      <c r="L3967" s="16" t="s">
        <v>41</v>
      </c>
      <c r="M3967" s="18" t="n">
        <f aca="false">IF(ISNUMBER(B3967),B3967,IF(MID(B3967,3,1)="-",DATE(VALUE(RIGHT(B3967,4)),VALUE(MID(B3967,4,2)),VALUE(LEFT(B3967,2))),DATE(VALUE(LEFT(B3967,4)),VALUE(MID(B3967,6,2)),VALUE(RIGHT(B3967,2)))))</f>
        <v>45965</v>
      </c>
      <c r="N3967" s="16" t="n">
        <f aca="false">MONTH(M3967)</f>
        <v>11</v>
      </c>
      <c r="O3967" s="16" t="str">
        <f aca="false">PROPER(TRIM(H3967))</f>
        <v>Delhi</v>
      </c>
      <c r="P3967" s="16" t="str">
        <f aca="false">IFERROR(VLOOKUP(O3967,city_map!$A$2:$B$6,2,FALSE()),O3967)</f>
        <v>Delhi</v>
      </c>
      <c r="Q3967" s="16" t="n">
        <f aca="false">IF(ISNUMBER(F3967),F3967,VALUE(SUBSTITUTE(SUBSTITUTE(F3967,"₹",""),",","")))</f>
        <v>1874</v>
      </c>
      <c r="R3967" s="16" t="n">
        <f aca="false">IF(E3967=99,1,E3967)</f>
        <v>5</v>
      </c>
      <c r="S3967" s="16" t="n">
        <f aca="false">IF(G3967="",0,G3967)</f>
        <v>0.25</v>
      </c>
      <c r="T3967" s="16" t="str">
        <f aca="false">IF(I3967="","Unknown",IF(I3967="upi","UPI",I3967))</f>
        <v>Debit Card</v>
      </c>
      <c r="U3967" s="16" t="str">
        <f aca="false">IF(L3967="Yes","Y",IF(L3967="No","N",L3967))</f>
        <v>N</v>
      </c>
      <c r="V3967" s="19" t="n">
        <f aca="false">ROUND(R3967*Q3967*(1-S3967),2)</f>
        <v>7027.5</v>
      </c>
      <c r="W3967" s="16" t="str">
        <f aca="false">_xlfn.XLOOKUP(D3967,products!$A$2:$A$61,products!$C$2:$C$61,"Not found")</f>
        <v>Fashion</v>
      </c>
    </row>
    <row r="3968" customFormat="false" ht="15" hidden="false" customHeight="false" outlineLevel="0" collapsed="false">
      <c r="A3968" s="16" t="s">
        <v>5335</v>
      </c>
      <c r="B3968" s="16" t="s">
        <v>5312</v>
      </c>
      <c r="C3968" s="16" t="s">
        <v>2664</v>
      </c>
      <c r="D3968" s="16" t="s">
        <v>165</v>
      </c>
      <c r="E3968" s="16" t="n">
        <v>1</v>
      </c>
      <c r="F3968" s="16" t="n">
        <v>869</v>
      </c>
      <c r="G3968" s="16" t="n">
        <v>0.1</v>
      </c>
      <c r="H3968" s="16" t="s">
        <v>56</v>
      </c>
      <c r="I3968" s="16" t="s">
        <v>60</v>
      </c>
      <c r="J3968" s="16" t="n">
        <v>6</v>
      </c>
      <c r="K3968" s="16" t="n">
        <v>4</v>
      </c>
      <c r="L3968" s="16" t="s">
        <v>41</v>
      </c>
      <c r="M3968" s="18" t="n">
        <f aca="false">IF(ISNUMBER(B3968),B3968,IF(MID(B3968,3,1)="-",DATE(VALUE(RIGHT(B3968,4)),VALUE(MID(B3968,4,2)),VALUE(LEFT(B3968,2))),DATE(VALUE(LEFT(B3968,4)),VALUE(MID(B3968,6,2)),VALUE(RIGHT(B3968,2)))))</f>
        <v>45965</v>
      </c>
      <c r="N3968" s="16" t="n">
        <f aca="false">MONTH(M3968)</f>
        <v>11</v>
      </c>
      <c r="O3968" s="16" t="str">
        <f aca="false">PROPER(TRIM(H3968))</f>
        <v>Lucknow</v>
      </c>
      <c r="P3968" s="16" t="str">
        <f aca="false">IFERROR(VLOOKUP(O3968,city_map!$A$2:$B$6,2,FALSE()),O3968)</f>
        <v>Lucknow</v>
      </c>
      <c r="Q3968" s="16" t="n">
        <f aca="false">IF(ISNUMBER(F3968),F3968,VALUE(SUBSTITUTE(SUBSTITUTE(F3968,"₹",""),",","")))</f>
        <v>869</v>
      </c>
      <c r="R3968" s="16" t="n">
        <f aca="false">IF(E3968=99,1,E3968)</f>
        <v>1</v>
      </c>
      <c r="S3968" s="16" t="n">
        <f aca="false">IF(G3968="",0,G3968)</f>
        <v>0.1</v>
      </c>
      <c r="T3968" s="16" t="str">
        <f aca="false">IF(I3968="","Unknown",IF(I3968="upi","UPI",I3968))</f>
        <v>UPI</v>
      </c>
      <c r="U3968" s="16" t="str">
        <f aca="false">IF(L3968="Yes","Y",IF(L3968="No","N",L3968))</f>
        <v>N</v>
      </c>
      <c r="V3968" s="19" t="n">
        <f aca="false">ROUND(R3968*Q3968*(1-S3968),2)</f>
        <v>782.1</v>
      </c>
      <c r="W3968" s="16" t="str">
        <f aca="false">_xlfn.XLOOKUP(D3968,products!$A$2:$A$61,products!$C$2:$C$61,"Not found")</f>
        <v>Electronics</v>
      </c>
    </row>
    <row r="3969" customFormat="false" ht="15" hidden="false" customHeight="false" outlineLevel="0" collapsed="false">
      <c r="A3969" s="16" t="s">
        <v>5336</v>
      </c>
      <c r="B3969" s="16" t="s">
        <v>5312</v>
      </c>
      <c r="C3969" s="16" t="s">
        <v>676</v>
      </c>
      <c r="D3969" s="16" t="s">
        <v>179</v>
      </c>
      <c r="E3969" s="16" t="n">
        <v>1</v>
      </c>
      <c r="F3969" s="16" t="n">
        <v>2484</v>
      </c>
      <c r="G3969" s="16" t="n">
        <v>0.4</v>
      </c>
      <c r="H3969" s="16" t="s">
        <v>56</v>
      </c>
      <c r="I3969" s="16" t="s">
        <v>40</v>
      </c>
      <c r="J3969" s="16" t="n">
        <v>7</v>
      </c>
      <c r="K3969" s="16" t="n">
        <v>3</v>
      </c>
      <c r="L3969" s="16" t="s">
        <v>41</v>
      </c>
      <c r="M3969" s="18" t="n">
        <f aca="false">IF(ISNUMBER(B3969),B3969,IF(MID(B3969,3,1)="-",DATE(VALUE(RIGHT(B3969,4)),VALUE(MID(B3969,4,2)),VALUE(LEFT(B3969,2))),DATE(VALUE(LEFT(B3969,4)),VALUE(MID(B3969,6,2)),VALUE(RIGHT(B3969,2)))))</f>
        <v>45965</v>
      </c>
      <c r="N3969" s="16" t="n">
        <f aca="false">MONTH(M3969)</f>
        <v>11</v>
      </c>
      <c r="O3969" s="16" t="str">
        <f aca="false">PROPER(TRIM(H3969))</f>
        <v>Lucknow</v>
      </c>
      <c r="P3969" s="16" t="str">
        <f aca="false">IFERROR(VLOOKUP(O3969,city_map!$A$2:$B$6,2,FALSE()),O3969)</f>
        <v>Lucknow</v>
      </c>
      <c r="Q3969" s="16" t="n">
        <f aca="false">IF(ISNUMBER(F3969),F3969,VALUE(SUBSTITUTE(SUBSTITUTE(F3969,"₹",""),",","")))</f>
        <v>2484</v>
      </c>
      <c r="R3969" s="16" t="n">
        <f aca="false">IF(E3969=99,1,E3969)</f>
        <v>1</v>
      </c>
      <c r="S3969" s="16" t="n">
        <f aca="false">IF(G3969="",0,G3969)</f>
        <v>0.4</v>
      </c>
      <c r="T3969" s="16" t="str">
        <f aca="false">IF(I3969="","Unknown",IF(I3969="upi","UPI",I3969))</f>
        <v>COD</v>
      </c>
      <c r="U3969" s="16" t="str">
        <f aca="false">IF(L3969="Yes","Y",IF(L3969="No","N",L3969))</f>
        <v>N</v>
      </c>
      <c r="V3969" s="19" t="n">
        <f aca="false">ROUND(R3969*Q3969*(1-S3969),2)</f>
        <v>1490.4</v>
      </c>
      <c r="W3969" s="16" t="str">
        <f aca="false">_xlfn.XLOOKUP(D3969,products!$A$2:$A$61,products!$C$2:$C$61,"Not found")</f>
        <v>Electronics</v>
      </c>
    </row>
    <row r="3970" customFormat="false" ht="15" hidden="false" customHeight="false" outlineLevel="0" collapsed="false">
      <c r="A3970" s="16" t="s">
        <v>5337</v>
      </c>
      <c r="B3970" s="16" t="s">
        <v>5312</v>
      </c>
      <c r="C3970" s="16" t="s">
        <v>800</v>
      </c>
      <c r="D3970" s="16" t="s">
        <v>119</v>
      </c>
      <c r="E3970" s="16" t="n">
        <v>1</v>
      </c>
      <c r="F3970" s="16" t="n">
        <v>244</v>
      </c>
      <c r="G3970" s="16" t="n">
        <v>0.1</v>
      </c>
      <c r="H3970" s="16" t="s">
        <v>70</v>
      </c>
      <c r="I3970" s="16" t="s">
        <v>40</v>
      </c>
      <c r="J3970" s="16" t="n">
        <v>7</v>
      </c>
      <c r="K3970" s="16" t="n">
        <v>2</v>
      </c>
      <c r="L3970" s="16" t="s">
        <v>57</v>
      </c>
      <c r="M3970" s="18" t="n">
        <f aca="false">IF(ISNUMBER(B3970),B3970,IF(MID(B3970,3,1)="-",DATE(VALUE(RIGHT(B3970,4)),VALUE(MID(B3970,4,2)),VALUE(LEFT(B3970,2))),DATE(VALUE(LEFT(B3970,4)),VALUE(MID(B3970,6,2)),VALUE(RIGHT(B3970,2)))))</f>
        <v>45965</v>
      </c>
      <c r="N3970" s="16" t="n">
        <f aca="false">MONTH(M3970)</f>
        <v>11</v>
      </c>
      <c r="O3970" s="16" t="str">
        <f aca="false">PROPER(TRIM(H3970))</f>
        <v>Pune</v>
      </c>
      <c r="P3970" s="16" t="str">
        <f aca="false">IFERROR(VLOOKUP(O3970,city_map!$A$2:$B$6,2,FALSE()),O3970)</f>
        <v>Pune</v>
      </c>
      <c r="Q3970" s="16" t="n">
        <f aca="false">IF(ISNUMBER(F3970),F3970,VALUE(SUBSTITUTE(SUBSTITUTE(F3970,"₹",""),",","")))</f>
        <v>244</v>
      </c>
      <c r="R3970" s="16" t="n">
        <f aca="false">IF(E3970=99,1,E3970)</f>
        <v>1</v>
      </c>
      <c r="S3970" s="16" t="n">
        <f aca="false">IF(G3970="",0,G3970)</f>
        <v>0.1</v>
      </c>
      <c r="T3970" s="16" t="str">
        <f aca="false">IF(I3970="","Unknown",IF(I3970="upi","UPI",I3970))</f>
        <v>COD</v>
      </c>
      <c r="U3970" s="16" t="str">
        <f aca="false">IF(L3970="Yes","Y",IF(L3970="No","N",L3970))</f>
        <v>Y</v>
      </c>
      <c r="V3970" s="19" t="n">
        <f aca="false">ROUND(R3970*Q3970*(1-S3970),2)</f>
        <v>219.6</v>
      </c>
      <c r="W3970" s="16" t="str">
        <f aca="false">_xlfn.XLOOKUP(D3970,products!$A$2:$A$61,products!$C$2:$C$61,"Not found")</f>
        <v>Books</v>
      </c>
    </row>
    <row r="3971" customFormat="false" ht="15" hidden="false" customHeight="false" outlineLevel="0" collapsed="false">
      <c r="A3971" s="16" t="s">
        <v>5338</v>
      </c>
      <c r="B3971" s="16" t="s">
        <v>5312</v>
      </c>
      <c r="C3971" s="16" t="s">
        <v>2152</v>
      </c>
      <c r="D3971" s="16" t="s">
        <v>51</v>
      </c>
      <c r="E3971" s="16" t="n">
        <v>2</v>
      </c>
      <c r="F3971" s="16" t="n">
        <v>2391</v>
      </c>
      <c r="G3971" s="16"/>
      <c r="H3971" s="16" t="s">
        <v>81</v>
      </c>
      <c r="I3971" s="16" t="s">
        <v>71</v>
      </c>
      <c r="J3971" s="16" t="n">
        <v>3</v>
      </c>
      <c r="K3971" s="16" t="n">
        <v>4</v>
      </c>
      <c r="L3971" s="16" t="s">
        <v>41</v>
      </c>
      <c r="M3971" s="18" t="n">
        <f aca="false">IF(ISNUMBER(B3971),B3971,IF(MID(B3971,3,1)="-",DATE(VALUE(RIGHT(B3971,4)),VALUE(MID(B3971,4,2)),VALUE(LEFT(B3971,2))),DATE(VALUE(LEFT(B3971,4)),VALUE(MID(B3971,6,2)),VALUE(RIGHT(B3971,2)))))</f>
        <v>45965</v>
      </c>
      <c r="N3971" s="16" t="n">
        <f aca="false">MONTH(M3971)</f>
        <v>11</v>
      </c>
      <c r="O3971" s="16" t="str">
        <f aca="false">PROPER(TRIM(H3971))</f>
        <v>Hyderabad</v>
      </c>
      <c r="P3971" s="16" t="str">
        <f aca="false">IFERROR(VLOOKUP(O3971,city_map!$A$2:$B$6,2,FALSE()),O3971)</f>
        <v>Hyderabad</v>
      </c>
      <c r="Q3971" s="16" t="n">
        <f aca="false">IF(ISNUMBER(F3971),F3971,VALUE(SUBSTITUTE(SUBSTITUTE(F3971,"₹",""),",","")))</f>
        <v>2391</v>
      </c>
      <c r="R3971" s="16" t="n">
        <f aca="false">IF(E3971=99,1,E3971)</f>
        <v>2</v>
      </c>
      <c r="S3971" s="16" t="n">
        <f aca="false">IF(G3971="",0,G3971)</f>
        <v>0</v>
      </c>
      <c r="T3971" s="16" t="str">
        <f aca="false">IF(I3971="","Unknown",IF(I3971="upi","UPI",I3971))</f>
        <v>Credit Card</v>
      </c>
      <c r="U3971" s="16" t="str">
        <f aca="false">IF(L3971="Yes","Y",IF(L3971="No","N",L3971))</f>
        <v>N</v>
      </c>
      <c r="V3971" s="19" t="n">
        <f aca="false">ROUND(R3971*Q3971*(1-S3971),2)</f>
        <v>4782</v>
      </c>
      <c r="W3971" s="16" t="str">
        <f aca="false">_xlfn.XLOOKUP(D3971,products!$A$2:$A$61,products!$C$2:$C$61,"Not found")</f>
        <v>Fashion</v>
      </c>
    </row>
    <row r="3972" customFormat="false" ht="15" hidden="false" customHeight="false" outlineLevel="0" collapsed="false">
      <c r="A3972" s="16" t="s">
        <v>5339</v>
      </c>
      <c r="B3972" s="16" t="s">
        <v>5312</v>
      </c>
      <c r="C3972" s="16" t="s">
        <v>1979</v>
      </c>
      <c r="D3972" s="16" t="s">
        <v>393</v>
      </c>
      <c r="E3972" s="16" t="n">
        <v>2</v>
      </c>
      <c r="F3972" s="16" t="n">
        <v>505</v>
      </c>
      <c r="G3972" s="16" t="n">
        <v>0.2</v>
      </c>
      <c r="H3972" s="16" t="s">
        <v>655</v>
      </c>
      <c r="I3972" s="16" t="s">
        <v>100</v>
      </c>
      <c r="J3972" s="16" t="n">
        <v>5</v>
      </c>
      <c r="K3972" s="16" t="n">
        <v>2</v>
      </c>
      <c r="L3972" s="16" t="s">
        <v>57</v>
      </c>
      <c r="M3972" s="18" t="n">
        <f aca="false">IF(ISNUMBER(B3972),B3972,IF(MID(B3972,3,1)="-",DATE(VALUE(RIGHT(B3972,4)),VALUE(MID(B3972,4,2)),VALUE(LEFT(B3972,2))),DATE(VALUE(LEFT(B3972,4)),VALUE(MID(B3972,6,2)),VALUE(RIGHT(B3972,2)))))</f>
        <v>45965</v>
      </c>
      <c r="N3972" s="16" t="n">
        <f aca="false">MONTH(M3972)</f>
        <v>11</v>
      </c>
      <c r="O3972" s="16" t="str">
        <f aca="false">PROPER(TRIM(H3972))</f>
        <v>Mumbai</v>
      </c>
      <c r="P3972" s="16" t="str">
        <f aca="false">IFERROR(VLOOKUP(O3972,city_map!$A$2:$B$6,2,FALSE()),O3972)</f>
        <v>Mumbai</v>
      </c>
      <c r="Q3972" s="16" t="n">
        <f aca="false">IF(ISNUMBER(F3972),F3972,VALUE(SUBSTITUTE(SUBSTITUTE(F3972,"₹",""),",","")))</f>
        <v>505</v>
      </c>
      <c r="R3972" s="16" t="n">
        <f aca="false">IF(E3972=99,1,E3972)</f>
        <v>2</v>
      </c>
      <c r="S3972" s="16" t="n">
        <f aca="false">IF(G3972="",0,G3972)</f>
        <v>0.2</v>
      </c>
      <c r="T3972" s="16" t="str">
        <f aca="false">IF(I3972="","Unknown",IF(I3972="upi","UPI",I3972))</f>
        <v>Net Banking</v>
      </c>
      <c r="U3972" s="16" t="str">
        <f aca="false">IF(L3972="Yes","Y",IF(L3972="No","N",L3972))</f>
        <v>Y</v>
      </c>
      <c r="V3972" s="19" t="n">
        <f aca="false">ROUND(R3972*Q3972*(1-S3972),2)</f>
        <v>808</v>
      </c>
      <c r="W3972" s="16" t="str">
        <f aca="false">_xlfn.XLOOKUP(D3972,products!$A$2:$A$61,products!$C$2:$C$61,"Not found")</f>
        <v>Fashion</v>
      </c>
    </row>
    <row r="3973" customFormat="false" ht="15" hidden="false" customHeight="false" outlineLevel="0" collapsed="false">
      <c r="A3973" s="16" t="s">
        <v>5340</v>
      </c>
      <c r="B3973" s="16" t="s">
        <v>5312</v>
      </c>
      <c r="C3973" s="16" t="s">
        <v>1382</v>
      </c>
      <c r="D3973" s="16" t="s">
        <v>105</v>
      </c>
      <c r="E3973" s="16" t="n">
        <v>5</v>
      </c>
      <c r="F3973" s="16" t="n">
        <v>392</v>
      </c>
      <c r="G3973" s="16" t="n">
        <v>0.2</v>
      </c>
      <c r="H3973" s="16" t="s">
        <v>39</v>
      </c>
      <c r="I3973" s="16" t="s">
        <v>40</v>
      </c>
      <c r="J3973" s="16" t="n">
        <v>3</v>
      </c>
      <c r="K3973" s="16" t="n">
        <v>5</v>
      </c>
      <c r="L3973" s="16" t="s">
        <v>41</v>
      </c>
      <c r="M3973" s="18" t="n">
        <f aca="false">IF(ISNUMBER(B3973),B3973,IF(MID(B3973,3,1)="-",DATE(VALUE(RIGHT(B3973,4)),VALUE(MID(B3973,4,2)),VALUE(LEFT(B3973,2))),DATE(VALUE(LEFT(B3973,4)),VALUE(MID(B3973,6,2)),VALUE(RIGHT(B3973,2)))))</f>
        <v>45965</v>
      </c>
      <c r="N3973" s="16" t="n">
        <f aca="false">MONTH(M3973)</f>
        <v>11</v>
      </c>
      <c r="O3973" s="16" t="str">
        <f aca="false">PROPER(TRIM(H3973))</f>
        <v>Delhi</v>
      </c>
      <c r="P3973" s="16" t="str">
        <f aca="false">IFERROR(VLOOKUP(O3973,city_map!$A$2:$B$6,2,FALSE()),O3973)</f>
        <v>Delhi</v>
      </c>
      <c r="Q3973" s="16" t="n">
        <f aca="false">IF(ISNUMBER(F3973),F3973,VALUE(SUBSTITUTE(SUBSTITUTE(F3973,"₹",""),",","")))</f>
        <v>392</v>
      </c>
      <c r="R3973" s="16" t="n">
        <f aca="false">IF(E3973=99,1,E3973)</f>
        <v>5</v>
      </c>
      <c r="S3973" s="16" t="n">
        <f aca="false">IF(G3973="",0,G3973)</f>
        <v>0.2</v>
      </c>
      <c r="T3973" s="16" t="str">
        <f aca="false">IF(I3973="","Unknown",IF(I3973="upi","UPI",I3973))</f>
        <v>COD</v>
      </c>
      <c r="U3973" s="16" t="str">
        <f aca="false">IF(L3973="Yes","Y",IF(L3973="No","N",L3973))</f>
        <v>N</v>
      </c>
      <c r="V3973" s="19" t="n">
        <f aca="false">ROUND(R3973*Q3973*(1-S3973),2)</f>
        <v>1568</v>
      </c>
      <c r="W3973" s="16" t="str">
        <f aca="false">_xlfn.XLOOKUP(D3973,products!$A$2:$A$61,products!$C$2:$C$61,"Not found")</f>
        <v>Beauty</v>
      </c>
    </row>
    <row r="3974" customFormat="false" ht="15" hidden="false" customHeight="false" outlineLevel="0" collapsed="false">
      <c r="A3974" s="16" t="s">
        <v>5341</v>
      </c>
      <c r="B3974" s="16" t="s">
        <v>5342</v>
      </c>
      <c r="C3974" s="16" t="s">
        <v>549</v>
      </c>
      <c r="D3974" s="16" t="s">
        <v>173</v>
      </c>
      <c r="E3974" s="16" t="n">
        <v>2</v>
      </c>
      <c r="F3974" s="16" t="n">
        <v>1145</v>
      </c>
      <c r="G3974" s="16" t="n">
        <v>0.4</v>
      </c>
      <c r="H3974" s="16" t="s">
        <v>797</v>
      </c>
      <c r="I3974" s="16" t="s">
        <v>60</v>
      </c>
      <c r="J3974" s="16" t="n">
        <v>7</v>
      </c>
      <c r="K3974" s="16"/>
      <c r="L3974" s="16" t="s">
        <v>41</v>
      </c>
      <c r="M3974" s="18" t="n">
        <f aca="false">IF(ISNUMBER(B3974),B3974,IF(MID(B3974,3,1)="-",DATE(VALUE(RIGHT(B3974,4)),VALUE(MID(B3974,4,2)),VALUE(LEFT(B3974,2))),DATE(VALUE(LEFT(B3974,4)),VALUE(MID(B3974,6,2)),VALUE(RIGHT(B3974,2)))))</f>
        <v>45966</v>
      </c>
      <c r="N3974" s="16" t="n">
        <f aca="false">MONTH(M3974)</f>
        <v>11</v>
      </c>
      <c r="O3974" s="16" t="str">
        <f aca="false">PROPER(TRIM(H3974))</f>
        <v>New Delhi</v>
      </c>
      <c r="P3974" s="16" t="str">
        <f aca="false">IFERROR(VLOOKUP(O3974,city_map!$A$2:$B$6,2,FALSE()),O3974)</f>
        <v>Delhi</v>
      </c>
      <c r="Q3974" s="16" t="n">
        <f aca="false">IF(ISNUMBER(F3974),F3974,VALUE(SUBSTITUTE(SUBSTITUTE(F3974,"₹",""),",","")))</f>
        <v>1145</v>
      </c>
      <c r="R3974" s="16" t="n">
        <f aca="false">IF(E3974=99,1,E3974)</f>
        <v>2</v>
      </c>
      <c r="S3974" s="16" t="n">
        <f aca="false">IF(G3974="",0,G3974)</f>
        <v>0.4</v>
      </c>
      <c r="T3974" s="16" t="str">
        <f aca="false">IF(I3974="","Unknown",IF(I3974="upi","UPI",I3974))</f>
        <v>UPI</v>
      </c>
      <c r="U3974" s="16" t="str">
        <f aca="false">IF(L3974="Yes","Y",IF(L3974="No","N",L3974))</f>
        <v>N</v>
      </c>
      <c r="V3974" s="19" t="n">
        <f aca="false">ROUND(R3974*Q3974*(1-S3974),2)</f>
        <v>1374</v>
      </c>
      <c r="W3974" s="16" t="str">
        <f aca="false">_xlfn.XLOOKUP(D3974,products!$A$2:$A$61,products!$C$2:$C$61,"Not found")</f>
        <v>Fashion</v>
      </c>
    </row>
    <row r="3975" customFormat="false" ht="15" hidden="false" customHeight="false" outlineLevel="0" collapsed="false">
      <c r="A3975" s="16" t="s">
        <v>5343</v>
      </c>
      <c r="B3975" s="16" t="s">
        <v>5342</v>
      </c>
      <c r="C3975" s="16" t="s">
        <v>370</v>
      </c>
      <c r="D3975" s="16" t="s">
        <v>92</v>
      </c>
      <c r="E3975" s="16" t="n">
        <v>3</v>
      </c>
      <c r="F3975" s="16" t="n">
        <v>3849</v>
      </c>
      <c r="G3975" s="16" t="n">
        <v>0.25</v>
      </c>
      <c r="H3975" s="16" t="s">
        <v>130</v>
      </c>
      <c r="I3975" s="16" t="s">
        <v>47</v>
      </c>
      <c r="J3975" s="16" t="n">
        <v>6</v>
      </c>
      <c r="K3975" s="16" t="n">
        <v>4</v>
      </c>
      <c r="L3975" s="16" t="s">
        <v>174</v>
      </c>
      <c r="M3975" s="18" t="n">
        <f aca="false">IF(ISNUMBER(B3975),B3975,IF(MID(B3975,3,1)="-",DATE(VALUE(RIGHT(B3975,4)),VALUE(MID(B3975,4,2)),VALUE(LEFT(B3975,2))),DATE(VALUE(LEFT(B3975,4)),VALUE(MID(B3975,6,2)),VALUE(RIGHT(B3975,2)))))</f>
        <v>45966</v>
      </c>
      <c r="N3975" s="16" t="n">
        <f aca="false">MONTH(M3975)</f>
        <v>11</v>
      </c>
      <c r="O3975" s="16" t="str">
        <f aca="false">PROPER(TRIM(H3975))</f>
        <v>Bengaluru</v>
      </c>
      <c r="P3975" s="16" t="str">
        <f aca="false">IFERROR(VLOOKUP(O3975,city_map!$A$2:$B$6,2,FALSE()),O3975)</f>
        <v>Bengaluru</v>
      </c>
      <c r="Q3975" s="16" t="n">
        <f aca="false">IF(ISNUMBER(F3975),F3975,VALUE(SUBSTITUTE(SUBSTITUTE(F3975,"₹",""),",","")))</f>
        <v>3849</v>
      </c>
      <c r="R3975" s="16" t="n">
        <f aca="false">IF(E3975=99,1,E3975)</f>
        <v>3</v>
      </c>
      <c r="S3975" s="16" t="n">
        <f aca="false">IF(G3975="",0,G3975)</f>
        <v>0.25</v>
      </c>
      <c r="T3975" s="16" t="str">
        <f aca="false">IF(I3975="","Unknown",IF(I3975="upi","UPI",I3975))</f>
        <v>Debit Card</v>
      </c>
      <c r="U3975" s="16" t="str">
        <f aca="false">IF(L3975="Yes","Y",IF(L3975="No","N",L3975))</f>
        <v>N</v>
      </c>
      <c r="V3975" s="19" t="n">
        <f aca="false">ROUND(R3975*Q3975*(1-S3975),2)</f>
        <v>8660.25</v>
      </c>
      <c r="W3975" s="16" t="str">
        <f aca="false">_xlfn.XLOOKUP(D3975,products!$A$2:$A$61,products!$C$2:$C$61,"Not found")</f>
        <v>Electronics</v>
      </c>
    </row>
    <row r="3976" customFormat="false" ht="15" hidden="false" customHeight="false" outlineLevel="0" collapsed="false">
      <c r="A3976" s="16" t="s">
        <v>5344</v>
      </c>
      <c r="B3976" s="16" t="s">
        <v>5342</v>
      </c>
      <c r="C3976" s="16" t="s">
        <v>2152</v>
      </c>
      <c r="D3976" s="16" t="s">
        <v>232</v>
      </c>
      <c r="E3976" s="16" t="n">
        <v>2</v>
      </c>
      <c r="F3976" s="16" t="n">
        <v>2023</v>
      </c>
      <c r="G3976" s="16" t="n">
        <v>0.1</v>
      </c>
      <c r="H3976" s="16" t="s">
        <v>81</v>
      </c>
      <c r="I3976" s="16" t="s">
        <v>47</v>
      </c>
      <c r="J3976" s="16" t="n">
        <v>5</v>
      </c>
      <c r="K3976" s="16" t="n">
        <v>4</v>
      </c>
      <c r="L3976" s="16" t="s">
        <v>41</v>
      </c>
      <c r="M3976" s="18" t="n">
        <f aca="false">IF(ISNUMBER(B3976),B3976,IF(MID(B3976,3,1)="-",DATE(VALUE(RIGHT(B3976,4)),VALUE(MID(B3976,4,2)),VALUE(LEFT(B3976,2))),DATE(VALUE(LEFT(B3976,4)),VALUE(MID(B3976,6,2)),VALUE(RIGHT(B3976,2)))))</f>
        <v>45966</v>
      </c>
      <c r="N3976" s="16" t="n">
        <f aca="false">MONTH(M3976)</f>
        <v>11</v>
      </c>
      <c r="O3976" s="16" t="str">
        <f aca="false">PROPER(TRIM(H3976))</f>
        <v>Hyderabad</v>
      </c>
      <c r="P3976" s="16" t="str">
        <f aca="false">IFERROR(VLOOKUP(O3976,city_map!$A$2:$B$6,2,FALSE()),O3976)</f>
        <v>Hyderabad</v>
      </c>
      <c r="Q3976" s="16" t="n">
        <f aca="false">IF(ISNUMBER(F3976),F3976,VALUE(SUBSTITUTE(SUBSTITUTE(F3976,"₹",""),",","")))</f>
        <v>2023</v>
      </c>
      <c r="R3976" s="16" t="n">
        <f aca="false">IF(E3976=99,1,E3976)</f>
        <v>2</v>
      </c>
      <c r="S3976" s="16" t="n">
        <f aca="false">IF(G3976="",0,G3976)</f>
        <v>0.1</v>
      </c>
      <c r="T3976" s="16" t="str">
        <f aca="false">IF(I3976="","Unknown",IF(I3976="upi","UPI",I3976))</f>
        <v>Debit Card</v>
      </c>
      <c r="U3976" s="16" t="str">
        <f aca="false">IF(L3976="Yes","Y",IF(L3976="No","N",L3976))</f>
        <v>N</v>
      </c>
      <c r="V3976" s="19" t="n">
        <f aca="false">ROUND(R3976*Q3976*(1-S3976),2)</f>
        <v>3641.4</v>
      </c>
      <c r="W3976" s="16" t="str">
        <f aca="false">_xlfn.XLOOKUP(D3976,products!$A$2:$A$61,products!$C$2:$C$61,"Not found")</f>
        <v>Electronics</v>
      </c>
    </row>
    <row r="3977" customFormat="false" ht="15" hidden="false" customHeight="false" outlineLevel="0" collapsed="false">
      <c r="A3977" s="16" t="s">
        <v>5345</v>
      </c>
      <c r="B3977" s="16" t="s">
        <v>5342</v>
      </c>
      <c r="C3977" s="16" t="s">
        <v>522</v>
      </c>
      <c r="D3977" s="16" t="s">
        <v>170</v>
      </c>
      <c r="E3977" s="16" t="n">
        <v>1</v>
      </c>
      <c r="F3977" s="16" t="n">
        <v>3188</v>
      </c>
      <c r="G3977" s="16" t="n">
        <v>0.3</v>
      </c>
      <c r="H3977" s="16" t="s">
        <v>208</v>
      </c>
      <c r="I3977" s="16" t="s">
        <v>60</v>
      </c>
      <c r="J3977" s="16" t="n">
        <v>6</v>
      </c>
      <c r="K3977" s="16" t="n">
        <v>3</v>
      </c>
      <c r="L3977" s="16" t="s">
        <v>41</v>
      </c>
      <c r="M3977" s="18" t="n">
        <f aca="false">IF(ISNUMBER(B3977),B3977,IF(MID(B3977,3,1)="-",DATE(VALUE(RIGHT(B3977,4)),VALUE(MID(B3977,4,2)),VALUE(LEFT(B3977,2))),DATE(VALUE(LEFT(B3977,4)),VALUE(MID(B3977,6,2)),VALUE(RIGHT(B3977,2)))))</f>
        <v>45966</v>
      </c>
      <c r="N3977" s="16" t="n">
        <f aca="false">MONTH(M3977)</f>
        <v>11</v>
      </c>
      <c r="O3977" s="16" t="str">
        <f aca="false">PROPER(TRIM(H3977))</f>
        <v>Jaipur</v>
      </c>
      <c r="P3977" s="16" t="str">
        <f aca="false">IFERROR(VLOOKUP(O3977,city_map!$A$2:$B$6,2,FALSE()),O3977)</f>
        <v>Jaipur</v>
      </c>
      <c r="Q3977" s="16" t="n">
        <f aca="false">IF(ISNUMBER(F3977),F3977,VALUE(SUBSTITUTE(SUBSTITUTE(F3977,"₹",""),",","")))</f>
        <v>3188</v>
      </c>
      <c r="R3977" s="16" t="n">
        <f aca="false">IF(E3977=99,1,E3977)</f>
        <v>1</v>
      </c>
      <c r="S3977" s="16" t="n">
        <f aca="false">IF(G3977="",0,G3977)</f>
        <v>0.3</v>
      </c>
      <c r="T3977" s="16" t="str">
        <f aca="false">IF(I3977="","Unknown",IF(I3977="upi","UPI",I3977))</f>
        <v>UPI</v>
      </c>
      <c r="U3977" s="16" t="str">
        <f aca="false">IF(L3977="Yes","Y",IF(L3977="No","N",L3977))</f>
        <v>N</v>
      </c>
      <c r="V3977" s="19" t="n">
        <f aca="false">ROUND(R3977*Q3977*(1-S3977),2)</f>
        <v>2231.6</v>
      </c>
      <c r="W3977" s="16" t="str">
        <f aca="false">_xlfn.XLOOKUP(D3977,products!$A$2:$A$61,products!$C$2:$C$61,"Not found")</f>
        <v>Home</v>
      </c>
    </row>
    <row r="3978" customFormat="false" ht="15" hidden="false" customHeight="false" outlineLevel="0" collapsed="false">
      <c r="A3978" s="16" t="s">
        <v>5346</v>
      </c>
      <c r="B3978" s="16" t="s">
        <v>5342</v>
      </c>
      <c r="C3978" s="16" t="s">
        <v>1896</v>
      </c>
      <c r="D3978" s="16" t="s">
        <v>126</v>
      </c>
      <c r="E3978" s="16" t="n">
        <v>1</v>
      </c>
      <c r="F3978" s="16" t="n">
        <v>407</v>
      </c>
      <c r="G3978" s="16" t="n">
        <v>0.3</v>
      </c>
      <c r="H3978" s="16" t="s">
        <v>112</v>
      </c>
      <c r="I3978" s="16" t="s">
        <v>60</v>
      </c>
      <c r="J3978" s="16" t="n">
        <v>3</v>
      </c>
      <c r="K3978" s="16" t="n">
        <v>5</v>
      </c>
      <c r="L3978" s="16" t="s">
        <v>41</v>
      </c>
      <c r="M3978" s="18" t="n">
        <f aca="false">IF(ISNUMBER(B3978),B3978,IF(MID(B3978,3,1)="-",DATE(VALUE(RIGHT(B3978,4)),VALUE(MID(B3978,4,2)),VALUE(LEFT(B3978,2))),DATE(VALUE(LEFT(B3978,4)),VALUE(MID(B3978,6,2)),VALUE(RIGHT(B3978,2)))))</f>
        <v>45966</v>
      </c>
      <c r="N3978" s="16" t="n">
        <f aca="false">MONTH(M3978)</f>
        <v>11</v>
      </c>
      <c r="O3978" s="16" t="str">
        <f aca="false">PROPER(TRIM(H3978))</f>
        <v>Mumbai</v>
      </c>
      <c r="P3978" s="16" t="str">
        <f aca="false">IFERROR(VLOOKUP(O3978,city_map!$A$2:$B$6,2,FALSE()),O3978)</f>
        <v>Mumbai</v>
      </c>
      <c r="Q3978" s="16" t="n">
        <f aca="false">IF(ISNUMBER(F3978),F3978,VALUE(SUBSTITUTE(SUBSTITUTE(F3978,"₹",""),",","")))</f>
        <v>407</v>
      </c>
      <c r="R3978" s="16" t="n">
        <f aca="false">IF(E3978=99,1,E3978)</f>
        <v>1</v>
      </c>
      <c r="S3978" s="16" t="n">
        <f aca="false">IF(G3978="",0,G3978)</f>
        <v>0.3</v>
      </c>
      <c r="T3978" s="16" t="str">
        <f aca="false">IF(I3978="","Unknown",IF(I3978="upi","UPI",I3978))</f>
        <v>UPI</v>
      </c>
      <c r="U3978" s="16" t="str">
        <f aca="false">IF(L3978="Yes","Y",IF(L3978="No","N",L3978))</f>
        <v>N</v>
      </c>
      <c r="V3978" s="19" t="n">
        <f aca="false">ROUND(R3978*Q3978*(1-S3978),2)</f>
        <v>284.9</v>
      </c>
      <c r="W3978" s="16" t="str">
        <f aca="false">_xlfn.XLOOKUP(D3978,products!$A$2:$A$61,products!$C$2:$C$61,"Not found")</f>
        <v>Home</v>
      </c>
    </row>
    <row r="3979" customFormat="false" ht="15" hidden="false" customHeight="false" outlineLevel="0" collapsed="false">
      <c r="A3979" s="16" t="s">
        <v>5347</v>
      </c>
      <c r="B3979" s="16" t="s">
        <v>5342</v>
      </c>
      <c r="C3979" s="16" t="s">
        <v>141</v>
      </c>
      <c r="D3979" s="16" t="s">
        <v>203</v>
      </c>
      <c r="E3979" s="16" t="n">
        <v>1</v>
      </c>
      <c r="F3979" s="16" t="n">
        <v>2477</v>
      </c>
      <c r="G3979" s="16" t="n">
        <v>0.2</v>
      </c>
      <c r="H3979" s="16" t="s">
        <v>46</v>
      </c>
      <c r="I3979" s="16" t="s">
        <v>60</v>
      </c>
      <c r="J3979" s="16" t="n">
        <v>4</v>
      </c>
      <c r="K3979" s="16" t="n">
        <v>4</v>
      </c>
      <c r="L3979" s="16" t="s">
        <v>41</v>
      </c>
      <c r="M3979" s="18" t="n">
        <f aca="false">IF(ISNUMBER(B3979),B3979,IF(MID(B3979,3,1)="-",DATE(VALUE(RIGHT(B3979,4)),VALUE(MID(B3979,4,2)),VALUE(LEFT(B3979,2))),DATE(VALUE(LEFT(B3979,4)),VALUE(MID(B3979,6,2)),VALUE(RIGHT(B3979,2)))))</f>
        <v>45966</v>
      </c>
      <c r="N3979" s="16" t="n">
        <f aca="false">MONTH(M3979)</f>
        <v>11</v>
      </c>
      <c r="O3979" s="16" t="str">
        <f aca="false">PROPER(TRIM(H3979))</f>
        <v>Chennai</v>
      </c>
      <c r="P3979" s="16" t="str">
        <f aca="false">IFERROR(VLOOKUP(O3979,city_map!$A$2:$B$6,2,FALSE()),O3979)</f>
        <v>Chennai</v>
      </c>
      <c r="Q3979" s="16" t="n">
        <f aca="false">IF(ISNUMBER(F3979),F3979,VALUE(SUBSTITUTE(SUBSTITUTE(F3979,"₹",""),",","")))</f>
        <v>2477</v>
      </c>
      <c r="R3979" s="16" t="n">
        <f aca="false">IF(E3979=99,1,E3979)</f>
        <v>1</v>
      </c>
      <c r="S3979" s="16" t="n">
        <f aca="false">IF(G3979="",0,G3979)</f>
        <v>0.2</v>
      </c>
      <c r="T3979" s="16" t="str">
        <f aca="false">IF(I3979="","Unknown",IF(I3979="upi","UPI",I3979))</f>
        <v>UPI</v>
      </c>
      <c r="U3979" s="16" t="str">
        <f aca="false">IF(L3979="Yes","Y",IF(L3979="No","N",L3979))</f>
        <v>N</v>
      </c>
      <c r="V3979" s="19" t="n">
        <f aca="false">ROUND(R3979*Q3979*(1-S3979),2)</f>
        <v>1981.6</v>
      </c>
      <c r="W3979" s="16" t="str">
        <f aca="false">_xlfn.XLOOKUP(D3979,products!$A$2:$A$61,products!$C$2:$C$61,"Not found")</f>
        <v>Fashion</v>
      </c>
    </row>
    <row r="3980" customFormat="false" ht="15" hidden="false" customHeight="false" outlineLevel="0" collapsed="false">
      <c r="A3980" s="16" t="s">
        <v>5348</v>
      </c>
      <c r="B3980" s="16" t="s">
        <v>5342</v>
      </c>
      <c r="C3980" s="16" t="s">
        <v>680</v>
      </c>
      <c r="D3980" s="16" t="s">
        <v>149</v>
      </c>
      <c r="E3980" s="16" t="n">
        <v>3</v>
      </c>
      <c r="F3980" s="16" t="n">
        <v>1603</v>
      </c>
      <c r="G3980" s="16" t="n">
        <v>0.3</v>
      </c>
      <c r="H3980" s="16" t="s">
        <v>70</v>
      </c>
      <c r="I3980" s="16" t="s">
        <v>47</v>
      </c>
      <c r="J3980" s="16" t="n">
        <v>5</v>
      </c>
      <c r="K3980" s="16" t="n">
        <v>5</v>
      </c>
      <c r="L3980" s="16" t="s">
        <v>41</v>
      </c>
      <c r="M3980" s="18" t="n">
        <f aca="false">IF(ISNUMBER(B3980),B3980,IF(MID(B3980,3,1)="-",DATE(VALUE(RIGHT(B3980,4)),VALUE(MID(B3980,4,2)),VALUE(LEFT(B3980,2))),DATE(VALUE(LEFT(B3980,4)),VALUE(MID(B3980,6,2)),VALUE(RIGHT(B3980,2)))))</f>
        <v>45966</v>
      </c>
      <c r="N3980" s="16" t="n">
        <f aca="false">MONTH(M3980)</f>
        <v>11</v>
      </c>
      <c r="O3980" s="16" t="str">
        <f aca="false">PROPER(TRIM(H3980))</f>
        <v>Pune</v>
      </c>
      <c r="P3980" s="16" t="str">
        <f aca="false">IFERROR(VLOOKUP(O3980,city_map!$A$2:$B$6,2,FALSE()),O3980)</f>
        <v>Pune</v>
      </c>
      <c r="Q3980" s="16" t="n">
        <f aca="false">IF(ISNUMBER(F3980),F3980,VALUE(SUBSTITUTE(SUBSTITUTE(F3980,"₹",""),",","")))</f>
        <v>1603</v>
      </c>
      <c r="R3980" s="16" t="n">
        <f aca="false">IF(E3980=99,1,E3980)</f>
        <v>3</v>
      </c>
      <c r="S3980" s="16" t="n">
        <f aca="false">IF(G3980="",0,G3980)</f>
        <v>0.3</v>
      </c>
      <c r="T3980" s="16" t="str">
        <f aca="false">IF(I3980="","Unknown",IF(I3980="upi","UPI",I3980))</f>
        <v>Debit Card</v>
      </c>
      <c r="U3980" s="16" t="str">
        <f aca="false">IF(L3980="Yes","Y",IF(L3980="No","N",L3980))</f>
        <v>N</v>
      </c>
      <c r="V3980" s="19" t="n">
        <f aca="false">ROUND(R3980*Q3980*(1-S3980),2)</f>
        <v>3366.3</v>
      </c>
      <c r="W3980" s="16" t="str">
        <f aca="false">_xlfn.XLOOKUP(D3980,products!$A$2:$A$61,products!$C$2:$C$61,"Not found")</f>
        <v>Fashion</v>
      </c>
    </row>
    <row r="3981" customFormat="false" ht="15" hidden="false" customHeight="false" outlineLevel="0" collapsed="false">
      <c r="A3981" s="16" t="s">
        <v>5349</v>
      </c>
      <c r="B3981" s="16" t="s">
        <v>5342</v>
      </c>
      <c r="C3981" s="16" t="s">
        <v>238</v>
      </c>
      <c r="D3981" s="16" t="s">
        <v>173</v>
      </c>
      <c r="E3981" s="16" t="n">
        <v>2</v>
      </c>
      <c r="F3981" s="16" t="n">
        <v>1153</v>
      </c>
      <c r="G3981" s="16" t="n">
        <v>0.2</v>
      </c>
      <c r="H3981" s="16" t="s">
        <v>46</v>
      </c>
      <c r="I3981" s="16" t="s">
        <v>60</v>
      </c>
      <c r="J3981" s="16" t="n">
        <v>5</v>
      </c>
      <c r="K3981" s="16" t="n">
        <v>2</v>
      </c>
      <c r="L3981" s="16" t="s">
        <v>196</v>
      </c>
      <c r="M3981" s="18" t="n">
        <f aca="false">IF(ISNUMBER(B3981),B3981,IF(MID(B3981,3,1)="-",DATE(VALUE(RIGHT(B3981,4)),VALUE(MID(B3981,4,2)),VALUE(LEFT(B3981,2))),DATE(VALUE(LEFT(B3981,4)),VALUE(MID(B3981,6,2)),VALUE(RIGHT(B3981,2)))))</f>
        <v>45966</v>
      </c>
      <c r="N3981" s="16" t="n">
        <f aca="false">MONTH(M3981)</f>
        <v>11</v>
      </c>
      <c r="O3981" s="16" t="str">
        <f aca="false">PROPER(TRIM(H3981))</f>
        <v>Chennai</v>
      </c>
      <c r="P3981" s="16" t="str">
        <f aca="false">IFERROR(VLOOKUP(O3981,city_map!$A$2:$B$6,2,FALSE()),O3981)</f>
        <v>Chennai</v>
      </c>
      <c r="Q3981" s="16" t="n">
        <f aca="false">IF(ISNUMBER(F3981),F3981,VALUE(SUBSTITUTE(SUBSTITUTE(F3981,"₹",""),",","")))</f>
        <v>1153</v>
      </c>
      <c r="R3981" s="16" t="n">
        <f aca="false">IF(E3981=99,1,E3981)</f>
        <v>2</v>
      </c>
      <c r="S3981" s="16" t="n">
        <f aca="false">IF(G3981="",0,G3981)</f>
        <v>0.2</v>
      </c>
      <c r="T3981" s="16" t="str">
        <f aca="false">IF(I3981="","Unknown",IF(I3981="upi","UPI",I3981))</f>
        <v>UPI</v>
      </c>
      <c r="U3981" s="16" t="str">
        <f aca="false">IF(L3981="Yes","Y",IF(L3981="No","N",L3981))</f>
        <v>Y</v>
      </c>
      <c r="V3981" s="19" t="n">
        <f aca="false">ROUND(R3981*Q3981*(1-S3981),2)</f>
        <v>1844.8</v>
      </c>
      <c r="W3981" s="16" t="str">
        <f aca="false">_xlfn.XLOOKUP(D3981,products!$A$2:$A$61,products!$C$2:$C$61,"Not found")</f>
        <v>Fashion</v>
      </c>
    </row>
    <row r="3982" customFormat="false" ht="15" hidden="false" customHeight="false" outlineLevel="0" collapsed="false">
      <c r="A3982" s="16" t="s">
        <v>5350</v>
      </c>
      <c r="B3982" s="16" t="s">
        <v>5342</v>
      </c>
      <c r="C3982" s="16" t="s">
        <v>2284</v>
      </c>
      <c r="D3982" s="16" t="s">
        <v>136</v>
      </c>
      <c r="E3982" s="16" t="n">
        <v>1</v>
      </c>
      <c r="F3982" s="16" t="n">
        <v>2203</v>
      </c>
      <c r="G3982" s="16" t="n">
        <v>0.2</v>
      </c>
      <c r="H3982" s="16" t="s">
        <v>70</v>
      </c>
      <c r="I3982" s="16" t="s">
        <v>60</v>
      </c>
      <c r="J3982" s="16" t="n">
        <v>6</v>
      </c>
      <c r="K3982" s="16" t="n">
        <v>3</v>
      </c>
      <c r="L3982" s="16" t="s">
        <v>57</v>
      </c>
      <c r="M3982" s="18" t="n">
        <f aca="false">IF(ISNUMBER(B3982),B3982,IF(MID(B3982,3,1)="-",DATE(VALUE(RIGHT(B3982,4)),VALUE(MID(B3982,4,2)),VALUE(LEFT(B3982,2))),DATE(VALUE(LEFT(B3982,4)),VALUE(MID(B3982,6,2)),VALUE(RIGHT(B3982,2)))))</f>
        <v>45966</v>
      </c>
      <c r="N3982" s="16" t="n">
        <f aca="false">MONTH(M3982)</f>
        <v>11</v>
      </c>
      <c r="O3982" s="16" t="str">
        <f aca="false">PROPER(TRIM(H3982))</f>
        <v>Pune</v>
      </c>
      <c r="P3982" s="16" t="str">
        <f aca="false">IFERROR(VLOOKUP(O3982,city_map!$A$2:$B$6,2,FALSE()),O3982)</f>
        <v>Pune</v>
      </c>
      <c r="Q3982" s="16" t="n">
        <f aca="false">IF(ISNUMBER(F3982),F3982,VALUE(SUBSTITUTE(SUBSTITUTE(F3982,"₹",""),",","")))</f>
        <v>2203</v>
      </c>
      <c r="R3982" s="16" t="n">
        <f aca="false">IF(E3982=99,1,E3982)</f>
        <v>1</v>
      </c>
      <c r="S3982" s="16" t="n">
        <f aca="false">IF(G3982="",0,G3982)</f>
        <v>0.2</v>
      </c>
      <c r="T3982" s="16" t="str">
        <f aca="false">IF(I3982="","Unknown",IF(I3982="upi","UPI",I3982))</f>
        <v>UPI</v>
      </c>
      <c r="U3982" s="16" t="str">
        <f aca="false">IF(L3982="Yes","Y",IF(L3982="No","N",L3982))</f>
        <v>Y</v>
      </c>
      <c r="V3982" s="19" t="n">
        <f aca="false">ROUND(R3982*Q3982*(1-S3982),2)</f>
        <v>1762.4</v>
      </c>
      <c r="W3982" s="16" t="str">
        <f aca="false">_xlfn.XLOOKUP(D3982,products!$A$2:$A$61,products!$C$2:$C$61,"Not found")</f>
        <v>Electronics</v>
      </c>
    </row>
    <row r="3983" customFormat="false" ht="15" hidden="false" customHeight="false" outlineLevel="0" collapsed="false">
      <c r="A3983" s="16" t="s">
        <v>5351</v>
      </c>
      <c r="B3983" s="16" t="s">
        <v>5342</v>
      </c>
      <c r="C3983" s="16" t="s">
        <v>4212</v>
      </c>
      <c r="D3983" s="16" t="s">
        <v>721</v>
      </c>
      <c r="E3983" s="16" t="n">
        <v>3</v>
      </c>
      <c r="F3983" s="16" t="n">
        <v>479</v>
      </c>
      <c r="G3983" s="16" t="n">
        <v>0.1</v>
      </c>
      <c r="H3983" s="16" t="s">
        <v>112</v>
      </c>
      <c r="I3983" s="16" t="s">
        <v>100</v>
      </c>
      <c r="J3983" s="16" t="n">
        <v>4</v>
      </c>
      <c r="K3983" s="16" t="n">
        <v>2</v>
      </c>
      <c r="L3983" s="16" t="s">
        <v>57</v>
      </c>
      <c r="M3983" s="18" t="n">
        <f aca="false">IF(ISNUMBER(B3983),B3983,IF(MID(B3983,3,1)="-",DATE(VALUE(RIGHT(B3983,4)),VALUE(MID(B3983,4,2)),VALUE(LEFT(B3983,2))),DATE(VALUE(LEFT(B3983,4)),VALUE(MID(B3983,6,2)),VALUE(RIGHT(B3983,2)))))</f>
        <v>45966</v>
      </c>
      <c r="N3983" s="16" t="n">
        <f aca="false">MONTH(M3983)</f>
        <v>11</v>
      </c>
      <c r="O3983" s="16" t="str">
        <f aca="false">PROPER(TRIM(H3983))</f>
        <v>Mumbai</v>
      </c>
      <c r="P3983" s="16" t="str">
        <f aca="false">IFERROR(VLOOKUP(O3983,city_map!$A$2:$B$6,2,FALSE()),O3983)</f>
        <v>Mumbai</v>
      </c>
      <c r="Q3983" s="16" t="n">
        <f aca="false">IF(ISNUMBER(F3983),F3983,VALUE(SUBSTITUTE(SUBSTITUTE(F3983,"₹",""),",","")))</f>
        <v>479</v>
      </c>
      <c r="R3983" s="16" t="n">
        <f aca="false">IF(E3983=99,1,E3983)</f>
        <v>3</v>
      </c>
      <c r="S3983" s="16" t="n">
        <f aca="false">IF(G3983="",0,G3983)</f>
        <v>0.1</v>
      </c>
      <c r="T3983" s="16" t="str">
        <f aca="false">IF(I3983="","Unknown",IF(I3983="upi","UPI",I3983))</f>
        <v>Net Banking</v>
      </c>
      <c r="U3983" s="16" t="str">
        <f aca="false">IF(L3983="Yes","Y",IF(L3983="No","N",L3983))</f>
        <v>Y</v>
      </c>
      <c r="V3983" s="19" t="n">
        <f aca="false">ROUND(R3983*Q3983*(1-S3983),2)</f>
        <v>1293.3</v>
      </c>
      <c r="W3983" s="16" t="str">
        <f aca="false">_xlfn.XLOOKUP(D3983,products!$A$2:$A$61,products!$C$2:$C$61,"Not found")</f>
        <v>Beauty</v>
      </c>
    </row>
    <row r="3984" customFormat="false" ht="15" hidden="false" customHeight="false" outlineLevel="0" collapsed="false">
      <c r="A3984" s="16" t="s">
        <v>5352</v>
      </c>
      <c r="B3984" s="16" t="s">
        <v>5353</v>
      </c>
      <c r="C3984" s="16" t="s">
        <v>807</v>
      </c>
      <c r="D3984" s="16" t="s">
        <v>385</v>
      </c>
      <c r="E3984" s="16" t="n">
        <v>4</v>
      </c>
      <c r="F3984" s="16" t="n">
        <v>293</v>
      </c>
      <c r="G3984" s="16" t="n">
        <v>0.15</v>
      </c>
      <c r="H3984" s="16" t="s">
        <v>46</v>
      </c>
      <c r="I3984" s="16" t="s">
        <v>60</v>
      </c>
      <c r="J3984" s="16" t="n">
        <v>3</v>
      </c>
      <c r="K3984" s="16" t="n">
        <v>4</v>
      </c>
      <c r="L3984" s="16" t="s">
        <v>41</v>
      </c>
      <c r="M3984" s="18" t="n">
        <f aca="false">IF(ISNUMBER(B3984),B3984,IF(MID(B3984,3,1)="-",DATE(VALUE(RIGHT(B3984,4)),VALUE(MID(B3984,4,2)),VALUE(LEFT(B3984,2))),DATE(VALUE(LEFT(B3984,4)),VALUE(MID(B3984,6,2)),VALUE(RIGHT(B3984,2)))))</f>
        <v>45966</v>
      </c>
      <c r="N3984" s="16" t="n">
        <f aca="false">MONTH(M3984)</f>
        <v>11</v>
      </c>
      <c r="O3984" s="16" t="str">
        <f aca="false">PROPER(TRIM(H3984))</f>
        <v>Chennai</v>
      </c>
      <c r="P3984" s="16" t="str">
        <f aca="false">IFERROR(VLOOKUP(O3984,city_map!$A$2:$B$6,2,FALSE()),O3984)</f>
        <v>Chennai</v>
      </c>
      <c r="Q3984" s="16" t="n">
        <f aca="false">IF(ISNUMBER(F3984),F3984,VALUE(SUBSTITUTE(SUBSTITUTE(F3984,"₹",""),",","")))</f>
        <v>293</v>
      </c>
      <c r="R3984" s="16" t="n">
        <f aca="false">IF(E3984=99,1,E3984)</f>
        <v>4</v>
      </c>
      <c r="S3984" s="16" t="n">
        <f aca="false">IF(G3984="",0,G3984)</f>
        <v>0.15</v>
      </c>
      <c r="T3984" s="16" t="str">
        <f aca="false">IF(I3984="","Unknown",IF(I3984="upi","UPI",I3984))</f>
        <v>UPI</v>
      </c>
      <c r="U3984" s="16" t="str">
        <f aca="false">IF(L3984="Yes","Y",IF(L3984="No","N",L3984))</f>
        <v>N</v>
      </c>
      <c r="V3984" s="19" t="n">
        <f aca="false">ROUND(R3984*Q3984*(1-S3984),2)</f>
        <v>996.2</v>
      </c>
      <c r="W3984" s="16" t="str">
        <f aca="false">_xlfn.XLOOKUP(D3984,products!$A$2:$A$61,products!$C$2:$C$61,"Not found")</f>
        <v>Books</v>
      </c>
    </row>
    <row r="3985" customFormat="false" ht="15" hidden="false" customHeight="false" outlineLevel="0" collapsed="false">
      <c r="A3985" s="16" t="s">
        <v>5354</v>
      </c>
      <c r="B3985" s="16" t="s">
        <v>5342</v>
      </c>
      <c r="C3985" s="16" t="s">
        <v>709</v>
      </c>
      <c r="D3985" s="16" t="s">
        <v>63</v>
      </c>
      <c r="E3985" s="16" t="n">
        <v>1</v>
      </c>
      <c r="F3985" s="16" t="n">
        <v>1434</v>
      </c>
      <c r="G3985" s="16" t="n">
        <v>0.25</v>
      </c>
      <c r="H3985" s="16" t="s">
        <v>112</v>
      </c>
      <c r="I3985" s="16" t="s">
        <v>60</v>
      </c>
      <c r="J3985" s="16" t="n">
        <v>4</v>
      </c>
      <c r="K3985" s="16" t="n">
        <v>4</v>
      </c>
      <c r="L3985" s="16" t="s">
        <v>57</v>
      </c>
      <c r="M3985" s="18" t="n">
        <f aca="false">IF(ISNUMBER(B3985),B3985,IF(MID(B3985,3,1)="-",DATE(VALUE(RIGHT(B3985,4)),VALUE(MID(B3985,4,2)),VALUE(LEFT(B3985,2))),DATE(VALUE(LEFT(B3985,4)),VALUE(MID(B3985,6,2)),VALUE(RIGHT(B3985,2)))))</f>
        <v>45966</v>
      </c>
      <c r="N3985" s="16" t="n">
        <f aca="false">MONTH(M3985)</f>
        <v>11</v>
      </c>
      <c r="O3985" s="16" t="str">
        <f aca="false">PROPER(TRIM(H3985))</f>
        <v>Mumbai</v>
      </c>
      <c r="P3985" s="16" t="str">
        <f aca="false">IFERROR(VLOOKUP(O3985,city_map!$A$2:$B$6,2,FALSE()),O3985)</f>
        <v>Mumbai</v>
      </c>
      <c r="Q3985" s="16" t="n">
        <f aca="false">IF(ISNUMBER(F3985),F3985,VALUE(SUBSTITUTE(SUBSTITUTE(F3985,"₹",""),",","")))</f>
        <v>1434</v>
      </c>
      <c r="R3985" s="16" t="n">
        <f aca="false">IF(E3985=99,1,E3985)</f>
        <v>1</v>
      </c>
      <c r="S3985" s="16" t="n">
        <f aca="false">IF(G3985="",0,G3985)</f>
        <v>0.25</v>
      </c>
      <c r="T3985" s="16" t="str">
        <f aca="false">IF(I3985="","Unknown",IF(I3985="upi","UPI",I3985))</f>
        <v>UPI</v>
      </c>
      <c r="U3985" s="16" t="str">
        <f aca="false">IF(L3985="Yes","Y",IF(L3985="No","N",L3985))</f>
        <v>Y</v>
      </c>
      <c r="V3985" s="19" t="n">
        <f aca="false">ROUND(R3985*Q3985*(1-S3985),2)</f>
        <v>1075.5</v>
      </c>
      <c r="W3985" s="16" t="str">
        <f aca="false">_xlfn.XLOOKUP(D3985,products!$A$2:$A$61,products!$C$2:$C$61,"Not found")</f>
        <v>Fashion</v>
      </c>
    </row>
    <row r="3986" customFormat="false" ht="15" hidden="false" customHeight="false" outlineLevel="0" collapsed="false">
      <c r="A3986" s="16" t="s">
        <v>5355</v>
      </c>
      <c r="B3986" s="16" t="s">
        <v>5342</v>
      </c>
      <c r="C3986" s="16" t="s">
        <v>1669</v>
      </c>
      <c r="D3986" s="16" t="s">
        <v>170</v>
      </c>
      <c r="E3986" s="16" t="n">
        <v>3</v>
      </c>
      <c r="F3986" s="16" t="n">
        <v>3136</v>
      </c>
      <c r="G3986" s="16" t="n">
        <v>0.3</v>
      </c>
      <c r="H3986" s="16" t="s">
        <v>112</v>
      </c>
      <c r="I3986" s="16" t="s">
        <v>47</v>
      </c>
      <c r="J3986" s="16" t="n">
        <v>4</v>
      </c>
      <c r="K3986" s="16" t="n">
        <v>4</v>
      </c>
      <c r="L3986" s="16" t="s">
        <v>41</v>
      </c>
      <c r="M3986" s="18" t="n">
        <f aca="false">IF(ISNUMBER(B3986),B3986,IF(MID(B3986,3,1)="-",DATE(VALUE(RIGHT(B3986,4)),VALUE(MID(B3986,4,2)),VALUE(LEFT(B3986,2))),DATE(VALUE(LEFT(B3986,4)),VALUE(MID(B3986,6,2)),VALUE(RIGHT(B3986,2)))))</f>
        <v>45966</v>
      </c>
      <c r="N3986" s="16" t="n">
        <f aca="false">MONTH(M3986)</f>
        <v>11</v>
      </c>
      <c r="O3986" s="16" t="str">
        <f aca="false">PROPER(TRIM(H3986))</f>
        <v>Mumbai</v>
      </c>
      <c r="P3986" s="16" t="str">
        <f aca="false">IFERROR(VLOOKUP(O3986,city_map!$A$2:$B$6,2,FALSE()),O3986)</f>
        <v>Mumbai</v>
      </c>
      <c r="Q3986" s="16" t="n">
        <f aca="false">IF(ISNUMBER(F3986),F3986,VALUE(SUBSTITUTE(SUBSTITUTE(F3986,"₹",""),",","")))</f>
        <v>3136</v>
      </c>
      <c r="R3986" s="16" t="n">
        <f aca="false">IF(E3986=99,1,E3986)</f>
        <v>3</v>
      </c>
      <c r="S3986" s="16" t="n">
        <f aca="false">IF(G3986="",0,G3986)</f>
        <v>0.3</v>
      </c>
      <c r="T3986" s="16" t="str">
        <f aca="false">IF(I3986="","Unknown",IF(I3986="upi","UPI",I3986))</f>
        <v>Debit Card</v>
      </c>
      <c r="U3986" s="16" t="str">
        <f aca="false">IF(L3986="Yes","Y",IF(L3986="No","N",L3986))</f>
        <v>N</v>
      </c>
      <c r="V3986" s="19" t="n">
        <f aca="false">ROUND(R3986*Q3986*(1-S3986),2)</f>
        <v>6585.6</v>
      </c>
      <c r="W3986" s="16" t="str">
        <f aca="false">_xlfn.XLOOKUP(D3986,products!$A$2:$A$61,products!$C$2:$C$61,"Not found")</f>
        <v>Home</v>
      </c>
    </row>
    <row r="3987" customFormat="false" ht="15" hidden="false" customHeight="false" outlineLevel="0" collapsed="false">
      <c r="A3987" s="16" t="s">
        <v>5356</v>
      </c>
      <c r="B3987" s="16" t="s">
        <v>5342</v>
      </c>
      <c r="C3987" s="16" t="s">
        <v>2133</v>
      </c>
      <c r="D3987" s="16" t="s">
        <v>173</v>
      </c>
      <c r="E3987" s="16" t="n">
        <v>2</v>
      </c>
      <c r="F3987" s="16" t="n">
        <v>1230</v>
      </c>
      <c r="G3987" s="16" t="n">
        <v>0.15</v>
      </c>
      <c r="H3987" s="16" t="s">
        <v>46</v>
      </c>
      <c r="I3987" s="16" t="s">
        <v>47</v>
      </c>
      <c r="J3987" s="16" t="n">
        <v>3</v>
      </c>
      <c r="K3987" s="16" t="n">
        <v>4</v>
      </c>
      <c r="L3987" s="16" t="s">
        <v>41</v>
      </c>
      <c r="M3987" s="18" t="n">
        <f aca="false">IF(ISNUMBER(B3987),B3987,IF(MID(B3987,3,1)="-",DATE(VALUE(RIGHT(B3987,4)),VALUE(MID(B3987,4,2)),VALUE(LEFT(B3987,2))),DATE(VALUE(LEFT(B3987,4)),VALUE(MID(B3987,6,2)),VALUE(RIGHT(B3987,2)))))</f>
        <v>45966</v>
      </c>
      <c r="N3987" s="16" t="n">
        <f aca="false">MONTH(M3987)</f>
        <v>11</v>
      </c>
      <c r="O3987" s="16" t="str">
        <f aca="false">PROPER(TRIM(H3987))</f>
        <v>Chennai</v>
      </c>
      <c r="P3987" s="16" t="str">
        <f aca="false">IFERROR(VLOOKUP(O3987,city_map!$A$2:$B$6,2,FALSE()),O3987)</f>
        <v>Chennai</v>
      </c>
      <c r="Q3987" s="16" t="n">
        <f aca="false">IF(ISNUMBER(F3987),F3987,VALUE(SUBSTITUTE(SUBSTITUTE(F3987,"₹",""),",","")))</f>
        <v>1230</v>
      </c>
      <c r="R3987" s="16" t="n">
        <f aca="false">IF(E3987=99,1,E3987)</f>
        <v>2</v>
      </c>
      <c r="S3987" s="16" t="n">
        <f aca="false">IF(G3987="",0,G3987)</f>
        <v>0.15</v>
      </c>
      <c r="T3987" s="16" t="str">
        <f aca="false">IF(I3987="","Unknown",IF(I3987="upi","UPI",I3987))</f>
        <v>Debit Card</v>
      </c>
      <c r="U3987" s="16" t="str">
        <f aca="false">IF(L3987="Yes","Y",IF(L3987="No","N",L3987))</f>
        <v>N</v>
      </c>
      <c r="V3987" s="19" t="n">
        <f aca="false">ROUND(R3987*Q3987*(1-S3987),2)</f>
        <v>2091</v>
      </c>
      <c r="W3987" s="16" t="str">
        <f aca="false">_xlfn.XLOOKUP(D3987,products!$A$2:$A$61,products!$C$2:$C$61,"Not found")</f>
        <v>Fashion</v>
      </c>
    </row>
    <row r="3988" customFormat="false" ht="15" hidden="false" customHeight="false" outlineLevel="0" collapsed="false">
      <c r="A3988" s="16" t="s">
        <v>5357</v>
      </c>
      <c r="B3988" s="16" t="s">
        <v>5342</v>
      </c>
      <c r="C3988" s="16" t="s">
        <v>732</v>
      </c>
      <c r="D3988" s="16" t="s">
        <v>308</v>
      </c>
      <c r="E3988" s="16" t="n">
        <v>1</v>
      </c>
      <c r="F3988" s="16" t="n">
        <v>199</v>
      </c>
      <c r="G3988" s="16" t="n">
        <v>0.3</v>
      </c>
      <c r="H3988" s="16" t="s">
        <v>52</v>
      </c>
      <c r="I3988" s="16" t="s">
        <v>60</v>
      </c>
      <c r="J3988" s="16" t="n">
        <v>5</v>
      </c>
      <c r="K3988" s="16" t="n">
        <v>4</v>
      </c>
      <c r="L3988" s="16" t="s">
        <v>41</v>
      </c>
      <c r="M3988" s="18" t="n">
        <f aca="false">IF(ISNUMBER(B3988),B3988,IF(MID(B3988,3,1)="-",DATE(VALUE(RIGHT(B3988,4)),VALUE(MID(B3988,4,2)),VALUE(LEFT(B3988,2))),DATE(VALUE(LEFT(B3988,4)),VALUE(MID(B3988,6,2)),VALUE(RIGHT(B3988,2)))))</f>
        <v>45966</v>
      </c>
      <c r="N3988" s="16" t="n">
        <f aca="false">MONTH(M3988)</f>
        <v>11</v>
      </c>
      <c r="O3988" s="16" t="str">
        <f aca="false">PROPER(TRIM(H3988))</f>
        <v>Delhi</v>
      </c>
      <c r="P3988" s="16" t="str">
        <f aca="false">IFERROR(VLOOKUP(O3988,city_map!$A$2:$B$6,2,FALSE()),O3988)</f>
        <v>Delhi</v>
      </c>
      <c r="Q3988" s="16" t="n">
        <f aca="false">IF(ISNUMBER(F3988),F3988,VALUE(SUBSTITUTE(SUBSTITUTE(F3988,"₹",""),",","")))</f>
        <v>199</v>
      </c>
      <c r="R3988" s="16" t="n">
        <f aca="false">IF(E3988=99,1,E3988)</f>
        <v>1</v>
      </c>
      <c r="S3988" s="16" t="n">
        <f aca="false">IF(G3988="",0,G3988)</f>
        <v>0.3</v>
      </c>
      <c r="T3988" s="16" t="str">
        <f aca="false">IF(I3988="","Unknown",IF(I3988="upi","UPI",I3988))</f>
        <v>UPI</v>
      </c>
      <c r="U3988" s="16" t="str">
        <f aca="false">IF(L3988="Yes","Y",IF(L3988="No","N",L3988))</f>
        <v>N</v>
      </c>
      <c r="V3988" s="19" t="n">
        <f aca="false">ROUND(R3988*Q3988*(1-S3988),2)</f>
        <v>139.3</v>
      </c>
      <c r="W3988" s="16" t="str">
        <f aca="false">_xlfn.XLOOKUP(D3988,products!$A$2:$A$61,products!$C$2:$C$61,"Not found")</f>
        <v>Beauty</v>
      </c>
    </row>
    <row r="3989" customFormat="false" ht="15" hidden="false" customHeight="false" outlineLevel="0" collapsed="false">
      <c r="A3989" s="16" t="s">
        <v>5358</v>
      </c>
      <c r="B3989" s="16" t="s">
        <v>5342</v>
      </c>
      <c r="C3989" s="16" t="s">
        <v>1187</v>
      </c>
      <c r="D3989" s="16" t="s">
        <v>250</v>
      </c>
      <c r="E3989" s="16" t="n">
        <v>6</v>
      </c>
      <c r="F3989" s="16" t="n">
        <v>722</v>
      </c>
      <c r="G3989" s="16" t="n">
        <v>0.25</v>
      </c>
      <c r="H3989" s="16" t="s">
        <v>89</v>
      </c>
      <c r="I3989" s="16" t="s">
        <v>40</v>
      </c>
      <c r="J3989" s="16" t="n">
        <v>5</v>
      </c>
      <c r="K3989" s="16" t="n">
        <v>4</v>
      </c>
      <c r="L3989" s="16" t="s">
        <v>41</v>
      </c>
      <c r="M3989" s="18" t="n">
        <f aca="false">IF(ISNUMBER(B3989),B3989,IF(MID(B3989,3,1)="-",DATE(VALUE(RIGHT(B3989,4)),VALUE(MID(B3989,4,2)),VALUE(LEFT(B3989,2))),DATE(VALUE(LEFT(B3989,4)),VALUE(MID(B3989,6,2)),VALUE(RIGHT(B3989,2)))))</f>
        <v>45966</v>
      </c>
      <c r="N3989" s="16" t="n">
        <f aca="false">MONTH(M3989)</f>
        <v>11</v>
      </c>
      <c r="O3989" s="16" t="str">
        <f aca="false">PROPER(TRIM(H3989))</f>
        <v>Ahmedabad</v>
      </c>
      <c r="P3989" s="16" t="str">
        <f aca="false">IFERROR(VLOOKUP(O3989,city_map!$A$2:$B$6,2,FALSE()),O3989)</f>
        <v>Ahmedabad</v>
      </c>
      <c r="Q3989" s="16" t="n">
        <f aca="false">IF(ISNUMBER(F3989),F3989,VALUE(SUBSTITUTE(SUBSTITUTE(F3989,"₹",""),",","")))</f>
        <v>722</v>
      </c>
      <c r="R3989" s="16" t="n">
        <f aca="false">IF(E3989=99,1,E3989)</f>
        <v>6</v>
      </c>
      <c r="S3989" s="16" t="n">
        <f aca="false">IF(G3989="",0,G3989)</f>
        <v>0.25</v>
      </c>
      <c r="T3989" s="16" t="str">
        <f aca="false">IF(I3989="","Unknown",IF(I3989="upi","UPI",I3989))</f>
        <v>COD</v>
      </c>
      <c r="U3989" s="16" t="str">
        <f aca="false">IF(L3989="Yes","Y",IF(L3989="No","N",L3989))</f>
        <v>N</v>
      </c>
      <c r="V3989" s="19" t="n">
        <f aca="false">ROUND(R3989*Q3989*(1-S3989),2)</f>
        <v>3249</v>
      </c>
      <c r="W3989" s="16" t="str">
        <f aca="false">_xlfn.XLOOKUP(D3989,products!$A$2:$A$61,products!$C$2:$C$61,"Not found")</f>
        <v>Home</v>
      </c>
    </row>
    <row r="3990" customFormat="false" ht="15" hidden="false" customHeight="false" outlineLevel="0" collapsed="false">
      <c r="A3990" s="16" t="s">
        <v>5359</v>
      </c>
      <c r="B3990" s="16" t="s">
        <v>5342</v>
      </c>
      <c r="C3990" s="16" t="s">
        <v>1342</v>
      </c>
      <c r="D3990" s="16" t="s">
        <v>142</v>
      </c>
      <c r="E3990" s="16" t="n">
        <v>1</v>
      </c>
      <c r="F3990" s="16" t="n">
        <v>580</v>
      </c>
      <c r="G3990" s="16" t="n">
        <v>0.15</v>
      </c>
      <c r="H3990" s="16" t="s">
        <v>39</v>
      </c>
      <c r="I3990" s="16" t="s">
        <v>60</v>
      </c>
      <c r="J3990" s="16" t="n">
        <v>6</v>
      </c>
      <c r="K3990" s="16" t="n">
        <v>4</v>
      </c>
      <c r="L3990" s="16" t="s">
        <v>41</v>
      </c>
      <c r="M3990" s="18" t="n">
        <f aca="false">IF(ISNUMBER(B3990),B3990,IF(MID(B3990,3,1)="-",DATE(VALUE(RIGHT(B3990,4)),VALUE(MID(B3990,4,2)),VALUE(LEFT(B3990,2))),DATE(VALUE(LEFT(B3990,4)),VALUE(MID(B3990,6,2)),VALUE(RIGHT(B3990,2)))))</f>
        <v>45966</v>
      </c>
      <c r="N3990" s="16" t="n">
        <f aca="false">MONTH(M3990)</f>
        <v>11</v>
      </c>
      <c r="O3990" s="16" t="str">
        <f aca="false">PROPER(TRIM(H3990))</f>
        <v>Delhi</v>
      </c>
      <c r="P3990" s="16" t="str">
        <f aca="false">IFERROR(VLOOKUP(O3990,city_map!$A$2:$B$6,2,FALSE()),O3990)</f>
        <v>Delhi</v>
      </c>
      <c r="Q3990" s="16" t="n">
        <f aca="false">IF(ISNUMBER(F3990),F3990,VALUE(SUBSTITUTE(SUBSTITUTE(F3990,"₹",""),",","")))</f>
        <v>580</v>
      </c>
      <c r="R3990" s="16" t="n">
        <f aca="false">IF(E3990=99,1,E3990)</f>
        <v>1</v>
      </c>
      <c r="S3990" s="16" t="n">
        <f aca="false">IF(G3990="",0,G3990)</f>
        <v>0.15</v>
      </c>
      <c r="T3990" s="16" t="str">
        <f aca="false">IF(I3990="","Unknown",IF(I3990="upi","UPI",I3990))</f>
        <v>UPI</v>
      </c>
      <c r="U3990" s="16" t="str">
        <f aca="false">IF(L3990="Yes","Y",IF(L3990="No","N",L3990))</f>
        <v>N</v>
      </c>
      <c r="V3990" s="19" t="n">
        <f aca="false">ROUND(R3990*Q3990*(1-S3990),2)</f>
        <v>493</v>
      </c>
      <c r="W3990" s="16" t="str">
        <f aca="false">_xlfn.XLOOKUP(D3990,products!$A$2:$A$61,products!$C$2:$C$61,"Not found")</f>
        <v>Home</v>
      </c>
    </row>
    <row r="3991" customFormat="false" ht="15" hidden="false" customHeight="false" outlineLevel="0" collapsed="false">
      <c r="A3991" s="16" t="s">
        <v>5360</v>
      </c>
      <c r="B3991" s="16" t="s">
        <v>5342</v>
      </c>
      <c r="C3991" s="16" t="s">
        <v>869</v>
      </c>
      <c r="D3991" s="16" t="s">
        <v>203</v>
      </c>
      <c r="E3991" s="16" t="n">
        <v>1</v>
      </c>
      <c r="F3991" s="16" t="n">
        <v>2501</v>
      </c>
      <c r="G3991" s="16" t="n">
        <v>0.1</v>
      </c>
      <c r="H3991" s="16" t="s">
        <v>39</v>
      </c>
      <c r="I3991" s="16" t="s">
        <v>60</v>
      </c>
      <c r="J3991" s="16" t="n">
        <v>3</v>
      </c>
      <c r="K3991" s="16" t="n">
        <v>5</v>
      </c>
      <c r="L3991" s="16" t="s">
        <v>41</v>
      </c>
      <c r="M3991" s="18" t="n">
        <f aca="false">IF(ISNUMBER(B3991),B3991,IF(MID(B3991,3,1)="-",DATE(VALUE(RIGHT(B3991,4)),VALUE(MID(B3991,4,2)),VALUE(LEFT(B3991,2))),DATE(VALUE(LEFT(B3991,4)),VALUE(MID(B3991,6,2)),VALUE(RIGHT(B3991,2)))))</f>
        <v>45966</v>
      </c>
      <c r="N3991" s="16" t="n">
        <f aca="false">MONTH(M3991)</f>
        <v>11</v>
      </c>
      <c r="O3991" s="16" t="str">
        <f aca="false">PROPER(TRIM(H3991))</f>
        <v>Delhi</v>
      </c>
      <c r="P3991" s="16" t="str">
        <f aca="false">IFERROR(VLOOKUP(O3991,city_map!$A$2:$B$6,2,FALSE()),O3991)</f>
        <v>Delhi</v>
      </c>
      <c r="Q3991" s="16" t="n">
        <f aca="false">IF(ISNUMBER(F3991),F3991,VALUE(SUBSTITUTE(SUBSTITUTE(F3991,"₹",""),",","")))</f>
        <v>2501</v>
      </c>
      <c r="R3991" s="16" t="n">
        <f aca="false">IF(E3991=99,1,E3991)</f>
        <v>1</v>
      </c>
      <c r="S3991" s="16" t="n">
        <f aca="false">IF(G3991="",0,G3991)</f>
        <v>0.1</v>
      </c>
      <c r="T3991" s="16" t="str">
        <f aca="false">IF(I3991="","Unknown",IF(I3991="upi","UPI",I3991))</f>
        <v>UPI</v>
      </c>
      <c r="U3991" s="16" t="str">
        <f aca="false">IF(L3991="Yes","Y",IF(L3991="No","N",L3991))</f>
        <v>N</v>
      </c>
      <c r="V3991" s="19" t="n">
        <f aca="false">ROUND(R3991*Q3991*(1-S3991),2)</f>
        <v>2250.9</v>
      </c>
      <c r="W3991" s="16" t="str">
        <f aca="false">_xlfn.XLOOKUP(D3991,products!$A$2:$A$61,products!$C$2:$C$61,"Not found")</f>
        <v>Fashion</v>
      </c>
    </row>
    <row r="3992" customFormat="false" ht="15" hidden="false" customHeight="false" outlineLevel="0" collapsed="false">
      <c r="A3992" s="16" t="s">
        <v>5361</v>
      </c>
      <c r="B3992" s="16" t="s">
        <v>5342</v>
      </c>
      <c r="C3992" s="16" t="s">
        <v>1259</v>
      </c>
      <c r="D3992" s="16" t="s">
        <v>341</v>
      </c>
      <c r="E3992" s="16" t="n">
        <v>1</v>
      </c>
      <c r="F3992" s="16" t="n">
        <v>1132</v>
      </c>
      <c r="G3992" s="16" t="n">
        <v>0.1</v>
      </c>
      <c r="H3992" s="16" t="s">
        <v>565</v>
      </c>
      <c r="I3992" s="16" t="s">
        <v>71</v>
      </c>
      <c r="J3992" s="16" t="n">
        <v>5</v>
      </c>
      <c r="K3992" s="16" t="n">
        <v>5</v>
      </c>
      <c r="L3992" s="16" t="s">
        <v>41</v>
      </c>
      <c r="M3992" s="18" t="n">
        <f aca="false">IF(ISNUMBER(B3992),B3992,IF(MID(B3992,3,1)="-",DATE(VALUE(RIGHT(B3992,4)),VALUE(MID(B3992,4,2)),VALUE(LEFT(B3992,2))),DATE(VALUE(LEFT(B3992,4)),VALUE(MID(B3992,6,2)),VALUE(RIGHT(B3992,2)))))</f>
        <v>45966</v>
      </c>
      <c r="N3992" s="16" t="n">
        <f aca="false">MONTH(M3992)</f>
        <v>11</v>
      </c>
      <c r="O3992" s="16" t="str">
        <f aca="false">PROPER(TRIM(H3992))</f>
        <v>Madras</v>
      </c>
      <c r="P3992" s="16" t="str">
        <f aca="false">IFERROR(VLOOKUP(O3992,city_map!$A$2:$B$6,2,FALSE()),O3992)</f>
        <v>Chennai</v>
      </c>
      <c r="Q3992" s="16" t="n">
        <f aca="false">IF(ISNUMBER(F3992),F3992,VALUE(SUBSTITUTE(SUBSTITUTE(F3992,"₹",""),",","")))</f>
        <v>1132</v>
      </c>
      <c r="R3992" s="16" t="n">
        <f aca="false">IF(E3992=99,1,E3992)</f>
        <v>1</v>
      </c>
      <c r="S3992" s="16" t="n">
        <f aca="false">IF(G3992="",0,G3992)</f>
        <v>0.1</v>
      </c>
      <c r="T3992" s="16" t="str">
        <f aca="false">IF(I3992="","Unknown",IF(I3992="upi","UPI",I3992))</f>
        <v>Credit Card</v>
      </c>
      <c r="U3992" s="16" t="str">
        <f aca="false">IF(L3992="Yes","Y",IF(L3992="No","N",L3992))</f>
        <v>N</v>
      </c>
      <c r="V3992" s="19" t="n">
        <f aca="false">ROUND(R3992*Q3992*(1-S3992),2)</f>
        <v>1018.8</v>
      </c>
      <c r="W3992" s="16" t="str">
        <f aca="false">_xlfn.XLOOKUP(D3992,products!$A$2:$A$61,products!$C$2:$C$61,"Not found")</f>
        <v>Home</v>
      </c>
    </row>
    <row r="3993" customFormat="false" ht="15" hidden="false" customHeight="false" outlineLevel="0" collapsed="false">
      <c r="A3993" s="16" t="s">
        <v>5362</v>
      </c>
      <c r="B3993" s="16" t="s">
        <v>5342</v>
      </c>
      <c r="C3993" s="16" t="s">
        <v>549</v>
      </c>
      <c r="D3993" s="16" t="s">
        <v>111</v>
      </c>
      <c r="E3993" s="16" t="n">
        <v>5</v>
      </c>
      <c r="F3993" s="16" t="n">
        <v>977</v>
      </c>
      <c r="G3993" s="16" t="n">
        <v>0.4</v>
      </c>
      <c r="H3993" s="16" t="s">
        <v>39</v>
      </c>
      <c r="I3993" s="16" t="s">
        <v>40</v>
      </c>
      <c r="J3993" s="16" t="n">
        <v>5</v>
      </c>
      <c r="K3993" s="16" t="n">
        <v>4</v>
      </c>
      <c r="L3993" s="16" t="s">
        <v>41</v>
      </c>
      <c r="M3993" s="18" t="n">
        <f aca="false">IF(ISNUMBER(B3993),B3993,IF(MID(B3993,3,1)="-",DATE(VALUE(RIGHT(B3993,4)),VALUE(MID(B3993,4,2)),VALUE(LEFT(B3993,2))),DATE(VALUE(LEFT(B3993,4)),VALUE(MID(B3993,6,2)),VALUE(RIGHT(B3993,2)))))</f>
        <v>45966</v>
      </c>
      <c r="N3993" s="16" t="n">
        <f aca="false">MONTH(M3993)</f>
        <v>11</v>
      </c>
      <c r="O3993" s="16" t="str">
        <f aca="false">PROPER(TRIM(H3993))</f>
        <v>Delhi</v>
      </c>
      <c r="P3993" s="16" t="str">
        <f aca="false">IFERROR(VLOOKUP(O3993,city_map!$A$2:$B$6,2,FALSE()),O3993)</f>
        <v>Delhi</v>
      </c>
      <c r="Q3993" s="16" t="n">
        <f aca="false">IF(ISNUMBER(F3993),F3993,VALUE(SUBSTITUTE(SUBSTITUTE(F3993,"₹",""),",","")))</f>
        <v>977</v>
      </c>
      <c r="R3993" s="16" t="n">
        <f aca="false">IF(E3993=99,1,E3993)</f>
        <v>5</v>
      </c>
      <c r="S3993" s="16" t="n">
        <f aca="false">IF(G3993="",0,G3993)</f>
        <v>0.4</v>
      </c>
      <c r="T3993" s="16" t="str">
        <f aca="false">IF(I3993="","Unknown",IF(I3993="upi","UPI",I3993))</f>
        <v>COD</v>
      </c>
      <c r="U3993" s="16" t="str">
        <f aca="false">IF(L3993="Yes","Y",IF(L3993="No","N",L3993))</f>
        <v>N</v>
      </c>
      <c r="V3993" s="19" t="n">
        <f aca="false">ROUND(R3993*Q3993*(1-S3993),2)</f>
        <v>2931</v>
      </c>
      <c r="W3993" s="16" t="str">
        <f aca="false">_xlfn.XLOOKUP(D3993,products!$A$2:$A$61,products!$C$2:$C$61,"Not found")</f>
        <v>Books</v>
      </c>
    </row>
    <row r="3994" customFormat="false" ht="15" hidden="false" customHeight="false" outlineLevel="0" collapsed="false">
      <c r="A3994" s="16" t="s">
        <v>5363</v>
      </c>
      <c r="B3994" s="16" t="s">
        <v>5342</v>
      </c>
      <c r="C3994" s="16" t="s">
        <v>1399</v>
      </c>
      <c r="D3994" s="16" t="s">
        <v>133</v>
      </c>
      <c r="E3994" s="16" t="n">
        <v>2</v>
      </c>
      <c r="F3994" s="16" t="n">
        <v>579</v>
      </c>
      <c r="G3994" s="16" t="n">
        <v>0.2</v>
      </c>
      <c r="H3994" s="16" t="s">
        <v>130</v>
      </c>
      <c r="I3994" s="16" t="s">
        <v>71</v>
      </c>
      <c r="J3994" s="16" t="n">
        <v>6</v>
      </c>
      <c r="K3994" s="16" t="n">
        <v>4</v>
      </c>
      <c r="L3994" s="16" t="s">
        <v>41</v>
      </c>
      <c r="M3994" s="18" t="n">
        <f aca="false">IF(ISNUMBER(B3994),B3994,IF(MID(B3994,3,1)="-",DATE(VALUE(RIGHT(B3994,4)),VALUE(MID(B3994,4,2)),VALUE(LEFT(B3994,2))),DATE(VALUE(LEFT(B3994,4)),VALUE(MID(B3994,6,2)),VALUE(RIGHT(B3994,2)))))</f>
        <v>45966</v>
      </c>
      <c r="N3994" s="16" t="n">
        <f aca="false">MONTH(M3994)</f>
        <v>11</v>
      </c>
      <c r="O3994" s="16" t="str">
        <f aca="false">PROPER(TRIM(H3994))</f>
        <v>Bengaluru</v>
      </c>
      <c r="P3994" s="16" t="str">
        <f aca="false">IFERROR(VLOOKUP(O3994,city_map!$A$2:$B$6,2,FALSE()),O3994)</f>
        <v>Bengaluru</v>
      </c>
      <c r="Q3994" s="16" t="n">
        <f aca="false">IF(ISNUMBER(F3994),F3994,VALUE(SUBSTITUTE(SUBSTITUTE(F3994,"₹",""),",","")))</f>
        <v>579</v>
      </c>
      <c r="R3994" s="16" t="n">
        <f aca="false">IF(E3994=99,1,E3994)</f>
        <v>2</v>
      </c>
      <c r="S3994" s="16" t="n">
        <f aca="false">IF(G3994="",0,G3994)</f>
        <v>0.2</v>
      </c>
      <c r="T3994" s="16" t="str">
        <f aca="false">IF(I3994="","Unknown",IF(I3994="upi","UPI",I3994))</f>
        <v>Credit Card</v>
      </c>
      <c r="U3994" s="16" t="str">
        <f aca="false">IF(L3994="Yes","Y",IF(L3994="No","N",L3994))</f>
        <v>N</v>
      </c>
      <c r="V3994" s="19" t="n">
        <f aca="false">ROUND(R3994*Q3994*(1-S3994),2)</f>
        <v>926.4</v>
      </c>
      <c r="W3994" s="16" t="str">
        <f aca="false">_xlfn.XLOOKUP(D3994,products!$A$2:$A$61,products!$C$2:$C$61,"Not found")</f>
        <v>Books</v>
      </c>
    </row>
    <row r="3995" customFormat="false" ht="15" hidden="false" customHeight="false" outlineLevel="0" collapsed="false">
      <c r="A3995" s="16" t="s">
        <v>5364</v>
      </c>
      <c r="B3995" s="16" t="s">
        <v>5342</v>
      </c>
      <c r="C3995" s="16" t="s">
        <v>2118</v>
      </c>
      <c r="D3995" s="16" t="s">
        <v>63</v>
      </c>
      <c r="E3995" s="16" t="n">
        <v>1</v>
      </c>
      <c r="F3995" s="16" t="n">
        <v>1497</v>
      </c>
      <c r="G3995" s="16" t="n">
        <v>0.3</v>
      </c>
      <c r="H3995" s="16" t="s">
        <v>39</v>
      </c>
      <c r="I3995" s="16" t="s">
        <v>40</v>
      </c>
      <c r="J3995" s="16" t="n">
        <v>3</v>
      </c>
      <c r="K3995" s="16" t="n">
        <v>4</v>
      </c>
      <c r="L3995" s="16" t="s">
        <v>41</v>
      </c>
      <c r="M3995" s="18" t="n">
        <f aca="false">IF(ISNUMBER(B3995),B3995,IF(MID(B3995,3,1)="-",DATE(VALUE(RIGHT(B3995,4)),VALUE(MID(B3995,4,2)),VALUE(LEFT(B3995,2))),DATE(VALUE(LEFT(B3995,4)),VALUE(MID(B3995,6,2)),VALUE(RIGHT(B3995,2)))))</f>
        <v>45966</v>
      </c>
      <c r="N3995" s="16" t="n">
        <f aca="false">MONTH(M3995)</f>
        <v>11</v>
      </c>
      <c r="O3995" s="16" t="str">
        <f aca="false">PROPER(TRIM(H3995))</f>
        <v>Delhi</v>
      </c>
      <c r="P3995" s="16" t="str">
        <f aca="false">IFERROR(VLOOKUP(O3995,city_map!$A$2:$B$6,2,FALSE()),O3995)</f>
        <v>Delhi</v>
      </c>
      <c r="Q3995" s="16" t="n">
        <f aca="false">IF(ISNUMBER(F3995),F3995,VALUE(SUBSTITUTE(SUBSTITUTE(F3995,"₹",""),",","")))</f>
        <v>1497</v>
      </c>
      <c r="R3995" s="16" t="n">
        <f aca="false">IF(E3995=99,1,E3995)</f>
        <v>1</v>
      </c>
      <c r="S3995" s="16" t="n">
        <f aca="false">IF(G3995="",0,G3995)</f>
        <v>0.3</v>
      </c>
      <c r="T3995" s="16" t="str">
        <f aca="false">IF(I3995="","Unknown",IF(I3995="upi","UPI",I3995))</f>
        <v>COD</v>
      </c>
      <c r="U3995" s="16" t="str">
        <f aca="false">IF(L3995="Yes","Y",IF(L3995="No","N",L3995))</f>
        <v>N</v>
      </c>
      <c r="V3995" s="19" t="n">
        <f aca="false">ROUND(R3995*Q3995*(1-S3995),2)</f>
        <v>1047.9</v>
      </c>
      <c r="W3995" s="16" t="str">
        <f aca="false">_xlfn.XLOOKUP(D3995,products!$A$2:$A$61,products!$C$2:$C$61,"Not found")</f>
        <v>Fashion</v>
      </c>
    </row>
    <row r="3996" customFormat="false" ht="15" hidden="false" customHeight="false" outlineLevel="0" collapsed="false">
      <c r="A3996" s="16" t="s">
        <v>5365</v>
      </c>
      <c r="B3996" s="16" t="s">
        <v>5342</v>
      </c>
      <c r="C3996" s="16" t="s">
        <v>2061</v>
      </c>
      <c r="D3996" s="16" t="s">
        <v>74</v>
      </c>
      <c r="E3996" s="16" t="n">
        <v>2</v>
      </c>
      <c r="F3996" s="16" t="n">
        <v>19882</v>
      </c>
      <c r="G3996" s="16" t="n">
        <v>0.25</v>
      </c>
      <c r="H3996" s="16" t="s">
        <v>112</v>
      </c>
      <c r="I3996" s="16" t="s">
        <v>47</v>
      </c>
      <c r="J3996" s="16" t="n">
        <v>6</v>
      </c>
      <c r="K3996" s="16" t="n">
        <v>4</v>
      </c>
      <c r="L3996" s="16" t="s">
        <v>41</v>
      </c>
      <c r="M3996" s="18" t="n">
        <f aca="false">IF(ISNUMBER(B3996),B3996,IF(MID(B3996,3,1)="-",DATE(VALUE(RIGHT(B3996,4)),VALUE(MID(B3996,4,2)),VALUE(LEFT(B3996,2))),DATE(VALUE(LEFT(B3996,4)),VALUE(MID(B3996,6,2)),VALUE(RIGHT(B3996,2)))))</f>
        <v>45966</v>
      </c>
      <c r="N3996" s="16" t="n">
        <f aca="false">MONTH(M3996)</f>
        <v>11</v>
      </c>
      <c r="O3996" s="16" t="str">
        <f aca="false">PROPER(TRIM(H3996))</f>
        <v>Mumbai</v>
      </c>
      <c r="P3996" s="16" t="str">
        <f aca="false">IFERROR(VLOOKUP(O3996,city_map!$A$2:$B$6,2,FALSE()),O3996)</f>
        <v>Mumbai</v>
      </c>
      <c r="Q3996" s="16" t="n">
        <f aca="false">IF(ISNUMBER(F3996),F3996,VALUE(SUBSTITUTE(SUBSTITUTE(F3996,"₹",""),",","")))</f>
        <v>19882</v>
      </c>
      <c r="R3996" s="16" t="n">
        <f aca="false">IF(E3996=99,1,E3996)</f>
        <v>2</v>
      </c>
      <c r="S3996" s="16" t="n">
        <f aca="false">IF(G3996="",0,G3996)</f>
        <v>0.25</v>
      </c>
      <c r="T3996" s="16" t="str">
        <f aca="false">IF(I3996="","Unknown",IF(I3996="upi","UPI",I3996))</f>
        <v>Debit Card</v>
      </c>
      <c r="U3996" s="16" t="str">
        <f aca="false">IF(L3996="Yes","Y",IF(L3996="No","N",L3996))</f>
        <v>N</v>
      </c>
      <c r="V3996" s="19" t="n">
        <f aca="false">ROUND(R3996*Q3996*(1-S3996),2)</f>
        <v>29823</v>
      </c>
      <c r="W3996" s="16" t="str">
        <f aca="false">_xlfn.XLOOKUP(D3996,products!$A$2:$A$61,products!$C$2:$C$61,"Not found")</f>
        <v>Electronics</v>
      </c>
    </row>
    <row r="3997" customFormat="false" ht="15" hidden="false" customHeight="false" outlineLevel="0" collapsed="false">
      <c r="A3997" s="16" t="s">
        <v>5366</v>
      </c>
      <c r="B3997" s="16" t="s">
        <v>5367</v>
      </c>
      <c r="C3997" s="16" t="s">
        <v>2578</v>
      </c>
      <c r="D3997" s="16" t="s">
        <v>74</v>
      </c>
      <c r="E3997" s="16" t="n">
        <v>2</v>
      </c>
      <c r="F3997" s="16" t="n">
        <v>18180</v>
      </c>
      <c r="G3997" s="16" t="n">
        <v>0.2</v>
      </c>
      <c r="H3997" s="16" t="s">
        <v>89</v>
      </c>
      <c r="I3997" s="16" t="s">
        <v>40</v>
      </c>
      <c r="J3997" s="16" t="n">
        <v>3</v>
      </c>
      <c r="K3997" s="16"/>
      <c r="L3997" s="16" t="s">
        <v>41</v>
      </c>
      <c r="M3997" s="18" t="n">
        <f aca="false">IF(ISNUMBER(B3997),B3997,IF(MID(B3997,3,1)="-",DATE(VALUE(RIGHT(B3997,4)),VALUE(MID(B3997,4,2)),VALUE(LEFT(B3997,2))),DATE(VALUE(LEFT(B3997,4)),VALUE(MID(B3997,6,2)),VALUE(RIGHT(B3997,2)))))</f>
        <v>45967</v>
      </c>
      <c r="N3997" s="16" t="n">
        <f aca="false">MONTH(M3997)</f>
        <v>11</v>
      </c>
      <c r="O3997" s="16" t="str">
        <f aca="false">PROPER(TRIM(H3997))</f>
        <v>Ahmedabad</v>
      </c>
      <c r="P3997" s="16" t="str">
        <f aca="false">IFERROR(VLOOKUP(O3997,city_map!$A$2:$B$6,2,FALSE()),O3997)</f>
        <v>Ahmedabad</v>
      </c>
      <c r="Q3997" s="16" t="n">
        <f aca="false">IF(ISNUMBER(F3997),F3997,VALUE(SUBSTITUTE(SUBSTITUTE(F3997,"₹",""),",","")))</f>
        <v>18180</v>
      </c>
      <c r="R3997" s="16" t="n">
        <f aca="false">IF(E3997=99,1,E3997)</f>
        <v>2</v>
      </c>
      <c r="S3997" s="16" t="n">
        <f aca="false">IF(G3997="",0,G3997)</f>
        <v>0.2</v>
      </c>
      <c r="T3997" s="16" t="str">
        <f aca="false">IF(I3997="","Unknown",IF(I3997="upi","UPI",I3997))</f>
        <v>COD</v>
      </c>
      <c r="U3997" s="16" t="str">
        <f aca="false">IF(L3997="Yes","Y",IF(L3997="No","N",L3997))</f>
        <v>N</v>
      </c>
      <c r="V3997" s="19" t="n">
        <f aca="false">ROUND(R3997*Q3997*(1-S3997),2)</f>
        <v>29088</v>
      </c>
      <c r="W3997" s="16" t="str">
        <f aca="false">_xlfn.XLOOKUP(D3997,products!$A$2:$A$61,products!$C$2:$C$61,"Not found")</f>
        <v>Electronics</v>
      </c>
    </row>
    <row r="3998" customFormat="false" ht="15" hidden="false" customHeight="false" outlineLevel="0" collapsed="false">
      <c r="A3998" s="16" t="s">
        <v>5368</v>
      </c>
      <c r="B3998" s="16" t="s">
        <v>5367</v>
      </c>
      <c r="C3998" s="16" t="s">
        <v>846</v>
      </c>
      <c r="D3998" s="16" t="s">
        <v>385</v>
      </c>
      <c r="E3998" s="16" t="n">
        <v>1</v>
      </c>
      <c r="F3998" s="16" t="n">
        <v>309</v>
      </c>
      <c r="G3998" s="16" t="n">
        <v>0.1</v>
      </c>
      <c r="H3998" s="16" t="s">
        <v>130</v>
      </c>
      <c r="I3998" s="16" t="s">
        <v>47</v>
      </c>
      <c r="J3998" s="16" t="n">
        <v>5</v>
      </c>
      <c r="K3998" s="16" t="n">
        <v>4</v>
      </c>
      <c r="L3998" s="16" t="s">
        <v>41</v>
      </c>
      <c r="M3998" s="18" t="n">
        <f aca="false">IF(ISNUMBER(B3998),B3998,IF(MID(B3998,3,1)="-",DATE(VALUE(RIGHT(B3998,4)),VALUE(MID(B3998,4,2)),VALUE(LEFT(B3998,2))),DATE(VALUE(LEFT(B3998,4)),VALUE(MID(B3998,6,2)),VALUE(RIGHT(B3998,2)))))</f>
        <v>45967</v>
      </c>
      <c r="N3998" s="16" t="n">
        <f aca="false">MONTH(M3998)</f>
        <v>11</v>
      </c>
      <c r="O3998" s="16" t="str">
        <f aca="false">PROPER(TRIM(H3998))</f>
        <v>Bengaluru</v>
      </c>
      <c r="P3998" s="16" t="str">
        <f aca="false">IFERROR(VLOOKUP(O3998,city_map!$A$2:$B$6,2,FALSE()),O3998)</f>
        <v>Bengaluru</v>
      </c>
      <c r="Q3998" s="16" t="n">
        <f aca="false">IF(ISNUMBER(F3998),F3998,VALUE(SUBSTITUTE(SUBSTITUTE(F3998,"₹",""),",","")))</f>
        <v>309</v>
      </c>
      <c r="R3998" s="16" t="n">
        <f aca="false">IF(E3998=99,1,E3998)</f>
        <v>1</v>
      </c>
      <c r="S3998" s="16" t="n">
        <f aca="false">IF(G3998="",0,G3998)</f>
        <v>0.1</v>
      </c>
      <c r="T3998" s="16" t="str">
        <f aca="false">IF(I3998="","Unknown",IF(I3998="upi","UPI",I3998))</f>
        <v>Debit Card</v>
      </c>
      <c r="U3998" s="16" t="str">
        <f aca="false">IF(L3998="Yes","Y",IF(L3998="No","N",L3998))</f>
        <v>N</v>
      </c>
      <c r="V3998" s="19" t="n">
        <f aca="false">ROUND(R3998*Q3998*(1-S3998),2)</f>
        <v>278.1</v>
      </c>
      <c r="W3998" s="16" t="str">
        <f aca="false">_xlfn.XLOOKUP(D3998,products!$A$2:$A$61,products!$C$2:$C$61,"Not found")</f>
        <v>Books</v>
      </c>
    </row>
    <row r="3999" customFormat="false" ht="15" hidden="false" customHeight="false" outlineLevel="0" collapsed="false">
      <c r="A3999" s="16" t="s">
        <v>5369</v>
      </c>
      <c r="B3999" s="16" t="s">
        <v>5367</v>
      </c>
      <c r="C3999" s="16" t="s">
        <v>224</v>
      </c>
      <c r="D3999" s="16" t="s">
        <v>99</v>
      </c>
      <c r="E3999" s="16" t="n">
        <v>1</v>
      </c>
      <c r="F3999" s="16" t="n">
        <v>671</v>
      </c>
      <c r="G3999" s="16" t="n">
        <v>0.2</v>
      </c>
      <c r="H3999" s="16" t="s">
        <v>89</v>
      </c>
      <c r="I3999" s="16" t="s">
        <v>47</v>
      </c>
      <c r="J3999" s="16" t="n">
        <v>6</v>
      </c>
      <c r="K3999" s="16" t="n">
        <v>4</v>
      </c>
      <c r="L3999" s="16" t="s">
        <v>41</v>
      </c>
      <c r="M3999" s="18" t="n">
        <f aca="false">IF(ISNUMBER(B3999),B3999,IF(MID(B3999,3,1)="-",DATE(VALUE(RIGHT(B3999,4)),VALUE(MID(B3999,4,2)),VALUE(LEFT(B3999,2))),DATE(VALUE(LEFT(B3999,4)),VALUE(MID(B3999,6,2)),VALUE(RIGHT(B3999,2)))))</f>
        <v>45967</v>
      </c>
      <c r="N3999" s="16" t="n">
        <f aca="false">MONTH(M3999)</f>
        <v>11</v>
      </c>
      <c r="O3999" s="16" t="str">
        <f aca="false">PROPER(TRIM(H3999))</f>
        <v>Ahmedabad</v>
      </c>
      <c r="P3999" s="16" t="str">
        <f aca="false">IFERROR(VLOOKUP(O3999,city_map!$A$2:$B$6,2,FALSE()),O3999)</f>
        <v>Ahmedabad</v>
      </c>
      <c r="Q3999" s="16" t="n">
        <f aca="false">IF(ISNUMBER(F3999),F3999,VALUE(SUBSTITUTE(SUBSTITUTE(F3999,"₹",""),",","")))</f>
        <v>671</v>
      </c>
      <c r="R3999" s="16" t="n">
        <f aca="false">IF(E3999=99,1,E3999)</f>
        <v>1</v>
      </c>
      <c r="S3999" s="16" t="n">
        <f aca="false">IF(G3999="",0,G3999)</f>
        <v>0.2</v>
      </c>
      <c r="T3999" s="16" t="str">
        <f aca="false">IF(I3999="","Unknown",IF(I3999="upi","UPI",I3999))</f>
        <v>Debit Card</v>
      </c>
      <c r="U3999" s="16" t="str">
        <f aca="false">IF(L3999="Yes","Y",IF(L3999="No","N",L3999))</f>
        <v>N</v>
      </c>
      <c r="V3999" s="19" t="n">
        <f aca="false">ROUND(R3999*Q3999*(1-S3999),2)</f>
        <v>536.8</v>
      </c>
      <c r="W3999" s="16" t="str">
        <f aca="false">_xlfn.XLOOKUP(D3999,products!$A$2:$A$61,products!$C$2:$C$61,"Not found")</f>
        <v>Fashion</v>
      </c>
    </row>
    <row r="4000" customFormat="false" ht="15" hidden="false" customHeight="false" outlineLevel="0" collapsed="false">
      <c r="A4000" s="16" t="s">
        <v>5370</v>
      </c>
      <c r="B4000" s="16" t="s">
        <v>5367</v>
      </c>
      <c r="C4000" s="16" t="s">
        <v>1482</v>
      </c>
      <c r="D4000" s="16" t="s">
        <v>157</v>
      </c>
      <c r="E4000" s="16" t="n">
        <v>2</v>
      </c>
      <c r="F4000" s="16" t="n">
        <v>1074</v>
      </c>
      <c r="G4000" s="16" t="n">
        <v>0.1</v>
      </c>
      <c r="H4000" s="16" t="s">
        <v>56</v>
      </c>
      <c r="I4000" s="16" t="s">
        <v>71</v>
      </c>
      <c r="J4000" s="16" t="n">
        <v>6</v>
      </c>
      <c r="K4000" s="16" t="n">
        <v>4</v>
      </c>
      <c r="L4000" s="16" t="s">
        <v>41</v>
      </c>
      <c r="M4000" s="18" t="n">
        <f aca="false">IF(ISNUMBER(B4000),B4000,IF(MID(B4000,3,1)="-",DATE(VALUE(RIGHT(B4000,4)),VALUE(MID(B4000,4,2)),VALUE(LEFT(B4000,2))),DATE(VALUE(LEFT(B4000,4)),VALUE(MID(B4000,6,2)),VALUE(RIGHT(B4000,2)))))</f>
        <v>45967</v>
      </c>
      <c r="N4000" s="16" t="n">
        <f aca="false">MONTH(M4000)</f>
        <v>11</v>
      </c>
      <c r="O4000" s="16" t="str">
        <f aca="false">PROPER(TRIM(H4000))</f>
        <v>Lucknow</v>
      </c>
      <c r="P4000" s="16" t="str">
        <f aca="false">IFERROR(VLOOKUP(O4000,city_map!$A$2:$B$6,2,FALSE()),O4000)</f>
        <v>Lucknow</v>
      </c>
      <c r="Q4000" s="16" t="n">
        <f aca="false">IF(ISNUMBER(F4000),F4000,VALUE(SUBSTITUTE(SUBSTITUTE(F4000,"₹",""),",","")))</f>
        <v>1074</v>
      </c>
      <c r="R4000" s="16" t="n">
        <f aca="false">IF(E4000=99,1,E4000)</f>
        <v>2</v>
      </c>
      <c r="S4000" s="16" t="n">
        <f aca="false">IF(G4000="",0,G4000)</f>
        <v>0.1</v>
      </c>
      <c r="T4000" s="16" t="str">
        <f aca="false">IF(I4000="","Unknown",IF(I4000="upi","UPI",I4000))</f>
        <v>Credit Card</v>
      </c>
      <c r="U4000" s="16" t="str">
        <f aca="false">IF(L4000="Yes","Y",IF(L4000="No","N",L4000))</f>
        <v>N</v>
      </c>
      <c r="V4000" s="19" t="n">
        <f aca="false">ROUND(R4000*Q4000*(1-S4000),2)</f>
        <v>1933.2</v>
      </c>
      <c r="W4000" s="16" t="str">
        <f aca="false">_xlfn.XLOOKUP(D4000,products!$A$2:$A$61,products!$C$2:$C$61,"Not found")</f>
        <v>Books</v>
      </c>
    </row>
    <row r="4001" customFormat="false" ht="15" hidden="false" customHeight="false" outlineLevel="0" collapsed="false">
      <c r="A4001" s="16" t="s">
        <v>5371</v>
      </c>
      <c r="B4001" s="16" t="s">
        <v>5367</v>
      </c>
      <c r="C4001" s="16" t="s">
        <v>495</v>
      </c>
      <c r="D4001" s="16" t="s">
        <v>291</v>
      </c>
      <c r="E4001" s="16" t="n">
        <v>1</v>
      </c>
      <c r="F4001" s="16" t="n">
        <v>1214</v>
      </c>
      <c r="G4001" s="16" t="n">
        <v>0.1</v>
      </c>
      <c r="H4001" s="16" t="s">
        <v>70</v>
      </c>
      <c r="I4001" s="16" t="s">
        <v>60</v>
      </c>
      <c r="J4001" s="16" t="n">
        <v>6</v>
      </c>
      <c r="K4001" s="16" t="n">
        <v>3</v>
      </c>
      <c r="L4001" s="16" t="s">
        <v>41</v>
      </c>
      <c r="M4001" s="18" t="n">
        <f aca="false">IF(ISNUMBER(B4001),B4001,IF(MID(B4001,3,1)="-",DATE(VALUE(RIGHT(B4001,4)),VALUE(MID(B4001,4,2)),VALUE(LEFT(B4001,2))),DATE(VALUE(LEFT(B4001,4)),VALUE(MID(B4001,6,2)),VALUE(RIGHT(B4001,2)))))</f>
        <v>45967</v>
      </c>
      <c r="N4001" s="16" t="n">
        <f aca="false">MONTH(M4001)</f>
        <v>11</v>
      </c>
      <c r="O4001" s="16" t="str">
        <f aca="false">PROPER(TRIM(H4001))</f>
        <v>Pune</v>
      </c>
      <c r="P4001" s="16" t="str">
        <f aca="false">IFERROR(VLOOKUP(O4001,city_map!$A$2:$B$6,2,FALSE()),O4001)</f>
        <v>Pune</v>
      </c>
      <c r="Q4001" s="16" t="n">
        <f aca="false">IF(ISNUMBER(F4001),F4001,VALUE(SUBSTITUTE(SUBSTITUTE(F4001,"₹",""),",","")))</f>
        <v>1214</v>
      </c>
      <c r="R4001" s="16" t="n">
        <f aca="false">IF(E4001=99,1,E4001)</f>
        <v>1</v>
      </c>
      <c r="S4001" s="16" t="n">
        <f aca="false">IF(G4001="",0,G4001)</f>
        <v>0.1</v>
      </c>
      <c r="T4001" s="16" t="str">
        <f aca="false">IF(I4001="","Unknown",IF(I4001="upi","UPI",I4001))</f>
        <v>UPI</v>
      </c>
      <c r="U4001" s="16" t="str">
        <f aca="false">IF(L4001="Yes","Y",IF(L4001="No","N",L4001))</f>
        <v>N</v>
      </c>
      <c r="V4001" s="19" t="n">
        <f aca="false">ROUND(R4001*Q4001*(1-S4001),2)</f>
        <v>1092.6</v>
      </c>
      <c r="W4001" s="16" t="str">
        <f aca="false">_xlfn.XLOOKUP(D4001,products!$A$2:$A$61,products!$C$2:$C$61,"Not found")</f>
        <v>Electronics</v>
      </c>
    </row>
    <row r="4002" customFormat="false" ht="15" hidden="false" customHeight="false" outlineLevel="0" collapsed="false">
      <c r="A4002" s="16" t="s">
        <v>5372</v>
      </c>
      <c r="B4002" s="16" t="s">
        <v>5367</v>
      </c>
      <c r="C4002" s="16" t="s">
        <v>284</v>
      </c>
      <c r="D4002" s="16" t="s">
        <v>142</v>
      </c>
      <c r="E4002" s="16" t="n">
        <v>1</v>
      </c>
      <c r="F4002" s="16" t="n">
        <v>594</v>
      </c>
      <c r="G4002" s="16" t="n">
        <v>0.15</v>
      </c>
      <c r="H4002" s="16" t="s">
        <v>112</v>
      </c>
      <c r="I4002" s="16" t="s">
        <v>71</v>
      </c>
      <c r="J4002" s="16" t="n">
        <v>5</v>
      </c>
      <c r="K4002" s="16" t="n">
        <v>5</v>
      </c>
      <c r="L4002" s="16" t="s">
        <v>41</v>
      </c>
      <c r="M4002" s="18" t="n">
        <f aca="false">IF(ISNUMBER(B4002),B4002,IF(MID(B4002,3,1)="-",DATE(VALUE(RIGHT(B4002,4)),VALUE(MID(B4002,4,2)),VALUE(LEFT(B4002,2))),DATE(VALUE(LEFT(B4002,4)),VALUE(MID(B4002,6,2)),VALUE(RIGHT(B4002,2)))))</f>
        <v>45967</v>
      </c>
      <c r="N4002" s="16" t="n">
        <f aca="false">MONTH(M4002)</f>
        <v>11</v>
      </c>
      <c r="O4002" s="16" t="str">
        <f aca="false">PROPER(TRIM(H4002))</f>
        <v>Mumbai</v>
      </c>
      <c r="P4002" s="16" t="str">
        <f aca="false">IFERROR(VLOOKUP(O4002,city_map!$A$2:$B$6,2,FALSE()),O4002)</f>
        <v>Mumbai</v>
      </c>
      <c r="Q4002" s="16" t="n">
        <f aca="false">IF(ISNUMBER(F4002),F4002,VALUE(SUBSTITUTE(SUBSTITUTE(F4002,"₹",""),",","")))</f>
        <v>594</v>
      </c>
      <c r="R4002" s="16" t="n">
        <f aca="false">IF(E4002=99,1,E4002)</f>
        <v>1</v>
      </c>
      <c r="S4002" s="16" t="n">
        <f aca="false">IF(G4002="",0,G4002)</f>
        <v>0.15</v>
      </c>
      <c r="T4002" s="16" t="str">
        <f aca="false">IF(I4002="","Unknown",IF(I4002="upi","UPI",I4002))</f>
        <v>Credit Card</v>
      </c>
      <c r="U4002" s="16" t="str">
        <f aca="false">IF(L4002="Yes","Y",IF(L4002="No","N",L4002))</f>
        <v>N</v>
      </c>
      <c r="V4002" s="19" t="n">
        <f aca="false">ROUND(R4002*Q4002*(1-S4002),2)</f>
        <v>504.9</v>
      </c>
      <c r="W4002" s="16" t="str">
        <f aca="false">_xlfn.XLOOKUP(D4002,products!$A$2:$A$61,products!$C$2:$C$61,"Not found")</f>
        <v>Home</v>
      </c>
    </row>
    <row r="4003" customFormat="false" ht="15" hidden="false" customHeight="false" outlineLevel="0" collapsed="false">
      <c r="A4003" s="16" t="s">
        <v>5373</v>
      </c>
      <c r="B4003" s="16" t="s">
        <v>5367</v>
      </c>
      <c r="C4003" s="16" t="s">
        <v>2118</v>
      </c>
      <c r="D4003" s="16" t="s">
        <v>639</v>
      </c>
      <c r="E4003" s="16" t="n">
        <v>3</v>
      </c>
      <c r="F4003" s="16" t="n">
        <v>815</v>
      </c>
      <c r="G4003" s="16" t="n">
        <v>0.15</v>
      </c>
      <c r="H4003" s="16" t="s">
        <v>39</v>
      </c>
      <c r="I4003" s="16" t="s">
        <v>60</v>
      </c>
      <c r="J4003" s="16" t="n">
        <v>5</v>
      </c>
      <c r="K4003" s="16" t="n">
        <v>4</v>
      </c>
      <c r="L4003" s="16" t="s">
        <v>41</v>
      </c>
      <c r="M4003" s="18" t="n">
        <f aca="false">IF(ISNUMBER(B4003),B4003,IF(MID(B4003,3,1)="-",DATE(VALUE(RIGHT(B4003,4)),VALUE(MID(B4003,4,2)),VALUE(LEFT(B4003,2))),DATE(VALUE(LEFT(B4003,4)),VALUE(MID(B4003,6,2)),VALUE(RIGHT(B4003,2)))))</f>
        <v>45967</v>
      </c>
      <c r="N4003" s="16" t="n">
        <f aca="false">MONTH(M4003)</f>
        <v>11</v>
      </c>
      <c r="O4003" s="16" t="str">
        <f aca="false">PROPER(TRIM(H4003))</f>
        <v>Delhi</v>
      </c>
      <c r="P4003" s="16" t="str">
        <f aca="false">IFERROR(VLOOKUP(O4003,city_map!$A$2:$B$6,2,FALSE()),O4003)</f>
        <v>Delhi</v>
      </c>
      <c r="Q4003" s="16" t="n">
        <f aca="false">IF(ISNUMBER(F4003),F4003,VALUE(SUBSTITUTE(SUBSTITUTE(F4003,"₹",""),",","")))</f>
        <v>815</v>
      </c>
      <c r="R4003" s="16" t="n">
        <f aca="false">IF(E4003=99,1,E4003)</f>
        <v>3</v>
      </c>
      <c r="S4003" s="16" t="n">
        <f aca="false">IF(G4003="",0,G4003)</f>
        <v>0.15</v>
      </c>
      <c r="T4003" s="16" t="str">
        <f aca="false">IF(I4003="","Unknown",IF(I4003="upi","UPI",I4003))</f>
        <v>UPI</v>
      </c>
      <c r="U4003" s="16" t="str">
        <f aca="false">IF(L4003="Yes","Y",IF(L4003="No","N",L4003))</f>
        <v>N</v>
      </c>
      <c r="V4003" s="19" t="n">
        <f aca="false">ROUND(R4003*Q4003*(1-S4003),2)</f>
        <v>2078.25</v>
      </c>
      <c r="W4003" s="16" t="str">
        <f aca="false">_xlfn.XLOOKUP(D4003,products!$A$2:$A$61,products!$C$2:$C$61,"Not found")</f>
        <v>Beauty</v>
      </c>
    </row>
    <row r="4004" customFormat="false" ht="15" hidden="false" customHeight="false" outlineLevel="0" collapsed="false">
      <c r="A4004" s="16" t="s">
        <v>5374</v>
      </c>
      <c r="B4004" s="16" t="s">
        <v>5367</v>
      </c>
      <c r="C4004" s="16" t="s">
        <v>601</v>
      </c>
      <c r="D4004" s="16" t="s">
        <v>77</v>
      </c>
      <c r="E4004" s="16" t="n">
        <v>4</v>
      </c>
      <c r="F4004" s="16" t="s">
        <v>5375</v>
      </c>
      <c r="G4004" s="16" t="n">
        <v>0.15</v>
      </c>
      <c r="H4004" s="16" t="s">
        <v>56</v>
      </c>
      <c r="I4004" s="16" t="s">
        <v>60</v>
      </c>
      <c r="J4004" s="16" t="n">
        <v>6</v>
      </c>
      <c r="K4004" s="16" t="n">
        <v>4</v>
      </c>
      <c r="L4004" s="16" t="s">
        <v>41</v>
      </c>
      <c r="M4004" s="18" t="n">
        <f aca="false">IF(ISNUMBER(B4004),B4004,IF(MID(B4004,3,1)="-",DATE(VALUE(RIGHT(B4004,4)),VALUE(MID(B4004,4,2)),VALUE(LEFT(B4004,2))),DATE(VALUE(LEFT(B4004,4)),VALUE(MID(B4004,6,2)),VALUE(RIGHT(B4004,2)))))</f>
        <v>45967</v>
      </c>
      <c r="N4004" s="16" t="n">
        <f aca="false">MONTH(M4004)</f>
        <v>11</v>
      </c>
      <c r="O4004" s="16" t="str">
        <f aca="false">PROPER(TRIM(H4004))</f>
        <v>Lucknow</v>
      </c>
      <c r="P4004" s="16" t="str">
        <f aca="false">IFERROR(VLOOKUP(O4004,city_map!$A$2:$B$6,2,FALSE()),O4004)</f>
        <v>Lucknow</v>
      </c>
      <c r="Q4004" s="16" t="n">
        <f aca="false">IF(ISNUMBER(F4004),F4004,VALUE(SUBSTITUTE(SUBSTITUTE(F4004,"₹",""),",","")))</f>
        <v>332</v>
      </c>
      <c r="R4004" s="16" t="n">
        <f aca="false">IF(E4004=99,1,E4004)</f>
        <v>4</v>
      </c>
      <c r="S4004" s="16" t="n">
        <f aca="false">IF(G4004="",0,G4004)</f>
        <v>0.15</v>
      </c>
      <c r="T4004" s="16" t="str">
        <f aca="false">IF(I4004="","Unknown",IF(I4004="upi","UPI",I4004))</f>
        <v>UPI</v>
      </c>
      <c r="U4004" s="16" t="str">
        <f aca="false">IF(L4004="Yes","Y",IF(L4004="No","N",L4004))</f>
        <v>N</v>
      </c>
      <c r="V4004" s="19" t="n">
        <f aca="false">ROUND(R4004*Q4004*(1-S4004),2)</f>
        <v>1128.8</v>
      </c>
      <c r="W4004" s="16" t="str">
        <f aca="false">_xlfn.XLOOKUP(D4004,products!$A$2:$A$61,products!$C$2:$C$61,"Not found")</f>
        <v>Books</v>
      </c>
    </row>
    <row r="4005" customFormat="false" ht="15" hidden="false" customHeight="false" outlineLevel="0" collapsed="false">
      <c r="A4005" s="16" t="s">
        <v>5376</v>
      </c>
      <c r="B4005" s="16" t="s">
        <v>5367</v>
      </c>
      <c r="C4005" s="16" t="s">
        <v>2970</v>
      </c>
      <c r="D4005" s="16" t="s">
        <v>88</v>
      </c>
      <c r="E4005" s="16" t="n">
        <v>2</v>
      </c>
      <c r="F4005" s="16" t="n">
        <v>2860</v>
      </c>
      <c r="G4005" s="16" t="n">
        <v>0.25</v>
      </c>
      <c r="H4005" s="16" t="s">
        <v>39</v>
      </c>
      <c r="I4005" s="16" t="s">
        <v>47</v>
      </c>
      <c r="J4005" s="16" t="n">
        <v>4</v>
      </c>
      <c r="K4005" s="16" t="n">
        <v>4</v>
      </c>
      <c r="L4005" s="16" t="s">
        <v>41</v>
      </c>
      <c r="M4005" s="18" t="n">
        <f aca="false">IF(ISNUMBER(B4005),B4005,IF(MID(B4005,3,1)="-",DATE(VALUE(RIGHT(B4005,4)),VALUE(MID(B4005,4,2)),VALUE(LEFT(B4005,2))),DATE(VALUE(LEFT(B4005,4)),VALUE(MID(B4005,6,2)),VALUE(RIGHT(B4005,2)))))</f>
        <v>45967</v>
      </c>
      <c r="N4005" s="16" t="n">
        <f aca="false">MONTH(M4005)</f>
        <v>11</v>
      </c>
      <c r="O4005" s="16" t="str">
        <f aca="false">PROPER(TRIM(H4005))</f>
        <v>Delhi</v>
      </c>
      <c r="P4005" s="16" t="str">
        <f aca="false">IFERROR(VLOOKUP(O4005,city_map!$A$2:$B$6,2,FALSE()),O4005)</f>
        <v>Delhi</v>
      </c>
      <c r="Q4005" s="16" t="n">
        <f aca="false">IF(ISNUMBER(F4005),F4005,VALUE(SUBSTITUTE(SUBSTITUTE(F4005,"₹",""),",","")))</f>
        <v>2860</v>
      </c>
      <c r="R4005" s="16" t="n">
        <f aca="false">IF(E4005=99,1,E4005)</f>
        <v>2</v>
      </c>
      <c r="S4005" s="16" t="n">
        <f aca="false">IF(G4005="",0,G4005)</f>
        <v>0.25</v>
      </c>
      <c r="T4005" s="16" t="str">
        <f aca="false">IF(I4005="","Unknown",IF(I4005="upi","UPI",I4005))</f>
        <v>Debit Card</v>
      </c>
      <c r="U4005" s="16" t="str">
        <f aca="false">IF(L4005="Yes","Y",IF(L4005="No","N",L4005))</f>
        <v>N</v>
      </c>
      <c r="V4005" s="19" t="n">
        <f aca="false">ROUND(R4005*Q4005*(1-S4005),2)</f>
        <v>4290</v>
      </c>
      <c r="W4005" s="16" t="str">
        <f aca="false">_xlfn.XLOOKUP(D4005,products!$A$2:$A$61,products!$C$2:$C$61,"Not found")</f>
        <v>Fashion</v>
      </c>
    </row>
    <row r="4006" customFormat="false" ht="15" hidden="false" customHeight="false" outlineLevel="0" collapsed="false">
      <c r="A4006" s="16" t="s">
        <v>5377</v>
      </c>
      <c r="B4006" s="16" t="s">
        <v>5367</v>
      </c>
      <c r="C4006" s="16" t="s">
        <v>653</v>
      </c>
      <c r="D4006" s="16" t="s">
        <v>291</v>
      </c>
      <c r="E4006" s="16" t="n">
        <v>2</v>
      </c>
      <c r="F4006" s="16" t="n">
        <v>1204</v>
      </c>
      <c r="G4006" s="16" t="n">
        <v>0.1</v>
      </c>
      <c r="H4006" s="16" t="s">
        <v>81</v>
      </c>
      <c r="I4006" s="16" t="s">
        <v>60</v>
      </c>
      <c r="J4006" s="16" t="n">
        <v>7</v>
      </c>
      <c r="K4006" s="16" t="n">
        <v>3</v>
      </c>
      <c r="L4006" s="16" t="s">
        <v>41</v>
      </c>
      <c r="M4006" s="18" t="n">
        <f aca="false">IF(ISNUMBER(B4006),B4006,IF(MID(B4006,3,1)="-",DATE(VALUE(RIGHT(B4006,4)),VALUE(MID(B4006,4,2)),VALUE(LEFT(B4006,2))),DATE(VALUE(LEFT(B4006,4)),VALUE(MID(B4006,6,2)),VALUE(RIGHT(B4006,2)))))</f>
        <v>45967</v>
      </c>
      <c r="N4006" s="16" t="n">
        <f aca="false">MONTH(M4006)</f>
        <v>11</v>
      </c>
      <c r="O4006" s="16" t="str">
        <f aca="false">PROPER(TRIM(H4006))</f>
        <v>Hyderabad</v>
      </c>
      <c r="P4006" s="16" t="str">
        <f aca="false">IFERROR(VLOOKUP(O4006,city_map!$A$2:$B$6,2,FALSE()),O4006)</f>
        <v>Hyderabad</v>
      </c>
      <c r="Q4006" s="16" t="n">
        <f aca="false">IF(ISNUMBER(F4006),F4006,VALUE(SUBSTITUTE(SUBSTITUTE(F4006,"₹",""),",","")))</f>
        <v>1204</v>
      </c>
      <c r="R4006" s="16" t="n">
        <f aca="false">IF(E4006=99,1,E4006)</f>
        <v>2</v>
      </c>
      <c r="S4006" s="16" t="n">
        <f aca="false">IF(G4006="",0,G4006)</f>
        <v>0.1</v>
      </c>
      <c r="T4006" s="16" t="str">
        <f aca="false">IF(I4006="","Unknown",IF(I4006="upi","UPI",I4006))</f>
        <v>UPI</v>
      </c>
      <c r="U4006" s="16" t="str">
        <f aca="false">IF(L4006="Yes","Y",IF(L4006="No","N",L4006))</f>
        <v>N</v>
      </c>
      <c r="V4006" s="19" t="n">
        <f aca="false">ROUND(R4006*Q4006*(1-S4006),2)</f>
        <v>2167.2</v>
      </c>
      <c r="W4006" s="16" t="str">
        <f aca="false">_xlfn.XLOOKUP(D4006,products!$A$2:$A$61,products!$C$2:$C$61,"Not found")</f>
        <v>Electronics</v>
      </c>
    </row>
    <row r="4007" customFormat="false" ht="15" hidden="false" customHeight="false" outlineLevel="0" collapsed="false">
      <c r="A4007" s="16" t="s">
        <v>5378</v>
      </c>
      <c r="B4007" s="16" t="s">
        <v>5367</v>
      </c>
      <c r="C4007" s="16" t="s">
        <v>704</v>
      </c>
      <c r="D4007" s="16" t="s">
        <v>51</v>
      </c>
      <c r="E4007" s="16" t="n">
        <v>1</v>
      </c>
      <c r="F4007" s="16" t="n">
        <v>2362</v>
      </c>
      <c r="G4007" s="16" t="n">
        <v>0.2</v>
      </c>
      <c r="H4007" s="16" t="s">
        <v>56</v>
      </c>
      <c r="I4007" s="16" t="s">
        <v>71</v>
      </c>
      <c r="J4007" s="16" t="n">
        <v>5</v>
      </c>
      <c r="K4007" s="16" t="n">
        <v>4</v>
      </c>
      <c r="L4007" s="16" t="s">
        <v>41</v>
      </c>
      <c r="M4007" s="18" t="n">
        <f aca="false">IF(ISNUMBER(B4007),B4007,IF(MID(B4007,3,1)="-",DATE(VALUE(RIGHT(B4007,4)),VALUE(MID(B4007,4,2)),VALUE(LEFT(B4007,2))),DATE(VALUE(LEFT(B4007,4)),VALUE(MID(B4007,6,2)),VALUE(RIGHT(B4007,2)))))</f>
        <v>45967</v>
      </c>
      <c r="N4007" s="16" t="n">
        <f aca="false">MONTH(M4007)</f>
        <v>11</v>
      </c>
      <c r="O4007" s="16" t="str">
        <f aca="false">PROPER(TRIM(H4007))</f>
        <v>Lucknow</v>
      </c>
      <c r="P4007" s="16" t="str">
        <f aca="false">IFERROR(VLOOKUP(O4007,city_map!$A$2:$B$6,2,FALSE()),O4007)</f>
        <v>Lucknow</v>
      </c>
      <c r="Q4007" s="16" t="n">
        <f aca="false">IF(ISNUMBER(F4007),F4007,VALUE(SUBSTITUTE(SUBSTITUTE(F4007,"₹",""),",","")))</f>
        <v>2362</v>
      </c>
      <c r="R4007" s="16" t="n">
        <f aca="false">IF(E4007=99,1,E4007)</f>
        <v>1</v>
      </c>
      <c r="S4007" s="16" t="n">
        <f aca="false">IF(G4007="",0,G4007)</f>
        <v>0.2</v>
      </c>
      <c r="T4007" s="16" t="str">
        <f aca="false">IF(I4007="","Unknown",IF(I4007="upi","UPI",I4007))</f>
        <v>Credit Card</v>
      </c>
      <c r="U4007" s="16" t="str">
        <f aca="false">IF(L4007="Yes","Y",IF(L4007="No","N",L4007))</f>
        <v>N</v>
      </c>
      <c r="V4007" s="19" t="n">
        <f aca="false">ROUND(R4007*Q4007*(1-S4007),2)</f>
        <v>1889.6</v>
      </c>
      <c r="W4007" s="16" t="str">
        <f aca="false">_xlfn.XLOOKUP(D4007,products!$A$2:$A$61,products!$C$2:$C$61,"Not found")</f>
        <v>Fashion</v>
      </c>
    </row>
    <row r="4008" customFormat="false" ht="15" hidden="false" customHeight="false" outlineLevel="0" collapsed="false">
      <c r="A4008" s="16" t="s">
        <v>5379</v>
      </c>
      <c r="B4008" s="16" t="s">
        <v>5367</v>
      </c>
      <c r="C4008" s="16" t="s">
        <v>376</v>
      </c>
      <c r="D4008" s="16" t="s">
        <v>341</v>
      </c>
      <c r="E4008" s="16" t="n">
        <v>1</v>
      </c>
      <c r="F4008" s="16" t="n">
        <v>1084</v>
      </c>
      <c r="G4008" s="16" t="n">
        <v>0.2</v>
      </c>
      <c r="H4008" s="16" t="s">
        <v>120</v>
      </c>
      <c r="I4008" s="16" t="s">
        <v>47</v>
      </c>
      <c r="J4008" s="16" t="n">
        <v>4</v>
      </c>
      <c r="K4008" s="16" t="n">
        <v>4</v>
      </c>
      <c r="L4008" s="16" t="s">
        <v>41</v>
      </c>
      <c r="M4008" s="18" t="n">
        <f aca="false">IF(ISNUMBER(B4008),B4008,IF(MID(B4008,3,1)="-",DATE(VALUE(RIGHT(B4008,4)),VALUE(MID(B4008,4,2)),VALUE(LEFT(B4008,2))),DATE(VALUE(LEFT(B4008,4)),VALUE(MID(B4008,6,2)),VALUE(RIGHT(B4008,2)))))</f>
        <v>45967</v>
      </c>
      <c r="N4008" s="16" t="n">
        <f aca="false">MONTH(M4008)</f>
        <v>11</v>
      </c>
      <c r="O4008" s="16" t="str">
        <f aca="false">PROPER(TRIM(H4008))</f>
        <v>Kolkata</v>
      </c>
      <c r="P4008" s="16" t="str">
        <f aca="false">IFERROR(VLOOKUP(O4008,city_map!$A$2:$B$6,2,FALSE()),O4008)</f>
        <v>Kolkata</v>
      </c>
      <c r="Q4008" s="16" t="n">
        <f aca="false">IF(ISNUMBER(F4008),F4008,VALUE(SUBSTITUTE(SUBSTITUTE(F4008,"₹",""),",","")))</f>
        <v>1084</v>
      </c>
      <c r="R4008" s="16" t="n">
        <f aca="false">IF(E4008=99,1,E4008)</f>
        <v>1</v>
      </c>
      <c r="S4008" s="16" t="n">
        <f aca="false">IF(G4008="",0,G4008)</f>
        <v>0.2</v>
      </c>
      <c r="T4008" s="16" t="str">
        <f aca="false">IF(I4008="","Unknown",IF(I4008="upi","UPI",I4008))</f>
        <v>Debit Card</v>
      </c>
      <c r="U4008" s="16" t="str">
        <f aca="false">IF(L4008="Yes","Y",IF(L4008="No","N",L4008))</f>
        <v>N</v>
      </c>
      <c r="V4008" s="19" t="n">
        <f aca="false">ROUND(R4008*Q4008*(1-S4008),2)</f>
        <v>867.2</v>
      </c>
      <c r="W4008" s="16" t="str">
        <f aca="false">_xlfn.XLOOKUP(D4008,products!$A$2:$A$61,products!$C$2:$C$61,"Not found")</f>
        <v>Home</v>
      </c>
    </row>
    <row r="4009" customFormat="false" ht="15" hidden="false" customHeight="false" outlineLevel="0" collapsed="false">
      <c r="A4009" s="16" t="s">
        <v>5380</v>
      </c>
      <c r="B4009" s="16" t="s">
        <v>5367</v>
      </c>
      <c r="C4009" s="16" t="s">
        <v>343</v>
      </c>
      <c r="D4009" s="16" t="s">
        <v>222</v>
      </c>
      <c r="E4009" s="16" t="n">
        <v>2</v>
      </c>
      <c r="F4009" s="16" t="n">
        <v>1876</v>
      </c>
      <c r="G4009" s="16" t="n">
        <v>0.15</v>
      </c>
      <c r="H4009" s="16" t="s">
        <v>112</v>
      </c>
      <c r="I4009" s="16" t="s">
        <v>47</v>
      </c>
      <c r="J4009" s="16" t="n">
        <v>4</v>
      </c>
      <c r="K4009" s="16" t="n">
        <v>3</v>
      </c>
      <c r="L4009" s="16" t="s">
        <v>41</v>
      </c>
      <c r="M4009" s="18" t="n">
        <f aca="false">IF(ISNUMBER(B4009),B4009,IF(MID(B4009,3,1)="-",DATE(VALUE(RIGHT(B4009,4)),VALUE(MID(B4009,4,2)),VALUE(LEFT(B4009,2))),DATE(VALUE(LEFT(B4009,4)),VALUE(MID(B4009,6,2)),VALUE(RIGHT(B4009,2)))))</f>
        <v>45967</v>
      </c>
      <c r="N4009" s="16" t="n">
        <f aca="false">MONTH(M4009)</f>
        <v>11</v>
      </c>
      <c r="O4009" s="16" t="str">
        <f aca="false">PROPER(TRIM(H4009))</f>
        <v>Mumbai</v>
      </c>
      <c r="P4009" s="16" t="str">
        <f aca="false">IFERROR(VLOOKUP(O4009,city_map!$A$2:$B$6,2,FALSE()),O4009)</f>
        <v>Mumbai</v>
      </c>
      <c r="Q4009" s="16" t="n">
        <f aca="false">IF(ISNUMBER(F4009),F4009,VALUE(SUBSTITUTE(SUBSTITUTE(F4009,"₹",""),",","")))</f>
        <v>1876</v>
      </c>
      <c r="R4009" s="16" t="n">
        <f aca="false">IF(E4009=99,1,E4009)</f>
        <v>2</v>
      </c>
      <c r="S4009" s="16" t="n">
        <f aca="false">IF(G4009="",0,G4009)</f>
        <v>0.15</v>
      </c>
      <c r="T4009" s="16" t="str">
        <f aca="false">IF(I4009="","Unknown",IF(I4009="upi","UPI",I4009))</f>
        <v>Debit Card</v>
      </c>
      <c r="U4009" s="16" t="str">
        <f aca="false">IF(L4009="Yes","Y",IF(L4009="No","N",L4009))</f>
        <v>N</v>
      </c>
      <c r="V4009" s="19" t="n">
        <f aca="false">ROUND(R4009*Q4009*(1-S4009),2)</f>
        <v>3189.2</v>
      </c>
      <c r="W4009" s="16" t="str">
        <f aca="false">_xlfn.XLOOKUP(D4009,products!$A$2:$A$61,products!$C$2:$C$61,"Not found")</f>
        <v>Fashion</v>
      </c>
    </row>
    <row r="4010" customFormat="false" ht="15" hidden="false" customHeight="false" outlineLevel="0" collapsed="false">
      <c r="A4010" s="16" t="s">
        <v>5381</v>
      </c>
      <c r="B4010" s="16" t="s">
        <v>5367</v>
      </c>
      <c r="C4010" s="16" t="s">
        <v>1692</v>
      </c>
      <c r="D4010" s="16" t="s">
        <v>219</v>
      </c>
      <c r="E4010" s="16" t="n">
        <v>1</v>
      </c>
      <c r="F4010" s="16" t="n">
        <v>1312</v>
      </c>
      <c r="G4010" s="16" t="n">
        <v>0.15</v>
      </c>
      <c r="H4010" s="16" t="s">
        <v>56</v>
      </c>
      <c r="I4010" s="16" t="s">
        <v>60</v>
      </c>
      <c r="J4010" s="16" t="n">
        <v>5</v>
      </c>
      <c r="K4010" s="16" t="n">
        <v>4</v>
      </c>
      <c r="L4010" s="16" t="s">
        <v>41</v>
      </c>
      <c r="M4010" s="18" t="n">
        <f aca="false">IF(ISNUMBER(B4010),B4010,IF(MID(B4010,3,1)="-",DATE(VALUE(RIGHT(B4010,4)),VALUE(MID(B4010,4,2)),VALUE(LEFT(B4010,2))),DATE(VALUE(LEFT(B4010,4)),VALUE(MID(B4010,6,2)),VALUE(RIGHT(B4010,2)))))</f>
        <v>45967</v>
      </c>
      <c r="N4010" s="16" t="n">
        <f aca="false">MONTH(M4010)</f>
        <v>11</v>
      </c>
      <c r="O4010" s="16" t="str">
        <f aca="false">PROPER(TRIM(H4010))</f>
        <v>Lucknow</v>
      </c>
      <c r="P4010" s="16" t="str">
        <f aca="false">IFERROR(VLOOKUP(O4010,city_map!$A$2:$B$6,2,FALSE()),O4010)</f>
        <v>Lucknow</v>
      </c>
      <c r="Q4010" s="16" t="n">
        <f aca="false">IF(ISNUMBER(F4010),F4010,VALUE(SUBSTITUTE(SUBSTITUTE(F4010,"₹",""),",","")))</f>
        <v>1312</v>
      </c>
      <c r="R4010" s="16" t="n">
        <f aca="false">IF(E4010=99,1,E4010)</f>
        <v>1</v>
      </c>
      <c r="S4010" s="16" t="n">
        <f aca="false">IF(G4010="",0,G4010)</f>
        <v>0.15</v>
      </c>
      <c r="T4010" s="16" t="str">
        <f aca="false">IF(I4010="","Unknown",IF(I4010="upi","UPI",I4010))</f>
        <v>UPI</v>
      </c>
      <c r="U4010" s="16" t="str">
        <f aca="false">IF(L4010="Yes","Y",IF(L4010="No","N",L4010))</f>
        <v>N</v>
      </c>
      <c r="V4010" s="19" t="n">
        <f aca="false">ROUND(R4010*Q4010*(1-S4010),2)</f>
        <v>1115.2</v>
      </c>
      <c r="W4010" s="16" t="str">
        <f aca="false">_xlfn.XLOOKUP(D4010,products!$A$2:$A$61,products!$C$2:$C$61,"Not found")</f>
        <v>Electronics</v>
      </c>
    </row>
    <row r="4011" customFormat="false" ht="15" hidden="false" customHeight="false" outlineLevel="0" collapsed="false">
      <c r="A4011" s="16" t="s">
        <v>5382</v>
      </c>
      <c r="B4011" s="16" t="s">
        <v>5383</v>
      </c>
      <c r="C4011" s="16" t="s">
        <v>284</v>
      </c>
      <c r="D4011" s="16" t="s">
        <v>88</v>
      </c>
      <c r="E4011" s="16" t="n">
        <v>1</v>
      </c>
      <c r="F4011" s="16" t="n">
        <v>3039</v>
      </c>
      <c r="G4011" s="16" t="n">
        <v>0.15</v>
      </c>
      <c r="H4011" s="16" t="s">
        <v>112</v>
      </c>
      <c r="I4011" s="16" t="s">
        <v>40</v>
      </c>
      <c r="J4011" s="16" t="n">
        <v>5</v>
      </c>
      <c r="K4011" s="16" t="n">
        <v>4</v>
      </c>
      <c r="L4011" s="16" t="s">
        <v>41</v>
      </c>
      <c r="M4011" s="18" t="n">
        <f aca="false">IF(ISNUMBER(B4011),B4011,IF(MID(B4011,3,1)="-",DATE(VALUE(RIGHT(B4011,4)),VALUE(MID(B4011,4,2)),VALUE(LEFT(B4011,2))),DATE(VALUE(LEFT(B4011,4)),VALUE(MID(B4011,6,2)),VALUE(RIGHT(B4011,2)))))</f>
        <v>45967</v>
      </c>
      <c r="N4011" s="16" t="n">
        <f aca="false">MONTH(M4011)</f>
        <v>11</v>
      </c>
      <c r="O4011" s="16" t="str">
        <f aca="false">PROPER(TRIM(H4011))</f>
        <v>Mumbai</v>
      </c>
      <c r="P4011" s="16" t="str">
        <f aca="false">IFERROR(VLOOKUP(O4011,city_map!$A$2:$B$6,2,FALSE()),O4011)</f>
        <v>Mumbai</v>
      </c>
      <c r="Q4011" s="16" t="n">
        <f aca="false">IF(ISNUMBER(F4011),F4011,VALUE(SUBSTITUTE(SUBSTITUTE(F4011,"₹",""),",","")))</f>
        <v>3039</v>
      </c>
      <c r="R4011" s="16" t="n">
        <f aca="false">IF(E4011=99,1,E4011)</f>
        <v>1</v>
      </c>
      <c r="S4011" s="16" t="n">
        <f aca="false">IF(G4011="",0,G4011)</f>
        <v>0.15</v>
      </c>
      <c r="T4011" s="16" t="str">
        <f aca="false">IF(I4011="","Unknown",IF(I4011="upi","UPI",I4011))</f>
        <v>COD</v>
      </c>
      <c r="U4011" s="16" t="str">
        <f aca="false">IF(L4011="Yes","Y",IF(L4011="No","N",L4011))</f>
        <v>N</v>
      </c>
      <c r="V4011" s="19" t="n">
        <f aca="false">ROUND(R4011*Q4011*(1-S4011),2)</f>
        <v>2583.15</v>
      </c>
      <c r="W4011" s="16" t="str">
        <f aca="false">_xlfn.XLOOKUP(D4011,products!$A$2:$A$61,products!$C$2:$C$61,"Not found")</f>
        <v>Fashion</v>
      </c>
    </row>
    <row r="4012" customFormat="false" ht="15" hidden="false" customHeight="false" outlineLevel="0" collapsed="false">
      <c r="A4012" s="16" t="s">
        <v>5384</v>
      </c>
      <c r="B4012" s="16" t="s">
        <v>5367</v>
      </c>
      <c r="C4012" s="16" t="s">
        <v>435</v>
      </c>
      <c r="D4012" s="16" t="s">
        <v>63</v>
      </c>
      <c r="E4012" s="16" t="n">
        <v>1</v>
      </c>
      <c r="F4012" s="16" t="n">
        <v>1526</v>
      </c>
      <c r="G4012" s="16" t="n">
        <v>0.15</v>
      </c>
      <c r="H4012" s="16" t="s">
        <v>89</v>
      </c>
      <c r="I4012" s="16" t="s">
        <v>40</v>
      </c>
      <c r="J4012" s="16" t="n">
        <v>7</v>
      </c>
      <c r="K4012" s="16" t="n">
        <v>4</v>
      </c>
      <c r="L4012" s="16" t="s">
        <v>41</v>
      </c>
      <c r="M4012" s="18" t="n">
        <f aca="false">IF(ISNUMBER(B4012),B4012,IF(MID(B4012,3,1)="-",DATE(VALUE(RIGHT(B4012,4)),VALUE(MID(B4012,4,2)),VALUE(LEFT(B4012,2))),DATE(VALUE(LEFT(B4012,4)),VALUE(MID(B4012,6,2)),VALUE(RIGHT(B4012,2)))))</f>
        <v>45967</v>
      </c>
      <c r="N4012" s="16" t="n">
        <f aca="false">MONTH(M4012)</f>
        <v>11</v>
      </c>
      <c r="O4012" s="16" t="str">
        <f aca="false">PROPER(TRIM(H4012))</f>
        <v>Ahmedabad</v>
      </c>
      <c r="P4012" s="16" t="str">
        <f aca="false">IFERROR(VLOOKUP(O4012,city_map!$A$2:$B$6,2,FALSE()),O4012)</f>
        <v>Ahmedabad</v>
      </c>
      <c r="Q4012" s="16" t="n">
        <f aca="false">IF(ISNUMBER(F4012),F4012,VALUE(SUBSTITUTE(SUBSTITUTE(F4012,"₹",""),",","")))</f>
        <v>1526</v>
      </c>
      <c r="R4012" s="16" t="n">
        <f aca="false">IF(E4012=99,1,E4012)</f>
        <v>1</v>
      </c>
      <c r="S4012" s="16" t="n">
        <f aca="false">IF(G4012="",0,G4012)</f>
        <v>0.15</v>
      </c>
      <c r="T4012" s="16" t="str">
        <f aca="false">IF(I4012="","Unknown",IF(I4012="upi","UPI",I4012))</f>
        <v>COD</v>
      </c>
      <c r="U4012" s="16" t="str">
        <f aca="false">IF(L4012="Yes","Y",IF(L4012="No","N",L4012))</f>
        <v>N</v>
      </c>
      <c r="V4012" s="19" t="n">
        <f aca="false">ROUND(R4012*Q4012*(1-S4012),2)</f>
        <v>1297.1</v>
      </c>
      <c r="W4012" s="16" t="str">
        <f aca="false">_xlfn.XLOOKUP(D4012,products!$A$2:$A$61,products!$C$2:$C$61,"Not found")</f>
        <v>Fashion</v>
      </c>
    </row>
    <row r="4013" customFormat="false" ht="15" hidden="false" customHeight="false" outlineLevel="0" collapsed="false">
      <c r="A4013" s="16" t="s">
        <v>5385</v>
      </c>
      <c r="B4013" s="16" t="s">
        <v>5367</v>
      </c>
      <c r="C4013" s="16" t="s">
        <v>1690</v>
      </c>
      <c r="D4013" s="16" t="s">
        <v>149</v>
      </c>
      <c r="E4013" s="16" t="n">
        <v>2</v>
      </c>
      <c r="F4013" s="16" t="n">
        <v>1547</v>
      </c>
      <c r="G4013" s="16" t="n">
        <v>0.15</v>
      </c>
      <c r="H4013" s="16" t="s">
        <v>56</v>
      </c>
      <c r="I4013" s="16" t="s">
        <v>60</v>
      </c>
      <c r="J4013" s="16" t="n">
        <v>5</v>
      </c>
      <c r="K4013" s="16" t="n">
        <v>3</v>
      </c>
      <c r="L4013" s="16" t="s">
        <v>41</v>
      </c>
      <c r="M4013" s="18" t="n">
        <f aca="false">IF(ISNUMBER(B4013),B4013,IF(MID(B4013,3,1)="-",DATE(VALUE(RIGHT(B4013,4)),VALUE(MID(B4013,4,2)),VALUE(LEFT(B4013,2))),DATE(VALUE(LEFT(B4013,4)),VALUE(MID(B4013,6,2)),VALUE(RIGHT(B4013,2)))))</f>
        <v>45967</v>
      </c>
      <c r="N4013" s="16" t="n">
        <f aca="false">MONTH(M4013)</f>
        <v>11</v>
      </c>
      <c r="O4013" s="16" t="str">
        <f aca="false">PROPER(TRIM(H4013))</f>
        <v>Lucknow</v>
      </c>
      <c r="P4013" s="16" t="str">
        <f aca="false">IFERROR(VLOOKUP(O4013,city_map!$A$2:$B$6,2,FALSE()),O4013)</f>
        <v>Lucknow</v>
      </c>
      <c r="Q4013" s="16" t="n">
        <f aca="false">IF(ISNUMBER(F4013),F4013,VALUE(SUBSTITUTE(SUBSTITUTE(F4013,"₹",""),",","")))</f>
        <v>1547</v>
      </c>
      <c r="R4013" s="16" t="n">
        <f aca="false">IF(E4013=99,1,E4013)</f>
        <v>2</v>
      </c>
      <c r="S4013" s="16" t="n">
        <f aca="false">IF(G4013="",0,G4013)</f>
        <v>0.15</v>
      </c>
      <c r="T4013" s="16" t="str">
        <f aca="false">IF(I4013="","Unknown",IF(I4013="upi","UPI",I4013))</f>
        <v>UPI</v>
      </c>
      <c r="U4013" s="16" t="str">
        <f aca="false">IF(L4013="Yes","Y",IF(L4013="No","N",L4013))</f>
        <v>N</v>
      </c>
      <c r="V4013" s="19" t="n">
        <f aca="false">ROUND(R4013*Q4013*(1-S4013),2)</f>
        <v>2629.9</v>
      </c>
      <c r="W4013" s="16" t="str">
        <f aca="false">_xlfn.XLOOKUP(D4013,products!$A$2:$A$61,products!$C$2:$C$61,"Not found")</f>
        <v>Fashion</v>
      </c>
    </row>
    <row r="4014" customFormat="false" ht="15" hidden="false" customHeight="false" outlineLevel="0" collapsed="false">
      <c r="A4014" s="16" t="s">
        <v>5386</v>
      </c>
      <c r="B4014" s="16" t="s">
        <v>5367</v>
      </c>
      <c r="C4014" s="16" t="s">
        <v>2493</v>
      </c>
      <c r="D4014" s="16" t="s">
        <v>149</v>
      </c>
      <c r="E4014" s="16" t="n">
        <v>1</v>
      </c>
      <c r="F4014" s="16" t="n">
        <v>1537</v>
      </c>
      <c r="G4014" s="16" t="n">
        <v>0.15</v>
      </c>
      <c r="H4014" s="16" t="s">
        <v>39</v>
      </c>
      <c r="I4014" s="16" t="s">
        <v>60</v>
      </c>
      <c r="J4014" s="16" t="n">
        <v>3</v>
      </c>
      <c r="K4014" s="16" t="n">
        <v>5</v>
      </c>
      <c r="L4014" s="16" t="s">
        <v>41</v>
      </c>
      <c r="M4014" s="18" t="n">
        <f aca="false">IF(ISNUMBER(B4014),B4014,IF(MID(B4014,3,1)="-",DATE(VALUE(RIGHT(B4014,4)),VALUE(MID(B4014,4,2)),VALUE(LEFT(B4014,2))),DATE(VALUE(LEFT(B4014,4)),VALUE(MID(B4014,6,2)),VALUE(RIGHT(B4014,2)))))</f>
        <v>45967</v>
      </c>
      <c r="N4014" s="16" t="n">
        <f aca="false">MONTH(M4014)</f>
        <v>11</v>
      </c>
      <c r="O4014" s="16" t="str">
        <f aca="false">PROPER(TRIM(H4014))</f>
        <v>Delhi</v>
      </c>
      <c r="P4014" s="16" t="str">
        <f aca="false">IFERROR(VLOOKUP(O4014,city_map!$A$2:$B$6,2,FALSE()),O4014)</f>
        <v>Delhi</v>
      </c>
      <c r="Q4014" s="16" t="n">
        <f aca="false">IF(ISNUMBER(F4014),F4014,VALUE(SUBSTITUTE(SUBSTITUTE(F4014,"₹",""),",","")))</f>
        <v>1537</v>
      </c>
      <c r="R4014" s="16" t="n">
        <f aca="false">IF(E4014=99,1,E4014)</f>
        <v>1</v>
      </c>
      <c r="S4014" s="16" t="n">
        <f aca="false">IF(G4014="",0,G4014)</f>
        <v>0.15</v>
      </c>
      <c r="T4014" s="16" t="str">
        <f aca="false">IF(I4014="","Unknown",IF(I4014="upi","UPI",I4014))</f>
        <v>UPI</v>
      </c>
      <c r="U4014" s="16" t="str">
        <f aca="false">IF(L4014="Yes","Y",IF(L4014="No","N",L4014))</f>
        <v>N</v>
      </c>
      <c r="V4014" s="19" t="n">
        <f aca="false">ROUND(R4014*Q4014*(1-S4014),2)</f>
        <v>1306.45</v>
      </c>
      <c r="W4014" s="16" t="str">
        <f aca="false">_xlfn.XLOOKUP(D4014,products!$A$2:$A$61,products!$C$2:$C$61,"Not found")</f>
        <v>Fashion</v>
      </c>
    </row>
    <row r="4015" customFormat="false" ht="15" hidden="false" customHeight="false" outlineLevel="0" collapsed="false">
      <c r="A4015" s="16" t="s">
        <v>5387</v>
      </c>
      <c r="B4015" s="16" t="s">
        <v>5383</v>
      </c>
      <c r="C4015" s="16" t="s">
        <v>343</v>
      </c>
      <c r="D4015" s="16" t="s">
        <v>451</v>
      </c>
      <c r="E4015" s="16" t="n">
        <v>2</v>
      </c>
      <c r="F4015" s="16" t="n">
        <v>1279</v>
      </c>
      <c r="G4015" s="16" t="n">
        <v>0.3</v>
      </c>
      <c r="H4015" s="16" t="s">
        <v>112</v>
      </c>
      <c r="I4015" s="16" t="s">
        <v>100</v>
      </c>
      <c r="J4015" s="16" t="n">
        <v>5</v>
      </c>
      <c r="K4015" s="16" t="n">
        <v>4</v>
      </c>
      <c r="L4015" s="16" t="s">
        <v>41</v>
      </c>
      <c r="M4015" s="18" t="n">
        <f aca="false">IF(ISNUMBER(B4015),B4015,IF(MID(B4015,3,1)="-",DATE(VALUE(RIGHT(B4015,4)),VALUE(MID(B4015,4,2)),VALUE(LEFT(B4015,2))),DATE(VALUE(LEFT(B4015,4)),VALUE(MID(B4015,6,2)),VALUE(RIGHT(B4015,2)))))</f>
        <v>45967</v>
      </c>
      <c r="N4015" s="16" t="n">
        <f aca="false">MONTH(M4015)</f>
        <v>11</v>
      </c>
      <c r="O4015" s="16" t="str">
        <f aca="false">PROPER(TRIM(H4015))</f>
        <v>Mumbai</v>
      </c>
      <c r="P4015" s="16" t="str">
        <f aca="false">IFERROR(VLOOKUP(O4015,city_map!$A$2:$B$6,2,FALSE()),O4015)</f>
        <v>Mumbai</v>
      </c>
      <c r="Q4015" s="16" t="n">
        <f aca="false">IF(ISNUMBER(F4015),F4015,VALUE(SUBSTITUTE(SUBSTITUTE(F4015,"₹",""),",","")))</f>
        <v>1279</v>
      </c>
      <c r="R4015" s="16" t="n">
        <f aca="false">IF(E4015=99,1,E4015)</f>
        <v>2</v>
      </c>
      <c r="S4015" s="16" t="n">
        <f aca="false">IF(G4015="",0,G4015)</f>
        <v>0.3</v>
      </c>
      <c r="T4015" s="16" t="str">
        <f aca="false">IF(I4015="","Unknown",IF(I4015="upi","UPI",I4015))</f>
        <v>Net Banking</v>
      </c>
      <c r="U4015" s="16" t="str">
        <f aca="false">IF(L4015="Yes","Y",IF(L4015="No","N",L4015))</f>
        <v>N</v>
      </c>
      <c r="V4015" s="19" t="n">
        <f aca="false">ROUND(R4015*Q4015*(1-S4015),2)</f>
        <v>1790.6</v>
      </c>
      <c r="W4015" s="16" t="str">
        <f aca="false">_xlfn.XLOOKUP(D4015,products!$A$2:$A$61,products!$C$2:$C$61,"Not found")</f>
        <v>Beauty</v>
      </c>
    </row>
    <row r="4016" customFormat="false" ht="15" hidden="false" customHeight="false" outlineLevel="0" collapsed="false">
      <c r="A4016" s="16" t="s">
        <v>5388</v>
      </c>
      <c r="B4016" s="16" t="s">
        <v>5367</v>
      </c>
      <c r="C4016" s="16" t="s">
        <v>5116</v>
      </c>
      <c r="D4016" s="16" t="s">
        <v>440</v>
      </c>
      <c r="E4016" s="16" t="n">
        <v>2</v>
      </c>
      <c r="F4016" s="16" t="n">
        <v>1385</v>
      </c>
      <c r="G4016" s="16" t="n">
        <v>0.2</v>
      </c>
      <c r="H4016" s="16" t="s">
        <v>70</v>
      </c>
      <c r="I4016" s="16" t="s">
        <v>71</v>
      </c>
      <c r="J4016" s="16" t="n">
        <v>5</v>
      </c>
      <c r="K4016" s="16" t="n">
        <v>4</v>
      </c>
      <c r="L4016" s="16" t="s">
        <v>41</v>
      </c>
      <c r="M4016" s="18" t="n">
        <f aca="false">IF(ISNUMBER(B4016),B4016,IF(MID(B4016,3,1)="-",DATE(VALUE(RIGHT(B4016,4)),VALUE(MID(B4016,4,2)),VALUE(LEFT(B4016,2))),DATE(VALUE(LEFT(B4016,4)),VALUE(MID(B4016,6,2)),VALUE(RIGHT(B4016,2)))))</f>
        <v>45967</v>
      </c>
      <c r="N4016" s="16" t="n">
        <f aca="false">MONTH(M4016)</f>
        <v>11</v>
      </c>
      <c r="O4016" s="16" t="str">
        <f aca="false">PROPER(TRIM(H4016))</f>
        <v>Pune</v>
      </c>
      <c r="P4016" s="16" t="str">
        <f aca="false">IFERROR(VLOOKUP(O4016,city_map!$A$2:$B$6,2,FALSE()),O4016)</f>
        <v>Pune</v>
      </c>
      <c r="Q4016" s="16" t="n">
        <f aca="false">IF(ISNUMBER(F4016),F4016,VALUE(SUBSTITUTE(SUBSTITUTE(F4016,"₹",""),",","")))</f>
        <v>1385</v>
      </c>
      <c r="R4016" s="16" t="n">
        <f aca="false">IF(E4016=99,1,E4016)</f>
        <v>2</v>
      </c>
      <c r="S4016" s="16" t="n">
        <f aca="false">IF(G4016="",0,G4016)</f>
        <v>0.2</v>
      </c>
      <c r="T4016" s="16" t="str">
        <f aca="false">IF(I4016="","Unknown",IF(I4016="upi","UPI",I4016))</f>
        <v>Credit Card</v>
      </c>
      <c r="U4016" s="16" t="str">
        <f aca="false">IF(L4016="Yes","Y",IF(L4016="No","N",L4016))</f>
        <v>N</v>
      </c>
      <c r="V4016" s="19" t="n">
        <f aca="false">ROUND(R4016*Q4016*(1-S4016),2)</f>
        <v>2216</v>
      </c>
      <c r="W4016" s="16" t="str">
        <f aca="false">_xlfn.XLOOKUP(D4016,products!$A$2:$A$61,products!$C$2:$C$61,"Not found")</f>
        <v>Home</v>
      </c>
    </row>
    <row r="4017" customFormat="false" ht="15" hidden="false" customHeight="false" outlineLevel="0" collapsed="false">
      <c r="A4017" s="16" t="s">
        <v>5389</v>
      </c>
      <c r="B4017" s="16" t="s">
        <v>5367</v>
      </c>
      <c r="C4017" s="16" t="s">
        <v>902</v>
      </c>
      <c r="D4017" s="16" t="s">
        <v>136</v>
      </c>
      <c r="E4017" s="16" t="n">
        <v>2</v>
      </c>
      <c r="F4017" s="16" t="n">
        <v>2282</v>
      </c>
      <c r="G4017" s="16" t="n">
        <v>0.1</v>
      </c>
      <c r="H4017" s="16" t="s">
        <v>81</v>
      </c>
      <c r="I4017" s="16" t="s">
        <v>40</v>
      </c>
      <c r="J4017" s="16" t="n">
        <v>6</v>
      </c>
      <c r="K4017" s="16" t="n">
        <v>4</v>
      </c>
      <c r="L4017" s="16" t="s">
        <v>41</v>
      </c>
      <c r="M4017" s="18" t="n">
        <f aca="false">IF(ISNUMBER(B4017),B4017,IF(MID(B4017,3,1)="-",DATE(VALUE(RIGHT(B4017,4)),VALUE(MID(B4017,4,2)),VALUE(LEFT(B4017,2))),DATE(VALUE(LEFT(B4017,4)),VALUE(MID(B4017,6,2)),VALUE(RIGHT(B4017,2)))))</f>
        <v>45967</v>
      </c>
      <c r="N4017" s="16" t="n">
        <f aca="false">MONTH(M4017)</f>
        <v>11</v>
      </c>
      <c r="O4017" s="16" t="str">
        <f aca="false">PROPER(TRIM(H4017))</f>
        <v>Hyderabad</v>
      </c>
      <c r="P4017" s="16" t="str">
        <f aca="false">IFERROR(VLOOKUP(O4017,city_map!$A$2:$B$6,2,FALSE()),O4017)</f>
        <v>Hyderabad</v>
      </c>
      <c r="Q4017" s="16" t="n">
        <f aca="false">IF(ISNUMBER(F4017),F4017,VALUE(SUBSTITUTE(SUBSTITUTE(F4017,"₹",""),",","")))</f>
        <v>2282</v>
      </c>
      <c r="R4017" s="16" t="n">
        <f aca="false">IF(E4017=99,1,E4017)</f>
        <v>2</v>
      </c>
      <c r="S4017" s="16" t="n">
        <f aca="false">IF(G4017="",0,G4017)</f>
        <v>0.1</v>
      </c>
      <c r="T4017" s="16" t="str">
        <f aca="false">IF(I4017="","Unknown",IF(I4017="upi","UPI",I4017))</f>
        <v>COD</v>
      </c>
      <c r="U4017" s="16" t="str">
        <f aca="false">IF(L4017="Yes","Y",IF(L4017="No","N",L4017))</f>
        <v>N</v>
      </c>
      <c r="V4017" s="19" t="n">
        <f aca="false">ROUND(R4017*Q4017*(1-S4017),2)</f>
        <v>4107.6</v>
      </c>
      <c r="W4017" s="16" t="str">
        <f aca="false">_xlfn.XLOOKUP(D4017,products!$A$2:$A$61,products!$C$2:$C$61,"Not found")</f>
        <v>Electronics</v>
      </c>
    </row>
    <row r="4018" customFormat="false" ht="15" hidden="false" customHeight="false" outlineLevel="0" collapsed="false">
      <c r="A4018" s="16" t="s">
        <v>5390</v>
      </c>
      <c r="B4018" s="16" t="s">
        <v>5367</v>
      </c>
      <c r="C4018" s="16" t="s">
        <v>1119</v>
      </c>
      <c r="D4018" s="16" t="s">
        <v>66</v>
      </c>
      <c r="E4018" s="16" t="n">
        <v>1</v>
      </c>
      <c r="F4018" s="16" t="n">
        <v>14643</v>
      </c>
      <c r="G4018" s="16" t="n">
        <v>0.15</v>
      </c>
      <c r="H4018" s="16" t="s">
        <v>233</v>
      </c>
      <c r="I4018" s="16" t="s">
        <v>100</v>
      </c>
      <c r="J4018" s="16" t="n">
        <v>7</v>
      </c>
      <c r="K4018" s="16" t="n">
        <v>3</v>
      </c>
      <c r="L4018" s="16" t="s">
        <v>174</v>
      </c>
      <c r="M4018" s="18" t="n">
        <f aca="false">IF(ISNUMBER(B4018),B4018,IF(MID(B4018,3,1)="-",DATE(VALUE(RIGHT(B4018,4)),VALUE(MID(B4018,4,2)),VALUE(LEFT(B4018,2))),DATE(VALUE(LEFT(B4018,4)),VALUE(MID(B4018,6,2)),VALUE(RIGHT(B4018,2)))))</f>
        <v>45967</v>
      </c>
      <c r="N4018" s="16" t="n">
        <f aca="false">MONTH(M4018)</f>
        <v>11</v>
      </c>
      <c r="O4018" s="16" t="str">
        <f aca="false">PROPER(TRIM(H4018))</f>
        <v>Mumbai</v>
      </c>
      <c r="P4018" s="16" t="str">
        <f aca="false">IFERROR(VLOOKUP(O4018,city_map!$A$2:$B$6,2,FALSE()),O4018)</f>
        <v>Mumbai</v>
      </c>
      <c r="Q4018" s="16" t="n">
        <f aca="false">IF(ISNUMBER(F4018),F4018,VALUE(SUBSTITUTE(SUBSTITUTE(F4018,"₹",""),",","")))</f>
        <v>14643</v>
      </c>
      <c r="R4018" s="16" t="n">
        <f aca="false">IF(E4018=99,1,E4018)</f>
        <v>1</v>
      </c>
      <c r="S4018" s="16" t="n">
        <f aca="false">IF(G4018="",0,G4018)</f>
        <v>0.15</v>
      </c>
      <c r="T4018" s="16" t="str">
        <f aca="false">IF(I4018="","Unknown",IF(I4018="upi","UPI",I4018))</f>
        <v>Net Banking</v>
      </c>
      <c r="U4018" s="16" t="str">
        <f aca="false">IF(L4018="Yes","Y",IF(L4018="No","N",L4018))</f>
        <v>N</v>
      </c>
      <c r="V4018" s="19" t="n">
        <f aca="false">ROUND(R4018*Q4018*(1-S4018),2)</f>
        <v>12446.55</v>
      </c>
      <c r="W4018" s="16" t="str">
        <f aca="false">_xlfn.XLOOKUP(D4018,products!$A$2:$A$61,products!$C$2:$C$61,"Not found")</f>
        <v>Electronics</v>
      </c>
    </row>
    <row r="4019" customFormat="false" ht="15" hidden="false" customHeight="false" outlineLevel="0" collapsed="false">
      <c r="A4019" s="16" t="s">
        <v>5391</v>
      </c>
      <c r="B4019" s="16" t="s">
        <v>5392</v>
      </c>
      <c r="C4019" s="16" t="s">
        <v>2346</v>
      </c>
      <c r="D4019" s="16" t="s">
        <v>184</v>
      </c>
      <c r="E4019" s="16" t="n">
        <v>1</v>
      </c>
      <c r="F4019" s="16" t="n">
        <v>1347</v>
      </c>
      <c r="G4019" s="16" t="n">
        <v>0.15</v>
      </c>
      <c r="H4019" s="16" t="s">
        <v>52</v>
      </c>
      <c r="I4019" s="16" t="s">
        <v>71</v>
      </c>
      <c r="J4019" s="16" t="n">
        <v>3</v>
      </c>
      <c r="K4019" s="16" t="n">
        <v>5</v>
      </c>
      <c r="L4019" s="16" t="s">
        <v>41</v>
      </c>
      <c r="M4019" s="18" t="n">
        <f aca="false">IF(ISNUMBER(B4019),B4019,IF(MID(B4019,3,1)="-",DATE(VALUE(RIGHT(B4019,4)),VALUE(MID(B4019,4,2)),VALUE(LEFT(B4019,2))),DATE(VALUE(LEFT(B4019,4)),VALUE(MID(B4019,6,2)),VALUE(RIGHT(B4019,2)))))</f>
        <v>45968</v>
      </c>
      <c r="N4019" s="16" t="n">
        <f aca="false">MONTH(M4019)</f>
        <v>11</v>
      </c>
      <c r="O4019" s="16" t="str">
        <f aca="false">PROPER(TRIM(H4019))</f>
        <v>Delhi</v>
      </c>
      <c r="P4019" s="16" t="str">
        <f aca="false">IFERROR(VLOOKUP(O4019,city_map!$A$2:$B$6,2,FALSE()),O4019)</f>
        <v>Delhi</v>
      </c>
      <c r="Q4019" s="16" t="n">
        <f aca="false">IF(ISNUMBER(F4019),F4019,VALUE(SUBSTITUTE(SUBSTITUTE(F4019,"₹",""),",","")))</f>
        <v>1347</v>
      </c>
      <c r="R4019" s="16" t="n">
        <f aca="false">IF(E4019=99,1,E4019)</f>
        <v>1</v>
      </c>
      <c r="S4019" s="16" t="n">
        <f aca="false">IF(G4019="",0,G4019)</f>
        <v>0.15</v>
      </c>
      <c r="T4019" s="16" t="str">
        <f aca="false">IF(I4019="","Unknown",IF(I4019="upi","UPI",I4019))</f>
        <v>Credit Card</v>
      </c>
      <c r="U4019" s="16" t="str">
        <f aca="false">IF(L4019="Yes","Y",IF(L4019="No","N",L4019))</f>
        <v>N</v>
      </c>
      <c r="V4019" s="19" t="n">
        <f aca="false">ROUND(R4019*Q4019*(1-S4019),2)</f>
        <v>1144.95</v>
      </c>
      <c r="W4019" s="16" t="str">
        <f aca="false">_xlfn.XLOOKUP(D4019,products!$A$2:$A$61,products!$C$2:$C$61,"Not found")</f>
        <v>Home</v>
      </c>
    </row>
    <row r="4020" customFormat="false" ht="15" hidden="false" customHeight="false" outlineLevel="0" collapsed="false">
      <c r="A4020" s="16" t="s">
        <v>5393</v>
      </c>
      <c r="B4020" s="16" t="s">
        <v>5392</v>
      </c>
      <c r="C4020" s="16" t="s">
        <v>954</v>
      </c>
      <c r="D4020" s="16" t="s">
        <v>80</v>
      </c>
      <c r="E4020" s="16" t="n">
        <v>1</v>
      </c>
      <c r="F4020" s="16" t="n">
        <v>1481</v>
      </c>
      <c r="G4020" s="16" t="n">
        <v>0.1</v>
      </c>
      <c r="H4020" s="16" t="s">
        <v>208</v>
      </c>
      <c r="I4020" s="16" t="s">
        <v>40</v>
      </c>
      <c r="J4020" s="16" t="n">
        <v>6</v>
      </c>
      <c r="K4020" s="16" t="n">
        <v>5</v>
      </c>
      <c r="L4020" s="16" t="s">
        <v>41</v>
      </c>
      <c r="M4020" s="18" t="n">
        <f aca="false">IF(ISNUMBER(B4020),B4020,IF(MID(B4020,3,1)="-",DATE(VALUE(RIGHT(B4020,4)),VALUE(MID(B4020,4,2)),VALUE(LEFT(B4020,2))),DATE(VALUE(LEFT(B4020,4)),VALUE(MID(B4020,6,2)),VALUE(RIGHT(B4020,2)))))</f>
        <v>45968</v>
      </c>
      <c r="N4020" s="16" t="n">
        <f aca="false">MONTH(M4020)</f>
        <v>11</v>
      </c>
      <c r="O4020" s="16" t="str">
        <f aca="false">PROPER(TRIM(H4020))</f>
        <v>Jaipur</v>
      </c>
      <c r="P4020" s="16" t="str">
        <f aca="false">IFERROR(VLOOKUP(O4020,city_map!$A$2:$B$6,2,FALSE()),O4020)</f>
        <v>Jaipur</v>
      </c>
      <c r="Q4020" s="16" t="n">
        <f aca="false">IF(ISNUMBER(F4020),F4020,VALUE(SUBSTITUTE(SUBSTITUTE(F4020,"₹",""),",","")))</f>
        <v>1481</v>
      </c>
      <c r="R4020" s="16" t="n">
        <f aca="false">IF(E4020=99,1,E4020)</f>
        <v>1</v>
      </c>
      <c r="S4020" s="16" t="n">
        <f aca="false">IF(G4020="",0,G4020)</f>
        <v>0.1</v>
      </c>
      <c r="T4020" s="16" t="str">
        <f aca="false">IF(I4020="","Unknown",IF(I4020="upi","UPI",I4020))</f>
        <v>COD</v>
      </c>
      <c r="U4020" s="16" t="str">
        <f aca="false">IF(L4020="Yes","Y",IF(L4020="No","N",L4020))</f>
        <v>N</v>
      </c>
      <c r="V4020" s="19" t="n">
        <f aca="false">ROUND(R4020*Q4020*(1-S4020),2)</f>
        <v>1332.9</v>
      </c>
      <c r="W4020" s="16" t="str">
        <f aca="false">_xlfn.XLOOKUP(D4020,products!$A$2:$A$61,products!$C$2:$C$61,"Not found")</f>
        <v>Beauty</v>
      </c>
    </row>
    <row r="4021" customFormat="false" ht="15" hidden="false" customHeight="false" outlineLevel="0" collapsed="false">
      <c r="A4021" s="16" t="s">
        <v>5394</v>
      </c>
      <c r="B4021" s="16" t="s">
        <v>5392</v>
      </c>
      <c r="C4021" s="16" t="s">
        <v>1384</v>
      </c>
      <c r="D4021" s="16" t="s">
        <v>51</v>
      </c>
      <c r="E4021" s="16" t="n">
        <v>1</v>
      </c>
      <c r="F4021" s="16" t="n">
        <v>2370</v>
      </c>
      <c r="G4021" s="16" t="n">
        <v>0.15</v>
      </c>
      <c r="H4021" s="16" t="s">
        <v>130</v>
      </c>
      <c r="I4021" s="16" t="s">
        <v>60</v>
      </c>
      <c r="J4021" s="16" t="n">
        <v>8</v>
      </c>
      <c r="K4021" s="16" t="n">
        <v>3</v>
      </c>
      <c r="L4021" s="16" t="s">
        <v>41</v>
      </c>
      <c r="M4021" s="18" t="n">
        <f aca="false">IF(ISNUMBER(B4021),B4021,IF(MID(B4021,3,1)="-",DATE(VALUE(RIGHT(B4021,4)),VALUE(MID(B4021,4,2)),VALUE(LEFT(B4021,2))),DATE(VALUE(LEFT(B4021,4)),VALUE(MID(B4021,6,2)),VALUE(RIGHT(B4021,2)))))</f>
        <v>45968</v>
      </c>
      <c r="N4021" s="16" t="n">
        <f aca="false">MONTH(M4021)</f>
        <v>11</v>
      </c>
      <c r="O4021" s="16" t="str">
        <f aca="false">PROPER(TRIM(H4021))</f>
        <v>Bengaluru</v>
      </c>
      <c r="P4021" s="16" t="str">
        <f aca="false">IFERROR(VLOOKUP(O4021,city_map!$A$2:$B$6,2,FALSE()),O4021)</f>
        <v>Bengaluru</v>
      </c>
      <c r="Q4021" s="16" t="n">
        <f aca="false">IF(ISNUMBER(F4021),F4021,VALUE(SUBSTITUTE(SUBSTITUTE(F4021,"₹",""),",","")))</f>
        <v>2370</v>
      </c>
      <c r="R4021" s="16" t="n">
        <f aca="false">IF(E4021=99,1,E4021)</f>
        <v>1</v>
      </c>
      <c r="S4021" s="16" t="n">
        <f aca="false">IF(G4021="",0,G4021)</f>
        <v>0.15</v>
      </c>
      <c r="T4021" s="16" t="str">
        <f aca="false">IF(I4021="","Unknown",IF(I4021="upi","UPI",I4021))</f>
        <v>UPI</v>
      </c>
      <c r="U4021" s="16" t="str">
        <f aca="false">IF(L4021="Yes","Y",IF(L4021="No","N",L4021))</f>
        <v>N</v>
      </c>
      <c r="V4021" s="19" t="n">
        <f aca="false">ROUND(R4021*Q4021*(1-S4021),2)</f>
        <v>2014.5</v>
      </c>
      <c r="W4021" s="16" t="str">
        <f aca="false">_xlfn.XLOOKUP(D4021,products!$A$2:$A$61,products!$C$2:$C$61,"Not found")</f>
        <v>Fashion</v>
      </c>
    </row>
    <row r="4022" customFormat="false" ht="15" hidden="false" customHeight="false" outlineLevel="0" collapsed="false">
      <c r="A4022" s="16" t="s">
        <v>5395</v>
      </c>
      <c r="B4022" s="16" t="s">
        <v>5396</v>
      </c>
      <c r="C4022" s="16" t="s">
        <v>982</v>
      </c>
      <c r="D4022" s="16" t="s">
        <v>451</v>
      </c>
      <c r="E4022" s="16" t="n">
        <v>2</v>
      </c>
      <c r="F4022" s="16" t="n">
        <v>1236</v>
      </c>
      <c r="G4022" s="16" t="n">
        <v>0.2</v>
      </c>
      <c r="H4022" s="16" t="s">
        <v>112</v>
      </c>
      <c r="I4022" s="16" t="s">
        <v>40</v>
      </c>
      <c r="J4022" s="16" t="n">
        <v>3</v>
      </c>
      <c r="K4022" s="16" t="n">
        <v>4</v>
      </c>
      <c r="L4022" s="16" t="s">
        <v>41</v>
      </c>
      <c r="M4022" s="18" t="n">
        <f aca="false">IF(ISNUMBER(B4022),B4022,IF(MID(B4022,3,1)="-",DATE(VALUE(RIGHT(B4022,4)),VALUE(MID(B4022,4,2)),VALUE(LEFT(B4022,2))),DATE(VALUE(LEFT(B4022,4)),VALUE(MID(B4022,6,2)),VALUE(RIGHT(B4022,2)))))</f>
        <v>45968</v>
      </c>
      <c r="N4022" s="16" t="n">
        <f aca="false">MONTH(M4022)</f>
        <v>11</v>
      </c>
      <c r="O4022" s="16" t="str">
        <f aca="false">PROPER(TRIM(H4022))</f>
        <v>Mumbai</v>
      </c>
      <c r="P4022" s="16" t="str">
        <f aca="false">IFERROR(VLOOKUP(O4022,city_map!$A$2:$B$6,2,FALSE()),O4022)</f>
        <v>Mumbai</v>
      </c>
      <c r="Q4022" s="16" t="n">
        <f aca="false">IF(ISNUMBER(F4022),F4022,VALUE(SUBSTITUTE(SUBSTITUTE(F4022,"₹",""),",","")))</f>
        <v>1236</v>
      </c>
      <c r="R4022" s="16" t="n">
        <f aca="false">IF(E4022=99,1,E4022)</f>
        <v>2</v>
      </c>
      <c r="S4022" s="16" t="n">
        <f aca="false">IF(G4022="",0,G4022)</f>
        <v>0.2</v>
      </c>
      <c r="T4022" s="16" t="str">
        <f aca="false">IF(I4022="","Unknown",IF(I4022="upi","UPI",I4022))</f>
        <v>COD</v>
      </c>
      <c r="U4022" s="16" t="str">
        <f aca="false">IF(L4022="Yes","Y",IF(L4022="No","N",L4022))</f>
        <v>N</v>
      </c>
      <c r="V4022" s="19" t="n">
        <f aca="false">ROUND(R4022*Q4022*(1-S4022),2)</f>
        <v>1977.6</v>
      </c>
      <c r="W4022" s="16" t="str">
        <f aca="false">_xlfn.XLOOKUP(D4022,products!$A$2:$A$61,products!$C$2:$C$61,"Not found")</f>
        <v>Beauty</v>
      </c>
    </row>
    <row r="4023" customFormat="false" ht="15" hidden="false" customHeight="false" outlineLevel="0" collapsed="false">
      <c r="A4023" s="16" t="s">
        <v>5397</v>
      </c>
      <c r="B4023" s="16" t="s">
        <v>5392</v>
      </c>
      <c r="C4023" s="16" t="s">
        <v>1552</v>
      </c>
      <c r="D4023" s="16" t="s">
        <v>229</v>
      </c>
      <c r="E4023" s="16" t="n">
        <v>4</v>
      </c>
      <c r="F4023" s="16" t="n">
        <v>432</v>
      </c>
      <c r="G4023" s="16" t="n">
        <v>0.25</v>
      </c>
      <c r="H4023" s="16" t="s">
        <v>70</v>
      </c>
      <c r="I4023" s="16" t="s">
        <v>60</v>
      </c>
      <c r="J4023" s="16" t="n">
        <v>7</v>
      </c>
      <c r="K4023" s="16" t="n">
        <v>2</v>
      </c>
      <c r="L4023" s="16" t="s">
        <v>57</v>
      </c>
      <c r="M4023" s="18" t="n">
        <f aca="false">IF(ISNUMBER(B4023),B4023,IF(MID(B4023,3,1)="-",DATE(VALUE(RIGHT(B4023,4)),VALUE(MID(B4023,4,2)),VALUE(LEFT(B4023,2))),DATE(VALUE(LEFT(B4023,4)),VALUE(MID(B4023,6,2)),VALUE(RIGHT(B4023,2)))))</f>
        <v>45968</v>
      </c>
      <c r="N4023" s="16" t="n">
        <f aca="false">MONTH(M4023)</f>
        <v>11</v>
      </c>
      <c r="O4023" s="16" t="str">
        <f aca="false">PROPER(TRIM(H4023))</f>
        <v>Pune</v>
      </c>
      <c r="P4023" s="16" t="str">
        <f aca="false">IFERROR(VLOOKUP(O4023,city_map!$A$2:$B$6,2,FALSE()),O4023)</f>
        <v>Pune</v>
      </c>
      <c r="Q4023" s="16" t="n">
        <f aca="false">IF(ISNUMBER(F4023),F4023,VALUE(SUBSTITUTE(SUBSTITUTE(F4023,"₹",""),",","")))</f>
        <v>432</v>
      </c>
      <c r="R4023" s="16" t="n">
        <f aca="false">IF(E4023=99,1,E4023)</f>
        <v>4</v>
      </c>
      <c r="S4023" s="16" t="n">
        <f aca="false">IF(G4023="",0,G4023)</f>
        <v>0.25</v>
      </c>
      <c r="T4023" s="16" t="str">
        <f aca="false">IF(I4023="","Unknown",IF(I4023="upi","UPI",I4023))</f>
        <v>UPI</v>
      </c>
      <c r="U4023" s="16" t="str">
        <f aca="false">IF(L4023="Yes","Y",IF(L4023="No","N",L4023))</f>
        <v>Y</v>
      </c>
      <c r="V4023" s="19" t="n">
        <f aca="false">ROUND(R4023*Q4023*(1-S4023),2)</f>
        <v>1296</v>
      </c>
      <c r="W4023" s="16" t="str">
        <f aca="false">_xlfn.XLOOKUP(D4023,products!$A$2:$A$61,products!$C$2:$C$61,"Not found")</f>
        <v>Books</v>
      </c>
    </row>
    <row r="4024" customFormat="false" ht="15" hidden="false" customHeight="false" outlineLevel="0" collapsed="false">
      <c r="A4024" s="16" t="s">
        <v>5398</v>
      </c>
      <c r="B4024" s="16" t="s">
        <v>5392</v>
      </c>
      <c r="C4024" s="16" t="s">
        <v>678</v>
      </c>
      <c r="D4024" s="16" t="s">
        <v>291</v>
      </c>
      <c r="E4024" s="16" t="n">
        <v>1</v>
      </c>
      <c r="F4024" s="16" t="n">
        <v>1192</v>
      </c>
      <c r="G4024" s="16" t="n">
        <v>0.1</v>
      </c>
      <c r="H4024" s="16" t="s">
        <v>81</v>
      </c>
      <c r="I4024" s="16" t="s">
        <v>60</v>
      </c>
      <c r="J4024" s="16" t="n">
        <v>5</v>
      </c>
      <c r="K4024" s="16" t="n">
        <v>3</v>
      </c>
      <c r="L4024" s="16" t="s">
        <v>41</v>
      </c>
      <c r="M4024" s="18" t="n">
        <f aca="false">IF(ISNUMBER(B4024),B4024,IF(MID(B4024,3,1)="-",DATE(VALUE(RIGHT(B4024,4)),VALUE(MID(B4024,4,2)),VALUE(LEFT(B4024,2))),DATE(VALUE(LEFT(B4024,4)),VALUE(MID(B4024,6,2)),VALUE(RIGHT(B4024,2)))))</f>
        <v>45968</v>
      </c>
      <c r="N4024" s="16" t="n">
        <f aca="false">MONTH(M4024)</f>
        <v>11</v>
      </c>
      <c r="O4024" s="16" t="str">
        <f aca="false">PROPER(TRIM(H4024))</f>
        <v>Hyderabad</v>
      </c>
      <c r="P4024" s="16" t="str">
        <f aca="false">IFERROR(VLOOKUP(O4024,city_map!$A$2:$B$6,2,FALSE()),O4024)</f>
        <v>Hyderabad</v>
      </c>
      <c r="Q4024" s="16" t="n">
        <f aca="false">IF(ISNUMBER(F4024),F4024,VALUE(SUBSTITUTE(SUBSTITUTE(F4024,"₹",""),",","")))</f>
        <v>1192</v>
      </c>
      <c r="R4024" s="16" t="n">
        <f aca="false">IF(E4024=99,1,E4024)</f>
        <v>1</v>
      </c>
      <c r="S4024" s="16" t="n">
        <f aca="false">IF(G4024="",0,G4024)</f>
        <v>0.1</v>
      </c>
      <c r="T4024" s="16" t="str">
        <f aca="false">IF(I4024="","Unknown",IF(I4024="upi","UPI",I4024))</f>
        <v>UPI</v>
      </c>
      <c r="U4024" s="16" t="str">
        <f aca="false">IF(L4024="Yes","Y",IF(L4024="No","N",L4024))</f>
        <v>N</v>
      </c>
      <c r="V4024" s="19" t="n">
        <f aca="false">ROUND(R4024*Q4024*(1-S4024),2)</f>
        <v>1072.8</v>
      </c>
      <c r="W4024" s="16" t="str">
        <f aca="false">_xlfn.XLOOKUP(D4024,products!$A$2:$A$61,products!$C$2:$C$61,"Not found")</f>
        <v>Electronics</v>
      </c>
    </row>
    <row r="4025" customFormat="false" ht="15" hidden="false" customHeight="false" outlineLevel="0" collapsed="false">
      <c r="A4025" s="16" t="s">
        <v>5399</v>
      </c>
      <c r="B4025" s="16" t="s">
        <v>5392</v>
      </c>
      <c r="C4025" s="16" t="s">
        <v>488</v>
      </c>
      <c r="D4025" s="16" t="s">
        <v>126</v>
      </c>
      <c r="E4025" s="16" t="n">
        <v>3</v>
      </c>
      <c r="F4025" s="16" t="n">
        <v>409</v>
      </c>
      <c r="G4025" s="16" t="n">
        <v>0.15</v>
      </c>
      <c r="H4025" s="16" t="s">
        <v>39</v>
      </c>
      <c r="I4025" s="16" t="s">
        <v>60</v>
      </c>
      <c r="J4025" s="16" t="n">
        <v>4</v>
      </c>
      <c r="K4025" s="16" t="n">
        <v>5</v>
      </c>
      <c r="L4025" s="16" t="s">
        <v>41</v>
      </c>
      <c r="M4025" s="18" t="n">
        <f aca="false">IF(ISNUMBER(B4025),B4025,IF(MID(B4025,3,1)="-",DATE(VALUE(RIGHT(B4025,4)),VALUE(MID(B4025,4,2)),VALUE(LEFT(B4025,2))),DATE(VALUE(LEFT(B4025,4)),VALUE(MID(B4025,6,2)),VALUE(RIGHT(B4025,2)))))</f>
        <v>45968</v>
      </c>
      <c r="N4025" s="16" t="n">
        <f aca="false">MONTH(M4025)</f>
        <v>11</v>
      </c>
      <c r="O4025" s="16" t="str">
        <f aca="false">PROPER(TRIM(H4025))</f>
        <v>Delhi</v>
      </c>
      <c r="P4025" s="16" t="str">
        <f aca="false">IFERROR(VLOOKUP(O4025,city_map!$A$2:$B$6,2,FALSE()),O4025)</f>
        <v>Delhi</v>
      </c>
      <c r="Q4025" s="16" t="n">
        <f aca="false">IF(ISNUMBER(F4025),F4025,VALUE(SUBSTITUTE(SUBSTITUTE(F4025,"₹",""),",","")))</f>
        <v>409</v>
      </c>
      <c r="R4025" s="16" t="n">
        <f aca="false">IF(E4025=99,1,E4025)</f>
        <v>3</v>
      </c>
      <c r="S4025" s="16" t="n">
        <f aca="false">IF(G4025="",0,G4025)</f>
        <v>0.15</v>
      </c>
      <c r="T4025" s="16" t="str">
        <f aca="false">IF(I4025="","Unknown",IF(I4025="upi","UPI",I4025))</f>
        <v>UPI</v>
      </c>
      <c r="U4025" s="16" t="str">
        <f aca="false">IF(L4025="Yes","Y",IF(L4025="No","N",L4025))</f>
        <v>N</v>
      </c>
      <c r="V4025" s="19" t="n">
        <f aca="false">ROUND(R4025*Q4025*(1-S4025),2)</f>
        <v>1042.95</v>
      </c>
      <c r="W4025" s="16" t="str">
        <f aca="false">_xlfn.XLOOKUP(D4025,products!$A$2:$A$61,products!$C$2:$C$61,"Not found")</f>
        <v>Home</v>
      </c>
    </row>
    <row r="4026" customFormat="false" ht="15" hidden="false" customHeight="false" outlineLevel="0" collapsed="false">
      <c r="A4026" s="16" t="s">
        <v>5400</v>
      </c>
      <c r="B4026" s="16" t="s">
        <v>5392</v>
      </c>
      <c r="C4026" s="16" t="s">
        <v>459</v>
      </c>
      <c r="D4026" s="16" t="s">
        <v>108</v>
      </c>
      <c r="E4026" s="16" t="n">
        <v>4</v>
      </c>
      <c r="F4026" s="16" t="n">
        <v>3667</v>
      </c>
      <c r="G4026" s="16" t="n">
        <v>0.4</v>
      </c>
      <c r="H4026" s="16" t="s">
        <v>89</v>
      </c>
      <c r="I4026" s="16" t="s">
        <v>100</v>
      </c>
      <c r="J4026" s="16" t="n">
        <v>3</v>
      </c>
      <c r="K4026" s="16" t="n">
        <v>5</v>
      </c>
      <c r="L4026" s="16" t="s">
        <v>41</v>
      </c>
      <c r="M4026" s="18" t="n">
        <f aca="false">IF(ISNUMBER(B4026),B4026,IF(MID(B4026,3,1)="-",DATE(VALUE(RIGHT(B4026,4)),VALUE(MID(B4026,4,2)),VALUE(LEFT(B4026,2))),DATE(VALUE(LEFT(B4026,4)),VALUE(MID(B4026,6,2)),VALUE(RIGHT(B4026,2)))))</f>
        <v>45968</v>
      </c>
      <c r="N4026" s="16" t="n">
        <f aca="false">MONTH(M4026)</f>
        <v>11</v>
      </c>
      <c r="O4026" s="16" t="str">
        <f aca="false">PROPER(TRIM(H4026))</f>
        <v>Ahmedabad</v>
      </c>
      <c r="P4026" s="16" t="str">
        <f aca="false">IFERROR(VLOOKUP(O4026,city_map!$A$2:$B$6,2,FALSE()),O4026)</f>
        <v>Ahmedabad</v>
      </c>
      <c r="Q4026" s="16" t="n">
        <f aca="false">IF(ISNUMBER(F4026),F4026,VALUE(SUBSTITUTE(SUBSTITUTE(F4026,"₹",""),",","")))</f>
        <v>3667</v>
      </c>
      <c r="R4026" s="16" t="n">
        <f aca="false">IF(E4026=99,1,E4026)</f>
        <v>4</v>
      </c>
      <c r="S4026" s="16" t="n">
        <f aca="false">IF(G4026="",0,G4026)</f>
        <v>0.4</v>
      </c>
      <c r="T4026" s="16" t="str">
        <f aca="false">IF(I4026="","Unknown",IF(I4026="upi","UPI",I4026))</f>
        <v>Net Banking</v>
      </c>
      <c r="U4026" s="16" t="str">
        <f aca="false">IF(L4026="Yes","Y",IF(L4026="No","N",L4026))</f>
        <v>N</v>
      </c>
      <c r="V4026" s="19" t="n">
        <f aca="false">ROUND(R4026*Q4026*(1-S4026),2)</f>
        <v>8800.8</v>
      </c>
      <c r="W4026" s="16" t="str">
        <f aca="false">_xlfn.XLOOKUP(D4026,products!$A$2:$A$61,products!$C$2:$C$61,"Not found")</f>
        <v>Electronics</v>
      </c>
    </row>
    <row r="4027" customFormat="false" ht="15" hidden="false" customHeight="false" outlineLevel="0" collapsed="false">
      <c r="A4027" s="16" t="s">
        <v>5401</v>
      </c>
      <c r="B4027" s="16" t="s">
        <v>5392</v>
      </c>
      <c r="C4027" s="16" t="s">
        <v>539</v>
      </c>
      <c r="D4027" s="16" t="s">
        <v>88</v>
      </c>
      <c r="E4027" s="16" t="n">
        <v>1</v>
      </c>
      <c r="F4027" s="16" t="n">
        <v>3070</v>
      </c>
      <c r="G4027" s="16" t="n">
        <v>0.3</v>
      </c>
      <c r="H4027" s="16" t="s">
        <v>281</v>
      </c>
      <c r="I4027" s="16" t="s">
        <v>60</v>
      </c>
      <c r="J4027" s="16" t="n">
        <v>3</v>
      </c>
      <c r="K4027" s="16" t="n">
        <v>4</v>
      </c>
      <c r="L4027" s="16" t="s">
        <v>41</v>
      </c>
      <c r="M4027" s="18" t="n">
        <f aca="false">IF(ISNUMBER(B4027),B4027,IF(MID(B4027,3,1)="-",DATE(VALUE(RIGHT(B4027,4)),VALUE(MID(B4027,4,2)),VALUE(LEFT(B4027,2))),DATE(VALUE(LEFT(B4027,4)),VALUE(MID(B4027,6,2)),VALUE(RIGHT(B4027,2)))))</f>
        <v>45968</v>
      </c>
      <c r="N4027" s="16" t="n">
        <f aca="false">MONTH(M4027)</f>
        <v>11</v>
      </c>
      <c r="O4027" s="16" t="str">
        <f aca="false">PROPER(TRIM(H4027))</f>
        <v>Bengaluru</v>
      </c>
      <c r="P4027" s="16" t="str">
        <f aca="false">IFERROR(VLOOKUP(O4027,city_map!$A$2:$B$6,2,FALSE()),O4027)</f>
        <v>Bengaluru</v>
      </c>
      <c r="Q4027" s="16" t="n">
        <f aca="false">IF(ISNUMBER(F4027),F4027,VALUE(SUBSTITUTE(SUBSTITUTE(F4027,"₹",""),",","")))</f>
        <v>3070</v>
      </c>
      <c r="R4027" s="16" t="n">
        <f aca="false">IF(E4027=99,1,E4027)</f>
        <v>1</v>
      </c>
      <c r="S4027" s="16" t="n">
        <f aca="false">IF(G4027="",0,G4027)</f>
        <v>0.3</v>
      </c>
      <c r="T4027" s="16" t="str">
        <f aca="false">IF(I4027="","Unknown",IF(I4027="upi","UPI",I4027))</f>
        <v>UPI</v>
      </c>
      <c r="U4027" s="16" t="str">
        <f aca="false">IF(L4027="Yes","Y",IF(L4027="No","N",L4027))</f>
        <v>N</v>
      </c>
      <c r="V4027" s="19" t="n">
        <f aca="false">ROUND(R4027*Q4027*(1-S4027),2)</f>
        <v>2149</v>
      </c>
      <c r="W4027" s="16" t="str">
        <f aca="false">_xlfn.XLOOKUP(D4027,products!$A$2:$A$61,products!$C$2:$C$61,"Not found")</f>
        <v>Fashion</v>
      </c>
    </row>
    <row r="4028" customFormat="false" ht="15" hidden="false" customHeight="false" outlineLevel="0" collapsed="false">
      <c r="A4028" s="16" t="s">
        <v>5402</v>
      </c>
      <c r="B4028" s="16" t="s">
        <v>5392</v>
      </c>
      <c r="C4028" s="16" t="s">
        <v>678</v>
      </c>
      <c r="D4028" s="16" t="s">
        <v>184</v>
      </c>
      <c r="E4028" s="16" t="n">
        <v>2</v>
      </c>
      <c r="F4028" s="16" t="n">
        <v>1239</v>
      </c>
      <c r="G4028" s="16" t="n">
        <v>0.1</v>
      </c>
      <c r="H4028" s="16" t="s">
        <v>81</v>
      </c>
      <c r="I4028" s="16" t="s">
        <v>71</v>
      </c>
      <c r="J4028" s="16" t="n">
        <v>6</v>
      </c>
      <c r="K4028" s="16" t="n">
        <v>4</v>
      </c>
      <c r="L4028" s="16" t="s">
        <v>41</v>
      </c>
      <c r="M4028" s="18" t="n">
        <f aca="false">IF(ISNUMBER(B4028),B4028,IF(MID(B4028,3,1)="-",DATE(VALUE(RIGHT(B4028,4)),VALUE(MID(B4028,4,2)),VALUE(LEFT(B4028,2))),DATE(VALUE(LEFT(B4028,4)),VALUE(MID(B4028,6,2)),VALUE(RIGHT(B4028,2)))))</f>
        <v>45968</v>
      </c>
      <c r="N4028" s="16" t="n">
        <f aca="false">MONTH(M4028)</f>
        <v>11</v>
      </c>
      <c r="O4028" s="16" t="str">
        <f aca="false">PROPER(TRIM(H4028))</f>
        <v>Hyderabad</v>
      </c>
      <c r="P4028" s="16" t="str">
        <f aca="false">IFERROR(VLOOKUP(O4028,city_map!$A$2:$B$6,2,FALSE()),O4028)</f>
        <v>Hyderabad</v>
      </c>
      <c r="Q4028" s="16" t="n">
        <f aca="false">IF(ISNUMBER(F4028),F4028,VALUE(SUBSTITUTE(SUBSTITUTE(F4028,"₹",""),",","")))</f>
        <v>1239</v>
      </c>
      <c r="R4028" s="16" t="n">
        <f aca="false">IF(E4028=99,1,E4028)</f>
        <v>2</v>
      </c>
      <c r="S4028" s="16" t="n">
        <f aca="false">IF(G4028="",0,G4028)</f>
        <v>0.1</v>
      </c>
      <c r="T4028" s="16" t="str">
        <f aca="false">IF(I4028="","Unknown",IF(I4028="upi","UPI",I4028))</f>
        <v>Credit Card</v>
      </c>
      <c r="U4028" s="16" t="str">
        <f aca="false">IF(L4028="Yes","Y",IF(L4028="No","N",L4028))</f>
        <v>N</v>
      </c>
      <c r="V4028" s="19" t="n">
        <f aca="false">ROUND(R4028*Q4028*(1-S4028),2)</f>
        <v>2230.2</v>
      </c>
      <c r="W4028" s="16" t="str">
        <f aca="false">_xlfn.XLOOKUP(D4028,products!$A$2:$A$61,products!$C$2:$C$61,"Not found")</f>
        <v>Home</v>
      </c>
    </row>
    <row r="4029" customFormat="false" ht="15" hidden="false" customHeight="false" outlineLevel="0" collapsed="false">
      <c r="A4029" s="16" t="s">
        <v>5403</v>
      </c>
      <c r="B4029" s="16" t="s">
        <v>5392</v>
      </c>
      <c r="C4029" s="16" t="s">
        <v>104</v>
      </c>
      <c r="D4029" s="16" t="s">
        <v>308</v>
      </c>
      <c r="E4029" s="16" t="n">
        <v>3</v>
      </c>
      <c r="F4029" s="16" t="n">
        <v>204</v>
      </c>
      <c r="G4029" s="16" t="n">
        <v>0.15</v>
      </c>
      <c r="H4029" s="16" t="s">
        <v>81</v>
      </c>
      <c r="I4029" s="16" t="s">
        <v>60</v>
      </c>
      <c r="J4029" s="16" t="n">
        <v>3</v>
      </c>
      <c r="K4029" s="16" t="n">
        <v>5</v>
      </c>
      <c r="L4029" s="16" t="s">
        <v>41</v>
      </c>
      <c r="M4029" s="18" t="n">
        <f aca="false">IF(ISNUMBER(B4029),B4029,IF(MID(B4029,3,1)="-",DATE(VALUE(RIGHT(B4029,4)),VALUE(MID(B4029,4,2)),VALUE(LEFT(B4029,2))),DATE(VALUE(LEFT(B4029,4)),VALUE(MID(B4029,6,2)),VALUE(RIGHT(B4029,2)))))</f>
        <v>45968</v>
      </c>
      <c r="N4029" s="16" t="n">
        <f aca="false">MONTH(M4029)</f>
        <v>11</v>
      </c>
      <c r="O4029" s="16" t="str">
        <f aca="false">PROPER(TRIM(H4029))</f>
        <v>Hyderabad</v>
      </c>
      <c r="P4029" s="16" t="str">
        <f aca="false">IFERROR(VLOOKUP(O4029,city_map!$A$2:$B$6,2,FALSE()),O4029)</f>
        <v>Hyderabad</v>
      </c>
      <c r="Q4029" s="16" t="n">
        <f aca="false">IF(ISNUMBER(F4029),F4029,VALUE(SUBSTITUTE(SUBSTITUTE(F4029,"₹",""),",","")))</f>
        <v>204</v>
      </c>
      <c r="R4029" s="16" t="n">
        <f aca="false">IF(E4029=99,1,E4029)</f>
        <v>3</v>
      </c>
      <c r="S4029" s="16" t="n">
        <f aca="false">IF(G4029="",0,G4029)</f>
        <v>0.15</v>
      </c>
      <c r="T4029" s="16" t="str">
        <f aca="false">IF(I4029="","Unknown",IF(I4029="upi","UPI",I4029))</f>
        <v>UPI</v>
      </c>
      <c r="U4029" s="16" t="str">
        <f aca="false">IF(L4029="Yes","Y",IF(L4029="No","N",L4029))</f>
        <v>N</v>
      </c>
      <c r="V4029" s="19" t="n">
        <f aca="false">ROUND(R4029*Q4029*(1-S4029),2)</f>
        <v>520.2</v>
      </c>
      <c r="W4029" s="16" t="str">
        <f aca="false">_xlfn.XLOOKUP(D4029,products!$A$2:$A$61,products!$C$2:$C$61,"Not found")</f>
        <v>Beauty</v>
      </c>
    </row>
    <row r="4030" customFormat="false" ht="15" hidden="false" customHeight="false" outlineLevel="0" collapsed="false">
      <c r="A4030" s="16" t="s">
        <v>5404</v>
      </c>
      <c r="B4030" s="16" t="s">
        <v>5392</v>
      </c>
      <c r="C4030" s="16" t="s">
        <v>718</v>
      </c>
      <c r="D4030" s="16" t="s">
        <v>165</v>
      </c>
      <c r="E4030" s="16" t="n">
        <v>1</v>
      </c>
      <c r="F4030" s="16" t="n">
        <v>883</v>
      </c>
      <c r="G4030" s="16" t="n">
        <v>0.1</v>
      </c>
      <c r="H4030" s="16" t="s">
        <v>39</v>
      </c>
      <c r="I4030" s="16" t="s">
        <v>60</v>
      </c>
      <c r="J4030" s="16" t="n">
        <v>3</v>
      </c>
      <c r="K4030" s="16"/>
      <c r="L4030" s="16" t="s">
        <v>41</v>
      </c>
      <c r="M4030" s="18" t="n">
        <f aca="false">IF(ISNUMBER(B4030),B4030,IF(MID(B4030,3,1)="-",DATE(VALUE(RIGHT(B4030,4)),VALUE(MID(B4030,4,2)),VALUE(LEFT(B4030,2))),DATE(VALUE(LEFT(B4030,4)),VALUE(MID(B4030,6,2)),VALUE(RIGHT(B4030,2)))))</f>
        <v>45968</v>
      </c>
      <c r="N4030" s="16" t="n">
        <f aca="false">MONTH(M4030)</f>
        <v>11</v>
      </c>
      <c r="O4030" s="16" t="str">
        <f aca="false">PROPER(TRIM(H4030))</f>
        <v>Delhi</v>
      </c>
      <c r="P4030" s="16" t="str">
        <f aca="false">IFERROR(VLOOKUP(O4030,city_map!$A$2:$B$6,2,FALSE()),O4030)</f>
        <v>Delhi</v>
      </c>
      <c r="Q4030" s="16" t="n">
        <f aca="false">IF(ISNUMBER(F4030),F4030,VALUE(SUBSTITUTE(SUBSTITUTE(F4030,"₹",""),",","")))</f>
        <v>883</v>
      </c>
      <c r="R4030" s="16" t="n">
        <f aca="false">IF(E4030=99,1,E4030)</f>
        <v>1</v>
      </c>
      <c r="S4030" s="16" t="n">
        <f aca="false">IF(G4030="",0,G4030)</f>
        <v>0.1</v>
      </c>
      <c r="T4030" s="16" t="str">
        <f aca="false">IF(I4030="","Unknown",IF(I4030="upi","UPI",I4030))</f>
        <v>UPI</v>
      </c>
      <c r="U4030" s="16" t="str">
        <f aca="false">IF(L4030="Yes","Y",IF(L4030="No","N",L4030))</f>
        <v>N</v>
      </c>
      <c r="V4030" s="19" t="n">
        <f aca="false">ROUND(R4030*Q4030*(1-S4030),2)</f>
        <v>794.7</v>
      </c>
      <c r="W4030" s="16" t="str">
        <f aca="false">_xlfn.XLOOKUP(D4030,products!$A$2:$A$61,products!$C$2:$C$61,"Not found")</f>
        <v>Electronics</v>
      </c>
    </row>
    <row r="4031" customFormat="false" ht="15" hidden="false" customHeight="false" outlineLevel="0" collapsed="false">
      <c r="A4031" s="16" t="s">
        <v>5405</v>
      </c>
      <c r="B4031" s="16" t="s">
        <v>5392</v>
      </c>
      <c r="C4031" s="16" t="s">
        <v>753</v>
      </c>
      <c r="D4031" s="16" t="s">
        <v>160</v>
      </c>
      <c r="E4031" s="16" t="n">
        <v>1</v>
      </c>
      <c r="F4031" s="16" t="n">
        <v>1867</v>
      </c>
      <c r="G4031" s="16" t="n">
        <v>0.3</v>
      </c>
      <c r="H4031" s="16" t="s">
        <v>67</v>
      </c>
      <c r="I4031" s="16" t="s">
        <v>60</v>
      </c>
      <c r="J4031" s="16" t="n">
        <v>4</v>
      </c>
      <c r="K4031" s="16" t="n">
        <v>5</v>
      </c>
      <c r="L4031" s="16" t="s">
        <v>41</v>
      </c>
      <c r="M4031" s="18" t="n">
        <f aca="false">IF(ISNUMBER(B4031),B4031,IF(MID(B4031,3,1)="-",DATE(VALUE(RIGHT(B4031,4)),VALUE(MID(B4031,4,2)),VALUE(LEFT(B4031,2))),DATE(VALUE(LEFT(B4031,4)),VALUE(MID(B4031,6,2)),VALUE(RIGHT(B4031,2)))))</f>
        <v>45968</v>
      </c>
      <c r="N4031" s="16" t="n">
        <f aca="false">MONTH(M4031)</f>
        <v>11</v>
      </c>
      <c r="O4031" s="16" t="str">
        <f aca="false">PROPER(TRIM(H4031))</f>
        <v>Kolkata</v>
      </c>
      <c r="P4031" s="16" t="str">
        <f aca="false">IFERROR(VLOOKUP(O4031,city_map!$A$2:$B$6,2,FALSE()),O4031)</f>
        <v>Kolkata</v>
      </c>
      <c r="Q4031" s="16" t="n">
        <f aca="false">IF(ISNUMBER(F4031),F4031,VALUE(SUBSTITUTE(SUBSTITUTE(F4031,"₹",""),",","")))</f>
        <v>1867</v>
      </c>
      <c r="R4031" s="16" t="n">
        <f aca="false">IF(E4031=99,1,E4031)</f>
        <v>1</v>
      </c>
      <c r="S4031" s="16" t="n">
        <f aca="false">IF(G4031="",0,G4031)</f>
        <v>0.3</v>
      </c>
      <c r="T4031" s="16" t="str">
        <f aca="false">IF(I4031="","Unknown",IF(I4031="upi","UPI",I4031))</f>
        <v>UPI</v>
      </c>
      <c r="U4031" s="16" t="str">
        <f aca="false">IF(L4031="Yes","Y",IF(L4031="No","N",L4031))</f>
        <v>N</v>
      </c>
      <c r="V4031" s="19" t="n">
        <f aca="false">ROUND(R4031*Q4031*(1-S4031),2)</f>
        <v>1306.9</v>
      </c>
      <c r="W4031" s="16" t="str">
        <f aca="false">_xlfn.XLOOKUP(D4031,products!$A$2:$A$61,products!$C$2:$C$61,"Not found")</f>
        <v>Fashion</v>
      </c>
    </row>
    <row r="4032" customFormat="false" ht="15" hidden="false" customHeight="false" outlineLevel="0" collapsed="false">
      <c r="A4032" s="16" t="s">
        <v>5406</v>
      </c>
      <c r="B4032" s="16" t="s">
        <v>5392</v>
      </c>
      <c r="C4032" s="16" t="s">
        <v>2747</v>
      </c>
      <c r="D4032" s="16" t="s">
        <v>126</v>
      </c>
      <c r="E4032" s="16" t="n">
        <v>2</v>
      </c>
      <c r="F4032" s="16" t="n">
        <v>415</v>
      </c>
      <c r="G4032" s="16" t="n">
        <v>0.15</v>
      </c>
      <c r="H4032" s="16" t="s">
        <v>208</v>
      </c>
      <c r="I4032" s="16" t="s">
        <v>60</v>
      </c>
      <c r="J4032" s="16" t="n">
        <v>6</v>
      </c>
      <c r="K4032" s="16" t="n">
        <v>4</v>
      </c>
      <c r="L4032" s="16" t="s">
        <v>41</v>
      </c>
      <c r="M4032" s="18" t="n">
        <f aca="false">IF(ISNUMBER(B4032),B4032,IF(MID(B4032,3,1)="-",DATE(VALUE(RIGHT(B4032,4)),VALUE(MID(B4032,4,2)),VALUE(LEFT(B4032,2))),DATE(VALUE(LEFT(B4032,4)),VALUE(MID(B4032,6,2)),VALUE(RIGHT(B4032,2)))))</f>
        <v>45968</v>
      </c>
      <c r="N4032" s="16" t="n">
        <f aca="false">MONTH(M4032)</f>
        <v>11</v>
      </c>
      <c r="O4032" s="16" t="str">
        <f aca="false">PROPER(TRIM(H4032))</f>
        <v>Jaipur</v>
      </c>
      <c r="P4032" s="16" t="str">
        <f aca="false">IFERROR(VLOOKUP(O4032,city_map!$A$2:$B$6,2,FALSE()),O4032)</f>
        <v>Jaipur</v>
      </c>
      <c r="Q4032" s="16" t="n">
        <f aca="false">IF(ISNUMBER(F4032),F4032,VALUE(SUBSTITUTE(SUBSTITUTE(F4032,"₹",""),",","")))</f>
        <v>415</v>
      </c>
      <c r="R4032" s="16" t="n">
        <f aca="false">IF(E4032=99,1,E4032)</f>
        <v>2</v>
      </c>
      <c r="S4032" s="16" t="n">
        <f aca="false">IF(G4032="",0,G4032)</f>
        <v>0.15</v>
      </c>
      <c r="T4032" s="16" t="str">
        <f aca="false">IF(I4032="","Unknown",IF(I4032="upi","UPI",I4032))</f>
        <v>UPI</v>
      </c>
      <c r="U4032" s="16" t="str">
        <f aca="false">IF(L4032="Yes","Y",IF(L4032="No","N",L4032))</f>
        <v>N</v>
      </c>
      <c r="V4032" s="19" t="n">
        <f aca="false">ROUND(R4032*Q4032*(1-S4032),2)</f>
        <v>705.5</v>
      </c>
      <c r="W4032" s="16" t="str">
        <f aca="false">_xlfn.XLOOKUP(D4032,products!$A$2:$A$61,products!$C$2:$C$61,"Not found")</f>
        <v>Home</v>
      </c>
    </row>
    <row r="4033" customFormat="false" ht="15" hidden="false" customHeight="false" outlineLevel="0" collapsed="false">
      <c r="A4033" s="16" t="s">
        <v>5407</v>
      </c>
      <c r="B4033" s="16" t="s">
        <v>5392</v>
      </c>
      <c r="C4033" s="16" t="s">
        <v>1164</v>
      </c>
      <c r="D4033" s="16" t="s">
        <v>77</v>
      </c>
      <c r="E4033" s="16" t="n">
        <v>3</v>
      </c>
      <c r="F4033" s="16" t="n">
        <v>353</v>
      </c>
      <c r="G4033" s="16" t="n">
        <v>0.15</v>
      </c>
      <c r="H4033" s="16" t="s">
        <v>89</v>
      </c>
      <c r="I4033" s="16" t="s">
        <v>40</v>
      </c>
      <c r="J4033" s="16" t="n">
        <v>4</v>
      </c>
      <c r="K4033" s="16" t="n">
        <v>4</v>
      </c>
      <c r="L4033" s="16" t="s">
        <v>41</v>
      </c>
      <c r="M4033" s="18" t="n">
        <f aca="false">IF(ISNUMBER(B4033),B4033,IF(MID(B4033,3,1)="-",DATE(VALUE(RIGHT(B4033,4)),VALUE(MID(B4033,4,2)),VALUE(LEFT(B4033,2))),DATE(VALUE(LEFT(B4033,4)),VALUE(MID(B4033,6,2)),VALUE(RIGHT(B4033,2)))))</f>
        <v>45968</v>
      </c>
      <c r="N4033" s="16" t="n">
        <f aca="false">MONTH(M4033)</f>
        <v>11</v>
      </c>
      <c r="O4033" s="16" t="str">
        <f aca="false">PROPER(TRIM(H4033))</f>
        <v>Ahmedabad</v>
      </c>
      <c r="P4033" s="16" t="str">
        <f aca="false">IFERROR(VLOOKUP(O4033,city_map!$A$2:$B$6,2,FALSE()),O4033)</f>
        <v>Ahmedabad</v>
      </c>
      <c r="Q4033" s="16" t="n">
        <f aca="false">IF(ISNUMBER(F4033),F4033,VALUE(SUBSTITUTE(SUBSTITUTE(F4033,"₹",""),",","")))</f>
        <v>353</v>
      </c>
      <c r="R4033" s="16" t="n">
        <f aca="false">IF(E4033=99,1,E4033)</f>
        <v>3</v>
      </c>
      <c r="S4033" s="16" t="n">
        <f aca="false">IF(G4033="",0,G4033)</f>
        <v>0.15</v>
      </c>
      <c r="T4033" s="16" t="str">
        <f aca="false">IF(I4033="","Unknown",IF(I4033="upi","UPI",I4033))</f>
        <v>COD</v>
      </c>
      <c r="U4033" s="16" t="str">
        <f aca="false">IF(L4033="Yes","Y",IF(L4033="No","N",L4033))</f>
        <v>N</v>
      </c>
      <c r="V4033" s="19" t="n">
        <f aca="false">ROUND(R4033*Q4033*(1-S4033),2)</f>
        <v>900.15</v>
      </c>
      <c r="W4033" s="16" t="str">
        <f aca="false">_xlfn.XLOOKUP(D4033,products!$A$2:$A$61,products!$C$2:$C$61,"Not found")</f>
        <v>Books</v>
      </c>
    </row>
    <row r="4034" customFormat="false" ht="15" hidden="false" customHeight="false" outlineLevel="0" collapsed="false">
      <c r="A4034" s="16" t="s">
        <v>5408</v>
      </c>
      <c r="B4034" s="16" t="s">
        <v>5392</v>
      </c>
      <c r="C4034" s="16" t="s">
        <v>531</v>
      </c>
      <c r="D4034" s="16" t="s">
        <v>184</v>
      </c>
      <c r="E4034" s="16" t="n">
        <v>2</v>
      </c>
      <c r="F4034" s="16" t="n">
        <v>1240</v>
      </c>
      <c r="G4034" s="16" t="n">
        <v>0.15</v>
      </c>
      <c r="H4034" s="16" t="s">
        <v>46</v>
      </c>
      <c r="I4034" s="16" t="s">
        <v>60</v>
      </c>
      <c r="J4034" s="16" t="n">
        <v>4</v>
      </c>
      <c r="K4034" s="16" t="n">
        <v>4</v>
      </c>
      <c r="L4034" s="16" t="s">
        <v>41</v>
      </c>
      <c r="M4034" s="18" t="n">
        <f aca="false">IF(ISNUMBER(B4034),B4034,IF(MID(B4034,3,1)="-",DATE(VALUE(RIGHT(B4034,4)),VALUE(MID(B4034,4,2)),VALUE(LEFT(B4034,2))),DATE(VALUE(LEFT(B4034,4)),VALUE(MID(B4034,6,2)),VALUE(RIGHT(B4034,2)))))</f>
        <v>45968</v>
      </c>
      <c r="N4034" s="16" t="n">
        <f aca="false">MONTH(M4034)</f>
        <v>11</v>
      </c>
      <c r="O4034" s="16" t="str">
        <f aca="false">PROPER(TRIM(H4034))</f>
        <v>Chennai</v>
      </c>
      <c r="P4034" s="16" t="str">
        <f aca="false">IFERROR(VLOOKUP(O4034,city_map!$A$2:$B$6,2,FALSE()),O4034)</f>
        <v>Chennai</v>
      </c>
      <c r="Q4034" s="16" t="n">
        <f aca="false">IF(ISNUMBER(F4034),F4034,VALUE(SUBSTITUTE(SUBSTITUTE(F4034,"₹",""),",","")))</f>
        <v>1240</v>
      </c>
      <c r="R4034" s="16" t="n">
        <f aca="false">IF(E4034=99,1,E4034)</f>
        <v>2</v>
      </c>
      <c r="S4034" s="16" t="n">
        <f aca="false">IF(G4034="",0,G4034)</f>
        <v>0.15</v>
      </c>
      <c r="T4034" s="16" t="str">
        <f aca="false">IF(I4034="","Unknown",IF(I4034="upi","UPI",I4034))</f>
        <v>UPI</v>
      </c>
      <c r="U4034" s="16" t="str">
        <f aca="false">IF(L4034="Yes","Y",IF(L4034="No","N",L4034))</f>
        <v>N</v>
      </c>
      <c r="V4034" s="19" t="n">
        <f aca="false">ROUND(R4034*Q4034*(1-S4034),2)</f>
        <v>2108</v>
      </c>
      <c r="W4034" s="16" t="str">
        <f aca="false">_xlfn.XLOOKUP(D4034,products!$A$2:$A$61,products!$C$2:$C$61,"Not found")</f>
        <v>Home</v>
      </c>
    </row>
    <row r="4035" customFormat="false" ht="15" hidden="false" customHeight="false" outlineLevel="0" collapsed="false">
      <c r="A4035" s="16" t="s">
        <v>5409</v>
      </c>
      <c r="B4035" s="16" t="s">
        <v>5392</v>
      </c>
      <c r="C4035" s="16" t="s">
        <v>959</v>
      </c>
      <c r="D4035" s="16" t="s">
        <v>146</v>
      </c>
      <c r="E4035" s="16" t="n">
        <v>1</v>
      </c>
      <c r="F4035" s="16" t="n">
        <v>453</v>
      </c>
      <c r="G4035" s="16" t="n">
        <v>0.15</v>
      </c>
      <c r="H4035" s="16" t="s">
        <v>67</v>
      </c>
      <c r="I4035" s="16" t="s">
        <v>60</v>
      </c>
      <c r="J4035" s="16" t="n">
        <v>4</v>
      </c>
      <c r="K4035" s="16" t="n">
        <v>4</v>
      </c>
      <c r="L4035" s="16" t="s">
        <v>41</v>
      </c>
      <c r="M4035" s="18" t="n">
        <f aca="false">IF(ISNUMBER(B4035),B4035,IF(MID(B4035,3,1)="-",DATE(VALUE(RIGHT(B4035,4)),VALUE(MID(B4035,4,2)),VALUE(LEFT(B4035,2))),DATE(VALUE(LEFT(B4035,4)),VALUE(MID(B4035,6,2)),VALUE(RIGHT(B4035,2)))))</f>
        <v>45968</v>
      </c>
      <c r="N4035" s="16" t="n">
        <f aca="false">MONTH(M4035)</f>
        <v>11</v>
      </c>
      <c r="O4035" s="16" t="str">
        <f aca="false">PROPER(TRIM(H4035))</f>
        <v>Kolkata</v>
      </c>
      <c r="P4035" s="16" t="str">
        <f aca="false">IFERROR(VLOOKUP(O4035,city_map!$A$2:$B$6,2,FALSE()),O4035)</f>
        <v>Kolkata</v>
      </c>
      <c r="Q4035" s="16" t="n">
        <f aca="false">IF(ISNUMBER(F4035),F4035,VALUE(SUBSTITUTE(SUBSTITUTE(F4035,"₹",""),",","")))</f>
        <v>453</v>
      </c>
      <c r="R4035" s="16" t="n">
        <f aca="false">IF(E4035=99,1,E4035)</f>
        <v>1</v>
      </c>
      <c r="S4035" s="16" t="n">
        <f aca="false">IF(G4035="",0,G4035)</f>
        <v>0.15</v>
      </c>
      <c r="T4035" s="16" t="str">
        <f aca="false">IF(I4035="","Unknown",IF(I4035="upi","UPI",I4035))</f>
        <v>UPI</v>
      </c>
      <c r="U4035" s="16" t="str">
        <f aca="false">IF(L4035="Yes","Y",IF(L4035="No","N",L4035))</f>
        <v>N</v>
      </c>
      <c r="V4035" s="19" t="n">
        <f aca="false">ROUND(R4035*Q4035*(1-S4035),2)</f>
        <v>385.05</v>
      </c>
      <c r="W4035" s="16" t="str">
        <f aca="false">_xlfn.XLOOKUP(D4035,products!$A$2:$A$61,products!$C$2:$C$61,"Not found")</f>
        <v>Beauty</v>
      </c>
    </row>
    <row r="4036" customFormat="false" ht="15" hidden="false" customHeight="false" outlineLevel="0" collapsed="false">
      <c r="A4036" s="16" t="s">
        <v>5410</v>
      </c>
      <c r="B4036" s="16" t="s">
        <v>5392</v>
      </c>
      <c r="C4036" s="16" t="s">
        <v>515</v>
      </c>
      <c r="D4036" s="16" t="s">
        <v>51</v>
      </c>
      <c r="E4036" s="16" t="n">
        <v>1</v>
      </c>
      <c r="F4036" s="16" t="n">
        <v>2205</v>
      </c>
      <c r="G4036" s="16" t="n">
        <v>0.2</v>
      </c>
      <c r="H4036" s="16" t="s">
        <v>39</v>
      </c>
      <c r="I4036" s="16" t="s">
        <v>40</v>
      </c>
      <c r="J4036" s="16" t="n">
        <v>5</v>
      </c>
      <c r="K4036" s="16" t="n">
        <v>4</v>
      </c>
      <c r="L4036" s="16" t="s">
        <v>41</v>
      </c>
      <c r="M4036" s="18" t="n">
        <f aca="false">IF(ISNUMBER(B4036),B4036,IF(MID(B4036,3,1)="-",DATE(VALUE(RIGHT(B4036,4)),VALUE(MID(B4036,4,2)),VALUE(LEFT(B4036,2))),DATE(VALUE(LEFT(B4036,4)),VALUE(MID(B4036,6,2)),VALUE(RIGHT(B4036,2)))))</f>
        <v>45968</v>
      </c>
      <c r="N4036" s="16" t="n">
        <f aca="false">MONTH(M4036)</f>
        <v>11</v>
      </c>
      <c r="O4036" s="16" t="str">
        <f aca="false">PROPER(TRIM(H4036))</f>
        <v>Delhi</v>
      </c>
      <c r="P4036" s="16" t="str">
        <f aca="false">IFERROR(VLOOKUP(O4036,city_map!$A$2:$B$6,2,FALSE()),O4036)</f>
        <v>Delhi</v>
      </c>
      <c r="Q4036" s="16" t="n">
        <f aca="false">IF(ISNUMBER(F4036),F4036,VALUE(SUBSTITUTE(SUBSTITUTE(F4036,"₹",""),",","")))</f>
        <v>2205</v>
      </c>
      <c r="R4036" s="16" t="n">
        <f aca="false">IF(E4036=99,1,E4036)</f>
        <v>1</v>
      </c>
      <c r="S4036" s="16" t="n">
        <f aca="false">IF(G4036="",0,G4036)</f>
        <v>0.2</v>
      </c>
      <c r="T4036" s="16" t="str">
        <f aca="false">IF(I4036="","Unknown",IF(I4036="upi","UPI",I4036))</f>
        <v>COD</v>
      </c>
      <c r="U4036" s="16" t="str">
        <f aca="false">IF(L4036="Yes","Y",IF(L4036="No","N",L4036))</f>
        <v>N</v>
      </c>
      <c r="V4036" s="19" t="n">
        <f aca="false">ROUND(R4036*Q4036*(1-S4036),2)</f>
        <v>1764</v>
      </c>
      <c r="W4036" s="16" t="str">
        <f aca="false">_xlfn.XLOOKUP(D4036,products!$A$2:$A$61,products!$C$2:$C$61,"Not found")</f>
        <v>Fashion</v>
      </c>
    </row>
    <row r="4037" customFormat="false" ht="15" hidden="false" customHeight="false" outlineLevel="0" collapsed="false">
      <c r="A4037" s="16" t="s">
        <v>5411</v>
      </c>
      <c r="B4037" s="16" t="s">
        <v>5392</v>
      </c>
      <c r="C4037" s="16" t="s">
        <v>284</v>
      </c>
      <c r="D4037" s="16" t="s">
        <v>291</v>
      </c>
      <c r="E4037" s="16" t="n">
        <v>2</v>
      </c>
      <c r="F4037" s="16" t="n">
        <v>1155</v>
      </c>
      <c r="G4037" s="16" t="n">
        <v>0.1</v>
      </c>
      <c r="H4037" s="16" t="s">
        <v>112</v>
      </c>
      <c r="I4037" s="16" t="s">
        <v>60</v>
      </c>
      <c r="J4037" s="16" t="n">
        <v>5</v>
      </c>
      <c r="K4037" s="16" t="n">
        <v>5</v>
      </c>
      <c r="L4037" s="16" t="s">
        <v>41</v>
      </c>
      <c r="M4037" s="18" t="n">
        <f aca="false">IF(ISNUMBER(B4037),B4037,IF(MID(B4037,3,1)="-",DATE(VALUE(RIGHT(B4037,4)),VALUE(MID(B4037,4,2)),VALUE(LEFT(B4037,2))),DATE(VALUE(LEFT(B4037,4)),VALUE(MID(B4037,6,2)),VALUE(RIGHT(B4037,2)))))</f>
        <v>45968</v>
      </c>
      <c r="N4037" s="16" t="n">
        <f aca="false">MONTH(M4037)</f>
        <v>11</v>
      </c>
      <c r="O4037" s="16" t="str">
        <f aca="false">PROPER(TRIM(H4037))</f>
        <v>Mumbai</v>
      </c>
      <c r="P4037" s="16" t="str">
        <f aca="false">IFERROR(VLOOKUP(O4037,city_map!$A$2:$B$6,2,FALSE()),O4037)</f>
        <v>Mumbai</v>
      </c>
      <c r="Q4037" s="16" t="n">
        <f aca="false">IF(ISNUMBER(F4037),F4037,VALUE(SUBSTITUTE(SUBSTITUTE(F4037,"₹",""),",","")))</f>
        <v>1155</v>
      </c>
      <c r="R4037" s="16" t="n">
        <f aca="false">IF(E4037=99,1,E4037)</f>
        <v>2</v>
      </c>
      <c r="S4037" s="16" t="n">
        <f aca="false">IF(G4037="",0,G4037)</f>
        <v>0.1</v>
      </c>
      <c r="T4037" s="16" t="str">
        <f aca="false">IF(I4037="","Unknown",IF(I4037="upi","UPI",I4037))</f>
        <v>UPI</v>
      </c>
      <c r="U4037" s="16" t="str">
        <f aca="false">IF(L4037="Yes","Y",IF(L4037="No","N",L4037))</f>
        <v>N</v>
      </c>
      <c r="V4037" s="19" t="n">
        <f aca="false">ROUND(R4037*Q4037*(1-S4037),2)</f>
        <v>2079</v>
      </c>
      <c r="W4037" s="16" t="str">
        <f aca="false">_xlfn.XLOOKUP(D4037,products!$A$2:$A$61,products!$C$2:$C$61,"Not found")</f>
        <v>Electronics</v>
      </c>
    </row>
    <row r="4038" customFormat="false" ht="15" hidden="false" customHeight="false" outlineLevel="0" collapsed="false">
      <c r="A4038" s="16" t="s">
        <v>5412</v>
      </c>
      <c r="B4038" s="16" t="s">
        <v>5392</v>
      </c>
      <c r="C4038" s="16" t="s">
        <v>132</v>
      </c>
      <c r="D4038" s="16" t="s">
        <v>63</v>
      </c>
      <c r="E4038" s="16" t="n">
        <v>1</v>
      </c>
      <c r="F4038" s="16" t="n">
        <v>1510</v>
      </c>
      <c r="G4038" s="16" t="n">
        <v>0.15</v>
      </c>
      <c r="H4038" s="16" t="s">
        <v>130</v>
      </c>
      <c r="I4038" s="16" t="s">
        <v>40</v>
      </c>
      <c r="J4038" s="16" t="n">
        <v>5</v>
      </c>
      <c r="K4038" s="16" t="n">
        <v>4</v>
      </c>
      <c r="L4038" s="16" t="s">
        <v>41</v>
      </c>
      <c r="M4038" s="18" t="n">
        <f aca="false">IF(ISNUMBER(B4038),B4038,IF(MID(B4038,3,1)="-",DATE(VALUE(RIGHT(B4038,4)),VALUE(MID(B4038,4,2)),VALUE(LEFT(B4038,2))),DATE(VALUE(LEFT(B4038,4)),VALUE(MID(B4038,6,2)),VALUE(RIGHT(B4038,2)))))</f>
        <v>45968</v>
      </c>
      <c r="N4038" s="16" t="n">
        <f aca="false">MONTH(M4038)</f>
        <v>11</v>
      </c>
      <c r="O4038" s="16" t="str">
        <f aca="false">PROPER(TRIM(H4038))</f>
        <v>Bengaluru</v>
      </c>
      <c r="P4038" s="16" t="str">
        <f aca="false">IFERROR(VLOOKUP(O4038,city_map!$A$2:$B$6,2,FALSE()),O4038)</f>
        <v>Bengaluru</v>
      </c>
      <c r="Q4038" s="16" t="n">
        <f aca="false">IF(ISNUMBER(F4038),F4038,VALUE(SUBSTITUTE(SUBSTITUTE(F4038,"₹",""),",","")))</f>
        <v>1510</v>
      </c>
      <c r="R4038" s="16" t="n">
        <f aca="false">IF(E4038=99,1,E4038)</f>
        <v>1</v>
      </c>
      <c r="S4038" s="16" t="n">
        <f aca="false">IF(G4038="",0,G4038)</f>
        <v>0.15</v>
      </c>
      <c r="T4038" s="16" t="str">
        <f aca="false">IF(I4038="","Unknown",IF(I4038="upi","UPI",I4038))</f>
        <v>COD</v>
      </c>
      <c r="U4038" s="16" t="str">
        <f aca="false">IF(L4038="Yes","Y",IF(L4038="No","N",L4038))</f>
        <v>N</v>
      </c>
      <c r="V4038" s="19" t="n">
        <f aca="false">ROUND(R4038*Q4038*(1-S4038),2)</f>
        <v>1283.5</v>
      </c>
      <c r="W4038" s="16" t="str">
        <f aca="false">_xlfn.XLOOKUP(D4038,products!$A$2:$A$61,products!$C$2:$C$61,"Not found")</f>
        <v>Fashion</v>
      </c>
    </row>
    <row r="4039" customFormat="false" ht="15" hidden="false" customHeight="false" outlineLevel="0" collapsed="false">
      <c r="A4039" s="16" t="s">
        <v>5413</v>
      </c>
      <c r="B4039" s="16" t="s">
        <v>5414</v>
      </c>
      <c r="C4039" s="16" t="s">
        <v>2425</v>
      </c>
      <c r="D4039" s="16" t="s">
        <v>77</v>
      </c>
      <c r="E4039" s="16" t="n">
        <v>4</v>
      </c>
      <c r="F4039" s="16" t="n">
        <v>346</v>
      </c>
      <c r="G4039" s="16" t="n">
        <v>0.2</v>
      </c>
      <c r="H4039" s="16" t="s">
        <v>70</v>
      </c>
      <c r="I4039" s="16" t="s">
        <v>40</v>
      </c>
      <c r="J4039" s="16" t="n">
        <v>7</v>
      </c>
      <c r="K4039" s="16" t="n">
        <v>2</v>
      </c>
      <c r="L4039" s="16" t="s">
        <v>57</v>
      </c>
      <c r="M4039" s="18" t="n">
        <f aca="false">IF(ISNUMBER(B4039),B4039,IF(MID(B4039,3,1)="-",DATE(VALUE(RIGHT(B4039,4)),VALUE(MID(B4039,4,2)),VALUE(LEFT(B4039,2))),DATE(VALUE(LEFT(B4039,4)),VALUE(MID(B4039,6,2)),VALUE(RIGHT(B4039,2)))))</f>
        <v>45969</v>
      </c>
      <c r="N4039" s="16" t="n">
        <f aca="false">MONTH(M4039)</f>
        <v>11</v>
      </c>
      <c r="O4039" s="16" t="str">
        <f aca="false">PROPER(TRIM(H4039))</f>
        <v>Pune</v>
      </c>
      <c r="P4039" s="16" t="str">
        <f aca="false">IFERROR(VLOOKUP(O4039,city_map!$A$2:$B$6,2,FALSE()),O4039)</f>
        <v>Pune</v>
      </c>
      <c r="Q4039" s="16" t="n">
        <f aca="false">IF(ISNUMBER(F4039),F4039,VALUE(SUBSTITUTE(SUBSTITUTE(F4039,"₹",""),",","")))</f>
        <v>346</v>
      </c>
      <c r="R4039" s="16" t="n">
        <f aca="false">IF(E4039=99,1,E4039)</f>
        <v>4</v>
      </c>
      <c r="S4039" s="16" t="n">
        <f aca="false">IF(G4039="",0,G4039)</f>
        <v>0.2</v>
      </c>
      <c r="T4039" s="16" t="str">
        <f aca="false">IF(I4039="","Unknown",IF(I4039="upi","UPI",I4039))</f>
        <v>COD</v>
      </c>
      <c r="U4039" s="16" t="str">
        <f aca="false">IF(L4039="Yes","Y",IF(L4039="No","N",L4039))</f>
        <v>Y</v>
      </c>
      <c r="V4039" s="19" t="n">
        <f aca="false">ROUND(R4039*Q4039*(1-S4039),2)</f>
        <v>1107.2</v>
      </c>
      <c r="W4039" s="16" t="str">
        <f aca="false">_xlfn.XLOOKUP(D4039,products!$A$2:$A$61,products!$C$2:$C$61,"Not found")</f>
        <v>Books</v>
      </c>
    </row>
    <row r="4040" customFormat="false" ht="15" hidden="false" customHeight="false" outlineLevel="0" collapsed="false">
      <c r="A4040" s="16" t="s">
        <v>5415</v>
      </c>
      <c r="B4040" s="16" t="s">
        <v>5414</v>
      </c>
      <c r="C4040" s="16" t="s">
        <v>1251</v>
      </c>
      <c r="D4040" s="16" t="s">
        <v>179</v>
      </c>
      <c r="E4040" s="16" t="n">
        <v>1</v>
      </c>
      <c r="F4040" s="16" t="n">
        <v>2380</v>
      </c>
      <c r="G4040" s="16" t="n">
        <v>0.25</v>
      </c>
      <c r="H4040" s="16" t="s">
        <v>46</v>
      </c>
      <c r="I4040" s="16" t="s">
        <v>71</v>
      </c>
      <c r="J4040" s="16" t="n">
        <v>5</v>
      </c>
      <c r="K4040" s="16" t="n">
        <v>4</v>
      </c>
      <c r="L4040" s="16" t="s">
        <v>41</v>
      </c>
      <c r="M4040" s="18" t="n">
        <f aca="false">IF(ISNUMBER(B4040),B4040,IF(MID(B4040,3,1)="-",DATE(VALUE(RIGHT(B4040,4)),VALUE(MID(B4040,4,2)),VALUE(LEFT(B4040,2))),DATE(VALUE(LEFT(B4040,4)),VALUE(MID(B4040,6,2)),VALUE(RIGHT(B4040,2)))))</f>
        <v>45969</v>
      </c>
      <c r="N4040" s="16" t="n">
        <f aca="false">MONTH(M4040)</f>
        <v>11</v>
      </c>
      <c r="O4040" s="16" t="str">
        <f aca="false">PROPER(TRIM(H4040))</f>
        <v>Chennai</v>
      </c>
      <c r="P4040" s="16" t="str">
        <f aca="false">IFERROR(VLOOKUP(O4040,city_map!$A$2:$B$6,2,FALSE()),O4040)</f>
        <v>Chennai</v>
      </c>
      <c r="Q4040" s="16" t="n">
        <f aca="false">IF(ISNUMBER(F4040),F4040,VALUE(SUBSTITUTE(SUBSTITUTE(F4040,"₹",""),",","")))</f>
        <v>2380</v>
      </c>
      <c r="R4040" s="16" t="n">
        <f aca="false">IF(E4040=99,1,E4040)</f>
        <v>1</v>
      </c>
      <c r="S4040" s="16" t="n">
        <f aca="false">IF(G4040="",0,G4040)</f>
        <v>0.25</v>
      </c>
      <c r="T4040" s="16" t="str">
        <f aca="false">IF(I4040="","Unknown",IF(I4040="upi","UPI",I4040))</f>
        <v>Credit Card</v>
      </c>
      <c r="U4040" s="16" t="str">
        <f aca="false">IF(L4040="Yes","Y",IF(L4040="No","N",L4040))</f>
        <v>N</v>
      </c>
      <c r="V4040" s="19" t="n">
        <f aca="false">ROUND(R4040*Q4040*(1-S4040),2)</f>
        <v>1785</v>
      </c>
      <c r="W4040" s="16" t="str">
        <f aca="false">_xlfn.XLOOKUP(D4040,products!$A$2:$A$61,products!$C$2:$C$61,"Not found")</f>
        <v>Electronics</v>
      </c>
    </row>
    <row r="4041" customFormat="false" ht="15" hidden="false" customHeight="false" outlineLevel="0" collapsed="false">
      <c r="A4041" s="16" t="s">
        <v>5416</v>
      </c>
      <c r="B4041" s="16" t="s">
        <v>5414</v>
      </c>
      <c r="C4041" s="16" t="s">
        <v>1889</v>
      </c>
      <c r="D4041" s="16" t="s">
        <v>300</v>
      </c>
      <c r="E4041" s="16" t="n">
        <v>1</v>
      </c>
      <c r="F4041" s="16" t="n">
        <v>2605</v>
      </c>
      <c r="G4041" s="16" t="n">
        <v>0.15</v>
      </c>
      <c r="H4041" s="16" t="s">
        <v>112</v>
      </c>
      <c r="I4041" s="16" t="s">
        <v>71</v>
      </c>
      <c r="J4041" s="16" t="n">
        <v>4</v>
      </c>
      <c r="K4041" s="16" t="n">
        <v>3</v>
      </c>
      <c r="L4041" s="16" t="s">
        <v>41</v>
      </c>
      <c r="M4041" s="18" t="n">
        <f aca="false">IF(ISNUMBER(B4041),B4041,IF(MID(B4041,3,1)="-",DATE(VALUE(RIGHT(B4041,4)),VALUE(MID(B4041,4,2)),VALUE(LEFT(B4041,2))),DATE(VALUE(LEFT(B4041,4)),VALUE(MID(B4041,6,2)),VALUE(RIGHT(B4041,2)))))</f>
        <v>45969</v>
      </c>
      <c r="N4041" s="16" t="n">
        <f aca="false">MONTH(M4041)</f>
        <v>11</v>
      </c>
      <c r="O4041" s="16" t="str">
        <f aca="false">PROPER(TRIM(H4041))</f>
        <v>Mumbai</v>
      </c>
      <c r="P4041" s="16" t="str">
        <f aca="false">IFERROR(VLOOKUP(O4041,city_map!$A$2:$B$6,2,FALSE()),O4041)</f>
        <v>Mumbai</v>
      </c>
      <c r="Q4041" s="16" t="n">
        <f aca="false">IF(ISNUMBER(F4041),F4041,VALUE(SUBSTITUTE(SUBSTITUTE(F4041,"₹",""),",","")))</f>
        <v>2605</v>
      </c>
      <c r="R4041" s="16" t="n">
        <f aca="false">IF(E4041=99,1,E4041)</f>
        <v>1</v>
      </c>
      <c r="S4041" s="16" t="n">
        <f aca="false">IF(G4041="",0,G4041)</f>
        <v>0.15</v>
      </c>
      <c r="T4041" s="16" t="str">
        <f aca="false">IF(I4041="","Unknown",IF(I4041="upi","UPI",I4041))</f>
        <v>Credit Card</v>
      </c>
      <c r="U4041" s="16" t="str">
        <f aca="false">IF(L4041="Yes","Y",IF(L4041="No","N",L4041))</f>
        <v>N</v>
      </c>
      <c r="V4041" s="19" t="n">
        <f aca="false">ROUND(R4041*Q4041*(1-S4041),2)</f>
        <v>2214.25</v>
      </c>
      <c r="W4041" s="16" t="str">
        <f aca="false">_xlfn.XLOOKUP(D4041,products!$A$2:$A$61,products!$C$2:$C$61,"Not found")</f>
        <v>Home</v>
      </c>
    </row>
    <row r="4042" customFormat="false" ht="15" hidden="false" customHeight="false" outlineLevel="0" collapsed="false">
      <c r="A4042" s="16" t="s">
        <v>5417</v>
      </c>
      <c r="B4042" s="16" t="s">
        <v>5414</v>
      </c>
      <c r="C4042" s="16" t="s">
        <v>2383</v>
      </c>
      <c r="D4042" s="16" t="s">
        <v>341</v>
      </c>
      <c r="E4042" s="16" t="n">
        <v>3</v>
      </c>
      <c r="F4042" s="16" t="n">
        <v>1119</v>
      </c>
      <c r="G4042" s="16" t="n">
        <v>0.15</v>
      </c>
      <c r="H4042" s="16" t="s">
        <v>503</v>
      </c>
      <c r="I4042" s="16" t="s">
        <v>71</v>
      </c>
      <c r="J4042" s="16" t="n">
        <v>6</v>
      </c>
      <c r="K4042" s="16" t="n">
        <v>4</v>
      </c>
      <c r="L4042" s="16" t="s">
        <v>41</v>
      </c>
      <c r="M4042" s="18" t="n">
        <f aca="false">IF(ISNUMBER(B4042),B4042,IF(MID(B4042,3,1)="-",DATE(VALUE(RIGHT(B4042,4)),VALUE(MID(B4042,4,2)),VALUE(LEFT(B4042,2))),DATE(VALUE(LEFT(B4042,4)),VALUE(MID(B4042,6,2)),VALUE(RIGHT(B4042,2)))))</f>
        <v>45969</v>
      </c>
      <c r="N4042" s="16" t="n">
        <f aca="false">MONTH(M4042)</f>
        <v>11</v>
      </c>
      <c r="O4042" s="16" t="str">
        <f aca="false">PROPER(TRIM(H4042))</f>
        <v>Pune</v>
      </c>
      <c r="P4042" s="16" t="str">
        <f aca="false">IFERROR(VLOOKUP(O4042,city_map!$A$2:$B$6,2,FALSE()),O4042)</f>
        <v>Pune</v>
      </c>
      <c r="Q4042" s="16" t="n">
        <f aca="false">IF(ISNUMBER(F4042),F4042,VALUE(SUBSTITUTE(SUBSTITUTE(F4042,"₹",""),",","")))</f>
        <v>1119</v>
      </c>
      <c r="R4042" s="16" t="n">
        <f aca="false">IF(E4042=99,1,E4042)</f>
        <v>3</v>
      </c>
      <c r="S4042" s="16" t="n">
        <f aca="false">IF(G4042="",0,G4042)</f>
        <v>0.15</v>
      </c>
      <c r="T4042" s="16" t="str">
        <f aca="false">IF(I4042="","Unknown",IF(I4042="upi","UPI",I4042))</f>
        <v>Credit Card</v>
      </c>
      <c r="U4042" s="16" t="str">
        <f aca="false">IF(L4042="Yes","Y",IF(L4042="No","N",L4042))</f>
        <v>N</v>
      </c>
      <c r="V4042" s="19" t="n">
        <f aca="false">ROUND(R4042*Q4042*(1-S4042),2)</f>
        <v>2853.45</v>
      </c>
      <c r="W4042" s="16" t="str">
        <f aca="false">_xlfn.XLOOKUP(D4042,products!$A$2:$A$61,products!$C$2:$C$61,"Not found")</f>
        <v>Home</v>
      </c>
    </row>
    <row r="4043" customFormat="false" ht="15" hidden="false" customHeight="false" outlineLevel="0" collapsed="false">
      <c r="A4043" s="16" t="s">
        <v>5418</v>
      </c>
      <c r="B4043" s="16" t="s">
        <v>5414</v>
      </c>
      <c r="C4043" s="16" t="s">
        <v>570</v>
      </c>
      <c r="D4043" s="16" t="s">
        <v>291</v>
      </c>
      <c r="E4043" s="16" t="n">
        <v>3</v>
      </c>
      <c r="F4043" s="16" t="n">
        <v>1139</v>
      </c>
      <c r="G4043" s="16" t="n">
        <v>0.15</v>
      </c>
      <c r="H4043" s="16" t="s">
        <v>46</v>
      </c>
      <c r="I4043" s="16" t="s">
        <v>60</v>
      </c>
      <c r="J4043" s="16" t="n">
        <v>6</v>
      </c>
      <c r="K4043" s="16" t="n">
        <v>4</v>
      </c>
      <c r="L4043" s="16" t="s">
        <v>41</v>
      </c>
      <c r="M4043" s="18" t="n">
        <f aca="false">IF(ISNUMBER(B4043),B4043,IF(MID(B4043,3,1)="-",DATE(VALUE(RIGHT(B4043,4)),VALUE(MID(B4043,4,2)),VALUE(LEFT(B4043,2))),DATE(VALUE(LEFT(B4043,4)),VALUE(MID(B4043,6,2)),VALUE(RIGHT(B4043,2)))))</f>
        <v>45969</v>
      </c>
      <c r="N4043" s="16" t="n">
        <f aca="false">MONTH(M4043)</f>
        <v>11</v>
      </c>
      <c r="O4043" s="16" t="str">
        <f aca="false">PROPER(TRIM(H4043))</f>
        <v>Chennai</v>
      </c>
      <c r="P4043" s="16" t="str">
        <f aca="false">IFERROR(VLOOKUP(O4043,city_map!$A$2:$B$6,2,FALSE()),O4043)</f>
        <v>Chennai</v>
      </c>
      <c r="Q4043" s="16" t="n">
        <f aca="false">IF(ISNUMBER(F4043),F4043,VALUE(SUBSTITUTE(SUBSTITUTE(F4043,"₹",""),",","")))</f>
        <v>1139</v>
      </c>
      <c r="R4043" s="16" t="n">
        <f aca="false">IF(E4043=99,1,E4043)</f>
        <v>3</v>
      </c>
      <c r="S4043" s="16" t="n">
        <f aca="false">IF(G4043="",0,G4043)</f>
        <v>0.15</v>
      </c>
      <c r="T4043" s="16" t="str">
        <f aca="false">IF(I4043="","Unknown",IF(I4043="upi","UPI",I4043))</f>
        <v>UPI</v>
      </c>
      <c r="U4043" s="16" t="str">
        <f aca="false">IF(L4043="Yes","Y",IF(L4043="No","N",L4043))</f>
        <v>N</v>
      </c>
      <c r="V4043" s="19" t="n">
        <f aca="false">ROUND(R4043*Q4043*(1-S4043),2)</f>
        <v>2904.45</v>
      </c>
      <c r="W4043" s="16" t="str">
        <f aca="false">_xlfn.XLOOKUP(D4043,products!$A$2:$A$61,products!$C$2:$C$61,"Not found")</f>
        <v>Electronics</v>
      </c>
    </row>
    <row r="4044" customFormat="false" ht="15" hidden="false" customHeight="false" outlineLevel="0" collapsed="false">
      <c r="A4044" s="16" t="s">
        <v>5419</v>
      </c>
      <c r="B4044" s="16" t="s">
        <v>5414</v>
      </c>
      <c r="C4044" s="16" t="s">
        <v>79</v>
      </c>
      <c r="D4044" s="16" t="s">
        <v>133</v>
      </c>
      <c r="E4044" s="16" t="n">
        <v>3</v>
      </c>
      <c r="F4044" s="16" t="n">
        <v>594</v>
      </c>
      <c r="G4044" s="16" t="n">
        <v>0.25</v>
      </c>
      <c r="H4044" s="16" t="s">
        <v>81</v>
      </c>
      <c r="I4044" s="16" t="s">
        <v>47</v>
      </c>
      <c r="J4044" s="16" t="n">
        <v>4</v>
      </c>
      <c r="K4044" s="16" t="n">
        <v>3</v>
      </c>
      <c r="L4044" s="16" t="s">
        <v>41</v>
      </c>
      <c r="M4044" s="18" t="n">
        <f aca="false">IF(ISNUMBER(B4044),B4044,IF(MID(B4044,3,1)="-",DATE(VALUE(RIGHT(B4044,4)),VALUE(MID(B4044,4,2)),VALUE(LEFT(B4044,2))),DATE(VALUE(LEFT(B4044,4)),VALUE(MID(B4044,6,2)),VALUE(RIGHT(B4044,2)))))</f>
        <v>45969</v>
      </c>
      <c r="N4044" s="16" t="n">
        <f aca="false">MONTH(M4044)</f>
        <v>11</v>
      </c>
      <c r="O4044" s="16" t="str">
        <f aca="false">PROPER(TRIM(H4044))</f>
        <v>Hyderabad</v>
      </c>
      <c r="P4044" s="16" t="str">
        <f aca="false">IFERROR(VLOOKUP(O4044,city_map!$A$2:$B$6,2,FALSE()),O4044)</f>
        <v>Hyderabad</v>
      </c>
      <c r="Q4044" s="16" t="n">
        <f aca="false">IF(ISNUMBER(F4044),F4044,VALUE(SUBSTITUTE(SUBSTITUTE(F4044,"₹",""),",","")))</f>
        <v>594</v>
      </c>
      <c r="R4044" s="16" t="n">
        <f aca="false">IF(E4044=99,1,E4044)</f>
        <v>3</v>
      </c>
      <c r="S4044" s="16" t="n">
        <f aca="false">IF(G4044="",0,G4044)</f>
        <v>0.25</v>
      </c>
      <c r="T4044" s="16" t="str">
        <f aca="false">IF(I4044="","Unknown",IF(I4044="upi","UPI",I4044))</f>
        <v>Debit Card</v>
      </c>
      <c r="U4044" s="16" t="str">
        <f aca="false">IF(L4044="Yes","Y",IF(L4044="No","N",L4044))</f>
        <v>N</v>
      </c>
      <c r="V4044" s="19" t="n">
        <f aca="false">ROUND(R4044*Q4044*(1-S4044),2)</f>
        <v>1336.5</v>
      </c>
      <c r="W4044" s="16" t="str">
        <f aca="false">_xlfn.XLOOKUP(D4044,products!$A$2:$A$61,products!$C$2:$C$61,"Not found")</f>
        <v>Books</v>
      </c>
    </row>
    <row r="4045" customFormat="false" ht="15" hidden="false" customHeight="false" outlineLevel="0" collapsed="false">
      <c r="A4045" s="16" t="s">
        <v>5420</v>
      </c>
      <c r="B4045" s="16" t="s">
        <v>5414</v>
      </c>
      <c r="C4045" s="16" t="s">
        <v>1908</v>
      </c>
      <c r="D4045" s="16" t="s">
        <v>99</v>
      </c>
      <c r="E4045" s="16" t="n">
        <v>2</v>
      </c>
      <c r="F4045" s="16" t="n">
        <v>733</v>
      </c>
      <c r="G4045" s="16" t="n">
        <v>0.1</v>
      </c>
      <c r="H4045" s="16" t="s">
        <v>67</v>
      </c>
      <c r="I4045" s="16" t="s">
        <v>60</v>
      </c>
      <c r="J4045" s="16" t="n">
        <v>4</v>
      </c>
      <c r="K4045" s="16" t="n">
        <v>2</v>
      </c>
      <c r="L4045" s="16" t="s">
        <v>57</v>
      </c>
      <c r="M4045" s="18" t="n">
        <f aca="false">IF(ISNUMBER(B4045),B4045,IF(MID(B4045,3,1)="-",DATE(VALUE(RIGHT(B4045,4)),VALUE(MID(B4045,4,2)),VALUE(LEFT(B4045,2))),DATE(VALUE(LEFT(B4045,4)),VALUE(MID(B4045,6,2)),VALUE(RIGHT(B4045,2)))))</f>
        <v>45969</v>
      </c>
      <c r="N4045" s="16" t="n">
        <f aca="false">MONTH(M4045)</f>
        <v>11</v>
      </c>
      <c r="O4045" s="16" t="str">
        <f aca="false">PROPER(TRIM(H4045))</f>
        <v>Kolkata</v>
      </c>
      <c r="P4045" s="16" t="str">
        <f aca="false">IFERROR(VLOOKUP(O4045,city_map!$A$2:$B$6,2,FALSE()),O4045)</f>
        <v>Kolkata</v>
      </c>
      <c r="Q4045" s="16" t="n">
        <f aca="false">IF(ISNUMBER(F4045),F4045,VALUE(SUBSTITUTE(SUBSTITUTE(F4045,"₹",""),",","")))</f>
        <v>733</v>
      </c>
      <c r="R4045" s="16" t="n">
        <f aca="false">IF(E4045=99,1,E4045)</f>
        <v>2</v>
      </c>
      <c r="S4045" s="16" t="n">
        <f aca="false">IF(G4045="",0,G4045)</f>
        <v>0.1</v>
      </c>
      <c r="T4045" s="16" t="str">
        <f aca="false">IF(I4045="","Unknown",IF(I4045="upi","UPI",I4045))</f>
        <v>UPI</v>
      </c>
      <c r="U4045" s="16" t="str">
        <f aca="false">IF(L4045="Yes","Y",IF(L4045="No","N",L4045))</f>
        <v>Y</v>
      </c>
      <c r="V4045" s="19" t="n">
        <f aca="false">ROUND(R4045*Q4045*(1-S4045),2)</f>
        <v>1319.4</v>
      </c>
      <c r="W4045" s="16" t="str">
        <f aca="false">_xlfn.XLOOKUP(D4045,products!$A$2:$A$61,products!$C$2:$C$61,"Not found")</f>
        <v>Fashion</v>
      </c>
    </row>
    <row r="4046" customFormat="false" ht="15" hidden="false" customHeight="false" outlineLevel="0" collapsed="false">
      <c r="A4046" s="16" t="s">
        <v>5421</v>
      </c>
      <c r="B4046" s="16" t="s">
        <v>5414</v>
      </c>
      <c r="C4046" s="16" t="s">
        <v>384</v>
      </c>
      <c r="D4046" s="16" t="s">
        <v>157</v>
      </c>
      <c r="E4046" s="16" t="n">
        <v>2</v>
      </c>
      <c r="F4046" s="16" t="n">
        <v>1054</v>
      </c>
      <c r="G4046" s="16" t="n">
        <v>0.3</v>
      </c>
      <c r="H4046" s="16" t="s">
        <v>112</v>
      </c>
      <c r="I4046" s="16" t="s">
        <v>100</v>
      </c>
      <c r="J4046" s="16" t="n">
        <v>5</v>
      </c>
      <c r="K4046" s="16" t="n">
        <v>4</v>
      </c>
      <c r="L4046" s="16" t="s">
        <v>41</v>
      </c>
      <c r="M4046" s="18" t="n">
        <f aca="false">IF(ISNUMBER(B4046),B4046,IF(MID(B4046,3,1)="-",DATE(VALUE(RIGHT(B4046,4)),VALUE(MID(B4046,4,2)),VALUE(LEFT(B4046,2))),DATE(VALUE(LEFT(B4046,4)),VALUE(MID(B4046,6,2)),VALUE(RIGHT(B4046,2)))))</f>
        <v>45969</v>
      </c>
      <c r="N4046" s="16" t="n">
        <f aca="false">MONTH(M4046)</f>
        <v>11</v>
      </c>
      <c r="O4046" s="16" t="str">
        <f aca="false">PROPER(TRIM(H4046))</f>
        <v>Mumbai</v>
      </c>
      <c r="P4046" s="16" t="str">
        <f aca="false">IFERROR(VLOOKUP(O4046,city_map!$A$2:$B$6,2,FALSE()),O4046)</f>
        <v>Mumbai</v>
      </c>
      <c r="Q4046" s="16" t="n">
        <f aca="false">IF(ISNUMBER(F4046),F4046,VALUE(SUBSTITUTE(SUBSTITUTE(F4046,"₹",""),",","")))</f>
        <v>1054</v>
      </c>
      <c r="R4046" s="16" t="n">
        <f aca="false">IF(E4046=99,1,E4046)</f>
        <v>2</v>
      </c>
      <c r="S4046" s="16" t="n">
        <f aca="false">IF(G4046="",0,G4046)</f>
        <v>0.3</v>
      </c>
      <c r="T4046" s="16" t="str">
        <f aca="false">IF(I4046="","Unknown",IF(I4046="upi","UPI",I4046))</f>
        <v>Net Banking</v>
      </c>
      <c r="U4046" s="16" t="str">
        <f aca="false">IF(L4046="Yes","Y",IF(L4046="No","N",L4046))</f>
        <v>N</v>
      </c>
      <c r="V4046" s="19" t="n">
        <f aca="false">ROUND(R4046*Q4046*(1-S4046),2)</f>
        <v>1475.6</v>
      </c>
      <c r="W4046" s="16" t="str">
        <f aca="false">_xlfn.XLOOKUP(D4046,products!$A$2:$A$61,products!$C$2:$C$61,"Not found")</f>
        <v>Books</v>
      </c>
    </row>
    <row r="4047" customFormat="false" ht="15" hidden="false" customHeight="false" outlineLevel="0" collapsed="false">
      <c r="A4047" s="16" t="s">
        <v>5422</v>
      </c>
      <c r="B4047" s="16" t="s">
        <v>5414</v>
      </c>
      <c r="C4047" s="16" t="s">
        <v>446</v>
      </c>
      <c r="D4047" s="16" t="s">
        <v>259</v>
      </c>
      <c r="E4047" s="16" t="n">
        <v>2</v>
      </c>
      <c r="F4047" s="16" t="n">
        <v>518</v>
      </c>
      <c r="G4047" s="16" t="n">
        <v>0.1</v>
      </c>
      <c r="H4047" s="16" t="s">
        <v>39</v>
      </c>
      <c r="I4047" s="16" t="s">
        <v>40</v>
      </c>
      <c r="J4047" s="16" t="n">
        <v>4</v>
      </c>
      <c r="K4047" s="16" t="n">
        <v>4</v>
      </c>
      <c r="L4047" s="16" t="s">
        <v>41</v>
      </c>
      <c r="M4047" s="18" t="n">
        <f aca="false">IF(ISNUMBER(B4047),B4047,IF(MID(B4047,3,1)="-",DATE(VALUE(RIGHT(B4047,4)),VALUE(MID(B4047,4,2)),VALUE(LEFT(B4047,2))),DATE(VALUE(LEFT(B4047,4)),VALUE(MID(B4047,6,2)),VALUE(RIGHT(B4047,2)))))</f>
        <v>45969</v>
      </c>
      <c r="N4047" s="16" t="n">
        <f aca="false">MONTH(M4047)</f>
        <v>11</v>
      </c>
      <c r="O4047" s="16" t="str">
        <f aca="false">PROPER(TRIM(H4047))</f>
        <v>Delhi</v>
      </c>
      <c r="P4047" s="16" t="str">
        <f aca="false">IFERROR(VLOOKUP(O4047,city_map!$A$2:$B$6,2,FALSE()),O4047)</f>
        <v>Delhi</v>
      </c>
      <c r="Q4047" s="16" t="n">
        <f aca="false">IF(ISNUMBER(F4047),F4047,VALUE(SUBSTITUTE(SUBSTITUTE(F4047,"₹",""),",","")))</f>
        <v>518</v>
      </c>
      <c r="R4047" s="16" t="n">
        <f aca="false">IF(E4047=99,1,E4047)</f>
        <v>2</v>
      </c>
      <c r="S4047" s="16" t="n">
        <f aca="false">IF(G4047="",0,G4047)</f>
        <v>0.1</v>
      </c>
      <c r="T4047" s="16" t="str">
        <f aca="false">IF(I4047="","Unknown",IF(I4047="upi","UPI",I4047))</f>
        <v>COD</v>
      </c>
      <c r="U4047" s="16" t="str">
        <f aca="false">IF(L4047="Yes","Y",IF(L4047="No","N",L4047))</f>
        <v>N</v>
      </c>
      <c r="V4047" s="19" t="n">
        <f aca="false">ROUND(R4047*Q4047*(1-S4047),2)</f>
        <v>932.4</v>
      </c>
      <c r="W4047" s="16" t="str">
        <f aca="false">_xlfn.XLOOKUP(D4047,products!$A$2:$A$61,products!$C$2:$C$61,"Not found")</f>
        <v>Books</v>
      </c>
    </row>
    <row r="4048" customFormat="false" ht="15" hidden="false" customHeight="false" outlineLevel="0" collapsed="false">
      <c r="A4048" s="16" t="s">
        <v>5423</v>
      </c>
      <c r="B4048" s="16" t="s">
        <v>5414</v>
      </c>
      <c r="C4048" s="16" t="s">
        <v>1157</v>
      </c>
      <c r="D4048" s="16" t="s">
        <v>259</v>
      </c>
      <c r="E4048" s="16" t="n">
        <v>2</v>
      </c>
      <c r="F4048" s="16" t="n">
        <v>514</v>
      </c>
      <c r="G4048" s="16" t="n">
        <v>0.1</v>
      </c>
      <c r="H4048" s="16" t="s">
        <v>130</v>
      </c>
      <c r="I4048" s="16" t="s">
        <v>40</v>
      </c>
      <c r="J4048" s="16" t="n">
        <v>6</v>
      </c>
      <c r="K4048" s="16" t="n">
        <v>3</v>
      </c>
      <c r="L4048" s="16" t="s">
        <v>41</v>
      </c>
      <c r="M4048" s="18" t="n">
        <f aca="false">IF(ISNUMBER(B4048),B4048,IF(MID(B4048,3,1)="-",DATE(VALUE(RIGHT(B4048,4)),VALUE(MID(B4048,4,2)),VALUE(LEFT(B4048,2))),DATE(VALUE(LEFT(B4048,4)),VALUE(MID(B4048,6,2)),VALUE(RIGHT(B4048,2)))))</f>
        <v>45969</v>
      </c>
      <c r="N4048" s="16" t="n">
        <f aca="false">MONTH(M4048)</f>
        <v>11</v>
      </c>
      <c r="O4048" s="16" t="str">
        <f aca="false">PROPER(TRIM(H4048))</f>
        <v>Bengaluru</v>
      </c>
      <c r="P4048" s="16" t="str">
        <f aca="false">IFERROR(VLOOKUP(O4048,city_map!$A$2:$B$6,2,FALSE()),O4048)</f>
        <v>Bengaluru</v>
      </c>
      <c r="Q4048" s="16" t="n">
        <f aca="false">IF(ISNUMBER(F4048),F4048,VALUE(SUBSTITUTE(SUBSTITUTE(F4048,"₹",""),",","")))</f>
        <v>514</v>
      </c>
      <c r="R4048" s="16" t="n">
        <f aca="false">IF(E4048=99,1,E4048)</f>
        <v>2</v>
      </c>
      <c r="S4048" s="16" t="n">
        <f aca="false">IF(G4048="",0,G4048)</f>
        <v>0.1</v>
      </c>
      <c r="T4048" s="16" t="str">
        <f aca="false">IF(I4048="","Unknown",IF(I4048="upi","UPI",I4048))</f>
        <v>COD</v>
      </c>
      <c r="U4048" s="16" t="str">
        <f aca="false">IF(L4048="Yes","Y",IF(L4048="No","N",L4048))</f>
        <v>N</v>
      </c>
      <c r="V4048" s="19" t="n">
        <f aca="false">ROUND(R4048*Q4048*(1-S4048),2)</f>
        <v>925.2</v>
      </c>
      <c r="W4048" s="16" t="str">
        <f aca="false">_xlfn.XLOOKUP(D4048,products!$A$2:$A$61,products!$C$2:$C$61,"Not found")</f>
        <v>Books</v>
      </c>
    </row>
    <row r="4049" customFormat="false" ht="15" hidden="false" customHeight="false" outlineLevel="0" collapsed="false">
      <c r="A4049" s="16" t="s">
        <v>5424</v>
      </c>
      <c r="B4049" s="16" t="s">
        <v>5414</v>
      </c>
      <c r="C4049" s="16" t="s">
        <v>5425</v>
      </c>
      <c r="D4049" s="16" t="s">
        <v>179</v>
      </c>
      <c r="E4049" s="16" t="n">
        <v>1</v>
      </c>
      <c r="F4049" s="16" t="n">
        <v>2459</v>
      </c>
      <c r="G4049" s="16" t="n">
        <v>0.15</v>
      </c>
      <c r="H4049" s="16" t="s">
        <v>233</v>
      </c>
      <c r="I4049" s="16" t="s">
        <v>60</v>
      </c>
      <c r="J4049" s="16" t="n">
        <v>6</v>
      </c>
      <c r="K4049" s="16" t="n">
        <v>4</v>
      </c>
      <c r="L4049" s="16" t="s">
        <v>41</v>
      </c>
      <c r="M4049" s="18" t="n">
        <f aca="false">IF(ISNUMBER(B4049),B4049,IF(MID(B4049,3,1)="-",DATE(VALUE(RIGHT(B4049,4)),VALUE(MID(B4049,4,2)),VALUE(LEFT(B4049,2))),DATE(VALUE(LEFT(B4049,4)),VALUE(MID(B4049,6,2)),VALUE(RIGHT(B4049,2)))))</f>
        <v>45969</v>
      </c>
      <c r="N4049" s="16" t="n">
        <f aca="false">MONTH(M4049)</f>
        <v>11</v>
      </c>
      <c r="O4049" s="16" t="str">
        <f aca="false">PROPER(TRIM(H4049))</f>
        <v>Mumbai</v>
      </c>
      <c r="P4049" s="16" t="str">
        <f aca="false">IFERROR(VLOOKUP(O4049,city_map!$A$2:$B$6,2,FALSE()),O4049)</f>
        <v>Mumbai</v>
      </c>
      <c r="Q4049" s="16" t="n">
        <f aca="false">IF(ISNUMBER(F4049),F4049,VALUE(SUBSTITUTE(SUBSTITUTE(F4049,"₹",""),",","")))</f>
        <v>2459</v>
      </c>
      <c r="R4049" s="16" t="n">
        <f aca="false">IF(E4049=99,1,E4049)</f>
        <v>1</v>
      </c>
      <c r="S4049" s="16" t="n">
        <f aca="false">IF(G4049="",0,G4049)</f>
        <v>0.15</v>
      </c>
      <c r="T4049" s="16" t="str">
        <f aca="false">IF(I4049="","Unknown",IF(I4049="upi","UPI",I4049))</f>
        <v>UPI</v>
      </c>
      <c r="U4049" s="16" t="str">
        <f aca="false">IF(L4049="Yes","Y",IF(L4049="No","N",L4049))</f>
        <v>N</v>
      </c>
      <c r="V4049" s="19" t="n">
        <f aca="false">ROUND(R4049*Q4049*(1-S4049),2)</f>
        <v>2090.15</v>
      </c>
      <c r="W4049" s="16" t="str">
        <f aca="false">_xlfn.XLOOKUP(D4049,products!$A$2:$A$61,products!$C$2:$C$61,"Not found")</f>
        <v>Electronics</v>
      </c>
    </row>
    <row r="4050" customFormat="false" ht="15" hidden="false" customHeight="false" outlineLevel="0" collapsed="false">
      <c r="A4050" s="16" t="s">
        <v>5426</v>
      </c>
      <c r="B4050" s="16" t="s">
        <v>5414</v>
      </c>
      <c r="C4050" s="16" t="s">
        <v>62</v>
      </c>
      <c r="D4050" s="16" t="s">
        <v>291</v>
      </c>
      <c r="E4050" s="16" t="n">
        <v>2</v>
      </c>
      <c r="F4050" s="16" t="n">
        <v>1237</v>
      </c>
      <c r="G4050" s="16" t="n">
        <v>0.3</v>
      </c>
      <c r="H4050" s="16" t="s">
        <v>39</v>
      </c>
      <c r="I4050" s="16" t="s">
        <v>60</v>
      </c>
      <c r="J4050" s="16" t="n">
        <v>5</v>
      </c>
      <c r="K4050" s="16" t="n">
        <v>4</v>
      </c>
      <c r="L4050" s="16" t="s">
        <v>41</v>
      </c>
      <c r="M4050" s="18" t="n">
        <f aca="false">IF(ISNUMBER(B4050),B4050,IF(MID(B4050,3,1)="-",DATE(VALUE(RIGHT(B4050,4)),VALUE(MID(B4050,4,2)),VALUE(LEFT(B4050,2))),DATE(VALUE(LEFT(B4050,4)),VALUE(MID(B4050,6,2)),VALUE(RIGHT(B4050,2)))))</f>
        <v>45969</v>
      </c>
      <c r="N4050" s="16" t="n">
        <f aca="false">MONTH(M4050)</f>
        <v>11</v>
      </c>
      <c r="O4050" s="16" t="str">
        <f aca="false">PROPER(TRIM(H4050))</f>
        <v>Delhi</v>
      </c>
      <c r="P4050" s="16" t="str">
        <f aca="false">IFERROR(VLOOKUP(O4050,city_map!$A$2:$B$6,2,FALSE()),O4050)</f>
        <v>Delhi</v>
      </c>
      <c r="Q4050" s="16" t="n">
        <f aca="false">IF(ISNUMBER(F4050),F4050,VALUE(SUBSTITUTE(SUBSTITUTE(F4050,"₹",""),",","")))</f>
        <v>1237</v>
      </c>
      <c r="R4050" s="16" t="n">
        <f aca="false">IF(E4050=99,1,E4050)</f>
        <v>2</v>
      </c>
      <c r="S4050" s="16" t="n">
        <f aca="false">IF(G4050="",0,G4050)</f>
        <v>0.3</v>
      </c>
      <c r="T4050" s="16" t="str">
        <f aca="false">IF(I4050="","Unknown",IF(I4050="upi","UPI",I4050))</f>
        <v>UPI</v>
      </c>
      <c r="U4050" s="16" t="str">
        <f aca="false">IF(L4050="Yes","Y",IF(L4050="No","N",L4050))</f>
        <v>N</v>
      </c>
      <c r="V4050" s="19" t="n">
        <f aca="false">ROUND(R4050*Q4050*(1-S4050),2)</f>
        <v>1731.8</v>
      </c>
      <c r="W4050" s="16" t="str">
        <f aca="false">_xlfn.XLOOKUP(D4050,products!$A$2:$A$61,products!$C$2:$C$61,"Not found")</f>
        <v>Electronics</v>
      </c>
    </row>
    <row r="4051" customFormat="false" ht="15" hidden="false" customHeight="false" outlineLevel="0" collapsed="false">
      <c r="A4051" s="16" t="s">
        <v>5427</v>
      </c>
      <c r="B4051" s="16" t="s">
        <v>5414</v>
      </c>
      <c r="C4051" s="16" t="s">
        <v>4755</v>
      </c>
      <c r="D4051" s="16" t="s">
        <v>179</v>
      </c>
      <c r="E4051" s="16" t="n">
        <v>3</v>
      </c>
      <c r="F4051" s="16" t="n">
        <v>2470</v>
      </c>
      <c r="G4051" s="16" t="n">
        <v>0.15</v>
      </c>
      <c r="H4051" s="16" t="s">
        <v>46</v>
      </c>
      <c r="I4051" s="16" t="s">
        <v>40</v>
      </c>
      <c r="J4051" s="16" t="n">
        <v>5</v>
      </c>
      <c r="K4051" s="16" t="n">
        <v>4</v>
      </c>
      <c r="L4051" s="16" t="s">
        <v>41</v>
      </c>
      <c r="M4051" s="18" t="n">
        <f aca="false">IF(ISNUMBER(B4051),B4051,IF(MID(B4051,3,1)="-",DATE(VALUE(RIGHT(B4051,4)),VALUE(MID(B4051,4,2)),VALUE(LEFT(B4051,2))),DATE(VALUE(LEFT(B4051,4)),VALUE(MID(B4051,6,2)),VALUE(RIGHT(B4051,2)))))</f>
        <v>45969</v>
      </c>
      <c r="N4051" s="16" t="n">
        <f aca="false">MONTH(M4051)</f>
        <v>11</v>
      </c>
      <c r="O4051" s="16" t="str">
        <f aca="false">PROPER(TRIM(H4051))</f>
        <v>Chennai</v>
      </c>
      <c r="P4051" s="16" t="str">
        <f aca="false">IFERROR(VLOOKUP(O4051,city_map!$A$2:$B$6,2,FALSE()),O4051)</f>
        <v>Chennai</v>
      </c>
      <c r="Q4051" s="16" t="n">
        <f aca="false">IF(ISNUMBER(F4051),F4051,VALUE(SUBSTITUTE(SUBSTITUTE(F4051,"₹",""),",","")))</f>
        <v>2470</v>
      </c>
      <c r="R4051" s="16" t="n">
        <f aca="false">IF(E4051=99,1,E4051)</f>
        <v>3</v>
      </c>
      <c r="S4051" s="16" t="n">
        <f aca="false">IF(G4051="",0,G4051)</f>
        <v>0.15</v>
      </c>
      <c r="T4051" s="16" t="str">
        <f aca="false">IF(I4051="","Unknown",IF(I4051="upi","UPI",I4051))</f>
        <v>COD</v>
      </c>
      <c r="U4051" s="16" t="str">
        <f aca="false">IF(L4051="Yes","Y",IF(L4051="No","N",L4051))</f>
        <v>N</v>
      </c>
      <c r="V4051" s="19" t="n">
        <f aca="false">ROUND(R4051*Q4051*(1-S4051),2)</f>
        <v>6298.5</v>
      </c>
      <c r="W4051" s="16" t="str">
        <f aca="false">_xlfn.XLOOKUP(D4051,products!$A$2:$A$61,products!$C$2:$C$61,"Not found")</f>
        <v>Electronics</v>
      </c>
    </row>
    <row r="4052" customFormat="false" ht="15" hidden="false" customHeight="false" outlineLevel="0" collapsed="false">
      <c r="A4052" s="16" t="s">
        <v>5428</v>
      </c>
      <c r="B4052" s="16" t="s">
        <v>5414</v>
      </c>
      <c r="C4052" s="16" t="s">
        <v>2218</v>
      </c>
      <c r="D4052" s="16" t="s">
        <v>254</v>
      </c>
      <c r="E4052" s="16" t="n">
        <v>2</v>
      </c>
      <c r="F4052" s="16" t="n">
        <v>999</v>
      </c>
      <c r="G4052" s="16" t="n">
        <v>0.2</v>
      </c>
      <c r="H4052" s="16" t="s">
        <v>70</v>
      </c>
      <c r="I4052" s="16" t="s">
        <v>60</v>
      </c>
      <c r="J4052" s="16" t="n">
        <v>5</v>
      </c>
      <c r="K4052" s="16" t="n">
        <v>4</v>
      </c>
      <c r="L4052" s="16" t="s">
        <v>41</v>
      </c>
      <c r="M4052" s="18" t="n">
        <f aca="false">IF(ISNUMBER(B4052),B4052,IF(MID(B4052,3,1)="-",DATE(VALUE(RIGHT(B4052,4)),VALUE(MID(B4052,4,2)),VALUE(LEFT(B4052,2))),DATE(VALUE(LEFT(B4052,4)),VALUE(MID(B4052,6,2)),VALUE(RIGHT(B4052,2)))))</f>
        <v>45969</v>
      </c>
      <c r="N4052" s="16" t="n">
        <f aca="false">MONTH(M4052)</f>
        <v>11</v>
      </c>
      <c r="O4052" s="16" t="str">
        <f aca="false">PROPER(TRIM(H4052))</f>
        <v>Pune</v>
      </c>
      <c r="P4052" s="16" t="str">
        <f aca="false">IFERROR(VLOOKUP(O4052,city_map!$A$2:$B$6,2,FALSE()),O4052)</f>
        <v>Pune</v>
      </c>
      <c r="Q4052" s="16" t="n">
        <f aca="false">IF(ISNUMBER(F4052),F4052,VALUE(SUBSTITUTE(SUBSTITUTE(F4052,"₹",""),",","")))</f>
        <v>999</v>
      </c>
      <c r="R4052" s="16" t="n">
        <f aca="false">IF(E4052=99,1,E4052)</f>
        <v>2</v>
      </c>
      <c r="S4052" s="16" t="n">
        <f aca="false">IF(G4052="",0,G4052)</f>
        <v>0.2</v>
      </c>
      <c r="T4052" s="16" t="str">
        <f aca="false">IF(I4052="","Unknown",IF(I4052="upi","UPI",I4052))</f>
        <v>UPI</v>
      </c>
      <c r="U4052" s="16" t="str">
        <f aca="false">IF(L4052="Yes","Y",IF(L4052="No","N",L4052))</f>
        <v>N</v>
      </c>
      <c r="V4052" s="19" t="n">
        <f aca="false">ROUND(R4052*Q4052*(1-S4052),2)</f>
        <v>1598.4</v>
      </c>
      <c r="W4052" s="16" t="str">
        <f aca="false">_xlfn.XLOOKUP(D4052,products!$A$2:$A$61,products!$C$2:$C$61,"Not found")</f>
        <v>Fashion</v>
      </c>
    </row>
    <row r="4053" customFormat="false" ht="15" hidden="false" customHeight="false" outlineLevel="0" collapsed="false">
      <c r="A4053" s="16" t="s">
        <v>5429</v>
      </c>
      <c r="B4053" s="16" t="s">
        <v>5414</v>
      </c>
      <c r="C4053" s="16" t="s">
        <v>1441</v>
      </c>
      <c r="D4053" s="16" t="s">
        <v>38</v>
      </c>
      <c r="E4053" s="16" t="n">
        <v>3</v>
      </c>
      <c r="F4053" s="16" t="n">
        <v>365</v>
      </c>
      <c r="G4053" s="16" t="n">
        <v>0.2</v>
      </c>
      <c r="H4053" s="16" t="s">
        <v>46</v>
      </c>
      <c r="I4053" s="16" t="s">
        <v>60</v>
      </c>
      <c r="J4053" s="16" t="n">
        <v>4</v>
      </c>
      <c r="K4053" s="16" t="n">
        <v>5</v>
      </c>
      <c r="L4053" s="16" t="s">
        <v>41</v>
      </c>
      <c r="M4053" s="18" t="n">
        <f aca="false">IF(ISNUMBER(B4053),B4053,IF(MID(B4053,3,1)="-",DATE(VALUE(RIGHT(B4053,4)),VALUE(MID(B4053,4,2)),VALUE(LEFT(B4053,2))),DATE(VALUE(LEFT(B4053,4)),VALUE(MID(B4053,6,2)),VALUE(RIGHT(B4053,2)))))</f>
        <v>45969</v>
      </c>
      <c r="N4053" s="16" t="n">
        <f aca="false">MONTH(M4053)</f>
        <v>11</v>
      </c>
      <c r="O4053" s="16" t="str">
        <f aca="false">PROPER(TRIM(H4053))</f>
        <v>Chennai</v>
      </c>
      <c r="P4053" s="16" t="str">
        <f aca="false">IFERROR(VLOOKUP(O4053,city_map!$A$2:$B$6,2,FALSE()),O4053)</f>
        <v>Chennai</v>
      </c>
      <c r="Q4053" s="16" t="n">
        <f aca="false">IF(ISNUMBER(F4053),F4053,VALUE(SUBSTITUTE(SUBSTITUTE(F4053,"₹",""),",","")))</f>
        <v>365</v>
      </c>
      <c r="R4053" s="16" t="n">
        <f aca="false">IF(E4053=99,1,E4053)</f>
        <v>3</v>
      </c>
      <c r="S4053" s="16" t="n">
        <f aca="false">IF(G4053="",0,G4053)</f>
        <v>0.2</v>
      </c>
      <c r="T4053" s="16" t="str">
        <f aca="false">IF(I4053="","Unknown",IF(I4053="upi","UPI",I4053))</f>
        <v>UPI</v>
      </c>
      <c r="U4053" s="16" t="str">
        <f aca="false">IF(L4053="Yes","Y",IF(L4053="No","N",L4053))</f>
        <v>N</v>
      </c>
      <c r="V4053" s="19" t="n">
        <f aca="false">ROUND(R4053*Q4053*(1-S4053),2)</f>
        <v>876</v>
      </c>
      <c r="W4053" s="16" t="str">
        <f aca="false">_xlfn.XLOOKUP(D4053,products!$A$2:$A$61,products!$C$2:$C$61,"Not found")</f>
        <v>Books</v>
      </c>
    </row>
    <row r="4054" customFormat="false" ht="15" hidden="false" customHeight="false" outlineLevel="0" collapsed="false">
      <c r="A4054" s="16" t="s">
        <v>5430</v>
      </c>
      <c r="B4054" s="16" t="s">
        <v>5414</v>
      </c>
      <c r="C4054" s="16" t="s">
        <v>961</v>
      </c>
      <c r="D4054" s="16" t="s">
        <v>451</v>
      </c>
      <c r="E4054" s="16" t="n">
        <v>2</v>
      </c>
      <c r="F4054" s="16" t="n">
        <v>1286</v>
      </c>
      <c r="G4054" s="16" t="n">
        <v>0.25</v>
      </c>
      <c r="H4054" s="16" t="s">
        <v>130</v>
      </c>
      <c r="I4054" s="16" t="s">
        <v>40</v>
      </c>
      <c r="J4054" s="16" t="n">
        <v>3</v>
      </c>
      <c r="K4054" s="16" t="n">
        <v>4</v>
      </c>
      <c r="L4054" s="16" t="s">
        <v>41</v>
      </c>
      <c r="M4054" s="18" t="n">
        <f aca="false">IF(ISNUMBER(B4054),B4054,IF(MID(B4054,3,1)="-",DATE(VALUE(RIGHT(B4054,4)),VALUE(MID(B4054,4,2)),VALUE(LEFT(B4054,2))),DATE(VALUE(LEFT(B4054,4)),VALUE(MID(B4054,6,2)),VALUE(RIGHT(B4054,2)))))</f>
        <v>45969</v>
      </c>
      <c r="N4054" s="16" t="n">
        <f aca="false">MONTH(M4054)</f>
        <v>11</v>
      </c>
      <c r="O4054" s="16" t="str">
        <f aca="false">PROPER(TRIM(H4054))</f>
        <v>Bengaluru</v>
      </c>
      <c r="P4054" s="16" t="str">
        <f aca="false">IFERROR(VLOOKUP(O4054,city_map!$A$2:$B$6,2,FALSE()),O4054)</f>
        <v>Bengaluru</v>
      </c>
      <c r="Q4054" s="16" t="n">
        <f aca="false">IF(ISNUMBER(F4054),F4054,VALUE(SUBSTITUTE(SUBSTITUTE(F4054,"₹",""),",","")))</f>
        <v>1286</v>
      </c>
      <c r="R4054" s="16" t="n">
        <f aca="false">IF(E4054=99,1,E4054)</f>
        <v>2</v>
      </c>
      <c r="S4054" s="16" t="n">
        <f aca="false">IF(G4054="",0,G4054)</f>
        <v>0.25</v>
      </c>
      <c r="T4054" s="16" t="str">
        <f aca="false">IF(I4054="","Unknown",IF(I4054="upi","UPI",I4054))</f>
        <v>COD</v>
      </c>
      <c r="U4054" s="16" t="str">
        <f aca="false">IF(L4054="Yes","Y",IF(L4054="No","N",L4054))</f>
        <v>N</v>
      </c>
      <c r="V4054" s="19" t="n">
        <f aca="false">ROUND(R4054*Q4054*(1-S4054),2)</f>
        <v>1929</v>
      </c>
      <c r="W4054" s="16" t="str">
        <f aca="false">_xlfn.XLOOKUP(D4054,products!$A$2:$A$61,products!$C$2:$C$61,"Not found")</f>
        <v>Beauty</v>
      </c>
    </row>
    <row r="4055" customFormat="false" ht="15" hidden="false" customHeight="false" outlineLevel="0" collapsed="false">
      <c r="A4055" s="16" t="s">
        <v>5431</v>
      </c>
      <c r="B4055" s="16" t="s">
        <v>5414</v>
      </c>
      <c r="C4055" s="16" t="s">
        <v>141</v>
      </c>
      <c r="D4055" s="16" t="s">
        <v>139</v>
      </c>
      <c r="E4055" s="16" t="n">
        <v>1</v>
      </c>
      <c r="F4055" s="16" t="n">
        <v>357</v>
      </c>
      <c r="G4055" s="16" t="n">
        <v>0.25</v>
      </c>
      <c r="H4055" s="16" t="s">
        <v>46</v>
      </c>
      <c r="I4055" s="16" t="s">
        <v>40</v>
      </c>
      <c r="J4055" s="16" t="n">
        <v>3</v>
      </c>
      <c r="K4055" s="16" t="n">
        <v>3</v>
      </c>
      <c r="L4055" s="16" t="s">
        <v>57</v>
      </c>
      <c r="M4055" s="18" t="n">
        <f aca="false">IF(ISNUMBER(B4055),B4055,IF(MID(B4055,3,1)="-",DATE(VALUE(RIGHT(B4055,4)),VALUE(MID(B4055,4,2)),VALUE(LEFT(B4055,2))),DATE(VALUE(LEFT(B4055,4)),VALUE(MID(B4055,6,2)),VALUE(RIGHT(B4055,2)))))</f>
        <v>45969</v>
      </c>
      <c r="N4055" s="16" t="n">
        <f aca="false">MONTH(M4055)</f>
        <v>11</v>
      </c>
      <c r="O4055" s="16" t="str">
        <f aca="false">PROPER(TRIM(H4055))</f>
        <v>Chennai</v>
      </c>
      <c r="P4055" s="16" t="str">
        <f aca="false">IFERROR(VLOOKUP(O4055,city_map!$A$2:$B$6,2,FALSE()),O4055)</f>
        <v>Chennai</v>
      </c>
      <c r="Q4055" s="16" t="n">
        <f aca="false">IF(ISNUMBER(F4055),F4055,VALUE(SUBSTITUTE(SUBSTITUTE(F4055,"₹",""),",","")))</f>
        <v>357</v>
      </c>
      <c r="R4055" s="16" t="n">
        <f aca="false">IF(E4055=99,1,E4055)</f>
        <v>1</v>
      </c>
      <c r="S4055" s="16" t="n">
        <f aca="false">IF(G4055="",0,G4055)</f>
        <v>0.25</v>
      </c>
      <c r="T4055" s="16" t="str">
        <f aca="false">IF(I4055="","Unknown",IF(I4055="upi","UPI",I4055))</f>
        <v>COD</v>
      </c>
      <c r="U4055" s="16" t="str">
        <f aca="false">IF(L4055="Yes","Y",IF(L4055="No","N",L4055))</f>
        <v>Y</v>
      </c>
      <c r="V4055" s="19" t="n">
        <f aca="false">ROUND(R4055*Q4055*(1-S4055),2)</f>
        <v>267.75</v>
      </c>
      <c r="W4055" s="16" t="str">
        <f aca="false">_xlfn.XLOOKUP(D4055,products!$A$2:$A$61,products!$C$2:$C$61,"Not found")</f>
        <v>Beauty</v>
      </c>
    </row>
    <row r="4056" customFormat="false" ht="15" hidden="false" customHeight="false" outlineLevel="0" collapsed="false">
      <c r="A4056" s="16" t="s">
        <v>5432</v>
      </c>
      <c r="B4056" s="16" t="s">
        <v>5414</v>
      </c>
      <c r="C4056" s="16" t="s">
        <v>368</v>
      </c>
      <c r="D4056" s="16" t="s">
        <v>80</v>
      </c>
      <c r="E4056" s="16" t="n">
        <v>2</v>
      </c>
      <c r="F4056" s="16" t="n">
        <v>1549</v>
      </c>
      <c r="G4056" s="16" t="n">
        <v>0.2</v>
      </c>
      <c r="H4056" s="16" t="s">
        <v>67</v>
      </c>
      <c r="I4056" s="16" t="s">
        <v>47</v>
      </c>
      <c r="J4056" s="16" t="n">
        <v>5</v>
      </c>
      <c r="K4056" s="16" t="n">
        <v>4</v>
      </c>
      <c r="L4056" s="16" t="s">
        <v>41</v>
      </c>
      <c r="M4056" s="18" t="n">
        <f aca="false">IF(ISNUMBER(B4056),B4056,IF(MID(B4056,3,1)="-",DATE(VALUE(RIGHT(B4056,4)),VALUE(MID(B4056,4,2)),VALUE(LEFT(B4056,2))),DATE(VALUE(LEFT(B4056,4)),VALUE(MID(B4056,6,2)),VALUE(RIGHT(B4056,2)))))</f>
        <v>45969</v>
      </c>
      <c r="N4056" s="16" t="n">
        <f aca="false">MONTH(M4056)</f>
        <v>11</v>
      </c>
      <c r="O4056" s="16" t="str">
        <f aca="false">PROPER(TRIM(H4056))</f>
        <v>Kolkata</v>
      </c>
      <c r="P4056" s="16" t="str">
        <f aca="false">IFERROR(VLOOKUP(O4056,city_map!$A$2:$B$6,2,FALSE()),O4056)</f>
        <v>Kolkata</v>
      </c>
      <c r="Q4056" s="16" t="n">
        <f aca="false">IF(ISNUMBER(F4056),F4056,VALUE(SUBSTITUTE(SUBSTITUTE(F4056,"₹",""),",","")))</f>
        <v>1549</v>
      </c>
      <c r="R4056" s="16" t="n">
        <f aca="false">IF(E4056=99,1,E4056)</f>
        <v>2</v>
      </c>
      <c r="S4056" s="16" t="n">
        <f aca="false">IF(G4056="",0,G4056)</f>
        <v>0.2</v>
      </c>
      <c r="T4056" s="16" t="str">
        <f aca="false">IF(I4056="","Unknown",IF(I4056="upi","UPI",I4056))</f>
        <v>Debit Card</v>
      </c>
      <c r="U4056" s="16" t="str">
        <f aca="false">IF(L4056="Yes","Y",IF(L4056="No","N",L4056))</f>
        <v>N</v>
      </c>
      <c r="V4056" s="19" t="n">
        <f aca="false">ROUND(R4056*Q4056*(1-S4056),2)</f>
        <v>2478.4</v>
      </c>
      <c r="W4056" s="16" t="str">
        <f aca="false">_xlfn.XLOOKUP(D4056,products!$A$2:$A$61,products!$C$2:$C$61,"Not found")</f>
        <v>Beauty</v>
      </c>
    </row>
    <row r="4057" customFormat="false" ht="15" hidden="false" customHeight="false" outlineLevel="0" collapsed="false">
      <c r="A4057" s="16" t="s">
        <v>5433</v>
      </c>
      <c r="B4057" s="16" t="s">
        <v>5414</v>
      </c>
      <c r="C4057" s="16" t="s">
        <v>1168</v>
      </c>
      <c r="D4057" s="16" t="s">
        <v>146</v>
      </c>
      <c r="E4057" s="16" t="n">
        <v>3</v>
      </c>
      <c r="F4057" s="16" t="n">
        <v>449</v>
      </c>
      <c r="G4057" s="16" t="n">
        <v>0.25</v>
      </c>
      <c r="H4057" s="16" t="s">
        <v>46</v>
      </c>
      <c r="I4057" s="16" t="s">
        <v>60</v>
      </c>
      <c r="J4057" s="16" t="n">
        <v>4</v>
      </c>
      <c r="K4057" s="16" t="n">
        <v>4</v>
      </c>
      <c r="L4057" s="16" t="s">
        <v>41</v>
      </c>
      <c r="M4057" s="18" t="n">
        <f aca="false">IF(ISNUMBER(B4057),B4057,IF(MID(B4057,3,1)="-",DATE(VALUE(RIGHT(B4057,4)),VALUE(MID(B4057,4,2)),VALUE(LEFT(B4057,2))),DATE(VALUE(LEFT(B4057,4)),VALUE(MID(B4057,6,2)),VALUE(RIGHT(B4057,2)))))</f>
        <v>45969</v>
      </c>
      <c r="N4057" s="16" t="n">
        <f aca="false">MONTH(M4057)</f>
        <v>11</v>
      </c>
      <c r="O4057" s="16" t="str">
        <f aca="false">PROPER(TRIM(H4057))</f>
        <v>Chennai</v>
      </c>
      <c r="P4057" s="16" t="str">
        <f aca="false">IFERROR(VLOOKUP(O4057,city_map!$A$2:$B$6,2,FALSE()),O4057)</f>
        <v>Chennai</v>
      </c>
      <c r="Q4057" s="16" t="n">
        <f aca="false">IF(ISNUMBER(F4057),F4057,VALUE(SUBSTITUTE(SUBSTITUTE(F4057,"₹",""),",","")))</f>
        <v>449</v>
      </c>
      <c r="R4057" s="16" t="n">
        <f aca="false">IF(E4057=99,1,E4057)</f>
        <v>3</v>
      </c>
      <c r="S4057" s="16" t="n">
        <f aca="false">IF(G4057="",0,G4057)</f>
        <v>0.25</v>
      </c>
      <c r="T4057" s="16" t="str">
        <f aca="false">IF(I4057="","Unknown",IF(I4057="upi","UPI",I4057))</f>
        <v>UPI</v>
      </c>
      <c r="U4057" s="16" t="str">
        <f aca="false">IF(L4057="Yes","Y",IF(L4057="No","N",L4057))</f>
        <v>N</v>
      </c>
      <c r="V4057" s="19" t="n">
        <f aca="false">ROUND(R4057*Q4057*(1-S4057),2)</f>
        <v>1010.25</v>
      </c>
      <c r="W4057" s="16" t="str">
        <f aca="false">_xlfn.XLOOKUP(D4057,products!$A$2:$A$61,products!$C$2:$C$61,"Not found")</f>
        <v>Beauty</v>
      </c>
    </row>
    <row r="4058" customFormat="false" ht="15" hidden="false" customHeight="false" outlineLevel="0" collapsed="false">
      <c r="A4058" s="16" t="s">
        <v>5434</v>
      </c>
      <c r="B4058" s="16" t="s">
        <v>5414</v>
      </c>
      <c r="C4058" s="16" t="s">
        <v>4421</v>
      </c>
      <c r="D4058" s="16" t="s">
        <v>396</v>
      </c>
      <c r="E4058" s="16" t="n">
        <v>2</v>
      </c>
      <c r="F4058" s="16" t="n">
        <v>5521</v>
      </c>
      <c r="G4058" s="16" t="n">
        <v>0.15</v>
      </c>
      <c r="H4058" s="16" t="s">
        <v>112</v>
      </c>
      <c r="I4058" s="16" t="s">
        <v>71</v>
      </c>
      <c r="J4058" s="16" t="n">
        <v>3</v>
      </c>
      <c r="K4058" s="16" t="n">
        <v>4</v>
      </c>
      <c r="L4058" s="16" t="s">
        <v>41</v>
      </c>
      <c r="M4058" s="18" t="n">
        <f aca="false">IF(ISNUMBER(B4058),B4058,IF(MID(B4058,3,1)="-",DATE(VALUE(RIGHT(B4058,4)),VALUE(MID(B4058,4,2)),VALUE(LEFT(B4058,2))),DATE(VALUE(LEFT(B4058,4)),VALUE(MID(B4058,6,2)),VALUE(RIGHT(B4058,2)))))</f>
        <v>45969</v>
      </c>
      <c r="N4058" s="16" t="n">
        <f aca="false">MONTH(M4058)</f>
        <v>11</v>
      </c>
      <c r="O4058" s="16" t="str">
        <f aca="false">PROPER(TRIM(H4058))</f>
        <v>Mumbai</v>
      </c>
      <c r="P4058" s="16" t="str">
        <f aca="false">IFERROR(VLOOKUP(O4058,city_map!$A$2:$B$6,2,FALSE()),O4058)</f>
        <v>Mumbai</v>
      </c>
      <c r="Q4058" s="16" t="n">
        <f aca="false">IF(ISNUMBER(F4058),F4058,VALUE(SUBSTITUTE(SUBSTITUTE(F4058,"₹",""),",","")))</f>
        <v>5521</v>
      </c>
      <c r="R4058" s="16" t="n">
        <f aca="false">IF(E4058=99,1,E4058)</f>
        <v>2</v>
      </c>
      <c r="S4058" s="16" t="n">
        <f aca="false">IF(G4058="",0,G4058)</f>
        <v>0.15</v>
      </c>
      <c r="T4058" s="16" t="str">
        <f aca="false">IF(I4058="","Unknown",IF(I4058="upi","UPI",I4058))</f>
        <v>Credit Card</v>
      </c>
      <c r="U4058" s="16" t="str">
        <f aca="false">IF(L4058="Yes","Y",IF(L4058="No","N",L4058))</f>
        <v>N</v>
      </c>
      <c r="V4058" s="19" t="n">
        <f aca="false">ROUND(R4058*Q4058*(1-S4058),2)</f>
        <v>9385.7</v>
      </c>
      <c r="W4058" s="16" t="str">
        <f aca="false">_xlfn.XLOOKUP(D4058,products!$A$2:$A$61,products!$C$2:$C$61,"Not found")</f>
        <v>Home</v>
      </c>
    </row>
    <row r="4059" customFormat="false" ht="15" hidden="false" customHeight="false" outlineLevel="0" collapsed="false">
      <c r="A4059" s="16" t="s">
        <v>5435</v>
      </c>
      <c r="B4059" s="16" t="s">
        <v>5414</v>
      </c>
      <c r="C4059" s="16" t="s">
        <v>303</v>
      </c>
      <c r="D4059" s="16" t="s">
        <v>111</v>
      </c>
      <c r="E4059" s="16" t="n">
        <v>2</v>
      </c>
      <c r="F4059" s="16" t="n">
        <v>970</v>
      </c>
      <c r="G4059" s="16" t="n">
        <v>0.15</v>
      </c>
      <c r="H4059" s="16" t="s">
        <v>81</v>
      </c>
      <c r="I4059" s="16" t="s">
        <v>71</v>
      </c>
      <c r="J4059" s="16" t="n">
        <v>4</v>
      </c>
      <c r="K4059" s="16" t="n">
        <v>5</v>
      </c>
      <c r="L4059" s="16" t="s">
        <v>41</v>
      </c>
      <c r="M4059" s="18" t="n">
        <f aca="false">IF(ISNUMBER(B4059),B4059,IF(MID(B4059,3,1)="-",DATE(VALUE(RIGHT(B4059,4)),VALUE(MID(B4059,4,2)),VALUE(LEFT(B4059,2))),DATE(VALUE(LEFT(B4059,4)),VALUE(MID(B4059,6,2)),VALUE(RIGHT(B4059,2)))))</f>
        <v>45969</v>
      </c>
      <c r="N4059" s="16" t="n">
        <f aca="false">MONTH(M4059)</f>
        <v>11</v>
      </c>
      <c r="O4059" s="16" t="str">
        <f aca="false">PROPER(TRIM(H4059))</f>
        <v>Hyderabad</v>
      </c>
      <c r="P4059" s="16" t="str">
        <f aca="false">IFERROR(VLOOKUP(O4059,city_map!$A$2:$B$6,2,FALSE()),O4059)</f>
        <v>Hyderabad</v>
      </c>
      <c r="Q4059" s="16" t="n">
        <f aca="false">IF(ISNUMBER(F4059),F4059,VALUE(SUBSTITUTE(SUBSTITUTE(F4059,"₹",""),",","")))</f>
        <v>970</v>
      </c>
      <c r="R4059" s="16" t="n">
        <f aca="false">IF(E4059=99,1,E4059)</f>
        <v>2</v>
      </c>
      <c r="S4059" s="16" t="n">
        <f aca="false">IF(G4059="",0,G4059)</f>
        <v>0.15</v>
      </c>
      <c r="T4059" s="16" t="str">
        <f aca="false">IF(I4059="","Unknown",IF(I4059="upi","UPI",I4059))</f>
        <v>Credit Card</v>
      </c>
      <c r="U4059" s="16" t="str">
        <f aca="false">IF(L4059="Yes","Y",IF(L4059="No","N",L4059))</f>
        <v>N</v>
      </c>
      <c r="V4059" s="19" t="n">
        <f aca="false">ROUND(R4059*Q4059*(1-S4059),2)</f>
        <v>1649</v>
      </c>
      <c r="W4059" s="16" t="str">
        <f aca="false">_xlfn.XLOOKUP(D4059,products!$A$2:$A$61,products!$C$2:$C$61,"Not found")</f>
        <v>Books</v>
      </c>
    </row>
    <row r="4060" customFormat="false" ht="15" hidden="false" customHeight="false" outlineLevel="0" collapsed="false">
      <c r="A4060" s="16" t="s">
        <v>5436</v>
      </c>
      <c r="B4060" s="16" t="s">
        <v>5414</v>
      </c>
      <c r="C4060" s="16" t="s">
        <v>202</v>
      </c>
      <c r="D4060" s="16" t="s">
        <v>126</v>
      </c>
      <c r="E4060" s="16" t="n">
        <v>2</v>
      </c>
      <c r="F4060" s="16" t="n">
        <v>383</v>
      </c>
      <c r="G4060" s="16" t="n">
        <v>0.15</v>
      </c>
      <c r="H4060" s="16" t="s">
        <v>56</v>
      </c>
      <c r="I4060" s="16" t="s">
        <v>47</v>
      </c>
      <c r="J4060" s="16" t="n">
        <v>8</v>
      </c>
      <c r="K4060" s="16" t="n">
        <v>3</v>
      </c>
      <c r="L4060" s="16" t="s">
        <v>41</v>
      </c>
      <c r="M4060" s="18" t="n">
        <f aca="false">IF(ISNUMBER(B4060),B4060,IF(MID(B4060,3,1)="-",DATE(VALUE(RIGHT(B4060,4)),VALUE(MID(B4060,4,2)),VALUE(LEFT(B4060,2))),DATE(VALUE(LEFT(B4060,4)),VALUE(MID(B4060,6,2)),VALUE(RIGHT(B4060,2)))))</f>
        <v>45969</v>
      </c>
      <c r="N4060" s="16" t="n">
        <f aca="false">MONTH(M4060)</f>
        <v>11</v>
      </c>
      <c r="O4060" s="16" t="str">
        <f aca="false">PROPER(TRIM(H4060))</f>
        <v>Lucknow</v>
      </c>
      <c r="P4060" s="16" t="str">
        <f aca="false">IFERROR(VLOOKUP(O4060,city_map!$A$2:$B$6,2,FALSE()),O4060)</f>
        <v>Lucknow</v>
      </c>
      <c r="Q4060" s="16" t="n">
        <f aca="false">IF(ISNUMBER(F4060),F4060,VALUE(SUBSTITUTE(SUBSTITUTE(F4060,"₹",""),",","")))</f>
        <v>383</v>
      </c>
      <c r="R4060" s="16" t="n">
        <f aca="false">IF(E4060=99,1,E4060)</f>
        <v>2</v>
      </c>
      <c r="S4060" s="16" t="n">
        <f aca="false">IF(G4060="",0,G4060)</f>
        <v>0.15</v>
      </c>
      <c r="T4060" s="16" t="str">
        <f aca="false">IF(I4060="","Unknown",IF(I4060="upi","UPI",I4060))</f>
        <v>Debit Card</v>
      </c>
      <c r="U4060" s="16" t="str">
        <f aca="false">IF(L4060="Yes","Y",IF(L4060="No","N",L4060))</f>
        <v>N</v>
      </c>
      <c r="V4060" s="19" t="n">
        <f aca="false">ROUND(R4060*Q4060*(1-S4060),2)</f>
        <v>651.1</v>
      </c>
      <c r="W4060" s="16" t="str">
        <f aca="false">_xlfn.XLOOKUP(D4060,products!$A$2:$A$61,products!$C$2:$C$61,"Not found")</f>
        <v>Home</v>
      </c>
    </row>
    <row r="4061" customFormat="false" ht="15" hidden="false" customHeight="false" outlineLevel="0" collapsed="false">
      <c r="A4061" s="16" t="s">
        <v>5437</v>
      </c>
      <c r="B4061" s="16" t="s">
        <v>5414</v>
      </c>
      <c r="C4061" s="16" t="s">
        <v>1606</v>
      </c>
      <c r="D4061" s="16" t="s">
        <v>95</v>
      </c>
      <c r="E4061" s="16" t="n">
        <v>1</v>
      </c>
      <c r="F4061" s="16" t="n">
        <v>1481</v>
      </c>
      <c r="G4061" s="16" t="n">
        <v>0.1</v>
      </c>
      <c r="H4061" s="16" t="s">
        <v>281</v>
      </c>
      <c r="I4061" s="16" t="s">
        <v>71</v>
      </c>
      <c r="J4061" s="16" t="n">
        <v>6</v>
      </c>
      <c r="K4061" s="16" t="n">
        <v>3</v>
      </c>
      <c r="L4061" s="16" t="s">
        <v>41</v>
      </c>
      <c r="M4061" s="18" t="n">
        <f aca="false">IF(ISNUMBER(B4061),B4061,IF(MID(B4061,3,1)="-",DATE(VALUE(RIGHT(B4061,4)),VALUE(MID(B4061,4,2)),VALUE(LEFT(B4061,2))),DATE(VALUE(LEFT(B4061,4)),VALUE(MID(B4061,6,2)),VALUE(RIGHT(B4061,2)))))</f>
        <v>45969</v>
      </c>
      <c r="N4061" s="16" t="n">
        <f aca="false">MONTH(M4061)</f>
        <v>11</v>
      </c>
      <c r="O4061" s="16" t="str">
        <f aca="false">PROPER(TRIM(H4061))</f>
        <v>Bengaluru</v>
      </c>
      <c r="P4061" s="16" t="str">
        <f aca="false">IFERROR(VLOOKUP(O4061,city_map!$A$2:$B$6,2,FALSE()),O4061)</f>
        <v>Bengaluru</v>
      </c>
      <c r="Q4061" s="16" t="n">
        <f aca="false">IF(ISNUMBER(F4061),F4061,VALUE(SUBSTITUTE(SUBSTITUTE(F4061,"₹",""),",","")))</f>
        <v>1481</v>
      </c>
      <c r="R4061" s="16" t="n">
        <f aca="false">IF(E4061=99,1,E4061)</f>
        <v>1</v>
      </c>
      <c r="S4061" s="16" t="n">
        <f aca="false">IF(G4061="",0,G4061)</f>
        <v>0.1</v>
      </c>
      <c r="T4061" s="16" t="str">
        <f aca="false">IF(I4061="","Unknown",IF(I4061="upi","UPI",I4061))</f>
        <v>Credit Card</v>
      </c>
      <c r="U4061" s="16" t="str">
        <f aca="false">IF(L4061="Yes","Y",IF(L4061="No","N",L4061))</f>
        <v>N</v>
      </c>
      <c r="V4061" s="19" t="n">
        <f aca="false">ROUND(R4061*Q4061*(1-S4061),2)</f>
        <v>1332.9</v>
      </c>
      <c r="W4061" s="16" t="str">
        <f aca="false">_xlfn.XLOOKUP(D4061,products!$A$2:$A$61,products!$C$2:$C$61,"Not found")</f>
        <v>Electronics</v>
      </c>
    </row>
    <row r="4062" customFormat="false" ht="15" hidden="false" customHeight="false" outlineLevel="0" collapsed="false">
      <c r="A4062" s="16" t="s">
        <v>5438</v>
      </c>
      <c r="B4062" s="16" t="s">
        <v>5414</v>
      </c>
      <c r="C4062" s="16" t="s">
        <v>515</v>
      </c>
      <c r="D4062" s="16" t="s">
        <v>222</v>
      </c>
      <c r="E4062" s="16" t="n">
        <v>2</v>
      </c>
      <c r="F4062" s="16" t="n">
        <v>1947</v>
      </c>
      <c r="G4062" s="16" t="n">
        <v>0.4</v>
      </c>
      <c r="H4062" s="16" t="s">
        <v>39</v>
      </c>
      <c r="I4062" s="16" t="s">
        <v>60</v>
      </c>
      <c r="J4062" s="16" t="n">
        <v>7</v>
      </c>
      <c r="K4062" s="16" t="n">
        <v>4</v>
      </c>
      <c r="L4062" s="16" t="s">
        <v>41</v>
      </c>
      <c r="M4062" s="18" t="n">
        <f aca="false">IF(ISNUMBER(B4062),B4062,IF(MID(B4062,3,1)="-",DATE(VALUE(RIGHT(B4062,4)),VALUE(MID(B4062,4,2)),VALUE(LEFT(B4062,2))),DATE(VALUE(LEFT(B4062,4)),VALUE(MID(B4062,6,2)),VALUE(RIGHT(B4062,2)))))</f>
        <v>45969</v>
      </c>
      <c r="N4062" s="16" t="n">
        <f aca="false">MONTH(M4062)</f>
        <v>11</v>
      </c>
      <c r="O4062" s="16" t="str">
        <f aca="false">PROPER(TRIM(H4062))</f>
        <v>Delhi</v>
      </c>
      <c r="P4062" s="16" t="str">
        <f aca="false">IFERROR(VLOOKUP(O4062,city_map!$A$2:$B$6,2,FALSE()),O4062)</f>
        <v>Delhi</v>
      </c>
      <c r="Q4062" s="16" t="n">
        <f aca="false">IF(ISNUMBER(F4062),F4062,VALUE(SUBSTITUTE(SUBSTITUTE(F4062,"₹",""),",","")))</f>
        <v>1947</v>
      </c>
      <c r="R4062" s="16" t="n">
        <f aca="false">IF(E4062=99,1,E4062)</f>
        <v>2</v>
      </c>
      <c r="S4062" s="16" t="n">
        <f aca="false">IF(G4062="",0,G4062)</f>
        <v>0.4</v>
      </c>
      <c r="T4062" s="16" t="str">
        <f aca="false">IF(I4062="","Unknown",IF(I4062="upi","UPI",I4062))</f>
        <v>UPI</v>
      </c>
      <c r="U4062" s="16" t="str">
        <f aca="false">IF(L4062="Yes","Y",IF(L4062="No","N",L4062))</f>
        <v>N</v>
      </c>
      <c r="V4062" s="19" t="n">
        <f aca="false">ROUND(R4062*Q4062*(1-S4062),2)</f>
        <v>2336.4</v>
      </c>
      <c r="W4062" s="16" t="str">
        <f aca="false">_xlfn.XLOOKUP(D4062,products!$A$2:$A$61,products!$C$2:$C$61,"Not found")</f>
        <v>Fashion</v>
      </c>
    </row>
    <row r="4063" customFormat="false" ht="15" hidden="false" customHeight="false" outlineLevel="0" collapsed="false">
      <c r="A4063" s="16" t="s">
        <v>5439</v>
      </c>
      <c r="B4063" s="16" t="s">
        <v>5414</v>
      </c>
      <c r="C4063" s="16" t="s">
        <v>148</v>
      </c>
      <c r="D4063" s="16" t="s">
        <v>88</v>
      </c>
      <c r="E4063" s="16" t="n">
        <v>1</v>
      </c>
      <c r="F4063" s="16" t="n">
        <v>3089</v>
      </c>
      <c r="G4063" s="16" t="n">
        <v>0.15</v>
      </c>
      <c r="H4063" s="16" t="s">
        <v>81</v>
      </c>
      <c r="I4063" s="16" t="s">
        <v>40</v>
      </c>
      <c r="J4063" s="16" t="n">
        <v>3</v>
      </c>
      <c r="K4063" s="16" t="n">
        <v>4</v>
      </c>
      <c r="L4063" s="16" t="s">
        <v>41</v>
      </c>
      <c r="M4063" s="18" t="n">
        <f aca="false">IF(ISNUMBER(B4063),B4063,IF(MID(B4063,3,1)="-",DATE(VALUE(RIGHT(B4063,4)),VALUE(MID(B4063,4,2)),VALUE(LEFT(B4063,2))),DATE(VALUE(LEFT(B4063,4)),VALUE(MID(B4063,6,2)),VALUE(RIGHT(B4063,2)))))</f>
        <v>45969</v>
      </c>
      <c r="N4063" s="16" t="n">
        <f aca="false">MONTH(M4063)</f>
        <v>11</v>
      </c>
      <c r="O4063" s="16" t="str">
        <f aca="false">PROPER(TRIM(H4063))</f>
        <v>Hyderabad</v>
      </c>
      <c r="P4063" s="16" t="str">
        <f aca="false">IFERROR(VLOOKUP(O4063,city_map!$A$2:$B$6,2,FALSE()),O4063)</f>
        <v>Hyderabad</v>
      </c>
      <c r="Q4063" s="16" t="n">
        <f aca="false">IF(ISNUMBER(F4063),F4063,VALUE(SUBSTITUTE(SUBSTITUTE(F4063,"₹",""),",","")))</f>
        <v>3089</v>
      </c>
      <c r="R4063" s="16" t="n">
        <f aca="false">IF(E4063=99,1,E4063)</f>
        <v>1</v>
      </c>
      <c r="S4063" s="16" t="n">
        <f aca="false">IF(G4063="",0,G4063)</f>
        <v>0.15</v>
      </c>
      <c r="T4063" s="16" t="str">
        <f aca="false">IF(I4063="","Unknown",IF(I4063="upi","UPI",I4063))</f>
        <v>COD</v>
      </c>
      <c r="U4063" s="16" t="str">
        <f aca="false">IF(L4063="Yes","Y",IF(L4063="No","N",L4063))</f>
        <v>N</v>
      </c>
      <c r="V4063" s="19" t="n">
        <f aca="false">ROUND(R4063*Q4063*(1-S4063),2)</f>
        <v>2625.65</v>
      </c>
      <c r="W4063" s="16" t="str">
        <f aca="false">_xlfn.XLOOKUP(D4063,products!$A$2:$A$61,products!$C$2:$C$61,"Not found")</f>
        <v>Fashion</v>
      </c>
    </row>
    <row r="4064" customFormat="false" ht="15" hidden="false" customHeight="false" outlineLevel="0" collapsed="false">
      <c r="A4064" s="16" t="s">
        <v>5440</v>
      </c>
      <c r="B4064" s="16" t="s">
        <v>5441</v>
      </c>
      <c r="C4064" s="16" t="s">
        <v>2066</v>
      </c>
      <c r="D4064" s="16" t="s">
        <v>157</v>
      </c>
      <c r="E4064" s="16" t="n">
        <v>1</v>
      </c>
      <c r="F4064" s="16" t="n">
        <v>1138</v>
      </c>
      <c r="G4064" s="16" t="n">
        <v>0.15</v>
      </c>
      <c r="H4064" s="16" t="s">
        <v>67</v>
      </c>
      <c r="I4064" s="16" t="s">
        <v>100</v>
      </c>
      <c r="J4064" s="16" t="n">
        <v>4</v>
      </c>
      <c r="K4064" s="16" t="n">
        <v>3</v>
      </c>
      <c r="L4064" s="16" t="s">
        <v>196</v>
      </c>
      <c r="M4064" s="18" t="n">
        <f aca="false">IF(ISNUMBER(B4064),B4064,IF(MID(B4064,3,1)="-",DATE(VALUE(RIGHT(B4064,4)),VALUE(MID(B4064,4,2)),VALUE(LEFT(B4064,2))),DATE(VALUE(LEFT(B4064,4)),VALUE(MID(B4064,6,2)),VALUE(RIGHT(B4064,2)))))</f>
        <v>45970</v>
      </c>
      <c r="N4064" s="16" t="n">
        <f aca="false">MONTH(M4064)</f>
        <v>11</v>
      </c>
      <c r="O4064" s="16" t="str">
        <f aca="false">PROPER(TRIM(H4064))</f>
        <v>Kolkata</v>
      </c>
      <c r="P4064" s="16" t="str">
        <f aca="false">IFERROR(VLOOKUP(O4064,city_map!$A$2:$B$6,2,FALSE()),O4064)</f>
        <v>Kolkata</v>
      </c>
      <c r="Q4064" s="16" t="n">
        <f aca="false">IF(ISNUMBER(F4064),F4064,VALUE(SUBSTITUTE(SUBSTITUTE(F4064,"₹",""),",","")))</f>
        <v>1138</v>
      </c>
      <c r="R4064" s="16" t="n">
        <f aca="false">IF(E4064=99,1,E4064)</f>
        <v>1</v>
      </c>
      <c r="S4064" s="16" t="n">
        <f aca="false">IF(G4064="",0,G4064)</f>
        <v>0.15</v>
      </c>
      <c r="T4064" s="16" t="str">
        <f aca="false">IF(I4064="","Unknown",IF(I4064="upi","UPI",I4064))</f>
        <v>Net Banking</v>
      </c>
      <c r="U4064" s="16" t="str">
        <f aca="false">IF(L4064="Yes","Y",IF(L4064="No","N",L4064))</f>
        <v>Y</v>
      </c>
      <c r="V4064" s="19" t="n">
        <f aca="false">ROUND(R4064*Q4064*(1-S4064),2)</f>
        <v>967.3</v>
      </c>
      <c r="W4064" s="16" t="str">
        <f aca="false">_xlfn.XLOOKUP(D4064,products!$A$2:$A$61,products!$C$2:$C$61,"Not found")</f>
        <v>Books</v>
      </c>
    </row>
    <row r="4065" customFormat="false" ht="15" hidden="false" customHeight="false" outlineLevel="0" collapsed="false">
      <c r="A4065" s="16" t="s">
        <v>5442</v>
      </c>
      <c r="B4065" s="16" t="s">
        <v>5441</v>
      </c>
      <c r="C4065" s="16" t="s">
        <v>776</v>
      </c>
      <c r="D4065" s="16" t="s">
        <v>95</v>
      </c>
      <c r="E4065" s="16" t="n">
        <v>3</v>
      </c>
      <c r="F4065" s="16" t="n">
        <v>1502</v>
      </c>
      <c r="G4065" s="16" t="n">
        <v>0.4</v>
      </c>
      <c r="H4065" s="16" t="s">
        <v>241</v>
      </c>
      <c r="I4065" s="16" t="s">
        <v>60</v>
      </c>
      <c r="J4065" s="16" t="n">
        <v>3</v>
      </c>
      <c r="K4065" s="16" t="n">
        <v>5</v>
      </c>
      <c r="L4065" s="16" t="s">
        <v>41</v>
      </c>
      <c r="M4065" s="18" t="n">
        <f aca="false">IF(ISNUMBER(B4065),B4065,IF(MID(B4065,3,1)="-",DATE(VALUE(RIGHT(B4065,4)),VALUE(MID(B4065,4,2)),VALUE(LEFT(B4065,2))),DATE(VALUE(LEFT(B4065,4)),VALUE(MID(B4065,6,2)),VALUE(RIGHT(B4065,2)))))</f>
        <v>45970</v>
      </c>
      <c r="N4065" s="16" t="n">
        <f aca="false">MONTH(M4065)</f>
        <v>11</v>
      </c>
      <c r="O4065" s="16" t="str">
        <f aca="false">PROPER(TRIM(H4065))</f>
        <v>Calcutta</v>
      </c>
      <c r="P4065" s="16" t="str">
        <f aca="false">IFERROR(VLOOKUP(O4065,city_map!$A$2:$B$6,2,FALSE()),O4065)</f>
        <v>Kolkata</v>
      </c>
      <c r="Q4065" s="16" t="n">
        <f aca="false">IF(ISNUMBER(F4065),F4065,VALUE(SUBSTITUTE(SUBSTITUTE(F4065,"₹",""),",","")))</f>
        <v>1502</v>
      </c>
      <c r="R4065" s="16" t="n">
        <f aca="false">IF(E4065=99,1,E4065)</f>
        <v>3</v>
      </c>
      <c r="S4065" s="16" t="n">
        <f aca="false">IF(G4065="",0,G4065)</f>
        <v>0.4</v>
      </c>
      <c r="T4065" s="16" t="str">
        <f aca="false">IF(I4065="","Unknown",IF(I4065="upi","UPI",I4065))</f>
        <v>UPI</v>
      </c>
      <c r="U4065" s="16" t="str">
        <f aca="false">IF(L4065="Yes","Y",IF(L4065="No","N",L4065))</f>
        <v>N</v>
      </c>
      <c r="V4065" s="19" t="n">
        <f aca="false">ROUND(R4065*Q4065*(1-S4065),2)</f>
        <v>2703.6</v>
      </c>
      <c r="W4065" s="16" t="str">
        <f aca="false">_xlfn.XLOOKUP(D4065,products!$A$2:$A$61,products!$C$2:$C$61,"Not found")</f>
        <v>Electronics</v>
      </c>
    </row>
    <row r="4066" customFormat="false" ht="15" hidden="false" customHeight="false" outlineLevel="0" collapsed="false">
      <c r="A4066" s="16" t="s">
        <v>5443</v>
      </c>
      <c r="B4066" s="16" t="s">
        <v>5441</v>
      </c>
      <c r="C4066" s="16" t="s">
        <v>1010</v>
      </c>
      <c r="D4066" s="16" t="s">
        <v>341</v>
      </c>
      <c r="E4066" s="16" t="n">
        <v>3</v>
      </c>
      <c r="F4066" s="16" t="n">
        <v>1075</v>
      </c>
      <c r="G4066" s="16" t="n">
        <v>0.2</v>
      </c>
      <c r="H4066" s="16" t="s">
        <v>39</v>
      </c>
      <c r="I4066" s="16" t="s">
        <v>47</v>
      </c>
      <c r="J4066" s="16" t="n">
        <v>4</v>
      </c>
      <c r="K4066" s="16" t="n">
        <v>4</v>
      </c>
      <c r="L4066" s="16" t="s">
        <v>41</v>
      </c>
      <c r="M4066" s="18" t="n">
        <f aca="false">IF(ISNUMBER(B4066),B4066,IF(MID(B4066,3,1)="-",DATE(VALUE(RIGHT(B4066,4)),VALUE(MID(B4066,4,2)),VALUE(LEFT(B4066,2))),DATE(VALUE(LEFT(B4066,4)),VALUE(MID(B4066,6,2)),VALUE(RIGHT(B4066,2)))))</f>
        <v>45970</v>
      </c>
      <c r="N4066" s="16" t="n">
        <f aca="false">MONTH(M4066)</f>
        <v>11</v>
      </c>
      <c r="O4066" s="16" t="str">
        <f aca="false">PROPER(TRIM(H4066))</f>
        <v>Delhi</v>
      </c>
      <c r="P4066" s="16" t="str">
        <f aca="false">IFERROR(VLOOKUP(O4066,city_map!$A$2:$B$6,2,FALSE()),O4066)</f>
        <v>Delhi</v>
      </c>
      <c r="Q4066" s="16" t="n">
        <f aca="false">IF(ISNUMBER(F4066),F4066,VALUE(SUBSTITUTE(SUBSTITUTE(F4066,"₹",""),",","")))</f>
        <v>1075</v>
      </c>
      <c r="R4066" s="16" t="n">
        <f aca="false">IF(E4066=99,1,E4066)</f>
        <v>3</v>
      </c>
      <c r="S4066" s="16" t="n">
        <f aca="false">IF(G4066="",0,G4066)</f>
        <v>0.2</v>
      </c>
      <c r="T4066" s="16" t="str">
        <f aca="false">IF(I4066="","Unknown",IF(I4066="upi","UPI",I4066))</f>
        <v>Debit Card</v>
      </c>
      <c r="U4066" s="16" t="str">
        <f aca="false">IF(L4066="Yes","Y",IF(L4066="No","N",L4066))</f>
        <v>N</v>
      </c>
      <c r="V4066" s="19" t="n">
        <f aca="false">ROUND(R4066*Q4066*(1-S4066),2)</f>
        <v>2580</v>
      </c>
      <c r="W4066" s="16" t="str">
        <f aca="false">_xlfn.XLOOKUP(D4066,products!$A$2:$A$61,products!$C$2:$C$61,"Not found")</f>
        <v>Home</v>
      </c>
    </row>
    <row r="4067" customFormat="false" ht="15" hidden="false" customHeight="false" outlineLevel="0" collapsed="false">
      <c r="A4067" s="16" t="s">
        <v>5444</v>
      </c>
      <c r="B4067" s="16" t="s">
        <v>5441</v>
      </c>
      <c r="C4067" s="16" t="s">
        <v>939</v>
      </c>
      <c r="D4067" s="16" t="s">
        <v>133</v>
      </c>
      <c r="E4067" s="16" t="n">
        <v>2</v>
      </c>
      <c r="F4067" s="16" t="n">
        <v>610</v>
      </c>
      <c r="G4067" s="16" t="n">
        <v>0.3</v>
      </c>
      <c r="H4067" s="16" t="s">
        <v>112</v>
      </c>
      <c r="I4067" s="16" t="s">
        <v>71</v>
      </c>
      <c r="J4067" s="16" t="n">
        <v>4</v>
      </c>
      <c r="K4067" s="16" t="n">
        <v>5</v>
      </c>
      <c r="L4067" s="16" t="s">
        <v>41</v>
      </c>
      <c r="M4067" s="18" t="n">
        <f aca="false">IF(ISNUMBER(B4067),B4067,IF(MID(B4067,3,1)="-",DATE(VALUE(RIGHT(B4067,4)),VALUE(MID(B4067,4,2)),VALUE(LEFT(B4067,2))),DATE(VALUE(LEFT(B4067,4)),VALUE(MID(B4067,6,2)),VALUE(RIGHT(B4067,2)))))</f>
        <v>45970</v>
      </c>
      <c r="N4067" s="16" t="n">
        <f aca="false">MONTH(M4067)</f>
        <v>11</v>
      </c>
      <c r="O4067" s="16" t="str">
        <f aca="false">PROPER(TRIM(H4067))</f>
        <v>Mumbai</v>
      </c>
      <c r="P4067" s="16" t="str">
        <f aca="false">IFERROR(VLOOKUP(O4067,city_map!$A$2:$B$6,2,FALSE()),O4067)</f>
        <v>Mumbai</v>
      </c>
      <c r="Q4067" s="16" t="n">
        <f aca="false">IF(ISNUMBER(F4067),F4067,VALUE(SUBSTITUTE(SUBSTITUTE(F4067,"₹",""),",","")))</f>
        <v>610</v>
      </c>
      <c r="R4067" s="16" t="n">
        <f aca="false">IF(E4067=99,1,E4067)</f>
        <v>2</v>
      </c>
      <c r="S4067" s="16" t="n">
        <f aca="false">IF(G4067="",0,G4067)</f>
        <v>0.3</v>
      </c>
      <c r="T4067" s="16" t="str">
        <f aca="false">IF(I4067="","Unknown",IF(I4067="upi","UPI",I4067))</f>
        <v>Credit Card</v>
      </c>
      <c r="U4067" s="16" t="str">
        <f aca="false">IF(L4067="Yes","Y",IF(L4067="No","N",L4067))</f>
        <v>N</v>
      </c>
      <c r="V4067" s="19" t="n">
        <f aca="false">ROUND(R4067*Q4067*(1-S4067),2)</f>
        <v>854</v>
      </c>
      <c r="W4067" s="16" t="str">
        <f aca="false">_xlfn.XLOOKUP(D4067,products!$A$2:$A$61,products!$C$2:$C$61,"Not found")</f>
        <v>Books</v>
      </c>
    </row>
    <row r="4068" customFormat="false" ht="15" hidden="false" customHeight="false" outlineLevel="0" collapsed="false">
      <c r="A4068" s="16" t="s">
        <v>5445</v>
      </c>
      <c r="B4068" s="16" t="s">
        <v>5441</v>
      </c>
      <c r="C4068" s="16" t="s">
        <v>419</v>
      </c>
      <c r="D4068" s="16" t="s">
        <v>396</v>
      </c>
      <c r="E4068" s="16" t="n">
        <v>4</v>
      </c>
      <c r="F4068" s="16" t="n">
        <v>5586</v>
      </c>
      <c r="G4068" s="16" t="n">
        <v>0.2</v>
      </c>
      <c r="H4068" s="16" t="s">
        <v>39</v>
      </c>
      <c r="I4068" s="16" t="s">
        <v>40</v>
      </c>
      <c r="J4068" s="16" t="n">
        <v>5</v>
      </c>
      <c r="K4068" s="16" t="n">
        <v>4</v>
      </c>
      <c r="L4068" s="16" t="s">
        <v>41</v>
      </c>
      <c r="M4068" s="18" t="n">
        <f aca="false">IF(ISNUMBER(B4068),B4068,IF(MID(B4068,3,1)="-",DATE(VALUE(RIGHT(B4068,4)),VALUE(MID(B4068,4,2)),VALUE(LEFT(B4068,2))),DATE(VALUE(LEFT(B4068,4)),VALUE(MID(B4068,6,2)),VALUE(RIGHT(B4068,2)))))</f>
        <v>45970</v>
      </c>
      <c r="N4068" s="16" t="n">
        <f aca="false">MONTH(M4068)</f>
        <v>11</v>
      </c>
      <c r="O4068" s="16" t="str">
        <f aca="false">PROPER(TRIM(H4068))</f>
        <v>Delhi</v>
      </c>
      <c r="P4068" s="16" t="str">
        <f aca="false">IFERROR(VLOOKUP(O4068,city_map!$A$2:$B$6,2,FALSE()),O4068)</f>
        <v>Delhi</v>
      </c>
      <c r="Q4068" s="16" t="n">
        <f aca="false">IF(ISNUMBER(F4068),F4068,VALUE(SUBSTITUTE(SUBSTITUTE(F4068,"₹",""),",","")))</f>
        <v>5586</v>
      </c>
      <c r="R4068" s="16" t="n">
        <f aca="false">IF(E4068=99,1,E4068)</f>
        <v>4</v>
      </c>
      <c r="S4068" s="16" t="n">
        <f aca="false">IF(G4068="",0,G4068)</f>
        <v>0.2</v>
      </c>
      <c r="T4068" s="16" t="str">
        <f aca="false">IF(I4068="","Unknown",IF(I4068="upi","UPI",I4068))</f>
        <v>COD</v>
      </c>
      <c r="U4068" s="16" t="str">
        <f aca="false">IF(L4068="Yes","Y",IF(L4068="No","N",L4068))</f>
        <v>N</v>
      </c>
      <c r="V4068" s="19" t="n">
        <f aca="false">ROUND(R4068*Q4068*(1-S4068),2)</f>
        <v>17875.2</v>
      </c>
      <c r="W4068" s="16" t="str">
        <f aca="false">_xlfn.XLOOKUP(D4068,products!$A$2:$A$61,products!$C$2:$C$61,"Not found")</f>
        <v>Home</v>
      </c>
    </row>
    <row r="4069" customFormat="false" ht="15" hidden="false" customHeight="false" outlineLevel="0" collapsed="false">
      <c r="A4069" s="16" t="s">
        <v>5446</v>
      </c>
      <c r="B4069" s="16" t="s">
        <v>5441</v>
      </c>
      <c r="C4069" s="16" t="s">
        <v>605</v>
      </c>
      <c r="D4069" s="16" t="s">
        <v>142</v>
      </c>
      <c r="E4069" s="16" t="n">
        <v>1</v>
      </c>
      <c r="F4069" s="16" t="n">
        <v>593</v>
      </c>
      <c r="G4069" s="16" t="n">
        <v>0.15</v>
      </c>
      <c r="H4069" s="16" t="s">
        <v>81</v>
      </c>
      <c r="I4069" s="16" t="s">
        <v>40</v>
      </c>
      <c r="J4069" s="16" t="n">
        <v>6</v>
      </c>
      <c r="K4069" s="16" t="n">
        <v>5</v>
      </c>
      <c r="L4069" s="16" t="s">
        <v>41</v>
      </c>
      <c r="M4069" s="18" t="n">
        <f aca="false">IF(ISNUMBER(B4069),B4069,IF(MID(B4069,3,1)="-",DATE(VALUE(RIGHT(B4069,4)),VALUE(MID(B4069,4,2)),VALUE(LEFT(B4069,2))),DATE(VALUE(LEFT(B4069,4)),VALUE(MID(B4069,6,2)),VALUE(RIGHT(B4069,2)))))</f>
        <v>45970</v>
      </c>
      <c r="N4069" s="16" t="n">
        <f aca="false">MONTH(M4069)</f>
        <v>11</v>
      </c>
      <c r="O4069" s="16" t="str">
        <f aca="false">PROPER(TRIM(H4069))</f>
        <v>Hyderabad</v>
      </c>
      <c r="P4069" s="16" t="str">
        <f aca="false">IFERROR(VLOOKUP(O4069,city_map!$A$2:$B$6,2,FALSE()),O4069)</f>
        <v>Hyderabad</v>
      </c>
      <c r="Q4069" s="16" t="n">
        <f aca="false">IF(ISNUMBER(F4069),F4069,VALUE(SUBSTITUTE(SUBSTITUTE(F4069,"₹",""),",","")))</f>
        <v>593</v>
      </c>
      <c r="R4069" s="16" t="n">
        <f aca="false">IF(E4069=99,1,E4069)</f>
        <v>1</v>
      </c>
      <c r="S4069" s="16" t="n">
        <f aca="false">IF(G4069="",0,G4069)</f>
        <v>0.15</v>
      </c>
      <c r="T4069" s="16" t="str">
        <f aca="false">IF(I4069="","Unknown",IF(I4069="upi","UPI",I4069))</f>
        <v>COD</v>
      </c>
      <c r="U4069" s="16" t="str">
        <f aca="false">IF(L4069="Yes","Y",IF(L4069="No","N",L4069))</f>
        <v>N</v>
      </c>
      <c r="V4069" s="19" t="n">
        <f aca="false">ROUND(R4069*Q4069*(1-S4069),2)</f>
        <v>504.05</v>
      </c>
      <c r="W4069" s="16" t="str">
        <f aca="false">_xlfn.XLOOKUP(D4069,products!$A$2:$A$61,products!$C$2:$C$61,"Not found")</f>
        <v>Home</v>
      </c>
    </row>
    <row r="4070" customFormat="false" ht="15" hidden="false" customHeight="false" outlineLevel="0" collapsed="false">
      <c r="A4070" s="16" t="s">
        <v>5447</v>
      </c>
      <c r="B4070" s="16" t="s">
        <v>5441</v>
      </c>
      <c r="C4070" s="16" t="s">
        <v>1283</v>
      </c>
      <c r="D4070" s="16" t="s">
        <v>129</v>
      </c>
      <c r="E4070" s="16" t="n">
        <v>5</v>
      </c>
      <c r="F4070" s="16" t="n">
        <v>613</v>
      </c>
      <c r="G4070" s="16" t="n">
        <v>0.15</v>
      </c>
      <c r="H4070" s="16" t="s">
        <v>81</v>
      </c>
      <c r="I4070" s="16" t="s">
        <v>60</v>
      </c>
      <c r="J4070" s="16" t="n">
        <v>5</v>
      </c>
      <c r="K4070" s="16" t="n">
        <v>3</v>
      </c>
      <c r="L4070" s="16" t="s">
        <v>41</v>
      </c>
      <c r="M4070" s="18" t="n">
        <f aca="false">IF(ISNUMBER(B4070),B4070,IF(MID(B4070,3,1)="-",DATE(VALUE(RIGHT(B4070,4)),VALUE(MID(B4070,4,2)),VALUE(LEFT(B4070,2))),DATE(VALUE(LEFT(B4070,4)),VALUE(MID(B4070,6,2)),VALUE(RIGHT(B4070,2)))))</f>
        <v>45970</v>
      </c>
      <c r="N4070" s="16" t="n">
        <f aca="false">MONTH(M4070)</f>
        <v>11</v>
      </c>
      <c r="O4070" s="16" t="str">
        <f aca="false">PROPER(TRIM(H4070))</f>
        <v>Hyderabad</v>
      </c>
      <c r="P4070" s="16" t="str">
        <f aca="false">IFERROR(VLOOKUP(O4070,city_map!$A$2:$B$6,2,FALSE()),O4070)</f>
        <v>Hyderabad</v>
      </c>
      <c r="Q4070" s="16" t="n">
        <f aca="false">IF(ISNUMBER(F4070),F4070,VALUE(SUBSTITUTE(SUBSTITUTE(F4070,"₹",""),",","")))</f>
        <v>613</v>
      </c>
      <c r="R4070" s="16" t="n">
        <f aca="false">IF(E4070=99,1,E4070)</f>
        <v>5</v>
      </c>
      <c r="S4070" s="16" t="n">
        <f aca="false">IF(G4070="",0,G4070)</f>
        <v>0.15</v>
      </c>
      <c r="T4070" s="16" t="str">
        <f aca="false">IF(I4070="","Unknown",IF(I4070="upi","UPI",I4070))</f>
        <v>UPI</v>
      </c>
      <c r="U4070" s="16" t="str">
        <f aca="false">IF(L4070="Yes","Y",IF(L4070="No","N",L4070))</f>
        <v>N</v>
      </c>
      <c r="V4070" s="19" t="n">
        <f aca="false">ROUND(R4070*Q4070*(1-S4070),2)</f>
        <v>2605.25</v>
      </c>
      <c r="W4070" s="16" t="str">
        <f aca="false">_xlfn.XLOOKUP(D4070,products!$A$2:$A$61,products!$C$2:$C$61,"Not found")</f>
        <v>Beauty</v>
      </c>
    </row>
    <row r="4071" customFormat="false" ht="15" hidden="false" customHeight="false" outlineLevel="0" collapsed="false">
      <c r="A4071" s="16" t="s">
        <v>5448</v>
      </c>
      <c r="B4071" s="16" t="s">
        <v>5441</v>
      </c>
      <c r="C4071" s="16" t="s">
        <v>118</v>
      </c>
      <c r="D4071" s="16" t="s">
        <v>160</v>
      </c>
      <c r="E4071" s="16" t="n">
        <v>1</v>
      </c>
      <c r="F4071" s="16" t="n">
        <v>1868</v>
      </c>
      <c r="G4071" s="16" t="n">
        <v>0.1</v>
      </c>
      <c r="H4071" s="16" t="s">
        <v>67</v>
      </c>
      <c r="I4071" s="16" t="s">
        <v>123</v>
      </c>
      <c r="J4071" s="16" t="n">
        <v>5</v>
      </c>
      <c r="K4071" s="16" t="n">
        <v>4</v>
      </c>
      <c r="L4071" s="16" t="s">
        <v>41</v>
      </c>
      <c r="M4071" s="18" t="n">
        <f aca="false">IF(ISNUMBER(B4071),B4071,IF(MID(B4071,3,1)="-",DATE(VALUE(RIGHT(B4071,4)),VALUE(MID(B4071,4,2)),VALUE(LEFT(B4071,2))),DATE(VALUE(LEFT(B4071,4)),VALUE(MID(B4071,6,2)),VALUE(RIGHT(B4071,2)))))</f>
        <v>45970</v>
      </c>
      <c r="N4071" s="16" t="n">
        <f aca="false">MONTH(M4071)</f>
        <v>11</v>
      </c>
      <c r="O4071" s="16" t="str">
        <f aca="false">PROPER(TRIM(H4071))</f>
        <v>Kolkata</v>
      </c>
      <c r="P4071" s="16" t="str">
        <f aca="false">IFERROR(VLOOKUP(O4071,city_map!$A$2:$B$6,2,FALSE()),O4071)</f>
        <v>Kolkata</v>
      </c>
      <c r="Q4071" s="16" t="n">
        <f aca="false">IF(ISNUMBER(F4071),F4071,VALUE(SUBSTITUTE(SUBSTITUTE(F4071,"₹",""),",","")))</f>
        <v>1868</v>
      </c>
      <c r="R4071" s="16" t="n">
        <f aca="false">IF(E4071=99,1,E4071)</f>
        <v>1</v>
      </c>
      <c r="S4071" s="16" t="n">
        <f aca="false">IF(G4071="",0,G4071)</f>
        <v>0.1</v>
      </c>
      <c r="T4071" s="16" t="str">
        <f aca="false">IF(I4071="","Unknown",IF(I4071="upi","UPI",I4071))</f>
        <v>UPI</v>
      </c>
      <c r="U4071" s="16" t="str">
        <f aca="false">IF(L4071="Yes","Y",IF(L4071="No","N",L4071))</f>
        <v>N</v>
      </c>
      <c r="V4071" s="19" t="n">
        <f aca="false">ROUND(R4071*Q4071*(1-S4071),2)</f>
        <v>1681.2</v>
      </c>
      <c r="W4071" s="16" t="str">
        <f aca="false">_xlfn.XLOOKUP(D4071,products!$A$2:$A$61,products!$C$2:$C$61,"Not found")</f>
        <v>Fashion</v>
      </c>
    </row>
    <row r="4072" customFormat="false" ht="15" hidden="false" customHeight="false" outlineLevel="0" collapsed="false">
      <c r="A4072" s="16" t="s">
        <v>5449</v>
      </c>
      <c r="B4072" s="16" t="s">
        <v>5441</v>
      </c>
      <c r="C4072" s="16" t="s">
        <v>2356</v>
      </c>
      <c r="D4072" s="16" t="s">
        <v>440</v>
      </c>
      <c r="E4072" s="16" t="n">
        <v>2</v>
      </c>
      <c r="F4072" s="16" t="n">
        <v>1383</v>
      </c>
      <c r="G4072" s="16" t="n">
        <v>0.15</v>
      </c>
      <c r="H4072" s="16" t="s">
        <v>39</v>
      </c>
      <c r="I4072" s="16" t="s">
        <v>60</v>
      </c>
      <c r="J4072" s="16" t="n">
        <v>6</v>
      </c>
      <c r="K4072" s="16" t="n">
        <v>2</v>
      </c>
      <c r="L4072" s="16" t="s">
        <v>57</v>
      </c>
      <c r="M4072" s="18" t="n">
        <f aca="false">IF(ISNUMBER(B4072),B4072,IF(MID(B4072,3,1)="-",DATE(VALUE(RIGHT(B4072,4)),VALUE(MID(B4072,4,2)),VALUE(LEFT(B4072,2))),DATE(VALUE(LEFT(B4072,4)),VALUE(MID(B4072,6,2)),VALUE(RIGHT(B4072,2)))))</f>
        <v>45970</v>
      </c>
      <c r="N4072" s="16" t="n">
        <f aca="false">MONTH(M4072)</f>
        <v>11</v>
      </c>
      <c r="O4072" s="16" t="str">
        <f aca="false">PROPER(TRIM(H4072))</f>
        <v>Delhi</v>
      </c>
      <c r="P4072" s="16" t="str">
        <f aca="false">IFERROR(VLOOKUP(O4072,city_map!$A$2:$B$6,2,FALSE()),O4072)</f>
        <v>Delhi</v>
      </c>
      <c r="Q4072" s="16" t="n">
        <f aca="false">IF(ISNUMBER(F4072),F4072,VALUE(SUBSTITUTE(SUBSTITUTE(F4072,"₹",""),",","")))</f>
        <v>1383</v>
      </c>
      <c r="R4072" s="16" t="n">
        <f aca="false">IF(E4072=99,1,E4072)</f>
        <v>2</v>
      </c>
      <c r="S4072" s="16" t="n">
        <f aca="false">IF(G4072="",0,G4072)</f>
        <v>0.15</v>
      </c>
      <c r="T4072" s="16" t="str">
        <f aca="false">IF(I4072="","Unknown",IF(I4072="upi","UPI",I4072))</f>
        <v>UPI</v>
      </c>
      <c r="U4072" s="16" t="str">
        <f aca="false">IF(L4072="Yes","Y",IF(L4072="No","N",L4072))</f>
        <v>Y</v>
      </c>
      <c r="V4072" s="19" t="n">
        <f aca="false">ROUND(R4072*Q4072*(1-S4072),2)</f>
        <v>2351.1</v>
      </c>
      <c r="W4072" s="16" t="str">
        <f aca="false">_xlfn.XLOOKUP(D4072,products!$A$2:$A$61,products!$C$2:$C$61,"Not found")</f>
        <v>Home</v>
      </c>
    </row>
    <row r="4073" customFormat="false" ht="15" hidden="false" customHeight="false" outlineLevel="0" collapsed="false">
      <c r="A4073" s="16" t="s">
        <v>5450</v>
      </c>
      <c r="B4073" s="16" t="s">
        <v>5441</v>
      </c>
      <c r="C4073" s="16" t="s">
        <v>261</v>
      </c>
      <c r="D4073" s="16" t="s">
        <v>225</v>
      </c>
      <c r="E4073" s="16" t="n">
        <v>2</v>
      </c>
      <c r="F4073" s="16" t="n">
        <v>418</v>
      </c>
      <c r="G4073" s="16" t="n">
        <v>0.2</v>
      </c>
      <c r="H4073" s="16" t="s">
        <v>565</v>
      </c>
      <c r="I4073" s="16" t="s">
        <v>60</v>
      </c>
      <c r="J4073" s="16" t="n">
        <v>3</v>
      </c>
      <c r="K4073" s="16" t="n">
        <v>2</v>
      </c>
      <c r="L4073" s="16" t="s">
        <v>57</v>
      </c>
      <c r="M4073" s="18" t="n">
        <f aca="false">IF(ISNUMBER(B4073),B4073,IF(MID(B4073,3,1)="-",DATE(VALUE(RIGHT(B4073,4)),VALUE(MID(B4073,4,2)),VALUE(LEFT(B4073,2))),DATE(VALUE(LEFT(B4073,4)),VALUE(MID(B4073,6,2)),VALUE(RIGHT(B4073,2)))))</f>
        <v>45970</v>
      </c>
      <c r="N4073" s="16" t="n">
        <f aca="false">MONTH(M4073)</f>
        <v>11</v>
      </c>
      <c r="O4073" s="16" t="str">
        <f aca="false">PROPER(TRIM(H4073))</f>
        <v>Madras</v>
      </c>
      <c r="P4073" s="16" t="str">
        <f aca="false">IFERROR(VLOOKUP(O4073,city_map!$A$2:$B$6,2,FALSE()),O4073)</f>
        <v>Chennai</v>
      </c>
      <c r="Q4073" s="16" t="n">
        <f aca="false">IF(ISNUMBER(F4073),F4073,VALUE(SUBSTITUTE(SUBSTITUTE(F4073,"₹",""),",","")))</f>
        <v>418</v>
      </c>
      <c r="R4073" s="16" t="n">
        <f aca="false">IF(E4073=99,1,E4073)</f>
        <v>2</v>
      </c>
      <c r="S4073" s="16" t="n">
        <f aca="false">IF(G4073="",0,G4073)</f>
        <v>0.2</v>
      </c>
      <c r="T4073" s="16" t="str">
        <f aca="false">IF(I4073="","Unknown",IF(I4073="upi","UPI",I4073))</f>
        <v>UPI</v>
      </c>
      <c r="U4073" s="16" t="str">
        <f aca="false">IF(L4073="Yes","Y",IF(L4073="No","N",L4073))</f>
        <v>Y</v>
      </c>
      <c r="V4073" s="19" t="n">
        <f aca="false">ROUND(R4073*Q4073*(1-S4073),2)</f>
        <v>668.8</v>
      </c>
      <c r="W4073" s="16" t="str">
        <f aca="false">_xlfn.XLOOKUP(D4073,products!$A$2:$A$61,products!$C$2:$C$61,"Not found")</f>
        <v>Books</v>
      </c>
    </row>
    <row r="4074" customFormat="false" ht="15" hidden="false" customHeight="false" outlineLevel="0" collapsed="false">
      <c r="A4074" s="16" t="s">
        <v>5451</v>
      </c>
      <c r="B4074" s="16" t="s">
        <v>5441</v>
      </c>
      <c r="C4074" s="16" t="s">
        <v>891</v>
      </c>
      <c r="D4074" s="16" t="s">
        <v>721</v>
      </c>
      <c r="E4074" s="16" t="n">
        <v>1</v>
      </c>
      <c r="F4074" s="16" t="n">
        <v>503</v>
      </c>
      <c r="G4074" s="16" t="n">
        <v>0.2</v>
      </c>
      <c r="H4074" s="16" t="s">
        <v>56</v>
      </c>
      <c r="I4074" s="16" t="s">
        <v>40</v>
      </c>
      <c r="J4074" s="16" t="n">
        <v>7</v>
      </c>
      <c r="K4074" s="16" t="n">
        <v>3</v>
      </c>
      <c r="L4074" s="16" t="s">
        <v>41</v>
      </c>
      <c r="M4074" s="18" t="n">
        <f aca="false">IF(ISNUMBER(B4074),B4074,IF(MID(B4074,3,1)="-",DATE(VALUE(RIGHT(B4074,4)),VALUE(MID(B4074,4,2)),VALUE(LEFT(B4074,2))),DATE(VALUE(LEFT(B4074,4)),VALUE(MID(B4074,6,2)),VALUE(RIGHT(B4074,2)))))</f>
        <v>45970</v>
      </c>
      <c r="N4074" s="16" t="n">
        <f aca="false">MONTH(M4074)</f>
        <v>11</v>
      </c>
      <c r="O4074" s="16" t="str">
        <f aca="false">PROPER(TRIM(H4074))</f>
        <v>Lucknow</v>
      </c>
      <c r="P4074" s="16" t="str">
        <f aca="false">IFERROR(VLOOKUP(O4074,city_map!$A$2:$B$6,2,FALSE()),O4074)</f>
        <v>Lucknow</v>
      </c>
      <c r="Q4074" s="16" t="n">
        <f aca="false">IF(ISNUMBER(F4074),F4074,VALUE(SUBSTITUTE(SUBSTITUTE(F4074,"₹",""),",","")))</f>
        <v>503</v>
      </c>
      <c r="R4074" s="16" t="n">
        <f aca="false">IF(E4074=99,1,E4074)</f>
        <v>1</v>
      </c>
      <c r="S4074" s="16" t="n">
        <f aca="false">IF(G4074="",0,G4074)</f>
        <v>0.2</v>
      </c>
      <c r="T4074" s="16" t="str">
        <f aca="false">IF(I4074="","Unknown",IF(I4074="upi","UPI",I4074))</f>
        <v>COD</v>
      </c>
      <c r="U4074" s="16" t="str">
        <f aca="false">IF(L4074="Yes","Y",IF(L4074="No","N",L4074))</f>
        <v>N</v>
      </c>
      <c r="V4074" s="19" t="n">
        <f aca="false">ROUND(R4074*Q4074*(1-S4074),2)</f>
        <v>402.4</v>
      </c>
      <c r="W4074" s="16" t="str">
        <f aca="false">_xlfn.XLOOKUP(D4074,products!$A$2:$A$61,products!$C$2:$C$61,"Not found")</f>
        <v>Beauty</v>
      </c>
    </row>
    <row r="4075" customFormat="false" ht="15" hidden="false" customHeight="false" outlineLevel="0" collapsed="false">
      <c r="A4075" s="16" t="s">
        <v>5452</v>
      </c>
      <c r="B4075" s="16" t="s">
        <v>5441</v>
      </c>
      <c r="C4075" s="16" t="s">
        <v>5453</v>
      </c>
      <c r="D4075" s="16" t="s">
        <v>88</v>
      </c>
      <c r="E4075" s="16" t="n">
        <v>2</v>
      </c>
      <c r="F4075" s="16" t="s">
        <v>5454</v>
      </c>
      <c r="G4075" s="16"/>
      <c r="H4075" s="16" t="s">
        <v>130</v>
      </c>
      <c r="I4075" s="16" t="s">
        <v>60</v>
      </c>
      <c r="J4075" s="16" t="n">
        <v>5</v>
      </c>
      <c r="K4075" s="16" t="n">
        <v>2</v>
      </c>
      <c r="L4075" s="16" t="s">
        <v>57</v>
      </c>
      <c r="M4075" s="18" t="n">
        <f aca="false">IF(ISNUMBER(B4075),B4075,IF(MID(B4075,3,1)="-",DATE(VALUE(RIGHT(B4075,4)),VALUE(MID(B4075,4,2)),VALUE(LEFT(B4075,2))),DATE(VALUE(LEFT(B4075,4)),VALUE(MID(B4075,6,2)),VALUE(RIGHT(B4075,2)))))</f>
        <v>45970</v>
      </c>
      <c r="N4075" s="16" t="n">
        <f aca="false">MONTH(M4075)</f>
        <v>11</v>
      </c>
      <c r="O4075" s="16" t="str">
        <f aca="false">PROPER(TRIM(H4075))</f>
        <v>Bengaluru</v>
      </c>
      <c r="P4075" s="16" t="str">
        <f aca="false">IFERROR(VLOOKUP(O4075,city_map!$A$2:$B$6,2,FALSE()),O4075)</f>
        <v>Bengaluru</v>
      </c>
      <c r="Q4075" s="16" t="n">
        <f aca="false">IF(ISNUMBER(F4075),F4075,VALUE(SUBSTITUTE(SUBSTITUTE(F4075,"₹",""),",","")))</f>
        <v>2887</v>
      </c>
      <c r="R4075" s="16" t="n">
        <f aca="false">IF(E4075=99,1,E4075)</f>
        <v>2</v>
      </c>
      <c r="S4075" s="16" t="n">
        <f aca="false">IF(G4075="",0,G4075)</f>
        <v>0</v>
      </c>
      <c r="T4075" s="16" t="str">
        <f aca="false">IF(I4075="","Unknown",IF(I4075="upi","UPI",I4075))</f>
        <v>UPI</v>
      </c>
      <c r="U4075" s="16" t="str">
        <f aca="false">IF(L4075="Yes","Y",IF(L4075="No","N",L4075))</f>
        <v>Y</v>
      </c>
      <c r="V4075" s="19" t="n">
        <f aca="false">ROUND(R4075*Q4075*(1-S4075),2)</f>
        <v>5774</v>
      </c>
      <c r="W4075" s="16" t="str">
        <f aca="false">_xlfn.XLOOKUP(D4075,products!$A$2:$A$61,products!$C$2:$C$61,"Not found")</f>
        <v>Fashion</v>
      </c>
    </row>
    <row r="4076" customFormat="false" ht="15" hidden="false" customHeight="false" outlineLevel="0" collapsed="false">
      <c r="A4076" s="16" t="s">
        <v>5455</v>
      </c>
      <c r="B4076" s="16" t="s">
        <v>5441</v>
      </c>
      <c r="C4076" s="16" t="s">
        <v>1323</v>
      </c>
      <c r="D4076" s="16" t="s">
        <v>136</v>
      </c>
      <c r="E4076" s="16" t="n">
        <v>2</v>
      </c>
      <c r="F4076" s="16" t="n">
        <v>2200</v>
      </c>
      <c r="G4076" s="16" t="n">
        <v>0.2</v>
      </c>
      <c r="H4076" s="16" t="s">
        <v>477</v>
      </c>
      <c r="I4076" s="16" t="s">
        <v>100</v>
      </c>
      <c r="J4076" s="16" t="n">
        <v>4</v>
      </c>
      <c r="K4076" s="16" t="n">
        <v>5</v>
      </c>
      <c r="L4076" s="16" t="s">
        <v>41</v>
      </c>
      <c r="M4076" s="18" t="n">
        <f aca="false">IF(ISNUMBER(B4076),B4076,IF(MID(B4076,3,1)="-",DATE(VALUE(RIGHT(B4076,4)),VALUE(MID(B4076,4,2)),VALUE(LEFT(B4076,2))),DATE(VALUE(LEFT(B4076,4)),VALUE(MID(B4076,6,2)),VALUE(RIGHT(B4076,2)))))</f>
        <v>45970</v>
      </c>
      <c r="N4076" s="16" t="n">
        <f aca="false">MONTH(M4076)</f>
        <v>11</v>
      </c>
      <c r="O4076" s="16" t="str">
        <f aca="false">PROPER(TRIM(H4076))</f>
        <v>Delhi</v>
      </c>
      <c r="P4076" s="16" t="str">
        <f aca="false">IFERROR(VLOOKUP(O4076,city_map!$A$2:$B$6,2,FALSE()),O4076)</f>
        <v>Delhi</v>
      </c>
      <c r="Q4076" s="16" t="n">
        <f aca="false">IF(ISNUMBER(F4076),F4076,VALUE(SUBSTITUTE(SUBSTITUTE(F4076,"₹",""),",","")))</f>
        <v>2200</v>
      </c>
      <c r="R4076" s="16" t="n">
        <f aca="false">IF(E4076=99,1,E4076)</f>
        <v>2</v>
      </c>
      <c r="S4076" s="16" t="n">
        <f aca="false">IF(G4076="",0,G4076)</f>
        <v>0.2</v>
      </c>
      <c r="T4076" s="16" t="str">
        <f aca="false">IF(I4076="","Unknown",IF(I4076="upi","UPI",I4076))</f>
        <v>Net Banking</v>
      </c>
      <c r="U4076" s="16" t="str">
        <f aca="false">IF(L4076="Yes","Y",IF(L4076="No","N",L4076))</f>
        <v>N</v>
      </c>
      <c r="V4076" s="19" t="n">
        <f aca="false">ROUND(R4076*Q4076*(1-S4076),2)</f>
        <v>3520</v>
      </c>
      <c r="W4076" s="16" t="str">
        <f aca="false">_xlfn.XLOOKUP(D4076,products!$A$2:$A$61,products!$C$2:$C$61,"Not found")</f>
        <v>Electronics</v>
      </c>
    </row>
    <row r="4077" customFormat="false" ht="15" hidden="false" customHeight="false" outlineLevel="0" collapsed="false">
      <c r="A4077" s="16" t="s">
        <v>5456</v>
      </c>
      <c r="B4077" s="16" t="s">
        <v>5441</v>
      </c>
      <c r="C4077" s="16" t="s">
        <v>1081</v>
      </c>
      <c r="D4077" s="16" t="s">
        <v>291</v>
      </c>
      <c r="E4077" s="16" t="n">
        <v>1</v>
      </c>
      <c r="F4077" s="16" t="n">
        <v>1143</v>
      </c>
      <c r="G4077" s="16" t="n">
        <v>0.1</v>
      </c>
      <c r="H4077" s="16" t="s">
        <v>81</v>
      </c>
      <c r="I4077" s="16" t="s">
        <v>40</v>
      </c>
      <c r="J4077" s="16" t="n">
        <v>3</v>
      </c>
      <c r="K4077" s="16" t="n">
        <v>5</v>
      </c>
      <c r="L4077" s="16" t="s">
        <v>41</v>
      </c>
      <c r="M4077" s="18" t="n">
        <f aca="false">IF(ISNUMBER(B4077),B4077,IF(MID(B4077,3,1)="-",DATE(VALUE(RIGHT(B4077,4)),VALUE(MID(B4077,4,2)),VALUE(LEFT(B4077,2))),DATE(VALUE(LEFT(B4077,4)),VALUE(MID(B4077,6,2)),VALUE(RIGHT(B4077,2)))))</f>
        <v>45970</v>
      </c>
      <c r="N4077" s="16" t="n">
        <f aca="false">MONTH(M4077)</f>
        <v>11</v>
      </c>
      <c r="O4077" s="16" t="str">
        <f aca="false">PROPER(TRIM(H4077))</f>
        <v>Hyderabad</v>
      </c>
      <c r="P4077" s="16" t="str">
        <f aca="false">IFERROR(VLOOKUP(O4077,city_map!$A$2:$B$6,2,FALSE()),O4077)</f>
        <v>Hyderabad</v>
      </c>
      <c r="Q4077" s="16" t="n">
        <f aca="false">IF(ISNUMBER(F4077),F4077,VALUE(SUBSTITUTE(SUBSTITUTE(F4077,"₹",""),",","")))</f>
        <v>1143</v>
      </c>
      <c r="R4077" s="16" t="n">
        <f aca="false">IF(E4077=99,1,E4077)</f>
        <v>1</v>
      </c>
      <c r="S4077" s="16" t="n">
        <f aca="false">IF(G4077="",0,G4077)</f>
        <v>0.1</v>
      </c>
      <c r="T4077" s="16" t="str">
        <f aca="false">IF(I4077="","Unknown",IF(I4077="upi","UPI",I4077))</f>
        <v>COD</v>
      </c>
      <c r="U4077" s="16" t="str">
        <f aca="false">IF(L4077="Yes","Y",IF(L4077="No","N",L4077))</f>
        <v>N</v>
      </c>
      <c r="V4077" s="19" t="n">
        <f aca="false">ROUND(R4077*Q4077*(1-S4077),2)</f>
        <v>1028.7</v>
      </c>
      <c r="W4077" s="16" t="str">
        <f aca="false">_xlfn.XLOOKUP(D4077,products!$A$2:$A$61,products!$C$2:$C$61,"Not found")</f>
        <v>Electronics</v>
      </c>
    </row>
    <row r="4078" customFormat="false" ht="15" hidden="false" customHeight="false" outlineLevel="0" collapsed="false">
      <c r="A4078" s="16" t="s">
        <v>5457</v>
      </c>
      <c r="B4078" s="16" t="s">
        <v>5441</v>
      </c>
      <c r="C4078" s="16" t="s">
        <v>1255</v>
      </c>
      <c r="D4078" s="16" t="s">
        <v>211</v>
      </c>
      <c r="E4078" s="16" t="n">
        <v>1</v>
      </c>
      <c r="F4078" s="16" t="n">
        <v>1267</v>
      </c>
      <c r="G4078" s="16" t="n">
        <v>0.3</v>
      </c>
      <c r="H4078" s="16" t="s">
        <v>112</v>
      </c>
      <c r="I4078" s="16" t="s">
        <v>60</v>
      </c>
      <c r="J4078" s="16" t="n">
        <v>4</v>
      </c>
      <c r="K4078" s="16"/>
      <c r="L4078" s="16" t="s">
        <v>41</v>
      </c>
      <c r="M4078" s="18" t="n">
        <f aca="false">IF(ISNUMBER(B4078),B4078,IF(MID(B4078,3,1)="-",DATE(VALUE(RIGHT(B4078,4)),VALUE(MID(B4078,4,2)),VALUE(LEFT(B4078,2))),DATE(VALUE(LEFT(B4078,4)),VALUE(MID(B4078,6,2)),VALUE(RIGHT(B4078,2)))))</f>
        <v>45970</v>
      </c>
      <c r="N4078" s="16" t="n">
        <f aca="false">MONTH(M4078)</f>
        <v>11</v>
      </c>
      <c r="O4078" s="16" t="str">
        <f aca="false">PROPER(TRIM(H4078))</f>
        <v>Mumbai</v>
      </c>
      <c r="P4078" s="16" t="str">
        <f aca="false">IFERROR(VLOOKUP(O4078,city_map!$A$2:$B$6,2,FALSE()),O4078)</f>
        <v>Mumbai</v>
      </c>
      <c r="Q4078" s="16" t="n">
        <f aca="false">IF(ISNUMBER(F4078),F4078,VALUE(SUBSTITUTE(SUBSTITUTE(F4078,"₹",""),",","")))</f>
        <v>1267</v>
      </c>
      <c r="R4078" s="16" t="n">
        <f aca="false">IF(E4078=99,1,E4078)</f>
        <v>1</v>
      </c>
      <c r="S4078" s="16" t="n">
        <f aca="false">IF(G4078="",0,G4078)</f>
        <v>0.3</v>
      </c>
      <c r="T4078" s="16" t="str">
        <f aca="false">IF(I4078="","Unknown",IF(I4078="upi","UPI",I4078))</f>
        <v>UPI</v>
      </c>
      <c r="U4078" s="16" t="str">
        <f aca="false">IF(L4078="Yes","Y",IF(L4078="No","N",L4078))</f>
        <v>N</v>
      </c>
      <c r="V4078" s="19" t="n">
        <f aca="false">ROUND(R4078*Q4078*(1-S4078),2)</f>
        <v>886.9</v>
      </c>
      <c r="W4078" s="16" t="str">
        <f aca="false">_xlfn.XLOOKUP(D4078,products!$A$2:$A$61,products!$C$2:$C$61,"Not found")</f>
        <v>Fashion</v>
      </c>
    </row>
    <row r="4079" customFormat="false" ht="15" hidden="false" customHeight="false" outlineLevel="0" collapsed="false">
      <c r="A4079" s="16" t="s">
        <v>5458</v>
      </c>
      <c r="B4079" s="16" t="s">
        <v>5441</v>
      </c>
      <c r="C4079" s="16" t="s">
        <v>977</v>
      </c>
      <c r="D4079" s="16" t="s">
        <v>55</v>
      </c>
      <c r="E4079" s="16" t="n">
        <v>2</v>
      </c>
      <c r="F4079" s="16" t="n">
        <v>1942</v>
      </c>
      <c r="G4079" s="16" t="n">
        <v>0.15</v>
      </c>
      <c r="H4079" s="16" t="s">
        <v>1899</v>
      </c>
      <c r="I4079" s="16" t="s">
        <v>60</v>
      </c>
      <c r="J4079" s="16" t="n">
        <v>6</v>
      </c>
      <c r="K4079" s="16" t="n">
        <v>4</v>
      </c>
      <c r="L4079" s="16" t="s">
        <v>41</v>
      </c>
      <c r="M4079" s="18" t="n">
        <f aca="false">IF(ISNUMBER(B4079),B4079,IF(MID(B4079,3,1)="-",DATE(VALUE(RIGHT(B4079,4)),VALUE(MID(B4079,4,2)),VALUE(LEFT(B4079,2))),DATE(VALUE(LEFT(B4079,4)),VALUE(MID(B4079,6,2)),VALUE(RIGHT(B4079,2)))))</f>
        <v>45970</v>
      </c>
      <c r="N4079" s="16" t="n">
        <f aca="false">MONTH(M4079)</f>
        <v>11</v>
      </c>
      <c r="O4079" s="16" t="str">
        <f aca="false">PROPER(TRIM(H4079))</f>
        <v>Bengaluru</v>
      </c>
      <c r="P4079" s="16" t="str">
        <f aca="false">IFERROR(VLOOKUP(O4079,city_map!$A$2:$B$6,2,FALSE()),O4079)</f>
        <v>Bengaluru</v>
      </c>
      <c r="Q4079" s="16" t="n">
        <f aca="false">IF(ISNUMBER(F4079),F4079,VALUE(SUBSTITUTE(SUBSTITUTE(F4079,"₹",""),",","")))</f>
        <v>1942</v>
      </c>
      <c r="R4079" s="16" t="n">
        <f aca="false">IF(E4079=99,1,E4079)</f>
        <v>2</v>
      </c>
      <c r="S4079" s="16" t="n">
        <f aca="false">IF(G4079="",0,G4079)</f>
        <v>0.15</v>
      </c>
      <c r="T4079" s="16" t="str">
        <f aca="false">IF(I4079="","Unknown",IF(I4079="upi","UPI",I4079))</f>
        <v>UPI</v>
      </c>
      <c r="U4079" s="16" t="str">
        <f aca="false">IF(L4079="Yes","Y",IF(L4079="No","N",L4079))</f>
        <v>N</v>
      </c>
      <c r="V4079" s="19" t="n">
        <f aca="false">ROUND(R4079*Q4079*(1-S4079),2)</f>
        <v>3301.4</v>
      </c>
      <c r="W4079" s="16" t="str">
        <f aca="false">_xlfn.XLOOKUP(D4079,products!$A$2:$A$61,products!$C$2:$C$61,"Not found")</f>
        <v>Home</v>
      </c>
    </row>
    <row r="4080" customFormat="false" ht="15" hidden="false" customHeight="false" outlineLevel="0" collapsed="false">
      <c r="A4080" s="16" t="s">
        <v>5459</v>
      </c>
      <c r="B4080" s="16" t="s">
        <v>5441</v>
      </c>
      <c r="C4080" s="16" t="s">
        <v>1310</v>
      </c>
      <c r="D4080" s="16" t="s">
        <v>225</v>
      </c>
      <c r="E4080" s="16" t="n">
        <v>4</v>
      </c>
      <c r="F4080" s="16" t="s">
        <v>5460</v>
      </c>
      <c r="G4080" s="16" t="n">
        <v>0.25</v>
      </c>
      <c r="H4080" s="16" t="s">
        <v>560</v>
      </c>
      <c r="I4080" s="16" t="s">
        <v>71</v>
      </c>
      <c r="J4080" s="16" t="n">
        <v>6</v>
      </c>
      <c r="K4080" s="16" t="n">
        <v>4</v>
      </c>
      <c r="L4080" s="16" t="s">
        <v>41</v>
      </c>
      <c r="M4080" s="18" t="n">
        <f aca="false">IF(ISNUMBER(B4080),B4080,IF(MID(B4080,3,1)="-",DATE(VALUE(RIGHT(B4080,4)),VALUE(MID(B4080,4,2)),VALUE(LEFT(B4080,2))),DATE(VALUE(LEFT(B4080,4)),VALUE(MID(B4080,6,2)),VALUE(RIGHT(B4080,2)))))</f>
        <v>45970</v>
      </c>
      <c r="N4080" s="16" t="n">
        <f aca="false">MONTH(M4080)</f>
        <v>11</v>
      </c>
      <c r="O4080" s="16" t="str">
        <f aca="false">PROPER(TRIM(H4080))</f>
        <v>Chennai</v>
      </c>
      <c r="P4080" s="16" t="str">
        <f aca="false">IFERROR(VLOOKUP(O4080,city_map!$A$2:$B$6,2,FALSE()),O4080)</f>
        <v>Chennai</v>
      </c>
      <c r="Q4080" s="16" t="n">
        <f aca="false">IF(ISNUMBER(F4080),F4080,VALUE(SUBSTITUTE(SUBSTITUTE(F4080,"₹",""),",","")))</f>
        <v>411</v>
      </c>
      <c r="R4080" s="16" t="n">
        <f aca="false">IF(E4080=99,1,E4080)</f>
        <v>4</v>
      </c>
      <c r="S4080" s="16" t="n">
        <f aca="false">IF(G4080="",0,G4080)</f>
        <v>0.25</v>
      </c>
      <c r="T4080" s="16" t="str">
        <f aca="false">IF(I4080="","Unknown",IF(I4080="upi","UPI",I4080))</f>
        <v>Credit Card</v>
      </c>
      <c r="U4080" s="16" t="str">
        <f aca="false">IF(L4080="Yes","Y",IF(L4080="No","N",L4080))</f>
        <v>N</v>
      </c>
      <c r="V4080" s="19" t="n">
        <f aca="false">ROUND(R4080*Q4080*(1-S4080),2)</f>
        <v>1233</v>
      </c>
      <c r="W4080" s="16" t="str">
        <f aca="false">_xlfn.XLOOKUP(D4080,products!$A$2:$A$61,products!$C$2:$C$61,"Not found")</f>
        <v>Books</v>
      </c>
    </row>
    <row r="4081" customFormat="false" ht="15" hidden="false" customHeight="false" outlineLevel="0" collapsed="false">
      <c r="A4081" s="16" t="s">
        <v>5461</v>
      </c>
      <c r="B4081" s="16" t="s">
        <v>5441</v>
      </c>
      <c r="C4081" s="16" t="s">
        <v>3339</v>
      </c>
      <c r="D4081" s="16" t="s">
        <v>232</v>
      </c>
      <c r="E4081" s="16" t="n">
        <v>4</v>
      </c>
      <c r="F4081" s="16" t="n">
        <v>2039</v>
      </c>
      <c r="G4081" s="16" t="n">
        <v>0.2</v>
      </c>
      <c r="H4081" s="16" t="s">
        <v>112</v>
      </c>
      <c r="I4081" s="16" t="s">
        <v>60</v>
      </c>
      <c r="J4081" s="16" t="n">
        <v>6</v>
      </c>
      <c r="K4081" s="16" t="n">
        <v>3</v>
      </c>
      <c r="L4081" s="16" t="s">
        <v>57</v>
      </c>
      <c r="M4081" s="18" t="n">
        <f aca="false">IF(ISNUMBER(B4081),B4081,IF(MID(B4081,3,1)="-",DATE(VALUE(RIGHT(B4081,4)),VALUE(MID(B4081,4,2)),VALUE(LEFT(B4081,2))),DATE(VALUE(LEFT(B4081,4)),VALUE(MID(B4081,6,2)),VALUE(RIGHT(B4081,2)))))</f>
        <v>45970</v>
      </c>
      <c r="N4081" s="16" t="n">
        <f aca="false">MONTH(M4081)</f>
        <v>11</v>
      </c>
      <c r="O4081" s="16" t="str">
        <f aca="false">PROPER(TRIM(H4081))</f>
        <v>Mumbai</v>
      </c>
      <c r="P4081" s="16" t="str">
        <f aca="false">IFERROR(VLOOKUP(O4081,city_map!$A$2:$B$6,2,FALSE()),O4081)</f>
        <v>Mumbai</v>
      </c>
      <c r="Q4081" s="16" t="n">
        <f aca="false">IF(ISNUMBER(F4081),F4081,VALUE(SUBSTITUTE(SUBSTITUTE(F4081,"₹",""),",","")))</f>
        <v>2039</v>
      </c>
      <c r="R4081" s="16" t="n">
        <f aca="false">IF(E4081=99,1,E4081)</f>
        <v>4</v>
      </c>
      <c r="S4081" s="16" t="n">
        <f aca="false">IF(G4081="",0,G4081)</f>
        <v>0.2</v>
      </c>
      <c r="T4081" s="16" t="str">
        <f aca="false">IF(I4081="","Unknown",IF(I4081="upi","UPI",I4081))</f>
        <v>UPI</v>
      </c>
      <c r="U4081" s="16" t="str">
        <f aca="false">IF(L4081="Yes","Y",IF(L4081="No","N",L4081))</f>
        <v>Y</v>
      </c>
      <c r="V4081" s="19" t="n">
        <f aca="false">ROUND(R4081*Q4081*(1-S4081),2)</f>
        <v>6524.8</v>
      </c>
      <c r="W4081" s="16" t="str">
        <f aca="false">_xlfn.XLOOKUP(D4081,products!$A$2:$A$61,products!$C$2:$C$61,"Not found")</f>
        <v>Electronics</v>
      </c>
    </row>
    <row r="4082" customFormat="false" ht="15" hidden="false" customHeight="false" outlineLevel="0" collapsed="false">
      <c r="A4082" s="16" t="s">
        <v>5462</v>
      </c>
      <c r="B4082" s="16" t="s">
        <v>5441</v>
      </c>
      <c r="C4082" s="16" t="s">
        <v>446</v>
      </c>
      <c r="D4082" s="16" t="s">
        <v>203</v>
      </c>
      <c r="E4082" s="16" t="n">
        <v>2</v>
      </c>
      <c r="F4082" s="16" t="n">
        <v>2530</v>
      </c>
      <c r="G4082" s="16" t="n">
        <v>0.4</v>
      </c>
      <c r="H4082" s="16" t="s">
        <v>70</v>
      </c>
      <c r="I4082" s="16" t="s">
        <v>100</v>
      </c>
      <c r="J4082" s="16" t="n">
        <v>5</v>
      </c>
      <c r="K4082" s="16" t="n">
        <v>5</v>
      </c>
      <c r="L4082" s="16" t="s">
        <v>41</v>
      </c>
      <c r="M4082" s="18" t="n">
        <f aca="false">IF(ISNUMBER(B4082),B4082,IF(MID(B4082,3,1)="-",DATE(VALUE(RIGHT(B4082,4)),VALUE(MID(B4082,4,2)),VALUE(LEFT(B4082,2))),DATE(VALUE(LEFT(B4082,4)),VALUE(MID(B4082,6,2)),VALUE(RIGHT(B4082,2)))))</f>
        <v>45970</v>
      </c>
      <c r="N4082" s="16" t="n">
        <f aca="false">MONTH(M4082)</f>
        <v>11</v>
      </c>
      <c r="O4082" s="16" t="str">
        <f aca="false">PROPER(TRIM(H4082))</f>
        <v>Pune</v>
      </c>
      <c r="P4082" s="16" t="str">
        <f aca="false">IFERROR(VLOOKUP(O4082,city_map!$A$2:$B$6,2,FALSE()),O4082)</f>
        <v>Pune</v>
      </c>
      <c r="Q4082" s="16" t="n">
        <f aca="false">IF(ISNUMBER(F4082),F4082,VALUE(SUBSTITUTE(SUBSTITUTE(F4082,"₹",""),",","")))</f>
        <v>2530</v>
      </c>
      <c r="R4082" s="16" t="n">
        <f aca="false">IF(E4082=99,1,E4082)</f>
        <v>2</v>
      </c>
      <c r="S4082" s="16" t="n">
        <f aca="false">IF(G4082="",0,G4082)</f>
        <v>0.4</v>
      </c>
      <c r="T4082" s="16" t="str">
        <f aca="false">IF(I4082="","Unknown",IF(I4082="upi","UPI",I4082))</f>
        <v>Net Banking</v>
      </c>
      <c r="U4082" s="16" t="str">
        <f aca="false">IF(L4082="Yes","Y",IF(L4082="No","N",L4082))</f>
        <v>N</v>
      </c>
      <c r="V4082" s="19" t="n">
        <f aca="false">ROUND(R4082*Q4082*(1-S4082),2)</f>
        <v>3036</v>
      </c>
      <c r="W4082" s="16" t="str">
        <f aca="false">_xlfn.XLOOKUP(D4082,products!$A$2:$A$61,products!$C$2:$C$61,"Not found")</f>
        <v>Fashion</v>
      </c>
    </row>
    <row r="4083" customFormat="false" ht="15" hidden="false" customHeight="false" outlineLevel="0" collapsed="false">
      <c r="A4083" s="16" t="s">
        <v>5463</v>
      </c>
      <c r="B4083" s="16" t="s">
        <v>5464</v>
      </c>
      <c r="C4083" s="16" t="s">
        <v>780</v>
      </c>
      <c r="D4083" s="16" t="s">
        <v>99</v>
      </c>
      <c r="E4083" s="16" t="n">
        <v>2</v>
      </c>
      <c r="F4083" s="16" t="n">
        <v>672</v>
      </c>
      <c r="G4083" s="16" t="n">
        <v>0.3</v>
      </c>
      <c r="H4083" s="16" t="s">
        <v>39</v>
      </c>
      <c r="I4083" s="16" t="s">
        <v>71</v>
      </c>
      <c r="J4083" s="16" t="n">
        <v>4</v>
      </c>
      <c r="K4083" s="16" t="n">
        <v>4</v>
      </c>
      <c r="L4083" s="16" t="s">
        <v>41</v>
      </c>
      <c r="M4083" s="18" t="n">
        <f aca="false">IF(ISNUMBER(B4083),B4083,IF(MID(B4083,3,1)="-",DATE(VALUE(RIGHT(B4083,4)),VALUE(MID(B4083,4,2)),VALUE(LEFT(B4083,2))),DATE(VALUE(LEFT(B4083,4)),VALUE(MID(B4083,6,2)),VALUE(RIGHT(B4083,2)))))</f>
        <v>45971</v>
      </c>
      <c r="N4083" s="16" t="n">
        <f aca="false">MONTH(M4083)</f>
        <v>11</v>
      </c>
      <c r="O4083" s="16" t="str">
        <f aca="false">PROPER(TRIM(H4083))</f>
        <v>Delhi</v>
      </c>
      <c r="P4083" s="16" t="str">
        <f aca="false">IFERROR(VLOOKUP(O4083,city_map!$A$2:$B$6,2,FALSE()),O4083)</f>
        <v>Delhi</v>
      </c>
      <c r="Q4083" s="16" t="n">
        <f aca="false">IF(ISNUMBER(F4083),F4083,VALUE(SUBSTITUTE(SUBSTITUTE(F4083,"₹",""),",","")))</f>
        <v>672</v>
      </c>
      <c r="R4083" s="16" t="n">
        <f aca="false">IF(E4083=99,1,E4083)</f>
        <v>2</v>
      </c>
      <c r="S4083" s="16" t="n">
        <f aca="false">IF(G4083="",0,G4083)</f>
        <v>0.3</v>
      </c>
      <c r="T4083" s="16" t="str">
        <f aca="false">IF(I4083="","Unknown",IF(I4083="upi","UPI",I4083))</f>
        <v>Credit Card</v>
      </c>
      <c r="U4083" s="16" t="str">
        <f aca="false">IF(L4083="Yes","Y",IF(L4083="No","N",L4083))</f>
        <v>N</v>
      </c>
      <c r="V4083" s="19" t="n">
        <f aca="false">ROUND(R4083*Q4083*(1-S4083),2)</f>
        <v>940.8</v>
      </c>
      <c r="W4083" s="16" t="str">
        <f aca="false">_xlfn.XLOOKUP(D4083,products!$A$2:$A$61,products!$C$2:$C$61,"Not found")</f>
        <v>Fashion</v>
      </c>
    </row>
    <row r="4084" customFormat="false" ht="15" hidden="false" customHeight="false" outlineLevel="0" collapsed="false">
      <c r="A4084" s="16" t="s">
        <v>5465</v>
      </c>
      <c r="B4084" s="16" t="s">
        <v>5464</v>
      </c>
      <c r="C4084" s="16" t="s">
        <v>387</v>
      </c>
      <c r="D4084" s="16" t="s">
        <v>133</v>
      </c>
      <c r="E4084" s="16" t="n">
        <v>5</v>
      </c>
      <c r="F4084" s="16" t="n">
        <v>612</v>
      </c>
      <c r="G4084" s="16"/>
      <c r="H4084" s="16" t="s">
        <v>39</v>
      </c>
      <c r="I4084" s="16" t="s">
        <v>47</v>
      </c>
      <c r="J4084" s="16" t="n">
        <v>5</v>
      </c>
      <c r="K4084" s="16" t="n">
        <v>5</v>
      </c>
      <c r="L4084" s="16" t="s">
        <v>41</v>
      </c>
      <c r="M4084" s="18" t="n">
        <f aca="false">IF(ISNUMBER(B4084),B4084,IF(MID(B4084,3,1)="-",DATE(VALUE(RIGHT(B4084,4)),VALUE(MID(B4084,4,2)),VALUE(LEFT(B4084,2))),DATE(VALUE(LEFT(B4084,4)),VALUE(MID(B4084,6,2)),VALUE(RIGHT(B4084,2)))))</f>
        <v>45971</v>
      </c>
      <c r="N4084" s="16" t="n">
        <f aca="false">MONTH(M4084)</f>
        <v>11</v>
      </c>
      <c r="O4084" s="16" t="str">
        <f aca="false">PROPER(TRIM(H4084))</f>
        <v>Delhi</v>
      </c>
      <c r="P4084" s="16" t="str">
        <f aca="false">IFERROR(VLOOKUP(O4084,city_map!$A$2:$B$6,2,FALSE()),O4084)</f>
        <v>Delhi</v>
      </c>
      <c r="Q4084" s="16" t="n">
        <f aca="false">IF(ISNUMBER(F4084),F4084,VALUE(SUBSTITUTE(SUBSTITUTE(F4084,"₹",""),",","")))</f>
        <v>612</v>
      </c>
      <c r="R4084" s="16" t="n">
        <f aca="false">IF(E4084=99,1,E4084)</f>
        <v>5</v>
      </c>
      <c r="S4084" s="16" t="n">
        <f aca="false">IF(G4084="",0,G4084)</f>
        <v>0</v>
      </c>
      <c r="T4084" s="16" t="str">
        <f aca="false">IF(I4084="","Unknown",IF(I4084="upi","UPI",I4084))</f>
        <v>Debit Card</v>
      </c>
      <c r="U4084" s="16" t="str">
        <f aca="false">IF(L4084="Yes","Y",IF(L4084="No","N",L4084))</f>
        <v>N</v>
      </c>
      <c r="V4084" s="19" t="n">
        <f aca="false">ROUND(R4084*Q4084*(1-S4084),2)</f>
        <v>3060</v>
      </c>
      <c r="W4084" s="16" t="str">
        <f aca="false">_xlfn.XLOOKUP(D4084,products!$A$2:$A$61,products!$C$2:$C$61,"Not found")</f>
        <v>Books</v>
      </c>
    </row>
    <row r="4085" customFormat="false" ht="15" hidden="false" customHeight="false" outlineLevel="0" collapsed="false">
      <c r="A4085" s="16" t="s">
        <v>5466</v>
      </c>
      <c r="B4085" s="16" t="s">
        <v>5464</v>
      </c>
      <c r="C4085" s="16" t="s">
        <v>1779</v>
      </c>
      <c r="D4085" s="16" t="s">
        <v>126</v>
      </c>
      <c r="E4085" s="16" t="n">
        <v>2</v>
      </c>
      <c r="F4085" s="16" t="n">
        <v>413</v>
      </c>
      <c r="G4085" s="16" t="n">
        <v>0.1</v>
      </c>
      <c r="H4085" s="16" t="s">
        <v>81</v>
      </c>
      <c r="I4085" s="16" t="s">
        <v>60</v>
      </c>
      <c r="J4085" s="16" t="n">
        <v>4</v>
      </c>
      <c r="K4085" s="16" t="n">
        <v>5</v>
      </c>
      <c r="L4085" s="16" t="s">
        <v>41</v>
      </c>
      <c r="M4085" s="18" t="n">
        <f aca="false">IF(ISNUMBER(B4085),B4085,IF(MID(B4085,3,1)="-",DATE(VALUE(RIGHT(B4085,4)),VALUE(MID(B4085,4,2)),VALUE(LEFT(B4085,2))),DATE(VALUE(LEFT(B4085,4)),VALUE(MID(B4085,6,2)),VALUE(RIGHT(B4085,2)))))</f>
        <v>45971</v>
      </c>
      <c r="N4085" s="16" t="n">
        <f aca="false">MONTH(M4085)</f>
        <v>11</v>
      </c>
      <c r="O4085" s="16" t="str">
        <f aca="false">PROPER(TRIM(H4085))</f>
        <v>Hyderabad</v>
      </c>
      <c r="P4085" s="16" t="str">
        <f aca="false">IFERROR(VLOOKUP(O4085,city_map!$A$2:$B$6,2,FALSE()),O4085)</f>
        <v>Hyderabad</v>
      </c>
      <c r="Q4085" s="16" t="n">
        <f aca="false">IF(ISNUMBER(F4085),F4085,VALUE(SUBSTITUTE(SUBSTITUTE(F4085,"₹",""),",","")))</f>
        <v>413</v>
      </c>
      <c r="R4085" s="16" t="n">
        <f aca="false">IF(E4085=99,1,E4085)</f>
        <v>2</v>
      </c>
      <c r="S4085" s="16" t="n">
        <f aca="false">IF(G4085="",0,G4085)</f>
        <v>0.1</v>
      </c>
      <c r="T4085" s="16" t="str">
        <f aca="false">IF(I4085="","Unknown",IF(I4085="upi","UPI",I4085))</f>
        <v>UPI</v>
      </c>
      <c r="U4085" s="16" t="str">
        <f aca="false">IF(L4085="Yes","Y",IF(L4085="No","N",L4085))</f>
        <v>N</v>
      </c>
      <c r="V4085" s="19" t="n">
        <f aca="false">ROUND(R4085*Q4085*(1-S4085),2)</f>
        <v>743.4</v>
      </c>
      <c r="W4085" s="16" t="str">
        <f aca="false">_xlfn.XLOOKUP(D4085,products!$A$2:$A$61,products!$C$2:$C$61,"Not found")</f>
        <v>Home</v>
      </c>
    </row>
    <row r="4086" customFormat="false" ht="15" hidden="false" customHeight="false" outlineLevel="0" collapsed="false">
      <c r="A4086" s="16" t="s">
        <v>5467</v>
      </c>
      <c r="B4086" s="16" t="s">
        <v>5464</v>
      </c>
      <c r="C4086" s="16" t="s">
        <v>1376</v>
      </c>
      <c r="D4086" s="16" t="s">
        <v>99</v>
      </c>
      <c r="E4086" s="16" t="n">
        <v>1</v>
      </c>
      <c r="F4086" s="16" t="n">
        <v>693</v>
      </c>
      <c r="G4086" s="16" t="n">
        <v>0.1</v>
      </c>
      <c r="H4086" s="16" t="s">
        <v>130</v>
      </c>
      <c r="I4086" s="16" t="s">
        <v>71</v>
      </c>
      <c r="J4086" s="16" t="n">
        <v>4</v>
      </c>
      <c r="K4086" s="16" t="n">
        <v>4</v>
      </c>
      <c r="L4086" s="16" t="s">
        <v>41</v>
      </c>
      <c r="M4086" s="18" t="n">
        <f aca="false">IF(ISNUMBER(B4086),B4086,IF(MID(B4086,3,1)="-",DATE(VALUE(RIGHT(B4086,4)),VALUE(MID(B4086,4,2)),VALUE(LEFT(B4086,2))),DATE(VALUE(LEFT(B4086,4)),VALUE(MID(B4086,6,2)),VALUE(RIGHT(B4086,2)))))</f>
        <v>45971</v>
      </c>
      <c r="N4086" s="16" t="n">
        <f aca="false">MONTH(M4086)</f>
        <v>11</v>
      </c>
      <c r="O4086" s="16" t="str">
        <f aca="false">PROPER(TRIM(H4086))</f>
        <v>Bengaluru</v>
      </c>
      <c r="P4086" s="16" t="str">
        <f aca="false">IFERROR(VLOOKUP(O4086,city_map!$A$2:$B$6,2,FALSE()),O4086)</f>
        <v>Bengaluru</v>
      </c>
      <c r="Q4086" s="16" t="n">
        <f aca="false">IF(ISNUMBER(F4086),F4086,VALUE(SUBSTITUTE(SUBSTITUTE(F4086,"₹",""),",","")))</f>
        <v>693</v>
      </c>
      <c r="R4086" s="16" t="n">
        <f aca="false">IF(E4086=99,1,E4086)</f>
        <v>1</v>
      </c>
      <c r="S4086" s="16" t="n">
        <f aca="false">IF(G4086="",0,G4086)</f>
        <v>0.1</v>
      </c>
      <c r="T4086" s="16" t="str">
        <f aca="false">IF(I4086="","Unknown",IF(I4086="upi","UPI",I4086))</f>
        <v>Credit Card</v>
      </c>
      <c r="U4086" s="16" t="str">
        <f aca="false">IF(L4086="Yes","Y",IF(L4086="No","N",L4086))</f>
        <v>N</v>
      </c>
      <c r="V4086" s="19" t="n">
        <f aca="false">ROUND(R4086*Q4086*(1-S4086),2)</f>
        <v>623.7</v>
      </c>
      <c r="W4086" s="16" t="str">
        <f aca="false">_xlfn.XLOOKUP(D4086,products!$A$2:$A$61,products!$C$2:$C$61,"Not found")</f>
        <v>Fashion</v>
      </c>
    </row>
    <row r="4087" customFormat="false" ht="15" hidden="false" customHeight="false" outlineLevel="0" collapsed="false">
      <c r="A4087" s="16" t="s">
        <v>5468</v>
      </c>
      <c r="B4087" s="16" t="s">
        <v>5464</v>
      </c>
      <c r="C4087" s="16" t="s">
        <v>846</v>
      </c>
      <c r="D4087" s="16" t="s">
        <v>51</v>
      </c>
      <c r="E4087" s="16" t="n">
        <v>1</v>
      </c>
      <c r="F4087" s="16" t="n">
        <v>2305</v>
      </c>
      <c r="G4087" s="16" t="n">
        <v>0.2</v>
      </c>
      <c r="H4087" s="16" t="s">
        <v>89</v>
      </c>
      <c r="I4087" s="16" t="s">
        <v>60</v>
      </c>
      <c r="J4087" s="16" t="n">
        <v>5</v>
      </c>
      <c r="K4087" s="16" t="n">
        <v>4</v>
      </c>
      <c r="L4087" s="16" t="s">
        <v>41</v>
      </c>
      <c r="M4087" s="18" t="n">
        <f aca="false">IF(ISNUMBER(B4087),B4087,IF(MID(B4087,3,1)="-",DATE(VALUE(RIGHT(B4087,4)),VALUE(MID(B4087,4,2)),VALUE(LEFT(B4087,2))),DATE(VALUE(LEFT(B4087,4)),VALUE(MID(B4087,6,2)),VALUE(RIGHT(B4087,2)))))</f>
        <v>45971</v>
      </c>
      <c r="N4087" s="16" t="n">
        <f aca="false">MONTH(M4087)</f>
        <v>11</v>
      </c>
      <c r="O4087" s="16" t="str">
        <f aca="false">PROPER(TRIM(H4087))</f>
        <v>Ahmedabad</v>
      </c>
      <c r="P4087" s="16" t="str">
        <f aca="false">IFERROR(VLOOKUP(O4087,city_map!$A$2:$B$6,2,FALSE()),O4087)</f>
        <v>Ahmedabad</v>
      </c>
      <c r="Q4087" s="16" t="n">
        <f aca="false">IF(ISNUMBER(F4087),F4087,VALUE(SUBSTITUTE(SUBSTITUTE(F4087,"₹",""),",","")))</f>
        <v>2305</v>
      </c>
      <c r="R4087" s="16" t="n">
        <f aca="false">IF(E4087=99,1,E4087)</f>
        <v>1</v>
      </c>
      <c r="S4087" s="16" t="n">
        <f aca="false">IF(G4087="",0,G4087)</f>
        <v>0.2</v>
      </c>
      <c r="T4087" s="16" t="str">
        <f aca="false">IF(I4087="","Unknown",IF(I4087="upi","UPI",I4087))</f>
        <v>UPI</v>
      </c>
      <c r="U4087" s="16" t="str">
        <f aca="false">IF(L4087="Yes","Y",IF(L4087="No","N",L4087))</f>
        <v>N</v>
      </c>
      <c r="V4087" s="19" t="n">
        <f aca="false">ROUND(R4087*Q4087*(1-S4087),2)</f>
        <v>1844</v>
      </c>
      <c r="W4087" s="16" t="str">
        <f aca="false">_xlfn.XLOOKUP(D4087,products!$A$2:$A$61,products!$C$2:$C$61,"Not found")</f>
        <v>Fashion</v>
      </c>
    </row>
    <row r="4088" customFormat="false" ht="15" hidden="false" customHeight="false" outlineLevel="0" collapsed="false">
      <c r="A4088" s="16" t="s">
        <v>5469</v>
      </c>
      <c r="B4088" s="16" t="s">
        <v>5464</v>
      </c>
      <c r="C4088" s="16" t="s">
        <v>624</v>
      </c>
      <c r="D4088" s="16" t="s">
        <v>74</v>
      </c>
      <c r="E4088" s="16" t="n">
        <v>2</v>
      </c>
      <c r="F4088" s="16" t="n">
        <v>19810</v>
      </c>
      <c r="G4088" s="16" t="n">
        <v>0.3</v>
      </c>
      <c r="H4088" s="16" t="s">
        <v>130</v>
      </c>
      <c r="I4088" s="16" t="s">
        <v>60</v>
      </c>
      <c r="J4088" s="16" t="n">
        <v>3</v>
      </c>
      <c r="K4088" s="16" t="n">
        <v>5</v>
      </c>
      <c r="L4088" s="16" t="s">
        <v>41</v>
      </c>
      <c r="M4088" s="18" t="n">
        <f aca="false">IF(ISNUMBER(B4088),B4088,IF(MID(B4088,3,1)="-",DATE(VALUE(RIGHT(B4088,4)),VALUE(MID(B4088,4,2)),VALUE(LEFT(B4088,2))),DATE(VALUE(LEFT(B4088,4)),VALUE(MID(B4088,6,2)),VALUE(RIGHT(B4088,2)))))</f>
        <v>45971</v>
      </c>
      <c r="N4088" s="16" t="n">
        <f aca="false">MONTH(M4088)</f>
        <v>11</v>
      </c>
      <c r="O4088" s="16" t="str">
        <f aca="false">PROPER(TRIM(H4088))</f>
        <v>Bengaluru</v>
      </c>
      <c r="P4088" s="16" t="str">
        <f aca="false">IFERROR(VLOOKUP(O4088,city_map!$A$2:$B$6,2,FALSE()),O4088)</f>
        <v>Bengaluru</v>
      </c>
      <c r="Q4088" s="16" t="n">
        <f aca="false">IF(ISNUMBER(F4088),F4088,VALUE(SUBSTITUTE(SUBSTITUTE(F4088,"₹",""),",","")))</f>
        <v>19810</v>
      </c>
      <c r="R4088" s="16" t="n">
        <f aca="false">IF(E4088=99,1,E4088)</f>
        <v>2</v>
      </c>
      <c r="S4088" s="16" t="n">
        <f aca="false">IF(G4088="",0,G4088)</f>
        <v>0.3</v>
      </c>
      <c r="T4088" s="16" t="str">
        <f aca="false">IF(I4088="","Unknown",IF(I4088="upi","UPI",I4088))</f>
        <v>UPI</v>
      </c>
      <c r="U4088" s="16" t="str">
        <f aca="false">IF(L4088="Yes","Y",IF(L4088="No","N",L4088))</f>
        <v>N</v>
      </c>
      <c r="V4088" s="19" t="n">
        <f aca="false">ROUND(R4088*Q4088*(1-S4088),2)</f>
        <v>27734</v>
      </c>
      <c r="W4088" s="16" t="str">
        <f aca="false">_xlfn.XLOOKUP(D4088,products!$A$2:$A$61,products!$C$2:$C$61,"Not found")</f>
        <v>Electronics</v>
      </c>
    </row>
    <row r="4089" customFormat="false" ht="15" hidden="false" customHeight="false" outlineLevel="0" collapsed="false">
      <c r="A4089" s="16" t="s">
        <v>5470</v>
      </c>
      <c r="B4089" s="16" t="s">
        <v>5464</v>
      </c>
      <c r="C4089" s="16" t="s">
        <v>881</v>
      </c>
      <c r="D4089" s="16" t="s">
        <v>129</v>
      </c>
      <c r="E4089" s="16" t="n">
        <v>4</v>
      </c>
      <c r="F4089" s="16" t="n">
        <v>607</v>
      </c>
      <c r="G4089" s="16" t="n">
        <v>0.1</v>
      </c>
      <c r="H4089" s="16" t="s">
        <v>67</v>
      </c>
      <c r="I4089" s="16" t="s">
        <v>60</v>
      </c>
      <c r="J4089" s="16" t="n">
        <v>4</v>
      </c>
      <c r="K4089" s="16" t="n">
        <v>3</v>
      </c>
      <c r="L4089" s="16" t="s">
        <v>57</v>
      </c>
      <c r="M4089" s="18" t="n">
        <f aca="false">IF(ISNUMBER(B4089),B4089,IF(MID(B4089,3,1)="-",DATE(VALUE(RIGHT(B4089,4)),VALUE(MID(B4089,4,2)),VALUE(LEFT(B4089,2))),DATE(VALUE(LEFT(B4089,4)),VALUE(MID(B4089,6,2)),VALUE(RIGHT(B4089,2)))))</f>
        <v>45971</v>
      </c>
      <c r="N4089" s="16" t="n">
        <f aca="false">MONTH(M4089)</f>
        <v>11</v>
      </c>
      <c r="O4089" s="16" t="str">
        <f aca="false">PROPER(TRIM(H4089))</f>
        <v>Kolkata</v>
      </c>
      <c r="P4089" s="16" t="str">
        <f aca="false">IFERROR(VLOOKUP(O4089,city_map!$A$2:$B$6,2,FALSE()),O4089)</f>
        <v>Kolkata</v>
      </c>
      <c r="Q4089" s="16" t="n">
        <f aca="false">IF(ISNUMBER(F4089),F4089,VALUE(SUBSTITUTE(SUBSTITUTE(F4089,"₹",""),",","")))</f>
        <v>607</v>
      </c>
      <c r="R4089" s="16" t="n">
        <f aca="false">IF(E4089=99,1,E4089)</f>
        <v>4</v>
      </c>
      <c r="S4089" s="16" t="n">
        <f aca="false">IF(G4089="",0,G4089)</f>
        <v>0.1</v>
      </c>
      <c r="T4089" s="16" t="str">
        <f aca="false">IF(I4089="","Unknown",IF(I4089="upi","UPI",I4089))</f>
        <v>UPI</v>
      </c>
      <c r="U4089" s="16" t="str">
        <f aca="false">IF(L4089="Yes","Y",IF(L4089="No","N",L4089))</f>
        <v>Y</v>
      </c>
      <c r="V4089" s="19" t="n">
        <f aca="false">ROUND(R4089*Q4089*(1-S4089),2)</f>
        <v>2185.2</v>
      </c>
      <c r="W4089" s="16" t="str">
        <f aca="false">_xlfn.XLOOKUP(D4089,products!$A$2:$A$61,products!$C$2:$C$61,"Not found")</f>
        <v>Beauty</v>
      </c>
    </row>
    <row r="4090" customFormat="false" ht="15" hidden="false" customHeight="false" outlineLevel="0" collapsed="false">
      <c r="A4090" s="16" t="s">
        <v>5471</v>
      </c>
      <c r="B4090" s="16" t="s">
        <v>5464</v>
      </c>
      <c r="C4090" s="16" t="s">
        <v>286</v>
      </c>
      <c r="D4090" s="16" t="s">
        <v>219</v>
      </c>
      <c r="E4090" s="16" t="n">
        <v>2</v>
      </c>
      <c r="F4090" s="16" t="n">
        <v>1288</v>
      </c>
      <c r="G4090" s="16" t="n">
        <v>0.25</v>
      </c>
      <c r="H4090" s="16" t="s">
        <v>39</v>
      </c>
      <c r="I4090" s="16" t="s">
        <v>60</v>
      </c>
      <c r="J4090" s="16" t="n">
        <v>5</v>
      </c>
      <c r="K4090" s="16" t="n">
        <v>5</v>
      </c>
      <c r="L4090" s="16" t="s">
        <v>41</v>
      </c>
      <c r="M4090" s="18" t="n">
        <f aca="false">IF(ISNUMBER(B4090),B4090,IF(MID(B4090,3,1)="-",DATE(VALUE(RIGHT(B4090,4)),VALUE(MID(B4090,4,2)),VALUE(LEFT(B4090,2))),DATE(VALUE(LEFT(B4090,4)),VALUE(MID(B4090,6,2)),VALUE(RIGHT(B4090,2)))))</f>
        <v>45971</v>
      </c>
      <c r="N4090" s="16" t="n">
        <f aca="false">MONTH(M4090)</f>
        <v>11</v>
      </c>
      <c r="O4090" s="16" t="str">
        <f aca="false">PROPER(TRIM(H4090))</f>
        <v>Delhi</v>
      </c>
      <c r="P4090" s="16" t="str">
        <f aca="false">IFERROR(VLOOKUP(O4090,city_map!$A$2:$B$6,2,FALSE()),O4090)</f>
        <v>Delhi</v>
      </c>
      <c r="Q4090" s="16" t="n">
        <f aca="false">IF(ISNUMBER(F4090),F4090,VALUE(SUBSTITUTE(SUBSTITUTE(F4090,"₹",""),",","")))</f>
        <v>1288</v>
      </c>
      <c r="R4090" s="16" t="n">
        <f aca="false">IF(E4090=99,1,E4090)</f>
        <v>2</v>
      </c>
      <c r="S4090" s="16" t="n">
        <f aca="false">IF(G4090="",0,G4090)</f>
        <v>0.25</v>
      </c>
      <c r="T4090" s="16" t="str">
        <f aca="false">IF(I4090="","Unknown",IF(I4090="upi","UPI",I4090))</f>
        <v>UPI</v>
      </c>
      <c r="U4090" s="16" t="str">
        <f aca="false">IF(L4090="Yes","Y",IF(L4090="No","N",L4090))</f>
        <v>N</v>
      </c>
      <c r="V4090" s="19" t="n">
        <f aca="false">ROUND(R4090*Q4090*(1-S4090),2)</f>
        <v>1932</v>
      </c>
      <c r="W4090" s="16" t="str">
        <f aca="false">_xlfn.XLOOKUP(D4090,products!$A$2:$A$61,products!$C$2:$C$61,"Not found")</f>
        <v>Electronics</v>
      </c>
    </row>
    <row r="4091" customFormat="false" ht="15" hidden="false" customHeight="false" outlineLevel="0" collapsed="false">
      <c r="A4091" s="16" t="s">
        <v>5472</v>
      </c>
      <c r="B4091" s="16" t="s">
        <v>5464</v>
      </c>
      <c r="C4091" s="16" t="s">
        <v>3243</v>
      </c>
      <c r="D4091" s="16" t="s">
        <v>385</v>
      </c>
      <c r="E4091" s="16" t="n">
        <v>1</v>
      </c>
      <c r="F4091" s="16" t="n">
        <v>306</v>
      </c>
      <c r="G4091" s="16" t="n">
        <v>0.4</v>
      </c>
      <c r="H4091" s="16" t="s">
        <v>56</v>
      </c>
      <c r="I4091" s="16" t="s">
        <v>40</v>
      </c>
      <c r="J4091" s="16" t="n">
        <v>5</v>
      </c>
      <c r="K4091" s="16" t="n">
        <v>4</v>
      </c>
      <c r="L4091" s="16" t="s">
        <v>41</v>
      </c>
      <c r="M4091" s="18" t="n">
        <f aca="false">IF(ISNUMBER(B4091),B4091,IF(MID(B4091,3,1)="-",DATE(VALUE(RIGHT(B4091,4)),VALUE(MID(B4091,4,2)),VALUE(LEFT(B4091,2))),DATE(VALUE(LEFT(B4091,4)),VALUE(MID(B4091,6,2)),VALUE(RIGHT(B4091,2)))))</f>
        <v>45971</v>
      </c>
      <c r="N4091" s="16" t="n">
        <f aca="false">MONTH(M4091)</f>
        <v>11</v>
      </c>
      <c r="O4091" s="16" t="str">
        <f aca="false">PROPER(TRIM(H4091))</f>
        <v>Lucknow</v>
      </c>
      <c r="P4091" s="16" t="str">
        <f aca="false">IFERROR(VLOOKUP(O4091,city_map!$A$2:$B$6,2,FALSE()),O4091)</f>
        <v>Lucknow</v>
      </c>
      <c r="Q4091" s="16" t="n">
        <f aca="false">IF(ISNUMBER(F4091),F4091,VALUE(SUBSTITUTE(SUBSTITUTE(F4091,"₹",""),",","")))</f>
        <v>306</v>
      </c>
      <c r="R4091" s="16" t="n">
        <f aca="false">IF(E4091=99,1,E4091)</f>
        <v>1</v>
      </c>
      <c r="S4091" s="16" t="n">
        <f aca="false">IF(G4091="",0,G4091)</f>
        <v>0.4</v>
      </c>
      <c r="T4091" s="16" t="str">
        <f aca="false">IF(I4091="","Unknown",IF(I4091="upi","UPI",I4091))</f>
        <v>COD</v>
      </c>
      <c r="U4091" s="16" t="str">
        <f aca="false">IF(L4091="Yes","Y",IF(L4091="No","N",L4091))</f>
        <v>N</v>
      </c>
      <c r="V4091" s="19" t="n">
        <f aca="false">ROUND(R4091*Q4091*(1-S4091),2)</f>
        <v>183.6</v>
      </c>
      <c r="W4091" s="16" t="str">
        <f aca="false">_xlfn.XLOOKUP(D4091,products!$A$2:$A$61,products!$C$2:$C$61,"Not found")</f>
        <v>Books</v>
      </c>
    </row>
    <row r="4092" customFormat="false" ht="15" hidden="false" customHeight="false" outlineLevel="0" collapsed="false">
      <c r="A4092" s="16" t="s">
        <v>5473</v>
      </c>
      <c r="B4092" s="16" t="s">
        <v>5464</v>
      </c>
      <c r="C4092" s="16" t="s">
        <v>1656</v>
      </c>
      <c r="D4092" s="16" t="s">
        <v>211</v>
      </c>
      <c r="E4092" s="16" t="n">
        <v>2</v>
      </c>
      <c r="F4092" s="16" t="s">
        <v>2817</v>
      </c>
      <c r="G4092" s="16" t="n">
        <v>0.1</v>
      </c>
      <c r="H4092" s="16" t="s">
        <v>39</v>
      </c>
      <c r="I4092" s="16" t="s">
        <v>60</v>
      </c>
      <c r="J4092" s="16" t="n">
        <v>5</v>
      </c>
      <c r="K4092" s="16" t="n">
        <v>4</v>
      </c>
      <c r="L4092" s="16" t="s">
        <v>41</v>
      </c>
      <c r="M4092" s="18" t="n">
        <f aca="false">IF(ISNUMBER(B4092),B4092,IF(MID(B4092,3,1)="-",DATE(VALUE(RIGHT(B4092,4)),VALUE(MID(B4092,4,2)),VALUE(LEFT(B4092,2))),DATE(VALUE(LEFT(B4092,4)),VALUE(MID(B4092,6,2)),VALUE(RIGHT(B4092,2)))))</f>
        <v>45971</v>
      </c>
      <c r="N4092" s="16" t="n">
        <f aca="false">MONTH(M4092)</f>
        <v>11</v>
      </c>
      <c r="O4092" s="16" t="str">
        <f aca="false">PROPER(TRIM(H4092))</f>
        <v>Delhi</v>
      </c>
      <c r="P4092" s="16" t="str">
        <f aca="false">IFERROR(VLOOKUP(O4092,city_map!$A$2:$B$6,2,FALSE()),O4092)</f>
        <v>Delhi</v>
      </c>
      <c r="Q4092" s="16" t="n">
        <f aca="false">IF(ISNUMBER(F4092),F4092,VALUE(SUBSTITUTE(SUBSTITUTE(F4092,"₹",""),",","")))</f>
        <v>1302</v>
      </c>
      <c r="R4092" s="16" t="n">
        <f aca="false">IF(E4092=99,1,E4092)</f>
        <v>2</v>
      </c>
      <c r="S4092" s="16" t="n">
        <f aca="false">IF(G4092="",0,G4092)</f>
        <v>0.1</v>
      </c>
      <c r="T4092" s="16" t="str">
        <f aca="false">IF(I4092="","Unknown",IF(I4092="upi","UPI",I4092))</f>
        <v>UPI</v>
      </c>
      <c r="U4092" s="16" t="str">
        <f aca="false">IF(L4092="Yes","Y",IF(L4092="No","N",L4092))</f>
        <v>N</v>
      </c>
      <c r="V4092" s="19" t="n">
        <f aca="false">ROUND(R4092*Q4092*(1-S4092),2)</f>
        <v>2343.6</v>
      </c>
      <c r="W4092" s="16" t="str">
        <f aca="false">_xlfn.XLOOKUP(D4092,products!$A$2:$A$61,products!$C$2:$C$61,"Not found")</f>
        <v>Fashion</v>
      </c>
    </row>
    <row r="4093" customFormat="false" ht="15" hidden="false" customHeight="false" outlineLevel="0" collapsed="false">
      <c r="A4093" s="16" t="s">
        <v>5474</v>
      </c>
      <c r="B4093" s="16" t="s">
        <v>5464</v>
      </c>
      <c r="C4093" s="16" t="s">
        <v>513</v>
      </c>
      <c r="D4093" s="16" t="s">
        <v>80</v>
      </c>
      <c r="E4093" s="16" t="n">
        <v>2</v>
      </c>
      <c r="F4093" s="16" t="n">
        <v>1442</v>
      </c>
      <c r="G4093" s="16" t="n">
        <v>0.1</v>
      </c>
      <c r="H4093" s="16" t="s">
        <v>81</v>
      </c>
      <c r="I4093" s="16" t="s">
        <v>60</v>
      </c>
      <c r="J4093" s="16" t="n">
        <v>5</v>
      </c>
      <c r="K4093" s="16" t="n">
        <v>4</v>
      </c>
      <c r="L4093" s="16" t="s">
        <v>41</v>
      </c>
      <c r="M4093" s="18" t="n">
        <f aca="false">IF(ISNUMBER(B4093),B4093,IF(MID(B4093,3,1)="-",DATE(VALUE(RIGHT(B4093,4)),VALUE(MID(B4093,4,2)),VALUE(LEFT(B4093,2))),DATE(VALUE(LEFT(B4093,4)),VALUE(MID(B4093,6,2)),VALUE(RIGHT(B4093,2)))))</f>
        <v>45971</v>
      </c>
      <c r="N4093" s="16" t="n">
        <f aca="false">MONTH(M4093)</f>
        <v>11</v>
      </c>
      <c r="O4093" s="16" t="str">
        <f aca="false">PROPER(TRIM(H4093))</f>
        <v>Hyderabad</v>
      </c>
      <c r="P4093" s="16" t="str">
        <f aca="false">IFERROR(VLOOKUP(O4093,city_map!$A$2:$B$6,2,FALSE()),O4093)</f>
        <v>Hyderabad</v>
      </c>
      <c r="Q4093" s="16" t="n">
        <f aca="false">IF(ISNUMBER(F4093),F4093,VALUE(SUBSTITUTE(SUBSTITUTE(F4093,"₹",""),",","")))</f>
        <v>1442</v>
      </c>
      <c r="R4093" s="16" t="n">
        <f aca="false">IF(E4093=99,1,E4093)</f>
        <v>2</v>
      </c>
      <c r="S4093" s="16" t="n">
        <f aca="false">IF(G4093="",0,G4093)</f>
        <v>0.1</v>
      </c>
      <c r="T4093" s="16" t="str">
        <f aca="false">IF(I4093="","Unknown",IF(I4093="upi","UPI",I4093))</f>
        <v>UPI</v>
      </c>
      <c r="U4093" s="16" t="str">
        <f aca="false">IF(L4093="Yes","Y",IF(L4093="No","N",L4093))</f>
        <v>N</v>
      </c>
      <c r="V4093" s="19" t="n">
        <f aca="false">ROUND(R4093*Q4093*(1-S4093),2)</f>
        <v>2595.6</v>
      </c>
      <c r="W4093" s="16" t="str">
        <f aca="false">_xlfn.XLOOKUP(D4093,products!$A$2:$A$61,products!$C$2:$C$61,"Not found")</f>
        <v>Beauty</v>
      </c>
    </row>
    <row r="4094" customFormat="false" ht="15" hidden="false" customHeight="false" outlineLevel="0" collapsed="false">
      <c r="A4094" s="16" t="s">
        <v>5475</v>
      </c>
      <c r="B4094" s="16" t="s">
        <v>5464</v>
      </c>
      <c r="C4094" s="16" t="s">
        <v>453</v>
      </c>
      <c r="D4094" s="16" t="s">
        <v>254</v>
      </c>
      <c r="E4094" s="16" t="n">
        <v>2</v>
      </c>
      <c r="F4094" s="16" t="n">
        <v>949</v>
      </c>
      <c r="G4094" s="16" t="n">
        <v>0.2</v>
      </c>
      <c r="H4094" s="16" t="s">
        <v>39</v>
      </c>
      <c r="I4094" s="16" t="s">
        <v>40</v>
      </c>
      <c r="J4094" s="16" t="n">
        <v>4</v>
      </c>
      <c r="K4094" s="16" t="n">
        <v>2</v>
      </c>
      <c r="L4094" s="16" t="s">
        <v>57</v>
      </c>
      <c r="M4094" s="18" t="n">
        <f aca="false">IF(ISNUMBER(B4094),B4094,IF(MID(B4094,3,1)="-",DATE(VALUE(RIGHT(B4094,4)),VALUE(MID(B4094,4,2)),VALUE(LEFT(B4094,2))),DATE(VALUE(LEFT(B4094,4)),VALUE(MID(B4094,6,2)),VALUE(RIGHT(B4094,2)))))</f>
        <v>45971</v>
      </c>
      <c r="N4094" s="16" t="n">
        <f aca="false">MONTH(M4094)</f>
        <v>11</v>
      </c>
      <c r="O4094" s="16" t="str">
        <f aca="false">PROPER(TRIM(H4094))</f>
        <v>Delhi</v>
      </c>
      <c r="P4094" s="16" t="str">
        <f aca="false">IFERROR(VLOOKUP(O4094,city_map!$A$2:$B$6,2,FALSE()),O4094)</f>
        <v>Delhi</v>
      </c>
      <c r="Q4094" s="16" t="n">
        <f aca="false">IF(ISNUMBER(F4094),F4094,VALUE(SUBSTITUTE(SUBSTITUTE(F4094,"₹",""),",","")))</f>
        <v>949</v>
      </c>
      <c r="R4094" s="16" t="n">
        <f aca="false">IF(E4094=99,1,E4094)</f>
        <v>2</v>
      </c>
      <c r="S4094" s="16" t="n">
        <f aca="false">IF(G4094="",0,G4094)</f>
        <v>0.2</v>
      </c>
      <c r="T4094" s="16" t="str">
        <f aca="false">IF(I4094="","Unknown",IF(I4094="upi","UPI",I4094))</f>
        <v>COD</v>
      </c>
      <c r="U4094" s="16" t="str">
        <f aca="false">IF(L4094="Yes","Y",IF(L4094="No","N",L4094))</f>
        <v>Y</v>
      </c>
      <c r="V4094" s="19" t="n">
        <f aca="false">ROUND(R4094*Q4094*(1-S4094),2)</f>
        <v>1518.4</v>
      </c>
      <c r="W4094" s="16" t="str">
        <f aca="false">_xlfn.XLOOKUP(D4094,products!$A$2:$A$61,products!$C$2:$C$61,"Not found")</f>
        <v>Fashion</v>
      </c>
    </row>
    <row r="4095" customFormat="false" ht="15" hidden="false" customHeight="false" outlineLevel="0" collapsed="false">
      <c r="A4095" s="16" t="s">
        <v>5476</v>
      </c>
      <c r="B4095" s="16" t="s">
        <v>5464</v>
      </c>
      <c r="C4095" s="16" t="s">
        <v>141</v>
      </c>
      <c r="D4095" s="16" t="s">
        <v>38</v>
      </c>
      <c r="E4095" s="16" t="n">
        <v>2</v>
      </c>
      <c r="F4095" s="16" t="n">
        <v>361</v>
      </c>
      <c r="G4095" s="16" t="n">
        <v>0.2</v>
      </c>
      <c r="H4095" s="16" t="s">
        <v>46</v>
      </c>
      <c r="I4095" s="16" t="s">
        <v>60</v>
      </c>
      <c r="J4095" s="16" t="n">
        <v>5</v>
      </c>
      <c r="K4095" s="16" t="n">
        <v>4</v>
      </c>
      <c r="L4095" s="16" t="s">
        <v>41</v>
      </c>
      <c r="M4095" s="18" t="n">
        <f aca="false">IF(ISNUMBER(B4095),B4095,IF(MID(B4095,3,1)="-",DATE(VALUE(RIGHT(B4095,4)),VALUE(MID(B4095,4,2)),VALUE(LEFT(B4095,2))),DATE(VALUE(LEFT(B4095,4)),VALUE(MID(B4095,6,2)),VALUE(RIGHT(B4095,2)))))</f>
        <v>45971</v>
      </c>
      <c r="N4095" s="16" t="n">
        <f aca="false">MONTH(M4095)</f>
        <v>11</v>
      </c>
      <c r="O4095" s="16" t="str">
        <f aca="false">PROPER(TRIM(H4095))</f>
        <v>Chennai</v>
      </c>
      <c r="P4095" s="16" t="str">
        <f aca="false">IFERROR(VLOOKUP(O4095,city_map!$A$2:$B$6,2,FALSE()),O4095)</f>
        <v>Chennai</v>
      </c>
      <c r="Q4095" s="16" t="n">
        <f aca="false">IF(ISNUMBER(F4095),F4095,VALUE(SUBSTITUTE(SUBSTITUTE(F4095,"₹",""),",","")))</f>
        <v>361</v>
      </c>
      <c r="R4095" s="16" t="n">
        <f aca="false">IF(E4095=99,1,E4095)</f>
        <v>2</v>
      </c>
      <c r="S4095" s="16" t="n">
        <f aca="false">IF(G4095="",0,G4095)</f>
        <v>0.2</v>
      </c>
      <c r="T4095" s="16" t="str">
        <f aca="false">IF(I4095="","Unknown",IF(I4095="upi","UPI",I4095))</f>
        <v>UPI</v>
      </c>
      <c r="U4095" s="16" t="str">
        <f aca="false">IF(L4095="Yes","Y",IF(L4095="No","N",L4095))</f>
        <v>N</v>
      </c>
      <c r="V4095" s="19" t="n">
        <f aca="false">ROUND(R4095*Q4095*(1-S4095),2)</f>
        <v>577.6</v>
      </c>
      <c r="W4095" s="16" t="str">
        <f aca="false">_xlfn.XLOOKUP(D4095,products!$A$2:$A$61,products!$C$2:$C$61,"Not found")</f>
        <v>Books</v>
      </c>
    </row>
    <row r="4096" customFormat="false" ht="15" hidden="false" customHeight="false" outlineLevel="0" collapsed="false">
      <c r="A4096" s="16" t="s">
        <v>5477</v>
      </c>
      <c r="B4096" s="16" t="s">
        <v>5464</v>
      </c>
      <c r="C4096" s="16" t="s">
        <v>1751</v>
      </c>
      <c r="D4096" s="16" t="s">
        <v>412</v>
      </c>
      <c r="E4096" s="16" t="n">
        <v>1</v>
      </c>
      <c r="F4096" s="16" t="n">
        <v>965</v>
      </c>
      <c r="G4096" s="16" t="n">
        <v>0.2</v>
      </c>
      <c r="H4096" s="16" t="s">
        <v>81</v>
      </c>
      <c r="I4096" s="16" t="s">
        <v>60</v>
      </c>
      <c r="J4096" s="16" t="n">
        <v>5</v>
      </c>
      <c r="K4096" s="16" t="n">
        <v>4</v>
      </c>
      <c r="L4096" s="16" t="s">
        <v>41</v>
      </c>
      <c r="M4096" s="18" t="n">
        <f aca="false">IF(ISNUMBER(B4096),B4096,IF(MID(B4096,3,1)="-",DATE(VALUE(RIGHT(B4096,4)),VALUE(MID(B4096,4,2)),VALUE(LEFT(B4096,2))),DATE(VALUE(LEFT(B4096,4)),VALUE(MID(B4096,6,2)),VALUE(RIGHT(B4096,2)))))</f>
        <v>45971</v>
      </c>
      <c r="N4096" s="16" t="n">
        <f aca="false">MONTH(M4096)</f>
        <v>11</v>
      </c>
      <c r="O4096" s="16" t="str">
        <f aca="false">PROPER(TRIM(H4096))</f>
        <v>Hyderabad</v>
      </c>
      <c r="P4096" s="16" t="str">
        <f aca="false">IFERROR(VLOOKUP(O4096,city_map!$A$2:$B$6,2,FALSE()),O4096)</f>
        <v>Hyderabad</v>
      </c>
      <c r="Q4096" s="16" t="n">
        <f aca="false">IF(ISNUMBER(F4096),F4096,VALUE(SUBSTITUTE(SUBSTITUTE(F4096,"₹",""),",","")))</f>
        <v>965</v>
      </c>
      <c r="R4096" s="16" t="n">
        <f aca="false">IF(E4096=99,1,E4096)</f>
        <v>1</v>
      </c>
      <c r="S4096" s="16" t="n">
        <f aca="false">IF(G4096="",0,G4096)</f>
        <v>0.2</v>
      </c>
      <c r="T4096" s="16" t="str">
        <f aca="false">IF(I4096="","Unknown",IF(I4096="upi","UPI",I4096))</f>
        <v>UPI</v>
      </c>
      <c r="U4096" s="16" t="str">
        <f aca="false">IF(L4096="Yes","Y",IF(L4096="No","N",L4096))</f>
        <v>N</v>
      </c>
      <c r="V4096" s="19" t="n">
        <f aca="false">ROUND(R4096*Q4096*(1-S4096),2)</f>
        <v>772</v>
      </c>
      <c r="W4096" s="16" t="str">
        <f aca="false">_xlfn.XLOOKUP(D4096,products!$A$2:$A$61,products!$C$2:$C$61,"Not found")</f>
        <v>Home</v>
      </c>
    </row>
    <row r="4097" customFormat="false" ht="15" hidden="false" customHeight="false" outlineLevel="0" collapsed="false">
      <c r="A4097" s="16" t="s">
        <v>5478</v>
      </c>
      <c r="B4097" s="16" t="s">
        <v>5464</v>
      </c>
      <c r="C4097" s="16" t="s">
        <v>813</v>
      </c>
      <c r="D4097" s="16" t="s">
        <v>412</v>
      </c>
      <c r="E4097" s="16" t="n">
        <v>1</v>
      </c>
      <c r="F4097" s="16" t="n">
        <v>988</v>
      </c>
      <c r="G4097" s="16" t="n">
        <v>0.2</v>
      </c>
      <c r="H4097" s="16" t="s">
        <v>208</v>
      </c>
      <c r="I4097" s="16" t="s">
        <v>60</v>
      </c>
      <c r="J4097" s="16" t="n">
        <v>5</v>
      </c>
      <c r="K4097" s="16" t="n">
        <v>4</v>
      </c>
      <c r="L4097" s="16" t="s">
        <v>41</v>
      </c>
      <c r="M4097" s="18" t="n">
        <f aca="false">IF(ISNUMBER(B4097),B4097,IF(MID(B4097,3,1)="-",DATE(VALUE(RIGHT(B4097,4)),VALUE(MID(B4097,4,2)),VALUE(LEFT(B4097,2))),DATE(VALUE(LEFT(B4097,4)),VALUE(MID(B4097,6,2)),VALUE(RIGHT(B4097,2)))))</f>
        <v>45971</v>
      </c>
      <c r="N4097" s="16" t="n">
        <f aca="false">MONTH(M4097)</f>
        <v>11</v>
      </c>
      <c r="O4097" s="16" t="str">
        <f aca="false">PROPER(TRIM(H4097))</f>
        <v>Jaipur</v>
      </c>
      <c r="P4097" s="16" t="str">
        <f aca="false">IFERROR(VLOOKUP(O4097,city_map!$A$2:$B$6,2,FALSE()),O4097)</f>
        <v>Jaipur</v>
      </c>
      <c r="Q4097" s="16" t="n">
        <f aca="false">IF(ISNUMBER(F4097),F4097,VALUE(SUBSTITUTE(SUBSTITUTE(F4097,"₹",""),",","")))</f>
        <v>988</v>
      </c>
      <c r="R4097" s="16" t="n">
        <f aca="false">IF(E4097=99,1,E4097)</f>
        <v>1</v>
      </c>
      <c r="S4097" s="16" t="n">
        <f aca="false">IF(G4097="",0,G4097)</f>
        <v>0.2</v>
      </c>
      <c r="T4097" s="16" t="str">
        <f aca="false">IF(I4097="","Unknown",IF(I4097="upi","UPI",I4097))</f>
        <v>UPI</v>
      </c>
      <c r="U4097" s="16" t="str">
        <f aca="false">IF(L4097="Yes","Y",IF(L4097="No","N",L4097))</f>
        <v>N</v>
      </c>
      <c r="V4097" s="19" t="n">
        <f aca="false">ROUND(R4097*Q4097*(1-S4097),2)</f>
        <v>790.4</v>
      </c>
      <c r="W4097" s="16" t="str">
        <f aca="false">_xlfn.XLOOKUP(D4097,products!$A$2:$A$61,products!$C$2:$C$61,"Not found")</f>
        <v>Home</v>
      </c>
    </row>
    <row r="4098" customFormat="false" ht="15" hidden="false" customHeight="false" outlineLevel="0" collapsed="false">
      <c r="A4098" s="16" t="s">
        <v>5479</v>
      </c>
      <c r="B4098" s="16" t="s">
        <v>5480</v>
      </c>
      <c r="C4098" s="16" t="s">
        <v>2284</v>
      </c>
      <c r="D4098" s="16" t="s">
        <v>99</v>
      </c>
      <c r="E4098" s="16" t="n">
        <v>2</v>
      </c>
      <c r="F4098" s="16" t="n">
        <v>728</v>
      </c>
      <c r="G4098" s="16" t="n">
        <v>0.4</v>
      </c>
      <c r="H4098" s="16" t="s">
        <v>70</v>
      </c>
      <c r="I4098" s="16" t="s">
        <v>60</v>
      </c>
      <c r="J4098" s="16" t="n">
        <v>5</v>
      </c>
      <c r="K4098" s="16" t="n">
        <v>4</v>
      </c>
      <c r="L4098" s="16" t="s">
        <v>41</v>
      </c>
      <c r="M4098" s="18" t="n">
        <f aca="false">IF(ISNUMBER(B4098),B4098,IF(MID(B4098,3,1)="-",DATE(VALUE(RIGHT(B4098,4)),VALUE(MID(B4098,4,2)),VALUE(LEFT(B4098,2))),DATE(VALUE(LEFT(B4098,4)),VALUE(MID(B4098,6,2)),VALUE(RIGHT(B4098,2)))))</f>
        <v>45971</v>
      </c>
      <c r="N4098" s="16" t="n">
        <f aca="false">MONTH(M4098)</f>
        <v>11</v>
      </c>
      <c r="O4098" s="16" t="str">
        <f aca="false">PROPER(TRIM(H4098))</f>
        <v>Pune</v>
      </c>
      <c r="P4098" s="16" t="str">
        <f aca="false">IFERROR(VLOOKUP(O4098,city_map!$A$2:$B$6,2,FALSE()),O4098)</f>
        <v>Pune</v>
      </c>
      <c r="Q4098" s="16" t="n">
        <f aca="false">IF(ISNUMBER(F4098),F4098,VALUE(SUBSTITUTE(SUBSTITUTE(F4098,"₹",""),",","")))</f>
        <v>728</v>
      </c>
      <c r="R4098" s="16" t="n">
        <f aca="false">IF(E4098=99,1,E4098)</f>
        <v>2</v>
      </c>
      <c r="S4098" s="16" t="n">
        <f aca="false">IF(G4098="",0,G4098)</f>
        <v>0.4</v>
      </c>
      <c r="T4098" s="16" t="str">
        <f aca="false">IF(I4098="","Unknown",IF(I4098="upi","UPI",I4098))</f>
        <v>UPI</v>
      </c>
      <c r="U4098" s="16" t="str">
        <f aca="false">IF(L4098="Yes","Y",IF(L4098="No","N",L4098))</f>
        <v>N</v>
      </c>
      <c r="V4098" s="19" t="n">
        <f aca="false">ROUND(R4098*Q4098*(1-S4098),2)</f>
        <v>873.6</v>
      </c>
      <c r="W4098" s="16" t="str">
        <f aca="false">_xlfn.XLOOKUP(D4098,products!$A$2:$A$61,products!$C$2:$C$61,"Not found")</f>
        <v>Fashion</v>
      </c>
    </row>
    <row r="4099" customFormat="false" ht="15" hidden="false" customHeight="false" outlineLevel="0" collapsed="false">
      <c r="A4099" s="16" t="s">
        <v>5481</v>
      </c>
      <c r="B4099" s="16" t="s">
        <v>5464</v>
      </c>
      <c r="C4099" s="16" t="s">
        <v>288</v>
      </c>
      <c r="D4099" s="16" t="s">
        <v>225</v>
      </c>
      <c r="E4099" s="16" t="n">
        <v>6</v>
      </c>
      <c r="F4099" s="16" t="n">
        <v>412</v>
      </c>
      <c r="G4099" s="16" t="n">
        <v>0.3</v>
      </c>
      <c r="H4099" s="16" t="s">
        <v>39</v>
      </c>
      <c r="I4099" s="16" t="s">
        <v>60</v>
      </c>
      <c r="J4099" s="16" t="n">
        <v>4</v>
      </c>
      <c r="K4099" s="16"/>
      <c r="L4099" s="16" t="s">
        <v>41</v>
      </c>
      <c r="M4099" s="18" t="n">
        <f aca="false">IF(ISNUMBER(B4099),B4099,IF(MID(B4099,3,1)="-",DATE(VALUE(RIGHT(B4099,4)),VALUE(MID(B4099,4,2)),VALUE(LEFT(B4099,2))),DATE(VALUE(LEFT(B4099,4)),VALUE(MID(B4099,6,2)),VALUE(RIGHT(B4099,2)))))</f>
        <v>45971</v>
      </c>
      <c r="N4099" s="16" t="n">
        <f aca="false">MONTH(M4099)</f>
        <v>11</v>
      </c>
      <c r="O4099" s="16" t="str">
        <f aca="false">PROPER(TRIM(H4099))</f>
        <v>Delhi</v>
      </c>
      <c r="P4099" s="16" t="str">
        <f aca="false">IFERROR(VLOOKUP(O4099,city_map!$A$2:$B$6,2,FALSE()),O4099)</f>
        <v>Delhi</v>
      </c>
      <c r="Q4099" s="16" t="n">
        <f aca="false">IF(ISNUMBER(F4099),F4099,VALUE(SUBSTITUTE(SUBSTITUTE(F4099,"₹",""),",","")))</f>
        <v>412</v>
      </c>
      <c r="R4099" s="16" t="n">
        <f aca="false">IF(E4099=99,1,E4099)</f>
        <v>6</v>
      </c>
      <c r="S4099" s="16" t="n">
        <f aca="false">IF(G4099="",0,G4099)</f>
        <v>0.3</v>
      </c>
      <c r="T4099" s="16" t="str">
        <f aca="false">IF(I4099="","Unknown",IF(I4099="upi","UPI",I4099))</f>
        <v>UPI</v>
      </c>
      <c r="U4099" s="16" t="str">
        <f aca="false">IF(L4099="Yes","Y",IF(L4099="No","N",L4099))</f>
        <v>N</v>
      </c>
      <c r="V4099" s="19" t="n">
        <f aca="false">ROUND(R4099*Q4099*(1-S4099),2)</f>
        <v>1730.4</v>
      </c>
      <c r="W4099" s="16" t="str">
        <f aca="false">_xlfn.XLOOKUP(D4099,products!$A$2:$A$61,products!$C$2:$C$61,"Not found")</f>
        <v>Books</v>
      </c>
    </row>
    <row r="4100" customFormat="false" ht="15" hidden="false" customHeight="false" outlineLevel="0" collapsed="false">
      <c r="A4100" s="16" t="s">
        <v>5482</v>
      </c>
      <c r="B4100" s="16" t="s">
        <v>5464</v>
      </c>
      <c r="C4100" s="16" t="s">
        <v>2118</v>
      </c>
      <c r="D4100" s="16" t="s">
        <v>229</v>
      </c>
      <c r="E4100" s="16" t="n">
        <v>1</v>
      </c>
      <c r="F4100" s="16" t="n">
        <v>468</v>
      </c>
      <c r="G4100" s="16" t="n">
        <v>0.15</v>
      </c>
      <c r="H4100" s="16" t="s">
        <v>39</v>
      </c>
      <c r="I4100" s="16" t="s">
        <v>47</v>
      </c>
      <c r="J4100" s="16" t="n">
        <v>6</v>
      </c>
      <c r="K4100" s="16" t="n">
        <v>4</v>
      </c>
      <c r="L4100" s="16" t="s">
        <v>41</v>
      </c>
      <c r="M4100" s="18" t="n">
        <f aca="false">IF(ISNUMBER(B4100),B4100,IF(MID(B4100,3,1)="-",DATE(VALUE(RIGHT(B4100,4)),VALUE(MID(B4100,4,2)),VALUE(LEFT(B4100,2))),DATE(VALUE(LEFT(B4100,4)),VALUE(MID(B4100,6,2)),VALUE(RIGHT(B4100,2)))))</f>
        <v>45971</v>
      </c>
      <c r="N4100" s="16" t="n">
        <f aca="false">MONTH(M4100)</f>
        <v>11</v>
      </c>
      <c r="O4100" s="16" t="str">
        <f aca="false">PROPER(TRIM(H4100))</f>
        <v>Delhi</v>
      </c>
      <c r="P4100" s="16" t="str">
        <f aca="false">IFERROR(VLOOKUP(O4100,city_map!$A$2:$B$6,2,FALSE()),O4100)</f>
        <v>Delhi</v>
      </c>
      <c r="Q4100" s="16" t="n">
        <f aca="false">IF(ISNUMBER(F4100),F4100,VALUE(SUBSTITUTE(SUBSTITUTE(F4100,"₹",""),",","")))</f>
        <v>468</v>
      </c>
      <c r="R4100" s="16" t="n">
        <f aca="false">IF(E4100=99,1,E4100)</f>
        <v>1</v>
      </c>
      <c r="S4100" s="16" t="n">
        <f aca="false">IF(G4100="",0,G4100)</f>
        <v>0.15</v>
      </c>
      <c r="T4100" s="16" t="str">
        <f aca="false">IF(I4100="","Unknown",IF(I4100="upi","UPI",I4100))</f>
        <v>Debit Card</v>
      </c>
      <c r="U4100" s="16" t="str">
        <f aca="false">IF(L4100="Yes","Y",IF(L4100="No","N",L4100))</f>
        <v>N</v>
      </c>
      <c r="V4100" s="19" t="n">
        <f aca="false">ROUND(R4100*Q4100*(1-S4100),2)</f>
        <v>397.8</v>
      </c>
      <c r="W4100" s="16" t="str">
        <f aca="false">_xlfn.XLOOKUP(D4100,products!$A$2:$A$61,products!$C$2:$C$61,"Not found")</f>
        <v>Books</v>
      </c>
    </row>
    <row r="4101" customFormat="false" ht="15" hidden="false" customHeight="false" outlineLevel="0" collapsed="false">
      <c r="A4101" s="16" t="s">
        <v>5483</v>
      </c>
      <c r="B4101" s="16" t="s">
        <v>5464</v>
      </c>
      <c r="C4101" s="16" t="s">
        <v>3381</v>
      </c>
      <c r="D4101" s="16" t="s">
        <v>157</v>
      </c>
      <c r="E4101" s="16" t="n">
        <v>2</v>
      </c>
      <c r="F4101" s="16" t="n">
        <v>1149</v>
      </c>
      <c r="G4101" s="16" t="n">
        <v>0.15</v>
      </c>
      <c r="H4101" s="16" t="s">
        <v>130</v>
      </c>
      <c r="I4101" s="16" t="s">
        <v>60</v>
      </c>
      <c r="J4101" s="16" t="n">
        <v>6</v>
      </c>
      <c r="K4101" s="16" t="n">
        <v>5</v>
      </c>
      <c r="L4101" s="16" t="s">
        <v>41</v>
      </c>
      <c r="M4101" s="18" t="n">
        <f aca="false">IF(ISNUMBER(B4101),B4101,IF(MID(B4101,3,1)="-",DATE(VALUE(RIGHT(B4101,4)),VALUE(MID(B4101,4,2)),VALUE(LEFT(B4101,2))),DATE(VALUE(LEFT(B4101,4)),VALUE(MID(B4101,6,2)),VALUE(RIGHT(B4101,2)))))</f>
        <v>45971</v>
      </c>
      <c r="N4101" s="16" t="n">
        <f aca="false">MONTH(M4101)</f>
        <v>11</v>
      </c>
      <c r="O4101" s="16" t="str">
        <f aca="false">PROPER(TRIM(H4101))</f>
        <v>Bengaluru</v>
      </c>
      <c r="P4101" s="16" t="str">
        <f aca="false">IFERROR(VLOOKUP(O4101,city_map!$A$2:$B$6,2,FALSE()),O4101)</f>
        <v>Bengaluru</v>
      </c>
      <c r="Q4101" s="16" t="n">
        <f aca="false">IF(ISNUMBER(F4101),F4101,VALUE(SUBSTITUTE(SUBSTITUTE(F4101,"₹",""),",","")))</f>
        <v>1149</v>
      </c>
      <c r="R4101" s="16" t="n">
        <f aca="false">IF(E4101=99,1,E4101)</f>
        <v>2</v>
      </c>
      <c r="S4101" s="16" t="n">
        <f aca="false">IF(G4101="",0,G4101)</f>
        <v>0.15</v>
      </c>
      <c r="T4101" s="16" t="str">
        <f aca="false">IF(I4101="","Unknown",IF(I4101="upi","UPI",I4101))</f>
        <v>UPI</v>
      </c>
      <c r="U4101" s="16" t="str">
        <f aca="false">IF(L4101="Yes","Y",IF(L4101="No","N",L4101))</f>
        <v>N</v>
      </c>
      <c r="V4101" s="19" t="n">
        <f aca="false">ROUND(R4101*Q4101*(1-S4101),2)</f>
        <v>1953.3</v>
      </c>
      <c r="W4101" s="16" t="str">
        <f aca="false">_xlfn.XLOOKUP(D4101,products!$A$2:$A$61,products!$C$2:$C$61,"Not found")</f>
        <v>Books</v>
      </c>
    </row>
    <row r="4102" customFormat="false" ht="15" hidden="false" customHeight="false" outlineLevel="0" collapsed="false">
      <c r="A4102" s="16" t="s">
        <v>5484</v>
      </c>
      <c r="B4102" s="16" t="s">
        <v>5464</v>
      </c>
      <c r="C4102" s="16" t="s">
        <v>1620</v>
      </c>
      <c r="D4102" s="16" t="s">
        <v>88</v>
      </c>
      <c r="E4102" s="16" t="n">
        <v>2</v>
      </c>
      <c r="F4102" s="16" t="n">
        <v>3026</v>
      </c>
      <c r="G4102" s="16" t="n">
        <v>0.2</v>
      </c>
      <c r="H4102" s="16" t="s">
        <v>89</v>
      </c>
      <c r="I4102" s="16" t="s">
        <v>71</v>
      </c>
      <c r="J4102" s="16" t="n">
        <v>4</v>
      </c>
      <c r="K4102" s="16" t="n">
        <v>2</v>
      </c>
      <c r="L4102" s="16" t="s">
        <v>57</v>
      </c>
      <c r="M4102" s="18" t="n">
        <f aca="false">IF(ISNUMBER(B4102),B4102,IF(MID(B4102,3,1)="-",DATE(VALUE(RIGHT(B4102,4)),VALUE(MID(B4102,4,2)),VALUE(LEFT(B4102,2))),DATE(VALUE(LEFT(B4102,4)),VALUE(MID(B4102,6,2)),VALUE(RIGHT(B4102,2)))))</f>
        <v>45971</v>
      </c>
      <c r="N4102" s="16" t="n">
        <f aca="false">MONTH(M4102)</f>
        <v>11</v>
      </c>
      <c r="O4102" s="16" t="str">
        <f aca="false">PROPER(TRIM(H4102))</f>
        <v>Ahmedabad</v>
      </c>
      <c r="P4102" s="16" t="str">
        <f aca="false">IFERROR(VLOOKUP(O4102,city_map!$A$2:$B$6,2,FALSE()),O4102)</f>
        <v>Ahmedabad</v>
      </c>
      <c r="Q4102" s="16" t="n">
        <f aca="false">IF(ISNUMBER(F4102),F4102,VALUE(SUBSTITUTE(SUBSTITUTE(F4102,"₹",""),",","")))</f>
        <v>3026</v>
      </c>
      <c r="R4102" s="16" t="n">
        <f aca="false">IF(E4102=99,1,E4102)</f>
        <v>2</v>
      </c>
      <c r="S4102" s="16" t="n">
        <f aca="false">IF(G4102="",0,G4102)</f>
        <v>0.2</v>
      </c>
      <c r="T4102" s="16" t="str">
        <f aca="false">IF(I4102="","Unknown",IF(I4102="upi","UPI",I4102))</f>
        <v>Credit Card</v>
      </c>
      <c r="U4102" s="16" t="str">
        <f aca="false">IF(L4102="Yes","Y",IF(L4102="No","N",L4102))</f>
        <v>Y</v>
      </c>
      <c r="V4102" s="19" t="n">
        <f aca="false">ROUND(R4102*Q4102*(1-S4102),2)</f>
        <v>4841.6</v>
      </c>
      <c r="W4102" s="16" t="str">
        <f aca="false">_xlfn.XLOOKUP(D4102,products!$A$2:$A$61,products!$C$2:$C$61,"Not found")</f>
        <v>Fashion</v>
      </c>
    </row>
    <row r="4103" customFormat="false" ht="15" hidden="false" customHeight="false" outlineLevel="0" collapsed="false">
      <c r="A4103" s="16" t="s">
        <v>5485</v>
      </c>
      <c r="B4103" s="16" t="s">
        <v>5464</v>
      </c>
      <c r="C4103" s="16" t="s">
        <v>726</v>
      </c>
      <c r="D4103" s="16" t="s">
        <v>51</v>
      </c>
      <c r="E4103" s="16" t="n">
        <v>1</v>
      </c>
      <c r="F4103" s="16" t="n">
        <v>2303</v>
      </c>
      <c r="G4103" s="16" t="n">
        <v>0.15</v>
      </c>
      <c r="H4103" s="16" t="s">
        <v>112</v>
      </c>
      <c r="I4103" s="16" t="s">
        <v>60</v>
      </c>
      <c r="J4103" s="16" t="n">
        <v>3</v>
      </c>
      <c r="K4103" s="16" t="n">
        <v>3</v>
      </c>
      <c r="L4103" s="16" t="s">
        <v>57</v>
      </c>
      <c r="M4103" s="18" t="n">
        <f aca="false">IF(ISNUMBER(B4103),B4103,IF(MID(B4103,3,1)="-",DATE(VALUE(RIGHT(B4103,4)),VALUE(MID(B4103,4,2)),VALUE(LEFT(B4103,2))),DATE(VALUE(LEFT(B4103,4)),VALUE(MID(B4103,6,2)),VALUE(RIGHT(B4103,2)))))</f>
        <v>45971</v>
      </c>
      <c r="N4103" s="16" t="n">
        <f aca="false">MONTH(M4103)</f>
        <v>11</v>
      </c>
      <c r="O4103" s="16" t="str">
        <f aca="false">PROPER(TRIM(H4103))</f>
        <v>Mumbai</v>
      </c>
      <c r="P4103" s="16" t="str">
        <f aca="false">IFERROR(VLOOKUP(O4103,city_map!$A$2:$B$6,2,FALSE()),O4103)</f>
        <v>Mumbai</v>
      </c>
      <c r="Q4103" s="16" t="n">
        <f aca="false">IF(ISNUMBER(F4103),F4103,VALUE(SUBSTITUTE(SUBSTITUTE(F4103,"₹",""),",","")))</f>
        <v>2303</v>
      </c>
      <c r="R4103" s="16" t="n">
        <f aca="false">IF(E4103=99,1,E4103)</f>
        <v>1</v>
      </c>
      <c r="S4103" s="16" t="n">
        <f aca="false">IF(G4103="",0,G4103)</f>
        <v>0.15</v>
      </c>
      <c r="T4103" s="16" t="str">
        <f aca="false">IF(I4103="","Unknown",IF(I4103="upi","UPI",I4103))</f>
        <v>UPI</v>
      </c>
      <c r="U4103" s="16" t="str">
        <f aca="false">IF(L4103="Yes","Y",IF(L4103="No","N",L4103))</f>
        <v>Y</v>
      </c>
      <c r="V4103" s="19" t="n">
        <f aca="false">ROUND(R4103*Q4103*(1-S4103),2)</f>
        <v>1957.55</v>
      </c>
      <c r="W4103" s="16" t="str">
        <f aca="false">_xlfn.XLOOKUP(D4103,products!$A$2:$A$61,products!$C$2:$C$61,"Not found")</f>
        <v>Fashion</v>
      </c>
    </row>
    <row r="4104" customFormat="false" ht="15" hidden="false" customHeight="false" outlineLevel="0" collapsed="false">
      <c r="A4104" s="16" t="s">
        <v>5486</v>
      </c>
      <c r="B4104" s="16" t="s">
        <v>5464</v>
      </c>
      <c r="C4104" s="16" t="s">
        <v>813</v>
      </c>
      <c r="D4104" s="16" t="s">
        <v>412</v>
      </c>
      <c r="E4104" s="16" t="n">
        <v>1</v>
      </c>
      <c r="F4104" s="16" t="n">
        <v>994</v>
      </c>
      <c r="G4104" s="16" t="n">
        <v>0.2</v>
      </c>
      <c r="H4104" s="16" t="s">
        <v>208</v>
      </c>
      <c r="I4104" s="16" t="s">
        <v>60</v>
      </c>
      <c r="J4104" s="16" t="n">
        <v>6</v>
      </c>
      <c r="K4104" s="16" t="n">
        <v>3</v>
      </c>
      <c r="L4104" s="16" t="s">
        <v>57</v>
      </c>
      <c r="M4104" s="18" t="n">
        <f aca="false">IF(ISNUMBER(B4104),B4104,IF(MID(B4104,3,1)="-",DATE(VALUE(RIGHT(B4104,4)),VALUE(MID(B4104,4,2)),VALUE(LEFT(B4104,2))),DATE(VALUE(LEFT(B4104,4)),VALUE(MID(B4104,6,2)),VALUE(RIGHT(B4104,2)))))</f>
        <v>45971</v>
      </c>
      <c r="N4104" s="16" t="n">
        <f aca="false">MONTH(M4104)</f>
        <v>11</v>
      </c>
      <c r="O4104" s="16" t="str">
        <f aca="false">PROPER(TRIM(H4104))</f>
        <v>Jaipur</v>
      </c>
      <c r="P4104" s="16" t="str">
        <f aca="false">IFERROR(VLOOKUP(O4104,city_map!$A$2:$B$6,2,FALSE()),O4104)</f>
        <v>Jaipur</v>
      </c>
      <c r="Q4104" s="16" t="n">
        <f aca="false">IF(ISNUMBER(F4104),F4104,VALUE(SUBSTITUTE(SUBSTITUTE(F4104,"₹",""),",","")))</f>
        <v>994</v>
      </c>
      <c r="R4104" s="16" t="n">
        <f aca="false">IF(E4104=99,1,E4104)</f>
        <v>1</v>
      </c>
      <c r="S4104" s="16" t="n">
        <f aca="false">IF(G4104="",0,G4104)</f>
        <v>0.2</v>
      </c>
      <c r="T4104" s="16" t="str">
        <f aca="false">IF(I4104="","Unknown",IF(I4104="upi","UPI",I4104))</f>
        <v>UPI</v>
      </c>
      <c r="U4104" s="16" t="str">
        <f aca="false">IF(L4104="Yes","Y",IF(L4104="No","N",L4104))</f>
        <v>Y</v>
      </c>
      <c r="V4104" s="19" t="n">
        <f aca="false">ROUND(R4104*Q4104*(1-S4104),2)</f>
        <v>795.2</v>
      </c>
      <c r="W4104" s="16" t="str">
        <f aca="false">_xlfn.XLOOKUP(D4104,products!$A$2:$A$61,products!$C$2:$C$61,"Not found")</f>
        <v>Home</v>
      </c>
    </row>
    <row r="4105" customFormat="false" ht="15" hidden="false" customHeight="false" outlineLevel="0" collapsed="false">
      <c r="A4105" s="16" t="s">
        <v>5487</v>
      </c>
      <c r="B4105" s="16" t="s">
        <v>5464</v>
      </c>
      <c r="C4105" s="16" t="s">
        <v>169</v>
      </c>
      <c r="D4105" s="16" t="s">
        <v>179</v>
      </c>
      <c r="E4105" s="16" t="n">
        <v>2</v>
      </c>
      <c r="F4105" s="16" t="n">
        <v>2621</v>
      </c>
      <c r="G4105" s="16" t="n">
        <v>0.4</v>
      </c>
      <c r="H4105" s="16" t="s">
        <v>233</v>
      </c>
      <c r="I4105" s="16" t="s">
        <v>60</v>
      </c>
      <c r="J4105" s="16" t="n">
        <v>4</v>
      </c>
      <c r="K4105" s="16" t="n">
        <v>4</v>
      </c>
      <c r="L4105" s="16" t="s">
        <v>41</v>
      </c>
      <c r="M4105" s="18" t="n">
        <f aca="false">IF(ISNUMBER(B4105),B4105,IF(MID(B4105,3,1)="-",DATE(VALUE(RIGHT(B4105,4)),VALUE(MID(B4105,4,2)),VALUE(LEFT(B4105,2))),DATE(VALUE(LEFT(B4105,4)),VALUE(MID(B4105,6,2)),VALUE(RIGHT(B4105,2)))))</f>
        <v>45971</v>
      </c>
      <c r="N4105" s="16" t="n">
        <f aca="false">MONTH(M4105)</f>
        <v>11</v>
      </c>
      <c r="O4105" s="16" t="str">
        <f aca="false">PROPER(TRIM(H4105))</f>
        <v>Mumbai</v>
      </c>
      <c r="P4105" s="16" t="str">
        <f aca="false">IFERROR(VLOOKUP(O4105,city_map!$A$2:$B$6,2,FALSE()),O4105)</f>
        <v>Mumbai</v>
      </c>
      <c r="Q4105" s="16" t="n">
        <f aca="false">IF(ISNUMBER(F4105),F4105,VALUE(SUBSTITUTE(SUBSTITUTE(F4105,"₹",""),",","")))</f>
        <v>2621</v>
      </c>
      <c r="R4105" s="16" t="n">
        <f aca="false">IF(E4105=99,1,E4105)</f>
        <v>2</v>
      </c>
      <c r="S4105" s="16" t="n">
        <f aca="false">IF(G4105="",0,G4105)</f>
        <v>0.4</v>
      </c>
      <c r="T4105" s="16" t="str">
        <f aca="false">IF(I4105="","Unknown",IF(I4105="upi","UPI",I4105))</f>
        <v>UPI</v>
      </c>
      <c r="U4105" s="16" t="str">
        <f aca="false">IF(L4105="Yes","Y",IF(L4105="No","N",L4105))</f>
        <v>N</v>
      </c>
      <c r="V4105" s="19" t="n">
        <f aca="false">ROUND(R4105*Q4105*(1-S4105),2)</f>
        <v>3145.2</v>
      </c>
      <c r="W4105" s="16" t="str">
        <f aca="false">_xlfn.XLOOKUP(D4105,products!$A$2:$A$61,products!$C$2:$C$61,"Not found")</f>
        <v>Electronics</v>
      </c>
    </row>
    <row r="4106" customFormat="false" ht="15" hidden="false" customHeight="false" outlineLevel="0" collapsed="false">
      <c r="A4106" s="16" t="s">
        <v>5488</v>
      </c>
      <c r="B4106" s="16" t="s">
        <v>5464</v>
      </c>
      <c r="C4106" s="16" t="s">
        <v>1321</v>
      </c>
      <c r="D4106" s="16" t="s">
        <v>80</v>
      </c>
      <c r="E4106" s="16" t="n">
        <v>1</v>
      </c>
      <c r="F4106" s="16" t="n">
        <v>1541</v>
      </c>
      <c r="G4106" s="16" t="n">
        <v>0.1</v>
      </c>
      <c r="H4106" s="16" t="s">
        <v>46</v>
      </c>
      <c r="I4106" s="16" t="s">
        <v>71</v>
      </c>
      <c r="J4106" s="16" t="n">
        <v>5</v>
      </c>
      <c r="K4106" s="16" t="n">
        <v>5</v>
      </c>
      <c r="L4106" s="16" t="s">
        <v>41</v>
      </c>
      <c r="M4106" s="18" t="n">
        <f aca="false">IF(ISNUMBER(B4106),B4106,IF(MID(B4106,3,1)="-",DATE(VALUE(RIGHT(B4106,4)),VALUE(MID(B4106,4,2)),VALUE(LEFT(B4106,2))),DATE(VALUE(LEFT(B4106,4)),VALUE(MID(B4106,6,2)),VALUE(RIGHT(B4106,2)))))</f>
        <v>45971</v>
      </c>
      <c r="N4106" s="16" t="n">
        <f aca="false">MONTH(M4106)</f>
        <v>11</v>
      </c>
      <c r="O4106" s="16" t="str">
        <f aca="false">PROPER(TRIM(H4106))</f>
        <v>Chennai</v>
      </c>
      <c r="P4106" s="16" t="str">
        <f aca="false">IFERROR(VLOOKUP(O4106,city_map!$A$2:$B$6,2,FALSE()),O4106)</f>
        <v>Chennai</v>
      </c>
      <c r="Q4106" s="16" t="n">
        <f aca="false">IF(ISNUMBER(F4106),F4106,VALUE(SUBSTITUTE(SUBSTITUTE(F4106,"₹",""),",","")))</f>
        <v>1541</v>
      </c>
      <c r="R4106" s="16" t="n">
        <f aca="false">IF(E4106=99,1,E4106)</f>
        <v>1</v>
      </c>
      <c r="S4106" s="16" t="n">
        <f aca="false">IF(G4106="",0,G4106)</f>
        <v>0.1</v>
      </c>
      <c r="T4106" s="16" t="str">
        <f aca="false">IF(I4106="","Unknown",IF(I4106="upi","UPI",I4106))</f>
        <v>Credit Card</v>
      </c>
      <c r="U4106" s="16" t="str">
        <f aca="false">IF(L4106="Yes","Y",IF(L4106="No","N",L4106))</f>
        <v>N</v>
      </c>
      <c r="V4106" s="19" t="n">
        <f aca="false">ROUND(R4106*Q4106*(1-S4106),2)</f>
        <v>1386.9</v>
      </c>
      <c r="W4106" s="16" t="str">
        <f aca="false">_xlfn.XLOOKUP(D4106,products!$A$2:$A$61,products!$C$2:$C$61,"Not found")</f>
        <v>Beauty</v>
      </c>
    </row>
    <row r="4107" customFormat="false" ht="15" hidden="false" customHeight="false" outlineLevel="0" collapsed="false">
      <c r="A4107" s="16" t="s">
        <v>5489</v>
      </c>
      <c r="B4107" s="16" t="s">
        <v>5464</v>
      </c>
      <c r="C4107" s="16" t="s">
        <v>1059</v>
      </c>
      <c r="D4107" s="16" t="s">
        <v>111</v>
      </c>
      <c r="E4107" s="16" t="n">
        <v>2</v>
      </c>
      <c r="F4107" s="16" t="n">
        <v>1039</v>
      </c>
      <c r="G4107" s="16" t="n">
        <v>0.15</v>
      </c>
      <c r="H4107" s="16" t="s">
        <v>56</v>
      </c>
      <c r="I4107" s="16" t="s">
        <v>71</v>
      </c>
      <c r="J4107" s="16" t="n">
        <v>6</v>
      </c>
      <c r="K4107" s="16" t="n">
        <v>4</v>
      </c>
      <c r="L4107" s="16" t="s">
        <v>41</v>
      </c>
      <c r="M4107" s="18" t="n">
        <f aca="false">IF(ISNUMBER(B4107),B4107,IF(MID(B4107,3,1)="-",DATE(VALUE(RIGHT(B4107,4)),VALUE(MID(B4107,4,2)),VALUE(LEFT(B4107,2))),DATE(VALUE(LEFT(B4107,4)),VALUE(MID(B4107,6,2)),VALUE(RIGHT(B4107,2)))))</f>
        <v>45971</v>
      </c>
      <c r="N4107" s="16" t="n">
        <f aca="false">MONTH(M4107)</f>
        <v>11</v>
      </c>
      <c r="O4107" s="16" t="str">
        <f aca="false">PROPER(TRIM(H4107))</f>
        <v>Lucknow</v>
      </c>
      <c r="P4107" s="16" t="str">
        <f aca="false">IFERROR(VLOOKUP(O4107,city_map!$A$2:$B$6,2,FALSE()),O4107)</f>
        <v>Lucknow</v>
      </c>
      <c r="Q4107" s="16" t="n">
        <f aca="false">IF(ISNUMBER(F4107),F4107,VALUE(SUBSTITUTE(SUBSTITUTE(F4107,"₹",""),",","")))</f>
        <v>1039</v>
      </c>
      <c r="R4107" s="16" t="n">
        <f aca="false">IF(E4107=99,1,E4107)</f>
        <v>2</v>
      </c>
      <c r="S4107" s="16" t="n">
        <f aca="false">IF(G4107="",0,G4107)</f>
        <v>0.15</v>
      </c>
      <c r="T4107" s="16" t="str">
        <f aca="false">IF(I4107="","Unknown",IF(I4107="upi","UPI",I4107))</f>
        <v>Credit Card</v>
      </c>
      <c r="U4107" s="16" t="str">
        <f aca="false">IF(L4107="Yes","Y",IF(L4107="No","N",L4107))</f>
        <v>N</v>
      </c>
      <c r="V4107" s="19" t="n">
        <f aca="false">ROUND(R4107*Q4107*(1-S4107),2)</f>
        <v>1766.3</v>
      </c>
      <c r="W4107" s="16" t="str">
        <f aca="false">_xlfn.XLOOKUP(D4107,products!$A$2:$A$61,products!$C$2:$C$61,"Not found")</f>
        <v>Books</v>
      </c>
    </row>
    <row r="4108" customFormat="false" ht="15" hidden="false" customHeight="false" outlineLevel="0" collapsed="false">
      <c r="A4108" s="16" t="s">
        <v>5490</v>
      </c>
      <c r="B4108" s="16" t="s">
        <v>5464</v>
      </c>
      <c r="C4108" s="16" t="s">
        <v>1059</v>
      </c>
      <c r="D4108" s="16" t="s">
        <v>300</v>
      </c>
      <c r="E4108" s="16" t="n">
        <v>2</v>
      </c>
      <c r="F4108" s="16" t="n">
        <v>2617</v>
      </c>
      <c r="G4108" s="16" t="n">
        <v>0.4</v>
      </c>
      <c r="H4108" s="16" t="s">
        <v>56</v>
      </c>
      <c r="I4108" s="16" t="s">
        <v>47</v>
      </c>
      <c r="J4108" s="16" t="n">
        <v>5</v>
      </c>
      <c r="K4108" s="16" t="n">
        <v>4</v>
      </c>
      <c r="L4108" s="16" t="s">
        <v>41</v>
      </c>
      <c r="M4108" s="18" t="n">
        <f aca="false">IF(ISNUMBER(B4108),B4108,IF(MID(B4108,3,1)="-",DATE(VALUE(RIGHT(B4108,4)),VALUE(MID(B4108,4,2)),VALUE(LEFT(B4108,2))),DATE(VALUE(LEFT(B4108,4)),VALUE(MID(B4108,6,2)),VALUE(RIGHT(B4108,2)))))</f>
        <v>45971</v>
      </c>
      <c r="N4108" s="16" t="n">
        <f aca="false">MONTH(M4108)</f>
        <v>11</v>
      </c>
      <c r="O4108" s="16" t="str">
        <f aca="false">PROPER(TRIM(H4108))</f>
        <v>Lucknow</v>
      </c>
      <c r="P4108" s="16" t="str">
        <f aca="false">IFERROR(VLOOKUP(O4108,city_map!$A$2:$B$6,2,FALSE()),O4108)</f>
        <v>Lucknow</v>
      </c>
      <c r="Q4108" s="16" t="n">
        <f aca="false">IF(ISNUMBER(F4108),F4108,VALUE(SUBSTITUTE(SUBSTITUTE(F4108,"₹",""),",","")))</f>
        <v>2617</v>
      </c>
      <c r="R4108" s="16" t="n">
        <f aca="false">IF(E4108=99,1,E4108)</f>
        <v>2</v>
      </c>
      <c r="S4108" s="16" t="n">
        <f aca="false">IF(G4108="",0,G4108)</f>
        <v>0.4</v>
      </c>
      <c r="T4108" s="16" t="str">
        <f aca="false">IF(I4108="","Unknown",IF(I4108="upi","UPI",I4108))</f>
        <v>Debit Card</v>
      </c>
      <c r="U4108" s="16" t="str">
        <f aca="false">IF(L4108="Yes","Y",IF(L4108="No","N",L4108))</f>
        <v>N</v>
      </c>
      <c r="V4108" s="19" t="n">
        <f aca="false">ROUND(R4108*Q4108*(1-S4108),2)</f>
        <v>3140.4</v>
      </c>
      <c r="W4108" s="16" t="str">
        <f aca="false">_xlfn.XLOOKUP(D4108,products!$A$2:$A$61,products!$C$2:$C$61,"Not found")</f>
        <v>Home</v>
      </c>
    </row>
    <row r="4109" customFormat="false" ht="15" hidden="false" customHeight="false" outlineLevel="0" collapsed="false">
      <c r="A4109" s="16" t="s">
        <v>5491</v>
      </c>
      <c r="B4109" s="16" t="s">
        <v>5492</v>
      </c>
      <c r="C4109" s="16" t="s">
        <v>676</v>
      </c>
      <c r="D4109" s="16" t="s">
        <v>259</v>
      </c>
      <c r="E4109" s="16" t="n">
        <v>1</v>
      </c>
      <c r="F4109" s="16" t="n">
        <v>483</v>
      </c>
      <c r="G4109" s="16" t="n">
        <v>0.1</v>
      </c>
      <c r="H4109" s="16" t="s">
        <v>89</v>
      </c>
      <c r="I4109" s="16" t="s">
        <v>40</v>
      </c>
      <c r="J4109" s="16" t="n">
        <v>5</v>
      </c>
      <c r="K4109" s="16" t="n">
        <v>4</v>
      </c>
      <c r="L4109" s="16" t="s">
        <v>41</v>
      </c>
      <c r="M4109" s="18" t="n">
        <f aca="false">IF(ISNUMBER(B4109),B4109,IF(MID(B4109,3,1)="-",DATE(VALUE(RIGHT(B4109,4)),VALUE(MID(B4109,4,2)),VALUE(LEFT(B4109,2))),DATE(VALUE(LEFT(B4109,4)),VALUE(MID(B4109,6,2)),VALUE(RIGHT(B4109,2)))))</f>
        <v>45972</v>
      </c>
      <c r="N4109" s="16" t="n">
        <f aca="false">MONTH(M4109)</f>
        <v>11</v>
      </c>
      <c r="O4109" s="16" t="str">
        <f aca="false">PROPER(TRIM(H4109))</f>
        <v>Ahmedabad</v>
      </c>
      <c r="P4109" s="16" t="str">
        <f aca="false">IFERROR(VLOOKUP(O4109,city_map!$A$2:$B$6,2,FALSE()),O4109)</f>
        <v>Ahmedabad</v>
      </c>
      <c r="Q4109" s="16" t="n">
        <f aca="false">IF(ISNUMBER(F4109),F4109,VALUE(SUBSTITUTE(SUBSTITUTE(F4109,"₹",""),",","")))</f>
        <v>483</v>
      </c>
      <c r="R4109" s="16" t="n">
        <f aca="false">IF(E4109=99,1,E4109)</f>
        <v>1</v>
      </c>
      <c r="S4109" s="16" t="n">
        <f aca="false">IF(G4109="",0,G4109)</f>
        <v>0.1</v>
      </c>
      <c r="T4109" s="16" t="str">
        <f aca="false">IF(I4109="","Unknown",IF(I4109="upi","UPI",I4109))</f>
        <v>COD</v>
      </c>
      <c r="U4109" s="16" t="str">
        <f aca="false">IF(L4109="Yes","Y",IF(L4109="No","N",L4109))</f>
        <v>N</v>
      </c>
      <c r="V4109" s="19" t="n">
        <f aca="false">ROUND(R4109*Q4109*(1-S4109),2)</f>
        <v>434.7</v>
      </c>
      <c r="W4109" s="16" t="str">
        <f aca="false">_xlfn.XLOOKUP(D4109,products!$A$2:$A$61,products!$C$2:$C$61,"Not found")</f>
        <v>Books</v>
      </c>
    </row>
    <row r="4110" customFormat="false" ht="15" hidden="false" customHeight="false" outlineLevel="0" collapsed="false">
      <c r="A4110" s="16" t="s">
        <v>5493</v>
      </c>
      <c r="B4110" s="16" t="s">
        <v>5492</v>
      </c>
      <c r="C4110" s="16" t="s">
        <v>635</v>
      </c>
      <c r="D4110" s="16" t="s">
        <v>216</v>
      </c>
      <c r="E4110" s="16" t="n">
        <v>1</v>
      </c>
      <c r="F4110" s="16" t="n">
        <v>887</v>
      </c>
      <c r="G4110" s="16" t="n">
        <v>0.15</v>
      </c>
      <c r="H4110" s="16" t="s">
        <v>208</v>
      </c>
      <c r="I4110" s="16" t="s">
        <v>60</v>
      </c>
      <c r="J4110" s="16" t="n">
        <v>10</v>
      </c>
      <c r="K4110" s="16" t="n">
        <v>3</v>
      </c>
      <c r="L4110" s="16" t="s">
        <v>41</v>
      </c>
      <c r="M4110" s="18" t="n">
        <f aca="false">IF(ISNUMBER(B4110),B4110,IF(MID(B4110,3,1)="-",DATE(VALUE(RIGHT(B4110,4)),VALUE(MID(B4110,4,2)),VALUE(LEFT(B4110,2))),DATE(VALUE(LEFT(B4110,4)),VALUE(MID(B4110,6,2)),VALUE(RIGHT(B4110,2)))))</f>
        <v>45972</v>
      </c>
      <c r="N4110" s="16" t="n">
        <f aca="false">MONTH(M4110)</f>
        <v>11</v>
      </c>
      <c r="O4110" s="16" t="str">
        <f aca="false">PROPER(TRIM(H4110))</f>
        <v>Jaipur</v>
      </c>
      <c r="P4110" s="16" t="str">
        <f aca="false">IFERROR(VLOOKUP(O4110,city_map!$A$2:$B$6,2,FALSE()),O4110)</f>
        <v>Jaipur</v>
      </c>
      <c r="Q4110" s="16" t="n">
        <f aca="false">IF(ISNUMBER(F4110),F4110,VALUE(SUBSTITUTE(SUBSTITUTE(F4110,"₹",""),",","")))</f>
        <v>887</v>
      </c>
      <c r="R4110" s="16" t="n">
        <f aca="false">IF(E4110=99,1,E4110)</f>
        <v>1</v>
      </c>
      <c r="S4110" s="16" t="n">
        <f aca="false">IF(G4110="",0,G4110)</f>
        <v>0.15</v>
      </c>
      <c r="T4110" s="16" t="str">
        <f aca="false">IF(I4110="","Unknown",IF(I4110="upi","UPI",I4110))</f>
        <v>UPI</v>
      </c>
      <c r="U4110" s="16" t="str">
        <f aca="false">IF(L4110="Yes","Y",IF(L4110="No","N",L4110))</f>
        <v>N</v>
      </c>
      <c r="V4110" s="19" t="n">
        <f aca="false">ROUND(R4110*Q4110*(1-S4110),2)</f>
        <v>753.95</v>
      </c>
      <c r="W4110" s="16" t="str">
        <f aca="false">_xlfn.XLOOKUP(D4110,products!$A$2:$A$61,products!$C$2:$C$61,"Not found")</f>
        <v>Books</v>
      </c>
    </row>
    <row r="4111" customFormat="false" ht="15" hidden="false" customHeight="false" outlineLevel="0" collapsed="false">
      <c r="A4111" s="16" t="s">
        <v>5494</v>
      </c>
      <c r="B4111" s="16" t="s">
        <v>5492</v>
      </c>
      <c r="C4111" s="16" t="s">
        <v>839</v>
      </c>
      <c r="D4111" s="16" t="s">
        <v>179</v>
      </c>
      <c r="E4111" s="16" t="n">
        <v>2</v>
      </c>
      <c r="F4111" s="16" t="n">
        <v>2517</v>
      </c>
      <c r="G4111" s="16" t="n">
        <v>0.4</v>
      </c>
      <c r="H4111" s="16" t="s">
        <v>112</v>
      </c>
      <c r="I4111" s="16" t="s">
        <v>71</v>
      </c>
      <c r="J4111" s="16" t="n">
        <v>4</v>
      </c>
      <c r="K4111" s="16" t="n">
        <v>4</v>
      </c>
      <c r="L4111" s="16" t="s">
        <v>41</v>
      </c>
      <c r="M4111" s="18" t="n">
        <f aca="false">IF(ISNUMBER(B4111),B4111,IF(MID(B4111,3,1)="-",DATE(VALUE(RIGHT(B4111,4)),VALUE(MID(B4111,4,2)),VALUE(LEFT(B4111,2))),DATE(VALUE(LEFT(B4111,4)),VALUE(MID(B4111,6,2)),VALUE(RIGHT(B4111,2)))))</f>
        <v>45972</v>
      </c>
      <c r="N4111" s="16" t="n">
        <f aca="false">MONTH(M4111)</f>
        <v>11</v>
      </c>
      <c r="O4111" s="16" t="str">
        <f aca="false">PROPER(TRIM(H4111))</f>
        <v>Mumbai</v>
      </c>
      <c r="P4111" s="16" t="str">
        <f aca="false">IFERROR(VLOOKUP(O4111,city_map!$A$2:$B$6,2,FALSE()),O4111)</f>
        <v>Mumbai</v>
      </c>
      <c r="Q4111" s="16" t="n">
        <f aca="false">IF(ISNUMBER(F4111),F4111,VALUE(SUBSTITUTE(SUBSTITUTE(F4111,"₹",""),",","")))</f>
        <v>2517</v>
      </c>
      <c r="R4111" s="16" t="n">
        <f aca="false">IF(E4111=99,1,E4111)</f>
        <v>2</v>
      </c>
      <c r="S4111" s="16" t="n">
        <f aca="false">IF(G4111="",0,G4111)</f>
        <v>0.4</v>
      </c>
      <c r="T4111" s="16" t="str">
        <f aca="false">IF(I4111="","Unknown",IF(I4111="upi","UPI",I4111))</f>
        <v>Credit Card</v>
      </c>
      <c r="U4111" s="16" t="str">
        <f aca="false">IF(L4111="Yes","Y",IF(L4111="No","N",L4111))</f>
        <v>N</v>
      </c>
      <c r="V4111" s="19" t="n">
        <f aca="false">ROUND(R4111*Q4111*(1-S4111),2)</f>
        <v>3020.4</v>
      </c>
      <c r="W4111" s="16" t="str">
        <f aca="false">_xlfn.XLOOKUP(D4111,products!$A$2:$A$61,products!$C$2:$C$61,"Not found")</f>
        <v>Electronics</v>
      </c>
    </row>
    <row r="4112" customFormat="false" ht="15" hidden="false" customHeight="false" outlineLevel="0" collapsed="false">
      <c r="A4112" s="16" t="s">
        <v>5495</v>
      </c>
      <c r="B4112" s="16" t="s">
        <v>5492</v>
      </c>
      <c r="C4112" s="16" t="s">
        <v>875</v>
      </c>
      <c r="D4112" s="16" t="s">
        <v>136</v>
      </c>
      <c r="E4112" s="16" t="n">
        <v>3</v>
      </c>
      <c r="F4112" s="16" t="n">
        <v>2143</v>
      </c>
      <c r="G4112" s="16" t="n">
        <v>0.1</v>
      </c>
      <c r="H4112" s="16" t="s">
        <v>89</v>
      </c>
      <c r="I4112" s="16" t="s">
        <v>60</v>
      </c>
      <c r="J4112" s="16" t="n">
        <v>4</v>
      </c>
      <c r="K4112" s="16" t="n">
        <v>3</v>
      </c>
      <c r="L4112" s="16" t="s">
        <v>41</v>
      </c>
      <c r="M4112" s="18" t="n">
        <f aca="false">IF(ISNUMBER(B4112),B4112,IF(MID(B4112,3,1)="-",DATE(VALUE(RIGHT(B4112,4)),VALUE(MID(B4112,4,2)),VALUE(LEFT(B4112,2))),DATE(VALUE(LEFT(B4112,4)),VALUE(MID(B4112,6,2)),VALUE(RIGHT(B4112,2)))))</f>
        <v>45972</v>
      </c>
      <c r="N4112" s="16" t="n">
        <f aca="false">MONTH(M4112)</f>
        <v>11</v>
      </c>
      <c r="O4112" s="16" t="str">
        <f aca="false">PROPER(TRIM(H4112))</f>
        <v>Ahmedabad</v>
      </c>
      <c r="P4112" s="16" t="str">
        <f aca="false">IFERROR(VLOOKUP(O4112,city_map!$A$2:$B$6,2,FALSE()),O4112)</f>
        <v>Ahmedabad</v>
      </c>
      <c r="Q4112" s="16" t="n">
        <f aca="false">IF(ISNUMBER(F4112),F4112,VALUE(SUBSTITUTE(SUBSTITUTE(F4112,"₹",""),",","")))</f>
        <v>2143</v>
      </c>
      <c r="R4112" s="16" t="n">
        <f aca="false">IF(E4112=99,1,E4112)</f>
        <v>3</v>
      </c>
      <c r="S4112" s="16" t="n">
        <f aca="false">IF(G4112="",0,G4112)</f>
        <v>0.1</v>
      </c>
      <c r="T4112" s="16" t="str">
        <f aca="false">IF(I4112="","Unknown",IF(I4112="upi","UPI",I4112))</f>
        <v>UPI</v>
      </c>
      <c r="U4112" s="16" t="str">
        <f aca="false">IF(L4112="Yes","Y",IF(L4112="No","N",L4112))</f>
        <v>N</v>
      </c>
      <c r="V4112" s="19" t="n">
        <f aca="false">ROUND(R4112*Q4112*(1-S4112),2)</f>
        <v>5786.1</v>
      </c>
      <c r="W4112" s="16" t="str">
        <f aca="false">_xlfn.XLOOKUP(D4112,products!$A$2:$A$61,products!$C$2:$C$61,"Not found")</f>
        <v>Electronics</v>
      </c>
    </row>
    <row r="4113" customFormat="false" ht="15" hidden="false" customHeight="false" outlineLevel="0" collapsed="false">
      <c r="A4113" s="16" t="s">
        <v>5496</v>
      </c>
      <c r="B4113" s="16" t="s">
        <v>5492</v>
      </c>
      <c r="C4113" s="16" t="s">
        <v>2386</v>
      </c>
      <c r="D4113" s="16" t="s">
        <v>133</v>
      </c>
      <c r="E4113" s="16" t="n">
        <v>2</v>
      </c>
      <c r="F4113" s="16" t="n">
        <v>569</v>
      </c>
      <c r="G4113" s="16" t="n">
        <v>0.3</v>
      </c>
      <c r="H4113" s="16" t="s">
        <v>56</v>
      </c>
      <c r="I4113" s="16" t="s">
        <v>60</v>
      </c>
      <c r="J4113" s="16" t="n">
        <v>6</v>
      </c>
      <c r="K4113" s="16" t="n">
        <v>4</v>
      </c>
      <c r="L4113" s="16" t="s">
        <v>41</v>
      </c>
      <c r="M4113" s="18" t="n">
        <f aca="false">IF(ISNUMBER(B4113),B4113,IF(MID(B4113,3,1)="-",DATE(VALUE(RIGHT(B4113,4)),VALUE(MID(B4113,4,2)),VALUE(LEFT(B4113,2))),DATE(VALUE(LEFT(B4113,4)),VALUE(MID(B4113,6,2)),VALUE(RIGHT(B4113,2)))))</f>
        <v>45972</v>
      </c>
      <c r="N4113" s="16" t="n">
        <f aca="false">MONTH(M4113)</f>
        <v>11</v>
      </c>
      <c r="O4113" s="16" t="str">
        <f aca="false">PROPER(TRIM(H4113))</f>
        <v>Lucknow</v>
      </c>
      <c r="P4113" s="16" t="str">
        <f aca="false">IFERROR(VLOOKUP(O4113,city_map!$A$2:$B$6,2,FALSE()),O4113)</f>
        <v>Lucknow</v>
      </c>
      <c r="Q4113" s="16" t="n">
        <f aca="false">IF(ISNUMBER(F4113),F4113,VALUE(SUBSTITUTE(SUBSTITUTE(F4113,"₹",""),",","")))</f>
        <v>569</v>
      </c>
      <c r="R4113" s="16" t="n">
        <f aca="false">IF(E4113=99,1,E4113)</f>
        <v>2</v>
      </c>
      <c r="S4113" s="16" t="n">
        <f aca="false">IF(G4113="",0,G4113)</f>
        <v>0.3</v>
      </c>
      <c r="T4113" s="16" t="str">
        <f aca="false">IF(I4113="","Unknown",IF(I4113="upi","UPI",I4113))</f>
        <v>UPI</v>
      </c>
      <c r="U4113" s="16" t="str">
        <f aca="false">IF(L4113="Yes","Y",IF(L4113="No","N",L4113))</f>
        <v>N</v>
      </c>
      <c r="V4113" s="19" t="n">
        <f aca="false">ROUND(R4113*Q4113*(1-S4113),2)</f>
        <v>796.6</v>
      </c>
      <c r="W4113" s="16" t="str">
        <f aca="false">_xlfn.XLOOKUP(D4113,products!$A$2:$A$61,products!$C$2:$C$61,"Not found")</f>
        <v>Books</v>
      </c>
    </row>
    <row r="4114" customFormat="false" ht="15" hidden="false" customHeight="false" outlineLevel="0" collapsed="false">
      <c r="A4114" s="16" t="s">
        <v>5497</v>
      </c>
      <c r="B4114" s="16" t="s">
        <v>5492</v>
      </c>
      <c r="C4114" s="16" t="s">
        <v>813</v>
      </c>
      <c r="D4114" s="16" t="s">
        <v>203</v>
      </c>
      <c r="E4114" s="16" t="n">
        <v>2</v>
      </c>
      <c r="F4114" s="16" t="n">
        <v>2424</v>
      </c>
      <c r="G4114" s="16" t="n">
        <v>0.2</v>
      </c>
      <c r="H4114" s="16" t="s">
        <v>655</v>
      </c>
      <c r="I4114" s="16" t="s">
        <v>71</v>
      </c>
      <c r="J4114" s="16" t="n">
        <v>4</v>
      </c>
      <c r="K4114" s="16" t="n">
        <v>5</v>
      </c>
      <c r="L4114" s="16" t="s">
        <v>41</v>
      </c>
      <c r="M4114" s="18" t="n">
        <f aca="false">IF(ISNUMBER(B4114),B4114,IF(MID(B4114,3,1)="-",DATE(VALUE(RIGHT(B4114,4)),VALUE(MID(B4114,4,2)),VALUE(LEFT(B4114,2))),DATE(VALUE(LEFT(B4114,4)),VALUE(MID(B4114,6,2)),VALUE(RIGHT(B4114,2)))))</f>
        <v>45972</v>
      </c>
      <c r="N4114" s="16" t="n">
        <f aca="false">MONTH(M4114)</f>
        <v>11</v>
      </c>
      <c r="O4114" s="16" t="str">
        <f aca="false">PROPER(TRIM(H4114))</f>
        <v>Mumbai</v>
      </c>
      <c r="P4114" s="16" t="str">
        <f aca="false">IFERROR(VLOOKUP(O4114,city_map!$A$2:$B$6,2,FALSE()),O4114)</f>
        <v>Mumbai</v>
      </c>
      <c r="Q4114" s="16" t="n">
        <f aca="false">IF(ISNUMBER(F4114),F4114,VALUE(SUBSTITUTE(SUBSTITUTE(F4114,"₹",""),",","")))</f>
        <v>2424</v>
      </c>
      <c r="R4114" s="16" t="n">
        <f aca="false">IF(E4114=99,1,E4114)</f>
        <v>2</v>
      </c>
      <c r="S4114" s="16" t="n">
        <f aca="false">IF(G4114="",0,G4114)</f>
        <v>0.2</v>
      </c>
      <c r="T4114" s="16" t="str">
        <f aca="false">IF(I4114="","Unknown",IF(I4114="upi","UPI",I4114))</f>
        <v>Credit Card</v>
      </c>
      <c r="U4114" s="16" t="str">
        <f aca="false">IF(L4114="Yes","Y",IF(L4114="No","N",L4114))</f>
        <v>N</v>
      </c>
      <c r="V4114" s="19" t="n">
        <f aca="false">ROUND(R4114*Q4114*(1-S4114),2)</f>
        <v>3878.4</v>
      </c>
      <c r="W4114" s="16" t="str">
        <f aca="false">_xlfn.XLOOKUP(D4114,products!$A$2:$A$61,products!$C$2:$C$61,"Not found")</f>
        <v>Fashion</v>
      </c>
    </row>
    <row r="4115" customFormat="false" ht="15" hidden="false" customHeight="false" outlineLevel="0" collapsed="false">
      <c r="A4115" s="16" t="s">
        <v>5498</v>
      </c>
      <c r="B4115" s="16" t="s">
        <v>5492</v>
      </c>
      <c r="C4115" s="16" t="s">
        <v>1453</v>
      </c>
      <c r="D4115" s="16" t="s">
        <v>191</v>
      </c>
      <c r="E4115" s="16" t="n">
        <v>4</v>
      </c>
      <c r="F4115" s="16" t="n">
        <v>402</v>
      </c>
      <c r="G4115" s="16" t="n">
        <v>0.3</v>
      </c>
      <c r="H4115" s="16" t="s">
        <v>39</v>
      </c>
      <c r="I4115" s="16" t="s">
        <v>71</v>
      </c>
      <c r="J4115" s="16" t="n">
        <v>5</v>
      </c>
      <c r="K4115" s="16" t="n">
        <v>5</v>
      </c>
      <c r="L4115" s="16" t="s">
        <v>41</v>
      </c>
      <c r="M4115" s="18" t="n">
        <f aca="false">IF(ISNUMBER(B4115),B4115,IF(MID(B4115,3,1)="-",DATE(VALUE(RIGHT(B4115,4)),VALUE(MID(B4115,4,2)),VALUE(LEFT(B4115,2))),DATE(VALUE(LEFT(B4115,4)),VALUE(MID(B4115,6,2)),VALUE(RIGHT(B4115,2)))))</f>
        <v>45972</v>
      </c>
      <c r="N4115" s="16" t="n">
        <f aca="false">MONTH(M4115)</f>
        <v>11</v>
      </c>
      <c r="O4115" s="16" t="str">
        <f aca="false">PROPER(TRIM(H4115))</f>
        <v>Delhi</v>
      </c>
      <c r="P4115" s="16" t="str">
        <f aca="false">IFERROR(VLOOKUP(O4115,city_map!$A$2:$B$6,2,FALSE()),O4115)</f>
        <v>Delhi</v>
      </c>
      <c r="Q4115" s="16" t="n">
        <f aca="false">IF(ISNUMBER(F4115),F4115,VALUE(SUBSTITUTE(SUBSTITUTE(F4115,"₹",""),",","")))</f>
        <v>402</v>
      </c>
      <c r="R4115" s="16" t="n">
        <f aca="false">IF(E4115=99,1,E4115)</f>
        <v>4</v>
      </c>
      <c r="S4115" s="16" t="n">
        <f aca="false">IF(G4115="",0,G4115)</f>
        <v>0.3</v>
      </c>
      <c r="T4115" s="16" t="str">
        <f aca="false">IF(I4115="","Unknown",IF(I4115="upi","UPI",I4115))</f>
        <v>Credit Card</v>
      </c>
      <c r="U4115" s="16" t="str">
        <f aca="false">IF(L4115="Yes","Y",IF(L4115="No","N",L4115))</f>
        <v>N</v>
      </c>
      <c r="V4115" s="19" t="n">
        <f aca="false">ROUND(R4115*Q4115*(1-S4115),2)</f>
        <v>1125.6</v>
      </c>
      <c r="W4115" s="16" t="str">
        <f aca="false">_xlfn.XLOOKUP(D4115,products!$A$2:$A$61,products!$C$2:$C$61,"Not found")</f>
        <v>Electronics</v>
      </c>
    </row>
    <row r="4116" customFormat="false" ht="15" hidden="false" customHeight="false" outlineLevel="0" collapsed="false">
      <c r="A4116" s="16" t="s">
        <v>5499</v>
      </c>
      <c r="B4116" s="16" t="s">
        <v>5492</v>
      </c>
      <c r="C4116" s="16" t="s">
        <v>613</v>
      </c>
      <c r="D4116" s="16" t="s">
        <v>160</v>
      </c>
      <c r="E4116" s="16" t="n">
        <v>4</v>
      </c>
      <c r="F4116" s="16" t="n">
        <v>1790</v>
      </c>
      <c r="G4116" s="16" t="n">
        <v>0.3</v>
      </c>
      <c r="H4116" s="16" t="s">
        <v>70</v>
      </c>
      <c r="I4116" s="16" t="s">
        <v>60</v>
      </c>
      <c r="J4116" s="16" t="n">
        <v>8</v>
      </c>
      <c r="K4116" s="16" t="n">
        <v>4</v>
      </c>
      <c r="L4116" s="16" t="s">
        <v>41</v>
      </c>
      <c r="M4116" s="18" t="n">
        <f aca="false">IF(ISNUMBER(B4116),B4116,IF(MID(B4116,3,1)="-",DATE(VALUE(RIGHT(B4116,4)),VALUE(MID(B4116,4,2)),VALUE(LEFT(B4116,2))),DATE(VALUE(LEFT(B4116,4)),VALUE(MID(B4116,6,2)),VALUE(RIGHT(B4116,2)))))</f>
        <v>45972</v>
      </c>
      <c r="N4116" s="16" t="n">
        <f aca="false">MONTH(M4116)</f>
        <v>11</v>
      </c>
      <c r="O4116" s="16" t="str">
        <f aca="false">PROPER(TRIM(H4116))</f>
        <v>Pune</v>
      </c>
      <c r="P4116" s="16" t="str">
        <f aca="false">IFERROR(VLOOKUP(O4116,city_map!$A$2:$B$6,2,FALSE()),O4116)</f>
        <v>Pune</v>
      </c>
      <c r="Q4116" s="16" t="n">
        <f aca="false">IF(ISNUMBER(F4116),F4116,VALUE(SUBSTITUTE(SUBSTITUTE(F4116,"₹",""),",","")))</f>
        <v>1790</v>
      </c>
      <c r="R4116" s="16" t="n">
        <f aca="false">IF(E4116=99,1,E4116)</f>
        <v>4</v>
      </c>
      <c r="S4116" s="16" t="n">
        <f aca="false">IF(G4116="",0,G4116)</f>
        <v>0.3</v>
      </c>
      <c r="T4116" s="16" t="str">
        <f aca="false">IF(I4116="","Unknown",IF(I4116="upi","UPI",I4116))</f>
        <v>UPI</v>
      </c>
      <c r="U4116" s="16" t="str">
        <f aca="false">IF(L4116="Yes","Y",IF(L4116="No","N",L4116))</f>
        <v>N</v>
      </c>
      <c r="V4116" s="19" t="n">
        <f aca="false">ROUND(R4116*Q4116*(1-S4116),2)</f>
        <v>5012</v>
      </c>
      <c r="W4116" s="16" t="str">
        <f aca="false">_xlfn.XLOOKUP(D4116,products!$A$2:$A$61,products!$C$2:$C$61,"Not found")</f>
        <v>Fashion</v>
      </c>
    </row>
    <row r="4117" customFormat="false" ht="15" hidden="false" customHeight="false" outlineLevel="0" collapsed="false">
      <c r="A4117" s="16" t="s">
        <v>5500</v>
      </c>
      <c r="B4117" s="16" t="s">
        <v>5492</v>
      </c>
      <c r="C4117" s="16" t="s">
        <v>738</v>
      </c>
      <c r="D4117" s="16" t="s">
        <v>254</v>
      </c>
      <c r="E4117" s="16" t="n">
        <v>2</v>
      </c>
      <c r="F4117" s="16" t="n">
        <v>970</v>
      </c>
      <c r="G4117" s="16" t="n">
        <v>0.15</v>
      </c>
      <c r="H4117" s="16" t="s">
        <v>46</v>
      </c>
      <c r="I4117" s="16" t="s">
        <v>40</v>
      </c>
      <c r="J4117" s="16" t="n">
        <v>8</v>
      </c>
      <c r="K4117" s="16" t="n">
        <v>4</v>
      </c>
      <c r="L4117" s="16" t="s">
        <v>41</v>
      </c>
      <c r="M4117" s="18" t="n">
        <f aca="false">IF(ISNUMBER(B4117),B4117,IF(MID(B4117,3,1)="-",DATE(VALUE(RIGHT(B4117,4)),VALUE(MID(B4117,4,2)),VALUE(LEFT(B4117,2))),DATE(VALUE(LEFT(B4117,4)),VALUE(MID(B4117,6,2)),VALUE(RIGHT(B4117,2)))))</f>
        <v>45972</v>
      </c>
      <c r="N4117" s="16" t="n">
        <f aca="false">MONTH(M4117)</f>
        <v>11</v>
      </c>
      <c r="O4117" s="16" t="str">
        <f aca="false">PROPER(TRIM(H4117))</f>
        <v>Chennai</v>
      </c>
      <c r="P4117" s="16" t="str">
        <f aca="false">IFERROR(VLOOKUP(O4117,city_map!$A$2:$B$6,2,FALSE()),O4117)</f>
        <v>Chennai</v>
      </c>
      <c r="Q4117" s="16" t="n">
        <f aca="false">IF(ISNUMBER(F4117),F4117,VALUE(SUBSTITUTE(SUBSTITUTE(F4117,"₹",""),",","")))</f>
        <v>970</v>
      </c>
      <c r="R4117" s="16" t="n">
        <f aca="false">IF(E4117=99,1,E4117)</f>
        <v>2</v>
      </c>
      <c r="S4117" s="16" t="n">
        <f aca="false">IF(G4117="",0,G4117)</f>
        <v>0.15</v>
      </c>
      <c r="T4117" s="16" t="str">
        <f aca="false">IF(I4117="","Unknown",IF(I4117="upi","UPI",I4117))</f>
        <v>COD</v>
      </c>
      <c r="U4117" s="16" t="str">
        <f aca="false">IF(L4117="Yes","Y",IF(L4117="No","N",L4117))</f>
        <v>N</v>
      </c>
      <c r="V4117" s="19" t="n">
        <f aca="false">ROUND(R4117*Q4117*(1-S4117),2)</f>
        <v>1649</v>
      </c>
      <c r="W4117" s="16" t="str">
        <f aca="false">_xlfn.XLOOKUP(D4117,products!$A$2:$A$61,products!$C$2:$C$61,"Not found")</f>
        <v>Fashion</v>
      </c>
    </row>
    <row r="4118" customFormat="false" ht="15" hidden="false" customHeight="false" outlineLevel="0" collapsed="false">
      <c r="A4118" s="16" t="s">
        <v>5501</v>
      </c>
      <c r="B4118" s="16" t="s">
        <v>5492</v>
      </c>
      <c r="C4118" s="16" t="s">
        <v>1231</v>
      </c>
      <c r="D4118" s="16" t="s">
        <v>126</v>
      </c>
      <c r="E4118" s="16" t="n">
        <v>3</v>
      </c>
      <c r="F4118" s="16" t="n">
        <v>399</v>
      </c>
      <c r="G4118" s="16" t="n">
        <v>0.3</v>
      </c>
      <c r="H4118" s="16" t="s">
        <v>67</v>
      </c>
      <c r="I4118" s="16" t="s">
        <v>71</v>
      </c>
      <c r="J4118" s="16" t="n">
        <v>5</v>
      </c>
      <c r="K4118" s="16" t="n">
        <v>4</v>
      </c>
      <c r="L4118" s="16" t="s">
        <v>41</v>
      </c>
      <c r="M4118" s="18" t="n">
        <f aca="false">IF(ISNUMBER(B4118),B4118,IF(MID(B4118,3,1)="-",DATE(VALUE(RIGHT(B4118,4)),VALUE(MID(B4118,4,2)),VALUE(LEFT(B4118,2))),DATE(VALUE(LEFT(B4118,4)),VALUE(MID(B4118,6,2)),VALUE(RIGHT(B4118,2)))))</f>
        <v>45972</v>
      </c>
      <c r="N4118" s="16" t="n">
        <f aca="false">MONTH(M4118)</f>
        <v>11</v>
      </c>
      <c r="O4118" s="16" t="str">
        <f aca="false">PROPER(TRIM(H4118))</f>
        <v>Kolkata</v>
      </c>
      <c r="P4118" s="16" t="str">
        <f aca="false">IFERROR(VLOOKUP(O4118,city_map!$A$2:$B$6,2,FALSE()),O4118)</f>
        <v>Kolkata</v>
      </c>
      <c r="Q4118" s="16" t="n">
        <f aca="false">IF(ISNUMBER(F4118),F4118,VALUE(SUBSTITUTE(SUBSTITUTE(F4118,"₹",""),",","")))</f>
        <v>399</v>
      </c>
      <c r="R4118" s="16" t="n">
        <f aca="false">IF(E4118=99,1,E4118)</f>
        <v>3</v>
      </c>
      <c r="S4118" s="16" t="n">
        <f aca="false">IF(G4118="",0,G4118)</f>
        <v>0.3</v>
      </c>
      <c r="T4118" s="16" t="str">
        <f aca="false">IF(I4118="","Unknown",IF(I4118="upi","UPI",I4118))</f>
        <v>Credit Card</v>
      </c>
      <c r="U4118" s="16" t="str">
        <f aca="false">IF(L4118="Yes","Y",IF(L4118="No","N",L4118))</f>
        <v>N</v>
      </c>
      <c r="V4118" s="19" t="n">
        <f aca="false">ROUND(R4118*Q4118*(1-S4118),2)</f>
        <v>837.9</v>
      </c>
      <c r="W4118" s="16" t="str">
        <f aca="false">_xlfn.XLOOKUP(D4118,products!$A$2:$A$61,products!$C$2:$C$61,"Not found")</f>
        <v>Home</v>
      </c>
    </row>
    <row r="4119" customFormat="false" ht="15" hidden="false" customHeight="false" outlineLevel="0" collapsed="false">
      <c r="A4119" s="16" t="s">
        <v>5502</v>
      </c>
      <c r="B4119" s="16" t="s">
        <v>5492</v>
      </c>
      <c r="C4119" s="16" t="s">
        <v>879</v>
      </c>
      <c r="D4119" s="16" t="s">
        <v>149</v>
      </c>
      <c r="E4119" s="16" t="n">
        <v>3</v>
      </c>
      <c r="F4119" s="16" t="n">
        <v>1615</v>
      </c>
      <c r="G4119" s="16" t="n">
        <v>0.3</v>
      </c>
      <c r="H4119" s="16" t="s">
        <v>130</v>
      </c>
      <c r="I4119" s="16" t="s">
        <v>60</v>
      </c>
      <c r="J4119" s="16" t="n">
        <v>5</v>
      </c>
      <c r="K4119" s="16" t="n">
        <v>4</v>
      </c>
      <c r="L4119" s="16" t="s">
        <v>41</v>
      </c>
      <c r="M4119" s="18" t="n">
        <f aca="false">IF(ISNUMBER(B4119),B4119,IF(MID(B4119,3,1)="-",DATE(VALUE(RIGHT(B4119,4)),VALUE(MID(B4119,4,2)),VALUE(LEFT(B4119,2))),DATE(VALUE(LEFT(B4119,4)),VALUE(MID(B4119,6,2)),VALUE(RIGHT(B4119,2)))))</f>
        <v>45972</v>
      </c>
      <c r="N4119" s="16" t="n">
        <f aca="false">MONTH(M4119)</f>
        <v>11</v>
      </c>
      <c r="O4119" s="16" t="str">
        <f aca="false">PROPER(TRIM(H4119))</f>
        <v>Bengaluru</v>
      </c>
      <c r="P4119" s="16" t="str">
        <f aca="false">IFERROR(VLOOKUP(O4119,city_map!$A$2:$B$6,2,FALSE()),O4119)</f>
        <v>Bengaluru</v>
      </c>
      <c r="Q4119" s="16" t="n">
        <f aca="false">IF(ISNUMBER(F4119),F4119,VALUE(SUBSTITUTE(SUBSTITUTE(F4119,"₹",""),",","")))</f>
        <v>1615</v>
      </c>
      <c r="R4119" s="16" t="n">
        <f aca="false">IF(E4119=99,1,E4119)</f>
        <v>3</v>
      </c>
      <c r="S4119" s="16" t="n">
        <f aca="false">IF(G4119="",0,G4119)</f>
        <v>0.3</v>
      </c>
      <c r="T4119" s="16" t="str">
        <f aca="false">IF(I4119="","Unknown",IF(I4119="upi","UPI",I4119))</f>
        <v>UPI</v>
      </c>
      <c r="U4119" s="16" t="str">
        <f aca="false">IF(L4119="Yes","Y",IF(L4119="No","N",L4119))</f>
        <v>N</v>
      </c>
      <c r="V4119" s="19" t="n">
        <f aca="false">ROUND(R4119*Q4119*(1-S4119),2)</f>
        <v>3391.5</v>
      </c>
      <c r="W4119" s="16" t="str">
        <f aca="false">_xlfn.XLOOKUP(D4119,products!$A$2:$A$61,products!$C$2:$C$61,"Not found")</f>
        <v>Fashion</v>
      </c>
    </row>
    <row r="4120" customFormat="false" ht="15" hidden="false" customHeight="false" outlineLevel="0" collapsed="false">
      <c r="A4120" s="16" t="s">
        <v>5503</v>
      </c>
      <c r="B4120" s="16" t="s">
        <v>5492</v>
      </c>
      <c r="C4120" s="16" t="s">
        <v>706</v>
      </c>
      <c r="D4120" s="16" t="s">
        <v>77</v>
      </c>
      <c r="E4120" s="16" t="n">
        <v>1</v>
      </c>
      <c r="F4120" s="16" t="n">
        <v>348</v>
      </c>
      <c r="G4120" s="16" t="n">
        <v>0.15</v>
      </c>
      <c r="H4120" s="16" t="s">
        <v>39</v>
      </c>
      <c r="I4120" s="16" t="s">
        <v>47</v>
      </c>
      <c r="J4120" s="16" t="n">
        <v>4</v>
      </c>
      <c r="K4120" s="16" t="n">
        <v>3</v>
      </c>
      <c r="L4120" s="16" t="s">
        <v>41</v>
      </c>
      <c r="M4120" s="18" t="n">
        <f aca="false">IF(ISNUMBER(B4120),B4120,IF(MID(B4120,3,1)="-",DATE(VALUE(RIGHT(B4120,4)),VALUE(MID(B4120,4,2)),VALUE(LEFT(B4120,2))),DATE(VALUE(LEFT(B4120,4)),VALUE(MID(B4120,6,2)),VALUE(RIGHT(B4120,2)))))</f>
        <v>45972</v>
      </c>
      <c r="N4120" s="16" t="n">
        <f aca="false">MONTH(M4120)</f>
        <v>11</v>
      </c>
      <c r="O4120" s="16" t="str">
        <f aca="false">PROPER(TRIM(H4120))</f>
        <v>Delhi</v>
      </c>
      <c r="P4120" s="16" t="str">
        <f aca="false">IFERROR(VLOOKUP(O4120,city_map!$A$2:$B$6,2,FALSE()),O4120)</f>
        <v>Delhi</v>
      </c>
      <c r="Q4120" s="16" t="n">
        <f aca="false">IF(ISNUMBER(F4120),F4120,VALUE(SUBSTITUTE(SUBSTITUTE(F4120,"₹",""),",","")))</f>
        <v>348</v>
      </c>
      <c r="R4120" s="16" t="n">
        <f aca="false">IF(E4120=99,1,E4120)</f>
        <v>1</v>
      </c>
      <c r="S4120" s="16" t="n">
        <f aca="false">IF(G4120="",0,G4120)</f>
        <v>0.15</v>
      </c>
      <c r="T4120" s="16" t="str">
        <f aca="false">IF(I4120="","Unknown",IF(I4120="upi","UPI",I4120))</f>
        <v>Debit Card</v>
      </c>
      <c r="U4120" s="16" t="str">
        <f aca="false">IF(L4120="Yes","Y",IF(L4120="No","N",L4120))</f>
        <v>N</v>
      </c>
      <c r="V4120" s="19" t="n">
        <f aca="false">ROUND(R4120*Q4120*(1-S4120),2)</f>
        <v>295.8</v>
      </c>
      <c r="W4120" s="16" t="str">
        <f aca="false">_xlfn.XLOOKUP(D4120,products!$A$2:$A$61,products!$C$2:$C$61,"Not found")</f>
        <v>Books</v>
      </c>
    </row>
    <row r="4121" customFormat="false" ht="15" hidden="false" customHeight="false" outlineLevel="0" collapsed="false">
      <c r="A4121" s="16" t="s">
        <v>5504</v>
      </c>
      <c r="B4121" s="16" t="s">
        <v>5492</v>
      </c>
      <c r="C4121" s="16" t="s">
        <v>589</v>
      </c>
      <c r="D4121" s="16" t="s">
        <v>660</v>
      </c>
      <c r="E4121" s="16" t="n">
        <v>3</v>
      </c>
      <c r="F4121" s="16" t="n">
        <v>1873</v>
      </c>
      <c r="G4121" s="16" t="n">
        <v>0.1</v>
      </c>
      <c r="H4121" s="16" t="s">
        <v>1899</v>
      </c>
      <c r="I4121" s="16" t="s">
        <v>60</v>
      </c>
      <c r="J4121" s="16" t="n">
        <v>5</v>
      </c>
      <c r="K4121" s="16" t="n">
        <v>4</v>
      </c>
      <c r="L4121" s="16" t="s">
        <v>41</v>
      </c>
      <c r="M4121" s="18" t="n">
        <f aca="false">IF(ISNUMBER(B4121),B4121,IF(MID(B4121,3,1)="-",DATE(VALUE(RIGHT(B4121,4)),VALUE(MID(B4121,4,2)),VALUE(LEFT(B4121,2))),DATE(VALUE(LEFT(B4121,4)),VALUE(MID(B4121,6,2)),VALUE(RIGHT(B4121,2)))))</f>
        <v>45972</v>
      </c>
      <c r="N4121" s="16" t="n">
        <f aca="false">MONTH(M4121)</f>
        <v>11</v>
      </c>
      <c r="O4121" s="16" t="str">
        <f aca="false">PROPER(TRIM(H4121))</f>
        <v>Bengaluru</v>
      </c>
      <c r="P4121" s="16" t="str">
        <f aca="false">IFERROR(VLOOKUP(O4121,city_map!$A$2:$B$6,2,FALSE()),O4121)</f>
        <v>Bengaluru</v>
      </c>
      <c r="Q4121" s="16" t="n">
        <f aca="false">IF(ISNUMBER(F4121),F4121,VALUE(SUBSTITUTE(SUBSTITUTE(F4121,"₹",""),",","")))</f>
        <v>1873</v>
      </c>
      <c r="R4121" s="16" t="n">
        <f aca="false">IF(E4121=99,1,E4121)</f>
        <v>3</v>
      </c>
      <c r="S4121" s="16" t="n">
        <f aca="false">IF(G4121="",0,G4121)</f>
        <v>0.1</v>
      </c>
      <c r="T4121" s="16" t="str">
        <f aca="false">IF(I4121="","Unknown",IF(I4121="upi","UPI",I4121))</f>
        <v>UPI</v>
      </c>
      <c r="U4121" s="16" t="str">
        <f aca="false">IF(L4121="Yes","Y",IF(L4121="No","N",L4121))</f>
        <v>N</v>
      </c>
      <c r="V4121" s="19" t="n">
        <f aca="false">ROUND(R4121*Q4121*(1-S4121),2)</f>
        <v>5057.1</v>
      </c>
      <c r="W4121" s="16" t="str">
        <f aca="false">_xlfn.XLOOKUP(D4121,products!$A$2:$A$61,products!$C$2:$C$61,"Not found")</f>
        <v>Beauty</v>
      </c>
    </row>
    <row r="4122" customFormat="false" ht="15" hidden="false" customHeight="false" outlineLevel="0" collapsed="false">
      <c r="A4122" s="16" t="s">
        <v>5505</v>
      </c>
      <c r="B4122" s="16" t="s">
        <v>5492</v>
      </c>
      <c r="C4122" s="16" t="s">
        <v>982</v>
      </c>
      <c r="D4122" s="16" t="s">
        <v>229</v>
      </c>
      <c r="E4122" s="16" t="n">
        <v>2</v>
      </c>
      <c r="F4122" s="16" t="n">
        <v>451</v>
      </c>
      <c r="G4122" s="16" t="n">
        <v>0.2</v>
      </c>
      <c r="H4122" s="16" t="s">
        <v>112</v>
      </c>
      <c r="I4122" s="16" t="s">
        <v>60</v>
      </c>
      <c r="J4122" s="16" t="n">
        <v>4</v>
      </c>
      <c r="K4122" s="16" t="n">
        <v>5</v>
      </c>
      <c r="L4122" s="16" t="s">
        <v>174</v>
      </c>
      <c r="M4122" s="18" t="n">
        <f aca="false">IF(ISNUMBER(B4122),B4122,IF(MID(B4122,3,1)="-",DATE(VALUE(RIGHT(B4122,4)),VALUE(MID(B4122,4,2)),VALUE(LEFT(B4122,2))),DATE(VALUE(LEFT(B4122,4)),VALUE(MID(B4122,6,2)),VALUE(RIGHT(B4122,2)))))</f>
        <v>45972</v>
      </c>
      <c r="N4122" s="16" t="n">
        <f aca="false">MONTH(M4122)</f>
        <v>11</v>
      </c>
      <c r="O4122" s="16" t="str">
        <f aca="false">PROPER(TRIM(H4122))</f>
        <v>Mumbai</v>
      </c>
      <c r="P4122" s="16" t="str">
        <f aca="false">IFERROR(VLOOKUP(O4122,city_map!$A$2:$B$6,2,FALSE()),O4122)</f>
        <v>Mumbai</v>
      </c>
      <c r="Q4122" s="16" t="n">
        <f aca="false">IF(ISNUMBER(F4122),F4122,VALUE(SUBSTITUTE(SUBSTITUTE(F4122,"₹",""),",","")))</f>
        <v>451</v>
      </c>
      <c r="R4122" s="16" t="n">
        <f aca="false">IF(E4122=99,1,E4122)</f>
        <v>2</v>
      </c>
      <c r="S4122" s="16" t="n">
        <f aca="false">IF(G4122="",0,G4122)</f>
        <v>0.2</v>
      </c>
      <c r="T4122" s="16" t="str">
        <f aca="false">IF(I4122="","Unknown",IF(I4122="upi","UPI",I4122))</f>
        <v>UPI</v>
      </c>
      <c r="U4122" s="16" t="str">
        <f aca="false">IF(L4122="Yes","Y",IF(L4122="No","N",L4122))</f>
        <v>N</v>
      </c>
      <c r="V4122" s="19" t="n">
        <f aca="false">ROUND(R4122*Q4122*(1-S4122),2)</f>
        <v>721.6</v>
      </c>
      <c r="W4122" s="16" t="str">
        <f aca="false">_xlfn.XLOOKUP(D4122,products!$A$2:$A$61,products!$C$2:$C$61,"Not found")</f>
        <v>Books</v>
      </c>
    </row>
    <row r="4123" customFormat="false" ht="15" hidden="false" customHeight="false" outlineLevel="0" collapsed="false">
      <c r="A4123" s="16" t="s">
        <v>5506</v>
      </c>
      <c r="B4123" s="16" t="s">
        <v>5492</v>
      </c>
      <c r="C4123" s="16" t="s">
        <v>2664</v>
      </c>
      <c r="D4123" s="16" t="s">
        <v>51</v>
      </c>
      <c r="E4123" s="16" t="n">
        <v>3</v>
      </c>
      <c r="F4123" s="16" t="n">
        <v>2271</v>
      </c>
      <c r="G4123" s="16" t="n">
        <v>0.1</v>
      </c>
      <c r="H4123" s="16" t="s">
        <v>56</v>
      </c>
      <c r="I4123" s="16" t="s">
        <v>47</v>
      </c>
      <c r="J4123" s="16" t="n">
        <v>8</v>
      </c>
      <c r="K4123" s="16" t="n">
        <v>2</v>
      </c>
      <c r="L4123" s="16" t="s">
        <v>57</v>
      </c>
      <c r="M4123" s="18" t="n">
        <f aca="false">IF(ISNUMBER(B4123),B4123,IF(MID(B4123,3,1)="-",DATE(VALUE(RIGHT(B4123,4)),VALUE(MID(B4123,4,2)),VALUE(LEFT(B4123,2))),DATE(VALUE(LEFT(B4123,4)),VALUE(MID(B4123,6,2)),VALUE(RIGHT(B4123,2)))))</f>
        <v>45972</v>
      </c>
      <c r="N4123" s="16" t="n">
        <f aca="false">MONTH(M4123)</f>
        <v>11</v>
      </c>
      <c r="O4123" s="16" t="str">
        <f aca="false">PROPER(TRIM(H4123))</f>
        <v>Lucknow</v>
      </c>
      <c r="P4123" s="16" t="str">
        <f aca="false">IFERROR(VLOOKUP(O4123,city_map!$A$2:$B$6,2,FALSE()),O4123)</f>
        <v>Lucknow</v>
      </c>
      <c r="Q4123" s="16" t="n">
        <f aca="false">IF(ISNUMBER(F4123),F4123,VALUE(SUBSTITUTE(SUBSTITUTE(F4123,"₹",""),",","")))</f>
        <v>2271</v>
      </c>
      <c r="R4123" s="16" t="n">
        <f aca="false">IF(E4123=99,1,E4123)</f>
        <v>3</v>
      </c>
      <c r="S4123" s="16" t="n">
        <f aca="false">IF(G4123="",0,G4123)</f>
        <v>0.1</v>
      </c>
      <c r="T4123" s="16" t="str">
        <f aca="false">IF(I4123="","Unknown",IF(I4123="upi","UPI",I4123))</f>
        <v>Debit Card</v>
      </c>
      <c r="U4123" s="16" t="str">
        <f aca="false">IF(L4123="Yes","Y",IF(L4123="No","N",L4123))</f>
        <v>Y</v>
      </c>
      <c r="V4123" s="19" t="n">
        <f aca="false">ROUND(R4123*Q4123*(1-S4123),2)</f>
        <v>6131.7</v>
      </c>
      <c r="W4123" s="16" t="str">
        <f aca="false">_xlfn.XLOOKUP(D4123,products!$A$2:$A$61,products!$C$2:$C$61,"Not found")</f>
        <v>Fashion</v>
      </c>
    </row>
    <row r="4124" customFormat="false" ht="15" hidden="false" customHeight="false" outlineLevel="0" collapsed="false">
      <c r="A4124" s="16" t="s">
        <v>5507</v>
      </c>
      <c r="B4124" s="16" t="s">
        <v>5492</v>
      </c>
      <c r="C4124" s="16" t="s">
        <v>3212</v>
      </c>
      <c r="D4124" s="16" t="s">
        <v>721</v>
      </c>
      <c r="E4124" s="16" t="n">
        <v>5</v>
      </c>
      <c r="F4124" s="16" t="n">
        <v>500</v>
      </c>
      <c r="G4124" s="16"/>
      <c r="H4124" s="16" t="s">
        <v>545</v>
      </c>
      <c r="I4124" s="16" t="s">
        <v>71</v>
      </c>
      <c r="J4124" s="16" t="n">
        <v>6</v>
      </c>
      <c r="K4124" s="16" t="n">
        <v>4</v>
      </c>
      <c r="L4124" s="16" t="s">
        <v>41</v>
      </c>
      <c r="M4124" s="18" t="n">
        <f aca="false">IF(ISNUMBER(B4124),B4124,IF(MID(B4124,3,1)="-",DATE(VALUE(RIGHT(B4124,4)),VALUE(MID(B4124,4,2)),VALUE(LEFT(B4124,2))),DATE(VALUE(LEFT(B4124,4)),VALUE(MID(B4124,6,2)),VALUE(RIGHT(B4124,2)))))</f>
        <v>45972</v>
      </c>
      <c r="N4124" s="16" t="n">
        <f aca="false">MONTH(M4124)</f>
        <v>11</v>
      </c>
      <c r="O4124" s="16" t="str">
        <f aca="false">PROPER(TRIM(H4124))</f>
        <v>Delhi</v>
      </c>
      <c r="P4124" s="16" t="str">
        <f aca="false">IFERROR(VLOOKUP(O4124,city_map!$A$2:$B$6,2,FALSE()),O4124)</f>
        <v>Delhi</v>
      </c>
      <c r="Q4124" s="16" t="n">
        <f aca="false">IF(ISNUMBER(F4124),F4124,VALUE(SUBSTITUTE(SUBSTITUTE(F4124,"₹",""),",","")))</f>
        <v>500</v>
      </c>
      <c r="R4124" s="16" t="n">
        <f aca="false">IF(E4124=99,1,E4124)</f>
        <v>5</v>
      </c>
      <c r="S4124" s="16" t="n">
        <f aca="false">IF(G4124="",0,G4124)</f>
        <v>0</v>
      </c>
      <c r="T4124" s="16" t="str">
        <f aca="false">IF(I4124="","Unknown",IF(I4124="upi","UPI",I4124))</f>
        <v>Credit Card</v>
      </c>
      <c r="U4124" s="16" t="str">
        <f aca="false">IF(L4124="Yes","Y",IF(L4124="No","N",L4124))</f>
        <v>N</v>
      </c>
      <c r="V4124" s="19" t="n">
        <f aca="false">ROUND(R4124*Q4124*(1-S4124),2)</f>
        <v>2500</v>
      </c>
      <c r="W4124" s="16" t="str">
        <f aca="false">_xlfn.XLOOKUP(D4124,products!$A$2:$A$61,products!$C$2:$C$61,"Not found")</f>
        <v>Beauty</v>
      </c>
    </row>
    <row r="4125" customFormat="false" ht="15" hidden="false" customHeight="false" outlineLevel="0" collapsed="false">
      <c r="A4125" s="16" t="s">
        <v>5508</v>
      </c>
      <c r="B4125" s="16" t="s">
        <v>5492</v>
      </c>
      <c r="C4125" s="16" t="s">
        <v>2057</v>
      </c>
      <c r="D4125" s="16" t="s">
        <v>660</v>
      </c>
      <c r="E4125" s="16" t="n">
        <v>3</v>
      </c>
      <c r="F4125" s="16" t="n">
        <v>1785</v>
      </c>
      <c r="G4125" s="16" t="n">
        <v>0.2</v>
      </c>
      <c r="H4125" s="16" t="s">
        <v>112</v>
      </c>
      <c r="I4125" s="16" t="s">
        <v>40</v>
      </c>
      <c r="J4125" s="16" t="n">
        <v>3</v>
      </c>
      <c r="K4125" s="16" t="n">
        <v>5</v>
      </c>
      <c r="L4125" s="16" t="s">
        <v>41</v>
      </c>
      <c r="M4125" s="18" t="n">
        <f aca="false">IF(ISNUMBER(B4125),B4125,IF(MID(B4125,3,1)="-",DATE(VALUE(RIGHT(B4125,4)),VALUE(MID(B4125,4,2)),VALUE(LEFT(B4125,2))),DATE(VALUE(LEFT(B4125,4)),VALUE(MID(B4125,6,2)),VALUE(RIGHT(B4125,2)))))</f>
        <v>45972</v>
      </c>
      <c r="N4125" s="16" t="n">
        <f aca="false">MONTH(M4125)</f>
        <v>11</v>
      </c>
      <c r="O4125" s="16" t="str">
        <f aca="false">PROPER(TRIM(H4125))</f>
        <v>Mumbai</v>
      </c>
      <c r="P4125" s="16" t="str">
        <f aca="false">IFERROR(VLOOKUP(O4125,city_map!$A$2:$B$6,2,FALSE()),O4125)</f>
        <v>Mumbai</v>
      </c>
      <c r="Q4125" s="16" t="n">
        <f aca="false">IF(ISNUMBER(F4125),F4125,VALUE(SUBSTITUTE(SUBSTITUTE(F4125,"₹",""),",","")))</f>
        <v>1785</v>
      </c>
      <c r="R4125" s="16" t="n">
        <f aca="false">IF(E4125=99,1,E4125)</f>
        <v>3</v>
      </c>
      <c r="S4125" s="16" t="n">
        <f aca="false">IF(G4125="",0,G4125)</f>
        <v>0.2</v>
      </c>
      <c r="T4125" s="16" t="str">
        <f aca="false">IF(I4125="","Unknown",IF(I4125="upi","UPI",I4125))</f>
        <v>COD</v>
      </c>
      <c r="U4125" s="16" t="str">
        <f aca="false">IF(L4125="Yes","Y",IF(L4125="No","N",L4125))</f>
        <v>N</v>
      </c>
      <c r="V4125" s="19" t="n">
        <f aca="false">ROUND(R4125*Q4125*(1-S4125),2)</f>
        <v>4284</v>
      </c>
      <c r="W4125" s="16" t="str">
        <f aca="false">_xlfn.XLOOKUP(D4125,products!$A$2:$A$61,products!$C$2:$C$61,"Not found")</f>
        <v>Beauty</v>
      </c>
    </row>
    <row r="4126" customFormat="false" ht="15" hidden="false" customHeight="false" outlineLevel="0" collapsed="false">
      <c r="A4126" s="16" t="s">
        <v>5509</v>
      </c>
      <c r="B4126" s="16" t="s">
        <v>5492</v>
      </c>
      <c r="C4126" s="16" t="s">
        <v>1692</v>
      </c>
      <c r="D4126" s="16" t="s">
        <v>254</v>
      </c>
      <c r="E4126" s="16" t="n">
        <v>1</v>
      </c>
      <c r="F4126" s="16" t="n">
        <v>1030</v>
      </c>
      <c r="G4126" s="16" t="n">
        <v>0.1</v>
      </c>
      <c r="H4126" s="16" t="s">
        <v>56</v>
      </c>
      <c r="I4126" s="16" t="s">
        <v>71</v>
      </c>
      <c r="J4126" s="16" t="n">
        <v>5</v>
      </c>
      <c r="K4126" s="16" t="n">
        <v>5</v>
      </c>
      <c r="L4126" s="16" t="s">
        <v>41</v>
      </c>
      <c r="M4126" s="18" t="n">
        <f aca="false">IF(ISNUMBER(B4126),B4126,IF(MID(B4126,3,1)="-",DATE(VALUE(RIGHT(B4126,4)),VALUE(MID(B4126,4,2)),VALUE(LEFT(B4126,2))),DATE(VALUE(LEFT(B4126,4)),VALUE(MID(B4126,6,2)),VALUE(RIGHT(B4126,2)))))</f>
        <v>45972</v>
      </c>
      <c r="N4126" s="16" t="n">
        <f aca="false">MONTH(M4126)</f>
        <v>11</v>
      </c>
      <c r="O4126" s="16" t="str">
        <f aca="false">PROPER(TRIM(H4126))</f>
        <v>Lucknow</v>
      </c>
      <c r="P4126" s="16" t="str">
        <f aca="false">IFERROR(VLOOKUP(O4126,city_map!$A$2:$B$6,2,FALSE()),O4126)</f>
        <v>Lucknow</v>
      </c>
      <c r="Q4126" s="16" t="n">
        <f aca="false">IF(ISNUMBER(F4126),F4126,VALUE(SUBSTITUTE(SUBSTITUTE(F4126,"₹",""),",","")))</f>
        <v>1030</v>
      </c>
      <c r="R4126" s="16" t="n">
        <f aca="false">IF(E4126=99,1,E4126)</f>
        <v>1</v>
      </c>
      <c r="S4126" s="16" t="n">
        <f aca="false">IF(G4126="",0,G4126)</f>
        <v>0.1</v>
      </c>
      <c r="T4126" s="16" t="str">
        <f aca="false">IF(I4126="","Unknown",IF(I4126="upi","UPI",I4126))</f>
        <v>Credit Card</v>
      </c>
      <c r="U4126" s="16" t="str">
        <f aca="false">IF(L4126="Yes","Y",IF(L4126="No","N",L4126))</f>
        <v>N</v>
      </c>
      <c r="V4126" s="19" t="n">
        <f aca="false">ROUND(R4126*Q4126*(1-S4126),2)</f>
        <v>927</v>
      </c>
      <c r="W4126" s="16" t="str">
        <f aca="false">_xlfn.XLOOKUP(D4126,products!$A$2:$A$61,products!$C$2:$C$61,"Not found")</f>
        <v>Fashion</v>
      </c>
    </row>
    <row r="4127" customFormat="false" ht="15" hidden="false" customHeight="false" outlineLevel="0" collapsed="false">
      <c r="A4127" s="16" t="s">
        <v>5510</v>
      </c>
      <c r="B4127" s="16" t="s">
        <v>5492</v>
      </c>
      <c r="C4127" s="16" t="s">
        <v>524</v>
      </c>
      <c r="D4127" s="16" t="s">
        <v>66</v>
      </c>
      <c r="E4127" s="16" t="n">
        <v>1</v>
      </c>
      <c r="F4127" s="16" t="n">
        <v>15017</v>
      </c>
      <c r="G4127" s="16" t="n">
        <v>0.15</v>
      </c>
      <c r="H4127" s="16" t="s">
        <v>112</v>
      </c>
      <c r="I4127" s="16" t="s">
        <v>71</v>
      </c>
      <c r="J4127" s="16" t="n">
        <v>3</v>
      </c>
      <c r="K4127" s="16" t="n">
        <v>3</v>
      </c>
      <c r="L4127" s="16" t="s">
        <v>41</v>
      </c>
      <c r="M4127" s="18" t="n">
        <f aca="false">IF(ISNUMBER(B4127),B4127,IF(MID(B4127,3,1)="-",DATE(VALUE(RIGHT(B4127,4)),VALUE(MID(B4127,4,2)),VALUE(LEFT(B4127,2))),DATE(VALUE(LEFT(B4127,4)),VALUE(MID(B4127,6,2)),VALUE(RIGHT(B4127,2)))))</f>
        <v>45972</v>
      </c>
      <c r="N4127" s="16" t="n">
        <f aca="false">MONTH(M4127)</f>
        <v>11</v>
      </c>
      <c r="O4127" s="16" t="str">
        <f aca="false">PROPER(TRIM(H4127))</f>
        <v>Mumbai</v>
      </c>
      <c r="P4127" s="16" t="str">
        <f aca="false">IFERROR(VLOOKUP(O4127,city_map!$A$2:$B$6,2,FALSE()),O4127)</f>
        <v>Mumbai</v>
      </c>
      <c r="Q4127" s="16" t="n">
        <f aca="false">IF(ISNUMBER(F4127),F4127,VALUE(SUBSTITUTE(SUBSTITUTE(F4127,"₹",""),",","")))</f>
        <v>15017</v>
      </c>
      <c r="R4127" s="16" t="n">
        <f aca="false">IF(E4127=99,1,E4127)</f>
        <v>1</v>
      </c>
      <c r="S4127" s="16" t="n">
        <f aca="false">IF(G4127="",0,G4127)</f>
        <v>0.15</v>
      </c>
      <c r="T4127" s="16" t="str">
        <f aca="false">IF(I4127="","Unknown",IF(I4127="upi","UPI",I4127))</f>
        <v>Credit Card</v>
      </c>
      <c r="U4127" s="16" t="str">
        <f aca="false">IF(L4127="Yes","Y",IF(L4127="No","N",L4127))</f>
        <v>N</v>
      </c>
      <c r="V4127" s="19" t="n">
        <f aca="false">ROUND(R4127*Q4127*(1-S4127),2)</f>
        <v>12764.45</v>
      </c>
      <c r="W4127" s="16" t="str">
        <f aca="false">_xlfn.XLOOKUP(D4127,products!$A$2:$A$61,products!$C$2:$C$61,"Not found")</f>
        <v>Electronics</v>
      </c>
    </row>
    <row r="4128" customFormat="false" ht="15" hidden="false" customHeight="false" outlineLevel="0" collapsed="false">
      <c r="A4128" s="16" t="s">
        <v>5511</v>
      </c>
      <c r="B4128" s="16" t="s">
        <v>5492</v>
      </c>
      <c r="C4128" s="16" t="s">
        <v>1761</v>
      </c>
      <c r="D4128" s="16" t="s">
        <v>229</v>
      </c>
      <c r="E4128" s="16" t="n">
        <v>3</v>
      </c>
      <c r="F4128" s="16" t="n">
        <v>434</v>
      </c>
      <c r="G4128" s="16" t="n">
        <v>0.25</v>
      </c>
      <c r="H4128" s="16" t="s">
        <v>39</v>
      </c>
      <c r="I4128" s="16" t="s">
        <v>47</v>
      </c>
      <c r="J4128" s="16" t="n">
        <v>4</v>
      </c>
      <c r="K4128" s="16" t="n">
        <v>4</v>
      </c>
      <c r="L4128" s="16" t="s">
        <v>41</v>
      </c>
      <c r="M4128" s="18" t="n">
        <f aca="false">IF(ISNUMBER(B4128),B4128,IF(MID(B4128,3,1)="-",DATE(VALUE(RIGHT(B4128,4)),VALUE(MID(B4128,4,2)),VALUE(LEFT(B4128,2))),DATE(VALUE(LEFT(B4128,4)),VALUE(MID(B4128,6,2)),VALUE(RIGHT(B4128,2)))))</f>
        <v>45972</v>
      </c>
      <c r="N4128" s="16" t="n">
        <f aca="false">MONTH(M4128)</f>
        <v>11</v>
      </c>
      <c r="O4128" s="16" t="str">
        <f aca="false">PROPER(TRIM(H4128))</f>
        <v>Delhi</v>
      </c>
      <c r="P4128" s="16" t="str">
        <f aca="false">IFERROR(VLOOKUP(O4128,city_map!$A$2:$B$6,2,FALSE()),O4128)</f>
        <v>Delhi</v>
      </c>
      <c r="Q4128" s="16" t="n">
        <f aca="false">IF(ISNUMBER(F4128),F4128,VALUE(SUBSTITUTE(SUBSTITUTE(F4128,"₹",""),",","")))</f>
        <v>434</v>
      </c>
      <c r="R4128" s="16" t="n">
        <f aca="false">IF(E4128=99,1,E4128)</f>
        <v>3</v>
      </c>
      <c r="S4128" s="16" t="n">
        <f aca="false">IF(G4128="",0,G4128)</f>
        <v>0.25</v>
      </c>
      <c r="T4128" s="16" t="str">
        <f aca="false">IF(I4128="","Unknown",IF(I4128="upi","UPI",I4128))</f>
        <v>Debit Card</v>
      </c>
      <c r="U4128" s="16" t="str">
        <f aca="false">IF(L4128="Yes","Y",IF(L4128="No","N",L4128))</f>
        <v>N</v>
      </c>
      <c r="V4128" s="19" t="n">
        <f aca="false">ROUND(R4128*Q4128*(1-S4128),2)</f>
        <v>976.5</v>
      </c>
      <c r="W4128" s="16" t="str">
        <f aca="false">_xlfn.XLOOKUP(D4128,products!$A$2:$A$61,products!$C$2:$C$61,"Not found")</f>
        <v>Books</v>
      </c>
    </row>
    <row r="4129" customFormat="false" ht="15" hidden="false" customHeight="false" outlineLevel="0" collapsed="false">
      <c r="A4129" s="16" t="s">
        <v>5512</v>
      </c>
      <c r="B4129" s="16" t="s">
        <v>5492</v>
      </c>
      <c r="C4129" s="16" t="s">
        <v>3240</v>
      </c>
      <c r="D4129" s="16" t="s">
        <v>222</v>
      </c>
      <c r="E4129" s="16" t="n">
        <v>2</v>
      </c>
      <c r="F4129" s="16" t="n">
        <v>1887</v>
      </c>
      <c r="G4129" s="16" t="n">
        <v>0.2</v>
      </c>
      <c r="H4129" s="16" t="s">
        <v>89</v>
      </c>
      <c r="I4129" s="16" t="s">
        <v>60</v>
      </c>
      <c r="J4129" s="16" t="n">
        <v>6</v>
      </c>
      <c r="K4129" s="16" t="n">
        <v>4</v>
      </c>
      <c r="L4129" s="16" t="s">
        <v>41</v>
      </c>
      <c r="M4129" s="18" t="n">
        <f aca="false">IF(ISNUMBER(B4129),B4129,IF(MID(B4129,3,1)="-",DATE(VALUE(RIGHT(B4129,4)),VALUE(MID(B4129,4,2)),VALUE(LEFT(B4129,2))),DATE(VALUE(LEFT(B4129,4)),VALUE(MID(B4129,6,2)),VALUE(RIGHT(B4129,2)))))</f>
        <v>45972</v>
      </c>
      <c r="N4129" s="16" t="n">
        <f aca="false">MONTH(M4129)</f>
        <v>11</v>
      </c>
      <c r="O4129" s="16" t="str">
        <f aca="false">PROPER(TRIM(H4129))</f>
        <v>Ahmedabad</v>
      </c>
      <c r="P4129" s="16" t="str">
        <f aca="false">IFERROR(VLOOKUP(O4129,city_map!$A$2:$B$6,2,FALSE()),O4129)</f>
        <v>Ahmedabad</v>
      </c>
      <c r="Q4129" s="16" t="n">
        <f aca="false">IF(ISNUMBER(F4129),F4129,VALUE(SUBSTITUTE(SUBSTITUTE(F4129,"₹",""),",","")))</f>
        <v>1887</v>
      </c>
      <c r="R4129" s="16" t="n">
        <f aca="false">IF(E4129=99,1,E4129)</f>
        <v>2</v>
      </c>
      <c r="S4129" s="16" t="n">
        <f aca="false">IF(G4129="",0,G4129)</f>
        <v>0.2</v>
      </c>
      <c r="T4129" s="16" t="str">
        <f aca="false">IF(I4129="","Unknown",IF(I4129="upi","UPI",I4129))</f>
        <v>UPI</v>
      </c>
      <c r="U4129" s="16" t="str">
        <f aca="false">IF(L4129="Yes","Y",IF(L4129="No","N",L4129))</f>
        <v>N</v>
      </c>
      <c r="V4129" s="19" t="n">
        <f aca="false">ROUND(R4129*Q4129*(1-S4129),2)</f>
        <v>3019.2</v>
      </c>
      <c r="W4129" s="16" t="str">
        <f aca="false">_xlfn.XLOOKUP(D4129,products!$A$2:$A$61,products!$C$2:$C$61,"Not found")</f>
        <v>Fashion</v>
      </c>
    </row>
    <row r="4130" customFormat="false" ht="15" hidden="false" customHeight="false" outlineLevel="0" collapsed="false">
      <c r="A4130" s="16" t="s">
        <v>5513</v>
      </c>
      <c r="B4130" s="16" t="s">
        <v>5514</v>
      </c>
      <c r="C4130" s="16" t="s">
        <v>2447</v>
      </c>
      <c r="D4130" s="16" t="s">
        <v>660</v>
      </c>
      <c r="E4130" s="16" t="n">
        <v>2</v>
      </c>
      <c r="F4130" s="16" t="n">
        <v>1874</v>
      </c>
      <c r="G4130" s="16" t="n">
        <v>0.2</v>
      </c>
      <c r="H4130" s="16" t="s">
        <v>130</v>
      </c>
      <c r="I4130" s="16" t="s">
        <v>71</v>
      </c>
      <c r="J4130" s="16" t="n">
        <v>3</v>
      </c>
      <c r="K4130" s="16" t="n">
        <v>4</v>
      </c>
      <c r="L4130" s="16" t="s">
        <v>41</v>
      </c>
      <c r="M4130" s="18" t="n">
        <f aca="false">IF(ISNUMBER(B4130),B4130,IF(MID(B4130,3,1)="-",DATE(VALUE(RIGHT(B4130,4)),VALUE(MID(B4130,4,2)),VALUE(LEFT(B4130,2))),DATE(VALUE(LEFT(B4130,4)),VALUE(MID(B4130,6,2)),VALUE(RIGHT(B4130,2)))))</f>
        <v>45973</v>
      </c>
      <c r="N4130" s="16" t="n">
        <f aca="false">MONTH(M4130)</f>
        <v>11</v>
      </c>
      <c r="O4130" s="16" t="str">
        <f aca="false">PROPER(TRIM(H4130))</f>
        <v>Bengaluru</v>
      </c>
      <c r="P4130" s="16" t="str">
        <f aca="false">IFERROR(VLOOKUP(O4130,city_map!$A$2:$B$6,2,FALSE()),O4130)</f>
        <v>Bengaluru</v>
      </c>
      <c r="Q4130" s="16" t="n">
        <f aca="false">IF(ISNUMBER(F4130),F4130,VALUE(SUBSTITUTE(SUBSTITUTE(F4130,"₹",""),",","")))</f>
        <v>1874</v>
      </c>
      <c r="R4130" s="16" t="n">
        <f aca="false">IF(E4130=99,1,E4130)</f>
        <v>2</v>
      </c>
      <c r="S4130" s="16" t="n">
        <f aca="false">IF(G4130="",0,G4130)</f>
        <v>0.2</v>
      </c>
      <c r="T4130" s="16" t="str">
        <f aca="false">IF(I4130="","Unknown",IF(I4130="upi","UPI",I4130))</f>
        <v>Credit Card</v>
      </c>
      <c r="U4130" s="16" t="str">
        <f aca="false">IF(L4130="Yes","Y",IF(L4130="No","N",L4130))</f>
        <v>N</v>
      </c>
      <c r="V4130" s="19" t="n">
        <f aca="false">ROUND(R4130*Q4130*(1-S4130),2)</f>
        <v>2998.4</v>
      </c>
      <c r="W4130" s="16" t="str">
        <f aca="false">_xlfn.XLOOKUP(D4130,products!$A$2:$A$61,products!$C$2:$C$61,"Not found")</f>
        <v>Beauty</v>
      </c>
    </row>
    <row r="4131" customFormat="false" ht="15" hidden="false" customHeight="false" outlineLevel="0" collapsed="false">
      <c r="A4131" s="16" t="s">
        <v>5515</v>
      </c>
      <c r="B4131" s="16" t="s">
        <v>5514</v>
      </c>
      <c r="C4131" s="16" t="s">
        <v>1384</v>
      </c>
      <c r="D4131" s="16" t="s">
        <v>92</v>
      </c>
      <c r="E4131" s="16" t="n">
        <v>3</v>
      </c>
      <c r="F4131" s="16" t="n">
        <v>3953</v>
      </c>
      <c r="G4131" s="16" t="n">
        <v>0.25</v>
      </c>
      <c r="H4131" s="16" t="s">
        <v>70</v>
      </c>
      <c r="I4131" s="16" t="s">
        <v>60</v>
      </c>
      <c r="J4131" s="16" t="n">
        <v>7</v>
      </c>
      <c r="K4131" s="16" t="n">
        <v>3</v>
      </c>
      <c r="L4131" s="16" t="s">
        <v>57</v>
      </c>
      <c r="M4131" s="18" t="n">
        <f aca="false">IF(ISNUMBER(B4131),B4131,IF(MID(B4131,3,1)="-",DATE(VALUE(RIGHT(B4131,4)),VALUE(MID(B4131,4,2)),VALUE(LEFT(B4131,2))),DATE(VALUE(LEFT(B4131,4)),VALUE(MID(B4131,6,2)),VALUE(RIGHT(B4131,2)))))</f>
        <v>45973</v>
      </c>
      <c r="N4131" s="16" t="n">
        <f aca="false">MONTH(M4131)</f>
        <v>11</v>
      </c>
      <c r="O4131" s="16" t="str">
        <f aca="false">PROPER(TRIM(H4131))</f>
        <v>Pune</v>
      </c>
      <c r="P4131" s="16" t="str">
        <f aca="false">IFERROR(VLOOKUP(O4131,city_map!$A$2:$B$6,2,FALSE()),O4131)</f>
        <v>Pune</v>
      </c>
      <c r="Q4131" s="16" t="n">
        <f aca="false">IF(ISNUMBER(F4131),F4131,VALUE(SUBSTITUTE(SUBSTITUTE(F4131,"₹",""),",","")))</f>
        <v>3953</v>
      </c>
      <c r="R4131" s="16" t="n">
        <f aca="false">IF(E4131=99,1,E4131)</f>
        <v>3</v>
      </c>
      <c r="S4131" s="16" t="n">
        <f aca="false">IF(G4131="",0,G4131)</f>
        <v>0.25</v>
      </c>
      <c r="T4131" s="16" t="str">
        <f aca="false">IF(I4131="","Unknown",IF(I4131="upi","UPI",I4131))</f>
        <v>UPI</v>
      </c>
      <c r="U4131" s="16" t="str">
        <f aca="false">IF(L4131="Yes","Y",IF(L4131="No","N",L4131))</f>
        <v>Y</v>
      </c>
      <c r="V4131" s="19" t="n">
        <f aca="false">ROUND(R4131*Q4131*(1-S4131),2)</f>
        <v>8894.25</v>
      </c>
      <c r="W4131" s="16" t="str">
        <f aca="false">_xlfn.XLOOKUP(D4131,products!$A$2:$A$61,products!$C$2:$C$61,"Not found")</f>
        <v>Electronics</v>
      </c>
    </row>
    <row r="4132" customFormat="false" ht="15" hidden="false" customHeight="false" outlineLevel="0" collapsed="false">
      <c r="A4132" s="16" t="s">
        <v>5516</v>
      </c>
      <c r="B4132" s="16" t="s">
        <v>5514</v>
      </c>
      <c r="C4132" s="16" t="s">
        <v>245</v>
      </c>
      <c r="D4132" s="16" t="s">
        <v>216</v>
      </c>
      <c r="E4132" s="16" t="n">
        <v>2</v>
      </c>
      <c r="F4132" s="16" t="n">
        <v>914</v>
      </c>
      <c r="G4132" s="16" t="n">
        <v>0.2</v>
      </c>
      <c r="H4132" s="16" t="s">
        <v>39</v>
      </c>
      <c r="I4132" s="16" t="s">
        <v>60</v>
      </c>
      <c r="J4132" s="16" t="n">
        <v>3</v>
      </c>
      <c r="K4132" s="16" t="n">
        <v>5</v>
      </c>
      <c r="L4132" s="16" t="s">
        <v>41</v>
      </c>
      <c r="M4132" s="18" t="n">
        <f aca="false">IF(ISNUMBER(B4132),B4132,IF(MID(B4132,3,1)="-",DATE(VALUE(RIGHT(B4132,4)),VALUE(MID(B4132,4,2)),VALUE(LEFT(B4132,2))),DATE(VALUE(LEFT(B4132,4)),VALUE(MID(B4132,6,2)),VALUE(RIGHT(B4132,2)))))</f>
        <v>45973</v>
      </c>
      <c r="N4132" s="16" t="n">
        <f aca="false">MONTH(M4132)</f>
        <v>11</v>
      </c>
      <c r="O4132" s="16" t="str">
        <f aca="false">PROPER(TRIM(H4132))</f>
        <v>Delhi</v>
      </c>
      <c r="P4132" s="16" t="str">
        <f aca="false">IFERROR(VLOOKUP(O4132,city_map!$A$2:$B$6,2,FALSE()),O4132)</f>
        <v>Delhi</v>
      </c>
      <c r="Q4132" s="16" t="n">
        <f aca="false">IF(ISNUMBER(F4132),F4132,VALUE(SUBSTITUTE(SUBSTITUTE(F4132,"₹",""),",","")))</f>
        <v>914</v>
      </c>
      <c r="R4132" s="16" t="n">
        <f aca="false">IF(E4132=99,1,E4132)</f>
        <v>2</v>
      </c>
      <c r="S4132" s="16" t="n">
        <f aca="false">IF(G4132="",0,G4132)</f>
        <v>0.2</v>
      </c>
      <c r="T4132" s="16" t="str">
        <f aca="false">IF(I4132="","Unknown",IF(I4132="upi","UPI",I4132))</f>
        <v>UPI</v>
      </c>
      <c r="U4132" s="16" t="str">
        <f aca="false">IF(L4132="Yes","Y",IF(L4132="No","N",L4132))</f>
        <v>N</v>
      </c>
      <c r="V4132" s="19" t="n">
        <f aca="false">ROUND(R4132*Q4132*(1-S4132),2)</f>
        <v>1462.4</v>
      </c>
      <c r="W4132" s="16" t="str">
        <f aca="false">_xlfn.XLOOKUP(D4132,products!$A$2:$A$61,products!$C$2:$C$61,"Not found")</f>
        <v>Books</v>
      </c>
    </row>
    <row r="4133" customFormat="false" ht="15" hidden="false" customHeight="false" outlineLevel="0" collapsed="false">
      <c r="A4133" s="16" t="s">
        <v>5517</v>
      </c>
      <c r="B4133" s="16" t="s">
        <v>5514</v>
      </c>
      <c r="C4133" s="16" t="s">
        <v>1194</v>
      </c>
      <c r="D4133" s="16" t="s">
        <v>222</v>
      </c>
      <c r="E4133" s="16" t="n">
        <v>1</v>
      </c>
      <c r="F4133" s="16" t="n">
        <v>1947</v>
      </c>
      <c r="G4133" s="16" t="n">
        <v>0.15</v>
      </c>
      <c r="H4133" s="16" t="s">
        <v>797</v>
      </c>
      <c r="I4133" s="16" t="s">
        <v>60</v>
      </c>
      <c r="J4133" s="16" t="n">
        <v>5</v>
      </c>
      <c r="K4133" s="16" t="n">
        <v>4</v>
      </c>
      <c r="L4133" s="16" t="s">
        <v>41</v>
      </c>
      <c r="M4133" s="18" t="n">
        <f aca="false">IF(ISNUMBER(B4133),B4133,IF(MID(B4133,3,1)="-",DATE(VALUE(RIGHT(B4133,4)),VALUE(MID(B4133,4,2)),VALUE(LEFT(B4133,2))),DATE(VALUE(LEFT(B4133,4)),VALUE(MID(B4133,6,2)),VALUE(RIGHT(B4133,2)))))</f>
        <v>45973</v>
      </c>
      <c r="N4133" s="16" t="n">
        <f aca="false">MONTH(M4133)</f>
        <v>11</v>
      </c>
      <c r="O4133" s="16" t="str">
        <f aca="false">PROPER(TRIM(H4133))</f>
        <v>New Delhi</v>
      </c>
      <c r="P4133" s="16" t="str">
        <f aca="false">IFERROR(VLOOKUP(O4133,city_map!$A$2:$B$6,2,FALSE()),O4133)</f>
        <v>Delhi</v>
      </c>
      <c r="Q4133" s="16" t="n">
        <f aca="false">IF(ISNUMBER(F4133),F4133,VALUE(SUBSTITUTE(SUBSTITUTE(F4133,"₹",""),",","")))</f>
        <v>1947</v>
      </c>
      <c r="R4133" s="16" t="n">
        <f aca="false">IF(E4133=99,1,E4133)</f>
        <v>1</v>
      </c>
      <c r="S4133" s="16" t="n">
        <f aca="false">IF(G4133="",0,G4133)</f>
        <v>0.15</v>
      </c>
      <c r="T4133" s="16" t="str">
        <f aca="false">IF(I4133="","Unknown",IF(I4133="upi","UPI",I4133))</f>
        <v>UPI</v>
      </c>
      <c r="U4133" s="16" t="str">
        <f aca="false">IF(L4133="Yes","Y",IF(L4133="No","N",L4133))</f>
        <v>N</v>
      </c>
      <c r="V4133" s="19" t="n">
        <f aca="false">ROUND(R4133*Q4133*(1-S4133),2)</f>
        <v>1654.95</v>
      </c>
      <c r="W4133" s="16" t="str">
        <f aca="false">_xlfn.XLOOKUP(D4133,products!$A$2:$A$61,products!$C$2:$C$61,"Not found")</f>
        <v>Fashion</v>
      </c>
    </row>
    <row r="4134" customFormat="false" ht="15" hidden="false" customHeight="false" outlineLevel="0" collapsed="false">
      <c r="A4134" s="16" t="s">
        <v>5518</v>
      </c>
      <c r="B4134" s="16" t="s">
        <v>5514</v>
      </c>
      <c r="C4134" s="16" t="s">
        <v>511</v>
      </c>
      <c r="D4134" s="16" t="s">
        <v>95</v>
      </c>
      <c r="E4134" s="16" t="n">
        <v>3</v>
      </c>
      <c r="F4134" s="16" t="n">
        <v>1553</v>
      </c>
      <c r="G4134" s="16" t="n">
        <v>0.1</v>
      </c>
      <c r="H4134" s="16" t="s">
        <v>56</v>
      </c>
      <c r="I4134" s="16" t="s">
        <v>47</v>
      </c>
      <c r="J4134" s="16" t="n">
        <v>6</v>
      </c>
      <c r="K4134" s="16" t="n">
        <v>4</v>
      </c>
      <c r="L4134" s="16" t="s">
        <v>41</v>
      </c>
      <c r="M4134" s="18" t="n">
        <f aca="false">IF(ISNUMBER(B4134),B4134,IF(MID(B4134,3,1)="-",DATE(VALUE(RIGHT(B4134,4)),VALUE(MID(B4134,4,2)),VALUE(LEFT(B4134,2))),DATE(VALUE(LEFT(B4134,4)),VALUE(MID(B4134,6,2)),VALUE(RIGHT(B4134,2)))))</f>
        <v>45973</v>
      </c>
      <c r="N4134" s="16" t="n">
        <f aca="false">MONTH(M4134)</f>
        <v>11</v>
      </c>
      <c r="O4134" s="16" t="str">
        <f aca="false">PROPER(TRIM(H4134))</f>
        <v>Lucknow</v>
      </c>
      <c r="P4134" s="16" t="str">
        <f aca="false">IFERROR(VLOOKUP(O4134,city_map!$A$2:$B$6,2,FALSE()),O4134)</f>
        <v>Lucknow</v>
      </c>
      <c r="Q4134" s="16" t="n">
        <f aca="false">IF(ISNUMBER(F4134),F4134,VALUE(SUBSTITUTE(SUBSTITUTE(F4134,"₹",""),",","")))</f>
        <v>1553</v>
      </c>
      <c r="R4134" s="16" t="n">
        <f aca="false">IF(E4134=99,1,E4134)</f>
        <v>3</v>
      </c>
      <c r="S4134" s="16" t="n">
        <f aca="false">IF(G4134="",0,G4134)</f>
        <v>0.1</v>
      </c>
      <c r="T4134" s="16" t="str">
        <f aca="false">IF(I4134="","Unknown",IF(I4134="upi","UPI",I4134))</f>
        <v>Debit Card</v>
      </c>
      <c r="U4134" s="16" t="str">
        <f aca="false">IF(L4134="Yes","Y",IF(L4134="No","N",L4134))</f>
        <v>N</v>
      </c>
      <c r="V4134" s="19" t="n">
        <f aca="false">ROUND(R4134*Q4134*(1-S4134),2)</f>
        <v>4193.1</v>
      </c>
      <c r="W4134" s="16" t="str">
        <f aca="false">_xlfn.XLOOKUP(D4134,products!$A$2:$A$61,products!$C$2:$C$61,"Not found")</f>
        <v>Electronics</v>
      </c>
    </row>
    <row r="4135" customFormat="false" ht="15" hidden="false" customHeight="false" outlineLevel="0" collapsed="false">
      <c r="A4135" s="16" t="s">
        <v>5519</v>
      </c>
      <c r="B4135" s="16" t="s">
        <v>5514</v>
      </c>
      <c r="C4135" s="16" t="s">
        <v>1534</v>
      </c>
      <c r="D4135" s="16" t="s">
        <v>179</v>
      </c>
      <c r="E4135" s="16" t="n">
        <v>1</v>
      </c>
      <c r="F4135" s="16" t="n">
        <v>2449</v>
      </c>
      <c r="G4135" s="16" t="n">
        <v>0.1</v>
      </c>
      <c r="H4135" s="16" t="s">
        <v>81</v>
      </c>
      <c r="I4135" s="16" t="s">
        <v>47</v>
      </c>
      <c r="J4135" s="16" t="n">
        <v>4</v>
      </c>
      <c r="K4135" s="16" t="n">
        <v>4</v>
      </c>
      <c r="L4135" s="16" t="s">
        <v>41</v>
      </c>
      <c r="M4135" s="18" t="n">
        <f aca="false">IF(ISNUMBER(B4135),B4135,IF(MID(B4135,3,1)="-",DATE(VALUE(RIGHT(B4135,4)),VALUE(MID(B4135,4,2)),VALUE(LEFT(B4135,2))),DATE(VALUE(LEFT(B4135,4)),VALUE(MID(B4135,6,2)),VALUE(RIGHT(B4135,2)))))</f>
        <v>45973</v>
      </c>
      <c r="N4135" s="16" t="n">
        <f aca="false">MONTH(M4135)</f>
        <v>11</v>
      </c>
      <c r="O4135" s="16" t="str">
        <f aca="false">PROPER(TRIM(H4135))</f>
        <v>Hyderabad</v>
      </c>
      <c r="P4135" s="16" t="str">
        <f aca="false">IFERROR(VLOOKUP(O4135,city_map!$A$2:$B$6,2,FALSE()),O4135)</f>
        <v>Hyderabad</v>
      </c>
      <c r="Q4135" s="16" t="n">
        <f aca="false">IF(ISNUMBER(F4135),F4135,VALUE(SUBSTITUTE(SUBSTITUTE(F4135,"₹",""),",","")))</f>
        <v>2449</v>
      </c>
      <c r="R4135" s="16" t="n">
        <f aca="false">IF(E4135=99,1,E4135)</f>
        <v>1</v>
      </c>
      <c r="S4135" s="16" t="n">
        <f aca="false">IF(G4135="",0,G4135)</f>
        <v>0.1</v>
      </c>
      <c r="T4135" s="16" t="str">
        <f aca="false">IF(I4135="","Unknown",IF(I4135="upi","UPI",I4135))</f>
        <v>Debit Card</v>
      </c>
      <c r="U4135" s="16" t="str">
        <f aca="false">IF(L4135="Yes","Y",IF(L4135="No","N",L4135))</f>
        <v>N</v>
      </c>
      <c r="V4135" s="19" t="n">
        <f aca="false">ROUND(R4135*Q4135*(1-S4135),2)</f>
        <v>2204.1</v>
      </c>
      <c r="W4135" s="16" t="str">
        <f aca="false">_xlfn.XLOOKUP(D4135,products!$A$2:$A$61,products!$C$2:$C$61,"Not found")</f>
        <v>Electronics</v>
      </c>
    </row>
    <row r="4136" customFormat="false" ht="15" hidden="false" customHeight="false" outlineLevel="0" collapsed="false">
      <c r="A4136" s="16" t="s">
        <v>5520</v>
      </c>
      <c r="B4136" s="16" t="s">
        <v>5514</v>
      </c>
      <c r="C4136" s="16" t="s">
        <v>505</v>
      </c>
      <c r="D4136" s="16" t="s">
        <v>393</v>
      </c>
      <c r="E4136" s="16" t="n">
        <v>2</v>
      </c>
      <c r="F4136" s="16" t="n">
        <v>513</v>
      </c>
      <c r="G4136" s="16" t="n">
        <v>0.1</v>
      </c>
      <c r="H4136" s="16" t="s">
        <v>130</v>
      </c>
      <c r="I4136" s="16" t="s">
        <v>100</v>
      </c>
      <c r="J4136" s="16" t="n">
        <v>5</v>
      </c>
      <c r="K4136" s="16" t="n">
        <v>4</v>
      </c>
      <c r="L4136" s="16" t="s">
        <v>57</v>
      </c>
      <c r="M4136" s="18" t="n">
        <f aca="false">IF(ISNUMBER(B4136),B4136,IF(MID(B4136,3,1)="-",DATE(VALUE(RIGHT(B4136,4)),VALUE(MID(B4136,4,2)),VALUE(LEFT(B4136,2))),DATE(VALUE(LEFT(B4136,4)),VALUE(MID(B4136,6,2)),VALUE(RIGHT(B4136,2)))))</f>
        <v>45973</v>
      </c>
      <c r="N4136" s="16" t="n">
        <f aca="false">MONTH(M4136)</f>
        <v>11</v>
      </c>
      <c r="O4136" s="16" t="str">
        <f aca="false">PROPER(TRIM(H4136))</f>
        <v>Bengaluru</v>
      </c>
      <c r="P4136" s="16" t="str">
        <f aca="false">IFERROR(VLOOKUP(O4136,city_map!$A$2:$B$6,2,FALSE()),O4136)</f>
        <v>Bengaluru</v>
      </c>
      <c r="Q4136" s="16" t="n">
        <f aca="false">IF(ISNUMBER(F4136),F4136,VALUE(SUBSTITUTE(SUBSTITUTE(F4136,"₹",""),",","")))</f>
        <v>513</v>
      </c>
      <c r="R4136" s="16" t="n">
        <f aca="false">IF(E4136=99,1,E4136)</f>
        <v>2</v>
      </c>
      <c r="S4136" s="16" t="n">
        <f aca="false">IF(G4136="",0,G4136)</f>
        <v>0.1</v>
      </c>
      <c r="T4136" s="16" t="str">
        <f aca="false">IF(I4136="","Unknown",IF(I4136="upi","UPI",I4136))</f>
        <v>Net Banking</v>
      </c>
      <c r="U4136" s="16" t="str">
        <f aca="false">IF(L4136="Yes","Y",IF(L4136="No","N",L4136))</f>
        <v>Y</v>
      </c>
      <c r="V4136" s="19" t="n">
        <f aca="false">ROUND(R4136*Q4136*(1-S4136),2)</f>
        <v>923.4</v>
      </c>
      <c r="W4136" s="16" t="str">
        <f aca="false">_xlfn.XLOOKUP(D4136,products!$A$2:$A$61,products!$C$2:$C$61,"Not found")</f>
        <v>Fashion</v>
      </c>
    </row>
    <row r="4137" customFormat="false" ht="15" hidden="false" customHeight="false" outlineLevel="0" collapsed="false">
      <c r="A4137" s="16" t="s">
        <v>5521</v>
      </c>
      <c r="B4137" s="16" t="s">
        <v>5514</v>
      </c>
      <c r="C4137" s="16" t="s">
        <v>2560</v>
      </c>
      <c r="D4137" s="16" t="s">
        <v>173</v>
      </c>
      <c r="E4137" s="16" t="n">
        <v>2</v>
      </c>
      <c r="F4137" s="16" t="n">
        <v>1147</v>
      </c>
      <c r="G4137" s="16" t="n">
        <v>0.15</v>
      </c>
      <c r="H4137" s="16" t="s">
        <v>70</v>
      </c>
      <c r="I4137" s="16" t="s">
        <v>40</v>
      </c>
      <c r="J4137" s="16" t="n">
        <v>6</v>
      </c>
      <c r="K4137" s="16" t="n">
        <v>3</v>
      </c>
      <c r="L4137" s="16" t="s">
        <v>57</v>
      </c>
      <c r="M4137" s="18" t="n">
        <f aca="false">IF(ISNUMBER(B4137),B4137,IF(MID(B4137,3,1)="-",DATE(VALUE(RIGHT(B4137,4)),VALUE(MID(B4137,4,2)),VALUE(LEFT(B4137,2))),DATE(VALUE(LEFT(B4137,4)),VALUE(MID(B4137,6,2)),VALUE(RIGHT(B4137,2)))))</f>
        <v>45973</v>
      </c>
      <c r="N4137" s="16" t="n">
        <f aca="false">MONTH(M4137)</f>
        <v>11</v>
      </c>
      <c r="O4137" s="16" t="str">
        <f aca="false">PROPER(TRIM(H4137))</f>
        <v>Pune</v>
      </c>
      <c r="P4137" s="16" t="str">
        <f aca="false">IFERROR(VLOOKUP(O4137,city_map!$A$2:$B$6,2,FALSE()),O4137)</f>
        <v>Pune</v>
      </c>
      <c r="Q4137" s="16" t="n">
        <f aca="false">IF(ISNUMBER(F4137),F4137,VALUE(SUBSTITUTE(SUBSTITUTE(F4137,"₹",""),",","")))</f>
        <v>1147</v>
      </c>
      <c r="R4137" s="16" t="n">
        <f aca="false">IF(E4137=99,1,E4137)</f>
        <v>2</v>
      </c>
      <c r="S4137" s="16" t="n">
        <f aca="false">IF(G4137="",0,G4137)</f>
        <v>0.15</v>
      </c>
      <c r="T4137" s="16" t="str">
        <f aca="false">IF(I4137="","Unknown",IF(I4137="upi","UPI",I4137))</f>
        <v>COD</v>
      </c>
      <c r="U4137" s="16" t="str">
        <f aca="false">IF(L4137="Yes","Y",IF(L4137="No","N",L4137))</f>
        <v>Y</v>
      </c>
      <c r="V4137" s="19" t="n">
        <f aca="false">ROUND(R4137*Q4137*(1-S4137),2)</f>
        <v>1949.9</v>
      </c>
      <c r="W4137" s="16" t="str">
        <f aca="false">_xlfn.XLOOKUP(D4137,products!$A$2:$A$61,products!$C$2:$C$61,"Not found")</f>
        <v>Fashion</v>
      </c>
    </row>
    <row r="4138" customFormat="false" ht="15" hidden="false" customHeight="false" outlineLevel="0" collapsed="false">
      <c r="A4138" s="16" t="s">
        <v>5522</v>
      </c>
      <c r="B4138" s="16" t="s">
        <v>5514</v>
      </c>
      <c r="C4138" s="16" t="s">
        <v>756</v>
      </c>
      <c r="D4138" s="16" t="s">
        <v>165</v>
      </c>
      <c r="E4138" s="16" t="n">
        <v>3</v>
      </c>
      <c r="F4138" s="16" t="n">
        <v>885</v>
      </c>
      <c r="G4138" s="16" t="n">
        <v>0.1</v>
      </c>
      <c r="H4138" s="16" t="s">
        <v>81</v>
      </c>
      <c r="I4138" s="16" t="s">
        <v>60</v>
      </c>
      <c r="J4138" s="16" t="n">
        <v>6</v>
      </c>
      <c r="K4138" s="16" t="n">
        <v>4</v>
      </c>
      <c r="L4138" s="16" t="s">
        <v>41</v>
      </c>
      <c r="M4138" s="18" t="n">
        <f aca="false">IF(ISNUMBER(B4138),B4138,IF(MID(B4138,3,1)="-",DATE(VALUE(RIGHT(B4138,4)),VALUE(MID(B4138,4,2)),VALUE(LEFT(B4138,2))),DATE(VALUE(LEFT(B4138,4)),VALUE(MID(B4138,6,2)),VALUE(RIGHT(B4138,2)))))</f>
        <v>45973</v>
      </c>
      <c r="N4138" s="16" t="n">
        <f aca="false">MONTH(M4138)</f>
        <v>11</v>
      </c>
      <c r="O4138" s="16" t="str">
        <f aca="false">PROPER(TRIM(H4138))</f>
        <v>Hyderabad</v>
      </c>
      <c r="P4138" s="16" t="str">
        <f aca="false">IFERROR(VLOOKUP(O4138,city_map!$A$2:$B$6,2,FALSE()),O4138)</f>
        <v>Hyderabad</v>
      </c>
      <c r="Q4138" s="16" t="n">
        <f aca="false">IF(ISNUMBER(F4138),F4138,VALUE(SUBSTITUTE(SUBSTITUTE(F4138,"₹",""),",","")))</f>
        <v>885</v>
      </c>
      <c r="R4138" s="16" t="n">
        <f aca="false">IF(E4138=99,1,E4138)</f>
        <v>3</v>
      </c>
      <c r="S4138" s="16" t="n">
        <f aca="false">IF(G4138="",0,G4138)</f>
        <v>0.1</v>
      </c>
      <c r="T4138" s="16" t="str">
        <f aca="false">IF(I4138="","Unknown",IF(I4138="upi","UPI",I4138))</f>
        <v>UPI</v>
      </c>
      <c r="U4138" s="16" t="str">
        <f aca="false">IF(L4138="Yes","Y",IF(L4138="No","N",L4138))</f>
        <v>N</v>
      </c>
      <c r="V4138" s="19" t="n">
        <f aca="false">ROUND(R4138*Q4138*(1-S4138),2)</f>
        <v>2389.5</v>
      </c>
      <c r="W4138" s="16" t="str">
        <f aca="false">_xlfn.XLOOKUP(D4138,products!$A$2:$A$61,products!$C$2:$C$61,"Not found")</f>
        <v>Electronics</v>
      </c>
    </row>
    <row r="4139" customFormat="false" ht="15" hidden="false" customHeight="false" outlineLevel="0" collapsed="false">
      <c r="A4139" s="16" t="s">
        <v>5523</v>
      </c>
      <c r="B4139" s="16" t="s">
        <v>5514</v>
      </c>
      <c r="C4139" s="16" t="s">
        <v>1135</v>
      </c>
      <c r="D4139" s="16" t="s">
        <v>216</v>
      </c>
      <c r="E4139" s="16" t="n">
        <v>1</v>
      </c>
      <c r="F4139" s="16" t="n">
        <v>899</v>
      </c>
      <c r="G4139" s="16" t="n">
        <v>0.25</v>
      </c>
      <c r="H4139" s="16" t="s">
        <v>81</v>
      </c>
      <c r="I4139" s="16" t="s">
        <v>100</v>
      </c>
      <c r="J4139" s="16" t="n">
        <v>4</v>
      </c>
      <c r="K4139" s="16" t="n">
        <v>5</v>
      </c>
      <c r="L4139" s="16" t="s">
        <v>41</v>
      </c>
      <c r="M4139" s="18" t="n">
        <f aca="false">IF(ISNUMBER(B4139),B4139,IF(MID(B4139,3,1)="-",DATE(VALUE(RIGHT(B4139,4)),VALUE(MID(B4139,4,2)),VALUE(LEFT(B4139,2))),DATE(VALUE(LEFT(B4139,4)),VALUE(MID(B4139,6,2)),VALUE(RIGHT(B4139,2)))))</f>
        <v>45973</v>
      </c>
      <c r="N4139" s="16" t="n">
        <f aca="false">MONTH(M4139)</f>
        <v>11</v>
      </c>
      <c r="O4139" s="16" t="str">
        <f aca="false">PROPER(TRIM(H4139))</f>
        <v>Hyderabad</v>
      </c>
      <c r="P4139" s="16" t="str">
        <f aca="false">IFERROR(VLOOKUP(O4139,city_map!$A$2:$B$6,2,FALSE()),O4139)</f>
        <v>Hyderabad</v>
      </c>
      <c r="Q4139" s="16" t="n">
        <f aca="false">IF(ISNUMBER(F4139),F4139,VALUE(SUBSTITUTE(SUBSTITUTE(F4139,"₹",""),",","")))</f>
        <v>899</v>
      </c>
      <c r="R4139" s="16" t="n">
        <f aca="false">IF(E4139=99,1,E4139)</f>
        <v>1</v>
      </c>
      <c r="S4139" s="16" t="n">
        <f aca="false">IF(G4139="",0,G4139)</f>
        <v>0.25</v>
      </c>
      <c r="T4139" s="16" t="str">
        <f aca="false">IF(I4139="","Unknown",IF(I4139="upi","UPI",I4139))</f>
        <v>Net Banking</v>
      </c>
      <c r="U4139" s="16" t="str">
        <f aca="false">IF(L4139="Yes","Y",IF(L4139="No","N",L4139))</f>
        <v>N</v>
      </c>
      <c r="V4139" s="19" t="n">
        <f aca="false">ROUND(R4139*Q4139*(1-S4139),2)</f>
        <v>674.25</v>
      </c>
      <c r="W4139" s="16" t="str">
        <f aca="false">_xlfn.XLOOKUP(D4139,products!$A$2:$A$61,products!$C$2:$C$61,"Not found")</f>
        <v>Books</v>
      </c>
    </row>
    <row r="4140" customFormat="false" ht="15" hidden="false" customHeight="false" outlineLevel="0" collapsed="false">
      <c r="A4140" s="16" t="s">
        <v>5524</v>
      </c>
      <c r="B4140" s="16" t="s">
        <v>5514</v>
      </c>
      <c r="C4140" s="16" t="s">
        <v>2782</v>
      </c>
      <c r="D4140" s="16" t="s">
        <v>51</v>
      </c>
      <c r="E4140" s="16" t="n">
        <v>2</v>
      </c>
      <c r="F4140" s="16" t="n">
        <v>2286</v>
      </c>
      <c r="G4140" s="16" t="n">
        <v>0.1</v>
      </c>
      <c r="H4140" s="16" t="s">
        <v>70</v>
      </c>
      <c r="I4140" s="16" t="s">
        <v>71</v>
      </c>
      <c r="J4140" s="16" t="n">
        <v>5</v>
      </c>
      <c r="K4140" s="16" t="n">
        <v>4</v>
      </c>
      <c r="L4140" s="16" t="s">
        <v>41</v>
      </c>
      <c r="M4140" s="18" t="n">
        <f aca="false">IF(ISNUMBER(B4140),B4140,IF(MID(B4140,3,1)="-",DATE(VALUE(RIGHT(B4140,4)),VALUE(MID(B4140,4,2)),VALUE(LEFT(B4140,2))),DATE(VALUE(LEFT(B4140,4)),VALUE(MID(B4140,6,2)),VALUE(RIGHT(B4140,2)))))</f>
        <v>45973</v>
      </c>
      <c r="N4140" s="16" t="n">
        <f aca="false">MONTH(M4140)</f>
        <v>11</v>
      </c>
      <c r="O4140" s="16" t="str">
        <f aca="false">PROPER(TRIM(H4140))</f>
        <v>Pune</v>
      </c>
      <c r="P4140" s="16" t="str">
        <f aca="false">IFERROR(VLOOKUP(O4140,city_map!$A$2:$B$6,2,FALSE()),O4140)</f>
        <v>Pune</v>
      </c>
      <c r="Q4140" s="16" t="n">
        <f aca="false">IF(ISNUMBER(F4140),F4140,VALUE(SUBSTITUTE(SUBSTITUTE(F4140,"₹",""),",","")))</f>
        <v>2286</v>
      </c>
      <c r="R4140" s="16" t="n">
        <f aca="false">IF(E4140=99,1,E4140)</f>
        <v>2</v>
      </c>
      <c r="S4140" s="16" t="n">
        <f aca="false">IF(G4140="",0,G4140)</f>
        <v>0.1</v>
      </c>
      <c r="T4140" s="16" t="str">
        <f aca="false">IF(I4140="","Unknown",IF(I4140="upi","UPI",I4140))</f>
        <v>Credit Card</v>
      </c>
      <c r="U4140" s="16" t="str">
        <f aca="false">IF(L4140="Yes","Y",IF(L4140="No","N",L4140))</f>
        <v>N</v>
      </c>
      <c r="V4140" s="19" t="n">
        <f aca="false">ROUND(R4140*Q4140*(1-S4140),2)</f>
        <v>4114.8</v>
      </c>
      <c r="W4140" s="16" t="str">
        <f aca="false">_xlfn.XLOOKUP(D4140,products!$A$2:$A$61,products!$C$2:$C$61,"Not found")</f>
        <v>Fashion</v>
      </c>
    </row>
    <row r="4141" customFormat="false" ht="15" hidden="false" customHeight="false" outlineLevel="0" collapsed="false">
      <c r="A4141" s="16" t="s">
        <v>5525</v>
      </c>
      <c r="B4141" s="16" t="s">
        <v>5514</v>
      </c>
      <c r="C4141" s="16" t="s">
        <v>2004</v>
      </c>
      <c r="D4141" s="16" t="s">
        <v>262</v>
      </c>
      <c r="E4141" s="16" t="n">
        <v>1</v>
      </c>
      <c r="F4141" s="16" t="n">
        <v>776</v>
      </c>
      <c r="G4141" s="16" t="n">
        <v>0.1</v>
      </c>
      <c r="H4141" s="16" t="s">
        <v>39</v>
      </c>
      <c r="I4141" s="16" t="s">
        <v>40</v>
      </c>
      <c r="J4141" s="16" t="n">
        <v>4</v>
      </c>
      <c r="K4141" s="16" t="n">
        <v>4</v>
      </c>
      <c r="L4141" s="16" t="s">
        <v>41</v>
      </c>
      <c r="M4141" s="18" t="n">
        <f aca="false">IF(ISNUMBER(B4141),B4141,IF(MID(B4141,3,1)="-",DATE(VALUE(RIGHT(B4141,4)),VALUE(MID(B4141,4,2)),VALUE(LEFT(B4141,2))),DATE(VALUE(LEFT(B4141,4)),VALUE(MID(B4141,6,2)),VALUE(RIGHT(B4141,2)))))</f>
        <v>45973</v>
      </c>
      <c r="N4141" s="16" t="n">
        <f aca="false">MONTH(M4141)</f>
        <v>11</v>
      </c>
      <c r="O4141" s="16" t="str">
        <f aca="false">PROPER(TRIM(H4141))</f>
        <v>Delhi</v>
      </c>
      <c r="P4141" s="16" t="str">
        <f aca="false">IFERROR(VLOOKUP(O4141,city_map!$A$2:$B$6,2,FALSE()),O4141)</f>
        <v>Delhi</v>
      </c>
      <c r="Q4141" s="16" t="n">
        <f aca="false">IF(ISNUMBER(F4141),F4141,VALUE(SUBSTITUTE(SUBSTITUTE(F4141,"₹",""),",","")))</f>
        <v>776</v>
      </c>
      <c r="R4141" s="16" t="n">
        <f aca="false">IF(E4141=99,1,E4141)</f>
        <v>1</v>
      </c>
      <c r="S4141" s="16" t="n">
        <f aca="false">IF(G4141="",0,G4141)</f>
        <v>0.1</v>
      </c>
      <c r="T4141" s="16" t="str">
        <f aca="false">IF(I4141="","Unknown",IF(I4141="upi","UPI",I4141))</f>
        <v>COD</v>
      </c>
      <c r="U4141" s="16" t="str">
        <f aca="false">IF(L4141="Yes","Y",IF(L4141="No","N",L4141))</f>
        <v>N</v>
      </c>
      <c r="V4141" s="19" t="n">
        <f aca="false">ROUND(R4141*Q4141*(1-S4141),2)</f>
        <v>698.4</v>
      </c>
      <c r="W4141" s="16" t="str">
        <f aca="false">_xlfn.XLOOKUP(D4141,products!$A$2:$A$61,products!$C$2:$C$61,"Not found")</f>
        <v>Home</v>
      </c>
    </row>
    <row r="4142" customFormat="false" ht="15" hidden="false" customHeight="false" outlineLevel="0" collapsed="false">
      <c r="A4142" s="16" t="s">
        <v>5526</v>
      </c>
      <c r="B4142" s="16" t="s">
        <v>5514</v>
      </c>
      <c r="C4142" s="16" t="s">
        <v>572</v>
      </c>
      <c r="D4142" s="16" t="s">
        <v>173</v>
      </c>
      <c r="E4142" s="16" t="n">
        <v>3</v>
      </c>
      <c r="F4142" s="16" t="n">
        <v>1254</v>
      </c>
      <c r="G4142" s="16" t="n">
        <v>0.1</v>
      </c>
      <c r="H4142" s="16" t="s">
        <v>46</v>
      </c>
      <c r="I4142" s="16" t="s">
        <v>60</v>
      </c>
      <c r="J4142" s="16" t="n">
        <v>5</v>
      </c>
      <c r="K4142" s="16" t="n">
        <v>2</v>
      </c>
      <c r="L4142" s="16" t="s">
        <v>57</v>
      </c>
      <c r="M4142" s="18" t="n">
        <f aca="false">IF(ISNUMBER(B4142),B4142,IF(MID(B4142,3,1)="-",DATE(VALUE(RIGHT(B4142,4)),VALUE(MID(B4142,4,2)),VALUE(LEFT(B4142,2))),DATE(VALUE(LEFT(B4142,4)),VALUE(MID(B4142,6,2)),VALUE(RIGHT(B4142,2)))))</f>
        <v>45973</v>
      </c>
      <c r="N4142" s="16" t="n">
        <f aca="false">MONTH(M4142)</f>
        <v>11</v>
      </c>
      <c r="O4142" s="16" t="str">
        <f aca="false">PROPER(TRIM(H4142))</f>
        <v>Chennai</v>
      </c>
      <c r="P4142" s="16" t="str">
        <f aca="false">IFERROR(VLOOKUP(O4142,city_map!$A$2:$B$6,2,FALSE()),O4142)</f>
        <v>Chennai</v>
      </c>
      <c r="Q4142" s="16" t="n">
        <f aca="false">IF(ISNUMBER(F4142),F4142,VALUE(SUBSTITUTE(SUBSTITUTE(F4142,"₹",""),",","")))</f>
        <v>1254</v>
      </c>
      <c r="R4142" s="16" t="n">
        <f aca="false">IF(E4142=99,1,E4142)</f>
        <v>3</v>
      </c>
      <c r="S4142" s="16" t="n">
        <f aca="false">IF(G4142="",0,G4142)</f>
        <v>0.1</v>
      </c>
      <c r="T4142" s="16" t="str">
        <f aca="false">IF(I4142="","Unknown",IF(I4142="upi","UPI",I4142))</f>
        <v>UPI</v>
      </c>
      <c r="U4142" s="16" t="str">
        <f aca="false">IF(L4142="Yes","Y",IF(L4142="No","N",L4142))</f>
        <v>Y</v>
      </c>
      <c r="V4142" s="19" t="n">
        <f aca="false">ROUND(R4142*Q4142*(1-S4142),2)</f>
        <v>3385.8</v>
      </c>
      <c r="W4142" s="16" t="str">
        <f aca="false">_xlfn.XLOOKUP(D4142,products!$A$2:$A$61,products!$C$2:$C$61,"Not found")</f>
        <v>Fashion</v>
      </c>
    </row>
    <row r="4143" customFormat="false" ht="15" hidden="false" customHeight="false" outlineLevel="0" collapsed="false">
      <c r="A4143" s="16" t="s">
        <v>5527</v>
      </c>
      <c r="B4143" s="16" t="s">
        <v>5514</v>
      </c>
      <c r="C4143" s="16" t="s">
        <v>1793</v>
      </c>
      <c r="D4143" s="16" t="s">
        <v>440</v>
      </c>
      <c r="E4143" s="16" t="n">
        <v>2</v>
      </c>
      <c r="F4143" s="16" t="s">
        <v>5528</v>
      </c>
      <c r="G4143" s="16" t="n">
        <v>0.15</v>
      </c>
      <c r="H4143" s="16" t="s">
        <v>70</v>
      </c>
      <c r="I4143" s="16" t="s">
        <v>100</v>
      </c>
      <c r="J4143" s="16" t="n">
        <v>9</v>
      </c>
      <c r="K4143" s="16" t="n">
        <v>3</v>
      </c>
      <c r="L4143" s="16" t="s">
        <v>41</v>
      </c>
      <c r="M4143" s="18" t="n">
        <f aca="false">IF(ISNUMBER(B4143),B4143,IF(MID(B4143,3,1)="-",DATE(VALUE(RIGHT(B4143,4)),VALUE(MID(B4143,4,2)),VALUE(LEFT(B4143,2))),DATE(VALUE(LEFT(B4143,4)),VALUE(MID(B4143,6,2)),VALUE(RIGHT(B4143,2)))))</f>
        <v>45973</v>
      </c>
      <c r="N4143" s="16" t="n">
        <f aca="false">MONTH(M4143)</f>
        <v>11</v>
      </c>
      <c r="O4143" s="16" t="str">
        <f aca="false">PROPER(TRIM(H4143))</f>
        <v>Pune</v>
      </c>
      <c r="P4143" s="16" t="str">
        <f aca="false">IFERROR(VLOOKUP(O4143,city_map!$A$2:$B$6,2,FALSE()),O4143)</f>
        <v>Pune</v>
      </c>
      <c r="Q4143" s="16" t="n">
        <f aca="false">IF(ISNUMBER(F4143),F4143,VALUE(SUBSTITUTE(SUBSTITUTE(F4143,"₹",""),",","")))</f>
        <v>1396</v>
      </c>
      <c r="R4143" s="16" t="n">
        <f aca="false">IF(E4143=99,1,E4143)</f>
        <v>2</v>
      </c>
      <c r="S4143" s="16" t="n">
        <f aca="false">IF(G4143="",0,G4143)</f>
        <v>0.15</v>
      </c>
      <c r="T4143" s="16" t="str">
        <f aca="false">IF(I4143="","Unknown",IF(I4143="upi","UPI",I4143))</f>
        <v>Net Banking</v>
      </c>
      <c r="U4143" s="16" t="str">
        <f aca="false">IF(L4143="Yes","Y",IF(L4143="No","N",L4143))</f>
        <v>N</v>
      </c>
      <c r="V4143" s="19" t="n">
        <f aca="false">ROUND(R4143*Q4143*(1-S4143),2)</f>
        <v>2373.2</v>
      </c>
      <c r="W4143" s="16" t="str">
        <f aca="false">_xlfn.XLOOKUP(D4143,products!$A$2:$A$61,products!$C$2:$C$61,"Not found")</f>
        <v>Home</v>
      </c>
    </row>
    <row r="4144" customFormat="false" ht="15" hidden="false" customHeight="false" outlineLevel="0" collapsed="false">
      <c r="A4144" s="16" t="s">
        <v>5529</v>
      </c>
      <c r="B4144" s="16" t="s">
        <v>5530</v>
      </c>
      <c r="C4144" s="16" t="s">
        <v>1205</v>
      </c>
      <c r="D4144" s="16" t="s">
        <v>393</v>
      </c>
      <c r="E4144" s="16" t="n">
        <v>2</v>
      </c>
      <c r="F4144" s="16" t="n">
        <v>495</v>
      </c>
      <c r="G4144" s="16" t="n">
        <v>0.3</v>
      </c>
      <c r="H4144" s="16" t="s">
        <v>130</v>
      </c>
      <c r="I4144" s="16" t="s">
        <v>60</v>
      </c>
      <c r="J4144" s="16" t="n">
        <v>4</v>
      </c>
      <c r="K4144" s="16" t="n">
        <v>2</v>
      </c>
      <c r="L4144" s="16" t="s">
        <v>41</v>
      </c>
      <c r="M4144" s="18" t="n">
        <f aca="false">IF(ISNUMBER(B4144),B4144,IF(MID(B4144,3,1)="-",DATE(VALUE(RIGHT(B4144,4)),VALUE(MID(B4144,4,2)),VALUE(LEFT(B4144,2))),DATE(VALUE(LEFT(B4144,4)),VALUE(MID(B4144,6,2)),VALUE(RIGHT(B4144,2)))))</f>
        <v>45974</v>
      </c>
      <c r="N4144" s="16" t="n">
        <f aca="false">MONTH(M4144)</f>
        <v>11</v>
      </c>
      <c r="O4144" s="16" t="str">
        <f aca="false">PROPER(TRIM(H4144))</f>
        <v>Bengaluru</v>
      </c>
      <c r="P4144" s="16" t="str">
        <f aca="false">IFERROR(VLOOKUP(O4144,city_map!$A$2:$B$6,2,FALSE()),O4144)</f>
        <v>Bengaluru</v>
      </c>
      <c r="Q4144" s="16" t="n">
        <f aca="false">IF(ISNUMBER(F4144),F4144,VALUE(SUBSTITUTE(SUBSTITUTE(F4144,"₹",""),",","")))</f>
        <v>495</v>
      </c>
      <c r="R4144" s="16" t="n">
        <f aca="false">IF(E4144=99,1,E4144)</f>
        <v>2</v>
      </c>
      <c r="S4144" s="16" t="n">
        <f aca="false">IF(G4144="",0,G4144)</f>
        <v>0.3</v>
      </c>
      <c r="T4144" s="16" t="str">
        <f aca="false">IF(I4144="","Unknown",IF(I4144="upi","UPI",I4144))</f>
        <v>UPI</v>
      </c>
      <c r="U4144" s="16" t="str">
        <f aca="false">IF(L4144="Yes","Y",IF(L4144="No","N",L4144))</f>
        <v>N</v>
      </c>
      <c r="V4144" s="19" t="n">
        <f aca="false">ROUND(R4144*Q4144*(1-S4144),2)</f>
        <v>693</v>
      </c>
      <c r="W4144" s="16" t="str">
        <f aca="false">_xlfn.XLOOKUP(D4144,products!$A$2:$A$61,products!$C$2:$C$61,"Not found")</f>
        <v>Fashion</v>
      </c>
    </row>
    <row r="4145" customFormat="false" ht="15" hidden="false" customHeight="false" outlineLevel="0" collapsed="false">
      <c r="A4145" s="16" t="s">
        <v>5531</v>
      </c>
      <c r="B4145" s="16" t="s">
        <v>5530</v>
      </c>
      <c r="C4145" s="16" t="s">
        <v>1629</v>
      </c>
      <c r="D4145" s="16" t="s">
        <v>66</v>
      </c>
      <c r="E4145" s="16" t="n">
        <v>2</v>
      </c>
      <c r="F4145" s="16" t="n">
        <v>15447</v>
      </c>
      <c r="G4145" s="16" t="n">
        <v>0.25</v>
      </c>
      <c r="H4145" s="16" t="s">
        <v>67</v>
      </c>
      <c r="I4145" s="16" t="s">
        <v>40</v>
      </c>
      <c r="J4145" s="16" t="n">
        <v>5</v>
      </c>
      <c r="K4145" s="16" t="n">
        <v>5</v>
      </c>
      <c r="L4145" s="16" t="s">
        <v>41</v>
      </c>
      <c r="M4145" s="18" t="n">
        <f aca="false">IF(ISNUMBER(B4145),B4145,IF(MID(B4145,3,1)="-",DATE(VALUE(RIGHT(B4145,4)),VALUE(MID(B4145,4,2)),VALUE(LEFT(B4145,2))),DATE(VALUE(LEFT(B4145,4)),VALUE(MID(B4145,6,2)),VALUE(RIGHT(B4145,2)))))</f>
        <v>45974</v>
      </c>
      <c r="N4145" s="16" t="n">
        <f aca="false">MONTH(M4145)</f>
        <v>11</v>
      </c>
      <c r="O4145" s="16" t="str">
        <f aca="false">PROPER(TRIM(H4145))</f>
        <v>Kolkata</v>
      </c>
      <c r="P4145" s="16" t="str">
        <f aca="false">IFERROR(VLOOKUP(O4145,city_map!$A$2:$B$6,2,FALSE()),O4145)</f>
        <v>Kolkata</v>
      </c>
      <c r="Q4145" s="16" t="n">
        <f aca="false">IF(ISNUMBER(F4145),F4145,VALUE(SUBSTITUTE(SUBSTITUTE(F4145,"₹",""),",","")))</f>
        <v>15447</v>
      </c>
      <c r="R4145" s="16" t="n">
        <f aca="false">IF(E4145=99,1,E4145)</f>
        <v>2</v>
      </c>
      <c r="S4145" s="16" t="n">
        <f aca="false">IF(G4145="",0,G4145)</f>
        <v>0.25</v>
      </c>
      <c r="T4145" s="16" t="str">
        <f aca="false">IF(I4145="","Unknown",IF(I4145="upi","UPI",I4145))</f>
        <v>COD</v>
      </c>
      <c r="U4145" s="16" t="str">
        <f aca="false">IF(L4145="Yes","Y",IF(L4145="No","N",L4145))</f>
        <v>N</v>
      </c>
      <c r="V4145" s="19" t="n">
        <f aca="false">ROUND(R4145*Q4145*(1-S4145),2)</f>
        <v>23170.5</v>
      </c>
      <c r="W4145" s="16" t="str">
        <f aca="false">_xlfn.XLOOKUP(D4145,products!$A$2:$A$61,products!$C$2:$C$61,"Not found")</f>
        <v>Electronics</v>
      </c>
    </row>
    <row r="4146" customFormat="false" ht="15" hidden="false" customHeight="false" outlineLevel="0" collapsed="false">
      <c r="A4146" s="16" t="s">
        <v>5532</v>
      </c>
      <c r="B4146" s="16" t="s">
        <v>5530</v>
      </c>
      <c r="C4146" s="16" t="s">
        <v>278</v>
      </c>
      <c r="D4146" s="16" t="s">
        <v>99</v>
      </c>
      <c r="E4146" s="16" t="n">
        <v>4</v>
      </c>
      <c r="F4146" s="16" t="n">
        <v>681</v>
      </c>
      <c r="G4146" s="16" t="n">
        <v>0.1</v>
      </c>
      <c r="H4146" s="16" t="s">
        <v>208</v>
      </c>
      <c r="I4146" s="16" t="s">
        <v>47</v>
      </c>
      <c r="J4146" s="16" t="n">
        <v>5</v>
      </c>
      <c r="K4146" s="16" t="n">
        <v>1</v>
      </c>
      <c r="L4146" s="16" t="s">
        <v>57</v>
      </c>
      <c r="M4146" s="18" t="n">
        <f aca="false">IF(ISNUMBER(B4146),B4146,IF(MID(B4146,3,1)="-",DATE(VALUE(RIGHT(B4146,4)),VALUE(MID(B4146,4,2)),VALUE(LEFT(B4146,2))),DATE(VALUE(LEFT(B4146,4)),VALUE(MID(B4146,6,2)),VALUE(RIGHT(B4146,2)))))</f>
        <v>45974</v>
      </c>
      <c r="N4146" s="16" t="n">
        <f aca="false">MONTH(M4146)</f>
        <v>11</v>
      </c>
      <c r="O4146" s="16" t="str">
        <f aca="false">PROPER(TRIM(H4146))</f>
        <v>Jaipur</v>
      </c>
      <c r="P4146" s="16" t="str">
        <f aca="false">IFERROR(VLOOKUP(O4146,city_map!$A$2:$B$6,2,FALSE()),O4146)</f>
        <v>Jaipur</v>
      </c>
      <c r="Q4146" s="16" t="n">
        <f aca="false">IF(ISNUMBER(F4146),F4146,VALUE(SUBSTITUTE(SUBSTITUTE(F4146,"₹",""),",","")))</f>
        <v>681</v>
      </c>
      <c r="R4146" s="16" t="n">
        <f aca="false">IF(E4146=99,1,E4146)</f>
        <v>4</v>
      </c>
      <c r="S4146" s="16" t="n">
        <f aca="false">IF(G4146="",0,G4146)</f>
        <v>0.1</v>
      </c>
      <c r="T4146" s="16" t="str">
        <f aca="false">IF(I4146="","Unknown",IF(I4146="upi","UPI",I4146))</f>
        <v>Debit Card</v>
      </c>
      <c r="U4146" s="16" t="str">
        <f aca="false">IF(L4146="Yes","Y",IF(L4146="No","N",L4146))</f>
        <v>Y</v>
      </c>
      <c r="V4146" s="19" t="n">
        <f aca="false">ROUND(R4146*Q4146*(1-S4146),2)</f>
        <v>2451.6</v>
      </c>
      <c r="W4146" s="16" t="str">
        <f aca="false">_xlfn.XLOOKUP(D4146,products!$A$2:$A$61,products!$C$2:$C$61,"Not found")</f>
        <v>Fashion</v>
      </c>
    </row>
    <row r="4147" customFormat="false" ht="15" hidden="false" customHeight="false" outlineLevel="0" collapsed="false">
      <c r="A4147" s="16" t="s">
        <v>5533</v>
      </c>
      <c r="B4147" s="16" t="s">
        <v>5530</v>
      </c>
      <c r="C4147" s="16" t="s">
        <v>1172</v>
      </c>
      <c r="D4147" s="16" t="s">
        <v>232</v>
      </c>
      <c r="E4147" s="16" t="n">
        <v>3</v>
      </c>
      <c r="F4147" s="16" t="n">
        <v>2023</v>
      </c>
      <c r="G4147" s="16" t="n">
        <v>0.4</v>
      </c>
      <c r="H4147" s="16" t="s">
        <v>208</v>
      </c>
      <c r="I4147" s="16" t="s">
        <v>47</v>
      </c>
      <c r="J4147" s="16" t="n">
        <v>6</v>
      </c>
      <c r="K4147" s="16" t="n">
        <v>5</v>
      </c>
      <c r="L4147" s="16" t="s">
        <v>41</v>
      </c>
      <c r="M4147" s="18" t="n">
        <f aca="false">IF(ISNUMBER(B4147),B4147,IF(MID(B4147,3,1)="-",DATE(VALUE(RIGHT(B4147,4)),VALUE(MID(B4147,4,2)),VALUE(LEFT(B4147,2))),DATE(VALUE(LEFT(B4147,4)),VALUE(MID(B4147,6,2)),VALUE(RIGHT(B4147,2)))))</f>
        <v>45974</v>
      </c>
      <c r="N4147" s="16" t="n">
        <f aca="false">MONTH(M4147)</f>
        <v>11</v>
      </c>
      <c r="O4147" s="16" t="str">
        <f aca="false">PROPER(TRIM(H4147))</f>
        <v>Jaipur</v>
      </c>
      <c r="P4147" s="16" t="str">
        <f aca="false">IFERROR(VLOOKUP(O4147,city_map!$A$2:$B$6,2,FALSE()),O4147)</f>
        <v>Jaipur</v>
      </c>
      <c r="Q4147" s="16" t="n">
        <f aca="false">IF(ISNUMBER(F4147),F4147,VALUE(SUBSTITUTE(SUBSTITUTE(F4147,"₹",""),",","")))</f>
        <v>2023</v>
      </c>
      <c r="R4147" s="16" t="n">
        <f aca="false">IF(E4147=99,1,E4147)</f>
        <v>3</v>
      </c>
      <c r="S4147" s="16" t="n">
        <f aca="false">IF(G4147="",0,G4147)</f>
        <v>0.4</v>
      </c>
      <c r="T4147" s="16" t="str">
        <f aca="false">IF(I4147="","Unknown",IF(I4147="upi","UPI",I4147))</f>
        <v>Debit Card</v>
      </c>
      <c r="U4147" s="16" t="str">
        <f aca="false">IF(L4147="Yes","Y",IF(L4147="No","N",L4147))</f>
        <v>N</v>
      </c>
      <c r="V4147" s="19" t="n">
        <f aca="false">ROUND(R4147*Q4147*(1-S4147),2)</f>
        <v>3641.4</v>
      </c>
      <c r="W4147" s="16" t="str">
        <f aca="false">_xlfn.XLOOKUP(D4147,products!$A$2:$A$61,products!$C$2:$C$61,"Not found")</f>
        <v>Electronics</v>
      </c>
    </row>
    <row r="4148" customFormat="false" ht="15" hidden="false" customHeight="false" outlineLevel="0" collapsed="false">
      <c r="A4148" s="16" t="s">
        <v>5534</v>
      </c>
      <c r="B4148" s="16" t="s">
        <v>5530</v>
      </c>
      <c r="C4148" s="16" t="s">
        <v>448</v>
      </c>
      <c r="D4148" s="16" t="s">
        <v>451</v>
      </c>
      <c r="E4148" s="16" t="n">
        <v>4</v>
      </c>
      <c r="F4148" s="16" t="n">
        <v>1348</v>
      </c>
      <c r="G4148" s="16" t="n">
        <v>0.1</v>
      </c>
      <c r="H4148" s="16" t="s">
        <v>89</v>
      </c>
      <c r="I4148" s="16" t="s">
        <v>40</v>
      </c>
      <c r="J4148" s="16" t="n">
        <v>5</v>
      </c>
      <c r="K4148" s="16" t="n">
        <v>3</v>
      </c>
      <c r="L4148" s="16" t="s">
        <v>41</v>
      </c>
      <c r="M4148" s="18" t="n">
        <f aca="false">IF(ISNUMBER(B4148),B4148,IF(MID(B4148,3,1)="-",DATE(VALUE(RIGHT(B4148,4)),VALUE(MID(B4148,4,2)),VALUE(LEFT(B4148,2))),DATE(VALUE(LEFT(B4148,4)),VALUE(MID(B4148,6,2)),VALUE(RIGHT(B4148,2)))))</f>
        <v>45974</v>
      </c>
      <c r="N4148" s="16" t="n">
        <f aca="false">MONTH(M4148)</f>
        <v>11</v>
      </c>
      <c r="O4148" s="16" t="str">
        <f aca="false">PROPER(TRIM(H4148))</f>
        <v>Ahmedabad</v>
      </c>
      <c r="P4148" s="16" t="str">
        <f aca="false">IFERROR(VLOOKUP(O4148,city_map!$A$2:$B$6,2,FALSE()),O4148)</f>
        <v>Ahmedabad</v>
      </c>
      <c r="Q4148" s="16" t="n">
        <f aca="false">IF(ISNUMBER(F4148),F4148,VALUE(SUBSTITUTE(SUBSTITUTE(F4148,"₹",""),",","")))</f>
        <v>1348</v>
      </c>
      <c r="R4148" s="16" t="n">
        <f aca="false">IF(E4148=99,1,E4148)</f>
        <v>4</v>
      </c>
      <c r="S4148" s="16" t="n">
        <f aca="false">IF(G4148="",0,G4148)</f>
        <v>0.1</v>
      </c>
      <c r="T4148" s="16" t="str">
        <f aca="false">IF(I4148="","Unknown",IF(I4148="upi","UPI",I4148))</f>
        <v>COD</v>
      </c>
      <c r="U4148" s="16" t="str">
        <f aca="false">IF(L4148="Yes","Y",IF(L4148="No","N",L4148))</f>
        <v>N</v>
      </c>
      <c r="V4148" s="19" t="n">
        <f aca="false">ROUND(R4148*Q4148*(1-S4148),2)</f>
        <v>4852.8</v>
      </c>
      <c r="W4148" s="16" t="str">
        <f aca="false">_xlfn.XLOOKUP(D4148,products!$A$2:$A$61,products!$C$2:$C$61,"Not found")</f>
        <v>Beauty</v>
      </c>
    </row>
    <row r="4149" customFormat="false" ht="15" hidden="false" customHeight="false" outlineLevel="0" collapsed="false">
      <c r="A4149" s="16" t="s">
        <v>5535</v>
      </c>
      <c r="B4149" s="16" t="s">
        <v>5530</v>
      </c>
      <c r="C4149" s="16" t="s">
        <v>444</v>
      </c>
      <c r="D4149" s="16" t="s">
        <v>219</v>
      </c>
      <c r="E4149" s="16" t="n">
        <v>3</v>
      </c>
      <c r="F4149" s="16" t="n">
        <v>1237</v>
      </c>
      <c r="G4149" s="16" t="n">
        <v>0.1</v>
      </c>
      <c r="H4149" s="16" t="s">
        <v>39</v>
      </c>
      <c r="I4149" s="16" t="s">
        <v>71</v>
      </c>
      <c r="J4149" s="16" t="n">
        <v>4</v>
      </c>
      <c r="K4149" s="16" t="n">
        <v>3</v>
      </c>
      <c r="L4149" s="16" t="s">
        <v>41</v>
      </c>
      <c r="M4149" s="18" t="n">
        <f aca="false">IF(ISNUMBER(B4149),B4149,IF(MID(B4149,3,1)="-",DATE(VALUE(RIGHT(B4149,4)),VALUE(MID(B4149,4,2)),VALUE(LEFT(B4149,2))),DATE(VALUE(LEFT(B4149,4)),VALUE(MID(B4149,6,2)),VALUE(RIGHT(B4149,2)))))</f>
        <v>45974</v>
      </c>
      <c r="N4149" s="16" t="n">
        <f aca="false">MONTH(M4149)</f>
        <v>11</v>
      </c>
      <c r="O4149" s="16" t="str">
        <f aca="false">PROPER(TRIM(H4149))</f>
        <v>Delhi</v>
      </c>
      <c r="P4149" s="16" t="str">
        <f aca="false">IFERROR(VLOOKUP(O4149,city_map!$A$2:$B$6,2,FALSE()),O4149)</f>
        <v>Delhi</v>
      </c>
      <c r="Q4149" s="16" t="n">
        <f aca="false">IF(ISNUMBER(F4149),F4149,VALUE(SUBSTITUTE(SUBSTITUTE(F4149,"₹",""),",","")))</f>
        <v>1237</v>
      </c>
      <c r="R4149" s="16" t="n">
        <f aca="false">IF(E4149=99,1,E4149)</f>
        <v>3</v>
      </c>
      <c r="S4149" s="16" t="n">
        <f aca="false">IF(G4149="",0,G4149)</f>
        <v>0.1</v>
      </c>
      <c r="T4149" s="16" t="str">
        <f aca="false">IF(I4149="","Unknown",IF(I4149="upi","UPI",I4149))</f>
        <v>Credit Card</v>
      </c>
      <c r="U4149" s="16" t="str">
        <f aca="false">IF(L4149="Yes","Y",IF(L4149="No","N",L4149))</f>
        <v>N</v>
      </c>
      <c r="V4149" s="19" t="n">
        <f aca="false">ROUND(R4149*Q4149*(1-S4149),2)</f>
        <v>3339.9</v>
      </c>
      <c r="W4149" s="16" t="str">
        <f aca="false">_xlfn.XLOOKUP(D4149,products!$A$2:$A$61,products!$C$2:$C$61,"Not found")</f>
        <v>Electronics</v>
      </c>
    </row>
    <row r="4150" customFormat="false" ht="15" hidden="false" customHeight="false" outlineLevel="0" collapsed="false">
      <c r="A4150" s="16" t="s">
        <v>5536</v>
      </c>
      <c r="B4150" s="16" t="s">
        <v>5530</v>
      </c>
      <c r="C4150" s="16" t="s">
        <v>1634</v>
      </c>
      <c r="D4150" s="16" t="s">
        <v>55</v>
      </c>
      <c r="E4150" s="16" t="n">
        <v>1</v>
      </c>
      <c r="F4150" s="16" t="n">
        <v>2049</v>
      </c>
      <c r="G4150" s="16" t="n">
        <v>0.1</v>
      </c>
      <c r="H4150" s="16" t="s">
        <v>130</v>
      </c>
      <c r="I4150" s="16" t="s">
        <v>40</v>
      </c>
      <c r="J4150" s="16" t="n">
        <v>5</v>
      </c>
      <c r="K4150" s="16" t="n">
        <v>4</v>
      </c>
      <c r="L4150" s="16" t="s">
        <v>41</v>
      </c>
      <c r="M4150" s="18" t="n">
        <f aca="false">IF(ISNUMBER(B4150),B4150,IF(MID(B4150,3,1)="-",DATE(VALUE(RIGHT(B4150,4)),VALUE(MID(B4150,4,2)),VALUE(LEFT(B4150,2))),DATE(VALUE(LEFT(B4150,4)),VALUE(MID(B4150,6,2)),VALUE(RIGHT(B4150,2)))))</f>
        <v>45974</v>
      </c>
      <c r="N4150" s="16" t="n">
        <f aca="false">MONTH(M4150)</f>
        <v>11</v>
      </c>
      <c r="O4150" s="16" t="str">
        <f aca="false">PROPER(TRIM(H4150))</f>
        <v>Bengaluru</v>
      </c>
      <c r="P4150" s="16" t="str">
        <f aca="false">IFERROR(VLOOKUP(O4150,city_map!$A$2:$B$6,2,FALSE()),O4150)</f>
        <v>Bengaluru</v>
      </c>
      <c r="Q4150" s="16" t="n">
        <f aca="false">IF(ISNUMBER(F4150),F4150,VALUE(SUBSTITUTE(SUBSTITUTE(F4150,"₹",""),",","")))</f>
        <v>2049</v>
      </c>
      <c r="R4150" s="16" t="n">
        <f aca="false">IF(E4150=99,1,E4150)</f>
        <v>1</v>
      </c>
      <c r="S4150" s="16" t="n">
        <f aca="false">IF(G4150="",0,G4150)</f>
        <v>0.1</v>
      </c>
      <c r="T4150" s="16" t="str">
        <f aca="false">IF(I4150="","Unknown",IF(I4150="upi","UPI",I4150))</f>
        <v>COD</v>
      </c>
      <c r="U4150" s="16" t="str">
        <f aca="false">IF(L4150="Yes","Y",IF(L4150="No","N",L4150))</f>
        <v>N</v>
      </c>
      <c r="V4150" s="19" t="n">
        <f aca="false">ROUND(R4150*Q4150*(1-S4150),2)</f>
        <v>1844.1</v>
      </c>
      <c r="W4150" s="16" t="str">
        <f aca="false">_xlfn.XLOOKUP(D4150,products!$A$2:$A$61,products!$C$2:$C$61,"Not found")</f>
        <v>Home</v>
      </c>
    </row>
    <row r="4151" customFormat="false" ht="15" hidden="false" customHeight="false" outlineLevel="0" collapsed="false">
      <c r="A4151" s="16" t="s">
        <v>5537</v>
      </c>
      <c r="B4151" s="16" t="s">
        <v>5530</v>
      </c>
      <c r="C4151" s="16" t="s">
        <v>2166</v>
      </c>
      <c r="D4151" s="16" t="s">
        <v>142</v>
      </c>
      <c r="E4151" s="16" t="n">
        <v>3</v>
      </c>
      <c r="F4151" s="16" t="n">
        <v>627</v>
      </c>
      <c r="G4151" s="16" t="n">
        <v>0.4</v>
      </c>
      <c r="H4151" s="16" t="s">
        <v>70</v>
      </c>
      <c r="I4151" s="16" t="s">
        <v>47</v>
      </c>
      <c r="J4151" s="16" t="n">
        <v>9</v>
      </c>
      <c r="K4151" s="16" t="n">
        <v>2</v>
      </c>
      <c r="L4151" s="16" t="s">
        <v>57</v>
      </c>
      <c r="M4151" s="18" t="n">
        <f aca="false">IF(ISNUMBER(B4151),B4151,IF(MID(B4151,3,1)="-",DATE(VALUE(RIGHT(B4151,4)),VALUE(MID(B4151,4,2)),VALUE(LEFT(B4151,2))),DATE(VALUE(LEFT(B4151,4)),VALUE(MID(B4151,6,2)),VALUE(RIGHT(B4151,2)))))</f>
        <v>45974</v>
      </c>
      <c r="N4151" s="16" t="n">
        <f aca="false">MONTH(M4151)</f>
        <v>11</v>
      </c>
      <c r="O4151" s="16" t="str">
        <f aca="false">PROPER(TRIM(H4151))</f>
        <v>Pune</v>
      </c>
      <c r="P4151" s="16" t="str">
        <f aca="false">IFERROR(VLOOKUP(O4151,city_map!$A$2:$B$6,2,FALSE()),O4151)</f>
        <v>Pune</v>
      </c>
      <c r="Q4151" s="16" t="n">
        <f aca="false">IF(ISNUMBER(F4151),F4151,VALUE(SUBSTITUTE(SUBSTITUTE(F4151,"₹",""),",","")))</f>
        <v>627</v>
      </c>
      <c r="R4151" s="16" t="n">
        <f aca="false">IF(E4151=99,1,E4151)</f>
        <v>3</v>
      </c>
      <c r="S4151" s="16" t="n">
        <f aca="false">IF(G4151="",0,G4151)</f>
        <v>0.4</v>
      </c>
      <c r="T4151" s="16" t="str">
        <f aca="false">IF(I4151="","Unknown",IF(I4151="upi","UPI",I4151))</f>
        <v>Debit Card</v>
      </c>
      <c r="U4151" s="16" t="str">
        <f aca="false">IF(L4151="Yes","Y",IF(L4151="No","N",L4151))</f>
        <v>Y</v>
      </c>
      <c r="V4151" s="19" t="n">
        <f aca="false">ROUND(R4151*Q4151*(1-S4151),2)</f>
        <v>1128.6</v>
      </c>
      <c r="W4151" s="16" t="str">
        <f aca="false">_xlfn.XLOOKUP(D4151,products!$A$2:$A$61,products!$C$2:$C$61,"Not found")</f>
        <v>Home</v>
      </c>
    </row>
    <row r="4152" customFormat="false" ht="15" hidden="false" customHeight="false" outlineLevel="0" collapsed="false">
      <c r="A4152" s="16" t="s">
        <v>5538</v>
      </c>
      <c r="B4152" s="16" t="s">
        <v>5530</v>
      </c>
      <c r="C4152" s="16" t="s">
        <v>1106</v>
      </c>
      <c r="D4152" s="16" t="s">
        <v>211</v>
      </c>
      <c r="E4152" s="16" t="n">
        <v>2</v>
      </c>
      <c r="F4152" s="16" t="n">
        <v>1323</v>
      </c>
      <c r="G4152" s="16" t="n">
        <v>0.2</v>
      </c>
      <c r="H4152" s="16" t="s">
        <v>70</v>
      </c>
      <c r="I4152" s="16" t="s">
        <v>40</v>
      </c>
      <c r="J4152" s="16" t="n">
        <v>5</v>
      </c>
      <c r="K4152" s="16" t="n">
        <v>5</v>
      </c>
      <c r="L4152" s="16" t="s">
        <v>41</v>
      </c>
      <c r="M4152" s="18" t="n">
        <f aca="false">IF(ISNUMBER(B4152),B4152,IF(MID(B4152,3,1)="-",DATE(VALUE(RIGHT(B4152,4)),VALUE(MID(B4152,4,2)),VALUE(LEFT(B4152,2))),DATE(VALUE(LEFT(B4152,4)),VALUE(MID(B4152,6,2)),VALUE(RIGHT(B4152,2)))))</f>
        <v>45974</v>
      </c>
      <c r="N4152" s="16" t="n">
        <f aca="false">MONTH(M4152)</f>
        <v>11</v>
      </c>
      <c r="O4152" s="16" t="str">
        <f aca="false">PROPER(TRIM(H4152))</f>
        <v>Pune</v>
      </c>
      <c r="P4152" s="16" t="str">
        <f aca="false">IFERROR(VLOOKUP(O4152,city_map!$A$2:$B$6,2,FALSE()),O4152)</f>
        <v>Pune</v>
      </c>
      <c r="Q4152" s="16" t="n">
        <f aca="false">IF(ISNUMBER(F4152),F4152,VALUE(SUBSTITUTE(SUBSTITUTE(F4152,"₹",""),",","")))</f>
        <v>1323</v>
      </c>
      <c r="R4152" s="16" t="n">
        <f aca="false">IF(E4152=99,1,E4152)</f>
        <v>2</v>
      </c>
      <c r="S4152" s="16" t="n">
        <f aca="false">IF(G4152="",0,G4152)</f>
        <v>0.2</v>
      </c>
      <c r="T4152" s="16" t="str">
        <f aca="false">IF(I4152="","Unknown",IF(I4152="upi","UPI",I4152))</f>
        <v>COD</v>
      </c>
      <c r="U4152" s="16" t="str">
        <f aca="false">IF(L4152="Yes","Y",IF(L4152="No","N",L4152))</f>
        <v>N</v>
      </c>
      <c r="V4152" s="19" t="n">
        <f aca="false">ROUND(R4152*Q4152*(1-S4152),2)</f>
        <v>2116.8</v>
      </c>
      <c r="W4152" s="16" t="str">
        <f aca="false">_xlfn.XLOOKUP(D4152,products!$A$2:$A$61,products!$C$2:$C$61,"Not found")</f>
        <v>Fashion</v>
      </c>
    </row>
    <row r="4153" customFormat="false" ht="15" hidden="false" customHeight="false" outlineLevel="0" collapsed="false">
      <c r="A4153" s="16" t="s">
        <v>5539</v>
      </c>
      <c r="B4153" s="16" t="s">
        <v>5530</v>
      </c>
      <c r="C4153" s="16" t="s">
        <v>76</v>
      </c>
      <c r="D4153" s="16" t="s">
        <v>74</v>
      </c>
      <c r="E4153" s="16" t="n">
        <v>2</v>
      </c>
      <c r="F4153" s="16" t="n">
        <v>18968</v>
      </c>
      <c r="G4153" s="16" t="n">
        <v>0.3</v>
      </c>
      <c r="H4153" s="16" t="s">
        <v>46</v>
      </c>
      <c r="I4153" s="16" t="s">
        <v>60</v>
      </c>
      <c r="J4153" s="16" t="n">
        <v>4</v>
      </c>
      <c r="K4153" s="16" t="n">
        <v>4</v>
      </c>
      <c r="L4153" s="16" t="s">
        <v>41</v>
      </c>
      <c r="M4153" s="18" t="n">
        <f aca="false">IF(ISNUMBER(B4153),B4153,IF(MID(B4153,3,1)="-",DATE(VALUE(RIGHT(B4153,4)),VALUE(MID(B4153,4,2)),VALUE(LEFT(B4153,2))),DATE(VALUE(LEFT(B4153,4)),VALUE(MID(B4153,6,2)),VALUE(RIGHT(B4153,2)))))</f>
        <v>45974</v>
      </c>
      <c r="N4153" s="16" t="n">
        <f aca="false">MONTH(M4153)</f>
        <v>11</v>
      </c>
      <c r="O4153" s="16" t="str">
        <f aca="false">PROPER(TRIM(H4153))</f>
        <v>Chennai</v>
      </c>
      <c r="P4153" s="16" t="str">
        <f aca="false">IFERROR(VLOOKUP(O4153,city_map!$A$2:$B$6,2,FALSE()),O4153)</f>
        <v>Chennai</v>
      </c>
      <c r="Q4153" s="16" t="n">
        <f aca="false">IF(ISNUMBER(F4153),F4153,VALUE(SUBSTITUTE(SUBSTITUTE(F4153,"₹",""),",","")))</f>
        <v>18968</v>
      </c>
      <c r="R4153" s="16" t="n">
        <f aca="false">IF(E4153=99,1,E4153)</f>
        <v>2</v>
      </c>
      <c r="S4153" s="16" t="n">
        <f aca="false">IF(G4153="",0,G4153)</f>
        <v>0.3</v>
      </c>
      <c r="T4153" s="16" t="str">
        <f aca="false">IF(I4153="","Unknown",IF(I4153="upi","UPI",I4153))</f>
        <v>UPI</v>
      </c>
      <c r="U4153" s="16" t="str">
        <f aca="false">IF(L4153="Yes","Y",IF(L4153="No","N",L4153))</f>
        <v>N</v>
      </c>
      <c r="V4153" s="19" t="n">
        <f aca="false">ROUND(R4153*Q4153*(1-S4153),2)</f>
        <v>26555.2</v>
      </c>
      <c r="W4153" s="16" t="str">
        <f aca="false">_xlfn.XLOOKUP(D4153,products!$A$2:$A$61,products!$C$2:$C$61,"Not found")</f>
        <v>Electronics</v>
      </c>
    </row>
    <row r="4154" customFormat="false" ht="15" hidden="false" customHeight="false" outlineLevel="0" collapsed="false">
      <c r="A4154" s="16" t="s">
        <v>5540</v>
      </c>
      <c r="B4154" s="16" t="s">
        <v>5530</v>
      </c>
      <c r="C4154" s="16" t="s">
        <v>1600</v>
      </c>
      <c r="D4154" s="16" t="s">
        <v>126</v>
      </c>
      <c r="E4154" s="16" t="n">
        <v>1</v>
      </c>
      <c r="F4154" s="16" t="n">
        <v>408</v>
      </c>
      <c r="G4154" s="16" t="n">
        <v>0.1</v>
      </c>
      <c r="H4154" s="16" t="s">
        <v>81</v>
      </c>
      <c r="I4154" s="16" t="s">
        <v>60</v>
      </c>
      <c r="J4154" s="16" t="n">
        <v>3</v>
      </c>
      <c r="K4154" s="16" t="n">
        <v>4</v>
      </c>
      <c r="L4154" s="16" t="s">
        <v>41</v>
      </c>
      <c r="M4154" s="18" t="n">
        <f aca="false">IF(ISNUMBER(B4154),B4154,IF(MID(B4154,3,1)="-",DATE(VALUE(RIGHT(B4154,4)),VALUE(MID(B4154,4,2)),VALUE(LEFT(B4154,2))),DATE(VALUE(LEFT(B4154,4)),VALUE(MID(B4154,6,2)),VALUE(RIGHT(B4154,2)))))</f>
        <v>45974</v>
      </c>
      <c r="N4154" s="16" t="n">
        <f aca="false">MONTH(M4154)</f>
        <v>11</v>
      </c>
      <c r="O4154" s="16" t="str">
        <f aca="false">PROPER(TRIM(H4154))</f>
        <v>Hyderabad</v>
      </c>
      <c r="P4154" s="16" t="str">
        <f aca="false">IFERROR(VLOOKUP(O4154,city_map!$A$2:$B$6,2,FALSE()),O4154)</f>
        <v>Hyderabad</v>
      </c>
      <c r="Q4154" s="16" t="n">
        <f aca="false">IF(ISNUMBER(F4154),F4154,VALUE(SUBSTITUTE(SUBSTITUTE(F4154,"₹",""),",","")))</f>
        <v>408</v>
      </c>
      <c r="R4154" s="16" t="n">
        <f aca="false">IF(E4154=99,1,E4154)</f>
        <v>1</v>
      </c>
      <c r="S4154" s="16" t="n">
        <f aca="false">IF(G4154="",0,G4154)</f>
        <v>0.1</v>
      </c>
      <c r="T4154" s="16" t="str">
        <f aca="false">IF(I4154="","Unknown",IF(I4154="upi","UPI",I4154))</f>
        <v>UPI</v>
      </c>
      <c r="U4154" s="16" t="str">
        <f aca="false">IF(L4154="Yes","Y",IF(L4154="No","N",L4154))</f>
        <v>N</v>
      </c>
      <c r="V4154" s="19" t="n">
        <f aca="false">ROUND(R4154*Q4154*(1-S4154),2)</f>
        <v>367.2</v>
      </c>
      <c r="W4154" s="16" t="str">
        <f aca="false">_xlfn.XLOOKUP(D4154,products!$A$2:$A$61,products!$C$2:$C$61,"Not found")</f>
        <v>Home</v>
      </c>
    </row>
    <row r="4155" customFormat="false" ht="15" hidden="false" customHeight="false" outlineLevel="0" collapsed="false">
      <c r="A4155" s="16" t="s">
        <v>5541</v>
      </c>
      <c r="B4155" s="16" t="s">
        <v>5530</v>
      </c>
      <c r="C4155" s="16" t="s">
        <v>2076</v>
      </c>
      <c r="D4155" s="16" t="s">
        <v>149</v>
      </c>
      <c r="E4155" s="16" t="n">
        <v>3</v>
      </c>
      <c r="F4155" s="16" t="n">
        <v>1608</v>
      </c>
      <c r="G4155" s="16" t="n">
        <v>0.3</v>
      </c>
      <c r="H4155" s="16" t="s">
        <v>46</v>
      </c>
      <c r="I4155" s="16" t="s">
        <v>60</v>
      </c>
      <c r="J4155" s="16" t="n">
        <v>6</v>
      </c>
      <c r="K4155" s="16" t="n">
        <v>3</v>
      </c>
      <c r="L4155" s="16" t="s">
        <v>57</v>
      </c>
      <c r="M4155" s="18" t="n">
        <f aca="false">IF(ISNUMBER(B4155),B4155,IF(MID(B4155,3,1)="-",DATE(VALUE(RIGHT(B4155,4)),VALUE(MID(B4155,4,2)),VALUE(LEFT(B4155,2))),DATE(VALUE(LEFT(B4155,4)),VALUE(MID(B4155,6,2)),VALUE(RIGHT(B4155,2)))))</f>
        <v>45974</v>
      </c>
      <c r="N4155" s="16" t="n">
        <f aca="false">MONTH(M4155)</f>
        <v>11</v>
      </c>
      <c r="O4155" s="16" t="str">
        <f aca="false">PROPER(TRIM(H4155))</f>
        <v>Chennai</v>
      </c>
      <c r="P4155" s="16" t="str">
        <f aca="false">IFERROR(VLOOKUP(O4155,city_map!$A$2:$B$6,2,FALSE()),O4155)</f>
        <v>Chennai</v>
      </c>
      <c r="Q4155" s="16" t="n">
        <f aca="false">IF(ISNUMBER(F4155),F4155,VALUE(SUBSTITUTE(SUBSTITUTE(F4155,"₹",""),",","")))</f>
        <v>1608</v>
      </c>
      <c r="R4155" s="16" t="n">
        <f aca="false">IF(E4155=99,1,E4155)</f>
        <v>3</v>
      </c>
      <c r="S4155" s="16" t="n">
        <f aca="false">IF(G4155="",0,G4155)</f>
        <v>0.3</v>
      </c>
      <c r="T4155" s="16" t="str">
        <f aca="false">IF(I4155="","Unknown",IF(I4155="upi","UPI",I4155))</f>
        <v>UPI</v>
      </c>
      <c r="U4155" s="16" t="str">
        <f aca="false">IF(L4155="Yes","Y",IF(L4155="No","N",L4155))</f>
        <v>Y</v>
      </c>
      <c r="V4155" s="19" t="n">
        <f aca="false">ROUND(R4155*Q4155*(1-S4155),2)</f>
        <v>3376.8</v>
      </c>
      <c r="W4155" s="16" t="str">
        <f aca="false">_xlfn.XLOOKUP(D4155,products!$A$2:$A$61,products!$C$2:$C$61,"Not found")</f>
        <v>Fashion</v>
      </c>
    </row>
    <row r="4156" customFormat="false" ht="15" hidden="false" customHeight="false" outlineLevel="0" collapsed="false">
      <c r="A4156" s="16" t="s">
        <v>5542</v>
      </c>
      <c r="B4156" s="16" t="s">
        <v>5530</v>
      </c>
      <c r="C4156" s="16" t="s">
        <v>1198</v>
      </c>
      <c r="D4156" s="16" t="s">
        <v>51</v>
      </c>
      <c r="E4156" s="16" t="n">
        <v>2</v>
      </c>
      <c r="F4156" s="16" t="n">
        <v>2227</v>
      </c>
      <c r="G4156" s="16" t="n">
        <v>0.2</v>
      </c>
      <c r="H4156" s="16" t="s">
        <v>67</v>
      </c>
      <c r="I4156" s="16" t="s">
        <v>71</v>
      </c>
      <c r="J4156" s="16" t="n">
        <v>4</v>
      </c>
      <c r="K4156" s="16" t="n">
        <v>3</v>
      </c>
      <c r="L4156" s="16" t="s">
        <v>57</v>
      </c>
      <c r="M4156" s="18" t="n">
        <f aca="false">IF(ISNUMBER(B4156),B4156,IF(MID(B4156,3,1)="-",DATE(VALUE(RIGHT(B4156,4)),VALUE(MID(B4156,4,2)),VALUE(LEFT(B4156,2))),DATE(VALUE(LEFT(B4156,4)),VALUE(MID(B4156,6,2)),VALUE(RIGHT(B4156,2)))))</f>
        <v>45974</v>
      </c>
      <c r="N4156" s="16" t="n">
        <f aca="false">MONTH(M4156)</f>
        <v>11</v>
      </c>
      <c r="O4156" s="16" t="str">
        <f aca="false">PROPER(TRIM(H4156))</f>
        <v>Kolkata</v>
      </c>
      <c r="P4156" s="16" t="str">
        <f aca="false">IFERROR(VLOOKUP(O4156,city_map!$A$2:$B$6,2,FALSE()),O4156)</f>
        <v>Kolkata</v>
      </c>
      <c r="Q4156" s="16" t="n">
        <f aca="false">IF(ISNUMBER(F4156),F4156,VALUE(SUBSTITUTE(SUBSTITUTE(F4156,"₹",""),",","")))</f>
        <v>2227</v>
      </c>
      <c r="R4156" s="16" t="n">
        <f aca="false">IF(E4156=99,1,E4156)</f>
        <v>2</v>
      </c>
      <c r="S4156" s="16" t="n">
        <f aca="false">IF(G4156="",0,G4156)</f>
        <v>0.2</v>
      </c>
      <c r="T4156" s="16" t="str">
        <f aca="false">IF(I4156="","Unknown",IF(I4156="upi","UPI",I4156))</f>
        <v>Credit Card</v>
      </c>
      <c r="U4156" s="16" t="str">
        <f aca="false">IF(L4156="Yes","Y",IF(L4156="No","N",L4156))</f>
        <v>Y</v>
      </c>
      <c r="V4156" s="19" t="n">
        <f aca="false">ROUND(R4156*Q4156*(1-S4156),2)</f>
        <v>3563.2</v>
      </c>
      <c r="W4156" s="16" t="str">
        <f aca="false">_xlfn.XLOOKUP(D4156,products!$A$2:$A$61,products!$C$2:$C$61,"Not found")</f>
        <v>Fashion</v>
      </c>
    </row>
    <row r="4157" customFormat="false" ht="15" hidden="false" customHeight="false" outlineLevel="0" collapsed="false">
      <c r="A4157" s="16" t="s">
        <v>5543</v>
      </c>
      <c r="B4157" s="16" t="s">
        <v>5530</v>
      </c>
      <c r="C4157" s="16" t="s">
        <v>2984</v>
      </c>
      <c r="D4157" s="16" t="s">
        <v>95</v>
      </c>
      <c r="E4157" s="16" t="n">
        <v>2</v>
      </c>
      <c r="F4157" s="16" t="n">
        <v>1470</v>
      </c>
      <c r="G4157" s="16" t="n">
        <v>0.25</v>
      </c>
      <c r="H4157" s="16" t="s">
        <v>81</v>
      </c>
      <c r="I4157" s="16" t="s">
        <v>60</v>
      </c>
      <c r="J4157" s="16" t="n">
        <v>4</v>
      </c>
      <c r="K4157" s="16" t="n">
        <v>4</v>
      </c>
      <c r="L4157" s="16" t="s">
        <v>41</v>
      </c>
      <c r="M4157" s="18" t="n">
        <f aca="false">IF(ISNUMBER(B4157),B4157,IF(MID(B4157,3,1)="-",DATE(VALUE(RIGHT(B4157,4)),VALUE(MID(B4157,4,2)),VALUE(LEFT(B4157,2))),DATE(VALUE(LEFT(B4157,4)),VALUE(MID(B4157,6,2)),VALUE(RIGHT(B4157,2)))))</f>
        <v>45974</v>
      </c>
      <c r="N4157" s="16" t="n">
        <f aca="false">MONTH(M4157)</f>
        <v>11</v>
      </c>
      <c r="O4157" s="16" t="str">
        <f aca="false">PROPER(TRIM(H4157))</f>
        <v>Hyderabad</v>
      </c>
      <c r="P4157" s="16" t="str">
        <f aca="false">IFERROR(VLOOKUP(O4157,city_map!$A$2:$B$6,2,FALSE()),O4157)</f>
        <v>Hyderabad</v>
      </c>
      <c r="Q4157" s="16" t="n">
        <f aca="false">IF(ISNUMBER(F4157),F4157,VALUE(SUBSTITUTE(SUBSTITUTE(F4157,"₹",""),",","")))</f>
        <v>1470</v>
      </c>
      <c r="R4157" s="16" t="n">
        <f aca="false">IF(E4157=99,1,E4157)</f>
        <v>2</v>
      </c>
      <c r="S4157" s="16" t="n">
        <f aca="false">IF(G4157="",0,G4157)</f>
        <v>0.25</v>
      </c>
      <c r="T4157" s="16" t="str">
        <f aca="false">IF(I4157="","Unknown",IF(I4157="upi","UPI",I4157))</f>
        <v>UPI</v>
      </c>
      <c r="U4157" s="16" t="str">
        <f aca="false">IF(L4157="Yes","Y",IF(L4157="No","N",L4157))</f>
        <v>N</v>
      </c>
      <c r="V4157" s="19" t="n">
        <f aca="false">ROUND(R4157*Q4157*(1-S4157),2)</f>
        <v>2205</v>
      </c>
      <c r="W4157" s="16" t="str">
        <f aca="false">_xlfn.XLOOKUP(D4157,products!$A$2:$A$61,products!$C$2:$C$61,"Not found")</f>
        <v>Electronics</v>
      </c>
    </row>
    <row r="4158" customFormat="false" ht="15" hidden="false" customHeight="false" outlineLevel="0" collapsed="false">
      <c r="A4158" s="16" t="s">
        <v>5544</v>
      </c>
      <c r="B4158" s="16" t="s">
        <v>5530</v>
      </c>
      <c r="C4158" s="16" t="s">
        <v>559</v>
      </c>
      <c r="D4158" s="16" t="s">
        <v>396</v>
      </c>
      <c r="E4158" s="16" t="n">
        <v>1</v>
      </c>
      <c r="F4158" s="16" t="n">
        <v>5541</v>
      </c>
      <c r="G4158" s="16" t="n">
        <v>0.1</v>
      </c>
      <c r="H4158" s="16" t="s">
        <v>46</v>
      </c>
      <c r="I4158" s="16" t="s">
        <v>60</v>
      </c>
      <c r="J4158" s="16" t="n">
        <v>3</v>
      </c>
      <c r="K4158" s="16" t="n">
        <v>5</v>
      </c>
      <c r="L4158" s="16" t="s">
        <v>41</v>
      </c>
      <c r="M4158" s="18" t="n">
        <f aca="false">IF(ISNUMBER(B4158),B4158,IF(MID(B4158,3,1)="-",DATE(VALUE(RIGHT(B4158,4)),VALUE(MID(B4158,4,2)),VALUE(LEFT(B4158,2))),DATE(VALUE(LEFT(B4158,4)),VALUE(MID(B4158,6,2)),VALUE(RIGHT(B4158,2)))))</f>
        <v>45974</v>
      </c>
      <c r="N4158" s="16" t="n">
        <f aca="false">MONTH(M4158)</f>
        <v>11</v>
      </c>
      <c r="O4158" s="16" t="str">
        <f aca="false">PROPER(TRIM(H4158))</f>
        <v>Chennai</v>
      </c>
      <c r="P4158" s="16" t="str">
        <f aca="false">IFERROR(VLOOKUP(O4158,city_map!$A$2:$B$6,2,FALSE()),O4158)</f>
        <v>Chennai</v>
      </c>
      <c r="Q4158" s="16" t="n">
        <f aca="false">IF(ISNUMBER(F4158),F4158,VALUE(SUBSTITUTE(SUBSTITUTE(F4158,"₹",""),",","")))</f>
        <v>5541</v>
      </c>
      <c r="R4158" s="16" t="n">
        <f aca="false">IF(E4158=99,1,E4158)</f>
        <v>1</v>
      </c>
      <c r="S4158" s="16" t="n">
        <f aca="false">IF(G4158="",0,G4158)</f>
        <v>0.1</v>
      </c>
      <c r="T4158" s="16" t="str">
        <f aca="false">IF(I4158="","Unknown",IF(I4158="upi","UPI",I4158))</f>
        <v>UPI</v>
      </c>
      <c r="U4158" s="16" t="str">
        <f aca="false">IF(L4158="Yes","Y",IF(L4158="No","N",L4158))</f>
        <v>N</v>
      </c>
      <c r="V4158" s="19" t="n">
        <f aca="false">ROUND(R4158*Q4158*(1-S4158),2)</f>
        <v>4986.9</v>
      </c>
      <c r="W4158" s="16" t="str">
        <f aca="false">_xlfn.XLOOKUP(D4158,products!$A$2:$A$61,products!$C$2:$C$61,"Not found")</f>
        <v>Home</v>
      </c>
    </row>
    <row r="4159" customFormat="false" ht="15" hidden="false" customHeight="false" outlineLevel="0" collapsed="false">
      <c r="A4159" s="16" t="s">
        <v>5545</v>
      </c>
      <c r="B4159" s="16" t="s">
        <v>5530</v>
      </c>
      <c r="C4159" s="16" t="s">
        <v>2386</v>
      </c>
      <c r="D4159" s="16" t="s">
        <v>216</v>
      </c>
      <c r="E4159" s="16" t="n">
        <v>6</v>
      </c>
      <c r="F4159" s="16" t="n">
        <v>927</v>
      </c>
      <c r="G4159" s="16" t="n">
        <v>0.15</v>
      </c>
      <c r="H4159" s="16" t="s">
        <v>56</v>
      </c>
      <c r="I4159" s="16" t="s">
        <v>60</v>
      </c>
      <c r="J4159" s="16" t="n">
        <v>5</v>
      </c>
      <c r="K4159" s="16" t="n">
        <v>4</v>
      </c>
      <c r="L4159" s="16" t="s">
        <v>41</v>
      </c>
      <c r="M4159" s="18" t="n">
        <f aca="false">IF(ISNUMBER(B4159),B4159,IF(MID(B4159,3,1)="-",DATE(VALUE(RIGHT(B4159,4)),VALUE(MID(B4159,4,2)),VALUE(LEFT(B4159,2))),DATE(VALUE(LEFT(B4159,4)),VALUE(MID(B4159,6,2)),VALUE(RIGHT(B4159,2)))))</f>
        <v>45974</v>
      </c>
      <c r="N4159" s="16" t="n">
        <f aca="false">MONTH(M4159)</f>
        <v>11</v>
      </c>
      <c r="O4159" s="16" t="str">
        <f aca="false">PROPER(TRIM(H4159))</f>
        <v>Lucknow</v>
      </c>
      <c r="P4159" s="16" t="str">
        <f aca="false">IFERROR(VLOOKUP(O4159,city_map!$A$2:$B$6,2,FALSE()),O4159)</f>
        <v>Lucknow</v>
      </c>
      <c r="Q4159" s="16" t="n">
        <f aca="false">IF(ISNUMBER(F4159),F4159,VALUE(SUBSTITUTE(SUBSTITUTE(F4159,"₹",""),",","")))</f>
        <v>927</v>
      </c>
      <c r="R4159" s="16" t="n">
        <f aca="false">IF(E4159=99,1,E4159)</f>
        <v>6</v>
      </c>
      <c r="S4159" s="16" t="n">
        <f aca="false">IF(G4159="",0,G4159)</f>
        <v>0.15</v>
      </c>
      <c r="T4159" s="16" t="str">
        <f aca="false">IF(I4159="","Unknown",IF(I4159="upi","UPI",I4159))</f>
        <v>UPI</v>
      </c>
      <c r="U4159" s="16" t="str">
        <f aca="false">IF(L4159="Yes","Y",IF(L4159="No","N",L4159))</f>
        <v>N</v>
      </c>
      <c r="V4159" s="19" t="n">
        <f aca="false">ROUND(R4159*Q4159*(1-S4159),2)</f>
        <v>4727.7</v>
      </c>
      <c r="W4159" s="16" t="str">
        <f aca="false">_xlfn.XLOOKUP(D4159,products!$A$2:$A$61,products!$C$2:$C$61,"Not found")</f>
        <v>Books</v>
      </c>
    </row>
    <row r="4160" customFormat="false" ht="15" hidden="false" customHeight="false" outlineLevel="0" collapsed="false">
      <c r="A4160" s="16" t="s">
        <v>5546</v>
      </c>
      <c r="B4160" s="16" t="s">
        <v>5530</v>
      </c>
      <c r="C4160" s="16" t="s">
        <v>1995</v>
      </c>
      <c r="D4160" s="16" t="s">
        <v>99</v>
      </c>
      <c r="E4160" s="16" t="n">
        <v>2</v>
      </c>
      <c r="F4160" s="16" t="n">
        <v>686</v>
      </c>
      <c r="G4160" s="16" t="n">
        <v>0.1</v>
      </c>
      <c r="H4160" s="16" t="s">
        <v>67</v>
      </c>
      <c r="I4160" s="16" t="s">
        <v>40</v>
      </c>
      <c r="J4160" s="16" t="n">
        <v>3</v>
      </c>
      <c r="K4160" s="16" t="n">
        <v>4</v>
      </c>
      <c r="L4160" s="16" t="s">
        <v>57</v>
      </c>
      <c r="M4160" s="18" t="n">
        <f aca="false">IF(ISNUMBER(B4160),B4160,IF(MID(B4160,3,1)="-",DATE(VALUE(RIGHT(B4160,4)),VALUE(MID(B4160,4,2)),VALUE(LEFT(B4160,2))),DATE(VALUE(LEFT(B4160,4)),VALUE(MID(B4160,6,2)),VALUE(RIGHT(B4160,2)))))</f>
        <v>45974</v>
      </c>
      <c r="N4160" s="16" t="n">
        <f aca="false">MONTH(M4160)</f>
        <v>11</v>
      </c>
      <c r="O4160" s="16" t="str">
        <f aca="false">PROPER(TRIM(H4160))</f>
        <v>Kolkata</v>
      </c>
      <c r="P4160" s="16" t="str">
        <f aca="false">IFERROR(VLOOKUP(O4160,city_map!$A$2:$B$6,2,FALSE()),O4160)</f>
        <v>Kolkata</v>
      </c>
      <c r="Q4160" s="16" t="n">
        <f aca="false">IF(ISNUMBER(F4160),F4160,VALUE(SUBSTITUTE(SUBSTITUTE(F4160,"₹",""),",","")))</f>
        <v>686</v>
      </c>
      <c r="R4160" s="16" t="n">
        <f aca="false">IF(E4160=99,1,E4160)</f>
        <v>2</v>
      </c>
      <c r="S4160" s="16" t="n">
        <f aca="false">IF(G4160="",0,G4160)</f>
        <v>0.1</v>
      </c>
      <c r="T4160" s="16" t="str">
        <f aca="false">IF(I4160="","Unknown",IF(I4160="upi","UPI",I4160))</f>
        <v>COD</v>
      </c>
      <c r="U4160" s="16" t="str">
        <f aca="false">IF(L4160="Yes","Y",IF(L4160="No","N",L4160))</f>
        <v>Y</v>
      </c>
      <c r="V4160" s="19" t="n">
        <f aca="false">ROUND(R4160*Q4160*(1-S4160),2)</f>
        <v>1234.8</v>
      </c>
      <c r="W4160" s="16" t="str">
        <f aca="false">_xlfn.XLOOKUP(D4160,products!$A$2:$A$61,products!$C$2:$C$61,"Not found")</f>
        <v>Fashion</v>
      </c>
    </row>
    <row r="4161" customFormat="false" ht="15" hidden="false" customHeight="false" outlineLevel="0" collapsed="false">
      <c r="A4161" s="16" t="s">
        <v>5547</v>
      </c>
      <c r="B4161" s="16" t="s">
        <v>5530</v>
      </c>
      <c r="C4161" s="16" t="s">
        <v>997</v>
      </c>
      <c r="D4161" s="16" t="s">
        <v>639</v>
      </c>
      <c r="E4161" s="16" t="n">
        <v>1</v>
      </c>
      <c r="F4161" s="16" t="n">
        <v>763</v>
      </c>
      <c r="G4161" s="16" t="n">
        <v>0.1</v>
      </c>
      <c r="H4161" s="16" t="s">
        <v>130</v>
      </c>
      <c r="I4161" s="16" t="s">
        <v>40</v>
      </c>
      <c r="J4161" s="16" t="n">
        <v>5</v>
      </c>
      <c r="K4161" s="16" t="n">
        <v>4</v>
      </c>
      <c r="L4161" s="16" t="s">
        <v>41</v>
      </c>
      <c r="M4161" s="18" t="n">
        <f aca="false">IF(ISNUMBER(B4161),B4161,IF(MID(B4161,3,1)="-",DATE(VALUE(RIGHT(B4161,4)),VALUE(MID(B4161,4,2)),VALUE(LEFT(B4161,2))),DATE(VALUE(LEFT(B4161,4)),VALUE(MID(B4161,6,2)),VALUE(RIGHT(B4161,2)))))</f>
        <v>45974</v>
      </c>
      <c r="N4161" s="16" t="n">
        <f aca="false">MONTH(M4161)</f>
        <v>11</v>
      </c>
      <c r="O4161" s="16" t="str">
        <f aca="false">PROPER(TRIM(H4161))</f>
        <v>Bengaluru</v>
      </c>
      <c r="P4161" s="16" t="str">
        <f aca="false">IFERROR(VLOOKUP(O4161,city_map!$A$2:$B$6,2,FALSE()),O4161)</f>
        <v>Bengaluru</v>
      </c>
      <c r="Q4161" s="16" t="n">
        <f aca="false">IF(ISNUMBER(F4161),F4161,VALUE(SUBSTITUTE(SUBSTITUTE(F4161,"₹",""),",","")))</f>
        <v>763</v>
      </c>
      <c r="R4161" s="16" t="n">
        <f aca="false">IF(E4161=99,1,E4161)</f>
        <v>1</v>
      </c>
      <c r="S4161" s="16" t="n">
        <f aca="false">IF(G4161="",0,G4161)</f>
        <v>0.1</v>
      </c>
      <c r="T4161" s="16" t="str">
        <f aca="false">IF(I4161="","Unknown",IF(I4161="upi","UPI",I4161))</f>
        <v>COD</v>
      </c>
      <c r="U4161" s="16" t="str">
        <f aca="false">IF(L4161="Yes","Y",IF(L4161="No","N",L4161))</f>
        <v>N</v>
      </c>
      <c r="V4161" s="19" t="n">
        <f aca="false">ROUND(R4161*Q4161*(1-S4161),2)</f>
        <v>686.7</v>
      </c>
      <c r="W4161" s="16" t="str">
        <f aca="false">_xlfn.XLOOKUP(D4161,products!$A$2:$A$61,products!$C$2:$C$61,"Not found")</f>
        <v>Beauty</v>
      </c>
    </row>
    <row r="4162" customFormat="false" ht="15" hidden="false" customHeight="false" outlineLevel="0" collapsed="false">
      <c r="A4162" s="16" t="s">
        <v>5548</v>
      </c>
      <c r="B4162" s="16" t="s">
        <v>5549</v>
      </c>
      <c r="C4162" s="16" t="s">
        <v>1036</v>
      </c>
      <c r="D4162" s="16" t="s">
        <v>136</v>
      </c>
      <c r="E4162" s="16" t="n">
        <v>1</v>
      </c>
      <c r="F4162" s="16" t="n">
        <v>2117</v>
      </c>
      <c r="G4162" s="16" t="n">
        <v>0.4</v>
      </c>
      <c r="H4162" s="16" t="s">
        <v>81</v>
      </c>
      <c r="I4162" s="16" t="s">
        <v>40</v>
      </c>
      <c r="J4162" s="16" t="n">
        <v>5</v>
      </c>
      <c r="K4162" s="16" t="n">
        <v>3</v>
      </c>
      <c r="L4162" s="16" t="s">
        <v>41</v>
      </c>
      <c r="M4162" s="18" t="n">
        <f aca="false">IF(ISNUMBER(B4162),B4162,IF(MID(B4162,3,1)="-",DATE(VALUE(RIGHT(B4162,4)),VALUE(MID(B4162,4,2)),VALUE(LEFT(B4162,2))),DATE(VALUE(LEFT(B4162,4)),VALUE(MID(B4162,6,2)),VALUE(RIGHT(B4162,2)))))</f>
        <v>45975</v>
      </c>
      <c r="N4162" s="16" t="n">
        <f aca="false">MONTH(M4162)</f>
        <v>11</v>
      </c>
      <c r="O4162" s="16" t="str">
        <f aca="false">PROPER(TRIM(H4162))</f>
        <v>Hyderabad</v>
      </c>
      <c r="P4162" s="16" t="str">
        <f aca="false">IFERROR(VLOOKUP(O4162,city_map!$A$2:$B$6,2,FALSE()),O4162)</f>
        <v>Hyderabad</v>
      </c>
      <c r="Q4162" s="16" t="n">
        <f aca="false">IF(ISNUMBER(F4162),F4162,VALUE(SUBSTITUTE(SUBSTITUTE(F4162,"₹",""),",","")))</f>
        <v>2117</v>
      </c>
      <c r="R4162" s="16" t="n">
        <f aca="false">IF(E4162=99,1,E4162)</f>
        <v>1</v>
      </c>
      <c r="S4162" s="16" t="n">
        <f aca="false">IF(G4162="",0,G4162)</f>
        <v>0.4</v>
      </c>
      <c r="T4162" s="16" t="str">
        <f aca="false">IF(I4162="","Unknown",IF(I4162="upi","UPI",I4162))</f>
        <v>COD</v>
      </c>
      <c r="U4162" s="16" t="str">
        <f aca="false">IF(L4162="Yes","Y",IF(L4162="No","N",L4162))</f>
        <v>N</v>
      </c>
      <c r="V4162" s="19" t="n">
        <f aca="false">ROUND(R4162*Q4162*(1-S4162),2)</f>
        <v>1270.2</v>
      </c>
      <c r="W4162" s="16" t="str">
        <f aca="false">_xlfn.XLOOKUP(D4162,products!$A$2:$A$61,products!$C$2:$C$61,"Not found")</f>
        <v>Electronics</v>
      </c>
    </row>
    <row r="4163" customFormat="false" ht="15" hidden="false" customHeight="false" outlineLevel="0" collapsed="false">
      <c r="A4163" s="16" t="s">
        <v>5550</v>
      </c>
      <c r="B4163" s="16" t="s">
        <v>5549</v>
      </c>
      <c r="C4163" s="16" t="s">
        <v>680</v>
      </c>
      <c r="D4163" s="16" t="s">
        <v>160</v>
      </c>
      <c r="E4163" s="16" t="n">
        <v>1</v>
      </c>
      <c r="F4163" s="16" t="n">
        <v>1824</v>
      </c>
      <c r="G4163" s="16" t="n">
        <v>0.1</v>
      </c>
      <c r="H4163" s="16" t="s">
        <v>70</v>
      </c>
      <c r="I4163" s="16" t="s">
        <v>60</v>
      </c>
      <c r="J4163" s="16" t="n">
        <v>5</v>
      </c>
      <c r="K4163" s="16" t="n">
        <v>2</v>
      </c>
      <c r="L4163" s="16" t="s">
        <v>57</v>
      </c>
      <c r="M4163" s="18" t="n">
        <f aca="false">IF(ISNUMBER(B4163),B4163,IF(MID(B4163,3,1)="-",DATE(VALUE(RIGHT(B4163,4)),VALUE(MID(B4163,4,2)),VALUE(LEFT(B4163,2))),DATE(VALUE(LEFT(B4163,4)),VALUE(MID(B4163,6,2)),VALUE(RIGHT(B4163,2)))))</f>
        <v>45975</v>
      </c>
      <c r="N4163" s="16" t="n">
        <f aca="false">MONTH(M4163)</f>
        <v>11</v>
      </c>
      <c r="O4163" s="16" t="str">
        <f aca="false">PROPER(TRIM(H4163))</f>
        <v>Pune</v>
      </c>
      <c r="P4163" s="16" t="str">
        <f aca="false">IFERROR(VLOOKUP(O4163,city_map!$A$2:$B$6,2,FALSE()),O4163)</f>
        <v>Pune</v>
      </c>
      <c r="Q4163" s="16" t="n">
        <f aca="false">IF(ISNUMBER(F4163),F4163,VALUE(SUBSTITUTE(SUBSTITUTE(F4163,"₹",""),",","")))</f>
        <v>1824</v>
      </c>
      <c r="R4163" s="16" t="n">
        <f aca="false">IF(E4163=99,1,E4163)</f>
        <v>1</v>
      </c>
      <c r="S4163" s="16" t="n">
        <f aca="false">IF(G4163="",0,G4163)</f>
        <v>0.1</v>
      </c>
      <c r="T4163" s="16" t="str">
        <f aca="false">IF(I4163="","Unknown",IF(I4163="upi","UPI",I4163))</f>
        <v>UPI</v>
      </c>
      <c r="U4163" s="16" t="str">
        <f aca="false">IF(L4163="Yes","Y",IF(L4163="No","N",L4163))</f>
        <v>Y</v>
      </c>
      <c r="V4163" s="19" t="n">
        <f aca="false">ROUND(R4163*Q4163*(1-S4163),2)</f>
        <v>1641.6</v>
      </c>
      <c r="W4163" s="16" t="str">
        <f aca="false">_xlfn.XLOOKUP(D4163,products!$A$2:$A$61,products!$C$2:$C$61,"Not found")</f>
        <v>Fashion</v>
      </c>
    </row>
    <row r="4164" customFormat="false" ht="15" hidden="false" customHeight="false" outlineLevel="0" collapsed="false">
      <c r="A4164" s="16" t="s">
        <v>5551</v>
      </c>
      <c r="B4164" s="16" t="s">
        <v>5549</v>
      </c>
      <c r="C4164" s="16" t="s">
        <v>5552</v>
      </c>
      <c r="D4164" s="16" t="s">
        <v>225</v>
      </c>
      <c r="E4164" s="16" t="n">
        <v>2</v>
      </c>
      <c r="F4164" s="16" t="n">
        <v>384</v>
      </c>
      <c r="G4164" s="16" t="n">
        <v>0.2</v>
      </c>
      <c r="H4164" s="16" t="s">
        <v>39</v>
      </c>
      <c r="I4164" s="16" t="s">
        <v>100</v>
      </c>
      <c r="J4164" s="16" t="n">
        <v>4</v>
      </c>
      <c r="K4164" s="16" t="n">
        <v>5</v>
      </c>
      <c r="L4164" s="16" t="s">
        <v>41</v>
      </c>
      <c r="M4164" s="18" t="n">
        <f aca="false">IF(ISNUMBER(B4164),B4164,IF(MID(B4164,3,1)="-",DATE(VALUE(RIGHT(B4164,4)),VALUE(MID(B4164,4,2)),VALUE(LEFT(B4164,2))),DATE(VALUE(LEFT(B4164,4)),VALUE(MID(B4164,6,2)),VALUE(RIGHT(B4164,2)))))</f>
        <v>45975</v>
      </c>
      <c r="N4164" s="16" t="n">
        <f aca="false">MONTH(M4164)</f>
        <v>11</v>
      </c>
      <c r="O4164" s="16" t="str">
        <f aca="false">PROPER(TRIM(H4164))</f>
        <v>Delhi</v>
      </c>
      <c r="P4164" s="16" t="str">
        <f aca="false">IFERROR(VLOOKUP(O4164,city_map!$A$2:$B$6,2,FALSE()),O4164)</f>
        <v>Delhi</v>
      </c>
      <c r="Q4164" s="16" t="n">
        <f aca="false">IF(ISNUMBER(F4164),F4164,VALUE(SUBSTITUTE(SUBSTITUTE(F4164,"₹",""),",","")))</f>
        <v>384</v>
      </c>
      <c r="R4164" s="16" t="n">
        <f aca="false">IF(E4164=99,1,E4164)</f>
        <v>2</v>
      </c>
      <c r="S4164" s="16" t="n">
        <f aca="false">IF(G4164="",0,G4164)</f>
        <v>0.2</v>
      </c>
      <c r="T4164" s="16" t="str">
        <f aca="false">IF(I4164="","Unknown",IF(I4164="upi","UPI",I4164))</f>
        <v>Net Banking</v>
      </c>
      <c r="U4164" s="16" t="str">
        <f aca="false">IF(L4164="Yes","Y",IF(L4164="No","N",L4164))</f>
        <v>N</v>
      </c>
      <c r="V4164" s="19" t="n">
        <f aca="false">ROUND(R4164*Q4164*(1-S4164),2)</f>
        <v>614.4</v>
      </c>
      <c r="W4164" s="16" t="str">
        <f aca="false">_xlfn.XLOOKUP(D4164,products!$A$2:$A$61,products!$C$2:$C$61,"Not found")</f>
        <v>Books</v>
      </c>
    </row>
    <row r="4165" customFormat="false" ht="15" hidden="false" customHeight="false" outlineLevel="0" collapsed="false">
      <c r="A4165" s="16" t="s">
        <v>5553</v>
      </c>
      <c r="B4165" s="16" t="s">
        <v>5549</v>
      </c>
      <c r="C4165" s="16" t="s">
        <v>322</v>
      </c>
      <c r="D4165" s="16" t="s">
        <v>250</v>
      </c>
      <c r="E4165" s="16" t="n">
        <v>1</v>
      </c>
      <c r="F4165" s="16" t="n">
        <v>726</v>
      </c>
      <c r="G4165" s="16" t="n">
        <v>0.4</v>
      </c>
      <c r="H4165" s="16" t="s">
        <v>112</v>
      </c>
      <c r="I4165" s="16" t="s">
        <v>47</v>
      </c>
      <c r="J4165" s="16" t="n">
        <v>4</v>
      </c>
      <c r="K4165" s="16" t="n">
        <v>4</v>
      </c>
      <c r="L4165" s="16" t="s">
        <v>57</v>
      </c>
      <c r="M4165" s="18" t="n">
        <f aca="false">IF(ISNUMBER(B4165),B4165,IF(MID(B4165,3,1)="-",DATE(VALUE(RIGHT(B4165,4)),VALUE(MID(B4165,4,2)),VALUE(LEFT(B4165,2))),DATE(VALUE(LEFT(B4165,4)),VALUE(MID(B4165,6,2)),VALUE(RIGHT(B4165,2)))))</f>
        <v>45975</v>
      </c>
      <c r="N4165" s="16" t="n">
        <f aca="false">MONTH(M4165)</f>
        <v>11</v>
      </c>
      <c r="O4165" s="16" t="str">
        <f aca="false">PROPER(TRIM(H4165))</f>
        <v>Mumbai</v>
      </c>
      <c r="P4165" s="16" t="str">
        <f aca="false">IFERROR(VLOOKUP(O4165,city_map!$A$2:$B$6,2,FALSE()),O4165)</f>
        <v>Mumbai</v>
      </c>
      <c r="Q4165" s="16" t="n">
        <f aca="false">IF(ISNUMBER(F4165),F4165,VALUE(SUBSTITUTE(SUBSTITUTE(F4165,"₹",""),",","")))</f>
        <v>726</v>
      </c>
      <c r="R4165" s="16" t="n">
        <f aca="false">IF(E4165=99,1,E4165)</f>
        <v>1</v>
      </c>
      <c r="S4165" s="16" t="n">
        <f aca="false">IF(G4165="",0,G4165)</f>
        <v>0.4</v>
      </c>
      <c r="T4165" s="16" t="str">
        <f aca="false">IF(I4165="","Unknown",IF(I4165="upi","UPI",I4165))</f>
        <v>Debit Card</v>
      </c>
      <c r="U4165" s="16" t="str">
        <f aca="false">IF(L4165="Yes","Y",IF(L4165="No","N",L4165))</f>
        <v>Y</v>
      </c>
      <c r="V4165" s="19" t="n">
        <f aca="false">ROUND(R4165*Q4165*(1-S4165),2)</f>
        <v>435.6</v>
      </c>
      <c r="W4165" s="16" t="str">
        <f aca="false">_xlfn.XLOOKUP(D4165,products!$A$2:$A$61,products!$C$2:$C$61,"Not found")</f>
        <v>Home</v>
      </c>
    </row>
    <row r="4166" customFormat="false" ht="15" hidden="false" customHeight="false" outlineLevel="0" collapsed="false">
      <c r="A4166" s="16" t="s">
        <v>5554</v>
      </c>
      <c r="B4166" s="16" t="s">
        <v>5549</v>
      </c>
      <c r="C4166" s="16" t="s">
        <v>62</v>
      </c>
      <c r="D4166" s="16" t="s">
        <v>51</v>
      </c>
      <c r="E4166" s="16" t="n">
        <v>2</v>
      </c>
      <c r="F4166" s="16" t="s">
        <v>5555</v>
      </c>
      <c r="G4166" s="16" t="n">
        <v>0.1</v>
      </c>
      <c r="H4166" s="16" t="s">
        <v>39</v>
      </c>
      <c r="I4166" s="16" t="s">
        <v>71</v>
      </c>
      <c r="J4166" s="16" t="n">
        <v>5</v>
      </c>
      <c r="K4166" s="16" t="n">
        <v>4</v>
      </c>
      <c r="L4166" s="16" t="s">
        <v>41</v>
      </c>
      <c r="M4166" s="18" t="n">
        <f aca="false">IF(ISNUMBER(B4166),B4166,IF(MID(B4166,3,1)="-",DATE(VALUE(RIGHT(B4166,4)),VALUE(MID(B4166,4,2)),VALUE(LEFT(B4166,2))),DATE(VALUE(LEFT(B4166,4)),VALUE(MID(B4166,6,2)),VALUE(RIGHT(B4166,2)))))</f>
        <v>45975</v>
      </c>
      <c r="N4166" s="16" t="n">
        <f aca="false">MONTH(M4166)</f>
        <v>11</v>
      </c>
      <c r="O4166" s="16" t="str">
        <f aca="false">PROPER(TRIM(H4166))</f>
        <v>Delhi</v>
      </c>
      <c r="P4166" s="16" t="str">
        <f aca="false">IFERROR(VLOOKUP(O4166,city_map!$A$2:$B$6,2,FALSE()),O4166)</f>
        <v>Delhi</v>
      </c>
      <c r="Q4166" s="16" t="n">
        <f aca="false">IF(ISNUMBER(F4166),F4166,VALUE(SUBSTITUTE(SUBSTITUTE(F4166,"₹",""),",","")))</f>
        <v>2280</v>
      </c>
      <c r="R4166" s="16" t="n">
        <f aca="false">IF(E4166=99,1,E4166)</f>
        <v>2</v>
      </c>
      <c r="S4166" s="16" t="n">
        <f aca="false">IF(G4166="",0,G4166)</f>
        <v>0.1</v>
      </c>
      <c r="T4166" s="16" t="str">
        <f aca="false">IF(I4166="","Unknown",IF(I4166="upi","UPI",I4166))</f>
        <v>Credit Card</v>
      </c>
      <c r="U4166" s="16" t="str">
        <f aca="false">IF(L4166="Yes","Y",IF(L4166="No","N",L4166))</f>
        <v>N</v>
      </c>
      <c r="V4166" s="19" t="n">
        <f aca="false">ROUND(R4166*Q4166*(1-S4166),2)</f>
        <v>4104</v>
      </c>
      <c r="W4166" s="16" t="str">
        <f aca="false">_xlfn.XLOOKUP(D4166,products!$A$2:$A$61,products!$C$2:$C$61,"Not found")</f>
        <v>Fashion</v>
      </c>
    </row>
    <row r="4167" customFormat="false" ht="15" hidden="false" customHeight="false" outlineLevel="0" collapsed="false">
      <c r="A4167" s="16" t="s">
        <v>5556</v>
      </c>
      <c r="B4167" s="16" t="s">
        <v>5549</v>
      </c>
      <c r="C4167" s="16" t="s">
        <v>305</v>
      </c>
      <c r="D4167" s="16" t="s">
        <v>254</v>
      </c>
      <c r="E4167" s="16" t="n">
        <v>1</v>
      </c>
      <c r="F4167" s="16" t="n">
        <v>980</v>
      </c>
      <c r="G4167" s="16" t="n">
        <v>0.3</v>
      </c>
      <c r="H4167" s="16" t="s">
        <v>112</v>
      </c>
      <c r="I4167" s="16" t="s">
        <v>40</v>
      </c>
      <c r="J4167" s="16" t="n">
        <v>3</v>
      </c>
      <c r="K4167" s="16" t="n">
        <v>5</v>
      </c>
      <c r="L4167" s="16" t="s">
        <v>41</v>
      </c>
      <c r="M4167" s="18" t="n">
        <f aca="false">IF(ISNUMBER(B4167),B4167,IF(MID(B4167,3,1)="-",DATE(VALUE(RIGHT(B4167,4)),VALUE(MID(B4167,4,2)),VALUE(LEFT(B4167,2))),DATE(VALUE(LEFT(B4167,4)),VALUE(MID(B4167,6,2)),VALUE(RIGHT(B4167,2)))))</f>
        <v>45975</v>
      </c>
      <c r="N4167" s="16" t="n">
        <f aca="false">MONTH(M4167)</f>
        <v>11</v>
      </c>
      <c r="O4167" s="16" t="str">
        <f aca="false">PROPER(TRIM(H4167))</f>
        <v>Mumbai</v>
      </c>
      <c r="P4167" s="16" t="str">
        <f aca="false">IFERROR(VLOOKUP(O4167,city_map!$A$2:$B$6,2,FALSE()),O4167)</f>
        <v>Mumbai</v>
      </c>
      <c r="Q4167" s="16" t="n">
        <f aca="false">IF(ISNUMBER(F4167),F4167,VALUE(SUBSTITUTE(SUBSTITUTE(F4167,"₹",""),",","")))</f>
        <v>980</v>
      </c>
      <c r="R4167" s="16" t="n">
        <f aca="false">IF(E4167=99,1,E4167)</f>
        <v>1</v>
      </c>
      <c r="S4167" s="16" t="n">
        <f aca="false">IF(G4167="",0,G4167)</f>
        <v>0.3</v>
      </c>
      <c r="T4167" s="16" t="str">
        <f aca="false">IF(I4167="","Unknown",IF(I4167="upi","UPI",I4167))</f>
        <v>COD</v>
      </c>
      <c r="U4167" s="16" t="str">
        <f aca="false">IF(L4167="Yes","Y",IF(L4167="No","N",L4167))</f>
        <v>N</v>
      </c>
      <c r="V4167" s="19" t="n">
        <f aca="false">ROUND(R4167*Q4167*(1-S4167),2)</f>
        <v>686</v>
      </c>
      <c r="W4167" s="16" t="str">
        <f aca="false">_xlfn.XLOOKUP(D4167,products!$A$2:$A$61,products!$C$2:$C$61,"Not found")</f>
        <v>Fashion</v>
      </c>
    </row>
    <row r="4168" customFormat="false" ht="15" hidden="false" customHeight="false" outlineLevel="0" collapsed="false">
      <c r="A4168" s="16" t="s">
        <v>5557</v>
      </c>
      <c r="B4168" s="16" t="s">
        <v>5549</v>
      </c>
      <c r="C4168" s="16" t="s">
        <v>597</v>
      </c>
      <c r="D4168" s="16" t="s">
        <v>211</v>
      </c>
      <c r="E4168" s="16" t="n">
        <v>3</v>
      </c>
      <c r="F4168" s="16" t="n">
        <v>1301</v>
      </c>
      <c r="G4168" s="16" t="n">
        <v>0.2</v>
      </c>
      <c r="H4168" s="16" t="s">
        <v>67</v>
      </c>
      <c r="I4168" s="16" t="s">
        <v>60</v>
      </c>
      <c r="J4168" s="16" t="n">
        <v>5</v>
      </c>
      <c r="K4168" s="16" t="n">
        <v>4</v>
      </c>
      <c r="L4168" s="16" t="s">
        <v>174</v>
      </c>
      <c r="M4168" s="18" t="n">
        <f aca="false">IF(ISNUMBER(B4168),B4168,IF(MID(B4168,3,1)="-",DATE(VALUE(RIGHT(B4168,4)),VALUE(MID(B4168,4,2)),VALUE(LEFT(B4168,2))),DATE(VALUE(LEFT(B4168,4)),VALUE(MID(B4168,6,2)),VALUE(RIGHT(B4168,2)))))</f>
        <v>45975</v>
      </c>
      <c r="N4168" s="16" t="n">
        <f aca="false">MONTH(M4168)</f>
        <v>11</v>
      </c>
      <c r="O4168" s="16" t="str">
        <f aca="false">PROPER(TRIM(H4168))</f>
        <v>Kolkata</v>
      </c>
      <c r="P4168" s="16" t="str">
        <f aca="false">IFERROR(VLOOKUP(O4168,city_map!$A$2:$B$6,2,FALSE()),O4168)</f>
        <v>Kolkata</v>
      </c>
      <c r="Q4168" s="16" t="n">
        <f aca="false">IF(ISNUMBER(F4168),F4168,VALUE(SUBSTITUTE(SUBSTITUTE(F4168,"₹",""),",","")))</f>
        <v>1301</v>
      </c>
      <c r="R4168" s="16" t="n">
        <f aca="false">IF(E4168=99,1,E4168)</f>
        <v>3</v>
      </c>
      <c r="S4168" s="16" t="n">
        <f aca="false">IF(G4168="",0,G4168)</f>
        <v>0.2</v>
      </c>
      <c r="T4168" s="16" t="str">
        <f aca="false">IF(I4168="","Unknown",IF(I4168="upi","UPI",I4168))</f>
        <v>UPI</v>
      </c>
      <c r="U4168" s="16" t="str">
        <f aca="false">IF(L4168="Yes","Y",IF(L4168="No","N",L4168))</f>
        <v>N</v>
      </c>
      <c r="V4168" s="19" t="n">
        <f aca="false">ROUND(R4168*Q4168*(1-S4168),2)</f>
        <v>3122.4</v>
      </c>
      <c r="W4168" s="16" t="str">
        <f aca="false">_xlfn.XLOOKUP(D4168,products!$A$2:$A$61,products!$C$2:$C$61,"Not found")</f>
        <v>Fashion</v>
      </c>
    </row>
    <row r="4169" customFormat="false" ht="15" hidden="false" customHeight="false" outlineLevel="0" collapsed="false">
      <c r="A4169" s="16" t="s">
        <v>5558</v>
      </c>
      <c r="B4169" s="16" t="s">
        <v>5549</v>
      </c>
      <c r="C4169" s="16" t="s">
        <v>1656</v>
      </c>
      <c r="D4169" s="16" t="s">
        <v>115</v>
      </c>
      <c r="E4169" s="16" t="n">
        <v>3</v>
      </c>
      <c r="F4169" s="16" t="n">
        <v>290</v>
      </c>
      <c r="G4169" s="16" t="n">
        <v>0.15</v>
      </c>
      <c r="H4169" s="16" t="s">
        <v>39</v>
      </c>
      <c r="I4169" s="16" t="s">
        <v>71</v>
      </c>
      <c r="J4169" s="16" t="n">
        <v>3</v>
      </c>
      <c r="K4169" s="16" t="n">
        <v>5</v>
      </c>
      <c r="L4169" s="16" t="s">
        <v>41</v>
      </c>
      <c r="M4169" s="18" t="n">
        <f aca="false">IF(ISNUMBER(B4169),B4169,IF(MID(B4169,3,1)="-",DATE(VALUE(RIGHT(B4169,4)),VALUE(MID(B4169,4,2)),VALUE(LEFT(B4169,2))),DATE(VALUE(LEFT(B4169,4)),VALUE(MID(B4169,6,2)),VALUE(RIGHT(B4169,2)))))</f>
        <v>45975</v>
      </c>
      <c r="N4169" s="16" t="n">
        <f aca="false">MONTH(M4169)</f>
        <v>11</v>
      </c>
      <c r="O4169" s="16" t="str">
        <f aca="false">PROPER(TRIM(H4169))</f>
        <v>Delhi</v>
      </c>
      <c r="P4169" s="16" t="str">
        <f aca="false">IFERROR(VLOOKUP(O4169,city_map!$A$2:$B$6,2,FALSE()),O4169)</f>
        <v>Delhi</v>
      </c>
      <c r="Q4169" s="16" t="n">
        <f aca="false">IF(ISNUMBER(F4169),F4169,VALUE(SUBSTITUTE(SUBSTITUTE(F4169,"₹",""),",","")))</f>
        <v>290</v>
      </c>
      <c r="R4169" s="16" t="n">
        <f aca="false">IF(E4169=99,1,E4169)</f>
        <v>3</v>
      </c>
      <c r="S4169" s="16" t="n">
        <f aca="false">IF(G4169="",0,G4169)</f>
        <v>0.15</v>
      </c>
      <c r="T4169" s="16" t="str">
        <f aca="false">IF(I4169="","Unknown",IF(I4169="upi","UPI",I4169))</f>
        <v>Credit Card</v>
      </c>
      <c r="U4169" s="16" t="str">
        <f aca="false">IF(L4169="Yes","Y",IF(L4169="No","N",L4169))</f>
        <v>N</v>
      </c>
      <c r="V4169" s="19" t="n">
        <f aca="false">ROUND(R4169*Q4169*(1-S4169),2)</f>
        <v>739.5</v>
      </c>
      <c r="W4169" s="16" t="str">
        <f aca="false">_xlfn.XLOOKUP(D4169,products!$A$2:$A$61,products!$C$2:$C$61,"Not found")</f>
        <v>Books</v>
      </c>
    </row>
    <row r="4170" customFormat="false" ht="15" hidden="false" customHeight="false" outlineLevel="0" collapsed="false">
      <c r="A4170" s="16" t="s">
        <v>5559</v>
      </c>
      <c r="B4170" s="16" t="s">
        <v>5549</v>
      </c>
      <c r="C4170" s="16" t="s">
        <v>392</v>
      </c>
      <c r="D4170" s="16" t="s">
        <v>51</v>
      </c>
      <c r="E4170" s="16" t="n">
        <v>4</v>
      </c>
      <c r="F4170" s="16" t="n">
        <v>2243</v>
      </c>
      <c r="G4170" s="16" t="n">
        <v>0.1</v>
      </c>
      <c r="H4170" s="16" t="s">
        <v>112</v>
      </c>
      <c r="I4170" s="16" t="s">
        <v>60</v>
      </c>
      <c r="J4170" s="16" t="n">
        <v>4</v>
      </c>
      <c r="K4170" s="16" t="n">
        <v>4</v>
      </c>
      <c r="L4170" s="16" t="s">
        <v>41</v>
      </c>
      <c r="M4170" s="18" t="n">
        <f aca="false">IF(ISNUMBER(B4170),B4170,IF(MID(B4170,3,1)="-",DATE(VALUE(RIGHT(B4170,4)),VALUE(MID(B4170,4,2)),VALUE(LEFT(B4170,2))),DATE(VALUE(LEFT(B4170,4)),VALUE(MID(B4170,6,2)),VALUE(RIGHT(B4170,2)))))</f>
        <v>45975</v>
      </c>
      <c r="N4170" s="16" t="n">
        <f aca="false">MONTH(M4170)</f>
        <v>11</v>
      </c>
      <c r="O4170" s="16" t="str">
        <f aca="false">PROPER(TRIM(H4170))</f>
        <v>Mumbai</v>
      </c>
      <c r="P4170" s="16" t="str">
        <f aca="false">IFERROR(VLOOKUP(O4170,city_map!$A$2:$B$6,2,FALSE()),O4170)</f>
        <v>Mumbai</v>
      </c>
      <c r="Q4170" s="16" t="n">
        <f aca="false">IF(ISNUMBER(F4170),F4170,VALUE(SUBSTITUTE(SUBSTITUTE(F4170,"₹",""),",","")))</f>
        <v>2243</v>
      </c>
      <c r="R4170" s="16" t="n">
        <f aca="false">IF(E4170=99,1,E4170)</f>
        <v>4</v>
      </c>
      <c r="S4170" s="16" t="n">
        <f aca="false">IF(G4170="",0,G4170)</f>
        <v>0.1</v>
      </c>
      <c r="T4170" s="16" t="str">
        <f aca="false">IF(I4170="","Unknown",IF(I4170="upi","UPI",I4170))</f>
        <v>UPI</v>
      </c>
      <c r="U4170" s="16" t="str">
        <f aca="false">IF(L4170="Yes","Y",IF(L4170="No","N",L4170))</f>
        <v>N</v>
      </c>
      <c r="V4170" s="19" t="n">
        <f aca="false">ROUND(R4170*Q4170*(1-S4170),2)</f>
        <v>8074.8</v>
      </c>
      <c r="W4170" s="16" t="str">
        <f aca="false">_xlfn.XLOOKUP(D4170,products!$A$2:$A$61,products!$C$2:$C$61,"Not found")</f>
        <v>Fashion</v>
      </c>
    </row>
    <row r="4171" customFormat="false" ht="15" hidden="false" customHeight="false" outlineLevel="0" collapsed="false">
      <c r="A4171" s="16" t="s">
        <v>5560</v>
      </c>
      <c r="B4171" s="16" t="s">
        <v>5549</v>
      </c>
      <c r="C4171" s="16" t="s">
        <v>1815</v>
      </c>
      <c r="D4171" s="16" t="s">
        <v>440</v>
      </c>
      <c r="E4171" s="16" t="n">
        <v>1</v>
      </c>
      <c r="F4171" s="16" t="n">
        <v>1372</v>
      </c>
      <c r="G4171" s="16" t="n">
        <v>0.25</v>
      </c>
      <c r="H4171" s="16" t="s">
        <v>81</v>
      </c>
      <c r="I4171" s="16" t="s">
        <v>71</v>
      </c>
      <c r="J4171" s="16" t="n">
        <v>4</v>
      </c>
      <c r="K4171" s="16" t="n">
        <v>5</v>
      </c>
      <c r="L4171" s="16" t="s">
        <v>41</v>
      </c>
      <c r="M4171" s="18" t="n">
        <f aca="false">IF(ISNUMBER(B4171),B4171,IF(MID(B4171,3,1)="-",DATE(VALUE(RIGHT(B4171,4)),VALUE(MID(B4171,4,2)),VALUE(LEFT(B4171,2))),DATE(VALUE(LEFT(B4171,4)),VALUE(MID(B4171,6,2)),VALUE(RIGHT(B4171,2)))))</f>
        <v>45975</v>
      </c>
      <c r="N4171" s="16" t="n">
        <f aca="false">MONTH(M4171)</f>
        <v>11</v>
      </c>
      <c r="O4171" s="16" t="str">
        <f aca="false">PROPER(TRIM(H4171))</f>
        <v>Hyderabad</v>
      </c>
      <c r="P4171" s="16" t="str">
        <f aca="false">IFERROR(VLOOKUP(O4171,city_map!$A$2:$B$6,2,FALSE()),O4171)</f>
        <v>Hyderabad</v>
      </c>
      <c r="Q4171" s="16" t="n">
        <f aca="false">IF(ISNUMBER(F4171),F4171,VALUE(SUBSTITUTE(SUBSTITUTE(F4171,"₹",""),",","")))</f>
        <v>1372</v>
      </c>
      <c r="R4171" s="16" t="n">
        <f aca="false">IF(E4171=99,1,E4171)</f>
        <v>1</v>
      </c>
      <c r="S4171" s="16" t="n">
        <f aca="false">IF(G4171="",0,G4171)</f>
        <v>0.25</v>
      </c>
      <c r="T4171" s="16" t="str">
        <f aca="false">IF(I4171="","Unknown",IF(I4171="upi","UPI",I4171))</f>
        <v>Credit Card</v>
      </c>
      <c r="U4171" s="16" t="str">
        <f aca="false">IF(L4171="Yes","Y",IF(L4171="No","N",L4171))</f>
        <v>N</v>
      </c>
      <c r="V4171" s="19" t="n">
        <f aca="false">ROUND(R4171*Q4171*(1-S4171),2)</f>
        <v>1029</v>
      </c>
      <c r="W4171" s="16" t="str">
        <f aca="false">_xlfn.XLOOKUP(D4171,products!$A$2:$A$61,products!$C$2:$C$61,"Not found")</f>
        <v>Home</v>
      </c>
    </row>
    <row r="4172" customFormat="false" ht="15" hidden="false" customHeight="false" outlineLevel="0" collapsed="false">
      <c r="A4172" s="16" t="s">
        <v>5561</v>
      </c>
      <c r="B4172" s="16" t="s">
        <v>5549</v>
      </c>
      <c r="C4172" s="16" t="s">
        <v>2730</v>
      </c>
      <c r="D4172" s="16" t="s">
        <v>721</v>
      </c>
      <c r="E4172" s="16" t="n">
        <v>2</v>
      </c>
      <c r="F4172" s="16" t="n">
        <v>492</v>
      </c>
      <c r="G4172" s="16" t="n">
        <v>0.1</v>
      </c>
      <c r="H4172" s="16" t="s">
        <v>130</v>
      </c>
      <c r="I4172" s="16" t="s">
        <v>71</v>
      </c>
      <c r="J4172" s="16" t="n">
        <v>4</v>
      </c>
      <c r="K4172" s="16" t="n">
        <v>5</v>
      </c>
      <c r="L4172" s="16" t="s">
        <v>41</v>
      </c>
      <c r="M4172" s="18" t="n">
        <f aca="false">IF(ISNUMBER(B4172),B4172,IF(MID(B4172,3,1)="-",DATE(VALUE(RIGHT(B4172,4)),VALUE(MID(B4172,4,2)),VALUE(LEFT(B4172,2))),DATE(VALUE(LEFT(B4172,4)),VALUE(MID(B4172,6,2)),VALUE(RIGHT(B4172,2)))))</f>
        <v>45975</v>
      </c>
      <c r="N4172" s="16" t="n">
        <f aca="false">MONTH(M4172)</f>
        <v>11</v>
      </c>
      <c r="O4172" s="16" t="str">
        <f aca="false">PROPER(TRIM(H4172))</f>
        <v>Bengaluru</v>
      </c>
      <c r="P4172" s="16" t="str">
        <f aca="false">IFERROR(VLOOKUP(O4172,city_map!$A$2:$B$6,2,FALSE()),O4172)</f>
        <v>Bengaluru</v>
      </c>
      <c r="Q4172" s="16" t="n">
        <f aca="false">IF(ISNUMBER(F4172),F4172,VALUE(SUBSTITUTE(SUBSTITUTE(F4172,"₹",""),",","")))</f>
        <v>492</v>
      </c>
      <c r="R4172" s="16" t="n">
        <f aca="false">IF(E4172=99,1,E4172)</f>
        <v>2</v>
      </c>
      <c r="S4172" s="16" t="n">
        <f aca="false">IF(G4172="",0,G4172)</f>
        <v>0.1</v>
      </c>
      <c r="T4172" s="16" t="str">
        <f aca="false">IF(I4172="","Unknown",IF(I4172="upi","UPI",I4172))</f>
        <v>Credit Card</v>
      </c>
      <c r="U4172" s="16" t="str">
        <f aca="false">IF(L4172="Yes","Y",IF(L4172="No","N",L4172))</f>
        <v>N</v>
      </c>
      <c r="V4172" s="19" t="n">
        <f aca="false">ROUND(R4172*Q4172*(1-S4172),2)</f>
        <v>885.6</v>
      </c>
      <c r="W4172" s="16" t="str">
        <f aca="false">_xlfn.XLOOKUP(D4172,products!$A$2:$A$61,products!$C$2:$C$61,"Not found")</f>
        <v>Beauty</v>
      </c>
    </row>
    <row r="4173" customFormat="false" ht="15" hidden="false" customHeight="false" outlineLevel="0" collapsed="false">
      <c r="A4173" s="16" t="s">
        <v>5562</v>
      </c>
      <c r="B4173" s="16" t="s">
        <v>5549</v>
      </c>
      <c r="C4173" s="16" t="s">
        <v>437</v>
      </c>
      <c r="D4173" s="16" t="s">
        <v>51</v>
      </c>
      <c r="E4173" s="16" t="n">
        <v>5</v>
      </c>
      <c r="F4173" s="16" t="n">
        <v>2343</v>
      </c>
      <c r="G4173" s="16" t="n">
        <v>0.3</v>
      </c>
      <c r="H4173" s="16" t="s">
        <v>56</v>
      </c>
      <c r="I4173" s="16" t="s">
        <v>60</v>
      </c>
      <c r="J4173" s="16" t="n">
        <v>7</v>
      </c>
      <c r="K4173" s="16" t="n">
        <v>3</v>
      </c>
      <c r="L4173" s="16" t="s">
        <v>57</v>
      </c>
      <c r="M4173" s="18" t="n">
        <f aca="false">IF(ISNUMBER(B4173),B4173,IF(MID(B4173,3,1)="-",DATE(VALUE(RIGHT(B4173,4)),VALUE(MID(B4173,4,2)),VALUE(LEFT(B4173,2))),DATE(VALUE(LEFT(B4173,4)),VALUE(MID(B4173,6,2)),VALUE(RIGHT(B4173,2)))))</f>
        <v>45975</v>
      </c>
      <c r="N4173" s="16" t="n">
        <f aca="false">MONTH(M4173)</f>
        <v>11</v>
      </c>
      <c r="O4173" s="16" t="str">
        <f aca="false">PROPER(TRIM(H4173))</f>
        <v>Lucknow</v>
      </c>
      <c r="P4173" s="16" t="str">
        <f aca="false">IFERROR(VLOOKUP(O4173,city_map!$A$2:$B$6,2,FALSE()),O4173)</f>
        <v>Lucknow</v>
      </c>
      <c r="Q4173" s="16" t="n">
        <f aca="false">IF(ISNUMBER(F4173),F4173,VALUE(SUBSTITUTE(SUBSTITUTE(F4173,"₹",""),",","")))</f>
        <v>2343</v>
      </c>
      <c r="R4173" s="16" t="n">
        <f aca="false">IF(E4173=99,1,E4173)</f>
        <v>5</v>
      </c>
      <c r="S4173" s="16" t="n">
        <f aca="false">IF(G4173="",0,G4173)</f>
        <v>0.3</v>
      </c>
      <c r="T4173" s="16" t="str">
        <f aca="false">IF(I4173="","Unknown",IF(I4173="upi","UPI",I4173))</f>
        <v>UPI</v>
      </c>
      <c r="U4173" s="16" t="str">
        <f aca="false">IF(L4173="Yes","Y",IF(L4173="No","N",L4173))</f>
        <v>Y</v>
      </c>
      <c r="V4173" s="19" t="n">
        <f aca="false">ROUND(R4173*Q4173*(1-S4173),2)</f>
        <v>8200.5</v>
      </c>
      <c r="W4173" s="16" t="str">
        <f aca="false">_xlfn.XLOOKUP(D4173,products!$A$2:$A$61,products!$C$2:$C$61,"Not found")</f>
        <v>Fashion</v>
      </c>
    </row>
    <row r="4174" customFormat="false" ht="15" hidden="false" customHeight="false" outlineLevel="0" collapsed="false">
      <c r="A4174" s="16" t="s">
        <v>5563</v>
      </c>
      <c r="B4174" s="16" t="s">
        <v>5549</v>
      </c>
      <c r="C4174" s="16" t="s">
        <v>555</v>
      </c>
      <c r="D4174" s="16" t="s">
        <v>639</v>
      </c>
      <c r="E4174" s="16" t="n">
        <v>1</v>
      </c>
      <c r="F4174" s="16" t="n">
        <v>782</v>
      </c>
      <c r="G4174" s="16" t="n">
        <v>0.1</v>
      </c>
      <c r="H4174" s="16" t="s">
        <v>70</v>
      </c>
      <c r="I4174" s="16" t="s">
        <v>60</v>
      </c>
      <c r="J4174" s="16" t="n">
        <v>7</v>
      </c>
      <c r="K4174" s="16" t="n">
        <v>4</v>
      </c>
      <c r="L4174" s="16" t="s">
        <v>41</v>
      </c>
      <c r="M4174" s="18" t="n">
        <f aca="false">IF(ISNUMBER(B4174),B4174,IF(MID(B4174,3,1)="-",DATE(VALUE(RIGHT(B4174,4)),VALUE(MID(B4174,4,2)),VALUE(LEFT(B4174,2))),DATE(VALUE(LEFT(B4174,4)),VALUE(MID(B4174,6,2)),VALUE(RIGHT(B4174,2)))))</f>
        <v>45975</v>
      </c>
      <c r="N4174" s="16" t="n">
        <f aca="false">MONTH(M4174)</f>
        <v>11</v>
      </c>
      <c r="O4174" s="16" t="str">
        <f aca="false">PROPER(TRIM(H4174))</f>
        <v>Pune</v>
      </c>
      <c r="P4174" s="16" t="str">
        <f aca="false">IFERROR(VLOOKUP(O4174,city_map!$A$2:$B$6,2,FALSE()),O4174)</f>
        <v>Pune</v>
      </c>
      <c r="Q4174" s="16" t="n">
        <f aca="false">IF(ISNUMBER(F4174),F4174,VALUE(SUBSTITUTE(SUBSTITUTE(F4174,"₹",""),",","")))</f>
        <v>782</v>
      </c>
      <c r="R4174" s="16" t="n">
        <f aca="false">IF(E4174=99,1,E4174)</f>
        <v>1</v>
      </c>
      <c r="S4174" s="16" t="n">
        <f aca="false">IF(G4174="",0,G4174)</f>
        <v>0.1</v>
      </c>
      <c r="T4174" s="16" t="str">
        <f aca="false">IF(I4174="","Unknown",IF(I4174="upi","UPI",I4174))</f>
        <v>UPI</v>
      </c>
      <c r="U4174" s="16" t="str">
        <f aca="false">IF(L4174="Yes","Y",IF(L4174="No","N",L4174))</f>
        <v>N</v>
      </c>
      <c r="V4174" s="19" t="n">
        <f aca="false">ROUND(R4174*Q4174*(1-S4174),2)</f>
        <v>703.8</v>
      </c>
      <c r="W4174" s="16" t="str">
        <f aca="false">_xlfn.XLOOKUP(D4174,products!$A$2:$A$61,products!$C$2:$C$61,"Not found")</f>
        <v>Beauty</v>
      </c>
    </row>
    <row r="4175" customFormat="false" ht="15" hidden="false" customHeight="false" outlineLevel="0" collapsed="false">
      <c r="A4175" s="16" t="s">
        <v>5564</v>
      </c>
      <c r="B4175" s="16" t="s">
        <v>5549</v>
      </c>
      <c r="C4175" s="16" t="s">
        <v>624</v>
      </c>
      <c r="D4175" s="16" t="s">
        <v>119</v>
      </c>
      <c r="E4175" s="16" t="n">
        <v>2</v>
      </c>
      <c r="F4175" s="16" t="n">
        <v>252</v>
      </c>
      <c r="G4175" s="16" t="n">
        <v>0.25</v>
      </c>
      <c r="H4175" s="16" t="s">
        <v>130</v>
      </c>
      <c r="I4175" s="16" t="s">
        <v>60</v>
      </c>
      <c r="J4175" s="16" t="n">
        <v>6</v>
      </c>
      <c r="K4175" s="16" t="n">
        <v>3</v>
      </c>
      <c r="L4175" s="16" t="s">
        <v>41</v>
      </c>
      <c r="M4175" s="18" t="n">
        <f aca="false">IF(ISNUMBER(B4175),B4175,IF(MID(B4175,3,1)="-",DATE(VALUE(RIGHT(B4175,4)),VALUE(MID(B4175,4,2)),VALUE(LEFT(B4175,2))),DATE(VALUE(LEFT(B4175,4)),VALUE(MID(B4175,6,2)),VALUE(RIGHT(B4175,2)))))</f>
        <v>45975</v>
      </c>
      <c r="N4175" s="16" t="n">
        <f aca="false">MONTH(M4175)</f>
        <v>11</v>
      </c>
      <c r="O4175" s="16" t="str">
        <f aca="false">PROPER(TRIM(H4175))</f>
        <v>Bengaluru</v>
      </c>
      <c r="P4175" s="16" t="str">
        <f aca="false">IFERROR(VLOOKUP(O4175,city_map!$A$2:$B$6,2,FALSE()),O4175)</f>
        <v>Bengaluru</v>
      </c>
      <c r="Q4175" s="16" t="n">
        <f aca="false">IF(ISNUMBER(F4175),F4175,VALUE(SUBSTITUTE(SUBSTITUTE(F4175,"₹",""),",","")))</f>
        <v>252</v>
      </c>
      <c r="R4175" s="16" t="n">
        <f aca="false">IF(E4175=99,1,E4175)</f>
        <v>2</v>
      </c>
      <c r="S4175" s="16" t="n">
        <f aca="false">IF(G4175="",0,G4175)</f>
        <v>0.25</v>
      </c>
      <c r="T4175" s="16" t="str">
        <f aca="false">IF(I4175="","Unknown",IF(I4175="upi","UPI",I4175))</f>
        <v>UPI</v>
      </c>
      <c r="U4175" s="16" t="str">
        <f aca="false">IF(L4175="Yes","Y",IF(L4175="No","N",L4175))</f>
        <v>N</v>
      </c>
      <c r="V4175" s="19" t="n">
        <f aca="false">ROUND(R4175*Q4175*(1-S4175),2)</f>
        <v>378</v>
      </c>
      <c r="W4175" s="16" t="str">
        <f aca="false">_xlfn.XLOOKUP(D4175,products!$A$2:$A$61,products!$C$2:$C$61,"Not found")</f>
        <v>Books</v>
      </c>
    </row>
    <row r="4176" customFormat="false" ht="15" hidden="false" customHeight="false" outlineLevel="0" collapsed="false">
      <c r="A4176" s="16" t="s">
        <v>5565</v>
      </c>
      <c r="B4176" s="16" t="s">
        <v>5549</v>
      </c>
      <c r="C4176" s="16" t="s">
        <v>2202</v>
      </c>
      <c r="D4176" s="16" t="s">
        <v>222</v>
      </c>
      <c r="E4176" s="16" t="n">
        <v>1</v>
      </c>
      <c r="F4176" s="16" t="n">
        <v>1971</v>
      </c>
      <c r="G4176" s="16" t="n">
        <v>0.1</v>
      </c>
      <c r="H4176" s="16" t="s">
        <v>130</v>
      </c>
      <c r="I4176" s="16" t="s">
        <v>100</v>
      </c>
      <c r="J4176" s="16" t="n">
        <v>3</v>
      </c>
      <c r="K4176" s="16" t="n">
        <v>4</v>
      </c>
      <c r="L4176" s="16" t="s">
        <v>41</v>
      </c>
      <c r="M4176" s="18" t="n">
        <f aca="false">IF(ISNUMBER(B4176),B4176,IF(MID(B4176,3,1)="-",DATE(VALUE(RIGHT(B4176,4)),VALUE(MID(B4176,4,2)),VALUE(LEFT(B4176,2))),DATE(VALUE(LEFT(B4176,4)),VALUE(MID(B4176,6,2)),VALUE(RIGHT(B4176,2)))))</f>
        <v>45975</v>
      </c>
      <c r="N4176" s="16" t="n">
        <f aca="false">MONTH(M4176)</f>
        <v>11</v>
      </c>
      <c r="O4176" s="16" t="str">
        <f aca="false">PROPER(TRIM(H4176))</f>
        <v>Bengaluru</v>
      </c>
      <c r="P4176" s="16" t="str">
        <f aca="false">IFERROR(VLOOKUP(O4176,city_map!$A$2:$B$6,2,FALSE()),O4176)</f>
        <v>Bengaluru</v>
      </c>
      <c r="Q4176" s="16" t="n">
        <f aca="false">IF(ISNUMBER(F4176),F4176,VALUE(SUBSTITUTE(SUBSTITUTE(F4176,"₹",""),",","")))</f>
        <v>1971</v>
      </c>
      <c r="R4176" s="16" t="n">
        <f aca="false">IF(E4176=99,1,E4176)</f>
        <v>1</v>
      </c>
      <c r="S4176" s="16" t="n">
        <f aca="false">IF(G4176="",0,G4176)</f>
        <v>0.1</v>
      </c>
      <c r="T4176" s="16" t="str">
        <f aca="false">IF(I4176="","Unknown",IF(I4176="upi","UPI",I4176))</f>
        <v>Net Banking</v>
      </c>
      <c r="U4176" s="16" t="str">
        <f aca="false">IF(L4176="Yes","Y",IF(L4176="No","N",L4176))</f>
        <v>N</v>
      </c>
      <c r="V4176" s="19" t="n">
        <f aca="false">ROUND(R4176*Q4176*(1-S4176),2)</f>
        <v>1773.9</v>
      </c>
      <c r="W4176" s="16" t="str">
        <f aca="false">_xlfn.XLOOKUP(D4176,products!$A$2:$A$61,products!$C$2:$C$61,"Not found")</f>
        <v>Fashion</v>
      </c>
    </row>
    <row r="4177" customFormat="false" ht="15" hidden="false" customHeight="false" outlineLevel="0" collapsed="false">
      <c r="A4177" s="16" t="s">
        <v>5566</v>
      </c>
      <c r="B4177" s="16" t="s">
        <v>5549</v>
      </c>
      <c r="C4177" s="16" t="s">
        <v>662</v>
      </c>
      <c r="D4177" s="16" t="s">
        <v>219</v>
      </c>
      <c r="E4177" s="16" t="n">
        <v>1</v>
      </c>
      <c r="F4177" s="16" t="n">
        <v>1275</v>
      </c>
      <c r="G4177" s="16" t="n">
        <v>0.1</v>
      </c>
      <c r="H4177" s="16" t="s">
        <v>81</v>
      </c>
      <c r="I4177" s="16" t="s">
        <v>60</v>
      </c>
      <c r="J4177" s="16" t="n">
        <v>6</v>
      </c>
      <c r="K4177" s="16" t="n">
        <v>4</v>
      </c>
      <c r="L4177" s="16" t="s">
        <v>41</v>
      </c>
      <c r="M4177" s="18" t="n">
        <f aca="false">IF(ISNUMBER(B4177),B4177,IF(MID(B4177,3,1)="-",DATE(VALUE(RIGHT(B4177,4)),VALUE(MID(B4177,4,2)),VALUE(LEFT(B4177,2))),DATE(VALUE(LEFT(B4177,4)),VALUE(MID(B4177,6,2)),VALUE(RIGHT(B4177,2)))))</f>
        <v>45975</v>
      </c>
      <c r="N4177" s="16" t="n">
        <f aca="false">MONTH(M4177)</f>
        <v>11</v>
      </c>
      <c r="O4177" s="16" t="str">
        <f aca="false">PROPER(TRIM(H4177))</f>
        <v>Hyderabad</v>
      </c>
      <c r="P4177" s="16" t="str">
        <f aca="false">IFERROR(VLOOKUP(O4177,city_map!$A$2:$B$6,2,FALSE()),O4177)</f>
        <v>Hyderabad</v>
      </c>
      <c r="Q4177" s="16" t="n">
        <f aca="false">IF(ISNUMBER(F4177),F4177,VALUE(SUBSTITUTE(SUBSTITUTE(F4177,"₹",""),",","")))</f>
        <v>1275</v>
      </c>
      <c r="R4177" s="16" t="n">
        <f aca="false">IF(E4177=99,1,E4177)</f>
        <v>1</v>
      </c>
      <c r="S4177" s="16" t="n">
        <f aca="false">IF(G4177="",0,G4177)</f>
        <v>0.1</v>
      </c>
      <c r="T4177" s="16" t="str">
        <f aca="false">IF(I4177="","Unknown",IF(I4177="upi","UPI",I4177))</f>
        <v>UPI</v>
      </c>
      <c r="U4177" s="16" t="str">
        <f aca="false">IF(L4177="Yes","Y",IF(L4177="No","N",L4177))</f>
        <v>N</v>
      </c>
      <c r="V4177" s="19" t="n">
        <f aca="false">ROUND(R4177*Q4177*(1-S4177),2)</f>
        <v>1147.5</v>
      </c>
      <c r="W4177" s="16" t="str">
        <f aca="false">_xlfn.XLOOKUP(D4177,products!$A$2:$A$61,products!$C$2:$C$61,"Not found")</f>
        <v>Electronics</v>
      </c>
    </row>
    <row r="4178" customFormat="false" ht="15" hidden="false" customHeight="false" outlineLevel="0" collapsed="false">
      <c r="A4178" s="16" t="s">
        <v>5567</v>
      </c>
      <c r="B4178" s="16" t="s">
        <v>5549</v>
      </c>
      <c r="C4178" s="16" t="s">
        <v>1363</v>
      </c>
      <c r="D4178" s="16" t="s">
        <v>74</v>
      </c>
      <c r="E4178" s="16" t="n">
        <v>1</v>
      </c>
      <c r="F4178" s="16" t="n">
        <v>18780</v>
      </c>
      <c r="G4178" s="16" t="n">
        <v>0.1</v>
      </c>
      <c r="H4178" s="16" t="s">
        <v>81</v>
      </c>
      <c r="I4178" s="16" t="s">
        <v>47</v>
      </c>
      <c r="J4178" s="16" t="n">
        <v>6</v>
      </c>
      <c r="K4178" s="16" t="n">
        <v>5</v>
      </c>
      <c r="L4178" s="16" t="s">
        <v>41</v>
      </c>
      <c r="M4178" s="18" t="n">
        <f aca="false">IF(ISNUMBER(B4178),B4178,IF(MID(B4178,3,1)="-",DATE(VALUE(RIGHT(B4178,4)),VALUE(MID(B4178,4,2)),VALUE(LEFT(B4178,2))),DATE(VALUE(LEFT(B4178,4)),VALUE(MID(B4178,6,2)),VALUE(RIGHT(B4178,2)))))</f>
        <v>45975</v>
      </c>
      <c r="N4178" s="16" t="n">
        <f aca="false">MONTH(M4178)</f>
        <v>11</v>
      </c>
      <c r="O4178" s="16" t="str">
        <f aca="false">PROPER(TRIM(H4178))</f>
        <v>Hyderabad</v>
      </c>
      <c r="P4178" s="16" t="str">
        <f aca="false">IFERROR(VLOOKUP(O4178,city_map!$A$2:$B$6,2,FALSE()),O4178)</f>
        <v>Hyderabad</v>
      </c>
      <c r="Q4178" s="16" t="n">
        <f aca="false">IF(ISNUMBER(F4178),F4178,VALUE(SUBSTITUTE(SUBSTITUTE(F4178,"₹",""),",","")))</f>
        <v>18780</v>
      </c>
      <c r="R4178" s="16" t="n">
        <f aca="false">IF(E4178=99,1,E4178)</f>
        <v>1</v>
      </c>
      <c r="S4178" s="16" t="n">
        <f aca="false">IF(G4178="",0,G4178)</f>
        <v>0.1</v>
      </c>
      <c r="T4178" s="16" t="str">
        <f aca="false">IF(I4178="","Unknown",IF(I4178="upi","UPI",I4178))</f>
        <v>Debit Card</v>
      </c>
      <c r="U4178" s="16" t="str">
        <f aca="false">IF(L4178="Yes","Y",IF(L4178="No","N",L4178))</f>
        <v>N</v>
      </c>
      <c r="V4178" s="19" t="n">
        <f aca="false">ROUND(R4178*Q4178*(1-S4178),2)</f>
        <v>16902</v>
      </c>
      <c r="W4178" s="16" t="str">
        <f aca="false">_xlfn.XLOOKUP(D4178,products!$A$2:$A$61,products!$C$2:$C$61,"Not found")</f>
        <v>Electronics</v>
      </c>
    </row>
    <row r="4179" customFormat="false" ht="15" hidden="false" customHeight="false" outlineLevel="0" collapsed="false">
      <c r="A4179" s="16" t="s">
        <v>5568</v>
      </c>
      <c r="B4179" s="16" t="s">
        <v>5549</v>
      </c>
      <c r="C4179" s="16" t="s">
        <v>3799</v>
      </c>
      <c r="D4179" s="16" t="s">
        <v>126</v>
      </c>
      <c r="E4179" s="16" t="n">
        <v>2</v>
      </c>
      <c r="F4179" s="16" t="n">
        <v>410</v>
      </c>
      <c r="G4179" s="16" t="n">
        <v>0.2</v>
      </c>
      <c r="H4179" s="16" t="s">
        <v>70</v>
      </c>
      <c r="I4179" s="16" t="s">
        <v>123</v>
      </c>
      <c r="J4179" s="16" t="n">
        <v>6</v>
      </c>
      <c r="K4179" s="16" t="n">
        <v>3</v>
      </c>
      <c r="L4179" s="16" t="s">
        <v>57</v>
      </c>
      <c r="M4179" s="18" t="n">
        <f aca="false">IF(ISNUMBER(B4179),B4179,IF(MID(B4179,3,1)="-",DATE(VALUE(RIGHT(B4179,4)),VALUE(MID(B4179,4,2)),VALUE(LEFT(B4179,2))),DATE(VALUE(LEFT(B4179,4)),VALUE(MID(B4179,6,2)),VALUE(RIGHT(B4179,2)))))</f>
        <v>45975</v>
      </c>
      <c r="N4179" s="16" t="n">
        <f aca="false">MONTH(M4179)</f>
        <v>11</v>
      </c>
      <c r="O4179" s="16" t="str">
        <f aca="false">PROPER(TRIM(H4179))</f>
        <v>Pune</v>
      </c>
      <c r="P4179" s="16" t="str">
        <f aca="false">IFERROR(VLOOKUP(O4179,city_map!$A$2:$B$6,2,FALSE()),O4179)</f>
        <v>Pune</v>
      </c>
      <c r="Q4179" s="16" t="n">
        <f aca="false">IF(ISNUMBER(F4179),F4179,VALUE(SUBSTITUTE(SUBSTITUTE(F4179,"₹",""),",","")))</f>
        <v>410</v>
      </c>
      <c r="R4179" s="16" t="n">
        <f aca="false">IF(E4179=99,1,E4179)</f>
        <v>2</v>
      </c>
      <c r="S4179" s="16" t="n">
        <f aca="false">IF(G4179="",0,G4179)</f>
        <v>0.2</v>
      </c>
      <c r="T4179" s="16" t="str">
        <f aca="false">IF(I4179="","Unknown",IF(I4179="upi","UPI",I4179))</f>
        <v>UPI</v>
      </c>
      <c r="U4179" s="16" t="str">
        <f aca="false">IF(L4179="Yes","Y",IF(L4179="No","N",L4179))</f>
        <v>Y</v>
      </c>
      <c r="V4179" s="19" t="n">
        <f aca="false">ROUND(R4179*Q4179*(1-S4179),2)</f>
        <v>656</v>
      </c>
      <c r="W4179" s="16" t="str">
        <f aca="false">_xlfn.XLOOKUP(D4179,products!$A$2:$A$61,products!$C$2:$C$61,"Not found")</f>
        <v>Home</v>
      </c>
    </row>
    <row r="4180" customFormat="false" ht="15" hidden="false" customHeight="false" outlineLevel="0" collapsed="false">
      <c r="A4180" s="16" t="s">
        <v>5569</v>
      </c>
      <c r="B4180" s="16" t="s">
        <v>5549</v>
      </c>
      <c r="C4180" s="16" t="s">
        <v>2751</v>
      </c>
      <c r="D4180" s="16" t="s">
        <v>126</v>
      </c>
      <c r="E4180" s="16" t="n">
        <v>1</v>
      </c>
      <c r="F4180" s="16" t="n">
        <v>385</v>
      </c>
      <c r="G4180" s="16" t="n">
        <v>0.15</v>
      </c>
      <c r="H4180" s="16" t="s">
        <v>46</v>
      </c>
      <c r="I4180" s="16" t="s">
        <v>47</v>
      </c>
      <c r="J4180" s="16" t="n">
        <v>4</v>
      </c>
      <c r="K4180" s="16" t="n">
        <v>4</v>
      </c>
      <c r="L4180" s="16" t="s">
        <v>41</v>
      </c>
      <c r="M4180" s="18" t="n">
        <f aca="false">IF(ISNUMBER(B4180),B4180,IF(MID(B4180,3,1)="-",DATE(VALUE(RIGHT(B4180,4)),VALUE(MID(B4180,4,2)),VALUE(LEFT(B4180,2))),DATE(VALUE(LEFT(B4180,4)),VALUE(MID(B4180,6,2)),VALUE(RIGHT(B4180,2)))))</f>
        <v>45975</v>
      </c>
      <c r="N4180" s="16" t="n">
        <f aca="false">MONTH(M4180)</f>
        <v>11</v>
      </c>
      <c r="O4180" s="16" t="str">
        <f aca="false">PROPER(TRIM(H4180))</f>
        <v>Chennai</v>
      </c>
      <c r="P4180" s="16" t="str">
        <f aca="false">IFERROR(VLOOKUP(O4180,city_map!$A$2:$B$6,2,FALSE()),O4180)</f>
        <v>Chennai</v>
      </c>
      <c r="Q4180" s="16" t="n">
        <f aca="false">IF(ISNUMBER(F4180),F4180,VALUE(SUBSTITUTE(SUBSTITUTE(F4180,"₹",""),",","")))</f>
        <v>385</v>
      </c>
      <c r="R4180" s="16" t="n">
        <f aca="false">IF(E4180=99,1,E4180)</f>
        <v>1</v>
      </c>
      <c r="S4180" s="16" t="n">
        <f aca="false">IF(G4180="",0,G4180)</f>
        <v>0.15</v>
      </c>
      <c r="T4180" s="16" t="str">
        <f aca="false">IF(I4180="","Unknown",IF(I4180="upi","UPI",I4180))</f>
        <v>Debit Card</v>
      </c>
      <c r="U4180" s="16" t="str">
        <f aca="false">IF(L4180="Yes","Y",IF(L4180="No","N",L4180))</f>
        <v>N</v>
      </c>
      <c r="V4180" s="19" t="n">
        <f aca="false">ROUND(R4180*Q4180*(1-S4180),2)</f>
        <v>327.25</v>
      </c>
      <c r="W4180" s="16" t="str">
        <f aca="false">_xlfn.XLOOKUP(D4180,products!$A$2:$A$61,products!$C$2:$C$61,"Not found")</f>
        <v>Home</v>
      </c>
    </row>
    <row r="4181" customFormat="false" ht="15" hidden="false" customHeight="false" outlineLevel="0" collapsed="false">
      <c r="A4181" s="16" t="s">
        <v>5570</v>
      </c>
      <c r="B4181" s="16" t="s">
        <v>5549</v>
      </c>
      <c r="C4181" s="16" t="s">
        <v>228</v>
      </c>
      <c r="D4181" s="16" t="s">
        <v>203</v>
      </c>
      <c r="E4181" s="16" t="n">
        <v>3</v>
      </c>
      <c r="F4181" s="16" t="n">
        <v>2387</v>
      </c>
      <c r="G4181" s="16" t="n">
        <v>0.2</v>
      </c>
      <c r="H4181" s="16" t="s">
        <v>46</v>
      </c>
      <c r="I4181" s="16" t="s">
        <v>60</v>
      </c>
      <c r="J4181" s="16" t="n">
        <v>4</v>
      </c>
      <c r="K4181" s="16" t="n">
        <v>4</v>
      </c>
      <c r="L4181" s="16" t="s">
        <v>41</v>
      </c>
      <c r="M4181" s="18" t="n">
        <f aca="false">IF(ISNUMBER(B4181),B4181,IF(MID(B4181,3,1)="-",DATE(VALUE(RIGHT(B4181,4)),VALUE(MID(B4181,4,2)),VALUE(LEFT(B4181,2))),DATE(VALUE(LEFT(B4181,4)),VALUE(MID(B4181,6,2)),VALUE(RIGHT(B4181,2)))))</f>
        <v>45975</v>
      </c>
      <c r="N4181" s="16" t="n">
        <f aca="false">MONTH(M4181)</f>
        <v>11</v>
      </c>
      <c r="O4181" s="16" t="str">
        <f aca="false">PROPER(TRIM(H4181))</f>
        <v>Chennai</v>
      </c>
      <c r="P4181" s="16" t="str">
        <f aca="false">IFERROR(VLOOKUP(O4181,city_map!$A$2:$B$6,2,FALSE()),O4181)</f>
        <v>Chennai</v>
      </c>
      <c r="Q4181" s="16" t="n">
        <f aca="false">IF(ISNUMBER(F4181),F4181,VALUE(SUBSTITUTE(SUBSTITUTE(F4181,"₹",""),",","")))</f>
        <v>2387</v>
      </c>
      <c r="R4181" s="16" t="n">
        <f aca="false">IF(E4181=99,1,E4181)</f>
        <v>3</v>
      </c>
      <c r="S4181" s="16" t="n">
        <f aca="false">IF(G4181="",0,G4181)</f>
        <v>0.2</v>
      </c>
      <c r="T4181" s="16" t="str">
        <f aca="false">IF(I4181="","Unknown",IF(I4181="upi","UPI",I4181))</f>
        <v>UPI</v>
      </c>
      <c r="U4181" s="16" t="str">
        <f aca="false">IF(L4181="Yes","Y",IF(L4181="No","N",L4181))</f>
        <v>N</v>
      </c>
      <c r="V4181" s="19" t="n">
        <f aca="false">ROUND(R4181*Q4181*(1-S4181),2)</f>
        <v>5728.8</v>
      </c>
      <c r="W4181" s="16" t="str">
        <f aca="false">_xlfn.XLOOKUP(D4181,products!$A$2:$A$61,products!$C$2:$C$61,"Not found")</f>
        <v>Fashion</v>
      </c>
    </row>
    <row r="4182" customFormat="false" ht="15" hidden="false" customHeight="false" outlineLevel="0" collapsed="false">
      <c r="A4182" s="16" t="s">
        <v>5571</v>
      </c>
      <c r="B4182" s="16" t="s">
        <v>5549</v>
      </c>
      <c r="C4182" s="16" t="s">
        <v>505</v>
      </c>
      <c r="D4182" s="16" t="s">
        <v>179</v>
      </c>
      <c r="E4182" s="16" t="n">
        <v>2</v>
      </c>
      <c r="F4182" s="16" t="n">
        <v>2436</v>
      </c>
      <c r="G4182" s="16" t="n">
        <v>0.25</v>
      </c>
      <c r="H4182" s="16" t="s">
        <v>130</v>
      </c>
      <c r="I4182" s="16" t="s">
        <v>60</v>
      </c>
      <c r="J4182" s="16" t="n">
        <v>7</v>
      </c>
      <c r="K4182" s="16" t="n">
        <v>2</v>
      </c>
      <c r="L4182" s="16" t="s">
        <v>41</v>
      </c>
      <c r="M4182" s="18" t="n">
        <f aca="false">IF(ISNUMBER(B4182),B4182,IF(MID(B4182,3,1)="-",DATE(VALUE(RIGHT(B4182,4)),VALUE(MID(B4182,4,2)),VALUE(LEFT(B4182,2))),DATE(VALUE(LEFT(B4182,4)),VALUE(MID(B4182,6,2)),VALUE(RIGHT(B4182,2)))))</f>
        <v>45975</v>
      </c>
      <c r="N4182" s="16" t="n">
        <f aca="false">MONTH(M4182)</f>
        <v>11</v>
      </c>
      <c r="O4182" s="16" t="str">
        <f aca="false">PROPER(TRIM(H4182))</f>
        <v>Bengaluru</v>
      </c>
      <c r="P4182" s="16" t="str">
        <f aca="false">IFERROR(VLOOKUP(O4182,city_map!$A$2:$B$6,2,FALSE()),O4182)</f>
        <v>Bengaluru</v>
      </c>
      <c r="Q4182" s="16" t="n">
        <f aca="false">IF(ISNUMBER(F4182),F4182,VALUE(SUBSTITUTE(SUBSTITUTE(F4182,"₹",""),",","")))</f>
        <v>2436</v>
      </c>
      <c r="R4182" s="16" t="n">
        <f aca="false">IF(E4182=99,1,E4182)</f>
        <v>2</v>
      </c>
      <c r="S4182" s="16" t="n">
        <f aca="false">IF(G4182="",0,G4182)</f>
        <v>0.25</v>
      </c>
      <c r="T4182" s="16" t="str">
        <f aca="false">IF(I4182="","Unknown",IF(I4182="upi","UPI",I4182))</f>
        <v>UPI</v>
      </c>
      <c r="U4182" s="16" t="str">
        <f aca="false">IF(L4182="Yes","Y",IF(L4182="No","N",L4182))</f>
        <v>N</v>
      </c>
      <c r="V4182" s="19" t="n">
        <f aca="false">ROUND(R4182*Q4182*(1-S4182),2)</f>
        <v>3654</v>
      </c>
      <c r="W4182" s="16" t="str">
        <f aca="false">_xlfn.XLOOKUP(D4182,products!$A$2:$A$61,products!$C$2:$C$61,"Not found")</f>
        <v>Electronics</v>
      </c>
    </row>
    <row r="4183" customFormat="false" ht="15" hidden="false" customHeight="false" outlineLevel="0" collapsed="false">
      <c r="A4183" s="16" t="s">
        <v>5572</v>
      </c>
      <c r="B4183" s="16" t="s">
        <v>5549</v>
      </c>
      <c r="C4183" s="16" t="s">
        <v>3214</v>
      </c>
      <c r="D4183" s="16" t="s">
        <v>149</v>
      </c>
      <c r="E4183" s="16" t="n">
        <v>1</v>
      </c>
      <c r="F4183" s="16" t="n">
        <v>1571</v>
      </c>
      <c r="G4183" s="16" t="n">
        <v>0.15</v>
      </c>
      <c r="H4183" s="16" t="s">
        <v>130</v>
      </c>
      <c r="I4183" s="16" t="s">
        <v>60</v>
      </c>
      <c r="J4183" s="16" t="n">
        <v>4</v>
      </c>
      <c r="K4183" s="16" t="n">
        <v>5</v>
      </c>
      <c r="L4183" s="16" t="s">
        <v>41</v>
      </c>
      <c r="M4183" s="18" t="n">
        <f aca="false">IF(ISNUMBER(B4183),B4183,IF(MID(B4183,3,1)="-",DATE(VALUE(RIGHT(B4183,4)),VALUE(MID(B4183,4,2)),VALUE(LEFT(B4183,2))),DATE(VALUE(LEFT(B4183,4)),VALUE(MID(B4183,6,2)),VALUE(RIGHT(B4183,2)))))</f>
        <v>45975</v>
      </c>
      <c r="N4183" s="16" t="n">
        <f aca="false">MONTH(M4183)</f>
        <v>11</v>
      </c>
      <c r="O4183" s="16" t="str">
        <f aca="false">PROPER(TRIM(H4183))</f>
        <v>Bengaluru</v>
      </c>
      <c r="P4183" s="16" t="str">
        <f aca="false">IFERROR(VLOOKUP(O4183,city_map!$A$2:$B$6,2,FALSE()),O4183)</f>
        <v>Bengaluru</v>
      </c>
      <c r="Q4183" s="16" t="n">
        <f aca="false">IF(ISNUMBER(F4183),F4183,VALUE(SUBSTITUTE(SUBSTITUTE(F4183,"₹",""),",","")))</f>
        <v>1571</v>
      </c>
      <c r="R4183" s="16" t="n">
        <f aca="false">IF(E4183=99,1,E4183)</f>
        <v>1</v>
      </c>
      <c r="S4183" s="16" t="n">
        <f aca="false">IF(G4183="",0,G4183)</f>
        <v>0.15</v>
      </c>
      <c r="T4183" s="16" t="str">
        <f aca="false">IF(I4183="","Unknown",IF(I4183="upi","UPI",I4183))</f>
        <v>UPI</v>
      </c>
      <c r="U4183" s="16" t="str">
        <f aca="false">IF(L4183="Yes","Y",IF(L4183="No","N",L4183))</f>
        <v>N</v>
      </c>
      <c r="V4183" s="19" t="n">
        <f aca="false">ROUND(R4183*Q4183*(1-S4183),2)</f>
        <v>1335.35</v>
      </c>
      <c r="W4183" s="16" t="str">
        <f aca="false">_xlfn.XLOOKUP(D4183,products!$A$2:$A$61,products!$C$2:$C$61,"Not found")</f>
        <v>Fashion</v>
      </c>
    </row>
    <row r="4184" customFormat="false" ht="15" hidden="false" customHeight="false" outlineLevel="0" collapsed="false">
      <c r="A4184" s="16" t="s">
        <v>5573</v>
      </c>
      <c r="B4184" s="16" t="s">
        <v>5549</v>
      </c>
      <c r="C4184" s="16" t="s">
        <v>709</v>
      </c>
      <c r="D4184" s="16" t="s">
        <v>80</v>
      </c>
      <c r="E4184" s="16" t="n">
        <v>4</v>
      </c>
      <c r="F4184" s="16" t="n">
        <v>1572</v>
      </c>
      <c r="G4184" s="16" t="n">
        <v>0.2</v>
      </c>
      <c r="H4184" s="16" t="s">
        <v>112</v>
      </c>
      <c r="I4184" s="16" t="s">
        <v>100</v>
      </c>
      <c r="J4184" s="16" t="n">
        <v>4</v>
      </c>
      <c r="K4184" s="16" t="n">
        <v>3</v>
      </c>
      <c r="L4184" s="16" t="s">
        <v>57</v>
      </c>
      <c r="M4184" s="18" t="n">
        <f aca="false">IF(ISNUMBER(B4184),B4184,IF(MID(B4184,3,1)="-",DATE(VALUE(RIGHT(B4184,4)),VALUE(MID(B4184,4,2)),VALUE(LEFT(B4184,2))),DATE(VALUE(LEFT(B4184,4)),VALUE(MID(B4184,6,2)),VALUE(RIGHT(B4184,2)))))</f>
        <v>45975</v>
      </c>
      <c r="N4184" s="16" t="n">
        <f aca="false">MONTH(M4184)</f>
        <v>11</v>
      </c>
      <c r="O4184" s="16" t="str">
        <f aca="false">PROPER(TRIM(H4184))</f>
        <v>Mumbai</v>
      </c>
      <c r="P4184" s="16" t="str">
        <f aca="false">IFERROR(VLOOKUP(O4184,city_map!$A$2:$B$6,2,FALSE()),O4184)</f>
        <v>Mumbai</v>
      </c>
      <c r="Q4184" s="16" t="n">
        <f aca="false">IF(ISNUMBER(F4184),F4184,VALUE(SUBSTITUTE(SUBSTITUTE(F4184,"₹",""),",","")))</f>
        <v>1572</v>
      </c>
      <c r="R4184" s="16" t="n">
        <f aca="false">IF(E4184=99,1,E4184)</f>
        <v>4</v>
      </c>
      <c r="S4184" s="16" t="n">
        <f aca="false">IF(G4184="",0,G4184)</f>
        <v>0.2</v>
      </c>
      <c r="T4184" s="16" t="str">
        <f aca="false">IF(I4184="","Unknown",IF(I4184="upi","UPI",I4184))</f>
        <v>Net Banking</v>
      </c>
      <c r="U4184" s="16" t="str">
        <f aca="false">IF(L4184="Yes","Y",IF(L4184="No","N",L4184))</f>
        <v>Y</v>
      </c>
      <c r="V4184" s="19" t="n">
        <f aca="false">ROUND(R4184*Q4184*(1-S4184),2)</f>
        <v>5030.4</v>
      </c>
      <c r="W4184" s="16" t="str">
        <f aca="false">_xlfn.XLOOKUP(D4184,products!$A$2:$A$61,products!$C$2:$C$61,"Not found")</f>
        <v>Beauty</v>
      </c>
    </row>
    <row r="4185" customFormat="false" ht="15" hidden="false" customHeight="false" outlineLevel="0" collapsed="false">
      <c r="A4185" s="16" t="s">
        <v>5574</v>
      </c>
      <c r="B4185" s="16" t="s">
        <v>5549</v>
      </c>
      <c r="C4185" s="16" t="s">
        <v>925</v>
      </c>
      <c r="D4185" s="16" t="s">
        <v>95</v>
      </c>
      <c r="E4185" s="16" t="n">
        <v>2</v>
      </c>
      <c r="F4185" s="16" t="n">
        <v>1503</v>
      </c>
      <c r="G4185" s="16" t="n">
        <v>0.15</v>
      </c>
      <c r="H4185" s="16" t="s">
        <v>70</v>
      </c>
      <c r="I4185" s="16" t="s">
        <v>71</v>
      </c>
      <c r="J4185" s="16" t="n">
        <v>5</v>
      </c>
      <c r="K4185" s="16" t="n">
        <v>3</v>
      </c>
      <c r="L4185" s="16" t="s">
        <v>57</v>
      </c>
      <c r="M4185" s="18" t="n">
        <f aca="false">IF(ISNUMBER(B4185),B4185,IF(MID(B4185,3,1)="-",DATE(VALUE(RIGHT(B4185,4)),VALUE(MID(B4185,4,2)),VALUE(LEFT(B4185,2))),DATE(VALUE(LEFT(B4185,4)),VALUE(MID(B4185,6,2)),VALUE(RIGHT(B4185,2)))))</f>
        <v>45975</v>
      </c>
      <c r="N4185" s="16" t="n">
        <f aca="false">MONTH(M4185)</f>
        <v>11</v>
      </c>
      <c r="O4185" s="16" t="str">
        <f aca="false">PROPER(TRIM(H4185))</f>
        <v>Pune</v>
      </c>
      <c r="P4185" s="16" t="str">
        <f aca="false">IFERROR(VLOOKUP(O4185,city_map!$A$2:$B$6,2,FALSE()),O4185)</f>
        <v>Pune</v>
      </c>
      <c r="Q4185" s="16" t="n">
        <f aca="false">IF(ISNUMBER(F4185),F4185,VALUE(SUBSTITUTE(SUBSTITUTE(F4185,"₹",""),",","")))</f>
        <v>1503</v>
      </c>
      <c r="R4185" s="16" t="n">
        <f aca="false">IF(E4185=99,1,E4185)</f>
        <v>2</v>
      </c>
      <c r="S4185" s="16" t="n">
        <f aca="false">IF(G4185="",0,G4185)</f>
        <v>0.15</v>
      </c>
      <c r="T4185" s="16" t="str">
        <f aca="false">IF(I4185="","Unknown",IF(I4185="upi","UPI",I4185))</f>
        <v>Credit Card</v>
      </c>
      <c r="U4185" s="16" t="str">
        <f aca="false">IF(L4185="Yes","Y",IF(L4185="No","N",L4185))</f>
        <v>Y</v>
      </c>
      <c r="V4185" s="19" t="n">
        <f aca="false">ROUND(R4185*Q4185*(1-S4185),2)</f>
        <v>2555.1</v>
      </c>
      <c r="W4185" s="16" t="str">
        <f aca="false">_xlfn.XLOOKUP(D4185,products!$A$2:$A$61,products!$C$2:$C$61,"Not found")</f>
        <v>Electronics</v>
      </c>
    </row>
    <row r="4186" customFormat="false" ht="15" hidden="false" customHeight="false" outlineLevel="0" collapsed="false">
      <c r="A4186" s="16" t="s">
        <v>5575</v>
      </c>
      <c r="B4186" s="16" t="s">
        <v>5576</v>
      </c>
      <c r="C4186" s="16" t="s">
        <v>605</v>
      </c>
      <c r="D4186" s="16" t="s">
        <v>259</v>
      </c>
      <c r="E4186" s="16" t="n">
        <v>2</v>
      </c>
      <c r="F4186" s="16" t="n">
        <v>477</v>
      </c>
      <c r="G4186" s="16" t="n">
        <v>0.2</v>
      </c>
      <c r="H4186" s="16" t="s">
        <v>161</v>
      </c>
      <c r="I4186" s="16" t="s">
        <v>60</v>
      </c>
      <c r="J4186" s="16" t="n">
        <v>3</v>
      </c>
      <c r="K4186" s="16" t="n">
        <v>4</v>
      </c>
      <c r="L4186" s="16" t="s">
        <v>41</v>
      </c>
      <c r="M4186" s="18" t="n">
        <f aca="false">IF(ISNUMBER(B4186),B4186,IF(MID(B4186,3,1)="-",DATE(VALUE(RIGHT(B4186,4)),VALUE(MID(B4186,4,2)),VALUE(LEFT(B4186,2))),DATE(VALUE(LEFT(B4186,4)),VALUE(MID(B4186,6,2)),VALUE(RIGHT(B4186,2)))))</f>
        <v>45976</v>
      </c>
      <c r="N4186" s="16" t="n">
        <f aca="false">MONTH(M4186)</f>
        <v>11</v>
      </c>
      <c r="O4186" s="16" t="str">
        <f aca="false">PROPER(TRIM(H4186))</f>
        <v>Hyderabad</v>
      </c>
      <c r="P4186" s="16" t="str">
        <f aca="false">IFERROR(VLOOKUP(O4186,city_map!$A$2:$B$6,2,FALSE()),O4186)</f>
        <v>Hyderabad</v>
      </c>
      <c r="Q4186" s="16" t="n">
        <f aca="false">IF(ISNUMBER(F4186),F4186,VALUE(SUBSTITUTE(SUBSTITUTE(F4186,"₹",""),",","")))</f>
        <v>477</v>
      </c>
      <c r="R4186" s="16" t="n">
        <f aca="false">IF(E4186=99,1,E4186)</f>
        <v>2</v>
      </c>
      <c r="S4186" s="16" t="n">
        <f aca="false">IF(G4186="",0,G4186)</f>
        <v>0.2</v>
      </c>
      <c r="T4186" s="16" t="str">
        <f aca="false">IF(I4186="","Unknown",IF(I4186="upi","UPI",I4186))</f>
        <v>UPI</v>
      </c>
      <c r="U4186" s="16" t="str">
        <f aca="false">IF(L4186="Yes","Y",IF(L4186="No","N",L4186))</f>
        <v>N</v>
      </c>
      <c r="V4186" s="19" t="n">
        <f aca="false">ROUND(R4186*Q4186*(1-S4186),2)</f>
        <v>763.2</v>
      </c>
      <c r="W4186" s="16" t="str">
        <f aca="false">_xlfn.XLOOKUP(D4186,products!$A$2:$A$61,products!$C$2:$C$61,"Not found")</f>
        <v>Books</v>
      </c>
    </row>
    <row r="4187" customFormat="false" ht="15" hidden="false" customHeight="false" outlineLevel="0" collapsed="false">
      <c r="A4187" s="16" t="s">
        <v>5577</v>
      </c>
      <c r="B4187" s="16" t="s">
        <v>5576</v>
      </c>
      <c r="C4187" s="16" t="s">
        <v>728</v>
      </c>
      <c r="D4187" s="16" t="s">
        <v>254</v>
      </c>
      <c r="E4187" s="16" t="n">
        <v>3</v>
      </c>
      <c r="F4187" s="16" t="n">
        <v>974</v>
      </c>
      <c r="G4187" s="16" t="n">
        <v>0.2</v>
      </c>
      <c r="H4187" s="16" t="s">
        <v>46</v>
      </c>
      <c r="I4187" s="16" t="s">
        <v>40</v>
      </c>
      <c r="J4187" s="16" t="n">
        <v>3</v>
      </c>
      <c r="K4187" s="16" t="n">
        <v>3</v>
      </c>
      <c r="L4187" s="16" t="s">
        <v>57</v>
      </c>
      <c r="M4187" s="18" t="n">
        <f aca="false">IF(ISNUMBER(B4187),B4187,IF(MID(B4187,3,1)="-",DATE(VALUE(RIGHT(B4187,4)),VALUE(MID(B4187,4,2)),VALUE(LEFT(B4187,2))),DATE(VALUE(LEFT(B4187,4)),VALUE(MID(B4187,6,2)),VALUE(RIGHT(B4187,2)))))</f>
        <v>45976</v>
      </c>
      <c r="N4187" s="16" t="n">
        <f aca="false">MONTH(M4187)</f>
        <v>11</v>
      </c>
      <c r="O4187" s="16" t="str">
        <f aca="false">PROPER(TRIM(H4187))</f>
        <v>Chennai</v>
      </c>
      <c r="P4187" s="16" t="str">
        <f aca="false">IFERROR(VLOOKUP(O4187,city_map!$A$2:$B$6,2,FALSE()),O4187)</f>
        <v>Chennai</v>
      </c>
      <c r="Q4187" s="16" t="n">
        <f aca="false">IF(ISNUMBER(F4187),F4187,VALUE(SUBSTITUTE(SUBSTITUTE(F4187,"₹",""),",","")))</f>
        <v>974</v>
      </c>
      <c r="R4187" s="16" t="n">
        <f aca="false">IF(E4187=99,1,E4187)</f>
        <v>3</v>
      </c>
      <c r="S4187" s="16" t="n">
        <f aca="false">IF(G4187="",0,G4187)</f>
        <v>0.2</v>
      </c>
      <c r="T4187" s="16" t="str">
        <f aca="false">IF(I4187="","Unknown",IF(I4187="upi","UPI",I4187))</f>
        <v>COD</v>
      </c>
      <c r="U4187" s="16" t="str">
        <f aca="false">IF(L4187="Yes","Y",IF(L4187="No","N",L4187))</f>
        <v>Y</v>
      </c>
      <c r="V4187" s="19" t="n">
        <f aca="false">ROUND(R4187*Q4187*(1-S4187),2)</f>
        <v>2337.6</v>
      </c>
      <c r="W4187" s="16" t="str">
        <f aca="false">_xlfn.XLOOKUP(D4187,products!$A$2:$A$61,products!$C$2:$C$61,"Not found")</f>
        <v>Fashion</v>
      </c>
    </row>
    <row r="4188" customFormat="false" ht="15" hidden="false" customHeight="false" outlineLevel="0" collapsed="false">
      <c r="A4188" s="16" t="s">
        <v>5578</v>
      </c>
      <c r="B4188" s="16" t="s">
        <v>5576</v>
      </c>
      <c r="C4188" s="16" t="s">
        <v>83</v>
      </c>
      <c r="D4188" s="16" t="s">
        <v>77</v>
      </c>
      <c r="E4188" s="16" t="n">
        <v>1</v>
      </c>
      <c r="F4188" s="16" t="n">
        <v>346</v>
      </c>
      <c r="G4188" s="16" t="n">
        <v>0.3</v>
      </c>
      <c r="H4188" s="16" t="s">
        <v>89</v>
      </c>
      <c r="I4188" s="16" t="s">
        <v>60</v>
      </c>
      <c r="J4188" s="16" t="n">
        <v>6</v>
      </c>
      <c r="K4188" s="16" t="n">
        <v>3</v>
      </c>
      <c r="L4188" s="16" t="s">
        <v>41</v>
      </c>
      <c r="M4188" s="18" t="n">
        <f aca="false">IF(ISNUMBER(B4188),B4188,IF(MID(B4188,3,1)="-",DATE(VALUE(RIGHT(B4188,4)),VALUE(MID(B4188,4,2)),VALUE(LEFT(B4188,2))),DATE(VALUE(LEFT(B4188,4)),VALUE(MID(B4188,6,2)),VALUE(RIGHT(B4188,2)))))</f>
        <v>45976</v>
      </c>
      <c r="N4188" s="16" t="n">
        <f aca="false">MONTH(M4188)</f>
        <v>11</v>
      </c>
      <c r="O4188" s="16" t="str">
        <f aca="false">PROPER(TRIM(H4188))</f>
        <v>Ahmedabad</v>
      </c>
      <c r="P4188" s="16" t="str">
        <f aca="false">IFERROR(VLOOKUP(O4188,city_map!$A$2:$B$6,2,FALSE()),O4188)</f>
        <v>Ahmedabad</v>
      </c>
      <c r="Q4188" s="16" t="n">
        <f aca="false">IF(ISNUMBER(F4188),F4188,VALUE(SUBSTITUTE(SUBSTITUTE(F4188,"₹",""),",","")))</f>
        <v>346</v>
      </c>
      <c r="R4188" s="16" t="n">
        <f aca="false">IF(E4188=99,1,E4188)</f>
        <v>1</v>
      </c>
      <c r="S4188" s="16" t="n">
        <f aca="false">IF(G4188="",0,G4188)</f>
        <v>0.3</v>
      </c>
      <c r="T4188" s="16" t="str">
        <f aca="false">IF(I4188="","Unknown",IF(I4188="upi","UPI",I4188))</f>
        <v>UPI</v>
      </c>
      <c r="U4188" s="16" t="str">
        <f aca="false">IF(L4188="Yes","Y",IF(L4188="No","N",L4188))</f>
        <v>N</v>
      </c>
      <c r="V4188" s="19" t="n">
        <f aca="false">ROUND(R4188*Q4188*(1-S4188),2)</f>
        <v>242.2</v>
      </c>
      <c r="W4188" s="16" t="str">
        <f aca="false">_xlfn.XLOOKUP(D4188,products!$A$2:$A$61,products!$C$2:$C$61,"Not found")</f>
        <v>Books</v>
      </c>
    </row>
    <row r="4189" customFormat="false" ht="15" hidden="false" customHeight="false" outlineLevel="0" collapsed="false">
      <c r="A4189" s="16" t="s">
        <v>5579</v>
      </c>
      <c r="B4189" s="16" t="s">
        <v>5576</v>
      </c>
      <c r="C4189" s="16" t="s">
        <v>544</v>
      </c>
      <c r="D4189" s="16" t="s">
        <v>308</v>
      </c>
      <c r="E4189" s="16" t="n">
        <v>1</v>
      </c>
      <c r="F4189" s="16" t="n">
        <v>199</v>
      </c>
      <c r="G4189" s="16" t="n">
        <v>0.15</v>
      </c>
      <c r="H4189" s="16" t="s">
        <v>39</v>
      </c>
      <c r="I4189" s="16" t="s">
        <v>47</v>
      </c>
      <c r="J4189" s="16" t="n">
        <v>5</v>
      </c>
      <c r="K4189" s="16" t="n">
        <v>5</v>
      </c>
      <c r="L4189" s="16" t="s">
        <v>41</v>
      </c>
      <c r="M4189" s="18" t="n">
        <f aca="false">IF(ISNUMBER(B4189),B4189,IF(MID(B4189,3,1)="-",DATE(VALUE(RIGHT(B4189,4)),VALUE(MID(B4189,4,2)),VALUE(LEFT(B4189,2))),DATE(VALUE(LEFT(B4189,4)),VALUE(MID(B4189,6,2)),VALUE(RIGHT(B4189,2)))))</f>
        <v>45976</v>
      </c>
      <c r="N4189" s="16" t="n">
        <f aca="false">MONTH(M4189)</f>
        <v>11</v>
      </c>
      <c r="O4189" s="16" t="str">
        <f aca="false">PROPER(TRIM(H4189))</f>
        <v>Delhi</v>
      </c>
      <c r="P4189" s="16" t="str">
        <f aca="false">IFERROR(VLOOKUP(O4189,city_map!$A$2:$B$6,2,FALSE()),O4189)</f>
        <v>Delhi</v>
      </c>
      <c r="Q4189" s="16" t="n">
        <f aca="false">IF(ISNUMBER(F4189),F4189,VALUE(SUBSTITUTE(SUBSTITUTE(F4189,"₹",""),",","")))</f>
        <v>199</v>
      </c>
      <c r="R4189" s="16" t="n">
        <f aca="false">IF(E4189=99,1,E4189)</f>
        <v>1</v>
      </c>
      <c r="S4189" s="16" t="n">
        <f aca="false">IF(G4189="",0,G4189)</f>
        <v>0.15</v>
      </c>
      <c r="T4189" s="16" t="str">
        <f aca="false">IF(I4189="","Unknown",IF(I4189="upi","UPI",I4189))</f>
        <v>Debit Card</v>
      </c>
      <c r="U4189" s="16" t="str">
        <f aca="false">IF(L4189="Yes","Y",IF(L4189="No","N",L4189))</f>
        <v>N</v>
      </c>
      <c r="V4189" s="19" t="n">
        <f aca="false">ROUND(R4189*Q4189*(1-S4189),2)</f>
        <v>169.15</v>
      </c>
      <c r="W4189" s="16" t="str">
        <f aca="false">_xlfn.XLOOKUP(D4189,products!$A$2:$A$61,products!$C$2:$C$61,"Not found")</f>
        <v>Beauty</v>
      </c>
    </row>
    <row r="4190" customFormat="false" ht="15" hidden="false" customHeight="false" outlineLevel="0" collapsed="false">
      <c r="A4190" s="16" t="s">
        <v>5580</v>
      </c>
      <c r="B4190" s="16" t="s">
        <v>5576</v>
      </c>
      <c r="C4190" s="16" t="s">
        <v>1983</v>
      </c>
      <c r="D4190" s="16" t="s">
        <v>142</v>
      </c>
      <c r="E4190" s="16" t="n">
        <v>2</v>
      </c>
      <c r="F4190" s="16" t="n">
        <v>601</v>
      </c>
      <c r="G4190" s="16" t="n">
        <v>0.25</v>
      </c>
      <c r="H4190" s="16" t="s">
        <v>81</v>
      </c>
      <c r="I4190" s="16" t="s">
        <v>60</v>
      </c>
      <c r="J4190" s="16" t="n">
        <v>5</v>
      </c>
      <c r="K4190" s="16" t="n">
        <v>4</v>
      </c>
      <c r="L4190" s="16" t="s">
        <v>41</v>
      </c>
      <c r="M4190" s="18" t="n">
        <f aca="false">IF(ISNUMBER(B4190),B4190,IF(MID(B4190,3,1)="-",DATE(VALUE(RIGHT(B4190,4)),VALUE(MID(B4190,4,2)),VALUE(LEFT(B4190,2))),DATE(VALUE(LEFT(B4190,4)),VALUE(MID(B4190,6,2)),VALUE(RIGHT(B4190,2)))))</f>
        <v>45976</v>
      </c>
      <c r="N4190" s="16" t="n">
        <f aca="false">MONTH(M4190)</f>
        <v>11</v>
      </c>
      <c r="O4190" s="16" t="str">
        <f aca="false">PROPER(TRIM(H4190))</f>
        <v>Hyderabad</v>
      </c>
      <c r="P4190" s="16" t="str">
        <f aca="false">IFERROR(VLOOKUP(O4190,city_map!$A$2:$B$6,2,FALSE()),O4190)</f>
        <v>Hyderabad</v>
      </c>
      <c r="Q4190" s="16" t="n">
        <f aca="false">IF(ISNUMBER(F4190),F4190,VALUE(SUBSTITUTE(SUBSTITUTE(F4190,"₹",""),",","")))</f>
        <v>601</v>
      </c>
      <c r="R4190" s="16" t="n">
        <f aca="false">IF(E4190=99,1,E4190)</f>
        <v>2</v>
      </c>
      <c r="S4190" s="16" t="n">
        <f aca="false">IF(G4190="",0,G4190)</f>
        <v>0.25</v>
      </c>
      <c r="T4190" s="16" t="str">
        <f aca="false">IF(I4190="","Unknown",IF(I4190="upi","UPI",I4190))</f>
        <v>UPI</v>
      </c>
      <c r="U4190" s="16" t="str">
        <f aca="false">IF(L4190="Yes","Y",IF(L4190="No","N",L4190))</f>
        <v>N</v>
      </c>
      <c r="V4190" s="19" t="n">
        <f aca="false">ROUND(R4190*Q4190*(1-S4190),2)</f>
        <v>901.5</v>
      </c>
      <c r="W4190" s="16" t="str">
        <f aca="false">_xlfn.XLOOKUP(D4190,products!$A$2:$A$61,products!$C$2:$C$61,"Not found")</f>
        <v>Home</v>
      </c>
    </row>
    <row r="4191" customFormat="false" ht="15" hidden="false" customHeight="false" outlineLevel="0" collapsed="false">
      <c r="A4191" s="16" t="s">
        <v>5581</v>
      </c>
      <c r="B4191" s="16" t="s">
        <v>5576</v>
      </c>
      <c r="C4191" s="16" t="s">
        <v>1921</v>
      </c>
      <c r="D4191" s="16" t="s">
        <v>393</v>
      </c>
      <c r="E4191" s="16" t="n">
        <v>2</v>
      </c>
      <c r="F4191" s="16" t="n">
        <v>518</v>
      </c>
      <c r="G4191" s="16" t="n">
        <v>0.25</v>
      </c>
      <c r="H4191" s="16" t="s">
        <v>39</v>
      </c>
      <c r="I4191" s="16" t="s">
        <v>40</v>
      </c>
      <c r="J4191" s="16" t="n">
        <v>4</v>
      </c>
      <c r="K4191" s="16" t="n">
        <v>4</v>
      </c>
      <c r="L4191" s="16" t="s">
        <v>41</v>
      </c>
      <c r="M4191" s="18" t="n">
        <f aca="false">IF(ISNUMBER(B4191),B4191,IF(MID(B4191,3,1)="-",DATE(VALUE(RIGHT(B4191,4)),VALUE(MID(B4191,4,2)),VALUE(LEFT(B4191,2))),DATE(VALUE(LEFT(B4191,4)),VALUE(MID(B4191,6,2)),VALUE(RIGHT(B4191,2)))))</f>
        <v>45976</v>
      </c>
      <c r="N4191" s="16" t="n">
        <f aca="false">MONTH(M4191)</f>
        <v>11</v>
      </c>
      <c r="O4191" s="16" t="str">
        <f aca="false">PROPER(TRIM(H4191))</f>
        <v>Delhi</v>
      </c>
      <c r="P4191" s="16" t="str">
        <f aca="false">IFERROR(VLOOKUP(O4191,city_map!$A$2:$B$6,2,FALSE()),O4191)</f>
        <v>Delhi</v>
      </c>
      <c r="Q4191" s="16" t="n">
        <f aca="false">IF(ISNUMBER(F4191),F4191,VALUE(SUBSTITUTE(SUBSTITUTE(F4191,"₹",""),",","")))</f>
        <v>518</v>
      </c>
      <c r="R4191" s="16" t="n">
        <f aca="false">IF(E4191=99,1,E4191)</f>
        <v>2</v>
      </c>
      <c r="S4191" s="16" t="n">
        <f aca="false">IF(G4191="",0,G4191)</f>
        <v>0.25</v>
      </c>
      <c r="T4191" s="16" t="str">
        <f aca="false">IF(I4191="","Unknown",IF(I4191="upi","UPI",I4191))</f>
        <v>COD</v>
      </c>
      <c r="U4191" s="16" t="str">
        <f aca="false">IF(L4191="Yes","Y",IF(L4191="No","N",L4191))</f>
        <v>N</v>
      </c>
      <c r="V4191" s="19" t="n">
        <f aca="false">ROUND(R4191*Q4191*(1-S4191),2)</f>
        <v>777</v>
      </c>
      <c r="W4191" s="16" t="str">
        <f aca="false">_xlfn.XLOOKUP(D4191,products!$A$2:$A$61,products!$C$2:$C$61,"Not found")</f>
        <v>Fashion</v>
      </c>
    </row>
    <row r="4192" customFormat="false" ht="15" hidden="false" customHeight="false" outlineLevel="0" collapsed="false">
      <c r="A4192" s="16" t="s">
        <v>5582</v>
      </c>
      <c r="B4192" s="16" t="s">
        <v>5576</v>
      </c>
      <c r="C4192" s="16" t="s">
        <v>1068</v>
      </c>
      <c r="D4192" s="16" t="s">
        <v>211</v>
      </c>
      <c r="E4192" s="16" t="n">
        <v>1</v>
      </c>
      <c r="F4192" s="16" t="n">
        <v>1235</v>
      </c>
      <c r="G4192" s="16" t="n">
        <v>0.1</v>
      </c>
      <c r="H4192" s="16" t="s">
        <v>46</v>
      </c>
      <c r="I4192" s="16" t="s">
        <v>47</v>
      </c>
      <c r="J4192" s="16" t="n">
        <v>4</v>
      </c>
      <c r="K4192" s="16" t="n">
        <v>2</v>
      </c>
      <c r="L4192" s="16" t="s">
        <v>57</v>
      </c>
      <c r="M4192" s="18" t="n">
        <f aca="false">IF(ISNUMBER(B4192),B4192,IF(MID(B4192,3,1)="-",DATE(VALUE(RIGHT(B4192,4)),VALUE(MID(B4192,4,2)),VALUE(LEFT(B4192,2))),DATE(VALUE(LEFT(B4192,4)),VALUE(MID(B4192,6,2)),VALUE(RIGHT(B4192,2)))))</f>
        <v>45976</v>
      </c>
      <c r="N4192" s="16" t="n">
        <f aca="false">MONTH(M4192)</f>
        <v>11</v>
      </c>
      <c r="O4192" s="16" t="str">
        <f aca="false">PROPER(TRIM(H4192))</f>
        <v>Chennai</v>
      </c>
      <c r="P4192" s="16" t="str">
        <f aca="false">IFERROR(VLOOKUP(O4192,city_map!$A$2:$B$6,2,FALSE()),O4192)</f>
        <v>Chennai</v>
      </c>
      <c r="Q4192" s="16" t="n">
        <f aca="false">IF(ISNUMBER(F4192),F4192,VALUE(SUBSTITUTE(SUBSTITUTE(F4192,"₹",""),",","")))</f>
        <v>1235</v>
      </c>
      <c r="R4192" s="16" t="n">
        <f aca="false">IF(E4192=99,1,E4192)</f>
        <v>1</v>
      </c>
      <c r="S4192" s="16" t="n">
        <f aca="false">IF(G4192="",0,G4192)</f>
        <v>0.1</v>
      </c>
      <c r="T4192" s="16" t="str">
        <f aca="false">IF(I4192="","Unknown",IF(I4192="upi","UPI",I4192))</f>
        <v>Debit Card</v>
      </c>
      <c r="U4192" s="16" t="str">
        <f aca="false">IF(L4192="Yes","Y",IF(L4192="No","N",L4192))</f>
        <v>Y</v>
      </c>
      <c r="V4192" s="19" t="n">
        <f aca="false">ROUND(R4192*Q4192*(1-S4192),2)</f>
        <v>1111.5</v>
      </c>
      <c r="W4192" s="16" t="str">
        <f aca="false">_xlfn.XLOOKUP(D4192,products!$A$2:$A$61,products!$C$2:$C$61,"Not found")</f>
        <v>Fashion</v>
      </c>
    </row>
    <row r="4193" customFormat="false" ht="15" hidden="false" customHeight="false" outlineLevel="0" collapsed="false">
      <c r="A4193" s="16" t="s">
        <v>5583</v>
      </c>
      <c r="B4193" s="16" t="s">
        <v>5576</v>
      </c>
      <c r="C4193" s="16" t="s">
        <v>122</v>
      </c>
      <c r="D4193" s="16" t="s">
        <v>393</v>
      </c>
      <c r="E4193" s="16" t="n">
        <v>1</v>
      </c>
      <c r="F4193" s="16" t="n">
        <v>475</v>
      </c>
      <c r="G4193" s="16" t="n">
        <v>0.15</v>
      </c>
      <c r="H4193" s="16" t="s">
        <v>112</v>
      </c>
      <c r="I4193" s="16" t="s">
        <v>60</v>
      </c>
      <c r="J4193" s="16" t="n">
        <v>4</v>
      </c>
      <c r="K4193" s="16" t="n">
        <v>4</v>
      </c>
      <c r="L4193" s="16" t="s">
        <v>41</v>
      </c>
      <c r="M4193" s="18" t="n">
        <f aca="false">IF(ISNUMBER(B4193),B4193,IF(MID(B4193,3,1)="-",DATE(VALUE(RIGHT(B4193,4)),VALUE(MID(B4193,4,2)),VALUE(LEFT(B4193,2))),DATE(VALUE(LEFT(B4193,4)),VALUE(MID(B4193,6,2)),VALUE(RIGHT(B4193,2)))))</f>
        <v>45976</v>
      </c>
      <c r="N4193" s="16" t="n">
        <f aca="false">MONTH(M4193)</f>
        <v>11</v>
      </c>
      <c r="O4193" s="16" t="str">
        <f aca="false">PROPER(TRIM(H4193))</f>
        <v>Mumbai</v>
      </c>
      <c r="P4193" s="16" t="str">
        <f aca="false">IFERROR(VLOOKUP(O4193,city_map!$A$2:$B$6,2,FALSE()),O4193)</f>
        <v>Mumbai</v>
      </c>
      <c r="Q4193" s="16" t="n">
        <f aca="false">IF(ISNUMBER(F4193),F4193,VALUE(SUBSTITUTE(SUBSTITUTE(F4193,"₹",""),",","")))</f>
        <v>475</v>
      </c>
      <c r="R4193" s="16" t="n">
        <f aca="false">IF(E4193=99,1,E4193)</f>
        <v>1</v>
      </c>
      <c r="S4193" s="16" t="n">
        <f aca="false">IF(G4193="",0,G4193)</f>
        <v>0.15</v>
      </c>
      <c r="T4193" s="16" t="str">
        <f aca="false">IF(I4193="","Unknown",IF(I4193="upi","UPI",I4193))</f>
        <v>UPI</v>
      </c>
      <c r="U4193" s="16" t="str">
        <f aca="false">IF(L4193="Yes","Y",IF(L4193="No","N",L4193))</f>
        <v>N</v>
      </c>
      <c r="V4193" s="19" t="n">
        <f aca="false">ROUND(R4193*Q4193*(1-S4193),2)</f>
        <v>403.75</v>
      </c>
      <c r="W4193" s="16" t="str">
        <f aca="false">_xlfn.XLOOKUP(D4193,products!$A$2:$A$61,products!$C$2:$C$61,"Not found")</f>
        <v>Fashion</v>
      </c>
    </row>
    <row r="4194" customFormat="false" ht="15" hidden="false" customHeight="false" outlineLevel="0" collapsed="false">
      <c r="A4194" s="16" t="s">
        <v>5584</v>
      </c>
      <c r="B4194" s="16" t="s">
        <v>5576</v>
      </c>
      <c r="C4194" s="16" t="s">
        <v>368</v>
      </c>
      <c r="D4194" s="16" t="s">
        <v>119</v>
      </c>
      <c r="E4194" s="16" t="n">
        <v>4</v>
      </c>
      <c r="F4194" s="16" t="n">
        <v>258</v>
      </c>
      <c r="G4194" s="16" t="n">
        <v>0.15</v>
      </c>
      <c r="H4194" s="16" t="s">
        <v>112</v>
      </c>
      <c r="I4194" s="16" t="s">
        <v>60</v>
      </c>
      <c r="J4194" s="16" t="n">
        <v>4</v>
      </c>
      <c r="K4194" s="16" t="n">
        <v>4</v>
      </c>
      <c r="L4194" s="16" t="s">
        <v>41</v>
      </c>
      <c r="M4194" s="18" t="n">
        <f aca="false">IF(ISNUMBER(B4194),B4194,IF(MID(B4194,3,1)="-",DATE(VALUE(RIGHT(B4194,4)),VALUE(MID(B4194,4,2)),VALUE(LEFT(B4194,2))),DATE(VALUE(LEFT(B4194,4)),VALUE(MID(B4194,6,2)),VALUE(RIGHT(B4194,2)))))</f>
        <v>45976</v>
      </c>
      <c r="N4194" s="16" t="n">
        <f aca="false">MONTH(M4194)</f>
        <v>11</v>
      </c>
      <c r="O4194" s="16" t="str">
        <f aca="false">PROPER(TRIM(H4194))</f>
        <v>Mumbai</v>
      </c>
      <c r="P4194" s="16" t="str">
        <f aca="false">IFERROR(VLOOKUP(O4194,city_map!$A$2:$B$6,2,FALSE()),O4194)</f>
        <v>Mumbai</v>
      </c>
      <c r="Q4194" s="16" t="n">
        <f aca="false">IF(ISNUMBER(F4194),F4194,VALUE(SUBSTITUTE(SUBSTITUTE(F4194,"₹",""),",","")))</f>
        <v>258</v>
      </c>
      <c r="R4194" s="16" t="n">
        <f aca="false">IF(E4194=99,1,E4194)</f>
        <v>4</v>
      </c>
      <c r="S4194" s="16" t="n">
        <f aca="false">IF(G4194="",0,G4194)</f>
        <v>0.15</v>
      </c>
      <c r="T4194" s="16" t="str">
        <f aca="false">IF(I4194="","Unknown",IF(I4194="upi","UPI",I4194))</f>
        <v>UPI</v>
      </c>
      <c r="U4194" s="16" t="str">
        <f aca="false">IF(L4194="Yes","Y",IF(L4194="No","N",L4194))</f>
        <v>N</v>
      </c>
      <c r="V4194" s="19" t="n">
        <f aca="false">ROUND(R4194*Q4194*(1-S4194),2)</f>
        <v>877.2</v>
      </c>
      <c r="W4194" s="16" t="str">
        <f aca="false">_xlfn.XLOOKUP(D4194,products!$A$2:$A$61,products!$C$2:$C$61,"Not found")</f>
        <v>Books</v>
      </c>
    </row>
    <row r="4195" customFormat="false" ht="15" hidden="false" customHeight="false" outlineLevel="0" collapsed="false">
      <c r="A4195" s="16" t="s">
        <v>5585</v>
      </c>
      <c r="B4195" s="16" t="s">
        <v>5586</v>
      </c>
      <c r="C4195" s="16" t="s">
        <v>118</v>
      </c>
      <c r="D4195" s="16" t="s">
        <v>139</v>
      </c>
      <c r="E4195" s="16" t="n">
        <v>2</v>
      </c>
      <c r="F4195" s="16" t="n">
        <v>347</v>
      </c>
      <c r="G4195" s="16" t="n">
        <v>0.15</v>
      </c>
      <c r="H4195" s="16" t="s">
        <v>67</v>
      </c>
      <c r="I4195" s="16" t="s">
        <v>40</v>
      </c>
      <c r="J4195" s="16" t="n">
        <v>5</v>
      </c>
      <c r="K4195" s="16" t="n">
        <v>3</v>
      </c>
      <c r="L4195" s="16" t="s">
        <v>41</v>
      </c>
      <c r="M4195" s="18" t="n">
        <f aca="false">IF(ISNUMBER(B4195),B4195,IF(MID(B4195,3,1)="-",DATE(VALUE(RIGHT(B4195,4)),VALUE(MID(B4195,4,2)),VALUE(LEFT(B4195,2))),DATE(VALUE(LEFT(B4195,4)),VALUE(MID(B4195,6,2)),VALUE(RIGHT(B4195,2)))))</f>
        <v>45976</v>
      </c>
      <c r="N4195" s="16" t="n">
        <f aca="false">MONTH(M4195)</f>
        <v>11</v>
      </c>
      <c r="O4195" s="16" t="str">
        <f aca="false">PROPER(TRIM(H4195))</f>
        <v>Kolkata</v>
      </c>
      <c r="P4195" s="16" t="str">
        <f aca="false">IFERROR(VLOOKUP(O4195,city_map!$A$2:$B$6,2,FALSE()),O4195)</f>
        <v>Kolkata</v>
      </c>
      <c r="Q4195" s="16" t="n">
        <f aca="false">IF(ISNUMBER(F4195),F4195,VALUE(SUBSTITUTE(SUBSTITUTE(F4195,"₹",""),",","")))</f>
        <v>347</v>
      </c>
      <c r="R4195" s="16" t="n">
        <f aca="false">IF(E4195=99,1,E4195)</f>
        <v>2</v>
      </c>
      <c r="S4195" s="16" t="n">
        <f aca="false">IF(G4195="",0,G4195)</f>
        <v>0.15</v>
      </c>
      <c r="T4195" s="16" t="str">
        <f aca="false">IF(I4195="","Unknown",IF(I4195="upi","UPI",I4195))</f>
        <v>COD</v>
      </c>
      <c r="U4195" s="16" t="str">
        <f aca="false">IF(L4195="Yes","Y",IF(L4195="No","N",L4195))</f>
        <v>N</v>
      </c>
      <c r="V4195" s="19" t="n">
        <f aca="false">ROUND(R4195*Q4195*(1-S4195),2)</f>
        <v>589.9</v>
      </c>
      <c r="W4195" s="16" t="str">
        <f aca="false">_xlfn.XLOOKUP(D4195,products!$A$2:$A$61,products!$C$2:$C$61,"Not found")</f>
        <v>Beauty</v>
      </c>
    </row>
    <row r="4196" customFormat="false" ht="15" hidden="false" customHeight="false" outlineLevel="0" collapsed="false">
      <c r="A4196" s="16" t="s">
        <v>5587</v>
      </c>
      <c r="B4196" s="16" t="s">
        <v>5576</v>
      </c>
      <c r="C4196" s="16" t="s">
        <v>2984</v>
      </c>
      <c r="D4196" s="16" t="s">
        <v>393</v>
      </c>
      <c r="E4196" s="16" t="n">
        <v>1</v>
      </c>
      <c r="F4196" s="16" t="n">
        <v>514</v>
      </c>
      <c r="G4196" s="16" t="n">
        <v>0.15</v>
      </c>
      <c r="H4196" s="16" t="s">
        <v>81</v>
      </c>
      <c r="I4196" s="16" t="s">
        <v>100</v>
      </c>
      <c r="J4196" s="16" t="n">
        <v>5</v>
      </c>
      <c r="K4196" s="16" t="n">
        <v>2</v>
      </c>
      <c r="L4196" s="16" t="s">
        <v>57</v>
      </c>
      <c r="M4196" s="18" t="n">
        <f aca="false">IF(ISNUMBER(B4196),B4196,IF(MID(B4196,3,1)="-",DATE(VALUE(RIGHT(B4196,4)),VALUE(MID(B4196,4,2)),VALUE(LEFT(B4196,2))),DATE(VALUE(LEFT(B4196,4)),VALUE(MID(B4196,6,2)),VALUE(RIGHT(B4196,2)))))</f>
        <v>45976</v>
      </c>
      <c r="N4196" s="16" t="n">
        <f aca="false">MONTH(M4196)</f>
        <v>11</v>
      </c>
      <c r="O4196" s="16" t="str">
        <f aca="false">PROPER(TRIM(H4196))</f>
        <v>Hyderabad</v>
      </c>
      <c r="P4196" s="16" t="str">
        <f aca="false">IFERROR(VLOOKUP(O4196,city_map!$A$2:$B$6,2,FALSE()),O4196)</f>
        <v>Hyderabad</v>
      </c>
      <c r="Q4196" s="16" t="n">
        <f aca="false">IF(ISNUMBER(F4196),F4196,VALUE(SUBSTITUTE(SUBSTITUTE(F4196,"₹",""),",","")))</f>
        <v>514</v>
      </c>
      <c r="R4196" s="16" t="n">
        <f aca="false">IF(E4196=99,1,E4196)</f>
        <v>1</v>
      </c>
      <c r="S4196" s="16" t="n">
        <f aca="false">IF(G4196="",0,G4196)</f>
        <v>0.15</v>
      </c>
      <c r="T4196" s="16" t="str">
        <f aca="false">IF(I4196="","Unknown",IF(I4196="upi","UPI",I4196))</f>
        <v>Net Banking</v>
      </c>
      <c r="U4196" s="16" t="str">
        <f aca="false">IF(L4196="Yes","Y",IF(L4196="No","N",L4196))</f>
        <v>Y</v>
      </c>
      <c r="V4196" s="19" t="n">
        <f aca="false">ROUND(R4196*Q4196*(1-S4196),2)</f>
        <v>436.9</v>
      </c>
      <c r="W4196" s="16" t="str">
        <f aca="false">_xlfn.XLOOKUP(D4196,products!$A$2:$A$61,products!$C$2:$C$61,"Not found")</f>
        <v>Fashion</v>
      </c>
    </row>
    <row r="4197" customFormat="false" ht="15" hidden="false" customHeight="false" outlineLevel="0" collapsed="false">
      <c r="A4197" s="16" t="s">
        <v>5588</v>
      </c>
      <c r="B4197" s="16" t="s">
        <v>5576</v>
      </c>
      <c r="C4197" s="16" t="s">
        <v>3028</v>
      </c>
      <c r="D4197" s="16" t="s">
        <v>157</v>
      </c>
      <c r="E4197" s="16" t="n">
        <v>1</v>
      </c>
      <c r="F4197" s="16" t="n">
        <v>1105</v>
      </c>
      <c r="G4197" s="16" t="n">
        <v>0.1</v>
      </c>
      <c r="H4197" s="16" t="s">
        <v>112</v>
      </c>
      <c r="I4197" s="16" t="s">
        <v>60</v>
      </c>
      <c r="J4197" s="16" t="n">
        <v>3</v>
      </c>
      <c r="K4197" s="16" t="n">
        <v>5</v>
      </c>
      <c r="L4197" s="16" t="s">
        <v>41</v>
      </c>
      <c r="M4197" s="18" t="n">
        <f aca="false">IF(ISNUMBER(B4197),B4197,IF(MID(B4197,3,1)="-",DATE(VALUE(RIGHT(B4197,4)),VALUE(MID(B4197,4,2)),VALUE(LEFT(B4197,2))),DATE(VALUE(LEFT(B4197,4)),VALUE(MID(B4197,6,2)),VALUE(RIGHT(B4197,2)))))</f>
        <v>45976</v>
      </c>
      <c r="N4197" s="16" t="n">
        <f aca="false">MONTH(M4197)</f>
        <v>11</v>
      </c>
      <c r="O4197" s="16" t="str">
        <f aca="false">PROPER(TRIM(H4197))</f>
        <v>Mumbai</v>
      </c>
      <c r="P4197" s="16" t="str">
        <f aca="false">IFERROR(VLOOKUP(O4197,city_map!$A$2:$B$6,2,FALSE()),O4197)</f>
        <v>Mumbai</v>
      </c>
      <c r="Q4197" s="16" t="n">
        <f aca="false">IF(ISNUMBER(F4197),F4197,VALUE(SUBSTITUTE(SUBSTITUTE(F4197,"₹",""),",","")))</f>
        <v>1105</v>
      </c>
      <c r="R4197" s="16" t="n">
        <f aca="false">IF(E4197=99,1,E4197)</f>
        <v>1</v>
      </c>
      <c r="S4197" s="16" t="n">
        <f aca="false">IF(G4197="",0,G4197)</f>
        <v>0.1</v>
      </c>
      <c r="T4197" s="16" t="str">
        <f aca="false">IF(I4197="","Unknown",IF(I4197="upi","UPI",I4197))</f>
        <v>UPI</v>
      </c>
      <c r="U4197" s="16" t="str">
        <f aca="false">IF(L4197="Yes","Y",IF(L4197="No","N",L4197))</f>
        <v>N</v>
      </c>
      <c r="V4197" s="19" t="n">
        <f aca="false">ROUND(R4197*Q4197*(1-S4197),2)</f>
        <v>994.5</v>
      </c>
      <c r="W4197" s="16" t="str">
        <f aca="false">_xlfn.XLOOKUP(D4197,products!$A$2:$A$61,products!$C$2:$C$61,"Not found")</f>
        <v>Books</v>
      </c>
    </row>
    <row r="4198" customFormat="false" ht="15" hidden="false" customHeight="false" outlineLevel="0" collapsed="false">
      <c r="A4198" s="16" t="s">
        <v>5589</v>
      </c>
      <c r="B4198" s="16" t="s">
        <v>5576</v>
      </c>
      <c r="C4198" s="16" t="s">
        <v>122</v>
      </c>
      <c r="D4198" s="16" t="s">
        <v>203</v>
      </c>
      <c r="E4198" s="16" t="n">
        <v>2</v>
      </c>
      <c r="F4198" s="16" t="s">
        <v>5590</v>
      </c>
      <c r="G4198" s="16" t="n">
        <v>0.15</v>
      </c>
      <c r="H4198" s="16" t="s">
        <v>112</v>
      </c>
      <c r="I4198" s="16"/>
      <c r="J4198" s="16" t="n">
        <v>3</v>
      </c>
      <c r="K4198" s="16" t="n">
        <v>5</v>
      </c>
      <c r="L4198" s="16" t="s">
        <v>41</v>
      </c>
      <c r="M4198" s="18" t="n">
        <f aca="false">IF(ISNUMBER(B4198),B4198,IF(MID(B4198,3,1)="-",DATE(VALUE(RIGHT(B4198,4)),VALUE(MID(B4198,4,2)),VALUE(LEFT(B4198,2))),DATE(VALUE(LEFT(B4198,4)),VALUE(MID(B4198,6,2)),VALUE(RIGHT(B4198,2)))))</f>
        <v>45976</v>
      </c>
      <c r="N4198" s="16" t="n">
        <f aca="false">MONTH(M4198)</f>
        <v>11</v>
      </c>
      <c r="O4198" s="16" t="str">
        <f aca="false">PROPER(TRIM(H4198))</f>
        <v>Mumbai</v>
      </c>
      <c r="P4198" s="16" t="str">
        <f aca="false">IFERROR(VLOOKUP(O4198,city_map!$A$2:$B$6,2,FALSE()),O4198)</f>
        <v>Mumbai</v>
      </c>
      <c r="Q4198" s="16" t="n">
        <f aca="false">IF(ISNUMBER(F4198),F4198,VALUE(SUBSTITUTE(SUBSTITUTE(F4198,"₹",""),",","")))</f>
        <v>2418</v>
      </c>
      <c r="R4198" s="16" t="n">
        <f aca="false">IF(E4198=99,1,E4198)</f>
        <v>2</v>
      </c>
      <c r="S4198" s="16" t="n">
        <f aca="false">IF(G4198="",0,G4198)</f>
        <v>0.15</v>
      </c>
      <c r="T4198" s="16" t="str">
        <f aca="false">IF(I4198="","Unknown",IF(I4198="upi","UPI",I4198))</f>
        <v>Unknown</v>
      </c>
      <c r="U4198" s="16" t="str">
        <f aca="false">IF(L4198="Yes","Y",IF(L4198="No","N",L4198))</f>
        <v>N</v>
      </c>
      <c r="V4198" s="19" t="n">
        <f aca="false">ROUND(R4198*Q4198*(1-S4198),2)</f>
        <v>4110.6</v>
      </c>
      <c r="W4198" s="16" t="str">
        <f aca="false">_xlfn.XLOOKUP(D4198,products!$A$2:$A$61,products!$C$2:$C$61,"Not found")</f>
        <v>Fashion</v>
      </c>
    </row>
    <row r="4199" customFormat="false" ht="15" hidden="false" customHeight="false" outlineLevel="0" collapsed="false">
      <c r="A4199" s="16" t="s">
        <v>5591</v>
      </c>
      <c r="B4199" s="16" t="s">
        <v>5576</v>
      </c>
      <c r="C4199" s="16" t="s">
        <v>881</v>
      </c>
      <c r="D4199" s="16" t="s">
        <v>232</v>
      </c>
      <c r="E4199" s="16" t="n">
        <v>1</v>
      </c>
      <c r="F4199" s="16" t="n">
        <v>1936</v>
      </c>
      <c r="G4199" s="16" t="n">
        <v>0.15</v>
      </c>
      <c r="H4199" s="16" t="s">
        <v>67</v>
      </c>
      <c r="I4199" s="16" t="s">
        <v>71</v>
      </c>
      <c r="J4199" s="16" t="n">
        <v>4</v>
      </c>
      <c r="K4199" s="16" t="n">
        <v>4</v>
      </c>
      <c r="L4199" s="16" t="s">
        <v>41</v>
      </c>
      <c r="M4199" s="18" t="n">
        <f aca="false">IF(ISNUMBER(B4199),B4199,IF(MID(B4199,3,1)="-",DATE(VALUE(RIGHT(B4199,4)),VALUE(MID(B4199,4,2)),VALUE(LEFT(B4199,2))),DATE(VALUE(LEFT(B4199,4)),VALUE(MID(B4199,6,2)),VALUE(RIGHT(B4199,2)))))</f>
        <v>45976</v>
      </c>
      <c r="N4199" s="16" t="n">
        <f aca="false">MONTH(M4199)</f>
        <v>11</v>
      </c>
      <c r="O4199" s="16" t="str">
        <f aca="false">PROPER(TRIM(H4199))</f>
        <v>Kolkata</v>
      </c>
      <c r="P4199" s="16" t="str">
        <f aca="false">IFERROR(VLOOKUP(O4199,city_map!$A$2:$B$6,2,FALSE()),O4199)</f>
        <v>Kolkata</v>
      </c>
      <c r="Q4199" s="16" t="n">
        <f aca="false">IF(ISNUMBER(F4199),F4199,VALUE(SUBSTITUTE(SUBSTITUTE(F4199,"₹",""),",","")))</f>
        <v>1936</v>
      </c>
      <c r="R4199" s="16" t="n">
        <f aca="false">IF(E4199=99,1,E4199)</f>
        <v>1</v>
      </c>
      <c r="S4199" s="16" t="n">
        <f aca="false">IF(G4199="",0,G4199)</f>
        <v>0.15</v>
      </c>
      <c r="T4199" s="16" t="str">
        <f aca="false">IF(I4199="","Unknown",IF(I4199="upi","UPI",I4199))</f>
        <v>Credit Card</v>
      </c>
      <c r="U4199" s="16" t="str">
        <f aca="false">IF(L4199="Yes","Y",IF(L4199="No","N",L4199))</f>
        <v>N</v>
      </c>
      <c r="V4199" s="19" t="n">
        <f aca="false">ROUND(R4199*Q4199*(1-S4199),2)</f>
        <v>1645.6</v>
      </c>
      <c r="W4199" s="16" t="str">
        <f aca="false">_xlfn.XLOOKUP(D4199,products!$A$2:$A$61,products!$C$2:$C$61,"Not found")</f>
        <v>Electronics</v>
      </c>
    </row>
    <row r="4200" customFormat="false" ht="15" hidden="false" customHeight="false" outlineLevel="0" collapsed="false">
      <c r="A4200" s="16" t="s">
        <v>5592</v>
      </c>
      <c r="B4200" s="16" t="s">
        <v>5576</v>
      </c>
      <c r="C4200" s="16" t="s">
        <v>1436</v>
      </c>
      <c r="D4200" s="16" t="s">
        <v>115</v>
      </c>
      <c r="E4200" s="16" t="n">
        <v>3</v>
      </c>
      <c r="F4200" s="16" t="n">
        <v>303</v>
      </c>
      <c r="G4200" s="16" t="n">
        <v>0.15</v>
      </c>
      <c r="H4200" s="16" t="s">
        <v>208</v>
      </c>
      <c r="I4200" s="16" t="s">
        <v>100</v>
      </c>
      <c r="J4200" s="16" t="n">
        <v>7</v>
      </c>
      <c r="K4200" s="16" t="n">
        <v>4</v>
      </c>
      <c r="L4200" s="16" t="s">
        <v>41</v>
      </c>
      <c r="M4200" s="18" t="n">
        <f aca="false">IF(ISNUMBER(B4200),B4200,IF(MID(B4200,3,1)="-",DATE(VALUE(RIGHT(B4200,4)),VALUE(MID(B4200,4,2)),VALUE(LEFT(B4200,2))),DATE(VALUE(LEFT(B4200,4)),VALUE(MID(B4200,6,2)),VALUE(RIGHT(B4200,2)))))</f>
        <v>45976</v>
      </c>
      <c r="N4200" s="16" t="n">
        <f aca="false">MONTH(M4200)</f>
        <v>11</v>
      </c>
      <c r="O4200" s="16" t="str">
        <f aca="false">PROPER(TRIM(H4200))</f>
        <v>Jaipur</v>
      </c>
      <c r="P4200" s="16" t="str">
        <f aca="false">IFERROR(VLOOKUP(O4200,city_map!$A$2:$B$6,2,FALSE()),O4200)</f>
        <v>Jaipur</v>
      </c>
      <c r="Q4200" s="16" t="n">
        <f aca="false">IF(ISNUMBER(F4200),F4200,VALUE(SUBSTITUTE(SUBSTITUTE(F4200,"₹",""),",","")))</f>
        <v>303</v>
      </c>
      <c r="R4200" s="16" t="n">
        <f aca="false">IF(E4200=99,1,E4200)</f>
        <v>3</v>
      </c>
      <c r="S4200" s="16" t="n">
        <f aca="false">IF(G4200="",0,G4200)</f>
        <v>0.15</v>
      </c>
      <c r="T4200" s="16" t="str">
        <f aca="false">IF(I4200="","Unknown",IF(I4200="upi","UPI",I4200))</f>
        <v>Net Banking</v>
      </c>
      <c r="U4200" s="16" t="str">
        <f aca="false">IF(L4200="Yes","Y",IF(L4200="No","N",L4200))</f>
        <v>N</v>
      </c>
      <c r="V4200" s="19" t="n">
        <f aca="false">ROUND(R4200*Q4200*(1-S4200),2)</f>
        <v>772.65</v>
      </c>
      <c r="W4200" s="16" t="str">
        <f aca="false">_xlfn.XLOOKUP(D4200,products!$A$2:$A$61,products!$C$2:$C$61,"Not found")</f>
        <v>Books</v>
      </c>
    </row>
    <row r="4201" customFormat="false" ht="15" hidden="false" customHeight="false" outlineLevel="0" collapsed="false">
      <c r="A4201" s="16" t="s">
        <v>5593</v>
      </c>
      <c r="B4201" s="16" t="s">
        <v>5576</v>
      </c>
      <c r="C4201" s="16" t="s">
        <v>772</v>
      </c>
      <c r="D4201" s="16" t="s">
        <v>211</v>
      </c>
      <c r="E4201" s="16" t="n">
        <v>2</v>
      </c>
      <c r="F4201" s="16" t="n">
        <v>1255</v>
      </c>
      <c r="G4201" s="16" t="n">
        <v>0.1</v>
      </c>
      <c r="H4201" s="16" t="s">
        <v>120</v>
      </c>
      <c r="I4201" s="16" t="s">
        <v>60</v>
      </c>
      <c r="J4201" s="16" t="n">
        <v>3</v>
      </c>
      <c r="K4201" s="16" t="n">
        <v>3</v>
      </c>
      <c r="L4201" s="16" t="s">
        <v>57</v>
      </c>
      <c r="M4201" s="18" t="n">
        <f aca="false">IF(ISNUMBER(B4201),B4201,IF(MID(B4201,3,1)="-",DATE(VALUE(RIGHT(B4201,4)),VALUE(MID(B4201,4,2)),VALUE(LEFT(B4201,2))),DATE(VALUE(LEFT(B4201,4)),VALUE(MID(B4201,6,2)),VALUE(RIGHT(B4201,2)))))</f>
        <v>45976</v>
      </c>
      <c r="N4201" s="16" t="n">
        <f aca="false">MONTH(M4201)</f>
        <v>11</v>
      </c>
      <c r="O4201" s="16" t="str">
        <f aca="false">PROPER(TRIM(H4201))</f>
        <v>Kolkata</v>
      </c>
      <c r="P4201" s="16" t="str">
        <f aca="false">IFERROR(VLOOKUP(O4201,city_map!$A$2:$B$6,2,FALSE()),O4201)</f>
        <v>Kolkata</v>
      </c>
      <c r="Q4201" s="16" t="n">
        <f aca="false">IF(ISNUMBER(F4201),F4201,VALUE(SUBSTITUTE(SUBSTITUTE(F4201,"₹",""),",","")))</f>
        <v>1255</v>
      </c>
      <c r="R4201" s="16" t="n">
        <f aca="false">IF(E4201=99,1,E4201)</f>
        <v>2</v>
      </c>
      <c r="S4201" s="16" t="n">
        <f aca="false">IF(G4201="",0,G4201)</f>
        <v>0.1</v>
      </c>
      <c r="T4201" s="16" t="str">
        <f aca="false">IF(I4201="","Unknown",IF(I4201="upi","UPI",I4201))</f>
        <v>UPI</v>
      </c>
      <c r="U4201" s="16" t="str">
        <f aca="false">IF(L4201="Yes","Y",IF(L4201="No","N",L4201))</f>
        <v>Y</v>
      </c>
      <c r="V4201" s="19" t="n">
        <f aca="false">ROUND(R4201*Q4201*(1-S4201),2)</f>
        <v>2259</v>
      </c>
      <c r="W4201" s="16" t="str">
        <f aca="false">_xlfn.XLOOKUP(D4201,products!$A$2:$A$61,products!$C$2:$C$61,"Not found")</f>
        <v>Fashion</v>
      </c>
    </row>
    <row r="4202" customFormat="false" ht="15" hidden="false" customHeight="false" outlineLevel="0" collapsed="false">
      <c r="A4202" s="16" t="s">
        <v>5594</v>
      </c>
      <c r="B4202" s="16" t="s">
        <v>5576</v>
      </c>
      <c r="C4202" s="16" t="s">
        <v>1108</v>
      </c>
      <c r="D4202" s="16" t="s">
        <v>396</v>
      </c>
      <c r="E4202" s="16" t="n">
        <v>2</v>
      </c>
      <c r="F4202" s="16" t="n">
        <v>5462</v>
      </c>
      <c r="G4202" s="16" t="n">
        <v>0.2</v>
      </c>
      <c r="H4202" s="16" t="s">
        <v>70</v>
      </c>
      <c r="I4202" s="16" t="s">
        <v>60</v>
      </c>
      <c r="J4202" s="16" t="n">
        <v>9</v>
      </c>
      <c r="K4202" s="16" t="n">
        <v>3</v>
      </c>
      <c r="L4202" s="16" t="s">
        <v>41</v>
      </c>
      <c r="M4202" s="18" t="n">
        <f aca="false">IF(ISNUMBER(B4202),B4202,IF(MID(B4202,3,1)="-",DATE(VALUE(RIGHT(B4202,4)),VALUE(MID(B4202,4,2)),VALUE(LEFT(B4202,2))),DATE(VALUE(LEFT(B4202,4)),VALUE(MID(B4202,6,2)),VALUE(RIGHT(B4202,2)))))</f>
        <v>45976</v>
      </c>
      <c r="N4202" s="16" t="n">
        <f aca="false">MONTH(M4202)</f>
        <v>11</v>
      </c>
      <c r="O4202" s="16" t="str">
        <f aca="false">PROPER(TRIM(H4202))</f>
        <v>Pune</v>
      </c>
      <c r="P4202" s="16" t="str">
        <f aca="false">IFERROR(VLOOKUP(O4202,city_map!$A$2:$B$6,2,FALSE()),O4202)</f>
        <v>Pune</v>
      </c>
      <c r="Q4202" s="16" t="n">
        <f aca="false">IF(ISNUMBER(F4202),F4202,VALUE(SUBSTITUTE(SUBSTITUTE(F4202,"₹",""),",","")))</f>
        <v>5462</v>
      </c>
      <c r="R4202" s="16" t="n">
        <f aca="false">IF(E4202=99,1,E4202)</f>
        <v>2</v>
      </c>
      <c r="S4202" s="16" t="n">
        <f aca="false">IF(G4202="",0,G4202)</f>
        <v>0.2</v>
      </c>
      <c r="T4202" s="16" t="str">
        <f aca="false">IF(I4202="","Unknown",IF(I4202="upi","UPI",I4202))</f>
        <v>UPI</v>
      </c>
      <c r="U4202" s="16" t="str">
        <f aca="false">IF(L4202="Yes","Y",IF(L4202="No","N",L4202))</f>
        <v>N</v>
      </c>
      <c r="V4202" s="19" t="n">
        <f aca="false">ROUND(R4202*Q4202*(1-S4202),2)</f>
        <v>8739.2</v>
      </c>
      <c r="W4202" s="16" t="str">
        <f aca="false">_xlfn.XLOOKUP(D4202,products!$A$2:$A$61,products!$C$2:$C$61,"Not found")</f>
        <v>Home</v>
      </c>
    </row>
    <row r="4203" customFormat="false" ht="15" hidden="false" customHeight="false" outlineLevel="0" collapsed="false">
      <c r="A4203" s="16" t="s">
        <v>5595</v>
      </c>
      <c r="B4203" s="16" t="s">
        <v>5576</v>
      </c>
      <c r="C4203" s="16" t="s">
        <v>2730</v>
      </c>
      <c r="D4203" s="16" t="s">
        <v>184</v>
      </c>
      <c r="E4203" s="16" t="n">
        <v>3</v>
      </c>
      <c r="F4203" s="16" t="n">
        <v>1283</v>
      </c>
      <c r="G4203" s="16" t="n">
        <v>0.15</v>
      </c>
      <c r="H4203" s="16" t="s">
        <v>130</v>
      </c>
      <c r="I4203" s="16" t="s">
        <v>40</v>
      </c>
      <c r="J4203" s="16" t="n">
        <v>3</v>
      </c>
      <c r="K4203" s="16" t="n">
        <v>4</v>
      </c>
      <c r="L4203" s="16" t="s">
        <v>57</v>
      </c>
      <c r="M4203" s="18" t="n">
        <f aca="false">IF(ISNUMBER(B4203),B4203,IF(MID(B4203,3,1)="-",DATE(VALUE(RIGHT(B4203,4)),VALUE(MID(B4203,4,2)),VALUE(LEFT(B4203,2))),DATE(VALUE(LEFT(B4203,4)),VALUE(MID(B4203,6,2)),VALUE(RIGHT(B4203,2)))))</f>
        <v>45976</v>
      </c>
      <c r="N4203" s="16" t="n">
        <f aca="false">MONTH(M4203)</f>
        <v>11</v>
      </c>
      <c r="O4203" s="16" t="str">
        <f aca="false">PROPER(TRIM(H4203))</f>
        <v>Bengaluru</v>
      </c>
      <c r="P4203" s="16" t="str">
        <f aca="false">IFERROR(VLOOKUP(O4203,city_map!$A$2:$B$6,2,FALSE()),O4203)</f>
        <v>Bengaluru</v>
      </c>
      <c r="Q4203" s="16" t="n">
        <f aca="false">IF(ISNUMBER(F4203),F4203,VALUE(SUBSTITUTE(SUBSTITUTE(F4203,"₹",""),",","")))</f>
        <v>1283</v>
      </c>
      <c r="R4203" s="16" t="n">
        <f aca="false">IF(E4203=99,1,E4203)</f>
        <v>3</v>
      </c>
      <c r="S4203" s="16" t="n">
        <f aca="false">IF(G4203="",0,G4203)</f>
        <v>0.15</v>
      </c>
      <c r="T4203" s="16" t="str">
        <f aca="false">IF(I4203="","Unknown",IF(I4203="upi","UPI",I4203))</f>
        <v>COD</v>
      </c>
      <c r="U4203" s="16" t="str">
        <f aca="false">IF(L4203="Yes","Y",IF(L4203="No","N",L4203))</f>
        <v>Y</v>
      </c>
      <c r="V4203" s="19" t="n">
        <f aca="false">ROUND(R4203*Q4203*(1-S4203),2)</f>
        <v>3271.65</v>
      </c>
      <c r="W4203" s="16" t="str">
        <f aca="false">_xlfn.XLOOKUP(D4203,products!$A$2:$A$61,products!$C$2:$C$61,"Not found")</f>
        <v>Home</v>
      </c>
    </row>
    <row r="4204" customFormat="false" ht="15" hidden="false" customHeight="false" outlineLevel="0" collapsed="false">
      <c r="A4204" s="16" t="s">
        <v>5596</v>
      </c>
      <c r="B4204" s="16" t="s">
        <v>5586</v>
      </c>
      <c r="C4204" s="16" t="s">
        <v>587</v>
      </c>
      <c r="D4204" s="16" t="s">
        <v>88</v>
      </c>
      <c r="E4204" s="16" t="n">
        <v>1</v>
      </c>
      <c r="F4204" s="16" t="s">
        <v>5597</v>
      </c>
      <c r="G4204" s="16" t="n">
        <v>0.1</v>
      </c>
      <c r="H4204" s="16" t="s">
        <v>112</v>
      </c>
      <c r="I4204" s="16" t="s">
        <v>47</v>
      </c>
      <c r="J4204" s="16" t="n">
        <v>4</v>
      </c>
      <c r="K4204" s="16" t="n">
        <v>3</v>
      </c>
      <c r="L4204" s="16" t="s">
        <v>57</v>
      </c>
      <c r="M4204" s="18" t="n">
        <f aca="false">IF(ISNUMBER(B4204),B4204,IF(MID(B4204,3,1)="-",DATE(VALUE(RIGHT(B4204,4)),VALUE(MID(B4204,4,2)),VALUE(LEFT(B4204,2))),DATE(VALUE(LEFT(B4204,4)),VALUE(MID(B4204,6,2)),VALUE(RIGHT(B4204,2)))))</f>
        <v>45976</v>
      </c>
      <c r="N4204" s="16" t="n">
        <f aca="false">MONTH(M4204)</f>
        <v>11</v>
      </c>
      <c r="O4204" s="16" t="str">
        <f aca="false">PROPER(TRIM(H4204))</f>
        <v>Mumbai</v>
      </c>
      <c r="P4204" s="16" t="str">
        <f aca="false">IFERROR(VLOOKUP(O4204,city_map!$A$2:$B$6,2,FALSE()),O4204)</f>
        <v>Mumbai</v>
      </c>
      <c r="Q4204" s="16" t="n">
        <f aca="false">IF(ISNUMBER(F4204),F4204,VALUE(SUBSTITUTE(SUBSTITUTE(F4204,"₹",""),",","")))</f>
        <v>3075</v>
      </c>
      <c r="R4204" s="16" t="n">
        <f aca="false">IF(E4204=99,1,E4204)</f>
        <v>1</v>
      </c>
      <c r="S4204" s="16" t="n">
        <f aca="false">IF(G4204="",0,G4204)</f>
        <v>0.1</v>
      </c>
      <c r="T4204" s="16" t="str">
        <f aca="false">IF(I4204="","Unknown",IF(I4204="upi","UPI",I4204))</f>
        <v>Debit Card</v>
      </c>
      <c r="U4204" s="16" t="str">
        <f aca="false">IF(L4204="Yes","Y",IF(L4204="No","N",L4204))</f>
        <v>Y</v>
      </c>
      <c r="V4204" s="19" t="n">
        <f aca="false">ROUND(R4204*Q4204*(1-S4204),2)</f>
        <v>2767.5</v>
      </c>
      <c r="W4204" s="16" t="str">
        <f aca="false">_xlfn.XLOOKUP(D4204,products!$A$2:$A$61,products!$C$2:$C$61,"Not found")</f>
        <v>Fashion</v>
      </c>
    </row>
    <row r="4205" customFormat="false" ht="15" hidden="false" customHeight="false" outlineLevel="0" collapsed="false">
      <c r="A4205" s="16" t="s">
        <v>5598</v>
      </c>
      <c r="B4205" s="16" t="s">
        <v>5576</v>
      </c>
      <c r="C4205" s="16" t="s">
        <v>936</v>
      </c>
      <c r="D4205" s="16" t="s">
        <v>146</v>
      </c>
      <c r="E4205" s="16" t="n">
        <v>3</v>
      </c>
      <c r="F4205" s="16" t="n">
        <v>449</v>
      </c>
      <c r="G4205" s="16" t="n">
        <v>0.15</v>
      </c>
      <c r="H4205" s="16" t="s">
        <v>130</v>
      </c>
      <c r="I4205" s="16" t="s">
        <v>40</v>
      </c>
      <c r="J4205" s="16" t="n">
        <v>4</v>
      </c>
      <c r="K4205" s="16" t="n">
        <v>5</v>
      </c>
      <c r="L4205" s="16" t="s">
        <v>41</v>
      </c>
      <c r="M4205" s="18" t="n">
        <f aca="false">IF(ISNUMBER(B4205),B4205,IF(MID(B4205,3,1)="-",DATE(VALUE(RIGHT(B4205,4)),VALUE(MID(B4205,4,2)),VALUE(LEFT(B4205,2))),DATE(VALUE(LEFT(B4205,4)),VALUE(MID(B4205,6,2)),VALUE(RIGHT(B4205,2)))))</f>
        <v>45976</v>
      </c>
      <c r="N4205" s="16" t="n">
        <f aca="false">MONTH(M4205)</f>
        <v>11</v>
      </c>
      <c r="O4205" s="16" t="str">
        <f aca="false">PROPER(TRIM(H4205))</f>
        <v>Bengaluru</v>
      </c>
      <c r="P4205" s="16" t="str">
        <f aca="false">IFERROR(VLOOKUP(O4205,city_map!$A$2:$B$6,2,FALSE()),O4205)</f>
        <v>Bengaluru</v>
      </c>
      <c r="Q4205" s="16" t="n">
        <f aca="false">IF(ISNUMBER(F4205),F4205,VALUE(SUBSTITUTE(SUBSTITUTE(F4205,"₹",""),",","")))</f>
        <v>449</v>
      </c>
      <c r="R4205" s="16" t="n">
        <f aca="false">IF(E4205=99,1,E4205)</f>
        <v>3</v>
      </c>
      <c r="S4205" s="16" t="n">
        <f aca="false">IF(G4205="",0,G4205)</f>
        <v>0.15</v>
      </c>
      <c r="T4205" s="16" t="str">
        <f aca="false">IF(I4205="","Unknown",IF(I4205="upi","UPI",I4205))</f>
        <v>COD</v>
      </c>
      <c r="U4205" s="16" t="str">
        <f aca="false">IF(L4205="Yes","Y",IF(L4205="No","N",L4205))</f>
        <v>N</v>
      </c>
      <c r="V4205" s="19" t="n">
        <f aca="false">ROUND(R4205*Q4205*(1-S4205),2)</f>
        <v>1144.95</v>
      </c>
      <c r="W4205" s="16" t="str">
        <f aca="false">_xlfn.XLOOKUP(D4205,products!$A$2:$A$61,products!$C$2:$C$61,"Not found")</f>
        <v>Beauty</v>
      </c>
    </row>
    <row r="4206" customFormat="false" ht="15" hidden="false" customHeight="false" outlineLevel="0" collapsed="false">
      <c r="A4206" s="16" t="s">
        <v>5599</v>
      </c>
      <c r="B4206" s="16" t="s">
        <v>5600</v>
      </c>
      <c r="C4206" s="16" t="s">
        <v>2420</v>
      </c>
      <c r="D4206" s="16" t="s">
        <v>222</v>
      </c>
      <c r="E4206" s="16" t="n">
        <v>2</v>
      </c>
      <c r="F4206" s="16" t="n">
        <v>1857</v>
      </c>
      <c r="G4206" s="16" t="n">
        <v>0.3</v>
      </c>
      <c r="H4206" s="16" t="s">
        <v>70</v>
      </c>
      <c r="I4206" s="16" t="s">
        <v>71</v>
      </c>
      <c r="J4206" s="16" t="n">
        <v>7</v>
      </c>
      <c r="K4206" s="16" t="n">
        <v>2</v>
      </c>
      <c r="L4206" s="16" t="s">
        <v>57</v>
      </c>
      <c r="M4206" s="18" t="n">
        <f aca="false">IF(ISNUMBER(B4206),B4206,IF(MID(B4206,3,1)="-",DATE(VALUE(RIGHT(B4206,4)),VALUE(MID(B4206,4,2)),VALUE(LEFT(B4206,2))),DATE(VALUE(LEFT(B4206,4)),VALUE(MID(B4206,6,2)),VALUE(RIGHT(B4206,2)))))</f>
        <v>45977</v>
      </c>
      <c r="N4206" s="16" t="n">
        <f aca="false">MONTH(M4206)</f>
        <v>11</v>
      </c>
      <c r="O4206" s="16" t="str">
        <f aca="false">PROPER(TRIM(H4206))</f>
        <v>Pune</v>
      </c>
      <c r="P4206" s="16" t="str">
        <f aca="false">IFERROR(VLOOKUP(O4206,city_map!$A$2:$B$6,2,FALSE()),O4206)</f>
        <v>Pune</v>
      </c>
      <c r="Q4206" s="16" t="n">
        <f aca="false">IF(ISNUMBER(F4206),F4206,VALUE(SUBSTITUTE(SUBSTITUTE(F4206,"₹",""),",","")))</f>
        <v>1857</v>
      </c>
      <c r="R4206" s="16" t="n">
        <f aca="false">IF(E4206=99,1,E4206)</f>
        <v>2</v>
      </c>
      <c r="S4206" s="16" t="n">
        <f aca="false">IF(G4206="",0,G4206)</f>
        <v>0.3</v>
      </c>
      <c r="T4206" s="16" t="str">
        <f aca="false">IF(I4206="","Unknown",IF(I4206="upi","UPI",I4206))</f>
        <v>Credit Card</v>
      </c>
      <c r="U4206" s="16" t="str">
        <f aca="false">IF(L4206="Yes","Y",IF(L4206="No","N",L4206))</f>
        <v>Y</v>
      </c>
      <c r="V4206" s="19" t="n">
        <f aca="false">ROUND(R4206*Q4206*(1-S4206),2)</f>
        <v>2599.8</v>
      </c>
      <c r="W4206" s="16" t="str">
        <f aca="false">_xlfn.XLOOKUP(D4206,products!$A$2:$A$61,products!$C$2:$C$61,"Not found")</f>
        <v>Fashion</v>
      </c>
    </row>
    <row r="4207" customFormat="false" ht="15" hidden="false" customHeight="false" outlineLevel="0" collapsed="false">
      <c r="A4207" s="16" t="s">
        <v>5601</v>
      </c>
      <c r="B4207" s="16" t="s">
        <v>5600</v>
      </c>
      <c r="C4207" s="16" t="s">
        <v>1271</v>
      </c>
      <c r="D4207" s="16" t="s">
        <v>129</v>
      </c>
      <c r="E4207" s="16" t="n">
        <v>1</v>
      </c>
      <c r="F4207" s="16" t="n">
        <v>627</v>
      </c>
      <c r="G4207" s="16" t="n">
        <v>0.2</v>
      </c>
      <c r="H4207" s="16" t="s">
        <v>130</v>
      </c>
      <c r="I4207" s="16" t="s">
        <v>71</v>
      </c>
      <c r="J4207" s="16" t="n">
        <v>4</v>
      </c>
      <c r="K4207" s="16"/>
      <c r="L4207" s="16" t="s">
        <v>41</v>
      </c>
      <c r="M4207" s="18" t="n">
        <f aca="false">IF(ISNUMBER(B4207),B4207,IF(MID(B4207,3,1)="-",DATE(VALUE(RIGHT(B4207,4)),VALUE(MID(B4207,4,2)),VALUE(LEFT(B4207,2))),DATE(VALUE(LEFT(B4207,4)),VALUE(MID(B4207,6,2)),VALUE(RIGHT(B4207,2)))))</f>
        <v>45977</v>
      </c>
      <c r="N4207" s="16" t="n">
        <f aca="false">MONTH(M4207)</f>
        <v>11</v>
      </c>
      <c r="O4207" s="16" t="str">
        <f aca="false">PROPER(TRIM(H4207))</f>
        <v>Bengaluru</v>
      </c>
      <c r="P4207" s="16" t="str">
        <f aca="false">IFERROR(VLOOKUP(O4207,city_map!$A$2:$B$6,2,FALSE()),O4207)</f>
        <v>Bengaluru</v>
      </c>
      <c r="Q4207" s="16" t="n">
        <f aca="false">IF(ISNUMBER(F4207),F4207,VALUE(SUBSTITUTE(SUBSTITUTE(F4207,"₹",""),",","")))</f>
        <v>627</v>
      </c>
      <c r="R4207" s="16" t="n">
        <f aca="false">IF(E4207=99,1,E4207)</f>
        <v>1</v>
      </c>
      <c r="S4207" s="16" t="n">
        <f aca="false">IF(G4207="",0,G4207)</f>
        <v>0.2</v>
      </c>
      <c r="T4207" s="16" t="str">
        <f aca="false">IF(I4207="","Unknown",IF(I4207="upi","UPI",I4207))</f>
        <v>Credit Card</v>
      </c>
      <c r="U4207" s="16" t="str">
        <f aca="false">IF(L4207="Yes","Y",IF(L4207="No","N",L4207))</f>
        <v>N</v>
      </c>
      <c r="V4207" s="19" t="n">
        <f aca="false">ROUND(R4207*Q4207*(1-S4207),2)</f>
        <v>501.6</v>
      </c>
      <c r="W4207" s="16" t="str">
        <f aca="false">_xlfn.XLOOKUP(D4207,products!$A$2:$A$61,products!$C$2:$C$61,"Not found")</f>
        <v>Beauty</v>
      </c>
    </row>
    <row r="4208" customFormat="false" ht="15" hidden="false" customHeight="false" outlineLevel="0" collapsed="false">
      <c r="A4208" s="16" t="s">
        <v>5602</v>
      </c>
      <c r="B4208" s="16" t="s">
        <v>5600</v>
      </c>
      <c r="C4208" s="16" t="s">
        <v>370</v>
      </c>
      <c r="D4208" s="16" t="s">
        <v>203</v>
      </c>
      <c r="E4208" s="16" t="n">
        <v>1</v>
      </c>
      <c r="F4208" s="16" t="n">
        <v>2584</v>
      </c>
      <c r="G4208" s="16" t="n">
        <v>0.2</v>
      </c>
      <c r="H4208" s="16" t="s">
        <v>130</v>
      </c>
      <c r="I4208" s="16" t="s">
        <v>60</v>
      </c>
      <c r="J4208" s="16" t="n">
        <v>8</v>
      </c>
      <c r="K4208" s="16" t="n">
        <v>3</v>
      </c>
      <c r="L4208" s="16" t="s">
        <v>41</v>
      </c>
      <c r="M4208" s="18" t="n">
        <f aca="false">IF(ISNUMBER(B4208),B4208,IF(MID(B4208,3,1)="-",DATE(VALUE(RIGHT(B4208,4)),VALUE(MID(B4208,4,2)),VALUE(LEFT(B4208,2))),DATE(VALUE(LEFT(B4208,4)),VALUE(MID(B4208,6,2)),VALUE(RIGHT(B4208,2)))))</f>
        <v>45977</v>
      </c>
      <c r="N4208" s="16" t="n">
        <f aca="false">MONTH(M4208)</f>
        <v>11</v>
      </c>
      <c r="O4208" s="16" t="str">
        <f aca="false">PROPER(TRIM(H4208))</f>
        <v>Bengaluru</v>
      </c>
      <c r="P4208" s="16" t="str">
        <f aca="false">IFERROR(VLOOKUP(O4208,city_map!$A$2:$B$6,2,FALSE()),O4208)</f>
        <v>Bengaluru</v>
      </c>
      <c r="Q4208" s="16" t="n">
        <f aca="false">IF(ISNUMBER(F4208),F4208,VALUE(SUBSTITUTE(SUBSTITUTE(F4208,"₹",""),",","")))</f>
        <v>2584</v>
      </c>
      <c r="R4208" s="16" t="n">
        <f aca="false">IF(E4208=99,1,E4208)</f>
        <v>1</v>
      </c>
      <c r="S4208" s="16" t="n">
        <f aca="false">IF(G4208="",0,G4208)</f>
        <v>0.2</v>
      </c>
      <c r="T4208" s="16" t="str">
        <f aca="false">IF(I4208="","Unknown",IF(I4208="upi","UPI",I4208))</f>
        <v>UPI</v>
      </c>
      <c r="U4208" s="16" t="str">
        <f aca="false">IF(L4208="Yes","Y",IF(L4208="No","N",L4208))</f>
        <v>N</v>
      </c>
      <c r="V4208" s="19" t="n">
        <f aca="false">ROUND(R4208*Q4208*(1-S4208),2)</f>
        <v>2067.2</v>
      </c>
      <c r="W4208" s="16" t="str">
        <f aca="false">_xlfn.XLOOKUP(D4208,products!$A$2:$A$61,products!$C$2:$C$61,"Not found")</f>
        <v>Fashion</v>
      </c>
    </row>
    <row r="4209" customFormat="false" ht="15" hidden="false" customHeight="false" outlineLevel="0" collapsed="false">
      <c r="A4209" s="16" t="s">
        <v>5603</v>
      </c>
      <c r="B4209" s="16" t="s">
        <v>5600</v>
      </c>
      <c r="C4209" s="16" t="s">
        <v>198</v>
      </c>
      <c r="D4209" s="16" t="s">
        <v>170</v>
      </c>
      <c r="E4209" s="16" t="n">
        <v>2</v>
      </c>
      <c r="F4209" s="16" t="n">
        <v>3413</v>
      </c>
      <c r="G4209" s="16" t="n">
        <v>0.4</v>
      </c>
      <c r="H4209" s="16" t="s">
        <v>527</v>
      </c>
      <c r="I4209" s="16" t="s">
        <v>60</v>
      </c>
      <c r="J4209" s="16" t="n">
        <v>3</v>
      </c>
      <c r="K4209" s="16" t="n">
        <v>5</v>
      </c>
      <c r="L4209" s="16" t="s">
        <v>41</v>
      </c>
      <c r="M4209" s="18" t="n">
        <f aca="false">IF(ISNUMBER(B4209),B4209,IF(MID(B4209,3,1)="-",DATE(VALUE(RIGHT(B4209,4)),VALUE(MID(B4209,4,2)),VALUE(LEFT(B4209,2))),DATE(VALUE(LEFT(B4209,4)),VALUE(MID(B4209,6,2)),VALUE(RIGHT(B4209,2)))))</f>
        <v>45977</v>
      </c>
      <c r="N4209" s="16" t="n">
        <f aca="false">MONTH(M4209)</f>
        <v>11</v>
      </c>
      <c r="O4209" s="16" t="str">
        <f aca="false">PROPER(TRIM(H4209))</f>
        <v>Bangalore</v>
      </c>
      <c r="P4209" s="16" t="str">
        <f aca="false">IFERROR(VLOOKUP(O4209,city_map!$A$2:$B$6,2,FALSE()),O4209)</f>
        <v>Bengaluru</v>
      </c>
      <c r="Q4209" s="16" t="n">
        <f aca="false">IF(ISNUMBER(F4209),F4209,VALUE(SUBSTITUTE(SUBSTITUTE(F4209,"₹",""),",","")))</f>
        <v>3413</v>
      </c>
      <c r="R4209" s="16" t="n">
        <f aca="false">IF(E4209=99,1,E4209)</f>
        <v>2</v>
      </c>
      <c r="S4209" s="16" t="n">
        <f aca="false">IF(G4209="",0,G4209)</f>
        <v>0.4</v>
      </c>
      <c r="T4209" s="16" t="str">
        <f aca="false">IF(I4209="","Unknown",IF(I4209="upi","UPI",I4209))</f>
        <v>UPI</v>
      </c>
      <c r="U4209" s="16" t="str">
        <f aca="false">IF(L4209="Yes","Y",IF(L4209="No","N",L4209))</f>
        <v>N</v>
      </c>
      <c r="V4209" s="19" t="n">
        <f aca="false">ROUND(R4209*Q4209*(1-S4209),2)</f>
        <v>4095.6</v>
      </c>
      <c r="W4209" s="16" t="str">
        <f aca="false">_xlfn.XLOOKUP(D4209,products!$A$2:$A$61,products!$C$2:$C$61,"Not found")</f>
        <v>Home</v>
      </c>
    </row>
    <row r="4210" customFormat="false" ht="15" hidden="false" customHeight="false" outlineLevel="0" collapsed="false">
      <c r="A4210" s="16" t="s">
        <v>5604</v>
      </c>
      <c r="B4210" s="16" t="s">
        <v>5600</v>
      </c>
      <c r="C4210" s="16" t="s">
        <v>359</v>
      </c>
      <c r="D4210" s="16" t="s">
        <v>88</v>
      </c>
      <c r="E4210" s="16" t="n">
        <v>2</v>
      </c>
      <c r="F4210" s="16" t="n">
        <v>3076</v>
      </c>
      <c r="G4210" s="16" t="n">
        <v>0.1</v>
      </c>
      <c r="H4210" s="16" t="s">
        <v>39</v>
      </c>
      <c r="I4210" s="16" t="s">
        <v>40</v>
      </c>
      <c r="J4210" s="16" t="n">
        <v>6</v>
      </c>
      <c r="K4210" s="16" t="n">
        <v>3</v>
      </c>
      <c r="L4210" s="16" t="s">
        <v>41</v>
      </c>
      <c r="M4210" s="18" t="n">
        <f aca="false">IF(ISNUMBER(B4210),B4210,IF(MID(B4210,3,1)="-",DATE(VALUE(RIGHT(B4210,4)),VALUE(MID(B4210,4,2)),VALUE(LEFT(B4210,2))),DATE(VALUE(LEFT(B4210,4)),VALUE(MID(B4210,6,2)),VALUE(RIGHT(B4210,2)))))</f>
        <v>45977</v>
      </c>
      <c r="N4210" s="16" t="n">
        <f aca="false">MONTH(M4210)</f>
        <v>11</v>
      </c>
      <c r="O4210" s="16" t="str">
        <f aca="false">PROPER(TRIM(H4210))</f>
        <v>Delhi</v>
      </c>
      <c r="P4210" s="16" t="str">
        <f aca="false">IFERROR(VLOOKUP(O4210,city_map!$A$2:$B$6,2,FALSE()),O4210)</f>
        <v>Delhi</v>
      </c>
      <c r="Q4210" s="16" t="n">
        <f aca="false">IF(ISNUMBER(F4210),F4210,VALUE(SUBSTITUTE(SUBSTITUTE(F4210,"₹",""),",","")))</f>
        <v>3076</v>
      </c>
      <c r="R4210" s="16" t="n">
        <f aca="false">IF(E4210=99,1,E4210)</f>
        <v>2</v>
      </c>
      <c r="S4210" s="16" t="n">
        <f aca="false">IF(G4210="",0,G4210)</f>
        <v>0.1</v>
      </c>
      <c r="T4210" s="16" t="str">
        <f aca="false">IF(I4210="","Unknown",IF(I4210="upi","UPI",I4210))</f>
        <v>COD</v>
      </c>
      <c r="U4210" s="16" t="str">
        <f aca="false">IF(L4210="Yes","Y",IF(L4210="No","N",L4210))</f>
        <v>N</v>
      </c>
      <c r="V4210" s="19" t="n">
        <f aca="false">ROUND(R4210*Q4210*(1-S4210),2)</f>
        <v>5536.8</v>
      </c>
      <c r="W4210" s="16" t="str">
        <f aca="false">_xlfn.XLOOKUP(D4210,products!$A$2:$A$61,products!$C$2:$C$61,"Not found")</f>
        <v>Fashion</v>
      </c>
    </row>
    <row r="4211" customFormat="false" ht="15" hidden="false" customHeight="false" outlineLevel="0" collapsed="false">
      <c r="A4211" s="16" t="s">
        <v>5605</v>
      </c>
      <c r="B4211" s="16" t="s">
        <v>5600</v>
      </c>
      <c r="C4211" s="16" t="s">
        <v>1066</v>
      </c>
      <c r="D4211" s="16" t="s">
        <v>51</v>
      </c>
      <c r="E4211" s="16" t="n">
        <v>4</v>
      </c>
      <c r="F4211" s="16" t="n">
        <v>2319</v>
      </c>
      <c r="G4211" s="16" t="n">
        <v>0.15</v>
      </c>
      <c r="H4211" s="16" t="s">
        <v>39</v>
      </c>
      <c r="I4211" s="16" t="s">
        <v>71</v>
      </c>
      <c r="J4211" s="16" t="n">
        <v>3</v>
      </c>
      <c r="K4211" s="16" t="n">
        <v>4</v>
      </c>
      <c r="L4211" s="16" t="s">
        <v>41</v>
      </c>
      <c r="M4211" s="18" t="n">
        <f aca="false">IF(ISNUMBER(B4211),B4211,IF(MID(B4211,3,1)="-",DATE(VALUE(RIGHT(B4211,4)),VALUE(MID(B4211,4,2)),VALUE(LEFT(B4211,2))),DATE(VALUE(LEFT(B4211,4)),VALUE(MID(B4211,6,2)),VALUE(RIGHT(B4211,2)))))</f>
        <v>45977</v>
      </c>
      <c r="N4211" s="16" t="n">
        <f aca="false">MONTH(M4211)</f>
        <v>11</v>
      </c>
      <c r="O4211" s="16" t="str">
        <f aca="false">PROPER(TRIM(H4211))</f>
        <v>Delhi</v>
      </c>
      <c r="P4211" s="16" t="str">
        <f aca="false">IFERROR(VLOOKUP(O4211,city_map!$A$2:$B$6,2,FALSE()),O4211)</f>
        <v>Delhi</v>
      </c>
      <c r="Q4211" s="16" t="n">
        <f aca="false">IF(ISNUMBER(F4211),F4211,VALUE(SUBSTITUTE(SUBSTITUTE(F4211,"₹",""),",","")))</f>
        <v>2319</v>
      </c>
      <c r="R4211" s="16" t="n">
        <f aca="false">IF(E4211=99,1,E4211)</f>
        <v>4</v>
      </c>
      <c r="S4211" s="16" t="n">
        <f aca="false">IF(G4211="",0,G4211)</f>
        <v>0.15</v>
      </c>
      <c r="T4211" s="16" t="str">
        <f aca="false">IF(I4211="","Unknown",IF(I4211="upi","UPI",I4211))</f>
        <v>Credit Card</v>
      </c>
      <c r="U4211" s="16" t="str">
        <f aca="false">IF(L4211="Yes","Y",IF(L4211="No","N",L4211))</f>
        <v>N</v>
      </c>
      <c r="V4211" s="19" t="n">
        <f aca="false">ROUND(R4211*Q4211*(1-S4211),2)</f>
        <v>7884.6</v>
      </c>
      <c r="W4211" s="16" t="str">
        <f aca="false">_xlfn.XLOOKUP(D4211,products!$A$2:$A$61,products!$C$2:$C$61,"Not found")</f>
        <v>Fashion</v>
      </c>
    </row>
    <row r="4212" customFormat="false" ht="15" hidden="false" customHeight="false" outlineLevel="0" collapsed="false">
      <c r="A4212" s="16" t="s">
        <v>5606</v>
      </c>
      <c r="B4212" s="16" t="s">
        <v>5600</v>
      </c>
      <c r="C4212" s="16" t="s">
        <v>114</v>
      </c>
      <c r="D4212" s="16" t="s">
        <v>55</v>
      </c>
      <c r="E4212" s="16" t="n">
        <v>2</v>
      </c>
      <c r="F4212" s="16" t="n">
        <v>2026</v>
      </c>
      <c r="G4212" s="16" t="n">
        <v>0.2</v>
      </c>
      <c r="H4212" s="16" t="s">
        <v>130</v>
      </c>
      <c r="I4212" s="16" t="s">
        <v>60</v>
      </c>
      <c r="J4212" s="16" t="n">
        <v>6</v>
      </c>
      <c r="K4212" s="16" t="n">
        <v>4</v>
      </c>
      <c r="L4212" s="16" t="s">
        <v>41</v>
      </c>
      <c r="M4212" s="18" t="n">
        <f aca="false">IF(ISNUMBER(B4212),B4212,IF(MID(B4212,3,1)="-",DATE(VALUE(RIGHT(B4212,4)),VALUE(MID(B4212,4,2)),VALUE(LEFT(B4212,2))),DATE(VALUE(LEFT(B4212,4)),VALUE(MID(B4212,6,2)),VALUE(RIGHT(B4212,2)))))</f>
        <v>45977</v>
      </c>
      <c r="N4212" s="16" t="n">
        <f aca="false">MONTH(M4212)</f>
        <v>11</v>
      </c>
      <c r="O4212" s="16" t="str">
        <f aca="false">PROPER(TRIM(H4212))</f>
        <v>Bengaluru</v>
      </c>
      <c r="P4212" s="16" t="str">
        <f aca="false">IFERROR(VLOOKUP(O4212,city_map!$A$2:$B$6,2,FALSE()),O4212)</f>
        <v>Bengaluru</v>
      </c>
      <c r="Q4212" s="16" t="n">
        <f aca="false">IF(ISNUMBER(F4212),F4212,VALUE(SUBSTITUTE(SUBSTITUTE(F4212,"₹",""),",","")))</f>
        <v>2026</v>
      </c>
      <c r="R4212" s="16" t="n">
        <f aca="false">IF(E4212=99,1,E4212)</f>
        <v>2</v>
      </c>
      <c r="S4212" s="16" t="n">
        <f aca="false">IF(G4212="",0,G4212)</f>
        <v>0.2</v>
      </c>
      <c r="T4212" s="16" t="str">
        <f aca="false">IF(I4212="","Unknown",IF(I4212="upi","UPI",I4212))</f>
        <v>UPI</v>
      </c>
      <c r="U4212" s="16" t="str">
        <f aca="false">IF(L4212="Yes","Y",IF(L4212="No","N",L4212))</f>
        <v>N</v>
      </c>
      <c r="V4212" s="19" t="n">
        <f aca="false">ROUND(R4212*Q4212*(1-S4212),2)</f>
        <v>3241.6</v>
      </c>
      <c r="W4212" s="16" t="str">
        <f aca="false">_xlfn.XLOOKUP(D4212,products!$A$2:$A$61,products!$C$2:$C$61,"Not found")</f>
        <v>Home</v>
      </c>
    </row>
    <row r="4213" customFormat="false" ht="15" hidden="false" customHeight="false" outlineLevel="0" collapsed="false">
      <c r="A4213" s="16" t="s">
        <v>5607</v>
      </c>
      <c r="B4213" s="16" t="s">
        <v>5600</v>
      </c>
      <c r="C4213" s="16" t="s">
        <v>982</v>
      </c>
      <c r="D4213" s="16" t="s">
        <v>139</v>
      </c>
      <c r="E4213" s="16" t="n">
        <v>4</v>
      </c>
      <c r="F4213" s="16" t="n">
        <v>336</v>
      </c>
      <c r="G4213" s="16" t="n">
        <v>0.4</v>
      </c>
      <c r="H4213" s="16" t="s">
        <v>67</v>
      </c>
      <c r="I4213" s="16" t="s">
        <v>71</v>
      </c>
      <c r="J4213" s="16" t="n">
        <v>5</v>
      </c>
      <c r="K4213" s="16" t="n">
        <v>4</v>
      </c>
      <c r="L4213" s="16" t="s">
        <v>41</v>
      </c>
      <c r="M4213" s="18" t="n">
        <f aca="false">IF(ISNUMBER(B4213),B4213,IF(MID(B4213,3,1)="-",DATE(VALUE(RIGHT(B4213,4)),VALUE(MID(B4213,4,2)),VALUE(LEFT(B4213,2))),DATE(VALUE(LEFT(B4213,4)),VALUE(MID(B4213,6,2)),VALUE(RIGHT(B4213,2)))))</f>
        <v>45977</v>
      </c>
      <c r="N4213" s="16" t="n">
        <f aca="false">MONTH(M4213)</f>
        <v>11</v>
      </c>
      <c r="O4213" s="16" t="str">
        <f aca="false">PROPER(TRIM(H4213))</f>
        <v>Kolkata</v>
      </c>
      <c r="P4213" s="16" t="str">
        <f aca="false">IFERROR(VLOOKUP(O4213,city_map!$A$2:$B$6,2,FALSE()),O4213)</f>
        <v>Kolkata</v>
      </c>
      <c r="Q4213" s="16" t="n">
        <f aca="false">IF(ISNUMBER(F4213),F4213,VALUE(SUBSTITUTE(SUBSTITUTE(F4213,"₹",""),",","")))</f>
        <v>336</v>
      </c>
      <c r="R4213" s="16" t="n">
        <f aca="false">IF(E4213=99,1,E4213)</f>
        <v>4</v>
      </c>
      <c r="S4213" s="16" t="n">
        <f aca="false">IF(G4213="",0,G4213)</f>
        <v>0.4</v>
      </c>
      <c r="T4213" s="16" t="str">
        <f aca="false">IF(I4213="","Unknown",IF(I4213="upi","UPI",I4213))</f>
        <v>Credit Card</v>
      </c>
      <c r="U4213" s="16" t="str">
        <f aca="false">IF(L4213="Yes","Y",IF(L4213="No","N",L4213))</f>
        <v>N</v>
      </c>
      <c r="V4213" s="19" t="n">
        <f aca="false">ROUND(R4213*Q4213*(1-S4213),2)</f>
        <v>806.4</v>
      </c>
      <c r="W4213" s="16" t="str">
        <f aca="false">_xlfn.XLOOKUP(D4213,products!$A$2:$A$61,products!$C$2:$C$61,"Not found")</f>
        <v>Beauty</v>
      </c>
    </row>
    <row r="4214" customFormat="false" ht="15" hidden="false" customHeight="false" outlineLevel="0" collapsed="false">
      <c r="A4214" s="16" t="s">
        <v>5608</v>
      </c>
      <c r="B4214" s="16" t="s">
        <v>5600</v>
      </c>
      <c r="C4214" s="16" t="s">
        <v>1276</v>
      </c>
      <c r="D4214" s="16" t="s">
        <v>173</v>
      </c>
      <c r="E4214" s="16" t="n">
        <v>1</v>
      </c>
      <c r="F4214" s="16" t="n">
        <v>1257</v>
      </c>
      <c r="G4214" s="16" t="n">
        <v>0.15</v>
      </c>
      <c r="H4214" s="16" t="s">
        <v>56</v>
      </c>
      <c r="I4214" s="16" t="s">
        <v>47</v>
      </c>
      <c r="J4214" s="16" t="n">
        <v>5</v>
      </c>
      <c r="K4214" s="16" t="n">
        <v>3</v>
      </c>
      <c r="L4214" s="16" t="s">
        <v>57</v>
      </c>
      <c r="M4214" s="18" t="n">
        <f aca="false">IF(ISNUMBER(B4214),B4214,IF(MID(B4214,3,1)="-",DATE(VALUE(RIGHT(B4214,4)),VALUE(MID(B4214,4,2)),VALUE(LEFT(B4214,2))),DATE(VALUE(LEFT(B4214,4)),VALUE(MID(B4214,6,2)),VALUE(RIGHT(B4214,2)))))</f>
        <v>45977</v>
      </c>
      <c r="N4214" s="16" t="n">
        <f aca="false">MONTH(M4214)</f>
        <v>11</v>
      </c>
      <c r="O4214" s="16" t="str">
        <f aca="false">PROPER(TRIM(H4214))</f>
        <v>Lucknow</v>
      </c>
      <c r="P4214" s="16" t="str">
        <f aca="false">IFERROR(VLOOKUP(O4214,city_map!$A$2:$B$6,2,FALSE()),O4214)</f>
        <v>Lucknow</v>
      </c>
      <c r="Q4214" s="16" t="n">
        <f aca="false">IF(ISNUMBER(F4214),F4214,VALUE(SUBSTITUTE(SUBSTITUTE(F4214,"₹",""),",","")))</f>
        <v>1257</v>
      </c>
      <c r="R4214" s="16" t="n">
        <f aca="false">IF(E4214=99,1,E4214)</f>
        <v>1</v>
      </c>
      <c r="S4214" s="16" t="n">
        <f aca="false">IF(G4214="",0,G4214)</f>
        <v>0.15</v>
      </c>
      <c r="T4214" s="16" t="str">
        <f aca="false">IF(I4214="","Unknown",IF(I4214="upi","UPI",I4214))</f>
        <v>Debit Card</v>
      </c>
      <c r="U4214" s="16" t="str">
        <f aca="false">IF(L4214="Yes","Y",IF(L4214="No","N",L4214))</f>
        <v>Y</v>
      </c>
      <c r="V4214" s="19" t="n">
        <f aca="false">ROUND(R4214*Q4214*(1-S4214),2)</f>
        <v>1068.45</v>
      </c>
      <c r="W4214" s="16" t="str">
        <f aca="false">_xlfn.XLOOKUP(D4214,products!$A$2:$A$61,products!$C$2:$C$61,"Not found")</f>
        <v>Fashion</v>
      </c>
    </row>
    <row r="4215" customFormat="false" ht="15" hidden="false" customHeight="false" outlineLevel="0" collapsed="false">
      <c r="A4215" s="16" t="s">
        <v>5609</v>
      </c>
      <c r="B4215" s="16" t="s">
        <v>5600</v>
      </c>
      <c r="C4215" s="16" t="s">
        <v>284</v>
      </c>
      <c r="D4215" s="16" t="s">
        <v>291</v>
      </c>
      <c r="E4215" s="16" t="n">
        <v>2</v>
      </c>
      <c r="F4215" s="16" t="n">
        <v>1249</v>
      </c>
      <c r="G4215" s="16" t="n">
        <v>0.15</v>
      </c>
      <c r="H4215" s="16" t="s">
        <v>112</v>
      </c>
      <c r="I4215" s="16" t="s">
        <v>40</v>
      </c>
      <c r="J4215" s="16" t="n">
        <v>3</v>
      </c>
      <c r="K4215" s="16" t="n">
        <v>4</v>
      </c>
      <c r="L4215" s="16" t="s">
        <v>41</v>
      </c>
      <c r="M4215" s="18" t="n">
        <f aca="false">IF(ISNUMBER(B4215),B4215,IF(MID(B4215,3,1)="-",DATE(VALUE(RIGHT(B4215,4)),VALUE(MID(B4215,4,2)),VALUE(LEFT(B4215,2))),DATE(VALUE(LEFT(B4215,4)),VALUE(MID(B4215,6,2)),VALUE(RIGHT(B4215,2)))))</f>
        <v>45977</v>
      </c>
      <c r="N4215" s="16" t="n">
        <f aca="false">MONTH(M4215)</f>
        <v>11</v>
      </c>
      <c r="O4215" s="16" t="str">
        <f aca="false">PROPER(TRIM(H4215))</f>
        <v>Mumbai</v>
      </c>
      <c r="P4215" s="16" t="str">
        <f aca="false">IFERROR(VLOOKUP(O4215,city_map!$A$2:$B$6,2,FALSE()),O4215)</f>
        <v>Mumbai</v>
      </c>
      <c r="Q4215" s="16" t="n">
        <f aca="false">IF(ISNUMBER(F4215),F4215,VALUE(SUBSTITUTE(SUBSTITUTE(F4215,"₹",""),",","")))</f>
        <v>1249</v>
      </c>
      <c r="R4215" s="16" t="n">
        <f aca="false">IF(E4215=99,1,E4215)</f>
        <v>2</v>
      </c>
      <c r="S4215" s="16" t="n">
        <f aca="false">IF(G4215="",0,G4215)</f>
        <v>0.15</v>
      </c>
      <c r="T4215" s="16" t="str">
        <f aca="false">IF(I4215="","Unknown",IF(I4215="upi","UPI",I4215))</f>
        <v>COD</v>
      </c>
      <c r="U4215" s="16" t="str">
        <f aca="false">IF(L4215="Yes","Y",IF(L4215="No","N",L4215))</f>
        <v>N</v>
      </c>
      <c r="V4215" s="19" t="n">
        <f aca="false">ROUND(R4215*Q4215*(1-S4215),2)</f>
        <v>2123.3</v>
      </c>
      <c r="W4215" s="16" t="str">
        <f aca="false">_xlfn.XLOOKUP(D4215,products!$A$2:$A$61,products!$C$2:$C$61,"Not found")</f>
        <v>Electronics</v>
      </c>
    </row>
    <row r="4216" customFormat="false" ht="15" hidden="false" customHeight="false" outlineLevel="0" collapsed="false">
      <c r="A4216" s="16" t="s">
        <v>5610</v>
      </c>
      <c r="B4216" s="16" t="s">
        <v>5600</v>
      </c>
      <c r="C4216" s="16" t="s">
        <v>374</v>
      </c>
      <c r="D4216" s="16" t="s">
        <v>396</v>
      </c>
      <c r="E4216" s="16" t="n">
        <v>4</v>
      </c>
      <c r="F4216" s="16" t="n">
        <v>5325</v>
      </c>
      <c r="G4216" s="16" t="n">
        <v>0.25</v>
      </c>
      <c r="H4216" s="16" t="s">
        <v>112</v>
      </c>
      <c r="I4216" s="16" t="s">
        <v>71</v>
      </c>
      <c r="J4216" s="16" t="n">
        <v>5</v>
      </c>
      <c r="K4216" s="16" t="n">
        <v>3</v>
      </c>
      <c r="L4216" s="16" t="s">
        <v>41</v>
      </c>
      <c r="M4216" s="18" t="n">
        <f aca="false">IF(ISNUMBER(B4216),B4216,IF(MID(B4216,3,1)="-",DATE(VALUE(RIGHT(B4216,4)),VALUE(MID(B4216,4,2)),VALUE(LEFT(B4216,2))),DATE(VALUE(LEFT(B4216,4)),VALUE(MID(B4216,6,2)),VALUE(RIGHT(B4216,2)))))</f>
        <v>45977</v>
      </c>
      <c r="N4216" s="16" t="n">
        <f aca="false">MONTH(M4216)</f>
        <v>11</v>
      </c>
      <c r="O4216" s="16" t="str">
        <f aca="false">PROPER(TRIM(H4216))</f>
        <v>Mumbai</v>
      </c>
      <c r="P4216" s="16" t="str">
        <f aca="false">IFERROR(VLOOKUP(O4216,city_map!$A$2:$B$6,2,FALSE()),O4216)</f>
        <v>Mumbai</v>
      </c>
      <c r="Q4216" s="16" t="n">
        <f aca="false">IF(ISNUMBER(F4216),F4216,VALUE(SUBSTITUTE(SUBSTITUTE(F4216,"₹",""),",","")))</f>
        <v>5325</v>
      </c>
      <c r="R4216" s="16" t="n">
        <f aca="false">IF(E4216=99,1,E4216)</f>
        <v>4</v>
      </c>
      <c r="S4216" s="16" t="n">
        <f aca="false">IF(G4216="",0,G4216)</f>
        <v>0.25</v>
      </c>
      <c r="T4216" s="16" t="str">
        <f aca="false">IF(I4216="","Unknown",IF(I4216="upi","UPI",I4216))</f>
        <v>Credit Card</v>
      </c>
      <c r="U4216" s="16" t="str">
        <f aca="false">IF(L4216="Yes","Y",IF(L4216="No","N",L4216))</f>
        <v>N</v>
      </c>
      <c r="V4216" s="19" t="n">
        <f aca="false">ROUND(R4216*Q4216*(1-S4216),2)</f>
        <v>15975</v>
      </c>
      <c r="W4216" s="16" t="str">
        <f aca="false">_xlfn.XLOOKUP(D4216,products!$A$2:$A$61,products!$C$2:$C$61,"Not found")</f>
        <v>Home</v>
      </c>
    </row>
    <row r="4217" customFormat="false" ht="15" hidden="false" customHeight="false" outlineLevel="0" collapsed="false">
      <c r="A4217" s="16" t="s">
        <v>5611</v>
      </c>
      <c r="B4217" s="16" t="s">
        <v>5600</v>
      </c>
      <c r="C4217" s="16" t="s">
        <v>730</v>
      </c>
      <c r="D4217" s="16" t="s">
        <v>191</v>
      </c>
      <c r="E4217" s="16" t="n">
        <v>1</v>
      </c>
      <c r="F4217" s="16" t="n">
        <v>408</v>
      </c>
      <c r="G4217" s="16" t="n">
        <v>0.1</v>
      </c>
      <c r="H4217" s="16" t="s">
        <v>89</v>
      </c>
      <c r="I4217" s="16" t="s">
        <v>71</v>
      </c>
      <c r="J4217" s="16" t="n">
        <v>3</v>
      </c>
      <c r="K4217" s="16" t="n">
        <v>4</v>
      </c>
      <c r="L4217" s="16" t="s">
        <v>41</v>
      </c>
      <c r="M4217" s="18" t="n">
        <f aca="false">IF(ISNUMBER(B4217),B4217,IF(MID(B4217,3,1)="-",DATE(VALUE(RIGHT(B4217,4)),VALUE(MID(B4217,4,2)),VALUE(LEFT(B4217,2))),DATE(VALUE(LEFT(B4217,4)),VALUE(MID(B4217,6,2)),VALUE(RIGHT(B4217,2)))))</f>
        <v>45977</v>
      </c>
      <c r="N4217" s="16" t="n">
        <f aca="false">MONTH(M4217)</f>
        <v>11</v>
      </c>
      <c r="O4217" s="16" t="str">
        <f aca="false">PROPER(TRIM(H4217))</f>
        <v>Ahmedabad</v>
      </c>
      <c r="P4217" s="16" t="str">
        <f aca="false">IFERROR(VLOOKUP(O4217,city_map!$A$2:$B$6,2,FALSE()),O4217)</f>
        <v>Ahmedabad</v>
      </c>
      <c r="Q4217" s="16" t="n">
        <f aca="false">IF(ISNUMBER(F4217),F4217,VALUE(SUBSTITUTE(SUBSTITUTE(F4217,"₹",""),",","")))</f>
        <v>408</v>
      </c>
      <c r="R4217" s="16" t="n">
        <f aca="false">IF(E4217=99,1,E4217)</f>
        <v>1</v>
      </c>
      <c r="S4217" s="16" t="n">
        <f aca="false">IF(G4217="",0,G4217)</f>
        <v>0.1</v>
      </c>
      <c r="T4217" s="16" t="str">
        <f aca="false">IF(I4217="","Unknown",IF(I4217="upi","UPI",I4217))</f>
        <v>Credit Card</v>
      </c>
      <c r="U4217" s="16" t="str">
        <f aca="false">IF(L4217="Yes","Y",IF(L4217="No","N",L4217))</f>
        <v>N</v>
      </c>
      <c r="V4217" s="19" t="n">
        <f aca="false">ROUND(R4217*Q4217*(1-S4217),2)</f>
        <v>367.2</v>
      </c>
      <c r="W4217" s="16" t="str">
        <f aca="false">_xlfn.XLOOKUP(D4217,products!$A$2:$A$61,products!$C$2:$C$61,"Not found")</f>
        <v>Electronics</v>
      </c>
    </row>
    <row r="4218" customFormat="false" ht="15" hidden="false" customHeight="false" outlineLevel="0" collapsed="false">
      <c r="A4218" s="16" t="s">
        <v>5612</v>
      </c>
      <c r="B4218" s="16" t="s">
        <v>5600</v>
      </c>
      <c r="C4218" s="16" t="s">
        <v>997</v>
      </c>
      <c r="D4218" s="16" t="s">
        <v>254</v>
      </c>
      <c r="E4218" s="16" t="n">
        <v>3</v>
      </c>
      <c r="F4218" s="16" t="n">
        <v>964</v>
      </c>
      <c r="G4218" s="16" t="n">
        <v>0.25</v>
      </c>
      <c r="H4218" s="16" t="s">
        <v>130</v>
      </c>
      <c r="I4218" s="16" t="s">
        <v>71</v>
      </c>
      <c r="J4218" s="16" t="n">
        <v>3</v>
      </c>
      <c r="K4218" s="16" t="n">
        <v>3</v>
      </c>
      <c r="L4218" s="16" t="s">
        <v>41</v>
      </c>
      <c r="M4218" s="18" t="n">
        <f aca="false">IF(ISNUMBER(B4218),B4218,IF(MID(B4218,3,1)="-",DATE(VALUE(RIGHT(B4218,4)),VALUE(MID(B4218,4,2)),VALUE(LEFT(B4218,2))),DATE(VALUE(LEFT(B4218,4)),VALUE(MID(B4218,6,2)),VALUE(RIGHT(B4218,2)))))</f>
        <v>45977</v>
      </c>
      <c r="N4218" s="16" t="n">
        <f aca="false">MONTH(M4218)</f>
        <v>11</v>
      </c>
      <c r="O4218" s="16" t="str">
        <f aca="false">PROPER(TRIM(H4218))</f>
        <v>Bengaluru</v>
      </c>
      <c r="P4218" s="16" t="str">
        <f aca="false">IFERROR(VLOOKUP(O4218,city_map!$A$2:$B$6,2,FALSE()),O4218)</f>
        <v>Bengaluru</v>
      </c>
      <c r="Q4218" s="16" t="n">
        <f aca="false">IF(ISNUMBER(F4218),F4218,VALUE(SUBSTITUTE(SUBSTITUTE(F4218,"₹",""),",","")))</f>
        <v>964</v>
      </c>
      <c r="R4218" s="16" t="n">
        <f aca="false">IF(E4218=99,1,E4218)</f>
        <v>3</v>
      </c>
      <c r="S4218" s="16" t="n">
        <f aca="false">IF(G4218="",0,G4218)</f>
        <v>0.25</v>
      </c>
      <c r="T4218" s="16" t="str">
        <f aca="false">IF(I4218="","Unknown",IF(I4218="upi","UPI",I4218))</f>
        <v>Credit Card</v>
      </c>
      <c r="U4218" s="16" t="str">
        <f aca="false">IF(L4218="Yes","Y",IF(L4218="No","N",L4218))</f>
        <v>N</v>
      </c>
      <c r="V4218" s="19" t="n">
        <f aca="false">ROUND(R4218*Q4218*(1-S4218),2)</f>
        <v>2169</v>
      </c>
      <c r="W4218" s="16" t="str">
        <f aca="false">_xlfn.XLOOKUP(D4218,products!$A$2:$A$61,products!$C$2:$C$61,"Not found")</f>
        <v>Fashion</v>
      </c>
    </row>
    <row r="4219" customFormat="false" ht="15" hidden="false" customHeight="false" outlineLevel="0" collapsed="false">
      <c r="A4219" s="16" t="s">
        <v>5613</v>
      </c>
      <c r="B4219" s="16" t="s">
        <v>5600</v>
      </c>
      <c r="C4219" s="16" t="s">
        <v>1857</v>
      </c>
      <c r="D4219" s="16" t="s">
        <v>149</v>
      </c>
      <c r="E4219" s="16" t="n">
        <v>3</v>
      </c>
      <c r="F4219" s="16" t="n">
        <v>1542</v>
      </c>
      <c r="G4219" s="16" t="n">
        <v>0.1</v>
      </c>
      <c r="H4219" s="16" t="s">
        <v>39</v>
      </c>
      <c r="I4219" s="16" t="s">
        <v>71</v>
      </c>
      <c r="J4219" s="16" t="n">
        <v>3</v>
      </c>
      <c r="K4219" s="16" t="n">
        <v>5</v>
      </c>
      <c r="L4219" s="16" t="s">
        <v>41</v>
      </c>
      <c r="M4219" s="18" t="n">
        <f aca="false">IF(ISNUMBER(B4219),B4219,IF(MID(B4219,3,1)="-",DATE(VALUE(RIGHT(B4219,4)),VALUE(MID(B4219,4,2)),VALUE(LEFT(B4219,2))),DATE(VALUE(LEFT(B4219,4)),VALUE(MID(B4219,6,2)),VALUE(RIGHT(B4219,2)))))</f>
        <v>45977</v>
      </c>
      <c r="N4219" s="16" t="n">
        <f aca="false">MONTH(M4219)</f>
        <v>11</v>
      </c>
      <c r="O4219" s="16" t="str">
        <f aca="false">PROPER(TRIM(H4219))</f>
        <v>Delhi</v>
      </c>
      <c r="P4219" s="16" t="str">
        <f aca="false">IFERROR(VLOOKUP(O4219,city_map!$A$2:$B$6,2,FALSE()),O4219)</f>
        <v>Delhi</v>
      </c>
      <c r="Q4219" s="16" t="n">
        <f aca="false">IF(ISNUMBER(F4219),F4219,VALUE(SUBSTITUTE(SUBSTITUTE(F4219,"₹",""),",","")))</f>
        <v>1542</v>
      </c>
      <c r="R4219" s="16" t="n">
        <f aca="false">IF(E4219=99,1,E4219)</f>
        <v>3</v>
      </c>
      <c r="S4219" s="16" t="n">
        <f aca="false">IF(G4219="",0,G4219)</f>
        <v>0.1</v>
      </c>
      <c r="T4219" s="16" t="str">
        <f aca="false">IF(I4219="","Unknown",IF(I4219="upi","UPI",I4219))</f>
        <v>Credit Card</v>
      </c>
      <c r="U4219" s="16" t="str">
        <f aca="false">IF(L4219="Yes","Y",IF(L4219="No","N",L4219))</f>
        <v>N</v>
      </c>
      <c r="V4219" s="19" t="n">
        <f aca="false">ROUND(R4219*Q4219*(1-S4219),2)</f>
        <v>4163.4</v>
      </c>
      <c r="W4219" s="16" t="str">
        <f aca="false">_xlfn.XLOOKUP(D4219,products!$A$2:$A$61,products!$C$2:$C$61,"Not found")</f>
        <v>Fashion</v>
      </c>
    </row>
    <row r="4220" customFormat="false" ht="15" hidden="false" customHeight="false" outlineLevel="0" collapsed="false">
      <c r="A4220" s="16" t="s">
        <v>5614</v>
      </c>
      <c r="B4220" s="16" t="s">
        <v>5600</v>
      </c>
      <c r="C4220" s="16" t="s">
        <v>485</v>
      </c>
      <c r="D4220" s="16" t="s">
        <v>88</v>
      </c>
      <c r="E4220" s="16" t="n">
        <v>2</v>
      </c>
      <c r="F4220" s="16" t="n">
        <v>3040</v>
      </c>
      <c r="G4220" s="16" t="n">
        <v>0.25</v>
      </c>
      <c r="H4220" s="16" t="s">
        <v>81</v>
      </c>
      <c r="I4220" s="16" t="s">
        <v>71</v>
      </c>
      <c r="J4220" s="16" t="n">
        <v>4</v>
      </c>
      <c r="K4220" s="16" t="n">
        <v>5</v>
      </c>
      <c r="L4220" s="16" t="s">
        <v>41</v>
      </c>
      <c r="M4220" s="18" t="n">
        <f aca="false">IF(ISNUMBER(B4220),B4220,IF(MID(B4220,3,1)="-",DATE(VALUE(RIGHT(B4220,4)),VALUE(MID(B4220,4,2)),VALUE(LEFT(B4220,2))),DATE(VALUE(LEFT(B4220,4)),VALUE(MID(B4220,6,2)),VALUE(RIGHT(B4220,2)))))</f>
        <v>45977</v>
      </c>
      <c r="N4220" s="16" t="n">
        <f aca="false">MONTH(M4220)</f>
        <v>11</v>
      </c>
      <c r="O4220" s="16" t="str">
        <f aca="false">PROPER(TRIM(H4220))</f>
        <v>Hyderabad</v>
      </c>
      <c r="P4220" s="16" t="str">
        <f aca="false">IFERROR(VLOOKUP(O4220,city_map!$A$2:$B$6,2,FALSE()),O4220)</f>
        <v>Hyderabad</v>
      </c>
      <c r="Q4220" s="16" t="n">
        <f aca="false">IF(ISNUMBER(F4220),F4220,VALUE(SUBSTITUTE(SUBSTITUTE(F4220,"₹",""),",","")))</f>
        <v>3040</v>
      </c>
      <c r="R4220" s="16" t="n">
        <f aca="false">IF(E4220=99,1,E4220)</f>
        <v>2</v>
      </c>
      <c r="S4220" s="16" t="n">
        <f aca="false">IF(G4220="",0,G4220)</f>
        <v>0.25</v>
      </c>
      <c r="T4220" s="16" t="str">
        <f aca="false">IF(I4220="","Unknown",IF(I4220="upi","UPI",I4220))</f>
        <v>Credit Card</v>
      </c>
      <c r="U4220" s="16" t="str">
        <f aca="false">IF(L4220="Yes","Y",IF(L4220="No","N",L4220))</f>
        <v>N</v>
      </c>
      <c r="V4220" s="19" t="n">
        <f aca="false">ROUND(R4220*Q4220*(1-S4220),2)</f>
        <v>4560</v>
      </c>
      <c r="W4220" s="16" t="str">
        <f aca="false">_xlfn.XLOOKUP(D4220,products!$A$2:$A$61,products!$C$2:$C$61,"Not found")</f>
        <v>Fashion</v>
      </c>
    </row>
    <row r="4221" customFormat="false" ht="15" hidden="false" customHeight="false" outlineLevel="0" collapsed="false">
      <c r="A4221" s="16" t="s">
        <v>5615</v>
      </c>
      <c r="B4221" s="16" t="s">
        <v>5600</v>
      </c>
      <c r="C4221" s="16" t="s">
        <v>193</v>
      </c>
      <c r="D4221" s="16" t="s">
        <v>385</v>
      </c>
      <c r="E4221" s="16" t="n">
        <v>1</v>
      </c>
      <c r="F4221" s="16" t="n">
        <v>304</v>
      </c>
      <c r="G4221" s="16" t="n">
        <v>0.1</v>
      </c>
      <c r="H4221" s="16" t="s">
        <v>39</v>
      </c>
      <c r="I4221" s="16" t="s">
        <v>60</v>
      </c>
      <c r="J4221" s="16" t="n">
        <v>4</v>
      </c>
      <c r="K4221" s="16" t="n">
        <v>4</v>
      </c>
      <c r="L4221" s="16" t="s">
        <v>41</v>
      </c>
      <c r="M4221" s="18" t="n">
        <f aca="false">IF(ISNUMBER(B4221),B4221,IF(MID(B4221,3,1)="-",DATE(VALUE(RIGHT(B4221,4)),VALUE(MID(B4221,4,2)),VALUE(LEFT(B4221,2))),DATE(VALUE(LEFT(B4221,4)),VALUE(MID(B4221,6,2)),VALUE(RIGHT(B4221,2)))))</f>
        <v>45977</v>
      </c>
      <c r="N4221" s="16" t="n">
        <f aca="false">MONTH(M4221)</f>
        <v>11</v>
      </c>
      <c r="O4221" s="16" t="str">
        <f aca="false">PROPER(TRIM(H4221))</f>
        <v>Delhi</v>
      </c>
      <c r="P4221" s="16" t="str">
        <f aca="false">IFERROR(VLOOKUP(O4221,city_map!$A$2:$B$6,2,FALSE()),O4221)</f>
        <v>Delhi</v>
      </c>
      <c r="Q4221" s="16" t="n">
        <f aca="false">IF(ISNUMBER(F4221),F4221,VALUE(SUBSTITUTE(SUBSTITUTE(F4221,"₹",""),",","")))</f>
        <v>304</v>
      </c>
      <c r="R4221" s="16" t="n">
        <f aca="false">IF(E4221=99,1,E4221)</f>
        <v>1</v>
      </c>
      <c r="S4221" s="16" t="n">
        <f aca="false">IF(G4221="",0,G4221)</f>
        <v>0.1</v>
      </c>
      <c r="T4221" s="16" t="str">
        <f aca="false">IF(I4221="","Unknown",IF(I4221="upi","UPI",I4221))</f>
        <v>UPI</v>
      </c>
      <c r="U4221" s="16" t="str">
        <f aca="false">IF(L4221="Yes","Y",IF(L4221="No","N",L4221))</f>
        <v>N</v>
      </c>
      <c r="V4221" s="19" t="n">
        <f aca="false">ROUND(R4221*Q4221*(1-S4221),2)</f>
        <v>273.6</v>
      </c>
      <c r="W4221" s="16" t="str">
        <f aca="false">_xlfn.XLOOKUP(D4221,products!$A$2:$A$61,products!$C$2:$C$61,"Not found")</f>
        <v>Books</v>
      </c>
    </row>
    <row r="4222" customFormat="false" ht="15" hidden="false" customHeight="false" outlineLevel="0" collapsed="false">
      <c r="A4222" s="16" t="s">
        <v>5616</v>
      </c>
      <c r="B4222" s="16" t="s">
        <v>5600</v>
      </c>
      <c r="C4222" s="16" t="s">
        <v>706</v>
      </c>
      <c r="D4222" s="16" t="s">
        <v>105</v>
      </c>
      <c r="E4222" s="16" t="n">
        <v>3</v>
      </c>
      <c r="F4222" s="16" t="n">
        <v>401</v>
      </c>
      <c r="G4222" s="16" t="n">
        <v>0.2</v>
      </c>
      <c r="H4222" s="16" t="s">
        <v>39</v>
      </c>
      <c r="I4222" s="16" t="s">
        <v>71</v>
      </c>
      <c r="J4222" s="16" t="n">
        <v>4</v>
      </c>
      <c r="K4222" s="16" t="n">
        <v>4</v>
      </c>
      <c r="L4222" s="16" t="s">
        <v>41</v>
      </c>
      <c r="M4222" s="18" t="n">
        <f aca="false">IF(ISNUMBER(B4222),B4222,IF(MID(B4222,3,1)="-",DATE(VALUE(RIGHT(B4222,4)),VALUE(MID(B4222,4,2)),VALUE(LEFT(B4222,2))),DATE(VALUE(LEFT(B4222,4)),VALUE(MID(B4222,6,2)),VALUE(RIGHT(B4222,2)))))</f>
        <v>45977</v>
      </c>
      <c r="N4222" s="16" t="n">
        <f aca="false">MONTH(M4222)</f>
        <v>11</v>
      </c>
      <c r="O4222" s="16" t="str">
        <f aca="false">PROPER(TRIM(H4222))</f>
        <v>Delhi</v>
      </c>
      <c r="P4222" s="16" t="str">
        <f aca="false">IFERROR(VLOOKUP(O4222,city_map!$A$2:$B$6,2,FALSE()),O4222)</f>
        <v>Delhi</v>
      </c>
      <c r="Q4222" s="16" t="n">
        <f aca="false">IF(ISNUMBER(F4222),F4222,VALUE(SUBSTITUTE(SUBSTITUTE(F4222,"₹",""),",","")))</f>
        <v>401</v>
      </c>
      <c r="R4222" s="16" t="n">
        <f aca="false">IF(E4222=99,1,E4222)</f>
        <v>3</v>
      </c>
      <c r="S4222" s="16" t="n">
        <f aca="false">IF(G4222="",0,G4222)</f>
        <v>0.2</v>
      </c>
      <c r="T4222" s="16" t="str">
        <f aca="false">IF(I4222="","Unknown",IF(I4222="upi","UPI",I4222))</f>
        <v>Credit Card</v>
      </c>
      <c r="U4222" s="16" t="str">
        <f aca="false">IF(L4222="Yes","Y",IF(L4222="No","N",L4222))</f>
        <v>N</v>
      </c>
      <c r="V4222" s="19" t="n">
        <f aca="false">ROUND(R4222*Q4222*(1-S4222),2)</f>
        <v>962.4</v>
      </c>
      <c r="W4222" s="16" t="str">
        <f aca="false">_xlfn.XLOOKUP(D4222,products!$A$2:$A$61,products!$C$2:$C$61,"Not found")</f>
        <v>Beauty</v>
      </c>
    </row>
    <row r="4223" customFormat="false" ht="15" hidden="false" customHeight="false" outlineLevel="0" collapsed="false">
      <c r="A4223" s="16" t="s">
        <v>5617</v>
      </c>
      <c r="B4223" s="16" t="s">
        <v>5600</v>
      </c>
      <c r="C4223" s="16" t="s">
        <v>570</v>
      </c>
      <c r="D4223" s="16" t="s">
        <v>396</v>
      </c>
      <c r="E4223" s="16" t="n">
        <v>3</v>
      </c>
      <c r="F4223" s="16" t="n">
        <v>5250</v>
      </c>
      <c r="G4223" s="16" t="n">
        <v>0.2</v>
      </c>
      <c r="H4223" s="16" t="s">
        <v>46</v>
      </c>
      <c r="I4223" s="16" t="s">
        <v>47</v>
      </c>
      <c r="J4223" s="16" t="n">
        <v>6</v>
      </c>
      <c r="K4223" s="16" t="n">
        <v>4</v>
      </c>
      <c r="L4223" s="16" t="s">
        <v>41</v>
      </c>
      <c r="M4223" s="18" t="n">
        <f aca="false">IF(ISNUMBER(B4223),B4223,IF(MID(B4223,3,1)="-",DATE(VALUE(RIGHT(B4223,4)),VALUE(MID(B4223,4,2)),VALUE(LEFT(B4223,2))),DATE(VALUE(LEFT(B4223,4)),VALUE(MID(B4223,6,2)),VALUE(RIGHT(B4223,2)))))</f>
        <v>45977</v>
      </c>
      <c r="N4223" s="16" t="n">
        <f aca="false">MONTH(M4223)</f>
        <v>11</v>
      </c>
      <c r="O4223" s="16" t="str">
        <f aca="false">PROPER(TRIM(H4223))</f>
        <v>Chennai</v>
      </c>
      <c r="P4223" s="16" t="str">
        <f aca="false">IFERROR(VLOOKUP(O4223,city_map!$A$2:$B$6,2,FALSE()),O4223)</f>
        <v>Chennai</v>
      </c>
      <c r="Q4223" s="16" t="n">
        <f aca="false">IF(ISNUMBER(F4223),F4223,VALUE(SUBSTITUTE(SUBSTITUTE(F4223,"₹",""),",","")))</f>
        <v>5250</v>
      </c>
      <c r="R4223" s="16" t="n">
        <f aca="false">IF(E4223=99,1,E4223)</f>
        <v>3</v>
      </c>
      <c r="S4223" s="16" t="n">
        <f aca="false">IF(G4223="",0,G4223)</f>
        <v>0.2</v>
      </c>
      <c r="T4223" s="16" t="str">
        <f aca="false">IF(I4223="","Unknown",IF(I4223="upi","UPI",I4223))</f>
        <v>Debit Card</v>
      </c>
      <c r="U4223" s="16" t="str">
        <f aca="false">IF(L4223="Yes","Y",IF(L4223="No","N",L4223))</f>
        <v>N</v>
      </c>
      <c r="V4223" s="19" t="n">
        <f aca="false">ROUND(R4223*Q4223*(1-S4223),2)</f>
        <v>12600</v>
      </c>
      <c r="W4223" s="16" t="str">
        <f aca="false">_xlfn.XLOOKUP(D4223,products!$A$2:$A$61,products!$C$2:$C$61,"Not found")</f>
        <v>Home</v>
      </c>
    </row>
    <row r="4224" customFormat="false" ht="15" hidden="false" customHeight="false" outlineLevel="0" collapsed="false">
      <c r="A4224" s="16" t="s">
        <v>5618</v>
      </c>
      <c r="B4224" s="16" t="s">
        <v>5600</v>
      </c>
      <c r="C4224" s="16" t="s">
        <v>54</v>
      </c>
      <c r="D4224" s="16" t="s">
        <v>63</v>
      </c>
      <c r="E4224" s="16" t="n">
        <v>1</v>
      </c>
      <c r="F4224" s="16" t="n">
        <v>1571</v>
      </c>
      <c r="G4224" s="16" t="n">
        <v>0.1</v>
      </c>
      <c r="H4224" s="16" t="s">
        <v>39</v>
      </c>
      <c r="I4224" s="16" t="s">
        <v>71</v>
      </c>
      <c r="J4224" s="16" t="n">
        <v>4</v>
      </c>
      <c r="K4224" s="16" t="n">
        <v>5</v>
      </c>
      <c r="L4224" s="16" t="s">
        <v>41</v>
      </c>
      <c r="M4224" s="18" t="n">
        <f aca="false">IF(ISNUMBER(B4224),B4224,IF(MID(B4224,3,1)="-",DATE(VALUE(RIGHT(B4224,4)),VALUE(MID(B4224,4,2)),VALUE(LEFT(B4224,2))),DATE(VALUE(LEFT(B4224,4)),VALUE(MID(B4224,6,2)),VALUE(RIGHT(B4224,2)))))</f>
        <v>45977</v>
      </c>
      <c r="N4224" s="16" t="n">
        <f aca="false">MONTH(M4224)</f>
        <v>11</v>
      </c>
      <c r="O4224" s="16" t="str">
        <f aca="false">PROPER(TRIM(H4224))</f>
        <v>Delhi</v>
      </c>
      <c r="P4224" s="16" t="str">
        <f aca="false">IFERROR(VLOOKUP(O4224,city_map!$A$2:$B$6,2,FALSE()),O4224)</f>
        <v>Delhi</v>
      </c>
      <c r="Q4224" s="16" t="n">
        <f aca="false">IF(ISNUMBER(F4224),F4224,VALUE(SUBSTITUTE(SUBSTITUTE(F4224,"₹",""),",","")))</f>
        <v>1571</v>
      </c>
      <c r="R4224" s="16" t="n">
        <f aca="false">IF(E4224=99,1,E4224)</f>
        <v>1</v>
      </c>
      <c r="S4224" s="16" t="n">
        <f aca="false">IF(G4224="",0,G4224)</f>
        <v>0.1</v>
      </c>
      <c r="T4224" s="16" t="str">
        <f aca="false">IF(I4224="","Unknown",IF(I4224="upi","UPI",I4224))</f>
        <v>Credit Card</v>
      </c>
      <c r="U4224" s="16" t="str">
        <f aca="false">IF(L4224="Yes","Y",IF(L4224="No","N",L4224))</f>
        <v>N</v>
      </c>
      <c r="V4224" s="19" t="n">
        <f aca="false">ROUND(R4224*Q4224*(1-S4224),2)</f>
        <v>1413.9</v>
      </c>
      <c r="W4224" s="16" t="str">
        <f aca="false">_xlfn.XLOOKUP(D4224,products!$A$2:$A$61,products!$C$2:$C$61,"Not found")</f>
        <v>Fashion</v>
      </c>
    </row>
    <row r="4225" customFormat="false" ht="15" hidden="false" customHeight="false" outlineLevel="0" collapsed="false">
      <c r="A4225" s="16" t="s">
        <v>5619</v>
      </c>
      <c r="B4225" s="16" t="s">
        <v>5600</v>
      </c>
      <c r="C4225" s="16" t="s">
        <v>862</v>
      </c>
      <c r="D4225" s="16" t="s">
        <v>440</v>
      </c>
      <c r="E4225" s="16" t="n">
        <v>2</v>
      </c>
      <c r="F4225" s="16" t="n">
        <v>1366</v>
      </c>
      <c r="G4225" s="16" t="n">
        <v>0.15</v>
      </c>
      <c r="H4225" s="16" t="s">
        <v>67</v>
      </c>
      <c r="I4225" s="16" t="s">
        <v>60</v>
      </c>
      <c r="J4225" s="16" t="n">
        <v>7</v>
      </c>
      <c r="K4225" s="16" t="n">
        <v>4</v>
      </c>
      <c r="L4225" s="16" t="s">
        <v>41</v>
      </c>
      <c r="M4225" s="18" t="n">
        <f aca="false">IF(ISNUMBER(B4225),B4225,IF(MID(B4225,3,1)="-",DATE(VALUE(RIGHT(B4225,4)),VALUE(MID(B4225,4,2)),VALUE(LEFT(B4225,2))),DATE(VALUE(LEFT(B4225,4)),VALUE(MID(B4225,6,2)),VALUE(RIGHT(B4225,2)))))</f>
        <v>45977</v>
      </c>
      <c r="N4225" s="16" t="n">
        <f aca="false">MONTH(M4225)</f>
        <v>11</v>
      </c>
      <c r="O4225" s="16" t="str">
        <f aca="false">PROPER(TRIM(H4225))</f>
        <v>Kolkata</v>
      </c>
      <c r="P4225" s="16" t="str">
        <f aca="false">IFERROR(VLOOKUP(O4225,city_map!$A$2:$B$6,2,FALSE()),O4225)</f>
        <v>Kolkata</v>
      </c>
      <c r="Q4225" s="16" t="n">
        <f aca="false">IF(ISNUMBER(F4225),F4225,VALUE(SUBSTITUTE(SUBSTITUTE(F4225,"₹",""),",","")))</f>
        <v>1366</v>
      </c>
      <c r="R4225" s="16" t="n">
        <f aca="false">IF(E4225=99,1,E4225)</f>
        <v>2</v>
      </c>
      <c r="S4225" s="16" t="n">
        <f aca="false">IF(G4225="",0,G4225)</f>
        <v>0.15</v>
      </c>
      <c r="T4225" s="16" t="str">
        <f aca="false">IF(I4225="","Unknown",IF(I4225="upi","UPI",I4225))</f>
        <v>UPI</v>
      </c>
      <c r="U4225" s="16" t="str">
        <f aca="false">IF(L4225="Yes","Y",IF(L4225="No","N",L4225))</f>
        <v>N</v>
      </c>
      <c r="V4225" s="19" t="n">
        <f aca="false">ROUND(R4225*Q4225*(1-S4225),2)</f>
        <v>2322.2</v>
      </c>
      <c r="W4225" s="16" t="str">
        <f aca="false">_xlfn.XLOOKUP(D4225,products!$A$2:$A$61,products!$C$2:$C$61,"Not found")</f>
        <v>Home</v>
      </c>
    </row>
    <row r="4226" customFormat="false" ht="15" hidden="false" customHeight="false" outlineLevel="0" collapsed="false">
      <c r="A4226" s="16" t="s">
        <v>5620</v>
      </c>
      <c r="B4226" s="16" t="s">
        <v>5600</v>
      </c>
      <c r="C4226" s="16" t="s">
        <v>946</v>
      </c>
      <c r="D4226" s="16" t="s">
        <v>660</v>
      </c>
      <c r="E4226" s="16" t="n">
        <v>1</v>
      </c>
      <c r="F4226" s="16" t="n">
        <v>1800</v>
      </c>
      <c r="G4226" s="16" t="n">
        <v>0.2</v>
      </c>
      <c r="H4226" s="16" t="s">
        <v>208</v>
      </c>
      <c r="I4226" s="16" t="s">
        <v>60</v>
      </c>
      <c r="J4226" s="16" t="n">
        <v>6</v>
      </c>
      <c r="K4226" s="16" t="n">
        <v>4</v>
      </c>
      <c r="L4226" s="16" t="s">
        <v>41</v>
      </c>
      <c r="M4226" s="18" t="n">
        <f aca="false">IF(ISNUMBER(B4226),B4226,IF(MID(B4226,3,1)="-",DATE(VALUE(RIGHT(B4226,4)),VALUE(MID(B4226,4,2)),VALUE(LEFT(B4226,2))),DATE(VALUE(LEFT(B4226,4)),VALUE(MID(B4226,6,2)),VALUE(RIGHT(B4226,2)))))</f>
        <v>45977</v>
      </c>
      <c r="N4226" s="16" t="n">
        <f aca="false">MONTH(M4226)</f>
        <v>11</v>
      </c>
      <c r="O4226" s="16" t="str">
        <f aca="false">PROPER(TRIM(H4226))</f>
        <v>Jaipur</v>
      </c>
      <c r="P4226" s="16" t="str">
        <f aca="false">IFERROR(VLOOKUP(O4226,city_map!$A$2:$B$6,2,FALSE()),O4226)</f>
        <v>Jaipur</v>
      </c>
      <c r="Q4226" s="16" t="n">
        <f aca="false">IF(ISNUMBER(F4226),F4226,VALUE(SUBSTITUTE(SUBSTITUTE(F4226,"₹",""),",","")))</f>
        <v>1800</v>
      </c>
      <c r="R4226" s="16" t="n">
        <f aca="false">IF(E4226=99,1,E4226)</f>
        <v>1</v>
      </c>
      <c r="S4226" s="16" t="n">
        <f aca="false">IF(G4226="",0,G4226)</f>
        <v>0.2</v>
      </c>
      <c r="T4226" s="16" t="str">
        <f aca="false">IF(I4226="","Unknown",IF(I4226="upi","UPI",I4226))</f>
        <v>UPI</v>
      </c>
      <c r="U4226" s="16" t="str">
        <f aca="false">IF(L4226="Yes","Y",IF(L4226="No","N",L4226))</f>
        <v>N</v>
      </c>
      <c r="V4226" s="19" t="n">
        <f aca="false">ROUND(R4226*Q4226*(1-S4226),2)</f>
        <v>1440</v>
      </c>
      <c r="W4226" s="16" t="str">
        <f aca="false">_xlfn.XLOOKUP(D4226,products!$A$2:$A$61,products!$C$2:$C$61,"Not found")</f>
        <v>Beauty</v>
      </c>
    </row>
    <row r="4227" customFormat="false" ht="15" hidden="false" customHeight="false" outlineLevel="0" collapsed="false">
      <c r="A4227" s="16" t="s">
        <v>5621</v>
      </c>
      <c r="B4227" s="16" t="s">
        <v>5600</v>
      </c>
      <c r="C4227" s="16" t="s">
        <v>589</v>
      </c>
      <c r="D4227" s="16" t="s">
        <v>173</v>
      </c>
      <c r="E4227" s="16" t="n">
        <v>1</v>
      </c>
      <c r="F4227" s="16" t="n">
        <v>1199</v>
      </c>
      <c r="G4227" s="16" t="n">
        <v>0.2</v>
      </c>
      <c r="H4227" s="16" t="s">
        <v>130</v>
      </c>
      <c r="I4227" s="16" t="s">
        <v>47</v>
      </c>
      <c r="J4227" s="16" t="n">
        <v>6</v>
      </c>
      <c r="K4227" s="16" t="n">
        <v>4</v>
      </c>
      <c r="L4227" s="16" t="s">
        <v>41</v>
      </c>
      <c r="M4227" s="18" t="n">
        <f aca="false">IF(ISNUMBER(B4227),B4227,IF(MID(B4227,3,1)="-",DATE(VALUE(RIGHT(B4227,4)),VALUE(MID(B4227,4,2)),VALUE(LEFT(B4227,2))),DATE(VALUE(LEFT(B4227,4)),VALUE(MID(B4227,6,2)),VALUE(RIGHT(B4227,2)))))</f>
        <v>45977</v>
      </c>
      <c r="N4227" s="16" t="n">
        <f aca="false">MONTH(M4227)</f>
        <v>11</v>
      </c>
      <c r="O4227" s="16" t="str">
        <f aca="false">PROPER(TRIM(H4227))</f>
        <v>Bengaluru</v>
      </c>
      <c r="P4227" s="16" t="str">
        <f aca="false">IFERROR(VLOOKUP(O4227,city_map!$A$2:$B$6,2,FALSE()),O4227)</f>
        <v>Bengaluru</v>
      </c>
      <c r="Q4227" s="16" t="n">
        <f aca="false">IF(ISNUMBER(F4227),F4227,VALUE(SUBSTITUTE(SUBSTITUTE(F4227,"₹",""),",","")))</f>
        <v>1199</v>
      </c>
      <c r="R4227" s="16" t="n">
        <f aca="false">IF(E4227=99,1,E4227)</f>
        <v>1</v>
      </c>
      <c r="S4227" s="16" t="n">
        <f aca="false">IF(G4227="",0,G4227)</f>
        <v>0.2</v>
      </c>
      <c r="T4227" s="16" t="str">
        <f aca="false">IF(I4227="","Unknown",IF(I4227="upi","UPI",I4227))</f>
        <v>Debit Card</v>
      </c>
      <c r="U4227" s="16" t="str">
        <f aca="false">IF(L4227="Yes","Y",IF(L4227="No","N",L4227))</f>
        <v>N</v>
      </c>
      <c r="V4227" s="19" t="n">
        <f aca="false">ROUND(R4227*Q4227*(1-S4227),2)</f>
        <v>959.2</v>
      </c>
      <c r="W4227" s="16" t="str">
        <f aca="false">_xlfn.XLOOKUP(D4227,products!$A$2:$A$61,products!$C$2:$C$61,"Not found")</f>
        <v>Fashion</v>
      </c>
    </row>
    <row r="4228" customFormat="false" ht="15" hidden="false" customHeight="false" outlineLevel="0" collapsed="false">
      <c r="A4228" s="16" t="s">
        <v>5622</v>
      </c>
      <c r="B4228" s="16" t="s">
        <v>5600</v>
      </c>
      <c r="C4228" s="16" t="s">
        <v>2793</v>
      </c>
      <c r="D4228" s="16" t="s">
        <v>111</v>
      </c>
      <c r="E4228" s="16" t="n">
        <v>1</v>
      </c>
      <c r="F4228" s="16" t="n">
        <v>1005</v>
      </c>
      <c r="G4228" s="16" t="n">
        <v>0.3</v>
      </c>
      <c r="H4228" s="16" t="s">
        <v>56</v>
      </c>
      <c r="I4228" s="16" t="s">
        <v>40</v>
      </c>
      <c r="J4228" s="16" t="n">
        <v>8</v>
      </c>
      <c r="K4228" s="16"/>
      <c r="L4228" s="16" t="s">
        <v>57</v>
      </c>
      <c r="M4228" s="18" t="n">
        <f aca="false">IF(ISNUMBER(B4228),B4228,IF(MID(B4228,3,1)="-",DATE(VALUE(RIGHT(B4228,4)),VALUE(MID(B4228,4,2)),VALUE(LEFT(B4228,2))),DATE(VALUE(LEFT(B4228,4)),VALUE(MID(B4228,6,2)),VALUE(RIGHT(B4228,2)))))</f>
        <v>45977</v>
      </c>
      <c r="N4228" s="16" t="n">
        <f aca="false">MONTH(M4228)</f>
        <v>11</v>
      </c>
      <c r="O4228" s="16" t="str">
        <f aca="false">PROPER(TRIM(H4228))</f>
        <v>Lucknow</v>
      </c>
      <c r="P4228" s="16" t="str">
        <f aca="false">IFERROR(VLOOKUP(O4228,city_map!$A$2:$B$6,2,FALSE()),O4228)</f>
        <v>Lucknow</v>
      </c>
      <c r="Q4228" s="16" t="n">
        <f aca="false">IF(ISNUMBER(F4228),F4228,VALUE(SUBSTITUTE(SUBSTITUTE(F4228,"₹",""),",","")))</f>
        <v>1005</v>
      </c>
      <c r="R4228" s="16" t="n">
        <f aca="false">IF(E4228=99,1,E4228)</f>
        <v>1</v>
      </c>
      <c r="S4228" s="16" t="n">
        <f aca="false">IF(G4228="",0,G4228)</f>
        <v>0.3</v>
      </c>
      <c r="T4228" s="16" t="str">
        <f aca="false">IF(I4228="","Unknown",IF(I4228="upi","UPI",I4228))</f>
        <v>COD</v>
      </c>
      <c r="U4228" s="16" t="str">
        <f aca="false">IF(L4228="Yes","Y",IF(L4228="No","N",L4228))</f>
        <v>Y</v>
      </c>
      <c r="V4228" s="19" t="n">
        <f aca="false">ROUND(R4228*Q4228*(1-S4228),2)</f>
        <v>703.5</v>
      </c>
      <c r="W4228" s="16" t="str">
        <f aca="false">_xlfn.XLOOKUP(D4228,products!$A$2:$A$61,products!$C$2:$C$61,"Not found")</f>
        <v>Books</v>
      </c>
    </row>
    <row r="4229" customFormat="false" ht="15" hidden="false" customHeight="false" outlineLevel="0" collapsed="false">
      <c r="A4229" s="16" t="s">
        <v>5623</v>
      </c>
      <c r="B4229" s="16" t="s">
        <v>5600</v>
      </c>
      <c r="C4229" s="16" t="s">
        <v>1371</v>
      </c>
      <c r="D4229" s="16" t="s">
        <v>254</v>
      </c>
      <c r="E4229" s="16" t="n">
        <v>2</v>
      </c>
      <c r="F4229" s="16" t="n">
        <v>1027</v>
      </c>
      <c r="G4229" s="16" t="n">
        <v>0.2</v>
      </c>
      <c r="H4229" s="16" t="s">
        <v>130</v>
      </c>
      <c r="I4229" s="16" t="s">
        <v>60</v>
      </c>
      <c r="J4229" s="16" t="n">
        <v>3</v>
      </c>
      <c r="K4229" s="16" t="n">
        <v>5</v>
      </c>
      <c r="L4229" s="16" t="s">
        <v>41</v>
      </c>
      <c r="M4229" s="18" t="n">
        <f aca="false">IF(ISNUMBER(B4229),B4229,IF(MID(B4229,3,1)="-",DATE(VALUE(RIGHT(B4229,4)),VALUE(MID(B4229,4,2)),VALUE(LEFT(B4229,2))),DATE(VALUE(LEFT(B4229,4)),VALUE(MID(B4229,6,2)),VALUE(RIGHT(B4229,2)))))</f>
        <v>45977</v>
      </c>
      <c r="N4229" s="16" t="n">
        <f aca="false">MONTH(M4229)</f>
        <v>11</v>
      </c>
      <c r="O4229" s="16" t="str">
        <f aca="false">PROPER(TRIM(H4229))</f>
        <v>Bengaluru</v>
      </c>
      <c r="P4229" s="16" t="str">
        <f aca="false">IFERROR(VLOOKUP(O4229,city_map!$A$2:$B$6,2,FALSE()),O4229)</f>
        <v>Bengaluru</v>
      </c>
      <c r="Q4229" s="16" t="n">
        <f aca="false">IF(ISNUMBER(F4229),F4229,VALUE(SUBSTITUTE(SUBSTITUTE(F4229,"₹",""),",","")))</f>
        <v>1027</v>
      </c>
      <c r="R4229" s="16" t="n">
        <f aca="false">IF(E4229=99,1,E4229)</f>
        <v>2</v>
      </c>
      <c r="S4229" s="16" t="n">
        <f aca="false">IF(G4229="",0,G4229)</f>
        <v>0.2</v>
      </c>
      <c r="T4229" s="16" t="str">
        <f aca="false">IF(I4229="","Unknown",IF(I4229="upi","UPI",I4229))</f>
        <v>UPI</v>
      </c>
      <c r="U4229" s="16" t="str">
        <f aca="false">IF(L4229="Yes","Y",IF(L4229="No","N",L4229))</f>
        <v>N</v>
      </c>
      <c r="V4229" s="19" t="n">
        <f aca="false">ROUND(R4229*Q4229*(1-S4229),2)</f>
        <v>1643.2</v>
      </c>
      <c r="W4229" s="16" t="str">
        <f aca="false">_xlfn.XLOOKUP(D4229,products!$A$2:$A$61,products!$C$2:$C$61,"Not found")</f>
        <v>Fashion</v>
      </c>
    </row>
    <row r="4230" customFormat="false" ht="15" hidden="false" customHeight="false" outlineLevel="0" collapsed="false">
      <c r="A4230" s="16" t="s">
        <v>5624</v>
      </c>
      <c r="B4230" s="16" t="s">
        <v>5600</v>
      </c>
      <c r="C4230" s="16" t="s">
        <v>264</v>
      </c>
      <c r="D4230" s="16" t="s">
        <v>119</v>
      </c>
      <c r="E4230" s="16" t="n">
        <v>1</v>
      </c>
      <c r="F4230" s="16" t="n">
        <v>253</v>
      </c>
      <c r="G4230" s="16" t="n">
        <v>0.15</v>
      </c>
      <c r="H4230" s="16" t="s">
        <v>89</v>
      </c>
      <c r="I4230" s="16" t="s">
        <v>60</v>
      </c>
      <c r="J4230" s="16" t="n">
        <v>6</v>
      </c>
      <c r="K4230" s="16" t="n">
        <v>4</v>
      </c>
      <c r="L4230" s="16" t="s">
        <v>41</v>
      </c>
      <c r="M4230" s="18" t="n">
        <f aca="false">IF(ISNUMBER(B4230),B4230,IF(MID(B4230,3,1)="-",DATE(VALUE(RIGHT(B4230,4)),VALUE(MID(B4230,4,2)),VALUE(LEFT(B4230,2))),DATE(VALUE(LEFT(B4230,4)),VALUE(MID(B4230,6,2)),VALUE(RIGHT(B4230,2)))))</f>
        <v>45977</v>
      </c>
      <c r="N4230" s="16" t="n">
        <f aca="false">MONTH(M4230)</f>
        <v>11</v>
      </c>
      <c r="O4230" s="16" t="str">
        <f aca="false">PROPER(TRIM(H4230))</f>
        <v>Ahmedabad</v>
      </c>
      <c r="P4230" s="16" t="str">
        <f aca="false">IFERROR(VLOOKUP(O4230,city_map!$A$2:$B$6,2,FALSE()),O4230)</f>
        <v>Ahmedabad</v>
      </c>
      <c r="Q4230" s="16" t="n">
        <f aca="false">IF(ISNUMBER(F4230),F4230,VALUE(SUBSTITUTE(SUBSTITUTE(F4230,"₹",""),",","")))</f>
        <v>253</v>
      </c>
      <c r="R4230" s="16" t="n">
        <f aca="false">IF(E4230=99,1,E4230)</f>
        <v>1</v>
      </c>
      <c r="S4230" s="16" t="n">
        <f aca="false">IF(G4230="",0,G4230)</f>
        <v>0.15</v>
      </c>
      <c r="T4230" s="16" t="str">
        <f aca="false">IF(I4230="","Unknown",IF(I4230="upi","UPI",I4230))</f>
        <v>UPI</v>
      </c>
      <c r="U4230" s="16" t="str">
        <f aca="false">IF(L4230="Yes","Y",IF(L4230="No","N",L4230))</f>
        <v>N</v>
      </c>
      <c r="V4230" s="19" t="n">
        <f aca="false">ROUND(R4230*Q4230*(1-S4230),2)</f>
        <v>215.05</v>
      </c>
      <c r="W4230" s="16" t="str">
        <f aca="false">_xlfn.XLOOKUP(D4230,products!$A$2:$A$61,products!$C$2:$C$61,"Not found")</f>
        <v>Books</v>
      </c>
    </row>
    <row r="4231" customFormat="false" ht="15" hidden="false" customHeight="false" outlineLevel="0" collapsed="false">
      <c r="A4231" s="16" t="s">
        <v>5625</v>
      </c>
      <c r="B4231" s="16" t="s">
        <v>5600</v>
      </c>
      <c r="C4231" s="16" t="s">
        <v>1779</v>
      </c>
      <c r="D4231" s="16" t="s">
        <v>721</v>
      </c>
      <c r="E4231" s="16" t="n">
        <v>1</v>
      </c>
      <c r="F4231" s="16" t="n">
        <v>516</v>
      </c>
      <c r="G4231" s="16" t="n">
        <v>0.1</v>
      </c>
      <c r="H4231" s="16" t="s">
        <v>81</v>
      </c>
      <c r="I4231" s="16" t="s">
        <v>60</v>
      </c>
      <c r="J4231" s="16" t="n">
        <v>4</v>
      </c>
      <c r="K4231" s="16" t="n">
        <v>5</v>
      </c>
      <c r="L4231" s="16" t="s">
        <v>41</v>
      </c>
      <c r="M4231" s="18" t="n">
        <f aca="false">IF(ISNUMBER(B4231),B4231,IF(MID(B4231,3,1)="-",DATE(VALUE(RIGHT(B4231,4)),VALUE(MID(B4231,4,2)),VALUE(LEFT(B4231,2))),DATE(VALUE(LEFT(B4231,4)),VALUE(MID(B4231,6,2)),VALUE(RIGHT(B4231,2)))))</f>
        <v>45977</v>
      </c>
      <c r="N4231" s="16" t="n">
        <f aca="false">MONTH(M4231)</f>
        <v>11</v>
      </c>
      <c r="O4231" s="16" t="str">
        <f aca="false">PROPER(TRIM(H4231))</f>
        <v>Hyderabad</v>
      </c>
      <c r="P4231" s="16" t="str">
        <f aca="false">IFERROR(VLOOKUP(O4231,city_map!$A$2:$B$6,2,FALSE()),O4231)</f>
        <v>Hyderabad</v>
      </c>
      <c r="Q4231" s="16" t="n">
        <f aca="false">IF(ISNUMBER(F4231),F4231,VALUE(SUBSTITUTE(SUBSTITUTE(F4231,"₹",""),",","")))</f>
        <v>516</v>
      </c>
      <c r="R4231" s="16" t="n">
        <f aca="false">IF(E4231=99,1,E4231)</f>
        <v>1</v>
      </c>
      <c r="S4231" s="16" t="n">
        <f aca="false">IF(G4231="",0,G4231)</f>
        <v>0.1</v>
      </c>
      <c r="T4231" s="16" t="str">
        <f aca="false">IF(I4231="","Unknown",IF(I4231="upi","UPI",I4231))</f>
        <v>UPI</v>
      </c>
      <c r="U4231" s="16" t="str">
        <f aca="false">IF(L4231="Yes","Y",IF(L4231="No","N",L4231))</f>
        <v>N</v>
      </c>
      <c r="V4231" s="19" t="n">
        <f aca="false">ROUND(R4231*Q4231*(1-S4231),2)</f>
        <v>464.4</v>
      </c>
      <c r="W4231" s="16" t="str">
        <f aca="false">_xlfn.XLOOKUP(D4231,products!$A$2:$A$61,products!$C$2:$C$61,"Not found")</f>
        <v>Beauty</v>
      </c>
    </row>
    <row r="4232" customFormat="false" ht="15" hidden="false" customHeight="false" outlineLevel="0" collapsed="false">
      <c r="A4232" s="16" t="s">
        <v>5626</v>
      </c>
      <c r="B4232" s="16" t="s">
        <v>5627</v>
      </c>
      <c r="C4232" s="16" t="s">
        <v>2418</v>
      </c>
      <c r="D4232" s="16" t="s">
        <v>341</v>
      </c>
      <c r="E4232" s="16" t="n">
        <v>3</v>
      </c>
      <c r="F4232" s="16" t="n">
        <v>1071</v>
      </c>
      <c r="G4232" s="16" t="n">
        <v>0.2</v>
      </c>
      <c r="H4232" s="16" t="s">
        <v>70</v>
      </c>
      <c r="I4232" s="16" t="s">
        <v>60</v>
      </c>
      <c r="J4232" s="16" t="n">
        <v>6</v>
      </c>
      <c r="K4232" s="16" t="n">
        <v>3</v>
      </c>
      <c r="L4232" s="16" t="s">
        <v>57</v>
      </c>
      <c r="M4232" s="18" t="n">
        <f aca="false">IF(ISNUMBER(B4232),B4232,IF(MID(B4232,3,1)="-",DATE(VALUE(RIGHT(B4232,4)),VALUE(MID(B4232,4,2)),VALUE(LEFT(B4232,2))),DATE(VALUE(LEFT(B4232,4)),VALUE(MID(B4232,6,2)),VALUE(RIGHT(B4232,2)))))</f>
        <v>45978</v>
      </c>
      <c r="N4232" s="16" t="n">
        <f aca="false">MONTH(M4232)</f>
        <v>11</v>
      </c>
      <c r="O4232" s="16" t="str">
        <f aca="false">PROPER(TRIM(H4232))</f>
        <v>Pune</v>
      </c>
      <c r="P4232" s="16" t="str">
        <f aca="false">IFERROR(VLOOKUP(O4232,city_map!$A$2:$B$6,2,FALSE()),O4232)</f>
        <v>Pune</v>
      </c>
      <c r="Q4232" s="16" t="n">
        <f aca="false">IF(ISNUMBER(F4232),F4232,VALUE(SUBSTITUTE(SUBSTITUTE(F4232,"₹",""),",","")))</f>
        <v>1071</v>
      </c>
      <c r="R4232" s="16" t="n">
        <f aca="false">IF(E4232=99,1,E4232)</f>
        <v>3</v>
      </c>
      <c r="S4232" s="16" t="n">
        <f aca="false">IF(G4232="",0,G4232)</f>
        <v>0.2</v>
      </c>
      <c r="T4232" s="16" t="str">
        <f aca="false">IF(I4232="","Unknown",IF(I4232="upi","UPI",I4232))</f>
        <v>UPI</v>
      </c>
      <c r="U4232" s="16" t="str">
        <f aca="false">IF(L4232="Yes","Y",IF(L4232="No","N",L4232))</f>
        <v>Y</v>
      </c>
      <c r="V4232" s="19" t="n">
        <f aca="false">ROUND(R4232*Q4232*(1-S4232),2)</f>
        <v>2570.4</v>
      </c>
      <c r="W4232" s="16" t="str">
        <f aca="false">_xlfn.XLOOKUP(D4232,products!$A$2:$A$61,products!$C$2:$C$61,"Not found")</f>
        <v>Home</v>
      </c>
    </row>
    <row r="4233" customFormat="false" ht="15" hidden="false" customHeight="false" outlineLevel="0" collapsed="false">
      <c r="A4233" s="16" t="s">
        <v>5628</v>
      </c>
      <c r="B4233" s="16" t="s">
        <v>5627</v>
      </c>
      <c r="C4233" s="16" t="s">
        <v>1183</v>
      </c>
      <c r="D4233" s="16" t="s">
        <v>105</v>
      </c>
      <c r="E4233" s="16" t="n">
        <v>3</v>
      </c>
      <c r="F4233" s="16" t="n">
        <v>412</v>
      </c>
      <c r="G4233" s="16" t="n">
        <v>0.25</v>
      </c>
      <c r="H4233" s="16" t="s">
        <v>208</v>
      </c>
      <c r="I4233" s="16" t="s">
        <v>71</v>
      </c>
      <c r="J4233" s="16" t="n">
        <v>6</v>
      </c>
      <c r="K4233" s="16" t="n">
        <v>4</v>
      </c>
      <c r="L4233" s="16" t="s">
        <v>41</v>
      </c>
      <c r="M4233" s="18" t="n">
        <f aca="false">IF(ISNUMBER(B4233),B4233,IF(MID(B4233,3,1)="-",DATE(VALUE(RIGHT(B4233,4)),VALUE(MID(B4233,4,2)),VALUE(LEFT(B4233,2))),DATE(VALUE(LEFT(B4233,4)),VALUE(MID(B4233,6,2)),VALUE(RIGHT(B4233,2)))))</f>
        <v>45978</v>
      </c>
      <c r="N4233" s="16" t="n">
        <f aca="false">MONTH(M4233)</f>
        <v>11</v>
      </c>
      <c r="O4233" s="16" t="str">
        <f aca="false">PROPER(TRIM(H4233))</f>
        <v>Jaipur</v>
      </c>
      <c r="P4233" s="16" t="str">
        <f aca="false">IFERROR(VLOOKUP(O4233,city_map!$A$2:$B$6,2,FALSE()),O4233)</f>
        <v>Jaipur</v>
      </c>
      <c r="Q4233" s="16" t="n">
        <f aca="false">IF(ISNUMBER(F4233),F4233,VALUE(SUBSTITUTE(SUBSTITUTE(F4233,"₹",""),",","")))</f>
        <v>412</v>
      </c>
      <c r="R4233" s="16" t="n">
        <f aca="false">IF(E4233=99,1,E4233)</f>
        <v>3</v>
      </c>
      <c r="S4233" s="16" t="n">
        <f aca="false">IF(G4233="",0,G4233)</f>
        <v>0.25</v>
      </c>
      <c r="T4233" s="16" t="str">
        <f aca="false">IF(I4233="","Unknown",IF(I4233="upi","UPI",I4233))</f>
        <v>Credit Card</v>
      </c>
      <c r="U4233" s="16" t="str">
        <f aca="false">IF(L4233="Yes","Y",IF(L4233="No","N",L4233))</f>
        <v>N</v>
      </c>
      <c r="V4233" s="19" t="n">
        <f aca="false">ROUND(R4233*Q4233*(1-S4233),2)</f>
        <v>927</v>
      </c>
      <c r="W4233" s="16" t="str">
        <f aca="false">_xlfn.XLOOKUP(D4233,products!$A$2:$A$61,products!$C$2:$C$61,"Not found")</f>
        <v>Beauty</v>
      </c>
    </row>
    <row r="4234" customFormat="false" ht="15" hidden="false" customHeight="false" outlineLevel="0" collapsed="false">
      <c r="A4234" s="16" t="s">
        <v>5629</v>
      </c>
      <c r="B4234" s="16" t="s">
        <v>5627</v>
      </c>
      <c r="C4234" s="16" t="s">
        <v>266</v>
      </c>
      <c r="D4234" s="16" t="s">
        <v>341</v>
      </c>
      <c r="E4234" s="16" t="n">
        <v>1</v>
      </c>
      <c r="F4234" s="16" t="n">
        <v>1139</v>
      </c>
      <c r="G4234" s="16" t="n">
        <v>0.1</v>
      </c>
      <c r="H4234" s="16" t="s">
        <v>1899</v>
      </c>
      <c r="I4234" s="16" t="s">
        <v>40</v>
      </c>
      <c r="J4234" s="16" t="n">
        <v>8</v>
      </c>
      <c r="K4234" s="16" t="n">
        <v>3</v>
      </c>
      <c r="L4234" s="16" t="s">
        <v>41</v>
      </c>
      <c r="M4234" s="18" t="n">
        <f aca="false">IF(ISNUMBER(B4234),B4234,IF(MID(B4234,3,1)="-",DATE(VALUE(RIGHT(B4234,4)),VALUE(MID(B4234,4,2)),VALUE(LEFT(B4234,2))),DATE(VALUE(LEFT(B4234,4)),VALUE(MID(B4234,6,2)),VALUE(RIGHT(B4234,2)))))</f>
        <v>45978</v>
      </c>
      <c r="N4234" s="16" t="n">
        <f aca="false">MONTH(M4234)</f>
        <v>11</v>
      </c>
      <c r="O4234" s="16" t="str">
        <f aca="false">PROPER(TRIM(H4234))</f>
        <v>Bengaluru</v>
      </c>
      <c r="P4234" s="16" t="str">
        <f aca="false">IFERROR(VLOOKUP(O4234,city_map!$A$2:$B$6,2,FALSE()),O4234)</f>
        <v>Bengaluru</v>
      </c>
      <c r="Q4234" s="16" t="n">
        <f aca="false">IF(ISNUMBER(F4234),F4234,VALUE(SUBSTITUTE(SUBSTITUTE(F4234,"₹",""),",","")))</f>
        <v>1139</v>
      </c>
      <c r="R4234" s="16" t="n">
        <f aca="false">IF(E4234=99,1,E4234)</f>
        <v>1</v>
      </c>
      <c r="S4234" s="16" t="n">
        <f aca="false">IF(G4234="",0,G4234)</f>
        <v>0.1</v>
      </c>
      <c r="T4234" s="16" t="str">
        <f aca="false">IF(I4234="","Unknown",IF(I4234="upi","UPI",I4234))</f>
        <v>COD</v>
      </c>
      <c r="U4234" s="16" t="str">
        <f aca="false">IF(L4234="Yes","Y",IF(L4234="No","N",L4234))</f>
        <v>N</v>
      </c>
      <c r="V4234" s="19" t="n">
        <f aca="false">ROUND(R4234*Q4234*(1-S4234),2)</f>
        <v>1025.1</v>
      </c>
      <c r="W4234" s="16" t="str">
        <f aca="false">_xlfn.XLOOKUP(D4234,products!$A$2:$A$61,products!$C$2:$C$61,"Not found")</f>
        <v>Home</v>
      </c>
    </row>
    <row r="4235" customFormat="false" ht="15" hidden="false" customHeight="false" outlineLevel="0" collapsed="false">
      <c r="A4235" s="16" t="s">
        <v>5630</v>
      </c>
      <c r="B4235" s="16" t="s">
        <v>5627</v>
      </c>
      <c r="C4235" s="16" t="s">
        <v>1081</v>
      </c>
      <c r="D4235" s="16" t="s">
        <v>63</v>
      </c>
      <c r="E4235" s="16" t="n">
        <v>1</v>
      </c>
      <c r="F4235" s="16" t="n">
        <v>1508</v>
      </c>
      <c r="G4235" s="16" t="n">
        <v>0.25</v>
      </c>
      <c r="H4235" s="16" t="s">
        <v>81</v>
      </c>
      <c r="I4235" s="16" t="s">
        <v>71</v>
      </c>
      <c r="J4235" s="16" t="n">
        <v>5</v>
      </c>
      <c r="K4235" s="16" t="n">
        <v>2</v>
      </c>
      <c r="L4235" s="16" t="s">
        <v>57</v>
      </c>
      <c r="M4235" s="18" t="n">
        <f aca="false">IF(ISNUMBER(B4235),B4235,IF(MID(B4235,3,1)="-",DATE(VALUE(RIGHT(B4235,4)),VALUE(MID(B4235,4,2)),VALUE(LEFT(B4235,2))),DATE(VALUE(LEFT(B4235,4)),VALUE(MID(B4235,6,2)),VALUE(RIGHT(B4235,2)))))</f>
        <v>45978</v>
      </c>
      <c r="N4235" s="16" t="n">
        <f aca="false">MONTH(M4235)</f>
        <v>11</v>
      </c>
      <c r="O4235" s="16" t="str">
        <f aca="false">PROPER(TRIM(H4235))</f>
        <v>Hyderabad</v>
      </c>
      <c r="P4235" s="16" t="str">
        <f aca="false">IFERROR(VLOOKUP(O4235,city_map!$A$2:$B$6,2,FALSE()),O4235)</f>
        <v>Hyderabad</v>
      </c>
      <c r="Q4235" s="16" t="n">
        <f aca="false">IF(ISNUMBER(F4235),F4235,VALUE(SUBSTITUTE(SUBSTITUTE(F4235,"₹",""),",","")))</f>
        <v>1508</v>
      </c>
      <c r="R4235" s="16" t="n">
        <f aca="false">IF(E4235=99,1,E4235)</f>
        <v>1</v>
      </c>
      <c r="S4235" s="16" t="n">
        <f aca="false">IF(G4235="",0,G4235)</f>
        <v>0.25</v>
      </c>
      <c r="T4235" s="16" t="str">
        <f aca="false">IF(I4235="","Unknown",IF(I4235="upi","UPI",I4235))</f>
        <v>Credit Card</v>
      </c>
      <c r="U4235" s="16" t="str">
        <f aca="false">IF(L4235="Yes","Y",IF(L4235="No","N",L4235))</f>
        <v>Y</v>
      </c>
      <c r="V4235" s="19" t="n">
        <f aca="false">ROUND(R4235*Q4235*(1-S4235),2)</f>
        <v>1131</v>
      </c>
      <c r="W4235" s="16" t="str">
        <f aca="false">_xlfn.XLOOKUP(D4235,products!$A$2:$A$61,products!$C$2:$C$61,"Not found")</f>
        <v>Fashion</v>
      </c>
    </row>
    <row r="4236" customFormat="false" ht="15" hidden="false" customHeight="false" outlineLevel="0" collapsed="false">
      <c r="A4236" s="16" t="s">
        <v>5631</v>
      </c>
      <c r="B4236" s="16" t="s">
        <v>5627</v>
      </c>
      <c r="C4236" s="16" t="s">
        <v>1841</v>
      </c>
      <c r="D4236" s="16" t="s">
        <v>51</v>
      </c>
      <c r="E4236" s="16" t="n">
        <v>2</v>
      </c>
      <c r="F4236" s="16" t="n">
        <v>2255</v>
      </c>
      <c r="G4236" s="16" t="n">
        <v>0.25</v>
      </c>
      <c r="H4236" s="16" t="s">
        <v>89</v>
      </c>
      <c r="I4236" s="16" t="s">
        <v>40</v>
      </c>
      <c r="J4236" s="16" t="n">
        <v>4</v>
      </c>
      <c r="K4236" s="16" t="n">
        <v>3</v>
      </c>
      <c r="L4236" s="16" t="s">
        <v>41</v>
      </c>
      <c r="M4236" s="18" t="n">
        <f aca="false">IF(ISNUMBER(B4236),B4236,IF(MID(B4236,3,1)="-",DATE(VALUE(RIGHT(B4236,4)),VALUE(MID(B4236,4,2)),VALUE(LEFT(B4236,2))),DATE(VALUE(LEFT(B4236,4)),VALUE(MID(B4236,6,2)),VALUE(RIGHT(B4236,2)))))</f>
        <v>45978</v>
      </c>
      <c r="N4236" s="16" t="n">
        <f aca="false">MONTH(M4236)</f>
        <v>11</v>
      </c>
      <c r="O4236" s="16" t="str">
        <f aca="false">PROPER(TRIM(H4236))</f>
        <v>Ahmedabad</v>
      </c>
      <c r="P4236" s="16" t="str">
        <f aca="false">IFERROR(VLOOKUP(O4236,city_map!$A$2:$B$6,2,FALSE()),O4236)</f>
        <v>Ahmedabad</v>
      </c>
      <c r="Q4236" s="16" t="n">
        <f aca="false">IF(ISNUMBER(F4236),F4236,VALUE(SUBSTITUTE(SUBSTITUTE(F4236,"₹",""),",","")))</f>
        <v>2255</v>
      </c>
      <c r="R4236" s="16" t="n">
        <f aca="false">IF(E4236=99,1,E4236)</f>
        <v>2</v>
      </c>
      <c r="S4236" s="16" t="n">
        <f aca="false">IF(G4236="",0,G4236)</f>
        <v>0.25</v>
      </c>
      <c r="T4236" s="16" t="str">
        <f aca="false">IF(I4236="","Unknown",IF(I4236="upi","UPI",I4236))</f>
        <v>COD</v>
      </c>
      <c r="U4236" s="16" t="str">
        <f aca="false">IF(L4236="Yes","Y",IF(L4236="No","N",L4236))</f>
        <v>N</v>
      </c>
      <c r="V4236" s="19" t="n">
        <f aca="false">ROUND(R4236*Q4236*(1-S4236),2)</f>
        <v>3382.5</v>
      </c>
      <c r="W4236" s="16" t="str">
        <f aca="false">_xlfn.XLOOKUP(D4236,products!$A$2:$A$61,products!$C$2:$C$61,"Not found")</f>
        <v>Fashion</v>
      </c>
    </row>
    <row r="4237" customFormat="false" ht="15" hidden="false" customHeight="false" outlineLevel="0" collapsed="false">
      <c r="A4237" s="16" t="s">
        <v>5632</v>
      </c>
      <c r="B4237" s="16" t="s">
        <v>5627</v>
      </c>
      <c r="C4237" s="16" t="s">
        <v>1921</v>
      </c>
      <c r="D4237" s="16" t="s">
        <v>149</v>
      </c>
      <c r="E4237" s="16" t="n">
        <v>2</v>
      </c>
      <c r="F4237" s="16" t="n">
        <v>1530</v>
      </c>
      <c r="G4237" s="16" t="n">
        <v>0.2</v>
      </c>
      <c r="H4237" s="16" t="s">
        <v>39</v>
      </c>
      <c r="I4237" s="16" t="s">
        <v>40</v>
      </c>
      <c r="J4237" s="16" t="n">
        <v>4</v>
      </c>
      <c r="K4237" s="16"/>
      <c r="L4237" s="16" t="s">
        <v>57</v>
      </c>
      <c r="M4237" s="18" t="n">
        <f aca="false">IF(ISNUMBER(B4237),B4237,IF(MID(B4237,3,1)="-",DATE(VALUE(RIGHT(B4237,4)),VALUE(MID(B4237,4,2)),VALUE(LEFT(B4237,2))),DATE(VALUE(LEFT(B4237,4)),VALUE(MID(B4237,6,2)),VALUE(RIGHT(B4237,2)))))</f>
        <v>45978</v>
      </c>
      <c r="N4237" s="16" t="n">
        <f aca="false">MONTH(M4237)</f>
        <v>11</v>
      </c>
      <c r="O4237" s="16" t="str">
        <f aca="false">PROPER(TRIM(H4237))</f>
        <v>Delhi</v>
      </c>
      <c r="P4237" s="16" t="str">
        <f aca="false">IFERROR(VLOOKUP(O4237,city_map!$A$2:$B$6,2,FALSE()),O4237)</f>
        <v>Delhi</v>
      </c>
      <c r="Q4237" s="16" t="n">
        <f aca="false">IF(ISNUMBER(F4237),F4237,VALUE(SUBSTITUTE(SUBSTITUTE(F4237,"₹",""),",","")))</f>
        <v>1530</v>
      </c>
      <c r="R4237" s="16" t="n">
        <f aca="false">IF(E4237=99,1,E4237)</f>
        <v>2</v>
      </c>
      <c r="S4237" s="16" t="n">
        <f aca="false">IF(G4237="",0,G4237)</f>
        <v>0.2</v>
      </c>
      <c r="T4237" s="16" t="str">
        <f aca="false">IF(I4237="","Unknown",IF(I4237="upi","UPI",I4237))</f>
        <v>COD</v>
      </c>
      <c r="U4237" s="16" t="str">
        <f aca="false">IF(L4237="Yes","Y",IF(L4237="No","N",L4237))</f>
        <v>Y</v>
      </c>
      <c r="V4237" s="19" t="n">
        <f aca="false">ROUND(R4237*Q4237*(1-S4237),2)</f>
        <v>2448</v>
      </c>
      <c r="W4237" s="16" t="str">
        <f aca="false">_xlfn.XLOOKUP(D4237,products!$A$2:$A$61,products!$C$2:$C$61,"Not found")</f>
        <v>Fashion</v>
      </c>
    </row>
    <row r="4238" customFormat="false" ht="15" hidden="false" customHeight="false" outlineLevel="0" collapsed="false">
      <c r="A4238" s="16" t="s">
        <v>5633</v>
      </c>
      <c r="B4238" s="16" t="s">
        <v>5627</v>
      </c>
      <c r="C4238" s="16" t="s">
        <v>148</v>
      </c>
      <c r="D4238" s="16" t="s">
        <v>396</v>
      </c>
      <c r="E4238" s="16" t="n">
        <v>1</v>
      </c>
      <c r="F4238" s="16" t="n">
        <v>5759</v>
      </c>
      <c r="G4238" s="16" t="n">
        <v>0.1</v>
      </c>
      <c r="H4238" s="16" t="s">
        <v>81</v>
      </c>
      <c r="I4238" s="16" t="s">
        <v>60</v>
      </c>
      <c r="J4238" s="16" t="n">
        <v>4</v>
      </c>
      <c r="K4238" s="16" t="n">
        <v>4</v>
      </c>
      <c r="L4238" s="16" t="s">
        <v>41</v>
      </c>
      <c r="M4238" s="18" t="n">
        <f aca="false">IF(ISNUMBER(B4238),B4238,IF(MID(B4238,3,1)="-",DATE(VALUE(RIGHT(B4238,4)),VALUE(MID(B4238,4,2)),VALUE(LEFT(B4238,2))),DATE(VALUE(LEFT(B4238,4)),VALUE(MID(B4238,6,2)),VALUE(RIGHT(B4238,2)))))</f>
        <v>45978</v>
      </c>
      <c r="N4238" s="16" t="n">
        <f aca="false">MONTH(M4238)</f>
        <v>11</v>
      </c>
      <c r="O4238" s="16" t="str">
        <f aca="false">PROPER(TRIM(H4238))</f>
        <v>Hyderabad</v>
      </c>
      <c r="P4238" s="16" t="str">
        <f aca="false">IFERROR(VLOOKUP(O4238,city_map!$A$2:$B$6,2,FALSE()),O4238)</f>
        <v>Hyderabad</v>
      </c>
      <c r="Q4238" s="16" t="n">
        <f aca="false">IF(ISNUMBER(F4238),F4238,VALUE(SUBSTITUTE(SUBSTITUTE(F4238,"₹",""),",","")))</f>
        <v>5759</v>
      </c>
      <c r="R4238" s="16" t="n">
        <f aca="false">IF(E4238=99,1,E4238)</f>
        <v>1</v>
      </c>
      <c r="S4238" s="16" t="n">
        <f aca="false">IF(G4238="",0,G4238)</f>
        <v>0.1</v>
      </c>
      <c r="T4238" s="16" t="str">
        <f aca="false">IF(I4238="","Unknown",IF(I4238="upi","UPI",I4238))</f>
        <v>UPI</v>
      </c>
      <c r="U4238" s="16" t="str">
        <f aca="false">IF(L4238="Yes","Y",IF(L4238="No","N",L4238))</f>
        <v>N</v>
      </c>
      <c r="V4238" s="19" t="n">
        <f aca="false">ROUND(R4238*Q4238*(1-S4238),2)</f>
        <v>5183.1</v>
      </c>
      <c r="W4238" s="16" t="str">
        <f aca="false">_xlfn.XLOOKUP(D4238,products!$A$2:$A$61,products!$C$2:$C$61,"Not found")</f>
        <v>Home</v>
      </c>
    </row>
    <row r="4239" customFormat="false" ht="15" hidden="false" customHeight="false" outlineLevel="0" collapsed="false">
      <c r="A4239" s="16" t="s">
        <v>5634</v>
      </c>
      <c r="B4239" s="16" t="s">
        <v>5627</v>
      </c>
      <c r="C4239" s="16" t="s">
        <v>2284</v>
      </c>
      <c r="D4239" s="16" t="s">
        <v>173</v>
      </c>
      <c r="E4239" s="16" t="n">
        <v>1</v>
      </c>
      <c r="F4239" s="16" t="n">
        <v>1208</v>
      </c>
      <c r="G4239" s="16" t="n">
        <v>0.15</v>
      </c>
      <c r="H4239" s="16" t="s">
        <v>67</v>
      </c>
      <c r="I4239" s="16" t="s">
        <v>60</v>
      </c>
      <c r="J4239" s="16" t="n">
        <v>6</v>
      </c>
      <c r="K4239" s="16" t="n">
        <v>5</v>
      </c>
      <c r="L4239" s="16" t="s">
        <v>41</v>
      </c>
      <c r="M4239" s="18" t="n">
        <f aca="false">IF(ISNUMBER(B4239),B4239,IF(MID(B4239,3,1)="-",DATE(VALUE(RIGHT(B4239,4)),VALUE(MID(B4239,4,2)),VALUE(LEFT(B4239,2))),DATE(VALUE(LEFT(B4239,4)),VALUE(MID(B4239,6,2)),VALUE(RIGHT(B4239,2)))))</f>
        <v>45978</v>
      </c>
      <c r="N4239" s="16" t="n">
        <f aca="false">MONTH(M4239)</f>
        <v>11</v>
      </c>
      <c r="O4239" s="16" t="str">
        <f aca="false">PROPER(TRIM(H4239))</f>
        <v>Kolkata</v>
      </c>
      <c r="P4239" s="16" t="str">
        <f aca="false">IFERROR(VLOOKUP(O4239,city_map!$A$2:$B$6,2,FALSE()),O4239)</f>
        <v>Kolkata</v>
      </c>
      <c r="Q4239" s="16" t="n">
        <f aca="false">IF(ISNUMBER(F4239),F4239,VALUE(SUBSTITUTE(SUBSTITUTE(F4239,"₹",""),",","")))</f>
        <v>1208</v>
      </c>
      <c r="R4239" s="16" t="n">
        <f aca="false">IF(E4239=99,1,E4239)</f>
        <v>1</v>
      </c>
      <c r="S4239" s="16" t="n">
        <f aca="false">IF(G4239="",0,G4239)</f>
        <v>0.15</v>
      </c>
      <c r="T4239" s="16" t="str">
        <f aca="false">IF(I4239="","Unknown",IF(I4239="upi","UPI",I4239))</f>
        <v>UPI</v>
      </c>
      <c r="U4239" s="16" t="str">
        <f aca="false">IF(L4239="Yes","Y",IF(L4239="No","N",L4239))</f>
        <v>N</v>
      </c>
      <c r="V4239" s="19" t="n">
        <f aca="false">ROUND(R4239*Q4239*(1-S4239),2)</f>
        <v>1026.8</v>
      </c>
      <c r="W4239" s="16" t="str">
        <f aca="false">_xlfn.XLOOKUP(D4239,products!$A$2:$A$61,products!$C$2:$C$61,"Not found")</f>
        <v>Fashion</v>
      </c>
    </row>
    <row r="4240" customFormat="false" ht="15" hidden="false" customHeight="false" outlineLevel="0" collapsed="false">
      <c r="A4240" s="16" t="s">
        <v>5635</v>
      </c>
      <c r="B4240" s="16" t="s">
        <v>5627</v>
      </c>
      <c r="C4240" s="16" t="s">
        <v>370</v>
      </c>
      <c r="D4240" s="16" t="s">
        <v>66</v>
      </c>
      <c r="E4240" s="16" t="n">
        <v>1</v>
      </c>
      <c r="F4240" s="16" t="n">
        <v>14742</v>
      </c>
      <c r="G4240" s="16" t="n">
        <v>0.15</v>
      </c>
      <c r="H4240" s="16" t="s">
        <v>112</v>
      </c>
      <c r="I4240" s="16" t="s">
        <v>40</v>
      </c>
      <c r="J4240" s="16" t="n">
        <v>3</v>
      </c>
      <c r="K4240" s="16" t="n">
        <v>5</v>
      </c>
      <c r="L4240" s="16" t="s">
        <v>41</v>
      </c>
      <c r="M4240" s="18" t="n">
        <f aca="false">IF(ISNUMBER(B4240),B4240,IF(MID(B4240,3,1)="-",DATE(VALUE(RIGHT(B4240,4)),VALUE(MID(B4240,4,2)),VALUE(LEFT(B4240,2))),DATE(VALUE(LEFT(B4240,4)),VALUE(MID(B4240,6,2)),VALUE(RIGHT(B4240,2)))))</f>
        <v>45978</v>
      </c>
      <c r="N4240" s="16" t="n">
        <f aca="false">MONTH(M4240)</f>
        <v>11</v>
      </c>
      <c r="O4240" s="16" t="str">
        <f aca="false">PROPER(TRIM(H4240))</f>
        <v>Mumbai</v>
      </c>
      <c r="P4240" s="16" t="str">
        <f aca="false">IFERROR(VLOOKUP(O4240,city_map!$A$2:$B$6,2,FALSE()),O4240)</f>
        <v>Mumbai</v>
      </c>
      <c r="Q4240" s="16" t="n">
        <f aca="false">IF(ISNUMBER(F4240),F4240,VALUE(SUBSTITUTE(SUBSTITUTE(F4240,"₹",""),",","")))</f>
        <v>14742</v>
      </c>
      <c r="R4240" s="16" t="n">
        <f aca="false">IF(E4240=99,1,E4240)</f>
        <v>1</v>
      </c>
      <c r="S4240" s="16" t="n">
        <f aca="false">IF(G4240="",0,G4240)</f>
        <v>0.15</v>
      </c>
      <c r="T4240" s="16" t="str">
        <f aca="false">IF(I4240="","Unknown",IF(I4240="upi","UPI",I4240))</f>
        <v>COD</v>
      </c>
      <c r="U4240" s="16" t="str">
        <f aca="false">IF(L4240="Yes","Y",IF(L4240="No","N",L4240))</f>
        <v>N</v>
      </c>
      <c r="V4240" s="19" t="n">
        <f aca="false">ROUND(R4240*Q4240*(1-S4240),2)</f>
        <v>12530.7</v>
      </c>
      <c r="W4240" s="16" t="str">
        <f aca="false">_xlfn.XLOOKUP(D4240,products!$A$2:$A$61,products!$C$2:$C$61,"Not found")</f>
        <v>Electronics</v>
      </c>
    </row>
    <row r="4241" customFormat="false" ht="15" hidden="false" customHeight="false" outlineLevel="0" collapsed="false">
      <c r="A4241" s="16" t="s">
        <v>5636</v>
      </c>
      <c r="B4241" s="16" t="s">
        <v>5627</v>
      </c>
      <c r="C4241" s="16" t="s">
        <v>1063</v>
      </c>
      <c r="D4241" s="16" t="s">
        <v>191</v>
      </c>
      <c r="E4241" s="16" t="n">
        <v>1</v>
      </c>
      <c r="F4241" s="16" t="n">
        <v>391</v>
      </c>
      <c r="G4241" s="16" t="n">
        <v>0.15</v>
      </c>
      <c r="H4241" s="16" t="s">
        <v>81</v>
      </c>
      <c r="I4241" s="16" t="s">
        <v>60</v>
      </c>
      <c r="J4241" s="16" t="n">
        <v>6</v>
      </c>
      <c r="K4241" s="16" t="n">
        <v>3</v>
      </c>
      <c r="L4241" s="16" t="s">
        <v>41</v>
      </c>
      <c r="M4241" s="18" t="n">
        <f aca="false">IF(ISNUMBER(B4241),B4241,IF(MID(B4241,3,1)="-",DATE(VALUE(RIGHT(B4241,4)),VALUE(MID(B4241,4,2)),VALUE(LEFT(B4241,2))),DATE(VALUE(LEFT(B4241,4)),VALUE(MID(B4241,6,2)),VALUE(RIGHT(B4241,2)))))</f>
        <v>45978</v>
      </c>
      <c r="N4241" s="16" t="n">
        <f aca="false">MONTH(M4241)</f>
        <v>11</v>
      </c>
      <c r="O4241" s="16" t="str">
        <f aca="false">PROPER(TRIM(H4241))</f>
        <v>Hyderabad</v>
      </c>
      <c r="P4241" s="16" t="str">
        <f aca="false">IFERROR(VLOOKUP(O4241,city_map!$A$2:$B$6,2,FALSE()),O4241)</f>
        <v>Hyderabad</v>
      </c>
      <c r="Q4241" s="16" t="n">
        <f aca="false">IF(ISNUMBER(F4241),F4241,VALUE(SUBSTITUTE(SUBSTITUTE(F4241,"₹",""),",","")))</f>
        <v>391</v>
      </c>
      <c r="R4241" s="16" t="n">
        <f aca="false">IF(E4241=99,1,E4241)</f>
        <v>1</v>
      </c>
      <c r="S4241" s="16" t="n">
        <f aca="false">IF(G4241="",0,G4241)</f>
        <v>0.15</v>
      </c>
      <c r="T4241" s="16" t="str">
        <f aca="false">IF(I4241="","Unknown",IF(I4241="upi","UPI",I4241))</f>
        <v>UPI</v>
      </c>
      <c r="U4241" s="16" t="str">
        <f aca="false">IF(L4241="Yes","Y",IF(L4241="No","N",L4241))</f>
        <v>N</v>
      </c>
      <c r="V4241" s="19" t="n">
        <f aca="false">ROUND(R4241*Q4241*(1-S4241),2)</f>
        <v>332.35</v>
      </c>
      <c r="W4241" s="16" t="str">
        <f aca="false">_xlfn.XLOOKUP(D4241,products!$A$2:$A$61,products!$C$2:$C$61,"Not found")</f>
        <v>Electronics</v>
      </c>
    </row>
    <row r="4242" customFormat="false" ht="15" hidden="false" customHeight="false" outlineLevel="0" collapsed="false">
      <c r="A4242" s="16" t="s">
        <v>5637</v>
      </c>
      <c r="B4242" s="16" t="s">
        <v>5627</v>
      </c>
      <c r="C4242" s="16" t="s">
        <v>2420</v>
      </c>
      <c r="D4242" s="16" t="s">
        <v>165</v>
      </c>
      <c r="E4242" s="16" t="n">
        <v>1</v>
      </c>
      <c r="F4242" s="16" t="n">
        <v>938</v>
      </c>
      <c r="G4242" s="16" t="n">
        <v>0.25</v>
      </c>
      <c r="H4242" s="16" t="s">
        <v>503</v>
      </c>
      <c r="I4242" s="16" t="s">
        <v>47</v>
      </c>
      <c r="J4242" s="16" t="n">
        <v>5</v>
      </c>
      <c r="K4242" s="16" t="n">
        <v>4</v>
      </c>
      <c r="L4242" s="16" t="s">
        <v>41</v>
      </c>
      <c r="M4242" s="18" t="n">
        <f aca="false">IF(ISNUMBER(B4242),B4242,IF(MID(B4242,3,1)="-",DATE(VALUE(RIGHT(B4242,4)),VALUE(MID(B4242,4,2)),VALUE(LEFT(B4242,2))),DATE(VALUE(LEFT(B4242,4)),VALUE(MID(B4242,6,2)),VALUE(RIGHT(B4242,2)))))</f>
        <v>45978</v>
      </c>
      <c r="N4242" s="16" t="n">
        <f aca="false">MONTH(M4242)</f>
        <v>11</v>
      </c>
      <c r="O4242" s="16" t="str">
        <f aca="false">PROPER(TRIM(H4242))</f>
        <v>Pune</v>
      </c>
      <c r="P4242" s="16" t="str">
        <f aca="false">IFERROR(VLOOKUP(O4242,city_map!$A$2:$B$6,2,FALSE()),O4242)</f>
        <v>Pune</v>
      </c>
      <c r="Q4242" s="16" t="n">
        <f aca="false">IF(ISNUMBER(F4242),F4242,VALUE(SUBSTITUTE(SUBSTITUTE(F4242,"₹",""),",","")))</f>
        <v>938</v>
      </c>
      <c r="R4242" s="16" t="n">
        <f aca="false">IF(E4242=99,1,E4242)</f>
        <v>1</v>
      </c>
      <c r="S4242" s="16" t="n">
        <f aca="false">IF(G4242="",0,G4242)</f>
        <v>0.25</v>
      </c>
      <c r="T4242" s="16" t="str">
        <f aca="false">IF(I4242="","Unknown",IF(I4242="upi","UPI",I4242))</f>
        <v>Debit Card</v>
      </c>
      <c r="U4242" s="16" t="str">
        <f aca="false">IF(L4242="Yes","Y",IF(L4242="No","N",L4242))</f>
        <v>N</v>
      </c>
      <c r="V4242" s="19" t="n">
        <f aca="false">ROUND(R4242*Q4242*(1-S4242),2)</f>
        <v>703.5</v>
      </c>
      <c r="W4242" s="16" t="str">
        <f aca="false">_xlfn.XLOOKUP(D4242,products!$A$2:$A$61,products!$C$2:$C$61,"Not found")</f>
        <v>Electronics</v>
      </c>
    </row>
    <row r="4243" customFormat="false" ht="15" hidden="false" customHeight="false" outlineLevel="0" collapsed="false">
      <c r="A4243" s="16" t="s">
        <v>5638</v>
      </c>
      <c r="B4243" s="16" t="s">
        <v>5627</v>
      </c>
      <c r="C4243" s="16" t="s">
        <v>1637</v>
      </c>
      <c r="D4243" s="16" t="s">
        <v>63</v>
      </c>
      <c r="E4243" s="16" t="n">
        <v>1</v>
      </c>
      <c r="F4243" s="16" t="n">
        <v>1436</v>
      </c>
      <c r="G4243" s="16" t="n">
        <v>0.3</v>
      </c>
      <c r="H4243" s="16" t="s">
        <v>112</v>
      </c>
      <c r="I4243" s="16" t="s">
        <v>40</v>
      </c>
      <c r="J4243" s="16" t="n">
        <v>3</v>
      </c>
      <c r="K4243" s="16" t="n">
        <v>5</v>
      </c>
      <c r="L4243" s="16" t="s">
        <v>41</v>
      </c>
      <c r="M4243" s="18" t="n">
        <f aca="false">IF(ISNUMBER(B4243),B4243,IF(MID(B4243,3,1)="-",DATE(VALUE(RIGHT(B4243,4)),VALUE(MID(B4243,4,2)),VALUE(LEFT(B4243,2))),DATE(VALUE(LEFT(B4243,4)),VALUE(MID(B4243,6,2)),VALUE(RIGHT(B4243,2)))))</f>
        <v>45978</v>
      </c>
      <c r="N4243" s="16" t="n">
        <f aca="false">MONTH(M4243)</f>
        <v>11</v>
      </c>
      <c r="O4243" s="16" t="str">
        <f aca="false">PROPER(TRIM(H4243))</f>
        <v>Mumbai</v>
      </c>
      <c r="P4243" s="16" t="str">
        <f aca="false">IFERROR(VLOOKUP(O4243,city_map!$A$2:$B$6,2,FALSE()),O4243)</f>
        <v>Mumbai</v>
      </c>
      <c r="Q4243" s="16" t="n">
        <f aca="false">IF(ISNUMBER(F4243),F4243,VALUE(SUBSTITUTE(SUBSTITUTE(F4243,"₹",""),",","")))</f>
        <v>1436</v>
      </c>
      <c r="R4243" s="16" t="n">
        <f aca="false">IF(E4243=99,1,E4243)</f>
        <v>1</v>
      </c>
      <c r="S4243" s="16" t="n">
        <f aca="false">IF(G4243="",0,G4243)</f>
        <v>0.3</v>
      </c>
      <c r="T4243" s="16" t="str">
        <f aca="false">IF(I4243="","Unknown",IF(I4243="upi","UPI",I4243))</f>
        <v>COD</v>
      </c>
      <c r="U4243" s="16" t="str">
        <f aca="false">IF(L4243="Yes","Y",IF(L4243="No","N",L4243))</f>
        <v>N</v>
      </c>
      <c r="V4243" s="19" t="n">
        <f aca="false">ROUND(R4243*Q4243*(1-S4243),2)</f>
        <v>1005.2</v>
      </c>
      <c r="W4243" s="16" t="str">
        <f aca="false">_xlfn.XLOOKUP(D4243,products!$A$2:$A$61,products!$C$2:$C$61,"Not found")</f>
        <v>Fashion</v>
      </c>
    </row>
    <row r="4244" customFormat="false" ht="15" hidden="false" customHeight="false" outlineLevel="0" collapsed="false">
      <c r="A4244" s="16" t="s">
        <v>5639</v>
      </c>
      <c r="B4244" s="16" t="s">
        <v>5627</v>
      </c>
      <c r="C4244" s="16" t="s">
        <v>1798</v>
      </c>
      <c r="D4244" s="16" t="s">
        <v>111</v>
      </c>
      <c r="E4244" s="16" t="n">
        <v>2</v>
      </c>
      <c r="F4244" s="16" t="n">
        <v>1024</v>
      </c>
      <c r="G4244" s="16" t="n">
        <v>0.1</v>
      </c>
      <c r="H4244" s="16" t="s">
        <v>81</v>
      </c>
      <c r="I4244" s="16" t="s">
        <v>47</v>
      </c>
      <c r="J4244" s="16" t="n">
        <v>5</v>
      </c>
      <c r="K4244" s="16" t="n">
        <v>5</v>
      </c>
      <c r="L4244" s="16" t="s">
        <v>41</v>
      </c>
      <c r="M4244" s="18" t="n">
        <f aca="false">IF(ISNUMBER(B4244),B4244,IF(MID(B4244,3,1)="-",DATE(VALUE(RIGHT(B4244,4)),VALUE(MID(B4244,4,2)),VALUE(LEFT(B4244,2))),DATE(VALUE(LEFT(B4244,4)),VALUE(MID(B4244,6,2)),VALUE(RIGHT(B4244,2)))))</f>
        <v>45978</v>
      </c>
      <c r="N4244" s="16" t="n">
        <f aca="false">MONTH(M4244)</f>
        <v>11</v>
      </c>
      <c r="O4244" s="16" t="str">
        <f aca="false">PROPER(TRIM(H4244))</f>
        <v>Hyderabad</v>
      </c>
      <c r="P4244" s="16" t="str">
        <f aca="false">IFERROR(VLOOKUP(O4244,city_map!$A$2:$B$6,2,FALSE()),O4244)</f>
        <v>Hyderabad</v>
      </c>
      <c r="Q4244" s="16" t="n">
        <f aca="false">IF(ISNUMBER(F4244),F4244,VALUE(SUBSTITUTE(SUBSTITUTE(F4244,"₹",""),",","")))</f>
        <v>1024</v>
      </c>
      <c r="R4244" s="16" t="n">
        <f aca="false">IF(E4244=99,1,E4244)</f>
        <v>2</v>
      </c>
      <c r="S4244" s="16" t="n">
        <f aca="false">IF(G4244="",0,G4244)</f>
        <v>0.1</v>
      </c>
      <c r="T4244" s="16" t="str">
        <f aca="false">IF(I4244="","Unknown",IF(I4244="upi","UPI",I4244))</f>
        <v>Debit Card</v>
      </c>
      <c r="U4244" s="16" t="str">
        <f aca="false">IF(L4244="Yes","Y",IF(L4244="No","N",L4244))</f>
        <v>N</v>
      </c>
      <c r="V4244" s="19" t="n">
        <f aca="false">ROUND(R4244*Q4244*(1-S4244),2)</f>
        <v>1843.2</v>
      </c>
      <c r="W4244" s="16" t="str">
        <f aca="false">_xlfn.XLOOKUP(D4244,products!$A$2:$A$61,products!$C$2:$C$61,"Not found")</f>
        <v>Books</v>
      </c>
    </row>
    <row r="4245" customFormat="false" ht="15" hidden="false" customHeight="false" outlineLevel="0" collapsed="false">
      <c r="A4245" s="16" t="s">
        <v>5640</v>
      </c>
      <c r="B4245" s="16" t="s">
        <v>5627</v>
      </c>
      <c r="C4245" s="16" t="s">
        <v>1602</v>
      </c>
      <c r="D4245" s="16" t="s">
        <v>219</v>
      </c>
      <c r="E4245" s="16" t="n">
        <v>3</v>
      </c>
      <c r="F4245" s="16" t="n">
        <v>1361</v>
      </c>
      <c r="G4245" s="16" t="n">
        <v>0.1</v>
      </c>
      <c r="H4245" s="16" t="s">
        <v>89</v>
      </c>
      <c r="I4245" s="16" t="s">
        <v>40</v>
      </c>
      <c r="J4245" s="16" t="n">
        <v>7</v>
      </c>
      <c r="K4245" s="16" t="n">
        <v>3</v>
      </c>
      <c r="L4245" s="16" t="s">
        <v>41</v>
      </c>
      <c r="M4245" s="18" t="n">
        <f aca="false">IF(ISNUMBER(B4245),B4245,IF(MID(B4245,3,1)="-",DATE(VALUE(RIGHT(B4245,4)),VALUE(MID(B4245,4,2)),VALUE(LEFT(B4245,2))),DATE(VALUE(LEFT(B4245,4)),VALUE(MID(B4245,6,2)),VALUE(RIGHT(B4245,2)))))</f>
        <v>45978</v>
      </c>
      <c r="N4245" s="16" t="n">
        <f aca="false">MONTH(M4245)</f>
        <v>11</v>
      </c>
      <c r="O4245" s="16" t="str">
        <f aca="false">PROPER(TRIM(H4245))</f>
        <v>Ahmedabad</v>
      </c>
      <c r="P4245" s="16" t="str">
        <f aca="false">IFERROR(VLOOKUP(O4245,city_map!$A$2:$B$6,2,FALSE()),O4245)</f>
        <v>Ahmedabad</v>
      </c>
      <c r="Q4245" s="16" t="n">
        <f aca="false">IF(ISNUMBER(F4245),F4245,VALUE(SUBSTITUTE(SUBSTITUTE(F4245,"₹",""),",","")))</f>
        <v>1361</v>
      </c>
      <c r="R4245" s="16" t="n">
        <f aca="false">IF(E4245=99,1,E4245)</f>
        <v>3</v>
      </c>
      <c r="S4245" s="16" t="n">
        <f aca="false">IF(G4245="",0,G4245)</f>
        <v>0.1</v>
      </c>
      <c r="T4245" s="16" t="str">
        <f aca="false">IF(I4245="","Unknown",IF(I4245="upi","UPI",I4245))</f>
        <v>COD</v>
      </c>
      <c r="U4245" s="16" t="str">
        <f aca="false">IF(L4245="Yes","Y",IF(L4245="No","N",L4245))</f>
        <v>N</v>
      </c>
      <c r="V4245" s="19" t="n">
        <f aca="false">ROUND(R4245*Q4245*(1-S4245),2)</f>
        <v>3674.7</v>
      </c>
      <c r="W4245" s="16" t="str">
        <f aca="false">_xlfn.XLOOKUP(D4245,products!$A$2:$A$61,products!$C$2:$C$61,"Not found")</f>
        <v>Electronics</v>
      </c>
    </row>
    <row r="4246" customFormat="false" ht="15" hidden="false" customHeight="false" outlineLevel="0" collapsed="false">
      <c r="A4246" s="16" t="s">
        <v>5641</v>
      </c>
      <c r="B4246" s="16" t="s">
        <v>5627</v>
      </c>
      <c r="C4246" s="16" t="s">
        <v>1584</v>
      </c>
      <c r="D4246" s="16" t="s">
        <v>99</v>
      </c>
      <c r="E4246" s="16" t="n">
        <v>1</v>
      </c>
      <c r="F4246" s="16" t="n">
        <v>707</v>
      </c>
      <c r="G4246" s="16"/>
      <c r="H4246" s="16" t="s">
        <v>52</v>
      </c>
      <c r="I4246" s="16" t="s">
        <v>71</v>
      </c>
      <c r="J4246" s="16" t="n">
        <v>3</v>
      </c>
      <c r="K4246" s="16" t="n">
        <v>4</v>
      </c>
      <c r="L4246" s="16" t="s">
        <v>41</v>
      </c>
      <c r="M4246" s="18" t="n">
        <f aca="false">IF(ISNUMBER(B4246),B4246,IF(MID(B4246,3,1)="-",DATE(VALUE(RIGHT(B4246,4)),VALUE(MID(B4246,4,2)),VALUE(LEFT(B4246,2))),DATE(VALUE(LEFT(B4246,4)),VALUE(MID(B4246,6,2)),VALUE(RIGHT(B4246,2)))))</f>
        <v>45978</v>
      </c>
      <c r="N4246" s="16" t="n">
        <f aca="false">MONTH(M4246)</f>
        <v>11</v>
      </c>
      <c r="O4246" s="16" t="str">
        <f aca="false">PROPER(TRIM(H4246))</f>
        <v>Delhi</v>
      </c>
      <c r="P4246" s="16" t="str">
        <f aca="false">IFERROR(VLOOKUP(O4246,city_map!$A$2:$B$6,2,FALSE()),O4246)</f>
        <v>Delhi</v>
      </c>
      <c r="Q4246" s="16" t="n">
        <f aca="false">IF(ISNUMBER(F4246),F4246,VALUE(SUBSTITUTE(SUBSTITUTE(F4246,"₹",""),",","")))</f>
        <v>707</v>
      </c>
      <c r="R4246" s="16" t="n">
        <f aca="false">IF(E4246=99,1,E4246)</f>
        <v>1</v>
      </c>
      <c r="S4246" s="16" t="n">
        <f aca="false">IF(G4246="",0,G4246)</f>
        <v>0</v>
      </c>
      <c r="T4246" s="16" t="str">
        <f aca="false">IF(I4246="","Unknown",IF(I4246="upi","UPI",I4246))</f>
        <v>Credit Card</v>
      </c>
      <c r="U4246" s="16" t="str">
        <f aca="false">IF(L4246="Yes","Y",IF(L4246="No","N",L4246))</f>
        <v>N</v>
      </c>
      <c r="V4246" s="19" t="n">
        <f aca="false">ROUND(R4246*Q4246*(1-S4246),2)</f>
        <v>707</v>
      </c>
      <c r="W4246" s="16" t="str">
        <f aca="false">_xlfn.XLOOKUP(D4246,products!$A$2:$A$61,products!$C$2:$C$61,"Not found")</f>
        <v>Fashion</v>
      </c>
    </row>
    <row r="4247" customFormat="false" ht="15" hidden="false" customHeight="false" outlineLevel="0" collapsed="false">
      <c r="A4247" s="16" t="s">
        <v>5642</v>
      </c>
      <c r="B4247" s="16" t="s">
        <v>5627</v>
      </c>
      <c r="C4247" s="16" t="s">
        <v>817</v>
      </c>
      <c r="D4247" s="16" t="s">
        <v>146</v>
      </c>
      <c r="E4247" s="16" t="n">
        <v>3</v>
      </c>
      <c r="F4247" s="16" t="n">
        <v>449</v>
      </c>
      <c r="G4247" s="16" t="n">
        <v>0.4</v>
      </c>
      <c r="H4247" s="16" t="s">
        <v>67</v>
      </c>
      <c r="I4247" s="16" t="s">
        <v>60</v>
      </c>
      <c r="J4247" s="16" t="n">
        <v>3</v>
      </c>
      <c r="K4247" s="16" t="n">
        <v>4</v>
      </c>
      <c r="L4247" s="16" t="s">
        <v>41</v>
      </c>
      <c r="M4247" s="18" t="n">
        <f aca="false">IF(ISNUMBER(B4247),B4247,IF(MID(B4247,3,1)="-",DATE(VALUE(RIGHT(B4247,4)),VALUE(MID(B4247,4,2)),VALUE(LEFT(B4247,2))),DATE(VALUE(LEFT(B4247,4)),VALUE(MID(B4247,6,2)),VALUE(RIGHT(B4247,2)))))</f>
        <v>45978</v>
      </c>
      <c r="N4247" s="16" t="n">
        <f aca="false">MONTH(M4247)</f>
        <v>11</v>
      </c>
      <c r="O4247" s="16" t="str">
        <f aca="false">PROPER(TRIM(H4247))</f>
        <v>Kolkata</v>
      </c>
      <c r="P4247" s="16" t="str">
        <f aca="false">IFERROR(VLOOKUP(O4247,city_map!$A$2:$B$6,2,FALSE()),O4247)</f>
        <v>Kolkata</v>
      </c>
      <c r="Q4247" s="16" t="n">
        <f aca="false">IF(ISNUMBER(F4247),F4247,VALUE(SUBSTITUTE(SUBSTITUTE(F4247,"₹",""),",","")))</f>
        <v>449</v>
      </c>
      <c r="R4247" s="16" t="n">
        <f aca="false">IF(E4247=99,1,E4247)</f>
        <v>3</v>
      </c>
      <c r="S4247" s="16" t="n">
        <f aca="false">IF(G4247="",0,G4247)</f>
        <v>0.4</v>
      </c>
      <c r="T4247" s="16" t="str">
        <f aca="false">IF(I4247="","Unknown",IF(I4247="upi","UPI",I4247))</f>
        <v>UPI</v>
      </c>
      <c r="U4247" s="16" t="str">
        <f aca="false">IF(L4247="Yes","Y",IF(L4247="No","N",L4247))</f>
        <v>N</v>
      </c>
      <c r="V4247" s="19" t="n">
        <f aca="false">ROUND(R4247*Q4247*(1-S4247),2)</f>
        <v>808.2</v>
      </c>
      <c r="W4247" s="16" t="str">
        <f aca="false">_xlfn.XLOOKUP(D4247,products!$A$2:$A$61,products!$C$2:$C$61,"Not found")</f>
        <v>Beauty</v>
      </c>
    </row>
    <row r="4248" customFormat="false" ht="15" hidden="false" customHeight="false" outlineLevel="0" collapsed="false">
      <c r="A4248" s="16" t="s">
        <v>5643</v>
      </c>
      <c r="B4248" s="16" t="s">
        <v>5627</v>
      </c>
      <c r="C4248" s="16" t="s">
        <v>1310</v>
      </c>
      <c r="D4248" s="16" t="s">
        <v>74</v>
      </c>
      <c r="E4248" s="16" t="n">
        <v>2</v>
      </c>
      <c r="F4248" s="16" t="n">
        <v>19115</v>
      </c>
      <c r="G4248" s="16" t="n">
        <v>0.3</v>
      </c>
      <c r="H4248" s="16" t="s">
        <v>46</v>
      </c>
      <c r="I4248" s="16" t="s">
        <v>40</v>
      </c>
      <c r="J4248" s="16" t="n">
        <v>3</v>
      </c>
      <c r="K4248" s="16" t="n">
        <v>4</v>
      </c>
      <c r="L4248" s="16" t="s">
        <v>41</v>
      </c>
      <c r="M4248" s="18" t="n">
        <f aca="false">IF(ISNUMBER(B4248),B4248,IF(MID(B4248,3,1)="-",DATE(VALUE(RIGHT(B4248,4)),VALUE(MID(B4248,4,2)),VALUE(LEFT(B4248,2))),DATE(VALUE(LEFT(B4248,4)),VALUE(MID(B4248,6,2)),VALUE(RIGHT(B4248,2)))))</f>
        <v>45978</v>
      </c>
      <c r="N4248" s="16" t="n">
        <f aca="false">MONTH(M4248)</f>
        <v>11</v>
      </c>
      <c r="O4248" s="16" t="str">
        <f aca="false">PROPER(TRIM(H4248))</f>
        <v>Chennai</v>
      </c>
      <c r="P4248" s="16" t="str">
        <f aca="false">IFERROR(VLOOKUP(O4248,city_map!$A$2:$B$6,2,FALSE()),O4248)</f>
        <v>Chennai</v>
      </c>
      <c r="Q4248" s="16" t="n">
        <f aca="false">IF(ISNUMBER(F4248),F4248,VALUE(SUBSTITUTE(SUBSTITUTE(F4248,"₹",""),",","")))</f>
        <v>19115</v>
      </c>
      <c r="R4248" s="16" t="n">
        <f aca="false">IF(E4248=99,1,E4248)</f>
        <v>2</v>
      </c>
      <c r="S4248" s="16" t="n">
        <f aca="false">IF(G4248="",0,G4248)</f>
        <v>0.3</v>
      </c>
      <c r="T4248" s="16" t="str">
        <f aca="false">IF(I4248="","Unknown",IF(I4248="upi","UPI",I4248))</f>
        <v>COD</v>
      </c>
      <c r="U4248" s="16" t="str">
        <f aca="false">IF(L4248="Yes","Y",IF(L4248="No","N",L4248))</f>
        <v>N</v>
      </c>
      <c r="V4248" s="19" t="n">
        <f aca="false">ROUND(R4248*Q4248*(1-S4248),2)</f>
        <v>26761</v>
      </c>
      <c r="W4248" s="16" t="str">
        <f aca="false">_xlfn.XLOOKUP(D4248,products!$A$2:$A$61,products!$C$2:$C$61,"Not found")</f>
        <v>Electronics</v>
      </c>
    </row>
    <row r="4249" customFormat="false" ht="15" hidden="false" customHeight="false" outlineLevel="0" collapsed="false">
      <c r="A4249" s="16" t="s">
        <v>5644</v>
      </c>
      <c r="B4249" s="16" t="s">
        <v>5627</v>
      </c>
      <c r="C4249" s="16" t="s">
        <v>5116</v>
      </c>
      <c r="D4249" s="16" t="s">
        <v>74</v>
      </c>
      <c r="E4249" s="16" t="n">
        <v>2</v>
      </c>
      <c r="F4249" s="16" t="n">
        <v>19948</v>
      </c>
      <c r="G4249" s="16" t="n">
        <v>0.2</v>
      </c>
      <c r="H4249" s="16" t="s">
        <v>70</v>
      </c>
      <c r="I4249" s="16" t="s">
        <v>47</v>
      </c>
      <c r="J4249" s="16" t="n">
        <v>5</v>
      </c>
      <c r="K4249" s="16" t="n">
        <v>2</v>
      </c>
      <c r="L4249" s="16" t="s">
        <v>41</v>
      </c>
      <c r="M4249" s="18" t="n">
        <f aca="false">IF(ISNUMBER(B4249),B4249,IF(MID(B4249,3,1)="-",DATE(VALUE(RIGHT(B4249,4)),VALUE(MID(B4249,4,2)),VALUE(LEFT(B4249,2))),DATE(VALUE(LEFT(B4249,4)),VALUE(MID(B4249,6,2)),VALUE(RIGHT(B4249,2)))))</f>
        <v>45978</v>
      </c>
      <c r="N4249" s="16" t="n">
        <f aca="false">MONTH(M4249)</f>
        <v>11</v>
      </c>
      <c r="O4249" s="16" t="str">
        <f aca="false">PROPER(TRIM(H4249))</f>
        <v>Pune</v>
      </c>
      <c r="P4249" s="16" t="str">
        <f aca="false">IFERROR(VLOOKUP(O4249,city_map!$A$2:$B$6,2,FALSE()),O4249)</f>
        <v>Pune</v>
      </c>
      <c r="Q4249" s="16" t="n">
        <f aca="false">IF(ISNUMBER(F4249),F4249,VALUE(SUBSTITUTE(SUBSTITUTE(F4249,"₹",""),",","")))</f>
        <v>19948</v>
      </c>
      <c r="R4249" s="16" t="n">
        <f aca="false">IF(E4249=99,1,E4249)</f>
        <v>2</v>
      </c>
      <c r="S4249" s="16" t="n">
        <f aca="false">IF(G4249="",0,G4249)</f>
        <v>0.2</v>
      </c>
      <c r="T4249" s="16" t="str">
        <f aca="false">IF(I4249="","Unknown",IF(I4249="upi","UPI",I4249))</f>
        <v>Debit Card</v>
      </c>
      <c r="U4249" s="16" t="str">
        <f aca="false">IF(L4249="Yes","Y",IF(L4249="No","N",L4249))</f>
        <v>N</v>
      </c>
      <c r="V4249" s="19" t="n">
        <f aca="false">ROUND(R4249*Q4249*(1-S4249),2)</f>
        <v>31916.8</v>
      </c>
      <c r="W4249" s="16" t="str">
        <f aca="false">_xlfn.XLOOKUP(D4249,products!$A$2:$A$61,products!$C$2:$C$61,"Not found")</f>
        <v>Electronics</v>
      </c>
    </row>
    <row r="4250" customFormat="false" ht="15" hidden="false" customHeight="false" outlineLevel="0" collapsed="false">
      <c r="A4250" s="16" t="s">
        <v>5645</v>
      </c>
      <c r="B4250" s="16" t="s">
        <v>5627</v>
      </c>
      <c r="C4250" s="16" t="s">
        <v>774</v>
      </c>
      <c r="D4250" s="16" t="s">
        <v>80</v>
      </c>
      <c r="E4250" s="16" t="n">
        <v>4</v>
      </c>
      <c r="F4250" s="16" t="n">
        <v>1519</v>
      </c>
      <c r="G4250" s="16" t="n">
        <v>0.2</v>
      </c>
      <c r="H4250" s="16" t="s">
        <v>208</v>
      </c>
      <c r="I4250" s="16" t="s">
        <v>40</v>
      </c>
      <c r="J4250" s="16" t="n">
        <v>6</v>
      </c>
      <c r="K4250" s="16" t="n">
        <v>4</v>
      </c>
      <c r="L4250" s="16" t="s">
        <v>41</v>
      </c>
      <c r="M4250" s="18" t="n">
        <f aca="false">IF(ISNUMBER(B4250),B4250,IF(MID(B4250,3,1)="-",DATE(VALUE(RIGHT(B4250,4)),VALUE(MID(B4250,4,2)),VALUE(LEFT(B4250,2))),DATE(VALUE(LEFT(B4250,4)),VALUE(MID(B4250,6,2)),VALUE(RIGHT(B4250,2)))))</f>
        <v>45978</v>
      </c>
      <c r="N4250" s="16" t="n">
        <f aca="false">MONTH(M4250)</f>
        <v>11</v>
      </c>
      <c r="O4250" s="16" t="str">
        <f aca="false">PROPER(TRIM(H4250))</f>
        <v>Jaipur</v>
      </c>
      <c r="P4250" s="16" t="str">
        <f aca="false">IFERROR(VLOOKUP(O4250,city_map!$A$2:$B$6,2,FALSE()),O4250)</f>
        <v>Jaipur</v>
      </c>
      <c r="Q4250" s="16" t="n">
        <f aca="false">IF(ISNUMBER(F4250),F4250,VALUE(SUBSTITUTE(SUBSTITUTE(F4250,"₹",""),",","")))</f>
        <v>1519</v>
      </c>
      <c r="R4250" s="16" t="n">
        <f aca="false">IF(E4250=99,1,E4250)</f>
        <v>4</v>
      </c>
      <c r="S4250" s="16" t="n">
        <f aca="false">IF(G4250="",0,G4250)</f>
        <v>0.2</v>
      </c>
      <c r="T4250" s="16" t="str">
        <f aca="false">IF(I4250="","Unknown",IF(I4250="upi","UPI",I4250))</f>
        <v>COD</v>
      </c>
      <c r="U4250" s="16" t="str">
        <f aca="false">IF(L4250="Yes","Y",IF(L4250="No","N",L4250))</f>
        <v>N</v>
      </c>
      <c r="V4250" s="19" t="n">
        <f aca="false">ROUND(R4250*Q4250*(1-S4250),2)</f>
        <v>4860.8</v>
      </c>
      <c r="W4250" s="16" t="str">
        <f aca="false">_xlfn.XLOOKUP(D4250,products!$A$2:$A$61,products!$C$2:$C$61,"Not found")</f>
        <v>Beauty</v>
      </c>
    </row>
    <row r="4251" customFormat="false" ht="15" hidden="false" customHeight="false" outlineLevel="0" collapsed="false">
      <c r="A4251" s="16" t="s">
        <v>5646</v>
      </c>
      <c r="B4251" s="16" t="s">
        <v>5627</v>
      </c>
      <c r="C4251" s="16" t="s">
        <v>4626</v>
      </c>
      <c r="D4251" s="16" t="s">
        <v>721</v>
      </c>
      <c r="E4251" s="16" t="n">
        <v>1</v>
      </c>
      <c r="F4251" s="16" t="n">
        <v>486</v>
      </c>
      <c r="G4251" s="16" t="n">
        <v>0.2</v>
      </c>
      <c r="H4251" s="16" t="s">
        <v>56</v>
      </c>
      <c r="I4251" s="16" t="s">
        <v>100</v>
      </c>
      <c r="J4251" s="16" t="n">
        <v>7</v>
      </c>
      <c r="K4251" s="16" t="n">
        <v>3</v>
      </c>
      <c r="L4251" s="16" t="s">
        <v>41</v>
      </c>
      <c r="M4251" s="18" t="n">
        <f aca="false">IF(ISNUMBER(B4251),B4251,IF(MID(B4251,3,1)="-",DATE(VALUE(RIGHT(B4251,4)),VALUE(MID(B4251,4,2)),VALUE(LEFT(B4251,2))),DATE(VALUE(LEFT(B4251,4)),VALUE(MID(B4251,6,2)),VALUE(RIGHT(B4251,2)))))</f>
        <v>45978</v>
      </c>
      <c r="N4251" s="16" t="n">
        <f aca="false">MONTH(M4251)</f>
        <v>11</v>
      </c>
      <c r="O4251" s="16" t="str">
        <f aca="false">PROPER(TRIM(H4251))</f>
        <v>Lucknow</v>
      </c>
      <c r="P4251" s="16" t="str">
        <f aca="false">IFERROR(VLOOKUP(O4251,city_map!$A$2:$B$6,2,FALSE()),O4251)</f>
        <v>Lucknow</v>
      </c>
      <c r="Q4251" s="16" t="n">
        <f aca="false">IF(ISNUMBER(F4251),F4251,VALUE(SUBSTITUTE(SUBSTITUTE(F4251,"₹",""),",","")))</f>
        <v>486</v>
      </c>
      <c r="R4251" s="16" t="n">
        <f aca="false">IF(E4251=99,1,E4251)</f>
        <v>1</v>
      </c>
      <c r="S4251" s="16" t="n">
        <f aca="false">IF(G4251="",0,G4251)</f>
        <v>0.2</v>
      </c>
      <c r="T4251" s="16" t="str">
        <f aca="false">IF(I4251="","Unknown",IF(I4251="upi","UPI",I4251))</f>
        <v>Net Banking</v>
      </c>
      <c r="U4251" s="16" t="str">
        <f aca="false">IF(L4251="Yes","Y",IF(L4251="No","N",L4251))</f>
        <v>N</v>
      </c>
      <c r="V4251" s="19" t="n">
        <f aca="false">ROUND(R4251*Q4251*(1-S4251),2)</f>
        <v>388.8</v>
      </c>
      <c r="W4251" s="16" t="str">
        <f aca="false">_xlfn.XLOOKUP(D4251,products!$A$2:$A$61,products!$C$2:$C$61,"Not found")</f>
        <v>Beauty</v>
      </c>
    </row>
    <row r="4252" customFormat="false" ht="15" hidden="false" customHeight="false" outlineLevel="0" collapsed="false">
      <c r="A4252" s="16" t="s">
        <v>5647</v>
      </c>
      <c r="B4252" s="16" t="s">
        <v>5648</v>
      </c>
      <c r="C4252" s="16" t="s">
        <v>361</v>
      </c>
      <c r="D4252" s="16" t="s">
        <v>66</v>
      </c>
      <c r="E4252" s="16" t="n">
        <v>1</v>
      </c>
      <c r="F4252" s="16" t="n">
        <v>14647</v>
      </c>
      <c r="G4252" s="16" t="n">
        <v>0.15</v>
      </c>
      <c r="H4252" s="16" t="s">
        <v>130</v>
      </c>
      <c r="I4252" s="16" t="s">
        <v>60</v>
      </c>
      <c r="J4252" s="16" t="n">
        <v>4</v>
      </c>
      <c r="K4252" s="16" t="n">
        <v>4</v>
      </c>
      <c r="L4252" s="16" t="s">
        <v>41</v>
      </c>
      <c r="M4252" s="18" t="n">
        <f aca="false">IF(ISNUMBER(B4252),B4252,IF(MID(B4252,3,1)="-",DATE(VALUE(RIGHT(B4252,4)),VALUE(MID(B4252,4,2)),VALUE(LEFT(B4252,2))),DATE(VALUE(LEFT(B4252,4)),VALUE(MID(B4252,6,2)),VALUE(RIGHT(B4252,2)))))</f>
        <v>45979</v>
      </c>
      <c r="N4252" s="16" t="n">
        <f aca="false">MONTH(M4252)</f>
        <v>11</v>
      </c>
      <c r="O4252" s="16" t="str">
        <f aca="false">PROPER(TRIM(H4252))</f>
        <v>Bengaluru</v>
      </c>
      <c r="P4252" s="16" t="str">
        <f aca="false">IFERROR(VLOOKUP(O4252,city_map!$A$2:$B$6,2,FALSE()),O4252)</f>
        <v>Bengaluru</v>
      </c>
      <c r="Q4252" s="16" t="n">
        <f aca="false">IF(ISNUMBER(F4252),F4252,VALUE(SUBSTITUTE(SUBSTITUTE(F4252,"₹",""),",","")))</f>
        <v>14647</v>
      </c>
      <c r="R4252" s="16" t="n">
        <f aca="false">IF(E4252=99,1,E4252)</f>
        <v>1</v>
      </c>
      <c r="S4252" s="16" t="n">
        <f aca="false">IF(G4252="",0,G4252)</f>
        <v>0.15</v>
      </c>
      <c r="T4252" s="16" t="str">
        <f aca="false">IF(I4252="","Unknown",IF(I4252="upi","UPI",I4252))</f>
        <v>UPI</v>
      </c>
      <c r="U4252" s="16" t="str">
        <f aca="false">IF(L4252="Yes","Y",IF(L4252="No","N",L4252))</f>
        <v>N</v>
      </c>
      <c r="V4252" s="19" t="n">
        <f aca="false">ROUND(R4252*Q4252*(1-S4252),2)</f>
        <v>12449.95</v>
      </c>
      <c r="W4252" s="16" t="str">
        <f aca="false">_xlfn.XLOOKUP(D4252,products!$A$2:$A$61,products!$C$2:$C$61,"Not found")</f>
        <v>Electronics</v>
      </c>
    </row>
    <row r="4253" customFormat="false" ht="15" hidden="false" customHeight="false" outlineLevel="0" collapsed="false">
      <c r="A4253" s="16" t="s">
        <v>5649</v>
      </c>
      <c r="B4253" s="16" t="s">
        <v>5648</v>
      </c>
      <c r="C4253" s="16" t="s">
        <v>732</v>
      </c>
      <c r="D4253" s="16" t="s">
        <v>250</v>
      </c>
      <c r="E4253" s="16" t="n">
        <v>1</v>
      </c>
      <c r="F4253" s="16" t="n">
        <v>698</v>
      </c>
      <c r="G4253" s="16" t="n">
        <v>0.1</v>
      </c>
      <c r="H4253" s="16" t="s">
        <v>39</v>
      </c>
      <c r="I4253" s="16" t="s">
        <v>60</v>
      </c>
      <c r="J4253" s="16" t="n">
        <v>4</v>
      </c>
      <c r="K4253" s="16" t="n">
        <v>5</v>
      </c>
      <c r="L4253" s="16" t="s">
        <v>41</v>
      </c>
      <c r="M4253" s="18" t="n">
        <f aca="false">IF(ISNUMBER(B4253),B4253,IF(MID(B4253,3,1)="-",DATE(VALUE(RIGHT(B4253,4)),VALUE(MID(B4253,4,2)),VALUE(LEFT(B4253,2))),DATE(VALUE(LEFT(B4253,4)),VALUE(MID(B4253,6,2)),VALUE(RIGHT(B4253,2)))))</f>
        <v>45979</v>
      </c>
      <c r="N4253" s="16" t="n">
        <f aca="false">MONTH(M4253)</f>
        <v>11</v>
      </c>
      <c r="O4253" s="16" t="str">
        <f aca="false">PROPER(TRIM(H4253))</f>
        <v>Delhi</v>
      </c>
      <c r="P4253" s="16" t="str">
        <f aca="false">IFERROR(VLOOKUP(O4253,city_map!$A$2:$B$6,2,FALSE()),O4253)</f>
        <v>Delhi</v>
      </c>
      <c r="Q4253" s="16" t="n">
        <f aca="false">IF(ISNUMBER(F4253),F4253,VALUE(SUBSTITUTE(SUBSTITUTE(F4253,"₹",""),",","")))</f>
        <v>698</v>
      </c>
      <c r="R4253" s="16" t="n">
        <f aca="false">IF(E4253=99,1,E4253)</f>
        <v>1</v>
      </c>
      <c r="S4253" s="16" t="n">
        <f aca="false">IF(G4253="",0,G4253)</f>
        <v>0.1</v>
      </c>
      <c r="T4253" s="16" t="str">
        <f aca="false">IF(I4253="","Unknown",IF(I4253="upi","UPI",I4253))</f>
        <v>UPI</v>
      </c>
      <c r="U4253" s="16" t="str">
        <f aca="false">IF(L4253="Yes","Y",IF(L4253="No","N",L4253))</f>
        <v>N</v>
      </c>
      <c r="V4253" s="19" t="n">
        <f aca="false">ROUND(R4253*Q4253*(1-S4253),2)</f>
        <v>628.2</v>
      </c>
      <c r="W4253" s="16" t="str">
        <f aca="false">_xlfn.XLOOKUP(D4253,products!$A$2:$A$61,products!$C$2:$C$61,"Not found")</f>
        <v>Home</v>
      </c>
    </row>
    <row r="4254" customFormat="false" ht="15" hidden="false" customHeight="false" outlineLevel="0" collapsed="false">
      <c r="A4254" s="16" t="s">
        <v>5650</v>
      </c>
      <c r="B4254" s="16" t="s">
        <v>5648</v>
      </c>
      <c r="C4254" s="16" t="s">
        <v>1946</v>
      </c>
      <c r="D4254" s="16" t="s">
        <v>115</v>
      </c>
      <c r="E4254" s="16" t="n">
        <v>2</v>
      </c>
      <c r="F4254" s="16" t="n">
        <v>306</v>
      </c>
      <c r="G4254" s="16" t="n">
        <v>0.25</v>
      </c>
      <c r="H4254" s="16" t="s">
        <v>208</v>
      </c>
      <c r="I4254" s="16" t="s">
        <v>100</v>
      </c>
      <c r="J4254" s="16" t="n">
        <v>7</v>
      </c>
      <c r="K4254" s="16"/>
      <c r="L4254" s="16" t="s">
        <v>41</v>
      </c>
      <c r="M4254" s="18" t="n">
        <f aca="false">IF(ISNUMBER(B4254),B4254,IF(MID(B4254,3,1)="-",DATE(VALUE(RIGHT(B4254,4)),VALUE(MID(B4254,4,2)),VALUE(LEFT(B4254,2))),DATE(VALUE(LEFT(B4254,4)),VALUE(MID(B4254,6,2)),VALUE(RIGHT(B4254,2)))))</f>
        <v>45979</v>
      </c>
      <c r="N4254" s="16" t="n">
        <f aca="false">MONTH(M4254)</f>
        <v>11</v>
      </c>
      <c r="O4254" s="16" t="str">
        <f aca="false">PROPER(TRIM(H4254))</f>
        <v>Jaipur</v>
      </c>
      <c r="P4254" s="16" t="str">
        <f aca="false">IFERROR(VLOOKUP(O4254,city_map!$A$2:$B$6,2,FALSE()),O4254)</f>
        <v>Jaipur</v>
      </c>
      <c r="Q4254" s="16" t="n">
        <f aca="false">IF(ISNUMBER(F4254),F4254,VALUE(SUBSTITUTE(SUBSTITUTE(F4254,"₹",""),",","")))</f>
        <v>306</v>
      </c>
      <c r="R4254" s="16" t="n">
        <f aca="false">IF(E4254=99,1,E4254)</f>
        <v>2</v>
      </c>
      <c r="S4254" s="16" t="n">
        <f aca="false">IF(G4254="",0,G4254)</f>
        <v>0.25</v>
      </c>
      <c r="T4254" s="16" t="str">
        <f aca="false">IF(I4254="","Unknown",IF(I4254="upi","UPI",I4254))</f>
        <v>Net Banking</v>
      </c>
      <c r="U4254" s="16" t="str">
        <f aca="false">IF(L4254="Yes","Y",IF(L4254="No","N",L4254))</f>
        <v>N</v>
      </c>
      <c r="V4254" s="19" t="n">
        <f aca="false">ROUND(R4254*Q4254*(1-S4254),2)</f>
        <v>459</v>
      </c>
      <c r="W4254" s="16" t="str">
        <f aca="false">_xlfn.XLOOKUP(D4254,products!$A$2:$A$61,products!$C$2:$C$61,"Not found")</f>
        <v>Books</v>
      </c>
    </row>
    <row r="4255" customFormat="false" ht="15" hidden="false" customHeight="false" outlineLevel="0" collapsed="false">
      <c r="A4255" s="16" t="s">
        <v>5651</v>
      </c>
      <c r="B4255" s="16" t="s">
        <v>5648</v>
      </c>
      <c r="C4255" s="16" t="s">
        <v>2810</v>
      </c>
      <c r="D4255" s="16" t="s">
        <v>136</v>
      </c>
      <c r="E4255" s="16" t="n">
        <v>1</v>
      </c>
      <c r="F4255" s="16" t="n">
        <v>2160</v>
      </c>
      <c r="G4255" s="16" t="n">
        <v>0.1</v>
      </c>
      <c r="H4255" s="16" t="s">
        <v>46</v>
      </c>
      <c r="I4255" s="16" t="s">
        <v>60</v>
      </c>
      <c r="J4255" s="16" t="n">
        <v>5</v>
      </c>
      <c r="K4255" s="16" t="n">
        <v>5</v>
      </c>
      <c r="L4255" s="16" t="s">
        <v>41</v>
      </c>
      <c r="M4255" s="18" t="n">
        <f aca="false">IF(ISNUMBER(B4255),B4255,IF(MID(B4255,3,1)="-",DATE(VALUE(RIGHT(B4255,4)),VALUE(MID(B4255,4,2)),VALUE(LEFT(B4255,2))),DATE(VALUE(LEFT(B4255,4)),VALUE(MID(B4255,6,2)),VALUE(RIGHT(B4255,2)))))</f>
        <v>45979</v>
      </c>
      <c r="N4255" s="16" t="n">
        <f aca="false">MONTH(M4255)</f>
        <v>11</v>
      </c>
      <c r="O4255" s="16" t="str">
        <f aca="false">PROPER(TRIM(H4255))</f>
        <v>Chennai</v>
      </c>
      <c r="P4255" s="16" t="str">
        <f aca="false">IFERROR(VLOOKUP(O4255,city_map!$A$2:$B$6,2,FALSE()),O4255)</f>
        <v>Chennai</v>
      </c>
      <c r="Q4255" s="16" t="n">
        <f aca="false">IF(ISNUMBER(F4255),F4255,VALUE(SUBSTITUTE(SUBSTITUTE(F4255,"₹",""),",","")))</f>
        <v>2160</v>
      </c>
      <c r="R4255" s="16" t="n">
        <f aca="false">IF(E4255=99,1,E4255)</f>
        <v>1</v>
      </c>
      <c r="S4255" s="16" t="n">
        <f aca="false">IF(G4255="",0,G4255)</f>
        <v>0.1</v>
      </c>
      <c r="T4255" s="16" t="str">
        <f aca="false">IF(I4255="","Unknown",IF(I4255="upi","UPI",I4255))</f>
        <v>UPI</v>
      </c>
      <c r="U4255" s="16" t="str">
        <f aca="false">IF(L4255="Yes","Y",IF(L4255="No","N",L4255))</f>
        <v>N</v>
      </c>
      <c r="V4255" s="19" t="n">
        <f aca="false">ROUND(R4255*Q4255*(1-S4255),2)</f>
        <v>1944</v>
      </c>
      <c r="W4255" s="16" t="str">
        <f aca="false">_xlfn.XLOOKUP(D4255,products!$A$2:$A$61,products!$C$2:$C$61,"Not found")</f>
        <v>Electronics</v>
      </c>
    </row>
    <row r="4256" customFormat="false" ht="15" hidden="false" customHeight="false" outlineLevel="0" collapsed="false">
      <c r="A4256" s="16" t="s">
        <v>5652</v>
      </c>
      <c r="B4256" s="16" t="s">
        <v>5648</v>
      </c>
      <c r="C4256" s="16" t="s">
        <v>2047</v>
      </c>
      <c r="D4256" s="16" t="s">
        <v>191</v>
      </c>
      <c r="E4256" s="16" t="n">
        <v>2</v>
      </c>
      <c r="F4256" s="16" t="n">
        <v>399</v>
      </c>
      <c r="G4256" s="16" t="n">
        <v>0.1</v>
      </c>
      <c r="H4256" s="16" t="s">
        <v>46</v>
      </c>
      <c r="I4256" s="16" t="s">
        <v>60</v>
      </c>
      <c r="J4256" s="16" t="n">
        <v>9</v>
      </c>
      <c r="K4256" s="16"/>
      <c r="L4256" s="16" t="s">
        <v>57</v>
      </c>
      <c r="M4256" s="18" t="n">
        <f aca="false">IF(ISNUMBER(B4256),B4256,IF(MID(B4256,3,1)="-",DATE(VALUE(RIGHT(B4256,4)),VALUE(MID(B4256,4,2)),VALUE(LEFT(B4256,2))),DATE(VALUE(LEFT(B4256,4)),VALUE(MID(B4256,6,2)),VALUE(RIGHT(B4256,2)))))</f>
        <v>45979</v>
      </c>
      <c r="N4256" s="16" t="n">
        <f aca="false">MONTH(M4256)</f>
        <v>11</v>
      </c>
      <c r="O4256" s="16" t="str">
        <f aca="false">PROPER(TRIM(H4256))</f>
        <v>Chennai</v>
      </c>
      <c r="P4256" s="16" t="str">
        <f aca="false">IFERROR(VLOOKUP(O4256,city_map!$A$2:$B$6,2,FALSE()),O4256)</f>
        <v>Chennai</v>
      </c>
      <c r="Q4256" s="16" t="n">
        <f aca="false">IF(ISNUMBER(F4256),F4256,VALUE(SUBSTITUTE(SUBSTITUTE(F4256,"₹",""),",","")))</f>
        <v>399</v>
      </c>
      <c r="R4256" s="16" t="n">
        <f aca="false">IF(E4256=99,1,E4256)</f>
        <v>2</v>
      </c>
      <c r="S4256" s="16" t="n">
        <f aca="false">IF(G4256="",0,G4256)</f>
        <v>0.1</v>
      </c>
      <c r="T4256" s="16" t="str">
        <f aca="false">IF(I4256="","Unknown",IF(I4256="upi","UPI",I4256))</f>
        <v>UPI</v>
      </c>
      <c r="U4256" s="16" t="str">
        <f aca="false">IF(L4256="Yes","Y",IF(L4256="No","N",L4256))</f>
        <v>Y</v>
      </c>
      <c r="V4256" s="19" t="n">
        <f aca="false">ROUND(R4256*Q4256*(1-S4256),2)</f>
        <v>718.2</v>
      </c>
      <c r="W4256" s="16" t="str">
        <f aca="false">_xlfn.XLOOKUP(D4256,products!$A$2:$A$61,products!$C$2:$C$61,"Not found")</f>
        <v>Electronics</v>
      </c>
    </row>
    <row r="4257" customFormat="false" ht="15" hidden="false" customHeight="false" outlineLevel="0" collapsed="false">
      <c r="A4257" s="16" t="s">
        <v>5653</v>
      </c>
      <c r="B4257" s="16" t="s">
        <v>5648</v>
      </c>
      <c r="C4257" s="16" t="s">
        <v>1815</v>
      </c>
      <c r="D4257" s="16" t="s">
        <v>254</v>
      </c>
      <c r="E4257" s="16" t="n">
        <v>4</v>
      </c>
      <c r="F4257" s="16" t="n">
        <v>964</v>
      </c>
      <c r="G4257" s="16" t="n">
        <v>0.25</v>
      </c>
      <c r="H4257" s="16" t="s">
        <v>81</v>
      </c>
      <c r="I4257" s="16"/>
      <c r="J4257" s="16" t="n">
        <v>5</v>
      </c>
      <c r="K4257" s="16" t="n">
        <v>5</v>
      </c>
      <c r="L4257" s="16" t="s">
        <v>41</v>
      </c>
      <c r="M4257" s="18" t="n">
        <f aca="false">IF(ISNUMBER(B4257),B4257,IF(MID(B4257,3,1)="-",DATE(VALUE(RIGHT(B4257,4)),VALUE(MID(B4257,4,2)),VALUE(LEFT(B4257,2))),DATE(VALUE(LEFT(B4257,4)),VALUE(MID(B4257,6,2)),VALUE(RIGHT(B4257,2)))))</f>
        <v>45979</v>
      </c>
      <c r="N4257" s="16" t="n">
        <f aca="false">MONTH(M4257)</f>
        <v>11</v>
      </c>
      <c r="O4257" s="16" t="str">
        <f aca="false">PROPER(TRIM(H4257))</f>
        <v>Hyderabad</v>
      </c>
      <c r="P4257" s="16" t="str">
        <f aca="false">IFERROR(VLOOKUP(O4257,city_map!$A$2:$B$6,2,FALSE()),O4257)</f>
        <v>Hyderabad</v>
      </c>
      <c r="Q4257" s="16" t="n">
        <f aca="false">IF(ISNUMBER(F4257),F4257,VALUE(SUBSTITUTE(SUBSTITUTE(F4257,"₹",""),",","")))</f>
        <v>964</v>
      </c>
      <c r="R4257" s="16" t="n">
        <f aca="false">IF(E4257=99,1,E4257)</f>
        <v>4</v>
      </c>
      <c r="S4257" s="16" t="n">
        <f aca="false">IF(G4257="",0,G4257)</f>
        <v>0.25</v>
      </c>
      <c r="T4257" s="16" t="str">
        <f aca="false">IF(I4257="","Unknown",IF(I4257="upi","UPI",I4257))</f>
        <v>Unknown</v>
      </c>
      <c r="U4257" s="16" t="str">
        <f aca="false">IF(L4257="Yes","Y",IF(L4257="No","N",L4257))</f>
        <v>N</v>
      </c>
      <c r="V4257" s="19" t="n">
        <f aca="false">ROUND(R4257*Q4257*(1-S4257),2)</f>
        <v>2892</v>
      </c>
      <c r="W4257" s="16" t="str">
        <f aca="false">_xlfn.XLOOKUP(D4257,products!$A$2:$A$61,products!$C$2:$C$61,"Not found")</f>
        <v>Fashion</v>
      </c>
    </row>
    <row r="4258" customFormat="false" ht="15" hidden="false" customHeight="false" outlineLevel="0" collapsed="false">
      <c r="A4258" s="16" t="s">
        <v>5654</v>
      </c>
      <c r="B4258" s="16" t="s">
        <v>5648</v>
      </c>
      <c r="C4258" s="16" t="s">
        <v>4282</v>
      </c>
      <c r="D4258" s="16" t="s">
        <v>45</v>
      </c>
      <c r="E4258" s="16" t="n">
        <v>2</v>
      </c>
      <c r="F4258" s="16" t="n">
        <v>306</v>
      </c>
      <c r="G4258" s="16" t="n">
        <v>0.1</v>
      </c>
      <c r="H4258" s="16" t="s">
        <v>112</v>
      </c>
      <c r="I4258" s="16" t="s">
        <v>60</v>
      </c>
      <c r="J4258" s="16" t="n">
        <v>6</v>
      </c>
      <c r="K4258" s="16" t="n">
        <v>3</v>
      </c>
      <c r="L4258" s="16" t="s">
        <v>41</v>
      </c>
      <c r="M4258" s="18" t="n">
        <f aca="false">IF(ISNUMBER(B4258),B4258,IF(MID(B4258,3,1)="-",DATE(VALUE(RIGHT(B4258,4)),VALUE(MID(B4258,4,2)),VALUE(LEFT(B4258,2))),DATE(VALUE(LEFT(B4258,4)),VALUE(MID(B4258,6,2)),VALUE(RIGHT(B4258,2)))))</f>
        <v>45979</v>
      </c>
      <c r="N4258" s="16" t="n">
        <f aca="false">MONTH(M4258)</f>
        <v>11</v>
      </c>
      <c r="O4258" s="16" t="str">
        <f aca="false">PROPER(TRIM(H4258))</f>
        <v>Mumbai</v>
      </c>
      <c r="P4258" s="16" t="str">
        <f aca="false">IFERROR(VLOOKUP(O4258,city_map!$A$2:$B$6,2,FALSE()),O4258)</f>
        <v>Mumbai</v>
      </c>
      <c r="Q4258" s="16" t="n">
        <f aca="false">IF(ISNUMBER(F4258),F4258,VALUE(SUBSTITUTE(SUBSTITUTE(F4258,"₹",""),",","")))</f>
        <v>306</v>
      </c>
      <c r="R4258" s="16" t="n">
        <f aca="false">IF(E4258=99,1,E4258)</f>
        <v>2</v>
      </c>
      <c r="S4258" s="16" t="n">
        <f aca="false">IF(G4258="",0,G4258)</f>
        <v>0.1</v>
      </c>
      <c r="T4258" s="16" t="str">
        <f aca="false">IF(I4258="","Unknown",IF(I4258="upi","UPI",I4258))</f>
        <v>UPI</v>
      </c>
      <c r="U4258" s="16" t="str">
        <f aca="false">IF(L4258="Yes","Y",IF(L4258="No","N",L4258))</f>
        <v>N</v>
      </c>
      <c r="V4258" s="19" t="n">
        <f aca="false">ROUND(R4258*Q4258*(1-S4258),2)</f>
        <v>550.8</v>
      </c>
      <c r="W4258" s="16" t="str">
        <f aca="false">_xlfn.XLOOKUP(D4258,products!$A$2:$A$61,products!$C$2:$C$61,"Not found")</f>
        <v>Beauty</v>
      </c>
    </row>
    <row r="4259" customFormat="false" ht="15" hidden="false" customHeight="false" outlineLevel="0" collapsed="false">
      <c r="A4259" s="16" t="s">
        <v>5655</v>
      </c>
      <c r="B4259" s="16" t="s">
        <v>5648</v>
      </c>
      <c r="C4259" s="16" t="s">
        <v>423</v>
      </c>
      <c r="D4259" s="16" t="s">
        <v>55</v>
      </c>
      <c r="E4259" s="16" t="n">
        <v>2</v>
      </c>
      <c r="F4259" s="16" t="n">
        <v>2082</v>
      </c>
      <c r="G4259" s="16" t="n">
        <v>0.2</v>
      </c>
      <c r="H4259" s="16" t="s">
        <v>81</v>
      </c>
      <c r="I4259" s="16" t="s">
        <v>60</v>
      </c>
      <c r="J4259" s="16" t="n">
        <v>4</v>
      </c>
      <c r="K4259" s="16" t="n">
        <v>5</v>
      </c>
      <c r="L4259" s="16" t="s">
        <v>41</v>
      </c>
      <c r="M4259" s="18" t="n">
        <f aca="false">IF(ISNUMBER(B4259),B4259,IF(MID(B4259,3,1)="-",DATE(VALUE(RIGHT(B4259,4)),VALUE(MID(B4259,4,2)),VALUE(LEFT(B4259,2))),DATE(VALUE(LEFT(B4259,4)),VALUE(MID(B4259,6,2)),VALUE(RIGHT(B4259,2)))))</f>
        <v>45979</v>
      </c>
      <c r="N4259" s="16" t="n">
        <f aca="false">MONTH(M4259)</f>
        <v>11</v>
      </c>
      <c r="O4259" s="16" t="str">
        <f aca="false">PROPER(TRIM(H4259))</f>
        <v>Hyderabad</v>
      </c>
      <c r="P4259" s="16" t="str">
        <f aca="false">IFERROR(VLOOKUP(O4259,city_map!$A$2:$B$6,2,FALSE()),O4259)</f>
        <v>Hyderabad</v>
      </c>
      <c r="Q4259" s="16" t="n">
        <f aca="false">IF(ISNUMBER(F4259),F4259,VALUE(SUBSTITUTE(SUBSTITUTE(F4259,"₹",""),",","")))</f>
        <v>2082</v>
      </c>
      <c r="R4259" s="16" t="n">
        <f aca="false">IF(E4259=99,1,E4259)</f>
        <v>2</v>
      </c>
      <c r="S4259" s="16" t="n">
        <f aca="false">IF(G4259="",0,G4259)</f>
        <v>0.2</v>
      </c>
      <c r="T4259" s="16" t="str">
        <f aca="false">IF(I4259="","Unknown",IF(I4259="upi","UPI",I4259))</f>
        <v>UPI</v>
      </c>
      <c r="U4259" s="16" t="str">
        <f aca="false">IF(L4259="Yes","Y",IF(L4259="No","N",L4259))</f>
        <v>N</v>
      </c>
      <c r="V4259" s="19" t="n">
        <f aca="false">ROUND(R4259*Q4259*(1-S4259),2)</f>
        <v>3331.2</v>
      </c>
      <c r="W4259" s="16" t="str">
        <f aca="false">_xlfn.XLOOKUP(D4259,products!$A$2:$A$61,products!$C$2:$C$61,"Not found")</f>
        <v>Home</v>
      </c>
    </row>
    <row r="4260" customFormat="false" ht="15" hidden="false" customHeight="false" outlineLevel="0" collapsed="false">
      <c r="A4260" s="16" t="s">
        <v>5656</v>
      </c>
      <c r="B4260" s="16" t="s">
        <v>5648</v>
      </c>
      <c r="C4260" s="16" t="s">
        <v>1647</v>
      </c>
      <c r="D4260" s="16" t="s">
        <v>170</v>
      </c>
      <c r="E4260" s="16" t="n">
        <v>1</v>
      </c>
      <c r="F4260" s="16" t="n">
        <v>3165</v>
      </c>
      <c r="G4260" s="16" t="n">
        <v>0.1</v>
      </c>
      <c r="H4260" s="16" t="s">
        <v>46</v>
      </c>
      <c r="I4260" s="16" t="s">
        <v>40</v>
      </c>
      <c r="J4260" s="16" t="n">
        <v>5</v>
      </c>
      <c r="K4260" s="16" t="n">
        <v>3</v>
      </c>
      <c r="L4260" s="16" t="s">
        <v>57</v>
      </c>
      <c r="M4260" s="18" t="n">
        <f aca="false">IF(ISNUMBER(B4260),B4260,IF(MID(B4260,3,1)="-",DATE(VALUE(RIGHT(B4260,4)),VALUE(MID(B4260,4,2)),VALUE(LEFT(B4260,2))),DATE(VALUE(LEFT(B4260,4)),VALUE(MID(B4260,6,2)),VALUE(RIGHT(B4260,2)))))</f>
        <v>45979</v>
      </c>
      <c r="N4260" s="16" t="n">
        <f aca="false">MONTH(M4260)</f>
        <v>11</v>
      </c>
      <c r="O4260" s="16" t="str">
        <f aca="false">PROPER(TRIM(H4260))</f>
        <v>Chennai</v>
      </c>
      <c r="P4260" s="16" t="str">
        <f aca="false">IFERROR(VLOOKUP(O4260,city_map!$A$2:$B$6,2,FALSE()),O4260)</f>
        <v>Chennai</v>
      </c>
      <c r="Q4260" s="16" t="n">
        <f aca="false">IF(ISNUMBER(F4260),F4260,VALUE(SUBSTITUTE(SUBSTITUTE(F4260,"₹",""),",","")))</f>
        <v>3165</v>
      </c>
      <c r="R4260" s="16" t="n">
        <f aca="false">IF(E4260=99,1,E4260)</f>
        <v>1</v>
      </c>
      <c r="S4260" s="16" t="n">
        <f aca="false">IF(G4260="",0,G4260)</f>
        <v>0.1</v>
      </c>
      <c r="T4260" s="16" t="str">
        <f aca="false">IF(I4260="","Unknown",IF(I4260="upi","UPI",I4260))</f>
        <v>COD</v>
      </c>
      <c r="U4260" s="16" t="str">
        <f aca="false">IF(L4260="Yes","Y",IF(L4260="No","N",L4260))</f>
        <v>Y</v>
      </c>
      <c r="V4260" s="19" t="n">
        <f aca="false">ROUND(R4260*Q4260*(1-S4260),2)</f>
        <v>2848.5</v>
      </c>
      <c r="W4260" s="16" t="str">
        <f aca="false">_xlfn.XLOOKUP(D4260,products!$A$2:$A$61,products!$C$2:$C$61,"Not found")</f>
        <v>Home</v>
      </c>
    </row>
    <row r="4261" customFormat="false" ht="15" hidden="false" customHeight="false" outlineLevel="0" collapsed="false">
      <c r="A4261" s="16" t="s">
        <v>5657</v>
      </c>
      <c r="B4261" s="16" t="s">
        <v>5648</v>
      </c>
      <c r="C4261" s="16" t="s">
        <v>589</v>
      </c>
      <c r="D4261" s="16" t="s">
        <v>300</v>
      </c>
      <c r="E4261" s="16" t="n">
        <v>2</v>
      </c>
      <c r="F4261" s="16" t="n">
        <v>2578</v>
      </c>
      <c r="G4261" s="16" t="n">
        <v>0.3</v>
      </c>
      <c r="H4261" s="16" t="s">
        <v>130</v>
      </c>
      <c r="I4261" s="16" t="s">
        <v>47</v>
      </c>
      <c r="J4261" s="16" t="n">
        <v>6</v>
      </c>
      <c r="K4261" s="16" t="n">
        <v>3</v>
      </c>
      <c r="L4261" s="16" t="s">
        <v>41</v>
      </c>
      <c r="M4261" s="18" t="n">
        <f aca="false">IF(ISNUMBER(B4261),B4261,IF(MID(B4261,3,1)="-",DATE(VALUE(RIGHT(B4261,4)),VALUE(MID(B4261,4,2)),VALUE(LEFT(B4261,2))),DATE(VALUE(LEFT(B4261,4)),VALUE(MID(B4261,6,2)),VALUE(RIGHT(B4261,2)))))</f>
        <v>45979</v>
      </c>
      <c r="N4261" s="16" t="n">
        <f aca="false">MONTH(M4261)</f>
        <v>11</v>
      </c>
      <c r="O4261" s="16" t="str">
        <f aca="false">PROPER(TRIM(H4261))</f>
        <v>Bengaluru</v>
      </c>
      <c r="P4261" s="16" t="str">
        <f aca="false">IFERROR(VLOOKUP(O4261,city_map!$A$2:$B$6,2,FALSE()),O4261)</f>
        <v>Bengaluru</v>
      </c>
      <c r="Q4261" s="16" t="n">
        <f aca="false">IF(ISNUMBER(F4261),F4261,VALUE(SUBSTITUTE(SUBSTITUTE(F4261,"₹",""),",","")))</f>
        <v>2578</v>
      </c>
      <c r="R4261" s="16" t="n">
        <f aca="false">IF(E4261=99,1,E4261)</f>
        <v>2</v>
      </c>
      <c r="S4261" s="16" t="n">
        <f aca="false">IF(G4261="",0,G4261)</f>
        <v>0.3</v>
      </c>
      <c r="T4261" s="16" t="str">
        <f aca="false">IF(I4261="","Unknown",IF(I4261="upi","UPI",I4261))</f>
        <v>Debit Card</v>
      </c>
      <c r="U4261" s="16" t="str">
        <f aca="false">IF(L4261="Yes","Y",IF(L4261="No","N",L4261))</f>
        <v>N</v>
      </c>
      <c r="V4261" s="19" t="n">
        <f aca="false">ROUND(R4261*Q4261*(1-S4261),2)</f>
        <v>3609.2</v>
      </c>
      <c r="W4261" s="16" t="str">
        <f aca="false">_xlfn.XLOOKUP(D4261,products!$A$2:$A$61,products!$C$2:$C$61,"Not found")</f>
        <v>Home</v>
      </c>
    </row>
    <row r="4262" customFormat="false" ht="15" hidden="false" customHeight="false" outlineLevel="0" collapsed="false">
      <c r="A4262" s="16" t="s">
        <v>5658</v>
      </c>
      <c r="B4262" s="16" t="s">
        <v>5648</v>
      </c>
      <c r="C4262" s="16" t="s">
        <v>603</v>
      </c>
      <c r="D4262" s="16" t="s">
        <v>291</v>
      </c>
      <c r="E4262" s="16" t="n">
        <v>2</v>
      </c>
      <c r="F4262" s="16" t="n">
        <v>1222</v>
      </c>
      <c r="G4262" s="16" t="n">
        <v>0.25</v>
      </c>
      <c r="H4262" s="16" t="s">
        <v>46</v>
      </c>
      <c r="I4262" s="16" t="s">
        <v>60</v>
      </c>
      <c r="J4262" s="16" t="n">
        <v>6</v>
      </c>
      <c r="K4262" s="16" t="n">
        <v>4</v>
      </c>
      <c r="L4262" s="16" t="s">
        <v>41</v>
      </c>
      <c r="M4262" s="18" t="n">
        <f aca="false">IF(ISNUMBER(B4262),B4262,IF(MID(B4262,3,1)="-",DATE(VALUE(RIGHT(B4262,4)),VALUE(MID(B4262,4,2)),VALUE(LEFT(B4262,2))),DATE(VALUE(LEFT(B4262,4)),VALUE(MID(B4262,6,2)),VALUE(RIGHT(B4262,2)))))</f>
        <v>45979</v>
      </c>
      <c r="N4262" s="16" t="n">
        <f aca="false">MONTH(M4262)</f>
        <v>11</v>
      </c>
      <c r="O4262" s="16" t="str">
        <f aca="false">PROPER(TRIM(H4262))</f>
        <v>Chennai</v>
      </c>
      <c r="P4262" s="16" t="str">
        <f aca="false">IFERROR(VLOOKUP(O4262,city_map!$A$2:$B$6,2,FALSE()),O4262)</f>
        <v>Chennai</v>
      </c>
      <c r="Q4262" s="16" t="n">
        <f aca="false">IF(ISNUMBER(F4262),F4262,VALUE(SUBSTITUTE(SUBSTITUTE(F4262,"₹",""),",","")))</f>
        <v>1222</v>
      </c>
      <c r="R4262" s="16" t="n">
        <f aca="false">IF(E4262=99,1,E4262)</f>
        <v>2</v>
      </c>
      <c r="S4262" s="16" t="n">
        <f aca="false">IF(G4262="",0,G4262)</f>
        <v>0.25</v>
      </c>
      <c r="T4262" s="16" t="str">
        <f aca="false">IF(I4262="","Unknown",IF(I4262="upi","UPI",I4262))</f>
        <v>UPI</v>
      </c>
      <c r="U4262" s="16" t="str">
        <f aca="false">IF(L4262="Yes","Y",IF(L4262="No","N",L4262))</f>
        <v>N</v>
      </c>
      <c r="V4262" s="19" t="n">
        <f aca="false">ROUND(R4262*Q4262*(1-S4262),2)</f>
        <v>1833</v>
      </c>
      <c r="W4262" s="16" t="str">
        <f aca="false">_xlfn.XLOOKUP(D4262,products!$A$2:$A$61,products!$C$2:$C$61,"Not found")</f>
        <v>Electronics</v>
      </c>
    </row>
    <row r="4263" customFormat="false" ht="15" hidden="false" customHeight="false" outlineLevel="0" collapsed="false">
      <c r="A4263" s="16" t="s">
        <v>5659</v>
      </c>
      <c r="B4263" s="16" t="s">
        <v>5648</v>
      </c>
      <c r="C4263" s="16" t="s">
        <v>1294</v>
      </c>
      <c r="D4263" s="16" t="s">
        <v>721</v>
      </c>
      <c r="E4263" s="16" t="n">
        <v>2</v>
      </c>
      <c r="F4263" s="16" t="n">
        <v>483</v>
      </c>
      <c r="G4263" s="16" t="n">
        <v>0.1</v>
      </c>
      <c r="H4263" s="16" t="s">
        <v>67</v>
      </c>
      <c r="I4263" s="16" t="s">
        <v>60</v>
      </c>
      <c r="J4263" s="16" t="n">
        <v>4</v>
      </c>
      <c r="K4263" s="16" t="n">
        <v>5</v>
      </c>
      <c r="L4263" s="16" t="s">
        <v>41</v>
      </c>
      <c r="M4263" s="18" t="n">
        <f aca="false">IF(ISNUMBER(B4263),B4263,IF(MID(B4263,3,1)="-",DATE(VALUE(RIGHT(B4263,4)),VALUE(MID(B4263,4,2)),VALUE(LEFT(B4263,2))),DATE(VALUE(LEFT(B4263,4)),VALUE(MID(B4263,6,2)),VALUE(RIGHT(B4263,2)))))</f>
        <v>45979</v>
      </c>
      <c r="N4263" s="16" t="n">
        <f aca="false">MONTH(M4263)</f>
        <v>11</v>
      </c>
      <c r="O4263" s="16" t="str">
        <f aca="false">PROPER(TRIM(H4263))</f>
        <v>Kolkata</v>
      </c>
      <c r="P4263" s="16" t="str">
        <f aca="false">IFERROR(VLOOKUP(O4263,city_map!$A$2:$B$6,2,FALSE()),O4263)</f>
        <v>Kolkata</v>
      </c>
      <c r="Q4263" s="16" t="n">
        <f aca="false">IF(ISNUMBER(F4263),F4263,VALUE(SUBSTITUTE(SUBSTITUTE(F4263,"₹",""),",","")))</f>
        <v>483</v>
      </c>
      <c r="R4263" s="16" t="n">
        <f aca="false">IF(E4263=99,1,E4263)</f>
        <v>2</v>
      </c>
      <c r="S4263" s="16" t="n">
        <f aca="false">IF(G4263="",0,G4263)</f>
        <v>0.1</v>
      </c>
      <c r="T4263" s="16" t="str">
        <f aca="false">IF(I4263="","Unknown",IF(I4263="upi","UPI",I4263))</f>
        <v>UPI</v>
      </c>
      <c r="U4263" s="16" t="str">
        <f aca="false">IF(L4263="Yes","Y",IF(L4263="No","N",L4263))</f>
        <v>N</v>
      </c>
      <c r="V4263" s="19" t="n">
        <f aca="false">ROUND(R4263*Q4263*(1-S4263),2)</f>
        <v>869.4</v>
      </c>
      <c r="W4263" s="16" t="str">
        <f aca="false">_xlfn.XLOOKUP(D4263,products!$A$2:$A$61,products!$C$2:$C$61,"Not found")</f>
        <v>Beauty</v>
      </c>
    </row>
    <row r="4264" customFormat="false" ht="15" hidden="false" customHeight="false" outlineLevel="0" collapsed="false">
      <c r="A4264" s="16" t="s">
        <v>5660</v>
      </c>
      <c r="B4264" s="16" t="s">
        <v>5648</v>
      </c>
      <c r="C4264" s="16" t="s">
        <v>1276</v>
      </c>
      <c r="D4264" s="16" t="s">
        <v>254</v>
      </c>
      <c r="E4264" s="16" t="n">
        <v>2</v>
      </c>
      <c r="F4264" s="16" t="n">
        <v>1020</v>
      </c>
      <c r="G4264" s="16" t="n">
        <v>0.15</v>
      </c>
      <c r="H4264" s="16" t="s">
        <v>56</v>
      </c>
      <c r="I4264" s="16" t="s">
        <v>40</v>
      </c>
      <c r="J4264" s="16" t="n">
        <v>5</v>
      </c>
      <c r="K4264" s="16" t="n">
        <v>5</v>
      </c>
      <c r="L4264" s="16" t="s">
        <v>41</v>
      </c>
      <c r="M4264" s="18" t="n">
        <f aca="false">IF(ISNUMBER(B4264),B4264,IF(MID(B4264,3,1)="-",DATE(VALUE(RIGHT(B4264,4)),VALUE(MID(B4264,4,2)),VALUE(LEFT(B4264,2))),DATE(VALUE(LEFT(B4264,4)),VALUE(MID(B4264,6,2)),VALUE(RIGHT(B4264,2)))))</f>
        <v>45979</v>
      </c>
      <c r="N4264" s="16" t="n">
        <f aca="false">MONTH(M4264)</f>
        <v>11</v>
      </c>
      <c r="O4264" s="16" t="str">
        <f aca="false">PROPER(TRIM(H4264))</f>
        <v>Lucknow</v>
      </c>
      <c r="P4264" s="16" t="str">
        <f aca="false">IFERROR(VLOOKUP(O4264,city_map!$A$2:$B$6,2,FALSE()),O4264)</f>
        <v>Lucknow</v>
      </c>
      <c r="Q4264" s="16" t="n">
        <f aca="false">IF(ISNUMBER(F4264),F4264,VALUE(SUBSTITUTE(SUBSTITUTE(F4264,"₹",""),",","")))</f>
        <v>1020</v>
      </c>
      <c r="R4264" s="16" t="n">
        <f aca="false">IF(E4264=99,1,E4264)</f>
        <v>2</v>
      </c>
      <c r="S4264" s="16" t="n">
        <f aca="false">IF(G4264="",0,G4264)</f>
        <v>0.15</v>
      </c>
      <c r="T4264" s="16" t="str">
        <f aca="false">IF(I4264="","Unknown",IF(I4264="upi","UPI",I4264))</f>
        <v>COD</v>
      </c>
      <c r="U4264" s="16" t="str">
        <f aca="false">IF(L4264="Yes","Y",IF(L4264="No","N",L4264))</f>
        <v>N</v>
      </c>
      <c r="V4264" s="19" t="n">
        <f aca="false">ROUND(R4264*Q4264*(1-S4264),2)</f>
        <v>1734</v>
      </c>
      <c r="W4264" s="16" t="str">
        <f aca="false">_xlfn.XLOOKUP(D4264,products!$A$2:$A$61,products!$C$2:$C$61,"Not found")</f>
        <v>Fashion</v>
      </c>
    </row>
    <row r="4265" customFormat="false" ht="15" hidden="false" customHeight="false" outlineLevel="0" collapsed="false">
      <c r="A4265" s="16" t="s">
        <v>5661</v>
      </c>
      <c r="B4265" s="16" t="s">
        <v>5648</v>
      </c>
      <c r="C4265" s="16" t="s">
        <v>249</v>
      </c>
      <c r="D4265" s="16" t="s">
        <v>99</v>
      </c>
      <c r="E4265" s="16" t="n">
        <v>2</v>
      </c>
      <c r="F4265" s="16" t="n">
        <v>718</v>
      </c>
      <c r="G4265" s="16" t="n">
        <v>0.15</v>
      </c>
      <c r="H4265" s="16" t="s">
        <v>46</v>
      </c>
      <c r="I4265" s="16" t="s">
        <v>60</v>
      </c>
      <c r="J4265" s="16" t="n">
        <v>5</v>
      </c>
      <c r="K4265" s="16" t="n">
        <v>5</v>
      </c>
      <c r="L4265" s="16" t="s">
        <v>41</v>
      </c>
      <c r="M4265" s="18" t="n">
        <f aca="false">IF(ISNUMBER(B4265),B4265,IF(MID(B4265,3,1)="-",DATE(VALUE(RIGHT(B4265,4)),VALUE(MID(B4265,4,2)),VALUE(LEFT(B4265,2))),DATE(VALUE(LEFT(B4265,4)),VALUE(MID(B4265,6,2)),VALUE(RIGHT(B4265,2)))))</f>
        <v>45979</v>
      </c>
      <c r="N4265" s="16" t="n">
        <f aca="false">MONTH(M4265)</f>
        <v>11</v>
      </c>
      <c r="O4265" s="16" t="str">
        <f aca="false">PROPER(TRIM(H4265))</f>
        <v>Chennai</v>
      </c>
      <c r="P4265" s="16" t="str">
        <f aca="false">IFERROR(VLOOKUP(O4265,city_map!$A$2:$B$6,2,FALSE()),O4265)</f>
        <v>Chennai</v>
      </c>
      <c r="Q4265" s="16" t="n">
        <f aca="false">IF(ISNUMBER(F4265),F4265,VALUE(SUBSTITUTE(SUBSTITUTE(F4265,"₹",""),",","")))</f>
        <v>718</v>
      </c>
      <c r="R4265" s="16" t="n">
        <f aca="false">IF(E4265=99,1,E4265)</f>
        <v>2</v>
      </c>
      <c r="S4265" s="16" t="n">
        <f aca="false">IF(G4265="",0,G4265)</f>
        <v>0.15</v>
      </c>
      <c r="T4265" s="16" t="str">
        <f aca="false">IF(I4265="","Unknown",IF(I4265="upi","UPI",I4265))</f>
        <v>UPI</v>
      </c>
      <c r="U4265" s="16" t="str">
        <f aca="false">IF(L4265="Yes","Y",IF(L4265="No","N",L4265))</f>
        <v>N</v>
      </c>
      <c r="V4265" s="19" t="n">
        <f aca="false">ROUND(R4265*Q4265*(1-S4265),2)</f>
        <v>1220.6</v>
      </c>
      <c r="W4265" s="16" t="str">
        <f aca="false">_xlfn.XLOOKUP(D4265,products!$A$2:$A$61,products!$C$2:$C$61,"Not found")</f>
        <v>Fashion</v>
      </c>
    </row>
    <row r="4266" customFormat="false" ht="15" hidden="false" customHeight="false" outlineLevel="0" collapsed="false">
      <c r="A4266" s="16" t="s">
        <v>5662</v>
      </c>
      <c r="B4266" s="16" t="s">
        <v>5648</v>
      </c>
      <c r="C4266" s="16" t="s">
        <v>299</v>
      </c>
      <c r="D4266" s="16" t="s">
        <v>211</v>
      </c>
      <c r="E4266" s="16" t="n">
        <v>2</v>
      </c>
      <c r="F4266" s="16" t="n">
        <v>1260</v>
      </c>
      <c r="G4266" s="16" t="n">
        <v>0.4</v>
      </c>
      <c r="H4266" s="16" t="s">
        <v>39</v>
      </c>
      <c r="I4266" s="16" t="s">
        <v>40</v>
      </c>
      <c r="J4266" s="16" t="n">
        <v>5</v>
      </c>
      <c r="K4266" s="16" t="n">
        <v>3</v>
      </c>
      <c r="L4266" s="16" t="s">
        <v>57</v>
      </c>
      <c r="M4266" s="18" t="n">
        <f aca="false">IF(ISNUMBER(B4266),B4266,IF(MID(B4266,3,1)="-",DATE(VALUE(RIGHT(B4266,4)),VALUE(MID(B4266,4,2)),VALUE(LEFT(B4266,2))),DATE(VALUE(LEFT(B4266,4)),VALUE(MID(B4266,6,2)),VALUE(RIGHT(B4266,2)))))</f>
        <v>45979</v>
      </c>
      <c r="N4266" s="16" t="n">
        <f aca="false">MONTH(M4266)</f>
        <v>11</v>
      </c>
      <c r="O4266" s="16" t="str">
        <f aca="false">PROPER(TRIM(H4266))</f>
        <v>Delhi</v>
      </c>
      <c r="P4266" s="16" t="str">
        <f aca="false">IFERROR(VLOOKUP(O4266,city_map!$A$2:$B$6,2,FALSE()),O4266)</f>
        <v>Delhi</v>
      </c>
      <c r="Q4266" s="16" t="n">
        <f aca="false">IF(ISNUMBER(F4266),F4266,VALUE(SUBSTITUTE(SUBSTITUTE(F4266,"₹",""),",","")))</f>
        <v>1260</v>
      </c>
      <c r="R4266" s="16" t="n">
        <f aca="false">IF(E4266=99,1,E4266)</f>
        <v>2</v>
      </c>
      <c r="S4266" s="16" t="n">
        <f aca="false">IF(G4266="",0,G4266)</f>
        <v>0.4</v>
      </c>
      <c r="T4266" s="16" t="str">
        <f aca="false">IF(I4266="","Unknown",IF(I4266="upi","UPI",I4266))</f>
        <v>COD</v>
      </c>
      <c r="U4266" s="16" t="str">
        <f aca="false">IF(L4266="Yes","Y",IF(L4266="No","N",L4266))</f>
        <v>Y</v>
      </c>
      <c r="V4266" s="19" t="n">
        <f aca="false">ROUND(R4266*Q4266*(1-S4266),2)</f>
        <v>1512</v>
      </c>
      <c r="W4266" s="16" t="str">
        <f aca="false">_xlfn.XLOOKUP(D4266,products!$A$2:$A$61,products!$C$2:$C$61,"Not found")</f>
        <v>Fashion</v>
      </c>
    </row>
    <row r="4267" customFormat="false" ht="15" hidden="false" customHeight="false" outlineLevel="0" collapsed="false">
      <c r="A4267" s="16" t="s">
        <v>5663</v>
      </c>
      <c r="B4267" s="16" t="s">
        <v>5648</v>
      </c>
      <c r="C4267" s="16" t="s">
        <v>1744</v>
      </c>
      <c r="D4267" s="16" t="s">
        <v>412</v>
      </c>
      <c r="E4267" s="16" t="n">
        <v>1</v>
      </c>
      <c r="F4267" s="16" t="n">
        <v>966</v>
      </c>
      <c r="G4267" s="16" t="n">
        <v>0.1</v>
      </c>
      <c r="H4267" s="16" t="s">
        <v>120</v>
      </c>
      <c r="I4267" s="16" t="s">
        <v>60</v>
      </c>
      <c r="J4267" s="16" t="n">
        <v>5</v>
      </c>
      <c r="K4267" s="16" t="n">
        <v>4</v>
      </c>
      <c r="L4267" s="16" t="s">
        <v>41</v>
      </c>
      <c r="M4267" s="18" t="n">
        <f aca="false">IF(ISNUMBER(B4267),B4267,IF(MID(B4267,3,1)="-",DATE(VALUE(RIGHT(B4267,4)),VALUE(MID(B4267,4,2)),VALUE(LEFT(B4267,2))),DATE(VALUE(LEFT(B4267,4)),VALUE(MID(B4267,6,2)),VALUE(RIGHT(B4267,2)))))</f>
        <v>45979</v>
      </c>
      <c r="N4267" s="16" t="n">
        <f aca="false">MONTH(M4267)</f>
        <v>11</v>
      </c>
      <c r="O4267" s="16" t="str">
        <f aca="false">PROPER(TRIM(H4267))</f>
        <v>Kolkata</v>
      </c>
      <c r="P4267" s="16" t="str">
        <f aca="false">IFERROR(VLOOKUP(O4267,city_map!$A$2:$B$6,2,FALSE()),O4267)</f>
        <v>Kolkata</v>
      </c>
      <c r="Q4267" s="16" t="n">
        <f aca="false">IF(ISNUMBER(F4267),F4267,VALUE(SUBSTITUTE(SUBSTITUTE(F4267,"₹",""),",","")))</f>
        <v>966</v>
      </c>
      <c r="R4267" s="16" t="n">
        <f aca="false">IF(E4267=99,1,E4267)</f>
        <v>1</v>
      </c>
      <c r="S4267" s="16" t="n">
        <f aca="false">IF(G4267="",0,G4267)</f>
        <v>0.1</v>
      </c>
      <c r="T4267" s="16" t="str">
        <f aca="false">IF(I4267="","Unknown",IF(I4267="upi","UPI",I4267))</f>
        <v>UPI</v>
      </c>
      <c r="U4267" s="16" t="str">
        <f aca="false">IF(L4267="Yes","Y",IF(L4267="No","N",L4267))</f>
        <v>N</v>
      </c>
      <c r="V4267" s="19" t="n">
        <f aca="false">ROUND(R4267*Q4267*(1-S4267),2)</f>
        <v>869.4</v>
      </c>
      <c r="W4267" s="16" t="str">
        <f aca="false">_xlfn.XLOOKUP(D4267,products!$A$2:$A$61,products!$C$2:$C$61,"Not found")</f>
        <v>Home</v>
      </c>
    </row>
    <row r="4268" customFormat="false" ht="15" hidden="false" customHeight="false" outlineLevel="0" collapsed="false">
      <c r="A4268" s="16" t="s">
        <v>5664</v>
      </c>
      <c r="B4268" s="16" t="s">
        <v>5648</v>
      </c>
      <c r="C4268" s="16" t="s">
        <v>245</v>
      </c>
      <c r="D4268" s="16" t="s">
        <v>232</v>
      </c>
      <c r="E4268" s="16" t="n">
        <v>2</v>
      </c>
      <c r="F4268" s="16" t="s">
        <v>5665</v>
      </c>
      <c r="G4268" s="16" t="n">
        <v>0.15</v>
      </c>
      <c r="H4268" s="16" t="s">
        <v>39</v>
      </c>
      <c r="I4268" s="16" t="s">
        <v>71</v>
      </c>
      <c r="J4268" s="16" t="n">
        <v>4</v>
      </c>
      <c r="K4268" s="16" t="n">
        <v>4</v>
      </c>
      <c r="L4268" s="16" t="s">
        <v>41</v>
      </c>
      <c r="M4268" s="18" t="n">
        <f aca="false">IF(ISNUMBER(B4268),B4268,IF(MID(B4268,3,1)="-",DATE(VALUE(RIGHT(B4268,4)),VALUE(MID(B4268,4,2)),VALUE(LEFT(B4268,2))),DATE(VALUE(LEFT(B4268,4)),VALUE(MID(B4268,6,2)),VALUE(RIGHT(B4268,2)))))</f>
        <v>45979</v>
      </c>
      <c r="N4268" s="16" t="n">
        <f aca="false">MONTH(M4268)</f>
        <v>11</v>
      </c>
      <c r="O4268" s="16" t="str">
        <f aca="false">PROPER(TRIM(H4268))</f>
        <v>Delhi</v>
      </c>
      <c r="P4268" s="16" t="str">
        <f aca="false">IFERROR(VLOOKUP(O4268,city_map!$A$2:$B$6,2,FALSE()),O4268)</f>
        <v>Delhi</v>
      </c>
      <c r="Q4268" s="16" t="n">
        <f aca="false">IF(ISNUMBER(F4268),F4268,VALUE(SUBSTITUTE(SUBSTITUTE(F4268,"₹",""),",","")))</f>
        <v>1912</v>
      </c>
      <c r="R4268" s="16" t="n">
        <f aca="false">IF(E4268=99,1,E4268)</f>
        <v>2</v>
      </c>
      <c r="S4268" s="16" t="n">
        <f aca="false">IF(G4268="",0,G4268)</f>
        <v>0.15</v>
      </c>
      <c r="T4268" s="16" t="str">
        <f aca="false">IF(I4268="","Unknown",IF(I4268="upi","UPI",I4268))</f>
        <v>Credit Card</v>
      </c>
      <c r="U4268" s="16" t="str">
        <f aca="false">IF(L4268="Yes","Y",IF(L4268="No","N",L4268))</f>
        <v>N</v>
      </c>
      <c r="V4268" s="19" t="n">
        <f aca="false">ROUND(R4268*Q4268*(1-S4268),2)</f>
        <v>3250.4</v>
      </c>
      <c r="W4268" s="16" t="str">
        <f aca="false">_xlfn.XLOOKUP(D4268,products!$A$2:$A$61,products!$C$2:$C$61,"Not found")</f>
        <v>Electronics</v>
      </c>
    </row>
    <row r="4269" customFormat="false" ht="15" hidden="false" customHeight="false" outlineLevel="0" collapsed="false">
      <c r="A4269" s="16" t="s">
        <v>5666</v>
      </c>
      <c r="B4269" s="16" t="s">
        <v>5648</v>
      </c>
      <c r="C4269" s="16" t="s">
        <v>505</v>
      </c>
      <c r="D4269" s="16" t="s">
        <v>385</v>
      </c>
      <c r="E4269" s="16" t="n">
        <v>3</v>
      </c>
      <c r="F4269" s="16" t="n">
        <v>298</v>
      </c>
      <c r="G4269" s="16" t="n">
        <v>0.1</v>
      </c>
      <c r="H4269" s="16" t="s">
        <v>527</v>
      </c>
      <c r="I4269" s="16" t="s">
        <v>60</v>
      </c>
      <c r="J4269" s="16" t="n">
        <v>3</v>
      </c>
      <c r="K4269" s="16" t="n">
        <v>5</v>
      </c>
      <c r="L4269" s="16" t="s">
        <v>41</v>
      </c>
      <c r="M4269" s="18" t="n">
        <f aca="false">IF(ISNUMBER(B4269),B4269,IF(MID(B4269,3,1)="-",DATE(VALUE(RIGHT(B4269,4)),VALUE(MID(B4269,4,2)),VALUE(LEFT(B4269,2))),DATE(VALUE(LEFT(B4269,4)),VALUE(MID(B4269,6,2)),VALUE(RIGHT(B4269,2)))))</f>
        <v>45979</v>
      </c>
      <c r="N4269" s="16" t="n">
        <f aca="false">MONTH(M4269)</f>
        <v>11</v>
      </c>
      <c r="O4269" s="16" t="str">
        <f aca="false">PROPER(TRIM(H4269))</f>
        <v>Bangalore</v>
      </c>
      <c r="P4269" s="16" t="str">
        <f aca="false">IFERROR(VLOOKUP(O4269,city_map!$A$2:$B$6,2,FALSE()),O4269)</f>
        <v>Bengaluru</v>
      </c>
      <c r="Q4269" s="16" t="n">
        <f aca="false">IF(ISNUMBER(F4269),F4269,VALUE(SUBSTITUTE(SUBSTITUTE(F4269,"₹",""),",","")))</f>
        <v>298</v>
      </c>
      <c r="R4269" s="16" t="n">
        <f aca="false">IF(E4269=99,1,E4269)</f>
        <v>3</v>
      </c>
      <c r="S4269" s="16" t="n">
        <f aca="false">IF(G4269="",0,G4269)</f>
        <v>0.1</v>
      </c>
      <c r="T4269" s="16" t="str">
        <f aca="false">IF(I4269="","Unknown",IF(I4269="upi","UPI",I4269))</f>
        <v>UPI</v>
      </c>
      <c r="U4269" s="16" t="str">
        <f aca="false">IF(L4269="Yes","Y",IF(L4269="No","N",L4269))</f>
        <v>N</v>
      </c>
      <c r="V4269" s="19" t="n">
        <f aca="false">ROUND(R4269*Q4269*(1-S4269),2)</f>
        <v>804.6</v>
      </c>
      <c r="W4269" s="16" t="str">
        <f aca="false">_xlfn.XLOOKUP(D4269,products!$A$2:$A$61,products!$C$2:$C$61,"Not found")</f>
        <v>Books</v>
      </c>
    </row>
    <row r="4270" customFormat="false" ht="15" hidden="false" customHeight="false" outlineLevel="0" collapsed="false">
      <c r="A4270" s="16" t="s">
        <v>5667</v>
      </c>
      <c r="B4270" s="16" t="s">
        <v>5648</v>
      </c>
      <c r="C4270" s="16" t="s">
        <v>1010</v>
      </c>
      <c r="D4270" s="16" t="s">
        <v>254</v>
      </c>
      <c r="E4270" s="16" t="n">
        <v>3</v>
      </c>
      <c r="F4270" s="16" t="n">
        <v>989</v>
      </c>
      <c r="G4270" s="16" t="n">
        <v>0.15</v>
      </c>
      <c r="H4270" s="16" t="s">
        <v>130</v>
      </c>
      <c r="I4270" s="16" t="s">
        <v>60</v>
      </c>
      <c r="J4270" s="16" t="n">
        <v>4</v>
      </c>
      <c r="K4270" s="16" t="n">
        <v>4</v>
      </c>
      <c r="L4270" s="16" t="s">
        <v>41</v>
      </c>
      <c r="M4270" s="18" t="n">
        <f aca="false">IF(ISNUMBER(B4270),B4270,IF(MID(B4270,3,1)="-",DATE(VALUE(RIGHT(B4270,4)),VALUE(MID(B4270,4,2)),VALUE(LEFT(B4270,2))),DATE(VALUE(LEFT(B4270,4)),VALUE(MID(B4270,6,2)),VALUE(RIGHT(B4270,2)))))</f>
        <v>45979</v>
      </c>
      <c r="N4270" s="16" t="n">
        <f aca="false">MONTH(M4270)</f>
        <v>11</v>
      </c>
      <c r="O4270" s="16" t="str">
        <f aca="false">PROPER(TRIM(H4270))</f>
        <v>Bengaluru</v>
      </c>
      <c r="P4270" s="16" t="str">
        <f aca="false">IFERROR(VLOOKUP(O4270,city_map!$A$2:$B$6,2,FALSE()),O4270)</f>
        <v>Bengaluru</v>
      </c>
      <c r="Q4270" s="16" t="n">
        <f aca="false">IF(ISNUMBER(F4270),F4270,VALUE(SUBSTITUTE(SUBSTITUTE(F4270,"₹",""),",","")))</f>
        <v>989</v>
      </c>
      <c r="R4270" s="16" t="n">
        <f aca="false">IF(E4270=99,1,E4270)</f>
        <v>3</v>
      </c>
      <c r="S4270" s="16" t="n">
        <f aca="false">IF(G4270="",0,G4270)</f>
        <v>0.15</v>
      </c>
      <c r="T4270" s="16" t="str">
        <f aca="false">IF(I4270="","Unknown",IF(I4270="upi","UPI",I4270))</f>
        <v>UPI</v>
      </c>
      <c r="U4270" s="16" t="str">
        <f aca="false">IF(L4270="Yes","Y",IF(L4270="No","N",L4270))</f>
        <v>N</v>
      </c>
      <c r="V4270" s="19" t="n">
        <f aca="false">ROUND(R4270*Q4270*(1-S4270),2)</f>
        <v>2521.95</v>
      </c>
      <c r="W4270" s="16" t="str">
        <f aca="false">_xlfn.XLOOKUP(D4270,products!$A$2:$A$61,products!$C$2:$C$61,"Not found")</f>
        <v>Fashion</v>
      </c>
    </row>
    <row r="4271" customFormat="false" ht="15" hidden="false" customHeight="false" outlineLevel="0" collapsed="false">
      <c r="A4271" s="16" t="s">
        <v>5668</v>
      </c>
      <c r="B4271" s="16" t="s">
        <v>5648</v>
      </c>
      <c r="C4271" s="16" t="s">
        <v>2900</v>
      </c>
      <c r="D4271" s="16" t="s">
        <v>451</v>
      </c>
      <c r="E4271" s="16" t="n">
        <v>5</v>
      </c>
      <c r="F4271" s="16" t="n">
        <v>1354</v>
      </c>
      <c r="G4271" s="16" t="n">
        <v>0.4</v>
      </c>
      <c r="H4271" s="16" t="s">
        <v>70</v>
      </c>
      <c r="I4271" s="16" t="s">
        <v>60</v>
      </c>
      <c r="J4271" s="16" t="n">
        <v>10</v>
      </c>
      <c r="K4271" s="16" t="n">
        <v>3</v>
      </c>
      <c r="L4271" s="16" t="s">
        <v>57</v>
      </c>
      <c r="M4271" s="18" t="n">
        <f aca="false">IF(ISNUMBER(B4271),B4271,IF(MID(B4271,3,1)="-",DATE(VALUE(RIGHT(B4271,4)),VALUE(MID(B4271,4,2)),VALUE(LEFT(B4271,2))),DATE(VALUE(LEFT(B4271,4)),VALUE(MID(B4271,6,2)),VALUE(RIGHT(B4271,2)))))</f>
        <v>45979</v>
      </c>
      <c r="N4271" s="16" t="n">
        <f aca="false">MONTH(M4271)</f>
        <v>11</v>
      </c>
      <c r="O4271" s="16" t="str">
        <f aca="false">PROPER(TRIM(H4271))</f>
        <v>Pune</v>
      </c>
      <c r="P4271" s="16" t="str">
        <f aca="false">IFERROR(VLOOKUP(O4271,city_map!$A$2:$B$6,2,FALSE()),O4271)</f>
        <v>Pune</v>
      </c>
      <c r="Q4271" s="16" t="n">
        <f aca="false">IF(ISNUMBER(F4271),F4271,VALUE(SUBSTITUTE(SUBSTITUTE(F4271,"₹",""),",","")))</f>
        <v>1354</v>
      </c>
      <c r="R4271" s="16" t="n">
        <f aca="false">IF(E4271=99,1,E4271)</f>
        <v>5</v>
      </c>
      <c r="S4271" s="16" t="n">
        <f aca="false">IF(G4271="",0,G4271)</f>
        <v>0.4</v>
      </c>
      <c r="T4271" s="16" t="str">
        <f aca="false">IF(I4271="","Unknown",IF(I4271="upi","UPI",I4271))</f>
        <v>UPI</v>
      </c>
      <c r="U4271" s="16" t="str">
        <f aca="false">IF(L4271="Yes","Y",IF(L4271="No","N",L4271))</f>
        <v>Y</v>
      </c>
      <c r="V4271" s="19" t="n">
        <f aca="false">ROUND(R4271*Q4271*(1-S4271),2)</f>
        <v>4062</v>
      </c>
      <c r="W4271" s="16" t="str">
        <f aca="false">_xlfn.XLOOKUP(D4271,products!$A$2:$A$61,products!$C$2:$C$61,"Not found")</f>
        <v>Beauty</v>
      </c>
    </row>
    <row r="4272" customFormat="false" ht="15" hidden="false" customHeight="false" outlineLevel="0" collapsed="false">
      <c r="A4272" s="16" t="s">
        <v>5669</v>
      </c>
      <c r="B4272" s="16" t="s">
        <v>5648</v>
      </c>
      <c r="C4272" s="16" t="s">
        <v>1251</v>
      </c>
      <c r="D4272" s="16" t="s">
        <v>259</v>
      </c>
      <c r="E4272" s="16" t="n">
        <v>2</v>
      </c>
      <c r="F4272" s="16" t="s">
        <v>5670</v>
      </c>
      <c r="G4272" s="16" t="n">
        <v>0.25</v>
      </c>
      <c r="H4272" s="16" t="s">
        <v>46</v>
      </c>
      <c r="I4272" s="16" t="s">
        <v>60</v>
      </c>
      <c r="J4272" s="16" t="n">
        <v>4</v>
      </c>
      <c r="K4272" s="16" t="n">
        <v>5</v>
      </c>
      <c r="L4272" s="16" t="s">
        <v>41</v>
      </c>
      <c r="M4272" s="18" t="n">
        <f aca="false">IF(ISNUMBER(B4272),B4272,IF(MID(B4272,3,1)="-",DATE(VALUE(RIGHT(B4272,4)),VALUE(MID(B4272,4,2)),VALUE(LEFT(B4272,2))),DATE(VALUE(LEFT(B4272,4)),VALUE(MID(B4272,6,2)),VALUE(RIGHT(B4272,2)))))</f>
        <v>45979</v>
      </c>
      <c r="N4272" s="16" t="n">
        <f aca="false">MONTH(M4272)</f>
        <v>11</v>
      </c>
      <c r="O4272" s="16" t="str">
        <f aca="false">PROPER(TRIM(H4272))</f>
        <v>Chennai</v>
      </c>
      <c r="P4272" s="16" t="str">
        <f aca="false">IFERROR(VLOOKUP(O4272,city_map!$A$2:$B$6,2,FALSE()),O4272)</f>
        <v>Chennai</v>
      </c>
      <c r="Q4272" s="16" t="n">
        <f aca="false">IF(ISNUMBER(F4272),F4272,VALUE(SUBSTITUTE(SUBSTITUTE(F4272,"₹",""),",","")))</f>
        <v>496</v>
      </c>
      <c r="R4272" s="16" t="n">
        <f aca="false">IF(E4272=99,1,E4272)</f>
        <v>2</v>
      </c>
      <c r="S4272" s="16" t="n">
        <f aca="false">IF(G4272="",0,G4272)</f>
        <v>0.25</v>
      </c>
      <c r="T4272" s="16" t="str">
        <f aca="false">IF(I4272="","Unknown",IF(I4272="upi","UPI",I4272))</f>
        <v>UPI</v>
      </c>
      <c r="U4272" s="16" t="str">
        <f aca="false">IF(L4272="Yes","Y",IF(L4272="No","N",L4272))</f>
        <v>N</v>
      </c>
      <c r="V4272" s="19" t="n">
        <f aca="false">ROUND(R4272*Q4272*(1-S4272),2)</f>
        <v>744</v>
      </c>
      <c r="W4272" s="16" t="str">
        <f aca="false">_xlfn.XLOOKUP(D4272,products!$A$2:$A$61,products!$C$2:$C$61,"Not found")</f>
        <v>Books</v>
      </c>
    </row>
    <row r="4273" customFormat="false" ht="15" hidden="false" customHeight="false" outlineLevel="0" collapsed="false">
      <c r="A4273" s="16" t="s">
        <v>5671</v>
      </c>
      <c r="B4273" s="16" t="s">
        <v>5648</v>
      </c>
      <c r="C4273" s="16" t="s">
        <v>732</v>
      </c>
      <c r="D4273" s="16" t="s">
        <v>133</v>
      </c>
      <c r="E4273" s="16" t="n">
        <v>2</v>
      </c>
      <c r="F4273" s="16" t="n">
        <v>613</v>
      </c>
      <c r="G4273" s="16" t="n">
        <v>0.2</v>
      </c>
      <c r="H4273" s="16" t="s">
        <v>39</v>
      </c>
      <c r="I4273" s="16" t="s">
        <v>60</v>
      </c>
      <c r="J4273" s="16" t="n">
        <v>4</v>
      </c>
      <c r="K4273" s="16" t="n">
        <v>4</v>
      </c>
      <c r="L4273" s="16" t="s">
        <v>41</v>
      </c>
      <c r="M4273" s="18" t="n">
        <f aca="false">IF(ISNUMBER(B4273),B4273,IF(MID(B4273,3,1)="-",DATE(VALUE(RIGHT(B4273,4)),VALUE(MID(B4273,4,2)),VALUE(LEFT(B4273,2))),DATE(VALUE(LEFT(B4273,4)),VALUE(MID(B4273,6,2)),VALUE(RIGHT(B4273,2)))))</f>
        <v>45979</v>
      </c>
      <c r="N4273" s="16" t="n">
        <f aca="false">MONTH(M4273)</f>
        <v>11</v>
      </c>
      <c r="O4273" s="16" t="str">
        <f aca="false">PROPER(TRIM(H4273))</f>
        <v>Delhi</v>
      </c>
      <c r="P4273" s="16" t="str">
        <f aca="false">IFERROR(VLOOKUP(O4273,city_map!$A$2:$B$6,2,FALSE()),O4273)</f>
        <v>Delhi</v>
      </c>
      <c r="Q4273" s="16" t="n">
        <f aca="false">IF(ISNUMBER(F4273),F4273,VALUE(SUBSTITUTE(SUBSTITUTE(F4273,"₹",""),",","")))</f>
        <v>613</v>
      </c>
      <c r="R4273" s="16" t="n">
        <f aca="false">IF(E4273=99,1,E4273)</f>
        <v>2</v>
      </c>
      <c r="S4273" s="16" t="n">
        <f aca="false">IF(G4273="",0,G4273)</f>
        <v>0.2</v>
      </c>
      <c r="T4273" s="16" t="str">
        <f aca="false">IF(I4273="","Unknown",IF(I4273="upi","UPI",I4273))</f>
        <v>UPI</v>
      </c>
      <c r="U4273" s="16" t="str">
        <f aca="false">IF(L4273="Yes","Y",IF(L4273="No","N",L4273))</f>
        <v>N</v>
      </c>
      <c r="V4273" s="19" t="n">
        <f aca="false">ROUND(R4273*Q4273*(1-S4273),2)</f>
        <v>980.8</v>
      </c>
      <c r="W4273" s="16" t="str">
        <f aca="false">_xlfn.XLOOKUP(D4273,products!$A$2:$A$61,products!$C$2:$C$61,"Not found")</f>
        <v>Books</v>
      </c>
    </row>
    <row r="4274" customFormat="false" ht="15" hidden="false" customHeight="false" outlineLevel="0" collapsed="false">
      <c r="A4274" s="16" t="s">
        <v>5672</v>
      </c>
      <c r="B4274" s="16" t="s">
        <v>5648</v>
      </c>
      <c r="C4274" s="16" t="s">
        <v>1620</v>
      </c>
      <c r="D4274" s="16" t="s">
        <v>84</v>
      </c>
      <c r="E4274" s="16" t="n">
        <v>2</v>
      </c>
      <c r="F4274" s="16" t="n">
        <v>253</v>
      </c>
      <c r="G4274" s="16" t="n">
        <v>0.1</v>
      </c>
      <c r="H4274" s="16" t="s">
        <v>89</v>
      </c>
      <c r="I4274" s="16" t="s">
        <v>47</v>
      </c>
      <c r="J4274" s="16" t="n">
        <v>6</v>
      </c>
      <c r="K4274" s="16" t="n">
        <v>2</v>
      </c>
      <c r="L4274" s="16" t="s">
        <v>57</v>
      </c>
      <c r="M4274" s="18" t="n">
        <f aca="false">IF(ISNUMBER(B4274),B4274,IF(MID(B4274,3,1)="-",DATE(VALUE(RIGHT(B4274,4)),VALUE(MID(B4274,4,2)),VALUE(LEFT(B4274,2))),DATE(VALUE(LEFT(B4274,4)),VALUE(MID(B4274,6,2)),VALUE(RIGHT(B4274,2)))))</f>
        <v>45979</v>
      </c>
      <c r="N4274" s="16" t="n">
        <f aca="false">MONTH(M4274)</f>
        <v>11</v>
      </c>
      <c r="O4274" s="16" t="str">
        <f aca="false">PROPER(TRIM(H4274))</f>
        <v>Ahmedabad</v>
      </c>
      <c r="P4274" s="16" t="str">
        <f aca="false">IFERROR(VLOOKUP(O4274,city_map!$A$2:$B$6,2,FALSE()),O4274)</f>
        <v>Ahmedabad</v>
      </c>
      <c r="Q4274" s="16" t="n">
        <f aca="false">IF(ISNUMBER(F4274),F4274,VALUE(SUBSTITUTE(SUBSTITUTE(F4274,"₹",""),",","")))</f>
        <v>253</v>
      </c>
      <c r="R4274" s="16" t="n">
        <f aca="false">IF(E4274=99,1,E4274)</f>
        <v>2</v>
      </c>
      <c r="S4274" s="16" t="n">
        <f aca="false">IF(G4274="",0,G4274)</f>
        <v>0.1</v>
      </c>
      <c r="T4274" s="16" t="str">
        <f aca="false">IF(I4274="","Unknown",IF(I4274="upi","UPI",I4274))</f>
        <v>Debit Card</v>
      </c>
      <c r="U4274" s="16" t="str">
        <f aca="false">IF(L4274="Yes","Y",IF(L4274="No","N",L4274))</f>
        <v>Y</v>
      </c>
      <c r="V4274" s="19" t="n">
        <f aca="false">ROUND(R4274*Q4274*(1-S4274),2)</f>
        <v>455.4</v>
      </c>
      <c r="W4274" s="16" t="str">
        <f aca="false">_xlfn.XLOOKUP(D4274,products!$A$2:$A$61,products!$C$2:$C$61,"Not found")</f>
        <v>Beauty</v>
      </c>
    </row>
    <row r="4275" customFormat="false" ht="15" hidden="false" customHeight="false" outlineLevel="0" collapsed="false">
      <c r="A4275" s="16" t="s">
        <v>5673</v>
      </c>
      <c r="B4275" s="16" t="s">
        <v>5648</v>
      </c>
      <c r="C4275" s="16" t="s">
        <v>856</v>
      </c>
      <c r="D4275" s="16" t="s">
        <v>211</v>
      </c>
      <c r="E4275" s="16" t="n">
        <v>1</v>
      </c>
      <c r="F4275" s="16" t="n">
        <v>1308</v>
      </c>
      <c r="G4275" s="16" t="n">
        <v>0.25</v>
      </c>
      <c r="H4275" s="16" t="s">
        <v>56</v>
      </c>
      <c r="I4275" s="16" t="s">
        <v>60</v>
      </c>
      <c r="J4275" s="16" t="n">
        <v>9</v>
      </c>
      <c r="K4275" s="16" t="n">
        <v>3</v>
      </c>
      <c r="L4275" s="16" t="s">
        <v>41</v>
      </c>
      <c r="M4275" s="18" t="n">
        <f aca="false">IF(ISNUMBER(B4275),B4275,IF(MID(B4275,3,1)="-",DATE(VALUE(RIGHT(B4275,4)),VALUE(MID(B4275,4,2)),VALUE(LEFT(B4275,2))),DATE(VALUE(LEFT(B4275,4)),VALUE(MID(B4275,6,2)),VALUE(RIGHT(B4275,2)))))</f>
        <v>45979</v>
      </c>
      <c r="N4275" s="16" t="n">
        <f aca="false">MONTH(M4275)</f>
        <v>11</v>
      </c>
      <c r="O4275" s="16" t="str">
        <f aca="false">PROPER(TRIM(H4275))</f>
        <v>Lucknow</v>
      </c>
      <c r="P4275" s="16" t="str">
        <f aca="false">IFERROR(VLOOKUP(O4275,city_map!$A$2:$B$6,2,FALSE()),O4275)</f>
        <v>Lucknow</v>
      </c>
      <c r="Q4275" s="16" t="n">
        <f aca="false">IF(ISNUMBER(F4275),F4275,VALUE(SUBSTITUTE(SUBSTITUTE(F4275,"₹",""),",","")))</f>
        <v>1308</v>
      </c>
      <c r="R4275" s="16" t="n">
        <f aca="false">IF(E4275=99,1,E4275)</f>
        <v>1</v>
      </c>
      <c r="S4275" s="16" t="n">
        <f aca="false">IF(G4275="",0,G4275)</f>
        <v>0.25</v>
      </c>
      <c r="T4275" s="16" t="str">
        <f aca="false">IF(I4275="","Unknown",IF(I4275="upi","UPI",I4275))</f>
        <v>UPI</v>
      </c>
      <c r="U4275" s="16" t="str">
        <f aca="false">IF(L4275="Yes","Y",IF(L4275="No","N",L4275))</f>
        <v>N</v>
      </c>
      <c r="V4275" s="19" t="n">
        <f aca="false">ROUND(R4275*Q4275*(1-S4275),2)</f>
        <v>981</v>
      </c>
      <c r="W4275" s="16" t="str">
        <f aca="false">_xlfn.XLOOKUP(D4275,products!$A$2:$A$61,products!$C$2:$C$61,"Not found")</f>
        <v>Fashion</v>
      </c>
    </row>
    <row r="4276" customFormat="false" ht="15" hidden="false" customHeight="false" outlineLevel="0" collapsed="false">
      <c r="A4276" s="16" t="s">
        <v>5674</v>
      </c>
      <c r="B4276" s="16" t="s">
        <v>5648</v>
      </c>
      <c r="C4276" s="16" t="s">
        <v>764</v>
      </c>
      <c r="D4276" s="16" t="s">
        <v>115</v>
      </c>
      <c r="E4276" s="16" t="n">
        <v>4</v>
      </c>
      <c r="F4276" s="16" t="n">
        <v>287</v>
      </c>
      <c r="G4276" s="16" t="n">
        <v>0.3</v>
      </c>
      <c r="H4276" s="16" t="s">
        <v>112</v>
      </c>
      <c r="I4276" s="16" t="s">
        <v>40</v>
      </c>
      <c r="J4276" s="16" t="n">
        <v>4</v>
      </c>
      <c r="K4276" s="16" t="n">
        <v>4</v>
      </c>
      <c r="L4276" s="16" t="s">
        <v>41</v>
      </c>
      <c r="M4276" s="18" t="n">
        <f aca="false">IF(ISNUMBER(B4276),B4276,IF(MID(B4276,3,1)="-",DATE(VALUE(RIGHT(B4276,4)),VALUE(MID(B4276,4,2)),VALUE(LEFT(B4276,2))),DATE(VALUE(LEFT(B4276,4)),VALUE(MID(B4276,6,2)),VALUE(RIGHT(B4276,2)))))</f>
        <v>45979</v>
      </c>
      <c r="N4276" s="16" t="n">
        <f aca="false">MONTH(M4276)</f>
        <v>11</v>
      </c>
      <c r="O4276" s="16" t="str">
        <f aca="false">PROPER(TRIM(H4276))</f>
        <v>Mumbai</v>
      </c>
      <c r="P4276" s="16" t="str">
        <f aca="false">IFERROR(VLOOKUP(O4276,city_map!$A$2:$B$6,2,FALSE()),O4276)</f>
        <v>Mumbai</v>
      </c>
      <c r="Q4276" s="16" t="n">
        <f aca="false">IF(ISNUMBER(F4276),F4276,VALUE(SUBSTITUTE(SUBSTITUTE(F4276,"₹",""),",","")))</f>
        <v>287</v>
      </c>
      <c r="R4276" s="16" t="n">
        <f aca="false">IF(E4276=99,1,E4276)</f>
        <v>4</v>
      </c>
      <c r="S4276" s="16" t="n">
        <f aca="false">IF(G4276="",0,G4276)</f>
        <v>0.3</v>
      </c>
      <c r="T4276" s="16" t="str">
        <f aca="false">IF(I4276="","Unknown",IF(I4276="upi","UPI",I4276))</f>
        <v>COD</v>
      </c>
      <c r="U4276" s="16" t="str">
        <f aca="false">IF(L4276="Yes","Y",IF(L4276="No","N",L4276))</f>
        <v>N</v>
      </c>
      <c r="V4276" s="19" t="n">
        <f aca="false">ROUND(R4276*Q4276*(1-S4276),2)</f>
        <v>803.6</v>
      </c>
      <c r="W4276" s="16" t="str">
        <f aca="false">_xlfn.XLOOKUP(D4276,products!$A$2:$A$61,products!$C$2:$C$61,"Not found")</f>
        <v>Books</v>
      </c>
    </row>
    <row r="4277" customFormat="false" ht="15" hidden="false" customHeight="false" outlineLevel="0" collapsed="false">
      <c r="A4277" s="16" t="s">
        <v>5675</v>
      </c>
      <c r="B4277" s="16" t="s">
        <v>5648</v>
      </c>
      <c r="C4277" s="16" t="s">
        <v>62</v>
      </c>
      <c r="D4277" s="16" t="s">
        <v>63</v>
      </c>
      <c r="E4277" s="16" t="n">
        <v>2</v>
      </c>
      <c r="F4277" s="16" t="n">
        <v>1549</v>
      </c>
      <c r="G4277" s="16" t="n">
        <v>0.15</v>
      </c>
      <c r="H4277" s="16" t="s">
        <v>39</v>
      </c>
      <c r="I4277" s="16" t="s">
        <v>60</v>
      </c>
      <c r="J4277" s="16" t="n">
        <v>4</v>
      </c>
      <c r="K4277" s="16" t="n">
        <v>5</v>
      </c>
      <c r="L4277" s="16" t="s">
        <v>41</v>
      </c>
      <c r="M4277" s="18" t="n">
        <f aca="false">IF(ISNUMBER(B4277),B4277,IF(MID(B4277,3,1)="-",DATE(VALUE(RIGHT(B4277,4)),VALUE(MID(B4277,4,2)),VALUE(LEFT(B4277,2))),DATE(VALUE(LEFT(B4277,4)),VALUE(MID(B4277,6,2)),VALUE(RIGHT(B4277,2)))))</f>
        <v>45979</v>
      </c>
      <c r="N4277" s="16" t="n">
        <f aca="false">MONTH(M4277)</f>
        <v>11</v>
      </c>
      <c r="O4277" s="16" t="str">
        <f aca="false">PROPER(TRIM(H4277))</f>
        <v>Delhi</v>
      </c>
      <c r="P4277" s="16" t="str">
        <f aca="false">IFERROR(VLOOKUP(O4277,city_map!$A$2:$B$6,2,FALSE()),O4277)</f>
        <v>Delhi</v>
      </c>
      <c r="Q4277" s="16" t="n">
        <f aca="false">IF(ISNUMBER(F4277),F4277,VALUE(SUBSTITUTE(SUBSTITUTE(F4277,"₹",""),",","")))</f>
        <v>1549</v>
      </c>
      <c r="R4277" s="16" t="n">
        <f aca="false">IF(E4277=99,1,E4277)</f>
        <v>2</v>
      </c>
      <c r="S4277" s="16" t="n">
        <f aca="false">IF(G4277="",0,G4277)</f>
        <v>0.15</v>
      </c>
      <c r="T4277" s="16" t="str">
        <f aca="false">IF(I4277="","Unknown",IF(I4277="upi","UPI",I4277))</f>
        <v>UPI</v>
      </c>
      <c r="U4277" s="16" t="str">
        <f aca="false">IF(L4277="Yes","Y",IF(L4277="No","N",L4277))</f>
        <v>N</v>
      </c>
      <c r="V4277" s="19" t="n">
        <f aca="false">ROUND(R4277*Q4277*(1-S4277),2)</f>
        <v>2633.3</v>
      </c>
      <c r="W4277" s="16" t="str">
        <f aca="false">_xlfn.XLOOKUP(D4277,products!$A$2:$A$61,products!$C$2:$C$61,"Not found")</f>
        <v>Fashion</v>
      </c>
    </row>
    <row r="4278" customFormat="false" ht="15" hidden="false" customHeight="false" outlineLevel="0" collapsed="false">
      <c r="A4278" s="16" t="s">
        <v>5676</v>
      </c>
      <c r="B4278" s="16" t="s">
        <v>5648</v>
      </c>
      <c r="C4278" s="16" t="s">
        <v>860</v>
      </c>
      <c r="D4278" s="16" t="s">
        <v>74</v>
      </c>
      <c r="E4278" s="16" t="n">
        <v>1</v>
      </c>
      <c r="F4278" s="16" t="n">
        <v>19832</v>
      </c>
      <c r="G4278" s="16" t="n">
        <v>0.25</v>
      </c>
      <c r="H4278" s="16" t="s">
        <v>112</v>
      </c>
      <c r="I4278" s="16" t="s">
        <v>71</v>
      </c>
      <c r="J4278" s="16" t="n">
        <v>4</v>
      </c>
      <c r="K4278" s="16" t="n">
        <v>3</v>
      </c>
      <c r="L4278" s="16" t="s">
        <v>196</v>
      </c>
      <c r="M4278" s="18" t="n">
        <f aca="false">IF(ISNUMBER(B4278),B4278,IF(MID(B4278,3,1)="-",DATE(VALUE(RIGHT(B4278,4)),VALUE(MID(B4278,4,2)),VALUE(LEFT(B4278,2))),DATE(VALUE(LEFT(B4278,4)),VALUE(MID(B4278,6,2)),VALUE(RIGHT(B4278,2)))))</f>
        <v>45979</v>
      </c>
      <c r="N4278" s="16" t="n">
        <f aca="false">MONTH(M4278)</f>
        <v>11</v>
      </c>
      <c r="O4278" s="16" t="str">
        <f aca="false">PROPER(TRIM(H4278))</f>
        <v>Mumbai</v>
      </c>
      <c r="P4278" s="16" t="str">
        <f aca="false">IFERROR(VLOOKUP(O4278,city_map!$A$2:$B$6,2,FALSE()),O4278)</f>
        <v>Mumbai</v>
      </c>
      <c r="Q4278" s="16" t="n">
        <f aca="false">IF(ISNUMBER(F4278),F4278,VALUE(SUBSTITUTE(SUBSTITUTE(F4278,"₹",""),",","")))</f>
        <v>19832</v>
      </c>
      <c r="R4278" s="16" t="n">
        <f aca="false">IF(E4278=99,1,E4278)</f>
        <v>1</v>
      </c>
      <c r="S4278" s="16" t="n">
        <f aca="false">IF(G4278="",0,G4278)</f>
        <v>0.25</v>
      </c>
      <c r="T4278" s="16" t="str">
        <f aca="false">IF(I4278="","Unknown",IF(I4278="upi","UPI",I4278))</f>
        <v>Credit Card</v>
      </c>
      <c r="U4278" s="16" t="str">
        <f aca="false">IF(L4278="Yes","Y",IF(L4278="No","N",L4278))</f>
        <v>Y</v>
      </c>
      <c r="V4278" s="19" t="n">
        <f aca="false">ROUND(R4278*Q4278*(1-S4278),2)</f>
        <v>14874</v>
      </c>
      <c r="W4278" s="16" t="str">
        <f aca="false">_xlfn.XLOOKUP(D4278,products!$A$2:$A$61,products!$C$2:$C$61,"Not found")</f>
        <v>Electronics</v>
      </c>
    </row>
    <row r="4279" customFormat="false" ht="15" hidden="false" customHeight="false" outlineLevel="0" collapsed="false">
      <c r="A4279" s="16" t="s">
        <v>5677</v>
      </c>
      <c r="B4279" s="16" t="s">
        <v>5648</v>
      </c>
      <c r="C4279" s="16" t="s">
        <v>1215</v>
      </c>
      <c r="D4279" s="16" t="s">
        <v>92</v>
      </c>
      <c r="E4279" s="16" t="n">
        <v>4</v>
      </c>
      <c r="F4279" s="16" t="n">
        <v>4051</v>
      </c>
      <c r="G4279" s="16" t="n">
        <v>0.15</v>
      </c>
      <c r="H4279" s="16" t="s">
        <v>130</v>
      </c>
      <c r="I4279" s="16" t="s">
        <v>60</v>
      </c>
      <c r="J4279" s="16" t="n">
        <v>3</v>
      </c>
      <c r="K4279" s="16" t="n">
        <v>5</v>
      </c>
      <c r="L4279" s="16" t="s">
        <v>41</v>
      </c>
      <c r="M4279" s="18" t="n">
        <f aca="false">IF(ISNUMBER(B4279),B4279,IF(MID(B4279,3,1)="-",DATE(VALUE(RIGHT(B4279,4)),VALUE(MID(B4279,4,2)),VALUE(LEFT(B4279,2))),DATE(VALUE(LEFT(B4279,4)),VALUE(MID(B4279,6,2)),VALUE(RIGHT(B4279,2)))))</f>
        <v>45979</v>
      </c>
      <c r="N4279" s="16" t="n">
        <f aca="false">MONTH(M4279)</f>
        <v>11</v>
      </c>
      <c r="O4279" s="16" t="str">
        <f aca="false">PROPER(TRIM(H4279))</f>
        <v>Bengaluru</v>
      </c>
      <c r="P4279" s="16" t="str">
        <f aca="false">IFERROR(VLOOKUP(O4279,city_map!$A$2:$B$6,2,FALSE()),O4279)</f>
        <v>Bengaluru</v>
      </c>
      <c r="Q4279" s="16" t="n">
        <f aca="false">IF(ISNUMBER(F4279),F4279,VALUE(SUBSTITUTE(SUBSTITUTE(F4279,"₹",""),",","")))</f>
        <v>4051</v>
      </c>
      <c r="R4279" s="16" t="n">
        <f aca="false">IF(E4279=99,1,E4279)</f>
        <v>4</v>
      </c>
      <c r="S4279" s="16" t="n">
        <f aca="false">IF(G4279="",0,G4279)</f>
        <v>0.15</v>
      </c>
      <c r="T4279" s="16" t="str">
        <f aca="false">IF(I4279="","Unknown",IF(I4279="upi","UPI",I4279))</f>
        <v>UPI</v>
      </c>
      <c r="U4279" s="16" t="str">
        <f aca="false">IF(L4279="Yes","Y",IF(L4279="No","N",L4279))</f>
        <v>N</v>
      </c>
      <c r="V4279" s="19" t="n">
        <f aca="false">ROUND(R4279*Q4279*(1-S4279),2)</f>
        <v>13773.4</v>
      </c>
      <c r="W4279" s="16" t="str">
        <f aca="false">_xlfn.XLOOKUP(D4279,products!$A$2:$A$61,products!$C$2:$C$61,"Not found")</f>
        <v>Electronics</v>
      </c>
    </row>
    <row r="4280" customFormat="false" ht="15" hidden="false" customHeight="false" outlineLevel="0" collapsed="false">
      <c r="A4280" s="16" t="s">
        <v>5678</v>
      </c>
      <c r="B4280" s="16" t="s">
        <v>5648</v>
      </c>
      <c r="C4280" s="16" t="s">
        <v>2849</v>
      </c>
      <c r="D4280" s="16" t="s">
        <v>157</v>
      </c>
      <c r="E4280" s="16" t="n">
        <v>3</v>
      </c>
      <c r="F4280" s="16" t="n">
        <v>1141</v>
      </c>
      <c r="G4280" s="16" t="n">
        <v>0.1</v>
      </c>
      <c r="H4280" s="16" t="s">
        <v>503</v>
      </c>
      <c r="I4280" s="16" t="s">
        <v>100</v>
      </c>
      <c r="J4280" s="16" t="n">
        <v>6</v>
      </c>
      <c r="K4280" s="16" t="n">
        <v>4</v>
      </c>
      <c r="L4280" s="16" t="s">
        <v>41</v>
      </c>
      <c r="M4280" s="18" t="n">
        <f aca="false">IF(ISNUMBER(B4280),B4280,IF(MID(B4280,3,1)="-",DATE(VALUE(RIGHT(B4280,4)),VALUE(MID(B4280,4,2)),VALUE(LEFT(B4280,2))),DATE(VALUE(LEFT(B4280,4)),VALUE(MID(B4280,6,2)),VALUE(RIGHT(B4280,2)))))</f>
        <v>45979</v>
      </c>
      <c r="N4280" s="16" t="n">
        <f aca="false">MONTH(M4280)</f>
        <v>11</v>
      </c>
      <c r="O4280" s="16" t="str">
        <f aca="false">PROPER(TRIM(H4280))</f>
        <v>Pune</v>
      </c>
      <c r="P4280" s="16" t="str">
        <f aca="false">IFERROR(VLOOKUP(O4280,city_map!$A$2:$B$6,2,FALSE()),O4280)</f>
        <v>Pune</v>
      </c>
      <c r="Q4280" s="16" t="n">
        <f aca="false">IF(ISNUMBER(F4280),F4280,VALUE(SUBSTITUTE(SUBSTITUTE(F4280,"₹",""),",","")))</f>
        <v>1141</v>
      </c>
      <c r="R4280" s="16" t="n">
        <f aca="false">IF(E4280=99,1,E4280)</f>
        <v>3</v>
      </c>
      <c r="S4280" s="16" t="n">
        <f aca="false">IF(G4280="",0,G4280)</f>
        <v>0.1</v>
      </c>
      <c r="T4280" s="16" t="str">
        <f aca="false">IF(I4280="","Unknown",IF(I4280="upi","UPI",I4280))</f>
        <v>Net Banking</v>
      </c>
      <c r="U4280" s="16" t="str">
        <f aca="false">IF(L4280="Yes","Y",IF(L4280="No","N",L4280))</f>
        <v>N</v>
      </c>
      <c r="V4280" s="19" t="n">
        <f aca="false">ROUND(R4280*Q4280*(1-S4280),2)</f>
        <v>3080.7</v>
      </c>
      <c r="W4280" s="16" t="str">
        <f aca="false">_xlfn.XLOOKUP(D4280,products!$A$2:$A$61,products!$C$2:$C$61,"Not found")</f>
        <v>Books</v>
      </c>
    </row>
    <row r="4281" customFormat="false" ht="15" hidden="false" customHeight="false" outlineLevel="0" collapsed="false">
      <c r="A4281" s="16" t="s">
        <v>5679</v>
      </c>
      <c r="B4281" s="16" t="s">
        <v>5648</v>
      </c>
      <c r="C4281" s="16" t="s">
        <v>687</v>
      </c>
      <c r="D4281" s="16" t="s">
        <v>92</v>
      </c>
      <c r="E4281" s="16" t="n">
        <v>3</v>
      </c>
      <c r="F4281" s="16" t="n">
        <v>4118</v>
      </c>
      <c r="G4281" s="16" t="n">
        <v>0.2</v>
      </c>
      <c r="H4281" s="16" t="s">
        <v>39</v>
      </c>
      <c r="I4281" s="16" t="s">
        <v>60</v>
      </c>
      <c r="J4281" s="16" t="n">
        <v>5</v>
      </c>
      <c r="K4281" s="16" t="n">
        <v>5</v>
      </c>
      <c r="L4281" s="16" t="s">
        <v>41</v>
      </c>
      <c r="M4281" s="18" t="n">
        <f aca="false">IF(ISNUMBER(B4281),B4281,IF(MID(B4281,3,1)="-",DATE(VALUE(RIGHT(B4281,4)),VALUE(MID(B4281,4,2)),VALUE(LEFT(B4281,2))),DATE(VALUE(LEFT(B4281,4)),VALUE(MID(B4281,6,2)),VALUE(RIGHT(B4281,2)))))</f>
        <v>45979</v>
      </c>
      <c r="N4281" s="16" t="n">
        <f aca="false">MONTH(M4281)</f>
        <v>11</v>
      </c>
      <c r="O4281" s="16" t="str">
        <f aca="false">PROPER(TRIM(H4281))</f>
        <v>Delhi</v>
      </c>
      <c r="P4281" s="16" t="str">
        <f aca="false">IFERROR(VLOOKUP(O4281,city_map!$A$2:$B$6,2,FALSE()),O4281)</f>
        <v>Delhi</v>
      </c>
      <c r="Q4281" s="16" t="n">
        <f aca="false">IF(ISNUMBER(F4281),F4281,VALUE(SUBSTITUTE(SUBSTITUTE(F4281,"₹",""),",","")))</f>
        <v>4118</v>
      </c>
      <c r="R4281" s="16" t="n">
        <f aca="false">IF(E4281=99,1,E4281)</f>
        <v>3</v>
      </c>
      <c r="S4281" s="16" t="n">
        <f aca="false">IF(G4281="",0,G4281)</f>
        <v>0.2</v>
      </c>
      <c r="T4281" s="16" t="str">
        <f aca="false">IF(I4281="","Unknown",IF(I4281="upi","UPI",I4281))</f>
        <v>UPI</v>
      </c>
      <c r="U4281" s="16" t="str">
        <f aca="false">IF(L4281="Yes","Y",IF(L4281="No","N",L4281))</f>
        <v>N</v>
      </c>
      <c r="V4281" s="19" t="n">
        <f aca="false">ROUND(R4281*Q4281*(1-S4281),2)</f>
        <v>9883.2</v>
      </c>
      <c r="W4281" s="16" t="str">
        <f aca="false">_xlfn.XLOOKUP(D4281,products!$A$2:$A$61,products!$C$2:$C$61,"Not found")</f>
        <v>Electronics</v>
      </c>
    </row>
    <row r="4282" customFormat="false" ht="15" hidden="false" customHeight="false" outlineLevel="0" collapsed="false">
      <c r="A4282" s="16" t="s">
        <v>5680</v>
      </c>
      <c r="B4282" s="16" t="s">
        <v>5648</v>
      </c>
      <c r="C4282" s="16" t="s">
        <v>3427</v>
      </c>
      <c r="D4282" s="16" t="s">
        <v>254</v>
      </c>
      <c r="E4282" s="16" t="n">
        <v>3</v>
      </c>
      <c r="F4282" s="16" t="n">
        <v>963</v>
      </c>
      <c r="G4282" s="16" t="n">
        <v>0.1</v>
      </c>
      <c r="H4282" s="16" t="s">
        <v>56</v>
      </c>
      <c r="I4282" s="16" t="s">
        <v>40</v>
      </c>
      <c r="J4282" s="16" t="n">
        <v>6</v>
      </c>
      <c r="K4282" s="16" t="n">
        <v>4</v>
      </c>
      <c r="L4282" s="16" t="s">
        <v>41</v>
      </c>
      <c r="M4282" s="18" t="n">
        <f aca="false">IF(ISNUMBER(B4282),B4282,IF(MID(B4282,3,1)="-",DATE(VALUE(RIGHT(B4282,4)),VALUE(MID(B4282,4,2)),VALUE(LEFT(B4282,2))),DATE(VALUE(LEFT(B4282,4)),VALUE(MID(B4282,6,2)),VALUE(RIGHT(B4282,2)))))</f>
        <v>45979</v>
      </c>
      <c r="N4282" s="16" t="n">
        <f aca="false">MONTH(M4282)</f>
        <v>11</v>
      </c>
      <c r="O4282" s="16" t="str">
        <f aca="false">PROPER(TRIM(H4282))</f>
        <v>Lucknow</v>
      </c>
      <c r="P4282" s="16" t="str">
        <f aca="false">IFERROR(VLOOKUP(O4282,city_map!$A$2:$B$6,2,FALSE()),O4282)</f>
        <v>Lucknow</v>
      </c>
      <c r="Q4282" s="16" t="n">
        <f aca="false">IF(ISNUMBER(F4282),F4282,VALUE(SUBSTITUTE(SUBSTITUTE(F4282,"₹",""),",","")))</f>
        <v>963</v>
      </c>
      <c r="R4282" s="16" t="n">
        <f aca="false">IF(E4282=99,1,E4282)</f>
        <v>3</v>
      </c>
      <c r="S4282" s="16" t="n">
        <f aca="false">IF(G4282="",0,G4282)</f>
        <v>0.1</v>
      </c>
      <c r="T4282" s="16" t="str">
        <f aca="false">IF(I4282="","Unknown",IF(I4282="upi","UPI",I4282))</f>
        <v>COD</v>
      </c>
      <c r="U4282" s="16" t="str">
        <f aca="false">IF(L4282="Yes","Y",IF(L4282="No","N",L4282))</f>
        <v>N</v>
      </c>
      <c r="V4282" s="19" t="n">
        <f aca="false">ROUND(R4282*Q4282*(1-S4282),2)</f>
        <v>2600.1</v>
      </c>
      <c r="W4282" s="16" t="str">
        <f aca="false">_xlfn.XLOOKUP(D4282,products!$A$2:$A$61,products!$C$2:$C$61,"Not found")</f>
        <v>Fashion</v>
      </c>
    </row>
    <row r="4283" customFormat="false" ht="15" hidden="false" customHeight="false" outlineLevel="0" collapsed="false">
      <c r="A4283" s="16" t="s">
        <v>5681</v>
      </c>
      <c r="B4283" s="16" t="s">
        <v>5648</v>
      </c>
      <c r="C4283" s="16" t="s">
        <v>305</v>
      </c>
      <c r="D4283" s="16" t="s">
        <v>254</v>
      </c>
      <c r="E4283" s="16" t="n">
        <v>2</v>
      </c>
      <c r="F4283" s="16" t="n">
        <v>1010</v>
      </c>
      <c r="G4283" s="16" t="n">
        <v>0.1</v>
      </c>
      <c r="H4283" s="16" t="s">
        <v>112</v>
      </c>
      <c r="I4283" s="16" t="s">
        <v>60</v>
      </c>
      <c r="J4283" s="16" t="n">
        <v>5</v>
      </c>
      <c r="K4283" s="16" t="n">
        <v>3</v>
      </c>
      <c r="L4283" s="16" t="s">
        <v>41</v>
      </c>
      <c r="M4283" s="18" t="n">
        <f aca="false">IF(ISNUMBER(B4283),B4283,IF(MID(B4283,3,1)="-",DATE(VALUE(RIGHT(B4283,4)),VALUE(MID(B4283,4,2)),VALUE(LEFT(B4283,2))),DATE(VALUE(LEFT(B4283,4)),VALUE(MID(B4283,6,2)),VALUE(RIGHT(B4283,2)))))</f>
        <v>45979</v>
      </c>
      <c r="N4283" s="16" t="n">
        <f aca="false">MONTH(M4283)</f>
        <v>11</v>
      </c>
      <c r="O4283" s="16" t="str">
        <f aca="false">PROPER(TRIM(H4283))</f>
        <v>Mumbai</v>
      </c>
      <c r="P4283" s="16" t="str">
        <f aca="false">IFERROR(VLOOKUP(O4283,city_map!$A$2:$B$6,2,FALSE()),O4283)</f>
        <v>Mumbai</v>
      </c>
      <c r="Q4283" s="16" t="n">
        <f aca="false">IF(ISNUMBER(F4283),F4283,VALUE(SUBSTITUTE(SUBSTITUTE(F4283,"₹",""),",","")))</f>
        <v>1010</v>
      </c>
      <c r="R4283" s="16" t="n">
        <f aca="false">IF(E4283=99,1,E4283)</f>
        <v>2</v>
      </c>
      <c r="S4283" s="16" t="n">
        <f aca="false">IF(G4283="",0,G4283)</f>
        <v>0.1</v>
      </c>
      <c r="T4283" s="16" t="str">
        <f aca="false">IF(I4283="","Unknown",IF(I4283="upi","UPI",I4283))</f>
        <v>UPI</v>
      </c>
      <c r="U4283" s="16" t="str">
        <f aca="false">IF(L4283="Yes","Y",IF(L4283="No","N",L4283))</f>
        <v>N</v>
      </c>
      <c r="V4283" s="19" t="n">
        <f aca="false">ROUND(R4283*Q4283*(1-S4283),2)</f>
        <v>1818</v>
      </c>
      <c r="W4283" s="16" t="str">
        <f aca="false">_xlfn.XLOOKUP(D4283,products!$A$2:$A$61,products!$C$2:$C$61,"Not found")</f>
        <v>Fashion</v>
      </c>
    </row>
    <row r="4284" customFormat="false" ht="15" hidden="false" customHeight="false" outlineLevel="0" collapsed="false">
      <c r="A4284" s="16" t="s">
        <v>5682</v>
      </c>
      <c r="B4284" s="16" t="s">
        <v>5683</v>
      </c>
      <c r="C4284" s="16" t="s">
        <v>3023</v>
      </c>
      <c r="D4284" s="16" t="s">
        <v>254</v>
      </c>
      <c r="E4284" s="16" t="n">
        <v>2</v>
      </c>
      <c r="F4284" s="16" t="n">
        <v>950</v>
      </c>
      <c r="G4284" s="16" t="n">
        <v>0.2</v>
      </c>
      <c r="H4284" s="16" t="s">
        <v>70</v>
      </c>
      <c r="I4284" s="16" t="s">
        <v>60</v>
      </c>
      <c r="J4284" s="16" t="n">
        <v>5</v>
      </c>
      <c r="K4284" s="16" t="n">
        <v>4</v>
      </c>
      <c r="L4284" s="16" t="s">
        <v>41</v>
      </c>
      <c r="M4284" s="18" t="n">
        <f aca="false">IF(ISNUMBER(B4284),B4284,IF(MID(B4284,3,1)="-",DATE(VALUE(RIGHT(B4284,4)),VALUE(MID(B4284,4,2)),VALUE(LEFT(B4284,2))),DATE(VALUE(LEFT(B4284,4)),VALUE(MID(B4284,6,2)),VALUE(RIGHT(B4284,2)))))</f>
        <v>45980</v>
      </c>
      <c r="N4284" s="16" t="n">
        <f aca="false">MONTH(M4284)</f>
        <v>11</v>
      </c>
      <c r="O4284" s="16" t="str">
        <f aca="false">PROPER(TRIM(H4284))</f>
        <v>Pune</v>
      </c>
      <c r="P4284" s="16" t="str">
        <f aca="false">IFERROR(VLOOKUP(O4284,city_map!$A$2:$B$6,2,FALSE()),O4284)</f>
        <v>Pune</v>
      </c>
      <c r="Q4284" s="16" t="n">
        <f aca="false">IF(ISNUMBER(F4284),F4284,VALUE(SUBSTITUTE(SUBSTITUTE(F4284,"₹",""),",","")))</f>
        <v>950</v>
      </c>
      <c r="R4284" s="16" t="n">
        <f aca="false">IF(E4284=99,1,E4284)</f>
        <v>2</v>
      </c>
      <c r="S4284" s="16" t="n">
        <f aca="false">IF(G4284="",0,G4284)</f>
        <v>0.2</v>
      </c>
      <c r="T4284" s="16" t="str">
        <f aca="false">IF(I4284="","Unknown",IF(I4284="upi","UPI",I4284))</f>
        <v>UPI</v>
      </c>
      <c r="U4284" s="16" t="str">
        <f aca="false">IF(L4284="Yes","Y",IF(L4284="No","N",L4284))</f>
        <v>N</v>
      </c>
      <c r="V4284" s="19" t="n">
        <f aca="false">ROUND(R4284*Q4284*(1-S4284),2)</f>
        <v>1520</v>
      </c>
      <c r="W4284" s="16" t="str">
        <f aca="false">_xlfn.XLOOKUP(D4284,products!$A$2:$A$61,products!$C$2:$C$61,"Not found")</f>
        <v>Fashion</v>
      </c>
    </row>
    <row r="4285" customFormat="false" ht="15" hidden="false" customHeight="false" outlineLevel="0" collapsed="false">
      <c r="A4285" s="16" t="s">
        <v>5684</v>
      </c>
      <c r="B4285" s="16" t="s">
        <v>5683</v>
      </c>
      <c r="C4285" s="16" t="s">
        <v>205</v>
      </c>
      <c r="D4285" s="16" t="s">
        <v>222</v>
      </c>
      <c r="E4285" s="16" t="n">
        <v>1</v>
      </c>
      <c r="F4285" s="16" t="n">
        <v>1815</v>
      </c>
      <c r="G4285" s="16" t="n">
        <v>0.1</v>
      </c>
      <c r="H4285" s="16" t="s">
        <v>70</v>
      </c>
      <c r="I4285" s="16" t="s">
        <v>100</v>
      </c>
      <c r="J4285" s="16" t="n">
        <v>7</v>
      </c>
      <c r="K4285" s="16" t="n">
        <v>4</v>
      </c>
      <c r="L4285" s="16" t="s">
        <v>41</v>
      </c>
      <c r="M4285" s="18" t="n">
        <f aca="false">IF(ISNUMBER(B4285),B4285,IF(MID(B4285,3,1)="-",DATE(VALUE(RIGHT(B4285,4)),VALUE(MID(B4285,4,2)),VALUE(LEFT(B4285,2))),DATE(VALUE(LEFT(B4285,4)),VALUE(MID(B4285,6,2)),VALUE(RIGHT(B4285,2)))))</f>
        <v>45980</v>
      </c>
      <c r="N4285" s="16" t="n">
        <f aca="false">MONTH(M4285)</f>
        <v>11</v>
      </c>
      <c r="O4285" s="16" t="str">
        <f aca="false">PROPER(TRIM(H4285))</f>
        <v>Pune</v>
      </c>
      <c r="P4285" s="16" t="str">
        <f aca="false">IFERROR(VLOOKUP(O4285,city_map!$A$2:$B$6,2,FALSE()),O4285)</f>
        <v>Pune</v>
      </c>
      <c r="Q4285" s="16" t="n">
        <f aca="false">IF(ISNUMBER(F4285),F4285,VALUE(SUBSTITUTE(SUBSTITUTE(F4285,"₹",""),",","")))</f>
        <v>1815</v>
      </c>
      <c r="R4285" s="16" t="n">
        <f aca="false">IF(E4285=99,1,E4285)</f>
        <v>1</v>
      </c>
      <c r="S4285" s="16" t="n">
        <f aca="false">IF(G4285="",0,G4285)</f>
        <v>0.1</v>
      </c>
      <c r="T4285" s="16" t="str">
        <f aca="false">IF(I4285="","Unknown",IF(I4285="upi","UPI",I4285))</f>
        <v>Net Banking</v>
      </c>
      <c r="U4285" s="16" t="str">
        <f aca="false">IF(L4285="Yes","Y",IF(L4285="No","N",L4285))</f>
        <v>N</v>
      </c>
      <c r="V4285" s="19" t="n">
        <f aca="false">ROUND(R4285*Q4285*(1-S4285),2)</f>
        <v>1633.5</v>
      </c>
      <c r="W4285" s="16" t="str">
        <f aca="false">_xlfn.XLOOKUP(D4285,products!$A$2:$A$61,products!$C$2:$C$61,"Not found")</f>
        <v>Fashion</v>
      </c>
    </row>
    <row r="4286" customFormat="false" ht="15" hidden="false" customHeight="false" outlineLevel="0" collapsed="false">
      <c r="A4286" s="16" t="s">
        <v>5685</v>
      </c>
      <c r="B4286" s="16" t="s">
        <v>5683</v>
      </c>
      <c r="C4286" s="16" t="s">
        <v>706</v>
      </c>
      <c r="D4286" s="16" t="s">
        <v>139</v>
      </c>
      <c r="E4286" s="16" t="n">
        <v>3</v>
      </c>
      <c r="F4286" s="16" t="n">
        <v>346</v>
      </c>
      <c r="G4286" s="16" t="n">
        <v>0.4</v>
      </c>
      <c r="H4286" s="16" t="s">
        <v>39</v>
      </c>
      <c r="I4286" s="16" t="s">
        <v>60</v>
      </c>
      <c r="J4286" s="16" t="n">
        <v>6</v>
      </c>
      <c r="K4286" s="16"/>
      <c r="L4286" s="16" t="s">
        <v>41</v>
      </c>
      <c r="M4286" s="18" t="n">
        <f aca="false">IF(ISNUMBER(B4286),B4286,IF(MID(B4286,3,1)="-",DATE(VALUE(RIGHT(B4286,4)),VALUE(MID(B4286,4,2)),VALUE(LEFT(B4286,2))),DATE(VALUE(LEFT(B4286,4)),VALUE(MID(B4286,6,2)),VALUE(RIGHT(B4286,2)))))</f>
        <v>45980</v>
      </c>
      <c r="N4286" s="16" t="n">
        <f aca="false">MONTH(M4286)</f>
        <v>11</v>
      </c>
      <c r="O4286" s="16" t="str">
        <f aca="false">PROPER(TRIM(H4286))</f>
        <v>Delhi</v>
      </c>
      <c r="P4286" s="16" t="str">
        <f aca="false">IFERROR(VLOOKUP(O4286,city_map!$A$2:$B$6,2,FALSE()),O4286)</f>
        <v>Delhi</v>
      </c>
      <c r="Q4286" s="16" t="n">
        <f aca="false">IF(ISNUMBER(F4286),F4286,VALUE(SUBSTITUTE(SUBSTITUTE(F4286,"₹",""),",","")))</f>
        <v>346</v>
      </c>
      <c r="R4286" s="16" t="n">
        <f aca="false">IF(E4286=99,1,E4286)</f>
        <v>3</v>
      </c>
      <c r="S4286" s="16" t="n">
        <f aca="false">IF(G4286="",0,G4286)</f>
        <v>0.4</v>
      </c>
      <c r="T4286" s="16" t="str">
        <f aca="false">IF(I4286="","Unknown",IF(I4286="upi","UPI",I4286))</f>
        <v>UPI</v>
      </c>
      <c r="U4286" s="16" t="str">
        <f aca="false">IF(L4286="Yes","Y",IF(L4286="No","N",L4286))</f>
        <v>N</v>
      </c>
      <c r="V4286" s="19" t="n">
        <f aca="false">ROUND(R4286*Q4286*(1-S4286),2)</f>
        <v>622.8</v>
      </c>
      <c r="W4286" s="16" t="str">
        <f aca="false">_xlfn.XLOOKUP(D4286,products!$A$2:$A$61,products!$C$2:$C$61,"Not found")</f>
        <v>Beauty</v>
      </c>
    </row>
    <row r="4287" customFormat="false" ht="15" hidden="false" customHeight="false" outlineLevel="0" collapsed="false">
      <c r="A4287" s="16" t="s">
        <v>5686</v>
      </c>
      <c r="B4287" s="16" t="s">
        <v>5683</v>
      </c>
      <c r="C4287" s="16" t="s">
        <v>76</v>
      </c>
      <c r="D4287" s="16" t="s">
        <v>95</v>
      </c>
      <c r="E4287" s="16" t="n">
        <v>1</v>
      </c>
      <c r="F4287" s="16" t="n">
        <v>1516</v>
      </c>
      <c r="G4287" s="16" t="n">
        <v>0.2</v>
      </c>
      <c r="H4287" s="16" t="s">
        <v>208</v>
      </c>
      <c r="I4287" s="16" t="s">
        <v>71</v>
      </c>
      <c r="J4287" s="16" t="n">
        <v>7</v>
      </c>
      <c r="K4287" s="16" t="n">
        <v>2</v>
      </c>
      <c r="L4287" s="16" t="s">
        <v>57</v>
      </c>
      <c r="M4287" s="18" t="n">
        <f aca="false">IF(ISNUMBER(B4287),B4287,IF(MID(B4287,3,1)="-",DATE(VALUE(RIGHT(B4287,4)),VALUE(MID(B4287,4,2)),VALUE(LEFT(B4287,2))),DATE(VALUE(LEFT(B4287,4)),VALUE(MID(B4287,6,2)),VALUE(RIGHT(B4287,2)))))</f>
        <v>45980</v>
      </c>
      <c r="N4287" s="16" t="n">
        <f aca="false">MONTH(M4287)</f>
        <v>11</v>
      </c>
      <c r="O4287" s="16" t="str">
        <f aca="false">PROPER(TRIM(H4287))</f>
        <v>Jaipur</v>
      </c>
      <c r="P4287" s="16" t="str">
        <f aca="false">IFERROR(VLOOKUP(O4287,city_map!$A$2:$B$6,2,FALSE()),O4287)</f>
        <v>Jaipur</v>
      </c>
      <c r="Q4287" s="16" t="n">
        <f aca="false">IF(ISNUMBER(F4287),F4287,VALUE(SUBSTITUTE(SUBSTITUTE(F4287,"₹",""),",","")))</f>
        <v>1516</v>
      </c>
      <c r="R4287" s="16" t="n">
        <f aca="false">IF(E4287=99,1,E4287)</f>
        <v>1</v>
      </c>
      <c r="S4287" s="16" t="n">
        <f aca="false">IF(G4287="",0,G4287)</f>
        <v>0.2</v>
      </c>
      <c r="T4287" s="16" t="str">
        <f aca="false">IF(I4287="","Unknown",IF(I4287="upi","UPI",I4287))</f>
        <v>Credit Card</v>
      </c>
      <c r="U4287" s="16" t="str">
        <f aca="false">IF(L4287="Yes","Y",IF(L4287="No","N",L4287))</f>
        <v>Y</v>
      </c>
      <c r="V4287" s="19" t="n">
        <f aca="false">ROUND(R4287*Q4287*(1-S4287),2)</f>
        <v>1212.8</v>
      </c>
      <c r="W4287" s="16" t="str">
        <f aca="false">_xlfn.XLOOKUP(D4287,products!$A$2:$A$61,products!$C$2:$C$61,"Not found")</f>
        <v>Electronics</v>
      </c>
    </row>
    <row r="4288" customFormat="false" ht="15" hidden="false" customHeight="false" outlineLevel="0" collapsed="false">
      <c r="A4288" s="16" t="s">
        <v>5687</v>
      </c>
      <c r="B4288" s="16" t="s">
        <v>5683</v>
      </c>
      <c r="C4288" s="16" t="s">
        <v>1776</v>
      </c>
      <c r="D4288" s="16" t="s">
        <v>99</v>
      </c>
      <c r="E4288" s="16" t="n">
        <v>2</v>
      </c>
      <c r="F4288" s="16" t="n">
        <v>699</v>
      </c>
      <c r="G4288" s="16" t="n">
        <v>0.2</v>
      </c>
      <c r="H4288" s="16" t="s">
        <v>39</v>
      </c>
      <c r="I4288" s="16" t="s">
        <v>60</v>
      </c>
      <c r="J4288" s="16" t="n">
        <v>5</v>
      </c>
      <c r="K4288" s="16" t="n">
        <v>4</v>
      </c>
      <c r="L4288" s="16" t="s">
        <v>41</v>
      </c>
      <c r="M4288" s="18" t="n">
        <f aca="false">IF(ISNUMBER(B4288),B4288,IF(MID(B4288,3,1)="-",DATE(VALUE(RIGHT(B4288,4)),VALUE(MID(B4288,4,2)),VALUE(LEFT(B4288,2))),DATE(VALUE(LEFT(B4288,4)),VALUE(MID(B4288,6,2)),VALUE(RIGHT(B4288,2)))))</f>
        <v>45980</v>
      </c>
      <c r="N4288" s="16" t="n">
        <f aca="false">MONTH(M4288)</f>
        <v>11</v>
      </c>
      <c r="O4288" s="16" t="str">
        <f aca="false">PROPER(TRIM(H4288))</f>
        <v>Delhi</v>
      </c>
      <c r="P4288" s="16" t="str">
        <f aca="false">IFERROR(VLOOKUP(O4288,city_map!$A$2:$B$6,2,FALSE()),O4288)</f>
        <v>Delhi</v>
      </c>
      <c r="Q4288" s="16" t="n">
        <f aca="false">IF(ISNUMBER(F4288),F4288,VALUE(SUBSTITUTE(SUBSTITUTE(F4288,"₹",""),",","")))</f>
        <v>699</v>
      </c>
      <c r="R4288" s="16" t="n">
        <f aca="false">IF(E4288=99,1,E4288)</f>
        <v>2</v>
      </c>
      <c r="S4288" s="16" t="n">
        <f aca="false">IF(G4288="",0,G4288)</f>
        <v>0.2</v>
      </c>
      <c r="T4288" s="16" t="str">
        <f aca="false">IF(I4288="","Unknown",IF(I4288="upi","UPI",I4288))</f>
        <v>UPI</v>
      </c>
      <c r="U4288" s="16" t="str">
        <f aca="false">IF(L4288="Yes","Y",IF(L4288="No","N",L4288))</f>
        <v>N</v>
      </c>
      <c r="V4288" s="19" t="n">
        <f aca="false">ROUND(R4288*Q4288*(1-S4288),2)</f>
        <v>1118.4</v>
      </c>
      <c r="W4288" s="16" t="str">
        <f aca="false">_xlfn.XLOOKUP(D4288,products!$A$2:$A$61,products!$C$2:$C$61,"Not found")</f>
        <v>Fashion</v>
      </c>
    </row>
    <row r="4289" customFormat="false" ht="15" hidden="false" customHeight="false" outlineLevel="0" collapsed="false">
      <c r="A4289" s="16" t="s">
        <v>5688</v>
      </c>
      <c r="B4289" s="16" t="s">
        <v>5683</v>
      </c>
      <c r="C4289" s="16" t="s">
        <v>1453</v>
      </c>
      <c r="D4289" s="16" t="s">
        <v>84</v>
      </c>
      <c r="E4289" s="16" t="n">
        <v>2</v>
      </c>
      <c r="F4289" s="16" t="n">
        <v>238</v>
      </c>
      <c r="G4289" s="16" t="n">
        <v>0.4</v>
      </c>
      <c r="H4289" s="16" t="s">
        <v>70</v>
      </c>
      <c r="I4289" s="16" t="s">
        <v>40</v>
      </c>
      <c r="J4289" s="16" t="n">
        <v>6</v>
      </c>
      <c r="K4289" s="16" t="n">
        <v>3</v>
      </c>
      <c r="L4289" s="16" t="s">
        <v>57</v>
      </c>
      <c r="M4289" s="18" t="n">
        <f aca="false">IF(ISNUMBER(B4289),B4289,IF(MID(B4289,3,1)="-",DATE(VALUE(RIGHT(B4289,4)),VALUE(MID(B4289,4,2)),VALUE(LEFT(B4289,2))),DATE(VALUE(LEFT(B4289,4)),VALUE(MID(B4289,6,2)),VALUE(RIGHT(B4289,2)))))</f>
        <v>45980</v>
      </c>
      <c r="N4289" s="16" t="n">
        <f aca="false">MONTH(M4289)</f>
        <v>11</v>
      </c>
      <c r="O4289" s="16" t="str">
        <f aca="false">PROPER(TRIM(H4289))</f>
        <v>Pune</v>
      </c>
      <c r="P4289" s="16" t="str">
        <f aca="false">IFERROR(VLOOKUP(O4289,city_map!$A$2:$B$6,2,FALSE()),O4289)</f>
        <v>Pune</v>
      </c>
      <c r="Q4289" s="16" t="n">
        <f aca="false">IF(ISNUMBER(F4289),F4289,VALUE(SUBSTITUTE(SUBSTITUTE(F4289,"₹",""),",","")))</f>
        <v>238</v>
      </c>
      <c r="R4289" s="16" t="n">
        <f aca="false">IF(E4289=99,1,E4289)</f>
        <v>2</v>
      </c>
      <c r="S4289" s="16" t="n">
        <f aca="false">IF(G4289="",0,G4289)</f>
        <v>0.4</v>
      </c>
      <c r="T4289" s="16" t="str">
        <f aca="false">IF(I4289="","Unknown",IF(I4289="upi","UPI",I4289))</f>
        <v>COD</v>
      </c>
      <c r="U4289" s="16" t="str">
        <f aca="false">IF(L4289="Yes","Y",IF(L4289="No","N",L4289))</f>
        <v>Y</v>
      </c>
      <c r="V4289" s="19" t="n">
        <f aca="false">ROUND(R4289*Q4289*(1-S4289),2)</f>
        <v>285.6</v>
      </c>
      <c r="W4289" s="16" t="str">
        <f aca="false">_xlfn.XLOOKUP(D4289,products!$A$2:$A$61,products!$C$2:$C$61,"Not found")</f>
        <v>Beauty</v>
      </c>
    </row>
    <row r="4290" customFormat="false" ht="15" hidden="false" customHeight="false" outlineLevel="0" collapsed="false">
      <c r="A4290" s="16" t="s">
        <v>5689</v>
      </c>
      <c r="B4290" s="16" t="s">
        <v>5683</v>
      </c>
      <c r="C4290" s="16" t="s">
        <v>1789</v>
      </c>
      <c r="D4290" s="16" t="s">
        <v>74</v>
      </c>
      <c r="E4290" s="16" t="n">
        <v>2</v>
      </c>
      <c r="F4290" s="16" t="n">
        <v>18076</v>
      </c>
      <c r="G4290" s="16" t="n">
        <v>0.25</v>
      </c>
      <c r="H4290" s="16" t="s">
        <v>112</v>
      </c>
      <c r="I4290" s="16" t="s">
        <v>40</v>
      </c>
      <c r="J4290" s="16" t="n">
        <v>4</v>
      </c>
      <c r="K4290" s="16" t="n">
        <v>4</v>
      </c>
      <c r="L4290" s="16" t="s">
        <v>41</v>
      </c>
      <c r="M4290" s="18" t="n">
        <f aca="false">IF(ISNUMBER(B4290),B4290,IF(MID(B4290,3,1)="-",DATE(VALUE(RIGHT(B4290,4)),VALUE(MID(B4290,4,2)),VALUE(LEFT(B4290,2))),DATE(VALUE(LEFT(B4290,4)),VALUE(MID(B4290,6,2)),VALUE(RIGHT(B4290,2)))))</f>
        <v>45980</v>
      </c>
      <c r="N4290" s="16" t="n">
        <f aca="false">MONTH(M4290)</f>
        <v>11</v>
      </c>
      <c r="O4290" s="16" t="str">
        <f aca="false">PROPER(TRIM(H4290))</f>
        <v>Mumbai</v>
      </c>
      <c r="P4290" s="16" t="str">
        <f aca="false">IFERROR(VLOOKUP(O4290,city_map!$A$2:$B$6,2,FALSE()),O4290)</f>
        <v>Mumbai</v>
      </c>
      <c r="Q4290" s="16" t="n">
        <f aca="false">IF(ISNUMBER(F4290),F4290,VALUE(SUBSTITUTE(SUBSTITUTE(F4290,"₹",""),",","")))</f>
        <v>18076</v>
      </c>
      <c r="R4290" s="16" t="n">
        <f aca="false">IF(E4290=99,1,E4290)</f>
        <v>2</v>
      </c>
      <c r="S4290" s="16" t="n">
        <f aca="false">IF(G4290="",0,G4290)</f>
        <v>0.25</v>
      </c>
      <c r="T4290" s="16" t="str">
        <f aca="false">IF(I4290="","Unknown",IF(I4290="upi","UPI",I4290))</f>
        <v>COD</v>
      </c>
      <c r="U4290" s="16" t="str">
        <f aca="false">IF(L4290="Yes","Y",IF(L4290="No","N",L4290))</f>
        <v>N</v>
      </c>
      <c r="V4290" s="19" t="n">
        <f aca="false">ROUND(R4290*Q4290*(1-S4290),2)</f>
        <v>27114</v>
      </c>
      <c r="W4290" s="16" t="str">
        <f aca="false">_xlfn.XLOOKUP(D4290,products!$A$2:$A$61,products!$C$2:$C$61,"Not found")</f>
        <v>Electronics</v>
      </c>
    </row>
    <row r="4291" customFormat="false" ht="15" hidden="false" customHeight="false" outlineLevel="0" collapsed="false">
      <c r="A4291" s="16" t="s">
        <v>5690</v>
      </c>
      <c r="B4291" s="16" t="s">
        <v>5683</v>
      </c>
      <c r="C4291" s="16" t="s">
        <v>2689</v>
      </c>
      <c r="D4291" s="16" t="s">
        <v>160</v>
      </c>
      <c r="E4291" s="16" t="n">
        <v>2</v>
      </c>
      <c r="F4291" s="16" t="n">
        <v>1795</v>
      </c>
      <c r="G4291" s="16" t="n">
        <v>0.15</v>
      </c>
      <c r="H4291" s="16" t="s">
        <v>39</v>
      </c>
      <c r="I4291" s="16" t="s">
        <v>60</v>
      </c>
      <c r="J4291" s="16" t="n">
        <v>3</v>
      </c>
      <c r="K4291" s="16" t="n">
        <v>3</v>
      </c>
      <c r="L4291" s="16" t="s">
        <v>57</v>
      </c>
      <c r="M4291" s="18" t="n">
        <f aca="false">IF(ISNUMBER(B4291),B4291,IF(MID(B4291,3,1)="-",DATE(VALUE(RIGHT(B4291,4)),VALUE(MID(B4291,4,2)),VALUE(LEFT(B4291,2))),DATE(VALUE(LEFT(B4291,4)),VALUE(MID(B4291,6,2)),VALUE(RIGHT(B4291,2)))))</f>
        <v>45980</v>
      </c>
      <c r="N4291" s="16" t="n">
        <f aca="false">MONTH(M4291)</f>
        <v>11</v>
      </c>
      <c r="O4291" s="16" t="str">
        <f aca="false">PROPER(TRIM(H4291))</f>
        <v>Delhi</v>
      </c>
      <c r="P4291" s="16" t="str">
        <f aca="false">IFERROR(VLOOKUP(O4291,city_map!$A$2:$B$6,2,FALSE()),O4291)</f>
        <v>Delhi</v>
      </c>
      <c r="Q4291" s="16" t="n">
        <f aca="false">IF(ISNUMBER(F4291),F4291,VALUE(SUBSTITUTE(SUBSTITUTE(F4291,"₹",""),",","")))</f>
        <v>1795</v>
      </c>
      <c r="R4291" s="16" t="n">
        <f aca="false">IF(E4291=99,1,E4291)</f>
        <v>2</v>
      </c>
      <c r="S4291" s="16" t="n">
        <f aca="false">IF(G4291="",0,G4291)</f>
        <v>0.15</v>
      </c>
      <c r="T4291" s="16" t="str">
        <f aca="false">IF(I4291="","Unknown",IF(I4291="upi","UPI",I4291))</f>
        <v>UPI</v>
      </c>
      <c r="U4291" s="16" t="str">
        <f aca="false">IF(L4291="Yes","Y",IF(L4291="No","N",L4291))</f>
        <v>Y</v>
      </c>
      <c r="V4291" s="19" t="n">
        <f aca="false">ROUND(R4291*Q4291*(1-S4291),2)</f>
        <v>3051.5</v>
      </c>
      <c r="W4291" s="16" t="str">
        <f aca="false">_xlfn.XLOOKUP(D4291,products!$A$2:$A$61,products!$C$2:$C$61,"Not found")</f>
        <v>Fashion</v>
      </c>
    </row>
    <row r="4292" customFormat="false" ht="15" hidden="false" customHeight="false" outlineLevel="0" collapsed="false">
      <c r="A4292" s="16" t="s">
        <v>5691</v>
      </c>
      <c r="B4292" s="16" t="s">
        <v>5683</v>
      </c>
      <c r="C4292" s="16" t="s">
        <v>680</v>
      </c>
      <c r="D4292" s="16" t="s">
        <v>219</v>
      </c>
      <c r="E4292" s="16" t="n">
        <v>4</v>
      </c>
      <c r="F4292" s="16" t="n">
        <v>1337</v>
      </c>
      <c r="G4292" s="16" t="n">
        <v>0.3</v>
      </c>
      <c r="H4292" s="16" t="s">
        <v>70</v>
      </c>
      <c r="I4292" s="16" t="s">
        <v>60</v>
      </c>
      <c r="J4292" s="16" t="n">
        <v>7</v>
      </c>
      <c r="K4292" s="16" t="n">
        <v>4</v>
      </c>
      <c r="L4292" s="16" t="s">
        <v>41</v>
      </c>
      <c r="M4292" s="18" t="n">
        <f aca="false">IF(ISNUMBER(B4292),B4292,IF(MID(B4292,3,1)="-",DATE(VALUE(RIGHT(B4292,4)),VALUE(MID(B4292,4,2)),VALUE(LEFT(B4292,2))),DATE(VALUE(LEFT(B4292,4)),VALUE(MID(B4292,6,2)),VALUE(RIGHT(B4292,2)))))</f>
        <v>45980</v>
      </c>
      <c r="N4292" s="16" t="n">
        <f aca="false">MONTH(M4292)</f>
        <v>11</v>
      </c>
      <c r="O4292" s="16" t="str">
        <f aca="false">PROPER(TRIM(H4292))</f>
        <v>Pune</v>
      </c>
      <c r="P4292" s="16" t="str">
        <f aca="false">IFERROR(VLOOKUP(O4292,city_map!$A$2:$B$6,2,FALSE()),O4292)</f>
        <v>Pune</v>
      </c>
      <c r="Q4292" s="16" t="n">
        <f aca="false">IF(ISNUMBER(F4292),F4292,VALUE(SUBSTITUTE(SUBSTITUTE(F4292,"₹",""),",","")))</f>
        <v>1337</v>
      </c>
      <c r="R4292" s="16" t="n">
        <f aca="false">IF(E4292=99,1,E4292)</f>
        <v>4</v>
      </c>
      <c r="S4292" s="16" t="n">
        <f aca="false">IF(G4292="",0,G4292)</f>
        <v>0.3</v>
      </c>
      <c r="T4292" s="16" t="str">
        <f aca="false">IF(I4292="","Unknown",IF(I4292="upi","UPI",I4292))</f>
        <v>UPI</v>
      </c>
      <c r="U4292" s="16" t="str">
        <f aca="false">IF(L4292="Yes","Y",IF(L4292="No","N",L4292))</f>
        <v>N</v>
      </c>
      <c r="V4292" s="19" t="n">
        <f aca="false">ROUND(R4292*Q4292*(1-S4292),2)</f>
        <v>3743.6</v>
      </c>
      <c r="W4292" s="16" t="str">
        <f aca="false">_xlfn.XLOOKUP(D4292,products!$A$2:$A$61,products!$C$2:$C$61,"Not found")</f>
        <v>Electronics</v>
      </c>
    </row>
    <row r="4293" customFormat="false" ht="15" hidden="false" customHeight="false" outlineLevel="0" collapsed="false">
      <c r="A4293" s="16" t="s">
        <v>5692</v>
      </c>
      <c r="B4293" s="16" t="s">
        <v>5683</v>
      </c>
      <c r="C4293" s="16" t="s">
        <v>353</v>
      </c>
      <c r="D4293" s="16" t="s">
        <v>108</v>
      </c>
      <c r="E4293" s="16" t="n">
        <v>2</v>
      </c>
      <c r="F4293" s="16" t="n">
        <v>3660</v>
      </c>
      <c r="G4293" s="16" t="n">
        <v>0.3</v>
      </c>
      <c r="H4293" s="16" t="s">
        <v>39</v>
      </c>
      <c r="I4293" s="16"/>
      <c r="J4293" s="16" t="n">
        <v>6</v>
      </c>
      <c r="K4293" s="16" t="n">
        <v>3</v>
      </c>
      <c r="L4293" s="16" t="s">
        <v>41</v>
      </c>
      <c r="M4293" s="18" t="n">
        <f aca="false">IF(ISNUMBER(B4293),B4293,IF(MID(B4293,3,1)="-",DATE(VALUE(RIGHT(B4293,4)),VALUE(MID(B4293,4,2)),VALUE(LEFT(B4293,2))),DATE(VALUE(LEFT(B4293,4)),VALUE(MID(B4293,6,2)),VALUE(RIGHT(B4293,2)))))</f>
        <v>45980</v>
      </c>
      <c r="N4293" s="16" t="n">
        <f aca="false">MONTH(M4293)</f>
        <v>11</v>
      </c>
      <c r="O4293" s="16" t="str">
        <f aca="false">PROPER(TRIM(H4293))</f>
        <v>Delhi</v>
      </c>
      <c r="P4293" s="16" t="str">
        <f aca="false">IFERROR(VLOOKUP(O4293,city_map!$A$2:$B$6,2,FALSE()),O4293)</f>
        <v>Delhi</v>
      </c>
      <c r="Q4293" s="16" t="n">
        <f aca="false">IF(ISNUMBER(F4293),F4293,VALUE(SUBSTITUTE(SUBSTITUTE(F4293,"₹",""),",","")))</f>
        <v>3660</v>
      </c>
      <c r="R4293" s="16" t="n">
        <f aca="false">IF(E4293=99,1,E4293)</f>
        <v>2</v>
      </c>
      <c r="S4293" s="16" t="n">
        <f aca="false">IF(G4293="",0,G4293)</f>
        <v>0.3</v>
      </c>
      <c r="T4293" s="16" t="str">
        <f aca="false">IF(I4293="","Unknown",IF(I4293="upi","UPI",I4293))</f>
        <v>Unknown</v>
      </c>
      <c r="U4293" s="16" t="str">
        <f aca="false">IF(L4293="Yes","Y",IF(L4293="No","N",L4293))</f>
        <v>N</v>
      </c>
      <c r="V4293" s="19" t="n">
        <f aca="false">ROUND(R4293*Q4293*(1-S4293),2)</f>
        <v>5124</v>
      </c>
      <c r="W4293" s="16" t="str">
        <f aca="false">_xlfn.XLOOKUP(D4293,products!$A$2:$A$61,products!$C$2:$C$61,"Not found")</f>
        <v>Electronics</v>
      </c>
    </row>
    <row r="4294" customFormat="false" ht="15" hidden="false" customHeight="false" outlineLevel="0" collapsed="false">
      <c r="A4294" s="16" t="s">
        <v>5693</v>
      </c>
      <c r="B4294" s="16" t="s">
        <v>5683</v>
      </c>
      <c r="C4294" s="16" t="s">
        <v>3941</v>
      </c>
      <c r="D4294" s="16" t="s">
        <v>660</v>
      </c>
      <c r="E4294" s="16" t="n">
        <v>3</v>
      </c>
      <c r="F4294" s="16" t="n">
        <v>1868</v>
      </c>
      <c r="G4294" s="16" t="n">
        <v>0.25</v>
      </c>
      <c r="H4294" s="16" t="s">
        <v>81</v>
      </c>
      <c r="I4294" s="16" t="s">
        <v>40</v>
      </c>
      <c r="J4294" s="16" t="n">
        <v>4</v>
      </c>
      <c r="K4294" s="16" t="n">
        <v>4</v>
      </c>
      <c r="L4294" s="16" t="s">
        <v>41</v>
      </c>
      <c r="M4294" s="18" t="n">
        <f aca="false">IF(ISNUMBER(B4294),B4294,IF(MID(B4294,3,1)="-",DATE(VALUE(RIGHT(B4294,4)),VALUE(MID(B4294,4,2)),VALUE(LEFT(B4294,2))),DATE(VALUE(LEFT(B4294,4)),VALUE(MID(B4294,6,2)),VALUE(RIGHT(B4294,2)))))</f>
        <v>45980</v>
      </c>
      <c r="N4294" s="16" t="n">
        <f aca="false">MONTH(M4294)</f>
        <v>11</v>
      </c>
      <c r="O4294" s="16" t="str">
        <f aca="false">PROPER(TRIM(H4294))</f>
        <v>Hyderabad</v>
      </c>
      <c r="P4294" s="16" t="str">
        <f aca="false">IFERROR(VLOOKUP(O4294,city_map!$A$2:$B$6,2,FALSE()),O4294)</f>
        <v>Hyderabad</v>
      </c>
      <c r="Q4294" s="16" t="n">
        <f aca="false">IF(ISNUMBER(F4294),F4294,VALUE(SUBSTITUTE(SUBSTITUTE(F4294,"₹",""),",","")))</f>
        <v>1868</v>
      </c>
      <c r="R4294" s="16" t="n">
        <f aca="false">IF(E4294=99,1,E4294)</f>
        <v>3</v>
      </c>
      <c r="S4294" s="16" t="n">
        <f aca="false">IF(G4294="",0,G4294)</f>
        <v>0.25</v>
      </c>
      <c r="T4294" s="16" t="str">
        <f aca="false">IF(I4294="","Unknown",IF(I4294="upi","UPI",I4294))</f>
        <v>COD</v>
      </c>
      <c r="U4294" s="16" t="str">
        <f aca="false">IF(L4294="Yes","Y",IF(L4294="No","N",L4294))</f>
        <v>N</v>
      </c>
      <c r="V4294" s="19" t="n">
        <f aca="false">ROUND(R4294*Q4294*(1-S4294),2)</f>
        <v>4203</v>
      </c>
      <c r="W4294" s="16" t="str">
        <f aca="false">_xlfn.XLOOKUP(D4294,products!$A$2:$A$61,products!$C$2:$C$61,"Not found")</f>
        <v>Beauty</v>
      </c>
    </row>
    <row r="4295" customFormat="false" ht="15" hidden="false" customHeight="false" outlineLevel="0" collapsed="false">
      <c r="A4295" s="16" t="s">
        <v>5694</v>
      </c>
      <c r="B4295" s="16" t="s">
        <v>5683</v>
      </c>
      <c r="C4295" s="16" t="s">
        <v>4920</v>
      </c>
      <c r="D4295" s="16" t="s">
        <v>219</v>
      </c>
      <c r="E4295" s="16" t="n">
        <v>2</v>
      </c>
      <c r="F4295" s="16" t="n">
        <v>1283</v>
      </c>
      <c r="G4295" s="16" t="n">
        <v>0.1</v>
      </c>
      <c r="H4295" s="16" t="s">
        <v>208</v>
      </c>
      <c r="I4295" s="16" t="s">
        <v>60</v>
      </c>
      <c r="J4295" s="16" t="n">
        <v>7</v>
      </c>
      <c r="K4295" s="16" t="n">
        <v>4</v>
      </c>
      <c r="L4295" s="16" t="s">
        <v>41</v>
      </c>
      <c r="M4295" s="18" t="n">
        <f aca="false">IF(ISNUMBER(B4295),B4295,IF(MID(B4295,3,1)="-",DATE(VALUE(RIGHT(B4295,4)),VALUE(MID(B4295,4,2)),VALUE(LEFT(B4295,2))),DATE(VALUE(LEFT(B4295,4)),VALUE(MID(B4295,6,2)),VALUE(RIGHT(B4295,2)))))</f>
        <v>45980</v>
      </c>
      <c r="N4295" s="16" t="n">
        <f aca="false">MONTH(M4295)</f>
        <v>11</v>
      </c>
      <c r="O4295" s="16" t="str">
        <f aca="false">PROPER(TRIM(H4295))</f>
        <v>Jaipur</v>
      </c>
      <c r="P4295" s="16" t="str">
        <f aca="false">IFERROR(VLOOKUP(O4295,city_map!$A$2:$B$6,2,FALSE()),O4295)</f>
        <v>Jaipur</v>
      </c>
      <c r="Q4295" s="16" t="n">
        <f aca="false">IF(ISNUMBER(F4295),F4295,VALUE(SUBSTITUTE(SUBSTITUTE(F4295,"₹",""),",","")))</f>
        <v>1283</v>
      </c>
      <c r="R4295" s="16" t="n">
        <f aca="false">IF(E4295=99,1,E4295)</f>
        <v>2</v>
      </c>
      <c r="S4295" s="16" t="n">
        <f aca="false">IF(G4295="",0,G4295)</f>
        <v>0.1</v>
      </c>
      <c r="T4295" s="16" t="str">
        <f aca="false">IF(I4295="","Unknown",IF(I4295="upi","UPI",I4295))</f>
        <v>UPI</v>
      </c>
      <c r="U4295" s="16" t="str">
        <f aca="false">IF(L4295="Yes","Y",IF(L4295="No","N",L4295))</f>
        <v>N</v>
      </c>
      <c r="V4295" s="19" t="n">
        <f aca="false">ROUND(R4295*Q4295*(1-S4295),2)</f>
        <v>2309.4</v>
      </c>
      <c r="W4295" s="16" t="str">
        <f aca="false">_xlfn.XLOOKUP(D4295,products!$A$2:$A$61,products!$C$2:$C$61,"Not found")</f>
        <v>Electronics</v>
      </c>
    </row>
    <row r="4296" customFormat="false" ht="15" hidden="false" customHeight="false" outlineLevel="0" collapsed="false">
      <c r="A4296" s="16" t="s">
        <v>5695</v>
      </c>
      <c r="B4296" s="16" t="s">
        <v>5683</v>
      </c>
      <c r="C4296" s="16" t="s">
        <v>3069</v>
      </c>
      <c r="D4296" s="16" t="s">
        <v>300</v>
      </c>
      <c r="E4296" s="16" t="n">
        <v>1</v>
      </c>
      <c r="F4296" s="16" t="n">
        <v>2414</v>
      </c>
      <c r="G4296" s="16" t="n">
        <v>0.1</v>
      </c>
      <c r="H4296" s="16" t="s">
        <v>89</v>
      </c>
      <c r="I4296" s="16" t="s">
        <v>60</v>
      </c>
      <c r="J4296" s="16" t="n">
        <v>3</v>
      </c>
      <c r="K4296" s="16" t="n">
        <v>4</v>
      </c>
      <c r="L4296" s="16" t="s">
        <v>41</v>
      </c>
      <c r="M4296" s="18" t="n">
        <f aca="false">IF(ISNUMBER(B4296),B4296,IF(MID(B4296,3,1)="-",DATE(VALUE(RIGHT(B4296,4)),VALUE(MID(B4296,4,2)),VALUE(LEFT(B4296,2))),DATE(VALUE(LEFT(B4296,4)),VALUE(MID(B4296,6,2)),VALUE(RIGHT(B4296,2)))))</f>
        <v>45980</v>
      </c>
      <c r="N4296" s="16" t="n">
        <f aca="false">MONTH(M4296)</f>
        <v>11</v>
      </c>
      <c r="O4296" s="16" t="str">
        <f aca="false">PROPER(TRIM(H4296))</f>
        <v>Ahmedabad</v>
      </c>
      <c r="P4296" s="16" t="str">
        <f aca="false">IFERROR(VLOOKUP(O4296,city_map!$A$2:$B$6,2,FALSE()),O4296)</f>
        <v>Ahmedabad</v>
      </c>
      <c r="Q4296" s="16" t="n">
        <f aca="false">IF(ISNUMBER(F4296),F4296,VALUE(SUBSTITUTE(SUBSTITUTE(F4296,"₹",""),",","")))</f>
        <v>2414</v>
      </c>
      <c r="R4296" s="16" t="n">
        <f aca="false">IF(E4296=99,1,E4296)</f>
        <v>1</v>
      </c>
      <c r="S4296" s="16" t="n">
        <f aca="false">IF(G4296="",0,G4296)</f>
        <v>0.1</v>
      </c>
      <c r="T4296" s="16" t="str">
        <f aca="false">IF(I4296="","Unknown",IF(I4296="upi","UPI",I4296))</f>
        <v>UPI</v>
      </c>
      <c r="U4296" s="16" t="str">
        <f aca="false">IF(L4296="Yes","Y",IF(L4296="No","N",L4296))</f>
        <v>N</v>
      </c>
      <c r="V4296" s="19" t="n">
        <f aca="false">ROUND(R4296*Q4296*(1-S4296),2)</f>
        <v>2172.6</v>
      </c>
      <c r="W4296" s="16" t="str">
        <f aca="false">_xlfn.XLOOKUP(D4296,products!$A$2:$A$61,products!$C$2:$C$61,"Not found")</f>
        <v>Home</v>
      </c>
    </row>
    <row r="4297" customFormat="false" ht="15" hidden="false" customHeight="false" outlineLevel="0" collapsed="false">
      <c r="A4297" s="16" t="s">
        <v>5696</v>
      </c>
      <c r="B4297" s="16" t="s">
        <v>5683</v>
      </c>
      <c r="C4297" s="16" t="s">
        <v>1205</v>
      </c>
      <c r="D4297" s="16" t="s">
        <v>660</v>
      </c>
      <c r="E4297" s="16" t="n">
        <v>3</v>
      </c>
      <c r="F4297" s="16" t="n">
        <v>1756</v>
      </c>
      <c r="G4297" s="16" t="n">
        <v>0.1</v>
      </c>
      <c r="H4297" s="16" t="s">
        <v>130</v>
      </c>
      <c r="I4297" s="16" t="s">
        <v>60</v>
      </c>
      <c r="J4297" s="16" t="n">
        <v>6</v>
      </c>
      <c r="K4297" s="16" t="n">
        <v>5</v>
      </c>
      <c r="L4297" s="16" t="s">
        <v>41</v>
      </c>
      <c r="M4297" s="18" t="n">
        <f aca="false">IF(ISNUMBER(B4297),B4297,IF(MID(B4297,3,1)="-",DATE(VALUE(RIGHT(B4297,4)),VALUE(MID(B4297,4,2)),VALUE(LEFT(B4297,2))),DATE(VALUE(LEFT(B4297,4)),VALUE(MID(B4297,6,2)),VALUE(RIGHT(B4297,2)))))</f>
        <v>45980</v>
      </c>
      <c r="N4297" s="16" t="n">
        <f aca="false">MONTH(M4297)</f>
        <v>11</v>
      </c>
      <c r="O4297" s="16" t="str">
        <f aca="false">PROPER(TRIM(H4297))</f>
        <v>Bengaluru</v>
      </c>
      <c r="P4297" s="16" t="str">
        <f aca="false">IFERROR(VLOOKUP(O4297,city_map!$A$2:$B$6,2,FALSE()),O4297)</f>
        <v>Bengaluru</v>
      </c>
      <c r="Q4297" s="16" t="n">
        <f aca="false">IF(ISNUMBER(F4297),F4297,VALUE(SUBSTITUTE(SUBSTITUTE(F4297,"₹",""),",","")))</f>
        <v>1756</v>
      </c>
      <c r="R4297" s="16" t="n">
        <f aca="false">IF(E4297=99,1,E4297)</f>
        <v>3</v>
      </c>
      <c r="S4297" s="16" t="n">
        <f aca="false">IF(G4297="",0,G4297)</f>
        <v>0.1</v>
      </c>
      <c r="T4297" s="16" t="str">
        <f aca="false">IF(I4297="","Unknown",IF(I4297="upi","UPI",I4297))</f>
        <v>UPI</v>
      </c>
      <c r="U4297" s="16" t="str">
        <f aca="false">IF(L4297="Yes","Y",IF(L4297="No","N",L4297))</f>
        <v>N</v>
      </c>
      <c r="V4297" s="19" t="n">
        <f aca="false">ROUND(R4297*Q4297*(1-S4297),2)</f>
        <v>4741.2</v>
      </c>
      <c r="W4297" s="16" t="str">
        <f aca="false">_xlfn.XLOOKUP(D4297,products!$A$2:$A$61,products!$C$2:$C$61,"Not found")</f>
        <v>Beauty</v>
      </c>
    </row>
    <row r="4298" customFormat="false" ht="15" hidden="false" customHeight="false" outlineLevel="0" collapsed="false">
      <c r="A4298" s="16" t="s">
        <v>5697</v>
      </c>
      <c r="B4298" s="16" t="s">
        <v>5683</v>
      </c>
      <c r="C4298" s="16" t="s">
        <v>1738</v>
      </c>
      <c r="D4298" s="16" t="s">
        <v>99</v>
      </c>
      <c r="E4298" s="16" t="n">
        <v>3</v>
      </c>
      <c r="F4298" s="16" t="n">
        <v>731</v>
      </c>
      <c r="G4298" s="16" t="n">
        <v>0.3</v>
      </c>
      <c r="H4298" s="16" t="s">
        <v>112</v>
      </c>
      <c r="I4298" s="16" t="s">
        <v>71</v>
      </c>
      <c r="J4298" s="16" t="n">
        <v>4</v>
      </c>
      <c r="K4298" s="16" t="n">
        <v>4</v>
      </c>
      <c r="L4298" s="16" t="s">
        <v>41</v>
      </c>
      <c r="M4298" s="18" t="n">
        <f aca="false">IF(ISNUMBER(B4298),B4298,IF(MID(B4298,3,1)="-",DATE(VALUE(RIGHT(B4298,4)),VALUE(MID(B4298,4,2)),VALUE(LEFT(B4298,2))),DATE(VALUE(LEFT(B4298,4)),VALUE(MID(B4298,6,2)),VALUE(RIGHT(B4298,2)))))</f>
        <v>45980</v>
      </c>
      <c r="N4298" s="16" t="n">
        <f aca="false">MONTH(M4298)</f>
        <v>11</v>
      </c>
      <c r="O4298" s="16" t="str">
        <f aca="false">PROPER(TRIM(H4298))</f>
        <v>Mumbai</v>
      </c>
      <c r="P4298" s="16" t="str">
        <f aca="false">IFERROR(VLOOKUP(O4298,city_map!$A$2:$B$6,2,FALSE()),O4298)</f>
        <v>Mumbai</v>
      </c>
      <c r="Q4298" s="16" t="n">
        <f aca="false">IF(ISNUMBER(F4298),F4298,VALUE(SUBSTITUTE(SUBSTITUTE(F4298,"₹",""),",","")))</f>
        <v>731</v>
      </c>
      <c r="R4298" s="16" t="n">
        <f aca="false">IF(E4298=99,1,E4298)</f>
        <v>3</v>
      </c>
      <c r="S4298" s="16" t="n">
        <f aca="false">IF(G4298="",0,G4298)</f>
        <v>0.3</v>
      </c>
      <c r="T4298" s="16" t="str">
        <f aca="false">IF(I4298="","Unknown",IF(I4298="upi","UPI",I4298))</f>
        <v>Credit Card</v>
      </c>
      <c r="U4298" s="16" t="str">
        <f aca="false">IF(L4298="Yes","Y",IF(L4298="No","N",L4298))</f>
        <v>N</v>
      </c>
      <c r="V4298" s="19" t="n">
        <f aca="false">ROUND(R4298*Q4298*(1-S4298),2)</f>
        <v>1535.1</v>
      </c>
      <c r="W4298" s="16" t="str">
        <f aca="false">_xlfn.XLOOKUP(D4298,products!$A$2:$A$61,products!$C$2:$C$61,"Not found")</f>
        <v>Fashion</v>
      </c>
    </row>
    <row r="4299" customFormat="false" ht="15" hidden="false" customHeight="false" outlineLevel="0" collapsed="false">
      <c r="A4299" s="16" t="s">
        <v>5698</v>
      </c>
      <c r="B4299" s="16" t="s">
        <v>5683</v>
      </c>
      <c r="C4299" s="16" t="s">
        <v>1048</v>
      </c>
      <c r="D4299" s="16" t="s">
        <v>84</v>
      </c>
      <c r="E4299" s="16" t="n">
        <v>2</v>
      </c>
      <c r="F4299" s="16" t="n">
        <v>241</v>
      </c>
      <c r="G4299" s="16" t="n">
        <v>0.1</v>
      </c>
      <c r="H4299" s="16" t="s">
        <v>130</v>
      </c>
      <c r="I4299" s="16" t="s">
        <v>47</v>
      </c>
      <c r="J4299" s="16" t="n">
        <v>6</v>
      </c>
      <c r="K4299" s="16" t="n">
        <v>4</v>
      </c>
      <c r="L4299" s="16" t="s">
        <v>41</v>
      </c>
      <c r="M4299" s="18" t="n">
        <f aca="false">IF(ISNUMBER(B4299),B4299,IF(MID(B4299,3,1)="-",DATE(VALUE(RIGHT(B4299,4)),VALUE(MID(B4299,4,2)),VALUE(LEFT(B4299,2))),DATE(VALUE(LEFT(B4299,4)),VALUE(MID(B4299,6,2)),VALUE(RIGHT(B4299,2)))))</f>
        <v>45980</v>
      </c>
      <c r="N4299" s="16" t="n">
        <f aca="false">MONTH(M4299)</f>
        <v>11</v>
      </c>
      <c r="O4299" s="16" t="str">
        <f aca="false">PROPER(TRIM(H4299))</f>
        <v>Bengaluru</v>
      </c>
      <c r="P4299" s="16" t="str">
        <f aca="false">IFERROR(VLOOKUP(O4299,city_map!$A$2:$B$6,2,FALSE()),O4299)</f>
        <v>Bengaluru</v>
      </c>
      <c r="Q4299" s="16" t="n">
        <f aca="false">IF(ISNUMBER(F4299),F4299,VALUE(SUBSTITUTE(SUBSTITUTE(F4299,"₹",""),",","")))</f>
        <v>241</v>
      </c>
      <c r="R4299" s="16" t="n">
        <f aca="false">IF(E4299=99,1,E4299)</f>
        <v>2</v>
      </c>
      <c r="S4299" s="16" t="n">
        <f aca="false">IF(G4299="",0,G4299)</f>
        <v>0.1</v>
      </c>
      <c r="T4299" s="16" t="str">
        <f aca="false">IF(I4299="","Unknown",IF(I4299="upi","UPI",I4299))</f>
        <v>Debit Card</v>
      </c>
      <c r="U4299" s="16" t="str">
        <f aca="false">IF(L4299="Yes","Y",IF(L4299="No","N",L4299))</f>
        <v>N</v>
      </c>
      <c r="V4299" s="19" t="n">
        <f aca="false">ROUND(R4299*Q4299*(1-S4299),2)</f>
        <v>433.8</v>
      </c>
      <c r="W4299" s="16" t="str">
        <f aca="false">_xlfn.XLOOKUP(D4299,products!$A$2:$A$61,products!$C$2:$C$61,"Not found")</f>
        <v>Beauty</v>
      </c>
    </row>
    <row r="4300" customFormat="false" ht="15" hidden="false" customHeight="false" outlineLevel="0" collapsed="false">
      <c r="A4300" s="16" t="s">
        <v>5699</v>
      </c>
      <c r="B4300" s="16" t="s">
        <v>5683</v>
      </c>
      <c r="C4300" s="16" t="s">
        <v>340</v>
      </c>
      <c r="D4300" s="16" t="s">
        <v>341</v>
      </c>
      <c r="E4300" s="16" t="n">
        <v>1</v>
      </c>
      <c r="F4300" s="16" t="n">
        <v>1056</v>
      </c>
      <c r="G4300" s="16" t="n">
        <v>0.3</v>
      </c>
      <c r="H4300" s="16" t="s">
        <v>81</v>
      </c>
      <c r="I4300" s="16" t="s">
        <v>40</v>
      </c>
      <c r="J4300" s="16" t="n">
        <v>5</v>
      </c>
      <c r="K4300" s="16" t="n">
        <v>2</v>
      </c>
      <c r="L4300" s="16" t="s">
        <v>57</v>
      </c>
      <c r="M4300" s="18" t="n">
        <f aca="false">IF(ISNUMBER(B4300),B4300,IF(MID(B4300,3,1)="-",DATE(VALUE(RIGHT(B4300,4)),VALUE(MID(B4300,4,2)),VALUE(LEFT(B4300,2))),DATE(VALUE(LEFT(B4300,4)),VALUE(MID(B4300,6,2)),VALUE(RIGHT(B4300,2)))))</f>
        <v>45980</v>
      </c>
      <c r="N4300" s="16" t="n">
        <f aca="false">MONTH(M4300)</f>
        <v>11</v>
      </c>
      <c r="O4300" s="16" t="str">
        <f aca="false">PROPER(TRIM(H4300))</f>
        <v>Hyderabad</v>
      </c>
      <c r="P4300" s="16" t="str">
        <f aca="false">IFERROR(VLOOKUP(O4300,city_map!$A$2:$B$6,2,FALSE()),O4300)</f>
        <v>Hyderabad</v>
      </c>
      <c r="Q4300" s="16" t="n">
        <f aca="false">IF(ISNUMBER(F4300),F4300,VALUE(SUBSTITUTE(SUBSTITUTE(F4300,"₹",""),",","")))</f>
        <v>1056</v>
      </c>
      <c r="R4300" s="16" t="n">
        <f aca="false">IF(E4300=99,1,E4300)</f>
        <v>1</v>
      </c>
      <c r="S4300" s="16" t="n">
        <f aca="false">IF(G4300="",0,G4300)</f>
        <v>0.3</v>
      </c>
      <c r="T4300" s="16" t="str">
        <f aca="false">IF(I4300="","Unknown",IF(I4300="upi","UPI",I4300))</f>
        <v>COD</v>
      </c>
      <c r="U4300" s="16" t="str">
        <f aca="false">IF(L4300="Yes","Y",IF(L4300="No","N",L4300))</f>
        <v>Y</v>
      </c>
      <c r="V4300" s="19" t="n">
        <f aca="false">ROUND(R4300*Q4300*(1-S4300),2)</f>
        <v>739.2</v>
      </c>
      <c r="W4300" s="16" t="str">
        <f aca="false">_xlfn.XLOOKUP(D4300,products!$A$2:$A$61,products!$C$2:$C$61,"Not found")</f>
        <v>Home</v>
      </c>
    </row>
    <row r="4301" customFormat="false" ht="15" hidden="false" customHeight="false" outlineLevel="0" collapsed="false">
      <c r="A4301" s="16" t="s">
        <v>5700</v>
      </c>
      <c r="B4301" s="16" t="s">
        <v>5683</v>
      </c>
      <c r="C4301" s="16" t="s">
        <v>678</v>
      </c>
      <c r="D4301" s="16" t="s">
        <v>133</v>
      </c>
      <c r="E4301" s="16" t="n">
        <v>2</v>
      </c>
      <c r="F4301" s="16" t="n">
        <v>608</v>
      </c>
      <c r="G4301" s="16" t="n">
        <v>0.1</v>
      </c>
      <c r="H4301" s="16" t="s">
        <v>81</v>
      </c>
      <c r="I4301" s="16" t="s">
        <v>60</v>
      </c>
      <c r="J4301" s="16" t="n">
        <v>5</v>
      </c>
      <c r="K4301" s="16" t="n">
        <v>3</v>
      </c>
      <c r="L4301" s="16" t="s">
        <v>57</v>
      </c>
      <c r="M4301" s="18" t="n">
        <f aca="false">IF(ISNUMBER(B4301),B4301,IF(MID(B4301,3,1)="-",DATE(VALUE(RIGHT(B4301,4)),VALUE(MID(B4301,4,2)),VALUE(LEFT(B4301,2))),DATE(VALUE(LEFT(B4301,4)),VALUE(MID(B4301,6,2)),VALUE(RIGHT(B4301,2)))))</f>
        <v>45980</v>
      </c>
      <c r="N4301" s="16" t="n">
        <f aca="false">MONTH(M4301)</f>
        <v>11</v>
      </c>
      <c r="O4301" s="16" t="str">
        <f aca="false">PROPER(TRIM(H4301))</f>
        <v>Hyderabad</v>
      </c>
      <c r="P4301" s="16" t="str">
        <f aca="false">IFERROR(VLOOKUP(O4301,city_map!$A$2:$B$6,2,FALSE()),O4301)</f>
        <v>Hyderabad</v>
      </c>
      <c r="Q4301" s="16" t="n">
        <f aca="false">IF(ISNUMBER(F4301),F4301,VALUE(SUBSTITUTE(SUBSTITUTE(F4301,"₹",""),",","")))</f>
        <v>608</v>
      </c>
      <c r="R4301" s="16" t="n">
        <f aca="false">IF(E4301=99,1,E4301)</f>
        <v>2</v>
      </c>
      <c r="S4301" s="16" t="n">
        <f aca="false">IF(G4301="",0,G4301)</f>
        <v>0.1</v>
      </c>
      <c r="T4301" s="16" t="str">
        <f aca="false">IF(I4301="","Unknown",IF(I4301="upi","UPI",I4301))</f>
        <v>UPI</v>
      </c>
      <c r="U4301" s="16" t="str">
        <f aca="false">IF(L4301="Yes","Y",IF(L4301="No","N",L4301))</f>
        <v>Y</v>
      </c>
      <c r="V4301" s="19" t="n">
        <f aca="false">ROUND(R4301*Q4301*(1-S4301),2)</f>
        <v>1094.4</v>
      </c>
      <c r="W4301" s="16" t="str">
        <f aca="false">_xlfn.XLOOKUP(D4301,products!$A$2:$A$61,products!$C$2:$C$61,"Not found")</f>
        <v>Books</v>
      </c>
    </row>
    <row r="4302" customFormat="false" ht="15" hidden="false" customHeight="false" outlineLevel="0" collapsed="false">
      <c r="A4302" s="16" t="s">
        <v>5701</v>
      </c>
      <c r="B4302" s="16" t="s">
        <v>5683</v>
      </c>
      <c r="C4302" s="16" t="s">
        <v>1990</v>
      </c>
      <c r="D4302" s="16" t="s">
        <v>55</v>
      </c>
      <c r="E4302" s="16" t="n">
        <v>2</v>
      </c>
      <c r="F4302" s="16" t="n">
        <v>1966</v>
      </c>
      <c r="G4302" s="16" t="n">
        <v>0.15</v>
      </c>
      <c r="H4302" s="16" t="s">
        <v>130</v>
      </c>
      <c r="I4302" s="16" t="s">
        <v>60</v>
      </c>
      <c r="J4302" s="16" t="n">
        <v>4</v>
      </c>
      <c r="K4302" s="16" t="n">
        <v>5</v>
      </c>
      <c r="L4302" s="16" t="s">
        <v>41</v>
      </c>
      <c r="M4302" s="18" t="n">
        <f aca="false">IF(ISNUMBER(B4302),B4302,IF(MID(B4302,3,1)="-",DATE(VALUE(RIGHT(B4302,4)),VALUE(MID(B4302,4,2)),VALUE(LEFT(B4302,2))),DATE(VALUE(LEFT(B4302,4)),VALUE(MID(B4302,6,2)),VALUE(RIGHT(B4302,2)))))</f>
        <v>45980</v>
      </c>
      <c r="N4302" s="16" t="n">
        <f aca="false">MONTH(M4302)</f>
        <v>11</v>
      </c>
      <c r="O4302" s="16" t="str">
        <f aca="false">PROPER(TRIM(H4302))</f>
        <v>Bengaluru</v>
      </c>
      <c r="P4302" s="16" t="str">
        <f aca="false">IFERROR(VLOOKUP(O4302,city_map!$A$2:$B$6,2,FALSE()),O4302)</f>
        <v>Bengaluru</v>
      </c>
      <c r="Q4302" s="16" t="n">
        <f aca="false">IF(ISNUMBER(F4302),F4302,VALUE(SUBSTITUTE(SUBSTITUTE(F4302,"₹",""),",","")))</f>
        <v>1966</v>
      </c>
      <c r="R4302" s="16" t="n">
        <f aca="false">IF(E4302=99,1,E4302)</f>
        <v>2</v>
      </c>
      <c r="S4302" s="16" t="n">
        <f aca="false">IF(G4302="",0,G4302)</f>
        <v>0.15</v>
      </c>
      <c r="T4302" s="16" t="str">
        <f aca="false">IF(I4302="","Unknown",IF(I4302="upi","UPI",I4302))</f>
        <v>UPI</v>
      </c>
      <c r="U4302" s="16" t="str">
        <f aca="false">IF(L4302="Yes","Y",IF(L4302="No","N",L4302))</f>
        <v>N</v>
      </c>
      <c r="V4302" s="19" t="n">
        <f aca="false">ROUND(R4302*Q4302*(1-S4302),2)</f>
        <v>3342.2</v>
      </c>
      <c r="W4302" s="16" t="str">
        <f aca="false">_xlfn.XLOOKUP(D4302,products!$A$2:$A$61,products!$C$2:$C$61,"Not found")</f>
        <v>Home</v>
      </c>
    </row>
    <row r="4303" customFormat="false" ht="15" hidden="false" customHeight="false" outlineLevel="0" collapsed="false">
      <c r="A4303" s="16" t="s">
        <v>5702</v>
      </c>
      <c r="B4303" s="16" t="s">
        <v>5703</v>
      </c>
      <c r="C4303" s="16" t="s">
        <v>4030</v>
      </c>
      <c r="D4303" s="16" t="s">
        <v>660</v>
      </c>
      <c r="E4303" s="16" t="n">
        <v>4</v>
      </c>
      <c r="F4303" s="16" t="n">
        <v>1742</v>
      </c>
      <c r="G4303" s="16" t="n">
        <v>0.15</v>
      </c>
      <c r="H4303" s="16" t="s">
        <v>1899</v>
      </c>
      <c r="I4303" s="16" t="s">
        <v>60</v>
      </c>
      <c r="J4303" s="16" t="n">
        <v>5</v>
      </c>
      <c r="K4303" s="16" t="n">
        <v>4</v>
      </c>
      <c r="L4303" s="16" t="s">
        <v>41</v>
      </c>
      <c r="M4303" s="18" t="n">
        <f aca="false">IF(ISNUMBER(B4303),B4303,IF(MID(B4303,3,1)="-",DATE(VALUE(RIGHT(B4303,4)),VALUE(MID(B4303,4,2)),VALUE(LEFT(B4303,2))),DATE(VALUE(LEFT(B4303,4)),VALUE(MID(B4303,6,2)),VALUE(RIGHT(B4303,2)))))</f>
        <v>45981</v>
      </c>
      <c r="N4303" s="16" t="n">
        <f aca="false">MONTH(M4303)</f>
        <v>11</v>
      </c>
      <c r="O4303" s="16" t="str">
        <f aca="false">PROPER(TRIM(H4303))</f>
        <v>Bengaluru</v>
      </c>
      <c r="P4303" s="16" t="str">
        <f aca="false">IFERROR(VLOOKUP(O4303,city_map!$A$2:$B$6,2,FALSE()),O4303)</f>
        <v>Bengaluru</v>
      </c>
      <c r="Q4303" s="16" t="n">
        <f aca="false">IF(ISNUMBER(F4303),F4303,VALUE(SUBSTITUTE(SUBSTITUTE(F4303,"₹",""),",","")))</f>
        <v>1742</v>
      </c>
      <c r="R4303" s="16" t="n">
        <f aca="false">IF(E4303=99,1,E4303)</f>
        <v>4</v>
      </c>
      <c r="S4303" s="16" t="n">
        <f aca="false">IF(G4303="",0,G4303)</f>
        <v>0.15</v>
      </c>
      <c r="T4303" s="16" t="str">
        <f aca="false">IF(I4303="","Unknown",IF(I4303="upi","UPI",I4303))</f>
        <v>UPI</v>
      </c>
      <c r="U4303" s="16" t="str">
        <f aca="false">IF(L4303="Yes","Y",IF(L4303="No","N",L4303))</f>
        <v>N</v>
      </c>
      <c r="V4303" s="19" t="n">
        <f aca="false">ROUND(R4303*Q4303*(1-S4303),2)</f>
        <v>5922.8</v>
      </c>
      <c r="W4303" s="16" t="str">
        <f aca="false">_xlfn.XLOOKUP(D4303,products!$A$2:$A$61,products!$C$2:$C$61,"Not found")</f>
        <v>Beauty</v>
      </c>
    </row>
    <row r="4304" customFormat="false" ht="15" hidden="false" customHeight="false" outlineLevel="0" collapsed="false">
      <c r="A4304" s="16" t="s">
        <v>5704</v>
      </c>
      <c r="B4304" s="16" t="s">
        <v>5703</v>
      </c>
      <c r="C4304" s="16" t="s">
        <v>2997</v>
      </c>
      <c r="D4304" s="16" t="s">
        <v>66</v>
      </c>
      <c r="E4304" s="16" t="n">
        <v>2</v>
      </c>
      <c r="F4304" s="16" t="n">
        <v>15178</v>
      </c>
      <c r="G4304" s="16" t="n">
        <v>0.25</v>
      </c>
      <c r="H4304" s="16" t="s">
        <v>89</v>
      </c>
      <c r="I4304" s="16" t="s">
        <v>60</v>
      </c>
      <c r="J4304" s="16" t="n">
        <v>5</v>
      </c>
      <c r="K4304" s="16" t="n">
        <v>3</v>
      </c>
      <c r="L4304" s="16" t="s">
        <v>57</v>
      </c>
      <c r="M4304" s="18" t="n">
        <f aca="false">IF(ISNUMBER(B4304),B4304,IF(MID(B4304,3,1)="-",DATE(VALUE(RIGHT(B4304,4)),VALUE(MID(B4304,4,2)),VALUE(LEFT(B4304,2))),DATE(VALUE(LEFT(B4304,4)),VALUE(MID(B4304,6,2)),VALUE(RIGHT(B4304,2)))))</f>
        <v>45981</v>
      </c>
      <c r="N4304" s="16" t="n">
        <f aca="false">MONTH(M4304)</f>
        <v>11</v>
      </c>
      <c r="O4304" s="16" t="str">
        <f aca="false">PROPER(TRIM(H4304))</f>
        <v>Ahmedabad</v>
      </c>
      <c r="P4304" s="16" t="str">
        <f aca="false">IFERROR(VLOOKUP(O4304,city_map!$A$2:$B$6,2,FALSE()),O4304)</f>
        <v>Ahmedabad</v>
      </c>
      <c r="Q4304" s="16" t="n">
        <f aca="false">IF(ISNUMBER(F4304),F4304,VALUE(SUBSTITUTE(SUBSTITUTE(F4304,"₹",""),",","")))</f>
        <v>15178</v>
      </c>
      <c r="R4304" s="16" t="n">
        <f aca="false">IF(E4304=99,1,E4304)</f>
        <v>2</v>
      </c>
      <c r="S4304" s="16" t="n">
        <f aca="false">IF(G4304="",0,G4304)</f>
        <v>0.25</v>
      </c>
      <c r="T4304" s="16" t="str">
        <f aca="false">IF(I4304="","Unknown",IF(I4304="upi","UPI",I4304))</f>
        <v>UPI</v>
      </c>
      <c r="U4304" s="16" t="str">
        <f aca="false">IF(L4304="Yes","Y",IF(L4304="No","N",L4304))</f>
        <v>Y</v>
      </c>
      <c r="V4304" s="19" t="n">
        <f aca="false">ROUND(R4304*Q4304*(1-S4304),2)</f>
        <v>22767</v>
      </c>
      <c r="W4304" s="16" t="str">
        <f aca="false">_xlfn.XLOOKUP(D4304,products!$A$2:$A$61,products!$C$2:$C$61,"Not found")</f>
        <v>Electronics</v>
      </c>
    </row>
    <row r="4305" customFormat="false" ht="15" hidden="false" customHeight="false" outlineLevel="0" collapsed="false">
      <c r="A4305" s="16" t="s">
        <v>5705</v>
      </c>
      <c r="B4305" s="16" t="s">
        <v>5703</v>
      </c>
      <c r="C4305" s="16" t="s">
        <v>1055</v>
      </c>
      <c r="D4305" s="16" t="s">
        <v>225</v>
      </c>
      <c r="E4305" s="16" t="n">
        <v>2</v>
      </c>
      <c r="F4305" s="16" t="n">
        <v>406</v>
      </c>
      <c r="G4305" s="16" t="n">
        <v>0.4</v>
      </c>
      <c r="H4305" s="16" t="s">
        <v>112</v>
      </c>
      <c r="I4305" s="16" t="s">
        <v>60</v>
      </c>
      <c r="J4305" s="16" t="n">
        <v>3</v>
      </c>
      <c r="K4305" s="16" t="n">
        <v>5</v>
      </c>
      <c r="L4305" s="16" t="s">
        <v>41</v>
      </c>
      <c r="M4305" s="18" t="n">
        <f aca="false">IF(ISNUMBER(B4305),B4305,IF(MID(B4305,3,1)="-",DATE(VALUE(RIGHT(B4305,4)),VALUE(MID(B4305,4,2)),VALUE(LEFT(B4305,2))),DATE(VALUE(LEFT(B4305,4)),VALUE(MID(B4305,6,2)),VALUE(RIGHT(B4305,2)))))</f>
        <v>45981</v>
      </c>
      <c r="N4305" s="16" t="n">
        <f aca="false">MONTH(M4305)</f>
        <v>11</v>
      </c>
      <c r="O4305" s="16" t="str">
        <f aca="false">PROPER(TRIM(H4305))</f>
        <v>Mumbai</v>
      </c>
      <c r="P4305" s="16" t="str">
        <f aca="false">IFERROR(VLOOKUP(O4305,city_map!$A$2:$B$6,2,FALSE()),O4305)</f>
        <v>Mumbai</v>
      </c>
      <c r="Q4305" s="16" t="n">
        <f aca="false">IF(ISNUMBER(F4305),F4305,VALUE(SUBSTITUTE(SUBSTITUTE(F4305,"₹",""),",","")))</f>
        <v>406</v>
      </c>
      <c r="R4305" s="16" t="n">
        <f aca="false">IF(E4305=99,1,E4305)</f>
        <v>2</v>
      </c>
      <c r="S4305" s="16" t="n">
        <f aca="false">IF(G4305="",0,G4305)</f>
        <v>0.4</v>
      </c>
      <c r="T4305" s="16" t="str">
        <f aca="false">IF(I4305="","Unknown",IF(I4305="upi","UPI",I4305))</f>
        <v>UPI</v>
      </c>
      <c r="U4305" s="16" t="str">
        <f aca="false">IF(L4305="Yes","Y",IF(L4305="No","N",L4305))</f>
        <v>N</v>
      </c>
      <c r="V4305" s="19" t="n">
        <f aca="false">ROUND(R4305*Q4305*(1-S4305),2)</f>
        <v>487.2</v>
      </c>
      <c r="W4305" s="16" t="str">
        <f aca="false">_xlfn.XLOOKUP(D4305,products!$A$2:$A$61,products!$C$2:$C$61,"Not found")</f>
        <v>Books</v>
      </c>
    </row>
    <row r="4306" customFormat="false" ht="15" hidden="false" customHeight="false" outlineLevel="0" collapsed="false">
      <c r="A4306" s="16" t="s">
        <v>5706</v>
      </c>
      <c r="B4306" s="16" t="s">
        <v>5703</v>
      </c>
      <c r="C4306" s="16" t="s">
        <v>3498</v>
      </c>
      <c r="D4306" s="16" t="s">
        <v>88</v>
      </c>
      <c r="E4306" s="16" t="n">
        <v>2</v>
      </c>
      <c r="F4306" s="16" t="n">
        <v>3072</v>
      </c>
      <c r="G4306" s="16" t="n">
        <v>0.1</v>
      </c>
      <c r="H4306" s="16" t="s">
        <v>70</v>
      </c>
      <c r="I4306" s="16" t="s">
        <v>71</v>
      </c>
      <c r="J4306" s="16" t="n">
        <v>6</v>
      </c>
      <c r="K4306" s="16" t="n">
        <v>4</v>
      </c>
      <c r="L4306" s="16" t="s">
        <v>41</v>
      </c>
      <c r="M4306" s="18" t="n">
        <f aca="false">IF(ISNUMBER(B4306),B4306,IF(MID(B4306,3,1)="-",DATE(VALUE(RIGHT(B4306,4)),VALUE(MID(B4306,4,2)),VALUE(LEFT(B4306,2))),DATE(VALUE(LEFT(B4306,4)),VALUE(MID(B4306,6,2)),VALUE(RIGHT(B4306,2)))))</f>
        <v>45981</v>
      </c>
      <c r="N4306" s="16" t="n">
        <f aca="false">MONTH(M4306)</f>
        <v>11</v>
      </c>
      <c r="O4306" s="16" t="str">
        <f aca="false">PROPER(TRIM(H4306))</f>
        <v>Pune</v>
      </c>
      <c r="P4306" s="16" t="str">
        <f aca="false">IFERROR(VLOOKUP(O4306,city_map!$A$2:$B$6,2,FALSE()),O4306)</f>
        <v>Pune</v>
      </c>
      <c r="Q4306" s="16" t="n">
        <f aca="false">IF(ISNUMBER(F4306),F4306,VALUE(SUBSTITUTE(SUBSTITUTE(F4306,"₹",""),",","")))</f>
        <v>3072</v>
      </c>
      <c r="R4306" s="16" t="n">
        <f aca="false">IF(E4306=99,1,E4306)</f>
        <v>2</v>
      </c>
      <c r="S4306" s="16" t="n">
        <f aca="false">IF(G4306="",0,G4306)</f>
        <v>0.1</v>
      </c>
      <c r="T4306" s="16" t="str">
        <f aca="false">IF(I4306="","Unknown",IF(I4306="upi","UPI",I4306))</f>
        <v>Credit Card</v>
      </c>
      <c r="U4306" s="16" t="str">
        <f aca="false">IF(L4306="Yes","Y",IF(L4306="No","N",L4306))</f>
        <v>N</v>
      </c>
      <c r="V4306" s="19" t="n">
        <f aca="false">ROUND(R4306*Q4306*(1-S4306),2)</f>
        <v>5529.6</v>
      </c>
      <c r="W4306" s="16" t="str">
        <f aca="false">_xlfn.XLOOKUP(D4306,products!$A$2:$A$61,products!$C$2:$C$61,"Not found")</f>
        <v>Fashion</v>
      </c>
    </row>
    <row r="4307" customFormat="false" ht="15" hidden="false" customHeight="false" outlineLevel="0" collapsed="false">
      <c r="A4307" s="16" t="s">
        <v>5707</v>
      </c>
      <c r="B4307" s="16" t="s">
        <v>5703</v>
      </c>
      <c r="C4307" s="16" t="s">
        <v>848</v>
      </c>
      <c r="D4307" s="16" t="s">
        <v>393</v>
      </c>
      <c r="E4307" s="16" t="n">
        <v>2</v>
      </c>
      <c r="F4307" s="16" t="n">
        <v>521</v>
      </c>
      <c r="G4307" s="16" t="n">
        <v>0.4</v>
      </c>
      <c r="H4307" s="16" t="s">
        <v>67</v>
      </c>
      <c r="I4307" s="16" t="s">
        <v>40</v>
      </c>
      <c r="J4307" s="16" t="n">
        <v>5</v>
      </c>
      <c r="K4307" s="16" t="n">
        <v>3</v>
      </c>
      <c r="L4307" s="16" t="s">
        <v>57</v>
      </c>
      <c r="M4307" s="18" t="n">
        <f aca="false">IF(ISNUMBER(B4307),B4307,IF(MID(B4307,3,1)="-",DATE(VALUE(RIGHT(B4307,4)),VALUE(MID(B4307,4,2)),VALUE(LEFT(B4307,2))),DATE(VALUE(LEFT(B4307,4)),VALUE(MID(B4307,6,2)),VALUE(RIGHT(B4307,2)))))</f>
        <v>45981</v>
      </c>
      <c r="N4307" s="16" t="n">
        <f aca="false">MONTH(M4307)</f>
        <v>11</v>
      </c>
      <c r="O4307" s="16" t="str">
        <f aca="false">PROPER(TRIM(H4307))</f>
        <v>Kolkata</v>
      </c>
      <c r="P4307" s="16" t="str">
        <f aca="false">IFERROR(VLOOKUP(O4307,city_map!$A$2:$B$6,2,FALSE()),O4307)</f>
        <v>Kolkata</v>
      </c>
      <c r="Q4307" s="16" t="n">
        <f aca="false">IF(ISNUMBER(F4307),F4307,VALUE(SUBSTITUTE(SUBSTITUTE(F4307,"₹",""),",","")))</f>
        <v>521</v>
      </c>
      <c r="R4307" s="16" t="n">
        <f aca="false">IF(E4307=99,1,E4307)</f>
        <v>2</v>
      </c>
      <c r="S4307" s="16" t="n">
        <f aca="false">IF(G4307="",0,G4307)</f>
        <v>0.4</v>
      </c>
      <c r="T4307" s="16" t="str">
        <f aca="false">IF(I4307="","Unknown",IF(I4307="upi","UPI",I4307))</f>
        <v>COD</v>
      </c>
      <c r="U4307" s="16" t="str">
        <f aca="false">IF(L4307="Yes","Y",IF(L4307="No","N",L4307))</f>
        <v>Y</v>
      </c>
      <c r="V4307" s="19" t="n">
        <f aca="false">ROUND(R4307*Q4307*(1-S4307),2)</f>
        <v>625.2</v>
      </c>
      <c r="W4307" s="16" t="str">
        <f aca="false">_xlfn.XLOOKUP(D4307,products!$A$2:$A$61,products!$C$2:$C$61,"Not found")</f>
        <v>Fashion</v>
      </c>
    </row>
    <row r="4308" customFormat="false" ht="15" hidden="false" customHeight="false" outlineLevel="0" collapsed="false">
      <c r="A4308" s="16" t="s">
        <v>5708</v>
      </c>
      <c r="B4308" s="16" t="s">
        <v>5703</v>
      </c>
      <c r="C4308" s="16" t="s">
        <v>193</v>
      </c>
      <c r="D4308" s="16" t="s">
        <v>219</v>
      </c>
      <c r="E4308" s="16" t="n">
        <v>2</v>
      </c>
      <c r="F4308" s="16" t="n">
        <v>1334</v>
      </c>
      <c r="G4308" s="16" t="n">
        <v>0.25</v>
      </c>
      <c r="H4308" s="16" t="s">
        <v>39</v>
      </c>
      <c r="I4308" s="16" t="s">
        <v>60</v>
      </c>
      <c r="J4308" s="16" t="n">
        <v>7</v>
      </c>
      <c r="K4308" s="16" t="n">
        <v>4</v>
      </c>
      <c r="L4308" s="16" t="s">
        <v>41</v>
      </c>
      <c r="M4308" s="18" t="n">
        <f aca="false">IF(ISNUMBER(B4308),B4308,IF(MID(B4308,3,1)="-",DATE(VALUE(RIGHT(B4308,4)),VALUE(MID(B4308,4,2)),VALUE(LEFT(B4308,2))),DATE(VALUE(LEFT(B4308,4)),VALUE(MID(B4308,6,2)),VALUE(RIGHT(B4308,2)))))</f>
        <v>45981</v>
      </c>
      <c r="N4308" s="16" t="n">
        <f aca="false">MONTH(M4308)</f>
        <v>11</v>
      </c>
      <c r="O4308" s="16" t="str">
        <f aca="false">PROPER(TRIM(H4308))</f>
        <v>Delhi</v>
      </c>
      <c r="P4308" s="16" t="str">
        <f aca="false">IFERROR(VLOOKUP(O4308,city_map!$A$2:$B$6,2,FALSE()),O4308)</f>
        <v>Delhi</v>
      </c>
      <c r="Q4308" s="16" t="n">
        <f aca="false">IF(ISNUMBER(F4308),F4308,VALUE(SUBSTITUTE(SUBSTITUTE(F4308,"₹",""),",","")))</f>
        <v>1334</v>
      </c>
      <c r="R4308" s="16" t="n">
        <f aca="false">IF(E4308=99,1,E4308)</f>
        <v>2</v>
      </c>
      <c r="S4308" s="16" t="n">
        <f aca="false">IF(G4308="",0,G4308)</f>
        <v>0.25</v>
      </c>
      <c r="T4308" s="16" t="str">
        <f aca="false">IF(I4308="","Unknown",IF(I4308="upi","UPI",I4308))</f>
        <v>UPI</v>
      </c>
      <c r="U4308" s="16" t="str">
        <f aca="false">IF(L4308="Yes","Y",IF(L4308="No","N",L4308))</f>
        <v>N</v>
      </c>
      <c r="V4308" s="19" t="n">
        <f aca="false">ROUND(R4308*Q4308*(1-S4308),2)</f>
        <v>2001</v>
      </c>
      <c r="W4308" s="16" t="str">
        <f aca="false">_xlfn.XLOOKUP(D4308,products!$A$2:$A$61,products!$C$2:$C$61,"Not found")</f>
        <v>Electronics</v>
      </c>
    </row>
    <row r="4309" customFormat="false" ht="15" hidden="false" customHeight="false" outlineLevel="0" collapsed="false">
      <c r="A4309" s="16" t="s">
        <v>5709</v>
      </c>
      <c r="B4309" s="16" t="s">
        <v>5703</v>
      </c>
      <c r="C4309" s="16" t="s">
        <v>2900</v>
      </c>
      <c r="D4309" s="16" t="s">
        <v>222</v>
      </c>
      <c r="E4309" s="16" t="n">
        <v>2</v>
      </c>
      <c r="F4309" s="16" t="n">
        <v>1955</v>
      </c>
      <c r="G4309" s="16" t="n">
        <v>0.1</v>
      </c>
      <c r="H4309" s="16" t="s">
        <v>236</v>
      </c>
      <c r="I4309" s="16" t="s">
        <v>60</v>
      </c>
      <c r="J4309" s="16" t="n">
        <v>6</v>
      </c>
      <c r="K4309" s="16" t="n">
        <v>4</v>
      </c>
      <c r="L4309" s="16" t="s">
        <v>41</v>
      </c>
      <c r="M4309" s="18" t="n">
        <f aca="false">IF(ISNUMBER(B4309),B4309,IF(MID(B4309,3,1)="-",DATE(VALUE(RIGHT(B4309,4)),VALUE(MID(B4309,4,2)),VALUE(LEFT(B4309,2))),DATE(VALUE(LEFT(B4309,4)),VALUE(MID(B4309,6,2)),VALUE(RIGHT(B4309,2)))))</f>
        <v>45981</v>
      </c>
      <c r="N4309" s="16" t="n">
        <f aca="false">MONTH(M4309)</f>
        <v>11</v>
      </c>
      <c r="O4309" s="16" t="str">
        <f aca="false">PROPER(TRIM(H4309))</f>
        <v>Pune</v>
      </c>
      <c r="P4309" s="16" t="str">
        <f aca="false">IFERROR(VLOOKUP(O4309,city_map!$A$2:$B$6,2,FALSE()),O4309)</f>
        <v>Pune</v>
      </c>
      <c r="Q4309" s="16" t="n">
        <f aca="false">IF(ISNUMBER(F4309),F4309,VALUE(SUBSTITUTE(SUBSTITUTE(F4309,"₹",""),",","")))</f>
        <v>1955</v>
      </c>
      <c r="R4309" s="16" t="n">
        <f aca="false">IF(E4309=99,1,E4309)</f>
        <v>2</v>
      </c>
      <c r="S4309" s="16" t="n">
        <f aca="false">IF(G4309="",0,G4309)</f>
        <v>0.1</v>
      </c>
      <c r="T4309" s="16" t="str">
        <f aca="false">IF(I4309="","Unknown",IF(I4309="upi","UPI",I4309))</f>
        <v>UPI</v>
      </c>
      <c r="U4309" s="16" t="str">
        <f aca="false">IF(L4309="Yes","Y",IF(L4309="No","N",L4309))</f>
        <v>N</v>
      </c>
      <c r="V4309" s="19" t="n">
        <f aca="false">ROUND(R4309*Q4309*(1-S4309),2)</f>
        <v>3519</v>
      </c>
      <c r="W4309" s="16" t="str">
        <f aca="false">_xlfn.XLOOKUP(D4309,products!$A$2:$A$61,products!$C$2:$C$61,"Not found")</f>
        <v>Fashion</v>
      </c>
    </row>
    <row r="4310" customFormat="false" ht="15" hidden="false" customHeight="false" outlineLevel="0" collapsed="false">
      <c r="A4310" s="16" t="s">
        <v>5710</v>
      </c>
      <c r="B4310" s="16" t="s">
        <v>5703</v>
      </c>
      <c r="C4310" s="16" t="s">
        <v>2268</v>
      </c>
      <c r="D4310" s="16" t="s">
        <v>84</v>
      </c>
      <c r="E4310" s="16" t="n">
        <v>1</v>
      </c>
      <c r="F4310" s="16" t="n">
        <v>256</v>
      </c>
      <c r="G4310" s="16" t="n">
        <v>0.15</v>
      </c>
      <c r="H4310" s="16" t="s">
        <v>39</v>
      </c>
      <c r="I4310" s="16" t="s">
        <v>71</v>
      </c>
      <c r="J4310" s="16" t="n">
        <v>5</v>
      </c>
      <c r="K4310" s="16" t="n">
        <v>3</v>
      </c>
      <c r="L4310" s="16" t="s">
        <v>41</v>
      </c>
      <c r="M4310" s="18" t="n">
        <f aca="false">IF(ISNUMBER(B4310),B4310,IF(MID(B4310,3,1)="-",DATE(VALUE(RIGHT(B4310,4)),VALUE(MID(B4310,4,2)),VALUE(LEFT(B4310,2))),DATE(VALUE(LEFT(B4310,4)),VALUE(MID(B4310,6,2)),VALUE(RIGHT(B4310,2)))))</f>
        <v>45981</v>
      </c>
      <c r="N4310" s="16" t="n">
        <f aca="false">MONTH(M4310)</f>
        <v>11</v>
      </c>
      <c r="O4310" s="16" t="str">
        <f aca="false">PROPER(TRIM(H4310))</f>
        <v>Delhi</v>
      </c>
      <c r="P4310" s="16" t="str">
        <f aca="false">IFERROR(VLOOKUP(O4310,city_map!$A$2:$B$6,2,FALSE()),O4310)</f>
        <v>Delhi</v>
      </c>
      <c r="Q4310" s="16" t="n">
        <f aca="false">IF(ISNUMBER(F4310),F4310,VALUE(SUBSTITUTE(SUBSTITUTE(F4310,"₹",""),",","")))</f>
        <v>256</v>
      </c>
      <c r="R4310" s="16" t="n">
        <f aca="false">IF(E4310=99,1,E4310)</f>
        <v>1</v>
      </c>
      <c r="S4310" s="16" t="n">
        <f aca="false">IF(G4310="",0,G4310)</f>
        <v>0.15</v>
      </c>
      <c r="T4310" s="16" t="str">
        <f aca="false">IF(I4310="","Unknown",IF(I4310="upi","UPI",I4310))</f>
        <v>Credit Card</v>
      </c>
      <c r="U4310" s="16" t="str">
        <f aca="false">IF(L4310="Yes","Y",IF(L4310="No","N",L4310))</f>
        <v>N</v>
      </c>
      <c r="V4310" s="19" t="n">
        <f aca="false">ROUND(R4310*Q4310*(1-S4310),2)</f>
        <v>217.6</v>
      </c>
      <c r="W4310" s="16" t="str">
        <f aca="false">_xlfn.XLOOKUP(D4310,products!$A$2:$A$61,products!$C$2:$C$61,"Not found")</f>
        <v>Beauty</v>
      </c>
    </row>
    <row r="4311" customFormat="false" ht="15" hidden="false" customHeight="false" outlineLevel="0" collapsed="false">
      <c r="A4311" s="16" t="s">
        <v>5711</v>
      </c>
      <c r="B4311" s="16" t="s">
        <v>5703</v>
      </c>
      <c r="C4311" s="16" t="s">
        <v>193</v>
      </c>
      <c r="D4311" s="16" t="s">
        <v>63</v>
      </c>
      <c r="E4311" s="16" t="n">
        <v>3</v>
      </c>
      <c r="F4311" s="16" t="n">
        <v>1458</v>
      </c>
      <c r="G4311" s="16" t="n">
        <v>0.1</v>
      </c>
      <c r="H4311" s="16" t="s">
        <v>39</v>
      </c>
      <c r="I4311" s="16" t="s">
        <v>47</v>
      </c>
      <c r="J4311" s="16" t="n">
        <v>5</v>
      </c>
      <c r="K4311" s="16" t="n">
        <v>3</v>
      </c>
      <c r="L4311" s="16" t="s">
        <v>41</v>
      </c>
      <c r="M4311" s="18" t="n">
        <f aca="false">IF(ISNUMBER(B4311),B4311,IF(MID(B4311,3,1)="-",DATE(VALUE(RIGHT(B4311,4)),VALUE(MID(B4311,4,2)),VALUE(LEFT(B4311,2))),DATE(VALUE(LEFT(B4311,4)),VALUE(MID(B4311,6,2)),VALUE(RIGHT(B4311,2)))))</f>
        <v>45981</v>
      </c>
      <c r="N4311" s="16" t="n">
        <f aca="false">MONTH(M4311)</f>
        <v>11</v>
      </c>
      <c r="O4311" s="16" t="str">
        <f aca="false">PROPER(TRIM(H4311))</f>
        <v>Delhi</v>
      </c>
      <c r="P4311" s="16" t="str">
        <f aca="false">IFERROR(VLOOKUP(O4311,city_map!$A$2:$B$6,2,FALSE()),O4311)</f>
        <v>Delhi</v>
      </c>
      <c r="Q4311" s="16" t="n">
        <f aca="false">IF(ISNUMBER(F4311),F4311,VALUE(SUBSTITUTE(SUBSTITUTE(F4311,"₹",""),",","")))</f>
        <v>1458</v>
      </c>
      <c r="R4311" s="16" t="n">
        <f aca="false">IF(E4311=99,1,E4311)</f>
        <v>3</v>
      </c>
      <c r="S4311" s="16" t="n">
        <f aca="false">IF(G4311="",0,G4311)</f>
        <v>0.1</v>
      </c>
      <c r="T4311" s="16" t="str">
        <f aca="false">IF(I4311="","Unknown",IF(I4311="upi","UPI",I4311))</f>
        <v>Debit Card</v>
      </c>
      <c r="U4311" s="16" t="str">
        <f aca="false">IF(L4311="Yes","Y",IF(L4311="No","N",L4311))</f>
        <v>N</v>
      </c>
      <c r="V4311" s="19" t="n">
        <f aca="false">ROUND(R4311*Q4311*(1-S4311),2)</f>
        <v>3936.6</v>
      </c>
      <c r="W4311" s="16" t="str">
        <f aca="false">_xlfn.XLOOKUP(D4311,products!$A$2:$A$61,products!$C$2:$C$61,"Not found")</f>
        <v>Fashion</v>
      </c>
    </row>
    <row r="4312" customFormat="false" ht="15" hidden="false" customHeight="false" outlineLevel="0" collapsed="false">
      <c r="A4312" s="16" t="s">
        <v>5712</v>
      </c>
      <c r="B4312" s="16" t="s">
        <v>5703</v>
      </c>
      <c r="C4312" s="16" t="s">
        <v>1510</v>
      </c>
      <c r="D4312" s="16" t="s">
        <v>225</v>
      </c>
      <c r="E4312" s="16" t="n">
        <v>1</v>
      </c>
      <c r="F4312" s="16" t="n">
        <v>389</v>
      </c>
      <c r="G4312" s="16" t="n">
        <v>0.3</v>
      </c>
      <c r="H4312" s="16" t="s">
        <v>1899</v>
      </c>
      <c r="I4312" s="16" t="s">
        <v>47</v>
      </c>
      <c r="J4312" s="16" t="n">
        <v>3</v>
      </c>
      <c r="K4312" s="16" t="n">
        <v>5</v>
      </c>
      <c r="L4312" s="16" t="s">
        <v>41</v>
      </c>
      <c r="M4312" s="18" t="n">
        <f aca="false">IF(ISNUMBER(B4312),B4312,IF(MID(B4312,3,1)="-",DATE(VALUE(RIGHT(B4312,4)),VALUE(MID(B4312,4,2)),VALUE(LEFT(B4312,2))),DATE(VALUE(LEFT(B4312,4)),VALUE(MID(B4312,6,2)),VALUE(RIGHT(B4312,2)))))</f>
        <v>45981</v>
      </c>
      <c r="N4312" s="16" t="n">
        <f aca="false">MONTH(M4312)</f>
        <v>11</v>
      </c>
      <c r="O4312" s="16" t="str">
        <f aca="false">PROPER(TRIM(H4312))</f>
        <v>Bengaluru</v>
      </c>
      <c r="P4312" s="16" t="str">
        <f aca="false">IFERROR(VLOOKUP(O4312,city_map!$A$2:$B$6,2,FALSE()),O4312)</f>
        <v>Bengaluru</v>
      </c>
      <c r="Q4312" s="16" t="n">
        <f aca="false">IF(ISNUMBER(F4312),F4312,VALUE(SUBSTITUTE(SUBSTITUTE(F4312,"₹",""),",","")))</f>
        <v>389</v>
      </c>
      <c r="R4312" s="16" t="n">
        <f aca="false">IF(E4312=99,1,E4312)</f>
        <v>1</v>
      </c>
      <c r="S4312" s="16" t="n">
        <f aca="false">IF(G4312="",0,G4312)</f>
        <v>0.3</v>
      </c>
      <c r="T4312" s="16" t="str">
        <f aca="false">IF(I4312="","Unknown",IF(I4312="upi","UPI",I4312))</f>
        <v>Debit Card</v>
      </c>
      <c r="U4312" s="16" t="str">
        <f aca="false">IF(L4312="Yes","Y",IF(L4312="No","N",L4312))</f>
        <v>N</v>
      </c>
      <c r="V4312" s="19" t="n">
        <f aca="false">ROUND(R4312*Q4312*(1-S4312),2)</f>
        <v>272.3</v>
      </c>
      <c r="W4312" s="16" t="str">
        <f aca="false">_xlfn.XLOOKUP(D4312,products!$A$2:$A$61,products!$C$2:$C$61,"Not found")</f>
        <v>Books</v>
      </c>
    </row>
    <row r="4313" customFormat="false" ht="15" hidden="false" customHeight="false" outlineLevel="0" collapsed="false">
      <c r="A4313" s="16" t="s">
        <v>5713</v>
      </c>
      <c r="B4313" s="16" t="s">
        <v>5703</v>
      </c>
      <c r="C4313" s="16" t="s">
        <v>1104</v>
      </c>
      <c r="D4313" s="16" t="s">
        <v>63</v>
      </c>
      <c r="E4313" s="16" t="n">
        <v>2</v>
      </c>
      <c r="F4313" s="16" t="n">
        <v>1499</v>
      </c>
      <c r="G4313" s="16" t="n">
        <v>0.1</v>
      </c>
      <c r="H4313" s="16" t="s">
        <v>81</v>
      </c>
      <c r="I4313" s="16" t="s">
        <v>40</v>
      </c>
      <c r="J4313" s="16" t="n">
        <v>5</v>
      </c>
      <c r="K4313" s="16" t="n">
        <v>2</v>
      </c>
      <c r="L4313" s="16" t="s">
        <v>57</v>
      </c>
      <c r="M4313" s="18" t="n">
        <f aca="false">IF(ISNUMBER(B4313),B4313,IF(MID(B4313,3,1)="-",DATE(VALUE(RIGHT(B4313,4)),VALUE(MID(B4313,4,2)),VALUE(LEFT(B4313,2))),DATE(VALUE(LEFT(B4313,4)),VALUE(MID(B4313,6,2)),VALUE(RIGHT(B4313,2)))))</f>
        <v>45981</v>
      </c>
      <c r="N4313" s="16" t="n">
        <f aca="false">MONTH(M4313)</f>
        <v>11</v>
      </c>
      <c r="O4313" s="16" t="str">
        <f aca="false">PROPER(TRIM(H4313))</f>
        <v>Hyderabad</v>
      </c>
      <c r="P4313" s="16" t="str">
        <f aca="false">IFERROR(VLOOKUP(O4313,city_map!$A$2:$B$6,2,FALSE()),O4313)</f>
        <v>Hyderabad</v>
      </c>
      <c r="Q4313" s="16" t="n">
        <f aca="false">IF(ISNUMBER(F4313),F4313,VALUE(SUBSTITUTE(SUBSTITUTE(F4313,"₹",""),",","")))</f>
        <v>1499</v>
      </c>
      <c r="R4313" s="16" t="n">
        <f aca="false">IF(E4313=99,1,E4313)</f>
        <v>2</v>
      </c>
      <c r="S4313" s="16" t="n">
        <f aca="false">IF(G4313="",0,G4313)</f>
        <v>0.1</v>
      </c>
      <c r="T4313" s="16" t="str">
        <f aca="false">IF(I4313="","Unknown",IF(I4313="upi","UPI",I4313))</f>
        <v>COD</v>
      </c>
      <c r="U4313" s="16" t="str">
        <f aca="false">IF(L4313="Yes","Y",IF(L4313="No","N",L4313))</f>
        <v>Y</v>
      </c>
      <c r="V4313" s="19" t="n">
        <f aca="false">ROUND(R4313*Q4313*(1-S4313),2)</f>
        <v>2698.2</v>
      </c>
      <c r="W4313" s="16" t="str">
        <f aca="false">_xlfn.XLOOKUP(D4313,products!$A$2:$A$61,products!$C$2:$C$61,"Not found")</f>
        <v>Fashion</v>
      </c>
    </row>
    <row r="4314" customFormat="false" ht="15" hidden="false" customHeight="false" outlineLevel="0" collapsed="false">
      <c r="A4314" s="16" t="s">
        <v>5714</v>
      </c>
      <c r="B4314" s="16" t="s">
        <v>5703</v>
      </c>
      <c r="C4314" s="16" t="s">
        <v>4196</v>
      </c>
      <c r="D4314" s="16" t="s">
        <v>88</v>
      </c>
      <c r="E4314" s="16" t="n">
        <v>4</v>
      </c>
      <c r="F4314" s="16" t="n">
        <v>3014</v>
      </c>
      <c r="G4314" s="16" t="n">
        <v>0.3</v>
      </c>
      <c r="H4314" s="16" t="s">
        <v>67</v>
      </c>
      <c r="I4314" s="16" t="s">
        <v>47</v>
      </c>
      <c r="J4314" s="16" t="n">
        <v>3</v>
      </c>
      <c r="K4314" s="16" t="n">
        <v>5</v>
      </c>
      <c r="L4314" s="16" t="s">
        <v>41</v>
      </c>
      <c r="M4314" s="18" t="n">
        <f aca="false">IF(ISNUMBER(B4314),B4314,IF(MID(B4314,3,1)="-",DATE(VALUE(RIGHT(B4314,4)),VALUE(MID(B4314,4,2)),VALUE(LEFT(B4314,2))),DATE(VALUE(LEFT(B4314,4)),VALUE(MID(B4314,6,2)),VALUE(RIGHT(B4314,2)))))</f>
        <v>45981</v>
      </c>
      <c r="N4314" s="16" t="n">
        <f aca="false">MONTH(M4314)</f>
        <v>11</v>
      </c>
      <c r="O4314" s="16" t="str">
        <f aca="false">PROPER(TRIM(H4314))</f>
        <v>Kolkata</v>
      </c>
      <c r="P4314" s="16" t="str">
        <f aca="false">IFERROR(VLOOKUP(O4314,city_map!$A$2:$B$6,2,FALSE()),O4314)</f>
        <v>Kolkata</v>
      </c>
      <c r="Q4314" s="16" t="n">
        <f aca="false">IF(ISNUMBER(F4314),F4314,VALUE(SUBSTITUTE(SUBSTITUTE(F4314,"₹",""),",","")))</f>
        <v>3014</v>
      </c>
      <c r="R4314" s="16" t="n">
        <f aca="false">IF(E4314=99,1,E4314)</f>
        <v>4</v>
      </c>
      <c r="S4314" s="16" t="n">
        <f aca="false">IF(G4314="",0,G4314)</f>
        <v>0.3</v>
      </c>
      <c r="T4314" s="16" t="str">
        <f aca="false">IF(I4314="","Unknown",IF(I4314="upi","UPI",I4314))</f>
        <v>Debit Card</v>
      </c>
      <c r="U4314" s="16" t="str">
        <f aca="false">IF(L4314="Yes","Y",IF(L4314="No","N",L4314))</f>
        <v>N</v>
      </c>
      <c r="V4314" s="19" t="n">
        <f aca="false">ROUND(R4314*Q4314*(1-S4314),2)</f>
        <v>8439.2</v>
      </c>
      <c r="W4314" s="16" t="str">
        <f aca="false">_xlfn.XLOOKUP(D4314,products!$A$2:$A$61,products!$C$2:$C$61,"Not found")</f>
        <v>Fashion</v>
      </c>
    </row>
    <row r="4315" customFormat="false" ht="15" hidden="false" customHeight="false" outlineLevel="0" collapsed="false">
      <c r="A4315" s="16" t="s">
        <v>5715</v>
      </c>
      <c r="B4315" s="16" t="s">
        <v>5703</v>
      </c>
      <c r="C4315" s="16" t="s">
        <v>2016</v>
      </c>
      <c r="D4315" s="16" t="s">
        <v>639</v>
      </c>
      <c r="E4315" s="16" t="n">
        <v>1</v>
      </c>
      <c r="F4315" s="16" t="n">
        <v>820</v>
      </c>
      <c r="G4315" s="16" t="n">
        <v>0.25</v>
      </c>
      <c r="H4315" s="16" t="s">
        <v>70</v>
      </c>
      <c r="I4315" s="16" t="s">
        <v>60</v>
      </c>
      <c r="J4315" s="16" t="n">
        <v>7</v>
      </c>
      <c r="K4315" s="16" t="n">
        <v>3</v>
      </c>
      <c r="L4315" s="16" t="s">
        <v>57</v>
      </c>
      <c r="M4315" s="18" t="n">
        <f aca="false">IF(ISNUMBER(B4315),B4315,IF(MID(B4315,3,1)="-",DATE(VALUE(RIGHT(B4315,4)),VALUE(MID(B4315,4,2)),VALUE(LEFT(B4315,2))),DATE(VALUE(LEFT(B4315,4)),VALUE(MID(B4315,6,2)),VALUE(RIGHT(B4315,2)))))</f>
        <v>45981</v>
      </c>
      <c r="N4315" s="16" t="n">
        <f aca="false">MONTH(M4315)</f>
        <v>11</v>
      </c>
      <c r="O4315" s="16" t="str">
        <f aca="false">PROPER(TRIM(H4315))</f>
        <v>Pune</v>
      </c>
      <c r="P4315" s="16" t="str">
        <f aca="false">IFERROR(VLOOKUP(O4315,city_map!$A$2:$B$6,2,FALSE()),O4315)</f>
        <v>Pune</v>
      </c>
      <c r="Q4315" s="16" t="n">
        <f aca="false">IF(ISNUMBER(F4315),F4315,VALUE(SUBSTITUTE(SUBSTITUTE(F4315,"₹",""),",","")))</f>
        <v>820</v>
      </c>
      <c r="R4315" s="16" t="n">
        <f aca="false">IF(E4315=99,1,E4315)</f>
        <v>1</v>
      </c>
      <c r="S4315" s="16" t="n">
        <f aca="false">IF(G4315="",0,G4315)</f>
        <v>0.25</v>
      </c>
      <c r="T4315" s="16" t="str">
        <f aca="false">IF(I4315="","Unknown",IF(I4315="upi","UPI",I4315))</f>
        <v>UPI</v>
      </c>
      <c r="U4315" s="16" t="str">
        <f aca="false">IF(L4315="Yes","Y",IF(L4315="No","N",L4315))</f>
        <v>Y</v>
      </c>
      <c r="V4315" s="19" t="n">
        <f aca="false">ROUND(R4315*Q4315*(1-S4315),2)</f>
        <v>615</v>
      </c>
      <c r="W4315" s="16" t="str">
        <f aca="false">_xlfn.XLOOKUP(D4315,products!$A$2:$A$61,products!$C$2:$C$61,"Not found")</f>
        <v>Beauty</v>
      </c>
    </row>
    <row r="4316" customFormat="false" ht="15" hidden="false" customHeight="false" outlineLevel="0" collapsed="false">
      <c r="A4316" s="16" t="s">
        <v>5716</v>
      </c>
      <c r="B4316" s="16" t="s">
        <v>5703</v>
      </c>
      <c r="C4316" s="16" t="s">
        <v>3731</v>
      </c>
      <c r="D4316" s="16" t="s">
        <v>80</v>
      </c>
      <c r="E4316" s="16" t="n">
        <v>3</v>
      </c>
      <c r="F4316" s="16" t="n">
        <v>1509</v>
      </c>
      <c r="G4316" s="16" t="n">
        <v>0.1</v>
      </c>
      <c r="H4316" s="16" t="s">
        <v>81</v>
      </c>
      <c r="I4316" s="16" t="s">
        <v>40</v>
      </c>
      <c r="J4316" s="16" t="n">
        <v>6</v>
      </c>
      <c r="K4316" s="16" t="n">
        <v>4</v>
      </c>
      <c r="L4316" s="16" t="s">
        <v>41</v>
      </c>
      <c r="M4316" s="18" t="n">
        <f aca="false">IF(ISNUMBER(B4316),B4316,IF(MID(B4316,3,1)="-",DATE(VALUE(RIGHT(B4316,4)),VALUE(MID(B4316,4,2)),VALUE(LEFT(B4316,2))),DATE(VALUE(LEFT(B4316,4)),VALUE(MID(B4316,6,2)),VALUE(RIGHT(B4316,2)))))</f>
        <v>45981</v>
      </c>
      <c r="N4316" s="16" t="n">
        <f aca="false">MONTH(M4316)</f>
        <v>11</v>
      </c>
      <c r="O4316" s="16" t="str">
        <f aca="false">PROPER(TRIM(H4316))</f>
        <v>Hyderabad</v>
      </c>
      <c r="P4316" s="16" t="str">
        <f aca="false">IFERROR(VLOOKUP(O4316,city_map!$A$2:$B$6,2,FALSE()),O4316)</f>
        <v>Hyderabad</v>
      </c>
      <c r="Q4316" s="16" t="n">
        <f aca="false">IF(ISNUMBER(F4316),F4316,VALUE(SUBSTITUTE(SUBSTITUTE(F4316,"₹",""),",","")))</f>
        <v>1509</v>
      </c>
      <c r="R4316" s="16" t="n">
        <f aca="false">IF(E4316=99,1,E4316)</f>
        <v>3</v>
      </c>
      <c r="S4316" s="16" t="n">
        <f aca="false">IF(G4316="",0,G4316)</f>
        <v>0.1</v>
      </c>
      <c r="T4316" s="16" t="str">
        <f aca="false">IF(I4316="","Unknown",IF(I4316="upi","UPI",I4316))</f>
        <v>COD</v>
      </c>
      <c r="U4316" s="16" t="str">
        <f aca="false">IF(L4316="Yes","Y",IF(L4316="No","N",L4316))</f>
        <v>N</v>
      </c>
      <c r="V4316" s="19" t="n">
        <f aca="false">ROUND(R4316*Q4316*(1-S4316),2)</f>
        <v>4074.3</v>
      </c>
      <c r="W4316" s="16" t="str">
        <f aca="false">_xlfn.XLOOKUP(D4316,products!$A$2:$A$61,products!$C$2:$C$61,"Not found")</f>
        <v>Beauty</v>
      </c>
    </row>
    <row r="4317" customFormat="false" ht="15" hidden="false" customHeight="false" outlineLevel="0" collapsed="false">
      <c r="A4317" s="16" t="s">
        <v>5717</v>
      </c>
      <c r="B4317" s="16" t="s">
        <v>5703</v>
      </c>
      <c r="C4317" s="16" t="s">
        <v>392</v>
      </c>
      <c r="D4317" s="16" t="s">
        <v>126</v>
      </c>
      <c r="E4317" s="16" t="n">
        <v>2</v>
      </c>
      <c r="F4317" s="16" t="n">
        <v>396</v>
      </c>
      <c r="G4317" s="16" t="n">
        <v>0.15</v>
      </c>
      <c r="H4317" s="16" t="s">
        <v>112</v>
      </c>
      <c r="I4317" s="16" t="s">
        <v>40</v>
      </c>
      <c r="J4317" s="16" t="n">
        <v>6</v>
      </c>
      <c r="K4317" s="16" t="n">
        <v>5</v>
      </c>
      <c r="L4317" s="16" t="s">
        <v>41</v>
      </c>
      <c r="M4317" s="18" t="n">
        <f aca="false">IF(ISNUMBER(B4317),B4317,IF(MID(B4317,3,1)="-",DATE(VALUE(RIGHT(B4317,4)),VALUE(MID(B4317,4,2)),VALUE(LEFT(B4317,2))),DATE(VALUE(LEFT(B4317,4)),VALUE(MID(B4317,6,2)),VALUE(RIGHT(B4317,2)))))</f>
        <v>45981</v>
      </c>
      <c r="N4317" s="16" t="n">
        <f aca="false">MONTH(M4317)</f>
        <v>11</v>
      </c>
      <c r="O4317" s="16" t="str">
        <f aca="false">PROPER(TRIM(H4317))</f>
        <v>Mumbai</v>
      </c>
      <c r="P4317" s="16" t="str">
        <f aca="false">IFERROR(VLOOKUP(O4317,city_map!$A$2:$B$6,2,FALSE()),O4317)</f>
        <v>Mumbai</v>
      </c>
      <c r="Q4317" s="16" t="n">
        <f aca="false">IF(ISNUMBER(F4317),F4317,VALUE(SUBSTITUTE(SUBSTITUTE(F4317,"₹",""),",","")))</f>
        <v>396</v>
      </c>
      <c r="R4317" s="16" t="n">
        <f aca="false">IF(E4317=99,1,E4317)</f>
        <v>2</v>
      </c>
      <c r="S4317" s="16" t="n">
        <f aca="false">IF(G4317="",0,G4317)</f>
        <v>0.15</v>
      </c>
      <c r="T4317" s="16" t="str">
        <f aca="false">IF(I4317="","Unknown",IF(I4317="upi","UPI",I4317))</f>
        <v>COD</v>
      </c>
      <c r="U4317" s="16" t="str">
        <f aca="false">IF(L4317="Yes","Y",IF(L4317="No","N",L4317))</f>
        <v>N</v>
      </c>
      <c r="V4317" s="19" t="n">
        <f aca="false">ROUND(R4317*Q4317*(1-S4317),2)</f>
        <v>673.2</v>
      </c>
      <c r="W4317" s="16" t="str">
        <f aca="false">_xlfn.XLOOKUP(D4317,products!$A$2:$A$61,products!$C$2:$C$61,"Not found")</f>
        <v>Home</v>
      </c>
    </row>
    <row r="4318" customFormat="false" ht="15" hidden="false" customHeight="false" outlineLevel="0" collapsed="false">
      <c r="A4318" s="16" t="s">
        <v>5718</v>
      </c>
      <c r="B4318" s="16" t="s">
        <v>5703</v>
      </c>
      <c r="C4318" s="16" t="s">
        <v>1321</v>
      </c>
      <c r="D4318" s="16" t="s">
        <v>139</v>
      </c>
      <c r="E4318" s="16" t="n">
        <v>2</v>
      </c>
      <c r="F4318" s="16" t="n">
        <v>347</v>
      </c>
      <c r="G4318" s="16" t="n">
        <v>0.1</v>
      </c>
      <c r="H4318" s="16" t="s">
        <v>46</v>
      </c>
      <c r="I4318" s="16" t="s">
        <v>47</v>
      </c>
      <c r="J4318" s="16" t="n">
        <v>5</v>
      </c>
      <c r="K4318" s="16" t="n">
        <v>3</v>
      </c>
      <c r="L4318" s="16" t="s">
        <v>57</v>
      </c>
      <c r="M4318" s="18" t="n">
        <f aca="false">IF(ISNUMBER(B4318),B4318,IF(MID(B4318,3,1)="-",DATE(VALUE(RIGHT(B4318,4)),VALUE(MID(B4318,4,2)),VALUE(LEFT(B4318,2))),DATE(VALUE(LEFT(B4318,4)),VALUE(MID(B4318,6,2)),VALUE(RIGHT(B4318,2)))))</f>
        <v>45981</v>
      </c>
      <c r="N4318" s="16" t="n">
        <f aca="false">MONTH(M4318)</f>
        <v>11</v>
      </c>
      <c r="O4318" s="16" t="str">
        <f aca="false">PROPER(TRIM(H4318))</f>
        <v>Chennai</v>
      </c>
      <c r="P4318" s="16" t="str">
        <f aca="false">IFERROR(VLOOKUP(O4318,city_map!$A$2:$B$6,2,FALSE()),O4318)</f>
        <v>Chennai</v>
      </c>
      <c r="Q4318" s="16" t="n">
        <f aca="false">IF(ISNUMBER(F4318),F4318,VALUE(SUBSTITUTE(SUBSTITUTE(F4318,"₹",""),",","")))</f>
        <v>347</v>
      </c>
      <c r="R4318" s="16" t="n">
        <f aca="false">IF(E4318=99,1,E4318)</f>
        <v>2</v>
      </c>
      <c r="S4318" s="16" t="n">
        <f aca="false">IF(G4318="",0,G4318)</f>
        <v>0.1</v>
      </c>
      <c r="T4318" s="16" t="str">
        <f aca="false">IF(I4318="","Unknown",IF(I4318="upi","UPI",I4318))</f>
        <v>Debit Card</v>
      </c>
      <c r="U4318" s="16" t="str">
        <f aca="false">IF(L4318="Yes","Y",IF(L4318="No","N",L4318))</f>
        <v>Y</v>
      </c>
      <c r="V4318" s="19" t="n">
        <f aca="false">ROUND(R4318*Q4318*(1-S4318),2)</f>
        <v>624.6</v>
      </c>
      <c r="W4318" s="16" t="str">
        <f aca="false">_xlfn.XLOOKUP(D4318,products!$A$2:$A$61,products!$C$2:$C$61,"Not found")</f>
        <v>Beauty</v>
      </c>
    </row>
    <row r="4319" customFormat="false" ht="15" hidden="false" customHeight="false" outlineLevel="0" collapsed="false">
      <c r="A4319" s="16" t="s">
        <v>5719</v>
      </c>
      <c r="B4319" s="16" t="s">
        <v>5703</v>
      </c>
      <c r="C4319" s="16" t="s">
        <v>1139</v>
      </c>
      <c r="D4319" s="16" t="s">
        <v>259</v>
      </c>
      <c r="E4319" s="16" t="n">
        <v>3</v>
      </c>
      <c r="F4319" s="16" t="n">
        <v>510</v>
      </c>
      <c r="G4319" s="16" t="n">
        <v>0.15</v>
      </c>
      <c r="H4319" s="16" t="s">
        <v>89</v>
      </c>
      <c r="I4319" s="16" t="s">
        <v>60</v>
      </c>
      <c r="J4319" s="16" t="n">
        <v>5</v>
      </c>
      <c r="K4319" s="16"/>
      <c r="L4319" s="16" t="s">
        <v>41</v>
      </c>
      <c r="M4319" s="18" t="n">
        <f aca="false">IF(ISNUMBER(B4319),B4319,IF(MID(B4319,3,1)="-",DATE(VALUE(RIGHT(B4319,4)),VALUE(MID(B4319,4,2)),VALUE(LEFT(B4319,2))),DATE(VALUE(LEFT(B4319,4)),VALUE(MID(B4319,6,2)),VALUE(RIGHT(B4319,2)))))</f>
        <v>45981</v>
      </c>
      <c r="N4319" s="16" t="n">
        <f aca="false">MONTH(M4319)</f>
        <v>11</v>
      </c>
      <c r="O4319" s="16" t="str">
        <f aca="false">PROPER(TRIM(H4319))</f>
        <v>Ahmedabad</v>
      </c>
      <c r="P4319" s="16" t="str">
        <f aca="false">IFERROR(VLOOKUP(O4319,city_map!$A$2:$B$6,2,FALSE()),O4319)</f>
        <v>Ahmedabad</v>
      </c>
      <c r="Q4319" s="16" t="n">
        <f aca="false">IF(ISNUMBER(F4319),F4319,VALUE(SUBSTITUTE(SUBSTITUTE(F4319,"₹",""),",","")))</f>
        <v>510</v>
      </c>
      <c r="R4319" s="16" t="n">
        <f aca="false">IF(E4319=99,1,E4319)</f>
        <v>3</v>
      </c>
      <c r="S4319" s="16" t="n">
        <f aca="false">IF(G4319="",0,G4319)</f>
        <v>0.15</v>
      </c>
      <c r="T4319" s="16" t="str">
        <f aca="false">IF(I4319="","Unknown",IF(I4319="upi","UPI",I4319))</f>
        <v>UPI</v>
      </c>
      <c r="U4319" s="16" t="str">
        <f aca="false">IF(L4319="Yes","Y",IF(L4319="No","N",L4319))</f>
        <v>N</v>
      </c>
      <c r="V4319" s="19" t="n">
        <f aca="false">ROUND(R4319*Q4319*(1-S4319),2)</f>
        <v>1300.5</v>
      </c>
      <c r="W4319" s="16" t="str">
        <f aca="false">_xlfn.XLOOKUP(D4319,products!$A$2:$A$61,products!$C$2:$C$61,"Not found")</f>
        <v>Books</v>
      </c>
    </row>
    <row r="4320" customFormat="false" ht="15" hidden="false" customHeight="false" outlineLevel="0" collapsed="false">
      <c r="A4320" s="16" t="s">
        <v>5720</v>
      </c>
      <c r="B4320" s="16" t="s">
        <v>5703</v>
      </c>
      <c r="C4320" s="16" t="s">
        <v>79</v>
      </c>
      <c r="D4320" s="16" t="s">
        <v>639</v>
      </c>
      <c r="E4320" s="16" t="n">
        <v>2</v>
      </c>
      <c r="F4320" s="16" t="n">
        <v>786</v>
      </c>
      <c r="G4320" s="16" t="n">
        <v>0.3</v>
      </c>
      <c r="H4320" s="16" t="s">
        <v>161</v>
      </c>
      <c r="I4320" s="16" t="s">
        <v>47</v>
      </c>
      <c r="J4320" s="16" t="n">
        <v>5</v>
      </c>
      <c r="K4320" s="16" t="n">
        <v>3</v>
      </c>
      <c r="L4320" s="16" t="s">
        <v>41</v>
      </c>
      <c r="M4320" s="18" t="n">
        <f aca="false">IF(ISNUMBER(B4320),B4320,IF(MID(B4320,3,1)="-",DATE(VALUE(RIGHT(B4320,4)),VALUE(MID(B4320,4,2)),VALUE(LEFT(B4320,2))),DATE(VALUE(LEFT(B4320,4)),VALUE(MID(B4320,6,2)),VALUE(RIGHT(B4320,2)))))</f>
        <v>45981</v>
      </c>
      <c r="N4320" s="16" t="n">
        <f aca="false">MONTH(M4320)</f>
        <v>11</v>
      </c>
      <c r="O4320" s="16" t="str">
        <f aca="false">PROPER(TRIM(H4320))</f>
        <v>Hyderabad</v>
      </c>
      <c r="P4320" s="16" t="str">
        <f aca="false">IFERROR(VLOOKUP(O4320,city_map!$A$2:$B$6,2,FALSE()),O4320)</f>
        <v>Hyderabad</v>
      </c>
      <c r="Q4320" s="16" t="n">
        <f aca="false">IF(ISNUMBER(F4320),F4320,VALUE(SUBSTITUTE(SUBSTITUTE(F4320,"₹",""),",","")))</f>
        <v>786</v>
      </c>
      <c r="R4320" s="16" t="n">
        <f aca="false">IF(E4320=99,1,E4320)</f>
        <v>2</v>
      </c>
      <c r="S4320" s="16" t="n">
        <f aca="false">IF(G4320="",0,G4320)</f>
        <v>0.3</v>
      </c>
      <c r="T4320" s="16" t="str">
        <f aca="false">IF(I4320="","Unknown",IF(I4320="upi","UPI",I4320))</f>
        <v>Debit Card</v>
      </c>
      <c r="U4320" s="16" t="str">
        <f aca="false">IF(L4320="Yes","Y",IF(L4320="No","N",L4320))</f>
        <v>N</v>
      </c>
      <c r="V4320" s="19" t="n">
        <f aca="false">ROUND(R4320*Q4320*(1-S4320),2)</f>
        <v>1100.4</v>
      </c>
      <c r="W4320" s="16" t="str">
        <f aca="false">_xlfn.XLOOKUP(D4320,products!$A$2:$A$61,products!$C$2:$C$61,"Not found")</f>
        <v>Beauty</v>
      </c>
    </row>
    <row r="4321" customFormat="false" ht="15" hidden="false" customHeight="false" outlineLevel="0" collapsed="false">
      <c r="A4321" s="16" t="s">
        <v>5721</v>
      </c>
      <c r="B4321" s="16" t="s">
        <v>5703</v>
      </c>
      <c r="C4321" s="16" t="s">
        <v>2112</v>
      </c>
      <c r="D4321" s="16" t="s">
        <v>136</v>
      </c>
      <c r="E4321" s="16" t="n">
        <v>1</v>
      </c>
      <c r="F4321" s="16" t="n">
        <v>2134</v>
      </c>
      <c r="G4321" s="16" t="n">
        <v>0.2</v>
      </c>
      <c r="H4321" s="16" t="s">
        <v>112</v>
      </c>
      <c r="I4321" s="16" t="s">
        <v>60</v>
      </c>
      <c r="J4321" s="16" t="n">
        <v>5</v>
      </c>
      <c r="K4321" s="16" t="n">
        <v>4</v>
      </c>
      <c r="L4321" s="16" t="s">
        <v>41</v>
      </c>
      <c r="M4321" s="18" t="n">
        <f aca="false">IF(ISNUMBER(B4321),B4321,IF(MID(B4321,3,1)="-",DATE(VALUE(RIGHT(B4321,4)),VALUE(MID(B4321,4,2)),VALUE(LEFT(B4321,2))),DATE(VALUE(LEFT(B4321,4)),VALUE(MID(B4321,6,2)),VALUE(RIGHT(B4321,2)))))</f>
        <v>45981</v>
      </c>
      <c r="N4321" s="16" t="n">
        <f aca="false">MONTH(M4321)</f>
        <v>11</v>
      </c>
      <c r="O4321" s="16" t="str">
        <f aca="false">PROPER(TRIM(H4321))</f>
        <v>Mumbai</v>
      </c>
      <c r="P4321" s="16" t="str">
        <f aca="false">IFERROR(VLOOKUP(O4321,city_map!$A$2:$B$6,2,FALSE()),O4321)</f>
        <v>Mumbai</v>
      </c>
      <c r="Q4321" s="16" t="n">
        <f aca="false">IF(ISNUMBER(F4321),F4321,VALUE(SUBSTITUTE(SUBSTITUTE(F4321,"₹",""),",","")))</f>
        <v>2134</v>
      </c>
      <c r="R4321" s="16" t="n">
        <f aca="false">IF(E4321=99,1,E4321)</f>
        <v>1</v>
      </c>
      <c r="S4321" s="16" t="n">
        <f aca="false">IF(G4321="",0,G4321)</f>
        <v>0.2</v>
      </c>
      <c r="T4321" s="16" t="str">
        <f aca="false">IF(I4321="","Unknown",IF(I4321="upi","UPI",I4321))</f>
        <v>UPI</v>
      </c>
      <c r="U4321" s="16" t="str">
        <f aca="false">IF(L4321="Yes","Y",IF(L4321="No","N",L4321))</f>
        <v>N</v>
      </c>
      <c r="V4321" s="19" t="n">
        <f aca="false">ROUND(R4321*Q4321*(1-S4321),2)</f>
        <v>1707.2</v>
      </c>
      <c r="W4321" s="16" t="str">
        <f aca="false">_xlfn.XLOOKUP(D4321,products!$A$2:$A$61,products!$C$2:$C$61,"Not found")</f>
        <v>Electronics</v>
      </c>
    </row>
    <row r="4322" customFormat="false" ht="15" hidden="false" customHeight="false" outlineLevel="0" collapsed="false">
      <c r="A4322" s="16" t="s">
        <v>5722</v>
      </c>
      <c r="B4322" s="16" t="s">
        <v>5703</v>
      </c>
      <c r="C4322" s="16" t="s">
        <v>1236</v>
      </c>
      <c r="D4322" s="16" t="s">
        <v>105</v>
      </c>
      <c r="E4322" s="16" t="n">
        <v>4</v>
      </c>
      <c r="F4322" s="16" t="n">
        <v>417</v>
      </c>
      <c r="G4322" s="16" t="n">
        <v>0.2</v>
      </c>
      <c r="H4322" s="16" t="s">
        <v>67</v>
      </c>
      <c r="I4322" s="16" t="s">
        <v>100</v>
      </c>
      <c r="J4322" s="16" t="n">
        <v>5</v>
      </c>
      <c r="K4322" s="16" t="n">
        <v>4</v>
      </c>
      <c r="L4322" s="16" t="s">
        <v>41</v>
      </c>
      <c r="M4322" s="18" t="n">
        <f aca="false">IF(ISNUMBER(B4322),B4322,IF(MID(B4322,3,1)="-",DATE(VALUE(RIGHT(B4322,4)),VALUE(MID(B4322,4,2)),VALUE(LEFT(B4322,2))),DATE(VALUE(LEFT(B4322,4)),VALUE(MID(B4322,6,2)),VALUE(RIGHT(B4322,2)))))</f>
        <v>45981</v>
      </c>
      <c r="N4322" s="16" t="n">
        <f aca="false">MONTH(M4322)</f>
        <v>11</v>
      </c>
      <c r="O4322" s="16" t="str">
        <f aca="false">PROPER(TRIM(H4322))</f>
        <v>Kolkata</v>
      </c>
      <c r="P4322" s="16" t="str">
        <f aca="false">IFERROR(VLOOKUP(O4322,city_map!$A$2:$B$6,2,FALSE()),O4322)</f>
        <v>Kolkata</v>
      </c>
      <c r="Q4322" s="16" t="n">
        <f aca="false">IF(ISNUMBER(F4322),F4322,VALUE(SUBSTITUTE(SUBSTITUTE(F4322,"₹",""),",","")))</f>
        <v>417</v>
      </c>
      <c r="R4322" s="16" t="n">
        <f aca="false">IF(E4322=99,1,E4322)</f>
        <v>4</v>
      </c>
      <c r="S4322" s="16" t="n">
        <f aca="false">IF(G4322="",0,G4322)</f>
        <v>0.2</v>
      </c>
      <c r="T4322" s="16" t="str">
        <f aca="false">IF(I4322="","Unknown",IF(I4322="upi","UPI",I4322))</f>
        <v>Net Banking</v>
      </c>
      <c r="U4322" s="16" t="str">
        <f aca="false">IF(L4322="Yes","Y",IF(L4322="No","N",L4322))</f>
        <v>N</v>
      </c>
      <c r="V4322" s="19" t="n">
        <f aca="false">ROUND(R4322*Q4322*(1-S4322),2)</f>
        <v>1334.4</v>
      </c>
      <c r="W4322" s="16" t="str">
        <f aca="false">_xlfn.XLOOKUP(D4322,products!$A$2:$A$61,products!$C$2:$C$61,"Not found")</f>
        <v>Beauty</v>
      </c>
    </row>
    <row r="4323" customFormat="false" ht="15" hidden="false" customHeight="false" outlineLevel="0" collapsed="false">
      <c r="A4323" s="16" t="s">
        <v>5723</v>
      </c>
      <c r="B4323" s="16" t="s">
        <v>5724</v>
      </c>
      <c r="C4323" s="16" t="s">
        <v>624</v>
      </c>
      <c r="D4323" s="16" t="s">
        <v>149</v>
      </c>
      <c r="E4323" s="16" t="n">
        <v>1</v>
      </c>
      <c r="F4323" s="16" t="n">
        <v>1654</v>
      </c>
      <c r="G4323" s="16" t="n">
        <v>0.15</v>
      </c>
      <c r="H4323" s="16" t="s">
        <v>130</v>
      </c>
      <c r="I4323" s="16" t="s">
        <v>60</v>
      </c>
      <c r="J4323" s="16" t="n">
        <v>4</v>
      </c>
      <c r="K4323" s="16" t="n">
        <v>4</v>
      </c>
      <c r="L4323" s="16" t="s">
        <v>41</v>
      </c>
      <c r="M4323" s="18" t="n">
        <f aca="false">IF(ISNUMBER(B4323),B4323,IF(MID(B4323,3,1)="-",DATE(VALUE(RIGHT(B4323,4)),VALUE(MID(B4323,4,2)),VALUE(LEFT(B4323,2))),DATE(VALUE(LEFT(B4323,4)),VALUE(MID(B4323,6,2)),VALUE(RIGHT(B4323,2)))))</f>
        <v>45982</v>
      </c>
      <c r="N4323" s="16" t="n">
        <f aca="false">MONTH(M4323)</f>
        <v>11</v>
      </c>
      <c r="O4323" s="16" t="str">
        <f aca="false">PROPER(TRIM(H4323))</f>
        <v>Bengaluru</v>
      </c>
      <c r="P4323" s="16" t="str">
        <f aca="false">IFERROR(VLOOKUP(O4323,city_map!$A$2:$B$6,2,FALSE()),O4323)</f>
        <v>Bengaluru</v>
      </c>
      <c r="Q4323" s="16" t="n">
        <f aca="false">IF(ISNUMBER(F4323),F4323,VALUE(SUBSTITUTE(SUBSTITUTE(F4323,"₹",""),",","")))</f>
        <v>1654</v>
      </c>
      <c r="R4323" s="16" t="n">
        <f aca="false">IF(E4323=99,1,E4323)</f>
        <v>1</v>
      </c>
      <c r="S4323" s="16" t="n">
        <f aca="false">IF(G4323="",0,G4323)</f>
        <v>0.15</v>
      </c>
      <c r="T4323" s="16" t="str">
        <f aca="false">IF(I4323="","Unknown",IF(I4323="upi","UPI",I4323))</f>
        <v>UPI</v>
      </c>
      <c r="U4323" s="16" t="str">
        <f aca="false">IF(L4323="Yes","Y",IF(L4323="No","N",L4323))</f>
        <v>N</v>
      </c>
      <c r="V4323" s="19" t="n">
        <f aca="false">ROUND(R4323*Q4323*(1-S4323),2)</f>
        <v>1405.9</v>
      </c>
      <c r="W4323" s="16" t="str">
        <f aca="false">_xlfn.XLOOKUP(D4323,products!$A$2:$A$61,products!$C$2:$C$61,"Not found")</f>
        <v>Fashion</v>
      </c>
    </row>
    <row r="4324" customFormat="false" ht="15" hidden="false" customHeight="false" outlineLevel="0" collapsed="false">
      <c r="A4324" s="16" t="s">
        <v>5725</v>
      </c>
      <c r="B4324" s="16" t="s">
        <v>5724</v>
      </c>
      <c r="C4324" s="16" t="s">
        <v>431</v>
      </c>
      <c r="D4324" s="16" t="s">
        <v>170</v>
      </c>
      <c r="E4324" s="16" t="n">
        <v>2</v>
      </c>
      <c r="F4324" s="16" t="n">
        <v>3180</v>
      </c>
      <c r="G4324" s="16" t="n">
        <v>0.15</v>
      </c>
      <c r="H4324" s="16" t="s">
        <v>81</v>
      </c>
      <c r="I4324" s="16" t="s">
        <v>60</v>
      </c>
      <c r="J4324" s="16" t="n">
        <v>5</v>
      </c>
      <c r="K4324" s="16" t="n">
        <v>4</v>
      </c>
      <c r="L4324" s="16" t="s">
        <v>41</v>
      </c>
      <c r="M4324" s="18" t="n">
        <f aca="false">IF(ISNUMBER(B4324),B4324,IF(MID(B4324,3,1)="-",DATE(VALUE(RIGHT(B4324,4)),VALUE(MID(B4324,4,2)),VALUE(LEFT(B4324,2))),DATE(VALUE(LEFT(B4324,4)),VALUE(MID(B4324,6,2)),VALUE(RIGHT(B4324,2)))))</f>
        <v>45982</v>
      </c>
      <c r="N4324" s="16" t="n">
        <f aca="false">MONTH(M4324)</f>
        <v>11</v>
      </c>
      <c r="O4324" s="16" t="str">
        <f aca="false">PROPER(TRIM(H4324))</f>
        <v>Hyderabad</v>
      </c>
      <c r="P4324" s="16" t="str">
        <f aca="false">IFERROR(VLOOKUP(O4324,city_map!$A$2:$B$6,2,FALSE()),O4324)</f>
        <v>Hyderabad</v>
      </c>
      <c r="Q4324" s="16" t="n">
        <f aca="false">IF(ISNUMBER(F4324),F4324,VALUE(SUBSTITUTE(SUBSTITUTE(F4324,"₹",""),",","")))</f>
        <v>3180</v>
      </c>
      <c r="R4324" s="16" t="n">
        <f aca="false">IF(E4324=99,1,E4324)</f>
        <v>2</v>
      </c>
      <c r="S4324" s="16" t="n">
        <f aca="false">IF(G4324="",0,G4324)</f>
        <v>0.15</v>
      </c>
      <c r="T4324" s="16" t="str">
        <f aca="false">IF(I4324="","Unknown",IF(I4324="upi","UPI",I4324))</f>
        <v>UPI</v>
      </c>
      <c r="U4324" s="16" t="str">
        <f aca="false">IF(L4324="Yes","Y",IF(L4324="No","N",L4324))</f>
        <v>N</v>
      </c>
      <c r="V4324" s="19" t="n">
        <f aca="false">ROUND(R4324*Q4324*(1-S4324),2)</f>
        <v>5406</v>
      </c>
      <c r="W4324" s="16" t="str">
        <f aca="false">_xlfn.XLOOKUP(D4324,products!$A$2:$A$61,products!$C$2:$C$61,"Not found")</f>
        <v>Home</v>
      </c>
    </row>
    <row r="4325" customFormat="false" ht="15" hidden="false" customHeight="false" outlineLevel="0" collapsed="false">
      <c r="A4325" s="16" t="s">
        <v>5726</v>
      </c>
      <c r="B4325" s="16" t="s">
        <v>5724</v>
      </c>
      <c r="C4325" s="16" t="s">
        <v>104</v>
      </c>
      <c r="D4325" s="16" t="s">
        <v>222</v>
      </c>
      <c r="E4325" s="16" t="n">
        <v>2</v>
      </c>
      <c r="F4325" s="16" t="n">
        <v>1934</v>
      </c>
      <c r="G4325" s="16" t="n">
        <v>0.3</v>
      </c>
      <c r="H4325" s="16" t="s">
        <v>81</v>
      </c>
      <c r="I4325" s="16" t="s">
        <v>60</v>
      </c>
      <c r="J4325" s="16" t="n">
        <v>4</v>
      </c>
      <c r="K4325" s="16" t="n">
        <v>5</v>
      </c>
      <c r="L4325" s="16" t="s">
        <v>41</v>
      </c>
      <c r="M4325" s="18" t="n">
        <f aca="false">IF(ISNUMBER(B4325),B4325,IF(MID(B4325,3,1)="-",DATE(VALUE(RIGHT(B4325,4)),VALUE(MID(B4325,4,2)),VALUE(LEFT(B4325,2))),DATE(VALUE(LEFT(B4325,4)),VALUE(MID(B4325,6,2)),VALUE(RIGHT(B4325,2)))))</f>
        <v>45982</v>
      </c>
      <c r="N4325" s="16" t="n">
        <f aca="false">MONTH(M4325)</f>
        <v>11</v>
      </c>
      <c r="O4325" s="16" t="str">
        <f aca="false">PROPER(TRIM(H4325))</f>
        <v>Hyderabad</v>
      </c>
      <c r="P4325" s="16" t="str">
        <f aca="false">IFERROR(VLOOKUP(O4325,city_map!$A$2:$B$6,2,FALSE()),O4325)</f>
        <v>Hyderabad</v>
      </c>
      <c r="Q4325" s="16" t="n">
        <f aca="false">IF(ISNUMBER(F4325),F4325,VALUE(SUBSTITUTE(SUBSTITUTE(F4325,"₹",""),",","")))</f>
        <v>1934</v>
      </c>
      <c r="R4325" s="16" t="n">
        <f aca="false">IF(E4325=99,1,E4325)</f>
        <v>2</v>
      </c>
      <c r="S4325" s="16" t="n">
        <f aca="false">IF(G4325="",0,G4325)</f>
        <v>0.3</v>
      </c>
      <c r="T4325" s="16" t="str">
        <f aca="false">IF(I4325="","Unknown",IF(I4325="upi","UPI",I4325))</f>
        <v>UPI</v>
      </c>
      <c r="U4325" s="16" t="str">
        <f aca="false">IF(L4325="Yes","Y",IF(L4325="No","N",L4325))</f>
        <v>N</v>
      </c>
      <c r="V4325" s="19" t="n">
        <f aca="false">ROUND(R4325*Q4325*(1-S4325),2)</f>
        <v>2707.6</v>
      </c>
      <c r="W4325" s="16" t="str">
        <f aca="false">_xlfn.XLOOKUP(D4325,products!$A$2:$A$61,products!$C$2:$C$61,"Not found")</f>
        <v>Fashion</v>
      </c>
    </row>
    <row r="4326" customFormat="false" ht="15" hidden="false" customHeight="false" outlineLevel="0" collapsed="false">
      <c r="A4326" s="16" t="s">
        <v>5727</v>
      </c>
      <c r="B4326" s="16" t="s">
        <v>5724</v>
      </c>
      <c r="C4326" s="16" t="s">
        <v>753</v>
      </c>
      <c r="D4326" s="16" t="s">
        <v>393</v>
      </c>
      <c r="E4326" s="16" t="n">
        <v>2</v>
      </c>
      <c r="F4326" s="16" t="n">
        <v>495</v>
      </c>
      <c r="G4326" s="16" t="n">
        <v>0.15</v>
      </c>
      <c r="H4326" s="16" t="s">
        <v>67</v>
      </c>
      <c r="I4326" s="16" t="s">
        <v>60</v>
      </c>
      <c r="J4326" s="16" t="n">
        <v>3</v>
      </c>
      <c r="K4326" s="16" t="n">
        <v>3</v>
      </c>
      <c r="L4326" s="16" t="s">
        <v>57</v>
      </c>
      <c r="M4326" s="18" t="n">
        <f aca="false">IF(ISNUMBER(B4326),B4326,IF(MID(B4326,3,1)="-",DATE(VALUE(RIGHT(B4326,4)),VALUE(MID(B4326,4,2)),VALUE(LEFT(B4326,2))),DATE(VALUE(LEFT(B4326,4)),VALUE(MID(B4326,6,2)),VALUE(RIGHT(B4326,2)))))</f>
        <v>45982</v>
      </c>
      <c r="N4326" s="16" t="n">
        <f aca="false">MONTH(M4326)</f>
        <v>11</v>
      </c>
      <c r="O4326" s="16" t="str">
        <f aca="false">PROPER(TRIM(H4326))</f>
        <v>Kolkata</v>
      </c>
      <c r="P4326" s="16" t="str">
        <f aca="false">IFERROR(VLOOKUP(O4326,city_map!$A$2:$B$6,2,FALSE()),O4326)</f>
        <v>Kolkata</v>
      </c>
      <c r="Q4326" s="16" t="n">
        <f aca="false">IF(ISNUMBER(F4326),F4326,VALUE(SUBSTITUTE(SUBSTITUTE(F4326,"₹",""),",","")))</f>
        <v>495</v>
      </c>
      <c r="R4326" s="16" t="n">
        <f aca="false">IF(E4326=99,1,E4326)</f>
        <v>2</v>
      </c>
      <c r="S4326" s="16" t="n">
        <f aca="false">IF(G4326="",0,G4326)</f>
        <v>0.15</v>
      </c>
      <c r="T4326" s="16" t="str">
        <f aca="false">IF(I4326="","Unknown",IF(I4326="upi","UPI",I4326))</f>
        <v>UPI</v>
      </c>
      <c r="U4326" s="16" t="str">
        <f aca="false">IF(L4326="Yes","Y",IF(L4326="No","N",L4326))</f>
        <v>Y</v>
      </c>
      <c r="V4326" s="19" t="n">
        <f aca="false">ROUND(R4326*Q4326*(1-S4326),2)</f>
        <v>841.5</v>
      </c>
      <c r="W4326" s="16" t="str">
        <f aca="false">_xlfn.XLOOKUP(D4326,products!$A$2:$A$61,products!$C$2:$C$61,"Not found")</f>
        <v>Fashion</v>
      </c>
    </row>
    <row r="4327" customFormat="false" ht="15" hidden="false" customHeight="false" outlineLevel="0" collapsed="false">
      <c r="A4327" s="16" t="s">
        <v>5728</v>
      </c>
      <c r="B4327" s="16" t="s">
        <v>5724</v>
      </c>
      <c r="C4327" s="16" t="s">
        <v>3415</v>
      </c>
      <c r="D4327" s="16" t="s">
        <v>74</v>
      </c>
      <c r="E4327" s="16" t="n">
        <v>2</v>
      </c>
      <c r="F4327" s="16" t="n">
        <v>18867</v>
      </c>
      <c r="G4327" s="16" t="n">
        <v>0.3</v>
      </c>
      <c r="H4327" s="16" t="s">
        <v>130</v>
      </c>
      <c r="I4327" s="16" t="s">
        <v>60</v>
      </c>
      <c r="J4327" s="16" t="n">
        <v>4</v>
      </c>
      <c r="K4327" s="16" t="n">
        <v>3</v>
      </c>
      <c r="L4327" s="16" t="s">
        <v>57</v>
      </c>
      <c r="M4327" s="18" t="n">
        <f aca="false">IF(ISNUMBER(B4327),B4327,IF(MID(B4327,3,1)="-",DATE(VALUE(RIGHT(B4327,4)),VALUE(MID(B4327,4,2)),VALUE(LEFT(B4327,2))),DATE(VALUE(LEFT(B4327,4)),VALUE(MID(B4327,6,2)),VALUE(RIGHT(B4327,2)))))</f>
        <v>45982</v>
      </c>
      <c r="N4327" s="16" t="n">
        <f aca="false">MONTH(M4327)</f>
        <v>11</v>
      </c>
      <c r="O4327" s="16" t="str">
        <f aca="false">PROPER(TRIM(H4327))</f>
        <v>Bengaluru</v>
      </c>
      <c r="P4327" s="16" t="str">
        <f aca="false">IFERROR(VLOOKUP(O4327,city_map!$A$2:$B$6,2,FALSE()),O4327)</f>
        <v>Bengaluru</v>
      </c>
      <c r="Q4327" s="16" t="n">
        <f aca="false">IF(ISNUMBER(F4327),F4327,VALUE(SUBSTITUTE(SUBSTITUTE(F4327,"₹",""),",","")))</f>
        <v>18867</v>
      </c>
      <c r="R4327" s="16" t="n">
        <f aca="false">IF(E4327=99,1,E4327)</f>
        <v>2</v>
      </c>
      <c r="S4327" s="16" t="n">
        <f aca="false">IF(G4327="",0,G4327)</f>
        <v>0.3</v>
      </c>
      <c r="T4327" s="16" t="str">
        <f aca="false">IF(I4327="","Unknown",IF(I4327="upi","UPI",I4327))</f>
        <v>UPI</v>
      </c>
      <c r="U4327" s="16" t="str">
        <f aca="false">IF(L4327="Yes","Y",IF(L4327="No","N",L4327))</f>
        <v>Y</v>
      </c>
      <c r="V4327" s="19" t="n">
        <f aca="false">ROUND(R4327*Q4327*(1-S4327),2)</f>
        <v>26413.8</v>
      </c>
      <c r="W4327" s="16" t="str">
        <f aca="false">_xlfn.XLOOKUP(D4327,products!$A$2:$A$61,products!$C$2:$C$61,"Not found")</f>
        <v>Electronics</v>
      </c>
    </row>
    <row r="4328" customFormat="false" ht="15" hidden="false" customHeight="false" outlineLevel="0" collapsed="false">
      <c r="A4328" s="16" t="s">
        <v>5729</v>
      </c>
      <c r="B4328" s="16" t="s">
        <v>5724</v>
      </c>
      <c r="C4328" s="16" t="s">
        <v>3374</v>
      </c>
      <c r="D4328" s="16" t="s">
        <v>55</v>
      </c>
      <c r="E4328" s="16" t="n">
        <v>1</v>
      </c>
      <c r="F4328" s="16" t="n">
        <v>1918</v>
      </c>
      <c r="G4328" s="16" t="n">
        <v>0.2</v>
      </c>
      <c r="H4328" s="16" t="s">
        <v>112</v>
      </c>
      <c r="I4328" s="16" t="s">
        <v>40</v>
      </c>
      <c r="J4328" s="16" t="n">
        <v>8</v>
      </c>
      <c r="K4328" s="16" t="n">
        <v>3</v>
      </c>
      <c r="L4328" s="16" t="s">
        <v>41</v>
      </c>
      <c r="M4328" s="18" t="n">
        <f aca="false">IF(ISNUMBER(B4328),B4328,IF(MID(B4328,3,1)="-",DATE(VALUE(RIGHT(B4328,4)),VALUE(MID(B4328,4,2)),VALUE(LEFT(B4328,2))),DATE(VALUE(LEFT(B4328,4)),VALUE(MID(B4328,6,2)),VALUE(RIGHT(B4328,2)))))</f>
        <v>45982</v>
      </c>
      <c r="N4328" s="16" t="n">
        <f aca="false">MONTH(M4328)</f>
        <v>11</v>
      </c>
      <c r="O4328" s="16" t="str">
        <f aca="false">PROPER(TRIM(H4328))</f>
        <v>Mumbai</v>
      </c>
      <c r="P4328" s="16" t="str">
        <f aca="false">IFERROR(VLOOKUP(O4328,city_map!$A$2:$B$6,2,FALSE()),O4328)</f>
        <v>Mumbai</v>
      </c>
      <c r="Q4328" s="16" t="n">
        <f aca="false">IF(ISNUMBER(F4328),F4328,VALUE(SUBSTITUTE(SUBSTITUTE(F4328,"₹",""),",","")))</f>
        <v>1918</v>
      </c>
      <c r="R4328" s="16" t="n">
        <f aca="false">IF(E4328=99,1,E4328)</f>
        <v>1</v>
      </c>
      <c r="S4328" s="16" t="n">
        <f aca="false">IF(G4328="",0,G4328)</f>
        <v>0.2</v>
      </c>
      <c r="T4328" s="16" t="str">
        <f aca="false">IF(I4328="","Unknown",IF(I4328="upi","UPI",I4328))</f>
        <v>COD</v>
      </c>
      <c r="U4328" s="16" t="str">
        <f aca="false">IF(L4328="Yes","Y",IF(L4328="No","N",L4328))</f>
        <v>N</v>
      </c>
      <c r="V4328" s="19" t="n">
        <f aca="false">ROUND(R4328*Q4328*(1-S4328),2)</f>
        <v>1534.4</v>
      </c>
      <c r="W4328" s="16" t="str">
        <f aca="false">_xlfn.XLOOKUP(D4328,products!$A$2:$A$61,products!$C$2:$C$61,"Not found")</f>
        <v>Home</v>
      </c>
    </row>
    <row r="4329" customFormat="false" ht="15" hidden="false" customHeight="false" outlineLevel="0" collapsed="false">
      <c r="A4329" s="16" t="s">
        <v>5730</v>
      </c>
      <c r="B4329" s="16" t="s">
        <v>5724</v>
      </c>
      <c r="C4329" s="16" t="s">
        <v>848</v>
      </c>
      <c r="D4329" s="16" t="s">
        <v>179</v>
      </c>
      <c r="E4329" s="16" t="n">
        <v>3</v>
      </c>
      <c r="F4329" s="16" t="n">
        <v>2396</v>
      </c>
      <c r="G4329" s="16" t="n">
        <v>0.2</v>
      </c>
      <c r="H4329" s="16" t="s">
        <v>67</v>
      </c>
      <c r="I4329" s="16" t="s">
        <v>60</v>
      </c>
      <c r="J4329" s="16" t="n">
        <v>5</v>
      </c>
      <c r="K4329" s="16" t="n">
        <v>4</v>
      </c>
      <c r="L4329" s="16" t="s">
        <v>41</v>
      </c>
      <c r="M4329" s="18" t="n">
        <f aca="false">IF(ISNUMBER(B4329),B4329,IF(MID(B4329,3,1)="-",DATE(VALUE(RIGHT(B4329,4)),VALUE(MID(B4329,4,2)),VALUE(LEFT(B4329,2))),DATE(VALUE(LEFT(B4329,4)),VALUE(MID(B4329,6,2)),VALUE(RIGHT(B4329,2)))))</f>
        <v>45982</v>
      </c>
      <c r="N4329" s="16" t="n">
        <f aca="false">MONTH(M4329)</f>
        <v>11</v>
      </c>
      <c r="O4329" s="16" t="str">
        <f aca="false">PROPER(TRIM(H4329))</f>
        <v>Kolkata</v>
      </c>
      <c r="P4329" s="16" t="str">
        <f aca="false">IFERROR(VLOOKUP(O4329,city_map!$A$2:$B$6,2,FALSE()),O4329)</f>
        <v>Kolkata</v>
      </c>
      <c r="Q4329" s="16" t="n">
        <f aca="false">IF(ISNUMBER(F4329),F4329,VALUE(SUBSTITUTE(SUBSTITUTE(F4329,"₹",""),",","")))</f>
        <v>2396</v>
      </c>
      <c r="R4329" s="16" t="n">
        <f aca="false">IF(E4329=99,1,E4329)</f>
        <v>3</v>
      </c>
      <c r="S4329" s="16" t="n">
        <f aca="false">IF(G4329="",0,G4329)</f>
        <v>0.2</v>
      </c>
      <c r="T4329" s="16" t="str">
        <f aca="false">IF(I4329="","Unknown",IF(I4329="upi","UPI",I4329))</f>
        <v>UPI</v>
      </c>
      <c r="U4329" s="16" t="str">
        <f aca="false">IF(L4329="Yes","Y",IF(L4329="No","N",L4329))</f>
        <v>N</v>
      </c>
      <c r="V4329" s="19" t="n">
        <f aca="false">ROUND(R4329*Q4329*(1-S4329),2)</f>
        <v>5750.4</v>
      </c>
      <c r="W4329" s="16" t="str">
        <f aca="false">_xlfn.XLOOKUP(D4329,products!$A$2:$A$61,products!$C$2:$C$61,"Not found")</f>
        <v>Electronics</v>
      </c>
    </row>
    <row r="4330" customFormat="false" ht="15" hidden="false" customHeight="false" outlineLevel="0" collapsed="false">
      <c r="A4330" s="16" t="s">
        <v>5731</v>
      </c>
      <c r="B4330" s="16" t="s">
        <v>5724</v>
      </c>
      <c r="C4330" s="16" t="s">
        <v>1337</v>
      </c>
      <c r="D4330" s="16" t="s">
        <v>396</v>
      </c>
      <c r="E4330" s="16" t="n">
        <v>1</v>
      </c>
      <c r="F4330" s="16" t="n">
        <v>5694</v>
      </c>
      <c r="G4330" s="16" t="n">
        <v>0.1</v>
      </c>
      <c r="H4330" s="16" t="s">
        <v>67</v>
      </c>
      <c r="I4330" s="16" t="s">
        <v>60</v>
      </c>
      <c r="J4330" s="16" t="n">
        <v>4</v>
      </c>
      <c r="K4330" s="16" t="n">
        <v>4</v>
      </c>
      <c r="L4330" s="16" t="s">
        <v>57</v>
      </c>
      <c r="M4330" s="18" t="n">
        <f aca="false">IF(ISNUMBER(B4330),B4330,IF(MID(B4330,3,1)="-",DATE(VALUE(RIGHT(B4330,4)),VALUE(MID(B4330,4,2)),VALUE(LEFT(B4330,2))),DATE(VALUE(LEFT(B4330,4)),VALUE(MID(B4330,6,2)),VALUE(RIGHT(B4330,2)))))</f>
        <v>45982</v>
      </c>
      <c r="N4330" s="16" t="n">
        <f aca="false">MONTH(M4330)</f>
        <v>11</v>
      </c>
      <c r="O4330" s="16" t="str">
        <f aca="false">PROPER(TRIM(H4330))</f>
        <v>Kolkata</v>
      </c>
      <c r="P4330" s="16" t="str">
        <f aca="false">IFERROR(VLOOKUP(O4330,city_map!$A$2:$B$6,2,FALSE()),O4330)</f>
        <v>Kolkata</v>
      </c>
      <c r="Q4330" s="16" t="n">
        <f aca="false">IF(ISNUMBER(F4330),F4330,VALUE(SUBSTITUTE(SUBSTITUTE(F4330,"₹",""),",","")))</f>
        <v>5694</v>
      </c>
      <c r="R4330" s="16" t="n">
        <f aca="false">IF(E4330=99,1,E4330)</f>
        <v>1</v>
      </c>
      <c r="S4330" s="16" t="n">
        <f aca="false">IF(G4330="",0,G4330)</f>
        <v>0.1</v>
      </c>
      <c r="T4330" s="16" t="str">
        <f aca="false">IF(I4330="","Unknown",IF(I4330="upi","UPI",I4330))</f>
        <v>UPI</v>
      </c>
      <c r="U4330" s="16" t="str">
        <f aca="false">IF(L4330="Yes","Y",IF(L4330="No","N",L4330))</f>
        <v>Y</v>
      </c>
      <c r="V4330" s="19" t="n">
        <f aca="false">ROUND(R4330*Q4330*(1-S4330),2)</f>
        <v>5124.6</v>
      </c>
      <c r="W4330" s="16" t="str">
        <f aca="false">_xlfn.XLOOKUP(D4330,products!$A$2:$A$61,products!$C$2:$C$61,"Not found")</f>
        <v>Home</v>
      </c>
    </row>
    <row r="4331" customFormat="false" ht="15" hidden="false" customHeight="false" outlineLevel="0" collapsed="false">
      <c r="A4331" s="16" t="s">
        <v>5732</v>
      </c>
      <c r="B4331" s="16" t="s">
        <v>5724</v>
      </c>
      <c r="C4331" s="16" t="s">
        <v>1946</v>
      </c>
      <c r="D4331" s="16" t="s">
        <v>232</v>
      </c>
      <c r="E4331" s="16" t="n">
        <v>2</v>
      </c>
      <c r="F4331" s="16" t="n">
        <v>1931</v>
      </c>
      <c r="G4331" s="16" t="n">
        <v>0.2</v>
      </c>
      <c r="H4331" s="16" t="s">
        <v>208</v>
      </c>
      <c r="I4331" s="16" t="s">
        <v>60</v>
      </c>
      <c r="J4331" s="16" t="n">
        <v>5</v>
      </c>
      <c r="K4331" s="16" t="n">
        <v>5</v>
      </c>
      <c r="L4331" s="16" t="s">
        <v>41</v>
      </c>
      <c r="M4331" s="18" t="n">
        <f aca="false">IF(ISNUMBER(B4331),B4331,IF(MID(B4331,3,1)="-",DATE(VALUE(RIGHT(B4331,4)),VALUE(MID(B4331,4,2)),VALUE(LEFT(B4331,2))),DATE(VALUE(LEFT(B4331,4)),VALUE(MID(B4331,6,2)),VALUE(RIGHT(B4331,2)))))</f>
        <v>45982</v>
      </c>
      <c r="N4331" s="16" t="n">
        <f aca="false">MONTH(M4331)</f>
        <v>11</v>
      </c>
      <c r="O4331" s="16" t="str">
        <f aca="false">PROPER(TRIM(H4331))</f>
        <v>Jaipur</v>
      </c>
      <c r="P4331" s="16" t="str">
        <f aca="false">IFERROR(VLOOKUP(O4331,city_map!$A$2:$B$6,2,FALSE()),O4331)</f>
        <v>Jaipur</v>
      </c>
      <c r="Q4331" s="16" t="n">
        <f aca="false">IF(ISNUMBER(F4331),F4331,VALUE(SUBSTITUTE(SUBSTITUTE(F4331,"₹",""),",","")))</f>
        <v>1931</v>
      </c>
      <c r="R4331" s="16" t="n">
        <f aca="false">IF(E4331=99,1,E4331)</f>
        <v>2</v>
      </c>
      <c r="S4331" s="16" t="n">
        <f aca="false">IF(G4331="",0,G4331)</f>
        <v>0.2</v>
      </c>
      <c r="T4331" s="16" t="str">
        <f aca="false">IF(I4331="","Unknown",IF(I4331="upi","UPI",I4331))</f>
        <v>UPI</v>
      </c>
      <c r="U4331" s="16" t="str">
        <f aca="false">IF(L4331="Yes","Y",IF(L4331="No","N",L4331))</f>
        <v>N</v>
      </c>
      <c r="V4331" s="19" t="n">
        <f aca="false">ROUND(R4331*Q4331*(1-S4331),2)</f>
        <v>3089.6</v>
      </c>
      <c r="W4331" s="16" t="str">
        <f aca="false">_xlfn.XLOOKUP(D4331,products!$A$2:$A$61,products!$C$2:$C$61,"Not found")</f>
        <v>Electronics</v>
      </c>
    </row>
    <row r="4332" customFormat="false" ht="15" hidden="false" customHeight="false" outlineLevel="0" collapsed="false">
      <c r="A4332" s="16" t="s">
        <v>5733</v>
      </c>
      <c r="B4332" s="16" t="s">
        <v>5724</v>
      </c>
      <c r="C4332" s="16" t="s">
        <v>4457</v>
      </c>
      <c r="D4332" s="16" t="s">
        <v>149</v>
      </c>
      <c r="E4332" s="16" t="n">
        <v>2</v>
      </c>
      <c r="F4332" s="16" t="n">
        <v>1572</v>
      </c>
      <c r="G4332" s="16" t="n">
        <v>0.4</v>
      </c>
      <c r="H4332" s="16" t="s">
        <v>39</v>
      </c>
      <c r="I4332" s="16" t="s">
        <v>40</v>
      </c>
      <c r="J4332" s="16" t="n">
        <v>4</v>
      </c>
      <c r="K4332" s="16" t="n">
        <v>3</v>
      </c>
      <c r="L4332" s="16" t="s">
        <v>57</v>
      </c>
      <c r="M4332" s="18" t="n">
        <f aca="false">IF(ISNUMBER(B4332),B4332,IF(MID(B4332,3,1)="-",DATE(VALUE(RIGHT(B4332,4)),VALUE(MID(B4332,4,2)),VALUE(LEFT(B4332,2))),DATE(VALUE(LEFT(B4332,4)),VALUE(MID(B4332,6,2)),VALUE(RIGHT(B4332,2)))))</f>
        <v>45982</v>
      </c>
      <c r="N4332" s="16" t="n">
        <f aca="false">MONTH(M4332)</f>
        <v>11</v>
      </c>
      <c r="O4332" s="16" t="str">
        <f aca="false">PROPER(TRIM(H4332))</f>
        <v>Delhi</v>
      </c>
      <c r="P4332" s="16" t="str">
        <f aca="false">IFERROR(VLOOKUP(O4332,city_map!$A$2:$B$6,2,FALSE()),O4332)</f>
        <v>Delhi</v>
      </c>
      <c r="Q4332" s="16" t="n">
        <f aca="false">IF(ISNUMBER(F4332),F4332,VALUE(SUBSTITUTE(SUBSTITUTE(F4332,"₹",""),",","")))</f>
        <v>1572</v>
      </c>
      <c r="R4332" s="16" t="n">
        <f aca="false">IF(E4332=99,1,E4332)</f>
        <v>2</v>
      </c>
      <c r="S4332" s="16" t="n">
        <f aca="false">IF(G4332="",0,G4332)</f>
        <v>0.4</v>
      </c>
      <c r="T4332" s="16" t="str">
        <f aca="false">IF(I4332="","Unknown",IF(I4332="upi","UPI",I4332))</f>
        <v>COD</v>
      </c>
      <c r="U4332" s="16" t="str">
        <f aca="false">IF(L4332="Yes","Y",IF(L4332="No","N",L4332))</f>
        <v>Y</v>
      </c>
      <c r="V4332" s="19" t="n">
        <f aca="false">ROUND(R4332*Q4332*(1-S4332),2)</f>
        <v>1886.4</v>
      </c>
      <c r="W4332" s="16" t="str">
        <f aca="false">_xlfn.XLOOKUP(D4332,products!$A$2:$A$61,products!$C$2:$C$61,"Not found")</f>
        <v>Fashion</v>
      </c>
    </row>
    <row r="4333" customFormat="false" ht="15" hidden="false" customHeight="false" outlineLevel="0" collapsed="false">
      <c r="A4333" s="16" t="s">
        <v>5734</v>
      </c>
      <c r="B4333" s="16" t="s">
        <v>5724</v>
      </c>
      <c r="C4333" s="16" t="s">
        <v>1004</v>
      </c>
      <c r="D4333" s="16" t="s">
        <v>136</v>
      </c>
      <c r="E4333" s="16" t="n">
        <v>1</v>
      </c>
      <c r="F4333" s="16" t="n">
        <v>2208</v>
      </c>
      <c r="G4333" s="16" t="n">
        <v>0.25</v>
      </c>
      <c r="H4333" s="16" t="s">
        <v>130</v>
      </c>
      <c r="I4333" s="16" t="s">
        <v>40</v>
      </c>
      <c r="J4333" s="16" t="n">
        <v>6</v>
      </c>
      <c r="K4333" s="16" t="n">
        <v>4</v>
      </c>
      <c r="L4333" s="16" t="s">
        <v>41</v>
      </c>
      <c r="M4333" s="18" t="n">
        <f aca="false">IF(ISNUMBER(B4333),B4333,IF(MID(B4333,3,1)="-",DATE(VALUE(RIGHT(B4333,4)),VALUE(MID(B4333,4,2)),VALUE(LEFT(B4333,2))),DATE(VALUE(LEFT(B4333,4)),VALUE(MID(B4333,6,2)),VALUE(RIGHT(B4333,2)))))</f>
        <v>45982</v>
      </c>
      <c r="N4333" s="16" t="n">
        <f aca="false">MONTH(M4333)</f>
        <v>11</v>
      </c>
      <c r="O4333" s="16" t="str">
        <f aca="false">PROPER(TRIM(H4333))</f>
        <v>Bengaluru</v>
      </c>
      <c r="P4333" s="16" t="str">
        <f aca="false">IFERROR(VLOOKUP(O4333,city_map!$A$2:$B$6,2,FALSE()),O4333)</f>
        <v>Bengaluru</v>
      </c>
      <c r="Q4333" s="16" t="n">
        <f aca="false">IF(ISNUMBER(F4333),F4333,VALUE(SUBSTITUTE(SUBSTITUTE(F4333,"₹",""),",","")))</f>
        <v>2208</v>
      </c>
      <c r="R4333" s="16" t="n">
        <f aca="false">IF(E4333=99,1,E4333)</f>
        <v>1</v>
      </c>
      <c r="S4333" s="16" t="n">
        <f aca="false">IF(G4333="",0,G4333)</f>
        <v>0.25</v>
      </c>
      <c r="T4333" s="16" t="str">
        <f aca="false">IF(I4333="","Unknown",IF(I4333="upi","UPI",I4333))</f>
        <v>COD</v>
      </c>
      <c r="U4333" s="16" t="str">
        <f aca="false">IF(L4333="Yes","Y",IF(L4333="No","N",L4333))</f>
        <v>N</v>
      </c>
      <c r="V4333" s="19" t="n">
        <f aca="false">ROUND(R4333*Q4333*(1-S4333),2)</f>
        <v>1656</v>
      </c>
      <c r="W4333" s="16" t="str">
        <f aca="false">_xlfn.XLOOKUP(D4333,products!$A$2:$A$61,products!$C$2:$C$61,"Not found")</f>
        <v>Electronics</v>
      </c>
    </row>
    <row r="4334" customFormat="false" ht="15" hidden="false" customHeight="false" outlineLevel="0" collapsed="false">
      <c r="A4334" s="16" t="s">
        <v>5735</v>
      </c>
      <c r="B4334" s="16" t="s">
        <v>5724</v>
      </c>
      <c r="C4334" s="16" t="s">
        <v>366</v>
      </c>
      <c r="D4334" s="16" t="s">
        <v>165</v>
      </c>
      <c r="E4334" s="16" t="n">
        <v>4</v>
      </c>
      <c r="F4334" s="16" t="n">
        <v>908</v>
      </c>
      <c r="G4334" s="16" t="n">
        <v>0.1</v>
      </c>
      <c r="H4334" s="16" t="s">
        <v>208</v>
      </c>
      <c r="I4334" s="16" t="s">
        <v>60</v>
      </c>
      <c r="J4334" s="16" t="n">
        <v>6</v>
      </c>
      <c r="K4334" s="16" t="n">
        <v>4</v>
      </c>
      <c r="L4334" s="16" t="s">
        <v>41</v>
      </c>
      <c r="M4334" s="18" t="n">
        <f aca="false">IF(ISNUMBER(B4334),B4334,IF(MID(B4334,3,1)="-",DATE(VALUE(RIGHT(B4334,4)),VALUE(MID(B4334,4,2)),VALUE(LEFT(B4334,2))),DATE(VALUE(LEFT(B4334,4)),VALUE(MID(B4334,6,2)),VALUE(RIGHT(B4334,2)))))</f>
        <v>45982</v>
      </c>
      <c r="N4334" s="16" t="n">
        <f aca="false">MONTH(M4334)</f>
        <v>11</v>
      </c>
      <c r="O4334" s="16" t="str">
        <f aca="false">PROPER(TRIM(H4334))</f>
        <v>Jaipur</v>
      </c>
      <c r="P4334" s="16" t="str">
        <f aca="false">IFERROR(VLOOKUP(O4334,city_map!$A$2:$B$6,2,FALSE()),O4334)</f>
        <v>Jaipur</v>
      </c>
      <c r="Q4334" s="16" t="n">
        <f aca="false">IF(ISNUMBER(F4334),F4334,VALUE(SUBSTITUTE(SUBSTITUTE(F4334,"₹",""),",","")))</f>
        <v>908</v>
      </c>
      <c r="R4334" s="16" t="n">
        <f aca="false">IF(E4334=99,1,E4334)</f>
        <v>4</v>
      </c>
      <c r="S4334" s="16" t="n">
        <f aca="false">IF(G4334="",0,G4334)</f>
        <v>0.1</v>
      </c>
      <c r="T4334" s="16" t="str">
        <f aca="false">IF(I4334="","Unknown",IF(I4334="upi","UPI",I4334))</f>
        <v>UPI</v>
      </c>
      <c r="U4334" s="16" t="str">
        <f aca="false">IF(L4334="Yes","Y",IF(L4334="No","N",L4334))</f>
        <v>N</v>
      </c>
      <c r="V4334" s="19" t="n">
        <f aca="false">ROUND(R4334*Q4334*(1-S4334),2)</f>
        <v>3268.8</v>
      </c>
      <c r="W4334" s="16" t="str">
        <f aca="false">_xlfn.XLOOKUP(D4334,products!$A$2:$A$61,products!$C$2:$C$61,"Not found")</f>
        <v>Electronics</v>
      </c>
    </row>
    <row r="4335" customFormat="false" ht="15" hidden="false" customHeight="false" outlineLevel="0" collapsed="false">
      <c r="A4335" s="16" t="s">
        <v>5736</v>
      </c>
      <c r="B4335" s="16" t="s">
        <v>5724</v>
      </c>
      <c r="C4335" s="16" t="s">
        <v>986</v>
      </c>
      <c r="D4335" s="16" t="s">
        <v>259</v>
      </c>
      <c r="E4335" s="16" t="n">
        <v>2</v>
      </c>
      <c r="F4335" s="16" t="n">
        <v>502</v>
      </c>
      <c r="G4335" s="16" t="n">
        <v>0.15</v>
      </c>
      <c r="H4335" s="16" t="s">
        <v>67</v>
      </c>
      <c r="I4335" s="16" t="s">
        <v>71</v>
      </c>
      <c r="J4335" s="16" t="n">
        <v>3</v>
      </c>
      <c r="K4335" s="16" t="n">
        <v>5</v>
      </c>
      <c r="L4335" s="16" t="s">
        <v>41</v>
      </c>
      <c r="M4335" s="18" t="n">
        <f aca="false">IF(ISNUMBER(B4335),B4335,IF(MID(B4335,3,1)="-",DATE(VALUE(RIGHT(B4335,4)),VALUE(MID(B4335,4,2)),VALUE(LEFT(B4335,2))),DATE(VALUE(LEFT(B4335,4)),VALUE(MID(B4335,6,2)),VALUE(RIGHT(B4335,2)))))</f>
        <v>45982</v>
      </c>
      <c r="N4335" s="16" t="n">
        <f aca="false">MONTH(M4335)</f>
        <v>11</v>
      </c>
      <c r="O4335" s="16" t="str">
        <f aca="false">PROPER(TRIM(H4335))</f>
        <v>Kolkata</v>
      </c>
      <c r="P4335" s="16" t="str">
        <f aca="false">IFERROR(VLOOKUP(O4335,city_map!$A$2:$B$6,2,FALSE()),O4335)</f>
        <v>Kolkata</v>
      </c>
      <c r="Q4335" s="16" t="n">
        <f aca="false">IF(ISNUMBER(F4335),F4335,VALUE(SUBSTITUTE(SUBSTITUTE(F4335,"₹",""),",","")))</f>
        <v>502</v>
      </c>
      <c r="R4335" s="16" t="n">
        <f aca="false">IF(E4335=99,1,E4335)</f>
        <v>2</v>
      </c>
      <c r="S4335" s="16" t="n">
        <f aca="false">IF(G4335="",0,G4335)</f>
        <v>0.15</v>
      </c>
      <c r="T4335" s="16" t="str">
        <f aca="false">IF(I4335="","Unknown",IF(I4335="upi","UPI",I4335))</f>
        <v>Credit Card</v>
      </c>
      <c r="U4335" s="16" t="str">
        <f aca="false">IF(L4335="Yes","Y",IF(L4335="No","N",L4335))</f>
        <v>N</v>
      </c>
      <c r="V4335" s="19" t="n">
        <f aca="false">ROUND(R4335*Q4335*(1-S4335),2)</f>
        <v>853.4</v>
      </c>
      <c r="W4335" s="16" t="str">
        <f aca="false">_xlfn.XLOOKUP(D4335,products!$A$2:$A$61,products!$C$2:$C$61,"Not found")</f>
        <v>Books</v>
      </c>
    </row>
    <row r="4336" customFormat="false" ht="15" hidden="false" customHeight="false" outlineLevel="0" collapsed="false">
      <c r="A4336" s="16" t="s">
        <v>5737</v>
      </c>
      <c r="B4336" s="16" t="s">
        <v>5738</v>
      </c>
      <c r="C4336" s="16" t="s">
        <v>1656</v>
      </c>
      <c r="D4336" s="16" t="s">
        <v>129</v>
      </c>
      <c r="E4336" s="16" t="n">
        <v>4</v>
      </c>
      <c r="F4336" s="16" t="n">
        <v>612</v>
      </c>
      <c r="G4336" s="16" t="n">
        <v>0.4</v>
      </c>
      <c r="H4336" s="16" t="s">
        <v>797</v>
      </c>
      <c r="I4336" s="16" t="s">
        <v>47</v>
      </c>
      <c r="J4336" s="16" t="n">
        <v>5</v>
      </c>
      <c r="K4336" s="16" t="n">
        <v>4</v>
      </c>
      <c r="L4336" s="16" t="s">
        <v>41</v>
      </c>
      <c r="M4336" s="18" t="n">
        <f aca="false">IF(ISNUMBER(B4336),B4336,IF(MID(B4336,3,1)="-",DATE(VALUE(RIGHT(B4336,4)),VALUE(MID(B4336,4,2)),VALUE(LEFT(B4336,2))),DATE(VALUE(LEFT(B4336,4)),VALUE(MID(B4336,6,2)),VALUE(RIGHT(B4336,2)))))</f>
        <v>45983</v>
      </c>
      <c r="N4336" s="16" t="n">
        <f aca="false">MONTH(M4336)</f>
        <v>11</v>
      </c>
      <c r="O4336" s="16" t="str">
        <f aca="false">PROPER(TRIM(H4336))</f>
        <v>New Delhi</v>
      </c>
      <c r="P4336" s="16" t="str">
        <f aca="false">IFERROR(VLOOKUP(O4336,city_map!$A$2:$B$6,2,FALSE()),O4336)</f>
        <v>Delhi</v>
      </c>
      <c r="Q4336" s="16" t="n">
        <f aca="false">IF(ISNUMBER(F4336),F4336,VALUE(SUBSTITUTE(SUBSTITUTE(F4336,"₹",""),",","")))</f>
        <v>612</v>
      </c>
      <c r="R4336" s="16" t="n">
        <f aca="false">IF(E4336=99,1,E4336)</f>
        <v>4</v>
      </c>
      <c r="S4336" s="16" t="n">
        <f aca="false">IF(G4336="",0,G4336)</f>
        <v>0.4</v>
      </c>
      <c r="T4336" s="16" t="str">
        <f aca="false">IF(I4336="","Unknown",IF(I4336="upi","UPI",I4336))</f>
        <v>Debit Card</v>
      </c>
      <c r="U4336" s="16" t="str">
        <f aca="false">IF(L4336="Yes","Y",IF(L4336="No","N",L4336))</f>
        <v>N</v>
      </c>
      <c r="V4336" s="19" t="n">
        <f aca="false">ROUND(R4336*Q4336*(1-S4336),2)</f>
        <v>1468.8</v>
      </c>
      <c r="W4336" s="16" t="str">
        <f aca="false">_xlfn.XLOOKUP(D4336,products!$A$2:$A$61,products!$C$2:$C$61,"Not found")</f>
        <v>Beauty</v>
      </c>
    </row>
    <row r="4337" customFormat="false" ht="15" hidden="false" customHeight="false" outlineLevel="0" collapsed="false">
      <c r="A4337" s="16" t="s">
        <v>5739</v>
      </c>
      <c r="B4337" s="16" t="s">
        <v>5738</v>
      </c>
      <c r="C4337" s="16" t="s">
        <v>1330</v>
      </c>
      <c r="D4337" s="16" t="s">
        <v>51</v>
      </c>
      <c r="E4337" s="16" t="n">
        <v>2</v>
      </c>
      <c r="F4337" s="16" t="n">
        <v>2227</v>
      </c>
      <c r="G4337" s="16" t="n">
        <v>0.3</v>
      </c>
      <c r="H4337" s="16" t="s">
        <v>112</v>
      </c>
      <c r="I4337" s="16" t="s">
        <v>40</v>
      </c>
      <c r="J4337" s="16" t="n">
        <v>5</v>
      </c>
      <c r="K4337" s="16" t="n">
        <v>3</v>
      </c>
      <c r="L4337" s="16" t="s">
        <v>41</v>
      </c>
      <c r="M4337" s="18" t="n">
        <f aca="false">IF(ISNUMBER(B4337),B4337,IF(MID(B4337,3,1)="-",DATE(VALUE(RIGHT(B4337,4)),VALUE(MID(B4337,4,2)),VALUE(LEFT(B4337,2))),DATE(VALUE(LEFT(B4337,4)),VALUE(MID(B4337,6,2)),VALUE(RIGHT(B4337,2)))))</f>
        <v>45983</v>
      </c>
      <c r="N4337" s="16" t="n">
        <f aca="false">MONTH(M4337)</f>
        <v>11</v>
      </c>
      <c r="O4337" s="16" t="str">
        <f aca="false">PROPER(TRIM(H4337))</f>
        <v>Mumbai</v>
      </c>
      <c r="P4337" s="16" t="str">
        <f aca="false">IFERROR(VLOOKUP(O4337,city_map!$A$2:$B$6,2,FALSE()),O4337)</f>
        <v>Mumbai</v>
      </c>
      <c r="Q4337" s="16" t="n">
        <f aca="false">IF(ISNUMBER(F4337),F4337,VALUE(SUBSTITUTE(SUBSTITUTE(F4337,"₹",""),",","")))</f>
        <v>2227</v>
      </c>
      <c r="R4337" s="16" t="n">
        <f aca="false">IF(E4337=99,1,E4337)</f>
        <v>2</v>
      </c>
      <c r="S4337" s="16" t="n">
        <f aca="false">IF(G4337="",0,G4337)</f>
        <v>0.3</v>
      </c>
      <c r="T4337" s="16" t="str">
        <f aca="false">IF(I4337="","Unknown",IF(I4337="upi","UPI",I4337))</f>
        <v>COD</v>
      </c>
      <c r="U4337" s="16" t="str">
        <f aca="false">IF(L4337="Yes","Y",IF(L4337="No","N",L4337))</f>
        <v>N</v>
      </c>
      <c r="V4337" s="19" t="n">
        <f aca="false">ROUND(R4337*Q4337*(1-S4337),2)</f>
        <v>3117.8</v>
      </c>
      <c r="W4337" s="16" t="str">
        <f aca="false">_xlfn.XLOOKUP(D4337,products!$A$2:$A$61,products!$C$2:$C$61,"Not found")</f>
        <v>Fashion</v>
      </c>
    </row>
    <row r="4338" customFormat="false" ht="15" hidden="false" customHeight="false" outlineLevel="0" collapsed="false">
      <c r="A4338" s="16" t="s">
        <v>5740</v>
      </c>
      <c r="B4338" s="16" t="s">
        <v>5738</v>
      </c>
      <c r="C4338" s="16" t="s">
        <v>253</v>
      </c>
      <c r="D4338" s="16" t="s">
        <v>660</v>
      </c>
      <c r="E4338" s="16" t="n">
        <v>1</v>
      </c>
      <c r="F4338" s="16" t="n">
        <v>1803</v>
      </c>
      <c r="G4338" s="16" t="n">
        <v>0.3</v>
      </c>
      <c r="H4338" s="16" t="s">
        <v>89</v>
      </c>
      <c r="I4338" s="16"/>
      <c r="J4338" s="16" t="n">
        <v>3</v>
      </c>
      <c r="K4338" s="16" t="n">
        <v>5</v>
      </c>
      <c r="L4338" s="16" t="s">
        <v>41</v>
      </c>
      <c r="M4338" s="18" t="n">
        <f aca="false">IF(ISNUMBER(B4338),B4338,IF(MID(B4338,3,1)="-",DATE(VALUE(RIGHT(B4338,4)),VALUE(MID(B4338,4,2)),VALUE(LEFT(B4338,2))),DATE(VALUE(LEFT(B4338,4)),VALUE(MID(B4338,6,2)),VALUE(RIGHT(B4338,2)))))</f>
        <v>45983</v>
      </c>
      <c r="N4338" s="16" t="n">
        <f aca="false">MONTH(M4338)</f>
        <v>11</v>
      </c>
      <c r="O4338" s="16" t="str">
        <f aca="false">PROPER(TRIM(H4338))</f>
        <v>Ahmedabad</v>
      </c>
      <c r="P4338" s="16" t="str">
        <f aca="false">IFERROR(VLOOKUP(O4338,city_map!$A$2:$B$6,2,FALSE()),O4338)</f>
        <v>Ahmedabad</v>
      </c>
      <c r="Q4338" s="16" t="n">
        <f aca="false">IF(ISNUMBER(F4338),F4338,VALUE(SUBSTITUTE(SUBSTITUTE(F4338,"₹",""),",","")))</f>
        <v>1803</v>
      </c>
      <c r="R4338" s="16" t="n">
        <f aca="false">IF(E4338=99,1,E4338)</f>
        <v>1</v>
      </c>
      <c r="S4338" s="16" t="n">
        <f aca="false">IF(G4338="",0,G4338)</f>
        <v>0.3</v>
      </c>
      <c r="T4338" s="16" t="str">
        <f aca="false">IF(I4338="","Unknown",IF(I4338="upi","UPI",I4338))</f>
        <v>Unknown</v>
      </c>
      <c r="U4338" s="16" t="str">
        <f aca="false">IF(L4338="Yes","Y",IF(L4338="No","N",L4338))</f>
        <v>N</v>
      </c>
      <c r="V4338" s="19" t="n">
        <f aca="false">ROUND(R4338*Q4338*(1-S4338),2)</f>
        <v>1262.1</v>
      </c>
      <c r="W4338" s="16" t="str">
        <f aca="false">_xlfn.XLOOKUP(D4338,products!$A$2:$A$61,products!$C$2:$C$61,"Not found")</f>
        <v>Beauty</v>
      </c>
    </row>
    <row r="4339" customFormat="false" ht="15" hidden="false" customHeight="false" outlineLevel="0" collapsed="false">
      <c r="A4339" s="16" t="s">
        <v>5741</v>
      </c>
      <c r="B4339" s="16" t="s">
        <v>5738</v>
      </c>
      <c r="C4339" s="16" t="s">
        <v>662</v>
      </c>
      <c r="D4339" s="16" t="s">
        <v>99</v>
      </c>
      <c r="E4339" s="16" t="n">
        <v>1</v>
      </c>
      <c r="F4339" s="16" t="n">
        <v>691</v>
      </c>
      <c r="G4339" s="16" t="n">
        <v>0.1</v>
      </c>
      <c r="H4339" s="16" t="s">
        <v>81</v>
      </c>
      <c r="I4339" s="16" t="s">
        <v>71</v>
      </c>
      <c r="J4339" s="16" t="n">
        <v>6</v>
      </c>
      <c r="K4339" s="16" t="n">
        <v>2</v>
      </c>
      <c r="L4339" s="16" t="s">
        <v>57</v>
      </c>
      <c r="M4339" s="18" t="n">
        <f aca="false">IF(ISNUMBER(B4339),B4339,IF(MID(B4339,3,1)="-",DATE(VALUE(RIGHT(B4339,4)),VALUE(MID(B4339,4,2)),VALUE(LEFT(B4339,2))),DATE(VALUE(LEFT(B4339,4)),VALUE(MID(B4339,6,2)),VALUE(RIGHT(B4339,2)))))</f>
        <v>45983</v>
      </c>
      <c r="N4339" s="16" t="n">
        <f aca="false">MONTH(M4339)</f>
        <v>11</v>
      </c>
      <c r="O4339" s="16" t="str">
        <f aca="false">PROPER(TRIM(H4339))</f>
        <v>Hyderabad</v>
      </c>
      <c r="P4339" s="16" t="str">
        <f aca="false">IFERROR(VLOOKUP(O4339,city_map!$A$2:$B$6,2,FALSE()),O4339)</f>
        <v>Hyderabad</v>
      </c>
      <c r="Q4339" s="16" t="n">
        <f aca="false">IF(ISNUMBER(F4339),F4339,VALUE(SUBSTITUTE(SUBSTITUTE(F4339,"₹",""),",","")))</f>
        <v>691</v>
      </c>
      <c r="R4339" s="16" t="n">
        <f aca="false">IF(E4339=99,1,E4339)</f>
        <v>1</v>
      </c>
      <c r="S4339" s="16" t="n">
        <f aca="false">IF(G4339="",0,G4339)</f>
        <v>0.1</v>
      </c>
      <c r="T4339" s="16" t="str">
        <f aca="false">IF(I4339="","Unknown",IF(I4339="upi","UPI",I4339))</f>
        <v>Credit Card</v>
      </c>
      <c r="U4339" s="16" t="str">
        <f aca="false">IF(L4339="Yes","Y",IF(L4339="No","N",L4339))</f>
        <v>Y</v>
      </c>
      <c r="V4339" s="19" t="n">
        <f aca="false">ROUND(R4339*Q4339*(1-S4339),2)</f>
        <v>621.9</v>
      </c>
      <c r="W4339" s="16" t="str">
        <f aca="false">_xlfn.XLOOKUP(D4339,products!$A$2:$A$61,products!$C$2:$C$61,"Not found")</f>
        <v>Fashion</v>
      </c>
    </row>
    <row r="4340" customFormat="false" ht="15" hidden="false" customHeight="false" outlineLevel="0" collapsed="false">
      <c r="A4340" s="16" t="s">
        <v>5742</v>
      </c>
      <c r="B4340" s="16" t="s">
        <v>5743</v>
      </c>
      <c r="C4340" s="16" t="s">
        <v>835</v>
      </c>
      <c r="D4340" s="16" t="s">
        <v>721</v>
      </c>
      <c r="E4340" s="16" t="n">
        <v>1</v>
      </c>
      <c r="F4340" s="16" t="n">
        <v>488</v>
      </c>
      <c r="G4340" s="16" t="n">
        <v>0.2</v>
      </c>
      <c r="H4340" s="16" t="s">
        <v>233</v>
      </c>
      <c r="I4340" s="16" t="s">
        <v>60</v>
      </c>
      <c r="J4340" s="16" t="n">
        <v>6</v>
      </c>
      <c r="K4340" s="16" t="n">
        <v>4</v>
      </c>
      <c r="L4340" s="16" t="s">
        <v>41</v>
      </c>
      <c r="M4340" s="18" t="n">
        <f aca="false">IF(ISNUMBER(B4340),B4340,IF(MID(B4340,3,1)="-",DATE(VALUE(RIGHT(B4340,4)),VALUE(MID(B4340,4,2)),VALUE(LEFT(B4340,2))),DATE(VALUE(LEFT(B4340,4)),VALUE(MID(B4340,6,2)),VALUE(RIGHT(B4340,2)))))</f>
        <v>45983</v>
      </c>
      <c r="N4340" s="16" t="n">
        <f aca="false">MONTH(M4340)</f>
        <v>11</v>
      </c>
      <c r="O4340" s="16" t="str">
        <f aca="false">PROPER(TRIM(H4340))</f>
        <v>Mumbai</v>
      </c>
      <c r="P4340" s="16" t="str">
        <f aca="false">IFERROR(VLOOKUP(O4340,city_map!$A$2:$B$6,2,FALSE()),O4340)</f>
        <v>Mumbai</v>
      </c>
      <c r="Q4340" s="16" t="n">
        <f aca="false">IF(ISNUMBER(F4340),F4340,VALUE(SUBSTITUTE(SUBSTITUTE(F4340,"₹",""),",","")))</f>
        <v>488</v>
      </c>
      <c r="R4340" s="16" t="n">
        <f aca="false">IF(E4340=99,1,E4340)</f>
        <v>1</v>
      </c>
      <c r="S4340" s="16" t="n">
        <f aca="false">IF(G4340="",0,G4340)</f>
        <v>0.2</v>
      </c>
      <c r="T4340" s="16" t="str">
        <f aca="false">IF(I4340="","Unknown",IF(I4340="upi","UPI",I4340))</f>
        <v>UPI</v>
      </c>
      <c r="U4340" s="16" t="str">
        <f aca="false">IF(L4340="Yes","Y",IF(L4340="No","N",L4340))</f>
        <v>N</v>
      </c>
      <c r="V4340" s="19" t="n">
        <f aca="false">ROUND(R4340*Q4340*(1-S4340),2)</f>
        <v>390.4</v>
      </c>
      <c r="W4340" s="16" t="str">
        <f aca="false">_xlfn.XLOOKUP(D4340,products!$A$2:$A$61,products!$C$2:$C$61,"Not found")</f>
        <v>Beauty</v>
      </c>
    </row>
    <row r="4341" customFormat="false" ht="15" hidden="false" customHeight="false" outlineLevel="0" collapsed="false">
      <c r="A4341" s="16" t="s">
        <v>5744</v>
      </c>
      <c r="B4341" s="16" t="s">
        <v>5738</v>
      </c>
      <c r="C4341" s="16" t="s">
        <v>476</v>
      </c>
      <c r="D4341" s="16" t="s">
        <v>173</v>
      </c>
      <c r="E4341" s="16" t="n">
        <v>1</v>
      </c>
      <c r="F4341" s="16" t="n">
        <v>1246</v>
      </c>
      <c r="G4341" s="16" t="n">
        <v>0.1</v>
      </c>
      <c r="H4341" s="16" t="s">
        <v>39</v>
      </c>
      <c r="I4341" s="16" t="s">
        <v>71</v>
      </c>
      <c r="J4341" s="16" t="n">
        <v>4</v>
      </c>
      <c r="K4341" s="16" t="n">
        <v>4</v>
      </c>
      <c r="L4341" s="16" t="s">
        <v>41</v>
      </c>
      <c r="M4341" s="18" t="n">
        <f aca="false">IF(ISNUMBER(B4341),B4341,IF(MID(B4341,3,1)="-",DATE(VALUE(RIGHT(B4341,4)),VALUE(MID(B4341,4,2)),VALUE(LEFT(B4341,2))),DATE(VALUE(LEFT(B4341,4)),VALUE(MID(B4341,6,2)),VALUE(RIGHT(B4341,2)))))</f>
        <v>45983</v>
      </c>
      <c r="N4341" s="16" t="n">
        <f aca="false">MONTH(M4341)</f>
        <v>11</v>
      </c>
      <c r="O4341" s="16" t="str">
        <f aca="false">PROPER(TRIM(H4341))</f>
        <v>Delhi</v>
      </c>
      <c r="P4341" s="16" t="str">
        <f aca="false">IFERROR(VLOOKUP(O4341,city_map!$A$2:$B$6,2,FALSE()),O4341)</f>
        <v>Delhi</v>
      </c>
      <c r="Q4341" s="16" t="n">
        <f aca="false">IF(ISNUMBER(F4341),F4341,VALUE(SUBSTITUTE(SUBSTITUTE(F4341,"₹",""),",","")))</f>
        <v>1246</v>
      </c>
      <c r="R4341" s="16" t="n">
        <f aca="false">IF(E4341=99,1,E4341)</f>
        <v>1</v>
      </c>
      <c r="S4341" s="16" t="n">
        <f aca="false">IF(G4341="",0,G4341)</f>
        <v>0.1</v>
      </c>
      <c r="T4341" s="16" t="str">
        <f aca="false">IF(I4341="","Unknown",IF(I4341="upi","UPI",I4341))</f>
        <v>Credit Card</v>
      </c>
      <c r="U4341" s="16" t="str">
        <f aca="false">IF(L4341="Yes","Y",IF(L4341="No","N",L4341))</f>
        <v>N</v>
      </c>
      <c r="V4341" s="19" t="n">
        <f aca="false">ROUND(R4341*Q4341*(1-S4341),2)</f>
        <v>1121.4</v>
      </c>
      <c r="W4341" s="16" t="str">
        <f aca="false">_xlfn.XLOOKUP(D4341,products!$A$2:$A$61,products!$C$2:$C$61,"Not found")</f>
        <v>Fashion</v>
      </c>
    </row>
    <row r="4342" customFormat="false" ht="15" hidden="false" customHeight="false" outlineLevel="0" collapsed="false">
      <c r="A4342" s="16" t="s">
        <v>5745</v>
      </c>
      <c r="B4342" s="16" t="s">
        <v>5738</v>
      </c>
      <c r="C4342" s="16" t="s">
        <v>482</v>
      </c>
      <c r="D4342" s="16" t="s">
        <v>259</v>
      </c>
      <c r="E4342" s="16" t="n">
        <v>1</v>
      </c>
      <c r="F4342" s="16" t="n">
        <v>524</v>
      </c>
      <c r="G4342" s="16" t="n">
        <v>0.4</v>
      </c>
      <c r="H4342" s="16" t="s">
        <v>112</v>
      </c>
      <c r="I4342" s="16" t="s">
        <v>47</v>
      </c>
      <c r="J4342" s="16" t="n">
        <v>4</v>
      </c>
      <c r="K4342" s="16" t="n">
        <v>4</v>
      </c>
      <c r="L4342" s="16" t="s">
        <v>41</v>
      </c>
      <c r="M4342" s="18" t="n">
        <f aca="false">IF(ISNUMBER(B4342),B4342,IF(MID(B4342,3,1)="-",DATE(VALUE(RIGHT(B4342,4)),VALUE(MID(B4342,4,2)),VALUE(LEFT(B4342,2))),DATE(VALUE(LEFT(B4342,4)),VALUE(MID(B4342,6,2)),VALUE(RIGHT(B4342,2)))))</f>
        <v>45983</v>
      </c>
      <c r="N4342" s="16" t="n">
        <f aca="false">MONTH(M4342)</f>
        <v>11</v>
      </c>
      <c r="O4342" s="16" t="str">
        <f aca="false">PROPER(TRIM(H4342))</f>
        <v>Mumbai</v>
      </c>
      <c r="P4342" s="16" t="str">
        <f aca="false">IFERROR(VLOOKUP(O4342,city_map!$A$2:$B$6,2,FALSE()),O4342)</f>
        <v>Mumbai</v>
      </c>
      <c r="Q4342" s="16" t="n">
        <f aca="false">IF(ISNUMBER(F4342),F4342,VALUE(SUBSTITUTE(SUBSTITUTE(F4342,"₹",""),",","")))</f>
        <v>524</v>
      </c>
      <c r="R4342" s="16" t="n">
        <f aca="false">IF(E4342=99,1,E4342)</f>
        <v>1</v>
      </c>
      <c r="S4342" s="16" t="n">
        <f aca="false">IF(G4342="",0,G4342)</f>
        <v>0.4</v>
      </c>
      <c r="T4342" s="16" t="str">
        <f aca="false">IF(I4342="","Unknown",IF(I4342="upi","UPI",I4342))</f>
        <v>Debit Card</v>
      </c>
      <c r="U4342" s="16" t="str">
        <f aca="false">IF(L4342="Yes","Y",IF(L4342="No","N",L4342))</f>
        <v>N</v>
      </c>
      <c r="V4342" s="19" t="n">
        <f aca="false">ROUND(R4342*Q4342*(1-S4342),2)</f>
        <v>314.4</v>
      </c>
      <c r="W4342" s="16" t="str">
        <f aca="false">_xlfn.XLOOKUP(D4342,products!$A$2:$A$61,products!$C$2:$C$61,"Not found")</f>
        <v>Books</v>
      </c>
    </row>
    <row r="4343" customFormat="false" ht="15" hidden="false" customHeight="false" outlineLevel="0" collapsed="false">
      <c r="A4343" s="16" t="s">
        <v>5746</v>
      </c>
      <c r="B4343" s="16" t="s">
        <v>5738</v>
      </c>
      <c r="C4343" s="16" t="s">
        <v>50</v>
      </c>
      <c r="D4343" s="16" t="s">
        <v>179</v>
      </c>
      <c r="E4343" s="16" t="n">
        <v>2</v>
      </c>
      <c r="F4343" s="16" t="n">
        <v>2582</v>
      </c>
      <c r="G4343" s="16"/>
      <c r="H4343" s="16" t="s">
        <v>797</v>
      </c>
      <c r="I4343" s="16" t="s">
        <v>71</v>
      </c>
      <c r="J4343" s="16" t="n">
        <v>4</v>
      </c>
      <c r="K4343" s="16" t="n">
        <v>4</v>
      </c>
      <c r="L4343" s="16" t="s">
        <v>41</v>
      </c>
      <c r="M4343" s="18" t="n">
        <f aca="false">IF(ISNUMBER(B4343),B4343,IF(MID(B4343,3,1)="-",DATE(VALUE(RIGHT(B4343,4)),VALUE(MID(B4343,4,2)),VALUE(LEFT(B4343,2))),DATE(VALUE(LEFT(B4343,4)),VALUE(MID(B4343,6,2)),VALUE(RIGHT(B4343,2)))))</f>
        <v>45983</v>
      </c>
      <c r="N4343" s="16" t="n">
        <f aca="false">MONTH(M4343)</f>
        <v>11</v>
      </c>
      <c r="O4343" s="16" t="str">
        <f aca="false">PROPER(TRIM(H4343))</f>
        <v>New Delhi</v>
      </c>
      <c r="P4343" s="16" t="str">
        <f aca="false">IFERROR(VLOOKUP(O4343,city_map!$A$2:$B$6,2,FALSE()),O4343)</f>
        <v>Delhi</v>
      </c>
      <c r="Q4343" s="16" t="n">
        <f aca="false">IF(ISNUMBER(F4343),F4343,VALUE(SUBSTITUTE(SUBSTITUTE(F4343,"₹",""),",","")))</f>
        <v>2582</v>
      </c>
      <c r="R4343" s="16" t="n">
        <f aca="false">IF(E4343=99,1,E4343)</f>
        <v>2</v>
      </c>
      <c r="S4343" s="16" t="n">
        <f aca="false">IF(G4343="",0,G4343)</f>
        <v>0</v>
      </c>
      <c r="T4343" s="16" t="str">
        <f aca="false">IF(I4343="","Unknown",IF(I4343="upi","UPI",I4343))</f>
        <v>Credit Card</v>
      </c>
      <c r="U4343" s="16" t="str">
        <f aca="false">IF(L4343="Yes","Y",IF(L4343="No","N",L4343))</f>
        <v>N</v>
      </c>
      <c r="V4343" s="19" t="n">
        <f aca="false">ROUND(R4343*Q4343*(1-S4343),2)</f>
        <v>5164</v>
      </c>
      <c r="W4343" s="16" t="str">
        <f aca="false">_xlfn.XLOOKUP(D4343,products!$A$2:$A$61,products!$C$2:$C$61,"Not found")</f>
        <v>Electronics</v>
      </c>
    </row>
    <row r="4344" customFormat="false" ht="15" hidden="false" customHeight="false" outlineLevel="0" collapsed="false">
      <c r="A4344" s="16" t="s">
        <v>5747</v>
      </c>
      <c r="B4344" s="16" t="s">
        <v>5738</v>
      </c>
      <c r="C4344" s="16" t="s">
        <v>2268</v>
      </c>
      <c r="D4344" s="16" t="s">
        <v>396</v>
      </c>
      <c r="E4344" s="16" t="n">
        <v>3</v>
      </c>
      <c r="F4344" s="16" t="n">
        <v>5262</v>
      </c>
      <c r="G4344" s="16" t="n">
        <v>0.1</v>
      </c>
      <c r="H4344" s="16" t="s">
        <v>46</v>
      </c>
      <c r="I4344" s="16" t="s">
        <v>60</v>
      </c>
      <c r="J4344" s="16" t="n">
        <v>4</v>
      </c>
      <c r="K4344" s="16" t="n">
        <v>4</v>
      </c>
      <c r="L4344" s="16" t="s">
        <v>41</v>
      </c>
      <c r="M4344" s="18" t="n">
        <f aca="false">IF(ISNUMBER(B4344),B4344,IF(MID(B4344,3,1)="-",DATE(VALUE(RIGHT(B4344,4)),VALUE(MID(B4344,4,2)),VALUE(LEFT(B4344,2))),DATE(VALUE(LEFT(B4344,4)),VALUE(MID(B4344,6,2)),VALUE(RIGHT(B4344,2)))))</f>
        <v>45983</v>
      </c>
      <c r="N4344" s="16" t="n">
        <f aca="false">MONTH(M4344)</f>
        <v>11</v>
      </c>
      <c r="O4344" s="16" t="str">
        <f aca="false">PROPER(TRIM(H4344))</f>
        <v>Chennai</v>
      </c>
      <c r="P4344" s="16" t="str">
        <f aca="false">IFERROR(VLOOKUP(O4344,city_map!$A$2:$B$6,2,FALSE()),O4344)</f>
        <v>Chennai</v>
      </c>
      <c r="Q4344" s="16" t="n">
        <f aca="false">IF(ISNUMBER(F4344),F4344,VALUE(SUBSTITUTE(SUBSTITUTE(F4344,"₹",""),",","")))</f>
        <v>5262</v>
      </c>
      <c r="R4344" s="16" t="n">
        <f aca="false">IF(E4344=99,1,E4344)</f>
        <v>3</v>
      </c>
      <c r="S4344" s="16" t="n">
        <f aca="false">IF(G4344="",0,G4344)</f>
        <v>0.1</v>
      </c>
      <c r="T4344" s="16" t="str">
        <f aca="false">IF(I4344="","Unknown",IF(I4344="upi","UPI",I4344))</f>
        <v>UPI</v>
      </c>
      <c r="U4344" s="16" t="str">
        <f aca="false">IF(L4344="Yes","Y",IF(L4344="No","N",L4344))</f>
        <v>N</v>
      </c>
      <c r="V4344" s="19" t="n">
        <f aca="false">ROUND(R4344*Q4344*(1-S4344),2)</f>
        <v>14207.4</v>
      </c>
      <c r="W4344" s="16" t="str">
        <f aca="false">_xlfn.XLOOKUP(D4344,products!$A$2:$A$61,products!$C$2:$C$61,"Not found")</f>
        <v>Home</v>
      </c>
    </row>
    <row r="4345" customFormat="false" ht="15" hidden="false" customHeight="false" outlineLevel="0" collapsed="false">
      <c r="A4345" s="16" t="s">
        <v>5748</v>
      </c>
      <c r="B4345" s="16" t="s">
        <v>5738</v>
      </c>
      <c r="C4345" s="16" t="s">
        <v>1323</v>
      </c>
      <c r="D4345" s="16" t="s">
        <v>393</v>
      </c>
      <c r="E4345" s="16" t="n">
        <v>1</v>
      </c>
      <c r="F4345" s="16" t="n">
        <v>474</v>
      </c>
      <c r="G4345" s="16" t="n">
        <v>0.25</v>
      </c>
      <c r="H4345" s="16" t="s">
        <v>39</v>
      </c>
      <c r="I4345" s="16" t="s">
        <v>40</v>
      </c>
      <c r="J4345" s="16" t="n">
        <v>5</v>
      </c>
      <c r="K4345" s="16" t="n">
        <v>3</v>
      </c>
      <c r="L4345" s="16" t="s">
        <v>41</v>
      </c>
      <c r="M4345" s="18" t="n">
        <f aca="false">IF(ISNUMBER(B4345),B4345,IF(MID(B4345,3,1)="-",DATE(VALUE(RIGHT(B4345,4)),VALUE(MID(B4345,4,2)),VALUE(LEFT(B4345,2))),DATE(VALUE(LEFT(B4345,4)),VALUE(MID(B4345,6,2)),VALUE(RIGHT(B4345,2)))))</f>
        <v>45983</v>
      </c>
      <c r="N4345" s="16" t="n">
        <f aca="false">MONTH(M4345)</f>
        <v>11</v>
      </c>
      <c r="O4345" s="16" t="str">
        <f aca="false">PROPER(TRIM(H4345))</f>
        <v>Delhi</v>
      </c>
      <c r="P4345" s="16" t="str">
        <f aca="false">IFERROR(VLOOKUP(O4345,city_map!$A$2:$B$6,2,FALSE()),O4345)</f>
        <v>Delhi</v>
      </c>
      <c r="Q4345" s="16" t="n">
        <f aca="false">IF(ISNUMBER(F4345),F4345,VALUE(SUBSTITUTE(SUBSTITUTE(F4345,"₹",""),",","")))</f>
        <v>474</v>
      </c>
      <c r="R4345" s="16" t="n">
        <f aca="false">IF(E4345=99,1,E4345)</f>
        <v>1</v>
      </c>
      <c r="S4345" s="16" t="n">
        <f aca="false">IF(G4345="",0,G4345)</f>
        <v>0.25</v>
      </c>
      <c r="T4345" s="16" t="str">
        <f aca="false">IF(I4345="","Unknown",IF(I4345="upi","UPI",I4345))</f>
        <v>COD</v>
      </c>
      <c r="U4345" s="16" t="str">
        <f aca="false">IF(L4345="Yes","Y",IF(L4345="No","N",L4345))</f>
        <v>N</v>
      </c>
      <c r="V4345" s="19" t="n">
        <f aca="false">ROUND(R4345*Q4345*(1-S4345),2)</f>
        <v>355.5</v>
      </c>
      <c r="W4345" s="16" t="str">
        <f aca="false">_xlfn.XLOOKUP(D4345,products!$A$2:$A$61,products!$C$2:$C$61,"Not found")</f>
        <v>Fashion</v>
      </c>
    </row>
    <row r="4346" customFormat="false" ht="15" hidden="false" customHeight="false" outlineLevel="0" collapsed="false">
      <c r="A4346" s="16" t="s">
        <v>5749</v>
      </c>
      <c r="B4346" s="16" t="s">
        <v>5738</v>
      </c>
      <c r="C4346" s="16" t="s">
        <v>1926</v>
      </c>
      <c r="D4346" s="16" t="s">
        <v>111</v>
      </c>
      <c r="E4346" s="16" t="n">
        <v>1</v>
      </c>
      <c r="F4346" s="16" t="n">
        <v>1009</v>
      </c>
      <c r="G4346" s="16" t="n">
        <v>0.15</v>
      </c>
      <c r="H4346" s="16" t="s">
        <v>130</v>
      </c>
      <c r="I4346" s="16" t="s">
        <v>60</v>
      </c>
      <c r="J4346" s="16" t="n">
        <v>3</v>
      </c>
      <c r="K4346" s="16" t="n">
        <v>3</v>
      </c>
      <c r="L4346" s="16" t="s">
        <v>41</v>
      </c>
      <c r="M4346" s="18" t="n">
        <f aca="false">IF(ISNUMBER(B4346),B4346,IF(MID(B4346,3,1)="-",DATE(VALUE(RIGHT(B4346,4)),VALUE(MID(B4346,4,2)),VALUE(LEFT(B4346,2))),DATE(VALUE(LEFT(B4346,4)),VALUE(MID(B4346,6,2)),VALUE(RIGHT(B4346,2)))))</f>
        <v>45983</v>
      </c>
      <c r="N4346" s="16" t="n">
        <f aca="false">MONTH(M4346)</f>
        <v>11</v>
      </c>
      <c r="O4346" s="16" t="str">
        <f aca="false">PROPER(TRIM(H4346))</f>
        <v>Bengaluru</v>
      </c>
      <c r="P4346" s="16" t="str">
        <f aca="false">IFERROR(VLOOKUP(O4346,city_map!$A$2:$B$6,2,FALSE()),O4346)</f>
        <v>Bengaluru</v>
      </c>
      <c r="Q4346" s="16" t="n">
        <f aca="false">IF(ISNUMBER(F4346),F4346,VALUE(SUBSTITUTE(SUBSTITUTE(F4346,"₹",""),",","")))</f>
        <v>1009</v>
      </c>
      <c r="R4346" s="16" t="n">
        <f aca="false">IF(E4346=99,1,E4346)</f>
        <v>1</v>
      </c>
      <c r="S4346" s="16" t="n">
        <f aca="false">IF(G4346="",0,G4346)</f>
        <v>0.15</v>
      </c>
      <c r="T4346" s="16" t="str">
        <f aca="false">IF(I4346="","Unknown",IF(I4346="upi","UPI",I4346))</f>
        <v>UPI</v>
      </c>
      <c r="U4346" s="16" t="str">
        <f aca="false">IF(L4346="Yes","Y",IF(L4346="No","N",L4346))</f>
        <v>N</v>
      </c>
      <c r="V4346" s="19" t="n">
        <f aca="false">ROUND(R4346*Q4346*(1-S4346),2)</f>
        <v>857.65</v>
      </c>
      <c r="W4346" s="16" t="str">
        <f aca="false">_xlfn.XLOOKUP(D4346,products!$A$2:$A$61,products!$C$2:$C$61,"Not found")</f>
        <v>Books</v>
      </c>
    </row>
    <row r="4347" customFormat="false" ht="15" hidden="false" customHeight="false" outlineLevel="0" collapsed="false">
      <c r="A4347" s="16" t="s">
        <v>5750</v>
      </c>
      <c r="B4347" s="16" t="s">
        <v>5738</v>
      </c>
      <c r="C4347" s="16" t="s">
        <v>1618</v>
      </c>
      <c r="D4347" s="16" t="s">
        <v>219</v>
      </c>
      <c r="E4347" s="16" t="n">
        <v>4</v>
      </c>
      <c r="F4347" s="16" t="n">
        <v>1346</v>
      </c>
      <c r="G4347" s="16" t="n">
        <v>0.3</v>
      </c>
      <c r="H4347" s="16" t="s">
        <v>89</v>
      </c>
      <c r="I4347" s="16"/>
      <c r="J4347" s="16" t="n">
        <v>4</v>
      </c>
      <c r="K4347" s="16" t="n">
        <v>4</v>
      </c>
      <c r="L4347" s="16" t="s">
        <v>41</v>
      </c>
      <c r="M4347" s="18" t="n">
        <f aca="false">IF(ISNUMBER(B4347),B4347,IF(MID(B4347,3,1)="-",DATE(VALUE(RIGHT(B4347,4)),VALUE(MID(B4347,4,2)),VALUE(LEFT(B4347,2))),DATE(VALUE(LEFT(B4347,4)),VALUE(MID(B4347,6,2)),VALUE(RIGHT(B4347,2)))))</f>
        <v>45983</v>
      </c>
      <c r="N4347" s="16" t="n">
        <f aca="false">MONTH(M4347)</f>
        <v>11</v>
      </c>
      <c r="O4347" s="16" t="str">
        <f aca="false">PROPER(TRIM(H4347))</f>
        <v>Ahmedabad</v>
      </c>
      <c r="P4347" s="16" t="str">
        <f aca="false">IFERROR(VLOOKUP(O4347,city_map!$A$2:$B$6,2,FALSE()),O4347)</f>
        <v>Ahmedabad</v>
      </c>
      <c r="Q4347" s="16" t="n">
        <f aca="false">IF(ISNUMBER(F4347),F4347,VALUE(SUBSTITUTE(SUBSTITUTE(F4347,"₹",""),",","")))</f>
        <v>1346</v>
      </c>
      <c r="R4347" s="16" t="n">
        <f aca="false">IF(E4347=99,1,E4347)</f>
        <v>4</v>
      </c>
      <c r="S4347" s="16" t="n">
        <f aca="false">IF(G4347="",0,G4347)</f>
        <v>0.3</v>
      </c>
      <c r="T4347" s="16" t="str">
        <f aca="false">IF(I4347="","Unknown",IF(I4347="upi","UPI",I4347))</f>
        <v>Unknown</v>
      </c>
      <c r="U4347" s="16" t="str">
        <f aca="false">IF(L4347="Yes","Y",IF(L4347="No","N",L4347))</f>
        <v>N</v>
      </c>
      <c r="V4347" s="19" t="n">
        <f aca="false">ROUND(R4347*Q4347*(1-S4347),2)</f>
        <v>3768.8</v>
      </c>
      <c r="W4347" s="16" t="str">
        <f aca="false">_xlfn.XLOOKUP(D4347,products!$A$2:$A$61,products!$C$2:$C$61,"Not found")</f>
        <v>Electronics</v>
      </c>
    </row>
    <row r="4348" customFormat="false" ht="15" hidden="false" customHeight="false" outlineLevel="0" collapsed="false">
      <c r="A4348" s="16" t="s">
        <v>5751</v>
      </c>
      <c r="B4348" s="16" t="s">
        <v>5738</v>
      </c>
      <c r="C4348" s="16" t="s">
        <v>290</v>
      </c>
      <c r="D4348" s="16" t="s">
        <v>111</v>
      </c>
      <c r="E4348" s="16" t="n">
        <v>2</v>
      </c>
      <c r="F4348" s="16" t="n">
        <v>1022</v>
      </c>
      <c r="G4348" s="16" t="n">
        <v>0.2</v>
      </c>
      <c r="H4348" s="16" t="s">
        <v>70</v>
      </c>
      <c r="I4348" s="16" t="s">
        <v>60</v>
      </c>
      <c r="J4348" s="16" t="n">
        <v>6</v>
      </c>
      <c r="K4348" s="16" t="n">
        <v>4</v>
      </c>
      <c r="L4348" s="16" t="s">
        <v>41</v>
      </c>
      <c r="M4348" s="18" t="n">
        <f aca="false">IF(ISNUMBER(B4348),B4348,IF(MID(B4348,3,1)="-",DATE(VALUE(RIGHT(B4348,4)),VALUE(MID(B4348,4,2)),VALUE(LEFT(B4348,2))),DATE(VALUE(LEFT(B4348,4)),VALUE(MID(B4348,6,2)),VALUE(RIGHT(B4348,2)))))</f>
        <v>45983</v>
      </c>
      <c r="N4348" s="16" t="n">
        <f aca="false">MONTH(M4348)</f>
        <v>11</v>
      </c>
      <c r="O4348" s="16" t="str">
        <f aca="false">PROPER(TRIM(H4348))</f>
        <v>Pune</v>
      </c>
      <c r="P4348" s="16" t="str">
        <f aca="false">IFERROR(VLOOKUP(O4348,city_map!$A$2:$B$6,2,FALSE()),O4348)</f>
        <v>Pune</v>
      </c>
      <c r="Q4348" s="16" t="n">
        <f aca="false">IF(ISNUMBER(F4348),F4348,VALUE(SUBSTITUTE(SUBSTITUTE(F4348,"₹",""),",","")))</f>
        <v>1022</v>
      </c>
      <c r="R4348" s="16" t="n">
        <f aca="false">IF(E4348=99,1,E4348)</f>
        <v>2</v>
      </c>
      <c r="S4348" s="16" t="n">
        <f aca="false">IF(G4348="",0,G4348)</f>
        <v>0.2</v>
      </c>
      <c r="T4348" s="16" t="str">
        <f aca="false">IF(I4348="","Unknown",IF(I4348="upi","UPI",I4348))</f>
        <v>UPI</v>
      </c>
      <c r="U4348" s="16" t="str">
        <f aca="false">IF(L4348="Yes","Y",IF(L4348="No","N",L4348))</f>
        <v>N</v>
      </c>
      <c r="V4348" s="19" t="n">
        <f aca="false">ROUND(R4348*Q4348*(1-S4348),2)</f>
        <v>1635.2</v>
      </c>
      <c r="W4348" s="16" t="str">
        <f aca="false">_xlfn.XLOOKUP(D4348,products!$A$2:$A$61,products!$C$2:$C$61,"Not found")</f>
        <v>Books</v>
      </c>
    </row>
    <row r="4349" customFormat="false" ht="15" hidden="false" customHeight="false" outlineLevel="0" collapsed="false">
      <c r="A4349" s="16" t="s">
        <v>5752</v>
      </c>
      <c r="B4349" s="16" t="s">
        <v>5738</v>
      </c>
      <c r="C4349" s="16" t="s">
        <v>1225</v>
      </c>
      <c r="D4349" s="16" t="s">
        <v>92</v>
      </c>
      <c r="E4349" s="16" t="n">
        <v>2</v>
      </c>
      <c r="F4349" s="16" t="n">
        <v>3837</v>
      </c>
      <c r="G4349" s="16" t="n">
        <v>0.2</v>
      </c>
      <c r="H4349" s="16" t="s">
        <v>112</v>
      </c>
      <c r="I4349" s="16" t="s">
        <v>60</v>
      </c>
      <c r="J4349" s="16" t="n">
        <v>7</v>
      </c>
      <c r="K4349" s="16"/>
      <c r="L4349" s="16" t="s">
        <v>41</v>
      </c>
      <c r="M4349" s="18" t="n">
        <f aca="false">IF(ISNUMBER(B4349),B4349,IF(MID(B4349,3,1)="-",DATE(VALUE(RIGHT(B4349,4)),VALUE(MID(B4349,4,2)),VALUE(LEFT(B4349,2))),DATE(VALUE(LEFT(B4349,4)),VALUE(MID(B4349,6,2)),VALUE(RIGHT(B4349,2)))))</f>
        <v>45983</v>
      </c>
      <c r="N4349" s="16" t="n">
        <f aca="false">MONTH(M4349)</f>
        <v>11</v>
      </c>
      <c r="O4349" s="16" t="str">
        <f aca="false">PROPER(TRIM(H4349))</f>
        <v>Mumbai</v>
      </c>
      <c r="P4349" s="16" t="str">
        <f aca="false">IFERROR(VLOOKUP(O4349,city_map!$A$2:$B$6,2,FALSE()),O4349)</f>
        <v>Mumbai</v>
      </c>
      <c r="Q4349" s="16" t="n">
        <f aca="false">IF(ISNUMBER(F4349),F4349,VALUE(SUBSTITUTE(SUBSTITUTE(F4349,"₹",""),",","")))</f>
        <v>3837</v>
      </c>
      <c r="R4349" s="16" t="n">
        <f aca="false">IF(E4349=99,1,E4349)</f>
        <v>2</v>
      </c>
      <c r="S4349" s="16" t="n">
        <f aca="false">IF(G4349="",0,G4349)</f>
        <v>0.2</v>
      </c>
      <c r="T4349" s="16" t="str">
        <f aca="false">IF(I4349="","Unknown",IF(I4349="upi","UPI",I4349))</f>
        <v>UPI</v>
      </c>
      <c r="U4349" s="16" t="str">
        <f aca="false">IF(L4349="Yes","Y",IF(L4349="No","N",L4349))</f>
        <v>N</v>
      </c>
      <c r="V4349" s="19" t="n">
        <f aca="false">ROUND(R4349*Q4349*(1-S4349),2)</f>
        <v>6139.2</v>
      </c>
      <c r="W4349" s="16" t="str">
        <f aca="false">_xlfn.XLOOKUP(D4349,products!$A$2:$A$61,products!$C$2:$C$61,"Not found")</f>
        <v>Electronics</v>
      </c>
    </row>
    <row r="4350" customFormat="false" ht="15" hidden="false" customHeight="false" outlineLevel="0" collapsed="false">
      <c r="A4350" s="16" t="s">
        <v>5753</v>
      </c>
      <c r="B4350" s="16" t="s">
        <v>5738</v>
      </c>
      <c r="C4350" s="16" t="s">
        <v>1205</v>
      </c>
      <c r="D4350" s="16" t="s">
        <v>440</v>
      </c>
      <c r="E4350" s="16" t="n">
        <v>2</v>
      </c>
      <c r="F4350" s="16" t="n">
        <v>1448</v>
      </c>
      <c r="G4350" s="16" t="n">
        <v>0.15</v>
      </c>
      <c r="H4350" s="16" t="s">
        <v>130</v>
      </c>
      <c r="I4350" s="16" t="s">
        <v>40</v>
      </c>
      <c r="J4350" s="16" t="n">
        <v>4</v>
      </c>
      <c r="K4350" s="16" t="n">
        <v>4</v>
      </c>
      <c r="L4350" s="16" t="s">
        <v>41</v>
      </c>
      <c r="M4350" s="18" t="n">
        <f aca="false">IF(ISNUMBER(B4350),B4350,IF(MID(B4350,3,1)="-",DATE(VALUE(RIGHT(B4350,4)),VALUE(MID(B4350,4,2)),VALUE(LEFT(B4350,2))),DATE(VALUE(LEFT(B4350,4)),VALUE(MID(B4350,6,2)),VALUE(RIGHT(B4350,2)))))</f>
        <v>45983</v>
      </c>
      <c r="N4350" s="16" t="n">
        <f aca="false">MONTH(M4350)</f>
        <v>11</v>
      </c>
      <c r="O4350" s="16" t="str">
        <f aca="false">PROPER(TRIM(H4350))</f>
        <v>Bengaluru</v>
      </c>
      <c r="P4350" s="16" t="str">
        <f aca="false">IFERROR(VLOOKUP(O4350,city_map!$A$2:$B$6,2,FALSE()),O4350)</f>
        <v>Bengaluru</v>
      </c>
      <c r="Q4350" s="16" t="n">
        <f aca="false">IF(ISNUMBER(F4350),F4350,VALUE(SUBSTITUTE(SUBSTITUTE(F4350,"₹",""),",","")))</f>
        <v>1448</v>
      </c>
      <c r="R4350" s="16" t="n">
        <f aca="false">IF(E4350=99,1,E4350)</f>
        <v>2</v>
      </c>
      <c r="S4350" s="16" t="n">
        <f aca="false">IF(G4350="",0,G4350)</f>
        <v>0.15</v>
      </c>
      <c r="T4350" s="16" t="str">
        <f aca="false">IF(I4350="","Unknown",IF(I4350="upi","UPI",I4350))</f>
        <v>COD</v>
      </c>
      <c r="U4350" s="16" t="str">
        <f aca="false">IF(L4350="Yes","Y",IF(L4350="No","N",L4350))</f>
        <v>N</v>
      </c>
      <c r="V4350" s="19" t="n">
        <f aca="false">ROUND(R4350*Q4350*(1-S4350),2)</f>
        <v>2461.6</v>
      </c>
      <c r="W4350" s="16" t="str">
        <f aca="false">_xlfn.XLOOKUP(D4350,products!$A$2:$A$61,products!$C$2:$C$61,"Not found")</f>
        <v>Home</v>
      </c>
    </row>
    <row r="4351" customFormat="false" ht="15" hidden="false" customHeight="false" outlineLevel="0" collapsed="false">
      <c r="A4351" s="16" t="s">
        <v>5754</v>
      </c>
      <c r="B4351" s="16" t="s">
        <v>5743</v>
      </c>
      <c r="C4351" s="16" t="s">
        <v>2057</v>
      </c>
      <c r="D4351" s="16" t="s">
        <v>95</v>
      </c>
      <c r="E4351" s="16" t="n">
        <v>2</v>
      </c>
      <c r="F4351" s="16" t="n">
        <v>1505</v>
      </c>
      <c r="G4351" s="16" t="n">
        <v>0.1</v>
      </c>
      <c r="H4351" s="16" t="s">
        <v>112</v>
      </c>
      <c r="I4351" s="16" t="s">
        <v>60</v>
      </c>
      <c r="J4351" s="16" t="n">
        <v>5</v>
      </c>
      <c r="K4351" s="16" t="n">
        <v>4</v>
      </c>
      <c r="L4351" s="16" t="s">
        <v>174</v>
      </c>
      <c r="M4351" s="18" t="n">
        <f aca="false">IF(ISNUMBER(B4351),B4351,IF(MID(B4351,3,1)="-",DATE(VALUE(RIGHT(B4351,4)),VALUE(MID(B4351,4,2)),VALUE(LEFT(B4351,2))),DATE(VALUE(LEFT(B4351,4)),VALUE(MID(B4351,6,2)),VALUE(RIGHT(B4351,2)))))</f>
        <v>45983</v>
      </c>
      <c r="N4351" s="16" t="n">
        <f aca="false">MONTH(M4351)</f>
        <v>11</v>
      </c>
      <c r="O4351" s="16" t="str">
        <f aca="false">PROPER(TRIM(H4351))</f>
        <v>Mumbai</v>
      </c>
      <c r="P4351" s="16" t="str">
        <f aca="false">IFERROR(VLOOKUP(O4351,city_map!$A$2:$B$6,2,FALSE()),O4351)</f>
        <v>Mumbai</v>
      </c>
      <c r="Q4351" s="16" t="n">
        <f aca="false">IF(ISNUMBER(F4351),F4351,VALUE(SUBSTITUTE(SUBSTITUTE(F4351,"₹",""),",","")))</f>
        <v>1505</v>
      </c>
      <c r="R4351" s="16" t="n">
        <f aca="false">IF(E4351=99,1,E4351)</f>
        <v>2</v>
      </c>
      <c r="S4351" s="16" t="n">
        <f aca="false">IF(G4351="",0,G4351)</f>
        <v>0.1</v>
      </c>
      <c r="T4351" s="16" t="str">
        <f aca="false">IF(I4351="","Unknown",IF(I4351="upi","UPI",I4351))</f>
        <v>UPI</v>
      </c>
      <c r="U4351" s="16" t="str">
        <f aca="false">IF(L4351="Yes","Y",IF(L4351="No","N",L4351))</f>
        <v>N</v>
      </c>
      <c r="V4351" s="19" t="n">
        <f aca="false">ROUND(R4351*Q4351*(1-S4351),2)</f>
        <v>2709</v>
      </c>
      <c r="W4351" s="16" t="str">
        <f aca="false">_xlfn.XLOOKUP(D4351,products!$A$2:$A$61,products!$C$2:$C$61,"Not found")</f>
        <v>Electronics</v>
      </c>
    </row>
    <row r="4352" customFormat="false" ht="15" hidden="false" customHeight="false" outlineLevel="0" collapsed="false">
      <c r="A4352" s="16" t="s">
        <v>5755</v>
      </c>
      <c r="B4352" s="16" t="s">
        <v>5738</v>
      </c>
      <c r="C4352" s="16" t="s">
        <v>498</v>
      </c>
      <c r="D4352" s="16" t="s">
        <v>170</v>
      </c>
      <c r="E4352" s="16" t="n">
        <v>1</v>
      </c>
      <c r="F4352" s="16" t="n">
        <v>3135</v>
      </c>
      <c r="G4352" s="16" t="n">
        <v>0.25</v>
      </c>
      <c r="H4352" s="16" t="s">
        <v>89</v>
      </c>
      <c r="I4352" s="16" t="s">
        <v>47</v>
      </c>
      <c r="J4352" s="16" t="n">
        <v>3</v>
      </c>
      <c r="K4352" s="16" t="n">
        <v>4</v>
      </c>
      <c r="L4352" s="16" t="s">
        <v>41</v>
      </c>
      <c r="M4352" s="18" t="n">
        <f aca="false">IF(ISNUMBER(B4352),B4352,IF(MID(B4352,3,1)="-",DATE(VALUE(RIGHT(B4352,4)),VALUE(MID(B4352,4,2)),VALUE(LEFT(B4352,2))),DATE(VALUE(LEFT(B4352,4)),VALUE(MID(B4352,6,2)),VALUE(RIGHT(B4352,2)))))</f>
        <v>45983</v>
      </c>
      <c r="N4352" s="16" t="n">
        <f aca="false">MONTH(M4352)</f>
        <v>11</v>
      </c>
      <c r="O4352" s="16" t="str">
        <f aca="false">PROPER(TRIM(H4352))</f>
        <v>Ahmedabad</v>
      </c>
      <c r="P4352" s="16" t="str">
        <f aca="false">IFERROR(VLOOKUP(O4352,city_map!$A$2:$B$6,2,FALSE()),O4352)</f>
        <v>Ahmedabad</v>
      </c>
      <c r="Q4352" s="16" t="n">
        <f aca="false">IF(ISNUMBER(F4352),F4352,VALUE(SUBSTITUTE(SUBSTITUTE(F4352,"₹",""),",","")))</f>
        <v>3135</v>
      </c>
      <c r="R4352" s="16" t="n">
        <f aca="false">IF(E4352=99,1,E4352)</f>
        <v>1</v>
      </c>
      <c r="S4352" s="16" t="n">
        <f aca="false">IF(G4352="",0,G4352)</f>
        <v>0.25</v>
      </c>
      <c r="T4352" s="16" t="str">
        <f aca="false">IF(I4352="","Unknown",IF(I4352="upi","UPI",I4352))</f>
        <v>Debit Card</v>
      </c>
      <c r="U4352" s="16" t="str">
        <f aca="false">IF(L4352="Yes","Y",IF(L4352="No","N",L4352))</f>
        <v>N</v>
      </c>
      <c r="V4352" s="19" t="n">
        <f aca="false">ROUND(R4352*Q4352*(1-S4352),2)</f>
        <v>2351.25</v>
      </c>
      <c r="W4352" s="16" t="str">
        <f aca="false">_xlfn.XLOOKUP(D4352,products!$A$2:$A$61,products!$C$2:$C$61,"Not found")</f>
        <v>Home</v>
      </c>
    </row>
    <row r="4353" customFormat="false" ht="15" hidden="false" customHeight="false" outlineLevel="0" collapsed="false">
      <c r="A4353" s="16" t="s">
        <v>5756</v>
      </c>
      <c r="B4353" s="16" t="s">
        <v>5738</v>
      </c>
      <c r="C4353" s="16" t="s">
        <v>159</v>
      </c>
      <c r="D4353" s="16" t="s">
        <v>396</v>
      </c>
      <c r="E4353" s="16" t="n">
        <v>3</v>
      </c>
      <c r="F4353" s="16" t="n">
        <v>5286</v>
      </c>
      <c r="G4353" s="16" t="n">
        <v>0.3</v>
      </c>
      <c r="H4353" s="16" t="s">
        <v>161</v>
      </c>
      <c r="I4353" s="16" t="s">
        <v>60</v>
      </c>
      <c r="J4353" s="16" t="n">
        <v>6</v>
      </c>
      <c r="K4353" s="16" t="n">
        <v>5</v>
      </c>
      <c r="L4353" s="16" t="s">
        <v>41</v>
      </c>
      <c r="M4353" s="18" t="n">
        <f aca="false">IF(ISNUMBER(B4353),B4353,IF(MID(B4353,3,1)="-",DATE(VALUE(RIGHT(B4353,4)),VALUE(MID(B4353,4,2)),VALUE(LEFT(B4353,2))),DATE(VALUE(LEFT(B4353,4)),VALUE(MID(B4353,6,2)),VALUE(RIGHT(B4353,2)))))</f>
        <v>45983</v>
      </c>
      <c r="N4353" s="16" t="n">
        <f aca="false">MONTH(M4353)</f>
        <v>11</v>
      </c>
      <c r="O4353" s="16" t="str">
        <f aca="false">PROPER(TRIM(H4353))</f>
        <v>Hyderabad</v>
      </c>
      <c r="P4353" s="16" t="str">
        <f aca="false">IFERROR(VLOOKUP(O4353,city_map!$A$2:$B$6,2,FALSE()),O4353)</f>
        <v>Hyderabad</v>
      </c>
      <c r="Q4353" s="16" t="n">
        <f aca="false">IF(ISNUMBER(F4353),F4353,VALUE(SUBSTITUTE(SUBSTITUTE(F4353,"₹",""),",","")))</f>
        <v>5286</v>
      </c>
      <c r="R4353" s="16" t="n">
        <f aca="false">IF(E4353=99,1,E4353)</f>
        <v>3</v>
      </c>
      <c r="S4353" s="16" t="n">
        <f aca="false">IF(G4353="",0,G4353)</f>
        <v>0.3</v>
      </c>
      <c r="T4353" s="16" t="str">
        <f aca="false">IF(I4353="","Unknown",IF(I4353="upi","UPI",I4353))</f>
        <v>UPI</v>
      </c>
      <c r="U4353" s="16" t="str">
        <f aca="false">IF(L4353="Yes","Y",IF(L4353="No","N",L4353))</f>
        <v>N</v>
      </c>
      <c r="V4353" s="19" t="n">
        <f aca="false">ROUND(R4353*Q4353*(1-S4353),2)</f>
        <v>11100.6</v>
      </c>
      <c r="W4353" s="16" t="str">
        <f aca="false">_xlfn.XLOOKUP(D4353,products!$A$2:$A$61,products!$C$2:$C$61,"Not found")</f>
        <v>Home</v>
      </c>
    </row>
    <row r="4354" customFormat="false" ht="15" hidden="false" customHeight="false" outlineLevel="0" collapsed="false">
      <c r="A4354" s="16" t="s">
        <v>5757</v>
      </c>
      <c r="B4354" s="16" t="s">
        <v>5738</v>
      </c>
      <c r="C4354" s="16" t="s">
        <v>559</v>
      </c>
      <c r="D4354" s="16" t="s">
        <v>259</v>
      </c>
      <c r="E4354" s="16" t="n">
        <v>1</v>
      </c>
      <c r="F4354" s="16" t="n">
        <v>483</v>
      </c>
      <c r="G4354" s="16" t="n">
        <v>0.2</v>
      </c>
      <c r="H4354" s="16" t="s">
        <v>46</v>
      </c>
      <c r="I4354" s="16" t="s">
        <v>71</v>
      </c>
      <c r="J4354" s="16" t="n">
        <v>3</v>
      </c>
      <c r="K4354" s="16" t="n">
        <v>4</v>
      </c>
      <c r="L4354" s="16" t="s">
        <v>41</v>
      </c>
      <c r="M4354" s="18" t="n">
        <f aca="false">IF(ISNUMBER(B4354),B4354,IF(MID(B4354,3,1)="-",DATE(VALUE(RIGHT(B4354,4)),VALUE(MID(B4354,4,2)),VALUE(LEFT(B4354,2))),DATE(VALUE(LEFT(B4354,4)),VALUE(MID(B4354,6,2)),VALUE(RIGHT(B4354,2)))))</f>
        <v>45983</v>
      </c>
      <c r="N4354" s="16" t="n">
        <f aca="false">MONTH(M4354)</f>
        <v>11</v>
      </c>
      <c r="O4354" s="16" t="str">
        <f aca="false">PROPER(TRIM(H4354))</f>
        <v>Chennai</v>
      </c>
      <c r="P4354" s="16" t="str">
        <f aca="false">IFERROR(VLOOKUP(O4354,city_map!$A$2:$B$6,2,FALSE()),O4354)</f>
        <v>Chennai</v>
      </c>
      <c r="Q4354" s="16" t="n">
        <f aca="false">IF(ISNUMBER(F4354),F4354,VALUE(SUBSTITUTE(SUBSTITUTE(F4354,"₹",""),",","")))</f>
        <v>483</v>
      </c>
      <c r="R4354" s="16" t="n">
        <f aca="false">IF(E4354=99,1,E4354)</f>
        <v>1</v>
      </c>
      <c r="S4354" s="16" t="n">
        <f aca="false">IF(G4354="",0,G4354)</f>
        <v>0.2</v>
      </c>
      <c r="T4354" s="16" t="str">
        <f aca="false">IF(I4354="","Unknown",IF(I4354="upi","UPI",I4354))</f>
        <v>Credit Card</v>
      </c>
      <c r="U4354" s="16" t="str">
        <f aca="false">IF(L4354="Yes","Y",IF(L4354="No","N",L4354))</f>
        <v>N</v>
      </c>
      <c r="V4354" s="19" t="n">
        <f aca="false">ROUND(R4354*Q4354*(1-S4354),2)</f>
        <v>386.4</v>
      </c>
      <c r="W4354" s="16" t="str">
        <f aca="false">_xlfn.XLOOKUP(D4354,products!$A$2:$A$61,products!$C$2:$C$61,"Not found")</f>
        <v>Books</v>
      </c>
    </row>
    <row r="4355" customFormat="false" ht="15" hidden="false" customHeight="false" outlineLevel="0" collapsed="false">
      <c r="A4355" s="16" t="s">
        <v>5758</v>
      </c>
      <c r="B4355" s="16" t="s">
        <v>5738</v>
      </c>
      <c r="C4355" s="16" t="s">
        <v>334</v>
      </c>
      <c r="D4355" s="16" t="s">
        <v>111</v>
      </c>
      <c r="E4355" s="16" t="n">
        <v>6</v>
      </c>
      <c r="F4355" s="16" t="n">
        <v>1039</v>
      </c>
      <c r="G4355" s="16" t="n">
        <v>0.4</v>
      </c>
      <c r="H4355" s="16" t="s">
        <v>39</v>
      </c>
      <c r="I4355" s="16" t="s">
        <v>47</v>
      </c>
      <c r="J4355" s="16" t="n">
        <v>3</v>
      </c>
      <c r="K4355" s="16" t="n">
        <v>5</v>
      </c>
      <c r="L4355" s="16" t="s">
        <v>41</v>
      </c>
      <c r="M4355" s="18" t="n">
        <f aca="false">IF(ISNUMBER(B4355),B4355,IF(MID(B4355,3,1)="-",DATE(VALUE(RIGHT(B4355,4)),VALUE(MID(B4355,4,2)),VALUE(LEFT(B4355,2))),DATE(VALUE(LEFT(B4355,4)),VALUE(MID(B4355,6,2)),VALUE(RIGHT(B4355,2)))))</f>
        <v>45983</v>
      </c>
      <c r="N4355" s="16" t="n">
        <f aca="false">MONTH(M4355)</f>
        <v>11</v>
      </c>
      <c r="O4355" s="16" t="str">
        <f aca="false">PROPER(TRIM(H4355))</f>
        <v>Delhi</v>
      </c>
      <c r="P4355" s="16" t="str">
        <f aca="false">IFERROR(VLOOKUP(O4355,city_map!$A$2:$B$6,2,FALSE()),O4355)</f>
        <v>Delhi</v>
      </c>
      <c r="Q4355" s="16" t="n">
        <f aca="false">IF(ISNUMBER(F4355),F4355,VALUE(SUBSTITUTE(SUBSTITUTE(F4355,"₹",""),",","")))</f>
        <v>1039</v>
      </c>
      <c r="R4355" s="16" t="n">
        <f aca="false">IF(E4355=99,1,E4355)</f>
        <v>6</v>
      </c>
      <c r="S4355" s="16" t="n">
        <f aca="false">IF(G4355="",0,G4355)</f>
        <v>0.4</v>
      </c>
      <c r="T4355" s="16" t="str">
        <f aca="false">IF(I4355="","Unknown",IF(I4355="upi","UPI",I4355))</f>
        <v>Debit Card</v>
      </c>
      <c r="U4355" s="16" t="str">
        <f aca="false">IF(L4355="Yes","Y",IF(L4355="No","N",L4355))</f>
        <v>N</v>
      </c>
      <c r="V4355" s="19" t="n">
        <f aca="false">ROUND(R4355*Q4355*(1-S4355),2)</f>
        <v>3740.4</v>
      </c>
      <c r="W4355" s="16" t="str">
        <f aca="false">_xlfn.XLOOKUP(D4355,products!$A$2:$A$61,products!$C$2:$C$61,"Not found")</f>
        <v>Books</v>
      </c>
    </row>
    <row r="4356" customFormat="false" ht="15" hidden="false" customHeight="false" outlineLevel="0" collapsed="false">
      <c r="A4356" s="16" t="s">
        <v>5759</v>
      </c>
      <c r="B4356" s="16" t="s">
        <v>5738</v>
      </c>
      <c r="C4356" s="16" t="s">
        <v>513</v>
      </c>
      <c r="D4356" s="16" t="s">
        <v>165</v>
      </c>
      <c r="E4356" s="16" t="n">
        <v>2</v>
      </c>
      <c r="F4356" s="16" t="n">
        <v>893</v>
      </c>
      <c r="G4356" s="16" t="n">
        <v>0.1</v>
      </c>
      <c r="H4356" s="16" t="s">
        <v>81</v>
      </c>
      <c r="I4356" s="16" t="s">
        <v>40</v>
      </c>
      <c r="J4356" s="16" t="n">
        <v>3</v>
      </c>
      <c r="K4356" s="16" t="n">
        <v>3</v>
      </c>
      <c r="L4356" s="16" t="s">
        <v>57</v>
      </c>
      <c r="M4356" s="18" t="n">
        <f aca="false">IF(ISNUMBER(B4356),B4356,IF(MID(B4356,3,1)="-",DATE(VALUE(RIGHT(B4356,4)),VALUE(MID(B4356,4,2)),VALUE(LEFT(B4356,2))),DATE(VALUE(LEFT(B4356,4)),VALUE(MID(B4356,6,2)),VALUE(RIGHT(B4356,2)))))</f>
        <v>45983</v>
      </c>
      <c r="N4356" s="16" t="n">
        <f aca="false">MONTH(M4356)</f>
        <v>11</v>
      </c>
      <c r="O4356" s="16" t="str">
        <f aca="false">PROPER(TRIM(H4356))</f>
        <v>Hyderabad</v>
      </c>
      <c r="P4356" s="16" t="str">
        <f aca="false">IFERROR(VLOOKUP(O4356,city_map!$A$2:$B$6,2,FALSE()),O4356)</f>
        <v>Hyderabad</v>
      </c>
      <c r="Q4356" s="16" t="n">
        <f aca="false">IF(ISNUMBER(F4356),F4356,VALUE(SUBSTITUTE(SUBSTITUTE(F4356,"₹",""),",","")))</f>
        <v>893</v>
      </c>
      <c r="R4356" s="16" t="n">
        <f aca="false">IF(E4356=99,1,E4356)</f>
        <v>2</v>
      </c>
      <c r="S4356" s="16" t="n">
        <f aca="false">IF(G4356="",0,G4356)</f>
        <v>0.1</v>
      </c>
      <c r="T4356" s="16" t="str">
        <f aca="false">IF(I4356="","Unknown",IF(I4356="upi","UPI",I4356))</f>
        <v>COD</v>
      </c>
      <c r="U4356" s="16" t="str">
        <f aca="false">IF(L4356="Yes","Y",IF(L4356="No","N",L4356))</f>
        <v>Y</v>
      </c>
      <c r="V4356" s="19" t="n">
        <f aca="false">ROUND(R4356*Q4356*(1-S4356),2)</f>
        <v>1607.4</v>
      </c>
      <c r="W4356" s="16" t="str">
        <f aca="false">_xlfn.XLOOKUP(D4356,products!$A$2:$A$61,products!$C$2:$C$61,"Not found")</f>
        <v>Electronics</v>
      </c>
    </row>
    <row r="4357" customFormat="false" ht="15" hidden="false" customHeight="false" outlineLevel="0" collapsed="false">
      <c r="A4357" s="16" t="s">
        <v>5760</v>
      </c>
      <c r="B4357" s="16" t="s">
        <v>5738</v>
      </c>
      <c r="C4357" s="16" t="s">
        <v>1342</v>
      </c>
      <c r="D4357" s="16" t="s">
        <v>51</v>
      </c>
      <c r="E4357" s="16" t="n">
        <v>1</v>
      </c>
      <c r="F4357" s="16" t="n">
        <v>2194</v>
      </c>
      <c r="G4357" s="16" t="n">
        <v>0.15</v>
      </c>
      <c r="H4357" s="16" t="s">
        <v>39</v>
      </c>
      <c r="I4357" s="16" t="s">
        <v>100</v>
      </c>
      <c r="J4357" s="16" t="n">
        <v>4</v>
      </c>
      <c r="K4357" s="16" t="n">
        <v>4</v>
      </c>
      <c r="L4357" s="16" t="s">
        <v>41</v>
      </c>
      <c r="M4357" s="18" t="n">
        <f aca="false">IF(ISNUMBER(B4357),B4357,IF(MID(B4357,3,1)="-",DATE(VALUE(RIGHT(B4357,4)),VALUE(MID(B4357,4,2)),VALUE(LEFT(B4357,2))),DATE(VALUE(LEFT(B4357,4)),VALUE(MID(B4357,6,2)),VALUE(RIGHT(B4357,2)))))</f>
        <v>45983</v>
      </c>
      <c r="N4357" s="16" t="n">
        <f aca="false">MONTH(M4357)</f>
        <v>11</v>
      </c>
      <c r="O4357" s="16" t="str">
        <f aca="false">PROPER(TRIM(H4357))</f>
        <v>Delhi</v>
      </c>
      <c r="P4357" s="16" t="str">
        <f aca="false">IFERROR(VLOOKUP(O4357,city_map!$A$2:$B$6,2,FALSE()),O4357)</f>
        <v>Delhi</v>
      </c>
      <c r="Q4357" s="16" t="n">
        <f aca="false">IF(ISNUMBER(F4357),F4357,VALUE(SUBSTITUTE(SUBSTITUTE(F4357,"₹",""),",","")))</f>
        <v>2194</v>
      </c>
      <c r="R4357" s="16" t="n">
        <f aca="false">IF(E4357=99,1,E4357)</f>
        <v>1</v>
      </c>
      <c r="S4357" s="16" t="n">
        <f aca="false">IF(G4357="",0,G4357)</f>
        <v>0.15</v>
      </c>
      <c r="T4357" s="16" t="str">
        <f aca="false">IF(I4357="","Unknown",IF(I4357="upi","UPI",I4357))</f>
        <v>Net Banking</v>
      </c>
      <c r="U4357" s="16" t="str">
        <f aca="false">IF(L4357="Yes","Y",IF(L4357="No","N",L4357))</f>
        <v>N</v>
      </c>
      <c r="V4357" s="19" t="n">
        <f aca="false">ROUND(R4357*Q4357*(1-S4357),2)</f>
        <v>1864.9</v>
      </c>
      <c r="W4357" s="16" t="str">
        <f aca="false">_xlfn.XLOOKUP(D4357,products!$A$2:$A$61,products!$C$2:$C$61,"Not found")</f>
        <v>Fashion</v>
      </c>
    </row>
    <row r="4358" customFormat="false" ht="15" hidden="false" customHeight="false" outlineLevel="0" collapsed="false">
      <c r="A4358" s="16" t="s">
        <v>5761</v>
      </c>
      <c r="B4358" s="16" t="s">
        <v>5738</v>
      </c>
      <c r="C4358" s="16" t="s">
        <v>261</v>
      </c>
      <c r="D4358" s="16" t="s">
        <v>291</v>
      </c>
      <c r="E4358" s="16" t="n">
        <v>2</v>
      </c>
      <c r="F4358" s="16" t="n">
        <v>1218</v>
      </c>
      <c r="G4358" s="16" t="n">
        <v>0.2</v>
      </c>
      <c r="H4358" s="16" t="s">
        <v>46</v>
      </c>
      <c r="I4358" s="16" t="s">
        <v>40</v>
      </c>
      <c r="J4358" s="16" t="n">
        <v>4</v>
      </c>
      <c r="K4358" s="16" t="n">
        <v>4</v>
      </c>
      <c r="L4358" s="16" t="s">
        <v>41</v>
      </c>
      <c r="M4358" s="18" t="n">
        <f aca="false">IF(ISNUMBER(B4358),B4358,IF(MID(B4358,3,1)="-",DATE(VALUE(RIGHT(B4358,4)),VALUE(MID(B4358,4,2)),VALUE(LEFT(B4358,2))),DATE(VALUE(LEFT(B4358,4)),VALUE(MID(B4358,6,2)),VALUE(RIGHT(B4358,2)))))</f>
        <v>45983</v>
      </c>
      <c r="N4358" s="16" t="n">
        <f aca="false">MONTH(M4358)</f>
        <v>11</v>
      </c>
      <c r="O4358" s="16" t="str">
        <f aca="false">PROPER(TRIM(H4358))</f>
        <v>Chennai</v>
      </c>
      <c r="P4358" s="16" t="str">
        <f aca="false">IFERROR(VLOOKUP(O4358,city_map!$A$2:$B$6,2,FALSE()),O4358)</f>
        <v>Chennai</v>
      </c>
      <c r="Q4358" s="16" t="n">
        <f aca="false">IF(ISNUMBER(F4358),F4358,VALUE(SUBSTITUTE(SUBSTITUTE(F4358,"₹",""),",","")))</f>
        <v>1218</v>
      </c>
      <c r="R4358" s="16" t="n">
        <f aca="false">IF(E4358=99,1,E4358)</f>
        <v>2</v>
      </c>
      <c r="S4358" s="16" t="n">
        <f aca="false">IF(G4358="",0,G4358)</f>
        <v>0.2</v>
      </c>
      <c r="T4358" s="16" t="str">
        <f aca="false">IF(I4358="","Unknown",IF(I4358="upi","UPI",I4358))</f>
        <v>COD</v>
      </c>
      <c r="U4358" s="16" t="str">
        <f aca="false">IF(L4358="Yes","Y",IF(L4358="No","N",L4358))</f>
        <v>N</v>
      </c>
      <c r="V4358" s="19" t="n">
        <f aca="false">ROUND(R4358*Q4358*(1-S4358),2)</f>
        <v>1948.8</v>
      </c>
      <c r="W4358" s="16" t="str">
        <f aca="false">_xlfn.XLOOKUP(D4358,products!$A$2:$A$61,products!$C$2:$C$61,"Not found")</f>
        <v>Electronics</v>
      </c>
    </row>
    <row r="4359" customFormat="false" ht="15" hidden="false" customHeight="false" outlineLevel="0" collapsed="false">
      <c r="A4359" s="16" t="s">
        <v>5762</v>
      </c>
      <c r="B4359" s="16" t="s">
        <v>5738</v>
      </c>
      <c r="C4359" s="16" t="s">
        <v>946</v>
      </c>
      <c r="D4359" s="16" t="s">
        <v>300</v>
      </c>
      <c r="E4359" s="16" t="n">
        <v>2</v>
      </c>
      <c r="F4359" s="16" t="n">
        <v>2411</v>
      </c>
      <c r="G4359" s="16" t="n">
        <v>0.3</v>
      </c>
      <c r="H4359" s="16" t="s">
        <v>208</v>
      </c>
      <c r="I4359" s="16" t="s">
        <v>71</v>
      </c>
      <c r="J4359" s="16" t="n">
        <v>8</v>
      </c>
      <c r="K4359" s="16" t="n">
        <v>4</v>
      </c>
      <c r="L4359" s="16" t="s">
        <v>41</v>
      </c>
      <c r="M4359" s="18" t="n">
        <f aca="false">IF(ISNUMBER(B4359),B4359,IF(MID(B4359,3,1)="-",DATE(VALUE(RIGHT(B4359,4)),VALUE(MID(B4359,4,2)),VALUE(LEFT(B4359,2))),DATE(VALUE(LEFT(B4359,4)),VALUE(MID(B4359,6,2)),VALUE(RIGHT(B4359,2)))))</f>
        <v>45983</v>
      </c>
      <c r="N4359" s="16" t="n">
        <f aca="false">MONTH(M4359)</f>
        <v>11</v>
      </c>
      <c r="O4359" s="16" t="str">
        <f aca="false">PROPER(TRIM(H4359))</f>
        <v>Jaipur</v>
      </c>
      <c r="P4359" s="16" t="str">
        <f aca="false">IFERROR(VLOOKUP(O4359,city_map!$A$2:$B$6,2,FALSE()),O4359)</f>
        <v>Jaipur</v>
      </c>
      <c r="Q4359" s="16" t="n">
        <f aca="false">IF(ISNUMBER(F4359),F4359,VALUE(SUBSTITUTE(SUBSTITUTE(F4359,"₹",""),",","")))</f>
        <v>2411</v>
      </c>
      <c r="R4359" s="16" t="n">
        <f aca="false">IF(E4359=99,1,E4359)</f>
        <v>2</v>
      </c>
      <c r="S4359" s="16" t="n">
        <f aca="false">IF(G4359="",0,G4359)</f>
        <v>0.3</v>
      </c>
      <c r="T4359" s="16" t="str">
        <f aca="false">IF(I4359="","Unknown",IF(I4359="upi","UPI",I4359))</f>
        <v>Credit Card</v>
      </c>
      <c r="U4359" s="16" t="str">
        <f aca="false">IF(L4359="Yes","Y",IF(L4359="No","N",L4359))</f>
        <v>N</v>
      </c>
      <c r="V4359" s="19" t="n">
        <f aca="false">ROUND(R4359*Q4359*(1-S4359),2)</f>
        <v>3375.4</v>
      </c>
      <c r="W4359" s="16" t="str">
        <f aca="false">_xlfn.XLOOKUP(D4359,products!$A$2:$A$61,products!$C$2:$C$61,"Not found")</f>
        <v>Home</v>
      </c>
    </row>
    <row r="4360" customFormat="false" ht="15" hidden="false" customHeight="false" outlineLevel="0" collapsed="false">
      <c r="A4360" s="16" t="s">
        <v>5763</v>
      </c>
      <c r="B4360" s="16" t="s">
        <v>5738</v>
      </c>
      <c r="C4360" s="16" t="s">
        <v>1091</v>
      </c>
      <c r="D4360" s="16" t="s">
        <v>63</v>
      </c>
      <c r="E4360" s="16" t="n">
        <v>1</v>
      </c>
      <c r="F4360" s="16" t="n">
        <v>1479</v>
      </c>
      <c r="G4360" s="16" t="n">
        <v>0.1</v>
      </c>
      <c r="H4360" s="16" t="s">
        <v>39</v>
      </c>
      <c r="I4360" s="16" t="s">
        <v>123</v>
      </c>
      <c r="J4360" s="16" t="n">
        <v>5</v>
      </c>
      <c r="K4360" s="16"/>
      <c r="L4360" s="16" t="s">
        <v>57</v>
      </c>
      <c r="M4360" s="18" t="n">
        <f aca="false">IF(ISNUMBER(B4360),B4360,IF(MID(B4360,3,1)="-",DATE(VALUE(RIGHT(B4360,4)),VALUE(MID(B4360,4,2)),VALUE(LEFT(B4360,2))),DATE(VALUE(LEFT(B4360,4)),VALUE(MID(B4360,6,2)),VALUE(RIGHT(B4360,2)))))</f>
        <v>45983</v>
      </c>
      <c r="N4360" s="16" t="n">
        <f aca="false">MONTH(M4360)</f>
        <v>11</v>
      </c>
      <c r="O4360" s="16" t="str">
        <f aca="false">PROPER(TRIM(H4360))</f>
        <v>Delhi</v>
      </c>
      <c r="P4360" s="16" t="str">
        <f aca="false">IFERROR(VLOOKUP(O4360,city_map!$A$2:$B$6,2,FALSE()),O4360)</f>
        <v>Delhi</v>
      </c>
      <c r="Q4360" s="16" t="n">
        <f aca="false">IF(ISNUMBER(F4360),F4360,VALUE(SUBSTITUTE(SUBSTITUTE(F4360,"₹",""),",","")))</f>
        <v>1479</v>
      </c>
      <c r="R4360" s="16" t="n">
        <f aca="false">IF(E4360=99,1,E4360)</f>
        <v>1</v>
      </c>
      <c r="S4360" s="16" t="n">
        <f aca="false">IF(G4360="",0,G4360)</f>
        <v>0.1</v>
      </c>
      <c r="T4360" s="16" t="str">
        <f aca="false">IF(I4360="","Unknown",IF(I4360="upi","UPI",I4360))</f>
        <v>UPI</v>
      </c>
      <c r="U4360" s="16" t="str">
        <f aca="false">IF(L4360="Yes","Y",IF(L4360="No","N",L4360))</f>
        <v>Y</v>
      </c>
      <c r="V4360" s="19" t="n">
        <f aca="false">ROUND(R4360*Q4360*(1-S4360),2)</f>
        <v>1331.1</v>
      </c>
      <c r="W4360" s="16" t="str">
        <f aca="false">_xlfn.XLOOKUP(D4360,products!$A$2:$A$61,products!$C$2:$C$61,"Not found")</f>
        <v>Fashion</v>
      </c>
    </row>
    <row r="4361" customFormat="false" ht="15" hidden="false" customHeight="false" outlineLevel="0" collapsed="false">
      <c r="A4361" s="16" t="s">
        <v>5764</v>
      </c>
      <c r="B4361" s="16" t="s">
        <v>5765</v>
      </c>
      <c r="C4361" s="16" t="s">
        <v>939</v>
      </c>
      <c r="D4361" s="16" t="s">
        <v>385</v>
      </c>
      <c r="E4361" s="16" t="n">
        <v>3</v>
      </c>
      <c r="F4361" s="16" t="n">
        <v>306</v>
      </c>
      <c r="G4361" s="16" t="n">
        <v>0.15</v>
      </c>
      <c r="H4361" s="16" t="s">
        <v>233</v>
      </c>
      <c r="I4361" s="16" t="s">
        <v>40</v>
      </c>
      <c r="J4361" s="16" t="n">
        <v>5</v>
      </c>
      <c r="K4361" s="16" t="n">
        <v>4</v>
      </c>
      <c r="L4361" s="16" t="s">
        <v>41</v>
      </c>
      <c r="M4361" s="18" t="n">
        <f aca="false">IF(ISNUMBER(B4361),B4361,IF(MID(B4361,3,1)="-",DATE(VALUE(RIGHT(B4361,4)),VALUE(MID(B4361,4,2)),VALUE(LEFT(B4361,2))),DATE(VALUE(LEFT(B4361,4)),VALUE(MID(B4361,6,2)),VALUE(RIGHT(B4361,2)))))</f>
        <v>45984</v>
      </c>
      <c r="N4361" s="16" t="n">
        <f aca="false">MONTH(M4361)</f>
        <v>11</v>
      </c>
      <c r="O4361" s="16" t="str">
        <f aca="false">PROPER(TRIM(H4361))</f>
        <v>Mumbai</v>
      </c>
      <c r="P4361" s="16" t="str">
        <f aca="false">IFERROR(VLOOKUP(O4361,city_map!$A$2:$B$6,2,FALSE()),O4361)</f>
        <v>Mumbai</v>
      </c>
      <c r="Q4361" s="16" t="n">
        <f aca="false">IF(ISNUMBER(F4361),F4361,VALUE(SUBSTITUTE(SUBSTITUTE(F4361,"₹",""),",","")))</f>
        <v>306</v>
      </c>
      <c r="R4361" s="16" t="n">
        <f aca="false">IF(E4361=99,1,E4361)</f>
        <v>3</v>
      </c>
      <c r="S4361" s="16" t="n">
        <f aca="false">IF(G4361="",0,G4361)</f>
        <v>0.15</v>
      </c>
      <c r="T4361" s="16" t="str">
        <f aca="false">IF(I4361="","Unknown",IF(I4361="upi","UPI",I4361))</f>
        <v>COD</v>
      </c>
      <c r="U4361" s="16" t="str">
        <f aca="false">IF(L4361="Yes","Y",IF(L4361="No","N",L4361))</f>
        <v>N</v>
      </c>
      <c r="V4361" s="19" t="n">
        <f aca="false">ROUND(R4361*Q4361*(1-S4361),2)</f>
        <v>780.3</v>
      </c>
      <c r="W4361" s="16" t="str">
        <f aca="false">_xlfn.XLOOKUP(D4361,products!$A$2:$A$61,products!$C$2:$C$61,"Not found")</f>
        <v>Books</v>
      </c>
    </row>
    <row r="4362" customFormat="false" ht="15" hidden="false" customHeight="false" outlineLevel="0" collapsed="false">
      <c r="A4362" s="16" t="s">
        <v>5766</v>
      </c>
      <c r="B4362" s="16" t="s">
        <v>5765</v>
      </c>
      <c r="C4362" s="16" t="s">
        <v>723</v>
      </c>
      <c r="D4362" s="16" t="s">
        <v>142</v>
      </c>
      <c r="E4362" s="16" t="n">
        <v>2</v>
      </c>
      <c r="F4362" s="16" t="n">
        <v>608</v>
      </c>
      <c r="G4362" s="16" t="n">
        <v>0.15</v>
      </c>
      <c r="H4362" s="16" t="s">
        <v>130</v>
      </c>
      <c r="I4362" s="16" t="s">
        <v>60</v>
      </c>
      <c r="J4362" s="16" t="n">
        <v>7</v>
      </c>
      <c r="K4362" s="16" t="n">
        <v>5</v>
      </c>
      <c r="L4362" s="16" t="s">
        <v>41</v>
      </c>
      <c r="M4362" s="18" t="n">
        <f aca="false">IF(ISNUMBER(B4362),B4362,IF(MID(B4362,3,1)="-",DATE(VALUE(RIGHT(B4362,4)),VALUE(MID(B4362,4,2)),VALUE(LEFT(B4362,2))),DATE(VALUE(LEFT(B4362,4)),VALUE(MID(B4362,6,2)),VALUE(RIGHT(B4362,2)))))</f>
        <v>45984</v>
      </c>
      <c r="N4362" s="16" t="n">
        <f aca="false">MONTH(M4362)</f>
        <v>11</v>
      </c>
      <c r="O4362" s="16" t="str">
        <f aca="false">PROPER(TRIM(H4362))</f>
        <v>Bengaluru</v>
      </c>
      <c r="P4362" s="16" t="str">
        <f aca="false">IFERROR(VLOOKUP(O4362,city_map!$A$2:$B$6,2,FALSE()),O4362)</f>
        <v>Bengaluru</v>
      </c>
      <c r="Q4362" s="16" t="n">
        <f aca="false">IF(ISNUMBER(F4362),F4362,VALUE(SUBSTITUTE(SUBSTITUTE(F4362,"₹",""),",","")))</f>
        <v>608</v>
      </c>
      <c r="R4362" s="16" t="n">
        <f aca="false">IF(E4362=99,1,E4362)</f>
        <v>2</v>
      </c>
      <c r="S4362" s="16" t="n">
        <f aca="false">IF(G4362="",0,G4362)</f>
        <v>0.15</v>
      </c>
      <c r="T4362" s="16" t="str">
        <f aca="false">IF(I4362="","Unknown",IF(I4362="upi","UPI",I4362))</f>
        <v>UPI</v>
      </c>
      <c r="U4362" s="16" t="str">
        <f aca="false">IF(L4362="Yes","Y",IF(L4362="No","N",L4362))</f>
        <v>N</v>
      </c>
      <c r="V4362" s="19" t="n">
        <f aca="false">ROUND(R4362*Q4362*(1-S4362),2)</f>
        <v>1033.6</v>
      </c>
      <c r="W4362" s="16" t="str">
        <f aca="false">_xlfn.XLOOKUP(D4362,products!$A$2:$A$61,products!$C$2:$C$61,"Not found")</f>
        <v>Home</v>
      </c>
    </row>
    <row r="4363" customFormat="false" ht="15" hidden="false" customHeight="false" outlineLevel="0" collapsed="false">
      <c r="A4363" s="16" t="s">
        <v>5767</v>
      </c>
      <c r="B4363" s="16" t="s">
        <v>5765</v>
      </c>
      <c r="C4363" s="16" t="s">
        <v>1108</v>
      </c>
      <c r="D4363" s="16" t="s">
        <v>203</v>
      </c>
      <c r="E4363" s="16" t="n">
        <v>1</v>
      </c>
      <c r="F4363" s="16" t="n">
        <v>2461</v>
      </c>
      <c r="G4363" s="16"/>
      <c r="H4363" s="16" t="s">
        <v>67</v>
      </c>
      <c r="I4363" s="16" t="s">
        <v>40</v>
      </c>
      <c r="J4363" s="16" t="n">
        <v>6</v>
      </c>
      <c r="K4363" s="16" t="n">
        <v>4</v>
      </c>
      <c r="L4363" s="16" t="s">
        <v>41</v>
      </c>
      <c r="M4363" s="18" t="n">
        <f aca="false">IF(ISNUMBER(B4363),B4363,IF(MID(B4363,3,1)="-",DATE(VALUE(RIGHT(B4363,4)),VALUE(MID(B4363,4,2)),VALUE(LEFT(B4363,2))),DATE(VALUE(LEFT(B4363,4)),VALUE(MID(B4363,6,2)),VALUE(RIGHT(B4363,2)))))</f>
        <v>45984</v>
      </c>
      <c r="N4363" s="16" t="n">
        <f aca="false">MONTH(M4363)</f>
        <v>11</v>
      </c>
      <c r="O4363" s="16" t="str">
        <f aca="false">PROPER(TRIM(H4363))</f>
        <v>Kolkata</v>
      </c>
      <c r="P4363" s="16" t="str">
        <f aca="false">IFERROR(VLOOKUP(O4363,city_map!$A$2:$B$6,2,FALSE()),O4363)</f>
        <v>Kolkata</v>
      </c>
      <c r="Q4363" s="16" t="n">
        <f aca="false">IF(ISNUMBER(F4363),F4363,VALUE(SUBSTITUTE(SUBSTITUTE(F4363,"₹",""),",","")))</f>
        <v>2461</v>
      </c>
      <c r="R4363" s="16" t="n">
        <f aca="false">IF(E4363=99,1,E4363)</f>
        <v>1</v>
      </c>
      <c r="S4363" s="16" t="n">
        <f aca="false">IF(G4363="",0,G4363)</f>
        <v>0</v>
      </c>
      <c r="T4363" s="16" t="str">
        <f aca="false">IF(I4363="","Unknown",IF(I4363="upi","UPI",I4363))</f>
        <v>COD</v>
      </c>
      <c r="U4363" s="16" t="str">
        <f aca="false">IF(L4363="Yes","Y",IF(L4363="No","N",L4363))</f>
        <v>N</v>
      </c>
      <c r="V4363" s="19" t="n">
        <f aca="false">ROUND(R4363*Q4363*(1-S4363),2)</f>
        <v>2461</v>
      </c>
      <c r="W4363" s="16" t="str">
        <f aca="false">_xlfn.XLOOKUP(D4363,products!$A$2:$A$61,products!$C$2:$C$61,"Not found")</f>
        <v>Fashion</v>
      </c>
    </row>
    <row r="4364" customFormat="false" ht="15" hidden="false" customHeight="false" outlineLevel="0" collapsed="false">
      <c r="A4364" s="16" t="s">
        <v>5768</v>
      </c>
      <c r="B4364" s="16" t="s">
        <v>5769</v>
      </c>
      <c r="C4364" s="16" t="s">
        <v>2578</v>
      </c>
      <c r="D4364" s="16" t="s">
        <v>157</v>
      </c>
      <c r="E4364" s="16" t="n">
        <v>2</v>
      </c>
      <c r="F4364" s="16" t="n">
        <v>1091</v>
      </c>
      <c r="G4364" s="16" t="n">
        <v>0.2</v>
      </c>
      <c r="H4364" s="16" t="s">
        <v>89</v>
      </c>
      <c r="I4364" s="16" t="s">
        <v>60</v>
      </c>
      <c r="J4364" s="16" t="n">
        <v>3</v>
      </c>
      <c r="K4364" s="16" t="n">
        <v>4</v>
      </c>
      <c r="L4364" s="16" t="s">
        <v>41</v>
      </c>
      <c r="M4364" s="18" t="n">
        <f aca="false">IF(ISNUMBER(B4364),B4364,IF(MID(B4364,3,1)="-",DATE(VALUE(RIGHT(B4364,4)),VALUE(MID(B4364,4,2)),VALUE(LEFT(B4364,2))),DATE(VALUE(LEFT(B4364,4)),VALUE(MID(B4364,6,2)),VALUE(RIGHT(B4364,2)))))</f>
        <v>45984</v>
      </c>
      <c r="N4364" s="16" t="n">
        <f aca="false">MONTH(M4364)</f>
        <v>11</v>
      </c>
      <c r="O4364" s="16" t="str">
        <f aca="false">PROPER(TRIM(H4364))</f>
        <v>Ahmedabad</v>
      </c>
      <c r="P4364" s="16" t="str">
        <f aca="false">IFERROR(VLOOKUP(O4364,city_map!$A$2:$B$6,2,FALSE()),O4364)</f>
        <v>Ahmedabad</v>
      </c>
      <c r="Q4364" s="16" t="n">
        <f aca="false">IF(ISNUMBER(F4364),F4364,VALUE(SUBSTITUTE(SUBSTITUTE(F4364,"₹",""),",","")))</f>
        <v>1091</v>
      </c>
      <c r="R4364" s="16" t="n">
        <f aca="false">IF(E4364=99,1,E4364)</f>
        <v>2</v>
      </c>
      <c r="S4364" s="16" t="n">
        <f aca="false">IF(G4364="",0,G4364)</f>
        <v>0.2</v>
      </c>
      <c r="T4364" s="16" t="str">
        <f aca="false">IF(I4364="","Unknown",IF(I4364="upi","UPI",I4364))</f>
        <v>UPI</v>
      </c>
      <c r="U4364" s="16" t="str">
        <f aca="false">IF(L4364="Yes","Y",IF(L4364="No","N",L4364))</f>
        <v>N</v>
      </c>
      <c r="V4364" s="19" t="n">
        <f aca="false">ROUND(R4364*Q4364*(1-S4364),2)</f>
        <v>1745.6</v>
      </c>
      <c r="W4364" s="16" t="str">
        <f aca="false">_xlfn.XLOOKUP(D4364,products!$A$2:$A$61,products!$C$2:$C$61,"Not found")</f>
        <v>Books</v>
      </c>
    </row>
    <row r="4365" customFormat="false" ht="15" hidden="false" customHeight="false" outlineLevel="0" collapsed="false">
      <c r="A4365" s="16" t="s">
        <v>5770</v>
      </c>
      <c r="B4365" s="16" t="s">
        <v>5765</v>
      </c>
      <c r="C4365" s="16" t="s">
        <v>750</v>
      </c>
      <c r="D4365" s="16" t="s">
        <v>38</v>
      </c>
      <c r="E4365" s="16" t="n">
        <v>1</v>
      </c>
      <c r="F4365" s="16" t="n">
        <v>348</v>
      </c>
      <c r="G4365" s="16" t="n">
        <v>0.2</v>
      </c>
      <c r="H4365" s="16" t="s">
        <v>112</v>
      </c>
      <c r="I4365" s="16" t="s">
        <v>100</v>
      </c>
      <c r="J4365" s="16" t="n">
        <v>4</v>
      </c>
      <c r="K4365" s="16" t="n">
        <v>4</v>
      </c>
      <c r="L4365" s="16" t="s">
        <v>41</v>
      </c>
      <c r="M4365" s="18" t="n">
        <f aca="false">IF(ISNUMBER(B4365),B4365,IF(MID(B4365,3,1)="-",DATE(VALUE(RIGHT(B4365,4)),VALUE(MID(B4365,4,2)),VALUE(LEFT(B4365,2))),DATE(VALUE(LEFT(B4365,4)),VALUE(MID(B4365,6,2)),VALUE(RIGHT(B4365,2)))))</f>
        <v>45984</v>
      </c>
      <c r="N4365" s="16" t="n">
        <f aca="false">MONTH(M4365)</f>
        <v>11</v>
      </c>
      <c r="O4365" s="16" t="str">
        <f aca="false">PROPER(TRIM(H4365))</f>
        <v>Mumbai</v>
      </c>
      <c r="P4365" s="16" t="str">
        <f aca="false">IFERROR(VLOOKUP(O4365,city_map!$A$2:$B$6,2,FALSE()),O4365)</f>
        <v>Mumbai</v>
      </c>
      <c r="Q4365" s="16" t="n">
        <f aca="false">IF(ISNUMBER(F4365),F4365,VALUE(SUBSTITUTE(SUBSTITUTE(F4365,"₹",""),",","")))</f>
        <v>348</v>
      </c>
      <c r="R4365" s="16" t="n">
        <f aca="false">IF(E4365=99,1,E4365)</f>
        <v>1</v>
      </c>
      <c r="S4365" s="16" t="n">
        <f aca="false">IF(G4365="",0,G4365)</f>
        <v>0.2</v>
      </c>
      <c r="T4365" s="16" t="str">
        <f aca="false">IF(I4365="","Unknown",IF(I4365="upi","UPI",I4365))</f>
        <v>Net Banking</v>
      </c>
      <c r="U4365" s="16" t="str">
        <f aca="false">IF(L4365="Yes","Y",IF(L4365="No","N",L4365))</f>
        <v>N</v>
      </c>
      <c r="V4365" s="19" t="n">
        <f aca="false">ROUND(R4365*Q4365*(1-S4365),2)</f>
        <v>278.4</v>
      </c>
      <c r="W4365" s="16" t="str">
        <f aca="false">_xlfn.XLOOKUP(D4365,products!$A$2:$A$61,products!$C$2:$C$61,"Not found")</f>
        <v>Books</v>
      </c>
    </row>
    <row r="4366" customFormat="false" ht="15" hidden="false" customHeight="false" outlineLevel="0" collapsed="false">
      <c r="A4366" s="16" t="s">
        <v>5771</v>
      </c>
      <c r="B4366" s="16" t="s">
        <v>5765</v>
      </c>
      <c r="C4366" s="16" t="s">
        <v>325</v>
      </c>
      <c r="D4366" s="16" t="s">
        <v>92</v>
      </c>
      <c r="E4366" s="16" t="n">
        <v>1</v>
      </c>
      <c r="F4366" s="16" t="n">
        <v>4009</v>
      </c>
      <c r="G4366" s="16" t="n">
        <v>0.1</v>
      </c>
      <c r="H4366" s="16" t="s">
        <v>112</v>
      </c>
      <c r="I4366" s="16" t="s">
        <v>71</v>
      </c>
      <c r="J4366" s="16" t="n">
        <v>3</v>
      </c>
      <c r="K4366" s="16" t="n">
        <v>4</v>
      </c>
      <c r="L4366" s="16" t="s">
        <v>41</v>
      </c>
      <c r="M4366" s="18" t="n">
        <f aca="false">IF(ISNUMBER(B4366),B4366,IF(MID(B4366,3,1)="-",DATE(VALUE(RIGHT(B4366,4)),VALUE(MID(B4366,4,2)),VALUE(LEFT(B4366,2))),DATE(VALUE(LEFT(B4366,4)),VALUE(MID(B4366,6,2)),VALUE(RIGHT(B4366,2)))))</f>
        <v>45984</v>
      </c>
      <c r="N4366" s="16" t="n">
        <f aca="false">MONTH(M4366)</f>
        <v>11</v>
      </c>
      <c r="O4366" s="16" t="str">
        <f aca="false">PROPER(TRIM(H4366))</f>
        <v>Mumbai</v>
      </c>
      <c r="P4366" s="16" t="str">
        <f aca="false">IFERROR(VLOOKUP(O4366,city_map!$A$2:$B$6,2,FALSE()),O4366)</f>
        <v>Mumbai</v>
      </c>
      <c r="Q4366" s="16" t="n">
        <f aca="false">IF(ISNUMBER(F4366),F4366,VALUE(SUBSTITUTE(SUBSTITUTE(F4366,"₹",""),",","")))</f>
        <v>4009</v>
      </c>
      <c r="R4366" s="16" t="n">
        <f aca="false">IF(E4366=99,1,E4366)</f>
        <v>1</v>
      </c>
      <c r="S4366" s="16" t="n">
        <f aca="false">IF(G4366="",0,G4366)</f>
        <v>0.1</v>
      </c>
      <c r="T4366" s="16" t="str">
        <f aca="false">IF(I4366="","Unknown",IF(I4366="upi","UPI",I4366))</f>
        <v>Credit Card</v>
      </c>
      <c r="U4366" s="16" t="str">
        <f aca="false">IF(L4366="Yes","Y",IF(L4366="No","N",L4366))</f>
        <v>N</v>
      </c>
      <c r="V4366" s="19" t="n">
        <f aca="false">ROUND(R4366*Q4366*(1-S4366),2)</f>
        <v>3608.1</v>
      </c>
      <c r="W4366" s="16" t="str">
        <f aca="false">_xlfn.XLOOKUP(D4366,products!$A$2:$A$61,products!$C$2:$C$61,"Not found")</f>
        <v>Electronics</v>
      </c>
    </row>
    <row r="4367" customFormat="false" ht="15" hidden="false" customHeight="false" outlineLevel="0" collapsed="false">
      <c r="A4367" s="16" t="s">
        <v>5772</v>
      </c>
      <c r="B4367" s="16" t="s">
        <v>5765</v>
      </c>
      <c r="C4367" s="16" t="s">
        <v>3023</v>
      </c>
      <c r="D4367" s="16" t="s">
        <v>219</v>
      </c>
      <c r="E4367" s="16" t="n">
        <v>3</v>
      </c>
      <c r="F4367" s="16" t="s">
        <v>5773</v>
      </c>
      <c r="G4367" s="16" t="n">
        <v>0.1</v>
      </c>
      <c r="H4367" s="16" t="s">
        <v>70</v>
      </c>
      <c r="I4367" s="16" t="s">
        <v>60</v>
      </c>
      <c r="J4367" s="16" t="n">
        <v>7</v>
      </c>
      <c r="K4367" s="16" t="n">
        <v>3</v>
      </c>
      <c r="L4367" s="16" t="s">
        <v>41</v>
      </c>
      <c r="M4367" s="18" t="n">
        <f aca="false">IF(ISNUMBER(B4367),B4367,IF(MID(B4367,3,1)="-",DATE(VALUE(RIGHT(B4367,4)),VALUE(MID(B4367,4,2)),VALUE(LEFT(B4367,2))),DATE(VALUE(LEFT(B4367,4)),VALUE(MID(B4367,6,2)),VALUE(RIGHT(B4367,2)))))</f>
        <v>45984</v>
      </c>
      <c r="N4367" s="16" t="n">
        <f aca="false">MONTH(M4367)</f>
        <v>11</v>
      </c>
      <c r="O4367" s="16" t="str">
        <f aca="false">PROPER(TRIM(H4367))</f>
        <v>Pune</v>
      </c>
      <c r="P4367" s="16" t="str">
        <f aca="false">IFERROR(VLOOKUP(O4367,city_map!$A$2:$B$6,2,FALSE()),O4367)</f>
        <v>Pune</v>
      </c>
      <c r="Q4367" s="16" t="n">
        <f aca="false">IF(ISNUMBER(F4367),F4367,VALUE(SUBSTITUTE(SUBSTITUTE(F4367,"₹",""),",","")))</f>
        <v>1364</v>
      </c>
      <c r="R4367" s="16" t="n">
        <f aca="false">IF(E4367=99,1,E4367)</f>
        <v>3</v>
      </c>
      <c r="S4367" s="16" t="n">
        <f aca="false">IF(G4367="",0,G4367)</f>
        <v>0.1</v>
      </c>
      <c r="T4367" s="16" t="str">
        <f aca="false">IF(I4367="","Unknown",IF(I4367="upi","UPI",I4367))</f>
        <v>UPI</v>
      </c>
      <c r="U4367" s="16" t="str">
        <f aca="false">IF(L4367="Yes","Y",IF(L4367="No","N",L4367))</f>
        <v>N</v>
      </c>
      <c r="V4367" s="19" t="n">
        <f aca="false">ROUND(R4367*Q4367*(1-S4367),2)</f>
        <v>3682.8</v>
      </c>
      <c r="W4367" s="16" t="str">
        <f aca="false">_xlfn.XLOOKUP(D4367,products!$A$2:$A$61,products!$C$2:$C$61,"Not found")</f>
        <v>Electronics</v>
      </c>
    </row>
    <row r="4368" customFormat="false" ht="15" hidden="false" customHeight="false" outlineLevel="0" collapsed="false">
      <c r="A4368" s="16" t="s">
        <v>5774</v>
      </c>
      <c r="B4368" s="16" t="s">
        <v>5765</v>
      </c>
      <c r="C4368" s="16" t="s">
        <v>2773</v>
      </c>
      <c r="D4368" s="16" t="s">
        <v>254</v>
      </c>
      <c r="E4368" s="16" t="n">
        <v>3</v>
      </c>
      <c r="F4368" s="16" t="n">
        <v>981</v>
      </c>
      <c r="G4368" s="16" t="n">
        <v>0.25</v>
      </c>
      <c r="H4368" s="16" t="s">
        <v>39</v>
      </c>
      <c r="I4368" s="16" t="s">
        <v>60</v>
      </c>
      <c r="J4368" s="16" t="n">
        <v>6</v>
      </c>
      <c r="K4368" s="16" t="n">
        <v>3</v>
      </c>
      <c r="L4368" s="16" t="s">
        <v>41</v>
      </c>
      <c r="M4368" s="18" t="n">
        <f aca="false">IF(ISNUMBER(B4368),B4368,IF(MID(B4368,3,1)="-",DATE(VALUE(RIGHT(B4368,4)),VALUE(MID(B4368,4,2)),VALUE(LEFT(B4368,2))),DATE(VALUE(LEFT(B4368,4)),VALUE(MID(B4368,6,2)),VALUE(RIGHT(B4368,2)))))</f>
        <v>45984</v>
      </c>
      <c r="N4368" s="16" t="n">
        <f aca="false">MONTH(M4368)</f>
        <v>11</v>
      </c>
      <c r="O4368" s="16" t="str">
        <f aca="false">PROPER(TRIM(H4368))</f>
        <v>Delhi</v>
      </c>
      <c r="P4368" s="16" t="str">
        <f aca="false">IFERROR(VLOOKUP(O4368,city_map!$A$2:$B$6,2,FALSE()),O4368)</f>
        <v>Delhi</v>
      </c>
      <c r="Q4368" s="16" t="n">
        <f aca="false">IF(ISNUMBER(F4368),F4368,VALUE(SUBSTITUTE(SUBSTITUTE(F4368,"₹",""),",","")))</f>
        <v>981</v>
      </c>
      <c r="R4368" s="16" t="n">
        <f aca="false">IF(E4368=99,1,E4368)</f>
        <v>3</v>
      </c>
      <c r="S4368" s="16" t="n">
        <f aca="false">IF(G4368="",0,G4368)</f>
        <v>0.25</v>
      </c>
      <c r="T4368" s="16" t="str">
        <f aca="false">IF(I4368="","Unknown",IF(I4368="upi","UPI",I4368))</f>
        <v>UPI</v>
      </c>
      <c r="U4368" s="16" t="str">
        <f aca="false">IF(L4368="Yes","Y",IF(L4368="No","N",L4368))</f>
        <v>N</v>
      </c>
      <c r="V4368" s="19" t="n">
        <f aca="false">ROUND(R4368*Q4368*(1-S4368),2)</f>
        <v>2207.25</v>
      </c>
      <c r="W4368" s="16" t="str">
        <f aca="false">_xlfn.XLOOKUP(D4368,products!$A$2:$A$61,products!$C$2:$C$61,"Not found")</f>
        <v>Fashion</v>
      </c>
    </row>
    <row r="4369" customFormat="false" ht="15" hidden="false" customHeight="false" outlineLevel="0" collapsed="false">
      <c r="A4369" s="16" t="s">
        <v>5775</v>
      </c>
      <c r="B4369" s="16" t="s">
        <v>5765</v>
      </c>
      <c r="C4369" s="16" t="s">
        <v>2016</v>
      </c>
      <c r="D4369" s="16" t="s">
        <v>149</v>
      </c>
      <c r="E4369" s="16" t="n">
        <v>4</v>
      </c>
      <c r="F4369" s="16" t="n">
        <v>1553</v>
      </c>
      <c r="G4369" s="16" t="n">
        <v>0.15</v>
      </c>
      <c r="H4369" s="16" t="s">
        <v>70</v>
      </c>
      <c r="I4369" s="16" t="s">
        <v>100</v>
      </c>
      <c r="J4369" s="16" t="n">
        <v>6</v>
      </c>
      <c r="K4369" s="16" t="n">
        <v>1</v>
      </c>
      <c r="L4369" s="16" t="s">
        <v>57</v>
      </c>
      <c r="M4369" s="18" t="n">
        <f aca="false">IF(ISNUMBER(B4369),B4369,IF(MID(B4369,3,1)="-",DATE(VALUE(RIGHT(B4369,4)),VALUE(MID(B4369,4,2)),VALUE(LEFT(B4369,2))),DATE(VALUE(LEFT(B4369,4)),VALUE(MID(B4369,6,2)),VALUE(RIGHT(B4369,2)))))</f>
        <v>45984</v>
      </c>
      <c r="N4369" s="16" t="n">
        <f aca="false">MONTH(M4369)</f>
        <v>11</v>
      </c>
      <c r="O4369" s="16" t="str">
        <f aca="false">PROPER(TRIM(H4369))</f>
        <v>Pune</v>
      </c>
      <c r="P4369" s="16" t="str">
        <f aca="false">IFERROR(VLOOKUP(O4369,city_map!$A$2:$B$6,2,FALSE()),O4369)</f>
        <v>Pune</v>
      </c>
      <c r="Q4369" s="16" t="n">
        <f aca="false">IF(ISNUMBER(F4369),F4369,VALUE(SUBSTITUTE(SUBSTITUTE(F4369,"₹",""),",","")))</f>
        <v>1553</v>
      </c>
      <c r="R4369" s="16" t="n">
        <f aca="false">IF(E4369=99,1,E4369)</f>
        <v>4</v>
      </c>
      <c r="S4369" s="16" t="n">
        <f aca="false">IF(G4369="",0,G4369)</f>
        <v>0.15</v>
      </c>
      <c r="T4369" s="16" t="str">
        <f aca="false">IF(I4369="","Unknown",IF(I4369="upi","UPI",I4369))</f>
        <v>Net Banking</v>
      </c>
      <c r="U4369" s="16" t="str">
        <f aca="false">IF(L4369="Yes","Y",IF(L4369="No","N",L4369))</f>
        <v>Y</v>
      </c>
      <c r="V4369" s="19" t="n">
        <f aca="false">ROUND(R4369*Q4369*(1-S4369),2)</f>
        <v>5280.2</v>
      </c>
      <c r="W4369" s="16" t="str">
        <f aca="false">_xlfn.XLOOKUP(D4369,products!$A$2:$A$61,products!$C$2:$C$61,"Not found")</f>
        <v>Fashion</v>
      </c>
    </row>
    <row r="4370" customFormat="false" ht="15" hidden="false" customHeight="false" outlineLevel="0" collapsed="false">
      <c r="A4370" s="16" t="s">
        <v>5776</v>
      </c>
      <c r="B4370" s="16" t="s">
        <v>5765</v>
      </c>
      <c r="C4370" s="16" t="s">
        <v>2532</v>
      </c>
      <c r="D4370" s="16" t="s">
        <v>412</v>
      </c>
      <c r="E4370" s="16" t="n">
        <v>1</v>
      </c>
      <c r="F4370" s="16" t="n">
        <v>951</v>
      </c>
      <c r="G4370" s="16" t="n">
        <v>0.15</v>
      </c>
      <c r="H4370" s="16" t="s">
        <v>67</v>
      </c>
      <c r="I4370" s="16" t="s">
        <v>60</v>
      </c>
      <c r="J4370" s="16" t="n">
        <v>3</v>
      </c>
      <c r="K4370" s="16" t="n">
        <v>5</v>
      </c>
      <c r="L4370" s="16" t="s">
        <v>41</v>
      </c>
      <c r="M4370" s="18" t="n">
        <f aca="false">IF(ISNUMBER(B4370),B4370,IF(MID(B4370,3,1)="-",DATE(VALUE(RIGHT(B4370,4)),VALUE(MID(B4370,4,2)),VALUE(LEFT(B4370,2))),DATE(VALUE(LEFT(B4370,4)),VALUE(MID(B4370,6,2)),VALUE(RIGHT(B4370,2)))))</f>
        <v>45984</v>
      </c>
      <c r="N4370" s="16" t="n">
        <f aca="false">MONTH(M4370)</f>
        <v>11</v>
      </c>
      <c r="O4370" s="16" t="str">
        <f aca="false">PROPER(TRIM(H4370))</f>
        <v>Kolkata</v>
      </c>
      <c r="P4370" s="16" t="str">
        <f aca="false">IFERROR(VLOOKUP(O4370,city_map!$A$2:$B$6,2,FALSE()),O4370)</f>
        <v>Kolkata</v>
      </c>
      <c r="Q4370" s="16" t="n">
        <f aca="false">IF(ISNUMBER(F4370),F4370,VALUE(SUBSTITUTE(SUBSTITUTE(F4370,"₹",""),",","")))</f>
        <v>951</v>
      </c>
      <c r="R4370" s="16" t="n">
        <f aca="false">IF(E4370=99,1,E4370)</f>
        <v>1</v>
      </c>
      <c r="S4370" s="16" t="n">
        <f aca="false">IF(G4370="",0,G4370)</f>
        <v>0.15</v>
      </c>
      <c r="T4370" s="16" t="str">
        <f aca="false">IF(I4370="","Unknown",IF(I4370="upi","UPI",I4370))</f>
        <v>UPI</v>
      </c>
      <c r="U4370" s="16" t="str">
        <f aca="false">IF(L4370="Yes","Y",IF(L4370="No","N",L4370))</f>
        <v>N</v>
      </c>
      <c r="V4370" s="19" t="n">
        <f aca="false">ROUND(R4370*Q4370*(1-S4370),2)</f>
        <v>808.35</v>
      </c>
      <c r="W4370" s="16" t="str">
        <f aca="false">_xlfn.XLOOKUP(D4370,products!$A$2:$A$61,products!$C$2:$C$61,"Not found")</f>
        <v>Home</v>
      </c>
    </row>
    <row r="4371" customFormat="false" ht="15" hidden="false" customHeight="false" outlineLevel="0" collapsed="false">
      <c r="A4371" s="16" t="s">
        <v>5777</v>
      </c>
      <c r="B4371" s="16" t="s">
        <v>5765</v>
      </c>
      <c r="C4371" s="16" t="s">
        <v>1596</v>
      </c>
      <c r="D4371" s="16" t="s">
        <v>211</v>
      </c>
      <c r="E4371" s="16" t="n">
        <v>1</v>
      </c>
      <c r="F4371" s="16" t="n">
        <v>1320</v>
      </c>
      <c r="G4371" s="16" t="n">
        <v>0.15</v>
      </c>
      <c r="H4371" s="16" t="s">
        <v>81</v>
      </c>
      <c r="I4371" s="16" t="s">
        <v>60</v>
      </c>
      <c r="J4371" s="16" t="n">
        <v>4</v>
      </c>
      <c r="K4371" s="16" t="n">
        <v>4</v>
      </c>
      <c r="L4371" s="16" t="s">
        <v>41</v>
      </c>
      <c r="M4371" s="18" t="n">
        <f aca="false">IF(ISNUMBER(B4371),B4371,IF(MID(B4371,3,1)="-",DATE(VALUE(RIGHT(B4371,4)),VALUE(MID(B4371,4,2)),VALUE(LEFT(B4371,2))),DATE(VALUE(LEFT(B4371,4)),VALUE(MID(B4371,6,2)),VALUE(RIGHT(B4371,2)))))</f>
        <v>45984</v>
      </c>
      <c r="N4371" s="16" t="n">
        <f aca="false">MONTH(M4371)</f>
        <v>11</v>
      </c>
      <c r="O4371" s="16" t="str">
        <f aca="false">PROPER(TRIM(H4371))</f>
        <v>Hyderabad</v>
      </c>
      <c r="P4371" s="16" t="str">
        <f aca="false">IFERROR(VLOOKUP(O4371,city_map!$A$2:$B$6,2,FALSE()),O4371)</f>
        <v>Hyderabad</v>
      </c>
      <c r="Q4371" s="16" t="n">
        <f aca="false">IF(ISNUMBER(F4371),F4371,VALUE(SUBSTITUTE(SUBSTITUTE(F4371,"₹",""),",","")))</f>
        <v>1320</v>
      </c>
      <c r="R4371" s="16" t="n">
        <f aca="false">IF(E4371=99,1,E4371)</f>
        <v>1</v>
      </c>
      <c r="S4371" s="16" t="n">
        <f aca="false">IF(G4371="",0,G4371)</f>
        <v>0.15</v>
      </c>
      <c r="T4371" s="16" t="str">
        <f aca="false">IF(I4371="","Unknown",IF(I4371="upi","UPI",I4371))</f>
        <v>UPI</v>
      </c>
      <c r="U4371" s="16" t="str">
        <f aca="false">IF(L4371="Yes","Y",IF(L4371="No","N",L4371))</f>
        <v>N</v>
      </c>
      <c r="V4371" s="19" t="n">
        <f aca="false">ROUND(R4371*Q4371*(1-S4371),2)</f>
        <v>1122</v>
      </c>
      <c r="W4371" s="16" t="str">
        <f aca="false">_xlfn.XLOOKUP(D4371,products!$A$2:$A$61,products!$C$2:$C$61,"Not found")</f>
        <v>Fashion</v>
      </c>
    </row>
    <row r="4372" customFormat="false" ht="15" hidden="false" customHeight="false" outlineLevel="0" collapsed="false">
      <c r="A4372" s="16" t="s">
        <v>5778</v>
      </c>
      <c r="B4372" s="16" t="s">
        <v>5765</v>
      </c>
      <c r="C4372" s="16" t="s">
        <v>1066</v>
      </c>
      <c r="D4372" s="16" t="s">
        <v>99</v>
      </c>
      <c r="E4372" s="16" t="n">
        <v>1</v>
      </c>
      <c r="F4372" s="16" t="n">
        <v>723</v>
      </c>
      <c r="G4372" s="16" t="n">
        <v>0.1</v>
      </c>
      <c r="H4372" s="16" t="s">
        <v>39</v>
      </c>
      <c r="I4372" s="16" t="s">
        <v>100</v>
      </c>
      <c r="J4372" s="16" t="n">
        <v>6</v>
      </c>
      <c r="K4372" s="16" t="n">
        <v>3</v>
      </c>
      <c r="L4372" s="16" t="s">
        <v>57</v>
      </c>
      <c r="M4372" s="18" t="n">
        <f aca="false">IF(ISNUMBER(B4372),B4372,IF(MID(B4372,3,1)="-",DATE(VALUE(RIGHT(B4372,4)),VALUE(MID(B4372,4,2)),VALUE(LEFT(B4372,2))),DATE(VALUE(LEFT(B4372,4)),VALUE(MID(B4372,6,2)),VALUE(RIGHT(B4372,2)))))</f>
        <v>45984</v>
      </c>
      <c r="N4372" s="16" t="n">
        <f aca="false">MONTH(M4372)</f>
        <v>11</v>
      </c>
      <c r="O4372" s="16" t="str">
        <f aca="false">PROPER(TRIM(H4372))</f>
        <v>Delhi</v>
      </c>
      <c r="P4372" s="16" t="str">
        <f aca="false">IFERROR(VLOOKUP(O4372,city_map!$A$2:$B$6,2,FALSE()),O4372)</f>
        <v>Delhi</v>
      </c>
      <c r="Q4372" s="16" t="n">
        <f aca="false">IF(ISNUMBER(F4372),F4372,VALUE(SUBSTITUTE(SUBSTITUTE(F4372,"₹",""),",","")))</f>
        <v>723</v>
      </c>
      <c r="R4372" s="16" t="n">
        <f aca="false">IF(E4372=99,1,E4372)</f>
        <v>1</v>
      </c>
      <c r="S4372" s="16" t="n">
        <f aca="false">IF(G4372="",0,G4372)</f>
        <v>0.1</v>
      </c>
      <c r="T4372" s="16" t="str">
        <f aca="false">IF(I4372="","Unknown",IF(I4372="upi","UPI",I4372))</f>
        <v>Net Banking</v>
      </c>
      <c r="U4372" s="16" t="str">
        <f aca="false">IF(L4372="Yes","Y",IF(L4372="No","N",L4372))</f>
        <v>Y</v>
      </c>
      <c r="V4372" s="19" t="n">
        <f aca="false">ROUND(R4372*Q4372*(1-S4372),2)</f>
        <v>650.7</v>
      </c>
      <c r="W4372" s="16" t="str">
        <f aca="false">_xlfn.XLOOKUP(D4372,products!$A$2:$A$61,products!$C$2:$C$61,"Not found")</f>
        <v>Fashion</v>
      </c>
    </row>
    <row r="4373" customFormat="false" ht="15" hidden="false" customHeight="false" outlineLevel="0" collapsed="false">
      <c r="A4373" s="16" t="s">
        <v>5779</v>
      </c>
      <c r="B4373" s="16" t="s">
        <v>5765</v>
      </c>
      <c r="C4373" s="16" t="s">
        <v>5453</v>
      </c>
      <c r="D4373" s="16" t="s">
        <v>396</v>
      </c>
      <c r="E4373" s="16" t="n">
        <v>3</v>
      </c>
      <c r="F4373" s="16" t="n">
        <v>5773</v>
      </c>
      <c r="G4373" s="16" t="n">
        <v>0.4</v>
      </c>
      <c r="H4373" s="16" t="s">
        <v>130</v>
      </c>
      <c r="I4373" s="16" t="s">
        <v>100</v>
      </c>
      <c r="J4373" s="16" t="n">
        <v>5</v>
      </c>
      <c r="K4373" s="16" t="n">
        <v>4</v>
      </c>
      <c r="L4373" s="16" t="s">
        <v>41</v>
      </c>
      <c r="M4373" s="18" t="n">
        <f aca="false">IF(ISNUMBER(B4373),B4373,IF(MID(B4373,3,1)="-",DATE(VALUE(RIGHT(B4373,4)),VALUE(MID(B4373,4,2)),VALUE(LEFT(B4373,2))),DATE(VALUE(LEFT(B4373,4)),VALUE(MID(B4373,6,2)),VALUE(RIGHT(B4373,2)))))</f>
        <v>45984</v>
      </c>
      <c r="N4373" s="16" t="n">
        <f aca="false">MONTH(M4373)</f>
        <v>11</v>
      </c>
      <c r="O4373" s="16" t="str">
        <f aca="false">PROPER(TRIM(H4373))</f>
        <v>Bengaluru</v>
      </c>
      <c r="P4373" s="16" t="str">
        <f aca="false">IFERROR(VLOOKUP(O4373,city_map!$A$2:$B$6,2,FALSE()),O4373)</f>
        <v>Bengaluru</v>
      </c>
      <c r="Q4373" s="16" t="n">
        <f aca="false">IF(ISNUMBER(F4373),F4373,VALUE(SUBSTITUTE(SUBSTITUTE(F4373,"₹",""),",","")))</f>
        <v>5773</v>
      </c>
      <c r="R4373" s="16" t="n">
        <f aca="false">IF(E4373=99,1,E4373)</f>
        <v>3</v>
      </c>
      <c r="S4373" s="16" t="n">
        <f aca="false">IF(G4373="",0,G4373)</f>
        <v>0.4</v>
      </c>
      <c r="T4373" s="16" t="str">
        <f aca="false">IF(I4373="","Unknown",IF(I4373="upi","UPI",I4373))</f>
        <v>Net Banking</v>
      </c>
      <c r="U4373" s="16" t="str">
        <f aca="false">IF(L4373="Yes","Y",IF(L4373="No","N",L4373))</f>
        <v>N</v>
      </c>
      <c r="V4373" s="19" t="n">
        <f aca="false">ROUND(R4373*Q4373*(1-S4373),2)</f>
        <v>10391.4</v>
      </c>
      <c r="W4373" s="16" t="str">
        <f aca="false">_xlfn.XLOOKUP(D4373,products!$A$2:$A$61,products!$C$2:$C$61,"Not found")</f>
        <v>Home</v>
      </c>
    </row>
    <row r="4374" customFormat="false" ht="15" hidden="false" customHeight="false" outlineLevel="0" collapsed="false">
      <c r="A4374" s="16" t="s">
        <v>5780</v>
      </c>
      <c r="B4374" s="16" t="s">
        <v>5765</v>
      </c>
      <c r="C4374" s="16" t="s">
        <v>2152</v>
      </c>
      <c r="D4374" s="16" t="s">
        <v>92</v>
      </c>
      <c r="E4374" s="16" t="n">
        <v>1</v>
      </c>
      <c r="F4374" s="16" t="n">
        <v>3986</v>
      </c>
      <c r="G4374" s="16" t="n">
        <v>0.15</v>
      </c>
      <c r="H4374" s="16" t="s">
        <v>81</v>
      </c>
      <c r="I4374" s="16" t="s">
        <v>47</v>
      </c>
      <c r="J4374" s="16" t="n">
        <v>6</v>
      </c>
      <c r="K4374" s="16" t="n">
        <v>4</v>
      </c>
      <c r="L4374" s="16" t="s">
        <v>41</v>
      </c>
      <c r="M4374" s="18" t="n">
        <f aca="false">IF(ISNUMBER(B4374),B4374,IF(MID(B4374,3,1)="-",DATE(VALUE(RIGHT(B4374,4)),VALUE(MID(B4374,4,2)),VALUE(LEFT(B4374,2))),DATE(VALUE(LEFT(B4374,4)),VALUE(MID(B4374,6,2)),VALUE(RIGHT(B4374,2)))))</f>
        <v>45984</v>
      </c>
      <c r="N4374" s="16" t="n">
        <f aca="false">MONTH(M4374)</f>
        <v>11</v>
      </c>
      <c r="O4374" s="16" t="str">
        <f aca="false">PROPER(TRIM(H4374))</f>
        <v>Hyderabad</v>
      </c>
      <c r="P4374" s="16" t="str">
        <f aca="false">IFERROR(VLOOKUP(O4374,city_map!$A$2:$B$6,2,FALSE()),O4374)</f>
        <v>Hyderabad</v>
      </c>
      <c r="Q4374" s="16" t="n">
        <f aca="false">IF(ISNUMBER(F4374),F4374,VALUE(SUBSTITUTE(SUBSTITUTE(F4374,"₹",""),",","")))</f>
        <v>3986</v>
      </c>
      <c r="R4374" s="16" t="n">
        <f aca="false">IF(E4374=99,1,E4374)</f>
        <v>1</v>
      </c>
      <c r="S4374" s="16" t="n">
        <f aca="false">IF(G4374="",0,G4374)</f>
        <v>0.15</v>
      </c>
      <c r="T4374" s="16" t="str">
        <f aca="false">IF(I4374="","Unknown",IF(I4374="upi","UPI",I4374))</f>
        <v>Debit Card</v>
      </c>
      <c r="U4374" s="16" t="str">
        <f aca="false">IF(L4374="Yes","Y",IF(L4374="No","N",L4374))</f>
        <v>N</v>
      </c>
      <c r="V4374" s="19" t="n">
        <f aca="false">ROUND(R4374*Q4374*(1-S4374),2)</f>
        <v>3388.1</v>
      </c>
      <c r="W4374" s="16" t="str">
        <f aca="false">_xlfn.XLOOKUP(D4374,products!$A$2:$A$61,products!$C$2:$C$61,"Not found")</f>
        <v>Electronics</v>
      </c>
    </row>
    <row r="4375" customFormat="false" ht="15" hidden="false" customHeight="false" outlineLevel="0" collapsed="false">
      <c r="A4375" s="16" t="s">
        <v>5781</v>
      </c>
      <c r="B4375" s="16" t="s">
        <v>5765</v>
      </c>
      <c r="C4375" s="16" t="s">
        <v>450</v>
      </c>
      <c r="D4375" s="16" t="s">
        <v>63</v>
      </c>
      <c r="E4375" s="16" t="n">
        <v>1</v>
      </c>
      <c r="F4375" s="16" t="n">
        <v>1444</v>
      </c>
      <c r="G4375" s="16" t="n">
        <v>0.15</v>
      </c>
      <c r="H4375" s="16" t="s">
        <v>89</v>
      </c>
      <c r="I4375" s="16" t="s">
        <v>60</v>
      </c>
      <c r="J4375" s="16" t="n">
        <v>3</v>
      </c>
      <c r="K4375" s="16" t="n">
        <v>5</v>
      </c>
      <c r="L4375" s="16" t="s">
        <v>41</v>
      </c>
      <c r="M4375" s="18" t="n">
        <f aca="false">IF(ISNUMBER(B4375),B4375,IF(MID(B4375,3,1)="-",DATE(VALUE(RIGHT(B4375,4)),VALUE(MID(B4375,4,2)),VALUE(LEFT(B4375,2))),DATE(VALUE(LEFT(B4375,4)),VALUE(MID(B4375,6,2)),VALUE(RIGHT(B4375,2)))))</f>
        <v>45984</v>
      </c>
      <c r="N4375" s="16" t="n">
        <f aca="false">MONTH(M4375)</f>
        <v>11</v>
      </c>
      <c r="O4375" s="16" t="str">
        <f aca="false">PROPER(TRIM(H4375))</f>
        <v>Ahmedabad</v>
      </c>
      <c r="P4375" s="16" t="str">
        <f aca="false">IFERROR(VLOOKUP(O4375,city_map!$A$2:$B$6,2,FALSE()),O4375)</f>
        <v>Ahmedabad</v>
      </c>
      <c r="Q4375" s="16" t="n">
        <f aca="false">IF(ISNUMBER(F4375),F4375,VALUE(SUBSTITUTE(SUBSTITUTE(F4375,"₹",""),",","")))</f>
        <v>1444</v>
      </c>
      <c r="R4375" s="16" t="n">
        <f aca="false">IF(E4375=99,1,E4375)</f>
        <v>1</v>
      </c>
      <c r="S4375" s="16" t="n">
        <f aca="false">IF(G4375="",0,G4375)</f>
        <v>0.15</v>
      </c>
      <c r="T4375" s="16" t="str">
        <f aca="false">IF(I4375="","Unknown",IF(I4375="upi","UPI",I4375))</f>
        <v>UPI</v>
      </c>
      <c r="U4375" s="16" t="str">
        <f aca="false">IF(L4375="Yes","Y",IF(L4375="No","N",L4375))</f>
        <v>N</v>
      </c>
      <c r="V4375" s="19" t="n">
        <f aca="false">ROUND(R4375*Q4375*(1-S4375),2)</f>
        <v>1227.4</v>
      </c>
      <c r="W4375" s="16" t="str">
        <f aca="false">_xlfn.XLOOKUP(D4375,products!$A$2:$A$61,products!$C$2:$C$61,"Not found")</f>
        <v>Fashion</v>
      </c>
    </row>
    <row r="4376" customFormat="false" ht="15" hidden="false" customHeight="false" outlineLevel="0" collapsed="false">
      <c r="A4376" s="16" t="s">
        <v>5782</v>
      </c>
      <c r="B4376" s="16" t="s">
        <v>5765</v>
      </c>
      <c r="C4376" s="16" t="s">
        <v>368</v>
      </c>
      <c r="D4376" s="16" t="s">
        <v>133</v>
      </c>
      <c r="E4376" s="16" t="n">
        <v>1</v>
      </c>
      <c r="F4376" s="16" t="n">
        <v>606</v>
      </c>
      <c r="G4376" s="16" t="n">
        <v>0.15</v>
      </c>
      <c r="H4376" s="16" t="s">
        <v>112</v>
      </c>
      <c r="I4376" s="16" t="s">
        <v>40</v>
      </c>
      <c r="J4376" s="16" t="n">
        <v>5</v>
      </c>
      <c r="K4376" s="16" t="n">
        <v>4</v>
      </c>
      <c r="L4376" s="16" t="s">
        <v>41</v>
      </c>
      <c r="M4376" s="18" t="n">
        <f aca="false">IF(ISNUMBER(B4376),B4376,IF(MID(B4376,3,1)="-",DATE(VALUE(RIGHT(B4376,4)),VALUE(MID(B4376,4,2)),VALUE(LEFT(B4376,2))),DATE(VALUE(LEFT(B4376,4)),VALUE(MID(B4376,6,2)),VALUE(RIGHT(B4376,2)))))</f>
        <v>45984</v>
      </c>
      <c r="N4376" s="16" t="n">
        <f aca="false">MONTH(M4376)</f>
        <v>11</v>
      </c>
      <c r="O4376" s="16" t="str">
        <f aca="false">PROPER(TRIM(H4376))</f>
        <v>Mumbai</v>
      </c>
      <c r="P4376" s="16" t="str">
        <f aca="false">IFERROR(VLOOKUP(O4376,city_map!$A$2:$B$6,2,FALSE()),O4376)</f>
        <v>Mumbai</v>
      </c>
      <c r="Q4376" s="16" t="n">
        <f aca="false">IF(ISNUMBER(F4376),F4376,VALUE(SUBSTITUTE(SUBSTITUTE(F4376,"₹",""),",","")))</f>
        <v>606</v>
      </c>
      <c r="R4376" s="16" t="n">
        <f aca="false">IF(E4376=99,1,E4376)</f>
        <v>1</v>
      </c>
      <c r="S4376" s="16" t="n">
        <f aca="false">IF(G4376="",0,G4376)</f>
        <v>0.15</v>
      </c>
      <c r="T4376" s="16" t="str">
        <f aca="false">IF(I4376="","Unknown",IF(I4376="upi","UPI",I4376))</f>
        <v>COD</v>
      </c>
      <c r="U4376" s="16" t="str">
        <f aca="false">IF(L4376="Yes","Y",IF(L4376="No","N",L4376))</f>
        <v>N</v>
      </c>
      <c r="V4376" s="19" t="n">
        <f aca="false">ROUND(R4376*Q4376*(1-S4376),2)</f>
        <v>515.1</v>
      </c>
      <c r="W4376" s="16" t="str">
        <f aca="false">_xlfn.XLOOKUP(D4376,products!$A$2:$A$61,products!$C$2:$C$61,"Not found")</f>
        <v>Books</v>
      </c>
    </row>
    <row r="4377" customFormat="false" ht="15" hidden="false" customHeight="false" outlineLevel="0" collapsed="false">
      <c r="A4377" s="16" t="s">
        <v>5783</v>
      </c>
      <c r="B4377" s="16" t="s">
        <v>5765</v>
      </c>
      <c r="C4377" s="16" t="s">
        <v>544</v>
      </c>
      <c r="D4377" s="16" t="s">
        <v>165</v>
      </c>
      <c r="E4377" s="16" t="n">
        <v>3</v>
      </c>
      <c r="F4377" s="16" t="n">
        <v>941</v>
      </c>
      <c r="G4377" s="16" t="n">
        <v>0.1</v>
      </c>
      <c r="H4377" s="16" t="s">
        <v>39</v>
      </c>
      <c r="I4377" s="16" t="s">
        <v>60</v>
      </c>
      <c r="J4377" s="16" t="n">
        <v>3</v>
      </c>
      <c r="K4377" s="16" t="n">
        <v>4</v>
      </c>
      <c r="L4377" s="16" t="s">
        <v>41</v>
      </c>
      <c r="M4377" s="18" t="n">
        <f aca="false">IF(ISNUMBER(B4377),B4377,IF(MID(B4377,3,1)="-",DATE(VALUE(RIGHT(B4377,4)),VALUE(MID(B4377,4,2)),VALUE(LEFT(B4377,2))),DATE(VALUE(LEFT(B4377,4)),VALUE(MID(B4377,6,2)),VALUE(RIGHT(B4377,2)))))</f>
        <v>45984</v>
      </c>
      <c r="N4377" s="16" t="n">
        <f aca="false">MONTH(M4377)</f>
        <v>11</v>
      </c>
      <c r="O4377" s="16" t="str">
        <f aca="false">PROPER(TRIM(H4377))</f>
        <v>Delhi</v>
      </c>
      <c r="P4377" s="16" t="str">
        <f aca="false">IFERROR(VLOOKUP(O4377,city_map!$A$2:$B$6,2,FALSE()),O4377)</f>
        <v>Delhi</v>
      </c>
      <c r="Q4377" s="16" t="n">
        <f aca="false">IF(ISNUMBER(F4377),F4377,VALUE(SUBSTITUTE(SUBSTITUTE(F4377,"₹",""),",","")))</f>
        <v>941</v>
      </c>
      <c r="R4377" s="16" t="n">
        <f aca="false">IF(E4377=99,1,E4377)</f>
        <v>3</v>
      </c>
      <c r="S4377" s="16" t="n">
        <f aca="false">IF(G4377="",0,G4377)</f>
        <v>0.1</v>
      </c>
      <c r="T4377" s="16" t="str">
        <f aca="false">IF(I4377="","Unknown",IF(I4377="upi","UPI",I4377))</f>
        <v>UPI</v>
      </c>
      <c r="U4377" s="16" t="str">
        <f aca="false">IF(L4377="Yes","Y",IF(L4377="No","N",L4377))</f>
        <v>N</v>
      </c>
      <c r="V4377" s="19" t="n">
        <f aca="false">ROUND(R4377*Q4377*(1-S4377),2)</f>
        <v>2540.7</v>
      </c>
      <c r="W4377" s="16" t="str">
        <f aca="false">_xlfn.XLOOKUP(D4377,products!$A$2:$A$61,products!$C$2:$C$61,"Not found")</f>
        <v>Electronics</v>
      </c>
    </row>
    <row r="4378" customFormat="false" ht="15" hidden="false" customHeight="false" outlineLevel="0" collapsed="false">
      <c r="A4378" s="16" t="s">
        <v>5784</v>
      </c>
      <c r="B4378" s="16" t="s">
        <v>5765</v>
      </c>
      <c r="C4378" s="16" t="s">
        <v>915</v>
      </c>
      <c r="D4378" s="16" t="s">
        <v>111</v>
      </c>
      <c r="E4378" s="16" t="n">
        <v>4</v>
      </c>
      <c r="F4378" s="16" t="n">
        <v>1048</v>
      </c>
      <c r="G4378" s="16" t="n">
        <v>0.1</v>
      </c>
      <c r="H4378" s="16" t="s">
        <v>81</v>
      </c>
      <c r="I4378" s="16" t="s">
        <v>60</v>
      </c>
      <c r="J4378" s="16" t="n">
        <v>3</v>
      </c>
      <c r="K4378" s="16" t="n">
        <v>4</v>
      </c>
      <c r="L4378" s="16" t="s">
        <v>41</v>
      </c>
      <c r="M4378" s="18" t="n">
        <f aca="false">IF(ISNUMBER(B4378),B4378,IF(MID(B4378,3,1)="-",DATE(VALUE(RIGHT(B4378,4)),VALUE(MID(B4378,4,2)),VALUE(LEFT(B4378,2))),DATE(VALUE(LEFT(B4378,4)),VALUE(MID(B4378,6,2)),VALUE(RIGHT(B4378,2)))))</f>
        <v>45984</v>
      </c>
      <c r="N4378" s="16" t="n">
        <f aca="false">MONTH(M4378)</f>
        <v>11</v>
      </c>
      <c r="O4378" s="16" t="str">
        <f aca="false">PROPER(TRIM(H4378))</f>
        <v>Hyderabad</v>
      </c>
      <c r="P4378" s="16" t="str">
        <f aca="false">IFERROR(VLOOKUP(O4378,city_map!$A$2:$B$6,2,FALSE()),O4378)</f>
        <v>Hyderabad</v>
      </c>
      <c r="Q4378" s="16" t="n">
        <f aca="false">IF(ISNUMBER(F4378),F4378,VALUE(SUBSTITUTE(SUBSTITUTE(F4378,"₹",""),",","")))</f>
        <v>1048</v>
      </c>
      <c r="R4378" s="16" t="n">
        <f aca="false">IF(E4378=99,1,E4378)</f>
        <v>4</v>
      </c>
      <c r="S4378" s="16" t="n">
        <f aca="false">IF(G4378="",0,G4378)</f>
        <v>0.1</v>
      </c>
      <c r="T4378" s="16" t="str">
        <f aca="false">IF(I4378="","Unknown",IF(I4378="upi","UPI",I4378))</f>
        <v>UPI</v>
      </c>
      <c r="U4378" s="16" t="str">
        <f aca="false">IF(L4378="Yes","Y",IF(L4378="No","N",L4378))</f>
        <v>N</v>
      </c>
      <c r="V4378" s="19" t="n">
        <f aca="false">ROUND(R4378*Q4378*(1-S4378),2)</f>
        <v>3772.8</v>
      </c>
      <c r="W4378" s="16" t="str">
        <f aca="false">_xlfn.XLOOKUP(D4378,products!$A$2:$A$61,products!$C$2:$C$61,"Not found")</f>
        <v>Books</v>
      </c>
    </row>
    <row r="4379" customFormat="false" ht="15" hidden="false" customHeight="false" outlineLevel="0" collapsed="false">
      <c r="A4379" s="16" t="s">
        <v>5785</v>
      </c>
      <c r="B4379" s="16" t="s">
        <v>5765</v>
      </c>
      <c r="C4379" s="16" t="s">
        <v>877</v>
      </c>
      <c r="D4379" s="16" t="s">
        <v>170</v>
      </c>
      <c r="E4379" s="16" t="n">
        <v>1</v>
      </c>
      <c r="F4379" s="16" t="s">
        <v>5786</v>
      </c>
      <c r="G4379" s="16" t="n">
        <v>0.1</v>
      </c>
      <c r="H4379" s="16" t="s">
        <v>39</v>
      </c>
      <c r="I4379" s="16" t="s">
        <v>47</v>
      </c>
      <c r="J4379" s="16" t="n">
        <v>4</v>
      </c>
      <c r="K4379" s="16" t="n">
        <v>3</v>
      </c>
      <c r="L4379" s="16" t="s">
        <v>57</v>
      </c>
      <c r="M4379" s="18" t="n">
        <f aca="false">IF(ISNUMBER(B4379),B4379,IF(MID(B4379,3,1)="-",DATE(VALUE(RIGHT(B4379,4)),VALUE(MID(B4379,4,2)),VALUE(LEFT(B4379,2))),DATE(VALUE(LEFT(B4379,4)),VALUE(MID(B4379,6,2)),VALUE(RIGHT(B4379,2)))))</f>
        <v>45984</v>
      </c>
      <c r="N4379" s="16" t="n">
        <f aca="false">MONTH(M4379)</f>
        <v>11</v>
      </c>
      <c r="O4379" s="16" t="str">
        <f aca="false">PROPER(TRIM(H4379))</f>
        <v>Delhi</v>
      </c>
      <c r="P4379" s="16" t="str">
        <f aca="false">IFERROR(VLOOKUP(O4379,city_map!$A$2:$B$6,2,FALSE()),O4379)</f>
        <v>Delhi</v>
      </c>
      <c r="Q4379" s="16" t="n">
        <f aca="false">IF(ISNUMBER(F4379),F4379,VALUE(SUBSTITUTE(SUBSTITUTE(F4379,"₹",""),",","")))</f>
        <v>3310</v>
      </c>
      <c r="R4379" s="16" t="n">
        <f aca="false">IF(E4379=99,1,E4379)</f>
        <v>1</v>
      </c>
      <c r="S4379" s="16" t="n">
        <f aca="false">IF(G4379="",0,G4379)</f>
        <v>0.1</v>
      </c>
      <c r="T4379" s="16" t="str">
        <f aca="false">IF(I4379="","Unknown",IF(I4379="upi","UPI",I4379))</f>
        <v>Debit Card</v>
      </c>
      <c r="U4379" s="16" t="str">
        <f aca="false">IF(L4379="Yes","Y",IF(L4379="No","N",L4379))</f>
        <v>Y</v>
      </c>
      <c r="V4379" s="19" t="n">
        <f aca="false">ROUND(R4379*Q4379*(1-S4379),2)</f>
        <v>2979</v>
      </c>
      <c r="W4379" s="16" t="str">
        <f aca="false">_xlfn.XLOOKUP(D4379,products!$A$2:$A$61,products!$C$2:$C$61,"Not found")</f>
        <v>Home</v>
      </c>
    </row>
    <row r="4380" customFormat="false" ht="15" hidden="false" customHeight="false" outlineLevel="0" collapsed="false">
      <c r="A4380" s="16" t="s">
        <v>5787</v>
      </c>
      <c r="B4380" s="16" t="s">
        <v>5788</v>
      </c>
      <c r="C4380" s="16" t="s">
        <v>1081</v>
      </c>
      <c r="D4380" s="16" t="s">
        <v>170</v>
      </c>
      <c r="E4380" s="16" t="n">
        <v>1</v>
      </c>
      <c r="F4380" s="16" t="n">
        <v>3232</v>
      </c>
      <c r="G4380" s="16" t="n">
        <v>0.3</v>
      </c>
      <c r="H4380" s="16" t="s">
        <v>81</v>
      </c>
      <c r="I4380" s="16" t="s">
        <v>60</v>
      </c>
      <c r="J4380" s="16" t="n">
        <v>6</v>
      </c>
      <c r="K4380" s="16" t="n">
        <v>4</v>
      </c>
      <c r="L4380" s="16" t="s">
        <v>41</v>
      </c>
      <c r="M4380" s="18" t="n">
        <f aca="false">IF(ISNUMBER(B4380),B4380,IF(MID(B4380,3,1)="-",DATE(VALUE(RIGHT(B4380,4)),VALUE(MID(B4380,4,2)),VALUE(LEFT(B4380,2))),DATE(VALUE(LEFT(B4380,4)),VALUE(MID(B4380,6,2)),VALUE(RIGHT(B4380,2)))))</f>
        <v>45985</v>
      </c>
      <c r="N4380" s="16" t="n">
        <f aca="false">MONTH(M4380)</f>
        <v>11</v>
      </c>
      <c r="O4380" s="16" t="str">
        <f aca="false">PROPER(TRIM(H4380))</f>
        <v>Hyderabad</v>
      </c>
      <c r="P4380" s="16" t="str">
        <f aca="false">IFERROR(VLOOKUP(O4380,city_map!$A$2:$B$6,2,FALSE()),O4380)</f>
        <v>Hyderabad</v>
      </c>
      <c r="Q4380" s="16" t="n">
        <f aca="false">IF(ISNUMBER(F4380),F4380,VALUE(SUBSTITUTE(SUBSTITUTE(F4380,"₹",""),",","")))</f>
        <v>3232</v>
      </c>
      <c r="R4380" s="16" t="n">
        <f aca="false">IF(E4380=99,1,E4380)</f>
        <v>1</v>
      </c>
      <c r="S4380" s="16" t="n">
        <f aca="false">IF(G4380="",0,G4380)</f>
        <v>0.3</v>
      </c>
      <c r="T4380" s="16" t="str">
        <f aca="false">IF(I4380="","Unknown",IF(I4380="upi","UPI",I4380))</f>
        <v>UPI</v>
      </c>
      <c r="U4380" s="16" t="str">
        <f aca="false">IF(L4380="Yes","Y",IF(L4380="No","N",L4380))</f>
        <v>N</v>
      </c>
      <c r="V4380" s="19" t="n">
        <f aca="false">ROUND(R4380*Q4380*(1-S4380),2)</f>
        <v>2262.4</v>
      </c>
      <c r="W4380" s="16" t="str">
        <f aca="false">_xlfn.XLOOKUP(D4380,products!$A$2:$A$61,products!$C$2:$C$61,"Not found")</f>
        <v>Home</v>
      </c>
    </row>
    <row r="4381" customFormat="false" ht="15" hidden="false" customHeight="false" outlineLevel="0" collapsed="false">
      <c r="A4381" s="16" t="s">
        <v>5789</v>
      </c>
      <c r="B4381" s="16" t="s">
        <v>5788</v>
      </c>
      <c r="C4381" s="16" t="s">
        <v>332</v>
      </c>
      <c r="D4381" s="16" t="s">
        <v>341</v>
      </c>
      <c r="E4381" s="16" t="n">
        <v>3</v>
      </c>
      <c r="F4381" s="16" t="n">
        <v>1119</v>
      </c>
      <c r="G4381" s="16" t="n">
        <v>0.1</v>
      </c>
      <c r="H4381" s="16" t="s">
        <v>56</v>
      </c>
      <c r="I4381" s="16"/>
      <c r="J4381" s="16" t="n">
        <v>6</v>
      </c>
      <c r="K4381" s="16" t="n">
        <v>3</v>
      </c>
      <c r="L4381" s="16" t="s">
        <v>57</v>
      </c>
      <c r="M4381" s="18" t="n">
        <f aca="false">IF(ISNUMBER(B4381),B4381,IF(MID(B4381,3,1)="-",DATE(VALUE(RIGHT(B4381,4)),VALUE(MID(B4381,4,2)),VALUE(LEFT(B4381,2))),DATE(VALUE(LEFT(B4381,4)),VALUE(MID(B4381,6,2)),VALUE(RIGHT(B4381,2)))))</f>
        <v>45985</v>
      </c>
      <c r="N4381" s="16" t="n">
        <f aca="false">MONTH(M4381)</f>
        <v>11</v>
      </c>
      <c r="O4381" s="16" t="str">
        <f aca="false">PROPER(TRIM(H4381))</f>
        <v>Lucknow</v>
      </c>
      <c r="P4381" s="16" t="str">
        <f aca="false">IFERROR(VLOOKUP(O4381,city_map!$A$2:$B$6,2,FALSE()),O4381)</f>
        <v>Lucknow</v>
      </c>
      <c r="Q4381" s="16" t="n">
        <f aca="false">IF(ISNUMBER(F4381),F4381,VALUE(SUBSTITUTE(SUBSTITUTE(F4381,"₹",""),",","")))</f>
        <v>1119</v>
      </c>
      <c r="R4381" s="16" t="n">
        <f aca="false">IF(E4381=99,1,E4381)</f>
        <v>3</v>
      </c>
      <c r="S4381" s="16" t="n">
        <f aca="false">IF(G4381="",0,G4381)</f>
        <v>0.1</v>
      </c>
      <c r="T4381" s="16" t="str">
        <f aca="false">IF(I4381="","Unknown",IF(I4381="upi","UPI",I4381))</f>
        <v>Unknown</v>
      </c>
      <c r="U4381" s="16" t="str">
        <f aca="false">IF(L4381="Yes","Y",IF(L4381="No","N",L4381))</f>
        <v>Y</v>
      </c>
      <c r="V4381" s="19" t="n">
        <f aca="false">ROUND(R4381*Q4381*(1-S4381),2)</f>
        <v>3021.3</v>
      </c>
      <c r="W4381" s="16" t="str">
        <f aca="false">_xlfn.XLOOKUP(D4381,products!$A$2:$A$61,products!$C$2:$C$61,"Not found")</f>
        <v>Home</v>
      </c>
    </row>
    <row r="4382" customFormat="false" ht="15" hidden="false" customHeight="false" outlineLevel="0" collapsed="false">
      <c r="A4382" s="16" t="s">
        <v>5790</v>
      </c>
      <c r="B4382" s="16" t="s">
        <v>5788</v>
      </c>
      <c r="C4382" s="16" t="s">
        <v>288</v>
      </c>
      <c r="D4382" s="16" t="s">
        <v>385</v>
      </c>
      <c r="E4382" s="16" t="n">
        <v>3</v>
      </c>
      <c r="F4382" s="16" t="n">
        <v>299</v>
      </c>
      <c r="G4382" s="16" t="n">
        <v>0.1</v>
      </c>
      <c r="H4382" s="16" t="s">
        <v>39</v>
      </c>
      <c r="I4382" s="16" t="s">
        <v>47</v>
      </c>
      <c r="J4382" s="16" t="n">
        <v>3</v>
      </c>
      <c r="K4382" s="16" t="n">
        <v>5</v>
      </c>
      <c r="L4382" s="16" t="s">
        <v>41</v>
      </c>
      <c r="M4382" s="18" t="n">
        <f aca="false">IF(ISNUMBER(B4382),B4382,IF(MID(B4382,3,1)="-",DATE(VALUE(RIGHT(B4382,4)),VALUE(MID(B4382,4,2)),VALUE(LEFT(B4382,2))),DATE(VALUE(LEFT(B4382,4)),VALUE(MID(B4382,6,2)),VALUE(RIGHT(B4382,2)))))</f>
        <v>45985</v>
      </c>
      <c r="N4382" s="16" t="n">
        <f aca="false">MONTH(M4382)</f>
        <v>11</v>
      </c>
      <c r="O4382" s="16" t="str">
        <f aca="false">PROPER(TRIM(H4382))</f>
        <v>Delhi</v>
      </c>
      <c r="P4382" s="16" t="str">
        <f aca="false">IFERROR(VLOOKUP(O4382,city_map!$A$2:$B$6,2,FALSE()),O4382)</f>
        <v>Delhi</v>
      </c>
      <c r="Q4382" s="16" t="n">
        <f aca="false">IF(ISNUMBER(F4382),F4382,VALUE(SUBSTITUTE(SUBSTITUTE(F4382,"₹",""),",","")))</f>
        <v>299</v>
      </c>
      <c r="R4382" s="16" t="n">
        <f aca="false">IF(E4382=99,1,E4382)</f>
        <v>3</v>
      </c>
      <c r="S4382" s="16" t="n">
        <f aca="false">IF(G4382="",0,G4382)</f>
        <v>0.1</v>
      </c>
      <c r="T4382" s="16" t="str">
        <f aca="false">IF(I4382="","Unknown",IF(I4382="upi","UPI",I4382))</f>
        <v>Debit Card</v>
      </c>
      <c r="U4382" s="16" t="str">
        <f aca="false">IF(L4382="Yes","Y",IF(L4382="No","N",L4382))</f>
        <v>N</v>
      </c>
      <c r="V4382" s="19" t="n">
        <f aca="false">ROUND(R4382*Q4382*(1-S4382),2)</f>
        <v>807.3</v>
      </c>
      <c r="W4382" s="16" t="str">
        <f aca="false">_xlfn.XLOOKUP(D4382,products!$A$2:$A$61,products!$C$2:$C$61,"Not found")</f>
        <v>Books</v>
      </c>
    </row>
    <row r="4383" customFormat="false" ht="15" hidden="false" customHeight="false" outlineLevel="0" collapsed="false">
      <c r="A4383" s="16" t="s">
        <v>5791</v>
      </c>
      <c r="B4383" s="16" t="s">
        <v>5788</v>
      </c>
      <c r="C4383" s="16" t="s">
        <v>200</v>
      </c>
      <c r="D4383" s="16" t="s">
        <v>451</v>
      </c>
      <c r="E4383" s="16" t="n">
        <v>2</v>
      </c>
      <c r="F4383" s="16" t="n">
        <v>1312</v>
      </c>
      <c r="G4383" s="16" t="n">
        <v>0.25</v>
      </c>
      <c r="H4383" s="16" t="s">
        <v>39</v>
      </c>
      <c r="I4383" s="16"/>
      <c r="J4383" s="16" t="n">
        <v>3</v>
      </c>
      <c r="K4383" s="16" t="n">
        <v>4</v>
      </c>
      <c r="L4383" s="16" t="s">
        <v>41</v>
      </c>
      <c r="M4383" s="18" t="n">
        <f aca="false">IF(ISNUMBER(B4383),B4383,IF(MID(B4383,3,1)="-",DATE(VALUE(RIGHT(B4383,4)),VALUE(MID(B4383,4,2)),VALUE(LEFT(B4383,2))),DATE(VALUE(LEFT(B4383,4)),VALUE(MID(B4383,6,2)),VALUE(RIGHT(B4383,2)))))</f>
        <v>45985</v>
      </c>
      <c r="N4383" s="16" t="n">
        <f aca="false">MONTH(M4383)</f>
        <v>11</v>
      </c>
      <c r="O4383" s="16" t="str">
        <f aca="false">PROPER(TRIM(H4383))</f>
        <v>Delhi</v>
      </c>
      <c r="P4383" s="16" t="str">
        <f aca="false">IFERROR(VLOOKUP(O4383,city_map!$A$2:$B$6,2,FALSE()),O4383)</f>
        <v>Delhi</v>
      </c>
      <c r="Q4383" s="16" t="n">
        <f aca="false">IF(ISNUMBER(F4383),F4383,VALUE(SUBSTITUTE(SUBSTITUTE(F4383,"₹",""),",","")))</f>
        <v>1312</v>
      </c>
      <c r="R4383" s="16" t="n">
        <f aca="false">IF(E4383=99,1,E4383)</f>
        <v>2</v>
      </c>
      <c r="S4383" s="16" t="n">
        <f aca="false">IF(G4383="",0,G4383)</f>
        <v>0.25</v>
      </c>
      <c r="T4383" s="16" t="str">
        <f aca="false">IF(I4383="","Unknown",IF(I4383="upi","UPI",I4383))</f>
        <v>Unknown</v>
      </c>
      <c r="U4383" s="16" t="str">
        <f aca="false">IF(L4383="Yes","Y",IF(L4383="No","N",L4383))</f>
        <v>N</v>
      </c>
      <c r="V4383" s="19" t="n">
        <f aca="false">ROUND(R4383*Q4383*(1-S4383),2)</f>
        <v>1968</v>
      </c>
      <c r="W4383" s="16" t="str">
        <f aca="false">_xlfn.XLOOKUP(D4383,products!$A$2:$A$61,products!$C$2:$C$61,"Not found")</f>
        <v>Beauty</v>
      </c>
    </row>
    <row r="4384" customFormat="false" ht="15" hidden="false" customHeight="false" outlineLevel="0" collapsed="false">
      <c r="A4384" s="16" t="s">
        <v>5792</v>
      </c>
      <c r="B4384" s="16" t="s">
        <v>5788</v>
      </c>
      <c r="C4384" s="16" t="s">
        <v>2118</v>
      </c>
      <c r="D4384" s="16" t="s">
        <v>385</v>
      </c>
      <c r="E4384" s="16" t="n">
        <v>4</v>
      </c>
      <c r="F4384" s="16" t="n">
        <v>286</v>
      </c>
      <c r="G4384" s="16" t="n">
        <v>0.3</v>
      </c>
      <c r="H4384" s="16" t="s">
        <v>39</v>
      </c>
      <c r="I4384" s="16" t="s">
        <v>71</v>
      </c>
      <c r="J4384" s="16" t="n">
        <v>5</v>
      </c>
      <c r="K4384" s="16" t="n">
        <v>5</v>
      </c>
      <c r="L4384" s="16" t="s">
        <v>41</v>
      </c>
      <c r="M4384" s="18" t="n">
        <f aca="false">IF(ISNUMBER(B4384),B4384,IF(MID(B4384,3,1)="-",DATE(VALUE(RIGHT(B4384,4)),VALUE(MID(B4384,4,2)),VALUE(LEFT(B4384,2))),DATE(VALUE(LEFT(B4384,4)),VALUE(MID(B4384,6,2)),VALUE(RIGHT(B4384,2)))))</f>
        <v>45985</v>
      </c>
      <c r="N4384" s="16" t="n">
        <f aca="false">MONTH(M4384)</f>
        <v>11</v>
      </c>
      <c r="O4384" s="16" t="str">
        <f aca="false">PROPER(TRIM(H4384))</f>
        <v>Delhi</v>
      </c>
      <c r="P4384" s="16" t="str">
        <f aca="false">IFERROR(VLOOKUP(O4384,city_map!$A$2:$B$6,2,FALSE()),O4384)</f>
        <v>Delhi</v>
      </c>
      <c r="Q4384" s="16" t="n">
        <f aca="false">IF(ISNUMBER(F4384),F4384,VALUE(SUBSTITUTE(SUBSTITUTE(F4384,"₹",""),",","")))</f>
        <v>286</v>
      </c>
      <c r="R4384" s="16" t="n">
        <f aca="false">IF(E4384=99,1,E4384)</f>
        <v>4</v>
      </c>
      <c r="S4384" s="16" t="n">
        <f aca="false">IF(G4384="",0,G4384)</f>
        <v>0.3</v>
      </c>
      <c r="T4384" s="16" t="str">
        <f aca="false">IF(I4384="","Unknown",IF(I4384="upi","UPI",I4384))</f>
        <v>Credit Card</v>
      </c>
      <c r="U4384" s="16" t="str">
        <f aca="false">IF(L4384="Yes","Y",IF(L4384="No","N",L4384))</f>
        <v>N</v>
      </c>
      <c r="V4384" s="19" t="n">
        <f aca="false">ROUND(R4384*Q4384*(1-S4384),2)</f>
        <v>800.8</v>
      </c>
      <c r="W4384" s="16" t="str">
        <f aca="false">_xlfn.XLOOKUP(D4384,products!$A$2:$A$61,products!$C$2:$C$61,"Not found")</f>
        <v>Books</v>
      </c>
    </row>
    <row r="4385" customFormat="false" ht="15" hidden="false" customHeight="false" outlineLevel="0" collapsed="false">
      <c r="A4385" s="16" t="s">
        <v>5793</v>
      </c>
      <c r="B4385" s="16" t="s">
        <v>5788</v>
      </c>
      <c r="C4385" s="16" t="s">
        <v>709</v>
      </c>
      <c r="D4385" s="16" t="s">
        <v>66</v>
      </c>
      <c r="E4385" s="16" t="n">
        <v>3</v>
      </c>
      <c r="F4385" s="16" t="n">
        <v>14664</v>
      </c>
      <c r="G4385" s="16" t="n">
        <v>0.15</v>
      </c>
      <c r="H4385" s="16" t="s">
        <v>112</v>
      </c>
      <c r="I4385" s="16" t="s">
        <v>47</v>
      </c>
      <c r="J4385" s="16" t="n">
        <v>3</v>
      </c>
      <c r="K4385" s="16" t="n">
        <v>5</v>
      </c>
      <c r="L4385" s="16" t="s">
        <v>41</v>
      </c>
      <c r="M4385" s="18" t="n">
        <f aca="false">IF(ISNUMBER(B4385),B4385,IF(MID(B4385,3,1)="-",DATE(VALUE(RIGHT(B4385,4)),VALUE(MID(B4385,4,2)),VALUE(LEFT(B4385,2))),DATE(VALUE(LEFT(B4385,4)),VALUE(MID(B4385,6,2)),VALUE(RIGHT(B4385,2)))))</f>
        <v>45985</v>
      </c>
      <c r="N4385" s="16" t="n">
        <f aca="false">MONTH(M4385)</f>
        <v>11</v>
      </c>
      <c r="O4385" s="16" t="str">
        <f aca="false">PROPER(TRIM(H4385))</f>
        <v>Mumbai</v>
      </c>
      <c r="P4385" s="16" t="str">
        <f aca="false">IFERROR(VLOOKUP(O4385,city_map!$A$2:$B$6,2,FALSE()),O4385)</f>
        <v>Mumbai</v>
      </c>
      <c r="Q4385" s="16" t="n">
        <f aca="false">IF(ISNUMBER(F4385),F4385,VALUE(SUBSTITUTE(SUBSTITUTE(F4385,"₹",""),",","")))</f>
        <v>14664</v>
      </c>
      <c r="R4385" s="16" t="n">
        <f aca="false">IF(E4385=99,1,E4385)</f>
        <v>3</v>
      </c>
      <c r="S4385" s="16" t="n">
        <f aca="false">IF(G4385="",0,G4385)</f>
        <v>0.15</v>
      </c>
      <c r="T4385" s="16" t="str">
        <f aca="false">IF(I4385="","Unknown",IF(I4385="upi","UPI",I4385))</f>
        <v>Debit Card</v>
      </c>
      <c r="U4385" s="16" t="str">
        <f aca="false">IF(L4385="Yes","Y",IF(L4385="No","N",L4385))</f>
        <v>N</v>
      </c>
      <c r="V4385" s="19" t="n">
        <f aca="false">ROUND(R4385*Q4385*(1-S4385),2)</f>
        <v>37393.2</v>
      </c>
      <c r="W4385" s="16" t="str">
        <f aca="false">_xlfn.XLOOKUP(D4385,products!$A$2:$A$61,products!$C$2:$C$61,"Not found")</f>
        <v>Electronics</v>
      </c>
    </row>
    <row r="4386" customFormat="false" ht="15" hidden="false" customHeight="false" outlineLevel="0" collapsed="false">
      <c r="A4386" s="16" t="s">
        <v>5794</v>
      </c>
      <c r="B4386" s="16" t="s">
        <v>5788</v>
      </c>
      <c r="C4386" s="16" t="s">
        <v>894</v>
      </c>
      <c r="D4386" s="16" t="s">
        <v>308</v>
      </c>
      <c r="E4386" s="16" t="n">
        <v>2</v>
      </c>
      <c r="F4386" s="16" t="n">
        <v>190</v>
      </c>
      <c r="G4386" s="16" t="n">
        <v>0.2</v>
      </c>
      <c r="H4386" s="16" t="s">
        <v>70</v>
      </c>
      <c r="I4386" s="16" t="s">
        <v>40</v>
      </c>
      <c r="J4386" s="16" t="n">
        <v>5</v>
      </c>
      <c r="K4386" s="16" t="n">
        <v>4</v>
      </c>
      <c r="L4386" s="16" t="s">
        <v>41</v>
      </c>
      <c r="M4386" s="18" t="n">
        <f aca="false">IF(ISNUMBER(B4386),B4386,IF(MID(B4386,3,1)="-",DATE(VALUE(RIGHT(B4386,4)),VALUE(MID(B4386,4,2)),VALUE(LEFT(B4386,2))),DATE(VALUE(LEFT(B4386,4)),VALUE(MID(B4386,6,2)),VALUE(RIGHT(B4386,2)))))</f>
        <v>45985</v>
      </c>
      <c r="N4386" s="16" t="n">
        <f aca="false">MONTH(M4386)</f>
        <v>11</v>
      </c>
      <c r="O4386" s="16" t="str">
        <f aca="false">PROPER(TRIM(H4386))</f>
        <v>Pune</v>
      </c>
      <c r="P4386" s="16" t="str">
        <f aca="false">IFERROR(VLOOKUP(O4386,city_map!$A$2:$B$6,2,FALSE()),O4386)</f>
        <v>Pune</v>
      </c>
      <c r="Q4386" s="16" t="n">
        <f aca="false">IF(ISNUMBER(F4386),F4386,VALUE(SUBSTITUTE(SUBSTITUTE(F4386,"₹",""),",","")))</f>
        <v>190</v>
      </c>
      <c r="R4386" s="16" t="n">
        <f aca="false">IF(E4386=99,1,E4386)</f>
        <v>2</v>
      </c>
      <c r="S4386" s="16" t="n">
        <f aca="false">IF(G4386="",0,G4386)</f>
        <v>0.2</v>
      </c>
      <c r="T4386" s="16" t="str">
        <f aca="false">IF(I4386="","Unknown",IF(I4386="upi","UPI",I4386))</f>
        <v>COD</v>
      </c>
      <c r="U4386" s="16" t="str">
        <f aca="false">IF(L4386="Yes","Y",IF(L4386="No","N",L4386))</f>
        <v>N</v>
      </c>
      <c r="V4386" s="19" t="n">
        <f aca="false">ROUND(R4386*Q4386*(1-S4386),2)</f>
        <v>304</v>
      </c>
      <c r="W4386" s="16" t="str">
        <f aca="false">_xlfn.XLOOKUP(D4386,products!$A$2:$A$61,products!$C$2:$C$61,"Not found")</f>
        <v>Beauty</v>
      </c>
    </row>
    <row r="4387" customFormat="false" ht="15" hidden="false" customHeight="false" outlineLevel="0" collapsed="false">
      <c r="A4387" s="16" t="s">
        <v>5795</v>
      </c>
      <c r="B4387" s="16" t="s">
        <v>5788</v>
      </c>
      <c r="C4387" s="16" t="s">
        <v>1431</v>
      </c>
      <c r="D4387" s="16" t="s">
        <v>55</v>
      </c>
      <c r="E4387" s="16" t="n">
        <v>1</v>
      </c>
      <c r="F4387" s="16" t="n">
        <v>1907</v>
      </c>
      <c r="G4387" s="16" t="n">
        <v>0.1</v>
      </c>
      <c r="H4387" s="16" t="s">
        <v>56</v>
      </c>
      <c r="I4387" s="16" t="s">
        <v>47</v>
      </c>
      <c r="J4387" s="16" t="n">
        <v>8</v>
      </c>
      <c r="K4387" s="16" t="n">
        <v>4</v>
      </c>
      <c r="L4387" s="16" t="s">
        <v>41</v>
      </c>
      <c r="M4387" s="18" t="n">
        <f aca="false">IF(ISNUMBER(B4387),B4387,IF(MID(B4387,3,1)="-",DATE(VALUE(RIGHT(B4387,4)),VALUE(MID(B4387,4,2)),VALUE(LEFT(B4387,2))),DATE(VALUE(LEFT(B4387,4)),VALUE(MID(B4387,6,2)),VALUE(RIGHT(B4387,2)))))</f>
        <v>45985</v>
      </c>
      <c r="N4387" s="16" t="n">
        <f aca="false">MONTH(M4387)</f>
        <v>11</v>
      </c>
      <c r="O4387" s="16" t="str">
        <f aca="false">PROPER(TRIM(H4387))</f>
        <v>Lucknow</v>
      </c>
      <c r="P4387" s="16" t="str">
        <f aca="false">IFERROR(VLOOKUP(O4387,city_map!$A$2:$B$6,2,FALSE()),O4387)</f>
        <v>Lucknow</v>
      </c>
      <c r="Q4387" s="16" t="n">
        <f aca="false">IF(ISNUMBER(F4387),F4387,VALUE(SUBSTITUTE(SUBSTITUTE(F4387,"₹",""),",","")))</f>
        <v>1907</v>
      </c>
      <c r="R4387" s="16" t="n">
        <f aca="false">IF(E4387=99,1,E4387)</f>
        <v>1</v>
      </c>
      <c r="S4387" s="16" t="n">
        <f aca="false">IF(G4387="",0,G4387)</f>
        <v>0.1</v>
      </c>
      <c r="T4387" s="16" t="str">
        <f aca="false">IF(I4387="","Unknown",IF(I4387="upi","UPI",I4387))</f>
        <v>Debit Card</v>
      </c>
      <c r="U4387" s="16" t="str">
        <f aca="false">IF(L4387="Yes","Y",IF(L4387="No","N",L4387))</f>
        <v>N</v>
      </c>
      <c r="V4387" s="19" t="n">
        <f aca="false">ROUND(R4387*Q4387*(1-S4387),2)</f>
        <v>1716.3</v>
      </c>
      <c r="W4387" s="16" t="str">
        <f aca="false">_xlfn.XLOOKUP(D4387,products!$A$2:$A$61,products!$C$2:$C$61,"Not found")</f>
        <v>Home</v>
      </c>
    </row>
    <row r="4388" customFormat="false" ht="15" hidden="false" customHeight="false" outlineLevel="0" collapsed="false">
      <c r="A4388" s="16" t="s">
        <v>5796</v>
      </c>
      <c r="B4388" s="16" t="s">
        <v>5788</v>
      </c>
      <c r="C4388" s="16" t="s">
        <v>617</v>
      </c>
      <c r="D4388" s="16" t="s">
        <v>84</v>
      </c>
      <c r="E4388" s="16" t="n">
        <v>1</v>
      </c>
      <c r="F4388" s="16" t="n">
        <v>249</v>
      </c>
      <c r="G4388" s="16" t="n">
        <v>0.3</v>
      </c>
      <c r="H4388" s="16" t="s">
        <v>89</v>
      </c>
      <c r="I4388" s="16" t="s">
        <v>71</v>
      </c>
      <c r="J4388" s="16" t="n">
        <v>5</v>
      </c>
      <c r="K4388" s="16" t="n">
        <v>4</v>
      </c>
      <c r="L4388" s="16" t="s">
        <v>41</v>
      </c>
      <c r="M4388" s="18" t="n">
        <f aca="false">IF(ISNUMBER(B4388),B4388,IF(MID(B4388,3,1)="-",DATE(VALUE(RIGHT(B4388,4)),VALUE(MID(B4388,4,2)),VALUE(LEFT(B4388,2))),DATE(VALUE(LEFT(B4388,4)),VALUE(MID(B4388,6,2)),VALUE(RIGHT(B4388,2)))))</f>
        <v>45985</v>
      </c>
      <c r="N4388" s="16" t="n">
        <f aca="false">MONTH(M4388)</f>
        <v>11</v>
      </c>
      <c r="O4388" s="16" t="str">
        <f aca="false">PROPER(TRIM(H4388))</f>
        <v>Ahmedabad</v>
      </c>
      <c r="P4388" s="16" t="str">
        <f aca="false">IFERROR(VLOOKUP(O4388,city_map!$A$2:$B$6,2,FALSE()),O4388)</f>
        <v>Ahmedabad</v>
      </c>
      <c r="Q4388" s="16" t="n">
        <f aca="false">IF(ISNUMBER(F4388),F4388,VALUE(SUBSTITUTE(SUBSTITUTE(F4388,"₹",""),",","")))</f>
        <v>249</v>
      </c>
      <c r="R4388" s="16" t="n">
        <f aca="false">IF(E4388=99,1,E4388)</f>
        <v>1</v>
      </c>
      <c r="S4388" s="16" t="n">
        <f aca="false">IF(G4388="",0,G4388)</f>
        <v>0.3</v>
      </c>
      <c r="T4388" s="16" t="str">
        <f aca="false">IF(I4388="","Unknown",IF(I4388="upi","UPI",I4388))</f>
        <v>Credit Card</v>
      </c>
      <c r="U4388" s="16" t="str">
        <f aca="false">IF(L4388="Yes","Y",IF(L4388="No","N",L4388))</f>
        <v>N</v>
      </c>
      <c r="V4388" s="19" t="n">
        <f aca="false">ROUND(R4388*Q4388*(1-S4388),2)</f>
        <v>174.3</v>
      </c>
      <c r="W4388" s="16" t="str">
        <f aca="false">_xlfn.XLOOKUP(D4388,products!$A$2:$A$61,products!$C$2:$C$61,"Not found")</f>
        <v>Beauty</v>
      </c>
    </row>
    <row r="4389" customFormat="false" ht="15" hidden="false" customHeight="false" outlineLevel="0" collapsed="false">
      <c r="A4389" s="16" t="s">
        <v>5797</v>
      </c>
      <c r="B4389" s="16" t="s">
        <v>5788</v>
      </c>
      <c r="C4389" s="16" t="s">
        <v>3259</v>
      </c>
      <c r="D4389" s="16" t="s">
        <v>412</v>
      </c>
      <c r="E4389" s="16" t="n">
        <v>1</v>
      </c>
      <c r="F4389" s="16" t="n">
        <v>962</v>
      </c>
      <c r="G4389" s="16" t="n">
        <v>0.3</v>
      </c>
      <c r="H4389" s="16" t="s">
        <v>161</v>
      </c>
      <c r="I4389" s="16" t="s">
        <v>40</v>
      </c>
      <c r="J4389" s="16" t="n">
        <v>5</v>
      </c>
      <c r="K4389" s="16" t="n">
        <v>4</v>
      </c>
      <c r="L4389" s="16" t="s">
        <v>41</v>
      </c>
      <c r="M4389" s="18" t="n">
        <f aca="false">IF(ISNUMBER(B4389),B4389,IF(MID(B4389,3,1)="-",DATE(VALUE(RIGHT(B4389,4)),VALUE(MID(B4389,4,2)),VALUE(LEFT(B4389,2))),DATE(VALUE(LEFT(B4389,4)),VALUE(MID(B4389,6,2)),VALUE(RIGHT(B4389,2)))))</f>
        <v>45985</v>
      </c>
      <c r="N4389" s="16" t="n">
        <f aca="false">MONTH(M4389)</f>
        <v>11</v>
      </c>
      <c r="O4389" s="16" t="str">
        <f aca="false">PROPER(TRIM(H4389))</f>
        <v>Hyderabad</v>
      </c>
      <c r="P4389" s="16" t="str">
        <f aca="false">IFERROR(VLOOKUP(O4389,city_map!$A$2:$B$6,2,FALSE()),O4389)</f>
        <v>Hyderabad</v>
      </c>
      <c r="Q4389" s="16" t="n">
        <f aca="false">IF(ISNUMBER(F4389),F4389,VALUE(SUBSTITUTE(SUBSTITUTE(F4389,"₹",""),",","")))</f>
        <v>962</v>
      </c>
      <c r="R4389" s="16" t="n">
        <f aca="false">IF(E4389=99,1,E4389)</f>
        <v>1</v>
      </c>
      <c r="S4389" s="16" t="n">
        <f aca="false">IF(G4389="",0,G4389)</f>
        <v>0.3</v>
      </c>
      <c r="T4389" s="16" t="str">
        <f aca="false">IF(I4389="","Unknown",IF(I4389="upi","UPI",I4389))</f>
        <v>COD</v>
      </c>
      <c r="U4389" s="16" t="str">
        <f aca="false">IF(L4389="Yes","Y",IF(L4389="No","N",L4389))</f>
        <v>N</v>
      </c>
      <c r="V4389" s="19" t="n">
        <f aca="false">ROUND(R4389*Q4389*(1-S4389),2)</f>
        <v>673.4</v>
      </c>
      <c r="W4389" s="16" t="str">
        <f aca="false">_xlfn.XLOOKUP(D4389,products!$A$2:$A$61,products!$C$2:$C$61,"Not found")</f>
        <v>Home</v>
      </c>
    </row>
    <row r="4390" customFormat="false" ht="15" hidden="false" customHeight="false" outlineLevel="0" collapsed="false">
      <c r="A4390" s="16" t="s">
        <v>5798</v>
      </c>
      <c r="B4390" s="16" t="s">
        <v>5788</v>
      </c>
      <c r="C4390" s="16" t="s">
        <v>1278</v>
      </c>
      <c r="D4390" s="16" t="s">
        <v>63</v>
      </c>
      <c r="E4390" s="16" t="n">
        <v>3</v>
      </c>
      <c r="F4390" s="16" t="n">
        <v>1492</v>
      </c>
      <c r="G4390" s="16" t="n">
        <v>0.1</v>
      </c>
      <c r="H4390" s="16" t="s">
        <v>70</v>
      </c>
      <c r="I4390" s="16" t="s">
        <v>100</v>
      </c>
      <c r="J4390" s="16" t="n">
        <v>6</v>
      </c>
      <c r="K4390" s="16" t="n">
        <v>5</v>
      </c>
      <c r="L4390" s="16" t="s">
        <v>41</v>
      </c>
      <c r="M4390" s="18" t="n">
        <f aca="false">IF(ISNUMBER(B4390),B4390,IF(MID(B4390,3,1)="-",DATE(VALUE(RIGHT(B4390,4)),VALUE(MID(B4390,4,2)),VALUE(LEFT(B4390,2))),DATE(VALUE(LEFT(B4390,4)),VALUE(MID(B4390,6,2)),VALUE(RIGHT(B4390,2)))))</f>
        <v>45985</v>
      </c>
      <c r="N4390" s="16" t="n">
        <f aca="false">MONTH(M4390)</f>
        <v>11</v>
      </c>
      <c r="O4390" s="16" t="str">
        <f aca="false">PROPER(TRIM(H4390))</f>
        <v>Pune</v>
      </c>
      <c r="P4390" s="16" t="str">
        <f aca="false">IFERROR(VLOOKUP(O4390,city_map!$A$2:$B$6,2,FALSE()),O4390)</f>
        <v>Pune</v>
      </c>
      <c r="Q4390" s="16" t="n">
        <f aca="false">IF(ISNUMBER(F4390),F4390,VALUE(SUBSTITUTE(SUBSTITUTE(F4390,"₹",""),",","")))</f>
        <v>1492</v>
      </c>
      <c r="R4390" s="16" t="n">
        <f aca="false">IF(E4390=99,1,E4390)</f>
        <v>3</v>
      </c>
      <c r="S4390" s="16" t="n">
        <f aca="false">IF(G4390="",0,G4390)</f>
        <v>0.1</v>
      </c>
      <c r="T4390" s="16" t="str">
        <f aca="false">IF(I4390="","Unknown",IF(I4390="upi","UPI",I4390))</f>
        <v>Net Banking</v>
      </c>
      <c r="U4390" s="16" t="str">
        <f aca="false">IF(L4390="Yes","Y",IF(L4390="No","N",L4390))</f>
        <v>N</v>
      </c>
      <c r="V4390" s="19" t="n">
        <f aca="false">ROUND(R4390*Q4390*(1-S4390),2)</f>
        <v>4028.4</v>
      </c>
      <c r="W4390" s="16" t="str">
        <f aca="false">_xlfn.XLOOKUP(D4390,products!$A$2:$A$61,products!$C$2:$C$61,"Not found")</f>
        <v>Fashion</v>
      </c>
    </row>
    <row r="4391" customFormat="false" ht="15" hidden="false" customHeight="false" outlineLevel="0" collapsed="false">
      <c r="A4391" s="16" t="s">
        <v>5799</v>
      </c>
      <c r="B4391" s="16" t="s">
        <v>5788</v>
      </c>
      <c r="C4391" s="16" t="s">
        <v>417</v>
      </c>
      <c r="D4391" s="16" t="s">
        <v>300</v>
      </c>
      <c r="E4391" s="16" t="n">
        <v>4</v>
      </c>
      <c r="F4391" s="16" t="n">
        <v>2429</v>
      </c>
      <c r="G4391" s="16" t="n">
        <v>0.25</v>
      </c>
      <c r="H4391" s="16" t="s">
        <v>208</v>
      </c>
      <c r="I4391" s="16" t="s">
        <v>100</v>
      </c>
      <c r="J4391" s="16" t="n">
        <v>6</v>
      </c>
      <c r="K4391" s="16" t="n">
        <v>4</v>
      </c>
      <c r="L4391" s="16" t="s">
        <v>41</v>
      </c>
      <c r="M4391" s="18" t="n">
        <f aca="false">IF(ISNUMBER(B4391),B4391,IF(MID(B4391,3,1)="-",DATE(VALUE(RIGHT(B4391,4)),VALUE(MID(B4391,4,2)),VALUE(LEFT(B4391,2))),DATE(VALUE(LEFT(B4391,4)),VALUE(MID(B4391,6,2)),VALUE(RIGHT(B4391,2)))))</f>
        <v>45985</v>
      </c>
      <c r="N4391" s="16" t="n">
        <f aca="false">MONTH(M4391)</f>
        <v>11</v>
      </c>
      <c r="O4391" s="16" t="str">
        <f aca="false">PROPER(TRIM(H4391))</f>
        <v>Jaipur</v>
      </c>
      <c r="P4391" s="16" t="str">
        <f aca="false">IFERROR(VLOOKUP(O4391,city_map!$A$2:$B$6,2,FALSE()),O4391)</f>
        <v>Jaipur</v>
      </c>
      <c r="Q4391" s="16" t="n">
        <f aca="false">IF(ISNUMBER(F4391),F4391,VALUE(SUBSTITUTE(SUBSTITUTE(F4391,"₹",""),",","")))</f>
        <v>2429</v>
      </c>
      <c r="R4391" s="16" t="n">
        <f aca="false">IF(E4391=99,1,E4391)</f>
        <v>4</v>
      </c>
      <c r="S4391" s="16" t="n">
        <f aca="false">IF(G4391="",0,G4391)</f>
        <v>0.25</v>
      </c>
      <c r="T4391" s="16" t="str">
        <f aca="false">IF(I4391="","Unknown",IF(I4391="upi","UPI",I4391))</f>
        <v>Net Banking</v>
      </c>
      <c r="U4391" s="16" t="str">
        <f aca="false">IF(L4391="Yes","Y",IF(L4391="No","N",L4391))</f>
        <v>N</v>
      </c>
      <c r="V4391" s="19" t="n">
        <f aca="false">ROUND(R4391*Q4391*(1-S4391),2)</f>
        <v>7287</v>
      </c>
      <c r="W4391" s="16" t="str">
        <f aca="false">_xlfn.XLOOKUP(D4391,products!$A$2:$A$61,products!$C$2:$C$61,"Not found")</f>
        <v>Home</v>
      </c>
    </row>
    <row r="4392" customFormat="false" ht="15" hidden="false" customHeight="false" outlineLevel="0" collapsed="false">
      <c r="A4392" s="16" t="s">
        <v>5800</v>
      </c>
      <c r="B4392" s="16" t="s">
        <v>5788</v>
      </c>
      <c r="C4392" s="16" t="s">
        <v>198</v>
      </c>
      <c r="D4392" s="16" t="s">
        <v>262</v>
      </c>
      <c r="E4392" s="16" t="n">
        <v>1</v>
      </c>
      <c r="F4392" s="16" t="n">
        <v>811</v>
      </c>
      <c r="G4392" s="16" t="n">
        <v>0.2</v>
      </c>
      <c r="H4392" s="16" t="s">
        <v>130</v>
      </c>
      <c r="I4392" s="16" t="s">
        <v>40</v>
      </c>
      <c r="J4392" s="16" t="n">
        <v>4</v>
      </c>
      <c r="K4392" s="16" t="n">
        <v>4</v>
      </c>
      <c r="L4392" s="16" t="s">
        <v>41</v>
      </c>
      <c r="M4392" s="18" t="n">
        <f aca="false">IF(ISNUMBER(B4392),B4392,IF(MID(B4392,3,1)="-",DATE(VALUE(RIGHT(B4392,4)),VALUE(MID(B4392,4,2)),VALUE(LEFT(B4392,2))),DATE(VALUE(LEFT(B4392,4)),VALUE(MID(B4392,6,2)),VALUE(RIGHT(B4392,2)))))</f>
        <v>45985</v>
      </c>
      <c r="N4392" s="16" t="n">
        <f aca="false">MONTH(M4392)</f>
        <v>11</v>
      </c>
      <c r="O4392" s="16" t="str">
        <f aca="false">PROPER(TRIM(H4392))</f>
        <v>Bengaluru</v>
      </c>
      <c r="P4392" s="16" t="str">
        <f aca="false">IFERROR(VLOOKUP(O4392,city_map!$A$2:$B$6,2,FALSE()),O4392)</f>
        <v>Bengaluru</v>
      </c>
      <c r="Q4392" s="16" t="n">
        <f aca="false">IF(ISNUMBER(F4392),F4392,VALUE(SUBSTITUTE(SUBSTITUTE(F4392,"₹",""),",","")))</f>
        <v>811</v>
      </c>
      <c r="R4392" s="16" t="n">
        <f aca="false">IF(E4392=99,1,E4392)</f>
        <v>1</v>
      </c>
      <c r="S4392" s="16" t="n">
        <f aca="false">IF(G4392="",0,G4392)</f>
        <v>0.2</v>
      </c>
      <c r="T4392" s="16" t="str">
        <f aca="false">IF(I4392="","Unknown",IF(I4392="upi","UPI",I4392))</f>
        <v>COD</v>
      </c>
      <c r="U4392" s="16" t="str">
        <f aca="false">IF(L4392="Yes","Y",IF(L4392="No","N",L4392))</f>
        <v>N</v>
      </c>
      <c r="V4392" s="19" t="n">
        <f aca="false">ROUND(R4392*Q4392*(1-S4392),2)</f>
        <v>648.8</v>
      </c>
      <c r="W4392" s="16" t="str">
        <f aca="false">_xlfn.XLOOKUP(D4392,products!$A$2:$A$61,products!$C$2:$C$61,"Not found")</f>
        <v>Home</v>
      </c>
    </row>
    <row r="4393" customFormat="false" ht="15" hidden="false" customHeight="false" outlineLevel="0" collapsed="false">
      <c r="A4393" s="16" t="s">
        <v>5801</v>
      </c>
      <c r="B4393" s="16" t="s">
        <v>5788</v>
      </c>
      <c r="C4393" s="16" t="s">
        <v>303</v>
      </c>
      <c r="D4393" s="16" t="s">
        <v>66</v>
      </c>
      <c r="E4393" s="16" t="n">
        <v>10</v>
      </c>
      <c r="F4393" s="16" t="n">
        <v>14999</v>
      </c>
      <c r="G4393" s="16" t="n">
        <v>0.1</v>
      </c>
      <c r="H4393" s="16" t="s">
        <v>81</v>
      </c>
      <c r="I4393" s="16" t="s">
        <v>40</v>
      </c>
      <c r="J4393" s="16" t="n">
        <v>5</v>
      </c>
      <c r="K4393" s="16" t="n">
        <v>4</v>
      </c>
      <c r="L4393" s="16" t="s">
        <v>41</v>
      </c>
      <c r="M4393" s="18" t="n">
        <f aca="false">IF(ISNUMBER(B4393),B4393,IF(MID(B4393,3,1)="-",DATE(VALUE(RIGHT(B4393,4)),VALUE(MID(B4393,4,2)),VALUE(LEFT(B4393,2))),DATE(VALUE(LEFT(B4393,4)),VALUE(MID(B4393,6,2)),VALUE(RIGHT(B4393,2)))))</f>
        <v>45985</v>
      </c>
      <c r="N4393" s="16" t="n">
        <f aca="false">MONTH(M4393)</f>
        <v>11</v>
      </c>
      <c r="O4393" s="16" t="str">
        <f aca="false">PROPER(TRIM(H4393))</f>
        <v>Hyderabad</v>
      </c>
      <c r="P4393" s="16" t="str">
        <f aca="false">IFERROR(VLOOKUP(O4393,city_map!$A$2:$B$6,2,FALSE()),O4393)</f>
        <v>Hyderabad</v>
      </c>
      <c r="Q4393" s="16" t="n">
        <f aca="false">IF(ISNUMBER(F4393),F4393,VALUE(SUBSTITUTE(SUBSTITUTE(F4393,"₹",""),",","")))</f>
        <v>14999</v>
      </c>
      <c r="R4393" s="16" t="n">
        <f aca="false">IF(E4393=99,1,E4393)</f>
        <v>10</v>
      </c>
      <c r="S4393" s="16" t="n">
        <f aca="false">IF(G4393="",0,G4393)</f>
        <v>0.1</v>
      </c>
      <c r="T4393" s="16" t="str">
        <f aca="false">IF(I4393="","Unknown",IF(I4393="upi","UPI",I4393))</f>
        <v>COD</v>
      </c>
      <c r="U4393" s="16" t="str">
        <f aca="false">IF(L4393="Yes","Y",IF(L4393="No","N",L4393))</f>
        <v>N</v>
      </c>
      <c r="V4393" s="19" t="n">
        <f aca="false">ROUND(R4393*Q4393*(1-S4393),2)</f>
        <v>134991</v>
      </c>
      <c r="W4393" s="16" t="str">
        <f aca="false">_xlfn.XLOOKUP(D4393,products!$A$2:$A$61,products!$C$2:$C$61,"Not found")</f>
        <v>Electronics</v>
      </c>
    </row>
    <row r="4394" customFormat="false" ht="15" hidden="false" customHeight="false" outlineLevel="0" collapsed="false">
      <c r="A4394" s="16" t="s">
        <v>5802</v>
      </c>
      <c r="B4394" s="16" t="s">
        <v>5788</v>
      </c>
      <c r="C4394" s="16" t="s">
        <v>572</v>
      </c>
      <c r="D4394" s="16" t="s">
        <v>232</v>
      </c>
      <c r="E4394" s="16" t="n">
        <v>2</v>
      </c>
      <c r="F4394" s="16" t="n">
        <v>2050</v>
      </c>
      <c r="G4394" s="16" t="n">
        <v>0.25</v>
      </c>
      <c r="H4394" s="16" t="s">
        <v>46</v>
      </c>
      <c r="I4394" s="16" t="s">
        <v>60</v>
      </c>
      <c r="J4394" s="16" t="n">
        <v>4</v>
      </c>
      <c r="K4394" s="16" t="n">
        <v>2</v>
      </c>
      <c r="L4394" s="16" t="s">
        <v>41</v>
      </c>
      <c r="M4394" s="18" t="n">
        <f aca="false">IF(ISNUMBER(B4394),B4394,IF(MID(B4394,3,1)="-",DATE(VALUE(RIGHT(B4394,4)),VALUE(MID(B4394,4,2)),VALUE(LEFT(B4394,2))),DATE(VALUE(LEFT(B4394,4)),VALUE(MID(B4394,6,2)),VALUE(RIGHT(B4394,2)))))</f>
        <v>45985</v>
      </c>
      <c r="N4394" s="16" t="n">
        <f aca="false">MONTH(M4394)</f>
        <v>11</v>
      </c>
      <c r="O4394" s="16" t="str">
        <f aca="false">PROPER(TRIM(H4394))</f>
        <v>Chennai</v>
      </c>
      <c r="P4394" s="16" t="str">
        <f aca="false">IFERROR(VLOOKUP(O4394,city_map!$A$2:$B$6,2,FALSE()),O4394)</f>
        <v>Chennai</v>
      </c>
      <c r="Q4394" s="16" t="n">
        <f aca="false">IF(ISNUMBER(F4394),F4394,VALUE(SUBSTITUTE(SUBSTITUTE(F4394,"₹",""),",","")))</f>
        <v>2050</v>
      </c>
      <c r="R4394" s="16" t="n">
        <f aca="false">IF(E4394=99,1,E4394)</f>
        <v>2</v>
      </c>
      <c r="S4394" s="16" t="n">
        <f aca="false">IF(G4394="",0,G4394)</f>
        <v>0.25</v>
      </c>
      <c r="T4394" s="16" t="str">
        <f aca="false">IF(I4394="","Unknown",IF(I4394="upi","UPI",I4394))</f>
        <v>UPI</v>
      </c>
      <c r="U4394" s="16" t="str">
        <f aca="false">IF(L4394="Yes","Y",IF(L4394="No","N",L4394))</f>
        <v>N</v>
      </c>
      <c r="V4394" s="19" t="n">
        <f aca="false">ROUND(R4394*Q4394*(1-S4394),2)</f>
        <v>3075</v>
      </c>
      <c r="W4394" s="16" t="str">
        <f aca="false">_xlfn.XLOOKUP(D4394,products!$A$2:$A$61,products!$C$2:$C$61,"Not found")</f>
        <v>Electronics</v>
      </c>
    </row>
    <row r="4395" customFormat="false" ht="15" hidden="false" customHeight="false" outlineLevel="0" collapsed="false">
      <c r="A4395" s="16" t="s">
        <v>5803</v>
      </c>
      <c r="B4395" s="16" t="s">
        <v>5788</v>
      </c>
      <c r="C4395" s="16" t="s">
        <v>1330</v>
      </c>
      <c r="D4395" s="16" t="s">
        <v>191</v>
      </c>
      <c r="E4395" s="16" t="n">
        <v>2</v>
      </c>
      <c r="F4395" s="16" t="n">
        <v>401</v>
      </c>
      <c r="G4395" s="16" t="n">
        <v>0.25</v>
      </c>
      <c r="H4395" s="16" t="s">
        <v>112</v>
      </c>
      <c r="I4395" s="16" t="s">
        <v>40</v>
      </c>
      <c r="J4395" s="16" t="n">
        <v>3</v>
      </c>
      <c r="K4395" s="16" t="n">
        <v>4</v>
      </c>
      <c r="L4395" s="16" t="s">
        <v>41</v>
      </c>
      <c r="M4395" s="18" t="n">
        <f aca="false">IF(ISNUMBER(B4395),B4395,IF(MID(B4395,3,1)="-",DATE(VALUE(RIGHT(B4395,4)),VALUE(MID(B4395,4,2)),VALUE(LEFT(B4395,2))),DATE(VALUE(LEFT(B4395,4)),VALUE(MID(B4395,6,2)),VALUE(RIGHT(B4395,2)))))</f>
        <v>45985</v>
      </c>
      <c r="N4395" s="16" t="n">
        <f aca="false">MONTH(M4395)</f>
        <v>11</v>
      </c>
      <c r="O4395" s="16" t="str">
        <f aca="false">PROPER(TRIM(H4395))</f>
        <v>Mumbai</v>
      </c>
      <c r="P4395" s="16" t="str">
        <f aca="false">IFERROR(VLOOKUP(O4395,city_map!$A$2:$B$6,2,FALSE()),O4395)</f>
        <v>Mumbai</v>
      </c>
      <c r="Q4395" s="16" t="n">
        <f aca="false">IF(ISNUMBER(F4395),F4395,VALUE(SUBSTITUTE(SUBSTITUTE(F4395,"₹",""),",","")))</f>
        <v>401</v>
      </c>
      <c r="R4395" s="16" t="n">
        <f aca="false">IF(E4395=99,1,E4395)</f>
        <v>2</v>
      </c>
      <c r="S4395" s="16" t="n">
        <f aca="false">IF(G4395="",0,G4395)</f>
        <v>0.25</v>
      </c>
      <c r="T4395" s="16" t="str">
        <f aca="false">IF(I4395="","Unknown",IF(I4395="upi","UPI",I4395))</f>
        <v>COD</v>
      </c>
      <c r="U4395" s="16" t="str">
        <f aca="false">IF(L4395="Yes","Y",IF(L4395="No","N",L4395))</f>
        <v>N</v>
      </c>
      <c r="V4395" s="19" t="n">
        <f aca="false">ROUND(R4395*Q4395*(1-S4395),2)</f>
        <v>601.5</v>
      </c>
      <c r="W4395" s="16" t="str">
        <f aca="false">_xlfn.XLOOKUP(D4395,products!$A$2:$A$61,products!$C$2:$C$61,"Not found")</f>
        <v>Electronics</v>
      </c>
    </row>
    <row r="4396" customFormat="false" ht="15" hidden="false" customHeight="false" outlineLevel="0" collapsed="false">
      <c r="A4396" s="16" t="s">
        <v>5804</v>
      </c>
      <c r="B4396" s="16" t="s">
        <v>5788</v>
      </c>
      <c r="C4396" s="16" t="s">
        <v>293</v>
      </c>
      <c r="D4396" s="16" t="s">
        <v>115</v>
      </c>
      <c r="E4396" s="16" t="n">
        <v>3</v>
      </c>
      <c r="F4396" s="16" t="n">
        <v>311</v>
      </c>
      <c r="G4396" s="16" t="n">
        <v>0.1</v>
      </c>
      <c r="H4396" s="16" t="s">
        <v>67</v>
      </c>
      <c r="I4396" s="16" t="s">
        <v>60</v>
      </c>
      <c r="J4396" s="16" t="n">
        <v>3</v>
      </c>
      <c r="K4396" s="16" t="n">
        <v>4</v>
      </c>
      <c r="L4396" s="16" t="s">
        <v>41</v>
      </c>
      <c r="M4396" s="18" t="n">
        <f aca="false">IF(ISNUMBER(B4396),B4396,IF(MID(B4396,3,1)="-",DATE(VALUE(RIGHT(B4396,4)),VALUE(MID(B4396,4,2)),VALUE(LEFT(B4396,2))),DATE(VALUE(LEFT(B4396,4)),VALUE(MID(B4396,6,2)),VALUE(RIGHT(B4396,2)))))</f>
        <v>45985</v>
      </c>
      <c r="N4396" s="16" t="n">
        <f aca="false">MONTH(M4396)</f>
        <v>11</v>
      </c>
      <c r="O4396" s="16" t="str">
        <f aca="false">PROPER(TRIM(H4396))</f>
        <v>Kolkata</v>
      </c>
      <c r="P4396" s="16" t="str">
        <f aca="false">IFERROR(VLOOKUP(O4396,city_map!$A$2:$B$6,2,FALSE()),O4396)</f>
        <v>Kolkata</v>
      </c>
      <c r="Q4396" s="16" t="n">
        <f aca="false">IF(ISNUMBER(F4396),F4396,VALUE(SUBSTITUTE(SUBSTITUTE(F4396,"₹",""),",","")))</f>
        <v>311</v>
      </c>
      <c r="R4396" s="16" t="n">
        <f aca="false">IF(E4396=99,1,E4396)</f>
        <v>3</v>
      </c>
      <c r="S4396" s="16" t="n">
        <f aca="false">IF(G4396="",0,G4396)</f>
        <v>0.1</v>
      </c>
      <c r="T4396" s="16" t="str">
        <f aca="false">IF(I4396="","Unknown",IF(I4396="upi","UPI",I4396))</f>
        <v>UPI</v>
      </c>
      <c r="U4396" s="16" t="str">
        <f aca="false">IF(L4396="Yes","Y",IF(L4396="No","N",L4396))</f>
        <v>N</v>
      </c>
      <c r="V4396" s="19" t="n">
        <f aca="false">ROUND(R4396*Q4396*(1-S4396),2)</f>
        <v>839.7</v>
      </c>
      <c r="W4396" s="16" t="str">
        <f aca="false">_xlfn.XLOOKUP(D4396,products!$A$2:$A$61,products!$C$2:$C$61,"Not found")</f>
        <v>Books</v>
      </c>
    </row>
    <row r="4397" customFormat="false" ht="15" hidden="false" customHeight="false" outlineLevel="0" collapsed="false">
      <c r="A4397" s="16" t="s">
        <v>5805</v>
      </c>
      <c r="B4397" s="16" t="s">
        <v>5806</v>
      </c>
      <c r="C4397" s="16" t="s">
        <v>1229</v>
      </c>
      <c r="D4397" s="16" t="s">
        <v>165</v>
      </c>
      <c r="E4397" s="16" t="n">
        <v>1</v>
      </c>
      <c r="F4397" s="16" t="n">
        <v>905</v>
      </c>
      <c r="G4397" s="16" t="n">
        <v>0.2</v>
      </c>
      <c r="H4397" s="16" t="s">
        <v>70</v>
      </c>
      <c r="I4397" s="16" t="s">
        <v>60</v>
      </c>
      <c r="J4397" s="16" t="n">
        <v>7</v>
      </c>
      <c r="K4397" s="16" t="n">
        <v>3</v>
      </c>
      <c r="L4397" s="16" t="s">
        <v>41</v>
      </c>
      <c r="M4397" s="18" t="n">
        <f aca="false">IF(ISNUMBER(B4397),B4397,IF(MID(B4397,3,1)="-",DATE(VALUE(RIGHT(B4397,4)),VALUE(MID(B4397,4,2)),VALUE(LEFT(B4397,2))),DATE(VALUE(LEFT(B4397,4)),VALUE(MID(B4397,6,2)),VALUE(RIGHT(B4397,2)))))</f>
        <v>45986</v>
      </c>
      <c r="N4397" s="16" t="n">
        <f aca="false">MONTH(M4397)</f>
        <v>11</v>
      </c>
      <c r="O4397" s="16" t="str">
        <f aca="false">PROPER(TRIM(H4397))</f>
        <v>Pune</v>
      </c>
      <c r="P4397" s="16" t="str">
        <f aca="false">IFERROR(VLOOKUP(O4397,city_map!$A$2:$B$6,2,FALSE()),O4397)</f>
        <v>Pune</v>
      </c>
      <c r="Q4397" s="16" t="n">
        <f aca="false">IF(ISNUMBER(F4397),F4397,VALUE(SUBSTITUTE(SUBSTITUTE(F4397,"₹",""),",","")))</f>
        <v>905</v>
      </c>
      <c r="R4397" s="16" t="n">
        <f aca="false">IF(E4397=99,1,E4397)</f>
        <v>1</v>
      </c>
      <c r="S4397" s="16" t="n">
        <f aca="false">IF(G4397="",0,G4397)</f>
        <v>0.2</v>
      </c>
      <c r="T4397" s="16" t="str">
        <f aca="false">IF(I4397="","Unknown",IF(I4397="upi","UPI",I4397))</f>
        <v>UPI</v>
      </c>
      <c r="U4397" s="16" t="str">
        <f aca="false">IF(L4397="Yes","Y",IF(L4397="No","N",L4397))</f>
        <v>N</v>
      </c>
      <c r="V4397" s="19" t="n">
        <f aca="false">ROUND(R4397*Q4397*(1-S4397),2)</f>
        <v>724</v>
      </c>
      <c r="W4397" s="16" t="str">
        <f aca="false">_xlfn.XLOOKUP(D4397,products!$A$2:$A$61,products!$C$2:$C$61,"Not found")</f>
        <v>Electronics</v>
      </c>
    </row>
    <row r="4398" customFormat="false" ht="15" hidden="false" customHeight="false" outlineLevel="0" collapsed="false">
      <c r="A4398" s="16" t="s">
        <v>5807</v>
      </c>
      <c r="B4398" s="16" t="s">
        <v>5806</v>
      </c>
      <c r="C4398" s="16" t="s">
        <v>3316</v>
      </c>
      <c r="D4398" s="16" t="s">
        <v>115</v>
      </c>
      <c r="E4398" s="16" t="n">
        <v>3</v>
      </c>
      <c r="F4398" s="16" t="n">
        <v>298</v>
      </c>
      <c r="G4398" s="16" t="n">
        <v>0.15</v>
      </c>
      <c r="H4398" s="16" t="s">
        <v>233</v>
      </c>
      <c r="I4398" s="16" t="s">
        <v>47</v>
      </c>
      <c r="J4398" s="16" t="n">
        <v>4</v>
      </c>
      <c r="K4398" s="16" t="n">
        <v>4</v>
      </c>
      <c r="L4398" s="16" t="s">
        <v>41</v>
      </c>
      <c r="M4398" s="18" t="n">
        <f aca="false">IF(ISNUMBER(B4398),B4398,IF(MID(B4398,3,1)="-",DATE(VALUE(RIGHT(B4398,4)),VALUE(MID(B4398,4,2)),VALUE(LEFT(B4398,2))),DATE(VALUE(LEFT(B4398,4)),VALUE(MID(B4398,6,2)),VALUE(RIGHT(B4398,2)))))</f>
        <v>45986</v>
      </c>
      <c r="N4398" s="16" t="n">
        <f aca="false">MONTH(M4398)</f>
        <v>11</v>
      </c>
      <c r="O4398" s="16" t="str">
        <f aca="false">PROPER(TRIM(H4398))</f>
        <v>Mumbai</v>
      </c>
      <c r="P4398" s="16" t="str">
        <f aca="false">IFERROR(VLOOKUP(O4398,city_map!$A$2:$B$6,2,FALSE()),O4398)</f>
        <v>Mumbai</v>
      </c>
      <c r="Q4398" s="16" t="n">
        <f aca="false">IF(ISNUMBER(F4398),F4398,VALUE(SUBSTITUTE(SUBSTITUTE(F4398,"₹",""),",","")))</f>
        <v>298</v>
      </c>
      <c r="R4398" s="16" t="n">
        <f aca="false">IF(E4398=99,1,E4398)</f>
        <v>3</v>
      </c>
      <c r="S4398" s="16" t="n">
        <f aca="false">IF(G4398="",0,G4398)</f>
        <v>0.15</v>
      </c>
      <c r="T4398" s="16" t="str">
        <f aca="false">IF(I4398="","Unknown",IF(I4398="upi","UPI",I4398))</f>
        <v>Debit Card</v>
      </c>
      <c r="U4398" s="16" t="str">
        <f aca="false">IF(L4398="Yes","Y",IF(L4398="No","N",L4398))</f>
        <v>N</v>
      </c>
      <c r="V4398" s="19" t="n">
        <f aca="false">ROUND(R4398*Q4398*(1-S4398),2)</f>
        <v>759.9</v>
      </c>
      <c r="W4398" s="16" t="str">
        <f aca="false">_xlfn.XLOOKUP(D4398,products!$A$2:$A$61,products!$C$2:$C$61,"Not found")</f>
        <v>Books</v>
      </c>
    </row>
    <row r="4399" customFormat="false" ht="15" hidden="false" customHeight="false" outlineLevel="0" collapsed="false">
      <c r="A4399" s="16" t="s">
        <v>5808</v>
      </c>
      <c r="B4399" s="16" t="s">
        <v>5806</v>
      </c>
      <c r="C4399" s="16" t="s">
        <v>1135</v>
      </c>
      <c r="D4399" s="16" t="s">
        <v>440</v>
      </c>
      <c r="E4399" s="16" t="n">
        <v>2</v>
      </c>
      <c r="F4399" s="16" t="n">
        <v>1458</v>
      </c>
      <c r="G4399" s="16" t="n">
        <v>0.3</v>
      </c>
      <c r="H4399" s="16" t="s">
        <v>161</v>
      </c>
      <c r="I4399" s="16" t="s">
        <v>60</v>
      </c>
      <c r="J4399" s="16" t="n">
        <v>6</v>
      </c>
      <c r="K4399" s="16" t="n">
        <v>4</v>
      </c>
      <c r="L4399" s="16" t="s">
        <v>41</v>
      </c>
      <c r="M4399" s="18" t="n">
        <f aca="false">IF(ISNUMBER(B4399),B4399,IF(MID(B4399,3,1)="-",DATE(VALUE(RIGHT(B4399,4)),VALUE(MID(B4399,4,2)),VALUE(LEFT(B4399,2))),DATE(VALUE(LEFT(B4399,4)),VALUE(MID(B4399,6,2)),VALUE(RIGHT(B4399,2)))))</f>
        <v>45986</v>
      </c>
      <c r="N4399" s="16" t="n">
        <f aca="false">MONTH(M4399)</f>
        <v>11</v>
      </c>
      <c r="O4399" s="16" t="str">
        <f aca="false">PROPER(TRIM(H4399))</f>
        <v>Hyderabad</v>
      </c>
      <c r="P4399" s="16" t="str">
        <f aca="false">IFERROR(VLOOKUP(O4399,city_map!$A$2:$B$6,2,FALSE()),O4399)</f>
        <v>Hyderabad</v>
      </c>
      <c r="Q4399" s="16" t="n">
        <f aca="false">IF(ISNUMBER(F4399),F4399,VALUE(SUBSTITUTE(SUBSTITUTE(F4399,"₹",""),",","")))</f>
        <v>1458</v>
      </c>
      <c r="R4399" s="16" t="n">
        <f aca="false">IF(E4399=99,1,E4399)</f>
        <v>2</v>
      </c>
      <c r="S4399" s="16" t="n">
        <f aca="false">IF(G4399="",0,G4399)</f>
        <v>0.3</v>
      </c>
      <c r="T4399" s="16" t="str">
        <f aca="false">IF(I4399="","Unknown",IF(I4399="upi","UPI",I4399))</f>
        <v>UPI</v>
      </c>
      <c r="U4399" s="16" t="str">
        <f aca="false">IF(L4399="Yes","Y",IF(L4399="No","N",L4399))</f>
        <v>N</v>
      </c>
      <c r="V4399" s="19" t="n">
        <f aca="false">ROUND(R4399*Q4399*(1-S4399),2)</f>
        <v>2041.2</v>
      </c>
      <c r="W4399" s="16" t="str">
        <f aca="false">_xlfn.XLOOKUP(D4399,products!$A$2:$A$61,products!$C$2:$C$61,"Not found")</f>
        <v>Home</v>
      </c>
    </row>
    <row r="4400" customFormat="false" ht="15" hidden="false" customHeight="false" outlineLevel="0" collapsed="false">
      <c r="A4400" s="16" t="s">
        <v>5809</v>
      </c>
      <c r="B4400" s="16" t="s">
        <v>5806</v>
      </c>
      <c r="C4400" s="16" t="s">
        <v>62</v>
      </c>
      <c r="D4400" s="16" t="s">
        <v>165</v>
      </c>
      <c r="E4400" s="16" t="n">
        <v>3</v>
      </c>
      <c r="F4400" s="16" t="n">
        <v>921</v>
      </c>
      <c r="G4400" s="16" t="n">
        <v>0.2</v>
      </c>
      <c r="H4400" s="16" t="s">
        <v>797</v>
      </c>
      <c r="I4400" s="16" t="s">
        <v>100</v>
      </c>
      <c r="J4400" s="16" t="n">
        <v>4</v>
      </c>
      <c r="K4400" s="16" t="n">
        <v>4</v>
      </c>
      <c r="L4400" s="16" t="s">
        <v>41</v>
      </c>
      <c r="M4400" s="18" t="n">
        <f aca="false">IF(ISNUMBER(B4400),B4400,IF(MID(B4400,3,1)="-",DATE(VALUE(RIGHT(B4400,4)),VALUE(MID(B4400,4,2)),VALUE(LEFT(B4400,2))),DATE(VALUE(LEFT(B4400,4)),VALUE(MID(B4400,6,2)),VALUE(RIGHT(B4400,2)))))</f>
        <v>45986</v>
      </c>
      <c r="N4400" s="16" t="n">
        <f aca="false">MONTH(M4400)</f>
        <v>11</v>
      </c>
      <c r="O4400" s="16" t="str">
        <f aca="false">PROPER(TRIM(H4400))</f>
        <v>New Delhi</v>
      </c>
      <c r="P4400" s="16" t="str">
        <f aca="false">IFERROR(VLOOKUP(O4400,city_map!$A$2:$B$6,2,FALSE()),O4400)</f>
        <v>Delhi</v>
      </c>
      <c r="Q4400" s="16" t="n">
        <f aca="false">IF(ISNUMBER(F4400),F4400,VALUE(SUBSTITUTE(SUBSTITUTE(F4400,"₹",""),",","")))</f>
        <v>921</v>
      </c>
      <c r="R4400" s="16" t="n">
        <f aca="false">IF(E4400=99,1,E4400)</f>
        <v>3</v>
      </c>
      <c r="S4400" s="16" t="n">
        <f aca="false">IF(G4400="",0,G4400)</f>
        <v>0.2</v>
      </c>
      <c r="T4400" s="16" t="str">
        <f aca="false">IF(I4400="","Unknown",IF(I4400="upi","UPI",I4400))</f>
        <v>Net Banking</v>
      </c>
      <c r="U4400" s="16" t="str">
        <f aca="false">IF(L4400="Yes","Y",IF(L4400="No","N",L4400))</f>
        <v>N</v>
      </c>
      <c r="V4400" s="19" t="n">
        <f aca="false">ROUND(R4400*Q4400*(1-S4400),2)</f>
        <v>2210.4</v>
      </c>
      <c r="W4400" s="16" t="str">
        <f aca="false">_xlfn.XLOOKUP(D4400,products!$A$2:$A$61,products!$C$2:$C$61,"Not found")</f>
        <v>Electronics</v>
      </c>
    </row>
    <row r="4401" customFormat="false" ht="15" hidden="false" customHeight="false" outlineLevel="0" collapsed="false">
      <c r="A4401" s="16" t="s">
        <v>5810</v>
      </c>
      <c r="B4401" s="16" t="s">
        <v>5806</v>
      </c>
      <c r="C4401" s="16" t="s">
        <v>3065</v>
      </c>
      <c r="D4401" s="16" t="s">
        <v>63</v>
      </c>
      <c r="E4401" s="16" t="n">
        <v>1</v>
      </c>
      <c r="F4401" s="16" t="n">
        <v>1515</v>
      </c>
      <c r="G4401" s="16" t="n">
        <v>0.1</v>
      </c>
      <c r="H4401" s="16" t="s">
        <v>236</v>
      </c>
      <c r="I4401" s="16" t="s">
        <v>71</v>
      </c>
      <c r="J4401" s="16" t="n">
        <v>6</v>
      </c>
      <c r="K4401" s="16" t="n">
        <v>4</v>
      </c>
      <c r="L4401" s="16" t="s">
        <v>41</v>
      </c>
      <c r="M4401" s="18" t="n">
        <f aca="false">IF(ISNUMBER(B4401),B4401,IF(MID(B4401,3,1)="-",DATE(VALUE(RIGHT(B4401,4)),VALUE(MID(B4401,4,2)),VALUE(LEFT(B4401,2))),DATE(VALUE(LEFT(B4401,4)),VALUE(MID(B4401,6,2)),VALUE(RIGHT(B4401,2)))))</f>
        <v>45986</v>
      </c>
      <c r="N4401" s="16" t="n">
        <f aca="false">MONTH(M4401)</f>
        <v>11</v>
      </c>
      <c r="O4401" s="16" t="str">
        <f aca="false">PROPER(TRIM(H4401))</f>
        <v>Pune</v>
      </c>
      <c r="P4401" s="16" t="str">
        <f aca="false">IFERROR(VLOOKUP(O4401,city_map!$A$2:$B$6,2,FALSE()),O4401)</f>
        <v>Pune</v>
      </c>
      <c r="Q4401" s="16" t="n">
        <f aca="false">IF(ISNUMBER(F4401),F4401,VALUE(SUBSTITUTE(SUBSTITUTE(F4401,"₹",""),",","")))</f>
        <v>1515</v>
      </c>
      <c r="R4401" s="16" t="n">
        <f aca="false">IF(E4401=99,1,E4401)</f>
        <v>1</v>
      </c>
      <c r="S4401" s="16" t="n">
        <f aca="false">IF(G4401="",0,G4401)</f>
        <v>0.1</v>
      </c>
      <c r="T4401" s="16" t="str">
        <f aca="false">IF(I4401="","Unknown",IF(I4401="upi","UPI",I4401))</f>
        <v>Credit Card</v>
      </c>
      <c r="U4401" s="16" t="str">
        <f aca="false">IF(L4401="Yes","Y",IF(L4401="No","N",L4401))</f>
        <v>N</v>
      </c>
      <c r="V4401" s="19" t="n">
        <f aca="false">ROUND(R4401*Q4401*(1-S4401),2)</f>
        <v>1363.5</v>
      </c>
      <c r="W4401" s="16" t="str">
        <f aca="false">_xlfn.XLOOKUP(D4401,products!$A$2:$A$61,products!$C$2:$C$61,"Not found")</f>
        <v>Fashion</v>
      </c>
    </row>
    <row r="4402" customFormat="false" ht="15" hidden="false" customHeight="false" outlineLevel="0" collapsed="false">
      <c r="A4402" s="16" t="s">
        <v>5811</v>
      </c>
      <c r="B4402" s="16" t="s">
        <v>5806</v>
      </c>
      <c r="C4402" s="16" t="s">
        <v>3377</v>
      </c>
      <c r="D4402" s="16" t="s">
        <v>393</v>
      </c>
      <c r="E4402" s="16" t="n">
        <v>1</v>
      </c>
      <c r="F4402" s="16" t="n">
        <v>516</v>
      </c>
      <c r="G4402" s="16" t="n">
        <v>0.15</v>
      </c>
      <c r="H4402" s="16" t="s">
        <v>208</v>
      </c>
      <c r="I4402" s="16" t="s">
        <v>60</v>
      </c>
      <c r="J4402" s="16" t="n">
        <v>5</v>
      </c>
      <c r="K4402" s="16" t="n">
        <v>4</v>
      </c>
      <c r="L4402" s="16" t="s">
        <v>41</v>
      </c>
      <c r="M4402" s="18" t="n">
        <f aca="false">IF(ISNUMBER(B4402),B4402,IF(MID(B4402,3,1)="-",DATE(VALUE(RIGHT(B4402,4)),VALUE(MID(B4402,4,2)),VALUE(LEFT(B4402,2))),DATE(VALUE(LEFT(B4402,4)),VALUE(MID(B4402,6,2)),VALUE(RIGHT(B4402,2)))))</f>
        <v>45986</v>
      </c>
      <c r="N4402" s="16" t="n">
        <f aca="false">MONTH(M4402)</f>
        <v>11</v>
      </c>
      <c r="O4402" s="16" t="str">
        <f aca="false">PROPER(TRIM(H4402))</f>
        <v>Jaipur</v>
      </c>
      <c r="P4402" s="16" t="str">
        <f aca="false">IFERROR(VLOOKUP(O4402,city_map!$A$2:$B$6,2,FALSE()),O4402)</f>
        <v>Jaipur</v>
      </c>
      <c r="Q4402" s="16" t="n">
        <f aca="false">IF(ISNUMBER(F4402),F4402,VALUE(SUBSTITUTE(SUBSTITUTE(F4402,"₹",""),",","")))</f>
        <v>516</v>
      </c>
      <c r="R4402" s="16" t="n">
        <f aca="false">IF(E4402=99,1,E4402)</f>
        <v>1</v>
      </c>
      <c r="S4402" s="16" t="n">
        <f aca="false">IF(G4402="",0,G4402)</f>
        <v>0.15</v>
      </c>
      <c r="T4402" s="16" t="str">
        <f aca="false">IF(I4402="","Unknown",IF(I4402="upi","UPI",I4402))</f>
        <v>UPI</v>
      </c>
      <c r="U4402" s="16" t="str">
        <f aca="false">IF(L4402="Yes","Y",IF(L4402="No","N",L4402))</f>
        <v>N</v>
      </c>
      <c r="V4402" s="19" t="n">
        <f aca="false">ROUND(R4402*Q4402*(1-S4402),2)</f>
        <v>438.6</v>
      </c>
      <c r="W4402" s="16" t="str">
        <f aca="false">_xlfn.XLOOKUP(D4402,products!$A$2:$A$61,products!$C$2:$C$61,"Not found")</f>
        <v>Fashion</v>
      </c>
    </row>
    <row r="4403" customFormat="false" ht="15" hidden="false" customHeight="false" outlineLevel="0" collapsed="false">
      <c r="A4403" s="16" t="s">
        <v>5812</v>
      </c>
      <c r="B4403" s="16" t="s">
        <v>5806</v>
      </c>
      <c r="C4403" s="16" t="s">
        <v>1342</v>
      </c>
      <c r="D4403" s="16" t="s">
        <v>99</v>
      </c>
      <c r="E4403" s="16" t="n">
        <v>2</v>
      </c>
      <c r="F4403" s="16" t="n">
        <v>667</v>
      </c>
      <c r="G4403" s="16" t="n">
        <v>0.4</v>
      </c>
      <c r="H4403" s="16" t="s">
        <v>39</v>
      </c>
      <c r="I4403" s="16" t="s">
        <v>71</v>
      </c>
      <c r="J4403" s="16" t="n">
        <v>5</v>
      </c>
      <c r="K4403" s="16" t="n">
        <v>4</v>
      </c>
      <c r="L4403" s="16" t="s">
        <v>41</v>
      </c>
      <c r="M4403" s="18" t="n">
        <f aca="false">IF(ISNUMBER(B4403),B4403,IF(MID(B4403,3,1)="-",DATE(VALUE(RIGHT(B4403,4)),VALUE(MID(B4403,4,2)),VALUE(LEFT(B4403,2))),DATE(VALUE(LEFT(B4403,4)),VALUE(MID(B4403,6,2)),VALUE(RIGHT(B4403,2)))))</f>
        <v>45986</v>
      </c>
      <c r="N4403" s="16" t="n">
        <f aca="false">MONTH(M4403)</f>
        <v>11</v>
      </c>
      <c r="O4403" s="16" t="str">
        <f aca="false">PROPER(TRIM(H4403))</f>
        <v>Delhi</v>
      </c>
      <c r="P4403" s="16" t="str">
        <f aca="false">IFERROR(VLOOKUP(O4403,city_map!$A$2:$B$6,2,FALSE()),O4403)</f>
        <v>Delhi</v>
      </c>
      <c r="Q4403" s="16" t="n">
        <f aca="false">IF(ISNUMBER(F4403),F4403,VALUE(SUBSTITUTE(SUBSTITUTE(F4403,"₹",""),",","")))</f>
        <v>667</v>
      </c>
      <c r="R4403" s="16" t="n">
        <f aca="false">IF(E4403=99,1,E4403)</f>
        <v>2</v>
      </c>
      <c r="S4403" s="16" t="n">
        <f aca="false">IF(G4403="",0,G4403)</f>
        <v>0.4</v>
      </c>
      <c r="T4403" s="16" t="str">
        <f aca="false">IF(I4403="","Unknown",IF(I4403="upi","UPI",I4403))</f>
        <v>Credit Card</v>
      </c>
      <c r="U4403" s="16" t="str">
        <f aca="false">IF(L4403="Yes","Y",IF(L4403="No","N",L4403))</f>
        <v>N</v>
      </c>
      <c r="V4403" s="19" t="n">
        <f aca="false">ROUND(R4403*Q4403*(1-S4403),2)</f>
        <v>800.4</v>
      </c>
      <c r="W4403" s="16" t="str">
        <f aca="false">_xlfn.XLOOKUP(D4403,products!$A$2:$A$61,products!$C$2:$C$61,"Not found")</f>
        <v>Fashion</v>
      </c>
    </row>
    <row r="4404" customFormat="false" ht="15" hidden="false" customHeight="false" outlineLevel="0" collapsed="false">
      <c r="A4404" s="16" t="s">
        <v>5813</v>
      </c>
      <c r="B4404" s="16" t="s">
        <v>5806</v>
      </c>
      <c r="C4404" s="16" t="s">
        <v>1666</v>
      </c>
      <c r="D4404" s="16" t="s">
        <v>451</v>
      </c>
      <c r="E4404" s="16" t="n">
        <v>2</v>
      </c>
      <c r="F4404" s="16" t="n">
        <v>1306</v>
      </c>
      <c r="G4404" s="16" t="n">
        <v>0.15</v>
      </c>
      <c r="H4404" s="16" t="s">
        <v>46</v>
      </c>
      <c r="I4404" s="16" t="s">
        <v>60</v>
      </c>
      <c r="J4404" s="16" t="n">
        <v>6</v>
      </c>
      <c r="K4404" s="16" t="n">
        <v>4</v>
      </c>
      <c r="L4404" s="16" t="s">
        <v>41</v>
      </c>
      <c r="M4404" s="18" t="n">
        <f aca="false">IF(ISNUMBER(B4404),B4404,IF(MID(B4404,3,1)="-",DATE(VALUE(RIGHT(B4404,4)),VALUE(MID(B4404,4,2)),VALUE(LEFT(B4404,2))),DATE(VALUE(LEFT(B4404,4)),VALUE(MID(B4404,6,2)),VALUE(RIGHT(B4404,2)))))</f>
        <v>45986</v>
      </c>
      <c r="N4404" s="16" t="n">
        <f aca="false">MONTH(M4404)</f>
        <v>11</v>
      </c>
      <c r="O4404" s="16" t="str">
        <f aca="false">PROPER(TRIM(H4404))</f>
        <v>Chennai</v>
      </c>
      <c r="P4404" s="16" t="str">
        <f aca="false">IFERROR(VLOOKUP(O4404,city_map!$A$2:$B$6,2,FALSE()),O4404)</f>
        <v>Chennai</v>
      </c>
      <c r="Q4404" s="16" t="n">
        <f aca="false">IF(ISNUMBER(F4404),F4404,VALUE(SUBSTITUTE(SUBSTITUTE(F4404,"₹",""),",","")))</f>
        <v>1306</v>
      </c>
      <c r="R4404" s="16" t="n">
        <f aca="false">IF(E4404=99,1,E4404)</f>
        <v>2</v>
      </c>
      <c r="S4404" s="16" t="n">
        <f aca="false">IF(G4404="",0,G4404)</f>
        <v>0.15</v>
      </c>
      <c r="T4404" s="16" t="str">
        <f aca="false">IF(I4404="","Unknown",IF(I4404="upi","UPI",I4404))</f>
        <v>UPI</v>
      </c>
      <c r="U4404" s="16" t="str">
        <f aca="false">IF(L4404="Yes","Y",IF(L4404="No","N",L4404))</f>
        <v>N</v>
      </c>
      <c r="V4404" s="19" t="n">
        <f aca="false">ROUND(R4404*Q4404*(1-S4404),2)</f>
        <v>2220.2</v>
      </c>
      <c r="W4404" s="16" t="str">
        <f aca="false">_xlfn.XLOOKUP(D4404,products!$A$2:$A$61,products!$C$2:$C$61,"Not found")</f>
        <v>Beauty</v>
      </c>
    </row>
    <row r="4405" customFormat="false" ht="15" hidden="false" customHeight="false" outlineLevel="0" collapsed="false">
      <c r="A4405" s="16" t="s">
        <v>5814</v>
      </c>
      <c r="B4405" s="16" t="s">
        <v>5806</v>
      </c>
      <c r="C4405" s="16" t="s">
        <v>1399</v>
      </c>
      <c r="D4405" s="16" t="s">
        <v>165</v>
      </c>
      <c r="E4405" s="16" t="n">
        <v>5</v>
      </c>
      <c r="F4405" s="16" t="s">
        <v>5815</v>
      </c>
      <c r="G4405" s="16" t="n">
        <v>0.25</v>
      </c>
      <c r="H4405" s="16" t="s">
        <v>281</v>
      </c>
      <c r="I4405" s="16" t="s">
        <v>60</v>
      </c>
      <c r="J4405" s="16" t="n">
        <v>3</v>
      </c>
      <c r="K4405" s="16"/>
      <c r="L4405" s="16" t="s">
        <v>41</v>
      </c>
      <c r="M4405" s="18" t="n">
        <f aca="false">IF(ISNUMBER(B4405),B4405,IF(MID(B4405,3,1)="-",DATE(VALUE(RIGHT(B4405,4)),VALUE(MID(B4405,4,2)),VALUE(LEFT(B4405,2))),DATE(VALUE(LEFT(B4405,4)),VALUE(MID(B4405,6,2)),VALUE(RIGHT(B4405,2)))))</f>
        <v>45986</v>
      </c>
      <c r="N4405" s="16" t="n">
        <f aca="false">MONTH(M4405)</f>
        <v>11</v>
      </c>
      <c r="O4405" s="16" t="str">
        <f aca="false">PROPER(TRIM(H4405))</f>
        <v>Bengaluru</v>
      </c>
      <c r="P4405" s="16" t="str">
        <f aca="false">IFERROR(VLOOKUP(O4405,city_map!$A$2:$B$6,2,FALSE()),O4405)</f>
        <v>Bengaluru</v>
      </c>
      <c r="Q4405" s="16" t="n">
        <f aca="false">IF(ISNUMBER(F4405),F4405,VALUE(SUBSTITUTE(SUBSTITUTE(F4405,"₹",""),",","")))</f>
        <v>864</v>
      </c>
      <c r="R4405" s="16" t="n">
        <f aca="false">IF(E4405=99,1,E4405)</f>
        <v>5</v>
      </c>
      <c r="S4405" s="16" t="n">
        <f aca="false">IF(G4405="",0,G4405)</f>
        <v>0.25</v>
      </c>
      <c r="T4405" s="16" t="str">
        <f aca="false">IF(I4405="","Unknown",IF(I4405="upi","UPI",I4405))</f>
        <v>UPI</v>
      </c>
      <c r="U4405" s="16" t="str">
        <f aca="false">IF(L4405="Yes","Y",IF(L4405="No","N",L4405))</f>
        <v>N</v>
      </c>
      <c r="V4405" s="19" t="n">
        <f aca="false">ROUND(R4405*Q4405*(1-S4405),2)</f>
        <v>3240</v>
      </c>
      <c r="W4405" s="16" t="str">
        <f aca="false">_xlfn.XLOOKUP(D4405,products!$A$2:$A$61,products!$C$2:$C$61,"Not found")</f>
        <v>Electronics</v>
      </c>
    </row>
    <row r="4406" customFormat="false" ht="15" hidden="false" customHeight="false" outlineLevel="0" collapsed="false">
      <c r="A4406" s="16" t="s">
        <v>5816</v>
      </c>
      <c r="B4406" s="16" t="s">
        <v>5806</v>
      </c>
      <c r="C4406" s="16" t="s">
        <v>1434</v>
      </c>
      <c r="D4406" s="16" t="s">
        <v>133</v>
      </c>
      <c r="E4406" s="16" t="n">
        <v>1</v>
      </c>
      <c r="F4406" s="16" t="n">
        <v>579</v>
      </c>
      <c r="G4406" s="16" t="n">
        <v>0.2</v>
      </c>
      <c r="H4406" s="16" t="s">
        <v>81</v>
      </c>
      <c r="I4406" s="16" t="s">
        <v>60</v>
      </c>
      <c r="J4406" s="16" t="n">
        <v>4</v>
      </c>
      <c r="K4406" s="16" t="n">
        <v>5</v>
      </c>
      <c r="L4406" s="16" t="s">
        <v>174</v>
      </c>
      <c r="M4406" s="18" t="n">
        <f aca="false">IF(ISNUMBER(B4406),B4406,IF(MID(B4406,3,1)="-",DATE(VALUE(RIGHT(B4406,4)),VALUE(MID(B4406,4,2)),VALUE(LEFT(B4406,2))),DATE(VALUE(LEFT(B4406,4)),VALUE(MID(B4406,6,2)),VALUE(RIGHT(B4406,2)))))</f>
        <v>45986</v>
      </c>
      <c r="N4406" s="16" t="n">
        <f aca="false">MONTH(M4406)</f>
        <v>11</v>
      </c>
      <c r="O4406" s="16" t="str">
        <f aca="false">PROPER(TRIM(H4406))</f>
        <v>Hyderabad</v>
      </c>
      <c r="P4406" s="16" t="str">
        <f aca="false">IFERROR(VLOOKUP(O4406,city_map!$A$2:$B$6,2,FALSE()),O4406)</f>
        <v>Hyderabad</v>
      </c>
      <c r="Q4406" s="16" t="n">
        <f aca="false">IF(ISNUMBER(F4406),F4406,VALUE(SUBSTITUTE(SUBSTITUTE(F4406,"₹",""),",","")))</f>
        <v>579</v>
      </c>
      <c r="R4406" s="16" t="n">
        <f aca="false">IF(E4406=99,1,E4406)</f>
        <v>1</v>
      </c>
      <c r="S4406" s="16" t="n">
        <f aca="false">IF(G4406="",0,G4406)</f>
        <v>0.2</v>
      </c>
      <c r="T4406" s="16" t="str">
        <f aca="false">IF(I4406="","Unknown",IF(I4406="upi","UPI",I4406))</f>
        <v>UPI</v>
      </c>
      <c r="U4406" s="16" t="str">
        <f aca="false">IF(L4406="Yes","Y",IF(L4406="No","N",L4406))</f>
        <v>N</v>
      </c>
      <c r="V4406" s="19" t="n">
        <f aca="false">ROUND(R4406*Q4406*(1-S4406),2)</f>
        <v>463.2</v>
      </c>
      <c r="W4406" s="16" t="str">
        <f aca="false">_xlfn.XLOOKUP(D4406,products!$A$2:$A$61,products!$C$2:$C$61,"Not found")</f>
        <v>Books</v>
      </c>
    </row>
    <row r="4407" customFormat="false" ht="15" hidden="false" customHeight="false" outlineLevel="0" collapsed="false">
      <c r="A4407" s="16" t="s">
        <v>5817</v>
      </c>
      <c r="B4407" s="16" t="s">
        <v>5806</v>
      </c>
      <c r="C4407" s="16" t="s">
        <v>466</v>
      </c>
      <c r="D4407" s="16" t="s">
        <v>55</v>
      </c>
      <c r="E4407" s="16" t="n">
        <v>1</v>
      </c>
      <c r="F4407" s="16" t="n">
        <v>1955</v>
      </c>
      <c r="G4407" s="16" t="n">
        <v>0.1</v>
      </c>
      <c r="H4407" s="16" t="s">
        <v>208</v>
      </c>
      <c r="I4407" s="16"/>
      <c r="J4407" s="16" t="n">
        <v>8</v>
      </c>
      <c r="K4407" s="16" t="n">
        <v>1</v>
      </c>
      <c r="L4407" s="16" t="s">
        <v>57</v>
      </c>
      <c r="M4407" s="18" t="n">
        <f aca="false">IF(ISNUMBER(B4407),B4407,IF(MID(B4407,3,1)="-",DATE(VALUE(RIGHT(B4407,4)),VALUE(MID(B4407,4,2)),VALUE(LEFT(B4407,2))),DATE(VALUE(LEFT(B4407,4)),VALUE(MID(B4407,6,2)),VALUE(RIGHT(B4407,2)))))</f>
        <v>45986</v>
      </c>
      <c r="N4407" s="16" t="n">
        <f aca="false">MONTH(M4407)</f>
        <v>11</v>
      </c>
      <c r="O4407" s="16" t="str">
        <f aca="false">PROPER(TRIM(H4407))</f>
        <v>Jaipur</v>
      </c>
      <c r="P4407" s="16" t="str">
        <f aca="false">IFERROR(VLOOKUP(O4407,city_map!$A$2:$B$6,2,FALSE()),O4407)</f>
        <v>Jaipur</v>
      </c>
      <c r="Q4407" s="16" t="n">
        <f aca="false">IF(ISNUMBER(F4407),F4407,VALUE(SUBSTITUTE(SUBSTITUTE(F4407,"₹",""),",","")))</f>
        <v>1955</v>
      </c>
      <c r="R4407" s="16" t="n">
        <f aca="false">IF(E4407=99,1,E4407)</f>
        <v>1</v>
      </c>
      <c r="S4407" s="16" t="n">
        <f aca="false">IF(G4407="",0,G4407)</f>
        <v>0.1</v>
      </c>
      <c r="T4407" s="16" t="str">
        <f aca="false">IF(I4407="","Unknown",IF(I4407="upi","UPI",I4407))</f>
        <v>Unknown</v>
      </c>
      <c r="U4407" s="16" t="str">
        <f aca="false">IF(L4407="Yes","Y",IF(L4407="No","N",L4407))</f>
        <v>Y</v>
      </c>
      <c r="V4407" s="19" t="n">
        <f aca="false">ROUND(R4407*Q4407*(1-S4407),2)</f>
        <v>1759.5</v>
      </c>
      <c r="W4407" s="16" t="str">
        <f aca="false">_xlfn.XLOOKUP(D4407,products!$A$2:$A$61,products!$C$2:$C$61,"Not found")</f>
        <v>Home</v>
      </c>
    </row>
    <row r="4408" customFormat="false" ht="15" hidden="false" customHeight="false" outlineLevel="0" collapsed="false">
      <c r="A4408" s="16" t="s">
        <v>5818</v>
      </c>
      <c r="B4408" s="16" t="s">
        <v>5806</v>
      </c>
      <c r="C4408" s="16" t="s">
        <v>915</v>
      </c>
      <c r="D4408" s="16" t="s">
        <v>179</v>
      </c>
      <c r="E4408" s="16" t="n">
        <v>1</v>
      </c>
      <c r="F4408" s="16" t="n">
        <v>2593</v>
      </c>
      <c r="G4408" s="16" t="n">
        <v>0.15</v>
      </c>
      <c r="H4408" s="16" t="s">
        <v>81</v>
      </c>
      <c r="I4408" s="16" t="s">
        <v>60</v>
      </c>
      <c r="J4408" s="16" t="n">
        <v>7</v>
      </c>
      <c r="K4408" s="16" t="n">
        <v>4</v>
      </c>
      <c r="L4408" s="16" t="s">
        <v>41</v>
      </c>
      <c r="M4408" s="18" t="n">
        <f aca="false">IF(ISNUMBER(B4408),B4408,IF(MID(B4408,3,1)="-",DATE(VALUE(RIGHT(B4408,4)),VALUE(MID(B4408,4,2)),VALUE(LEFT(B4408,2))),DATE(VALUE(LEFT(B4408,4)),VALUE(MID(B4408,6,2)),VALUE(RIGHT(B4408,2)))))</f>
        <v>45986</v>
      </c>
      <c r="N4408" s="16" t="n">
        <f aca="false">MONTH(M4408)</f>
        <v>11</v>
      </c>
      <c r="O4408" s="16" t="str">
        <f aca="false">PROPER(TRIM(H4408))</f>
        <v>Hyderabad</v>
      </c>
      <c r="P4408" s="16" t="str">
        <f aca="false">IFERROR(VLOOKUP(O4408,city_map!$A$2:$B$6,2,FALSE()),O4408)</f>
        <v>Hyderabad</v>
      </c>
      <c r="Q4408" s="16" t="n">
        <f aca="false">IF(ISNUMBER(F4408),F4408,VALUE(SUBSTITUTE(SUBSTITUTE(F4408,"₹",""),",","")))</f>
        <v>2593</v>
      </c>
      <c r="R4408" s="16" t="n">
        <f aca="false">IF(E4408=99,1,E4408)</f>
        <v>1</v>
      </c>
      <c r="S4408" s="16" t="n">
        <f aca="false">IF(G4408="",0,G4408)</f>
        <v>0.15</v>
      </c>
      <c r="T4408" s="16" t="str">
        <f aca="false">IF(I4408="","Unknown",IF(I4408="upi","UPI",I4408))</f>
        <v>UPI</v>
      </c>
      <c r="U4408" s="16" t="str">
        <f aca="false">IF(L4408="Yes","Y",IF(L4408="No","N",L4408))</f>
        <v>N</v>
      </c>
      <c r="V4408" s="19" t="n">
        <f aca="false">ROUND(R4408*Q4408*(1-S4408),2)</f>
        <v>2204.05</v>
      </c>
      <c r="W4408" s="16" t="str">
        <f aca="false">_xlfn.XLOOKUP(D4408,products!$A$2:$A$61,products!$C$2:$C$61,"Not found")</f>
        <v>Electronics</v>
      </c>
    </row>
    <row r="4409" customFormat="false" ht="15" hidden="false" customHeight="false" outlineLevel="0" collapsed="false">
      <c r="A4409" s="16" t="s">
        <v>5819</v>
      </c>
      <c r="B4409" s="16" t="s">
        <v>5806</v>
      </c>
      <c r="C4409" s="16" t="s">
        <v>1457</v>
      </c>
      <c r="D4409" s="16" t="s">
        <v>95</v>
      </c>
      <c r="E4409" s="16" t="n">
        <v>2</v>
      </c>
      <c r="F4409" s="16" t="n">
        <v>1573</v>
      </c>
      <c r="G4409" s="16" t="n">
        <v>0.1</v>
      </c>
      <c r="H4409" s="16" t="s">
        <v>477</v>
      </c>
      <c r="I4409" s="16" t="s">
        <v>60</v>
      </c>
      <c r="J4409" s="16" t="n">
        <v>6</v>
      </c>
      <c r="K4409" s="16" t="n">
        <v>5</v>
      </c>
      <c r="L4409" s="16" t="s">
        <v>41</v>
      </c>
      <c r="M4409" s="18" t="n">
        <f aca="false">IF(ISNUMBER(B4409),B4409,IF(MID(B4409,3,1)="-",DATE(VALUE(RIGHT(B4409,4)),VALUE(MID(B4409,4,2)),VALUE(LEFT(B4409,2))),DATE(VALUE(LEFT(B4409,4)),VALUE(MID(B4409,6,2)),VALUE(RIGHT(B4409,2)))))</f>
        <v>45986</v>
      </c>
      <c r="N4409" s="16" t="n">
        <f aca="false">MONTH(M4409)</f>
        <v>11</v>
      </c>
      <c r="O4409" s="16" t="str">
        <f aca="false">PROPER(TRIM(H4409))</f>
        <v>Delhi</v>
      </c>
      <c r="P4409" s="16" t="str">
        <f aca="false">IFERROR(VLOOKUP(O4409,city_map!$A$2:$B$6,2,FALSE()),O4409)</f>
        <v>Delhi</v>
      </c>
      <c r="Q4409" s="16" t="n">
        <f aca="false">IF(ISNUMBER(F4409),F4409,VALUE(SUBSTITUTE(SUBSTITUTE(F4409,"₹",""),",","")))</f>
        <v>1573</v>
      </c>
      <c r="R4409" s="16" t="n">
        <f aca="false">IF(E4409=99,1,E4409)</f>
        <v>2</v>
      </c>
      <c r="S4409" s="16" t="n">
        <f aca="false">IF(G4409="",0,G4409)</f>
        <v>0.1</v>
      </c>
      <c r="T4409" s="16" t="str">
        <f aca="false">IF(I4409="","Unknown",IF(I4409="upi","UPI",I4409))</f>
        <v>UPI</v>
      </c>
      <c r="U4409" s="16" t="str">
        <f aca="false">IF(L4409="Yes","Y",IF(L4409="No","N",L4409))</f>
        <v>N</v>
      </c>
      <c r="V4409" s="19" t="n">
        <f aca="false">ROUND(R4409*Q4409*(1-S4409),2)</f>
        <v>2831.4</v>
      </c>
      <c r="W4409" s="16" t="str">
        <f aca="false">_xlfn.XLOOKUP(D4409,products!$A$2:$A$61,products!$C$2:$C$61,"Not found")</f>
        <v>Electronics</v>
      </c>
    </row>
    <row r="4410" customFormat="false" ht="15" hidden="false" customHeight="false" outlineLevel="0" collapsed="false">
      <c r="A4410" s="16" t="s">
        <v>5820</v>
      </c>
      <c r="B4410" s="16" t="s">
        <v>5806</v>
      </c>
      <c r="C4410" s="16" t="s">
        <v>2250</v>
      </c>
      <c r="D4410" s="16" t="s">
        <v>149</v>
      </c>
      <c r="E4410" s="16" t="n">
        <v>2</v>
      </c>
      <c r="F4410" s="16" t="n">
        <v>1674</v>
      </c>
      <c r="G4410" s="16" t="n">
        <v>0.25</v>
      </c>
      <c r="H4410" s="16" t="s">
        <v>70</v>
      </c>
      <c r="I4410" s="16" t="s">
        <v>71</v>
      </c>
      <c r="J4410" s="16" t="n">
        <v>5</v>
      </c>
      <c r="K4410" s="16" t="n">
        <v>4</v>
      </c>
      <c r="L4410" s="16" t="s">
        <v>41</v>
      </c>
      <c r="M4410" s="18" t="n">
        <f aca="false">IF(ISNUMBER(B4410),B4410,IF(MID(B4410,3,1)="-",DATE(VALUE(RIGHT(B4410,4)),VALUE(MID(B4410,4,2)),VALUE(LEFT(B4410,2))),DATE(VALUE(LEFT(B4410,4)),VALUE(MID(B4410,6,2)),VALUE(RIGHT(B4410,2)))))</f>
        <v>45986</v>
      </c>
      <c r="N4410" s="16" t="n">
        <f aca="false">MONTH(M4410)</f>
        <v>11</v>
      </c>
      <c r="O4410" s="16" t="str">
        <f aca="false">PROPER(TRIM(H4410))</f>
        <v>Pune</v>
      </c>
      <c r="P4410" s="16" t="str">
        <f aca="false">IFERROR(VLOOKUP(O4410,city_map!$A$2:$B$6,2,FALSE()),O4410)</f>
        <v>Pune</v>
      </c>
      <c r="Q4410" s="16" t="n">
        <f aca="false">IF(ISNUMBER(F4410),F4410,VALUE(SUBSTITUTE(SUBSTITUTE(F4410,"₹",""),",","")))</f>
        <v>1674</v>
      </c>
      <c r="R4410" s="16" t="n">
        <f aca="false">IF(E4410=99,1,E4410)</f>
        <v>2</v>
      </c>
      <c r="S4410" s="16" t="n">
        <f aca="false">IF(G4410="",0,G4410)</f>
        <v>0.25</v>
      </c>
      <c r="T4410" s="16" t="str">
        <f aca="false">IF(I4410="","Unknown",IF(I4410="upi","UPI",I4410))</f>
        <v>Credit Card</v>
      </c>
      <c r="U4410" s="16" t="str">
        <f aca="false">IF(L4410="Yes","Y",IF(L4410="No","N",L4410))</f>
        <v>N</v>
      </c>
      <c r="V4410" s="19" t="n">
        <f aca="false">ROUND(R4410*Q4410*(1-S4410),2)</f>
        <v>2511</v>
      </c>
      <c r="W4410" s="16" t="str">
        <f aca="false">_xlfn.XLOOKUP(D4410,products!$A$2:$A$61,products!$C$2:$C$61,"Not found")</f>
        <v>Fashion</v>
      </c>
    </row>
    <row r="4411" customFormat="false" ht="15" hidden="false" customHeight="false" outlineLevel="0" collapsed="false">
      <c r="A4411" s="16" t="s">
        <v>5821</v>
      </c>
      <c r="B4411" s="16" t="s">
        <v>5806</v>
      </c>
      <c r="C4411" s="16" t="s">
        <v>657</v>
      </c>
      <c r="D4411" s="16" t="s">
        <v>111</v>
      </c>
      <c r="E4411" s="16" t="n">
        <v>3</v>
      </c>
      <c r="F4411" s="16" t="n">
        <v>982</v>
      </c>
      <c r="G4411" s="16" t="n">
        <v>0.15</v>
      </c>
      <c r="H4411" s="16" t="s">
        <v>70</v>
      </c>
      <c r="I4411" s="16" t="s">
        <v>60</v>
      </c>
      <c r="J4411" s="16" t="n">
        <v>5</v>
      </c>
      <c r="K4411" s="16" t="n">
        <v>3</v>
      </c>
      <c r="L4411" s="16" t="s">
        <v>41</v>
      </c>
      <c r="M4411" s="18" t="n">
        <f aca="false">IF(ISNUMBER(B4411),B4411,IF(MID(B4411,3,1)="-",DATE(VALUE(RIGHT(B4411,4)),VALUE(MID(B4411,4,2)),VALUE(LEFT(B4411,2))),DATE(VALUE(LEFT(B4411,4)),VALUE(MID(B4411,6,2)),VALUE(RIGHT(B4411,2)))))</f>
        <v>45986</v>
      </c>
      <c r="N4411" s="16" t="n">
        <f aca="false">MONTH(M4411)</f>
        <v>11</v>
      </c>
      <c r="O4411" s="16" t="str">
        <f aca="false">PROPER(TRIM(H4411))</f>
        <v>Pune</v>
      </c>
      <c r="P4411" s="16" t="str">
        <f aca="false">IFERROR(VLOOKUP(O4411,city_map!$A$2:$B$6,2,FALSE()),O4411)</f>
        <v>Pune</v>
      </c>
      <c r="Q4411" s="16" t="n">
        <f aca="false">IF(ISNUMBER(F4411),F4411,VALUE(SUBSTITUTE(SUBSTITUTE(F4411,"₹",""),",","")))</f>
        <v>982</v>
      </c>
      <c r="R4411" s="16" t="n">
        <f aca="false">IF(E4411=99,1,E4411)</f>
        <v>3</v>
      </c>
      <c r="S4411" s="16" t="n">
        <f aca="false">IF(G4411="",0,G4411)</f>
        <v>0.15</v>
      </c>
      <c r="T4411" s="16" t="str">
        <f aca="false">IF(I4411="","Unknown",IF(I4411="upi","UPI",I4411))</f>
        <v>UPI</v>
      </c>
      <c r="U4411" s="16" t="str">
        <f aca="false">IF(L4411="Yes","Y",IF(L4411="No","N",L4411))</f>
        <v>N</v>
      </c>
      <c r="V4411" s="19" t="n">
        <f aca="false">ROUND(R4411*Q4411*(1-S4411),2)</f>
        <v>2504.1</v>
      </c>
      <c r="W4411" s="16" t="str">
        <f aca="false">_xlfn.XLOOKUP(D4411,products!$A$2:$A$61,products!$C$2:$C$61,"Not found")</f>
        <v>Books</v>
      </c>
    </row>
    <row r="4412" customFormat="false" ht="15" hidden="false" customHeight="false" outlineLevel="0" collapsed="false">
      <c r="A4412" s="16" t="s">
        <v>5822</v>
      </c>
      <c r="B4412" s="16" t="s">
        <v>5806</v>
      </c>
      <c r="C4412" s="16" t="s">
        <v>186</v>
      </c>
      <c r="D4412" s="16" t="s">
        <v>142</v>
      </c>
      <c r="E4412" s="16" t="n">
        <v>2</v>
      </c>
      <c r="F4412" s="16" t="n">
        <v>590</v>
      </c>
      <c r="G4412" s="16" t="n">
        <v>0.15</v>
      </c>
      <c r="H4412" s="16" t="s">
        <v>46</v>
      </c>
      <c r="I4412" s="16" t="s">
        <v>40</v>
      </c>
      <c r="J4412" s="16" t="n">
        <v>4</v>
      </c>
      <c r="K4412" s="16" t="n">
        <v>4</v>
      </c>
      <c r="L4412" s="16" t="s">
        <v>41</v>
      </c>
      <c r="M4412" s="18" t="n">
        <f aca="false">IF(ISNUMBER(B4412),B4412,IF(MID(B4412,3,1)="-",DATE(VALUE(RIGHT(B4412,4)),VALUE(MID(B4412,4,2)),VALUE(LEFT(B4412,2))),DATE(VALUE(LEFT(B4412,4)),VALUE(MID(B4412,6,2)),VALUE(RIGHT(B4412,2)))))</f>
        <v>45986</v>
      </c>
      <c r="N4412" s="16" t="n">
        <f aca="false">MONTH(M4412)</f>
        <v>11</v>
      </c>
      <c r="O4412" s="16" t="str">
        <f aca="false">PROPER(TRIM(H4412))</f>
        <v>Chennai</v>
      </c>
      <c r="P4412" s="16" t="str">
        <f aca="false">IFERROR(VLOOKUP(O4412,city_map!$A$2:$B$6,2,FALSE()),O4412)</f>
        <v>Chennai</v>
      </c>
      <c r="Q4412" s="16" t="n">
        <f aca="false">IF(ISNUMBER(F4412),F4412,VALUE(SUBSTITUTE(SUBSTITUTE(F4412,"₹",""),",","")))</f>
        <v>590</v>
      </c>
      <c r="R4412" s="16" t="n">
        <f aca="false">IF(E4412=99,1,E4412)</f>
        <v>2</v>
      </c>
      <c r="S4412" s="16" t="n">
        <f aca="false">IF(G4412="",0,G4412)</f>
        <v>0.15</v>
      </c>
      <c r="T4412" s="16" t="str">
        <f aca="false">IF(I4412="","Unknown",IF(I4412="upi","UPI",I4412))</f>
        <v>COD</v>
      </c>
      <c r="U4412" s="16" t="str">
        <f aca="false">IF(L4412="Yes","Y",IF(L4412="No","N",L4412))</f>
        <v>N</v>
      </c>
      <c r="V4412" s="19" t="n">
        <f aca="false">ROUND(R4412*Q4412*(1-S4412),2)</f>
        <v>1003</v>
      </c>
      <c r="W4412" s="16" t="str">
        <f aca="false">_xlfn.XLOOKUP(D4412,products!$A$2:$A$61,products!$C$2:$C$61,"Not found")</f>
        <v>Home</v>
      </c>
    </row>
    <row r="4413" customFormat="false" ht="15" hidden="false" customHeight="false" outlineLevel="0" collapsed="false">
      <c r="A4413" s="16" t="s">
        <v>5823</v>
      </c>
      <c r="B4413" s="16" t="s">
        <v>5806</v>
      </c>
      <c r="C4413" s="16" t="s">
        <v>1482</v>
      </c>
      <c r="D4413" s="16" t="s">
        <v>55</v>
      </c>
      <c r="E4413" s="16" t="n">
        <v>1</v>
      </c>
      <c r="F4413" s="16" t="n">
        <v>2022</v>
      </c>
      <c r="G4413" s="16" t="n">
        <v>0.1</v>
      </c>
      <c r="H4413" s="16" t="s">
        <v>81</v>
      </c>
      <c r="I4413" s="16" t="s">
        <v>60</v>
      </c>
      <c r="J4413" s="16" t="n">
        <v>4</v>
      </c>
      <c r="K4413" s="16" t="n">
        <v>4</v>
      </c>
      <c r="L4413" s="16" t="s">
        <v>41</v>
      </c>
      <c r="M4413" s="18" t="n">
        <f aca="false">IF(ISNUMBER(B4413),B4413,IF(MID(B4413,3,1)="-",DATE(VALUE(RIGHT(B4413,4)),VALUE(MID(B4413,4,2)),VALUE(LEFT(B4413,2))),DATE(VALUE(LEFT(B4413,4)),VALUE(MID(B4413,6,2)),VALUE(RIGHT(B4413,2)))))</f>
        <v>45986</v>
      </c>
      <c r="N4413" s="16" t="n">
        <f aca="false">MONTH(M4413)</f>
        <v>11</v>
      </c>
      <c r="O4413" s="16" t="str">
        <f aca="false">PROPER(TRIM(H4413))</f>
        <v>Hyderabad</v>
      </c>
      <c r="P4413" s="16" t="str">
        <f aca="false">IFERROR(VLOOKUP(O4413,city_map!$A$2:$B$6,2,FALSE()),O4413)</f>
        <v>Hyderabad</v>
      </c>
      <c r="Q4413" s="16" t="n">
        <f aca="false">IF(ISNUMBER(F4413),F4413,VALUE(SUBSTITUTE(SUBSTITUTE(F4413,"₹",""),",","")))</f>
        <v>2022</v>
      </c>
      <c r="R4413" s="16" t="n">
        <f aca="false">IF(E4413=99,1,E4413)</f>
        <v>1</v>
      </c>
      <c r="S4413" s="16" t="n">
        <f aca="false">IF(G4413="",0,G4413)</f>
        <v>0.1</v>
      </c>
      <c r="T4413" s="16" t="str">
        <f aca="false">IF(I4413="","Unknown",IF(I4413="upi","UPI",I4413))</f>
        <v>UPI</v>
      </c>
      <c r="U4413" s="16" t="str">
        <f aca="false">IF(L4413="Yes","Y",IF(L4413="No","N",L4413))</f>
        <v>N</v>
      </c>
      <c r="V4413" s="19" t="n">
        <f aca="false">ROUND(R4413*Q4413*(1-S4413),2)</f>
        <v>1819.8</v>
      </c>
      <c r="W4413" s="16" t="str">
        <f aca="false">_xlfn.XLOOKUP(D4413,products!$A$2:$A$61,products!$C$2:$C$61,"Not found")</f>
        <v>Home</v>
      </c>
    </row>
    <row r="4414" customFormat="false" ht="15" hidden="false" customHeight="false" outlineLevel="0" collapsed="false">
      <c r="A4414" s="16" t="s">
        <v>5824</v>
      </c>
      <c r="B4414" s="16" t="s">
        <v>5806</v>
      </c>
      <c r="C4414" s="16" t="s">
        <v>1285</v>
      </c>
      <c r="D4414" s="16" t="s">
        <v>191</v>
      </c>
      <c r="E4414" s="16" t="n">
        <v>3</v>
      </c>
      <c r="F4414" s="16" t="n">
        <v>399</v>
      </c>
      <c r="G4414" s="16" t="n">
        <v>0.2</v>
      </c>
      <c r="H4414" s="16" t="s">
        <v>39</v>
      </c>
      <c r="I4414" s="16" t="s">
        <v>71</v>
      </c>
      <c r="J4414" s="16" t="n">
        <v>8</v>
      </c>
      <c r="K4414" s="16" t="n">
        <v>5</v>
      </c>
      <c r="L4414" s="16" t="s">
        <v>41</v>
      </c>
      <c r="M4414" s="18" t="n">
        <f aca="false">IF(ISNUMBER(B4414),B4414,IF(MID(B4414,3,1)="-",DATE(VALUE(RIGHT(B4414,4)),VALUE(MID(B4414,4,2)),VALUE(LEFT(B4414,2))),DATE(VALUE(LEFT(B4414,4)),VALUE(MID(B4414,6,2)),VALUE(RIGHT(B4414,2)))))</f>
        <v>45986</v>
      </c>
      <c r="N4414" s="16" t="n">
        <f aca="false">MONTH(M4414)</f>
        <v>11</v>
      </c>
      <c r="O4414" s="16" t="str">
        <f aca="false">PROPER(TRIM(H4414))</f>
        <v>Delhi</v>
      </c>
      <c r="P4414" s="16" t="str">
        <f aca="false">IFERROR(VLOOKUP(O4414,city_map!$A$2:$B$6,2,FALSE()),O4414)</f>
        <v>Delhi</v>
      </c>
      <c r="Q4414" s="16" t="n">
        <f aca="false">IF(ISNUMBER(F4414),F4414,VALUE(SUBSTITUTE(SUBSTITUTE(F4414,"₹",""),",","")))</f>
        <v>399</v>
      </c>
      <c r="R4414" s="16" t="n">
        <f aca="false">IF(E4414=99,1,E4414)</f>
        <v>3</v>
      </c>
      <c r="S4414" s="16" t="n">
        <f aca="false">IF(G4414="",0,G4414)</f>
        <v>0.2</v>
      </c>
      <c r="T4414" s="16" t="str">
        <f aca="false">IF(I4414="","Unknown",IF(I4414="upi","UPI",I4414))</f>
        <v>Credit Card</v>
      </c>
      <c r="U4414" s="16" t="str">
        <f aca="false">IF(L4414="Yes","Y",IF(L4414="No","N",L4414))</f>
        <v>N</v>
      </c>
      <c r="V4414" s="19" t="n">
        <f aca="false">ROUND(R4414*Q4414*(1-S4414),2)</f>
        <v>957.6</v>
      </c>
      <c r="W4414" s="16" t="str">
        <f aca="false">_xlfn.XLOOKUP(D4414,products!$A$2:$A$61,products!$C$2:$C$61,"Not found")</f>
        <v>Electronics</v>
      </c>
    </row>
    <row r="4415" customFormat="false" ht="15" hidden="false" customHeight="false" outlineLevel="0" collapsed="false">
      <c r="A4415" s="16" t="s">
        <v>5825</v>
      </c>
      <c r="B4415" s="16" t="s">
        <v>5806</v>
      </c>
      <c r="C4415" s="16" t="s">
        <v>726</v>
      </c>
      <c r="D4415" s="16" t="s">
        <v>95</v>
      </c>
      <c r="E4415" s="16" t="n">
        <v>1</v>
      </c>
      <c r="F4415" s="16" t="n">
        <v>1543</v>
      </c>
      <c r="G4415" s="16" t="n">
        <v>0.3</v>
      </c>
      <c r="H4415" s="16" t="s">
        <v>112</v>
      </c>
      <c r="I4415" s="16" t="s">
        <v>60</v>
      </c>
      <c r="J4415" s="16" t="n">
        <v>3</v>
      </c>
      <c r="K4415" s="16" t="n">
        <v>5</v>
      </c>
      <c r="L4415" s="16" t="s">
        <v>41</v>
      </c>
      <c r="M4415" s="18" t="n">
        <f aca="false">IF(ISNUMBER(B4415),B4415,IF(MID(B4415,3,1)="-",DATE(VALUE(RIGHT(B4415,4)),VALUE(MID(B4415,4,2)),VALUE(LEFT(B4415,2))),DATE(VALUE(LEFT(B4415,4)),VALUE(MID(B4415,6,2)),VALUE(RIGHT(B4415,2)))))</f>
        <v>45986</v>
      </c>
      <c r="N4415" s="16" t="n">
        <f aca="false">MONTH(M4415)</f>
        <v>11</v>
      </c>
      <c r="O4415" s="16" t="str">
        <f aca="false">PROPER(TRIM(H4415))</f>
        <v>Mumbai</v>
      </c>
      <c r="P4415" s="16" t="str">
        <f aca="false">IFERROR(VLOOKUP(O4415,city_map!$A$2:$B$6,2,FALSE()),O4415)</f>
        <v>Mumbai</v>
      </c>
      <c r="Q4415" s="16" t="n">
        <f aca="false">IF(ISNUMBER(F4415),F4415,VALUE(SUBSTITUTE(SUBSTITUTE(F4415,"₹",""),",","")))</f>
        <v>1543</v>
      </c>
      <c r="R4415" s="16" t="n">
        <f aca="false">IF(E4415=99,1,E4415)</f>
        <v>1</v>
      </c>
      <c r="S4415" s="16" t="n">
        <f aca="false">IF(G4415="",0,G4415)</f>
        <v>0.3</v>
      </c>
      <c r="T4415" s="16" t="str">
        <f aca="false">IF(I4415="","Unknown",IF(I4415="upi","UPI",I4415))</f>
        <v>UPI</v>
      </c>
      <c r="U4415" s="16" t="str">
        <f aca="false">IF(L4415="Yes","Y",IF(L4415="No","N",L4415))</f>
        <v>N</v>
      </c>
      <c r="V4415" s="19" t="n">
        <f aca="false">ROUND(R4415*Q4415*(1-S4415),2)</f>
        <v>1080.1</v>
      </c>
      <c r="W4415" s="16" t="str">
        <f aca="false">_xlfn.XLOOKUP(D4415,products!$A$2:$A$61,products!$C$2:$C$61,"Not found")</f>
        <v>Electronics</v>
      </c>
    </row>
    <row r="4416" customFormat="false" ht="15" hidden="false" customHeight="false" outlineLevel="0" collapsed="false">
      <c r="A4416" s="16" t="s">
        <v>5826</v>
      </c>
      <c r="B4416" s="16" t="s">
        <v>5806</v>
      </c>
      <c r="C4416" s="16" t="s">
        <v>2053</v>
      </c>
      <c r="D4416" s="16" t="s">
        <v>440</v>
      </c>
      <c r="E4416" s="16" t="n">
        <v>1</v>
      </c>
      <c r="F4416" s="16" t="s">
        <v>5827</v>
      </c>
      <c r="G4416" s="16" t="n">
        <v>0.2</v>
      </c>
      <c r="H4416" s="16" t="s">
        <v>112</v>
      </c>
      <c r="I4416" s="16" t="s">
        <v>71</v>
      </c>
      <c r="J4416" s="16" t="n">
        <v>4</v>
      </c>
      <c r="K4416" s="16" t="n">
        <v>4</v>
      </c>
      <c r="L4416" s="16" t="s">
        <v>41</v>
      </c>
      <c r="M4416" s="18" t="n">
        <f aca="false">IF(ISNUMBER(B4416),B4416,IF(MID(B4416,3,1)="-",DATE(VALUE(RIGHT(B4416,4)),VALUE(MID(B4416,4,2)),VALUE(LEFT(B4416,2))),DATE(VALUE(LEFT(B4416,4)),VALUE(MID(B4416,6,2)),VALUE(RIGHT(B4416,2)))))</f>
        <v>45986</v>
      </c>
      <c r="N4416" s="16" t="n">
        <f aca="false">MONTH(M4416)</f>
        <v>11</v>
      </c>
      <c r="O4416" s="16" t="str">
        <f aca="false">PROPER(TRIM(H4416))</f>
        <v>Mumbai</v>
      </c>
      <c r="P4416" s="16" t="str">
        <f aca="false">IFERROR(VLOOKUP(O4416,city_map!$A$2:$B$6,2,FALSE()),O4416)</f>
        <v>Mumbai</v>
      </c>
      <c r="Q4416" s="16" t="n">
        <f aca="false">IF(ISNUMBER(F4416),F4416,VALUE(SUBSTITUTE(SUBSTITUTE(F4416,"₹",""),",","")))</f>
        <v>1444</v>
      </c>
      <c r="R4416" s="16" t="n">
        <f aca="false">IF(E4416=99,1,E4416)</f>
        <v>1</v>
      </c>
      <c r="S4416" s="16" t="n">
        <f aca="false">IF(G4416="",0,G4416)</f>
        <v>0.2</v>
      </c>
      <c r="T4416" s="16" t="str">
        <f aca="false">IF(I4416="","Unknown",IF(I4416="upi","UPI",I4416))</f>
        <v>Credit Card</v>
      </c>
      <c r="U4416" s="16" t="str">
        <f aca="false">IF(L4416="Yes","Y",IF(L4416="No","N",L4416))</f>
        <v>N</v>
      </c>
      <c r="V4416" s="19" t="n">
        <f aca="false">ROUND(R4416*Q4416*(1-S4416),2)</f>
        <v>1155.2</v>
      </c>
      <c r="W4416" s="16" t="str">
        <f aca="false">_xlfn.XLOOKUP(D4416,products!$A$2:$A$61,products!$C$2:$C$61,"Not found")</f>
        <v>Home</v>
      </c>
    </row>
    <row r="4417" customFormat="false" ht="15" hidden="false" customHeight="false" outlineLevel="0" collapsed="false">
      <c r="A4417" s="16" t="s">
        <v>5828</v>
      </c>
      <c r="B4417" s="16" t="s">
        <v>5806</v>
      </c>
      <c r="C4417" s="16" t="s">
        <v>50</v>
      </c>
      <c r="D4417" s="16" t="s">
        <v>203</v>
      </c>
      <c r="E4417" s="16" t="n">
        <v>2</v>
      </c>
      <c r="F4417" s="16" t="n">
        <v>2408</v>
      </c>
      <c r="G4417" s="16" t="n">
        <v>0.2</v>
      </c>
      <c r="H4417" s="16" t="s">
        <v>39</v>
      </c>
      <c r="I4417" s="16" t="s">
        <v>60</v>
      </c>
      <c r="J4417" s="16" t="n">
        <v>4</v>
      </c>
      <c r="K4417" s="16" t="n">
        <v>2</v>
      </c>
      <c r="L4417" s="16" t="s">
        <v>57</v>
      </c>
      <c r="M4417" s="18" t="n">
        <f aca="false">IF(ISNUMBER(B4417),B4417,IF(MID(B4417,3,1)="-",DATE(VALUE(RIGHT(B4417,4)),VALUE(MID(B4417,4,2)),VALUE(LEFT(B4417,2))),DATE(VALUE(LEFT(B4417,4)),VALUE(MID(B4417,6,2)),VALUE(RIGHT(B4417,2)))))</f>
        <v>45986</v>
      </c>
      <c r="N4417" s="16" t="n">
        <f aca="false">MONTH(M4417)</f>
        <v>11</v>
      </c>
      <c r="O4417" s="16" t="str">
        <f aca="false">PROPER(TRIM(H4417))</f>
        <v>Delhi</v>
      </c>
      <c r="P4417" s="16" t="str">
        <f aca="false">IFERROR(VLOOKUP(O4417,city_map!$A$2:$B$6,2,FALSE()),O4417)</f>
        <v>Delhi</v>
      </c>
      <c r="Q4417" s="16" t="n">
        <f aca="false">IF(ISNUMBER(F4417),F4417,VALUE(SUBSTITUTE(SUBSTITUTE(F4417,"₹",""),",","")))</f>
        <v>2408</v>
      </c>
      <c r="R4417" s="16" t="n">
        <f aca="false">IF(E4417=99,1,E4417)</f>
        <v>2</v>
      </c>
      <c r="S4417" s="16" t="n">
        <f aca="false">IF(G4417="",0,G4417)</f>
        <v>0.2</v>
      </c>
      <c r="T4417" s="16" t="str">
        <f aca="false">IF(I4417="","Unknown",IF(I4417="upi","UPI",I4417))</f>
        <v>UPI</v>
      </c>
      <c r="U4417" s="16" t="str">
        <f aca="false">IF(L4417="Yes","Y",IF(L4417="No","N",L4417))</f>
        <v>Y</v>
      </c>
      <c r="V4417" s="19" t="n">
        <f aca="false">ROUND(R4417*Q4417*(1-S4417),2)</f>
        <v>3852.8</v>
      </c>
      <c r="W4417" s="16" t="str">
        <f aca="false">_xlfn.XLOOKUP(D4417,products!$A$2:$A$61,products!$C$2:$C$61,"Not found")</f>
        <v>Fashion</v>
      </c>
    </row>
    <row r="4418" customFormat="false" ht="15" hidden="false" customHeight="false" outlineLevel="0" collapsed="false">
      <c r="A4418" s="16" t="s">
        <v>5829</v>
      </c>
      <c r="B4418" s="16" t="s">
        <v>5806</v>
      </c>
      <c r="C4418" s="16" t="s">
        <v>720</v>
      </c>
      <c r="D4418" s="16" t="s">
        <v>393</v>
      </c>
      <c r="E4418" s="16" t="n">
        <v>1</v>
      </c>
      <c r="F4418" s="16" t="n">
        <v>503</v>
      </c>
      <c r="G4418" s="16" t="n">
        <v>0.25</v>
      </c>
      <c r="H4418" s="16" t="s">
        <v>81</v>
      </c>
      <c r="I4418" s="16" t="s">
        <v>60</v>
      </c>
      <c r="J4418" s="16" t="n">
        <v>4</v>
      </c>
      <c r="K4418" s="16" t="n">
        <v>4</v>
      </c>
      <c r="L4418" s="16" t="s">
        <v>41</v>
      </c>
      <c r="M4418" s="18" t="n">
        <f aca="false">IF(ISNUMBER(B4418),B4418,IF(MID(B4418,3,1)="-",DATE(VALUE(RIGHT(B4418,4)),VALUE(MID(B4418,4,2)),VALUE(LEFT(B4418,2))),DATE(VALUE(LEFT(B4418,4)),VALUE(MID(B4418,6,2)),VALUE(RIGHT(B4418,2)))))</f>
        <v>45986</v>
      </c>
      <c r="N4418" s="16" t="n">
        <f aca="false">MONTH(M4418)</f>
        <v>11</v>
      </c>
      <c r="O4418" s="16" t="str">
        <f aca="false">PROPER(TRIM(H4418))</f>
        <v>Hyderabad</v>
      </c>
      <c r="P4418" s="16" t="str">
        <f aca="false">IFERROR(VLOOKUP(O4418,city_map!$A$2:$B$6,2,FALSE()),O4418)</f>
        <v>Hyderabad</v>
      </c>
      <c r="Q4418" s="16" t="n">
        <f aca="false">IF(ISNUMBER(F4418),F4418,VALUE(SUBSTITUTE(SUBSTITUTE(F4418,"₹",""),",","")))</f>
        <v>503</v>
      </c>
      <c r="R4418" s="16" t="n">
        <f aca="false">IF(E4418=99,1,E4418)</f>
        <v>1</v>
      </c>
      <c r="S4418" s="16" t="n">
        <f aca="false">IF(G4418="",0,G4418)</f>
        <v>0.25</v>
      </c>
      <c r="T4418" s="16" t="str">
        <f aca="false">IF(I4418="","Unknown",IF(I4418="upi","UPI",I4418))</f>
        <v>UPI</v>
      </c>
      <c r="U4418" s="16" t="str">
        <f aca="false">IF(L4418="Yes","Y",IF(L4418="No","N",L4418))</f>
        <v>N</v>
      </c>
      <c r="V4418" s="19" t="n">
        <f aca="false">ROUND(R4418*Q4418*(1-S4418),2)</f>
        <v>377.25</v>
      </c>
      <c r="W4418" s="16" t="str">
        <f aca="false">_xlfn.XLOOKUP(D4418,products!$A$2:$A$61,products!$C$2:$C$61,"Not found")</f>
        <v>Fashion</v>
      </c>
    </row>
    <row r="4419" customFormat="false" ht="15" hidden="false" customHeight="false" outlineLevel="0" collapsed="false">
      <c r="A4419" s="16" t="s">
        <v>5830</v>
      </c>
      <c r="B4419" s="16" t="s">
        <v>5806</v>
      </c>
      <c r="C4419" s="16" t="s">
        <v>1431</v>
      </c>
      <c r="D4419" s="16" t="s">
        <v>639</v>
      </c>
      <c r="E4419" s="16" t="n">
        <v>2</v>
      </c>
      <c r="F4419" s="16" t="n">
        <v>771</v>
      </c>
      <c r="G4419" s="16" t="n">
        <v>0.2</v>
      </c>
      <c r="H4419" s="16" t="s">
        <v>56</v>
      </c>
      <c r="I4419" s="16" t="s">
        <v>40</v>
      </c>
      <c r="J4419" s="16" t="n">
        <v>6</v>
      </c>
      <c r="K4419" s="16" t="n">
        <v>5</v>
      </c>
      <c r="L4419" s="16" t="s">
        <v>41</v>
      </c>
      <c r="M4419" s="18" t="n">
        <f aca="false">IF(ISNUMBER(B4419),B4419,IF(MID(B4419,3,1)="-",DATE(VALUE(RIGHT(B4419,4)),VALUE(MID(B4419,4,2)),VALUE(LEFT(B4419,2))),DATE(VALUE(LEFT(B4419,4)),VALUE(MID(B4419,6,2)),VALUE(RIGHT(B4419,2)))))</f>
        <v>45986</v>
      </c>
      <c r="N4419" s="16" t="n">
        <f aca="false">MONTH(M4419)</f>
        <v>11</v>
      </c>
      <c r="O4419" s="16" t="str">
        <f aca="false">PROPER(TRIM(H4419))</f>
        <v>Lucknow</v>
      </c>
      <c r="P4419" s="16" t="str">
        <f aca="false">IFERROR(VLOOKUP(O4419,city_map!$A$2:$B$6,2,FALSE()),O4419)</f>
        <v>Lucknow</v>
      </c>
      <c r="Q4419" s="16" t="n">
        <f aca="false">IF(ISNUMBER(F4419),F4419,VALUE(SUBSTITUTE(SUBSTITUTE(F4419,"₹",""),",","")))</f>
        <v>771</v>
      </c>
      <c r="R4419" s="16" t="n">
        <f aca="false">IF(E4419=99,1,E4419)</f>
        <v>2</v>
      </c>
      <c r="S4419" s="16" t="n">
        <f aca="false">IF(G4419="",0,G4419)</f>
        <v>0.2</v>
      </c>
      <c r="T4419" s="16" t="str">
        <f aca="false">IF(I4419="","Unknown",IF(I4419="upi","UPI",I4419))</f>
        <v>COD</v>
      </c>
      <c r="U4419" s="16" t="str">
        <f aca="false">IF(L4419="Yes","Y",IF(L4419="No","N",L4419))</f>
        <v>N</v>
      </c>
      <c r="V4419" s="19" t="n">
        <f aca="false">ROUND(R4419*Q4419*(1-S4419),2)</f>
        <v>1233.6</v>
      </c>
      <c r="W4419" s="16" t="str">
        <f aca="false">_xlfn.XLOOKUP(D4419,products!$A$2:$A$61,products!$C$2:$C$61,"Not found")</f>
        <v>Beauty</v>
      </c>
    </row>
    <row r="4420" customFormat="false" ht="15" hidden="false" customHeight="false" outlineLevel="0" collapsed="false">
      <c r="A4420" s="16" t="s">
        <v>5831</v>
      </c>
      <c r="B4420" s="16" t="s">
        <v>5806</v>
      </c>
      <c r="C4420" s="16" t="s">
        <v>3496</v>
      </c>
      <c r="D4420" s="16" t="s">
        <v>308</v>
      </c>
      <c r="E4420" s="16" t="n">
        <v>2</v>
      </c>
      <c r="F4420" s="16" t="n">
        <v>192</v>
      </c>
      <c r="G4420" s="16" t="n">
        <v>0.4</v>
      </c>
      <c r="H4420" s="16" t="s">
        <v>39</v>
      </c>
      <c r="I4420" s="16" t="s">
        <v>71</v>
      </c>
      <c r="J4420" s="16" t="n">
        <v>4</v>
      </c>
      <c r="K4420" s="16" t="n">
        <v>5</v>
      </c>
      <c r="L4420" s="16" t="s">
        <v>41</v>
      </c>
      <c r="M4420" s="18" t="n">
        <f aca="false">IF(ISNUMBER(B4420),B4420,IF(MID(B4420,3,1)="-",DATE(VALUE(RIGHT(B4420,4)),VALUE(MID(B4420,4,2)),VALUE(LEFT(B4420,2))),DATE(VALUE(LEFT(B4420,4)),VALUE(MID(B4420,6,2)),VALUE(RIGHT(B4420,2)))))</f>
        <v>45986</v>
      </c>
      <c r="N4420" s="16" t="n">
        <f aca="false">MONTH(M4420)</f>
        <v>11</v>
      </c>
      <c r="O4420" s="16" t="str">
        <f aca="false">PROPER(TRIM(H4420))</f>
        <v>Delhi</v>
      </c>
      <c r="P4420" s="16" t="str">
        <f aca="false">IFERROR(VLOOKUP(O4420,city_map!$A$2:$B$6,2,FALSE()),O4420)</f>
        <v>Delhi</v>
      </c>
      <c r="Q4420" s="16" t="n">
        <f aca="false">IF(ISNUMBER(F4420),F4420,VALUE(SUBSTITUTE(SUBSTITUTE(F4420,"₹",""),",","")))</f>
        <v>192</v>
      </c>
      <c r="R4420" s="16" t="n">
        <f aca="false">IF(E4420=99,1,E4420)</f>
        <v>2</v>
      </c>
      <c r="S4420" s="16" t="n">
        <f aca="false">IF(G4420="",0,G4420)</f>
        <v>0.4</v>
      </c>
      <c r="T4420" s="16" t="str">
        <f aca="false">IF(I4420="","Unknown",IF(I4420="upi","UPI",I4420))</f>
        <v>Credit Card</v>
      </c>
      <c r="U4420" s="16" t="str">
        <f aca="false">IF(L4420="Yes","Y",IF(L4420="No","N",L4420))</f>
        <v>N</v>
      </c>
      <c r="V4420" s="19" t="n">
        <f aca="false">ROUND(R4420*Q4420*(1-S4420),2)</f>
        <v>230.4</v>
      </c>
      <c r="W4420" s="16" t="str">
        <f aca="false">_xlfn.XLOOKUP(D4420,products!$A$2:$A$61,products!$C$2:$C$61,"Not found")</f>
        <v>Beauty</v>
      </c>
    </row>
    <row r="4421" customFormat="false" ht="15" hidden="false" customHeight="false" outlineLevel="0" collapsed="false">
      <c r="A4421" s="16" t="s">
        <v>5832</v>
      </c>
      <c r="B4421" s="16" t="s">
        <v>5833</v>
      </c>
      <c r="C4421" s="16" t="s">
        <v>3381</v>
      </c>
      <c r="D4421" s="16" t="s">
        <v>173</v>
      </c>
      <c r="E4421" s="16" t="n">
        <v>1</v>
      </c>
      <c r="F4421" s="16" t="n">
        <v>1142</v>
      </c>
      <c r="G4421" s="16" t="n">
        <v>0.3</v>
      </c>
      <c r="H4421" s="16" t="s">
        <v>130</v>
      </c>
      <c r="I4421" s="16" t="s">
        <v>60</v>
      </c>
      <c r="J4421" s="16" t="n">
        <v>5</v>
      </c>
      <c r="K4421" s="16" t="n">
        <v>4</v>
      </c>
      <c r="L4421" s="16" t="s">
        <v>41</v>
      </c>
      <c r="M4421" s="18" t="n">
        <f aca="false">IF(ISNUMBER(B4421),B4421,IF(MID(B4421,3,1)="-",DATE(VALUE(RIGHT(B4421,4)),VALUE(MID(B4421,4,2)),VALUE(LEFT(B4421,2))),DATE(VALUE(LEFT(B4421,4)),VALUE(MID(B4421,6,2)),VALUE(RIGHT(B4421,2)))))</f>
        <v>45987</v>
      </c>
      <c r="N4421" s="16" t="n">
        <f aca="false">MONTH(M4421)</f>
        <v>11</v>
      </c>
      <c r="O4421" s="16" t="str">
        <f aca="false">PROPER(TRIM(H4421))</f>
        <v>Bengaluru</v>
      </c>
      <c r="P4421" s="16" t="str">
        <f aca="false">IFERROR(VLOOKUP(O4421,city_map!$A$2:$B$6,2,FALSE()),O4421)</f>
        <v>Bengaluru</v>
      </c>
      <c r="Q4421" s="16" t="n">
        <f aca="false">IF(ISNUMBER(F4421),F4421,VALUE(SUBSTITUTE(SUBSTITUTE(F4421,"₹",""),",","")))</f>
        <v>1142</v>
      </c>
      <c r="R4421" s="16" t="n">
        <f aca="false">IF(E4421=99,1,E4421)</f>
        <v>1</v>
      </c>
      <c r="S4421" s="16" t="n">
        <f aca="false">IF(G4421="",0,G4421)</f>
        <v>0.3</v>
      </c>
      <c r="T4421" s="16" t="str">
        <f aca="false">IF(I4421="","Unknown",IF(I4421="upi","UPI",I4421))</f>
        <v>UPI</v>
      </c>
      <c r="U4421" s="16" t="str">
        <f aca="false">IF(L4421="Yes","Y",IF(L4421="No","N",L4421))</f>
        <v>N</v>
      </c>
      <c r="V4421" s="19" t="n">
        <f aca="false">ROUND(R4421*Q4421*(1-S4421),2)</f>
        <v>799.4</v>
      </c>
      <c r="W4421" s="16" t="str">
        <f aca="false">_xlfn.XLOOKUP(D4421,products!$A$2:$A$61,products!$C$2:$C$61,"Not found")</f>
        <v>Fashion</v>
      </c>
    </row>
    <row r="4422" customFormat="false" ht="15" hidden="false" customHeight="false" outlineLevel="0" collapsed="false">
      <c r="A4422" s="16" t="s">
        <v>5834</v>
      </c>
      <c r="B4422" s="16" t="s">
        <v>5833</v>
      </c>
      <c r="C4422" s="16" t="s">
        <v>243</v>
      </c>
      <c r="D4422" s="16" t="s">
        <v>191</v>
      </c>
      <c r="E4422" s="16" t="n">
        <v>2</v>
      </c>
      <c r="F4422" s="16" t="n">
        <v>408</v>
      </c>
      <c r="G4422" s="16" t="n">
        <v>0.3</v>
      </c>
      <c r="H4422" s="16" t="s">
        <v>67</v>
      </c>
      <c r="I4422" s="16" t="s">
        <v>71</v>
      </c>
      <c r="J4422" s="16" t="n">
        <v>5</v>
      </c>
      <c r="K4422" s="16" t="n">
        <v>4</v>
      </c>
      <c r="L4422" s="16" t="s">
        <v>41</v>
      </c>
      <c r="M4422" s="18" t="n">
        <f aca="false">IF(ISNUMBER(B4422),B4422,IF(MID(B4422,3,1)="-",DATE(VALUE(RIGHT(B4422,4)),VALUE(MID(B4422,4,2)),VALUE(LEFT(B4422,2))),DATE(VALUE(LEFT(B4422,4)),VALUE(MID(B4422,6,2)),VALUE(RIGHT(B4422,2)))))</f>
        <v>45987</v>
      </c>
      <c r="N4422" s="16" t="n">
        <f aca="false">MONTH(M4422)</f>
        <v>11</v>
      </c>
      <c r="O4422" s="16" t="str">
        <f aca="false">PROPER(TRIM(H4422))</f>
        <v>Kolkata</v>
      </c>
      <c r="P4422" s="16" t="str">
        <f aca="false">IFERROR(VLOOKUP(O4422,city_map!$A$2:$B$6,2,FALSE()),O4422)</f>
        <v>Kolkata</v>
      </c>
      <c r="Q4422" s="16" t="n">
        <f aca="false">IF(ISNUMBER(F4422),F4422,VALUE(SUBSTITUTE(SUBSTITUTE(F4422,"₹",""),",","")))</f>
        <v>408</v>
      </c>
      <c r="R4422" s="16" t="n">
        <f aca="false">IF(E4422=99,1,E4422)</f>
        <v>2</v>
      </c>
      <c r="S4422" s="16" t="n">
        <f aca="false">IF(G4422="",0,G4422)</f>
        <v>0.3</v>
      </c>
      <c r="T4422" s="16" t="str">
        <f aca="false">IF(I4422="","Unknown",IF(I4422="upi","UPI",I4422))</f>
        <v>Credit Card</v>
      </c>
      <c r="U4422" s="16" t="str">
        <f aca="false">IF(L4422="Yes","Y",IF(L4422="No","N",L4422))</f>
        <v>N</v>
      </c>
      <c r="V4422" s="19" t="n">
        <f aca="false">ROUND(R4422*Q4422*(1-S4422),2)</f>
        <v>571.2</v>
      </c>
      <c r="W4422" s="16" t="str">
        <f aca="false">_xlfn.XLOOKUP(D4422,products!$A$2:$A$61,products!$C$2:$C$61,"Not found")</f>
        <v>Electronics</v>
      </c>
    </row>
    <row r="4423" customFormat="false" ht="15" hidden="false" customHeight="false" outlineLevel="0" collapsed="false">
      <c r="A4423" s="16" t="s">
        <v>5835</v>
      </c>
      <c r="B4423" s="16" t="s">
        <v>5833</v>
      </c>
      <c r="C4423" s="16" t="s">
        <v>1038</v>
      </c>
      <c r="D4423" s="16" t="s">
        <v>146</v>
      </c>
      <c r="E4423" s="16" t="n">
        <v>2</v>
      </c>
      <c r="F4423" s="16" t="n">
        <v>459</v>
      </c>
      <c r="G4423" s="16" t="n">
        <v>0.15</v>
      </c>
      <c r="H4423" s="16" t="s">
        <v>89</v>
      </c>
      <c r="I4423" s="16" t="s">
        <v>40</v>
      </c>
      <c r="J4423" s="16" t="n">
        <v>3</v>
      </c>
      <c r="K4423" s="16" t="n">
        <v>4</v>
      </c>
      <c r="L4423" s="16" t="s">
        <v>41</v>
      </c>
      <c r="M4423" s="18" t="n">
        <f aca="false">IF(ISNUMBER(B4423),B4423,IF(MID(B4423,3,1)="-",DATE(VALUE(RIGHT(B4423,4)),VALUE(MID(B4423,4,2)),VALUE(LEFT(B4423,2))),DATE(VALUE(LEFT(B4423,4)),VALUE(MID(B4423,6,2)),VALUE(RIGHT(B4423,2)))))</f>
        <v>45987</v>
      </c>
      <c r="N4423" s="16" t="n">
        <f aca="false">MONTH(M4423)</f>
        <v>11</v>
      </c>
      <c r="O4423" s="16" t="str">
        <f aca="false">PROPER(TRIM(H4423))</f>
        <v>Ahmedabad</v>
      </c>
      <c r="P4423" s="16" t="str">
        <f aca="false">IFERROR(VLOOKUP(O4423,city_map!$A$2:$B$6,2,FALSE()),O4423)</f>
        <v>Ahmedabad</v>
      </c>
      <c r="Q4423" s="16" t="n">
        <f aca="false">IF(ISNUMBER(F4423),F4423,VALUE(SUBSTITUTE(SUBSTITUTE(F4423,"₹",""),",","")))</f>
        <v>459</v>
      </c>
      <c r="R4423" s="16" t="n">
        <f aca="false">IF(E4423=99,1,E4423)</f>
        <v>2</v>
      </c>
      <c r="S4423" s="16" t="n">
        <f aca="false">IF(G4423="",0,G4423)</f>
        <v>0.15</v>
      </c>
      <c r="T4423" s="16" t="str">
        <f aca="false">IF(I4423="","Unknown",IF(I4423="upi","UPI",I4423))</f>
        <v>COD</v>
      </c>
      <c r="U4423" s="16" t="str">
        <f aca="false">IF(L4423="Yes","Y",IF(L4423="No","N",L4423))</f>
        <v>N</v>
      </c>
      <c r="V4423" s="19" t="n">
        <f aca="false">ROUND(R4423*Q4423*(1-S4423),2)</f>
        <v>780.3</v>
      </c>
      <c r="W4423" s="16" t="str">
        <f aca="false">_xlfn.XLOOKUP(D4423,products!$A$2:$A$61,products!$C$2:$C$61,"Not found")</f>
        <v>Beauty</v>
      </c>
    </row>
    <row r="4424" customFormat="false" ht="15" hidden="false" customHeight="false" outlineLevel="0" collapsed="false">
      <c r="A4424" s="16" t="s">
        <v>5836</v>
      </c>
      <c r="B4424" s="16" t="s">
        <v>5833</v>
      </c>
      <c r="C4424" s="16" t="s">
        <v>879</v>
      </c>
      <c r="D4424" s="16" t="s">
        <v>250</v>
      </c>
      <c r="E4424" s="16" t="n">
        <v>2</v>
      </c>
      <c r="F4424" s="16" t="n">
        <v>730</v>
      </c>
      <c r="G4424" s="16" t="n">
        <v>0.3</v>
      </c>
      <c r="H4424" s="16" t="s">
        <v>130</v>
      </c>
      <c r="I4424" s="16" t="s">
        <v>60</v>
      </c>
      <c r="J4424" s="16" t="n">
        <v>4</v>
      </c>
      <c r="K4424" s="16" t="n">
        <v>4</v>
      </c>
      <c r="L4424" s="16" t="s">
        <v>41</v>
      </c>
      <c r="M4424" s="18" t="n">
        <f aca="false">IF(ISNUMBER(B4424),B4424,IF(MID(B4424,3,1)="-",DATE(VALUE(RIGHT(B4424,4)),VALUE(MID(B4424,4,2)),VALUE(LEFT(B4424,2))),DATE(VALUE(LEFT(B4424,4)),VALUE(MID(B4424,6,2)),VALUE(RIGHT(B4424,2)))))</f>
        <v>45987</v>
      </c>
      <c r="N4424" s="16" t="n">
        <f aca="false">MONTH(M4424)</f>
        <v>11</v>
      </c>
      <c r="O4424" s="16" t="str">
        <f aca="false">PROPER(TRIM(H4424))</f>
        <v>Bengaluru</v>
      </c>
      <c r="P4424" s="16" t="str">
        <f aca="false">IFERROR(VLOOKUP(O4424,city_map!$A$2:$B$6,2,FALSE()),O4424)</f>
        <v>Bengaluru</v>
      </c>
      <c r="Q4424" s="16" t="n">
        <f aca="false">IF(ISNUMBER(F4424),F4424,VALUE(SUBSTITUTE(SUBSTITUTE(F4424,"₹",""),",","")))</f>
        <v>730</v>
      </c>
      <c r="R4424" s="16" t="n">
        <f aca="false">IF(E4424=99,1,E4424)</f>
        <v>2</v>
      </c>
      <c r="S4424" s="16" t="n">
        <f aca="false">IF(G4424="",0,G4424)</f>
        <v>0.3</v>
      </c>
      <c r="T4424" s="16" t="str">
        <f aca="false">IF(I4424="","Unknown",IF(I4424="upi","UPI",I4424))</f>
        <v>UPI</v>
      </c>
      <c r="U4424" s="16" t="str">
        <f aca="false">IF(L4424="Yes","Y",IF(L4424="No","N",L4424))</f>
        <v>N</v>
      </c>
      <c r="V4424" s="19" t="n">
        <f aca="false">ROUND(R4424*Q4424*(1-S4424),2)</f>
        <v>1022</v>
      </c>
      <c r="W4424" s="16" t="str">
        <f aca="false">_xlfn.XLOOKUP(D4424,products!$A$2:$A$61,products!$C$2:$C$61,"Not found")</f>
        <v>Home</v>
      </c>
    </row>
    <row r="4425" customFormat="false" ht="15" hidden="false" customHeight="false" outlineLevel="0" collapsed="false">
      <c r="A4425" s="16" t="s">
        <v>5837</v>
      </c>
      <c r="B4425" s="16" t="s">
        <v>5833</v>
      </c>
      <c r="C4425" s="16" t="s">
        <v>132</v>
      </c>
      <c r="D4425" s="16" t="s">
        <v>133</v>
      </c>
      <c r="E4425" s="16" t="n">
        <v>1</v>
      </c>
      <c r="F4425" s="16" t="n">
        <v>623</v>
      </c>
      <c r="G4425" s="16" t="n">
        <v>0.15</v>
      </c>
      <c r="H4425" s="16" t="s">
        <v>281</v>
      </c>
      <c r="I4425" s="16" t="s">
        <v>60</v>
      </c>
      <c r="J4425" s="16" t="n">
        <v>5</v>
      </c>
      <c r="K4425" s="16" t="n">
        <v>5</v>
      </c>
      <c r="L4425" s="16" t="s">
        <v>41</v>
      </c>
      <c r="M4425" s="18" t="n">
        <f aca="false">IF(ISNUMBER(B4425),B4425,IF(MID(B4425,3,1)="-",DATE(VALUE(RIGHT(B4425,4)),VALUE(MID(B4425,4,2)),VALUE(LEFT(B4425,2))),DATE(VALUE(LEFT(B4425,4)),VALUE(MID(B4425,6,2)),VALUE(RIGHT(B4425,2)))))</f>
        <v>45987</v>
      </c>
      <c r="N4425" s="16" t="n">
        <f aca="false">MONTH(M4425)</f>
        <v>11</v>
      </c>
      <c r="O4425" s="16" t="str">
        <f aca="false">PROPER(TRIM(H4425))</f>
        <v>Bengaluru</v>
      </c>
      <c r="P4425" s="16" t="str">
        <f aca="false">IFERROR(VLOOKUP(O4425,city_map!$A$2:$B$6,2,FALSE()),O4425)</f>
        <v>Bengaluru</v>
      </c>
      <c r="Q4425" s="16" t="n">
        <f aca="false">IF(ISNUMBER(F4425),F4425,VALUE(SUBSTITUTE(SUBSTITUTE(F4425,"₹",""),",","")))</f>
        <v>623</v>
      </c>
      <c r="R4425" s="16" t="n">
        <f aca="false">IF(E4425=99,1,E4425)</f>
        <v>1</v>
      </c>
      <c r="S4425" s="16" t="n">
        <f aca="false">IF(G4425="",0,G4425)</f>
        <v>0.15</v>
      </c>
      <c r="T4425" s="16" t="str">
        <f aca="false">IF(I4425="","Unknown",IF(I4425="upi","UPI",I4425))</f>
        <v>UPI</v>
      </c>
      <c r="U4425" s="16" t="str">
        <f aca="false">IF(L4425="Yes","Y",IF(L4425="No","N",L4425))</f>
        <v>N</v>
      </c>
      <c r="V4425" s="19" t="n">
        <f aca="false">ROUND(R4425*Q4425*(1-S4425),2)</f>
        <v>529.55</v>
      </c>
      <c r="W4425" s="16" t="str">
        <f aca="false">_xlfn.XLOOKUP(D4425,products!$A$2:$A$61,products!$C$2:$C$61,"Not found")</f>
        <v>Books</v>
      </c>
    </row>
    <row r="4426" customFormat="false" ht="15" hidden="false" customHeight="false" outlineLevel="0" collapsed="false">
      <c r="A4426" s="16" t="s">
        <v>5838</v>
      </c>
      <c r="B4426" s="16" t="s">
        <v>5833</v>
      </c>
      <c r="C4426" s="16" t="s">
        <v>325</v>
      </c>
      <c r="D4426" s="16" t="s">
        <v>80</v>
      </c>
      <c r="E4426" s="16" t="n">
        <v>2</v>
      </c>
      <c r="F4426" s="16" t="n">
        <v>1449</v>
      </c>
      <c r="G4426" s="16" t="n">
        <v>0.4</v>
      </c>
      <c r="H4426" s="16" t="s">
        <v>483</v>
      </c>
      <c r="I4426" s="16" t="s">
        <v>47</v>
      </c>
      <c r="J4426" s="16" t="n">
        <v>3</v>
      </c>
      <c r="K4426" s="16" t="n">
        <v>4</v>
      </c>
      <c r="L4426" s="16" t="s">
        <v>41</v>
      </c>
      <c r="M4426" s="18" t="n">
        <f aca="false">IF(ISNUMBER(B4426),B4426,IF(MID(B4426,3,1)="-",DATE(VALUE(RIGHT(B4426,4)),VALUE(MID(B4426,4,2)),VALUE(LEFT(B4426,2))),DATE(VALUE(LEFT(B4426,4)),VALUE(MID(B4426,6,2)),VALUE(RIGHT(B4426,2)))))</f>
        <v>45987</v>
      </c>
      <c r="N4426" s="16" t="n">
        <f aca="false">MONTH(M4426)</f>
        <v>11</v>
      </c>
      <c r="O4426" s="16" t="str">
        <f aca="false">PROPER(TRIM(H4426))</f>
        <v>Bombay</v>
      </c>
      <c r="P4426" s="16" t="str">
        <f aca="false">IFERROR(VLOOKUP(O4426,city_map!$A$2:$B$6,2,FALSE()),O4426)</f>
        <v>Mumbai</v>
      </c>
      <c r="Q4426" s="16" t="n">
        <f aca="false">IF(ISNUMBER(F4426),F4426,VALUE(SUBSTITUTE(SUBSTITUTE(F4426,"₹",""),",","")))</f>
        <v>1449</v>
      </c>
      <c r="R4426" s="16" t="n">
        <f aca="false">IF(E4426=99,1,E4426)</f>
        <v>2</v>
      </c>
      <c r="S4426" s="16" t="n">
        <f aca="false">IF(G4426="",0,G4426)</f>
        <v>0.4</v>
      </c>
      <c r="T4426" s="16" t="str">
        <f aca="false">IF(I4426="","Unknown",IF(I4426="upi","UPI",I4426))</f>
        <v>Debit Card</v>
      </c>
      <c r="U4426" s="16" t="str">
        <f aca="false">IF(L4426="Yes","Y",IF(L4426="No","N",L4426))</f>
        <v>N</v>
      </c>
      <c r="V4426" s="19" t="n">
        <f aca="false">ROUND(R4426*Q4426*(1-S4426),2)</f>
        <v>1738.8</v>
      </c>
      <c r="W4426" s="16" t="str">
        <f aca="false">_xlfn.XLOOKUP(D4426,products!$A$2:$A$61,products!$C$2:$C$61,"Not found")</f>
        <v>Beauty</v>
      </c>
    </row>
    <row r="4427" customFormat="false" ht="15" hidden="false" customHeight="false" outlineLevel="0" collapsed="false">
      <c r="A4427" s="16" t="s">
        <v>5839</v>
      </c>
      <c r="B4427" s="16" t="s">
        <v>5833</v>
      </c>
      <c r="C4427" s="16" t="s">
        <v>2250</v>
      </c>
      <c r="D4427" s="16" t="s">
        <v>254</v>
      </c>
      <c r="E4427" s="16" t="n">
        <v>2</v>
      </c>
      <c r="F4427" s="16" t="n">
        <v>975</v>
      </c>
      <c r="G4427" s="16" t="n">
        <v>0.2</v>
      </c>
      <c r="H4427" s="16" t="s">
        <v>236</v>
      </c>
      <c r="I4427" s="16" t="s">
        <v>71</v>
      </c>
      <c r="J4427" s="16" t="n">
        <v>8</v>
      </c>
      <c r="K4427" s="16" t="n">
        <v>3</v>
      </c>
      <c r="L4427" s="16" t="s">
        <v>57</v>
      </c>
      <c r="M4427" s="18" t="n">
        <f aca="false">IF(ISNUMBER(B4427),B4427,IF(MID(B4427,3,1)="-",DATE(VALUE(RIGHT(B4427,4)),VALUE(MID(B4427,4,2)),VALUE(LEFT(B4427,2))),DATE(VALUE(LEFT(B4427,4)),VALUE(MID(B4427,6,2)),VALUE(RIGHT(B4427,2)))))</f>
        <v>45987</v>
      </c>
      <c r="N4427" s="16" t="n">
        <f aca="false">MONTH(M4427)</f>
        <v>11</v>
      </c>
      <c r="O4427" s="16" t="str">
        <f aca="false">PROPER(TRIM(H4427))</f>
        <v>Pune</v>
      </c>
      <c r="P4427" s="16" t="str">
        <f aca="false">IFERROR(VLOOKUP(O4427,city_map!$A$2:$B$6,2,FALSE()),O4427)</f>
        <v>Pune</v>
      </c>
      <c r="Q4427" s="16" t="n">
        <f aca="false">IF(ISNUMBER(F4427),F4427,VALUE(SUBSTITUTE(SUBSTITUTE(F4427,"₹",""),",","")))</f>
        <v>975</v>
      </c>
      <c r="R4427" s="16" t="n">
        <f aca="false">IF(E4427=99,1,E4427)</f>
        <v>2</v>
      </c>
      <c r="S4427" s="16" t="n">
        <f aca="false">IF(G4427="",0,G4427)</f>
        <v>0.2</v>
      </c>
      <c r="T4427" s="16" t="str">
        <f aca="false">IF(I4427="","Unknown",IF(I4427="upi","UPI",I4427))</f>
        <v>Credit Card</v>
      </c>
      <c r="U4427" s="16" t="str">
        <f aca="false">IF(L4427="Yes","Y",IF(L4427="No","N",L4427))</f>
        <v>Y</v>
      </c>
      <c r="V4427" s="19" t="n">
        <f aca="false">ROUND(R4427*Q4427*(1-S4427),2)</f>
        <v>1560</v>
      </c>
      <c r="W4427" s="16" t="str">
        <f aca="false">_xlfn.XLOOKUP(D4427,products!$A$2:$A$61,products!$C$2:$C$61,"Not found")</f>
        <v>Fashion</v>
      </c>
    </row>
    <row r="4428" customFormat="false" ht="15" hidden="false" customHeight="false" outlineLevel="0" collapsed="false">
      <c r="A4428" s="16" t="s">
        <v>5840</v>
      </c>
      <c r="B4428" s="16" t="s">
        <v>5833</v>
      </c>
      <c r="C4428" s="16" t="s">
        <v>811</v>
      </c>
      <c r="D4428" s="16" t="s">
        <v>721</v>
      </c>
      <c r="E4428" s="16" t="n">
        <v>2</v>
      </c>
      <c r="F4428" s="16" t="n">
        <v>520</v>
      </c>
      <c r="G4428" s="16" t="n">
        <v>0.1</v>
      </c>
      <c r="H4428" s="16" t="s">
        <v>208</v>
      </c>
      <c r="I4428" s="16" t="s">
        <v>60</v>
      </c>
      <c r="J4428" s="16" t="n">
        <v>5</v>
      </c>
      <c r="K4428" s="16" t="n">
        <v>3</v>
      </c>
      <c r="L4428" s="16" t="s">
        <v>41</v>
      </c>
      <c r="M4428" s="18" t="n">
        <f aca="false">IF(ISNUMBER(B4428),B4428,IF(MID(B4428,3,1)="-",DATE(VALUE(RIGHT(B4428,4)),VALUE(MID(B4428,4,2)),VALUE(LEFT(B4428,2))),DATE(VALUE(LEFT(B4428,4)),VALUE(MID(B4428,6,2)),VALUE(RIGHT(B4428,2)))))</f>
        <v>45987</v>
      </c>
      <c r="N4428" s="16" t="n">
        <f aca="false">MONTH(M4428)</f>
        <v>11</v>
      </c>
      <c r="O4428" s="16" t="str">
        <f aca="false">PROPER(TRIM(H4428))</f>
        <v>Jaipur</v>
      </c>
      <c r="P4428" s="16" t="str">
        <f aca="false">IFERROR(VLOOKUP(O4428,city_map!$A$2:$B$6,2,FALSE()),O4428)</f>
        <v>Jaipur</v>
      </c>
      <c r="Q4428" s="16" t="n">
        <f aca="false">IF(ISNUMBER(F4428),F4428,VALUE(SUBSTITUTE(SUBSTITUTE(F4428,"₹",""),",","")))</f>
        <v>520</v>
      </c>
      <c r="R4428" s="16" t="n">
        <f aca="false">IF(E4428=99,1,E4428)</f>
        <v>2</v>
      </c>
      <c r="S4428" s="16" t="n">
        <f aca="false">IF(G4428="",0,G4428)</f>
        <v>0.1</v>
      </c>
      <c r="T4428" s="16" t="str">
        <f aca="false">IF(I4428="","Unknown",IF(I4428="upi","UPI",I4428))</f>
        <v>UPI</v>
      </c>
      <c r="U4428" s="16" t="str">
        <f aca="false">IF(L4428="Yes","Y",IF(L4428="No","N",L4428))</f>
        <v>N</v>
      </c>
      <c r="V4428" s="19" t="n">
        <f aca="false">ROUND(R4428*Q4428*(1-S4428),2)</f>
        <v>936</v>
      </c>
      <c r="W4428" s="16" t="str">
        <f aca="false">_xlfn.XLOOKUP(D4428,products!$A$2:$A$61,products!$C$2:$C$61,"Not found")</f>
        <v>Beauty</v>
      </c>
    </row>
    <row r="4429" customFormat="false" ht="15" hidden="false" customHeight="false" outlineLevel="0" collapsed="false">
      <c r="A4429" s="16" t="s">
        <v>5841</v>
      </c>
      <c r="B4429" s="16" t="s">
        <v>5833</v>
      </c>
      <c r="C4429" s="16" t="s">
        <v>894</v>
      </c>
      <c r="D4429" s="16" t="s">
        <v>222</v>
      </c>
      <c r="E4429" s="16" t="n">
        <v>2</v>
      </c>
      <c r="F4429" s="16" t="n">
        <v>1864</v>
      </c>
      <c r="G4429" s="16" t="n">
        <v>0.25</v>
      </c>
      <c r="H4429" s="16" t="s">
        <v>70</v>
      </c>
      <c r="I4429" s="16" t="s">
        <v>47</v>
      </c>
      <c r="J4429" s="16" t="n">
        <v>5</v>
      </c>
      <c r="K4429" s="16" t="n">
        <v>4</v>
      </c>
      <c r="L4429" s="16" t="s">
        <v>41</v>
      </c>
      <c r="M4429" s="18" t="n">
        <f aca="false">IF(ISNUMBER(B4429),B4429,IF(MID(B4429,3,1)="-",DATE(VALUE(RIGHT(B4429,4)),VALUE(MID(B4429,4,2)),VALUE(LEFT(B4429,2))),DATE(VALUE(LEFT(B4429,4)),VALUE(MID(B4429,6,2)),VALUE(RIGHT(B4429,2)))))</f>
        <v>45987</v>
      </c>
      <c r="N4429" s="16" t="n">
        <f aca="false">MONTH(M4429)</f>
        <v>11</v>
      </c>
      <c r="O4429" s="16" t="str">
        <f aca="false">PROPER(TRIM(H4429))</f>
        <v>Pune</v>
      </c>
      <c r="P4429" s="16" t="str">
        <f aca="false">IFERROR(VLOOKUP(O4429,city_map!$A$2:$B$6,2,FALSE()),O4429)</f>
        <v>Pune</v>
      </c>
      <c r="Q4429" s="16" t="n">
        <f aca="false">IF(ISNUMBER(F4429),F4429,VALUE(SUBSTITUTE(SUBSTITUTE(F4429,"₹",""),",","")))</f>
        <v>1864</v>
      </c>
      <c r="R4429" s="16" t="n">
        <f aca="false">IF(E4429=99,1,E4429)</f>
        <v>2</v>
      </c>
      <c r="S4429" s="16" t="n">
        <f aca="false">IF(G4429="",0,G4429)</f>
        <v>0.25</v>
      </c>
      <c r="T4429" s="16" t="str">
        <f aca="false">IF(I4429="","Unknown",IF(I4429="upi","UPI",I4429))</f>
        <v>Debit Card</v>
      </c>
      <c r="U4429" s="16" t="str">
        <f aca="false">IF(L4429="Yes","Y",IF(L4429="No","N",L4429))</f>
        <v>N</v>
      </c>
      <c r="V4429" s="19" t="n">
        <f aca="false">ROUND(R4429*Q4429*(1-S4429),2)</f>
        <v>2796</v>
      </c>
      <c r="W4429" s="16" t="str">
        <f aca="false">_xlfn.XLOOKUP(D4429,products!$A$2:$A$61,products!$C$2:$C$61,"Not found")</f>
        <v>Fashion</v>
      </c>
    </row>
    <row r="4430" customFormat="false" ht="15" hidden="false" customHeight="false" outlineLevel="0" collapsed="false">
      <c r="A4430" s="16" t="s">
        <v>5842</v>
      </c>
      <c r="B4430" s="16" t="s">
        <v>5833</v>
      </c>
      <c r="C4430" s="16" t="s">
        <v>128</v>
      </c>
      <c r="D4430" s="16" t="s">
        <v>250</v>
      </c>
      <c r="E4430" s="16" t="n">
        <v>2</v>
      </c>
      <c r="F4430" s="16" t="s">
        <v>5843</v>
      </c>
      <c r="G4430" s="16" t="n">
        <v>0.1</v>
      </c>
      <c r="H4430" s="16" t="s">
        <v>130</v>
      </c>
      <c r="I4430" s="16" t="s">
        <v>47</v>
      </c>
      <c r="J4430" s="16" t="n">
        <v>4</v>
      </c>
      <c r="K4430" s="16" t="n">
        <v>5</v>
      </c>
      <c r="L4430" s="16" t="s">
        <v>41</v>
      </c>
      <c r="M4430" s="18" t="n">
        <f aca="false">IF(ISNUMBER(B4430),B4430,IF(MID(B4430,3,1)="-",DATE(VALUE(RIGHT(B4430,4)),VALUE(MID(B4430,4,2)),VALUE(LEFT(B4430,2))),DATE(VALUE(LEFT(B4430,4)),VALUE(MID(B4430,6,2)),VALUE(RIGHT(B4430,2)))))</f>
        <v>45987</v>
      </c>
      <c r="N4430" s="16" t="n">
        <f aca="false">MONTH(M4430)</f>
        <v>11</v>
      </c>
      <c r="O4430" s="16" t="str">
        <f aca="false">PROPER(TRIM(H4430))</f>
        <v>Bengaluru</v>
      </c>
      <c r="P4430" s="16" t="str">
        <f aca="false">IFERROR(VLOOKUP(O4430,city_map!$A$2:$B$6,2,FALSE()),O4430)</f>
        <v>Bengaluru</v>
      </c>
      <c r="Q4430" s="16" t="n">
        <f aca="false">IF(ISNUMBER(F4430),F4430,VALUE(SUBSTITUTE(SUBSTITUTE(F4430,"₹",""),",","")))</f>
        <v>681</v>
      </c>
      <c r="R4430" s="16" t="n">
        <f aca="false">IF(E4430=99,1,E4430)</f>
        <v>2</v>
      </c>
      <c r="S4430" s="16" t="n">
        <f aca="false">IF(G4430="",0,G4430)</f>
        <v>0.1</v>
      </c>
      <c r="T4430" s="16" t="str">
        <f aca="false">IF(I4430="","Unknown",IF(I4430="upi","UPI",I4430))</f>
        <v>Debit Card</v>
      </c>
      <c r="U4430" s="16" t="str">
        <f aca="false">IF(L4430="Yes","Y",IF(L4430="No","N",L4430))</f>
        <v>N</v>
      </c>
      <c r="V4430" s="19" t="n">
        <f aca="false">ROUND(R4430*Q4430*(1-S4430),2)</f>
        <v>1225.8</v>
      </c>
      <c r="W4430" s="16" t="str">
        <f aca="false">_xlfn.XLOOKUP(D4430,products!$A$2:$A$61,products!$C$2:$C$61,"Not found")</f>
        <v>Home</v>
      </c>
    </row>
    <row r="4431" customFormat="false" ht="15" hidden="false" customHeight="false" outlineLevel="0" collapsed="false">
      <c r="A4431" s="16" t="s">
        <v>5844</v>
      </c>
      <c r="B4431" s="16" t="s">
        <v>5833</v>
      </c>
      <c r="C4431" s="16" t="s">
        <v>1032</v>
      </c>
      <c r="D4431" s="16" t="s">
        <v>126</v>
      </c>
      <c r="E4431" s="16" t="n">
        <v>5</v>
      </c>
      <c r="F4431" s="16" t="n">
        <v>407</v>
      </c>
      <c r="G4431" s="16" t="n">
        <v>0.4</v>
      </c>
      <c r="H4431" s="16" t="s">
        <v>39</v>
      </c>
      <c r="I4431" s="16" t="s">
        <v>60</v>
      </c>
      <c r="J4431" s="16" t="n">
        <v>5</v>
      </c>
      <c r="K4431" s="16" t="n">
        <v>5</v>
      </c>
      <c r="L4431" s="16" t="s">
        <v>41</v>
      </c>
      <c r="M4431" s="18" t="n">
        <f aca="false">IF(ISNUMBER(B4431),B4431,IF(MID(B4431,3,1)="-",DATE(VALUE(RIGHT(B4431,4)),VALUE(MID(B4431,4,2)),VALUE(LEFT(B4431,2))),DATE(VALUE(LEFT(B4431,4)),VALUE(MID(B4431,6,2)),VALUE(RIGHT(B4431,2)))))</f>
        <v>45987</v>
      </c>
      <c r="N4431" s="16" t="n">
        <f aca="false">MONTH(M4431)</f>
        <v>11</v>
      </c>
      <c r="O4431" s="16" t="str">
        <f aca="false">PROPER(TRIM(H4431))</f>
        <v>Delhi</v>
      </c>
      <c r="P4431" s="16" t="str">
        <f aca="false">IFERROR(VLOOKUP(O4431,city_map!$A$2:$B$6,2,FALSE()),O4431)</f>
        <v>Delhi</v>
      </c>
      <c r="Q4431" s="16" t="n">
        <f aca="false">IF(ISNUMBER(F4431),F4431,VALUE(SUBSTITUTE(SUBSTITUTE(F4431,"₹",""),",","")))</f>
        <v>407</v>
      </c>
      <c r="R4431" s="16" t="n">
        <f aca="false">IF(E4431=99,1,E4431)</f>
        <v>5</v>
      </c>
      <c r="S4431" s="16" t="n">
        <f aca="false">IF(G4431="",0,G4431)</f>
        <v>0.4</v>
      </c>
      <c r="T4431" s="16" t="str">
        <f aca="false">IF(I4431="","Unknown",IF(I4431="upi","UPI",I4431))</f>
        <v>UPI</v>
      </c>
      <c r="U4431" s="16" t="str">
        <f aca="false">IF(L4431="Yes","Y",IF(L4431="No","N",L4431))</f>
        <v>N</v>
      </c>
      <c r="V4431" s="19" t="n">
        <f aca="false">ROUND(R4431*Q4431*(1-S4431),2)</f>
        <v>1221</v>
      </c>
      <c r="W4431" s="16" t="str">
        <f aca="false">_xlfn.XLOOKUP(D4431,products!$A$2:$A$61,products!$C$2:$C$61,"Not found")</f>
        <v>Home</v>
      </c>
    </row>
    <row r="4432" customFormat="false" ht="15" hidden="false" customHeight="false" outlineLevel="0" collapsed="false">
      <c r="A4432" s="16" t="s">
        <v>5845</v>
      </c>
      <c r="B4432" s="16" t="s">
        <v>5833</v>
      </c>
      <c r="C4432" s="16" t="s">
        <v>2462</v>
      </c>
      <c r="D4432" s="16" t="s">
        <v>88</v>
      </c>
      <c r="E4432" s="16" t="n">
        <v>2</v>
      </c>
      <c r="F4432" s="16" t="n">
        <v>2886</v>
      </c>
      <c r="G4432" s="16" t="n">
        <v>0.25</v>
      </c>
      <c r="H4432" s="16" t="s">
        <v>67</v>
      </c>
      <c r="I4432" s="16" t="s">
        <v>60</v>
      </c>
      <c r="J4432" s="16" t="n">
        <v>4</v>
      </c>
      <c r="K4432" s="16" t="n">
        <v>5</v>
      </c>
      <c r="L4432" s="16" t="s">
        <v>41</v>
      </c>
      <c r="M4432" s="18" t="n">
        <f aca="false">IF(ISNUMBER(B4432),B4432,IF(MID(B4432,3,1)="-",DATE(VALUE(RIGHT(B4432,4)),VALUE(MID(B4432,4,2)),VALUE(LEFT(B4432,2))),DATE(VALUE(LEFT(B4432,4)),VALUE(MID(B4432,6,2)),VALUE(RIGHT(B4432,2)))))</f>
        <v>45987</v>
      </c>
      <c r="N4432" s="16" t="n">
        <f aca="false">MONTH(M4432)</f>
        <v>11</v>
      </c>
      <c r="O4432" s="16" t="str">
        <f aca="false">PROPER(TRIM(H4432))</f>
        <v>Kolkata</v>
      </c>
      <c r="P4432" s="16" t="str">
        <f aca="false">IFERROR(VLOOKUP(O4432,city_map!$A$2:$B$6,2,FALSE()),O4432)</f>
        <v>Kolkata</v>
      </c>
      <c r="Q4432" s="16" t="n">
        <f aca="false">IF(ISNUMBER(F4432),F4432,VALUE(SUBSTITUTE(SUBSTITUTE(F4432,"₹",""),",","")))</f>
        <v>2886</v>
      </c>
      <c r="R4432" s="16" t="n">
        <f aca="false">IF(E4432=99,1,E4432)</f>
        <v>2</v>
      </c>
      <c r="S4432" s="16" t="n">
        <f aca="false">IF(G4432="",0,G4432)</f>
        <v>0.25</v>
      </c>
      <c r="T4432" s="16" t="str">
        <f aca="false">IF(I4432="","Unknown",IF(I4432="upi","UPI",I4432))</f>
        <v>UPI</v>
      </c>
      <c r="U4432" s="16" t="str">
        <f aca="false">IF(L4432="Yes","Y",IF(L4432="No","N",L4432))</f>
        <v>N</v>
      </c>
      <c r="V4432" s="19" t="n">
        <f aca="false">ROUND(R4432*Q4432*(1-S4432),2)</f>
        <v>4329</v>
      </c>
      <c r="W4432" s="16" t="str">
        <f aca="false">_xlfn.XLOOKUP(D4432,products!$A$2:$A$61,products!$C$2:$C$61,"Not found")</f>
        <v>Fashion</v>
      </c>
    </row>
    <row r="4433" customFormat="false" ht="15" hidden="false" customHeight="false" outlineLevel="0" collapsed="false">
      <c r="A4433" s="16" t="s">
        <v>5846</v>
      </c>
      <c r="B4433" s="16" t="s">
        <v>5833</v>
      </c>
      <c r="C4433" s="16" t="s">
        <v>398</v>
      </c>
      <c r="D4433" s="16" t="s">
        <v>165</v>
      </c>
      <c r="E4433" s="16" t="n">
        <v>2</v>
      </c>
      <c r="F4433" s="16" t="n">
        <v>879</v>
      </c>
      <c r="G4433" s="16" t="n">
        <v>0.15</v>
      </c>
      <c r="H4433" s="16" t="s">
        <v>39</v>
      </c>
      <c r="I4433" s="16" t="s">
        <v>100</v>
      </c>
      <c r="J4433" s="16" t="n">
        <v>5</v>
      </c>
      <c r="K4433" s="16" t="n">
        <v>4</v>
      </c>
      <c r="L4433" s="16" t="s">
        <v>41</v>
      </c>
      <c r="M4433" s="18" t="n">
        <f aca="false">IF(ISNUMBER(B4433),B4433,IF(MID(B4433,3,1)="-",DATE(VALUE(RIGHT(B4433,4)),VALUE(MID(B4433,4,2)),VALUE(LEFT(B4433,2))),DATE(VALUE(LEFT(B4433,4)),VALUE(MID(B4433,6,2)),VALUE(RIGHT(B4433,2)))))</f>
        <v>45987</v>
      </c>
      <c r="N4433" s="16" t="n">
        <f aca="false">MONTH(M4433)</f>
        <v>11</v>
      </c>
      <c r="O4433" s="16" t="str">
        <f aca="false">PROPER(TRIM(H4433))</f>
        <v>Delhi</v>
      </c>
      <c r="P4433" s="16" t="str">
        <f aca="false">IFERROR(VLOOKUP(O4433,city_map!$A$2:$B$6,2,FALSE()),O4433)</f>
        <v>Delhi</v>
      </c>
      <c r="Q4433" s="16" t="n">
        <f aca="false">IF(ISNUMBER(F4433),F4433,VALUE(SUBSTITUTE(SUBSTITUTE(F4433,"₹",""),",","")))</f>
        <v>879</v>
      </c>
      <c r="R4433" s="16" t="n">
        <f aca="false">IF(E4433=99,1,E4433)</f>
        <v>2</v>
      </c>
      <c r="S4433" s="16" t="n">
        <f aca="false">IF(G4433="",0,G4433)</f>
        <v>0.15</v>
      </c>
      <c r="T4433" s="16" t="str">
        <f aca="false">IF(I4433="","Unknown",IF(I4433="upi","UPI",I4433))</f>
        <v>Net Banking</v>
      </c>
      <c r="U4433" s="16" t="str">
        <f aca="false">IF(L4433="Yes","Y",IF(L4433="No","N",L4433))</f>
        <v>N</v>
      </c>
      <c r="V4433" s="19" t="n">
        <f aca="false">ROUND(R4433*Q4433*(1-S4433),2)</f>
        <v>1494.3</v>
      </c>
      <c r="W4433" s="16" t="str">
        <f aca="false">_xlfn.XLOOKUP(D4433,products!$A$2:$A$61,products!$C$2:$C$61,"Not found")</f>
        <v>Electronics</v>
      </c>
    </row>
    <row r="4434" customFormat="false" ht="15" hidden="false" customHeight="false" outlineLevel="0" collapsed="false">
      <c r="A4434" s="16" t="s">
        <v>5847</v>
      </c>
      <c r="B4434" s="16" t="s">
        <v>5833</v>
      </c>
      <c r="C4434" s="16" t="s">
        <v>2076</v>
      </c>
      <c r="D4434" s="16" t="s">
        <v>191</v>
      </c>
      <c r="E4434" s="16" t="n">
        <v>1</v>
      </c>
      <c r="F4434" s="16" t="n">
        <v>413</v>
      </c>
      <c r="G4434" s="16" t="n">
        <v>0.1</v>
      </c>
      <c r="H4434" s="16" t="s">
        <v>46</v>
      </c>
      <c r="I4434" s="16" t="s">
        <v>47</v>
      </c>
      <c r="J4434" s="16" t="n">
        <v>3</v>
      </c>
      <c r="K4434" s="16" t="n">
        <v>5</v>
      </c>
      <c r="L4434" s="16" t="s">
        <v>41</v>
      </c>
      <c r="M4434" s="18" t="n">
        <f aca="false">IF(ISNUMBER(B4434),B4434,IF(MID(B4434,3,1)="-",DATE(VALUE(RIGHT(B4434,4)),VALUE(MID(B4434,4,2)),VALUE(LEFT(B4434,2))),DATE(VALUE(LEFT(B4434,4)),VALUE(MID(B4434,6,2)),VALUE(RIGHT(B4434,2)))))</f>
        <v>45987</v>
      </c>
      <c r="N4434" s="16" t="n">
        <f aca="false">MONTH(M4434)</f>
        <v>11</v>
      </c>
      <c r="O4434" s="16" t="str">
        <f aca="false">PROPER(TRIM(H4434))</f>
        <v>Chennai</v>
      </c>
      <c r="P4434" s="16" t="str">
        <f aca="false">IFERROR(VLOOKUP(O4434,city_map!$A$2:$B$6,2,FALSE()),O4434)</f>
        <v>Chennai</v>
      </c>
      <c r="Q4434" s="16" t="n">
        <f aca="false">IF(ISNUMBER(F4434),F4434,VALUE(SUBSTITUTE(SUBSTITUTE(F4434,"₹",""),",","")))</f>
        <v>413</v>
      </c>
      <c r="R4434" s="16" t="n">
        <f aca="false">IF(E4434=99,1,E4434)</f>
        <v>1</v>
      </c>
      <c r="S4434" s="16" t="n">
        <f aca="false">IF(G4434="",0,G4434)</f>
        <v>0.1</v>
      </c>
      <c r="T4434" s="16" t="str">
        <f aca="false">IF(I4434="","Unknown",IF(I4434="upi","UPI",I4434))</f>
        <v>Debit Card</v>
      </c>
      <c r="U4434" s="16" t="str">
        <f aca="false">IF(L4434="Yes","Y",IF(L4434="No","N",L4434))</f>
        <v>N</v>
      </c>
      <c r="V4434" s="19" t="n">
        <f aca="false">ROUND(R4434*Q4434*(1-S4434),2)</f>
        <v>371.7</v>
      </c>
      <c r="W4434" s="16" t="str">
        <f aca="false">_xlfn.XLOOKUP(D4434,products!$A$2:$A$61,products!$C$2:$C$61,"Not found")</f>
        <v>Electronics</v>
      </c>
    </row>
    <row r="4435" customFormat="false" ht="15" hidden="false" customHeight="false" outlineLevel="0" collapsed="false">
      <c r="A4435" s="16" t="s">
        <v>5848</v>
      </c>
      <c r="B4435" s="16" t="s">
        <v>5833</v>
      </c>
      <c r="C4435" s="16" t="s">
        <v>347</v>
      </c>
      <c r="D4435" s="16" t="s">
        <v>232</v>
      </c>
      <c r="E4435" s="16" t="n">
        <v>1</v>
      </c>
      <c r="F4435" s="16" t="n">
        <v>1908</v>
      </c>
      <c r="G4435" s="16"/>
      <c r="H4435" s="16" t="s">
        <v>112</v>
      </c>
      <c r="I4435" s="16" t="s">
        <v>60</v>
      </c>
      <c r="J4435" s="16" t="n">
        <v>4</v>
      </c>
      <c r="K4435" s="16" t="n">
        <v>5</v>
      </c>
      <c r="L4435" s="16" t="s">
        <v>41</v>
      </c>
      <c r="M4435" s="18" t="n">
        <f aca="false">IF(ISNUMBER(B4435),B4435,IF(MID(B4435,3,1)="-",DATE(VALUE(RIGHT(B4435,4)),VALUE(MID(B4435,4,2)),VALUE(LEFT(B4435,2))),DATE(VALUE(LEFT(B4435,4)),VALUE(MID(B4435,6,2)),VALUE(RIGHT(B4435,2)))))</f>
        <v>45987</v>
      </c>
      <c r="N4435" s="16" t="n">
        <f aca="false">MONTH(M4435)</f>
        <v>11</v>
      </c>
      <c r="O4435" s="16" t="str">
        <f aca="false">PROPER(TRIM(H4435))</f>
        <v>Mumbai</v>
      </c>
      <c r="P4435" s="16" t="str">
        <f aca="false">IFERROR(VLOOKUP(O4435,city_map!$A$2:$B$6,2,FALSE()),O4435)</f>
        <v>Mumbai</v>
      </c>
      <c r="Q4435" s="16" t="n">
        <f aca="false">IF(ISNUMBER(F4435),F4435,VALUE(SUBSTITUTE(SUBSTITUTE(F4435,"₹",""),",","")))</f>
        <v>1908</v>
      </c>
      <c r="R4435" s="16" t="n">
        <f aca="false">IF(E4435=99,1,E4435)</f>
        <v>1</v>
      </c>
      <c r="S4435" s="16" t="n">
        <f aca="false">IF(G4435="",0,G4435)</f>
        <v>0</v>
      </c>
      <c r="T4435" s="16" t="str">
        <f aca="false">IF(I4435="","Unknown",IF(I4435="upi","UPI",I4435))</f>
        <v>UPI</v>
      </c>
      <c r="U4435" s="16" t="str">
        <f aca="false">IF(L4435="Yes","Y",IF(L4435="No","N",L4435))</f>
        <v>N</v>
      </c>
      <c r="V4435" s="19" t="n">
        <f aca="false">ROUND(R4435*Q4435*(1-S4435),2)</f>
        <v>1908</v>
      </c>
      <c r="W4435" s="16" t="str">
        <f aca="false">_xlfn.XLOOKUP(D4435,products!$A$2:$A$61,products!$C$2:$C$61,"Not found")</f>
        <v>Electronics</v>
      </c>
    </row>
    <row r="4436" customFormat="false" ht="15" hidden="false" customHeight="false" outlineLevel="0" collapsed="false">
      <c r="A4436" s="16" t="s">
        <v>5849</v>
      </c>
      <c r="B4436" s="16" t="s">
        <v>5833</v>
      </c>
      <c r="C4436" s="16" t="s">
        <v>470</v>
      </c>
      <c r="D4436" s="16" t="s">
        <v>660</v>
      </c>
      <c r="E4436" s="16" t="n">
        <v>2</v>
      </c>
      <c r="F4436" s="16" t="n">
        <v>1775</v>
      </c>
      <c r="G4436" s="16" t="n">
        <v>0.2</v>
      </c>
      <c r="H4436" s="16" t="s">
        <v>233</v>
      </c>
      <c r="I4436" s="16" t="s">
        <v>60</v>
      </c>
      <c r="J4436" s="16" t="n">
        <v>8</v>
      </c>
      <c r="K4436" s="16"/>
      <c r="L4436" s="16" t="s">
        <v>41</v>
      </c>
      <c r="M4436" s="18" t="n">
        <f aca="false">IF(ISNUMBER(B4436),B4436,IF(MID(B4436,3,1)="-",DATE(VALUE(RIGHT(B4436,4)),VALUE(MID(B4436,4,2)),VALUE(LEFT(B4436,2))),DATE(VALUE(LEFT(B4436,4)),VALUE(MID(B4436,6,2)),VALUE(RIGHT(B4436,2)))))</f>
        <v>45987</v>
      </c>
      <c r="N4436" s="16" t="n">
        <f aca="false">MONTH(M4436)</f>
        <v>11</v>
      </c>
      <c r="O4436" s="16" t="str">
        <f aca="false">PROPER(TRIM(H4436))</f>
        <v>Mumbai</v>
      </c>
      <c r="P4436" s="16" t="str">
        <f aca="false">IFERROR(VLOOKUP(O4436,city_map!$A$2:$B$6,2,FALSE()),O4436)</f>
        <v>Mumbai</v>
      </c>
      <c r="Q4436" s="16" t="n">
        <f aca="false">IF(ISNUMBER(F4436),F4436,VALUE(SUBSTITUTE(SUBSTITUTE(F4436,"₹",""),",","")))</f>
        <v>1775</v>
      </c>
      <c r="R4436" s="16" t="n">
        <f aca="false">IF(E4436=99,1,E4436)</f>
        <v>2</v>
      </c>
      <c r="S4436" s="16" t="n">
        <f aca="false">IF(G4436="",0,G4436)</f>
        <v>0.2</v>
      </c>
      <c r="T4436" s="16" t="str">
        <f aca="false">IF(I4436="","Unknown",IF(I4436="upi","UPI",I4436))</f>
        <v>UPI</v>
      </c>
      <c r="U4436" s="16" t="str">
        <f aca="false">IF(L4436="Yes","Y",IF(L4436="No","N",L4436))</f>
        <v>N</v>
      </c>
      <c r="V4436" s="19" t="n">
        <f aca="false">ROUND(R4436*Q4436*(1-S4436),2)</f>
        <v>2840</v>
      </c>
      <c r="W4436" s="16" t="str">
        <f aca="false">_xlfn.XLOOKUP(D4436,products!$A$2:$A$61,products!$C$2:$C$61,"Not found")</f>
        <v>Beauty</v>
      </c>
    </row>
    <row r="4437" customFormat="false" ht="15" hidden="false" customHeight="false" outlineLevel="0" collapsed="false">
      <c r="A4437" s="16" t="s">
        <v>5850</v>
      </c>
      <c r="B4437" s="16" t="s">
        <v>5833</v>
      </c>
      <c r="C4437" s="16" t="s">
        <v>2006</v>
      </c>
      <c r="D4437" s="16" t="s">
        <v>99</v>
      </c>
      <c r="E4437" s="16" t="n">
        <v>3</v>
      </c>
      <c r="F4437" s="16" t="n">
        <v>677</v>
      </c>
      <c r="G4437" s="16" t="n">
        <v>0.25</v>
      </c>
      <c r="H4437" s="16" t="s">
        <v>70</v>
      </c>
      <c r="I4437" s="16" t="s">
        <v>47</v>
      </c>
      <c r="J4437" s="16" t="n">
        <v>7</v>
      </c>
      <c r="K4437" s="16" t="n">
        <v>5</v>
      </c>
      <c r="L4437" s="16" t="s">
        <v>41</v>
      </c>
      <c r="M4437" s="18" t="n">
        <f aca="false">IF(ISNUMBER(B4437),B4437,IF(MID(B4437,3,1)="-",DATE(VALUE(RIGHT(B4437,4)),VALUE(MID(B4437,4,2)),VALUE(LEFT(B4437,2))),DATE(VALUE(LEFT(B4437,4)),VALUE(MID(B4437,6,2)),VALUE(RIGHT(B4437,2)))))</f>
        <v>45987</v>
      </c>
      <c r="N4437" s="16" t="n">
        <f aca="false">MONTH(M4437)</f>
        <v>11</v>
      </c>
      <c r="O4437" s="16" t="str">
        <f aca="false">PROPER(TRIM(H4437))</f>
        <v>Pune</v>
      </c>
      <c r="P4437" s="16" t="str">
        <f aca="false">IFERROR(VLOOKUP(O4437,city_map!$A$2:$B$6,2,FALSE()),O4437)</f>
        <v>Pune</v>
      </c>
      <c r="Q4437" s="16" t="n">
        <f aca="false">IF(ISNUMBER(F4437),F4437,VALUE(SUBSTITUTE(SUBSTITUTE(F4437,"₹",""),",","")))</f>
        <v>677</v>
      </c>
      <c r="R4437" s="16" t="n">
        <f aca="false">IF(E4437=99,1,E4437)</f>
        <v>3</v>
      </c>
      <c r="S4437" s="16" t="n">
        <f aca="false">IF(G4437="",0,G4437)</f>
        <v>0.25</v>
      </c>
      <c r="T4437" s="16" t="str">
        <f aca="false">IF(I4437="","Unknown",IF(I4437="upi","UPI",I4437))</f>
        <v>Debit Card</v>
      </c>
      <c r="U4437" s="16" t="str">
        <f aca="false">IF(L4437="Yes","Y",IF(L4437="No","N",L4437))</f>
        <v>N</v>
      </c>
      <c r="V4437" s="19" t="n">
        <f aca="false">ROUND(R4437*Q4437*(1-S4437),2)</f>
        <v>1523.25</v>
      </c>
      <c r="W4437" s="16" t="str">
        <f aca="false">_xlfn.XLOOKUP(D4437,products!$A$2:$A$61,products!$C$2:$C$61,"Not found")</f>
        <v>Fashion</v>
      </c>
    </row>
    <row r="4438" customFormat="false" ht="15" hidden="false" customHeight="false" outlineLevel="0" collapsed="false">
      <c r="A4438" s="16" t="s">
        <v>5851</v>
      </c>
      <c r="B4438" s="16" t="s">
        <v>5833</v>
      </c>
      <c r="C4438" s="16" t="s">
        <v>954</v>
      </c>
      <c r="D4438" s="16" t="s">
        <v>259</v>
      </c>
      <c r="E4438" s="16" t="n">
        <v>1</v>
      </c>
      <c r="F4438" s="16" t="n">
        <v>502</v>
      </c>
      <c r="G4438" s="16" t="n">
        <v>0.25</v>
      </c>
      <c r="H4438" s="16" t="s">
        <v>208</v>
      </c>
      <c r="I4438" s="16" t="s">
        <v>40</v>
      </c>
      <c r="J4438" s="16" t="n">
        <v>7</v>
      </c>
      <c r="K4438" s="16" t="n">
        <v>4</v>
      </c>
      <c r="L4438" s="16" t="s">
        <v>41</v>
      </c>
      <c r="M4438" s="18" t="n">
        <f aca="false">IF(ISNUMBER(B4438),B4438,IF(MID(B4438,3,1)="-",DATE(VALUE(RIGHT(B4438,4)),VALUE(MID(B4438,4,2)),VALUE(LEFT(B4438,2))),DATE(VALUE(LEFT(B4438,4)),VALUE(MID(B4438,6,2)),VALUE(RIGHT(B4438,2)))))</f>
        <v>45987</v>
      </c>
      <c r="N4438" s="16" t="n">
        <f aca="false">MONTH(M4438)</f>
        <v>11</v>
      </c>
      <c r="O4438" s="16" t="str">
        <f aca="false">PROPER(TRIM(H4438))</f>
        <v>Jaipur</v>
      </c>
      <c r="P4438" s="16" t="str">
        <f aca="false">IFERROR(VLOOKUP(O4438,city_map!$A$2:$B$6,2,FALSE()),O4438)</f>
        <v>Jaipur</v>
      </c>
      <c r="Q4438" s="16" t="n">
        <f aca="false">IF(ISNUMBER(F4438),F4438,VALUE(SUBSTITUTE(SUBSTITUTE(F4438,"₹",""),",","")))</f>
        <v>502</v>
      </c>
      <c r="R4438" s="16" t="n">
        <f aca="false">IF(E4438=99,1,E4438)</f>
        <v>1</v>
      </c>
      <c r="S4438" s="16" t="n">
        <f aca="false">IF(G4438="",0,G4438)</f>
        <v>0.25</v>
      </c>
      <c r="T4438" s="16" t="str">
        <f aca="false">IF(I4438="","Unknown",IF(I4438="upi","UPI",I4438))</f>
        <v>COD</v>
      </c>
      <c r="U4438" s="16" t="str">
        <f aca="false">IF(L4438="Yes","Y",IF(L4438="No","N",L4438))</f>
        <v>N</v>
      </c>
      <c r="V4438" s="19" t="n">
        <f aca="false">ROUND(R4438*Q4438*(1-S4438),2)</f>
        <v>376.5</v>
      </c>
      <c r="W4438" s="16" t="str">
        <f aca="false">_xlfn.XLOOKUP(D4438,products!$A$2:$A$61,products!$C$2:$C$61,"Not found")</f>
        <v>Books</v>
      </c>
    </row>
    <row r="4439" customFormat="false" ht="15" hidden="false" customHeight="false" outlineLevel="0" collapsed="false">
      <c r="A4439" s="16" t="s">
        <v>5852</v>
      </c>
      <c r="B4439" s="16" t="s">
        <v>5833</v>
      </c>
      <c r="C4439" s="16" t="s">
        <v>1738</v>
      </c>
      <c r="D4439" s="16" t="s">
        <v>136</v>
      </c>
      <c r="E4439" s="16" t="n">
        <v>2</v>
      </c>
      <c r="F4439" s="16" t="n">
        <v>2165</v>
      </c>
      <c r="G4439" s="16" t="n">
        <v>0.2</v>
      </c>
      <c r="H4439" s="16" t="s">
        <v>112</v>
      </c>
      <c r="I4439" s="16" t="s">
        <v>60</v>
      </c>
      <c r="J4439" s="16" t="n">
        <v>3</v>
      </c>
      <c r="K4439" s="16" t="n">
        <v>4</v>
      </c>
      <c r="L4439" s="16" t="s">
        <v>41</v>
      </c>
      <c r="M4439" s="18" t="n">
        <f aca="false">IF(ISNUMBER(B4439),B4439,IF(MID(B4439,3,1)="-",DATE(VALUE(RIGHT(B4439,4)),VALUE(MID(B4439,4,2)),VALUE(LEFT(B4439,2))),DATE(VALUE(LEFT(B4439,4)),VALUE(MID(B4439,6,2)),VALUE(RIGHT(B4439,2)))))</f>
        <v>45987</v>
      </c>
      <c r="N4439" s="16" t="n">
        <f aca="false">MONTH(M4439)</f>
        <v>11</v>
      </c>
      <c r="O4439" s="16" t="str">
        <f aca="false">PROPER(TRIM(H4439))</f>
        <v>Mumbai</v>
      </c>
      <c r="P4439" s="16" t="str">
        <f aca="false">IFERROR(VLOOKUP(O4439,city_map!$A$2:$B$6,2,FALSE()),O4439)</f>
        <v>Mumbai</v>
      </c>
      <c r="Q4439" s="16" t="n">
        <f aca="false">IF(ISNUMBER(F4439),F4439,VALUE(SUBSTITUTE(SUBSTITUTE(F4439,"₹",""),",","")))</f>
        <v>2165</v>
      </c>
      <c r="R4439" s="16" t="n">
        <f aca="false">IF(E4439=99,1,E4439)</f>
        <v>2</v>
      </c>
      <c r="S4439" s="16" t="n">
        <f aca="false">IF(G4439="",0,G4439)</f>
        <v>0.2</v>
      </c>
      <c r="T4439" s="16" t="str">
        <f aca="false">IF(I4439="","Unknown",IF(I4439="upi","UPI",I4439))</f>
        <v>UPI</v>
      </c>
      <c r="U4439" s="16" t="str">
        <f aca="false">IF(L4439="Yes","Y",IF(L4439="No","N",L4439))</f>
        <v>N</v>
      </c>
      <c r="V4439" s="19" t="n">
        <f aca="false">ROUND(R4439*Q4439*(1-S4439),2)</f>
        <v>3464</v>
      </c>
      <c r="W4439" s="16" t="str">
        <f aca="false">_xlfn.XLOOKUP(D4439,products!$A$2:$A$61,products!$C$2:$C$61,"Not found")</f>
        <v>Electronics</v>
      </c>
    </row>
    <row r="4440" customFormat="false" ht="15" hidden="false" customHeight="false" outlineLevel="0" collapsed="false">
      <c r="A4440" s="16" t="s">
        <v>5853</v>
      </c>
      <c r="B4440" s="16" t="s">
        <v>5833</v>
      </c>
      <c r="C4440" s="16" t="s">
        <v>2124</v>
      </c>
      <c r="D4440" s="16" t="s">
        <v>136</v>
      </c>
      <c r="E4440" s="16" t="n">
        <v>1</v>
      </c>
      <c r="F4440" s="16" t="n">
        <v>2105</v>
      </c>
      <c r="G4440" s="16" t="n">
        <v>0.3</v>
      </c>
      <c r="H4440" s="16" t="s">
        <v>39</v>
      </c>
      <c r="I4440" s="16" t="s">
        <v>71</v>
      </c>
      <c r="J4440" s="16" t="n">
        <v>5</v>
      </c>
      <c r="K4440" s="16" t="n">
        <v>4</v>
      </c>
      <c r="L4440" s="16" t="s">
        <v>41</v>
      </c>
      <c r="M4440" s="18" t="n">
        <f aca="false">IF(ISNUMBER(B4440),B4440,IF(MID(B4440,3,1)="-",DATE(VALUE(RIGHT(B4440,4)),VALUE(MID(B4440,4,2)),VALUE(LEFT(B4440,2))),DATE(VALUE(LEFT(B4440,4)),VALUE(MID(B4440,6,2)),VALUE(RIGHT(B4440,2)))))</f>
        <v>45987</v>
      </c>
      <c r="N4440" s="16" t="n">
        <f aca="false">MONTH(M4440)</f>
        <v>11</v>
      </c>
      <c r="O4440" s="16" t="str">
        <f aca="false">PROPER(TRIM(H4440))</f>
        <v>Delhi</v>
      </c>
      <c r="P4440" s="16" t="str">
        <f aca="false">IFERROR(VLOOKUP(O4440,city_map!$A$2:$B$6,2,FALSE()),O4440)</f>
        <v>Delhi</v>
      </c>
      <c r="Q4440" s="16" t="n">
        <f aca="false">IF(ISNUMBER(F4440),F4440,VALUE(SUBSTITUTE(SUBSTITUTE(F4440,"₹",""),",","")))</f>
        <v>2105</v>
      </c>
      <c r="R4440" s="16" t="n">
        <f aca="false">IF(E4440=99,1,E4440)</f>
        <v>1</v>
      </c>
      <c r="S4440" s="16" t="n">
        <f aca="false">IF(G4440="",0,G4440)</f>
        <v>0.3</v>
      </c>
      <c r="T4440" s="16" t="str">
        <f aca="false">IF(I4440="","Unknown",IF(I4440="upi","UPI",I4440))</f>
        <v>Credit Card</v>
      </c>
      <c r="U4440" s="16" t="str">
        <f aca="false">IF(L4440="Yes","Y",IF(L4440="No","N",L4440))</f>
        <v>N</v>
      </c>
      <c r="V4440" s="19" t="n">
        <f aca="false">ROUND(R4440*Q4440*(1-S4440),2)</f>
        <v>1473.5</v>
      </c>
      <c r="W4440" s="16" t="str">
        <f aca="false">_xlfn.XLOOKUP(D4440,products!$A$2:$A$61,products!$C$2:$C$61,"Not found")</f>
        <v>Electronics</v>
      </c>
    </row>
    <row r="4441" customFormat="false" ht="15" hidden="false" customHeight="false" outlineLevel="0" collapsed="false">
      <c r="A4441" s="16" t="s">
        <v>5854</v>
      </c>
      <c r="B4441" s="16" t="s">
        <v>5833</v>
      </c>
      <c r="C4441" s="16" t="s">
        <v>128</v>
      </c>
      <c r="D4441" s="16" t="s">
        <v>45</v>
      </c>
      <c r="E4441" s="16" t="n">
        <v>2</v>
      </c>
      <c r="F4441" s="16" t="n">
        <v>298</v>
      </c>
      <c r="G4441" s="16" t="n">
        <v>0.2</v>
      </c>
      <c r="H4441" s="16" t="s">
        <v>81</v>
      </c>
      <c r="I4441" s="16" t="s">
        <v>60</v>
      </c>
      <c r="J4441" s="16" t="n">
        <v>4</v>
      </c>
      <c r="K4441" s="16" t="n">
        <v>4</v>
      </c>
      <c r="L4441" s="16" t="s">
        <v>41</v>
      </c>
      <c r="M4441" s="18" t="n">
        <f aca="false">IF(ISNUMBER(B4441),B4441,IF(MID(B4441,3,1)="-",DATE(VALUE(RIGHT(B4441,4)),VALUE(MID(B4441,4,2)),VALUE(LEFT(B4441,2))),DATE(VALUE(LEFT(B4441,4)),VALUE(MID(B4441,6,2)),VALUE(RIGHT(B4441,2)))))</f>
        <v>45987</v>
      </c>
      <c r="N4441" s="16" t="n">
        <f aca="false">MONTH(M4441)</f>
        <v>11</v>
      </c>
      <c r="O4441" s="16" t="str">
        <f aca="false">PROPER(TRIM(H4441))</f>
        <v>Hyderabad</v>
      </c>
      <c r="P4441" s="16" t="str">
        <f aca="false">IFERROR(VLOOKUP(O4441,city_map!$A$2:$B$6,2,FALSE()),O4441)</f>
        <v>Hyderabad</v>
      </c>
      <c r="Q4441" s="16" t="n">
        <f aca="false">IF(ISNUMBER(F4441),F4441,VALUE(SUBSTITUTE(SUBSTITUTE(F4441,"₹",""),",","")))</f>
        <v>298</v>
      </c>
      <c r="R4441" s="16" t="n">
        <f aca="false">IF(E4441=99,1,E4441)</f>
        <v>2</v>
      </c>
      <c r="S4441" s="16" t="n">
        <f aca="false">IF(G4441="",0,G4441)</f>
        <v>0.2</v>
      </c>
      <c r="T4441" s="16" t="str">
        <f aca="false">IF(I4441="","Unknown",IF(I4441="upi","UPI",I4441))</f>
        <v>UPI</v>
      </c>
      <c r="U4441" s="16" t="str">
        <f aca="false">IF(L4441="Yes","Y",IF(L4441="No","N",L4441))</f>
        <v>N</v>
      </c>
      <c r="V4441" s="19" t="n">
        <f aca="false">ROUND(R4441*Q4441*(1-S4441),2)</f>
        <v>476.8</v>
      </c>
      <c r="W4441" s="16" t="str">
        <f aca="false">_xlfn.XLOOKUP(D4441,products!$A$2:$A$61,products!$C$2:$C$61,"Not found")</f>
        <v>Beauty</v>
      </c>
    </row>
    <row r="4442" customFormat="false" ht="15" hidden="false" customHeight="false" outlineLevel="0" collapsed="false">
      <c r="A4442" s="16" t="s">
        <v>5855</v>
      </c>
      <c r="B4442" s="16" t="s">
        <v>5833</v>
      </c>
      <c r="C4442" s="16" t="s">
        <v>1215</v>
      </c>
      <c r="D4442" s="16" t="s">
        <v>721</v>
      </c>
      <c r="E4442" s="16" t="n">
        <v>3</v>
      </c>
      <c r="F4442" s="16" t="n">
        <v>485</v>
      </c>
      <c r="G4442" s="16" t="n">
        <v>0.2</v>
      </c>
      <c r="H4442" s="16" t="s">
        <v>130</v>
      </c>
      <c r="I4442" s="16" t="s">
        <v>47</v>
      </c>
      <c r="J4442" s="16" t="n">
        <v>4</v>
      </c>
      <c r="K4442" s="16" t="n">
        <v>4</v>
      </c>
      <c r="L4442" s="16" t="s">
        <v>41</v>
      </c>
      <c r="M4442" s="18" t="n">
        <f aca="false">IF(ISNUMBER(B4442),B4442,IF(MID(B4442,3,1)="-",DATE(VALUE(RIGHT(B4442,4)),VALUE(MID(B4442,4,2)),VALUE(LEFT(B4442,2))),DATE(VALUE(LEFT(B4442,4)),VALUE(MID(B4442,6,2)),VALUE(RIGHT(B4442,2)))))</f>
        <v>45987</v>
      </c>
      <c r="N4442" s="16" t="n">
        <f aca="false">MONTH(M4442)</f>
        <v>11</v>
      </c>
      <c r="O4442" s="16" t="str">
        <f aca="false">PROPER(TRIM(H4442))</f>
        <v>Bengaluru</v>
      </c>
      <c r="P4442" s="16" t="str">
        <f aca="false">IFERROR(VLOOKUP(O4442,city_map!$A$2:$B$6,2,FALSE()),O4442)</f>
        <v>Bengaluru</v>
      </c>
      <c r="Q4442" s="16" t="n">
        <f aca="false">IF(ISNUMBER(F4442),F4442,VALUE(SUBSTITUTE(SUBSTITUTE(F4442,"₹",""),",","")))</f>
        <v>485</v>
      </c>
      <c r="R4442" s="16" t="n">
        <f aca="false">IF(E4442=99,1,E4442)</f>
        <v>3</v>
      </c>
      <c r="S4442" s="16" t="n">
        <f aca="false">IF(G4442="",0,G4442)</f>
        <v>0.2</v>
      </c>
      <c r="T4442" s="16" t="str">
        <f aca="false">IF(I4442="","Unknown",IF(I4442="upi","UPI",I4442))</f>
        <v>Debit Card</v>
      </c>
      <c r="U4442" s="16" t="str">
        <f aca="false">IF(L4442="Yes","Y",IF(L4442="No","N",L4442))</f>
        <v>N</v>
      </c>
      <c r="V4442" s="19" t="n">
        <f aca="false">ROUND(R4442*Q4442*(1-S4442),2)</f>
        <v>1164</v>
      </c>
      <c r="W4442" s="16" t="str">
        <f aca="false">_xlfn.XLOOKUP(D4442,products!$A$2:$A$61,products!$C$2:$C$61,"Not found")</f>
        <v>Beauty</v>
      </c>
    </row>
    <row r="4443" customFormat="false" ht="15" hidden="false" customHeight="false" outlineLevel="0" collapsed="false">
      <c r="A4443" s="16" t="s">
        <v>5856</v>
      </c>
      <c r="B4443" s="16" t="s">
        <v>5833</v>
      </c>
      <c r="C4443" s="16" t="s">
        <v>1825</v>
      </c>
      <c r="D4443" s="16" t="s">
        <v>396</v>
      </c>
      <c r="E4443" s="16" t="n">
        <v>1</v>
      </c>
      <c r="F4443" s="16" t="n">
        <v>5551</v>
      </c>
      <c r="G4443" s="16" t="n">
        <v>0.15</v>
      </c>
      <c r="H4443" s="16" t="s">
        <v>67</v>
      </c>
      <c r="I4443" s="16" t="s">
        <v>71</v>
      </c>
      <c r="J4443" s="16" t="n">
        <v>3</v>
      </c>
      <c r="K4443" s="16" t="n">
        <v>4</v>
      </c>
      <c r="L4443" s="16" t="s">
        <v>41</v>
      </c>
      <c r="M4443" s="18" t="n">
        <f aca="false">IF(ISNUMBER(B4443),B4443,IF(MID(B4443,3,1)="-",DATE(VALUE(RIGHT(B4443,4)),VALUE(MID(B4443,4,2)),VALUE(LEFT(B4443,2))),DATE(VALUE(LEFT(B4443,4)),VALUE(MID(B4443,6,2)),VALUE(RIGHT(B4443,2)))))</f>
        <v>45987</v>
      </c>
      <c r="N4443" s="16" t="n">
        <f aca="false">MONTH(M4443)</f>
        <v>11</v>
      </c>
      <c r="O4443" s="16" t="str">
        <f aca="false">PROPER(TRIM(H4443))</f>
        <v>Kolkata</v>
      </c>
      <c r="P4443" s="16" t="str">
        <f aca="false">IFERROR(VLOOKUP(O4443,city_map!$A$2:$B$6,2,FALSE()),O4443)</f>
        <v>Kolkata</v>
      </c>
      <c r="Q4443" s="16" t="n">
        <f aca="false">IF(ISNUMBER(F4443),F4443,VALUE(SUBSTITUTE(SUBSTITUTE(F4443,"₹",""),",","")))</f>
        <v>5551</v>
      </c>
      <c r="R4443" s="16" t="n">
        <f aca="false">IF(E4443=99,1,E4443)</f>
        <v>1</v>
      </c>
      <c r="S4443" s="16" t="n">
        <f aca="false">IF(G4443="",0,G4443)</f>
        <v>0.15</v>
      </c>
      <c r="T4443" s="16" t="str">
        <f aca="false">IF(I4443="","Unknown",IF(I4443="upi","UPI",I4443))</f>
        <v>Credit Card</v>
      </c>
      <c r="U4443" s="16" t="str">
        <f aca="false">IF(L4443="Yes","Y",IF(L4443="No","N",L4443))</f>
        <v>N</v>
      </c>
      <c r="V4443" s="19" t="n">
        <f aca="false">ROUND(R4443*Q4443*(1-S4443),2)</f>
        <v>4718.35</v>
      </c>
      <c r="W4443" s="16" t="str">
        <f aca="false">_xlfn.XLOOKUP(D4443,products!$A$2:$A$61,products!$C$2:$C$61,"Not found")</f>
        <v>Home</v>
      </c>
    </row>
    <row r="4444" customFormat="false" ht="15" hidden="false" customHeight="false" outlineLevel="0" collapsed="false">
      <c r="A4444" s="16" t="s">
        <v>5857</v>
      </c>
      <c r="B4444" s="16" t="s">
        <v>5858</v>
      </c>
      <c r="C4444" s="16" t="s">
        <v>178</v>
      </c>
      <c r="D4444" s="16" t="s">
        <v>136</v>
      </c>
      <c r="E4444" s="16" t="n">
        <v>2</v>
      </c>
      <c r="F4444" s="16" t="n">
        <v>2265</v>
      </c>
      <c r="G4444" s="16" t="n">
        <v>0.1</v>
      </c>
      <c r="H4444" s="16" t="s">
        <v>46</v>
      </c>
      <c r="I4444" s="16" t="s">
        <v>71</v>
      </c>
      <c r="J4444" s="16" t="n">
        <v>4</v>
      </c>
      <c r="K4444" s="16" t="n">
        <v>5</v>
      </c>
      <c r="L4444" s="16" t="s">
        <v>41</v>
      </c>
      <c r="M4444" s="18" t="n">
        <f aca="false">IF(ISNUMBER(B4444),B4444,IF(MID(B4444,3,1)="-",DATE(VALUE(RIGHT(B4444,4)),VALUE(MID(B4444,4,2)),VALUE(LEFT(B4444,2))),DATE(VALUE(LEFT(B4444,4)),VALUE(MID(B4444,6,2)),VALUE(RIGHT(B4444,2)))))</f>
        <v>45988</v>
      </c>
      <c r="N4444" s="16" t="n">
        <f aca="false">MONTH(M4444)</f>
        <v>11</v>
      </c>
      <c r="O4444" s="16" t="str">
        <f aca="false">PROPER(TRIM(H4444))</f>
        <v>Chennai</v>
      </c>
      <c r="P4444" s="16" t="str">
        <f aca="false">IFERROR(VLOOKUP(O4444,city_map!$A$2:$B$6,2,FALSE()),O4444)</f>
        <v>Chennai</v>
      </c>
      <c r="Q4444" s="16" t="n">
        <f aca="false">IF(ISNUMBER(F4444),F4444,VALUE(SUBSTITUTE(SUBSTITUTE(F4444,"₹",""),",","")))</f>
        <v>2265</v>
      </c>
      <c r="R4444" s="16" t="n">
        <f aca="false">IF(E4444=99,1,E4444)</f>
        <v>2</v>
      </c>
      <c r="S4444" s="16" t="n">
        <f aca="false">IF(G4444="",0,G4444)</f>
        <v>0.1</v>
      </c>
      <c r="T4444" s="16" t="str">
        <f aca="false">IF(I4444="","Unknown",IF(I4444="upi","UPI",I4444))</f>
        <v>Credit Card</v>
      </c>
      <c r="U4444" s="16" t="str">
        <f aca="false">IF(L4444="Yes","Y",IF(L4444="No","N",L4444))</f>
        <v>N</v>
      </c>
      <c r="V4444" s="19" t="n">
        <f aca="false">ROUND(R4444*Q4444*(1-S4444),2)</f>
        <v>4077</v>
      </c>
      <c r="W4444" s="16" t="str">
        <f aca="false">_xlfn.XLOOKUP(D4444,products!$A$2:$A$61,products!$C$2:$C$61,"Not found")</f>
        <v>Electronics</v>
      </c>
    </row>
    <row r="4445" customFormat="false" ht="15" hidden="false" customHeight="false" outlineLevel="0" collapsed="false">
      <c r="A4445" s="16" t="s">
        <v>5859</v>
      </c>
      <c r="B4445" s="16" t="s">
        <v>5858</v>
      </c>
      <c r="C4445" s="16" t="s">
        <v>318</v>
      </c>
      <c r="D4445" s="16" t="s">
        <v>157</v>
      </c>
      <c r="E4445" s="16" t="n">
        <v>5</v>
      </c>
      <c r="F4445" s="16" t="n">
        <v>1100</v>
      </c>
      <c r="G4445" s="16" t="n">
        <v>0.2</v>
      </c>
      <c r="H4445" s="16" t="s">
        <v>39</v>
      </c>
      <c r="I4445" s="16" t="s">
        <v>60</v>
      </c>
      <c r="J4445" s="16" t="n">
        <v>4</v>
      </c>
      <c r="K4445" s="16" t="n">
        <v>5</v>
      </c>
      <c r="L4445" s="16" t="s">
        <v>41</v>
      </c>
      <c r="M4445" s="18" t="n">
        <f aca="false">IF(ISNUMBER(B4445),B4445,IF(MID(B4445,3,1)="-",DATE(VALUE(RIGHT(B4445,4)),VALUE(MID(B4445,4,2)),VALUE(LEFT(B4445,2))),DATE(VALUE(LEFT(B4445,4)),VALUE(MID(B4445,6,2)),VALUE(RIGHT(B4445,2)))))</f>
        <v>45988</v>
      </c>
      <c r="N4445" s="16" t="n">
        <f aca="false">MONTH(M4445)</f>
        <v>11</v>
      </c>
      <c r="O4445" s="16" t="str">
        <f aca="false">PROPER(TRIM(H4445))</f>
        <v>Delhi</v>
      </c>
      <c r="P4445" s="16" t="str">
        <f aca="false">IFERROR(VLOOKUP(O4445,city_map!$A$2:$B$6,2,FALSE()),O4445)</f>
        <v>Delhi</v>
      </c>
      <c r="Q4445" s="16" t="n">
        <f aca="false">IF(ISNUMBER(F4445),F4445,VALUE(SUBSTITUTE(SUBSTITUTE(F4445,"₹",""),",","")))</f>
        <v>1100</v>
      </c>
      <c r="R4445" s="16" t="n">
        <f aca="false">IF(E4445=99,1,E4445)</f>
        <v>5</v>
      </c>
      <c r="S4445" s="16" t="n">
        <f aca="false">IF(G4445="",0,G4445)</f>
        <v>0.2</v>
      </c>
      <c r="T4445" s="16" t="str">
        <f aca="false">IF(I4445="","Unknown",IF(I4445="upi","UPI",I4445))</f>
        <v>UPI</v>
      </c>
      <c r="U4445" s="16" t="str">
        <f aca="false">IF(L4445="Yes","Y",IF(L4445="No","N",L4445))</f>
        <v>N</v>
      </c>
      <c r="V4445" s="19" t="n">
        <f aca="false">ROUND(R4445*Q4445*(1-S4445),2)</f>
        <v>4400</v>
      </c>
      <c r="W4445" s="16" t="str">
        <f aca="false">_xlfn.XLOOKUP(D4445,products!$A$2:$A$61,products!$C$2:$C$61,"Not found")</f>
        <v>Books</v>
      </c>
    </row>
    <row r="4446" customFormat="false" ht="15" hidden="false" customHeight="false" outlineLevel="0" collapsed="false">
      <c r="A4446" s="16" t="s">
        <v>5860</v>
      </c>
      <c r="B4446" s="16" t="s">
        <v>5858</v>
      </c>
      <c r="C4446" s="16" t="s">
        <v>1241</v>
      </c>
      <c r="D4446" s="16" t="s">
        <v>95</v>
      </c>
      <c r="E4446" s="16" t="n">
        <v>2</v>
      </c>
      <c r="F4446" s="16" t="n">
        <v>1477</v>
      </c>
      <c r="G4446" s="16" t="n">
        <v>0.1</v>
      </c>
      <c r="H4446" s="16" t="s">
        <v>208</v>
      </c>
      <c r="I4446" s="16" t="s">
        <v>71</v>
      </c>
      <c r="J4446" s="16" t="n">
        <v>6</v>
      </c>
      <c r="K4446" s="16" t="n">
        <v>4</v>
      </c>
      <c r="L4446" s="16" t="s">
        <v>41</v>
      </c>
      <c r="M4446" s="18" t="n">
        <f aca="false">IF(ISNUMBER(B4446),B4446,IF(MID(B4446,3,1)="-",DATE(VALUE(RIGHT(B4446,4)),VALUE(MID(B4446,4,2)),VALUE(LEFT(B4446,2))),DATE(VALUE(LEFT(B4446,4)),VALUE(MID(B4446,6,2)),VALUE(RIGHT(B4446,2)))))</f>
        <v>45988</v>
      </c>
      <c r="N4446" s="16" t="n">
        <f aca="false">MONTH(M4446)</f>
        <v>11</v>
      </c>
      <c r="O4446" s="16" t="str">
        <f aca="false">PROPER(TRIM(H4446))</f>
        <v>Jaipur</v>
      </c>
      <c r="P4446" s="16" t="str">
        <f aca="false">IFERROR(VLOOKUP(O4446,city_map!$A$2:$B$6,2,FALSE()),O4446)</f>
        <v>Jaipur</v>
      </c>
      <c r="Q4446" s="16" t="n">
        <f aca="false">IF(ISNUMBER(F4446),F4446,VALUE(SUBSTITUTE(SUBSTITUTE(F4446,"₹",""),",","")))</f>
        <v>1477</v>
      </c>
      <c r="R4446" s="16" t="n">
        <f aca="false">IF(E4446=99,1,E4446)</f>
        <v>2</v>
      </c>
      <c r="S4446" s="16" t="n">
        <f aca="false">IF(G4446="",0,G4446)</f>
        <v>0.1</v>
      </c>
      <c r="T4446" s="16" t="str">
        <f aca="false">IF(I4446="","Unknown",IF(I4446="upi","UPI",I4446))</f>
        <v>Credit Card</v>
      </c>
      <c r="U4446" s="16" t="str">
        <f aca="false">IF(L4446="Yes","Y",IF(L4446="No","N",L4446))</f>
        <v>N</v>
      </c>
      <c r="V4446" s="19" t="n">
        <f aca="false">ROUND(R4446*Q4446*(1-S4446),2)</f>
        <v>2658.6</v>
      </c>
      <c r="W4446" s="16" t="str">
        <f aca="false">_xlfn.XLOOKUP(D4446,products!$A$2:$A$61,products!$C$2:$C$61,"Not found")</f>
        <v>Electronics</v>
      </c>
    </row>
    <row r="4447" customFormat="false" ht="15" hidden="false" customHeight="false" outlineLevel="0" collapsed="false">
      <c r="A4447" s="16" t="s">
        <v>5861</v>
      </c>
      <c r="B4447" s="16" t="s">
        <v>5858</v>
      </c>
      <c r="C4447" s="16" t="s">
        <v>3390</v>
      </c>
      <c r="D4447" s="16" t="s">
        <v>88</v>
      </c>
      <c r="E4447" s="16" t="n">
        <v>1</v>
      </c>
      <c r="F4447" s="16" t="n">
        <v>2869</v>
      </c>
      <c r="G4447" s="16" t="n">
        <v>0.1</v>
      </c>
      <c r="H4447" s="16" t="s">
        <v>112</v>
      </c>
      <c r="I4447" s="16" t="s">
        <v>40</v>
      </c>
      <c r="J4447" s="16" t="n">
        <v>5</v>
      </c>
      <c r="K4447" s="16" t="n">
        <v>4</v>
      </c>
      <c r="L4447" s="16" t="s">
        <v>41</v>
      </c>
      <c r="M4447" s="18" t="n">
        <f aca="false">IF(ISNUMBER(B4447),B4447,IF(MID(B4447,3,1)="-",DATE(VALUE(RIGHT(B4447,4)),VALUE(MID(B4447,4,2)),VALUE(LEFT(B4447,2))),DATE(VALUE(LEFT(B4447,4)),VALUE(MID(B4447,6,2)),VALUE(RIGHT(B4447,2)))))</f>
        <v>45988</v>
      </c>
      <c r="N4447" s="16" t="n">
        <f aca="false">MONTH(M4447)</f>
        <v>11</v>
      </c>
      <c r="O4447" s="16" t="str">
        <f aca="false">PROPER(TRIM(H4447))</f>
        <v>Mumbai</v>
      </c>
      <c r="P4447" s="16" t="str">
        <f aca="false">IFERROR(VLOOKUP(O4447,city_map!$A$2:$B$6,2,FALSE()),O4447)</f>
        <v>Mumbai</v>
      </c>
      <c r="Q4447" s="16" t="n">
        <f aca="false">IF(ISNUMBER(F4447),F4447,VALUE(SUBSTITUTE(SUBSTITUTE(F4447,"₹",""),",","")))</f>
        <v>2869</v>
      </c>
      <c r="R4447" s="16" t="n">
        <f aca="false">IF(E4447=99,1,E4447)</f>
        <v>1</v>
      </c>
      <c r="S4447" s="16" t="n">
        <f aca="false">IF(G4447="",0,G4447)</f>
        <v>0.1</v>
      </c>
      <c r="T4447" s="16" t="str">
        <f aca="false">IF(I4447="","Unknown",IF(I4447="upi","UPI",I4447))</f>
        <v>COD</v>
      </c>
      <c r="U4447" s="16" t="str">
        <f aca="false">IF(L4447="Yes","Y",IF(L4447="No","N",L4447))</f>
        <v>N</v>
      </c>
      <c r="V4447" s="19" t="n">
        <f aca="false">ROUND(R4447*Q4447*(1-S4447),2)</f>
        <v>2582.1</v>
      </c>
      <c r="W4447" s="16" t="str">
        <f aca="false">_xlfn.XLOOKUP(D4447,products!$A$2:$A$61,products!$C$2:$C$61,"Not found")</f>
        <v>Fashion</v>
      </c>
    </row>
    <row r="4448" customFormat="false" ht="15" hidden="false" customHeight="false" outlineLevel="0" collapsed="false">
      <c r="A4448" s="16" t="s">
        <v>5862</v>
      </c>
      <c r="B4448" s="16" t="s">
        <v>5858</v>
      </c>
      <c r="C4448" s="16" t="s">
        <v>1081</v>
      </c>
      <c r="D4448" s="16" t="s">
        <v>254</v>
      </c>
      <c r="E4448" s="16" t="n">
        <v>2</v>
      </c>
      <c r="F4448" s="16" t="n">
        <v>969</v>
      </c>
      <c r="G4448" s="16" t="n">
        <v>0.3</v>
      </c>
      <c r="H4448" s="16" t="s">
        <v>81</v>
      </c>
      <c r="I4448" s="16" t="s">
        <v>40</v>
      </c>
      <c r="J4448" s="16" t="n">
        <v>5</v>
      </c>
      <c r="K4448" s="16" t="n">
        <v>5</v>
      </c>
      <c r="L4448" s="16" t="s">
        <v>41</v>
      </c>
      <c r="M4448" s="18" t="n">
        <f aca="false">IF(ISNUMBER(B4448),B4448,IF(MID(B4448,3,1)="-",DATE(VALUE(RIGHT(B4448,4)),VALUE(MID(B4448,4,2)),VALUE(LEFT(B4448,2))),DATE(VALUE(LEFT(B4448,4)),VALUE(MID(B4448,6,2)),VALUE(RIGHT(B4448,2)))))</f>
        <v>45988</v>
      </c>
      <c r="N4448" s="16" t="n">
        <f aca="false">MONTH(M4448)</f>
        <v>11</v>
      </c>
      <c r="O4448" s="16" t="str">
        <f aca="false">PROPER(TRIM(H4448))</f>
        <v>Hyderabad</v>
      </c>
      <c r="P4448" s="16" t="str">
        <f aca="false">IFERROR(VLOOKUP(O4448,city_map!$A$2:$B$6,2,FALSE()),O4448)</f>
        <v>Hyderabad</v>
      </c>
      <c r="Q4448" s="16" t="n">
        <f aca="false">IF(ISNUMBER(F4448),F4448,VALUE(SUBSTITUTE(SUBSTITUTE(F4448,"₹",""),",","")))</f>
        <v>969</v>
      </c>
      <c r="R4448" s="16" t="n">
        <f aca="false">IF(E4448=99,1,E4448)</f>
        <v>2</v>
      </c>
      <c r="S4448" s="16" t="n">
        <f aca="false">IF(G4448="",0,G4448)</f>
        <v>0.3</v>
      </c>
      <c r="T4448" s="16" t="str">
        <f aca="false">IF(I4448="","Unknown",IF(I4448="upi","UPI",I4448))</f>
        <v>COD</v>
      </c>
      <c r="U4448" s="16" t="str">
        <f aca="false">IF(L4448="Yes","Y",IF(L4448="No","N",L4448))</f>
        <v>N</v>
      </c>
      <c r="V4448" s="19" t="n">
        <f aca="false">ROUND(R4448*Q4448*(1-S4448),2)</f>
        <v>1356.6</v>
      </c>
      <c r="W4448" s="16" t="str">
        <f aca="false">_xlfn.XLOOKUP(D4448,products!$A$2:$A$61,products!$C$2:$C$61,"Not found")</f>
        <v>Fashion</v>
      </c>
    </row>
    <row r="4449" customFormat="false" ht="15" hidden="false" customHeight="false" outlineLevel="0" collapsed="false">
      <c r="A4449" s="16" t="s">
        <v>5863</v>
      </c>
      <c r="B4449" s="16" t="s">
        <v>5858</v>
      </c>
      <c r="C4449" s="16" t="s">
        <v>592</v>
      </c>
      <c r="D4449" s="16" t="s">
        <v>222</v>
      </c>
      <c r="E4449" s="16" t="n">
        <v>2</v>
      </c>
      <c r="F4449" s="16" t="n">
        <v>1837</v>
      </c>
      <c r="G4449" s="16" t="n">
        <v>0.4</v>
      </c>
      <c r="H4449" s="16" t="s">
        <v>89</v>
      </c>
      <c r="I4449" s="16" t="s">
        <v>100</v>
      </c>
      <c r="J4449" s="16" t="n">
        <v>5</v>
      </c>
      <c r="K4449" s="16" t="n">
        <v>4</v>
      </c>
      <c r="L4449" s="16" t="s">
        <v>41</v>
      </c>
      <c r="M4449" s="18" t="n">
        <f aca="false">IF(ISNUMBER(B4449),B4449,IF(MID(B4449,3,1)="-",DATE(VALUE(RIGHT(B4449,4)),VALUE(MID(B4449,4,2)),VALUE(LEFT(B4449,2))),DATE(VALUE(LEFT(B4449,4)),VALUE(MID(B4449,6,2)),VALUE(RIGHT(B4449,2)))))</f>
        <v>45988</v>
      </c>
      <c r="N4449" s="16" t="n">
        <f aca="false">MONTH(M4449)</f>
        <v>11</v>
      </c>
      <c r="O4449" s="16" t="str">
        <f aca="false">PROPER(TRIM(H4449))</f>
        <v>Ahmedabad</v>
      </c>
      <c r="P4449" s="16" t="str">
        <f aca="false">IFERROR(VLOOKUP(O4449,city_map!$A$2:$B$6,2,FALSE()),O4449)</f>
        <v>Ahmedabad</v>
      </c>
      <c r="Q4449" s="16" t="n">
        <f aca="false">IF(ISNUMBER(F4449),F4449,VALUE(SUBSTITUTE(SUBSTITUTE(F4449,"₹",""),",","")))</f>
        <v>1837</v>
      </c>
      <c r="R4449" s="16" t="n">
        <f aca="false">IF(E4449=99,1,E4449)</f>
        <v>2</v>
      </c>
      <c r="S4449" s="16" t="n">
        <f aca="false">IF(G4449="",0,G4449)</f>
        <v>0.4</v>
      </c>
      <c r="T4449" s="16" t="str">
        <f aca="false">IF(I4449="","Unknown",IF(I4449="upi","UPI",I4449))</f>
        <v>Net Banking</v>
      </c>
      <c r="U4449" s="16" t="str">
        <f aca="false">IF(L4449="Yes","Y",IF(L4449="No","N",L4449))</f>
        <v>N</v>
      </c>
      <c r="V4449" s="19" t="n">
        <f aca="false">ROUND(R4449*Q4449*(1-S4449),2)</f>
        <v>2204.4</v>
      </c>
      <c r="W4449" s="16" t="str">
        <f aca="false">_xlfn.XLOOKUP(D4449,products!$A$2:$A$61,products!$C$2:$C$61,"Not found")</f>
        <v>Fashion</v>
      </c>
    </row>
    <row r="4450" customFormat="false" ht="15" hidden="false" customHeight="false" outlineLevel="0" collapsed="false">
      <c r="A4450" s="16" t="s">
        <v>5864</v>
      </c>
      <c r="B4450" s="16" t="s">
        <v>5858</v>
      </c>
      <c r="C4450" s="16" t="s">
        <v>894</v>
      </c>
      <c r="D4450" s="16" t="s">
        <v>129</v>
      </c>
      <c r="E4450" s="16" t="n">
        <v>3</v>
      </c>
      <c r="F4450" s="16" t="n">
        <v>604</v>
      </c>
      <c r="G4450" s="16" t="n">
        <v>0.25</v>
      </c>
      <c r="H4450" s="16" t="s">
        <v>70</v>
      </c>
      <c r="I4450" s="16" t="s">
        <v>60</v>
      </c>
      <c r="J4450" s="16" t="n">
        <v>7</v>
      </c>
      <c r="K4450" s="16" t="n">
        <v>3</v>
      </c>
      <c r="L4450" s="16" t="s">
        <v>41</v>
      </c>
      <c r="M4450" s="18" t="n">
        <f aca="false">IF(ISNUMBER(B4450),B4450,IF(MID(B4450,3,1)="-",DATE(VALUE(RIGHT(B4450,4)),VALUE(MID(B4450,4,2)),VALUE(LEFT(B4450,2))),DATE(VALUE(LEFT(B4450,4)),VALUE(MID(B4450,6,2)),VALUE(RIGHT(B4450,2)))))</f>
        <v>45988</v>
      </c>
      <c r="N4450" s="16" t="n">
        <f aca="false">MONTH(M4450)</f>
        <v>11</v>
      </c>
      <c r="O4450" s="16" t="str">
        <f aca="false">PROPER(TRIM(H4450))</f>
        <v>Pune</v>
      </c>
      <c r="P4450" s="16" t="str">
        <f aca="false">IFERROR(VLOOKUP(O4450,city_map!$A$2:$B$6,2,FALSE()),O4450)</f>
        <v>Pune</v>
      </c>
      <c r="Q4450" s="16" t="n">
        <f aca="false">IF(ISNUMBER(F4450),F4450,VALUE(SUBSTITUTE(SUBSTITUTE(F4450,"₹",""),",","")))</f>
        <v>604</v>
      </c>
      <c r="R4450" s="16" t="n">
        <f aca="false">IF(E4450=99,1,E4450)</f>
        <v>3</v>
      </c>
      <c r="S4450" s="16" t="n">
        <f aca="false">IF(G4450="",0,G4450)</f>
        <v>0.25</v>
      </c>
      <c r="T4450" s="16" t="str">
        <f aca="false">IF(I4450="","Unknown",IF(I4450="upi","UPI",I4450))</f>
        <v>UPI</v>
      </c>
      <c r="U4450" s="16" t="str">
        <f aca="false">IF(L4450="Yes","Y",IF(L4450="No","N",L4450))</f>
        <v>N</v>
      </c>
      <c r="V4450" s="19" t="n">
        <f aca="false">ROUND(R4450*Q4450*(1-S4450),2)</f>
        <v>1359</v>
      </c>
      <c r="W4450" s="16" t="str">
        <f aca="false">_xlfn.XLOOKUP(D4450,products!$A$2:$A$61,products!$C$2:$C$61,"Not found")</f>
        <v>Beauty</v>
      </c>
    </row>
    <row r="4451" customFormat="false" ht="15" hidden="false" customHeight="false" outlineLevel="0" collapsed="false">
      <c r="A4451" s="16" t="s">
        <v>5865</v>
      </c>
      <c r="B4451" s="16" t="s">
        <v>5858</v>
      </c>
      <c r="C4451" s="16" t="s">
        <v>249</v>
      </c>
      <c r="D4451" s="16" t="s">
        <v>254</v>
      </c>
      <c r="E4451" s="16" t="n">
        <v>1</v>
      </c>
      <c r="F4451" s="16" t="n">
        <v>1033</v>
      </c>
      <c r="G4451" s="16" t="n">
        <v>0.3</v>
      </c>
      <c r="H4451" s="16" t="s">
        <v>46</v>
      </c>
      <c r="I4451" s="16" t="s">
        <v>47</v>
      </c>
      <c r="J4451" s="16" t="n">
        <v>3</v>
      </c>
      <c r="K4451" s="16" t="n">
        <v>5</v>
      </c>
      <c r="L4451" s="16" t="s">
        <v>41</v>
      </c>
      <c r="M4451" s="18" t="n">
        <f aca="false">IF(ISNUMBER(B4451),B4451,IF(MID(B4451,3,1)="-",DATE(VALUE(RIGHT(B4451,4)),VALUE(MID(B4451,4,2)),VALUE(LEFT(B4451,2))),DATE(VALUE(LEFT(B4451,4)),VALUE(MID(B4451,6,2)),VALUE(RIGHT(B4451,2)))))</f>
        <v>45988</v>
      </c>
      <c r="N4451" s="16" t="n">
        <f aca="false">MONTH(M4451)</f>
        <v>11</v>
      </c>
      <c r="O4451" s="16" t="str">
        <f aca="false">PROPER(TRIM(H4451))</f>
        <v>Chennai</v>
      </c>
      <c r="P4451" s="16" t="str">
        <f aca="false">IFERROR(VLOOKUP(O4451,city_map!$A$2:$B$6,2,FALSE()),O4451)</f>
        <v>Chennai</v>
      </c>
      <c r="Q4451" s="16" t="n">
        <f aca="false">IF(ISNUMBER(F4451),F4451,VALUE(SUBSTITUTE(SUBSTITUTE(F4451,"₹",""),",","")))</f>
        <v>1033</v>
      </c>
      <c r="R4451" s="16" t="n">
        <f aca="false">IF(E4451=99,1,E4451)</f>
        <v>1</v>
      </c>
      <c r="S4451" s="16" t="n">
        <f aca="false">IF(G4451="",0,G4451)</f>
        <v>0.3</v>
      </c>
      <c r="T4451" s="16" t="str">
        <f aca="false">IF(I4451="","Unknown",IF(I4451="upi","UPI",I4451))</f>
        <v>Debit Card</v>
      </c>
      <c r="U4451" s="16" t="str">
        <f aca="false">IF(L4451="Yes","Y",IF(L4451="No","N",L4451))</f>
        <v>N</v>
      </c>
      <c r="V4451" s="19" t="n">
        <f aca="false">ROUND(R4451*Q4451*(1-S4451),2)</f>
        <v>723.1</v>
      </c>
      <c r="W4451" s="16" t="str">
        <f aca="false">_xlfn.XLOOKUP(D4451,products!$A$2:$A$61,products!$C$2:$C$61,"Not found")</f>
        <v>Fashion</v>
      </c>
    </row>
    <row r="4452" customFormat="false" ht="15" hidden="false" customHeight="false" outlineLevel="0" collapsed="false">
      <c r="A4452" s="16" t="s">
        <v>5866</v>
      </c>
      <c r="B4452" s="16" t="s">
        <v>5858</v>
      </c>
      <c r="C4452" s="16" t="s">
        <v>312</v>
      </c>
      <c r="D4452" s="16" t="s">
        <v>211</v>
      </c>
      <c r="E4452" s="16" t="n">
        <v>1</v>
      </c>
      <c r="F4452" s="16" t="n">
        <v>1261</v>
      </c>
      <c r="G4452" s="16" t="n">
        <v>0.15</v>
      </c>
      <c r="H4452" s="16" t="s">
        <v>130</v>
      </c>
      <c r="I4452" s="16" t="s">
        <v>60</v>
      </c>
      <c r="J4452" s="16" t="n">
        <v>5</v>
      </c>
      <c r="K4452" s="16" t="n">
        <v>3</v>
      </c>
      <c r="L4452" s="16" t="s">
        <v>57</v>
      </c>
      <c r="M4452" s="18" t="n">
        <f aca="false">IF(ISNUMBER(B4452),B4452,IF(MID(B4452,3,1)="-",DATE(VALUE(RIGHT(B4452,4)),VALUE(MID(B4452,4,2)),VALUE(LEFT(B4452,2))),DATE(VALUE(LEFT(B4452,4)),VALUE(MID(B4452,6,2)),VALUE(RIGHT(B4452,2)))))</f>
        <v>45988</v>
      </c>
      <c r="N4452" s="16" t="n">
        <f aca="false">MONTH(M4452)</f>
        <v>11</v>
      </c>
      <c r="O4452" s="16" t="str">
        <f aca="false">PROPER(TRIM(H4452))</f>
        <v>Bengaluru</v>
      </c>
      <c r="P4452" s="16" t="str">
        <f aca="false">IFERROR(VLOOKUP(O4452,city_map!$A$2:$B$6,2,FALSE()),O4452)</f>
        <v>Bengaluru</v>
      </c>
      <c r="Q4452" s="16" t="n">
        <f aca="false">IF(ISNUMBER(F4452),F4452,VALUE(SUBSTITUTE(SUBSTITUTE(F4452,"₹",""),",","")))</f>
        <v>1261</v>
      </c>
      <c r="R4452" s="16" t="n">
        <f aca="false">IF(E4452=99,1,E4452)</f>
        <v>1</v>
      </c>
      <c r="S4452" s="16" t="n">
        <f aca="false">IF(G4452="",0,G4452)</f>
        <v>0.15</v>
      </c>
      <c r="T4452" s="16" t="str">
        <f aca="false">IF(I4452="","Unknown",IF(I4452="upi","UPI",I4452))</f>
        <v>UPI</v>
      </c>
      <c r="U4452" s="16" t="str">
        <f aca="false">IF(L4452="Yes","Y",IF(L4452="No","N",L4452))</f>
        <v>Y</v>
      </c>
      <c r="V4452" s="19" t="n">
        <f aca="false">ROUND(R4452*Q4452*(1-S4452),2)</f>
        <v>1071.85</v>
      </c>
      <c r="W4452" s="16" t="str">
        <f aca="false">_xlfn.XLOOKUP(D4452,products!$A$2:$A$61,products!$C$2:$C$61,"Not found")</f>
        <v>Fashion</v>
      </c>
    </row>
    <row r="4453" customFormat="false" ht="15" hidden="false" customHeight="false" outlineLevel="0" collapsed="false">
      <c r="A4453" s="16" t="s">
        <v>5867</v>
      </c>
      <c r="B4453" s="16" t="s">
        <v>5858</v>
      </c>
      <c r="C4453" s="16" t="s">
        <v>515</v>
      </c>
      <c r="D4453" s="16" t="s">
        <v>393</v>
      </c>
      <c r="E4453" s="16" t="n">
        <v>3</v>
      </c>
      <c r="F4453" s="16" t="n">
        <v>520</v>
      </c>
      <c r="G4453" s="16" t="n">
        <v>0.3</v>
      </c>
      <c r="H4453" s="16" t="s">
        <v>39</v>
      </c>
      <c r="I4453" s="16" t="s">
        <v>40</v>
      </c>
      <c r="J4453" s="16" t="n">
        <v>3</v>
      </c>
      <c r="K4453" s="16" t="n">
        <v>3</v>
      </c>
      <c r="L4453" s="16" t="s">
        <v>41</v>
      </c>
      <c r="M4453" s="18" t="n">
        <f aca="false">IF(ISNUMBER(B4453),B4453,IF(MID(B4453,3,1)="-",DATE(VALUE(RIGHT(B4453,4)),VALUE(MID(B4453,4,2)),VALUE(LEFT(B4453,2))),DATE(VALUE(LEFT(B4453,4)),VALUE(MID(B4453,6,2)),VALUE(RIGHT(B4453,2)))))</f>
        <v>45988</v>
      </c>
      <c r="N4453" s="16" t="n">
        <f aca="false">MONTH(M4453)</f>
        <v>11</v>
      </c>
      <c r="O4453" s="16" t="str">
        <f aca="false">PROPER(TRIM(H4453))</f>
        <v>Delhi</v>
      </c>
      <c r="P4453" s="16" t="str">
        <f aca="false">IFERROR(VLOOKUP(O4453,city_map!$A$2:$B$6,2,FALSE()),O4453)</f>
        <v>Delhi</v>
      </c>
      <c r="Q4453" s="16" t="n">
        <f aca="false">IF(ISNUMBER(F4453),F4453,VALUE(SUBSTITUTE(SUBSTITUTE(F4453,"₹",""),",","")))</f>
        <v>520</v>
      </c>
      <c r="R4453" s="16" t="n">
        <f aca="false">IF(E4453=99,1,E4453)</f>
        <v>3</v>
      </c>
      <c r="S4453" s="16" t="n">
        <f aca="false">IF(G4453="",0,G4453)</f>
        <v>0.3</v>
      </c>
      <c r="T4453" s="16" t="str">
        <f aca="false">IF(I4453="","Unknown",IF(I4453="upi","UPI",I4453))</f>
        <v>COD</v>
      </c>
      <c r="U4453" s="16" t="str">
        <f aca="false">IF(L4453="Yes","Y",IF(L4453="No","N",L4453))</f>
        <v>N</v>
      </c>
      <c r="V4453" s="19" t="n">
        <f aca="false">ROUND(R4453*Q4453*(1-S4453),2)</f>
        <v>1092</v>
      </c>
      <c r="W4453" s="16" t="str">
        <f aca="false">_xlfn.XLOOKUP(D4453,products!$A$2:$A$61,products!$C$2:$C$61,"Not found")</f>
        <v>Fashion</v>
      </c>
    </row>
    <row r="4454" customFormat="false" ht="15" hidden="false" customHeight="false" outlineLevel="0" collapsed="false">
      <c r="A4454" s="16" t="s">
        <v>5868</v>
      </c>
      <c r="B4454" s="16" t="s">
        <v>5858</v>
      </c>
      <c r="C4454" s="16" t="s">
        <v>2793</v>
      </c>
      <c r="D4454" s="16" t="s">
        <v>95</v>
      </c>
      <c r="E4454" s="16" t="n">
        <v>1</v>
      </c>
      <c r="F4454" s="16" t="n">
        <v>1565</v>
      </c>
      <c r="G4454" s="16" t="n">
        <v>0.2</v>
      </c>
      <c r="H4454" s="16" t="s">
        <v>56</v>
      </c>
      <c r="I4454" s="16" t="s">
        <v>100</v>
      </c>
      <c r="J4454" s="16" t="n">
        <v>7</v>
      </c>
      <c r="K4454" s="16" t="n">
        <v>4</v>
      </c>
      <c r="L4454" s="16" t="s">
        <v>41</v>
      </c>
      <c r="M4454" s="18" t="n">
        <f aca="false">IF(ISNUMBER(B4454),B4454,IF(MID(B4454,3,1)="-",DATE(VALUE(RIGHT(B4454,4)),VALUE(MID(B4454,4,2)),VALUE(LEFT(B4454,2))),DATE(VALUE(LEFT(B4454,4)),VALUE(MID(B4454,6,2)),VALUE(RIGHT(B4454,2)))))</f>
        <v>45988</v>
      </c>
      <c r="N4454" s="16" t="n">
        <f aca="false">MONTH(M4454)</f>
        <v>11</v>
      </c>
      <c r="O4454" s="16" t="str">
        <f aca="false">PROPER(TRIM(H4454))</f>
        <v>Lucknow</v>
      </c>
      <c r="P4454" s="16" t="str">
        <f aca="false">IFERROR(VLOOKUP(O4454,city_map!$A$2:$B$6,2,FALSE()),O4454)</f>
        <v>Lucknow</v>
      </c>
      <c r="Q4454" s="16" t="n">
        <f aca="false">IF(ISNUMBER(F4454),F4454,VALUE(SUBSTITUTE(SUBSTITUTE(F4454,"₹",""),",","")))</f>
        <v>1565</v>
      </c>
      <c r="R4454" s="16" t="n">
        <f aca="false">IF(E4454=99,1,E4454)</f>
        <v>1</v>
      </c>
      <c r="S4454" s="16" t="n">
        <f aca="false">IF(G4454="",0,G4454)</f>
        <v>0.2</v>
      </c>
      <c r="T4454" s="16" t="str">
        <f aca="false">IF(I4454="","Unknown",IF(I4454="upi","UPI",I4454))</f>
        <v>Net Banking</v>
      </c>
      <c r="U4454" s="16" t="str">
        <f aca="false">IF(L4454="Yes","Y",IF(L4454="No","N",L4454))</f>
        <v>N</v>
      </c>
      <c r="V4454" s="19" t="n">
        <f aca="false">ROUND(R4454*Q4454*(1-S4454),2)</f>
        <v>1252</v>
      </c>
      <c r="W4454" s="16" t="str">
        <f aca="false">_xlfn.XLOOKUP(D4454,products!$A$2:$A$61,products!$C$2:$C$61,"Not found")</f>
        <v>Electronics</v>
      </c>
    </row>
    <row r="4455" customFormat="false" ht="15" hidden="false" customHeight="false" outlineLevel="0" collapsed="false">
      <c r="A4455" s="16" t="s">
        <v>5869</v>
      </c>
      <c r="B4455" s="16" t="s">
        <v>5858</v>
      </c>
      <c r="C4455" s="16" t="s">
        <v>2530</v>
      </c>
      <c r="D4455" s="16" t="s">
        <v>99</v>
      </c>
      <c r="E4455" s="16" t="n">
        <v>3</v>
      </c>
      <c r="F4455" s="16" t="n">
        <v>723</v>
      </c>
      <c r="G4455" s="16" t="n">
        <v>0.25</v>
      </c>
      <c r="H4455" s="16" t="s">
        <v>39</v>
      </c>
      <c r="I4455" s="16" t="s">
        <v>47</v>
      </c>
      <c r="J4455" s="16" t="n">
        <v>7</v>
      </c>
      <c r="K4455" s="16" t="n">
        <v>4</v>
      </c>
      <c r="L4455" s="16" t="s">
        <v>41</v>
      </c>
      <c r="M4455" s="18" t="n">
        <f aca="false">IF(ISNUMBER(B4455),B4455,IF(MID(B4455,3,1)="-",DATE(VALUE(RIGHT(B4455,4)),VALUE(MID(B4455,4,2)),VALUE(LEFT(B4455,2))),DATE(VALUE(LEFT(B4455,4)),VALUE(MID(B4455,6,2)),VALUE(RIGHT(B4455,2)))))</f>
        <v>45988</v>
      </c>
      <c r="N4455" s="16" t="n">
        <f aca="false">MONTH(M4455)</f>
        <v>11</v>
      </c>
      <c r="O4455" s="16" t="str">
        <f aca="false">PROPER(TRIM(H4455))</f>
        <v>Delhi</v>
      </c>
      <c r="P4455" s="16" t="str">
        <f aca="false">IFERROR(VLOOKUP(O4455,city_map!$A$2:$B$6,2,FALSE()),O4455)</f>
        <v>Delhi</v>
      </c>
      <c r="Q4455" s="16" t="n">
        <f aca="false">IF(ISNUMBER(F4455),F4455,VALUE(SUBSTITUTE(SUBSTITUTE(F4455,"₹",""),",","")))</f>
        <v>723</v>
      </c>
      <c r="R4455" s="16" t="n">
        <f aca="false">IF(E4455=99,1,E4455)</f>
        <v>3</v>
      </c>
      <c r="S4455" s="16" t="n">
        <f aca="false">IF(G4455="",0,G4455)</f>
        <v>0.25</v>
      </c>
      <c r="T4455" s="16" t="str">
        <f aca="false">IF(I4455="","Unknown",IF(I4455="upi","UPI",I4455))</f>
        <v>Debit Card</v>
      </c>
      <c r="U4455" s="16" t="str">
        <f aca="false">IF(L4455="Yes","Y",IF(L4455="No","N",L4455))</f>
        <v>N</v>
      </c>
      <c r="V4455" s="19" t="n">
        <f aca="false">ROUND(R4455*Q4455*(1-S4455),2)</f>
        <v>1626.75</v>
      </c>
      <c r="W4455" s="16" t="str">
        <f aca="false">_xlfn.XLOOKUP(D4455,products!$A$2:$A$61,products!$C$2:$C$61,"Not found")</f>
        <v>Fashion</v>
      </c>
    </row>
    <row r="4456" customFormat="false" ht="15" hidden="false" customHeight="false" outlineLevel="0" collapsed="false">
      <c r="A4456" s="16" t="s">
        <v>5870</v>
      </c>
      <c r="B4456" s="16" t="s">
        <v>5858</v>
      </c>
      <c r="C4456" s="16" t="s">
        <v>1880</v>
      </c>
      <c r="D4456" s="16" t="s">
        <v>222</v>
      </c>
      <c r="E4456" s="16" t="n">
        <v>1</v>
      </c>
      <c r="F4456" s="16" t="n">
        <v>1994</v>
      </c>
      <c r="G4456" s="16" t="n">
        <v>0.1</v>
      </c>
      <c r="H4456" s="16" t="s">
        <v>39</v>
      </c>
      <c r="I4456" s="16" t="s">
        <v>47</v>
      </c>
      <c r="J4456" s="16" t="n">
        <v>5</v>
      </c>
      <c r="K4456" s="16" t="n">
        <v>3</v>
      </c>
      <c r="L4456" s="16" t="s">
        <v>41</v>
      </c>
      <c r="M4456" s="18" t="n">
        <f aca="false">IF(ISNUMBER(B4456),B4456,IF(MID(B4456,3,1)="-",DATE(VALUE(RIGHT(B4456,4)),VALUE(MID(B4456,4,2)),VALUE(LEFT(B4456,2))),DATE(VALUE(LEFT(B4456,4)),VALUE(MID(B4456,6,2)),VALUE(RIGHT(B4456,2)))))</f>
        <v>45988</v>
      </c>
      <c r="N4456" s="16" t="n">
        <f aca="false">MONTH(M4456)</f>
        <v>11</v>
      </c>
      <c r="O4456" s="16" t="str">
        <f aca="false">PROPER(TRIM(H4456))</f>
        <v>Delhi</v>
      </c>
      <c r="P4456" s="16" t="str">
        <f aca="false">IFERROR(VLOOKUP(O4456,city_map!$A$2:$B$6,2,FALSE()),O4456)</f>
        <v>Delhi</v>
      </c>
      <c r="Q4456" s="16" t="n">
        <f aca="false">IF(ISNUMBER(F4456),F4456,VALUE(SUBSTITUTE(SUBSTITUTE(F4456,"₹",""),",","")))</f>
        <v>1994</v>
      </c>
      <c r="R4456" s="16" t="n">
        <f aca="false">IF(E4456=99,1,E4456)</f>
        <v>1</v>
      </c>
      <c r="S4456" s="16" t="n">
        <f aca="false">IF(G4456="",0,G4456)</f>
        <v>0.1</v>
      </c>
      <c r="T4456" s="16" t="str">
        <f aca="false">IF(I4456="","Unknown",IF(I4456="upi","UPI",I4456))</f>
        <v>Debit Card</v>
      </c>
      <c r="U4456" s="16" t="str">
        <f aca="false">IF(L4456="Yes","Y",IF(L4456="No","N",L4456))</f>
        <v>N</v>
      </c>
      <c r="V4456" s="19" t="n">
        <f aca="false">ROUND(R4456*Q4456*(1-S4456),2)</f>
        <v>1794.6</v>
      </c>
      <c r="W4456" s="16" t="str">
        <f aca="false">_xlfn.XLOOKUP(D4456,products!$A$2:$A$61,products!$C$2:$C$61,"Not found")</f>
        <v>Fashion</v>
      </c>
    </row>
    <row r="4457" customFormat="false" ht="15" hidden="false" customHeight="false" outlineLevel="0" collapsed="false">
      <c r="A4457" s="16" t="s">
        <v>5871</v>
      </c>
      <c r="B4457" s="16" t="s">
        <v>5858</v>
      </c>
      <c r="C4457" s="16" t="s">
        <v>1244</v>
      </c>
      <c r="D4457" s="16" t="s">
        <v>385</v>
      </c>
      <c r="E4457" s="16" t="n">
        <v>5</v>
      </c>
      <c r="F4457" s="16" t="n">
        <v>294</v>
      </c>
      <c r="G4457" s="16" t="n">
        <v>0.3</v>
      </c>
      <c r="H4457" s="16" t="s">
        <v>46</v>
      </c>
      <c r="I4457" s="16" t="s">
        <v>47</v>
      </c>
      <c r="J4457" s="16" t="n">
        <v>4</v>
      </c>
      <c r="K4457" s="16" t="n">
        <v>4</v>
      </c>
      <c r="L4457" s="16" t="s">
        <v>57</v>
      </c>
      <c r="M4457" s="18" t="n">
        <f aca="false">IF(ISNUMBER(B4457),B4457,IF(MID(B4457,3,1)="-",DATE(VALUE(RIGHT(B4457,4)),VALUE(MID(B4457,4,2)),VALUE(LEFT(B4457,2))),DATE(VALUE(LEFT(B4457,4)),VALUE(MID(B4457,6,2)),VALUE(RIGHT(B4457,2)))))</f>
        <v>45988</v>
      </c>
      <c r="N4457" s="16" t="n">
        <f aca="false">MONTH(M4457)</f>
        <v>11</v>
      </c>
      <c r="O4457" s="16" t="str">
        <f aca="false">PROPER(TRIM(H4457))</f>
        <v>Chennai</v>
      </c>
      <c r="P4457" s="16" t="str">
        <f aca="false">IFERROR(VLOOKUP(O4457,city_map!$A$2:$B$6,2,FALSE()),O4457)</f>
        <v>Chennai</v>
      </c>
      <c r="Q4457" s="16" t="n">
        <f aca="false">IF(ISNUMBER(F4457),F4457,VALUE(SUBSTITUTE(SUBSTITUTE(F4457,"₹",""),",","")))</f>
        <v>294</v>
      </c>
      <c r="R4457" s="16" t="n">
        <f aca="false">IF(E4457=99,1,E4457)</f>
        <v>5</v>
      </c>
      <c r="S4457" s="16" t="n">
        <f aca="false">IF(G4457="",0,G4457)</f>
        <v>0.3</v>
      </c>
      <c r="T4457" s="16" t="str">
        <f aca="false">IF(I4457="","Unknown",IF(I4457="upi","UPI",I4457))</f>
        <v>Debit Card</v>
      </c>
      <c r="U4457" s="16" t="str">
        <f aca="false">IF(L4457="Yes","Y",IF(L4457="No","N",L4457))</f>
        <v>Y</v>
      </c>
      <c r="V4457" s="19" t="n">
        <f aca="false">ROUND(R4457*Q4457*(1-S4457),2)</f>
        <v>1029</v>
      </c>
      <c r="W4457" s="16" t="str">
        <f aca="false">_xlfn.XLOOKUP(D4457,products!$A$2:$A$61,products!$C$2:$C$61,"Not found")</f>
        <v>Books</v>
      </c>
    </row>
    <row r="4458" customFormat="false" ht="15" hidden="false" customHeight="false" outlineLevel="0" collapsed="false">
      <c r="A4458" s="16" t="s">
        <v>5872</v>
      </c>
      <c r="B4458" s="16" t="s">
        <v>5858</v>
      </c>
      <c r="C4458" s="16" t="s">
        <v>1278</v>
      </c>
      <c r="D4458" s="16" t="s">
        <v>133</v>
      </c>
      <c r="E4458" s="16" t="n">
        <v>3</v>
      </c>
      <c r="F4458" s="16" t="n">
        <v>594</v>
      </c>
      <c r="G4458" s="16"/>
      <c r="H4458" s="16" t="s">
        <v>70</v>
      </c>
      <c r="I4458" s="16" t="s">
        <v>47</v>
      </c>
      <c r="J4458" s="16" t="n">
        <v>7</v>
      </c>
      <c r="K4458" s="16" t="n">
        <v>4</v>
      </c>
      <c r="L4458" s="16" t="s">
        <v>41</v>
      </c>
      <c r="M4458" s="18" t="n">
        <f aca="false">IF(ISNUMBER(B4458),B4458,IF(MID(B4458,3,1)="-",DATE(VALUE(RIGHT(B4458,4)),VALUE(MID(B4458,4,2)),VALUE(LEFT(B4458,2))),DATE(VALUE(LEFT(B4458,4)),VALUE(MID(B4458,6,2)),VALUE(RIGHT(B4458,2)))))</f>
        <v>45988</v>
      </c>
      <c r="N4458" s="16" t="n">
        <f aca="false">MONTH(M4458)</f>
        <v>11</v>
      </c>
      <c r="O4458" s="16" t="str">
        <f aca="false">PROPER(TRIM(H4458))</f>
        <v>Pune</v>
      </c>
      <c r="P4458" s="16" t="str">
        <f aca="false">IFERROR(VLOOKUP(O4458,city_map!$A$2:$B$6,2,FALSE()),O4458)</f>
        <v>Pune</v>
      </c>
      <c r="Q4458" s="16" t="n">
        <f aca="false">IF(ISNUMBER(F4458),F4458,VALUE(SUBSTITUTE(SUBSTITUTE(F4458,"₹",""),",","")))</f>
        <v>594</v>
      </c>
      <c r="R4458" s="16" t="n">
        <f aca="false">IF(E4458=99,1,E4458)</f>
        <v>3</v>
      </c>
      <c r="S4458" s="16" t="n">
        <f aca="false">IF(G4458="",0,G4458)</f>
        <v>0</v>
      </c>
      <c r="T4458" s="16" t="str">
        <f aca="false">IF(I4458="","Unknown",IF(I4458="upi","UPI",I4458))</f>
        <v>Debit Card</v>
      </c>
      <c r="U4458" s="16" t="str">
        <f aca="false">IF(L4458="Yes","Y",IF(L4458="No","N",L4458))</f>
        <v>N</v>
      </c>
      <c r="V4458" s="19" t="n">
        <f aca="false">ROUND(R4458*Q4458*(1-S4458),2)</f>
        <v>1782</v>
      </c>
      <c r="W4458" s="16" t="str">
        <f aca="false">_xlfn.XLOOKUP(D4458,products!$A$2:$A$61,products!$C$2:$C$61,"Not found")</f>
        <v>Books</v>
      </c>
    </row>
    <row r="4459" customFormat="false" ht="15" hidden="false" customHeight="false" outlineLevel="0" collapsed="false">
      <c r="A4459" s="16" t="s">
        <v>5873</v>
      </c>
      <c r="B4459" s="16" t="s">
        <v>5858</v>
      </c>
      <c r="C4459" s="16" t="s">
        <v>1246</v>
      </c>
      <c r="D4459" s="16" t="s">
        <v>66</v>
      </c>
      <c r="E4459" s="16" t="n">
        <v>1</v>
      </c>
      <c r="F4459" s="16" t="n">
        <v>14608</v>
      </c>
      <c r="G4459" s="16" t="n">
        <v>0.1</v>
      </c>
      <c r="H4459" s="16" t="s">
        <v>130</v>
      </c>
      <c r="I4459" s="16" t="s">
        <v>40</v>
      </c>
      <c r="J4459" s="16" t="n">
        <v>4</v>
      </c>
      <c r="K4459" s="16" t="n">
        <v>4</v>
      </c>
      <c r="L4459" s="16" t="s">
        <v>174</v>
      </c>
      <c r="M4459" s="18" t="n">
        <f aca="false">IF(ISNUMBER(B4459),B4459,IF(MID(B4459,3,1)="-",DATE(VALUE(RIGHT(B4459,4)),VALUE(MID(B4459,4,2)),VALUE(LEFT(B4459,2))),DATE(VALUE(LEFT(B4459,4)),VALUE(MID(B4459,6,2)),VALUE(RIGHT(B4459,2)))))</f>
        <v>45988</v>
      </c>
      <c r="N4459" s="16" t="n">
        <f aca="false">MONTH(M4459)</f>
        <v>11</v>
      </c>
      <c r="O4459" s="16" t="str">
        <f aca="false">PROPER(TRIM(H4459))</f>
        <v>Bengaluru</v>
      </c>
      <c r="P4459" s="16" t="str">
        <f aca="false">IFERROR(VLOOKUP(O4459,city_map!$A$2:$B$6,2,FALSE()),O4459)</f>
        <v>Bengaluru</v>
      </c>
      <c r="Q4459" s="16" t="n">
        <f aca="false">IF(ISNUMBER(F4459),F4459,VALUE(SUBSTITUTE(SUBSTITUTE(F4459,"₹",""),",","")))</f>
        <v>14608</v>
      </c>
      <c r="R4459" s="16" t="n">
        <f aca="false">IF(E4459=99,1,E4459)</f>
        <v>1</v>
      </c>
      <c r="S4459" s="16" t="n">
        <f aca="false">IF(G4459="",0,G4459)</f>
        <v>0.1</v>
      </c>
      <c r="T4459" s="16" t="str">
        <f aca="false">IF(I4459="","Unknown",IF(I4459="upi","UPI",I4459))</f>
        <v>COD</v>
      </c>
      <c r="U4459" s="16" t="str">
        <f aca="false">IF(L4459="Yes","Y",IF(L4459="No","N",L4459))</f>
        <v>N</v>
      </c>
      <c r="V4459" s="19" t="n">
        <f aca="false">ROUND(R4459*Q4459*(1-S4459),2)</f>
        <v>13147.2</v>
      </c>
      <c r="W4459" s="16" t="str">
        <f aca="false">_xlfn.XLOOKUP(D4459,products!$A$2:$A$61,products!$C$2:$C$61,"Not found")</f>
        <v>Electronics</v>
      </c>
    </row>
    <row r="4460" customFormat="false" ht="15" hidden="false" customHeight="false" outlineLevel="0" collapsed="false">
      <c r="A4460" s="16" t="s">
        <v>5874</v>
      </c>
      <c r="B4460" s="16" t="s">
        <v>5858</v>
      </c>
      <c r="C4460" s="16" t="s">
        <v>5552</v>
      </c>
      <c r="D4460" s="16" t="s">
        <v>179</v>
      </c>
      <c r="E4460" s="16" t="n">
        <v>1</v>
      </c>
      <c r="F4460" s="16" t="n">
        <v>2591</v>
      </c>
      <c r="G4460" s="16" t="n">
        <v>0.1</v>
      </c>
      <c r="H4460" s="16" t="s">
        <v>39</v>
      </c>
      <c r="I4460" s="16" t="s">
        <v>60</v>
      </c>
      <c r="J4460" s="16" t="n">
        <v>3</v>
      </c>
      <c r="K4460" s="16" t="n">
        <v>4</v>
      </c>
      <c r="L4460" s="16" t="s">
        <v>41</v>
      </c>
      <c r="M4460" s="18" t="n">
        <f aca="false">IF(ISNUMBER(B4460),B4460,IF(MID(B4460,3,1)="-",DATE(VALUE(RIGHT(B4460,4)),VALUE(MID(B4460,4,2)),VALUE(LEFT(B4460,2))),DATE(VALUE(LEFT(B4460,4)),VALUE(MID(B4460,6,2)),VALUE(RIGHT(B4460,2)))))</f>
        <v>45988</v>
      </c>
      <c r="N4460" s="16" t="n">
        <f aca="false">MONTH(M4460)</f>
        <v>11</v>
      </c>
      <c r="O4460" s="16" t="str">
        <f aca="false">PROPER(TRIM(H4460))</f>
        <v>Delhi</v>
      </c>
      <c r="P4460" s="16" t="str">
        <f aca="false">IFERROR(VLOOKUP(O4460,city_map!$A$2:$B$6,2,FALSE()),O4460)</f>
        <v>Delhi</v>
      </c>
      <c r="Q4460" s="16" t="n">
        <f aca="false">IF(ISNUMBER(F4460),F4460,VALUE(SUBSTITUTE(SUBSTITUTE(F4460,"₹",""),",","")))</f>
        <v>2591</v>
      </c>
      <c r="R4460" s="16" t="n">
        <f aca="false">IF(E4460=99,1,E4460)</f>
        <v>1</v>
      </c>
      <c r="S4460" s="16" t="n">
        <f aca="false">IF(G4460="",0,G4460)</f>
        <v>0.1</v>
      </c>
      <c r="T4460" s="16" t="str">
        <f aca="false">IF(I4460="","Unknown",IF(I4460="upi","UPI",I4460))</f>
        <v>UPI</v>
      </c>
      <c r="U4460" s="16" t="str">
        <f aca="false">IF(L4460="Yes","Y",IF(L4460="No","N",L4460))</f>
        <v>N</v>
      </c>
      <c r="V4460" s="19" t="n">
        <f aca="false">ROUND(R4460*Q4460*(1-S4460),2)</f>
        <v>2331.9</v>
      </c>
      <c r="W4460" s="16" t="str">
        <f aca="false">_xlfn.XLOOKUP(D4460,products!$A$2:$A$61,products!$C$2:$C$61,"Not found")</f>
        <v>Electronics</v>
      </c>
    </row>
    <row r="4461" customFormat="false" ht="15" hidden="false" customHeight="false" outlineLevel="0" collapsed="false">
      <c r="A4461" s="16" t="s">
        <v>5875</v>
      </c>
      <c r="B4461" s="16" t="s">
        <v>5876</v>
      </c>
      <c r="C4461" s="16" t="s">
        <v>2984</v>
      </c>
      <c r="D4461" s="16" t="s">
        <v>99</v>
      </c>
      <c r="E4461" s="16" t="n">
        <v>3</v>
      </c>
      <c r="F4461" s="16" t="n">
        <v>733</v>
      </c>
      <c r="G4461" s="16" t="n">
        <v>0.3</v>
      </c>
      <c r="H4461" s="16" t="s">
        <v>81</v>
      </c>
      <c r="I4461" s="16" t="s">
        <v>100</v>
      </c>
      <c r="J4461" s="16" t="n">
        <v>5</v>
      </c>
      <c r="K4461" s="16" t="n">
        <v>4</v>
      </c>
      <c r="L4461" s="16" t="s">
        <v>41</v>
      </c>
      <c r="M4461" s="18" t="n">
        <f aca="false">IF(ISNUMBER(B4461),B4461,IF(MID(B4461,3,1)="-",DATE(VALUE(RIGHT(B4461,4)),VALUE(MID(B4461,4,2)),VALUE(LEFT(B4461,2))),DATE(VALUE(LEFT(B4461,4)),VALUE(MID(B4461,6,2)),VALUE(RIGHT(B4461,2)))))</f>
        <v>45989</v>
      </c>
      <c r="N4461" s="16" t="n">
        <f aca="false">MONTH(M4461)</f>
        <v>11</v>
      </c>
      <c r="O4461" s="16" t="str">
        <f aca="false">PROPER(TRIM(H4461))</f>
        <v>Hyderabad</v>
      </c>
      <c r="P4461" s="16" t="str">
        <f aca="false">IFERROR(VLOOKUP(O4461,city_map!$A$2:$B$6,2,FALSE()),O4461)</f>
        <v>Hyderabad</v>
      </c>
      <c r="Q4461" s="16" t="n">
        <f aca="false">IF(ISNUMBER(F4461),F4461,VALUE(SUBSTITUTE(SUBSTITUTE(F4461,"₹",""),",","")))</f>
        <v>733</v>
      </c>
      <c r="R4461" s="16" t="n">
        <f aca="false">IF(E4461=99,1,E4461)</f>
        <v>3</v>
      </c>
      <c r="S4461" s="16" t="n">
        <f aca="false">IF(G4461="",0,G4461)</f>
        <v>0.3</v>
      </c>
      <c r="T4461" s="16" t="str">
        <f aca="false">IF(I4461="","Unknown",IF(I4461="upi","UPI",I4461))</f>
        <v>Net Banking</v>
      </c>
      <c r="U4461" s="16" t="str">
        <f aca="false">IF(L4461="Yes","Y",IF(L4461="No","N",L4461))</f>
        <v>N</v>
      </c>
      <c r="V4461" s="19" t="n">
        <f aca="false">ROUND(R4461*Q4461*(1-S4461),2)</f>
        <v>1539.3</v>
      </c>
      <c r="W4461" s="16" t="str">
        <f aca="false">_xlfn.XLOOKUP(D4461,products!$A$2:$A$61,products!$C$2:$C$61,"Not found")</f>
        <v>Fashion</v>
      </c>
    </row>
    <row r="4462" customFormat="false" ht="15" hidden="false" customHeight="false" outlineLevel="0" collapsed="false">
      <c r="A4462" s="16" t="s">
        <v>5877</v>
      </c>
      <c r="B4462" s="16" t="s">
        <v>5876</v>
      </c>
      <c r="C4462" s="16" t="s">
        <v>1209</v>
      </c>
      <c r="D4462" s="16" t="s">
        <v>222</v>
      </c>
      <c r="E4462" s="16" t="n">
        <v>3</v>
      </c>
      <c r="F4462" s="16" t="s">
        <v>5878</v>
      </c>
      <c r="G4462" s="16" t="n">
        <v>0.2</v>
      </c>
      <c r="H4462" s="16" t="s">
        <v>39</v>
      </c>
      <c r="I4462" s="16" t="s">
        <v>60</v>
      </c>
      <c r="J4462" s="16" t="n">
        <v>3</v>
      </c>
      <c r="K4462" s="16" t="n">
        <v>4</v>
      </c>
      <c r="L4462" s="16" t="s">
        <v>41</v>
      </c>
      <c r="M4462" s="18" t="n">
        <f aca="false">IF(ISNUMBER(B4462),B4462,IF(MID(B4462,3,1)="-",DATE(VALUE(RIGHT(B4462,4)),VALUE(MID(B4462,4,2)),VALUE(LEFT(B4462,2))),DATE(VALUE(LEFT(B4462,4)),VALUE(MID(B4462,6,2)),VALUE(RIGHT(B4462,2)))))</f>
        <v>45989</v>
      </c>
      <c r="N4462" s="16" t="n">
        <f aca="false">MONTH(M4462)</f>
        <v>11</v>
      </c>
      <c r="O4462" s="16" t="str">
        <f aca="false">PROPER(TRIM(H4462))</f>
        <v>Delhi</v>
      </c>
      <c r="P4462" s="16" t="str">
        <f aca="false">IFERROR(VLOOKUP(O4462,city_map!$A$2:$B$6,2,FALSE()),O4462)</f>
        <v>Delhi</v>
      </c>
      <c r="Q4462" s="16" t="n">
        <f aca="false">IF(ISNUMBER(F4462),F4462,VALUE(SUBSTITUTE(SUBSTITUTE(F4462,"₹",""),",","")))</f>
        <v>1952</v>
      </c>
      <c r="R4462" s="16" t="n">
        <f aca="false">IF(E4462=99,1,E4462)</f>
        <v>3</v>
      </c>
      <c r="S4462" s="16" t="n">
        <f aca="false">IF(G4462="",0,G4462)</f>
        <v>0.2</v>
      </c>
      <c r="T4462" s="16" t="str">
        <f aca="false">IF(I4462="","Unknown",IF(I4462="upi","UPI",I4462))</f>
        <v>UPI</v>
      </c>
      <c r="U4462" s="16" t="str">
        <f aca="false">IF(L4462="Yes","Y",IF(L4462="No","N",L4462))</f>
        <v>N</v>
      </c>
      <c r="V4462" s="19" t="n">
        <f aca="false">ROUND(R4462*Q4462*(1-S4462),2)</f>
        <v>4684.8</v>
      </c>
      <c r="W4462" s="16" t="str">
        <f aca="false">_xlfn.XLOOKUP(D4462,products!$A$2:$A$61,products!$C$2:$C$61,"Not found")</f>
        <v>Fashion</v>
      </c>
    </row>
    <row r="4463" customFormat="false" ht="15" hidden="false" customHeight="false" outlineLevel="0" collapsed="false">
      <c r="A4463" s="16" t="s">
        <v>5879</v>
      </c>
      <c r="B4463" s="16" t="s">
        <v>5876</v>
      </c>
      <c r="C4463" s="16" t="s">
        <v>2218</v>
      </c>
      <c r="D4463" s="16" t="s">
        <v>105</v>
      </c>
      <c r="E4463" s="16" t="n">
        <v>1</v>
      </c>
      <c r="F4463" s="16" t="n">
        <v>414</v>
      </c>
      <c r="G4463" s="16" t="n">
        <v>0.2</v>
      </c>
      <c r="H4463" s="16" t="s">
        <v>130</v>
      </c>
      <c r="I4463" s="16" t="s">
        <v>71</v>
      </c>
      <c r="J4463" s="16" t="n">
        <v>6</v>
      </c>
      <c r="K4463" s="16" t="n">
        <v>4</v>
      </c>
      <c r="L4463" s="16" t="s">
        <v>41</v>
      </c>
      <c r="M4463" s="18" t="n">
        <f aca="false">IF(ISNUMBER(B4463),B4463,IF(MID(B4463,3,1)="-",DATE(VALUE(RIGHT(B4463,4)),VALUE(MID(B4463,4,2)),VALUE(LEFT(B4463,2))),DATE(VALUE(LEFT(B4463,4)),VALUE(MID(B4463,6,2)),VALUE(RIGHT(B4463,2)))))</f>
        <v>45989</v>
      </c>
      <c r="N4463" s="16" t="n">
        <f aca="false">MONTH(M4463)</f>
        <v>11</v>
      </c>
      <c r="O4463" s="16" t="str">
        <f aca="false">PROPER(TRIM(H4463))</f>
        <v>Bengaluru</v>
      </c>
      <c r="P4463" s="16" t="str">
        <f aca="false">IFERROR(VLOOKUP(O4463,city_map!$A$2:$B$6,2,FALSE()),O4463)</f>
        <v>Bengaluru</v>
      </c>
      <c r="Q4463" s="16" t="n">
        <f aca="false">IF(ISNUMBER(F4463),F4463,VALUE(SUBSTITUTE(SUBSTITUTE(F4463,"₹",""),",","")))</f>
        <v>414</v>
      </c>
      <c r="R4463" s="16" t="n">
        <f aca="false">IF(E4463=99,1,E4463)</f>
        <v>1</v>
      </c>
      <c r="S4463" s="16" t="n">
        <f aca="false">IF(G4463="",0,G4463)</f>
        <v>0.2</v>
      </c>
      <c r="T4463" s="16" t="str">
        <f aca="false">IF(I4463="","Unknown",IF(I4463="upi","UPI",I4463))</f>
        <v>Credit Card</v>
      </c>
      <c r="U4463" s="16" t="str">
        <f aca="false">IF(L4463="Yes","Y",IF(L4463="No","N",L4463))</f>
        <v>N</v>
      </c>
      <c r="V4463" s="19" t="n">
        <f aca="false">ROUND(R4463*Q4463*(1-S4463),2)</f>
        <v>331.2</v>
      </c>
      <c r="W4463" s="16" t="str">
        <f aca="false">_xlfn.XLOOKUP(D4463,products!$A$2:$A$61,products!$C$2:$C$61,"Not found")</f>
        <v>Beauty</v>
      </c>
    </row>
    <row r="4464" customFormat="false" ht="15" hidden="false" customHeight="false" outlineLevel="0" collapsed="false">
      <c r="A4464" s="16" t="s">
        <v>5880</v>
      </c>
      <c r="B4464" s="16" t="s">
        <v>5876</v>
      </c>
      <c r="C4464" s="16" t="s">
        <v>515</v>
      </c>
      <c r="D4464" s="16" t="s">
        <v>142</v>
      </c>
      <c r="E4464" s="16" t="n">
        <v>1</v>
      </c>
      <c r="F4464" s="16" t="n">
        <v>573</v>
      </c>
      <c r="G4464" s="16" t="n">
        <v>0.25</v>
      </c>
      <c r="H4464" s="16" t="s">
        <v>545</v>
      </c>
      <c r="I4464" s="16" t="s">
        <v>40</v>
      </c>
      <c r="J4464" s="16" t="n">
        <v>5</v>
      </c>
      <c r="K4464" s="16" t="n">
        <v>3</v>
      </c>
      <c r="L4464" s="16" t="s">
        <v>57</v>
      </c>
      <c r="M4464" s="18" t="n">
        <f aca="false">IF(ISNUMBER(B4464),B4464,IF(MID(B4464,3,1)="-",DATE(VALUE(RIGHT(B4464,4)),VALUE(MID(B4464,4,2)),VALUE(LEFT(B4464,2))),DATE(VALUE(LEFT(B4464,4)),VALUE(MID(B4464,6,2)),VALUE(RIGHT(B4464,2)))))</f>
        <v>45989</v>
      </c>
      <c r="N4464" s="16" t="n">
        <f aca="false">MONTH(M4464)</f>
        <v>11</v>
      </c>
      <c r="O4464" s="16" t="str">
        <f aca="false">PROPER(TRIM(H4464))</f>
        <v>Delhi</v>
      </c>
      <c r="P4464" s="16" t="str">
        <f aca="false">IFERROR(VLOOKUP(O4464,city_map!$A$2:$B$6,2,FALSE()),O4464)</f>
        <v>Delhi</v>
      </c>
      <c r="Q4464" s="16" t="n">
        <f aca="false">IF(ISNUMBER(F4464),F4464,VALUE(SUBSTITUTE(SUBSTITUTE(F4464,"₹",""),",","")))</f>
        <v>573</v>
      </c>
      <c r="R4464" s="16" t="n">
        <f aca="false">IF(E4464=99,1,E4464)</f>
        <v>1</v>
      </c>
      <c r="S4464" s="16" t="n">
        <f aca="false">IF(G4464="",0,G4464)</f>
        <v>0.25</v>
      </c>
      <c r="T4464" s="16" t="str">
        <f aca="false">IF(I4464="","Unknown",IF(I4464="upi","UPI",I4464))</f>
        <v>COD</v>
      </c>
      <c r="U4464" s="16" t="str">
        <f aca="false">IF(L4464="Yes","Y",IF(L4464="No","N",L4464))</f>
        <v>Y</v>
      </c>
      <c r="V4464" s="19" t="n">
        <f aca="false">ROUND(R4464*Q4464*(1-S4464),2)</f>
        <v>429.75</v>
      </c>
      <c r="W4464" s="16" t="str">
        <f aca="false">_xlfn.XLOOKUP(D4464,products!$A$2:$A$61,products!$C$2:$C$61,"Not found")</f>
        <v>Home</v>
      </c>
    </row>
    <row r="4465" customFormat="false" ht="15" hidden="false" customHeight="false" outlineLevel="0" collapsed="false">
      <c r="A4465" s="16" t="s">
        <v>5881</v>
      </c>
      <c r="B4465" s="16" t="s">
        <v>5876</v>
      </c>
      <c r="C4465" s="16" t="s">
        <v>1946</v>
      </c>
      <c r="D4465" s="16" t="s">
        <v>142</v>
      </c>
      <c r="E4465" s="16" t="n">
        <v>1</v>
      </c>
      <c r="F4465" s="16" t="n">
        <v>624</v>
      </c>
      <c r="G4465" s="16" t="n">
        <v>0.2</v>
      </c>
      <c r="H4465" s="16" t="s">
        <v>208</v>
      </c>
      <c r="I4465" s="16" t="s">
        <v>40</v>
      </c>
      <c r="J4465" s="16" t="n">
        <v>6</v>
      </c>
      <c r="K4465" s="16" t="n">
        <v>4</v>
      </c>
      <c r="L4465" s="16" t="s">
        <v>41</v>
      </c>
      <c r="M4465" s="18" t="n">
        <f aca="false">IF(ISNUMBER(B4465),B4465,IF(MID(B4465,3,1)="-",DATE(VALUE(RIGHT(B4465,4)),VALUE(MID(B4465,4,2)),VALUE(LEFT(B4465,2))),DATE(VALUE(LEFT(B4465,4)),VALUE(MID(B4465,6,2)),VALUE(RIGHT(B4465,2)))))</f>
        <v>45989</v>
      </c>
      <c r="N4465" s="16" t="n">
        <f aca="false">MONTH(M4465)</f>
        <v>11</v>
      </c>
      <c r="O4465" s="16" t="str">
        <f aca="false">PROPER(TRIM(H4465))</f>
        <v>Jaipur</v>
      </c>
      <c r="P4465" s="16" t="str">
        <f aca="false">IFERROR(VLOOKUP(O4465,city_map!$A$2:$B$6,2,FALSE()),O4465)</f>
        <v>Jaipur</v>
      </c>
      <c r="Q4465" s="16" t="n">
        <f aca="false">IF(ISNUMBER(F4465),F4465,VALUE(SUBSTITUTE(SUBSTITUTE(F4465,"₹",""),",","")))</f>
        <v>624</v>
      </c>
      <c r="R4465" s="16" t="n">
        <f aca="false">IF(E4465=99,1,E4465)</f>
        <v>1</v>
      </c>
      <c r="S4465" s="16" t="n">
        <f aca="false">IF(G4465="",0,G4465)</f>
        <v>0.2</v>
      </c>
      <c r="T4465" s="16" t="str">
        <f aca="false">IF(I4465="","Unknown",IF(I4465="upi","UPI",I4465))</f>
        <v>COD</v>
      </c>
      <c r="U4465" s="16" t="str">
        <f aca="false">IF(L4465="Yes","Y",IF(L4465="No","N",L4465))</f>
        <v>N</v>
      </c>
      <c r="V4465" s="19" t="n">
        <f aca="false">ROUND(R4465*Q4465*(1-S4465),2)</f>
        <v>499.2</v>
      </c>
      <c r="W4465" s="16" t="str">
        <f aca="false">_xlfn.XLOOKUP(D4465,products!$A$2:$A$61,products!$C$2:$C$61,"Not found")</f>
        <v>Home</v>
      </c>
    </row>
    <row r="4466" customFormat="false" ht="15" hidden="false" customHeight="false" outlineLevel="0" collapsed="false">
      <c r="A4466" s="16" t="s">
        <v>5882</v>
      </c>
      <c r="B4466" s="16" t="s">
        <v>5876</v>
      </c>
      <c r="C4466" s="16" t="s">
        <v>1055</v>
      </c>
      <c r="D4466" s="16" t="s">
        <v>191</v>
      </c>
      <c r="E4466" s="16" t="n">
        <v>1</v>
      </c>
      <c r="F4466" s="16" t="n">
        <v>414</v>
      </c>
      <c r="G4466" s="16" t="n">
        <v>0.1</v>
      </c>
      <c r="H4466" s="16" t="s">
        <v>112</v>
      </c>
      <c r="I4466" s="16" t="s">
        <v>60</v>
      </c>
      <c r="J4466" s="16" t="n">
        <v>3</v>
      </c>
      <c r="K4466" s="16" t="n">
        <v>5</v>
      </c>
      <c r="L4466" s="16" t="s">
        <v>41</v>
      </c>
      <c r="M4466" s="18" t="n">
        <f aca="false">IF(ISNUMBER(B4466),B4466,IF(MID(B4466,3,1)="-",DATE(VALUE(RIGHT(B4466,4)),VALUE(MID(B4466,4,2)),VALUE(LEFT(B4466,2))),DATE(VALUE(LEFT(B4466,4)),VALUE(MID(B4466,6,2)),VALUE(RIGHT(B4466,2)))))</f>
        <v>45989</v>
      </c>
      <c r="N4466" s="16" t="n">
        <f aca="false">MONTH(M4466)</f>
        <v>11</v>
      </c>
      <c r="O4466" s="16" t="str">
        <f aca="false">PROPER(TRIM(H4466))</f>
        <v>Mumbai</v>
      </c>
      <c r="P4466" s="16" t="str">
        <f aca="false">IFERROR(VLOOKUP(O4466,city_map!$A$2:$B$6,2,FALSE()),O4466)</f>
        <v>Mumbai</v>
      </c>
      <c r="Q4466" s="16" t="n">
        <f aca="false">IF(ISNUMBER(F4466),F4466,VALUE(SUBSTITUTE(SUBSTITUTE(F4466,"₹",""),",","")))</f>
        <v>414</v>
      </c>
      <c r="R4466" s="16" t="n">
        <f aca="false">IF(E4466=99,1,E4466)</f>
        <v>1</v>
      </c>
      <c r="S4466" s="16" t="n">
        <f aca="false">IF(G4466="",0,G4466)</f>
        <v>0.1</v>
      </c>
      <c r="T4466" s="16" t="str">
        <f aca="false">IF(I4466="","Unknown",IF(I4466="upi","UPI",I4466))</f>
        <v>UPI</v>
      </c>
      <c r="U4466" s="16" t="str">
        <f aca="false">IF(L4466="Yes","Y",IF(L4466="No","N",L4466))</f>
        <v>N</v>
      </c>
      <c r="V4466" s="19" t="n">
        <f aca="false">ROUND(R4466*Q4466*(1-S4466),2)</f>
        <v>372.6</v>
      </c>
      <c r="W4466" s="16" t="str">
        <f aca="false">_xlfn.XLOOKUP(D4466,products!$A$2:$A$61,products!$C$2:$C$61,"Not found")</f>
        <v>Electronics</v>
      </c>
    </row>
    <row r="4467" customFormat="false" ht="15" hidden="false" customHeight="false" outlineLevel="0" collapsed="false">
      <c r="A4467" s="16" t="s">
        <v>5883</v>
      </c>
      <c r="B4467" s="16" t="s">
        <v>5876</v>
      </c>
      <c r="C4467" s="16" t="s">
        <v>293</v>
      </c>
      <c r="D4467" s="16" t="s">
        <v>77</v>
      </c>
      <c r="E4467" s="16" t="n">
        <v>3</v>
      </c>
      <c r="F4467" s="16" t="n">
        <v>358</v>
      </c>
      <c r="G4467" s="16" t="n">
        <v>0.1</v>
      </c>
      <c r="H4467" s="16" t="s">
        <v>67</v>
      </c>
      <c r="I4467" s="16" t="s">
        <v>60</v>
      </c>
      <c r="J4467" s="16" t="n">
        <v>4</v>
      </c>
      <c r="K4467" s="16" t="n">
        <v>4</v>
      </c>
      <c r="L4467" s="16" t="s">
        <v>41</v>
      </c>
      <c r="M4467" s="18" t="n">
        <f aca="false">IF(ISNUMBER(B4467),B4467,IF(MID(B4467,3,1)="-",DATE(VALUE(RIGHT(B4467,4)),VALUE(MID(B4467,4,2)),VALUE(LEFT(B4467,2))),DATE(VALUE(LEFT(B4467,4)),VALUE(MID(B4467,6,2)),VALUE(RIGHT(B4467,2)))))</f>
        <v>45989</v>
      </c>
      <c r="N4467" s="16" t="n">
        <f aca="false">MONTH(M4467)</f>
        <v>11</v>
      </c>
      <c r="O4467" s="16" t="str">
        <f aca="false">PROPER(TRIM(H4467))</f>
        <v>Kolkata</v>
      </c>
      <c r="P4467" s="16" t="str">
        <f aca="false">IFERROR(VLOOKUP(O4467,city_map!$A$2:$B$6,2,FALSE()),O4467)</f>
        <v>Kolkata</v>
      </c>
      <c r="Q4467" s="16" t="n">
        <f aca="false">IF(ISNUMBER(F4467),F4467,VALUE(SUBSTITUTE(SUBSTITUTE(F4467,"₹",""),",","")))</f>
        <v>358</v>
      </c>
      <c r="R4467" s="16" t="n">
        <f aca="false">IF(E4467=99,1,E4467)</f>
        <v>3</v>
      </c>
      <c r="S4467" s="16" t="n">
        <f aca="false">IF(G4467="",0,G4467)</f>
        <v>0.1</v>
      </c>
      <c r="T4467" s="16" t="str">
        <f aca="false">IF(I4467="","Unknown",IF(I4467="upi","UPI",I4467))</f>
        <v>UPI</v>
      </c>
      <c r="U4467" s="16" t="str">
        <f aca="false">IF(L4467="Yes","Y",IF(L4467="No","N",L4467))</f>
        <v>N</v>
      </c>
      <c r="V4467" s="19" t="n">
        <f aca="false">ROUND(R4467*Q4467*(1-S4467),2)</f>
        <v>966.6</v>
      </c>
      <c r="W4467" s="16" t="str">
        <f aca="false">_xlfn.XLOOKUP(D4467,products!$A$2:$A$61,products!$C$2:$C$61,"Not found")</f>
        <v>Books</v>
      </c>
    </row>
    <row r="4468" customFormat="false" ht="15" hidden="false" customHeight="false" outlineLevel="0" collapsed="false">
      <c r="A4468" s="16" t="s">
        <v>5884</v>
      </c>
      <c r="B4468" s="16" t="s">
        <v>5876</v>
      </c>
      <c r="C4468" s="16" t="s">
        <v>361</v>
      </c>
      <c r="D4468" s="16" t="s">
        <v>440</v>
      </c>
      <c r="E4468" s="16" t="n">
        <v>1</v>
      </c>
      <c r="F4468" s="16" t="n">
        <v>1365</v>
      </c>
      <c r="G4468" s="16" t="n">
        <v>0.15</v>
      </c>
      <c r="H4468" s="16" t="s">
        <v>130</v>
      </c>
      <c r="I4468" s="16" t="s">
        <v>100</v>
      </c>
      <c r="J4468" s="16" t="n">
        <v>5</v>
      </c>
      <c r="K4468" s="16" t="n">
        <v>5</v>
      </c>
      <c r="L4468" s="16" t="s">
        <v>41</v>
      </c>
      <c r="M4468" s="18" t="n">
        <f aca="false">IF(ISNUMBER(B4468),B4468,IF(MID(B4468,3,1)="-",DATE(VALUE(RIGHT(B4468,4)),VALUE(MID(B4468,4,2)),VALUE(LEFT(B4468,2))),DATE(VALUE(LEFT(B4468,4)),VALUE(MID(B4468,6,2)),VALUE(RIGHT(B4468,2)))))</f>
        <v>45989</v>
      </c>
      <c r="N4468" s="16" t="n">
        <f aca="false">MONTH(M4468)</f>
        <v>11</v>
      </c>
      <c r="O4468" s="16" t="str">
        <f aca="false">PROPER(TRIM(H4468))</f>
        <v>Bengaluru</v>
      </c>
      <c r="P4468" s="16" t="str">
        <f aca="false">IFERROR(VLOOKUP(O4468,city_map!$A$2:$B$6,2,FALSE()),O4468)</f>
        <v>Bengaluru</v>
      </c>
      <c r="Q4468" s="16" t="n">
        <f aca="false">IF(ISNUMBER(F4468),F4468,VALUE(SUBSTITUTE(SUBSTITUTE(F4468,"₹",""),",","")))</f>
        <v>1365</v>
      </c>
      <c r="R4468" s="16" t="n">
        <f aca="false">IF(E4468=99,1,E4468)</f>
        <v>1</v>
      </c>
      <c r="S4468" s="16" t="n">
        <f aca="false">IF(G4468="",0,G4468)</f>
        <v>0.15</v>
      </c>
      <c r="T4468" s="16" t="str">
        <f aca="false">IF(I4468="","Unknown",IF(I4468="upi","UPI",I4468))</f>
        <v>Net Banking</v>
      </c>
      <c r="U4468" s="16" t="str">
        <f aca="false">IF(L4468="Yes","Y",IF(L4468="No","N",L4468))</f>
        <v>N</v>
      </c>
      <c r="V4468" s="19" t="n">
        <f aca="false">ROUND(R4468*Q4468*(1-S4468),2)</f>
        <v>1160.25</v>
      </c>
      <c r="W4468" s="16" t="str">
        <f aca="false">_xlfn.XLOOKUP(D4468,products!$A$2:$A$61,products!$C$2:$C$61,"Not found")</f>
        <v>Home</v>
      </c>
    </row>
    <row r="4469" customFormat="false" ht="15" hidden="false" customHeight="false" outlineLevel="0" collapsed="false">
      <c r="A4469" s="16" t="s">
        <v>5885</v>
      </c>
      <c r="B4469" s="16" t="s">
        <v>5876</v>
      </c>
      <c r="C4469" s="16" t="s">
        <v>2984</v>
      </c>
      <c r="D4469" s="16" t="s">
        <v>396</v>
      </c>
      <c r="E4469" s="16" t="n">
        <v>5</v>
      </c>
      <c r="F4469" s="16" t="n">
        <v>5458</v>
      </c>
      <c r="G4469" s="16" t="n">
        <v>0.2</v>
      </c>
      <c r="H4469" s="16" t="s">
        <v>81</v>
      </c>
      <c r="I4469" s="16" t="s">
        <v>60</v>
      </c>
      <c r="J4469" s="16" t="n">
        <v>5</v>
      </c>
      <c r="K4469" s="16" t="n">
        <v>4</v>
      </c>
      <c r="L4469" s="16" t="s">
        <v>41</v>
      </c>
      <c r="M4469" s="18" t="n">
        <f aca="false">IF(ISNUMBER(B4469),B4469,IF(MID(B4469,3,1)="-",DATE(VALUE(RIGHT(B4469,4)),VALUE(MID(B4469,4,2)),VALUE(LEFT(B4469,2))),DATE(VALUE(LEFT(B4469,4)),VALUE(MID(B4469,6,2)),VALUE(RIGHT(B4469,2)))))</f>
        <v>45989</v>
      </c>
      <c r="N4469" s="16" t="n">
        <f aca="false">MONTH(M4469)</f>
        <v>11</v>
      </c>
      <c r="O4469" s="16" t="str">
        <f aca="false">PROPER(TRIM(H4469))</f>
        <v>Hyderabad</v>
      </c>
      <c r="P4469" s="16" t="str">
        <f aca="false">IFERROR(VLOOKUP(O4469,city_map!$A$2:$B$6,2,FALSE()),O4469)</f>
        <v>Hyderabad</v>
      </c>
      <c r="Q4469" s="16" t="n">
        <f aca="false">IF(ISNUMBER(F4469),F4469,VALUE(SUBSTITUTE(SUBSTITUTE(F4469,"₹",""),",","")))</f>
        <v>5458</v>
      </c>
      <c r="R4469" s="16" t="n">
        <f aca="false">IF(E4469=99,1,E4469)</f>
        <v>5</v>
      </c>
      <c r="S4469" s="16" t="n">
        <f aca="false">IF(G4469="",0,G4469)</f>
        <v>0.2</v>
      </c>
      <c r="T4469" s="16" t="str">
        <f aca="false">IF(I4469="","Unknown",IF(I4469="upi","UPI",I4469))</f>
        <v>UPI</v>
      </c>
      <c r="U4469" s="16" t="str">
        <f aca="false">IF(L4469="Yes","Y",IF(L4469="No","N",L4469))</f>
        <v>N</v>
      </c>
      <c r="V4469" s="19" t="n">
        <f aca="false">ROUND(R4469*Q4469*(1-S4469),2)</f>
        <v>21832</v>
      </c>
      <c r="W4469" s="16" t="str">
        <f aca="false">_xlfn.XLOOKUP(D4469,products!$A$2:$A$61,products!$C$2:$C$61,"Not found")</f>
        <v>Home</v>
      </c>
    </row>
    <row r="4470" customFormat="false" ht="15" hidden="false" customHeight="false" outlineLevel="0" collapsed="false">
      <c r="A4470" s="16" t="s">
        <v>5886</v>
      </c>
      <c r="B4470" s="16" t="s">
        <v>5876</v>
      </c>
      <c r="C4470" s="16" t="s">
        <v>1106</v>
      </c>
      <c r="D4470" s="16" t="s">
        <v>149</v>
      </c>
      <c r="E4470" s="16" t="n">
        <v>1</v>
      </c>
      <c r="F4470" s="16" t="n">
        <v>1609</v>
      </c>
      <c r="G4470" s="16"/>
      <c r="H4470" s="16" t="s">
        <v>70</v>
      </c>
      <c r="I4470" s="16" t="s">
        <v>47</v>
      </c>
      <c r="J4470" s="16" t="n">
        <v>6</v>
      </c>
      <c r="K4470" s="16" t="n">
        <v>4</v>
      </c>
      <c r="L4470" s="16" t="s">
        <v>57</v>
      </c>
      <c r="M4470" s="18" t="n">
        <f aca="false">IF(ISNUMBER(B4470),B4470,IF(MID(B4470,3,1)="-",DATE(VALUE(RIGHT(B4470,4)),VALUE(MID(B4470,4,2)),VALUE(LEFT(B4470,2))),DATE(VALUE(LEFT(B4470,4)),VALUE(MID(B4470,6,2)),VALUE(RIGHT(B4470,2)))))</f>
        <v>45989</v>
      </c>
      <c r="N4470" s="16" t="n">
        <f aca="false">MONTH(M4470)</f>
        <v>11</v>
      </c>
      <c r="O4470" s="16" t="str">
        <f aca="false">PROPER(TRIM(H4470))</f>
        <v>Pune</v>
      </c>
      <c r="P4470" s="16" t="str">
        <f aca="false">IFERROR(VLOOKUP(O4470,city_map!$A$2:$B$6,2,FALSE()),O4470)</f>
        <v>Pune</v>
      </c>
      <c r="Q4470" s="16" t="n">
        <f aca="false">IF(ISNUMBER(F4470),F4470,VALUE(SUBSTITUTE(SUBSTITUTE(F4470,"₹",""),",","")))</f>
        <v>1609</v>
      </c>
      <c r="R4470" s="16" t="n">
        <f aca="false">IF(E4470=99,1,E4470)</f>
        <v>1</v>
      </c>
      <c r="S4470" s="16" t="n">
        <f aca="false">IF(G4470="",0,G4470)</f>
        <v>0</v>
      </c>
      <c r="T4470" s="16" t="str">
        <f aca="false">IF(I4470="","Unknown",IF(I4470="upi","UPI",I4470))</f>
        <v>Debit Card</v>
      </c>
      <c r="U4470" s="16" t="str">
        <f aca="false">IF(L4470="Yes","Y",IF(L4470="No","N",L4470))</f>
        <v>Y</v>
      </c>
      <c r="V4470" s="19" t="n">
        <f aca="false">ROUND(R4470*Q4470*(1-S4470),2)</f>
        <v>1609</v>
      </c>
      <c r="W4470" s="16" t="str">
        <f aca="false">_xlfn.XLOOKUP(D4470,products!$A$2:$A$61,products!$C$2:$C$61,"Not found")</f>
        <v>Fashion</v>
      </c>
    </row>
    <row r="4471" customFormat="false" ht="15" hidden="false" customHeight="false" outlineLevel="0" collapsed="false">
      <c r="A4471" s="16" t="s">
        <v>5887</v>
      </c>
      <c r="B4471" s="16" t="s">
        <v>5876</v>
      </c>
      <c r="C4471" s="16" t="s">
        <v>1285</v>
      </c>
      <c r="D4471" s="16" t="s">
        <v>393</v>
      </c>
      <c r="E4471" s="16" t="n">
        <v>1</v>
      </c>
      <c r="F4471" s="16" t="n">
        <v>479</v>
      </c>
      <c r="G4471" s="16" t="n">
        <v>0.3</v>
      </c>
      <c r="H4471" s="16" t="s">
        <v>39</v>
      </c>
      <c r="I4471" s="16" t="s">
        <v>47</v>
      </c>
      <c r="J4471" s="16" t="n">
        <v>6</v>
      </c>
      <c r="K4471" s="16" t="n">
        <v>4</v>
      </c>
      <c r="L4471" s="16" t="s">
        <v>41</v>
      </c>
      <c r="M4471" s="18" t="n">
        <f aca="false">IF(ISNUMBER(B4471),B4471,IF(MID(B4471,3,1)="-",DATE(VALUE(RIGHT(B4471,4)),VALUE(MID(B4471,4,2)),VALUE(LEFT(B4471,2))),DATE(VALUE(LEFT(B4471,4)),VALUE(MID(B4471,6,2)),VALUE(RIGHT(B4471,2)))))</f>
        <v>45989</v>
      </c>
      <c r="N4471" s="16" t="n">
        <f aca="false">MONTH(M4471)</f>
        <v>11</v>
      </c>
      <c r="O4471" s="16" t="str">
        <f aca="false">PROPER(TRIM(H4471))</f>
        <v>Delhi</v>
      </c>
      <c r="P4471" s="16" t="str">
        <f aca="false">IFERROR(VLOOKUP(O4471,city_map!$A$2:$B$6,2,FALSE()),O4471)</f>
        <v>Delhi</v>
      </c>
      <c r="Q4471" s="16" t="n">
        <f aca="false">IF(ISNUMBER(F4471),F4471,VALUE(SUBSTITUTE(SUBSTITUTE(F4471,"₹",""),",","")))</f>
        <v>479</v>
      </c>
      <c r="R4471" s="16" t="n">
        <f aca="false">IF(E4471=99,1,E4471)</f>
        <v>1</v>
      </c>
      <c r="S4471" s="16" t="n">
        <f aca="false">IF(G4471="",0,G4471)</f>
        <v>0.3</v>
      </c>
      <c r="T4471" s="16" t="str">
        <f aca="false">IF(I4471="","Unknown",IF(I4471="upi","UPI",I4471))</f>
        <v>Debit Card</v>
      </c>
      <c r="U4471" s="16" t="str">
        <f aca="false">IF(L4471="Yes","Y",IF(L4471="No","N",L4471))</f>
        <v>N</v>
      </c>
      <c r="V4471" s="19" t="n">
        <f aca="false">ROUND(R4471*Q4471*(1-S4471),2)</f>
        <v>335.3</v>
      </c>
      <c r="W4471" s="16" t="str">
        <f aca="false">_xlfn.XLOOKUP(D4471,products!$A$2:$A$61,products!$C$2:$C$61,"Not found")</f>
        <v>Fashion</v>
      </c>
    </row>
    <row r="4472" customFormat="false" ht="15" hidden="false" customHeight="false" outlineLevel="0" collapsed="false">
      <c r="A4472" s="16" t="s">
        <v>5888</v>
      </c>
      <c r="B4472" s="16" t="s">
        <v>5876</v>
      </c>
      <c r="C4472" s="16" t="s">
        <v>977</v>
      </c>
      <c r="D4472" s="16" t="s">
        <v>51</v>
      </c>
      <c r="E4472" s="16" t="n">
        <v>1</v>
      </c>
      <c r="F4472" s="16" t="n">
        <v>2245</v>
      </c>
      <c r="G4472" s="16" t="n">
        <v>0.3</v>
      </c>
      <c r="H4472" s="16" t="s">
        <v>1899</v>
      </c>
      <c r="I4472" s="16" t="s">
        <v>40</v>
      </c>
      <c r="J4472" s="16" t="n">
        <v>4</v>
      </c>
      <c r="K4472" s="16" t="n">
        <v>5</v>
      </c>
      <c r="L4472" s="16" t="s">
        <v>41</v>
      </c>
      <c r="M4472" s="18" t="n">
        <f aca="false">IF(ISNUMBER(B4472),B4472,IF(MID(B4472,3,1)="-",DATE(VALUE(RIGHT(B4472,4)),VALUE(MID(B4472,4,2)),VALUE(LEFT(B4472,2))),DATE(VALUE(LEFT(B4472,4)),VALUE(MID(B4472,6,2)),VALUE(RIGHT(B4472,2)))))</f>
        <v>45989</v>
      </c>
      <c r="N4472" s="16" t="n">
        <f aca="false">MONTH(M4472)</f>
        <v>11</v>
      </c>
      <c r="O4472" s="16" t="str">
        <f aca="false">PROPER(TRIM(H4472))</f>
        <v>Bengaluru</v>
      </c>
      <c r="P4472" s="16" t="str">
        <f aca="false">IFERROR(VLOOKUP(O4472,city_map!$A$2:$B$6,2,FALSE()),O4472)</f>
        <v>Bengaluru</v>
      </c>
      <c r="Q4472" s="16" t="n">
        <f aca="false">IF(ISNUMBER(F4472),F4472,VALUE(SUBSTITUTE(SUBSTITUTE(F4472,"₹",""),",","")))</f>
        <v>2245</v>
      </c>
      <c r="R4472" s="16" t="n">
        <f aca="false">IF(E4472=99,1,E4472)</f>
        <v>1</v>
      </c>
      <c r="S4472" s="16" t="n">
        <f aca="false">IF(G4472="",0,G4472)</f>
        <v>0.3</v>
      </c>
      <c r="T4472" s="16" t="str">
        <f aca="false">IF(I4472="","Unknown",IF(I4472="upi","UPI",I4472))</f>
        <v>COD</v>
      </c>
      <c r="U4472" s="16" t="str">
        <f aca="false">IF(L4472="Yes","Y",IF(L4472="No","N",L4472))</f>
        <v>N</v>
      </c>
      <c r="V4472" s="19" t="n">
        <f aca="false">ROUND(R4472*Q4472*(1-S4472),2)</f>
        <v>1571.5</v>
      </c>
      <c r="W4472" s="16" t="str">
        <f aca="false">_xlfn.XLOOKUP(D4472,products!$A$2:$A$61,products!$C$2:$C$61,"Not found")</f>
        <v>Fashion</v>
      </c>
    </row>
    <row r="4473" customFormat="false" ht="15" hidden="false" customHeight="false" outlineLevel="0" collapsed="false">
      <c r="A4473" s="16" t="s">
        <v>5889</v>
      </c>
      <c r="B4473" s="16" t="s">
        <v>5876</v>
      </c>
      <c r="C4473" s="16" t="s">
        <v>3212</v>
      </c>
      <c r="D4473" s="16" t="s">
        <v>308</v>
      </c>
      <c r="E4473" s="16" t="n">
        <v>3</v>
      </c>
      <c r="F4473" s="16" t="n">
        <v>196</v>
      </c>
      <c r="G4473" s="16" t="n">
        <v>0.1</v>
      </c>
      <c r="H4473" s="16" t="s">
        <v>46</v>
      </c>
      <c r="I4473" s="16" t="s">
        <v>71</v>
      </c>
      <c r="J4473" s="16" t="n">
        <v>4</v>
      </c>
      <c r="K4473" s="16" t="n">
        <v>4</v>
      </c>
      <c r="L4473" s="16" t="s">
        <v>41</v>
      </c>
      <c r="M4473" s="18" t="n">
        <f aca="false">IF(ISNUMBER(B4473),B4473,IF(MID(B4473,3,1)="-",DATE(VALUE(RIGHT(B4473,4)),VALUE(MID(B4473,4,2)),VALUE(LEFT(B4473,2))),DATE(VALUE(LEFT(B4473,4)),VALUE(MID(B4473,6,2)),VALUE(RIGHT(B4473,2)))))</f>
        <v>45989</v>
      </c>
      <c r="N4473" s="16" t="n">
        <f aca="false">MONTH(M4473)</f>
        <v>11</v>
      </c>
      <c r="O4473" s="16" t="str">
        <f aca="false">PROPER(TRIM(H4473))</f>
        <v>Chennai</v>
      </c>
      <c r="P4473" s="16" t="str">
        <f aca="false">IFERROR(VLOOKUP(O4473,city_map!$A$2:$B$6,2,FALSE()),O4473)</f>
        <v>Chennai</v>
      </c>
      <c r="Q4473" s="16" t="n">
        <f aca="false">IF(ISNUMBER(F4473),F4473,VALUE(SUBSTITUTE(SUBSTITUTE(F4473,"₹",""),",","")))</f>
        <v>196</v>
      </c>
      <c r="R4473" s="16" t="n">
        <f aca="false">IF(E4473=99,1,E4473)</f>
        <v>3</v>
      </c>
      <c r="S4473" s="16" t="n">
        <f aca="false">IF(G4473="",0,G4473)</f>
        <v>0.1</v>
      </c>
      <c r="T4473" s="16" t="str">
        <f aca="false">IF(I4473="","Unknown",IF(I4473="upi","UPI",I4473))</f>
        <v>Credit Card</v>
      </c>
      <c r="U4473" s="16" t="str">
        <f aca="false">IF(L4473="Yes","Y",IF(L4473="No","N",L4473))</f>
        <v>N</v>
      </c>
      <c r="V4473" s="19" t="n">
        <f aca="false">ROUND(R4473*Q4473*(1-S4473),2)</f>
        <v>529.2</v>
      </c>
      <c r="W4473" s="16" t="str">
        <f aca="false">_xlfn.XLOOKUP(D4473,products!$A$2:$A$61,products!$C$2:$C$61,"Not found")</f>
        <v>Beauty</v>
      </c>
    </row>
    <row r="4474" customFormat="false" ht="15" hidden="false" customHeight="false" outlineLevel="0" collapsed="false">
      <c r="A4474" s="16" t="s">
        <v>5890</v>
      </c>
      <c r="B4474" s="16" t="s">
        <v>5891</v>
      </c>
      <c r="C4474" s="16" t="s">
        <v>1457</v>
      </c>
      <c r="D4474" s="16" t="s">
        <v>451</v>
      </c>
      <c r="E4474" s="16" t="n">
        <v>1</v>
      </c>
      <c r="F4474" s="16" t="n">
        <v>1286</v>
      </c>
      <c r="G4474" s="16" t="n">
        <v>0.2</v>
      </c>
      <c r="H4474" s="16" t="s">
        <v>39</v>
      </c>
      <c r="I4474" s="16" t="s">
        <v>40</v>
      </c>
      <c r="J4474" s="16" t="n">
        <v>4</v>
      </c>
      <c r="K4474" s="16" t="n">
        <v>4</v>
      </c>
      <c r="L4474" s="16" t="s">
        <v>41</v>
      </c>
      <c r="M4474" s="18" t="n">
        <f aca="false">IF(ISNUMBER(B4474),B4474,IF(MID(B4474,3,1)="-",DATE(VALUE(RIGHT(B4474,4)),VALUE(MID(B4474,4,2)),VALUE(LEFT(B4474,2))),DATE(VALUE(LEFT(B4474,4)),VALUE(MID(B4474,6,2)),VALUE(RIGHT(B4474,2)))))</f>
        <v>45989</v>
      </c>
      <c r="N4474" s="16" t="n">
        <f aca="false">MONTH(M4474)</f>
        <v>11</v>
      </c>
      <c r="O4474" s="16" t="str">
        <f aca="false">PROPER(TRIM(H4474))</f>
        <v>Delhi</v>
      </c>
      <c r="P4474" s="16" t="str">
        <f aca="false">IFERROR(VLOOKUP(O4474,city_map!$A$2:$B$6,2,FALSE()),O4474)</f>
        <v>Delhi</v>
      </c>
      <c r="Q4474" s="16" t="n">
        <f aca="false">IF(ISNUMBER(F4474),F4474,VALUE(SUBSTITUTE(SUBSTITUTE(F4474,"₹",""),",","")))</f>
        <v>1286</v>
      </c>
      <c r="R4474" s="16" t="n">
        <f aca="false">IF(E4474=99,1,E4474)</f>
        <v>1</v>
      </c>
      <c r="S4474" s="16" t="n">
        <f aca="false">IF(G4474="",0,G4474)</f>
        <v>0.2</v>
      </c>
      <c r="T4474" s="16" t="str">
        <f aca="false">IF(I4474="","Unknown",IF(I4474="upi","UPI",I4474))</f>
        <v>COD</v>
      </c>
      <c r="U4474" s="16" t="str">
        <f aca="false">IF(L4474="Yes","Y",IF(L4474="No","N",L4474))</f>
        <v>N</v>
      </c>
      <c r="V4474" s="19" t="n">
        <f aca="false">ROUND(R4474*Q4474*(1-S4474),2)</f>
        <v>1028.8</v>
      </c>
      <c r="W4474" s="16" t="str">
        <f aca="false">_xlfn.XLOOKUP(D4474,products!$A$2:$A$61,products!$C$2:$C$61,"Not found")</f>
        <v>Beauty</v>
      </c>
    </row>
    <row r="4475" customFormat="false" ht="15" hidden="false" customHeight="false" outlineLevel="0" collapsed="false">
      <c r="A4475" s="16" t="s">
        <v>5892</v>
      </c>
      <c r="B4475" s="16" t="s">
        <v>5876</v>
      </c>
      <c r="C4475" s="16" t="s">
        <v>2718</v>
      </c>
      <c r="D4475" s="16" t="s">
        <v>250</v>
      </c>
      <c r="E4475" s="16" t="n">
        <v>2</v>
      </c>
      <c r="F4475" s="16" t="n">
        <v>700</v>
      </c>
      <c r="G4475" s="16" t="n">
        <v>0.1</v>
      </c>
      <c r="H4475" s="16" t="s">
        <v>112</v>
      </c>
      <c r="I4475" s="16" t="s">
        <v>123</v>
      </c>
      <c r="J4475" s="16" t="n">
        <v>6</v>
      </c>
      <c r="K4475" s="16"/>
      <c r="L4475" s="16" t="s">
        <v>57</v>
      </c>
      <c r="M4475" s="18" t="n">
        <f aca="false">IF(ISNUMBER(B4475),B4475,IF(MID(B4475,3,1)="-",DATE(VALUE(RIGHT(B4475,4)),VALUE(MID(B4475,4,2)),VALUE(LEFT(B4475,2))),DATE(VALUE(LEFT(B4475,4)),VALUE(MID(B4475,6,2)),VALUE(RIGHT(B4475,2)))))</f>
        <v>45989</v>
      </c>
      <c r="N4475" s="16" t="n">
        <f aca="false">MONTH(M4475)</f>
        <v>11</v>
      </c>
      <c r="O4475" s="16" t="str">
        <f aca="false">PROPER(TRIM(H4475))</f>
        <v>Mumbai</v>
      </c>
      <c r="P4475" s="16" t="str">
        <f aca="false">IFERROR(VLOOKUP(O4475,city_map!$A$2:$B$6,2,FALSE()),O4475)</f>
        <v>Mumbai</v>
      </c>
      <c r="Q4475" s="16" t="n">
        <f aca="false">IF(ISNUMBER(F4475),F4475,VALUE(SUBSTITUTE(SUBSTITUTE(F4475,"₹",""),",","")))</f>
        <v>700</v>
      </c>
      <c r="R4475" s="16" t="n">
        <f aca="false">IF(E4475=99,1,E4475)</f>
        <v>2</v>
      </c>
      <c r="S4475" s="16" t="n">
        <f aca="false">IF(G4475="",0,G4475)</f>
        <v>0.1</v>
      </c>
      <c r="T4475" s="16" t="str">
        <f aca="false">IF(I4475="","Unknown",IF(I4475="upi","UPI",I4475))</f>
        <v>UPI</v>
      </c>
      <c r="U4475" s="16" t="str">
        <f aca="false">IF(L4475="Yes","Y",IF(L4475="No","N",L4475))</f>
        <v>Y</v>
      </c>
      <c r="V4475" s="19" t="n">
        <f aca="false">ROUND(R4475*Q4475*(1-S4475),2)</f>
        <v>1260</v>
      </c>
      <c r="W4475" s="16" t="str">
        <f aca="false">_xlfn.XLOOKUP(D4475,products!$A$2:$A$61,products!$C$2:$C$61,"Not found")</f>
        <v>Home</v>
      </c>
    </row>
    <row r="4476" customFormat="false" ht="15" hidden="false" customHeight="false" outlineLevel="0" collapsed="false">
      <c r="A4476" s="16" t="s">
        <v>5893</v>
      </c>
      <c r="B4476" s="16" t="s">
        <v>5894</v>
      </c>
      <c r="C4476" s="16" t="s">
        <v>946</v>
      </c>
      <c r="D4476" s="16" t="s">
        <v>74</v>
      </c>
      <c r="E4476" s="16" t="n">
        <v>2</v>
      </c>
      <c r="F4476" s="16" t="n">
        <v>19133</v>
      </c>
      <c r="G4476" s="16" t="n">
        <v>0.1</v>
      </c>
      <c r="H4476" s="16" t="s">
        <v>208</v>
      </c>
      <c r="I4476" s="16" t="s">
        <v>40</v>
      </c>
      <c r="J4476" s="16" t="n">
        <v>6</v>
      </c>
      <c r="K4476" s="16" t="n">
        <v>3</v>
      </c>
      <c r="L4476" s="16" t="s">
        <v>41</v>
      </c>
      <c r="M4476" s="18" t="n">
        <f aca="false">IF(ISNUMBER(B4476),B4476,IF(MID(B4476,3,1)="-",DATE(VALUE(RIGHT(B4476,4)),VALUE(MID(B4476,4,2)),VALUE(LEFT(B4476,2))),DATE(VALUE(LEFT(B4476,4)),VALUE(MID(B4476,6,2)),VALUE(RIGHT(B4476,2)))))</f>
        <v>45992</v>
      </c>
      <c r="N4476" s="16" t="n">
        <f aca="false">MONTH(M4476)</f>
        <v>12</v>
      </c>
      <c r="O4476" s="16" t="str">
        <f aca="false">PROPER(TRIM(H4476))</f>
        <v>Jaipur</v>
      </c>
      <c r="P4476" s="16" t="str">
        <f aca="false">IFERROR(VLOOKUP(O4476,city_map!$A$2:$B$6,2,FALSE()),O4476)</f>
        <v>Jaipur</v>
      </c>
      <c r="Q4476" s="16" t="n">
        <f aca="false">IF(ISNUMBER(F4476),F4476,VALUE(SUBSTITUTE(SUBSTITUTE(F4476,"₹",""),",","")))</f>
        <v>19133</v>
      </c>
      <c r="R4476" s="16" t="n">
        <f aca="false">IF(E4476=99,1,E4476)</f>
        <v>2</v>
      </c>
      <c r="S4476" s="16" t="n">
        <f aca="false">IF(G4476="",0,G4476)</f>
        <v>0.1</v>
      </c>
      <c r="T4476" s="16" t="str">
        <f aca="false">IF(I4476="","Unknown",IF(I4476="upi","UPI",I4476))</f>
        <v>COD</v>
      </c>
      <c r="U4476" s="16" t="str">
        <f aca="false">IF(L4476="Yes","Y",IF(L4476="No","N",L4476))</f>
        <v>N</v>
      </c>
      <c r="V4476" s="19" t="n">
        <f aca="false">ROUND(R4476*Q4476*(1-S4476),2)</f>
        <v>34439.4</v>
      </c>
      <c r="W4476" s="16" t="str">
        <f aca="false">_xlfn.XLOOKUP(D4476,products!$A$2:$A$61,products!$C$2:$C$61,"Not found")</f>
        <v>Electronics</v>
      </c>
    </row>
    <row r="4477" customFormat="false" ht="15" hidden="false" customHeight="false" outlineLevel="0" collapsed="false">
      <c r="A4477" s="16" t="s">
        <v>5895</v>
      </c>
      <c r="B4477" s="16" t="s">
        <v>5894</v>
      </c>
      <c r="C4477" s="16" t="s">
        <v>1807</v>
      </c>
      <c r="D4477" s="16" t="s">
        <v>225</v>
      </c>
      <c r="E4477" s="16" t="n">
        <v>1</v>
      </c>
      <c r="F4477" s="16" t="n">
        <v>389</v>
      </c>
      <c r="G4477" s="16" t="n">
        <v>0.05</v>
      </c>
      <c r="H4477" s="16" t="s">
        <v>56</v>
      </c>
      <c r="I4477" s="16" t="s">
        <v>60</v>
      </c>
      <c r="J4477" s="16" t="n">
        <v>5</v>
      </c>
      <c r="K4477" s="16" t="n">
        <v>3</v>
      </c>
      <c r="L4477" s="16" t="s">
        <v>41</v>
      </c>
      <c r="M4477" s="18" t="n">
        <f aca="false">IF(ISNUMBER(B4477),B4477,IF(MID(B4477,3,1)="-",DATE(VALUE(RIGHT(B4477,4)),VALUE(MID(B4477,4,2)),VALUE(LEFT(B4477,2))),DATE(VALUE(LEFT(B4477,4)),VALUE(MID(B4477,6,2)),VALUE(RIGHT(B4477,2)))))</f>
        <v>45992</v>
      </c>
      <c r="N4477" s="16" t="n">
        <f aca="false">MONTH(M4477)</f>
        <v>12</v>
      </c>
      <c r="O4477" s="16" t="str">
        <f aca="false">PROPER(TRIM(H4477))</f>
        <v>Lucknow</v>
      </c>
      <c r="P4477" s="16" t="str">
        <f aca="false">IFERROR(VLOOKUP(O4477,city_map!$A$2:$B$6,2,FALSE()),O4477)</f>
        <v>Lucknow</v>
      </c>
      <c r="Q4477" s="16" t="n">
        <f aca="false">IF(ISNUMBER(F4477),F4477,VALUE(SUBSTITUTE(SUBSTITUTE(F4477,"₹",""),",","")))</f>
        <v>389</v>
      </c>
      <c r="R4477" s="16" t="n">
        <f aca="false">IF(E4477=99,1,E4477)</f>
        <v>1</v>
      </c>
      <c r="S4477" s="16" t="n">
        <f aca="false">IF(G4477="",0,G4477)</f>
        <v>0.05</v>
      </c>
      <c r="T4477" s="16" t="str">
        <f aca="false">IF(I4477="","Unknown",IF(I4477="upi","UPI",I4477))</f>
        <v>UPI</v>
      </c>
      <c r="U4477" s="16" t="str">
        <f aca="false">IF(L4477="Yes","Y",IF(L4477="No","N",L4477))</f>
        <v>N</v>
      </c>
      <c r="V4477" s="19" t="n">
        <f aca="false">ROUND(R4477*Q4477*(1-S4477),2)</f>
        <v>369.55</v>
      </c>
      <c r="W4477" s="16" t="str">
        <f aca="false">_xlfn.XLOOKUP(D4477,products!$A$2:$A$61,products!$C$2:$C$61,"Not found")</f>
        <v>Books</v>
      </c>
    </row>
    <row r="4478" customFormat="false" ht="15" hidden="false" customHeight="false" outlineLevel="0" collapsed="false">
      <c r="A4478" s="16" t="s">
        <v>5896</v>
      </c>
      <c r="B4478" s="16" t="s">
        <v>5894</v>
      </c>
      <c r="C4478" s="16" t="s">
        <v>1798</v>
      </c>
      <c r="D4478" s="16" t="s">
        <v>250</v>
      </c>
      <c r="E4478" s="16" t="n">
        <v>2</v>
      </c>
      <c r="F4478" s="16" t="n">
        <v>697</v>
      </c>
      <c r="G4478" s="16" t="n">
        <v>0.15</v>
      </c>
      <c r="H4478" s="16" t="s">
        <v>81</v>
      </c>
      <c r="I4478" s="16" t="s">
        <v>40</v>
      </c>
      <c r="J4478" s="16" t="n">
        <v>3</v>
      </c>
      <c r="K4478" s="16" t="n">
        <v>4</v>
      </c>
      <c r="L4478" s="16" t="s">
        <v>41</v>
      </c>
      <c r="M4478" s="18" t="n">
        <f aca="false">IF(ISNUMBER(B4478),B4478,IF(MID(B4478,3,1)="-",DATE(VALUE(RIGHT(B4478,4)),VALUE(MID(B4478,4,2)),VALUE(LEFT(B4478,2))),DATE(VALUE(LEFT(B4478,4)),VALUE(MID(B4478,6,2)),VALUE(RIGHT(B4478,2)))))</f>
        <v>45992</v>
      </c>
      <c r="N4478" s="16" t="n">
        <f aca="false">MONTH(M4478)</f>
        <v>12</v>
      </c>
      <c r="O4478" s="16" t="str">
        <f aca="false">PROPER(TRIM(H4478))</f>
        <v>Hyderabad</v>
      </c>
      <c r="P4478" s="16" t="str">
        <f aca="false">IFERROR(VLOOKUP(O4478,city_map!$A$2:$B$6,2,FALSE()),O4478)</f>
        <v>Hyderabad</v>
      </c>
      <c r="Q4478" s="16" t="n">
        <f aca="false">IF(ISNUMBER(F4478),F4478,VALUE(SUBSTITUTE(SUBSTITUTE(F4478,"₹",""),",","")))</f>
        <v>697</v>
      </c>
      <c r="R4478" s="16" t="n">
        <f aca="false">IF(E4478=99,1,E4478)</f>
        <v>2</v>
      </c>
      <c r="S4478" s="16" t="n">
        <f aca="false">IF(G4478="",0,G4478)</f>
        <v>0.15</v>
      </c>
      <c r="T4478" s="16" t="str">
        <f aca="false">IF(I4478="","Unknown",IF(I4478="upi","UPI",I4478))</f>
        <v>COD</v>
      </c>
      <c r="U4478" s="16" t="str">
        <f aca="false">IF(L4478="Yes","Y",IF(L4478="No","N",L4478))</f>
        <v>N</v>
      </c>
      <c r="V4478" s="19" t="n">
        <f aca="false">ROUND(R4478*Q4478*(1-S4478),2)</f>
        <v>1184.9</v>
      </c>
      <c r="W4478" s="16" t="str">
        <f aca="false">_xlfn.XLOOKUP(D4478,products!$A$2:$A$61,products!$C$2:$C$61,"Not found")</f>
        <v>Home</v>
      </c>
    </row>
    <row r="4479" customFormat="false" ht="15" hidden="false" customHeight="false" outlineLevel="0" collapsed="false">
      <c r="A4479" s="16" t="s">
        <v>5897</v>
      </c>
      <c r="B4479" s="16" t="s">
        <v>5894</v>
      </c>
      <c r="C4479" s="16" t="s">
        <v>1431</v>
      </c>
      <c r="D4479" s="16" t="s">
        <v>160</v>
      </c>
      <c r="E4479" s="16" t="n">
        <v>2</v>
      </c>
      <c r="F4479" s="16" t="n">
        <v>1855</v>
      </c>
      <c r="G4479" s="16" t="n">
        <v>0</v>
      </c>
      <c r="H4479" s="16" t="s">
        <v>56</v>
      </c>
      <c r="I4479" s="16" t="s">
        <v>47</v>
      </c>
      <c r="J4479" s="16" t="n">
        <v>5</v>
      </c>
      <c r="K4479" s="16" t="n">
        <v>5</v>
      </c>
      <c r="L4479" s="16" t="s">
        <v>41</v>
      </c>
      <c r="M4479" s="18" t="n">
        <f aca="false">IF(ISNUMBER(B4479),B4479,IF(MID(B4479,3,1)="-",DATE(VALUE(RIGHT(B4479,4)),VALUE(MID(B4479,4,2)),VALUE(LEFT(B4479,2))),DATE(VALUE(LEFT(B4479,4)),VALUE(MID(B4479,6,2)),VALUE(RIGHT(B4479,2)))))</f>
        <v>45992</v>
      </c>
      <c r="N4479" s="16" t="n">
        <f aca="false">MONTH(M4479)</f>
        <v>12</v>
      </c>
      <c r="O4479" s="16" t="str">
        <f aca="false">PROPER(TRIM(H4479))</f>
        <v>Lucknow</v>
      </c>
      <c r="P4479" s="16" t="str">
        <f aca="false">IFERROR(VLOOKUP(O4479,city_map!$A$2:$B$6,2,FALSE()),O4479)</f>
        <v>Lucknow</v>
      </c>
      <c r="Q4479" s="16" t="n">
        <f aca="false">IF(ISNUMBER(F4479),F4479,VALUE(SUBSTITUTE(SUBSTITUTE(F4479,"₹",""),",","")))</f>
        <v>1855</v>
      </c>
      <c r="R4479" s="16" t="n">
        <f aca="false">IF(E4479=99,1,E4479)</f>
        <v>2</v>
      </c>
      <c r="S4479" s="16" t="n">
        <f aca="false">IF(G4479="",0,G4479)</f>
        <v>0</v>
      </c>
      <c r="T4479" s="16" t="str">
        <f aca="false">IF(I4479="","Unknown",IF(I4479="upi","UPI",I4479))</f>
        <v>Debit Card</v>
      </c>
      <c r="U4479" s="16" t="str">
        <f aca="false">IF(L4479="Yes","Y",IF(L4479="No","N",L4479))</f>
        <v>N</v>
      </c>
      <c r="V4479" s="19" t="n">
        <f aca="false">ROUND(R4479*Q4479*(1-S4479),2)</f>
        <v>3710</v>
      </c>
      <c r="W4479" s="16" t="str">
        <f aca="false">_xlfn.XLOOKUP(D4479,products!$A$2:$A$61,products!$C$2:$C$61,"Not found")</f>
        <v>Fashion</v>
      </c>
    </row>
    <row r="4480" customFormat="false" ht="15" hidden="false" customHeight="false" outlineLevel="0" collapsed="false">
      <c r="A4480" s="16" t="s">
        <v>5898</v>
      </c>
      <c r="B4480" s="16" t="s">
        <v>5894</v>
      </c>
      <c r="C4480" s="16" t="s">
        <v>148</v>
      </c>
      <c r="D4480" s="16" t="s">
        <v>341</v>
      </c>
      <c r="E4480" s="16" t="n">
        <v>1</v>
      </c>
      <c r="F4480" s="16" t="n">
        <v>1089</v>
      </c>
      <c r="G4480" s="16" t="n">
        <v>0.05</v>
      </c>
      <c r="H4480" s="16" t="s">
        <v>81</v>
      </c>
      <c r="I4480" s="16" t="s">
        <v>47</v>
      </c>
      <c r="J4480" s="16" t="n">
        <v>3</v>
      </c>
      <c r="K4480" s="16" t="n">
        <v>5</v>
      </c>
      <c r="L4480" s="16" t="s">
        <v>41</v>
      </c>
      <c r="M4480" s="18" t="n">
        <f aca="false">IF(ISNUMBER(B4480),B4480,IF(MID(B4480,3,1)="-",DATE(VALUE(RIGHT(B4480,4)),VALUE(MID(B4480,4,2)),VALUE(LEFT(B4480,2))),DATE(VALUE(LEFT(B4480,4)),VALUE(MID(B4480,6,2)),VALUE(RIGHT(B4480,2)))))</f>
        <v>45992</v>
      </c>
      <c r="N4480" s="16" t="n">
        <f aca="false">MONTH(M4480)</f>
        <v>12</v>
      </c>
      <c r="O4480" s="16" t="str">
        <f aca="false">PROPER(TRIM(H4480))</f>
        <v>Hyderabad</v>
      </c>
      <c r="P4480" s="16" t="str">
        <f aca="false">IFERROR(VLOOKUP(O4480,city_map!$A$2:$B$6,2,FALSE()),O4480)</f>
        <v>Hyderabad</v>
      </c>
      <c r="Q4480" s="16" t="n">
        <f aca="false">IF(ISNUMBER(F4480),F4480,VALUE(SUBSTITUTE(SUBSTITUTE(F4480,"₹",""),",","")))</f>
        <v>1089</v>
      </c>
      <c r="R4480" s="16" t="n">
        <f aca="false">IF(E4480=99,1,E4480)</f>
        <v>1</v>
      </c>
      <c r="S4480" s="16" t="n">
        <f aca="false">IF(G4480="",0,G4480)</f>
        <v>0.05</v>
      </c>
      <c r="T4480" s="16" t="str">
        <f aca="false">IF(I4480="","Unknown",IF(I4480="upi","UPI",I4480))</f>
        <v>Debit Card</v>
      </c>
      <c r="U4480" s="16" t="str">
        <f aca="false">IF(L4480="Yes","Y",IF(L4480="No","N",L4480))</f>
        <v>N</v>
      </c>
      <c r="V4480" s="19" t="n">
        <f aca="false">ROUND(R4480*Q4480*(1-S4480),2)</f>
        <v>1034.55</v>
      </c>
      <c r="W4480" s="16" t="str">
        <f aca="false">_xlfn.XLOOKUP(D4480,products!$A$2:$A$61,products!$C$2:$C$61,"Not found")</f>
        <v>Home</v>
      </c>
    </row>
    <row r="4481" customFormat="false" ht="15" hidden="false" customHeight="false" outlineLevel="0" collapsed="false">
      <c r="A4481" s="16" t="s">
        <v>5899</v>
      </c>
      <c r="B4481" s="16" t="s">
        <v>5894</v>
      </c>
      <c r="C4481" s="16" t="s">
        <v>205</v>
      </c>
      <c r="D4481" s="16" t="s">
        <v>157</v>
      </c>
      <c r="E4481" s="16" t="n">
        <v>2</v>
      </c>
      <c r="F4481" s="16" t="n">
        <v>1053</v>
      </c>
      <c r="G4481" s="16" t="n">
        <v>0.05</v>
      </c>
      <c r="H4481" s="16" t="s">
        <v>70</v>
      </c>
      <c r="I4481" s="16" t="s">
        <v>71</v>
      </c>
      <c r="J4481" s="16" t="n">
        <v>6</v>
      </c>
      <c r="K4481" s="16" t="n">
        <v>4</v>
      </c>
      <c r="L4481" s="16" t="s">
        <v>41</v>
      </c>
      <c r="M4481" s="18" t="n">
        <f aca="false">IF(ISNUMBER(B4481),B4481,IF(MID(B4481,3,1)="-",DATE(VALUE(RIGHT(B4481,4)),VALUE(MID(B4481,4,2)),VALUE(LEFT(B4481,2))),DATE(VALUE(LEFT(B4481,4)),VALUE(MID(B4481,6,2)),VALUE(RIGHT(B4481,2)))))</f>
        <v>45992</v>
      </c>
      <c r="N4481" s="16" t="n">
        <f aca="false">MONTH(M4481)</f>
        <v>12</v>
      </c>
      <c r="O4481" s="16" t="str">
        <f aca="false">PROPER(TRIM(H4481))</f>
        <v>Pune</v>
      </c>
      <c r="P4481" s="16" t="str">
        <f aca="false">IFERROR(VLOOKUP(O4481,city_map!$A$2:$B$6,2,FALSE()),O4481)</f>
        <v>Pune</v>
      </c>
      <c r="Q4481" s="16" t="n">
        <f aca="false">IF(ISNUMBER(F4481),F4481,VALUE(SUBSTITUTE(SUBSTITUTE(F4481,"₹",""),",","")))</f>
        <v>1053</v>
      </c>
      <c r="R4481" s="16" t="n">
        <f aca="false">IF(E4481=99,1,E4481)</f>
        <v>2</v>
      </c>
      <c r="S4481" s="16" t="n">
        <f aca="false">IF(G4481="",0,G4481)</f>
        <v>0.05</v>
      </c>
      <c r="T4481" s="16" t="str">
        <f aca="false">IF(I4481="","Unknown",IF(I4481="upi","UPI",I4481))</f>
        <v>Credit Card</v>
      </c>
      <c r="U4481" s="16" t="str">
        <f aca="false">IF(L4481="Yes","Y",IF(L4481="No","N",L4481))</f>
        <v>N</v>
      </c>
      <c r="V4481" s="19" t="n">
        <f aca="false">ROUND(R4481*Q4481*(1-S4481),2)</f>
        <v>2000.7</v>
      </c>
      <c r="W4481" s="16" t="str">
        <f aca="false">_xlfn.XLOOKUP(D4481,products!$A$2:$A$61,products!$C$2:$C$61,"Not found")</f>
        <v>Books</v>
      </c>
    </row>
    <row r="4482" customFormat="false" ht="15" hidden="false" customHeight="false" outlineLevel="0" collapsed="false">
      <c r="A4482" s="16" t="s">
        <v>5900</v>
      </c>
      <c r="B4482" s="16" t="s">
        <v>5894</v>
      </c>
      <c r="C4482" s="16" t="s">
        <v>829</v>
      </c>
      <c r="D4482" s="16" t="s">
        <v>99</v>
      </c>
      <c r="E4482" s="16" t="n">
        <v>1</v>
      </c>
      <c r="F4482" s="16" t="n">
        <v>723</v>
      </c>
      <c r="G4482" s="16" t="n">
        <v>0.2</v>
      </c>
      <c r="H4482" s="16" t="s">
        <v>130</v>
      </c>
      <c r="I4482" s="16" t="s">
        <v>47</v>
      </c>
      <c r="J4482" s="16" t="n">
        <v>6</v>
      </c>
      <c r="K4482" s="16" t="n">
        <v>3</v>
      </c>
      <c r="L4482" s="16" t="s">
        <v>41</v>
      </c>
      <c r="M4482" s="18" t="n">
        <f aca="false">IF(ISNUMBER(B4482),B4482,IF(MID(B4482,3,1)="-",DATE(VALUE(RIGHT(B4482,4)),VALUE(MID(B4482,4,2)),VALUE(LEFT(B4482,2))),DATE(VALUE(LEFT(B4482,4)),VALUE(MID(B4482,6,2)),VALUE(RIGHT(B4482,2)))))</f>
        <v>45992</v>
      </c>
      <c r="N4482" s="16" t="n">
        <f aca="false">MONTH(M4482)</f>
        <v>12</v>
      </c>
      <c r="O4482" s="16" t="str">
        <f aca="false">PROPER(TRIM(H4482))</f>
        <v>Bengaluru</v>
      </c>
      <c r="P4482" s="16" t="str">
        <f aca="false">IFERROR(VLOOKUP(O4482,city_map!$A$2:$B$6,2,FALSE()),O4482)</f>
        <v>Bengaluru</v>
      </c>
      <c r="Q4482" s="16" t="n">
        <f aca="false">IF(ISNUMBER(F4482),F4482,VALUE(SUBSTITUTE(SUBSTITUTE(F4482,"₹",""),",","")))</f>
        <v>723</v>
      </c>
      <c r="R4482" s="16" t="n">
        <f aca="false">IF(E4482=99,1,E4482)</f>
        <v>1</v>
      </c>
      <c r="S4482" s="16" t="n">
        <f aca="false">IF(G4482="",0,G4482)</f>
        <v>0.2</v>
      </c>
      <c r="T4482" s="16" t="str">
        <f aca="false">IF(I4482="","Unknown",IF(I4482="upi","UPI",I4482))</f>
        <v>Debit Card</v>
      </c>
      <c r="U4482" s="16" t="str">
        <f aca="false">IF(L4482="Yes","Y",IF(L4482="No","N",L4482))</f>
        <v>N</v>
      </c>
      <c r="V4482" s="19" t="n">
        <f aca="false">ROUND(R4482*Q4482*(1-S4482),2)</f>
        <v>578.4</v>
      </c>
      <c r="W4482" s="16" t="str">
        <f aca="false">_xlfn.XLOOKUP(D4482,products!$A$2:$A$61,products!$C$2:$C$61,"Not found")</f>
        <v>Fashion</v>
      </c>
    </row>
    <row r="4483" customFormat="false" ht="15" hidden="false" customHeight="false" outlineLevel="0" collapsed="false">
      <c r="A4483" s="16" t="s">
        <v>5901</v>
      </c>
      <c r="B4483" s="16" t="s">
        <v>5894</v>
      </c>
      <c r="C4483" s="16" t="s">
        <v>307</v>
      </c>
      <c r="D4483" s="16" t="s">
        <v>660</v>
      </c>
      <c r="E4483" s="16" t="n">
        <v>1</v>
      </c>
      <c r="F4483" s="16" t="n">
        <v>1840</v>
      </c>
      <c r="G4483" s="16" t="n">
        <v>0.05</v>
      </c>
      <c r="H4483" s="16" t="s">
        <v>112</v>
      </c>
      <c r="I4483" s="16" t="s">
        <v>60</v>
      </c>
      <c r="J4483" s="16" t="n">
        <v>6</v>
      </c>
      <c r="K4483" s="16" t="n">
        <v>4</v>
      </c>
      <c r="L4483" s="16" t="s">
        <v>41</v>
      </c>
      <c r="M4483" s="18" t="n">
        <f aca="false">IF(ISNUMBER(B4483),B4483,IF(MID(B4483,3,1)="-",DATE(VALUE(RIGHT(B4483,4)),VALUE(MID(B4483,4,2)),VALUE(LEFT(B4483,2))),DATE(VALUE(LEFT(B4483,4)),VALUE(MID(B4483,6,2)),VALUE(RIGHT(B4483,2)))))</f>
        <v>45992</v>
      </c>
      <c r="N4483" s="16" t="n">
        <f aca="false">MONTH(M4483)</f>
        <v>12</v>
      </c>
      <c r="O4483" s="16" t="str">
        <f aca="false">PROPER(TRIM(H4483))</f>
        <v>Mumbai</v>
      </c>
      <c r="P4483" s="16" t="str">
        <f aca="false">IFERROR(VLOOKUP(O4483,city_map!$A$2:$B$6,2,FALSE()),O4483)</f>
        <v>Mumbai</v>
      </c>
      <c r="Q4483" s="16" t="n">
        <f aca="false">IF(ISNUMBER(F4483),F4483,VALUE(SUBSTITUTE(SUBSTITUTE(F4483,"₹",""),",","")))</f>
        <v>1840</v>
      </c>
      <c r="R4483" s="16" t="n">
        <f aca="false">IF(E4483=99,1,E4483)</f>
        <v>1</v>
      </c>
      <c r="S4483" s="16" t="n">
        <f aca="false">IF(G4483="",0,G4483)</f>
        <v>0.05</v>
      </c>
      <c r="T4483" s="16" t="str">
        <f aca="false">IF(I4483="","Unknown",IF(I4483="upi","UPI",I4483))</f>
        <v>UPI</v>
      </c>
      <c r="U4483" s="16" t="str">
        <f aca="false">IF(L4483="Yes","Y",IF(L4483="No","N",L4483))</f>
        <v>N</v>
      </c>
      <c r="V4483" s="19" t="n">
        <f aca="false">ROUND(R4483*Q4483*(1-S4483),2)</f>
        <v>1748</v>
      </c>
      <c r="W4483" s="16" t="str">
        <f aca="false">_xlfn.XLOOKUP(D4483,products!$A$2:$A$61,products!$C$2:$C$61,"Not found")</f>
        <v>Beauty</v>
      </c>
    </row>
    <row r="4484" customFormat="false" ht="15" hidden="false" customHeight="false" outlineLevel="0" collapsed="false">
      <c r="A4484" s="16" t="s">
        <v>5902</v>
      </c>
      <c r="B4484" s="16" t="s">
        <v>5894</v>
      </c>
      <c r="C4484" s="16" t="s">
        <v>480</v>
      </c>
      <c r="D4484" s="16" t="s">
        <v>660</v>
      </c>
      <c r="E4484" s="16" t="n">
        <v>1</v>
      </c>
      <c r="F4484" s="16" t="n">
        <v>1799</v>
      </c>
      <c r="G4484" s="16" t="n">
        <v>0.3</v>
      </c>
      <c r="H4484" s="16" t="s">
        <v>81</v>
      </c>
      <c r="I4484" s="16" t="s">
        <v>60</v>
      </c>
      <c r="J4484" s="16" t="n">
        <v>3</v>
      </c>
      <c r="K4484" s="16" t="n">
        <v>4</v>
      </c>
      <c r="L4484" s="16" t="s">
        <v>41</v>
      </c>
      <c r="M4484" s="18" t="n">
        <f aca="false">IF(ISNUMBER(B4484),B4484,IF(MID(B4484,3,1)="-",DATE(VALUE(RIGHT(B4484,4)),VALUE(MID(B4484,4,2)),VALUE(LEFT(B4484,2))),DATE(VALUE(LEFT(B4484,4)),VALUE(MID(B4484,6,2)),VALUE(RIGHT(B4484,2)))))</f>
        <v>45992</v>
      </c>
      <c r="N4484" s="16" t="n">
        <f aca="false">MONTH(M4484)</f>
        <v>12</v>
      </c>
      <c r="O4484" s="16" t="str">
        <f aca="false">PROPER(TRIM(H4484))</f>
        <v>Hyderabad</v>
      </c>
      <c r="P4484" s="16" t="str">
        <f aca="false">IFERROR(VLOOKUP(O4484,city_map!$A$2:$B$6,2,FALSE()),O4484)</f>
        <v>Hyderabad</v>
      </c>
      <c r="Q4484" s="16" t="n">
        <f aca="false">IF(ISNUMBER(F4484),F4484,VALUE(SUBSTITUTE(SUBSTITUTE(F4484,"₹",""),",","")))</f>
        <v>1799</v>
      </c>
      <c r="R4484" s="16" t="n">
        <f aca="false">IF(E4484=99,1,E4484)</f>
        <v>1</v>
      </c>
      <c r="S4484" s="16" t="n">
        <f aca="false">IF(G4484="",0,G4484)</f>
        <v>0.3</v>
      </c>
      <c r="T4484" s="16" t="str">
        <f aca="false">IF(I4484="","Unknown",IF(I4484="upi","UPI",I4484))</f>
        <v>UPI</v>
      </c>
      <c r="U4484" s="16" t="str">
        <f aca="false">IF(L4484="Yes","Y",IF(L4484="No","N",L4484))</f>
        <v>N</v>
      </c>
      <c r="V4484" s="19" t="n">
        <f aca="false">ROUND(R4484*Q4484*(1-S4484),2)</f>
        <v>1259.3</v>
      </c>
      <c r="W4484" s="16" t="str">
        <f aca="false">_xlfn.XLOOKUP(D4484,products!$A$2:$A$61,products!$C$2:$C$61,"Not found")</f>
        <v>Beauty</v>
      </c>
    </row>
    <row r="4485" customFormat="false" ht="15" hidden="false" customHeight="false" outlineLevel="0" collapsed="false">
      <c r="A4485" s="16" t="s">
        <v>5903</v>
      </c>
      <c r="B4485" s="16" t="s">
        <v>5894</v>
      </c>
      <c r="C4485" s="16" t="s">
        <v>865</v>
      </c>
      <c r="D4485" s="16" t="s">
        <v>250</v>
      </c>
      <c r="E4485" s="16" t="n">
        <v>1</v>
      </c>
      <c r="F4485" s="16" t="n">
        <v>708</v>
      </c>
      <c r="G4485" s="16" t="n">
        <v>0</v>
      </c>
      <c r="H4485" s="16" t="s">
        <v>39</v>
      </c>
      <c r="I4485" s="16" t="s">
        <v>71</v>
      </c>
      <c r="J4485" s="16" t="n">
        <v>3</v>
      </c>
      <c r="K4485" s="16"/>
      <c r="L4485" s="16" t="s">
        <v>41</v>
      </c>
      <c r="M4485" s="18" t="n">
        <f aca="false">IF(ISNUMBER(B4485),B4485,IF(MID(B4485,3,1)="-",DATE(VALUE(RIGHT(B4485,4)),VALUE(MID(B4485,4,2)),VALUE(LEFT(B4485,2))),DATE(VALUE(LEFT(B4485,4)),VALUE(MID(B4485,6,2)),VALUE(RIGHT(B4485,2)))))</f>
        <v>45992</v>
      </c>
      <c r="N4485" s="16" t="n">
        <f aca="false">MONTH(M4485)</f>
        <v>12</v>
      </c>
      <c r="O4485" s="16" t="str">
        <f aca="false">PROPER(TRIM(H4485))</f>
        <v>Delhi</v>
      </c>
      <c r="P4485" s="16" t="str">
        <f aca="false">IFERROR(VLOOKUP(O4485,city_map!$A$2:$B$6,2,FALSE()),O4485)</f>
        <v>Delhi</v>
      </c>
      <c r="Q4485" s="16" t="n">
        <f aca="false">IF(ISNUMBER(F4485),F4485,VALUE(SUBSTITUTE(SUBSTITUTE(F4485,"₹",""),",","")))</f>
        <v>708</v>
      </c>
      <c r="R4485" s="16" t="n">
        <f aca="false">IF(E4485=99,1,E4485)</f>
        <v>1</v>
      </c>
      <c r="S4485" s="16" t="n">
        <f aca="false">IF(G4485="",0,G4485)</f>
        <v>0</v>
      </c>
      <c r="T4485" s="16" t="str">
        <f aca="false">IF(I4485="","Unknown",IF(I4485="upi","UPI",I4485))</f>
        <v>Credit Card</v>
      </c>
      <c r="U4485" s="16" t="str">
        <f aca="false">IF(L4485="Yes","Y",IF(L4485="No","N",L4485))</f>
        <v>N</v>
      </c>
      <c r="V4485" s="19" t="n">
        <f aca="false">ROUND(R4485*Q4485*(1-S4485),2)</f>
        <v>708</v>
      </c>
      <c r="W4485" s="16" t="str">
        <f aca="false">_xlfn.XLOOKUP(D4485,products!$A$2:$A$61,products!$C$2:$C$61,"Not found")</f>
        <v>Home</v>
      </c>
    </row>
    <row r="4486" customFormat="false" ht="15" hidden="false" customHeight="false" outlineLevel="0" collapsed="false">
      <c r="A4486" s="16" t="s">
        <v>5904</v>
      </c>
      <c r="B4486" s="16" t="s">
        <v>5894</v>
      </c>
      <c r="C4486" s="16" t="s">
        <v>448</v>
      </c>
      <c r="D4486" s="16" t="s">
        <v>136</v>
      </c>
      <c r="E4486" s="16" t="n">
        <v>3</v>
      </c>
      <c r="F4486" s="16" t="n">
        <v>2103</v>
      </c>
      <c r="G4486" s="16" t="n">
        <v>0.15</v>
      </c>
      <c r="H4486" s="16" t="s">
        <v>89</v>
      </c>
      <c r="I4486" s="16" t="s">
        <v>40</v>
      </c>
      <c r="J4486" s="16" t="n">
        <v>4</v>
      </c>
      <c r="K4486" s="16" t="n">
        <v>5</v>
      </c>
      <c r="L4486" s="16" t="s">
        <v>41</v>
      </c>
      <c r="M4486" s="18" t="n">
        <f aca="false">IF(ISNUMBER(B4486),B4486,IF(MID(B4486,3,1)="-",DATE(VALUE(RIGHT(B4486,4)),VALUE(MID(B4486,4,2)),VALUE(LEFT(B4486,2))),DATE(VALUE(LEFT(B4486,4)),VALUE(MID(B4486,6,2)),VALUE(RIGHT(B4486,2)))))</f>
        <v>45992</v>
      </c>
      <c r="N4486" s="16" t="n">
        <f aca="false">MONTH(M4486)</f>
        <v>12</v>
      </c>
      <c r="O4486" s="16" t="str">
        <f aca="false">PROPER(TRIM(H4486))</f>
        <v>Ahmedabad</v>
      </c>
      <c r="P4486" s="16" t="str">
        <f aca="false">IFERROR(VLOOKUP(O4486,city_map!$A$2:$B$6,2,FALSE()),O4486)</f>
        <v>Ahmedabad</v>
      </c>
      <c r="Q4486" s="16" t="n">
        <f aca="false">IF(ISNUMBER(F4486),F4486,VALUE(SUBSTITUTE(SUBSTITUTE(F4486,"₹",""),",","")))</f>
        <v>2103</v>
      </c>
      <c r="R4486" s="16" t="n">
        <f aca="false">IF(E4486=99,1,E4486)</f>
        <v>3</v>
      </c>
      <c r="S4486" s="16" t="n">
        <f aca="false">IF(G4486="",0,G4486)</f>
        <v>0.15</v>
      </c>
      <c r="T4486" s="16" t="str">
        <f aca="false">IF(I4486="","Unknown",IF(I4486="upi","UPI",I4486))</f>
        <v>COD</v>
      </c>
      <c r="U4486" s="16" t="str">
        <f aca="false">IF(L4486="Yes","Y",IF(L4486="No","N",L4486))</f>
        <v>N</v>
      </c>
      <c r="V4486" s="19" t="n">
        <f aca="false">ROUND(R4486*Q4486*(1-S4486),2)</f>
        <v>5362.65</v>
      </c>
      <c r="W4486" s="16" t="str">
        <f aca="false">_xlfn.XLOOKUP(D4486,products!$A$2:$A$61,products!$C$2:$C$61,"Not found")</f>
        <v>Electronics</v>
      </c>
    </row>
    <row r="4487" customFormat="false" ht="15" hidden="false" customHeight="false" outlineLevel="0" collapsed="false">
      <c r="A4487" s="16" t="s">
        <v>5905</v>
      </c>
      <c r="B4487" s="16" t="s">
        <v>5894</v>
      </c>
      <c r="C4487" s="16" t="s">
        <v>2218</v>
      </c>
      <c r="D4487" s="16" t="s">
        <v>211</v>
      </c>
      <c r="E4487" s="16" t="n">
        <v>2</v>
      </c>
      <c r="F4487" s="16" t="n">
        <v>1285</v>
      </c>
      <c r="G4487" s="16" t="n">
        <v>0.1</v>
      </c>
      <c r="H4487" s="16" t="s">
        <v>130</v>
      </c>
      <c r="I4487" s="16" t="s">
        <v>71</v>
      </c>
      <c r="J4487" s="16" t="n">
        <v>5</v>
      </c>
      <c r="K4487" s="16" t="n">
        <v>3</v>
      </c>
      <c r="L4487" s="16" t="s">
        <v>41</v>
      </c>
      <c r="M4487" s="18" t="n">
        <f aca="false">IF(ISNUMBER(B4487),B4487,IF(MID(B4487,3,1)="-",DATE(VALUE(RIGHT(B4487,4)),VALUE(MID(B4487,4,2)),VALUE(LEFT(B4487,2))),DATE(VALUE(LEFT(B4487,4)),VALUE(MID(B4487,6,2)),VALUE(RIGHT(B4487,2)))))</f>
        <v>45992</v>
      </c>
      <c r="N4487" s="16" t="n">
        <f aca="false">MONTH(M4487)</f>
        <v>12</v>
      </c>
      <c r="O4487" s="16" t="str">
        <f aca="false">PROPER(TRIM(H4487))</f>
        <v>Bengaluru</v>
      </c>
      <c r="P4487" s="16" t="str">
        <f aca="false">IFERROR(VLOOKUP(O4487,city_map!$A$2:$B$6,2,FALSE()),O4487)</f>
        <v>Bengaluru</v>
      </c>
      <c r="Q4487" s="16" t="n">
        <f aca="false">IF(ISNUMBER(F4487),F4487,VALUE(SUBSTITUTE(SUBSTITUTE(F4487,"₹",""),",","")))</f>
        <v>1285</v>
      </c>
      <c r="R4487" s="16" t="n">
        <f aca="false">IF(E4487=99,1,E4487)</f>
        <v>2</v>
      </c>
      <c r="S4487" s="16" t="n">
        <f aca="false">IF(G4487="",0,G4487)</f>
        <v>0.1</v>
      </c>
      <c r="T4487" s="16" t="str">
        <f aca="false">IF(I4487="","Unknown",IF(I4487="upi","UPI",I4487))</f>
        <v>Credit Card</v>
      </c>
      <c r="U4487" s="16" t="str">
        <f aca="false">IF(L4487="Yes","Y",IF(L4487="No","N",L4487))</f>
        <v>N</v>
      </c>
      <c r="V4487" s="19" t="n">
        <f aca="false">ROUND(R4487*Q4487*(1-S4487),2)</f>
        <v>2313</v>
      </c>
      <c r="W4487" s="16" t="str">
        <f aca="false">_xlfn.XLOOKUP(D4487,products!$A$2:$A$61,products!$C$2:$C$61,"Not found")</f>
        <v>Fashion</v>
      </c>
    </row>
    <row r="4488" customFormat="false" ht="15" hidden="false" customHeight="false" outlineLevel="0" collapsed="false">
      <c r="A4488" s="16" t="s">
        <v>5906</v>
      </c>
      <c r="B4488" s="16" t="s">
        <v>5894</v>
      </c>
      <c r="C4488" s="16" t="s">
        <v>1314</v>
      </c>
      <c r="D4488" s="16" t="s">
        <v>88</v>
      </c>
      <c r="E4488" s="16" t="n">
        <v>2</v>
      </c>
      <c r="F4488" s="16" t="n">
        <v>3066</v>
      </c>
      <c r="G4488" s="16" t="n">
        <v>0.3</v>
      </c>
      <c r="H4488" s="16" t="s">
        <v>130</v>
      </c>
      <c r="I4488" s="16" t="s">
        <v>71</v>
      </c>
      <c r="J4488" s="16" t="n">
        <v>2</v>
      </c>
      <c r="K4488" s="16" t="n">
        <v>2</v>
      </c>
      <c r="L4488" s="16" t="s">
        <v>57</v>
      </c>
      <c r="M4488" s="18" t="n">
        <f aca="false">IF(ISNUMBER(B4488),B4488,IF(MID(B4488,3,1)="-",DATE(VALUE(RIGHT(B4488,4)),VALUE(MID(B4488,4,2)),VALUE(LEFT(B4488,2))),DATE(VALUE(LEFT(B4488,4)),VALUE(MID(B4488,6,2)),VALUE(RIGHT(B4488,2)))))</f>
        <v>45992</v>
      </c>
      <c r="N4488" s="16" t="n">
        <f aca="false">MONTH(M4488)</f>
        <v>12</v>
      </c>
      <c r="O4488" s="16" t="str">
        <f aca="false">PROPER(TRIM(H4488))</f>
        <v>Bengaluru</v>
      </c>
      <c r="P4488" s="16" t="str">
        <f aca="false">IFERROR(VLOOKUP(O4488,city_map!$A$2:$B$6,2,FALSE()),O4488)</f>
        <v>Bengaluru</v>
      </c>
      <c r="Q4488" s="16" t="n">
        <f aca="false">IF(ISNUMBER(F4488),F4488,VALUE(SUBSTITUTE(SUBSTITUTE(F4488,"₹",""),",","")))</f>
        <v>3066</v>
      </c>
      <c r="R4488" s="16" t="n">
        <f aca="false">IF(E4488=99,1,E4488)</f>
        <v>2</v>
      </c>
      <c r="S4488" s="16" t="n">
        <f aca="false">IF(G4488="",0,G4488)</f>
        <v>0.3</v>
      </c>
      <c r="T4488" s="16" t="str">
        <f aca="false">IF(I4488="","Unknown",IF(I4488="upi","UPI",I4488))</f>
        <v>Credit Card</v>
      </c>
      <c r="U4488" s="16" t="str">
        <f aca="false">IF(L4488="Yes","Y",IF(L4488="No","N",L4488))</f>
        <v>Y</v>
      </c>
      <c r="V4488" s="19" t="n">
        <f aca="false">ROUND(R4488*Q4488*(1-S4488),2)</f>
        <v>4292.4</v>
      </c>
      <c r="W4488" s="16" t="str">
        <f aca="false">_xlfn.XLOOKUP(D4488,products!$A$2:$A$61,products!$C$2:$C$61,"Not found")</f>
        <v>Fashion</v>
      </c>
    </row>
    <row r="4489" customFormat="false" ht="15" hidden="false" customHeight="false" outlineLevel="0" collapsed="false">
      <c r="A4489" s="16" t="s">
        <v>5907</v>
      </c>
      <c r="B4489" s="16" t="s">
        <v>5908</v>
      </c>
      <c r="C4489" s="16" t="s">
        <v>1366</v>
      </c>
      <c r="D4489" s="16" t="s">
        <v>149</v>
      </c>
      <c r="E4489" s="16" t="n">
        <v>3</v>
      </c>
      <c r="F4489" s="16" t="n">
        <v>1544</v>
      </c>
      <c r="G4489" s="16" t="n">
        <v>0.3</v>
      </c>
      <c r="H4489" s="16" t="s">
        <v>112</v>
      </c>
      <c r="I4489" s="16" t="s">
        <v>60</v>
      </c>
      <c r="J4489" s="16" t="n">
        <v>2</v>
      </c>
      <c r="K4489" s="16" t="n">
        <v>4</v>
      </c>
      <c r="L4489" s="16" t="s">
        <v>41</v>
      </c>
      <c r="M4489" s="18" t="n">
        <f aca="false">IF(ISNUMBER(B4489),B4489,IF(MID(B4489,3,1)="-",DATE(VALUE(RIGHT(B4489,4)),VALUE(MID(B4489,4,2)),VALUE(LEFT(B4489,2))),DATE(VALUE(LEFT(B4489,4)),VALUE(MID(B4489,6,2)),VALUE(RIGHT(B4489,2)))))</f>
        <v>45993</v>
      </c>
      <c r="N4489" s="16" t="n">
        <f aca="false">MONTH(M4489)</f>
        <v>12</v>
      </c>
      <c r="O4489" s="16" t="str">
        <f aca="false">PROPER(TRIM(H4489))</f>
        <v>Mumbai</v>
      </c>
      <c r="P4489" s="16" t="str">
        <f aca="false">IFERROR(VLOOKUP(O4489,city_map!$A$2:$B$6,2,FALSE()),O4489)</f>
        <v>Mumbai</v>
      </c>
      <c r="Q4489" s="16" t="n">
        <f aca="false">IF(ISNUMBER(F4489),F4489,VALUE(SUBSTITUTE(SUBSTITUTE(F4489,"₹",""),",","")))</f>
        <v>1544</v>
      </c>
      <c r="R4489" s="16" t="n">
        <f aca="false">IF(E4489=99,1,E4489)</f>
        <v>3</v>
      </c>
      <c r="S4489" s="16" t="n">
        <f aca="false">IF(G4489="",0,G4489)</f>
        <v>0.3</v>
      </c>
      <c r="T4489" s="16" t="str">
        <f aca="false">IF(I4489="","Unknown",IF(I4489="upi","UPI",I4489))</f>
        <v>UPI</v>
      </c>
      <c r="U4489" s="16" t="str">
        <f aca="false">IF(L4489="Yes","Y",IF(L4489="No","N",L4489))</f>
        <v>N</v>
      </c>
      <c r="V4489" s="19" t="n">
        <f aca="false">ROUND(R4489*Q4489*(1-S4489),2)</f>
        <v>3242.4</v>
      </c>
      <c r="W4489" s="16" t="str">
        <f aca="false">_xlfn.XLOOKUP(D4489,products!$A$2:$A$61,products!$C$2:$C$61,"Not found")</f>
        <v>Fashion</v>
      </c>
    </row>
    <row r="4490" customFormat="false" ht="15" hidden="false" customHeight="false" outlineLevel="0" collapsed="false">
      <c r="A4490" s="16" t="s">
        <v>5909</v>
      </c>
      <c r="B4490" s="16" t="s">
        <v>5908</v>
      </c>
      <c r="C4490" s="16" t="s">
        <v>1399</v>
      </c>
      <c r="D4490" s="16" t="s">
        <v>173</v>
      </c>
      <c r="E4490" s="16" t="n">
        <v>2</v>
      </c>
      <c r="F4490" s="16" t="n">
        <v>1188</v>
      </c>
      <c r="G4490" s="16" t="n">
        <v>0.1</v>
      </c>
      <c r="H4490" s="16" t="s">
        <v>130</v>
      </c>
      <c r="I4490" s="16" t="s">
        <v>100</v>
      </c>
      <c r="J4490" s="16" t="n">
        <v>3</v>
      </c>
      <c r="K4490" s="16" t="n">
        <v>4</v>
      </c>
      <c r="L4490" s="16" t="s">
        <v>41</v>
      </c>
      <c r="M4490" s="18" t="n">
        <f aca="false">IF(ISNUMBER(B4490),B4490,IF(MID(B4490,3,1)="-",DATE(VALUE(RIGHT(B4490,4)),VALUE(MID(B4490,4,2)),VALUE(LEFT(B4490,2))),DATE(VALUE(LEFT(B4490,4)),VALUE(MID(B4490,6,2)),VALUE(RIGHT(B4490,2)))))</f>
        <v>45993</v>
      </c>
      <c r="N4490" s="16" t="n">
        <f aca="false">MONTH(M4490)</f>
        <v>12</v>
      </c>
      <c r="O4490" s="16" t="str">
        <f aca="false">PROPER(TRIM(H4490))</f>
        <v>Bengaluru</v>
      </c>
      <c r="P4490" s="16" t="str">
        <f aca="false">IFERROR(VLOOKUP(O4490,city_map!$A$2:$B$6,2,FALSE()),O4490)</f>
        <v>Bengaluru</v>
      </c>
      <c r="Q4490" s="16" t="n">
        <f aca="false">IF(ISNUMBER(F4490),F4490,VALUE(SUBSTITUTE(SUBSTITUTE(F4490,"₹",""),",","")))</f>
        <v>1188</v>
      </c>
      <c r="R4490" s="16" t="n">
        <f aca="false">IF(E4490=99,1,E4490)</f>
        <v>2</v>
      </c>
      <c r="S4490" s="16" t="n">
        <f aca="false">IF(G4490="",0,G4490)</f>
        <v>0.1</v>
      </c>
      <c r="T4490" s="16" t="str">
        <f aca="false">IF(I4490="","Unknown",IF(I4490="upi","UPI",I4490))</f>
        <v>Net Banking</v>
      </c>
      <c r="U4490" s="16" t="str">
        <f aca="false">IF(L4490="Yes","Y",IF(L4490="No","N",L4490))</f>
        <v>N</v>
      </c>
      <c r="V4490" s="19" t="n">
        <f aca="false">ROUND(R4490*Q4490*(1-S4490),2)</f>
        <v>2138.4</v>
      </c>
      <c r="W4490" s="16" t="str">
        <f aca="false">_xlfn.XLOOKUP(D4490,products!$A$2:$A$61,products!$C$2:$C$61,"Not found")</f>
        <v>Fashion</v>
      </c>
    </row>
    <row r="4491" customFormat="false" ht="15" hidden="false" customHeight="false" outlineLevel="0" collapsed="false">
      <c r="A4491" s="16" t="s">
        <v>5910</v>
      </c>
      <c r="B4491" s="16" t="s">
        <v>5908</v>
      </c>
      <c r="C4491" s="16" t="s">
        <v>1985</v>
      </c>
      <c r="D4491" s="16" t="s">
        <v>95</v>
      </c>
      <c r="E4491" s="16" t="n">
        <v>3</v>
      </c>
      <c r="F4491" s="16" t="n">
        <v>1448</v>
      </c>
      <c r="G4491" s="16" t="n">
        <v>0.15</v>
      </c>
      <c r="H4491" s="16" t="s">
        <v>39</v>
      </c>
      <c r="I4491" s="16" t="s">
        <v>60</v>
      </c>
      <c r="J4491" s="16" t="n">
        <v>3</v>
      </c>
      <c r="K4491" s="16"/>
      <c r="L4491" s="16" t="s">
        <v>41</v>
      </c>
      <c r="M4491" s="18" t="n">
        <f aca="false">IF(ISNUMBER(B4491),B4491,IF(MID(B4491,3,1)="-",DATE(VALUE(RIGHT(B4491,4)),VALUE(MID(B4491,4,2)),VALUE(LEFT(B4491,2))),DATE(VALUE(LEFT(B4491,4)),VALUE(MID(B4491,6,2)),VALUE(RIGHT(B4491,2)))))</f>
        <v>45993</v>
      </c>
      <c r="N4491" s="16" t="n">
        <f aca="false">MONTH(M4491)</f>
        <v>12</v>
      </c>
      <c r="O4491" s="16" t="str">
        <f aca="false">PROPER(TRIM(H4491))</f>
        <v>Delhi</v>
      </c>
      <c r="P4491" s="16" t="str">
        <f aca="false">IFERROR(VLOOKUP(O4491,city_map!$A$2:$B$6,2,FALSE()),O4491)</f>
        <v>Delhi</v>
      </c>
      <c r="Q4491" s="16" t="n">
        <f aca="false">IF(ISNUMBER(F4491),F4491,VALUE(SUBSTITUTE(SUBSTITUTE(F4491,"₹",""),",","")))</f>
        <v>1448</v>
      </c>
      <c r="R4491" s="16" t="n">
        <f aca="false">IF(E4491=99,1,E4491)</f>
        <v>3</v>
      </c>
      <c r="S4491" s="16" t="n">
        <f aca="false">IF(G4491="",0,G4491)</f>
        <v>0.15</v>
      </c>
      <c r="T4491" s="16" t="str">
        <f aca="false">IF(I4491="","Unknown",IF(I4491="upi","UPI",I4491))</f>
        <v>UPI</v>
      </c>
      <c r="U4491" s="16" t="str">
        <f aca="false">IF(L4491="Yes","Y",IF(L4491="No","N",L4491))</f>
        <v>N</v>
      </c>
      <c r="V4491" s="19" t="n">
        <f aca="false">ROUND(R4491*Q4491*(1-S4491),2)</f>
        <v>3692.4</v>
      </c>
      <c r="W4491" s="16" t="str">
        <f aca="false">_xlfn.XLOOKUP(D4491,products!$A$2:$A$61,products!$C$2:$C$61,"Not found")</f>
        <v>Electronics</v>
      </c>
    </row>
    <row r="4492" customFormat="false" ht="15" hidden="false" customHeight="false" outlineLevel="0" collapsed="false">
      <c r="A4492" s="16" t="s">
        <v>5911</v>
      </c>
      <c r="B4492" s="16" t="s">
        <v>5908</v>
      </c>
      <c r="C4492" s="16" t="s">
        <v>1249</v>
      </c>
      <c r="D4492" s="16" t="s">
        <v>45</v>
      </c>
      <c r="E4492" s="16" t="n">
        <v>2</v>
      </c>
      <c r="F4492" s="16" t="n">
        <v>290</v>
      </c>
      <c r="G4492" s="16" t="n">
        <v>0</v>
      </c>
      <c r="H4492" s="16" t="s">
        <v>39</v>
      </c>
      <c r="I4492" s="16" t="s">
        <v>60</v>
      </c>
      <c r="J4492" s="16" t="n">
        <v>3</v>
      </c>
      <c r="K4492" s="16" t="n">
        <v>4</v>
      </c>
      <c r="L4492" s="16" t="s">
        <v>41</v>
      </c>
      <c r="M4492" s="18" t="n">
        <f aca="false">IF(ISNUMBER(B4492),B4492,IF(MID(B4492,3,1)="-",DATE(VALUE(RIGHT(B4492,4)),VALUE(MID(B4492,4,2)),VALUE(LEFT(B4492,2))),DATE(VALUE(LEFT(B4492,4)),VALUE(MID(B4492,6,2)),VALUE(RIGHT(B4492,2)))))</f>
        <v>45993</v>
      </c>
      <c r="N4492" s="16" t="n">
        <f aca="false">MONTH(M4492)</f>
        <v>12</v>
      </c>
      <c r="O4492" s="16" t="str">
        <f aca="false">PROPER(TRIM(H4492))</f>
        <v>Delhi</v>
      </c>
      <c r="P4492" s="16" t="str">
        <f aca="false">IFERROR(VLOOKUP(O4492,city_map!$A$2:$B$6,2,FALSE()),O4492)</f>
        <v>Delhi</v>
      </c>
      <c r="Q4492" s="16" t="n">
        <f aca="false">IF(ISNUMBER(F4492),F4492,VALUE(SUBSTITUTE(SUBSTITUTE(F4492,"₹",""),",","")))</f>
        <v>290</v>
      </c>
      <c r="R4492" s="16" t="n">
        <f aca="false">IF(E4492=99,1,E4492)</f>
        <v>2</v>
      </c>
      <c r="S4492" s="16" t="n">
        <f aca="false">IF(G4492="",0,G4492)</f>
        <v>0</v>
      </c>
      <c r="T4492" s="16" t="str">
        <f aca="false">IF(I4492="","Unknown",IF(I4492="upi","UPI",I4492))</f>
        <v>UPI</v>
      </c>
      <c r="U4492" s="16" t="str">
        <f aca="false">IF(L4492="Yes","Y",IF(L4492="No","N",L4492))</f>
        <v>N</v>
      </c>
      <c r="V4492" s="19" t="n">
        <f aca="false">ROUND(R4492*Q4492*(1-S4492),2)</f>
        <v>580</v>
      </c>
      <c r="W4492" s="16" t="str">
        <f aca="false">_xlfn.XLOOKUP(D4492,products!$A$2:$A$61,products!$C$2:$C$61,"Not found")</f>
        <v>Beauty</v>
      </c>
    </row>
    <row r="4493" customFormat="false" ht="15" hidden="false" customHeight="false" outlineLevel="0" collapsed="false">
      <c r="A4493" s="16" t="s">
        <v>5912</v>
      </c>
      <c r="B4493" s="16" t="s">
        <v>5908</v>
      </c>
      <c r="C4493" s="16" t="s">
        <v>1831</v>
      </c>
      <c r="D4493" s="16" t="s">
        <v>451</v>
      </c>
      <c r="E4493" s="16" t="n">
        <v>2</v>
      </c>
      <c r="F4493" s="16" t="n">
        <v>1249</v>
      </c>
      <c r="G4493" s="16" t="n">
        <v>0.05</v>
      </c>
      <c r="H4493" s="16" t="s">
        <v>112</v>
      </c>
      <c r="I4493" s="16" t="s">
        <v>40</v>
      </c>
      <c r="J4493" s="16" t="n">
        <v>3</v>
      </c>
      <c r="K4493" s="16" t="n">
        <v>2</v>
      </c>
      <c r="L4493" s="16" t="s">
        <v>57</v>
      </c>
      <c r="M4493" s="18" t="n">
        <f aca="false">IF(ISNUMBER(B4493),B4493,IF(MID(B4493,3,1)="-",DATE(VALUE(RIGHT(B4493,4)),VALUE(MID(B4493,4,2)),VALUE(LEFT(B4493,2))),DATE(VALUE(LEFT(B4493,4)),VALUE(MID(B4493,6,2)),VALUE(RIGHT(B4493,2)))))</f>
        <v>45993</v>
      </c>
      <c r="N4493" s="16" t="n">
        <f aca="false">MONTH(M4493)</f>
        <v>12</v>
      </c>
      <c r="O4493" s="16" t="str">
        <f aca="false">PROPER(TRIM(H4493))</f>
        <v>Mumbai</v>
      </c>
      <c r="P4493" s="16" t="str">
        <f aca="false">IFERROR(VLOOKUP(O4493,city_map!$A$2:$B$6,2,FALSE()),O4493)</f>
        <v>Mumbai</v>
      </c>
      <c r="Q4493" s="16" t="n">
        <f aca="false">IF(ISNUMBER(F4493),F4493,VALUE(SUBSTITUTE(SUBSTITUTE(F4493,"₹",""),",","")))</f>
        <v>1249</v>
      </c>
      <c r="R4493" s="16" t="n">
        <f aca="false">IF(E4493=99,1,E4493)</f>
        <v>2</v>
      </c>
      <c r="S4493" s="16" t="n">
        <f aca="false">IF(G4493="",0,G4493)</f>
        <v>0.05</v>
      </c>
      <c r="T4493" s="16" t="str">
        <f aca="false">IF(I4493="","Unknown",IF(I4493="upi","UPI",I4493))</f>
        <v>COD</v>
      </c>
      <c r="U4493" s="16" t="str">
        <f aca="false">IF(L4493="Yes","Y",IF(L4493="No","N",L4493))</f>
        <v>Y</v>
      </c>
      <c r="V4493" s="19" t="n">
        <f aca="false">ROUND(R4493*Q4493*(1-S4493),2)</f>
        <v>2373.1</v>
      </c>
      <c r="W4493" s="16" t="str">
        <f aca="false">_xlfn.XLOOKUP(D4493,products!$A$2:$A$61,products!$C$2:$C$61,"Not found")</f>
        <v>Beauty</v>
      </c>
    </row>
    <row r="4494" customFormat="false" ht="15" hidden="false" customHeight="false" outlineLevel="0" collapsed="false">
      <c r="A4494" s="16" t="s">
        <v>5913</v>
      </c>
      <c r="B4494" s="16" t="s">
        <v>5908</v>
      </c>
      <c r="C4494" s="16" t="s">
        <v>923</v>
      </c>
      <c r="D4494" s="16" t="s">
        <v>66</v>
      </c>
      <c r="E4494" s="16" t="n">
        <v>1</v>
      </c>
      <c r="F4494" s="16" t="n">
        <v>15337</v>
      </c>
      <c r="G4494" s="16" t="n">
        <v>0.1</v>
      </c>
      <c r="H4494" s="16" t="s">
        <v>46</v>
      </c>
      <c r="I4494" s="16" t="s">
        <v>60</v>
      </c>
      <c r="J4494" s="16" t="n">
        <v>5</v>
      </c>
      <c r="K4494" s="16" t="n">
        <v>5</v>
      </c>
      <c r="L4494" s="16" t="s">
        <v>41</v>
      </c>
      <c r="M4494" s="18" t="n">
        <f aca="false">IF(ISNUMBER(B4494),B4494,IF(MID(B4494,3,1)="-",DATE(VALUE(RIGHT(B4494,4)),VALUE(MID(B4494,4,2)),VALUE(LEFT(B4494,2))),DATE(VALUE(LEFT(B4494,4)),VALUE(MID(B4494,6,2)),VALUE(RIGHT(B4494,2)))))</f>
        <v>45993</v>
      </c>
      <c r="N4494" s="16" t="n">
        <f aca="false">MONTH(M4494)</f>
        <v>12</v>
      </c>
      <c r="O4494" s="16" t="str">
        <f aca="false">PROPER(TRIM(H4494))</f>
        <v>Chennai</v>
      </c>
      <c r="P4494" s="16" t="str">
        <f aca="false">IFERROR(VLOOKUP(O4494,city_map!$A$2:$B$6,2,FALSE()),O4494)</f>
        <v>Chennai</v>
      </c>
      <c r="Q4494" s="16" t="n">
        <f aca="false">IF(ISNUMBER(F4494),F4494,VALUE(SUBSTITUTE(SUBSTITUTE(F4494,"₹",""),",","")))</f>
        <v>15337</v>
      </c>
      <c r="R4494" s="16" t="n">
        <f aca="false">IF(E4494=99,1,E4494)</f>
        <v>1</v>
      </c>
      <c r="S4494" s="16" t="n">
        <f aca="false">IF(G4494="",0,G4494)</f>
        <v>0.1</v>
      </c>
      <c r="T4494" s="16" t="str">
        <f aca="false">IF(I4494="","Unknown",IF(I4494="upi","UPI",I4494))</f>
        <v>UPI</v>
      </c>
      <c r="U4494" s="16" t="str">
        <f aca="false">IF(L4494="Yes","Y",IF(L4494="No","N",L4494))</f>
        <v>N</v>
      </c>
      <c r="V4494" s="19" t="n">
        <f aca="false">ROUND(R4494*Q4494*(1-S4494),2)</f>
        <v>13803.3</v>
      </c>
      <c r="W4494" s="16" t="str">
        <f aca="false">_xlfn.XLOOKUP(D4494,products!$A$2:$A$61,products!$C$2:$C$61,"Not found")</f>
        <v>Electronics</v>
      </c>
    </row>
    <row r="4495" customFormat="false" ht="15" hidden="false" customHeight="false" outlineLevel="0" collapsed="false">
      <c r="A4495" s="16" t="s">
        <v>5914</v>
      </c>
      <c r="B4495" s="16" t="s">
        <v>5908</v>
      </c>
      <c r="C4495" s="16" t="s">
        <v>1145</v>
      </c>
      <c r="D4495" s="16" t="s">
        <v>173</v>
      </c>
      <c r="E4495" s="16" t="n">
        <v>2</v>
      </c>
      <c r="F4495" s="16" t="n">
        <v>1239</v>
      </c>
      <c r="G4495" s="16" t="n">
        <v>0.1</v>
      </c>
      <c r="H4495" s="16" t="s">
        <v>67</v>
      </c>
      <c r="I4495" s="16" t="s">
        <v>40</v>
      </c>
      <c r="J4495" s="16" t="n">
        <v>2</v>
      </c>
      <c r="K4495" s="16" t="n">
        <v>4</v>
      </c>
      <c r="L4495" s="16" t="s">
        <v>57</v>
      </c>
      <c r="M4495" s="18" t="n">
        <f aca="false">IF(ISNUMBER(B4495),B4495,IF(MID(B4495,3,1)="-",DATE(VALUE(RIGHT(B4495,4)),VALUE(MID(B4495,4,2)),VALUE(LEFT(B4495,2))),DATE(VALUE(LEFT(B4495,4)),VALUE(MID(B4495,6,2)),VALUE(RIGHT(B4495,2)))))</f>
        <v>45993</v>
      </c>
      <c r="N4495" s="16" t="n">
        <f aca="false">MONTH(M4495)</f>
        <v>12</v>
      </c>
      <c r="O4495" s="16" t="str">
        <f aca="false">PROPER(TRIM(H4495))</f>
        <v>Kolkata</v>
      </c>
      <c r="P4495" s="16" t="str">
        <f aca="false">IFERROR(VLOOKUP(O4495,city_map!$A$2:$B$6,2,FALSE()),O4495)</f>
        <v>Kolkata</v>
      </c>
      <c r="Q4495" s="16" t="n">
        <f aca="false">IF(ISNUMBER(F4495),F4495,VALUE(SUBSTITUTE(SUBSTITUTE(F4495,"₹",""),",","")))</f>
        <v>1239</v>
      </c>
      <c r="R4495" s="16" t="n">
        <f aca="false">IF(E4495=99,1,E4495)</f>
        <v>2</v>
      </c>
      <c r="S4495" s="16" t="n">
        <f aca="false">IF(G4495="",0,G4495)</f>
        <v>0.1</v>
      </c>
      <c r="T4495" s="16" t="str">
        <f aca="false">IF(I4495="","Unknown",IF(I4495="upi","UPI",I4495))</f>
        <v>COD</v>
      </c>
      <c r="U4495" s="16" t="str">
        <f aca="false">IF(L4495="Yes","Y",IF(L4495="No","N",L4495))</f>
        <v>Y</v>
      </c>
      <c r="V4495" s="19" t="n">
        <f aca="false">ROUND(R4495*Q4495*(1-S4495),2)</f>
        <v>2230.2</v>
      </c>
      <c r="W4495" s="16" t="str">
        <f aca="false">_xlfn.XLOOKUP(D4495,products!$A$2:$A$61,products!$C$2:$C$61,"Not found")</f>
        <v>Fashion</v>
      </c>
    </row>
    <row r="4496" customFormat="false" ht="15" hidden="false" customHeight="false" outlineLevel="0" collapsed="false">
      <c r="A4496" s="16" t="s">
        <v>5915</v>
      </c>
      <c r="B4496" s="16" t="s">
        <v>5908</v>
      </c>
      <c r="C4496" s="16" t="s">
        <v>380</v>
      </c>
      <c r="D4496" s="16" t="s">
        <v>99</v>
      </c>
      <c r="E4496" s="16" t="n">
        <v>1</v>
      </c>
      <c r="F4496" s="16" t="s">
        <v>1644</v>
      </c>
      <c r="G4496" s="16" t="n">
        <v>0</v>
      </c>
      <c r="H4496" s="16" t="s">
        <v>39</v>
      </c>
      <c r="I4496" s="16" t="s">
        <v>60</v>
      </c>
      <c r="J4496" s="16" t="n">
        <v>2</v>
      </c>
      <c r="K4496" s="16" t="n">
        <v>4</v>
      </c>
      <c r="L4496" s="16" t="s">
        <v>41</v>
      </c>
      <c r="M4496" s="18" t="n">
        <f aca="false">IF(ISNUMBER(B4496),B4496,IF(MID(B4496,3,1)="-",DATE(VALUE(RIGHT(B4496,4)),VALUE(MID(B4496,4,2)),VALUE(LEFT(B4496,2))),DATE(VALUE(LEFT(B4496,4)),VALUE(MID(B4496,6,2)),VALUE(RIGHT(B4496,2)))))</f>
        <v>45993</v>
      </c>
      <c r="N4496" s="16" t="n">
        <f aca="false">MONTH(M4496)</f>
        <v>12</v>
      </c>
      <c r="O4496" s="16" t="str">
        <f aca="false">PROPER(TRIM(H4496))</f>
        <v>Delhi</v>
      </c>
      <c r="P4496" s="16" t="str">
        <f aca="false">IFERROR(VLOOKUP(O4496,city_map!$A$2:$B$6,2,FALSE()),O4496)</f>
        <v>Delhi</v>
      </c>
      <c r="Q4496" s="16" t="n">
        <f aca="false">IF(ISNUMBER(F4496),F4496,VALUE(SUBSTITUTE(SUBSTITUTE(F4496,"₹",""),",","")))</f>
        <v>693</v>
      </c>
      <c r="R4496" s="16" t="n">
        <f aca="false">IF(E4496=99,1,E4496)</f>
        <v>1</v>
      </c>
      <c r="S4496" s="16" t="n">
        <f aca="false">IF(G4496="",0,G4496)</f>
        <v>0</v>
      </c>
      <c r="T4496" s="16" t="str">
        <f aca="false">IF(I4496="","Unknown",IF(I4496="upi","UPI",I4496))</f>
        <v>UPI</v>
      </c>
      <c r="U4496" s="16" t="str">
        <f aca="false">IF(L4496="Yes","Y",IF(L4496="No","N",L4496))</f>
        <v>N</v>
      </c>
      <c r="V4496" s="19" t="n">
        <f aca="false">ROUND(R4496*Q4496*(1-S4496),2)</f>
        <v>693</v>
      </c>
      <c r="W4496" s="16" t="str">
        <f aca="false">_xlfn.XLOOKUP(D4496,products!$A$2:$A$61,products!$C$2:$C$61,"Not found")</f>
        <v>Fashion</v>
      </c>
    </row>
    <row r="4497" customFormat="false" ht="15" hidden="false" customHeight="false" outlineLevel="0" collapsed="false">
      <c r="A4497" s="16" t="s">
        <v>5916</v>
      </c>
      <c r="B4497" s="16" t="s">
        <v>5908</v>
      </c>
      <c r="C4497" s="16" t="s">
        <v>3794</v>
      </c>
      <c r="D4497" s="16" t="s">
        <v>262</v>
      </c>
      <c r="E4497" s="16" t="n">
        <v>2</v>
      </c>
      <c r="F4497" s="16" t="n">
        <v>773</v>
      </c>
      <c r="G4497" s="16" t="n">
        <v>0.05</v>
      </c>
      <c r="H4497" s="16" t="s">
        <v>70</v>
      </c>
      <c r="I4497" s="16" t="s">
        <v>60</v>
      </c>
      <c r="J4497" s="16" t="n">
        <v>4</v>
      </c>
      <c r="K4497" s="16" t="n">
        <v>4</v>
      </c>
      <c r="L4497" s="16" t="s">
        <v>41</v>
      </c>
      <c r="M4497" s="18" t="n">
        <f aca="false">IF(ISNUMBER(B4497),B4497,IF(MID(B4497,3,1)="-",DATE(VALUE(RIGHT(B4497,4)),VALUE(MID(B4497,4,2)),VALUE(LEFT(B4497,2))),DATE(VALUE(LEFT(B4497,4)),VALUE(MID(B4497,6,2)),VALUE(RIGHT(B4497,2)))))</f>
        <v>45993</v>
      </c>
      <c r="N4497" s="16" t="n">
        <f aca="false">MONTH(M4497)</f>
        <v>12</v>
      </c>
      <c r="O4497" s="16" t="str">
        <f aca="false">PROPER(TRIM(H4497))</f>
        <v>Pune</v>
      </c>
      <c r="P4497" s="16" t="str">
        <f aca="false">IFERROR(VLOOKUP(O4497,city_map!$A$2:$B$6,2,FALSE()),O4497)</f>
        <v>Pune</v>
      </c>
      <c r="Q4497" s="16" t="n">
        <f aca="false">IF(ISNUMBER(F4497),F4497,VALUE(SUBSTITUTE(SUBSTITUTE(F4497,"₹",""),",","")))</f>
        <v>773</v>
      </c>
      <c r="R4497" s="16" t="n">
        <f aca="false">IF(E4497=99,1,E4497)</f>
        <v>2</v>
      </c>
      <c r="S4497" s="16" t="n">
        <f aca="false">IF(G4497="",0,G4497)</f>
        <v>0.05</v>
      </c>
      <c r="T4497" s="16" t="str">
        <f aca="false">IF(I4497="","Unknown",IF(I4497="upi","UPI",I4497))</f>
        <v>UPI</v>
      </c>
      <c r="U4497" s="16" t="str">
        <f aca="false">IF(L4497="Yes","Y",IF(L4497="No","N",L4497))</f>
        <v>N</v>
      </c>
      <c r="V4497" s="19" t="n">
        <f aca="false">ROUND(R4497*Q4497*(1-S4497),2)</f>
        <v>1468.7</v>
      </c>
      <c r="W4497" s="16" t="str">
        <f aca="false">_xlfn.XLOOKUP(D4497,products!$A$2:$A$61,products!$C$2:$C$61,"Not found")</f>
        <v>Home</v>
      </c>
    </row>
    <row r="4498" customFormat="false" ht="15" hidden="false" customHeight="false" outlineLevel="0" collapsed="false">
      <c r="A4498" s="16" t="s">
        <v>5917</v>
      </c>
      <c r="B4498" s="16" t="s">
        <v>5908</v>
      </c>
      <c r="C4498" s="16" t="s">
        <v>1297</v>
      </c>
      <c r="D4498" s="16" t="s">
        <v>51</v>
      </c>
      <c r="E4498" s="16" t="n">
        <v>1</v>
      </c>
      <c r="F4498" s="16" t="n">
        <v>2225</v>
      </c>
      <c r="G4498" s="16" t="n">
        <v>0.1</v>
      </c>
      <c r="H4498" s="16" t="s">
        <v>130</v>
      </c>
      <c r="I4498" s="16" t="s">
        <v>60</v>
      </c>
      <c r="J4498" s="16" t="n">
        <v>4</v>
      </c>
      <c r="K4498" s="16" t="n">
        <v>3</v>
      </c>
      <c r="L4498" s="16" t="s">
        <v>41</v>
      </c>
      <c r="M4498" s="18" t="n">
        <f aca="false">IF(ISNUMBER(B4498),B4498,IF(MID(B4498,3,1)="-",DATE(VALUE(RIGHT(B4498,4)),VALUE(MID(B4498,4,2)),VALUE(LEFT(B4498,2))),DATE(VALUE(LEFT(B4498,4)),VALUE(MID(B4498,6,2)),VALUE(RIGHT(B4498,2)))))</f>
        <v>45993</v>
      </c>
      <c r="N4498" s="16" t="n">
        <f aca="false">MONTH(M4498)</f>
        <v>12</v>
      </c>
      <c r="O4498" s="16" t="str">
        <f aca="false">PROPER(TRIM(H4498))</f>
        <v>Bengaluru</v>
      </c>
      <c r="P4498" s="16" t="str">
        <f aca="false">IFERROR(VLOOKUP(O4498,city_map!$A$2:$B$6,2,FALSE()),O4498)</f>
        <v>Bengaluru</v>
      </c>
      <c r="Q4498" s="16" t="n">
        <f aca="false">IF(ISNUMBER(F4498),F4498,VALUE(SUBSTITUTE(SUBSTITUTE(F4498,"₹",""),",","")))</f>
        <v>2225</v>
      </c>
      <c r="R4498" s="16" t="n">
        <f aca="false">IF(E4498=99,1,E4498)</f>
        <v>1</v>
      </c>
      <c r="S4498" s="16" t="n">
        <f aca="false">IF(G4498="",0,G4498)</f>
        <v>0.1</v>
      </c>
      <c r="T4498" s="16" t="str">
        <f aca="false">IF(I4498="","Unknown",IF(I4498="upi","UPI",I4498))</f>
        <v>UPI</v>
      </c>
      <c r="U4498" s="16" t="str">
        <f aca="false">IF(L4498="Yes","Y",IF(L4498="No","N",L4498))</f>
        <v>N</v>
      </c>
      <c r="V4498" s="19" t="n">
        <f aca="false">ROUND(R4498*Q4498*(1-S4498),2)</f>
        <v>2002.5</v>
      </c>
      <c r="W4498" s="16" t="str">
        <f aca="false">_xlfn.XLOOKUP(D4498,products!$A$2:$A$61,products!$C$2:$C$61,"Not found")</f>
        <v>Fashion</v>
      </c>
    </row>
    <row r="4499" customFormat="false" ht="15" hidden="false" customHeight="false" outlineLevel="0" collapsed="false">
      <c r="A4499" s="16" t="s">
        <v>5918</v>
      </c>
      <c r="B4499" s="16" t="s">
        <v>5908</v>
      </c>
      <c r="C4499" s="16" t="s">
        <v>1651</v>
      </c>
      <c r="D4499" s="16" t="s">
        <v>216</v>
      </c>
      <c r="E4499" s="16" t="n">
        <v>1</v>
      </c>
      <c r="F4499" s="16" t="n">
        <v>865</v>
      </c>
      <c r="G4499" s="16" t="n">
        <v>0.2</v>
      </c>
      <c r="H4499" s="16" t="s">
        <v>545</v>
      </c>
      <c r="I4499" s="16" t="s">
        <v>47</v>
      </c>
      <c r="J4499" s="16" t="n">
        <v>3</v>
      </c>
      <c r="K4499" s="16" t="n">
        <v>5</v>
      </c>
      <c r="L4499" s="16" t="s">
        <v>41</v>
      </c>
      <c r="M4499" s="18" t="n">
        <f aca="false">IF(ISNUMBER(B4499),B4499,IF(MID(B4499,3,1)="-",DATE(VALUE(RIGHT(B4499,4)),VALUE(MID(B4499,4,2)),VALUE(LEFT(B4499,2))),DATE(VALUE(LEFT(B4499,4)),VALUE(MID(B4499,6,2)),VALUE(RIGHT(B4499,2)))))</f>
        <v>45993</v>
      </c>
      <c r="N4499" s="16" t="n">
        <f aca="false">MONTH(M4499)</f>
        <v>12</v>
      </c>
      <c r="O4499" s="16" t="str">
        <f aca="false">PROPER(TRIM(H4499))</f>
        <v>Delhi</v>
      </c>
      <c r="P4499" s="16" t="str">
        <f aca="false">IFERROR(VLOOKUP(O4499,city_map!$A$2:$B$6,2,FALSE()),O4499)</f>
        <v>Delhi</v>
      </c>
      <c r="Q4499" s="16" t="n">
        <f aca="false">IF(ISNUMBER(F4499),F4499,VALUE(SUBSTITUTE(SUBSTITUTE(F4499,"₹",""),",","")))</f>
        <v>865</v>
      </c>
      <c r="R4499" s="16" t="n">
        <f aca="false">IF(E4499=99,1,E4499)</f>
        <v>1</v>
      </c>
      <c r="S4499" s="16" t="n">
        <f aca="false">IF(G4499="",0,G4499)</f>
        <v>0.2</v>
      </c>
      <c r="T4499" s="16" t="str">
        <f aca="false">IF(I4499="","Unknown",IF(I4499="upi","UPI",I4499))</f>
        <v>Debit Card</v>
      </c>
      <c r="U4499" s="16" t="str">
        <f aca="false">IF(L4499="Yes","Y",IF(L4499="No","N",L4499))</f>
        <v>N</v>
      </c>
      <c r="V4499" s="19" t="n">
        <f aca="false">ROUND(R4499*Q4499*(1-S4499),2)</f>
        <v>692</v>
      </c>
      <c r="W4499" s="16" t="str">
        <f aca="false">_xlfn.XLOOKUP(D4499,products!$A$2:$A$61,products!$C$2:$C$61,"Not found")</f>
        <v>Books</v>
      </c>
    </row>
    <row r="4500" customFormat="false" ht="15" hidden="false" customHeight="false" outlineLevel="0" collapsed="false">
      <c r="A4500" s="16" t="s">
        <v>5919</v>
      </c>
      <c r="B4500" s="16" t="s">
        <v>5908</v>
      </c>
      <c r="C4500" s="16" t="s">
        <v>807</v>
      </c>
      <c r="D4500" s="16" t="s">
        <v>165</v>
      </c>
      <c r="E4500" s="16" t="n">
        <v>1</v>
      </c>
      <c r="F4500" s="16" t="n">
        <v>878</v>
      </c>
      <c r="G4500" s="16" t="n">
        <v>0</v>
      </c>
      <c r="H4500" s="16" t="s">
        <v>67</v>
      </c>
      <c r="I4500" s="16" t="s">
        <v>40</v>
      </c>
      <c r="J4500" s="16" t="n">
        <v>4</v>
      </c>
      <c r="K4500" s="16" t="n">
        <v>4</v>
      </c>
      <c r="L4500" s="16" t="s">
        <v>41</v>
      </c>
      <c r="M4500" s="18" t="n">
        <f aca="false">IF(ISNUMBER(B4500),B4500,IF(MID(B4500,3,1)="-",DATE(VALUE(RIGHT(B4500,4)),VALUE(MID(B4500,4,2)),VALUE(LEFT(B4500,2))),DATE(VALUE(LEFT(B4500,4)),VALUE(MID(B4500,6,2)),VALUE(RIGHT(B4500,2)))))</f>
        <v>45993</v>
      </c>
      <c r="N4500" s="16" t="n">
        <f aca="false">MONTH(M4500)</f>
        <v>12</v>
      </c>
      <c r="O4500" s="16" t="str">
        <f aca="false">PROPER(TRIM(H4500))</f>
        <v>Kolkata</v>
      </c>
      <c r="P4500" s="16" t="str">
        <f aca="false">IFERROR(VLOOKUP(O4500,city_map!$A$2:$B$6,2,FALSE()),O4500)</f>
        <v>Kolkata</v>
      </c>
      <c r="Q4500" s="16" t="n">
        <f aca="false">IF(ISNUMBER(F4500),F4500,VALUE(SUBSTITUTE(SUBSTITUTE(F4500,"₹",""),",","")))</f>
        <v>878</v>
      </c>
      <c r="R4500" s="16" t="n">
        <f aca="false">IF(E4500=99,1,E4500)</f>
        <v>1</v>
      </c>
      <c r="S4500" s="16" t="n">
        <f aca="false">IF(G4500="",0,G4500)</f>
        <v>0</v>
      </c>
      <c r="T4500" s="16" t="str">
        <f aca="false">IF(I4500="","Unknown",IF(I4500="upi","UPI",I4500))</f>
        <v>COD</v>
      </c>
      <c r="U4500" s="16" t="str">
        <f aca="false">IF(L4500="Yes","Y",IF(L4500="No","N",L4500))</f>
        <v>N</v>
      </c>
      <c r="V4500" s="19" t="n">
        <f aca="false">ROUND(R4500*Q4500*(1-S4500),2)</f>
        <v>878</v>
      </c>
      <c r="W4500" s="16" t="str">
        <f aca="false">_xlfn.XLOOKUP(D4500,products!$A$2:$A$61,products!$C$2:$C$61,"Not found")</f>
        <v>Electronics</v>
      </c>
    </row>
    <row r="4501" customFormat="false" ht="15" hidden="false" customHeight="false" outlineLevel="0" collapsed="false">
      <c r="A4501" s="16" t="s">
        <v>5920</v>
      </c>
      <c r="B4501" s="16" t="s">
        <v>5908</v>
      </c>
      <c r="C4501" s="16" t="s">
        <v>1229</v>
      </c>
      <c r="D4501" s="16" t="s">
        <v>136</v>
      </c>
      <c r="E4501" s="16" t="n">
        <v>2</v>
      </c>
      <c r="F4501" s="16" t="n">
        <v>2292</v>
      </c>
      <c r="G4501" s="16" t="n">
        <v>0.05</v>
      </c>
      <c r="H4501" s="16" t="s">
        <v>70</v>
      </c>
      <c r="I4501" s="16" t="s">
        <v>60</v>
      </c>
      <c r="J4501" s="16" t="n">
        <v>4</v>
      </c>
      <c r="K4501" s="16" t="n">
        <v>3</v>
      </c>
      <c r="L4501" s="16" t="s">
        <v>57</v>
      </c>
      <c r="M4501" s="18" t="n">
        <f aca="false">IF(ISNUMBER(B4501),B4501,IF(MID(B4501,3,1)="-",DATE(VALUE(RIGHT(B4501,4)),VALUE(MID(B4501,4,2)),VALUE(LEFT(B4501,2))),DATE(VALUE(LEFT(B4501,4)),VALUE(MID(B4501,6,2)),VALUE(RIGHT(B4501,2)))))</f>
        <v>45993</v>
      </c>
      <c r="N4501" s="16" t="n">
        <f aca="false">MONTH(M4501)</f>
        <v>12</v>
      </c>
      <c r="O4501" s="16" t="str">
        <f aca="false">PROPER(TRIM(H4501))</f>
        <v>Pune</v>
      </c>
      <c r="P4501" s="16" t="str">
        <f aca="false">IFERROR(VLOOKUP(O4501,city_map!$A$2:$B$6,2,FALSE()),O4501)</f>
        <v>Pune</v>
      </c>
      <c r="Q4501" s="16" t="n">
        <f aca="false">IF(ISNUMBER(F4501),F4501,VALUE(SUBSTITUTE(SUBSTITUTE(F4501,"₹",""),",","")))</f>
        <v>2292</v>
      </c>
      <c r="R4501" s="16" t="n">
        <f aca="false">IF(E4501=99,1,E4501)</f>
        <v>2</v>
      </c>
      <c r="S4501" s="16" t="n">
        <f aca="false">IF(G4501="",0,G4501)</f>
        <v>0.05</v>
      </c>
      <c r="T4501" s="16" t="str">
        <f aca="false">IF(I4501="","Unknown",IF(I4501="upi","UPI",I4501))</f>
        <v>UPI</v>
      </c>
      <c r="U4501" s="16" t="str">
        <f aca="false">IF(L4501="Yes","Y",IF(L4501="No","N",L4501))</f>
        <v>Y</v>
      </c>
      <c r="V4501" s="19" t="n">
        <f aca="false">ROUND(R4501*Q4501*(1-S4501),2)</f>
        <v>4354.8</v>
      </c>
      <c r="W4501" s="16" t="str">
        <f aca="false">_xlfn.XLOOKUP(D4501,products!$A$2:$A$61,products!$C$2:$C$61,"Not found")</f>
        <v>Electronics</v>
      </c>
    </row>
    <row r="4502" customFormat="false" ht="15" hidden="false" customHeight="false" outlineLevel="0" collapsed="false">
      <c r="A4502" s="16" t="s">
        <v>5921</v>
      </c>
      <c r="B4502" s="16" t="s">
        <v>5908</v>
      </c>
      <c r="C4502" s="16" t="s">
        <v>2462</v>
      </c>
      <c r="D4502" s="16" t="s">
        <v>115</v>
      </c>
      <c r="E4502" s="16" t="n">
        <v>1</v>
      </c>
      <c r="F4502" s="16" t="n">
        <v>311</v>
      </c>
      <c r="G4502" s="16" t="n">
        <v>0</v>
      </c>
      <c r="H4502" s="16" t="s">
        <v>67</v>
      </c>
      <c r="I4502" s="16" t="s">
        <v>60</v>
      </c>
      <c r="J4502" s="16" t="n">
        <v>2</v>
      </c>
      <c r="K4502" s="16" t="n">
        <v>5</v>
      </c>
      <c r="L4502" s="16" t="s">
        <v>41</v>
      </c>
      <c r="M4502" s="18" t="n">
        <f aca="false">IF(ISNUMBER(B4502),B4502,IF(MID(B4502,3,1)="-",DATE(VALUE(RIGHT(B4502,4)),VALUE(MID(B4502,4,2)),VALUE(LEFT(B4502,2))),DATE(VALUE(LEFT(B4502,4)),VALUE(MID(B4502,6,2)),VALUE(RIGHT(B4502,2)))))</f>
        <v>45993</v>
      </c>
      <c r="N4502" s="16" t="n">
        <f aca="false">MONTH(M4502)</f>
        <v>12</v>
      </c>
      <c r="O4502" s="16" t="str">
        <f aca="false">PROPER(TRIM(H4502))</f>
        <v>Kolkata</v>
      </c>
      <c r="P4502" s="16" t="str">
        <f aca="false">IFERROR(VLOOKUP(O4502,city_map!$A$2:$B$6,2,FALSE()),O4502)</f>
        <v>Kolkata</v>
      </c>
      <c r="Q4502" s="16" t="n">
        <f aca="false">IF(ISNUMBER(F4502),F4502,VALUE(SUBSTITUTE(SUBSTITUTE(F4502,"₹",""),",","")))</f>
        <v>311</v>
      </c>
      <c r="R4502" s="16" t="n">
        <f aca="false">IF(E4502=99,1,E4502)</f>
        <v>1</v>
      </c>
      <c r="S4502" s="16" t="n">
        <f aca="false">IF(G4502="",0,G4502)</f>
        <v>0</v>
      </c>
      <c r="T4502" s="16" t="str">
        <f aca="false">IF(I4502="","Unknown",IF(I4502="upi","UPI",I4502))</f>
        <v>UPI</v>
      </c>
      <c r="U4502" s="16" t="str">
        <f aca="false">IF(L4502="Yes","Y",IF(L4502="No","N",L4502))</f>
        <v>N</v>
      </c>
      <c r="V4502" s="19" t="n">
        <f aca="false">ROUND(R4502*Q4502*(1-S4502),2)</f>
        <v>311</v>
      </c>
      <c r="W4502" s="16" t="str">
        <f aca="false">_xlfn.XLOOKUP(D4502,products!$A$2:$A$61,products!$C$2:$C$61,"Not found")</f>
        <v>Books</v>
      </c>
    </row>
    <row r="4503" customFormat="false" ht="15" hidden="false" customHeight="false" outlineLevel="0" collapsed="false">
      <c r="A4503" s="16" t="s">
        <v>5922</v>
      </c>
      <c r="B4503" s="16" t="s">
        <v>5908</v>
      </c>
      <c r="C4503" s="16" t="s">
        <v>450</v>
      </c>
      <c r="D4503" s="16" t="s">
        <v>191</v>
      </c>
      <c r="E4503" s="16" t="n">
        <v>1</v>
      </c>
      <c r="F4503" s="16" t="n">
        <v>414</v>
      </c>
      <c r="G4503" s="16" t="n">
        <v>0</v>
      </c>
      <c r="H4503" s="16" t="s">
        <v>89</v>
      </c>
      <c r="I4503" s="16" t="s">
        <v>47</v>
      </c>
      <c r="J4503" s="16" t="n">
        <v>5</v>
      </c>
      <c r="K4503" s="16" t="n">
        <v>4</v>
      </c>
      <c r="L4503" s="16" t="s">
        <v>41</v>
      </c>
      <c r="M4503" s="18" t="n">
        <f aca="false">IF(ISNUMBER(B4503),B4503,IF(MID(B4503,3,1)="-",DATE(VALUE(RIGHT(B4503,4)),VALUE(MID(B4503,4,2)),VALUE(LEFT(B4503,2))),DATE(VALUE(LEFT(B4503,4)),VALUE(MID(B4503,6,2)),VALUE(RIGHT(B4503,2)))))</f>
        <v>45993</v>
      </c>
      <c r="N4503" s="16" t="n">
        <f aca="false">MONTH(M4503)</f>
        <v>12</v>
      </c>
      <c r="O4503" s="16" t="str">
        <f aca="false">PROPER(TRIM(H4503))</f>
        <v>Ahmedabad</v>
      </c>
      <c r="P4503" s="16" t="str">
        <f aca="false">IFERROR(VLOOKUP(O4503,city_map!$A$2:$B$6,2,FALSE()),O4503)</f>
        <v>Ahmedabad</v>
      </c>
      <c r="Q4503" s="16" t="n">
        <f aca="false">IF(ISNUMBER(F4503),F4503,VALUE(SUBSTITUTE(SUBSTITUTE(F4503,"₹",""),",","")))</f>
        <v>414</v>
      </c>
      <c r="R4503" s="16" t="n">
        <f aca="false">IF(E4503=99,1,E4503)</f>
        <v>1</v>
      </c>
      <c r="S4503" s="16" t="n">
        <f aca="false">IF(G4503="",0,G4503)</f>
        <v>0</v>
      </c>
      <c r="T4503" s="16" t="str">
        <f aca="false">IF(I4503="","Unknown",IF(I4503="upi","UPI",I4503))</f>
        <v>Debit Card</v>
      </c>
      <c r="U4503" s="16" t="str">
        <f aca="false">IF(L4503="Yes","Y",IF(L4503="No","N",L4503))</f>
        <v>N</v>
      </c>
      <c r="V4503" s="19" t="n">
        <f aca="false">ROUND(R4503*Q4503*(1-S4503),2)</f>
        <v>414</v>
      </c>
      <c r="W4503" s="16" t="str">
        <f aca="false">_xlfn.XLOOKUP(D4503,products!$A$2:$A$61,products!$C$2:$C$61,"Not found")</f>
        <v>Electronics</v>
      </c>
    </row>
    <row r="4504" customFormat="false" ht="15" hidden="false" customHeight="false" outlineLevel="0" collapsed="false">
      <c r="A4504" s="16" t="s">
        <v>5923</v>
      </c>
      <c r="B4504" s="16" t="s">
        <v>5908</v>
      </c>
      <c r="C4504" s="16" t="s">
        <v>5425</v>
      </c>
      <c r="D4504" s="16" t="s">
        <v>80</v>
      </c>
      <c r="E4504" s="16" t="n">
        <v>1</v>
      </c>
      <c r="F4504" s="16" t="n">
        <v>1481</v>
      </c>
      <c r="G4504" s="16" t="n">
        <v>0.05</v>
      </c>
      <c r="H4504" s="16" t="s">
        <v>112</v>
      </c>
      <c r="I4504" s="16" t="s">
        <v>47</v>
      </c>
      <c r="J4504" s="16" t="n">
        <v>3</v>
      </c>
      <c r="K4504" s="16" t="n">
        <v>4</v>
      </c>
      <c r="L4504" s="16" t="s">
        <v>41</v>
      </c>
      <c r="M4504" s="18" t="n">
        <f aca="false">IF(ISNUMBER(B4504),B4504,IF(MID(B4504,3,1)="-",DATE(VALUE(RIGHT(B4504,4)),VALUE(MID(B4504,4,2)),VALUE(LEFT(B4504,2))),DATE(VALUE(LEFT(B4504,4)),VALUE(MID(B4504,6,2)),VALUE(RIGHT(B4504,2)))))</f>
        <v>45993</v>
      </c>
      <c r="N4504" s="16" t="n">
        <f aca="false">MONTH(M4504)</f>
        <v>12</v>
      </c>
      <c r="O4504" s="16" t="str">
        <f aca="false">PROPER(TRIM(H4504))</f>
        <v>Mumbai</v>
      </c>
      <c r="P4504" s="16" t="str">
        <f aca="false">IFERROR(VLOOKUP(O4504,city_map!$A$2:$B$6,2,FALSE()),O4504)</f>
        <v>Mumbai</v>
      </c>
      <c r="Q4504" s="16" t="n">
        <f aca="false">IF(ISNUMBER(F4504),F4504,VALUE(SUBSTITUTE(SUBSTITUTE(F4504,"₹",""),",","")))</f>
        <v>1481</v>
      </c>
      <c r="R4504" s="16" t="n">
        <f aca="false">IF(E4504=99,1,E4504)</f>
        <v>1</v>
      </c>
      <c r="S4504" s="16" t="n">
        <f aca="false">IF(G4504="",0,G4504)</f>
        <v>0.05</v>
      </c>
      <c r="T4504" s="16" t="str">
        <f aca="false">IF(I4504="","Unknown",IF(I4504="upi","UPI",I4504))</f>
        <v>Debit Card</v>
      </c>
      <c r="U4504" s="16" t="str">
        <f aca="false">IF(L4504="Yes","Y",IF(L4504="No","N",L4504))</f>
        <v>N</v>
      </c>
      <c r="V4504" s="19" t="n">
        <f aca="false">ROUND(R4504*Q4504*(1-S4504),2)</f>
        <v>1406.95</v>
      </c>
      <c r="W4504" s="16" t="str">
        <f aca="false">_xlfn.XLOOKUP(D4504,products!$A$2:$A$61,products!$C$2:$C$61,"Not found")</f>
        <v>Beauty</v>
      </c>
    </row>
    <row r="4505" customFormat="false" ht="15" hidden="false" customHeight="false" outlineLevel="0" collapsed="false">
      <c r="A4505" s="16" t="s">
        <v>5924</v>
      </c>
      <c r="B4505" s="16" t="s">
        <v>5908</v>
      </c>
      <c r="C4505" s="16" t="s">
        <v>2064</v>
      </c>
      <c r="D4505" s="16" t="s">
        <v>51</v>
      </c>
      <c r="E4505" s="16" t="n">
        <v>2</v>
      </c>
      <c r="F4505" s="16" t="n">
        <v>2318</v>
      </c>
      <c r="G4505" s="16" t="n">
        <v>0</v>
      </c>
      <c r="H4505" s="16" t="s">
        <v>112</v>
      </c>
      <c r="I4505" s="16" t="s">
        <v>47</v>
      </c>
      <c r="J4505" s="16" t="n">
        <v>4</v>
      </c>
      <c r="K4505" s="16" t="n">
        <v>4</v>
      </c>
      <c r="L4505" s="16" t="s">
        <v>41</v>
      </c>
      <c r="M4505" s="18" t="n">
        <f aca="false">IF(ISNUMBER(B4505),B4505,IF(MID(B4505,3,1)="-",DATE(VALUE(RIGHT(B4505,4)),VALUE(MID(B4505,4,2)),VALUE(LEFT(B4505,2))),DATE(VALUE(LEFT(B4505,4)),VALUE(MID(B4505,6,2)),VALUE(RIGHT(B4505,2)))))</f>
        <v>45993</v>
      </c>
      <c r="N4505" s="16" t="n">
        <f aca="false">MONTH(M4505)</f>
        <v>12</v>
      </c>
      <c r="O4505" s="16" t="str">
        <f aca="false">PROPER(TRIM(H4505))</f>
        <v>Mumbai</v>
      </c>
      <c r="P4505" s="16" t="str">
        <f aca="false">IFERROR(VLOOKUP(O4505,city_map!$A$2:$B$6,2,FALSE()),O4505)</f>
        <v>Mumbai</v>
      </c>
      <c r="Q4505" s="16" t="n">
        <f aca="false">IF(ISNUMBER(F4505),F4505,VALUE(SUBSTITUTE(SUBSTITUTE(F4505,"₹",""),",","")))</f>
        <v>2318</v>
      </c>
      <c r="R4505" s="16" t="n">
        <f aca="false">IF(E4505=99,1,E4505)</f>
        <v>2</v>
      </c>
      <c r="S4505" s="16" t="n">
        <f aca="false">IF(G4505="",0,G4505)</f>
        <v>0</v>
      </c>
      <c r="T4505" s="16" t="str">
        <f aca="false">IF(I4505="","Unknown",IF(I4505="upi","UPI",I4505))</f>
        <v>Debit Card</v>
      </c>
      <c r="U4505" s="16" t="str">
        <f aca="false">IF(L4505="Yes","Y",IF(L4505="No","N",L4505))</f>
        <v>N</v>
      </c>
      <c r="V4505" s="19" t="n">
        <f aca="false">ROUND(R4505*Q4505*(1-S4505),2)</f>
        <v>4636</v>
      </c>
      <c r="W4505" s="16" t="str">
        <f aca="false">_xlfn.XLOOKUP(D4505,products!$A$2:$A$61,products!$C$2:$C$61,"Not found")</f>
        <v>Fashion</v>
      </c>
    </row>
    <row r="4506" customFormat="false" ht="15" hidden="false" customHeight="false" outlineLevel="0" collapsed="false">
      <c r="A4506" s="16" t="s">
        <v>5925</v>
      </c>
      <c r="B4506" s="16" t="s">
        <v>5908</v>
      </c>
      <c r="C4506" s="16" t="s">
        <v>1936</v>
      </c>
      <c r="D4506" s="16" t="s">
        <v>105</v>
      </c>
      <c r="E4506" s="16" t="n">
        <v>2</v>
      </c>
      <c r="F4506" s="16" t="n">
        <v>414</v>
      </c>
      <c r="G4506" s="16" t="n">
        <v>0.05</v>
      </c>
      <c r="H4506" s="16" t="s">
        <v>130</v>
      </c>
      <c r="I4506" s="16" t="s">
        <v>60</v>
      </c>
      <c r="J4506" s="16" t="n">
        <v>3</v>
      </c>
      <c r="K4506" s="16" t="n">
        <v>5</v>
      </c>
      <c r="L4506" s="16" t="s">
        <v>41</v>
      </c>
      <c r="M4506" s="18" t="n">
        <f aca="false">IF(ISNUMBER(B4506),B4506,IF(MID(B4506,3,1)="-",DATE(VALUE(RIGHT(B4506,4)),VALUE(MID(B4506,4,2)),VALUE(LEFT(B4506,2))),DATE(VALUE(LEFT(B4506,4)),VALUE(MID(B4506,6,2)),VALUE(RIGHT(B4506,2)))))</f>
        <v>45993</v>
      </c>
      <c r="N4506" s="16" t="n">
        <f aca="false">MONTH(M4506)</f>
        <v>12</v>
      </c>
      <c r="O4506" s="16" t="str">
        <f aca="false">PROPER(TRIM(H4506))</f>
        <v>Bengaluru</v>
      </c>
      <c r="P4506" s="16" t="str">
        <f aca="false">IFERROR(VLOOKUP(O4506,city_map!$A$2:$B$6,2,FALSE()),O4506)</f>
        <v>Bengaluru</v>
      </c>
      <c r="Q4506" s="16" t="n">
        <f aca="false">IF(ISNUMBER(F4506),F4506,VALUE(SUBSTITUTE(SUBSTITUTE(F4506,"₹",""),",","")))</f>
        <v>414</v>
      </c>
      <c r="R4506" s="16" t="n">
        <f aca="false">IF(E4506=99,1,E4506)</f>
        <v>2</v>
      </c>
      <c r="S4506" s="16" t="n">
        <f aca="false">IF(G4506="",0,G4506)</f>
        <v>0.05</v>
      </c>
      <c r="T4506" s="16" t="str">
        <f aca="false">IF(I4506="","Unknown",IF(I4506="upi","UPI",I4506))</f>
        <v>UPI</v>
      </c>
      <c r="U4506" s="16" t="str">
        <f aca="false">IF(L4506="Yes","Y",IF(L4506="No","N",L4506))</f>
        <v>N</v>
      </c>
      <c r="V4506" s="19" t="n">
        <f aca="false">ROUND(R4506*Q4506*(1-S4506),2)</f>
        <v>786.6</v>
      </c>
      <c r="W4506" s="16" t="str">
        <f aca="false">_xlfn.XLOOKUP(D4506,products!$A$2:$A$61,products!$C$2:$C$61,"Not found")</f>
        <v>Beauty</v>
      </c>
    </row>
    <row r="4507" customFormat="false" ht="15" hidden="false" customHeight="false" outlineLevel="0" collapsed="false">
      <c r="A4507" s="16" t="s">
        <v>5926</v>
      </c>
      <c r="B4507" s="16" t="s">
        <v>5908</v>
      </c>
      <c r="C4507" s="16" t="s">
        <v>1310</v>
      </c>
      <c r="D4507" s="16" t="s">
        <v>146</v>
      </c>
      <c r="E4507" s="16" t="n">
        <v>1</v>
      </c>
      <c r="F4507" s="16" t="n">
        <v>450</v>
      </c>
      <c r="G4507" s="16" t="n">
        <v>0</v>
      </c>
      <c r="H4507" s="16" t="s">
        <v>130</v>
      </c>
      <c r="I4507" s="16" t="s">
        <v>71</v>
      </c>
      <c r="J4507" s="16" t="n">
        <v>4</v>
      </c>
      <c r="K4507" s="16" t="n">
        <v>5</v>
      </c>
      <c r="L4507" s="16" t="s">
        <v>41</v>
      </c>
      <c r="M4507" s="18" t="n">
        <f aca="false">IF(ISNUMBER(B4507),B4507,IF(MID(B4507,3,1)="-",DATE(VALUE(RIGHT(B4507,4)),VALUE(MID(B4507,4,2)),VALUE(LEFT(B4507,2))),DATE(VALUE(LEFT(B4507,4)),VALUE(MID(B4507,6,2)),VALUE(RIGHT(B4507,2)))))</f>
        <v>45993</v>
      </c>
      <c r="N4507" s="16" t="n">
        <f aca="false">MONTH(M4507)</f>
        <v>12</v>
      </c>
      <c r="O4507" s="16" t="str">
        <f aca="false">PROPER(TRIM(H4507))</f>
        <v>Bengaluru</v>
      </c>
      <c r="P4507" s="16" t="str">
        <f aca="false">IFERROR(VLOOKUP(O4507,city_map!$A$2:$B$6,2,FALSE()),O4507)</f>
        <v>Bengaluru</v>
      </c>
      <c r="Q4507" s="16" t="n">
        <f aca="false">IF(ISNUMBER(F4507),F4507,VALUE(SUBSTITUTE(SUBSTITUTE(F4507,"₹",""),",","")))</f>
        <v>450</v>
      </c>
      <c r="R4507" s="16" t="n">
        <f aca="false">IF(E4507=99,1,E4507)</f>
        <v>1</v>
      </c>
      <c r="S4507" s="16" t="n">
        <f aca="false">IF(G4507="",0,G4507)</f>
        <v>0</v>
      </c>
      <c r="T4507" s="16" t="str">
        <f aca="false">IF(I4507="","Unknown",IF(I4507="upi","UPI",I4507))</f>
        <v>Credit Card</v>
      </c>
      <c r="U4507" s="16" t="str">
        <f aca="false">IF(L4507="Yes","Y",IF(L4507="No","N",L4507))</f>
        <v>N</v>
      </c>
      <c r="V4507" s="19" t="n">
        <f aca="false">ROUND(R4507*Q4507*(1-S4507),2)</f>
        <v>450</v>
      </c>
      <c r="W4507" s="16" t="str">
        <f aca="false">_xlfn.XLOOKUP(D4507,products!$A$2:$A$61,products!$C$2:$C$61,"Not found")</f>
        <v>Beauty</v>
      </c>
    </row>
    <row r="4508" customFormat="false" ht="15" hidden="false" customHeight="false" outlineLevel="0" collapsed="false">
      <c r="A4508" s="16" t="s">
        <v>5927</v>
      </c>
      <c r="B4508" s="16" t="s">
        <v>5908</v>
      </c>
      <c r="C4508" s="16" t="s">
        <v>1453</v>
      </c>
      <c r="D4508" s="16" t="s">
        <v>211</v>
      </c>
      <c r="E4508" s="16" t="n">
        <v>1</v>
      </c>
      <c r="F4508" s="16" t="n">
        <v>1252</v>
      </c>
      <c r="G4508" s="16" t="n">
        <v>0</v>
      </c>
      <c r="H4508" s="16" t="s">
        <v>81</v>
      </c>
      <c r="I4508" s="16" t="s">
        <v>71</v>
      </c>
      <c r="J4508" s="16" t="n">
        <v>4</v>
      </c>
      <c r="K4508" s="16"/>
      <c r="L4508" s="16" t="s">
        <v>41</v>
      </c>
      <c r="M4508" s="18" t="n">
        <f aca="false">IF(ISNUMBER(B4508),B4508,IF(MID(B4508,3,1)="-",DATE(VALUE(RIGHT(B4508,4)),VALUE(MID(B4508,4,2)),VALUE(LEFT(B4508,2))),DATE(VALUE(LEFT(B4508,4)),VALUE(MID(B4508,6,2)),VALUE(RIGHT(B4508,2)))))</f>
        <v>45993</v>
      </c>
      <c r="N4508" s="16" t="n">
        <f aca="false">MONTH(M4508)</f>
        <v>12</v>
      </c>
      <c r="O4508" s="16" t="str">
        <f aca="false">PROPER(TRIM(H4508))</f>
        <v>Hyderabad</v>
      </c>
      <c r="P4508" s="16" t="str">
        <f aca="false">IFERROR(VLOOKUP(O4508,city_map!$A$2:$B$6,2,FALSE()),O4508)</f>
        <v>Hyderabad</v>
      </c>
      <c r="Q4508" s="16" t="n">
        <f aca="false">IF(ISNUMBER(F4508),F4508,VALUE(SUBSTITUTE(SUBSTITUTE(F4508,"₹",""),",","")))</f>
        <v>1252</v>
      </c>
      <c r="R4508" s="16" t="n">
        <f aca="false">IF(E4508=99,1,E4508)</f>
        <v>1</v>
      </c>
      <c r="S4508" s="16" t="n">
        <f aca="false">IF(G4508="",0,G4508)</f>
        <v>0</v>
      </c>
      <c r="T4508" s="16" t="str">
        <f aca="false">IF(I4508="","Unknown",IF(I4508="upi","UPI",I4508))</f>
        <v>Credit Card</v>
      </c>
      <c r="U4508" s="16" t="str">
        <f aca="false">IF(L4508="Yes","Y",IF(L4508="No","N",L4508))</f>
        <v>N</v>
      </c>
      <c r="V4508" s="19" t="n">
        <f aca="false">ROUND(R4508*Q4508*(1-S4508),2)</f>
        <v>1252</v>
      </c>
      <c r="W4508" s="16" t="str">
        <f aca="false">_xlfn.XLOOKUP(D4508,products!$A$2:$A$61,products!$C$2:$C$61,"Not found")</f>
        <v>Fashion</v>
      </c>
    </row>
    <row r="4509" customFormat="false" ht="15" hidden="false" customHeight="false" outlineLevel="0" collapsed="false">
      <c r="A4509" s="16" t="s">
        <v>5928</v>
      </c>
      <c r="B4509" s="16" t="s">
        <v>5908</v>
      </c>
      <c r="C4509" s="16" t="s">
        <v>524</v>
      </c>
      <c r="D4509" s="16" t="s">
        <v>111</v>
      </c>
      <c r="E4509" s="16" t="n">
        <v>3</v>
      </c>
      <c r="F4509" s="16" t="n">
        <v>993</v>
      </c>
      <c r="G4509" s="16" t="n">
        <v>0</v>
      </c>
      <c r="H4509" s="16" t="s">
        <v>112</v>
      </c>
      <c r="I4509" s="16" t="s">
        <v>60</v>
      </c>
      <c r="J4509" s="16" t="n">
        <v>5</v>
      </c>
      <c r="K4509" s="16" t="n">
        <v>4</v>
      </c>
      <c r="L4509" s="16" t="s">
        <v>41</v>
      </c>
      <c r="M4509" s="18" t="n">
        <f aca="false">IF(ISNUMBER(B4509),B4509,IF(MID(B4509,3,1)="-",DATE(VALUE(RIGHT(B4509,4)),VALUE(MID(B4509,4,2)),VALUE(LEFT(B4509,2))),DATE(VALUE(LEFT(B4509,4)),VALUE(MID(B4509,6,2)),VALUE(RIGHT(B4509,2)))))</f>
        <v>45993</v>
      </c>
      <c r="N4509" s="16" t="n">
        <f aca="false">MONTH(M4509)</f>
        <v>12</v>
      </c>
      <c r="O4509" s="16" t="str">
        <f aca="false">PROPER(TRIM(H4509))</f>
        <v>Mumbai</v>
      </c>
      <c r="P4509" s="16" t="str">
        <f aca="false">IFERROR(VLOOKUP(O4509,city_map!$A$2:$B$6,2,FALSE()),O4509)</f>
        <v>Mumbai</v>
      </c>
      <c r="Q4509" s="16" t="n">
        <f aca="false">IF(ISNUMBER(F4509),F4509,VALUE(SUBSTITUTE(SUBSTITUTE(F4509,"₹",""),",","")))</f>
        <v>993</v>
      </c>
      <c r="R4509" s="16" t="n">
        <f aca="false">IF(E4509=99,1,E4509)</f>
        <v>3</v>
      </c>
      <c r="S4509" s="16" t="n">
        <f aca="false">IF(G4509="",0,G4509)</f>
        <v>0</v>
      </c>
      <c r="T4509" s="16" t="str">
        <f aca="false">IF(I4509="","Unknown",IF(I4509="upi","UPI",I4509))</f>
        <v>UPI</v>
      </c>
      <c r="U4509" s="16" t="str">
        <f aca="false">IF(L4509="Yes","Y",IF(L4509="No","N",L4509))</f>
        <v>N</v>
      </c>
      <c r="V4509" s="19" t="n">
        <f aca="false">ROUND(R4509*Q4509*(1-S4509),2)</f>
        <v>2979</v>
      </c>
      <c r="W4509" s="16" t="str">
        <f aca="false">_xlfn.XLOOKUP(D4509,products!$A$2:$A$61,products!$C$2:$C$61,"Not found")</f>
        <v>Books</v>
      </c>
    </row>
    <row r="4510" customFormat="false" ht="15" hidden="false" customHeight="false" outlineLevel="0" collapsed="false">
      <c r="A4510" s="16" t="s">
        <v>5929</v>
      </c>
      <c r="B4510" s="16" t="s">
        <v>5930</v>
      </c>
      <c r="C4510" s="16" t="s">
        <v>303</v>
      </c>
      <c r="D4510" s="16" t="s">
        <v>222</v>
      </c>
      <c r="E4510" s="16" t="n">
        <v>1</v>
      </c>
      <c r="F4510" s="16" t="n">
        <v>1935</v>
      </c>
      <c r="G4510" s="16" t="n">
        <v>0</v>
      </c>
      <c r="H4510" s="16" t="s">
        <v>161</v>
      </c>
      <c r="I4510" s="16" t="s">
        <v>47</v>
      </c>
      <c r="J4510" s="16" t="n">
        <v>5</v>
      </c>
      <c r="K4510" s="16" t="n">
        <v>3</v>
      </c>
      <c r="L4510" s="16" t="s">
        <v>57</v>
      </c>
      <c r="M4510" s="18" t="n">
        <f aca="false">IF(ISNUMBER(B4510),B4510,IF(MID(B4510,3,1)="-",DATE(VALUE(RIGHT(B4510,4)),VALUE(MID(B4510,4,2)),VALUE(LEFT(B4510,2))),DATE(VALUE(LEFT(B4510,4)),VALUE(MID(B4510,6,2)),VALUE(RIGHT(B4510,2)))))</f>
        <v>45994</v>
      </c>
      <c r="N4510" s="16" t="n">
        <f aca="false">MONTH(M4510)</f>
        <v>12</v>
      </c>
      <c r="O4510" s="16" t="str">
        <f aca="false">PROPER(TRIM(H4510))</f>
        <v>Hyderabad</v>
      </c>
      <c r="P4510" s="16" t="str">
        <f aca="false">IFERROR(VLOOKUP(O4510,city_map!$A$2:$B$6,2,FALSE()),O4510)</f>
        <v>Hyderabad</v>
      </c>
      <c r="Q4510" s="16" t="n">
        <f aca="false">IF(ISNUMBER(F4510),F4510,VALUE(SUBSTITUTE(SUBSTITUTE(F4510,"₹",""),",","")))</f>
        <v>1935</v>
      </c>
      <c r="R4510" s="16" t="n">
        <f aca="false">IF(E4510=99,1,E4510)</f>
        <v>1</v>
      </c>
      <c r="S4510" s="16" t="n">
        <f aca="false">IF(G4510="",0,G4510)</f>
        <v>0</v>
      </c>
      <c r="T4510" s="16" t="str">
        <f aca="false">IF(I4510="","Unknown",IF(I4510="upi","UPI",I4510))</f>
        <v>Debit Card</v>
      </c>
      <c r="U4510" s="16" t="str">
        <f aca="false">IF(L4510="Yes","Y",IF(L4510="No","N",L4510))</f>
        <v>Y</v>
      </c>
      <c r="V4510" s="19" t="n">
        <f aca="false">ROUND(R4510*Q4510*(1-S4510),2)</f>
        <v>1935</v>
      </c>
      <c r="W4510" s="16" t="str">
        <f aca="false">_xlfn.XLOOKUP(D4510,products!$A$2:$A$61,products!$C$2:$C$61,"Not found")</f>
        <v>Fashion</v>
      </c>
    </row>
    <row r="4511" customFormat="false" ht="15" hidden="false" customHeight="false" outlineLevel="0" collapsed="false">
      <c r="A4511" s="16" t="s">
        <v>5931</v>
      </c>
      <c r="B4511" s="16" t="s">
        <v>5930</v>
      </c>
      <c r="C4511" s="16" t="s">
        <v>821</v>
      </c>
      <c r="D4511" s="16" t="s">
        <v>105</v>
      </c>
      <c r="E4511" s="16" t="n">
        <v>1</v>
      </c>
      <c r="F4511" s="16" t="n">
        <v>401</v>
      </c>
      <c r="G4511" s="16" t="n">
        <v>0.1</v>
      </c>
      <c r="H4511" s="16" t="s">
        <v>67</v>
      </c>
      <c r="I4511" s="16" t="s">
        <v>60</v>
      </c>
      <c r="J4511" s="16" t="n">
        <v>3</v>
      </c>
      <c r="K4511" s="16" t="n">
        <v>4</v>
      </c>
      <c r="L4511" s="16" t="s">
        <v>41</v>
      </c>
      <c r="M4511" s="18" t="n">
        <f aca="false">IF(ISNUMBER(B4511),B4511,IF(MID(B4511,3,1)="-",DATE(VALUE(RIGHT(B4511,4)),VALUE(MID(B4511,4,2)),VALUE(LEFT(B4511,2))),DATE(VALUE(LEFT(B4511,4)),VALUE(MID(B4511,6,2)),VALUE(RIGHT(B4511,2)))))</f>
        <v>45994</v>
      </c>
      <c r="N4511" s="16" t="n">
        <f aca="false">MONTH(M4511)</f>
        <v>12</v>
      </c>
      <c r="O4511" s="16" t="str">
        <f aca="false">PROPER(TRIM(H4511))</f>
        <v>Kolkata</v>
      </c>
      <c r="P4511" s="16" t="str">
        <f aca="false">IFERROR(VLOOKUP(O4511,city_map!$A$2:$B$6,2,FALSE()),O4511)</f>
        <v>Kolkata</v>
      </c>
      <c r="Q4511" s="16" t="n">
        <f aca="false">IF(ISNUMBER(F4511),F4511,VALUE(SUBSTITUTE(SUBSTITUTE(F4511,"₹",""),",","")))</f>
        <v>401</v>
      </c>
      <c r="R4511" s="16" t="n">
        <f aca="false">IF(E4511=99,1,E4511)</f>
        <v>1</v>
      </c>
      <c r="S4511" s="16" t="n">
        <f aca="false">IF(G4511="",0,G4511)</f>
        <v>0.1</v>
      </c>
      <c r="T4511" s="16" t="str">
        <f aca="false">IF(I4511="","Unknown",IF(I4511="upi","UPI",I4511))</f>
        <v>UPI</v>
      </c>
      <c r="U4511" s="16" t="str">
        <f aca="false">IF(L4511="Yes","Y",IF(L4511="No","N",L4511))</f>
        <v>N</v>
      </c>
      <c r="V4511" s="19" t="n">
        <f aca="false">ROUND(R4511*Q4511*(1-S4511),2)</f>
        <v>360.9</v>
      </c>
      <c r="W4511" s="16" t="str">
        <f aca="false">_xlfn.XLOOKUP(D4511,products!$A$2:$A$61,products!$C$2:$C$61,"Not found")</f>
        <v>Beauty</v>
      </c>
    </row>
    <row r="4512" customFormat="false" ht="15" hidden="false" customHeight="false" outlineLevel="0" collapsed="false">
      <c r="A4512" s="16" t="s">
        <v>5932</v>
      </c>
      <c r="B4512" s="16" t="s">
        <v>5930</v>
      </c>
      <c r="C4512" s="16" t="s">
        <v>993</v>
      </c>
      <c r="D4512" s="16" t="s">
        <v>259</v>
      </c>
      <c r="E4512" s="16" t="n">
        <v>2</v>
      </c>
      <c r="F4512" s="16" t="n">
        <v>503</v>
      </c>
      <c r="G4512" s="16" t="n">
        <v>0.1</v>
      </c>
      <c r="H4512" s="16" t="s">
        <v>39</v>
      </c>
      <c r="I4512" s="16" t="s">
        <v>71</v>
      </c>
      <c r="J4512" s="16" t="n">
        <v>3</v>
      </c>
      <c r="K4512" s="16" t="n">
        <v>5</v>
      </c>
      <c r="L4512" s="16" t="s">
        <v>41</v>
      </c>
      <c r="M4512" s="18" t="n">
        <f aca="false">IF(ISNUMBER(B4512),B4512,IF(MID(B4512,3,1)="-",DATE(VALUE(RIGHT(B4512,4)),VALUE(MID(B4512,4,2)),VALUE(LEFT(B4512,2))),DATE(VALUE(LEFT(B4512,4)),VALUE(MID(B4512,6,2)),VALUE(RIGHT(B4512,2)))))</f>
        <v>45994</v>
      </c>
      <c r="N4512" s="16" t="n">
        <f aca="false">MONTH(M4512)</f>
        <v>12</v>
      </c>
      <c r="O4512" s="16" t="str">
        <f aca="false">PROPER(TRIM(H4512))</f>
        <v>Delhi</v>
      </c>
      <c r="P4512" s="16" t="str">
        <f aca="false">IFERROR(VLOOKUP(O4512,city_map!$A$2:$B$6,2,FALSE()),O4512)</f>
        <v>Delhi</v>
      </c>
      <c r="Q4512" s="16" t="n">
        <f aca="false">IF(ISNUMBER(F4512),F4512,VALUE(SUBSTITUTE(SUBSTITUTE(F4512,"₹",""),",","")))</f>
        <v>503</v>
      </c>
      <c r="R4512" s="16" t="n">
        <f aca="false">IF(E4512=99,1,E4512)</f>
        <v>2</v>
      </c>
      <c r="S4512" s="16" t="n">
        <f aca="false">IF(G4512="",0,G4512)</f>
        <v>0.1</v>
      </c>
      <c r="T4512" s="16" t="str">
        <f aca="false">IF(I4512="","Unknown",IF(I4512="upi","UPI",I4512))</f>
        <v>Credit Card</v>
      </c>
      <c r="U4512" s="16" t="str">
        <f aca="false">IF(L4512="Yes","Y",IF(L4512="No","N",L4512))</f>
        <v>N</v>
      </c>
      <c r="V4512" s="19" t="n">
        <f aca="false">ROUND(R4512*Q4512*(1-S4512),2)</f>
        <v>905.4</v>
      </c>
      <c r="W4512" s="16" t="str">
        <f aca="false">_xlfn.XLOOKUP(D4512,products!$A$2:$A$61,products!$C$2:$C$61,"Not found")</f>
        <v>Books</v>
      </c>
    </row>
    <row r="4513" customFormat="false" ht="15" hidden="false" customHeight="false" outlineLevel="0" collapsed="false">
      <c r="A4513" s="16" t="s">
        <v>5933</v>
      </c>
      <c r="B4513" s="16" t="s">
        <v>5930</v>
      </c>
      <c r="C4513" s="16" t="s">
        <v>2016</v>
      </c>
      <c r="D4513" s="16" t="s">
        <v>45</v>
      </c>
      <c r="E4513" s="16" t="n">
        <v>1</v>
      </c>
      <c r="F4513" s="16" t="n">
        <v>305</v>
      </c>
      <c r="G4513" s="16" t="n">
        <v>0</v>
      </c>
      <c r="H4513" s="16" t="s">
        <v>70</v>
      </c>
      <c r="I4513" s="16" t="s">
        <v>60</v>
      </c>
      <c r="J4513" s="16" t="n">
        <v>4</v>
      </c>
      <c r="K4513" s="16" t="n">
        <v>4</v>
      </c>
      <c r="L4513" s="16" t="s">
        <v>41</v>
      </c>
      <c r="M4513" s="18" t="n">
        <f aca="false">IF(ISNUMBER(B4513),B4513,IF(MID(B4513,3,1)="-",DATE(VALUE(RIGHT(B4513,4)),VALUE(MID(B4513,4,2)),VALUE(LEFT(B4513,2))),DATE(VALUE(LEFT(B4513,4)),VALUE(MID(B4513,6,2)),VALUE(RIGHT(B4513,2)))))</f>
        <v>45994</v>
      </c>
      <c r="N4513" s="16" t="n">
        <f aca="false">MONTH(M4513)</f>
        <v>12</v>
      </c>
      <c r="O4513" s="16" t="str">
        <f aca="false">PROPER(TRIM(H4513))</f>
        <v>Pune</v>
      </c>
      <c r="P4513" s="16" t="str">
        <f aca="false">IFERROR(VLOOKUP(O4513,city_map!$A$2:$B$6,2,FALSE()),O4513)</f>
        <v>Pune</v>
      </c>
      <c r="Q4513" s="16" t="n">
        <f aca="false">IF(ISNUMBER(F4513),F4513,VALUE(SUBSTITUTE(SUBSTITUTE(F4513,"₹",""),",","")))</f>
        <v>305</v>
      </c>
      <c r="R4513" s="16" t="n">
        <f aca="false">IF(E4513=99,1,E4513)</f>
        <v>1</v>
      </c>
      <c r="S4513" s="16" t="n">
        <f aca="false">IF(G4513="",0,G4513)</f>
        <v>0</v>
      </c>
      <c r="T4513" s="16" t="str">
        <f aca="false">IF(I4513="","Unknown",IF(I4513="upi","UPI",I4513))</f>
        <v>UPI</v>
      </c>
      <c r="U4513" s="16" t="str">
        <f aca="false">IF(L4513="Yes","Y",IF(L4513="No","N",L4513))</f>
        <v>N</v>
      </c>
      <c r="V4513" s="19" t="n">
        <f aca="false">ROUND(R4513*Q4513*(1-S4513),2)</f>
        <v>305</v>
      </c>
      <c r="W4513" s="16" t="str">
        <f aca="false">_xlfn.XLOOKUP(D4513,products!$A$2:$A$61,products!$C$2:$C$61,"Not found")</f>
        <v>Beauty</v>
      </c>
    </row>
    <row r="4514" customFormat="false" ht="15" hidden="false" customHeight="false" outlineLevel="0" collapsed="false">
      <c r="A4514" s="16" t="s">
        <v>5934</v>
      </c>
      <c r="B4514" s="16" t="s">
        <v>5930</v>
      </c>
      <c r="C4514" s="16" t="s">
        <v>1672</v>
      </c>
      <c r="D4514" s="16" t="s">
        <v>51</v>
      </c>
      <c r="E4514" s="16" t="n">
        <v>2</v>
      </c>
      <c r="F4514" s="16" t="n">
        <v>2362</v>
      </c>
      <c r="G4514" s="16" t="n">
        <v>0.15</v>
      </c>
      <c r="H4514" s="16" t="s">
        <v>130</v>
      </c>
      <c r="I4514" s="16" t="s">
        <v>100</v>
      </c>
      <c r="J4514" s="16" t="n">
        <v>2</v>
      </c>
      <c r="K4514" s="16" t="n">
        <v>4</v>
      </c>
      <c r="L4514" s="16" t="s">
        <v>41</v>
      </c>
      <c r="M4514" s="18" t="n">
        <f aca="false">IF(ISNUMBER(B4514),B4514,IF(MID(B4514,3,1)="-",DATE(VALUE(RIGHT(B4514,4)),VALUE(MID(B4514,4,2)),VALUE(LEFT(B4514,2))),DATE(VALUE(LEFT(B4514,4)),VALUE(MID(B4514,6,2)),VALUE(RIGHT(B4514,2)))))</f>
        <v>45994</v>
      </c>
      <c r="N4514" s="16" t="n">
        <f aca="false">MONTH(M4514)</f>
        <v>12</v>
      </c>
      <c r="O4514" s="16" t="str">
        <f aca="false">PROPER(TRIM(H4514))</f>
        <v>Bengaluru</v>
      </c>
      <c r="P4514" s="16" t="str">
        <f aca="false">IFERROR(VLOOKUP(O4514,city_map!$A$2:$B$6,2,FALSE()),O4514)</f>
        <v>Bengaluru</v>
      </c>
      <c r="Q4514" s="16" t="n">
        <f aca="false">IF(ISNUMBER(F4514),F4514,VALUE(SUBSTITUTE(SUBSTITUTE(F4514,"₹",""),",","")))</f>
        <v>2362</v>
      </c>
      <c r="R4514" s="16" t="n">
        <f aca="false">IF(E4514=99,1,E4514)</f>
        <v>2</v>
      </c>
      <c r="S4514" s="16" t="n">
        <f aca="false">IF(G4514="",0,G4514)</f>
        <v>0.15</v>
      </c>
      <c r="T4514" s="16" t="str">
        <f aca="false">IF(I4514="","Unknown",IF(I4514="upi","UPI",I4514))</f>
        <v>Net Banking</v>
      </c>
      <c r="U4514" s="16" t="str">
        <f aca="false">IF(L4514="Yes","Y",IF(L4514="No","N",L4514))</f>
        <v>N</v>
      </c>
      <c r="V4514" s="19" t="n">
        <f aca="false">ROUND(R4514*Q4514*(1-S4514),2)</f>
        <v>4015.4</v>
      </c>
      <c r="W4514" s="16" t="str">
        <f aca="false">_xlfn.XLOOKUP(D4514,products!$A$2:$A$61,products!$C$2:$C$61,"Not found")</f>
        <v>Fashion</v>
      </c>
    </row>
    <row r="4515" customFormat="false" ht="15" hidden="false" customHeight="false" outlineLevel="0" collapsed="false">
      <c r="A4515" s="16" t="s">
        <v>5935</v>
      </c>
      <c r="B4515" s="16" t="s">
        <v>5930</v>
      </c>
      <c r="C4515" s="16" t="s">
        <v>993</v>
      </c>
      <c r="D4515" s="16" t="s">
        <v>95</v>
      </c>
      <c r="E4515" s="16" t="n">
        <v>2</v>
      </c>
      <c r="F4515" s="16" t="n">
        <v>1469</v>
      </c>
      <c r="G4515" s="16" t="n">
        <v>0</v>
      </c>
      <c r="H4515" s="16" t="s">
        <v>39</v>
      </c>
      <c r="I4515" s="16" t="s">
        <v>60</v>
      </c>
      <c r="J4515" s="16" t="n">
        <v>3</v>
      </c>
      <c r="K4515" s="16" t="n">
        <v>5</v>
      </c>
      <c r="L4515" s="16" t="s">
        <v>41</v>
      </c>
      <c r="M4515" s="18" t="n">
        <f aca="false">IF(ISNUMBER(B4515),B4515,IF(MID(B4515,3,1)="-",DATE(VALUE(RIGHT(B4515,4)),VALUE(MID(B4515,4,2)),VALUE(LEFT(B4515,2))),DATE(VALUE(LEFT(B4515,4)),VALUE(MID(B4515,6,2)),VALUE(RIGHT(B4515,2)))))</f>
        <v>45994</v>
      </c>
      <c r="N4515" s="16" t="n">
        <f aca="false">MONTH(M4515)</f>
        <v>12</v>
      </c>
      <c r="O4515" s="16" t="str">
        <f aca="false">PROPER(TRIM(H4515))</f>
        <v>Delhi</v>
      </c>
      <c r="P4515" s="16" t="str">
        <f aca="false">IFERROR(VLOOKUP(O4515,city_map!$A$2:$B$6,2,FALSE()),O4515)</f>
        <v>Delhi</v>
      </c>
      <c r="Q4515" s="16" t="n">
        <f aca="false">IF(ISNUMBER(F4515),F4515,VALUE(SUBSTITUTE(SUBSTITUTE(F4515,"₹",""),",","")))</f>
        <v>1469</v>
      </c>
      <c r="R4515" s="16" t="n">
        <f aca="false">IF(E4515=99,1,E4515)</f>
        <v>2</v>
      </c>
      <c r="S4515" s="16" t="n">
        <f aca="false">IF(G4515="",0,G4515)</f>
        <v>0</v>
      </c>
      <c r="T4515" s="16" t="str">
        <f aca="false">IF(I4515="","Unknown",IF(I4515="upi","UPI",I4515))</f>
        <v>UPI</v>
      </c>
      <c r="U4515" s="16" t="str">
        <f aca="false">IF(L4515="Yes","Y",IF(L4515="No","N",L4515))</f>
        <v>N</v>
      </c>
      <c r="V4515" s="19" t="n">
        <f aca="false">ROUND(R4515*Q4515*(1-S4515),2)</f>
        <v>2938</v>
      </c>
      <c r="W4515" s="16" t="str">
        <f aca="false">_xlfn.XLOOKUP(D4515,products!$A$2:$A$61,products!$C$2:$C$61,"Not found")</f>
        <v>Electronics</v>
      </c>
    </row>
    <row r="4516" customFormat="false" ht="15" hidden="false" customHeight="false" outlineLevel="0" collapsed="false">
      <c r="A4516" s="16" t="s">
        <v>5936</v>
      </c>
      <c r="B4516" s="16" t="s">
        <v>5930</v>
      </c>
      <c r="C4516" s="16" t="s">
        <v>296</v>
      </c>
      <c r="D4516" s="16" t="s">
        <v>80</v>
      </c>
      <c r="E4516" s="16" t="n">
        <v>5</v>
      </c>
      <c r="F4516" s="16" t="n">
        <v>1455</v>
      </c>
      <c r="G4516" s="16" t="n">
        <v>0.3</v>
      </c>
      <c r="H4516" s="16" t="s">
        <v>112</v>
      </c>
      <c r="I4516" s="16" t="s">
        <v>60</v>
      </c>
      <c r="J4516" s="16" t="n">
        <v>2</v>
      </c>
      <c r="K4516" s="16" t="n">
        <v>3</v>
      </c>
      <c r="L4516" s="16" t="s">
        <v>41</v>
      </c>
      <c r="M4516" s="18" t="n">
        <f aca="false">IF(ISNUMBER(B4516),B4516,IF(MID(B4516,3,1)="-",DATE(VALUE(RIGHT(B4516,4)),VALUE(MID(B4516,4,2)),VALUE(LEFT(B4516,2))),DATE(VALUE(LEFT(B4516,4)),VALUE(MID(B4516,6,2)),VALUE(RIGHT(B4516,2)))))</f>
        <v>45994</v>
      </c>
      <c r="N4516" s="16" t="n">
        <f aca="false">MONTH(M4516)</f>
        <v>12</v>
      </c>
      <c r="O4516" s="16" t="str">
        <f aca="false">PROPER(TRIM(H4516))</f>
        <v>Mumbai</v>
      </c>
      <c r="P4516" s="16" t="str">
        <f aca="false">IFERROR(VLOOKUP(O4516,city_map!$A$2:$B$6,2,FALSE()),O4516)</f>
        <v>Mumbai</v>
      </c>
      <c r="Q4516" s="16" t="n">
        <f aca="false">IF(ISNUMBER(F4516),F4516,VALUE(SUBSTITUTE(SUBSTITUTE(F4516,"₹",""),",","")))</f>
        <v>1455</v>
      </c>
      <c r="R4516" s="16" t="n">
        <f aca="false">IF(E4516=99,1,E4516)</f>
        <v>5</v>
      </c>
      <c r="S4516" s="16" t="n">
        <f aca="false">IF(G4516="",0,G4516)</f>
        <v>0.3</v>
      </c>
      <c r="T4516" s="16" t="str">
        <f aca="false">IF(I4516="","Unknown",IF(I4516="upi","UPI",I4516))</f>
        <v>UPI</v>
      </c>
      <c r="U4516" s="16" t="str">
        <f aca="false">IF(L4516="Yes","Y",IF(L4516="No","N",L4516))</f>
        <v>N</v>
      </c>
      <c r="V4516" s="19" t="n">
        <f aca="false">ROUND(R4516*Q4516*(1-S4516),2)</f>
        <v>5092.5</v>
      </c>
      <c r="W4516" s="16" t="str">
        <f aca="false">_xlfn.XLOOKUP(D4516,products!$A$2:$A$61,products!$C$2:$C$61,"Not found")</f>
        <v>Beauty</v>
      </c>
    </row>
    <row r="4517" customFormat="false" ht="15" hidden="false" customHeight="false" outlineLevel="0" collapsed="false">
      <c r="A4517" s="16" t="s">
        <v>5937</v>
      </c>
      <c r="B4517" s="16" t="s">
        <v>5930</v>
      </c>
      <c r="C4517" s="16" t="s">
        <v>3941</v>
      </c>
      <c r="D4517" s="16" t="s">
        <v>216</v>
      </c>
      <c r="E4517" s="16" t="n">
        <v>2</v>
      </c>
      <c r="F4517" s="16" t="n">
        <v>862</v>
      </c>
      <c r="G4517" s="16" t="n">
        <v>0.1</v>
      </c>
      <c r="H4517" s="16" t="s">
        <v>81</v>
      </c>
      <c r="I4517" s="16" t="s">
        <v>60</v>
      </c>
      <c r="J4517" s="16" t="n">
        <v>3</v>
      </c>
      <c r="K4517" s="16" t="n">
        <v>4</v>
      </c>
      <c r="L4517" s="16" t="s">
        <v>41</v>
      </c>
      <c r="M4517" s="18" t="n">
        <f aca="false">IF(ISNUMBER(B4517),B4517,IF(MID(B4517,3,1)="-",DATE(VALUE(RIGHT(B4517,4)),VALUE(MID(B4517,4,2)),VALUE(LEFT(B4517,2))),DATE(VALUE(LEFT(B4517,4)),VALUE(MID(B4517,6,2)),VALUE(RIGHT(B4517,2)))))</f>
        <v>45994</v>
      </c>
      <c r="N4517" s="16" t="n">
        <f aca="false">MONTH(M4517)</f>
        <v>12</v>
      </c>
      <c r="O4517" s="16" t="str">
        <f aca="false">PROPER(TRIM(H4517))</f>
        <v>Hyderabad</v>
      </c>
      <c r="P4517" s="16" t="str">
        <f aca="false">IFERROR(VLOOKUP(O4517,city_map!$A$2:$B$6,2,FALSE()),O4517)</f>
        <v>Hyderabad</v>
      </c>
      <c r="Q4517" s="16" t="n">
        <f aca="false">IF(ISNUMBER(F4517),F4517,VALUE(SUBSTITUTE(SUBSTITUTE(F4517,"₹",""),",","")))</f>
        <v>862</v>
      </c>
      <c r="R4517" s="16" t="n">
        <f aca="false">IF(E4517=99,1,E4517)</f>
        <v>2</v>
      </c>
      <c r="S4517" s="16" t="n">
        <f aca="false">IF(G4517="",0,G4517)</f>
        <v>0.1</v>
      </c>
      <c r="T4517" s="16" t="str">
        <f aca="false">IF(I4517="","Unknown",IF(I4517="upi","UPI",I4517))</f>
        <v>UPI</v>
      </c>
      <c r="U4517" s="16" t="str">
        <f aca="false">IF(L4517="Yes","Y",IF(L4517="No","N",L4517))</f>
        <v>N</v>
      </c>
      <c r="V4517" s="19" t="n">
        <f aca="false">ROUND(R4517*Q4517*(1-S4517),2)</f>
        <v>1551.6</v>
      </c>
      <c r="W4517" s="16" t="str">
        <f aca="false">_xlfn.XLOOKUP(D4517,products!$A$2:$A$61,products!$C$2:$C$61,"Not found")</f>
        <v>Books</v>
      </c>
    </row>
    <row r="4518" customFormat="false" ht="15" hidden="false" customHeight="false" outlineLevel="0" collapsed="false">
      <c r="A4518" s="16" t="s">
        <v>5938</v>
      </c>
      <c r="B4518" s="16" t="s">
        <v>5930</v>
      </c>
      <c r="C4518" s="16" t="s">
        <v>720</v>
      </c>
      <c r="D4518" s="16" t="s">
        <v>88</v>
      </c>
      <c r="E4518" s="16" t="n">
        <v>2</v>
      </c>
      <c r="F4518" s="16" t="n">
        <v>2865</v>
      </c>
      <c r="G4518" s="16" t="n">
        <v>0</v>
      </c>
      <c r="H4518" s="16" t="s">
        <v>233</v>
      </c>
      <c r="I4518" s="16" t="s">
        <v>60</v>
      </c>
      <c r="J4518" s="16" t="n">
        <v>2</v>
      </c>
      <c r="K4518" s="16" t="n">
        <v>4</v>
      </c>
      <c r="L4518" s="16" t="s">
        <v>41</v>
      </c>
      <c r="M4518" s="18" t="n">
        <f aca="false">IF(ISNUMBER(B4518),B4518,IF(MID(B4518,3,1)="-",DATE(VALUE(RIGHT(B4518,4)),VALUE(MID(B4518,4,2)),VALUE(LEFT(B4518,2))),DATE(VALUE(LEFT(B4518,4)),VALUE(MID(B4518,6,2)),VALUE(RIGHT(B4518,2)))))</f>
        <v>45994</v>
      </c>
      <c r="N4518" s="16" t="n">
        <f aca="false">MONTH(M4518)</f>
        <v>12</v>
      </c>
      <c r="O4518" s="16" t="str">
        <f aca="false">PROPER(TRIM(H4518))</f>
        <v>Mumbai</v>
      </c>
      <c r="P4518" s="16" t="str">
        <f aca="false">IFERROR(VLOOKUP(O4518,city_map!$A$2:$B$6,2,FALSE()),O4518)</f>
        <v>Mumbai</v>
      </c>
      <c r="Q4518" s="16" t="n">
        <f aca="false">IF(ISNUMBER(F4518),F4518,VALUE(SUBSTITUTE(SUBSTITUTE(F4518,"₹",""),",","")))</f>
        <v>2865</v>
      </c>
      <c r="R4518" s="16" t="n">
        <f aca="false">IF(E4518=99,1,E4518)</f>
        <v>2</v>
      </c>
      <c r="S4518" s="16" t="n">
        <f aca="false">IF(G4518="",0,G4518)</f>
        <v>0</v>
      </c>
      <c r="T4518" s="16" t="str">
        <f aca="false">IF(I4518="","Unknown",IF(I4518="upi","UPI",I4518))</f>
        <v>UPI</v>
      </c>
      <c r="U4518" s="16" t="str">
        <f aca="false">IF(L4518="Yes","Y",IF(L4518="No","N",L4518))</f>
        <v>N</v>
      </c>
      <c r="V4518" s="19" t="n">
        <f aca="false">ROUND(R4518*Q4518*(1-S4518),2)</f>
        <v>5730</v>
      </c>
      <c r="W4518" s="16" t="str">
        <f aca="false">_xlfn.XLOOKUP(D4518,products!$A$2:$A$61,products!$C$2:$C$61,"Not found")</f>
        <v>Fashion</v>
      </c>
    </row>
    <row r="4519" customFormat="false" ht="15" hidden="false" customHeight="false" outlineLevel="0" collapsed="false">
      <c r="A4519" s="16" t="s">
        <v>5939</v>
      </c>
      <c r="B4519" s="16" t="s">
        <v>5930</v>
      </c>
      <c r="C4519" s="16" t="s">
        <v>1352</v>
      </c>
      <c r="D4519" s="16" t="s">
        <v>45</v>
      </c>
      <c r="E4519" s="16" t="n">
        <v>4</v>
      </c>
      <c r="F4519" s="16" t="n">
        <v>289</v>
      </c>
      <c r="G4519" s="16" t="n">
        <v>0.2</v>
      </c>
      <c r="H4519" s="16" t="s">
        <v>130</v>
      </c>
      <c r="I4519" s="16" t="s">
        <v>60</v>
      </c>
      <c r="J4519" s="16" t="n">
        <v>6</v>
      </c>
      <c r="K4519" s="16" t="n">
        <v>5</v>
      </c>
      <c r="L4519" s="16" t="s">
        <v>41</v>
      </c>
      <c r="M4519" s="18" t="n">
        <f aca="false">IF(ISNUMBER(B4519),B4519,IF(MID(B4519,3,1)="-",DATE(VALUE(RIGHT(B4519,4)),VALUE(MID(B4519,4,2)),VALUE(LEFT(B4519,2))),DATE(VALUE(LEFT(B4519,4)),VALUE(MID(B4519,6,2)),VALUE(RIGHT(B4519,2)))))</f>
        <v>45994</v>
      </c>
      <c r="N4519" s="16" t="n">
        <f aca="false">MONTH(M4519)</f>
        <v>12</v>
      </c>
      <c r="O4519" s="16" t="str">
        <f aca="false">PROPER(TRIM(H4519))</f>
        <v>Bengaluru</v>
      </c>
      <c r="P4519" s="16" t="str">
        <f aca="false">IFERROR(VLOOKUP(O4519,city_map!$A$2:$B$6,2,FALSE()),O4519)</f>
        <v>Bengaluru</v>
      </c>
      <c r="Q4519" s="16" t="n">
        <f aca="false">IF(ISNUMBER(F4519),F4519,VALUE(SUBSTITUTE(SUBSTITUTE(F4519,"₹",""),",","")))</f>
        <v>289</v>
      </c>
      <c r="R4519" s="16" t="n">
        <f aca="false">IF(E4519=99,1,E4519)</f>
        <v>4</v>
      </c>
      <c r="S4519" s="16" t="n">
        <f aca="false">IF(G4519="",0,G4519)</f>
        <v>0.2</v>
      </c>
      <c r="T4519" s="16" t="str">
        <f aca="false">IF(I4519="","Unknown",IF(I4519="upi","UPI",I4519))</f>
        <v>UPI</v>
      </c>
      <c r="U4519" s="16" t="str">
        <f aca="false">IF(L4519="Yes","Y",IF(L4519="No","N",L4519))</f>
        <v>N</v>
      </c>
      <c r="V4519" s="19" t="n">
        <f aca="false">ROUND(R4519*Q4519*(1-S4519),2)</f>
        <v>924.8</v>
      </c>
      <c r="W4519" s="16" t="str">
        <f aca="false">_xlfn.XLOOKUP(D4519,products!$A$2:$A$61,products!$C$2:$C$61,"Not found")</f>
        <v>Beauty</v>
      </c>
    </row>
    <row r="4520" customFormat="false" ht="15" hidden="false" customHeight="false" outlineLevel="0" collapsed="false">
      <c r="A4520" s="16" t="s">
        <v>5940</v>
      </c>
      <c r="B4520" s="16" t="s">
        <v>5930</v>
      </c>
      <c r="C4520" s="16" t="s">
        <v>2012</v>
      </c>
      <c r="D4520" s="16" t="s">
        <v>129</v>
      </c>
      <c r="E4520" s="16" t="n">
        <v>1</v>
      </c>
      <c r="F4520" s="16" t="n">
        <v>603</v>
      </c>
      <c r="G4520" s="16" t="n">
        <v>0</v>
      </c>
      <c r="H4520" s="16" t="s">
        <v>39</v>
      </c>
      <c r="I4520" s="16" t="s">
        <v>60</v>
      </c>
      <c r="J4520" s="16" t="n">
        <v>4</v>
      </c>
      <c r="K4520" s="16" t="n">
        <v>5</v>
      </c>
      <c r="L4520" s="16" t="s">
        <v>41</v>
      </c>
      <c r="M4520" s="18" t="n">
        <f aca="false">IF(ISNUMBER(B4520),B4520,IF(MID(B4520,3,1)="-",DATE(VALUE(RIGHT(B4520,4)),VALUE(MID(B4520,4,2)),VALUE(LEFT(B4520,2))),DATE(VALUE(LEFT(B4520,4)),VALUE(MID(B4520,6,2)),VALUE(RIGHT(B4520,2)))))</f>
        <v>45994</v>
      </c>
      <c r="N4520" s="16" t="n">
        <f aca="false">MONTH(M4520)</f>
        <v>12</v>
      </c>
      <c r="O4520" s="16" t="str">
        <f aca="false">PROPER(TRIM(H4520))</f>
        <v>Delhi</v>
      </c>
      <c r="P4520" s="16" t="str">
        <f aca="false">IFERROR(VLOOKUP(O4520,city_map!$A$2:$B$6,2,FALSE()),O4520)</f>
        <v>Delhi</v>
      </c>
      <c r="Q4520" s="16" t="n">
        <f aca="false">IF(ISNUMBER(F4520),F4520,VALUE(SUBSTITUTE(SUBSTITUTE(F4520,"₹",""),",","")))</f>
        <v>603</v>
      </c>
      <c r="R4520" s="16" t="n">
        <f aca="false">IF(E4520=99,1,E4520)</f>
        <v>1</v>
      </c>
      <c r="S4520" s="16" t="n">
        <f aca="false">IF(G4520="",0,G4520)</f>
        <v>0</v>
      </c>
      <c r="T4520" s="16" t="str">
        <f aca="false">IF(I4520="","Unknown",IF(I4520="upi","UPI",I4520))</f>
        <v>UPI</v>
      </c>
      <c r="U4520" s="16" t="str">
        <f aca="false">IF(L4520="Yes","Y",IF(L4520="No","N",L4520))</f>
        <v>N</v>
      </c>
      <c r="V4520" s="19" t="n">
        <f aca="false">ROUND(R4520*Q4520*(1-S4520),2)</f>
        <v>603</v>
      </c>
      <c r="W4520" s="16" t="str">
        <f aca="false">_xlfn.XLOOKUP(D4520,products!$A$2:$A$61,products!$C$2:$C$61,"Not found")</f>
        <v>Beauty</v>
      </c>
    </row>
    <row r="4521" customFormat="false" ht="15" hidden="false" customHeight="false" outlineLevel="0" collapsed="false">
      <c r="A4521" s="16" t="s">
        <v>5941</v>
      </c>
      <c r="B4521" s="16" t="s">
        <v>5930</v>
      </c>
      <c r="C4521" s="16" t="s">
        <v>238</v>
      </c>
      <c r="D4521" s="16" t="s">
        <v>232</v>
      </c>
      <c r="E4521" s="16" t="n">
        <v>2</v>
      </c>
      <c r="F4521" s="16" t="n">
        <v>2046</v>
      </c>
      <c r="G4521" s="16" t="n">
        <v>0.3</v>
      </c>
      <c r="H4521" s="16" t="s">
        <v>70</v>
      </c>
      <c r="I4521" s="16" t="s">
        <v>60</v>
      </c>
      <c r="J4521" s="16" t="n">
        <v>5</v>
      </c>
      <c r="K4521" s="16"/>
      <c r="L4521" s="16" t="s">
        <v>41</v>
      </c>
      <c r="M4521" s="18" t="n">
        <f aca="false">IF(ISNUMBER(B4521),B4521,IF(MID(B4521,3,1)="-",DATE(VALUE(RIGHT(B4521,4)),VALUE(MID(B4521,4,2)),VALUE(LEFT(B4521,2))),DATE(VALUE(LEFT(B4521,4)),VALUE(MID(B4521,6,2)),VALUE(RIGHT(B4521,2)))))</f>
        <v>45994</v>
      </c>
      <c r="N4521" s="16" t="n">
        <f aca="false">MONTH(M4521)</f>
        <v>12</v>
      </c>
      <c r="O4521" s="16" t="str">
        <f aca="false">PROPER(TRIM(H4521))</f>
        <v>Pune</v>
      </c>
      <c r="P4521" s="16" t="str">
        <f aca="false">IFERROR(VLOOKUP(O4521,city_map!$A$2:$B$6,2,FALSE()),O4521)</f>
        <v>Pune</v>
      </c>
      <c r="Q4521" s="16" t="n">
        <f aca="false">IF(ISNUMBER(F4521),F4521,VALUE(SUBSTITUTE(SUBSTITUTE(F4521,"₹",""),",","")))</f>
        <v>2046</v>
      </c>
      <c r="R4521" s="16" t="n">
        <f aca="false">IF(E4521=99,1,E4521)</f>
        <v>2</v>
      </c>
      <c r="S4521" s="16" t="n">
        <f aca="false">IF(G4521="",0,G4521)</f>
        <v>0.3</v>
      </c>
      <c r="T4521" s="16" t="str">
        <f aca="false">IF(I4521="","Unknown",IF(I4521="upi","UPI",I4521))</f>
        <v>UPI</v>
      </c>
      <c r="U4521" s="16" t="str">
        <f aca="false">IF(L4521="Yes","Y",IF(L4521="No","N",L4521))</f>
        <v>N</v>
      </c>
      <c r="V4521" s="19" t="n">
        <f aca="false">ROUND(R4521*Q4521*(1-S4521),2)</f>
        <v>2864.4</v>
      </c>
      <c r="W4521" s="16" t="str">
        <f aca="false">_xlfn.XLOOKUP(D4521,products!$A$2:$A$61,products!$C$2:$C$61,"Not found")</f>
        <v>Electronics</v>
      </c>
    </row>
    <row r="4522" customFormat="false" ht="15" hidden="false" customHeight="false" outlineLevel="0" collapsed="false">
      <c r="A4522" s="16" t="s">
        <v>5942</v>
      </c>
      <c r="B4522" s="16" t="s">
        <v>5930</v>
      </c>
      <c r="C4522" s="16" t="s">
        <v>1979</v>
      </c>
      <c r="D4522" s="16" t="s">
        <v>229</v>
      </c>
      <c r="E4522" s="16" t="n">
        <v>1</v>
      </c>
      <c r="F4522" s="16" t="n">
        <v>468</v>
      </c>
      <c r="G4522" s="16" t="n">
        <v>0.1</v>
      </c>
      <c r="H4522" s="16" t="s">
        <v>112</v>
      </c>
      <c r="I4522" s="16" t="s">
        <v>60</v>
      </c>
      <c r="J4522" s="16" t="n">
        <v>4</v>
      </c>
      <c r="K4522" s="16" t="n">
        <v>4</v>
      </c>
      <c r="L4522" s="16" t="s">
        <v>41</v>
      </c>
      <c r="M4522" s="18" t="n">
        <f aca="false">IF(ISNUMBER(B4522),B4522,IF(MID(B4522,3,1)="-",DATE(VALUE(RIGHT(B4522,4)),VALUE(MID(B4522,4,2)),VALUE(LEFT(B4522,2))),DATE(VALUE(LEFT(B4522,4)),VALUE(MID(B4522,6,2)),VALUE(RIGHT(B4522,2)))))</f>
        <v>45994</v>
      </c>
      <c r="N4522" s="16" t="n">
        <f aca="false">MONTH(M4522)</f>
        <v>12</v>
      </c>
      <c r="O4522" s="16" t="str">
        <f aca="false">PROPER(TRIM(H4522))</f>
        <v>Mumbai</v>
      </c>
      <c r="P4522" s="16" t="str">
        <f aca="false">IFERROR(VLOOKUP(O4522,city_map!$A$2:$B$6,2,FALSE()),O4522)</f>
        <v>Mumbai</v>
      </c>
      <c r="Q4522" s="16" t="n">
        <f aca="false">IF(ISNUMBER(F4522),F4522,VALUE(SUBSTITUTE(SUBSTITUTE(F4522,"₹",""),",","")))</f>
        <v>468</v>
      </c>
      <c r="R4522" s="16" t="n">
        <f aca="false">IF(E4522=99,1,E4522)</f>
        <v>1</v>
      </c>
      <c r="S4522" s="16" t="n">
        <f aca="false">IF(G4522="",0,G4522)</f>
        <v>0.1</v>
      </c>
      <c r="T4522" s="16" t="str">
        <f aca="false">IF(I4522="","Unknown",IF(I4522="upi","UPI",I4522))</f>
        <v>UPI</v>
      </c>
      <c r="U4522" s="16" t="str">
        <f aca="false">IF(L4522="Yes","Y",IF(L4522="No","N",L4522))</f>
        <v>N</v>
      </c>
      <c r="V4522" s="19" t="n">
        <f aca="false">ROUND(R4522*Q4522*(1-S4522),2)</f>
        <v>421.2</v>
      </c>
      <c r="W4522" s="16" t="str">
        <f aca="false">_xlfn.XLOOKUP(D4522,products!$A$2:$A$61,products!$C$2:$C$61,"Not found")</f>
        <v>Books</v>
      </c>
    </row>
    <row r="4523" customFormat="false" ht="15" hidden="false" customHeight="false" outlineLevel="0" collapsed="false">
      <c r="A4523" s="16" t="s">
        <v>5943</v>
      </c>
      <c r="B4523" s="16" t="s">
        <v>5930</v>
      </c>
      <c r="C4523" s="16" t="s">
        <v>531</v>
      </c>
      <c r="D4523" s="16" t="s">
        <v>51</v>
      </c>
      <c r="E4523" s="16" t="n">
        <v>2</v>
      </c>
      <c r="F4523" s="16" t="n">
        <v>2203</v>
      </c>
      <c r="G4523" s="16" t="n">
        <v>0.05</v>
      </c>
      <c r="H4523" s="16" t="s">
        <v>46</v>
      </c>
      <c r="I4523" s="16" t="s">
        <v>71</v>
      </c>
      <c r="J4523" s="16" t="n">
        <v>3</v>
      </c>
      <c r="K4523" s="16" t="n">
        <v>4</v>
      </c>
      <c r="L4523" s="16" t="s">
        <v>41</v>
      </c>
      <c r="M4523" s="18" t="n">
        <f aca="false">IF(ISNUMBER(B4523),B4523,IF(MID(B4523,3,1)="-",DATE(VALUE(RIGHT(B4523,4)),VALUE(MID(B4523,4,2)),VALUE(LEFT(B4523,2))),DATE(VALUE(LEFT(B4523,4)),VALUE(MID(B4523,6,2)),VALUE(RIGHT(B4523,2)))))</f>
        <v>45994</v>
      </c>
      <c r="N4523" s="16" t="n">
        <f aca="false">MONTH(M4523)</f>
        <v>12</v>
      </c>
      <c r="O4523" s="16" t="str">
        <f aca="false">PROPER(TRIM(H4523))</f>
        <v>Chennai</v>
      </c>
      <c r="P4523" s="16" t="str">
        <f aca="false">IFERROR(VLOOKUP(O4523,city_map!$A$2:$B$6,2,FALSE()),O4523)</f>
        <v>Chennai</v>
      </c>
      <c r="Q4523" s="16" t="n">
        <f aca="false">IF(ISNUMBER(F4523),F4523,VALUE(SUBSTITUTE(SUBSTITUTE(F4523,"₹",""),",","")))</f>
        <v>2203</v>
      </c>
      <c r="R4523" s="16" t="n">
        <f aca="false">IF(E4523=99,1,E4523)</f>
        <v>2</v>
      </c>
      <c r="S4523" s="16" t="n">
        <f aca="false">IF(G4523="",0,G4523)</f>
        <v>0.05</v>
      </c>
      <c r="T4523" s="16" t="str">
        <f aca="false">IF(I4523="","Unknown",IF(I4523="upi","UPI",I4523))</f>
        <v>Credit Card</v>
      </c>
      <c r="U4523" s="16" t="str">
        <f aca="false">IF(L4523="Yes","Y",IF(L4523="No","N",L4523))</f>
        <v>N</v>
      </c>
      <c r="V4523" s="19" t="n">
        <f aca="false">ROUND(R4523*Q4523*(1-S4523),2)</f>
        <v>4185.7</v>
      </c>
      <c r="W4523" s="16" t="str">
        <f aca="false">_xlfn.XLOOKUP(D4523,products!$A$2:$A$61,products!$C$2:$C$61,"Not found")</f>
        <v>Fashion</v>
      </c>
    </row>
    <row r="4524" customFormat="false" ht="15" hidden="false" customHeight="false" outlineLevel="0" collapsed="false">
      <c r="A4524" s="16" t="s">
        <v>5944</v>
      </c>
      <c r="B4524" s="16" t="s">
        <v>5930</v>
      </c>
      <c r="C4524" s="16" t="s">
        <v>235</v>
      </c>
      <c r="D4524" s="16" t="s">
        <v>219</v>
      </c>
      <c r="E4524" s="16" t="n">
        <v>1</v>
      </c>
      <c r="F4524" s="16" t="n">
        <v>1340</v>
      </c>
      <c r="G4524" s="16" t="n">
        <v>0.15</v>
      </c>
      <c r="H4524" s="16" t="s">
        <v>70</v>
      </c>
      <c r="I4524" s="16" t="s">
        <v>40</v>
      </c>
      <c r="J4524" s="16" t="n">
        <v>6</v>
      </c>
      <c r="K4524" s="16" t="n">
        <v>3</v>
      </c>
      <c r="L4524" s="16" t="s">
        <v>41</v>
      </c>
      <c r="M4524" s="18" t="n">
        <f aca="false">IF(ISNUMBER(B4524),B4524,IF(MID(B4524,3,1)="-",DATE(VALUE(RIGHT(B4524,4)),VALUE(MID(B4524,4,2)),VALUE(LEFT(B4524,2))),DATE(VALUE(LEFT(B4524,4)),VALUE(MID(B4524,6,2)),VALUE(RIGHT(B4524,2)))))</f>
        <v>45994</v>
      </c>
      <c r="N4524" s="16" t="n">
        <f aca="false">MONTH(M4524)</f>
        <v>12</v>
      </c>
      <c r="O4524" s="16" t="str">
        <f aca="false">PROPER(TRIM(H4524))</f>
        <v>Pune</v>
      </c>
      <c r="P4524" s="16" t="str">
        <f aca="false">IFERROR(VLOOKUP(O4524,city_map!$A$2:$B$6,2,FALSE()),O4524)</f>
        <v>Pune</v>
      </c>
      <c r="Q4524" s="16" t="n">
        <f aca="false">IF(ISNUMBER(F4524),F4524,VALUE(SUBSTITUTE(SUBSTITUTE(F4524,"₹",""),",","")))</f>
        <v>1340</v>
      </c>
      <c r="R4524" s="16" t="n">
        <f aca="false">IF(E4524=99,1,E4524)</f>
        <v>1</v>
      </c>
      <c r="S4524" s="16" t="n">
        <f aca="false">IF(G4524="",0,G4524)</f>
        <v>0.15</v>
      </c>
      <c r="T4524" s="16" t="str">
        <f aca="false">IF(I4524="","Unknown",IF(I4524="upi","UPI",I4524))</f>
        <v>COD</v>
      </c>
      <c r="U4524" s="16" t="str">
        <f aca="false">IF(L4524="Yes","Y",IF(L4524="No","N",L4524))</f>
        <v>N</v>
      </c>
      <c r="V4524" s="19" t="n">
        <f aca="false">ROUND(R4524*Q4524*(1-S4524),2)</f>
        <v>1139</v>
      </c>
      <c r="W4524" s="16" t="str">
        <f aca="false">_xlfn.XLOOKUP(D4524,products!$A$2:$A$61,products!$C$2:$C$61,"Not found")</f>
        <v>Electronics</v>
      </c>
    </row>
    <row r="4525" customFormat="false" ht="15" hidden="false" customHeight="false" outlineLevel="0" collapsed="false">
      <c r="A4525" s="16" t="s">
        <v>5945</v>
      </c>
      <c r="B4525" s="16" t="s">
        <v>5930</v>
      </c>
      <c r="C4525" s="16" t="s">
        <v>1453</v>
      </c>
      <c r="D4525" s="16" t="s">
        <v>254</v>
      </c>
      <c r="E4525" s="16" t="n">
        <v>3</v>
      </c>
      <c r="F4525" s="16" t="n">
        <v>1044</v>
      </c>
      <c r="G4525" s="16" t="n">
        <v>0.3</v>
      </c>
      <c r="H4525" s="16" t="s">
        <v>236</v>
      </c>
      <c r="I4525" s="16" t="s">
        <v>71</v>
      </c>
      <c r="J4525" s="16" t="n">
        <v>4</v>
      </c>
      <c r="K4525" s="16" t="n">
        <v>5</v>
      </c>
      <c r="L4525" s="16" t="s">
        <v>41</v>
      </c>
      <c r="M4525" s="18" t="n">
        <f aca="false">IF(ISNUMBER(B4525),B4525,IF(MID(B4525,3,1)="-",DATE(VALUE(RIGHT(B4525,4)),VALUE(MID(B4525,4,2)),VALUE(LEFT(B4525,2))),DATE(VALUE(LEFT(B4525,4)),VALUE(MID(B4525,6,2)),VALUE(RIGHT(B4525,2)))))</f>
        <v>45994</v>
      </c>
      <c r="N4525" s="16" t="n">
        <f aca="false">MONTH(M4525)</f>
        <v>12</v>
      </c>
      <c r="O4525" s="16" t="str">
        <f aca="false">PROPER(TRIM(H4525))</f>
        <v>Pune</v>
      </c>
      <c r="P4525" s="16" t="str">
        <f aca="false">IFERROR(VLOOKUP(O4525,city_map!$A$2:$B$6,2,FALSE()),O4525)</f>
        <v>Pune</v>
      </c>
      <c r="Q4525" s="16" t="n">
        <f aca="false">IF(ISNUMBER(F4525),F4525,VALUE(SUBSTITUTE(SUBSTITUTE(F4525,"₹",""),",","")))</f>
        <v>1044</v>
      </c>
      <c r="R4525" s="16" t="n">
        <f aca="false">IF(E4525=99,1,E4525)</f>
        <v>3</v>
      </c>
      <c r="S4525" s="16" t="n">
        <f aca="false">IF(G4525="",0,G4525)</f>
        <v>0.3</v>
      </c>
      <c r="T4525" s="16" t="str">
        <f aca="false">IF(I4525="","Unknown",IF(I4525="upi","UPI",I4525))</f>
        <v>Credit Card</v>
      </c>
      <c r="U4525" s="16" t="str">
        <f aca="false">IF(L4525="Yes","Y",IF(L4525="No","N",L4525))</f>
        <v>N</v>
      </c>
      <c r="V4525" s="19" t="n">
        <f aca="false">ROUND(R4525*Q4525*(1-S4525),2)</f>
        <v>2192.4</v>
      </c>
      <c r="W4525" s="16" t="str">
        <f aca="false">_xlfn.XLOOKUP(D4525,products!$A$2:$A$61,products!$C$2:$C$61,"Not found")</f>
        <v>Fashion</v>
      </c>
    </row>
    <row r="4526" customFormat="false" ht="15" hidden="false" customHeight="false" outlineLevel="0" collapsed="false">
      <c r="A4526" s="16" t="s">
        <v>5946</v>
      </c>
      <c r="B4526" s="16" t="s">
        <v>5930</v>
      </c>
      <c r="C4526" s="16" t="s">
        <v>1389</v>
      </c>
      <c r="D4526" s="16" t="s">
        <v>139</v>
      </c>
      <c r="E4526" s="16" t="n">
        <v>3</v>
      </c>
      <c r="F4526" s="16" t="n">
        <v>348</v>
      </c>
      <c r="G4526" s="16" t="n">
        <v>0.15</v>
      </c>
      <c r="H4526" s="16" t="s">
        <v>89</v>
      </c>
      <c r="I4526" s="16" t="s">
        <v>60</v>
      </c>
      <c r="J4526" s="16" t="n">
        <v>3</v>
      </c>
      <c r="K4526" s="16" t="n">
        <v>4</v>
      </c>
      <c r="L4526" s="16" t="s">
        <v>41</v>
      </c>
      <c r="M4526" s="18" t="n">
        <f aca="false">IF(ISNUMBER(B4526),B4526,IF(MID(B4526,3,1)="-",DATE(VALUE(RIGHT(B4526,4)),VALUE(MID(B4526,4,2)),VALUE(LEFT(B4526,2))),DATE(VALUE(LEFT(B4526,4)),VALUE(MID(B4526,6,2)),VALUE(RIGHT(B4526,2)))))</f>
        <v>45994</v>
      </c>
      <c r="N4526" s="16" t="n">
        <f aca="false">MONTH(M4526)</f>
        <v>12</v>
      </c>
      <c r="O4526" s="16" t="str">
        <f aca="false">PROPER(TRIM(H4526))</f>
        <v>Ahmedabad</v>
      </c>
      <c r="P4526" s="16" t="str">
        <f aca="false">IFERROR(VLOOKUP(O4526,city_map!$A$2:$B$6,2,FALSE()),O4526)</f>
        <v>Ahmedabad</v>
      </c>
      <c r="Q4526" s="16" t="n">
        <f aca="false">IF(ISNUMBER(F4526),F4526,VALUE(SUBSTITUTE(SUBSTITUTE(F4526,"₹",""),",","")))</f>
        <v>348</v>
      </c>
      <c r="R4526" s="16" t="n">
        <f aca="false">IF(E4526=99,1,E4526)</f>
        <v>3</v>
      </c>
      <c r="S4526" s="16" t="n">
        <f aca="false">IF(G4526="",0,G4526)</f>
        <v>0.15</v>
      </c>
      <c r="T4526" s="16" t="str">
        <f aca="false">IF(I4526="","Unknown",IF(I4526="upi","UPI",I4526))</f>
        <v>UPI</v>
      </c>
      <c r="U4526" s="16" t="str">
        <f aca="false">IF(L4526="Yes","Y",IF(L4526="No","N",L4526))</f>
        <v>N</v>
      </c>
      <c r="V4526" s="19" t="n">
        <f aca="false">ROUND(R4526*Q4526*(1-S4526),2)</f>
        <v>887.4</v>
      </c>
      <c r="W4526" s="16" t="str">
        <f aca="false">_xlfn.XLOOKUP(D4526,products!$A$2:$A$61,products!$C$2:$C$61,"Not found")</f>
        <v>Beauty</v>
      </c>
    </row>
    <row r="4527" customFormat="false" ht="15" hidden="false" customHeight="false" outlineLevel="0" collapsed="false">
      <c r="A4527" s="16" t="s">
        <v>5947</v>
      </c>
      <c r="B4527" s="16" t="s">
        <v>5930</v>
      </c>
      <c r="C4527" s="16" t="s">
        <v>4775</v>
      </c>
      <c r="D4527" s="16" t="s">
        <v>165</v>
      </c>
      <c r="E4527" s="16" t="n">
        <v>1</v>
      </c>
      <c r="F4527" s="16" t="n">
        <v>908</v>
      </c>
      <c r="G4527" s="16" t="n">
        <v>0.15</v>
      </c>
      <c r="H4527" s="16" t="s">
        <v>130</v>
      </c>
      <c r="I4527" s="16" t="s">
        <v>40</v>
      </c>
      <c r="J4527" s="16" t="n">
        <v>4</v>
      </c>
      <c r="K4527" s="16" t="n">
        <v>4</v>
      </c>
      <c r="L4527" s="16" t="s">
        <v>41</v>
      </c>
      <c r="M4527" s="18" t="n">
        <f aca="false">IF(ISNUMBER(B4527),B4527,IF(MID(B4527,3,1)="-",DATE(VALUE(RIGHT(B4527,4)),VALUE(MID(B4527,4,2)),VALUE(LEFT(B4527,2))),DATE(VALUE(LEFT(B4527,4)),VALUE(MID(B4527,6,2)),VALUE(RIGHT(B4527,2)))))</f>
        <v>45994</v>
      </c>
      <c r="N4527" s="16" t="n">
        <f aca="false">MONTH(M4527)</f>
        <v>12</v>
      </c>
      <c r="O4527" s="16" t="str">
        <f aca="false">PROPER(TRIM(H4527))</f>
        <v>Bengaluru</v>
      </c>
      <c r="P4527" s="16" t="str">
        <f aca="false">IFERROR(VLOOKUP(O4527,city_map!$A$2:$B$6,2,FALSE()),O4527)</f>
        <v>Bengaluru</v>
      </c>
      <c r="Q4527" s="16" t="n">
        <f aca="false">IF(ISNUMBER(F4527),F4527,VALUE(SUBSTITUTE(SUBSTITUTE(F4527,"₹",""),",","")))</f>
        <v>908</v>
      </c>
      <c r="R4527" s="16" t="n">
        <f aca="false">IF(E4527=99,1,E4527)</f>
        <v>1</v>
      </c>
      <c r="S4527" s="16" t="n">
        <f aca="false">IF(G4527="",0,G4527)</f>
        <v>0.15</v>
      </c>
      <c r="T4527" s="16" t="str">
        <f aca="false">IF(I4527="","Unknown",IF(I4527="upi","UPI",I4527))</f>
        <v>COD</v>
      </c>
      <c r="U4527" s="16" t="str">
        <f aca="false">IF(L4527="Yes","Y",IF(L4527="No","N",L4527))</f>
        <v>N</v>
      </c>
      <c r="V4527" s="19" t="n">
        <f aca="false">ROUND(R4527*Q4527*(1-S4527),2)</f>
        <v>771.8</v>
      </c>
      <c r="W4527" s="16" t="str">
        <f aca="false">_xlfn.XLOOKUP(D4527,products!$A$2:$A$61,products!$C$2:$C$61,"Not found")</f>
        <v>Electronics</v>
      </c>
    </row>
    <row r="4528" customFormat="false" ht="15" hidden="false" customHeight="false" outlineLevel="0" collapsed="false">
      <c r="A4528" s="16" t="s">
        <v>5948</v>
      </c>
      <c r="B4528" s="16" t="s">
        <v>5930</v>
      </c>
      <c r="C4528" s="16" t="s">
        <v>62</v>
      </c>
      <c r="D4528" s="16" t="s">
        <v>225</v>
      </c>
      <c r="E4528" s="16" t="n">
        <v>1</v>
      </c>
      <c r="F4528" s="16" t="n">
        <v>381</v>
      </c>
      <c r="G4528" s="16" t="n">
        <v>0.3</v>
      </c>
      <c r="H4528" s="16" t="s">
        <v>130</v>
      </c>
      <c r="I4528" s="16" t="s">
        <v>60</v>
      </c>
      <c r="J4528" s="16" t="n">
        <v>4</v>
      </c>
      <c r="K4528" s="16" t="n">
        <v>5</v>
      </c>
      <c r="L4528" s="16" t="s">
        <v>41</v>
      </c>
      <c r="M4528" s="18" t="n">
        <f aca="false">IF(ISNUMBER(B4528),B4528,IF(MID(B4528,3,1)="-",DATE(VALUE(RIGHT(B4528,4)),VALUE(MID(B4528,4,2)),VALUE(LEFT(B4528,2))),DATE(VALUE(LEFT(B4528,4)),VALUE(MID(B4528,6,2)),VALUE(RIGHT(B4528,2)))))</f>
        <v>45994</v>
      </c>
      <c r="N4528" s="16" t="n">
        <f aca="false">MONTH(M4528)</f>
        <v>12</v>
      </c>
      <c r="O4528" s="16" t="str">
        <f aca="false">PROPER(TRIM(H4528))</f>
        <v>Bengaluru</v>
      </c>
      <c r="P4528" s="16" t="str">
        <f aca="false">IFERROR(VLOOKUP(O4528,city_map!$A$2:$B$6,2,FALSE()),O4528)</f>
        <v>Bengaluru</v>
      </c>
      <c r="Q4528" s="16" t="n">
        <f aca="false">IF(ISNUMBER(F4528),F4528,VALUE(SUBSTITUTE(SUBSTITUTE(F4528,"₹",""),",","")))</f>
        <v>381</v>
      </c>
      <c r="R4528" s="16" t="n">
        <f aca="false">IF(E4528=99,1,E4528)</f>
        <v>1</v>
      </c>
      <c r="S4528" s="16" t="n">
        <f aca="false">IF(G4528="",0,G4528)</f>
        <v>0.3</v>
      </c>
      <c r="T4528" s="16" t="str">
        <f aca="false">IF(I4528="","Unknown",IF(I4528="upi","UPI",I4528))</f>
        <v>UPI</v>
      </c>
      <c r="U4528" s="16" t="str">
        <f aca="false">IF(L4528="Yes","Y",IF(L4528="No","N",L4528))</f>
        <v>N</v>
      </c>
      <c r="V4528" s="19" t="n">
        <f aca="false">ROUND(R4528*Q4528*(1-S4528),2)</f>
        <v>266.7</v>
      </c>
      <c r="W4528" s="16" t="str">
        <f aca="false">_xlfn.XLOOKUP(D4528,products!$A$2:$A$61,products!$C$2:$C$61,"Not found")</f>
        <v>Books</v>
      </c>
    </row>
    <row r="4529" customFormat="false" ht="15" hidden="false" customHeight="false" outlineLevel="0" collapsed="false">
      <c r="A4529" s="16" t="s">
        <v>5949</v>
      </c>
      <c r="B4529" s="16" t="s">
        <v>5930</v>
      </c>
      <c r="C4529" s="16" t="s">
        <v>293</v>
      </c>
      <c r="D4529" s="16" t="s">
        <v>203</v>
      </c>
      <c r="E4529" s="16" t="n">
        <v>1</v>
      </c>
      <c r="F4529" s="16" t="n">
        <v>2441</v>
      </c>
      <c r="G4529" s="16" t="n">
        <v>0.3</v>
      </c>
      <c r="H4529" s="16" t="s">
        <v>67</v>
      </c>
      <c r="I4529" s="16" t="s">
        <v>60</v>
      </c>
      <c r="J4529" s="16" t="n">
        <v>3</v>
      </c>
      <c r="K4529" s="16" t="n">
        <v>5</v>
      </c>
      <c r="L4529" s="16" t="s">
        <v>41</v>
      </c>
      <c r="M4529" s="18" t="n">
        <f aca="false">IF(ISNUMBER(B4529),B4529,IF(MID(B4529,3,1)="-",DATE(VALUE(RIGHT(B4529,4)),VALUE(MID(B4529,4,2)),VALUE(LEFT(B4529,2))),DATE(VALUE(LEFT(B4529,4)),VALUE(MID(B4529,6,2)),VALUE(RIGHT(B4529,2)))))</f>
        <v>45994</v>
      </c>
      <c r="N4529" s="16" t="n">
        <f aca="false">MONTH(M4529)</f>
        <v>12</v>
      </c>
      <c r="O4529" s="16" t="str">
        <f aca="false">PROPER(TRIM(H4529))</f>
        <v>Kolkata</v>
      </c>
      <c r="P4529" s="16" t="str">
        <f aca="false">IFERROR(VLOOKUP(O4529,city_map!$A$2:$B$6,2,FALSE()),O4529)</f>
        <v>Kolkata</v>
      </c>
      <c r="Q4529" s="16" t="n">
        <f aca="false">IF(ISNUMBER(F4529),F4529,VALUE(SUBSTITUTE(SUBSTITUTE(F4529,"₹",""),",","")))</f>
        <v>2441</v>
      </c>
      <c r="R4529" s="16" t="n">
        <f aca="false">IF(E4529=99,1,E4529)</f>
        <v>1</v>
      </c>
      <c r="S4529" s="16" t="n">
        <f aca="false">IF(G4529="",0,G4529)</f>
        <v>0.3</v>
      </c>
      <c r="T4529" s="16" t="str">
        <f aca="false">IF(I4529="","Unknown",IF(I4529="upi","UPI",I4529))</f>
        <v>UPI</v>
      </c>
      <c r="U4529" s="16" t="str">
        <f aca="false">IF(L4529="Yes","Y",IF(L4529="No","N",L4529))</f>
        <v>N</v>
      </c>
      <c r="V4529" s="19" t="n">
        <f aca="false">ROUND(R4529*Q4529*(1-S4529),2)</f>
        <v>1708.7</v>
      </c>
      <c r="W4529" s="16" t="str">
        <f aca="false">_xlfn.XLOOKUP(D4529,products!$A$2:$A$61,products!$C$2:$C$61,"Not found")</f>
        <v>Fashion</v>
      </c>
    </row>
    <row r="4530" customFormat="false" ht="15" hidden="false" customHeight="false" outlineLevel="0" collapsed="false">
      <c r="A4530" s="16" t="s">
        <v>5950</v>
      </c>
      <c r="B4530" s="16" t="s">
        <v>5930</v>
      </c>
      <c r="C4530" s="16" t="s">
        <v>3077</v>
      </c>
      <c r="D4530" s="16" t="s">
        <v>55</v>
      </c>
      <c r="E4530" s="16" t="n">
        <v>1</v>
      </c>
      <c r="F4530" s="16" t="n">
        <v>2043</v>
      </c>
      <c r="G4530" s="16" t="n">
        <v>0.05</v>
      </c>
      <c r="H4530" s="16" t="s">
        <v>112</v>
      </c>
      <c r="I4530" s="16" t="s">
        <v>40</v>
      </c>
      <c r="J4530" s="16" t="n">
        <v>5</v>
      </c>
      <c r="K4530" s="16" t="n">
        <v>4</v>
      </c>
      <c r="L4530" s="16" t="s">
        <v>174</v>
      </c>
      <c r="M4530" s="18" t="n">
        <f aca="false">IF(ISNUMBER(B4530),B4530,IF(MID(B4530,3,1)="-",DATE(VALUE(RIGHT(B4530,4)),VALUE(MID(B4530,4,2)),VALUE(LEFT(B4530,2))),DATE(VALUE(LEFT(B4530,4)),VALUE(MID(B4530,6,2)),VALUE(RIGHT(B4530,2)))))</f>
        <v>45994</v>
      </c>
      <c r="N4530" s="16" t="n">
        <f aca="false">MONTH(M4530)</f>
        <v>12</v>
      </c>
      <c r="O4530" s="16" t="str">
        <f aca="false">PROPER(TRIM(H4530))</f>
        <v>Mumbai</v>
      </c>
      <c r="P4530" s="16" t="str">
        <f aca="false">IFERROR(VLOOKUP(O4530,city_map!$A$2:$B$6,2,FALSE()),O4530)</f>
        <v>Mumbai</v>
      </c>
      <c r="Q4530" s="16" t="n">
        <f aca="false">IF(ISNUMBER(F4530),F4530,VALUE(SUBSTITUTE(SUBSTITUTE(F4530,"₹",""),",","")))</f>
        <v>2043</v>
      </c>
      <c r="R4530" s="16" t="n">
        <f aca="false">IF(E4530=99,1,E4530)</f>
        <v>1</v>
      </c>
      <c r="S4530" s="16" t="n">
        <f aca="false">IF(G4530="",0,G4530)</f>
        <v>0.05</v>
      </c>
      <c r="T4530" s="16" t="str">
        <f aca="false">IF(I4530="","Unknown",IF(I4530="upi","UPI",I4530))</f>
        <v>COD</v>
      </c>
      <c r="U4530" s="16" t="str">
        <f aca="false">IF(L4530="Yes","Y",IF(L4530="No","N",L4530))</f>
        <v>N</v>
      </c>
      <c r="V4530" s="19" t="n">
        <f aca="false">ROUND(R4530*Q4530*(1-S4530),2)</f>
        <v>1940.85</v>
      </c>
      <c r="W4530" s="16" t="str">
        <f aca="false">_xlfn.XLOOKUP(D4530,products!$A$2:$A$61,products!$C$2:$C$61,"Not found")</f>
        <v>Home</v>
      </c>
    </row>
    <row r="4531" customFormat="false" ht="15" hidden="false" customHeight="false" outlineLevel="0" collapsed="false">
      <c r="A4531" s="16" t="s">
        <v>5951</v>
      </c>
      <c r="B4531" s="16" t="s">
        <v>5930</v>
      </c>
      <c r="C4531" s="16" t="s">
        <v>4775</v>
      </c>
      <c r="D4531" s="16" t="s">
        <v>721</v>
      </c>
      <c r="E4531" s="16" t="n">
        <v>3</v>
      </c>
      <c r="F4531" s="16" t="n">
        <v>518</v>
      </c>
      <c r="G4531" s="16" t="n">
        <v>0.05</v>
      </c>
      <c r="H4531" s="16" t="s">
        <v>130</v>
      </c>
      <c r="I4531" s="16" t="s">
        <v>71</v>
      </c>
      <c r="J4531" s="16" t="n">
        <v>4</v>
      </c>
      <c r="K4531" s="16" t="n">
        <v>4</v>
      </c>
      <c r="L4531" s="16" t="s">
        <v>41</v>
      </c>
      <c r="M4531" s="18" t="n">
        <f aca="false">IF(ISNUMBER(B4531),B4531,IF(MID(B4531,3,1)="-",DATE(VALUE(RIGHT(B4531,4)),VALUE(MID(B4531,4,2)),VALUE(LEFT(B4531,2))),DATE(VALUE(LEFT(B4531,4)),VALUE(MID(B4531,6,2)),VALUE(RIGHT(B4531,2)))))</f>
        <v>45994</v>
      </c>
      <c r="N4531" s="16" t="n">
        <f aca="false">MONTH(M4531)</f>
        <v>12</v>
      </c>
      <c r="O4531" s="16" t="str">
        <f aca="false">PROPER(TRIM(H4531))</f>
        <v>Bengaluru</v>
      </c>
      <c r="P4531" s="16" t="str">
        <f aca="false">IFERROR(VLOOKUP(O4531,city_map!$A$2:$B$6,2,FALSE()),O4531)</f>
        <v>Bengaluru</v>
      </c>
      <c r="Q4531" s="16" t="n">
        <f aca="false">IF(ISNUMBER(F4531),F4531,VALUE(SUBSTITUTE(SUBSTITUTE(F4531,"₹",""),",","")))</f>
        <v>518</v>
      </c>
      <c r="R4531" s="16" t="n">
        <f aca="false">IF(E4531=99,1,E4531)</f>
        <v>3</v>
      </c>
      <c r="S4531" s="16" t="n">
        <f aca="false">IF(G4531="",0,G4531)</f>
        <v>0.05</v>
      </c>
      <c r="T4531" s="16" t="str">
        <f aca="false">IF(I4531="","Unknown",IF(I4531="upi","UPI",I4531))</f>
        <v>Credit Card</v>
      </c>
      <c r="U4531" s="16" t="str">
        <f aca="false">IF(L4531="Yes","Y",IF(L4531="No","N",L4531))</f>
        <v>N</v>
      </c>
      <c r="V4531" s="19" t="n">
        <f aca="false">ROUND(R4531*Q4531*(1-S4531),2)</f>
        <v>1476.3</v>
      </c>
      <c r="W4531" s="16" t="str">
        <f aca="false">_xlfn.XLOOKUP(D4531,products!$A$2:$A$61,products!$C$2:$C$61,"Not found")</f>
        <v>Beauty</v>
      </c>
    </row>
    <row r="4532" customFormat="false" ht="15" hidden="false" customHeight="false" outlineLevel="0" collapsed="false">
      <c r="A4532" s="16" t="s">
        <v>5952</v>
      </c>
      <c r="B4532" s="16" t="s">
        <v>5930</v>
      </c>
      <c r="C4532" s="16" t="s">
        <v>1857</v>
      </c>
      <c r="D4532" s="16" t="s">
        <v>262</v>
      </c>
      <c r="E4532" s="16" t="n">
        <v>1</v>
      </c>
      <c r="F4532" s="16" t="n">
        <v>770</v>
      </c>
      <c r="G4532" s="16" t="n">
        <v>0.1</v>
      </c>
      <c r="H4532" s="16" t="s">
        <v>39</v>
      </c>
      <c r="I4532" s="16" t="s">
        <v>71</v>
      </c>
      <c r="J4532" s="16" t="n">
        <v>3</v>
      </c>
      <c r="K4532" s="16" t="n">
        <v>4</v>
      </c>
      <c r="L4532" s="16" t="s">
        <v>57</v>
      </c>
      <c r="M4532" s="18" t="n">
        <f aca="false">IF(ISNUMBER(B4532),B4532,IF(MID(B4532,3,1)="-",DATE(VALUE(RIGHT(B4532,4)),VALUE(MID(B4532,4,2)),VALUE(LEFT(B4532,2))),DATE(VALUE(LEFT(B4532,4)),VALUE(MID(B4532,6,2)),VALUE(RIGHT(B4532,2)))))</f>
        <v>45994</v>
      </c>
      <c r="N4532" s="16" t="n">
        <f aca="false">MONTH(M4532)</f>
        <v>12</v>
      </c>
      <c r="O4532" s="16" t="str">
        <f aca="false">PROPER(TRIM(H4532))</f>
        <v>Delhi</v>
      </c>
      <c r="P4532" s="16" t="str">
        <f aca="false">IFERROR(VLOOKUP(O4532,city_map!$A$2:$B$6,2,FALSE()),O4532)</f>
        <v>Delhi</v>
      </c>
      <c r="Q4532" s="16" t="n">
        <f aca="false">IF(ISNUMBER(F4532),F4532,VALUE(SUBSTITUTE(SUBSTITUTE(F4532,"₹",""),",","")))</f>
        <v>770</v>
      </c>
      <c r="R4532" s="16" t="n">
        <f aca="false">IF(E4532=99,1,E4532)</f>
        <v>1</v>
      </c>
      <c r="S4532" s="16" t="n">
        <f aca="false">IF(G4532="",0,G4532)</f>
        <v>0.1</v>
      </c>
      <c r="T4532" s="16" t="str">
        <f aca="false">IF(I4532="","Unknown",IF(I4532="upi","UPI",I4532))</f>
        <v>Credit Card</v>
      </c>
      <c r="U4532" s="16" t="str">
        <f aca="false">IF(L4532="Yes","Y",IF(L4532="No","N",L4532))</f>
        <v>Y</v>
      </c>
      <c r="V4532" s="19" t="n">
        <f aca="false">ROUND(R4532*Q4532*(1-S4532),2)</f>
        <v>693</v>
      </c>
      <c r="W4532" s="16" t="str">
        <f aca="false">_xlfn.XLOOKUP(D4532,products!$A$2:$A$61,products!$C$2:$C$61,"Not found")</f>
        <v>Home</v>
      </c>
    </row>
    <row r="4533" customFormat="false" ht="15" hidden="false" customHeight="false" outlineLevel="0" collapsed="false">
      <c r="A4533" s="16" t="s">
        <v>5953</v>
      </c>
      <c r="B4533" s="16" t="s">
        <v>5954</v>
      </c>
      <c r="C4533" s="16" t="s">
        <v>314</v>
      </c>
      <c r="D4533" s="16" t="s">
        <v>393</v>
      </c>
      <c r="E4533" s="16" t="n">
        <v>3</v>
      </c>
      <c r="F4533" s="16" t="n">
        <v>493</v>
      </c>
      <c r="G4533" s="16" t="n">
        <v>0.1</v>
      </c>
      <c r="H4533" s="16" t="s">
        <v>112</v>
      </c>
      <c r="I4533" s="16" t="s">
        <v>60</v>
      </c>
      <c r="J4533" s="16" t="n">
        <v>5</v>
      </c>
      <c r="K4533" s="16" t="n">
        <v>5</v>
      </c>
      <c r="L4533" s="16" t="s">
        <v>41</v>
      </c>
      <c r="M4533" s="18" t="n">
        <f aca="false">IF(ISNUMBER(B4533),B4533,IF(MID(B4533,3,1)="-",DATE(VALUE(RIGHT(B4533,4)),VALUE(MID(B4533,4,2)),VALUE(LEFT(B4533,2))),DATE(VALUE(LEFT(B4533,4)),VALUE(MID(B4533,6,2)),VALUE(RIGHT(B4533,2)))))</f>
        <v>45995</v>
      </c>
      <c r="N4533" s="16" t="n">
        <f aca="false">MONTH(M4533)</f>
        <v>12</v>
      </c>
      <c r="O4533" s="16" t="str">
        <f aca="false">PROPER(TRIM(H4533))</f>
        <v>Mumbai</v>
      </c>
      <c r="P4533" s="16" t="str">
        <f aca="false">IFERROR(VLOOKUP(O4533,city_map!$A$2:$B$6,2,FALSE()),O4533)</f>
        <v>Mumbai</v>
      </c>
      <c r="Q4533" s="16" t="n">
        <f aca="false">IF(ISNUMBER(F4533),F4533,VALUE(SUBSTITUTE(SUBSTITUTE(F4533,"₹",""),",","")))</f>
        <v>493</v>
      </c>
      <c r="R4533" s="16" t="n">
        <f aca="false">IF(E4533=99,1,E4533)</f>
        <v>3</v>
      </c>
      <c r="S4533" s="16" t="n">
        <f aca="false">IF(G4533="",0,G4533)</f>
        <v>0.1</v>
      </c>
      <c r="T4533" s="16" t="str">
        <f aca="false">IF(I4533="","Unknown",IF(I4533="upi","UPI",I4533))</f>
        <v>UPI</v>
      </c>
      <c r="U4533" s="16" t="str">
        <f aca="false">IF(L4533="Yes","Y",IF(L4533="No","N",L4533))</f>
        <v>N</v>
      </c>
      <c r="V4533" s="19" t="n">
        <f aca="false">ROUND(R4533*Q4533*(1-S4533),2)</f>
        <v>1331.1</v>
      </c>
      <c r="W4533" s="16" t="str">
        <f aca="false">_xlfn.XLOOKUP(D4533,products!$A$2:$A$61,products!$C$2:$C$61,"Not found")</f>
        <v>Fashion</v>
      </c>
    </row>
    <row r="4534" customFormat="false" ht="15" hidden="false" customHeight="false" outlineLevel="0" collapsed="false">
      <c r="A4534" s="16" t="s">
        <v>5955</v>
      </c>
      <c r="B4534" s="16" t="s">
        <v>5954</v>
      </c>
      <c r="C4534" s="16" t="s">
        <v>1584</v>
      </c>
      <c r="D4534" s="16" t="s">
        <v>225</v>
      </c>
      <c r="E4534" s="16" t="n">
        <v>1</v>
      </c>
      <c r="F4534" s="16" t="n">
        <v>380</v>
      </c>
      <c r="G4534" s="16" t="n">
        <v>0.1</v>
      </c>
      <c r="H4534" s="16" t="s">
        <v>39</v>
      </c>
      <c r="I4534" s="16" t="s">
        <v>40</v>
      </c>
      <c r="J4534" s="16" t="n">
        <v>4</v>
      </c>
      <c r="K4534" s="16" t="n">
        <v>4</v>
      </c>
      <c r="L4534" s="16" t="s">
        <v>41</v>
      </c>
      <c r="M4534" s="18" t="n">
        <f aca="false">IF(ISNUMBER(B4534),B4534,IF(MID(B4534,3,1)="-",DATE(VALUE(RIGHT(B4534,4)),VALUE(MID(B4534,4,2)),VALUE(LEFT(B4534,2))),DATE(VALUE(LEFT(B4534,4)),VALUE(MID(B4534,6,2)),VALUE(RIGHT(B4534,2)))))</f>
        <v>45995</v>
      </c>
      <c r="N4534" s="16" t="n">
        <f aca="false">MONTH(M4534)</f>
        <v>12</v>
      </c>
      <c r="O4534" s="16" t="str">
        <f aca="false">PROPER(TRIM(H4534))</f>
        <v>Delhi</v>
      </c>
      <c r="P4534" s="16" t="str">
        <f aca="false">IFERROR(VLOOKUP(O4534,city_map!$A$2:$B$6,2,FALSE()),O4534)</f>
        <v>Delhi</v>
      </c>
      <c r="Q4534" s="16" t="n">
        <f aca="false">IF(ISNUMBER(F4534),F4534,VALUE(SUBSTITUTE(SUBSTITUTE(F4534,"₹",""),",","")))</f>
        <v>380</v>
      </c>
      <c r="R4534" s="16" t="n">
        <f aca="false">IF(E4534=99,1,E4534)</f>
        <v>1</v>
      </c>
      <c r="S4534" s="16" t="n">
        <f aca="false">IF(G4534="",0,G4534)</f>
        <v>0.1</v>
      </c>
      <c r="T4534" s="16" t="str">
        <f aca="false">IF(I4534="","Unknown",IF(I4534="upi","UPI",I4534))</f>
        <v>COD</v>
      </c>
      <c r="U4534" s="16" t="str">
        <f aca="false">IF(L4534="Yes","Y",IF(L4534="No","N",L4534))</f>
        <v>N</v>
      </c>
      <c r="V4534" s="19" t="n">
        <f aca="false">ROUND(R4534*Q4534*(1-S4534),2)</f>
        <v>342</v>
      </c>
      <c r="W4534" s="16" t="str">
        <f aca="false">_xlfn.XLOOKUP(D4534,products!$A$2:$A$61,products!$C$2:$C$61,"Not found")</f>
        <v>Books</v>
      </c>
    </row>
    <row r="4535" customFormat="false" ht="15" hidden="false" customHeight="false" outlineLevel="0" collapsed="false">
      <c r="A4535" s="16" t="s">
        <v>5956</v>
      </c>
      <c r="B4535" s="16" t="s">
        <v>5954</v>
      </c>
      <c r="C4535" s="16" t="s">
        <v>343</v>
      </c>
      <c r="D4535" s="16" t="s">
        <v>165</v>
      </c>
      <c r="E4535" s="16" t="n">
        <v>1</v>
      </c>
      <c r="F4535" s="16" t="n">
        <v>870</v>
      </c>
      <c r="G4535" s="16" t="n">
        <v>0</v>
      </c>
      <c r="H4535" s="16" t="s">
        <v>112</v>
      </c>
      <c r="I4535" s="16" t="s">
        <v>60</v>
      </c>
      <c r="J4535" s="16" t="n">
        <v>4</v>
      </c>
      <c r="K4535" s="16" t="n">
        <v>4</v>
      </c>
      <c r="L4535" s="16" t="s">
        <v>41</v>
      </c>
      <c r="M4535" s="18" t="n">
        <f aca="false">IF(ISNUMBER(B4535),B4535,IF(MID(B4535,3,1)="-",DATE(VALUE(RIGHT(B4535,4)),VALUE(MID(B4535,4,2)),VALUE(LEFT(B4535,2))),DATE(VALUE(LEFT(B4535,4)),VALUE(MID(B4535,6,2)),VALUE(RIGHT(B4535,2)))))</f>
        <v>45995</v>
      </c>
      <c r="N4535" s="16" t="n">
        <f aca="false">MONTH(M4535)</f>
        <v>12</v>
      </c>
      <c r="O4535" s="16" t="str">
        <f aca="false">PROPER(TRIM(H4535))</f>
        <v>Mumbai</v>
      </c>
      <c r="P4535" s="16" t="str">
        <f aca="false">IFERROR(VLOOKUP(O4535,city_map!$A$2:$B$6,2,FALSE()),O4535)</f>
        <v>Mumbai</v>
      </c>
      <c r="Q4535" s="16" t="n">
        <f aca="false">IF(ISNUMBER(F4535),F4535,VALUE(SUBSTITUTE(SUBSTITUTE(F4535,"₹",""),",","")))</f>
        <v>870</v>
      </c>
      <c r="R4535" s="16" t="n">
        <f aca="false">IF(E4535=99,1,E4535)</f>
        <v>1</v>
      </c>
      <c r="S4535" s="16" t="n">
        <f aca="false">IF(G4535="",0,G4535)</f>
        <v>0</v>
      </c>
      <c r="T4535" s="16" t="str">
        <f aca="false">IF(I4535="","Unknown",IF(I4535="upi","UPI",I4535))</f>
        <v>UPI</v>
      </c>
      <c r="U4535" s="16" t="str">
        <f aca="false">IF(L4535="Yes","Y",IF(L4535="No","N",L4535))</f>
        <v>N</v>
      </c>
      <c r="V4535" s="19" t="n">
        <f aca="false">ROUND(R4535*Q4535*(1-S4535),2)</f>
        <v>870</v>
      </c>
      <c r="W4535" s="16" t="str">
        <f aca="false">_xlfn.XLOOKUP(D4535,products!$A$2:$A$61,products!$C$2:$C$61,"Not found")</f>
        <v>Electronics</v>
      </c>
    </row>
    <row r="4536" customFormat="false" ht="15" hidden="false" customHeight="false" outlineLevel="0" collapsed="false">
      <c r="A4536" s="16" t="s">
        <v>5957</v>
      </c>
      <c r="B4536" s="16" t="s">
        <v>5954</v>
      </c>
      <c r="C4536" s="16" t="s">
        <v>1276</v>
      </c>
      <c r="D4536" s="16" t="s">
        <v>451</v>
      </c>
      <c r="E4536" s="16" t="n">
        <v>2</v>
      </c>
      <c r="F4536" s="16" t="n">
        <v>1290</v>
      </c>
      <c r="G4536" s="16" t="n">
        <v>0.05</v>
      </c>
      <c r="H4536" s="16" t="s">
        <v>56</v>
      </c>
      <c r="I4536" s="16" t="s">
        <v>60</v>
      </c>
      <c r="J4536" s="16" t="n">
        <v>10</v>
      </c>
      <c r="K4536" s="16" t="n">
        <v>3</v>
      </c>
      <c r="L4536" s="16" t="s">
        <v>41</v>
      </c>
      <c r="M4536" s="18" t="n">
        <f aca="false">IF(ISNUMBER(B4536),B4536,IF(MID(B4536,3,1)="-",DATE(VALUE(RIGHT(B4536,4)),VALUE(MID(B4536,4,2)),VALUE(LEFT(B4536,2))),DATE(VALUE(LEFT(B4536,4)),VALUE(MID(B4536,6,2)),VALUE(RIGHT(B4536,2)))))</f>
        <v>45995</v>
      </c>
      <c r="N4536" s="16" t="n">
        <f aca="false">MONTH(M4536)</f>
        <v>12</v>
      </c>
      <c r="O4536" s="16" t="str">
        <f aca="false">PROPER(TRIM(H4536))</f>
        <v>Lucknow</v>
      </c>
      <c r="P4536" s="16" t="str">
        <f aca="false">IFERROR(VLOOKUP(O4536,city_map!$A$2:$B$6,2,FALSE()),O4536)</f>
        <v>Lucknow</v>
      </c>
      <c r="Q4536" s="16" t="n">
        <f aca="false">IF(ISNUMBER(F4536),F4536,VALUE(SUBSTITUTE(SUBSTITUTE(F4536,"₹",""),",","")))</f>
        <v>1290</v>
      </c>
      <c r="R4536" s="16" t="n">
        <f aca="false">IF(E4536=99,1,E4536)</f>
        <v>2</v>
      </c>
      <c r="S4536" s="16" t="n">
        <f aca="false">IF(G4536="",0,G4536)</f>
        <v>0.05</v>
      </c>
      <c r="T4536" s="16" t="str">
        <f aca="false">IF(I4536="","Unknown",IF(I4536="upi","UPI",I4536))</f>
        <v>UPI</v>
      </c>
      <c r="U4536" s="16" t="str">
        <f aca="false">IF(L4536="Yes","Y",IF(L4536="No","N",L4536))</f>
        <v>N</v>
      </c>
      <c r="V4536" s="19" t="n">
        <f aca="false">ROUND(R4536*Q4536*(1-S4536),2)</f>
        <v>2451</v>
      </c>
      <c r="W4536" s="16" t="str">
        <f aca="false">_xlfn.XLOOKUP(D4536,products!$A$2:$A$61,products!$C$2:$C$61,"Not found")</f>
        <v>Beauty</v>
      </c>
    </row>
    <row r="4537" customFormat="false" ht="15" hidden="false" customHeight="false" outlineLevel="0" collapsed="false">
      <c r="A4537" s="16" t="s">
        <v>5958</v>
      </c>
      <c r="B4537" s="16" t="s">
        <v>5954</v>
      </c>
      <c r="C4537" s="16" t="s">
        <v>198</v>
      </c>
      <c r="D4537" s="16" t="s">
        <v>219</v>
      </c>
      <c r="E4537" s="16" t="n">
        <v>3</v>
      </c>
      <c r="F4537" s="16" t="n">
        <v>1357</v>
      </c>
      <c r="G4537" s="16" t="n">
        <v>0.05</v>
      </c>
      <c r="H4537" s="16" t="s">
        <v>130</v>
      </c>
      <c r="I4537" s="16" t="s">
        <v>60</v>
      </c>
      <c r="J4537" s="16" t="n">
        <v>6</v>
      </c>
      <c r="K4537" s="16" t="n">
        <v>3</v>
      </c>
      <c r="L4537" s="16" t="s">
        <v>41</v>
      </c>
      <c r="M4537" s="18" t="n">
        <f aca="false">IF(ISNUMBER(B4537),B4537,IF(MID(B4537,3,1)="-",DATE(VALUE(RIGHT(B4537,4)),VALUE(MID(B4537,4,2)),VALUE(LEFT(B4537,2))),DATE(VALUE(LEFT(B4537,4)),VALUE(MID(B4537,6,2)),VALUE(RIGHT(B4537,2)))))</f>
        <v>45995</v>
      </c>
      <c r="N4537" s="16" t="n">
        <f aca="false">MONTH(M4537)</f>
        <v>12</v>
      </c>
      <c r="O4537" s="16" t="str">
        <f aca="false">PROPER(TRIM(H4537))</f>
        <v>Bengaluru</v>
      </c>
      <c r="P4537" s="16" t="str">
        <f aca="false">IFERROR(VLOOKUP(O4537,city_map!$A$2:$B$6,2,FALSE()),O4537)</f>
        <v>Bengaluru</v>
      </c>
      <c r="Q4537" s="16" t="n">
        <f aca="false">IF(ISNUMBER(F4537),F4537,VALUE(SUBSTITUTE(SUBSTITUTE(F4537,"₹",""),",","")))</f>
        <v>1357</v>
      </c>
      <c r="R4537" s="16" t="n">
        <f aca="false">IF(E4537=99,1,E4537)</f>
        <v>3</v>
      </c>
      <c r="S4537" s="16" t="n">
        <f aca="false">IF(G4537="",0,G4537)</f>
        <v>0.05</v>
      </c>
      <c r="T4537" s="16" t="str">
        <f aca="false">IF(I4537="","Unknown",IF(I4537="upi","UPI",I4537))</f>
        <v>UPI</v>
      </c>
      <c r="U4537" s="16" t="str">
        <f aca="false">IF(L4537="Yes","Y",IF(L4537="No","N",L4537))</f>
        <v>N</v>
      </c>
      <c r="V4537" s="19" t="n">
        <f aca="false">ROUND(R4537*Q4537*(1-S4537),2)</f>
        <v>3867.45</v>
      </c>
      <c r="W4537" s="16" t="str">
        <f aca="false">_xlfn.XLOOKUP(D4537,products!$A$2:$A$61,products!$C$2:$C$61,"Not found")</f>
        <v>Electronics</v>
      </c>
    </row>
    <row r="4538" customFormat="false" ht="15" hidden="false" customHeight="false" outlineLevel="0" collapsed="false">
      <c r="A4538" s="16" t="s">
        <v>5959</v>
      </c>
      <c r="B4538" s="16" t="s">
        <v>5954</v>
      </c>
      <c r="C4538" s="16" t="s">
        <v>760</v>
      </c>
      <c r="D4538" s="16" t="s">
        <v>300</v>
      </c>
      <c r="E4538" s="16" t="n">
        <v>2</v>
      </c>
      <c r="F4538" s="16" t="n">
        <v>2532</v>
      </c>
      <c r="G4538" s="16" t="n">
        <v>0.2</v>
      </c>
      <c r="H4538" s="16" t="s">
        <v>67</v>
      </c>
      <c r="I4538" s="16" t="s">
        <v>60</v>
      </c>
      <c r="J4538" s="16" t="n">
        <v>3</v>
      </c>
      <c r="K4538" s="16" t="n">
        <v>5</v>
      </c>
      <c r="L4538" s="16" t="s">
        <v>41</v>
      </c>
      <c r="M4538" s="18" t="n">
        <f aca="false">IF(ISNUMBER(B4538),B4538,IF(MID(B4538,3,1)="-",DATE(VALUE(RIGHT(B4538,4)),VALUE(MID(B4538,4,2)),VALUE(LEFT(B4538,2))),DATE(VALUE(LEFT(B4538,4)),VALUE(MID(B4538,6,2)),VALUE(RIGHT(B4538,2)))))</f>
        <v>45995</v>
      </c>
      <c r="N4538" s="16" t="n">
        <f aca="false">MONTH(M4538)</f>
        <v>12</v>
      </c>
      <c r="O4538" s="16" t="str">
        <f aca="false">PROPER(TRIM(H4538))</f>
        <v>Kolkata</v>
      </c>
      <c r="P4538" s="16" t="str">
        <f aca="false">IFERROR(VLOOKUP(O4538,city_map!$A$2:$B$6,2,FALSE()),O4538)</f>
        <v>Kolkata</v>
      </c>
      <c r="Q4538" s="16" t="n">
        <f aca="false">IF(ISNUMBER(F4538),F4538,VALUE(SUBSTITUTE(SUBSTITUTE(F4538,"₹",""),",","")))</f>
        <v>2532</v>
      </c>
      <c r="R4538" s="16" t="n">
        <f aca="false">IF(E4538=99,1,E4538)</f>
        <v>2</v>
      </c>
      <c r="S4538" s="16" t="n">
        <f aca="false">IF(G4538="",0,G4538)</f>
        <v>0.2</v>
      </c>
      <c r="T4538" s="16" t="str">
        <f aca="false">IF(I4538="","Unknown",IF(I4538="upi","UPI",I4538))</f>
        <v>UPI</v>
      </c>
      <c r="U4538" s="16" t="str">
        <f aca="false">IF(L4538="Yes","Y",IF(L4538="No","N",L4538))</f>
        <v>N</v>
      </c>
      <c r="V4538" s="19" t="n">
        <f aca="false">ROUND(R4538*Q4538*(1-S4538),2)</f>
        <v>4051.2</v>
      </c>
      <c r="W4538" s="16" t="str">
        <f aca="false">_xlfn.XLOOKUP(D4538,products!$A$2:$A$61,products!$C$2:$C$61,"Not found")</f>
        <v>Home</v>
      </c>
    </row>
    <row r="4539" customFormat="false" ht="15" hidden="false" customHeight="false" outlineLevel="0" collapsed="false">
      <c r="A4539" s="16" t="s">
        <v>5960</v>
      </c>
      <c r="B4539" s="16" t="s">
        <v>5954</v>
      </c>
      <c r="C4539" s="16" t="s">
        <v>549</v>
      </c>
      <c r="D4539" s="16" t="s">
        <v>254</v>
      </c>
      <c r="E4539" s="16" t="n">
        <v>1</v>
      </c>
      <c r="F4539" s="16" t="n">
        <v>995</v>
      </c>
      <c r="G4539" s="16" t="n">
        <v>0.1</v>
      </c>
      <c r="H4539" s="16" t="s">
        <v>39</v>
      </c>
      <c r="I4539" s="16" t="s">
        <v>71</v>
      </c>
      <c r="J4539" s="16" t="n">
        <v>4</v>
      </c>
      <c r="K4539" s="16" t="n">
        <v>4</v>
      </c>
      <c r="L4539" s="16" t="s">
        <v>41</v>
      </c>
      <c r="M4539" s="18" t="n">
        <f aca="false">IF(ISNUMBER(B4539),B4539,IF(MID(B4539,3,1)="-",DATE(VALUE(RIGHT(B4539,4)),VALUE(MID(B4539,4,2)),VALUE(LEFT(B4539,2))),DATE(VALUE(LEFT(B4539,4)),VALUE(MID(B4539,6,2)),VALUE(RIGHT(B4539,2)))))</f>
        <v>45995</v>
      </c>
      <c r="N4539" s="16" t="n">
        <f aca="false">MONTH(M4539)</f>
        <v>12</v>
      </c>
      <c r="O4539" s="16" t="str">
        <f aca="false">PROPER(TRIM(H4539))</f>
        <v>Delhi</v>
      </c>
      <c r="P4539" s="16" t="str">
        <f aca="false">IFERROR(VLOOKUP(O4539,city_map!$A$2:$B$6,2,FALSE()),O4539)</f>
        <v>Delhi</v>
      </c>
      <c r="Q4539" s="16" t="n">
        <f aca="false">IF(ISNUMBER(F4539),F4539,VALUE(SUBSTITUTE(SUBSTITUTE(F4539,"₹",""),",","")))</f>
        <v>995</v>
      </c>
      <c r="R4539" s="16" t="n">
        <f aca="false">IF(E4539=99,1,E4539)</f>
        <v>1</v>
      </c>
      <c r="S4539" s="16" t="n">
        <f aca="false">IF(G4539="",0,G4539)</f>
        <v>0.1</v>
      </c>
      <c r="T4539" s="16" t="str">
        <f aca="false">IF(I4539="","Unknown",IF(I4539="upi","UPI",I4539))</f>
        <v>Credit Card</v>
      </c>
      <c r="U4539" s="16" t="str">
        <f aca="false">IF(L4539="Yes","Y",IF(L4539="No","N",L4539))</f>
        <v>N</v>
      </c>
      <c r="V4539" s="19" t="n">
        <f aca="false">ROUND(R4539*Q4539*(1-S4539),2)</f>
        <v>895.5</v>
      </c>
      <c r="W4539" s="16" t="str">
        <f aca="false">_xlfn.XLOOKUP(D4539,products!$A$2:$A$61,products!$C$2:$C$61,"Not found")</f>
        <v>Fashion</v>
      </c>
    </row>
    <row r="4540" customFormat="false" ht="15" hidden="false" customHeight="false" outlineLevel="0" collapsed="false">
      <c r="A4540" s="16" t="s">
        <v>5961</v>
      </c>
      <c r="B4540" s="16" t="s">
        <v>5954</v>
      </c>
      <c r="C4540" s="16" t="s">
        <v>750</v>
      </c>
      <c r="D4540" s="16" t="s">
        <v>63</v>
      </c>
      <c r="E4540" s="16" t="n">
        <v>1</v>
      </c>
      <c r="F4540" s="16" t="n">
        <v>1465</v>
      </c>
      <c r="G4540" s="16" t="n">
        <v>0.1</v>
      </c>
      <c r="H4540" s="16" t="s">
        <v>112</v>
      </c>
      <c r="I4540" s="16" t="s">
        <v>71</v>
      </c>
      <c r="J4540" s="16" t="n">
        <v>2</v>
      </c>
      <c r="K4540" s="16" t="n">
        <v>4</v>
      </c>
      <c r="L4540" s="16" t="s">
        <v>41</v>
      </c>
      <c r="M4540" s="18" t="n">
        <f aca="false">IF(ISNUMBER(B4540),B4540,IF(MID(B4540,3,1)="-",DATE(VALUE(RIGHT(B4540,4)),VALUE(MID(B4540,4,2)),VALUE(LEFT(B4540,2))),DATE(VALUE(LEFT(B4540,4)),VALUE(MID(B4540,6,2)),VALUE(RIGHT(B4540,2)))))</f>
        <v>45995</v>
      </c>
      <c r="N4540" s="16" t="n">
        <f aca="false">MONTH(M4540)</f>
        <v>12</v>
      </c>
      <c r="O4540" s="16" t="str">
        <f aca="false">PROPER(TRIM(H4540))</f>
        <v>Mumbai</v>
      </c>
      <c r="P4540" s="16" t="str">
        <f aca="false">IFERROR(VLOOKUP(O4540,city_map!$A$2:$B$6,2,FALSE()),O4540)</f>
        <v>Mumbai</v>
      </c>
      <c r="Q4540" s="16" t="n">
        <f aca="false">IF(ISNUMBER(F4540),F4540,VALUE(SUBSTITUTE(SUBSTITUTE(F4540,"₹",""),",","")))</f>
        <v>1465</v>
      </c>
      <c r="R4540" s="16" t="n">
        <f aca="false">IF(E4540=99,1,E4540)</f>
        <v>1</v>
      </c>
      <c r="S4540" s="16" t="n">
        <f aca="false">IF(G4540="",0,G4540)</f>
        <v>0.1</v>
      </c>
      <c r="T4540" s="16" t="str">
        <f aca="false">IF(I4540="","Unknown",IF(I4540="upi","UPI",I4540))</f>
        <v>Credit Card</v>
      </c>
      <c r="U4540" s="16" t="str">
        <f aca="false">IF(L4540="Yes","Y",IF(L4540="No","N",L4540))</f>
        <v>N</v>
      </c>
      <c r="V4540" s="19" t="n">
        <f aca="false">ROUND(R4540*Q4540*(1-S4540),2)</f>
        <v>1318.5</v>
      </c>
      <c r="W4540" s="16" t="str">
        <f aca="false">_xlfn.XLOOKUP(D4540,products!$A$2:$A$61,products!$C$2:$C$61,"Not found")</f>
        <v>Fashion</v>
      </c>
    </row>
    <row r="4541" customFormat="false" ht="15" hidden="false" customHeight="false" outlineLevel="0" collapsed="false">
      <c r="A4541" s="16" t="s">
        <v>5962</v>
      </c>
      <c r="B4541" s="16" t="s">
        <v>5954</v>
      </c>
      <c r="C4541" s="16" t="s">
        <v>156</v>
      </c>
      <c r="D4541" s="16" t="s">
        <v>232</v>
      </c>
      <c r="E4541" s="16" t="n">
        <v>1</v>
      </c>
      <c r="F4541" s="16" t="n">
        <v>1925</v>
      </c>
      <c r="G4541" s="16" t="n">
        <v>0.05</v>
      </c>
      <c r="H4541" s="16" t="s">
        <v>112</v>
      </c>
      <c r="I4541" s="16" t="s">
        <v>71</v>
      </c>
      <c r="J4541" s="16" t="n">
        <v>2</v>
      </c>
      <c r="K4541" s="16" t="n">
        <v>4</v>
      </c>
      <c r="L4541" s="16" t="s">
        <v>41</v>
      </c>
      <c r="M4541" s="18" t="n">
        <f aca="false">IF(ISNUMBER(B4541),B4541,IF(MID(B4541,3,1)="-",DATE(VALUE(RIGHT(B4541,4)),VALUE(MID(B4541,4,2)),VALUE(LEFT(B4541,2))),DATE(VALUE(LEFT(B4541,4)),VALUE(MID(B4541,6,2)),VALUE(RIGHT(B4541,2)))))</f>
        <v>45995</v>
      </c>
      <c r="N4541" s="16" t="n">
        <f aca="false">MONTH(M4541)</f>
        <v>12</v>
      </c>
      <c r="O4541" s="16" t="str">
        <f aca="false">PROPER(TRIM(H4541))</f>
        <v>Mumbai</v>
      </c>
      <c r="P4541" s="16" t="str">
        <f aca="false">IFERROR(VLOOKUP(O4541,city_map!$A$2:$B$6,2,FALSE()),O4541)</f>
        <v>Mumbai</v>
      </c>
      <c r="Q4541" s="16" t="n">
        <f aca="false">IF(ISNUMBER(F4541),F4541,VALUE(SUBSTITUTE(SUBSTITUTE(F4541,"₹",""),",","")))</f>
        <v>1925</v>
      </c>
      <c r="R4541" s="16" t="n">
        <f aca="false">IF(E4541=99,1,E4541)</f>
        <v>1</v>
      </c>
      <c r="S4541" s="16" t="n">
        <f aca="false">IF(G4541="",0,G4541)</f>
        <v>0.05</v>
      </c>
      <c r="T4541" s="16" t="str">
        <f aca="false">IF(I4541="","Unknown",IF(I4541="upi","UPI",I4541))</f>
        <v>Credit Card</v>
      </c>
      <c r="U4541" s="16" t="str">
        <f aca="false">IF(L4541="Yes","Y",IF(L4541="No","N",L4541))</f>
        <v>N</v>
      </c>
      <c r="V4541" s="19" t="n">
        <f aca="false">ROUND(R4541*Q4541*(1-S4541),2)</f>
        <v>1828.75</v>
      </c>
      <c r="W4541" s="16" t="str">
        <f aca="false">_xlfn.XLOOKUP(D4541,products!$A$2:$A$61,products!$C$2:$C$61,"Not found")</f>
        <v>Electronics</v>
      </c>
    </row>
    <row r="4542" customFormat="false" ht="15" hidden="false" customHeight="false" outlineLevel="0" collapsed="false">
      <c r="A4542" s="16" t="s">
        <v>5963</v>
      </c>
      <c r="B4542" s="16" t="s">
        <v>5954</v>
      </c>
      <c r="C4542" s="16" t="s">
        <v>159</v>
      </c>
      <c r="D4542" s="16" t="s">
        <v>165</v>
      </c>
      <c r="E4542" s="16" t="n">
        <v>1</v>
      </c>
      <c r="F4542" s="16" t="n">
        <v>883</v>
      </c>
      <c r="G4542" s="16" t="n">
        <v>0.1</v>
      </c>
      <c r="H4542" s="16" t="s">
        <v>81</v>
      </c>
      <c r="I4542" s="16" t="s">
        <v>71</v>
      </c>
      <c r="J4542" s="16" t="n">
        <v>4</v>
      </c>
      <c r="K4542" s="16" t="n">
        <v>4</v>
      </c>
      <c r="L4542" s="16" t="s">
        <v>41</v>
      </c>
      <c r="M4542" s="18" t="n">
        <f aca="false">IF(ISNUMBER(B4542),B4542,IF(MID(B4542,3,1)="-",DATE(VALUE(RIGHT(B4542,4)),VALUE(MID(B4542,4,2)),VALUE(LEFT(B4542,2))),DATE(VALUE(LEFT(B4542,4)),VALUE(MID(B4542,6,2)),VALUE(RIGHT(B4542,2)))))</f>
        <v>45995</v>
      </c>
      <c r="N4542" s="16" t="n">
        <f aca="false">MONTH(M4542)</f>
        <v>12</v>
      </c>
      <c r="O4542" s="16" t="str">
        <f aca="false">PROPER(TRIM(H4542))</f>
        <v>Hyderabad</v>
      </c>
      <c r="P4542" s="16" t="str">
        <f aca="false">IFERROR(VLOOKUP(O4542,city_map!$A$2:$B$6,2,FALSE()),O4542)</f>
        <v>Hyderabad</v>
      </c>
      <c r="Q4542" s="16" t="n">
        <f aca="false">IF(ISNUMBER(F4542),F4542,VALUE(SUBSTITUTE(SUBSTITUTE(F4542,"₹",""),",","")))</f>
        <v>883</v>
      </c>
      <c r="R4542" s="16" t="n">
        <f aca="false">IF(E4542=99,1,E4542)</f>
        <v>1</v>
      </c>
      <c r="S4542" s="16" t="n">
        <f aca="false">IF(G4542="",0,G4542)</f>
        <v>0.1</v>
      </c>
      <c r="T4542" s="16" t="str">
        <f aca="false">IF(I4542="","Unknown",IF(I4542="upi","UPI",I4542))</f>
        <v>Credit Card</v>
      </c>
      <c r="U4542" s="16" t="str">
        <f aca="false">IF(L4542="Yes","Y",IF(L4542="No","N",L4542))</f>
        <v>N</v>
      </c>
      <c r="V4542" s="19" t="n">
        <f aca="false">ROUND(R4542*Q4542*(1-S4542),2)</f>
        <v>794.7</v>
      </c>
      <c r="W4542" s="16" t="str">
        <f aca="false">_xlfn.XLOOKUP(D4542,products!$A$2:$A$61,products!$C$2:$C$61,"Not found")</f>
        <v>Electronics</v>
      </c>
    </row>
    <row r="4543" customFormat="false" ht="15" hidden="false" customHeight="false" outlineLevel="0" collapsed="false">
      <c r="A4543" s="16" t="s">
        <v>5964</v>
      </c>
      <c r="B4543" s="16" t="s">
        <v>5954</v>
      </c>
      <c r="C4543" s="16" t="s">
        <v>500</v>
      </c>
      <c r="D4543" s="16" t="s">
        <v>74</v>
      </c>
      <c r="E4543" s="16" t="n">
        <v>2</v>
      </c>
      <c r="F4543" s="16" t="n">
        <v>18481</v>
      </c>
      <c r="G4543" s="16" t="n">
        <v>0.3</v>
      </c>
      <c r="H4543" s="16" t="s">
        <v>130</v>
      </c>
      <c r="I4543" s="16" t="s">
        <v>60</v>
      </c>
      <c r="J4543" s="16" t="n">
        <v>2</v>
      </c>
      <c r="K4543" s="16" t="n">
        <v>3</v>
      </c>
      <c r="L4543" s="16" t="s">
        <v>41</v>
      </c>
      <c r="M4543" s="18" t="n">
        <f aca="false">IF(ISNUMBER(B4543),B4543,IF(MID(B4543,3,1)="-",DATE(VALUE(RIGHT(B4543,4)),VALUE(MID(B4543,4,2)),VALUE(LEFT(B4543,2))),DATE(VALUE(LEFT(B4543,4)),VALUE(MID(B4543,6,2)),VALUE(RIGHT(B4543,2)))))</f>
        <v>45995</v>
      </c>
      <c r="N4543" s="16" t="n">
        <f aca="false">MONTH(M4543)</f>
        <v>12</v>
      </c>
      <c r="O4543" s="16" t="str">
        <f aca="false">PROPER(TRIM(H4543))</f>
        <v>Bengaluru</v>
      </c>
      <c r="P4543" s="16" t="str">
        <f aca="false">IFERROR(VLOOKUP(O4543,city_map!$A$2:$B$6,2,FALSE()),O4543)</f>
        <v>Bengaluru</v>
      </c>
      <c r="Q4543" s="16" t="n">
        <f aca="false">IF(ISNUMBER(F4543),F4543,VALUE(SUBSTITUTE(SUBSTITUTE(F4543,"₹",""),",","")))</f>
        <v>18481</v>
      </c>
      <c r="R4543" s="16" t="n">
        <f aca="false">IF(E4543=99,1,E4543)</f>
        <v>2</v>
      </c>
      <c r="S4543" s="16" t="n">
        <f aca="false">IF(G4543="",0,G4543)</f>
        <v>0.3</v>
      </c>
      <c r="T4543" s="16" t="str">
        <f aca="false">IF(I4543="","Unknown",IF(I4543="upi","UPI",I4543))</f>
        <v>UPI</v>
      </c>
      <c r="U4543" s="16" t="str">
        <f aca="false">IF(L4543="Yes","Y",IF(L4543="No","N",L4543))</f>
        <v>N</v>
      </c>
      <c r="V4543" s="19" t="n">
        <f aca="false">ROUND(R4543*Q4543*(1-S4543),2)</f>
        <v>25873.4</v>
      </c>
      <c r="W4543" s="16" t="str">
        <f aca="false">_xlfn.XLOOKUP(D4543,products!$A$2:$A$61,products!$C$2:$C$61,"Not found")</f>
        <v>Electronics</v>
      </c>
    </row>
    <row r="4544" customFormat="false" ht="15" hidden="false" customHeight="false" outlineLevel="0" collapsed="false">
      <c r="A4544" s="16" t="s">
        <v>5965</v>
      </c>
      <c r="B4544" s="16" t="s">
        <v>5954</v>
      </c>
      <c r="C4544" s="16" t="s">
        <v>923</v>
      </c>
      <c r="D4544" s="16" t="s">
        <v>157</v>
      </c>
      <c r="E4544" s="16" t="n">
        <v>2</v>
      </c>
      <c r="F4544" s="16" t="n">
        <v>1096</v>
      </c>
      <c r="G4544" s="16" t="n">
        <v>0.05</v>
      </c>
      <c r="H4544" s="16" t="s">
        <v>130</v>
      </c>
      <c r="I4544" s="16" t="s">
        <v>71</v>
      </c>
      <c r="J4544" s="16" t="n">
        <v>3</v>
      </c>
      <c r="K4544" s="16" t="n">
        <v>5</v>
      </c>
      <c r="L4544" s="16" t="s">
        <v>41</v>
      </c>
      <c r="M4544" s="18" t="n">
        <f aca="false">IF(ISNUMBER(B4544),B4544,IF(MID(B4544,3,1)="-",DATE(VALUE(RIGHT(B4544,4)),VALUE(MID(B4544,4,2)),VALUE(LEFT(B4544,2))),DATE(VALUE(LEFT(B4544,4)),VALUE(MID(B4544,6,2)),VALUE(RIGHT(B4544,2)))))</f>
        <v>45995</v>
      </c>
      <c r="N4544" s="16" t="n">
        <f aca="false">MONTH(M4544)</f>
        <v>12</v>
      </c>
      <c r="O4544" s="16" t="str">
        <f aca="false">PROPER(TRIM(H4544))</f>
        <v>Bengaluru</v>
      </c>
      <c r="P4544" s="16" t="str">
        <f aca="false">IFERROR(VLOOKUP(O4544,city_map!$A$2:$B$6,2,FALSE()),O4544)</f>
        <v>Bengaluru</v>
      </c>
      <c r="Q4544" s="16" t="n">
        <f aca="false">IF(ISNUMBER(F4544),F4544,VALUE(SUBSTITUTE(SUBSTITUTE(F4544,"₹",""),",","")))</f>
        <v>1096</v>
      </c>
      <c r="R4544" s="16" t="n">
        <f aca="false">IF(E4544=99,1,E4544)</f>
        <v>2</v>
      </c>
      <c r="S4544" s="16" t="n">
        <f aca="false">IF(G4544="",0,G4544)</f>
        <v>0.05</v>
      </c>
      <c r="T4544" s="16" t="str">
        <f aca="false">IF(I4544="","Unknown",IF(I4544="upi","UPI",I4544))</f>
        <v>Credit Card</v>
      </c>
      <c r="U4544" s="16" t="str">
        <f aca="false">IF(L4544="Yes","Y",IF(L4544="No","N",L4544))</f>
        <v>N</v>
      </c>
      <c r="V4544" s="19" t="n">
        <f aca="false">ROUND(R4544*Q4544*(1-S4544),2)</f>
        <v>2082.4</v>
      </c>
      <c r="W4544" s="16" t="str">
        <f aca="false">_xlfn.XLOOKUP(D4544,products!$A$2:$A$61,products!$C$2:$C$61,"Not found")</f>
        <v>Books</v>
      </c>
    </row>
    <row r="4545" customFormat="false" ht="15" hidden="false" customHeight="false" outlineLevel="0" collapsed="false">
      <c r="A4545" s="16" t="s">
        <v>5966</v>
      </c>
      <c r="B4545" s="16" t="s">
        <v>5954</v>
      </c>
      <c r="C4545" s="16" t="s">
        <v>2520</v>
      </c>
      <c r="D4545" s="16" t="s">
        <v>99</v>
      </c>
      <c r="E4545" s="16" t="n">
        <v>1</v>
      </c>
      <c r="F4545" s="16" t="n">
        <v>733</v>
      </c>
      <c r="G4545" s="16" t="n">
        <v>0.1</v>
      </c>
      <c r="H4545" s="16" t="s">
        <v>112</v>
      </c>
      <c r="I4545" s="16" t="s">
        <v>60</v>
      </c>
      <c r="J4545" s="16" t="n">
        <v>2</v>
      </c>
      <c r="K4545" s="16" t="n">
        <v>5</v>
      </c>
      <c r="L4545" s="16" t="s">
        <v>41</v>
      </c>
      <c r="M4545" s="18" t="n">
        <f aca="false">IF(ISNUMBER(B4545),B4545,IF(MID(B4545,3,1)="-",DATE(VALUE(RIGHT(B4545,4)),VALUE(MID(B4545,4,2)),VALUE(LEFT(B4545,2))),DATE(VALUE(LEFT(B4545,4)),VALUE(MID(B4545,6,2)),VALUE(RIGHT(B4545,2)))))</f>
        <v>45995</v>
      </c>
      <c r="N4545" s="16" t="n">
        <f aca="false">MONTH(M4545)</f>
        <v>12</v>
      </c>
      <c r="O4545" s="16" t="str">
        <f aca="false">PROPER(TRIM(H4545))</f>
        <v>Mumbai</v>
      </c>
      <c r="P4545" s="16" t="str">
        <f aca="false">IFERROR(VLOOKUP(O4545,city_map!$A$2:$B$6,2,FALSE()),O4545)</f>
        <v>Mumbai</v>
      </c>
      <c r="Q4545" s="16" t="n">
        <f aca="false">IF(ISNUMBER(F4545),F4545,VALUE(SUBSTITUTE(SUBSTITUTE(F4545,"₹",""),",","")))</f>
        <v>733</v>
      </c>
      <c r="R4545" s="16" t="n">
        <f aca="false">IF(E4545=99,1,E4545)</f>
        <v>1</v>
      </c>
      <c r="S4545" s="16" t="n">
        <f aca="false">IF(G4545="",0,G4545)</f>
        <v>0.1</v>
      </c>
      <c r="T4545" s="16" t="str">
        <f aca="false">IF(I4545="","Unknown",IF(I4545="upi","UPI",I4545))</f>
        <v>UPI</v>
      </c>
      <c r="U4545" s="16" t="str">
        <f aca="false">IF(L4545="Yes","Y",IF(L4545="No","N",L4545))</f>
        <v>N</v>
      </c>
      <c r="V4545" s="19" t="n">
        <f aca="false">ROUND(R4545*Q4545*(1-S4545),2)</f>
        <v>659.7</v>
      </c>
      <c r="W4545" s="16" t="str">
        <f aca="false">_xlfn.XLOOKUP(D4545,products!$A$2:$A$61,products!$C$2:$C$61,"Not found")</f>
        <v>Fashion</v>
      </c>
    </row>
    <row r="4546" customFormat="false" ht="15" hidden="false" customHeight="false" outlineLevel="0" collapsed="false">
      <c r="A4546" s="16" t="s">
        <v>5967</v>
      </c>
      <c r="B4546" s="16" t="s">
        <v>5954</v>
      </c>
      <c r="C4546" s="16" t="s">
        <v>3415</v>
      </c>
      <c r="D4546" s="16" t="s">
        <v>412</v>
      </c>
      <c r="E4546" s="16" t="n">
        <v>1</v>
      </c>
      <c r="F4546" s="16" t="n">
        <v>954</v>
      </c>
      <c r="G4546" s="16" t="n">
        <v>0.1</v>
      </c>
      <c r="H4546" s="16" t="s">
        <v>130</v>
      </c>
      <c r="I4546" s="16" t="s">
        <v>40</v>
      </c>
      <c r="J4546" s="16" t="n">
        <v>2</v>
      </c>
      <c r="K4546" s="16" t="n">
        <v>4</v>
      </c>
      <c r="L4546" s="16" t="s">
        <v>41</v>
      </c>
      <c r="M4546" s="18" t="n">
        <f aca="false">IF(ISNUMBER(B4546),B4546,IF(MID(B4546,3,1)="-",DATE(VALUE(RIGHT(B4546,4)),VALUE(MID(B4546,4,2)),VALUE(LEFT(B4546,2))),DATE(VALUE(LEFT(B4546,4)),VALUE(MID(B4546,6,2)),VALUE(RIGHT(B4546,2)))))</f>
        <v>45995</v>
      </c>
      <c r="N4546" s="16" t="n">
        <f aca="false">MONTH(M4546)</f>
        <v>12</v>
      </c>
      <c r="O4546" s="16" t="str">
        <f aca="false">PROPER(TRIM(H4546))</f>
        <v>Bengaluru</v>
      </c>
      <c r="P4546" s="16" t="str">
        <f aca="false">IFERROR(VLOOKUP(O4546,city_map!$A$2:$B$6,2,FALSE()),O4546)</f>
        <v>Bengaluru</v>
      </c>
      <c r="Q4546" s="16" t="n">
        <f aca="false">IF(ISNUMBER(F4546),F4546,VALUE(SUBSTITUTE(SUBSTITUTE(F4546,"₹",""),",","")))</f>
        <v>954</v>
      </c>
      <c r="R4546" s="16" t="n">
        <f aca="false">IF(E4546=99,1,E4546)</f>
        <v>1</v>
      </c>
      <c r="S4546" s="16" t="n">
        <f aca="false">IF(G4546="",0,G4546)</f>
        <v>0.1</v>
      </c>
      <c r="T4546" s="16" t="str">
        <f aca="false">IF(I4546="","Unknown",IF(I4546="upi","UPI",I4546))</f>
        <v>COD</v>
      </c>
      <c r="U4546" s="16" t="str">
        <f aca="false">IF(L4546="Yes","Y",IF(L4546="No","N",L4546))</f>
        <v>N</v>
      </c>
      <c r="V4546" s="19" t="n">
        <f aca="false">ROUND(R4546*Q4546*(1-S4546),2)</f>
        <v>858.6</v>
      </c>
      <c r="W4546" s="16" t="str">
        <f aca="false">_xlfn.XLOOKUP(D4546,products!$A$2:$A$61,products!$C$2:$C$61,"Not found")</f>
        <v>Home</v>
      </c>
    </row>
    <row r="4547" customFormat="false" ht="15" hidden="false" customHeight="false" outlineLevel="0" collapsed="false">
      <c r="A4547" s="16" t="s">
        <v>5968</v>
      </c>
      <c r="B4547" s="16" t="s">
        <v>5954</v>
      </c>
      <c r="C4547" s="16" t="s">
        <v>5552</v>
      </c>
      <c r="D4547" s="16" t="s">
        <v>165</v>
      </c>
      <c r="E4547" s="16" t="n">
        <v>1</v>
      </c>
      <c r="F4547" s="16" t="n">
        <v>887</v>
      </c>
      <c r="G4547" s="16" t="n">
        <v>0</v>
      </c>
      <c r="H4547" s="16" t="s">
        <v>39</v>
      </c>
      <c r="I4547" s="16" t="s">
        <v>100</v>
      </c>
      <c r="J4547" s="16" t="n">
        <v>3</v>
      </c>
      <c r="K4547" s="16" t="n">
        <v>4</v>
      </c>
      <c r="L4547" s="16" t="s">
        <v>41</v>
      </c>
      <c r="M4547" s="18" t="n">
        <f aca="false">IF(ISNUMBER(B4547),B4547,IF(MID(B4547,3,1)="-",DATE(VALUE(RIGHT(B4547,4)),VALUE(MID(B4547,4,2)),VALUE(LEFT(B4547,2))),DATE(VALUE(LEFT(B4547,4)),VALUE(MID(B4547,6,2)),VALUE(RIGHT(B4547,2)))))</f>
        <v>45995</v>
      </c>
      <c r="N4547" s="16" t="n">
        <f aca="false">MONTH(M4547)</f>
        <v>12</v>
      </c>
      <c r="O4547" s="16" t="str">
        <f aca="false">PROPER(TRIM(H4547))</f>
        <v>Delhi</v>
      </c>
      <c r="P4547" s="16" t="str">
        <f aca="false">IFERROR(VLOOKUP(O4547,city_map!$A$2:$B$6,2,FALSE()),O4547)</f>
        <v>Delhi</v>
      </c>
      <c r="Q4547" s="16" t="n">
        <f aca="false">IF(ISNUMBER(F4547),F4547,VALUE(SUBSTITUTE(SUBSTITUTE(F4547,"₹",""),",","")))</f>
        <v>887</v>
      </c>
      <c r="R4547" s="16" t="n">
        <f aca="false">IF(E4547=99,1,E4547)</f>
        <v>1</v>
      </c>
      <c r="S4547" s="16" t="n">
        <f aca="false">IF(G4547="",0,G4547)</f>
        <v>0</v>
      </c>
      <c r="T4547" s="16" t="str">
        <f aca="false">IF(I4547="","Unknown",IF(I4547="upi","UPI",I4547))</f>
        <v>Net Banking</v>
      </c>
      <c r="U4547" s="16" t="str">
        <f aca="false">IF(L4547="Yes","Y",IF(L4547="No","N",L4547))</f>
        <v>N</v>
      </c>
      <c r="V4547" s="19" t="n">
        <f aca="false">ROUND(R4547*Q4547*(1-S4547),2)</f>
        <v>887</v>
      </c>
      <c r="W4547" s="16" t="str">
        <f aca="false">_xlfn.XLOOKUP(D4547,products!$A$2:$A$61,products!$C$2:$C$61,"Not found")</f>
        <v>Electronics</v>
      </c>
    </row>
    <row r="4548" customFormat="false" ht="15" hidden="false" customHeight="false" outlineLevel="0" collapsed="false">
      <c r="A4548" s="16" t="s">
        <v>5969</v>
      </c>
      <c r="B4548" s="16" t="s">
        <v>5954</v>
      </c>
      <c r="C4548" s="16" t="s">
        <v>141</v>
      </c>
      <c r="D4548" s="16" t="s">
        <v>146</v>
      </c>
      <c r="E4548" s="16" t="n">
        <v>2</v>
      </c>
      <c r="F4548" s="16" t="n">
        <v>458</v>
      </c>
      <c r="G4548" s="16" t="n">
        <v>0.1</v>
      </c>
      <c r="H4548" s="16" t="s">
        <v>46</v>
      </c>
      <c r="I4548" s="16" t="s">
        <v>71</v>
      </c>
      <c r="J4548" s="16" t="n">
        <v>3</v>
      </c>
      <c r="K4548" s="16" t="n">
        <v>4</v>
      </c>
      <c r="L4548" s="16" t="s">
        <v>41</v>
      </c>
      <c r="M4548" s="18" t="n">
        <f aca="false">IF(ISNUMBER(B4548),B4548,IF(MID(B4548,3,1)="-",DATE(VALUE(RIGHT(B4548,4)),VALUE(MID(B4548,4,2)),VALUE(LEFT(B4548,2))),DATE(VALUE(LEFT(B4548,4)),VALUE(MID(B4548,6,2)),VALUE(RIGHT(B4548,2)))))</f>
        <v>45995</v>
      </c>
      <c r="N4548" s="16" t="n">
        <f aca="false">MONTH(M4548)</f>
        <v>12</v>
      </c>
      <c r="O4548" s="16" t="str">
        <f aca="false">PROPER(TRIM(H4548))</f>
        <v>Chennai</v>
      </c>
      <c r="P4548" s="16" t="str">
        <f aca="false">IFERROR(VLOOKUP(O4548,city_map!$A$2:$B$6,2,FALSE()),O4548)</f>
        <v>Chennai</v>
      </c>
      <c r="Q4548" s="16" t="n">
        <f aca="false">IF(ISNUMBER(F4548),F4548,VALUE(SUBSTITUTE(SUBSTITUTE(F4548,"₹",""),",","")))</f>
        <v>458</v>
      </c>
      <c r="R4548" s="16" t="n">
        <f aca="false">IF(E4548=99,1,E4548)</f>
        <v>2</v>
      </c>
      <c r="S4548" s="16" t="n">
        <f aca="false">IF(G4548="",0,G4548)</f>
        <v>0.1</v>
      </c>
      <c r="T4548" s="16" t="str">
        <f aca="false">IF(I4548="","Unknown",IF(I4548="upi","UPI",I4548))</f>
        <v>Credit Card</v>
      </c>
      <c r="U4548" s="16" t="str">
        <f aca="false">IF(L4548="Yes","Y",IF(L4548="No","N",L4548))</f>
        <v>N</v>
      </c>
      <c r="V4548" s="19" t="n">
        <f aca="false">ROUND(R4548*Q4548*(1-S4548),2)</f>
        <v>824.4</v>
      </c>
      <c r="W4548" s="16" t="str">
        <f aca="false">_xlfn.XLOOKUP(D4548,products!$A$2:$A$61,products!$C$2:$C$61,"Not found")</f>
        <v>Beauty</v>
      </c>
    </row>
    <row r="4549" customFormat="false" ht="15" hidden="false" customHeight="false" outlineLevel="0" collapsed="false">
      <c r="A4549" s="16" t="s">
        <v>5970</v>
      </c>
      <c r="B4549" s="16" t="s">
        <v>5954</v>
      </c>
      <c r="C4549" s="16" t="s">
        <v>328</v>
      </c>
      <c r="D4549" s="16" t="s">
        <v>55</v>
      </c>
      <c r="E4549" s="16" t="n">
        <v>1</v>
      </c>
      <c r="F4549" s="16" t="n">
        <v>1982</v>
      </c>
      <c r="G4549" s="16" t="n">
        <v>0.15</v>
      </c>
      <c r="H4549" s="16" t="s">
        <v>208</v>
      </c>
      <c r="I4549" s="16" t="s">
        <v>40</v>
      </c>
      <c r="J4549" s="16" t="n">
        <v>5</v>
      </c>
      <c r="K4549" s="16" t="n">
        <v>4</v>
      </c>
      <c r="L4549" s="16" t="s">
        <v>41</v>
      </c>
      <c r="M4549" s="18" t="n">
        <f aca="false">IF(ISNUMBER(B4549),B4549,IF(MID(B4549,3,1)="-",DATE(VALUE(RIGHT(B4549,4)),VALUE(MID(B4549,4,2)),VALUE(LEFT(B4549,2))),DATE(VALUE(LEFT(B4549,4)),VALUE(MID(B4549,6,2)),VALUE(RIGHT(B4549,2)))))</f>
        <v>45995</v>
      </c>
      <c r="N4549" s="16" t="n">
        <f aca="false">MONTH(M4549)</f>
        <v>12</v>
      </c>
      <c r="O4549" s="16" t="str">
        <f aca="false">PROPER(TRIM(H4549))</f>
        <v>Jaipur</v>
      </c>
      <c r="P4549" s="16" t="str">
        <f aca="false">IFERROR(VLOOKUP(O4549,city_map!$A$2:$B$6,2,FALSE()),O4549)</f>
        <v>Jaipur</v>
      </c>
      <c r="Q4549" s="16" t="n">
        <f aca="false">IF(ISNUMBER(F4549),F4549,VALUE(SUBSTITUTE(SUBSTITUTE(F4549,"₹",""),",","")))</f>
        <v>1982</v>
      </c>
      <c r="R4549" s="16" t="n">
        <f aca="false">IF(E4549=99,1,E4549)</f>
        <v>1</v>
      </c>
      <c r="S4549" s="16" t="n">
        <f aca="false">IF(G4549="",0,G4549)</f>
        <v>0.15</v>
      </c>
      <c r="T4549" s="16" t="str">
        <f aca="false">IF(I4549="","Unknown",IF(I4549="upi","UPI",I4549))</f>
        <v>COD</v>
      </c>
      <c r="U4549" s="16" t="str">
        <f aca="false">IF(L4549="Yes","Y",IF(L4549="No","N",L4549))</f>
        <v>N</v>
      </c>
      <c r="V4549" s="19" t="n">
        <f aca="false">ROUND(R4549*Q4549*(1-S4549),2)</f>
        <v>1684.7</v>
      </c>
      <c r="W4549" s="16" t="str">
        <f aca="false">_xlfn.XLOOKUP(D4549,products!$A$2:$A$61,products!$C$2:$C$61,"Not found")</f>
        <v>Home</v>
      </c>
    </row>
    <row r="4550" customFormat="false" ht="15" hidden="false" customHeight="false" outlineLevel="0" collapsed="false">
      <c r="A4550" s="16" t="s">
        <v>5971</v>
      </c>
      <c r="B4550" s="16" t="s">
        <v>5954</v>
      </c>
      <c r="C4550" s="16" t="s">
        <v>823</v>
      </c>
      <c r="D4550" s="16" t="s">
        <v>165</v>
      </c>
      <c r="E4550" s="16" t="n">
        <v>2</v>
      </c>
      <c r="F4550" s="16" t="n">
        <v>899</v>
      </c>
      <c r="G4550" s="16" t="n">
        <v>0</v>
      </c>
      <c r="H4550" s="16" t="s">
        <v>112</v>
      </c>
      <c r="I4550" s="16" t="s">
        <v>60</v>
      </c>
      <c r="J4550" s="16" t="n">
        <v>2</v>
      </c>
      <c r="K4550" s="16" t="n">
        <v>5</v>
      </c>
      <c r="L4550" s="16" t="s">
        <v>41</v>
      </c>
      <c r="M4550" s="18" t="n">
        <f aca="false">IF(ISNUMBER(B4550),B4550,IF(MID(B4550,3,1)="-",DATE(VALUE(RIGHT(B4550,4)),VALUE(MID(B4550,4,2)),VALUE(LEFT(B4550,2))),DATE(VALUE(LEFT(B4550,4)),VALUE(MID(B4550,6,2)),VALUE(RIGHT(B4550,2)))))</f>
        <v>45995</v>
      </c>
      <c r="N4550" s="16" t="n">
        <f aca="false">MONTH(M4550)</f>
        <v>12</v>
      </c>
      <c r="O4550" s="16" t="str">
        <f aca="false">PROPER(TRIM(H4550))</f>
        <v>Mumbai</v>
      </c>
      <c r="P4550" s="16" t="str">
        <f aca="false">IFERROR(VLOOKUP(O4550,city_map!$A$2:$B$6,2,FALSE()),O4550)</f>
        <v>Mumbai</v>
      </c>
      <c r="Q4550" s="16" t="n">
        <f aca="false">IF(ISNUMBER(F4550),F4550,VALUE(SUBSTITUTE(SUBSTITUTE(F4550,"₹",""),",","")))</f>
        <v>899</v>
      </c>
      <c r="R4550" s="16" t="n">
        <f aca="false">IF(E4550=99,1,E4550)</f>
        <v>2</v>
      </c>
      <c r="S4550" s="16" t="n">
        <f aca="false">IF(G4550="",0,G4550)</f>
        <v>0</v>
      </c>
      <c r="T4550" s="16" t="str">
        <f aca="false">IF(I4550="","Unknown",IF(I4550="upi","UPI",I4550))</f>
        <v>UPI</v>
      </c>
      <c r="U4550" s="16" t="str">
        <f aca="false">IF(L4550="Yes","Y",IF(L4550="No","N",L4550))</f>
        <v>N</v>
      </c>
      <c r="V4550" s="19" t="n">
        <f aca="false">ROUND(R4550*Q4550*(1-S4550),2)</f>
        <v>1798</v>
      </c>
      <c r="W4550" s="16" t="str">
        <f aca="false">_xlfn.XLOOKUP(D4550,products!$A$2:$A$61,products!$C$2:$C$61,"Not found")</f>
        <v>Electronics</v>
      </c>
    </row>
    <row r="4551" customFormat="false" ht="15" hidden="false" customHeight="false" outlineLevel="0" collapsed="false">
      <c r="A4551" s="16" t="s">
        <v>5972</v>
      </c>
      <c r="B4551" s="16" t="s">
        <v>5954</v>
      </c>
      <c r="C4551" s="16" t="s">
        <v>1807</v>
      </c>
      <c r="D4551" s="16" t="s">
        <v>232</v>
      </c>
      <c r="E4551" s="16" t="n">
        <v>2</v>
      </c>
      <c r="F4551" s="16" t="n">
        <v>1933</v>
      </c>
      <c r="G4551" s="16" t="n">
        <v>0.3</v>
      </c>
      <c r="H4551" s="16" t="s">
        <v>56</v>
      </c>
      <c r="I4551" s="16" t="s">
        <v>40</v>
      </c>
      <c r="J4551" s="16" t="n">
        <v>5</v>
      </c>
      <c r="K4551" s="16" t="n">
        <v>4</v>
      </c>
      <c r="L4551" s="16" t="s">
        <v>41</v>
      </c>
      <c r="M4551" s="18" t="n">
        <f aca="false">IF(ISNUMBER(B4551),B4551,IF(MID(B4551,3,1)="-",DATE(VALUE(RIGHT(B4551,4)),VALUE(MID(B4551,4,2)),VALUE(LEFT(B4551,2))),DATE(VALUE(LEFT(B4551,4)),VALUE(MID(B4551,6,2)),VALUE(RIGHT(B4551,2)))))</f>
        <v>45995</v>
      </c>
      <c r="N4551" s="16" t="n">
        <f aca="false">MONTH(M4551)</f>
        <v>12</v>
      </c>
      <c r="O4551" s="16" t="str">
        <f aca="false">PROPER(TRIM(H4551))</f>
        <v>Lucknow</v>
      </c>
      <c r="P4551" s="16" t="str">
        <f aca="false">IFERROR(VLOOKUP(O4551,city_map!$A$2:$B$6,2,FALSE()),O4551)</f>
        <v>Lucknow</v>
      </c>
      <c r="Q4551" s="16" t="n">
        <f aca="false">IF(ISNUMBER(F4551),F4551,VALUE(SUBSTITUTE(SUBSTITUTE(F4551,"₹",""),",","")))</f>
        <v>1933</v>
      </c>
      <c r="R4551" s="16" t="n">
        <f aca="false">IF(E4551=99,1,E4551)</f>
        <v>2</v>
      </c>
      <c r="S4551" s="16" t="n">
        <f aca="false">IF(G4551="",0,G4551)</f>
        <v>0.3</v>
      </c>
      <c r="T4551" s="16" t="str">
        <f aca="false">IF(I4551="","Unknown",IF(I4551="upi","UPI",I4551))</f>
        <v>COD</v>
      </c>
      <c r="U4551" s="16" t="str">
        <f aca="false">IF(L4551="Yes","Y",IF(L4551="No","N",L4551))</f>
        <v>N</v>
      </c>
      <c r="V4551" s="19" t="n">
        <f aca="false">ROUND(R4551*Q4551*(1-S4551),2)</f>
        <v>2706.2</v>
      </c>
      <c r="W4551" s="16" t="str">
        <f aca="false">_xlfn.XLOOKUP(D4551,products!$A$2:$A$61,products!$C$2:$C$61,"Not found")</f>
        <v>Electronics</v>
      </c>
    </row>
    <row r="4552" customFormat="false" ht="15" hidden="false" customHeight="false" outlineLevel="0" collapsed="false">
      <c r="A4552" s="16" t="s">
        <v>5973</v>
      </c>
      <c r="B4552" s="16" t="s">
        <v>5954</v>
      </c>
      <c r="C4552" s="16" t="s">
        <v>1436</v>
      </c>
      <c r="D4552" s="16" t="s">
        <v>55</v>
      </c>
      <c r="E4552" s="16" t="n">
        <v>3</v>
      </c>
      <c r="F4552" s="16" t="n">
        <v>2020</v>
      </c>
      <c r="G4552" s="16" t="n">
        <v>0.3</v>
      </c>
      <c r="H4552" s="16" t="s">
        <v>208</v>
      </c>
      <c r="I4552" s="16" t="s">
        <v>60</v>
      </c>
      <c r="J4552" s="16" t="n">
        <v>5</v>
      </c>
      <c r="K4552" s="16"/>
      <c r="L4552" s="16" t="s">
        <v>41</v>
      </c>
      <c r="M4552" s="18" t="n">
        <f aca="false">IF(ISNUMBER(B4552),B4552,IF(MID(B4552,3,1)="-",DATE(VALUE(RIGHT(B4552,4)),VALUE(MID(B4552,4,2)),VALUE(LEFT(B4552,2))),DATE(VALUE(LEFT(B4552,4)),VALUE(MID(B4552,6,2)),VALUE(RIGHT(B4552,2)))))</f>
        <v>45995</v>
      </c>
      <c r="N4552" s="16" t="n">
        <f aca="false">MONTH(M4552)</f>
        <v>12</v>
      </c>
      <c r="O4552" s="16" t="str">
        <f aca="false">PROPER(TRIM(H4552))</f>
        <v>Jaipur</v>
      </c>
      <c r="P4552" s="16" t="str">
        <f aca="false">IFERROR(VLOOKUP(O4552,city_map!$A$2:$B$6,2,FALSE()),O4552)</f>
        <v>Jaipur</v>
      </c>
      <c r="Q4552" s="16" t="n">
        <f aca="false">IF(ISNUMBER(F4552),F4552,VALUE(SUBSTITUTE(SUBSTITUTE(F4552,"₹",""),",","")))</f>
        <v>2020</v>
      </c>
      <c r="R4552" s="16" t="n">
        <f aca="false">IF(E4552=99,1,E4552)</f>
        <v>3</v>
      </c>
      <c r="S4552" s="16" t="n">
        <f aca="false">IF(G4552="",0,G4552)</f>
        <v>0.3</v>
      </c>
      <c r="T4552" s="16" t="str">
        <f aca="false">IF(I4552="","Unknown",IF(I4552="upi","UPI",I4552))</f>
        <v>UPI</v>
      </c>
      <c r="U4552" s="16" t="str">
        <f aca="false">IF(L4552="Yes","Y",IF(L4552="No","N",L4552))</f>
        <v>N</v>
      </c>
      <c r="V4552" s="19" t="n">
        <f aca="false">ROUND(R4552*Q4552*(1-S4552),2)</f>
        <v>4242</v>
      </c>
      <c r="W4552" s="16" t="str">
        <f aca="false">_xlfn.XLOOKUP(D4552,products!$A$2:$A$61,products!$C$2:$C$61,"Not found")</f>
        <v>Home</v>
      </c>
    </row>
    <row r="4553" customFormat="false" ht="15" hidden="false" customHeight="false" outlineLevel="0" collapsed="false">
      <c r="A4553" s="16" t="s">
        <v>5974</v>
      </c>
      <c r="B4553" s="16" t="s">
        <v>5954</v>
      </c>
      <c r="C4553" s="16" t="s">
        <v>1744</v>
      </c>
      <c r="D4553" s="16" t="s">
        <v>149</v>
      </c>
      <c r="E4553" s="16" t="n">
        <v>2</v>
      </c>
      <c r="F4553" s="16" t="n">
        <v>1546</v>
      </c>
      <c r="G4553" s="16" t="n">
        <v>0.15</v>
      </c>
      <c r="H4553" s="16" t="s">
        <v>67</v>
      </c>
      <c r="I4553" s="16" t="s">
        <v>60</v>
      </c>
      <c r="J4553" s="16" t="n">
        <v>3</v>
      </c>
      <c r="K4553" s="16" t="n">
        <v>5</v>
      </c>
      <c r="L4553" s="16" t="s">
        <v>41</v>
      </c>
      <c r="M4553" s="18" t="n">
        <f aca="false">IF(ISNUMBER(B4553),B4553,IF(MID(B4553,3,1)="-",DATE(VALUE(RIGHT(B4553,4)),VALUE(MID(B4553,4,2)),VALUE(LEFT(B4553,2))),DATE(VALUE(LEFT(B4553,4)),VALUE(MID(B4553,6,2)),VALUE(RIGHT(B4553,2)))))</f>
        <v>45995</v>
      </c>
      <c r="N4553" s="16" t="n">
        <f aca="false">MONTH(M4553)</f>
        <v>12</v>
      </c>
      <c r="O4553" s="16" t="str">
        <f aca="false">PROPER(TRIM(H4553))</f>
        <v>Kolkata</v>
      </c>
      <c r="P4553" s="16" t="str">
        <f aca="false">IFERROR(VLOOKUP(O4553,city_map!$A$2:$B$6,2,FALSE()),O4553)</f>
        <v>Kolkata</v>
      </c>
      <c r="Q4553" s="16" t="n">
        <f aca="false">IF(ISNUMBER(F4553),F4553,VALUE(SUBSTITUTE(SUBSTITUTE(F4553,"₹",""),",","")))</f>
        <v>1546</v>
      </c>
      <c r="R4553" s="16" t="n">
        <f aca="false">IF(E4553=99,1,E4553)</f>
        <v>2</v>
      </c>
      <c r="S4553" s="16" t="n">
        <f aca="false">IF(G4553="",0,G4553)</f>
        <v>0.15</v>
      </c>
      <c r="T4553" s="16" t="str">
        <f aca="false">IF(I4553="","Unknown",IF(I4553="upi","UPI",I4553))</f>
        <v>UPI</v>
      </c>
      <c r="U4553" s="16" t="str">
        <f aca="false">IF(L4553="Yes","Y",IF(L4553="No","N",L4553))</f>
        <v>N</v>
      </c>
      <c r="V4553" s="19" t="n">
        <f aca="false">ROUND(R4553*Q4553*(1-S4553),2)</f>
        <v>2628.2</v>
      </c>
      <c r="W4553" s="16" t="str">
        <f aca="false">_xlfn.XLOOKUP(D4553,products!$A$2:$A$61,products!$C$2:$C$61,"Not found")</f>
        <v>Fashion</v>
      </c>
    </row>
    <row r="4554" customFormat="false" ht="15" hidden="false" customHeight="false" outlineLevel="0" collapsed="false">
      <c r="A4554" s="16" t="s">
        <v>5975</v>
      </c>
      <c r="B4554" s="16" t="s">
        <v>5954</v>
      </c>
      <c r="C4554" s="16" t="s">
        <v>2664</v>
      </c>
      <c r="D4554" s="16" t="s">
        <v>108</v>
      </c>
      <c r="E4554" s="16" t="n">
        <v>2</v>
      </c>
      <c r="F4554" s="16" t="n">
        <v>3520</v>
      </c>
      <c r="G4554" s="16" t="n">
        <v>0.2</v>
      </c>
      <c r="H4554" s="16" t="s">
        <v>56</v>
      </c>
      <c r="I4554" s="16" t="s">
        <v>47</v>
      </c>
      <c r="J4554" s="16" t="n">
        <v>7</v>
      </c>
      <c r="K4554" s="16" t="n">
        <v>4</v>
      </c>
      <c r="L4554" s="16" t="s">
        <v>41</v>
      </c>
      <c r="M4554" s="18" t="n">
        <f aca="false">IF(ISNUMBER(B4554),B4554,IF(MID(B4554,3,1)="-",DATE(VALUE(RIGHT(B4554,4)),VALUE(MID(B4554,4,2)),VALUE(LEFT(B4554,2))),DATE(VALUE(LEFT(B4554,4)),VALUE(MID(B4554,6,2)),VALUE(RIGHT(B4554,2)))))</f>
        <v>45995</v>
      </c>
      <c r="N4554" s="16" t="n">
        <f aca="false">MONTH(M4554)</f>
        <v>12</v>
      </c>
      <c r="O4554" s="16" t="str">
        <f aca="false">PROPER(TRIM(H4554))</f>
        <v>Lucknow</v>
      </c>
      <c r="P4554" s="16" t="str">
        <f aca="false">IFERROR(VLOOKUP(O4554,city_map!$A$2:$B$6,2,FALSE()),O4554)</f>
        <v>Lucknow</v>
      </c>
      <c r="Q4554" s="16" t="n">
        <f aca="false">IF(ISNUMBER(F4554),F4554,VALUE(SUBSTITUTE(SUBSTITUTE(F4554,"₹",""),",","")))</f>
        <v>3520</v>
      </c>
      <c r="R4554" s="16" t="n">
        <f aca="false">IF(E4554=99,1,E4554)</f>
        <v>2</v>
      </c>
      <c r="S4554" s="16" t="n">
        <f aca="false">IF(G4554="",0,G4554)</f>
        <v>0.2</v>
      </c>
      <c r="T4554" s="16" t="str">
        <f aca="false">IF(I4554="","Unknown",IF(I4554="upi","UPI",I4554))</f>
        <v>Debit Card</v>
      </c>
      <c r="U4554" s="16" t="str">
        <f aca="false">IF(L4554="Yes","Y",IF(L4554="No","N",L4554))</f>
        <v>N</v>
      </c>
      <c r="V4554" s="19" t="n">
        <f aca="false">ROUND(R4554*Q4554*(1-S4554),2)</f>
        <v>5632</v>
      </c>
      <c r="W4554" s="16" t="str">
        <f aca="false">_xlfn.XLOOKUP(D4554,products!$A$2:$A$61,products!$C$2:$C$61,"Not found")</f>
        <v>Electronics</v>
      </c>
    </row>
    <row r="4555" customFormat="false" ht="15" hidden="false" customHeight="false" outlineLevel="0" collapsed="false">
      <c r="A4555" s="16" t="s">
        <v>5976</v>
      </c>
      <c r="B4555" s="16" t="s">
        <v>5977</v>
      </c>
      <c r="C4555" s="16" t="s">
        <v>529</v>
      </c>
      <c r="D4555" s="16" t="s">
        <v>211</v>
      </c>
      <c r="E4555" s="16" t="n">
        <v>1</v>
      </c>
      <c r="F4555" s="16" t="n">
        <v>1259</v>
      </c>
      <c r="G4555" s="16" t="n">
        <v>0</v>
      </c>
      <c r="H4555" s="16" t="s">
        <v>81</v>
      </c>
      <c r="I4555" s="16" t="s">
        <v>47</v>
      </c>
      <c r="J4555" s="16" t="n">
        <v>5</v>
      </c>
      <c r="K4555" s="16" t="n">
        <v>4</v>
      </c>
      <c r="L4555" s="16" t="s">
        <v>41</v>
      </c>
      <c r="M4555" s="18" t="n">
        <f aca="false">IF(ISNUMBER(B4555),B4555,IF(MID(B4555,3,1)="-",DATE(VALUE(RIGHT(B4555,4)),VALUE(MID(B4555,4,2)),VALUE(LEFT(B4555,2))),DATE(VALUE(LEFT(B4555,4)),VALUE(MID(B4555,6,2)),VALUE(RIGHT(B4555,2)))))</f>
        <v>45996</v>
      </c>
      <c r="N4555" s="16" t="n">
        <f aca="false">MONTH(M4555)</f>
        <v>12</v>
      </c>
      <c r="O4555" s="16" t="str">
        <f aca="false">PROPER(TRIM(H4555))</f>
        <v>Hyderabad</v>
      </c>
      <c r="P4555" s="16" t="str">
        <f aca="false">IFERROR(VLOOKUP(O4555,city_map!$A$2:$B$6,2,FALSE()),O4555)</f>
        <v>Hyderabad</v>
      </c>
      <c r="Q4555" s="16" t="n">
        <f aca="false">IF(ISNUMBER(F4555),F4555,VALUE(SUBSTITUTE(SUBSTITUTE(F4555,"₹",""),",","")))</f>
        <v>1259</v>
      </c>
      <c r="R4555" s="16" t="n">
        <f aca="false">IF(E4555=99,1,E4555)</f>
        <v>1</v>
      </c>
      <c r="S4555" s="16" t="n">
        <f aca="false">IF(G4555="",0,G4555)</f>
        <v>0</v>
      </c>
      <c r="T4555" s="16" t="str">
        <f aca="false">IF(I4555="","Unknown",IF(I4555="upi","UPI",I4555))</f>
        <v>Debit Card</v>
      </c>
      <c r="U4555" s="16" t="str">
        <f aca="false">IF(L4555="Yes","Y",IF(L4555="No","N",L4555))</f>
        <v>N</v>
      </c>
      <c r="V4555" s="19" t="n">
        <f aca="false">ROUND(R4555*Q4555*(1-S4555),2)</f>
        <v>1259</v>
      </c>
      <c r="W4555" s="16" t="str">
        <f aca="false">_xlfn.XLOOKUP(D4555,products!$A$2:$A$61,products!$C$2:$C$61,"Not found")</f>
        <v>Fashion</v>
      </c>
    </row>
    <row r="4556" customFormat="false" ht="15" hidden="false" customHeight="false" outlineLevel="0" collapsed="false">
      <c r="A4556" s="16" t="s">
        <v>5978</v>
      </c>
      <c r="B4556" s="16" t="s">
        <v>5977</v>
      </c>
      <c r="C4556" s="16" t="s">
        <v>437</v>
      </c>
      <c r="D4556" s="16" t="s">
        <v>38</v>
      </c>
      <c r="E4556" s="16" t="n">
        <v>3</v>
      </c>
      <c r="F4556" s="16" t="n">
        <v>339</v>
      </c>
      <c r="G4556" s="16" t="n">
        <v>0.1</v>
      </c>
      <c r="H4556" s="16" t="s">
        <v>56</v>
      </c>
      <c r="I4556" s="16" t="s">
        <v>71</v>
      </c>
      <c r="J4556" s="16" t="n">
        <v>5</v>
      </c>
      <c r="K4556" s="16" t="n">
        <v>5</v>
      </c>
      <c r="L4556" s="16" t="s">
        <v>41</v>
      </c>
      <c r="M4556" s="18" t="n">
        <f aca="false">IF(ISNUMBER(B4556),B4556,IF(MID(B4556,3,1)="-",DATE(VALUE(RIGHT(B4556,4)),VALUE(MID(B4556,4,2)),VALUE(LEFT(B4556,2))),DATE(VALUE(LEFT(B4556,4)),VALUE(MID(B4556,6,2)),VALUE(RIGHT(B4556,2)))))</f>
        <v>45996</v>
      </c>
      <c r="N4556" s="16" t="n">
        <f aca="false">MONTH(M4556)</f>
        <v>12</v>
      </c>
      <c r="O4556" s="16" t="str">
        <f aca="false">PROPER(TRIM(H4556))</f>
        <v>Lucknow</v>
      </c>
      <c r="P4556" s="16" t="str">
        <f aca="false">IFERROR(VLOOKUP(O4556,city_map!$A$2:$B$6,2,FALSE()),O4556)</f>
        <v>Lucknow</v>
      </c>
      <c r="Q4556" s="16" t="n">
        <f aca="false">IF(ISNUMBER(F4556),F4556,VALUE(SUBSTITUTE(SUBSTITUTE(F4556,"₹",""),",","")))</f>
        <v>339</v>
      </c>
      <c r="R4556" s="16" t="n">
        <f aca="false">IF(E4556=99,1,E4556)</f>
        <v>3</v>
      </c>
      <c r="S4556" s="16" t="n">
        <f aca="false">IF(G4556="",0,G4556)</f>
        <v>0.1</v>
      </c>
      <c r="T4556" s="16" t="str">
        <f aca="false">IF(I4556="","Unknown",IF(I4556="upi","UPI",I4556))</f>
        <v>Credit Card</v>
      </c>
      <c r="U4556" s="16" t="str">
        <f aca="false">IF(L4556="Yes","Y",IF(L4556="No","N",L4556))</f>
        <v>N</v>
      </c>
      <c r="V4556" s="19" t="n">
        <f aca="false">ROUND(R4556*Q4556*(1-S4556),2)</f>
        <v>915.3</v>
      </c>
      <c r="W4556" s="16" t="str">
        <f aca="false">_xlfn.XLOOKUP(D4556,products!$A$2:$A$61,products!$C$2:$C$61,"Not found")</f>
        <v>Books</v>
      </c>
    </row>
    <row r="4557" customFormat="false" ht="15" hidden="false" customHeight="false" outlineLevel="0" collapsed="false">
      <c r="A4557" s="16" t="s">
        <v>5979</v>
      </c>
      <c r="B4557" s="16" t="s">
        <v>5977</v>
      </c>
      <c r="C4557" s="16" t="s">
        <v>817</v>
      </c>
      <c r="D4557" s="16" t="s">
        <v>88</v>
      </c>
      <c r="E4557" s="16" t="n">
        <v>2</v>
      </c>
      <c r="F4557" s="16" t="n">
        <v>3115</v>
      </c>
      <c r="G4557" s="16" t="n">
        <v>0.05</v>
      </c>
      <c r="H4557" s="16" t="s">
        <v>67</v>
      </c>
      <c r="I4557" s="16" t="s">
        <v>60</v>
      </c>
      <c r="J4557" s="16" t="n">
        <v>5</v>
      </c>
      <c r="K4557" s="16" t="n">
        <v>2</v>
      </c>
      <c r="L4557" s="16" t="s">
        <v>57</v>
      </c>
      <c r="M4557" s="18" t="n">
        <f aca="false">IF(ISNUMBER(B4557),B4557,IF(MID(B4557,3,1)="-",DATE(VALUE(RIGHT(B4557,4)),VALUE(MID(B4557,4,2)),VALUE(LEFT(B4557,2))),DATE(VALUE(LEFT(B4557,4)),VALUE(MID(B4557,6,2)),VALUE(RIGHT(B4557,2)))))</f>
        <v>45996</v>
      </c>
      <c r="N4557" s="16" t="n">
        <f aca="false">MONTH(M4557)</f>
        <v>12</v>
      </c>
      <c r="O4557" s="16" t="str">
        <f aca="false">PROPER(TRIM(H4557))</f>
        <v>Kolkata</v>
      </c>
      <c r="P4557" s="16" t="str">
        <f aca="false">IFERROR(VLOOKUP(O4557,city_map!$A$2:$B$6,2,FALSE()),O4557)</f>
        <v>Kolkata</v>
      </c>
      <c r="Q4557" s="16" t="n">
        <f aca="false">IF(ISNUMBER(F4557),F4557,VALUE(SUBSTITUTE(SUBSTITUTE(F4557,"₹",""),",","")))</f>
        <v>3115</v>
      </c>
      <c r="R4557" s="16" t="n">
        <f aca="false">IF(E4557=99,1,E4557)</f>
        <v>2</v>
      </c>
      <c r="S4557" s="16" t="n">
        <f aca="false">IF(G4557="",0,G4557)</f>
        <v>0.05</v>
      </c>
      <c r="T4557" s="16" t="str">
        <f aca="false">IF(I4557="","Unknown",IF(I4557="upi","UPI",I4557))</f>
        <v>UPI</v>
      </c>
      <c r="U4557" s="16" t="str">
        <f aca="false">IF(L4557="Yes","Y",IF(L4557="No","N",L4557))</f>
        <v>Y</v>
      </c>
      <c r="V4557" s="19" t="n">
        <f aca="false">ROUND(R4557*Q4557*(1-S4557),2)</f>
        <v>5918.5</v>
      </c>
      <c r="W4557" s="16" t="str">
        <f aca="false">_xlfn.XLOOKUP(D4557,products!$A$2:$A$61,products!$C$2:$C$61,"Not found")</f>
        <v>Fashion</v>
      </c>
    </row>
    <row r="4558" customFormat="false" ht="15" hidden="false" customHeight="false" outlineLevel="0" collapsed="false">
      <c r="A4558" s="16" t="s">
        <v>5980</v>
      </c>
      <c r="B4558" s="16" t="s">
        <v>5977</v>
      </c>
      <c r="C4558" s="16" t="s">
        <v>1032</v>
      </c>
      <c r="D4558" s="16" t="s">
        <v>95</v>
      </c>
      <c r="E4558" s="16" t="n">
        <v>1</v>
      </c>
      <c r="F4558" s="16" t="n">
        <v>1561</v>
      </c>
      <c r="G4558" s="16" t="n">
        <v>0.15</v>
      </c>
      <c r="H4558" s="16" t="s">
        <v>39</v>
      </c>
      <c r="I4558" s="16" t="s">
        <v>60</v>
      </c>
      <c r="J4558" s="16" t="n">
        <v>3</v>
      </c>
      <c r="K4558" s="16" t="n">
        <v>5</v>
      </c>
      <c r="L4558" s="16" t="s">
        <v>41</v>
      </c>
      <c r="M4558" s="18" t="n">
        <f aca="false">IF(ISNUMBER(B4558),B4558,IF(MID(B4558,3,1)="-",DATE(VALUE(RIGHT(B4558,4)),VALUE(MID(B4558,4,2)),VALUE(LEFT(B4558,2))),DATE(VALUE(LEFT(B4558,4)),VALUE(MID(B4558,6,2)),VALUE(RIGHT(B4558,2)))))</f>
        <v>45996</v>
      </c>
      <c r="N4558" s="16" t="n">
        <f aca="false">MONTH(M4558)</f>
        <v>12</v>
      </c>
      <c r="O4558" s="16" t="str">
        <f aca="false">PROPER(TRIM(H4558))</f>
        <v>Delhi</v>
      </c>
      <c r="P4558" s="16" t="str">
        <f aca="false">IFERROR(VLOOKUP(O4558,city_map!$A$2:$B$6,2,FALSE()),O4558)</f>
        <v>Delhi</v>
      </c>
      <c r="Q4558" s="16" t="n">
        <f aca="false">IF(ISNUMBER(F4558),F4558,VALUE(SUBSTITUTE(SUBSTITUTE(F4558,"₹",""),",","")))</f>
        <v>1561</v>
      </c>
      <c r="R4558" s="16" t="n">
        <f aca="false">IF(E4558=99,1,E4558)</f>
        <v>1</v>
      </c>
      <c r="S4558" s="16" t="n">
        <f aca="false">IF(G4558="",0,G4558)</f>
        <v>0.15</v>
      </c>
      <c r="T4558" s="16" t="str">
        <f aca="false">IF(I4558="","Unknown",IF(I4558="upi","UPI",I4558))</f>
        <v>UPI</v>
      </c>
      <c r="U4558" s="16" t="str">
        <f aca="false">IF(L4558="Yes","Y",IF(L4558="No","N",L4558))</f>
        <v>N</v>
      </c>
      <c r="V4558" s="19" t="n">
        <f aca="false">ROUND(R4558*Q4558*(1-S4558),2)</f>
        <v>1326.85</v>
      </c>
      <c r="W4558" s="16" t="str">
        <f aca="false">_xlfn.XLOOKUP(D4558,products!$A$2:$A$61,products!$C$2:$C$61,"Not found")</f>
        <v>Electronics</v>
      </c>
    </row>
    <row r="4559" customFormat="false" ht="15" hidden="false" customHeight="false" outlineLevel="0" collapsed="false">
      <c r="A4559" s="16" t="s">
        <v>5981</v>
      </c>
      <c r="B4559" s="16" t="s">
        <v>5977</v>
      </c>
      <c r="C4559" s="16" t="s">
        <v>3077</v>
      </c>
      <c r="D4559" s="16" t="s">
        <v>108</v>
      </c>
      <c r="E4559" s="16" t="n">
        <v>1</v>
      </c>
      <c r="F4559" s="16" t="n">
        <v>3602</v>
      </c>
      <c r="G4559" s="16" t="n">
        <v>0</v>
      </c>
      <c r="H4559" s="16" t="s">
        <v>112</v>
      </c>
      <c r="I4559" s="16" t="s">
        <v>60</v>
      </c>
      <c r="J4559" s="16" t="n">
        <v>5</v>
      </c>
      <c r="K4559" s="16" t="n">
        <v>4</v>
      </c>
      <c r="L4559" s="16" t="s">
        <v>41</v>
      </c>
      <c r="M4559" s="18" t="n">
        <f aca="false">IF(ISNUMBER(B4559),B4559,IF(MID(B4559,3,1)="-",DATE(VALUE(RIGHT(B4559,4)),VALUE(MID(B4559,4,2)),VALUE(LEFT(B4559,2))),DATE(VALUE(LEFT(B4559,4)),VALUE(MID(B4559,6,2)),VALUE(RIGHT(B4559,2)))))</f>
        <v>45996</v>
      </c>
      <c r="N4559" s="16" t="n">
        <f aca="false">MONTH(M4559)</f>
        <v>12</v>
      </c>
      <c r="O4559" s="16" t="str">
        <f aca="false">PROPER(TRIM(H4559))</f>
        <v>Mumbai</v>
      </c>
      <c r="P4559" s="16" t="str">
        <f aca="false">IFERROR(VLOOKUP(O4559,city_map!$A$2:$B$6,2,FALSE()),O4559)</f>
        <v>Mumbai</v>
      </c>
      <c r="Q4559" s="16" t="n">
        <f aca="false">IF(ISNUMBER(F4559),F4559,VALUE(SUBSTITUTE(SUBSTITUTE(F4559,"₹",""),",","")))</f>
        <v>3602</v>
      </c>
      <c r="R4559" s="16" t="n">
        <f aca="false">IF(E4559=99,1,E4559)</f>
        <v>1</v>
      </c>
      <c r="S4559" s="16" t="n">
        <f aca="false">IF(G4559="",0,G4559)</f>
        <v>0</v>
      </c>
      <c r="T4559" s="16" t="str">
        <f aca="false">IF(I4559="","Unknown",IF(I4559="upi","UPI",I4559))</f>
        <v>UPI</v>
      </c>
      <c r="U4559" s="16" t="str">
        <f aca="false">IF(L4559="Yes","Y",IF(L4559="No","N",L4559))</f>
        <v>N</v>
      </c>
      <c r="V4559" s="19" t="n">
        <f aca="false">ROUND(R4559*Q4559*(1-S4559),2)</f>
        <v>3602</v>
      </c>
      <c r="W4559" s="16" t="str">
        <f aca="false">_xlfn.XLOOKUP(D4559,products!$A$2:$A$61,products!$C$2:$C$61,"Not found")</f>
        <v>Electronics</v>
      </c>
    </row>
    <row r="4560" customFormat="false" ht="15" hidden="false" customHeight="false" outlineLevel="0" collapsed="false">
      <c r="A4560" s="16" t="s">
        <v>5982</v>
      </c>
      <c r="B4560" s="16" t="s">
        <v>5977</v>
      </c>
      <c r="C4560" s="16" t="s">
        <v>1222</v>
      </c>
      <c r="D4560" s="16" t="s">
        <v>119</v>
      </c>
      <c r="E4560" s="16" t="n">
        <v>3</v>
      </c>
      <c r="F4560" s="16" t="n">
        <v>245</v>
      </c>
      <c r="G4560" s="16" t="n">
        <v>0.1</v>
      </c>
      <c r="H4560" s="16" t="s">
        <v>46</v>
      </c>
      <c r="I4560" s="16" t="s">
        <v>60</v>
      </c>
      <c r="J4560" s="16" t="n">
        <v>4</v>
      </c>
      <c r="K4560" s="16" t="n">
        <v>3</v>
      </c>
      <c r="L4560" s="16" t="s">
        <v>41</v>
      </c>
      <c r="M4560" s="18" t="n">
        <f aca="false">IF(ISNUMBER(B4560),B4560,IF(MID(B4560,3,1)="-",DATE(VALUE(RIGHT(B4560,4)),VALUE(MID(B4560,4,2)),VALUE(LEFT(B4560,2))),DATE(VALUE(LEFT(B4560,4)),VALUE(MID(B4560,6,2)),VALUE(RIGHT(B4560,2)))))</f>
        <v>45996</v>
      </c>
      <c r="N4560" s="16" t="n">
        <f aca="false">MONTH(M4560)</f>
        <v>12</v>
      </c>
      <c r="O4560" s="16" t="str">
        <f aca="false">PROPER(TRIM(H4560))</f>
        <v>Chennai</v>
      </c>
      <c r="P4560" s="16" t="str">
        <f aca="false">IFERROR(VLOOKUP(O4560,city_map!$A$2:$B$6,2,FALSE()),O4560)</f>
        <v>Chennai</v>
      </c>
      <c r="Q4560" s="16" t="n">
        <f aca="false">IF(ISNUMBER(F4560),F4560,VALUE(SUBSTITUTE(SUBSTITUTE(F4560,"₹",""),",","")))</f>
        <v>245</v>
      </c>
      <c r="R4560" s="16" t="n">
        <f aca="false">IF(E4560=99,1,E4560)</f>
        <v>3</v>
      </c>
      <c r="S4560" s="16" t="n">
        <f aca="false">IF(G4560="",0,G4560)</f>
        <v>0.1</v>
      </c>
      <c r="T4560" s="16" t="str">
        <f aca="false">IF(I4560="","Unknown",IF(I4560="upi","UPI",I4560))</f>
        <v>UPI</v>
      </c>
      <c r="U4560" s="16" t="str">
        <f aca="false">IF(L4560="Yes","Y",IF(L4560="No","N",L4560))</f>
        <v>N</v>
      </c>
      <c r="V4560" s="19" t="n">
        <f aca="false">ROUND(R4560*Q4560*(1-S4560),2)</f>
        <v>661.5</v>
      </c>
      <c r="W4560" s="16" t="str">
        <f aca="false">_xlfn.XLOOKUP(D4560,products!$A$2:$A$61,products!$C$2:$C$61,"Not found")</f>
        <v>Books</v>
      </c>
    </row>
    <row r="4561" customFormat="false" ht="15" hidden="false" customHeight="false" outlineLevel="0" collapsed="false">
      <c r="A4561" s="16" t="s">
        <v>5983</v>
      </c>
      <c r="B4561" s="16" t="s">
        <v>5977</v>
      </c>
      <c r="C4561" s="16" t="s">
        <v>3799</v>
      </c>
      <c r="D4561" s="16" t="s">
        <v>203</v>
      </c>
      <c r="E4561" s="16" t="n">
        <v>3</v>
      </c>
      <c r="F4561" s="16" t="n">
        <v>2531</v>
      </c>
      <c r="G4561" s="16" t="n">
        <v>0.2</v>
      </c>
      <c r="H4561" s="16" t="s">
        <v>70</v>
      </c>
      <c r="I4561" s="16" t="s">
        <v>60</v>
      </c>
      <c r="J4561" s="16" t="n">
        <v>5</v>
      </c>
      <c r="K4561" s="16" t="n">
        <v>2</v>
      </c>
      <c r="L4561" s="16" t="s">
        <v>57</v>
      </c>
      <c r="M4561" s="18" t="n">
        <f aca="false">IF(ISNUMBER(B4561),B4561,IF(MID(B4561,3,1)="-",DATE(VALUE(RIGHT(B4561,4)),VALUE(MID(B4561,4,2)),VALUE(LEFT(B4561,2))),DATE(VALUE(LEFT(B4561,4)),VALUE(MID(B4561,6,2)),VALUE(RIGHT(B4561,2)))))</f>
        <v>45996</v>
      </c>
      <c r="N4561" s="16" t="n">
        <f aca="false">MONTH(M4561)</f>
        <v>12</v>
      </c>
      <c r="O4561" s="16" t="str">
        <f aca="false">PROPER(TRIM(H4561))</f>
        <v>Pune</v>
      </c>
      <c r="P4561" s="16" t="str">
        <f aca="false">IFERROR(VLOOKUP(O4561,city_map!$A$2:$B$6,2,FALSE()),O4561)</f>
        <v>Pune</v>
      </c>
      <c r="Q4561" s="16" t="n">
        <f aca="false">IF(ISNUMBER(F4561),F4561,VALUE(SUBSTITUTE(SUBSTITUTE(F4561,"₹",""),",","")))</f>
        <v>2531</v>
      </c>
      <c r="R4561" s="16" t="n">
        <f aca="false">IF(E4561=99,1,E4561)</f>
        <v>3</v>
      </c>
      <c r="S4561" s="16" t="n">
        <f aca="false">IF(G4561="",0,G4561)</f>
        <v>0.2</v>
      </c>
      <c r="T4561" s="16" t="str">
        <f aca="false">IF(I4561="","Unknown",IF(I4561="upi","UPI",I4561))</f>
        <v>UPI</v>
      </c>
      <c r="U4561" s="16" t="str">
        <f aca="false">IF(L4561="Yes","Y",IF(L4561="No","N",L4561))</f>
        <v>Y</v>
      </c>
      <c r="V4561" s="19" t="n">
        <f aca="false">ROUND(R4561*Q4561*(1-S4561),2)</f>
        <v>6074.4</v>
      </c>
      <c r="W4561" s="16" t="str">
        <f aca="false">_xlfn.XLOOKUP(D4561,products!$A$2:$A$61,products!$C$2:$C$61,"Not found")</f>
        <v>Fashion</v>
      </c>
    </row>
    <row r="4562" customFormat="false" ht="15" hidden="false" customHeight="false" outlineLevel="0" collapsed="false">
      <c r="A4562" s="16" t="s">
        <v>5984</v>
      </c>
      <c r="B4562" s="16" t="s">
        <v>5977</v>
      </c>
      <c r="C4562" s="16" t="s">
        <v>2530</v>
      </c>
      <c r="D4562" s="16" t="s">
        <v>393</v>
      </c>
      <c r="E4562" s="16" t="n">
        <v>2</v>
      </c>
      <c r="F4562" s="16" t="n">
        <v>512</v>
      </c>
      <c r="G4562" s="16" t="n">
        <v>0.2</v>
      </c>
      <c r="H4562" s="16" t="s">
        <v>39</v>
      </c>
      <c r="I4562" s="16" t="s">
        <v>100</v>
      </c>
      <c r="J4562" s="16" t="n">
        <v>6</v>
      </c>
      <c r="K4562" s="16" t="n">
        <v>2</v>
      </c>
      <c r="L4562" s="16" t="s">
        <v>57</v>
      </c>
      <c r="M4562" s="18" t="n">
        <f aca="false">IF(ISNUMBER(B4562),B4562,IF(MID(B4562,3,1)="-",DATE(VALUE(RIGHT(B4562,4)),VALUE(MID(B4562,4,2)),VALUE(LEFT(B4562,2))),DATE(VALUE(LEFT(B4562,4)),VALUE(MID(B4562,6,2)),VALUE(RIGHT(B4562,2)))))</f>
        <v>45996</v>
      </c>
      <c r="N4562" s="16" t="n">
        <f aca="false">MONTH(M4562)</f>
        <v>12</v>
      </c>
      <c r="O4562" s="16" t="str">
        <f aca="false">PROPER(TRIM(H4562))</f>
        <v>Delhi</v>
      </c>
      <c r="P4562" s="16" t="str">
        <f aca="false">IFERROR(VLOOKUP(O4562,city_map!$A$2:$B$6,2,FALSE()),O4562)</f>
        <v>Delhi</v>
      </c>
      <c r="Q4562" s="16" t="n">
        <f aca="false">IF(ISNUMBER(F4562),F4562,VALUE(SUBSTITUTE(SUBSTITUTE(F4562,"₹",""),",","")))</f>
        <v>512</v>
      </c>
      <c r="R4562" s="16" t="n">
        <f aca="false">IF(E4562=99,1,E4562)</f>
        <v>2</v>
      </c>
      <c r="S4562" s="16" t="n">
        <f aca="false">IF(G4562="",0,G4562)</f>
        <v>0.2</v>
      </c>
      <c r="T4562" s="16" t="str">
        <f aca="false">IF(I4562="","Unknown",IF(I4562="upi","UPI",I4562))</f>
        <v>Net Banking</v>
      </c>
      <c r="U4562" s="16" t="str">
        <f aca="false">IF(L4562="Yes","Y",IF(L4562="No","N",L4562))</f>
        <v>Y</v>
      </c>
      <c r="V4562" s="19" t="n">
        <f aca="false">ROUND(R4562*Q4562*(1-S4562),2)</f>
        <v>819.2</v>
      </c>
      <c r="W4562" s="16" t="str">
        <f aca="false">_xlfn.XLOOKUP(D4562,products!$A$2:$A$61,products!$C$2:$C$61,"Not found")</f>
        <v>Fashion</v>
      </c>
    </row>
    <row r="4563" customFormat="false" ht="15" hidden="false" customHeight="false" outlineLevel="0" collapsed="false">
      <c r="A4563" s="16" t="s">
        <v>5985</v>
      </c>
      <c r="B4563" s="16" t="s">
        <v>5977</v>
      </c>
      <c r="C4563" s="16" t="s">
        <v>1423</v>
      </c>
      <c r="D4563" s="16" t="s">
        <v>170</v>
      </c>
      <c r="E4563" s="16" t="n">
        <v>1</v>
      </c>
      <c r="F4563" s="16" t="n">
        <v>3246</v>
      </c>
      <c r="G4563" s="16" t="n">
        <v>0.2</v>
      </c>
      <c r="H4563" s="16" t="s">
        <v>130</v>
      </c>
      <c r="I4563" s="16" t="s">
        <v>71</v>
      </c>
      <c r="J4563" s="16" t="n">
        <v>4</v>
      </c>
      <c r="K4563" s="16" t="n">
        <v>4</v>
      </c>
      <c r="L4563" s="16" t="s">
        <v>41</v>
      </c>
      <c r="M4563" s="18" t="n">
        <f aca="false">IF(ISNUMBER(B4563),B4563,IF(MID(B4563,3,1)="-",DATE(VALUE(RIGHT(B4563,4)),VALUE(MID(B4563,4,2)),VALUE(LEFT(B4563,2))),DATE(VALUE(LEFT(B4563,4)),VALUE(MID(B4563,6,2)),VALUE(RIGHT(B4563,2)))))</f>
        <v>45996</v>
      </c>
      <c r="N4563" s="16" t="n">
        <f aca="false">MONTH(M4563)</f>
        <v>12</v>
      </c>
      <c r="O4563" s="16" t="str">
        <f aca="false">PROPER(TRIM(H4563))</f>
        <v>Bengaluru</v>
      </c>
      <c r="P4563" s="16" t="str">
        <f aca="false">IFERROR(VLOOKUP(O4563,city_map!$A$2:$B$6,2,FALSE()),O4563)</f>
        <v>Bengaluru</v>
      </c>
      <c r="Q4563" s="16" t="n">
        <f aca="false">IF(ISNUMBER(F4563),F4563,VALUE(SUBSTITUTE(SUBSTITUTE(F4563,"₹",""),",","")))</f>
        <v>3246</v>
      </c>
      <c r="R4563" s="16" t="n">
        <f aca="false">IF(E4563=99,1,E4563)</f>
        <v>1</v>
      </c>
      <c r="S4563" s="16" t="n">
        <f aca="false">IF(G4563="",0,G4563)</f>
        <v>0.2</v>
      </c>
      <c r="T4563" s="16" t="str">
        <f aca="false">IF(I4563="","Unknown",IF(I4563="upi","UPI",I4563))</f>
        <v>Credit Card</v>
      </c>
      <c r="U4563" s="16" t="str">
        <f aca="false">IF(L4563="Yes","Y",IF(L4563="No","N",L4563))</f>
        <v>N</v>
      </c>
      <c r="V4563" s="19" t="n">
        <f aca="false">ROUND(R4563*Q4563*(1-S4563),2)</f>
        <v>2596.8</v>
      </c>
      <c r="W4563" s="16" t="str">
        <f aca="false">_xlfn.XLOOKUP(D4563,products!$A$2:$A$61,products!$C$2:$C$61,"Not found")</f>
        <v>Home</v>
      </c>
    </row>
    <row r="4564" customFormat="false" ht="15" hidden="false" customHeight="false" outlineLevel="0" collapsed="false">
      <c r="A4564" s="16" t="s">
        <v>5986</v>
      </c>
      <c r="B4564" s="16" t="s">
        <v>5977</v>
      </c>
      <c r="C4564" s="16" t="s">
        <v>1784</v>
      </c>
      <c r="D4564" s="16" t="s">
        <v>173</v>
      </c>
      <c r="E4564" s="16" t="n">
        <v>1</v>
      </c>
      <c r="F4564" s="16" t="n">
        <v>1225</v>
      </c>
      <c r="G4564" s="16" t="n">
        <v>0.05</v>
      </c>
      <c r="H4564" s="16" t="s">
        <v>39</v>
      </c>
      <c r="I4564" s="16" t="s">
        <v>60</v>
      </c>
      <c r="J4564" s="16" t="n">
        <v>5</v>
      </c>
      <c r="K4564" s="16"/>
      <c r="L4564" s="16" t="s">
        <v>41</v>
      </c>
      <c r="M4564" s="18" t="n">
        <f aca="false">IF(ISNUMBER(B4564),B4564,IF(MID(B4564,3,1)="-",DATE(VALUE(RIGHT(B4564,4)),VALUE(MID(B4564,4,2)),VALUE(LEFT(B4564,2))),DATE(VALUE(LEFT(B4564,4)),VALUE(MID(B4564,6,2)),VALUE(RIGHT(B4564,2)))))</f>
        <v>45996</v>
      </c>
      <c r="N4564" s="16" t="n">
        <f aca="false">MONTH(M4564)</f>
        <v>12</v>
      </c>
      <c r="O4564" s="16" t="str">
        <f aca="false">PROPER(TRIM(H4564))</f>
        <v>Delhi</v>
      </c>
      <c r="P4564" s="16" t="str">
        <f aca="false">IFERROR(VLOOKUP(O4564,city_map!$A$2:$B$6,2,FALSE()),O4564)</f>
        <v>Delhi</v>
      </c>
      <c r="Q4564" s="16" t="n">
        <f aca="false">IF(ISNUMBER(F4564),F4564,VALUE(SUBSTITUTE(SUBSTITUTE(F4564,"₹",""),",","")))</f>
        <v>1225</v>
      </c>
      <c r="R4564" s="16" t="n">
        <f aca="false">IF(E4564=99,1,E4564)</f>
        <v>1</v>
      </c>
      <c r="S4564" s="16" t="n">
        <f aca="false">IF(G4564="",0,G4564)</f>
        <v>0.05</v>
      </c>
      <c r="T4564" s="16" t="str">
        <f aca="false">IF(I4564="","Unknown",IF(I4564="upi","UPI",I4564))</f>
        <v>UPI</v>
      </c>
      <c r="U4564" s="16" t="str">
        <f aca="false">IF(L4564="Yes","Y",IF(L4564="No","N",L4564))</f>
        <v>N</v>
      </c>
      <c r="V4564" s="19" t="n">
        <f aca="false">ROUND(R4564*Q4564*(1-S4564),2)</f>
        <v>1163.75</v>
      </c>
      <c r="W4564" s="16" t="str">
        <f aca="false">_xlfn.XLOOKUP(D4564,products!$A$2:$A$61,products!$C$2:$C$61,"Not found")</f>
        <v>Fashion</v>
      </c>
    </row>
    <row r="4565" customFormat="false" ht="15" hidden="false" customHeight="false" outlineLevel="0" collapsed="false">
      <c r="A4565" s="16" t="s">
        <v>5987</v>
      </c>
      <c r="B4565" s="16" t="s">
        <v>5977</v>
      </c>
      <c r="C4565" s="16" t="s">
        <v>518</v>
      </c>
      <c r="D4565" s="16" t="s">
        <v>136</v>
      </c>
      <c r="E4565" s="16" t="n">
        <v>1</v>
      </c>
      <c r="F4565" s="16" t="n">
        <v>2261</v>
      </c>
      <c r="G4565" s="16" t="n">
        <v>0.15</v>
      </c>
      <c r="H4565" s="16" t="s">
        <v>67</v>
      </c>
      <c r="I4565" s="16" t="s">
        <v>47</v>
      </c>
      <c r="J4565" s="16" t="n">
        <v>2</v>
      </c>
      <c r="K4565" s="16" t="n">
        <v>4</v>
      </c>
      <c r="L4565" s="16" t="s">
        <v>41</v>
      </c>
      <c r="M4565" s="18" t="n">
        <f aca="false">IF(ISNUMBER(B4565),B4565,IF(MID(B4565,3,1)="-",DATE(VALUE(RIGHT(B4565,4)),VALUE(MID(B4565,4,2)),VALUE(LEFT(B4565,2))),DATE(VALUE(LEFT(B4565,4)),VALUE(MID(B4565,6,2)),VALUE(RIGHT(B4565,2)))))</f>
        <v>45996</v>
      </c>
      <c r="N4565" s="16" t="n">
        <f aca="false">MONTH(M4565)</f>
        <v>12</v>
      </c>
      <c r="O4565" s="16" t="str">
        <f aca="false">PROPER(TRIM(H4565))</f>
        <v>Kolkata</v>
      </c>
      <c r="P4565" s="16" t="str">
        <f aca="false">IFERROR(VLOOKUP(O4565,city_map!$A$2:$B$6,2,FALSE()),O4565)</f>
        <v>Kolkata</v>
      </c>
      <c r="Q4565" s="16" t="n">
        <f aca="false">IF(ISNUMBER(F4565),F4565,VALUE(SUBSTITUTE(SUBSTITUTE(F4565,"₹",""),",","")))</f>
        <v>2261</v>
      </c>
      <c r="R4565" s="16" t="n">
        <f aca="false">IF(E4565=99,1,E4565)</f>
        <v>1</v>
      </c>
      <c r="S4565" s="16" t="n">
        <f aca="false">IF(G4565="",0,G4565)</f>
        <v>0.15</v>
      </c>
      <c r="T4565" s="16" t="str">
        <f aca="false">IF(I4565="","Unknown",IF(I4565="upi","UPI",I4565))</f>
        <v>Debit Card</v>
      </c>
      <c r="U4565" s="16" t="str">
        <f aca="false">IF(L4565="Yes","Y",IF(L4565="No","N",L4565))</f>
        <v>N</v>
      </c>
      <c r="V4565" s="19" t="n">
        <f aca="false">ROUND(R4565*Q4565*(1-S4565),2)</f>
        <v>1921.85</v>
      </c>
      <c r="W4565" s="16" t="str">
        <f aca="false">_xlfn.XLOOKUP(D4565,products!$A$2:$A$61,products!$C$2:$C$61,"Not found")</f>
        <v>Electronics</v>
      </c>
    </row>
    <row r="4566" customFormat="false" ht="15" hidden="false" customHeight="false" outlineLevel="0" collapsed="false">
      <c r="A4566" s="16" t="s">
        <v>5988</v>
      </c>
      <c r="B4566" s="16" t="s">
        <v>5977</v>
      </c>
      <c r="C4566" s="16" t="s">
        <v>1921</v>
      </c>
      <c r="D4566" s="16" t="s">
        <v>51</v>
      </c>
      <c r="E4566" s="16" t="n">
        <v>2</v>
      </c>
      <c r="F4566" s="16" t="n">
        <v>2209</v>
      </c>
      <c r="G4566" s="16" t="n">
        <v>0.05</v>
      </c>
      <c r="H4566" s="16" t="s">
        <v>39</v>
      </c>
      <c r="I4566" s="16" t="s">
        <v>47</v>
      </c>
      <c r="J4566" s="16" t="n">
        <v>4</v>
      </c>
      <c r="K4566" s="16" t="n">
        <v>4</v>
      </c>
      <c r="L4566" s="16" t="s">
        <v>41</v>
      </c>
      <c r="M4566" s="18" t="n">
        <f aca="false">IF(ISNUMBER(B4566),B4566,IF(MID(B4566,3,1)="-",DATE(VALUE(RIGHT(B4566,4)),VALUE(MID(B4566,4,2)),VALUE(LEFT(B4566,2))),DATE(VALUE(LEFT(B4566,4)),VALUE(MID(B4566,6,2)),VALUE(RIGHT(B4566,2)))))</f>
        <v>45996</v>
      </c>
      <c r="N4566" s="16" t="n">
        <f aca="false">MONTH(M4566)</f>
        <v>12</v>
      </c>
      <c r="O4566" s="16" t="str">
        <f aca="false">PROPER(TRIM(H4566))</f>
        <v>Delhi</v>
      </c>
      <c r="P4566" s="16" t="str">
        <f aca="false">IFERROR(VLOOKUP(O4566,city_map!$A$2:$B$6,2,FALSE()),O4566)</f>
        <v>Delhi</v>
      </c>
      <c r="Q4566" s="16" t="n">
        <f aca="false">IF(ISNUMBER(F4566),F4566,VALUE(SUBSTITUTE(SUBSTITUTE(F4566,"₹",""),",","")))</f>
        <v>2209</v>
      </c>
      <c r="R4566" s="16" t="n">
        <f aca="false">IF(E4566=99,1,E4566)</f>
        <v>2</v>
      </c>
      <c r="S4566" s="16" t="n">
        <f aca="false">IF(G4566="",0,G4566)</f>
        <v>0.05</v>
      </c>
      <c r="T4566" s="16" t="str">
        <f aca="false">IF(I4566="","Unknown",IF(I4566="upi","UPI",I4566))</f>
        <v>Debit Card</v>
      </c>
      <c r="U4566" s="16" t="str">
        <f aca="false">IF(L4566="Yes","Y",IF(L4566="No","N",L4566))</f>
        <v>N</v>
      </c>
      <c r="V4566" s="19" t="n">
        <f aca="false">ROUND(R4566*Q4566*(1-S4566),2)</f>
        <v>4197.1</v>
      </c>
      <c r="W4566" s="16" t="str">
        <f aca="false">_xlfn.XLOOKUP(D4566,products!$A$2:$A$61,products!$C$2:$C$61,"Not found")</f>
        <v>Fashion</v>
      </c>
    </row>
    <row r="4567" customFormat="false" ht="15" hidden="false" customHeight="false" outlineLevel="0" collapsed="false">
      <c r="A4567" s="16" t="s">
        <v>5989</v>
      </c>
      <c r="B4567" s="16" t="s">
        <v>5977</v>
      </c>
      <c r="C4567" s="16" t="s">
        <v>778</v>
      </c>
      <c r="D4567" s="16" t="s">
        <v>51</v>
      </c>
      <c r="E4567" s="16" t="n">
        <v>1</v>
      </c>
      <c r="F4567" s="16" t="n">
        <v>2399</v>
      </c>
      <c r="G4567" s="16" t="n">
        <v>0.2</v>
      </c>
      <c r="H4567" s="16" t="s">
        <v>130</v>
      </c>
      <c r="I4567" s="16" t="s">
        <v>60</v>
      </c>
      <c r="J4567" s="16" t="n">
        <v>5</v>
      </c>
      <c r="K4567" s="16" t="n">
        <v>4</v>
      </c>
      <c r="L4567" s="16" t="s">
        <v>41</v>
      </c>
      <c r="M4567" s="18" t="n">
        <f aca="false">IF(ISNUMBER(B4567),B4567,IF(MID(B4567,3,1)="-",DATE(VALUE(RIGHT(B4567,4)),VALUE(MID(B4567,4,2)),VALUE(LEFT(B4567,2))),DATE(VALUE(LEFT(B4567,4)),VALUE(MID(B4567,6,2)),VALUE(RIGHT(B4567,2)))))</f>
        <v>45996</v>
      </c>
      <c r="N4567" s="16" t="n">
        <f aca="false">MONTH(M4567)</f>
        <v>12</v>
      </c>
      <c r="O4567" s="16" t="str">
        <f aca="false">PROPER(TRIM(H4567))</f>
        <v>Bengaluru</v>
      </c>
      <c r="P4567" s="16" t="str">
        <f aca="false">IFERROR(VLOOKUP(O4567,city_map!$A$2:$B$6,2,FALSE()),O4567)</f>
        <v>Bengaluru</v>
      </c>
      <c r="Q4567" s="16" t="n">
        <f aca="false">IF(ISNUMBER(F4567),F4567,VALUE(SUBSTITUTE(SUBSTITUTE(F4567,"₹",""),",","")))</f>
        <v>2399</v>
      </c>
      <c r="R4567" s="16" t="n">
        <f aca="false">IF(E4567=99,1,E4567)</f>
        <v>1</v>
      </c>
      <c r="S4567" s="16" t="n">
        <f aca="false">IF(G4567="",0,G4567)</f>
        <v>0.2</v>
      </c>
      <c r="T4567" s="16" t="str">
        <f aca="false">IF(I4567="","Unknown",IF(I4567="upi","UPI",I4567))</f>
        <v>UPI</v>
      </c>
      <c r="U4567" s="16" t="str">
        <f aca="false">IF(L4567="Yes","Y",IF(L4567="No","N",L4567))</f>
        <v>N</v>
      </c>
      <c r="V4567" s="19" t="n">
        <f aca="false">ROUND(R4567*Q4567*(1-S4567),2)</f>
        <v>1919.2</v>
      </c>
      <c r="W4567" s="16" t="str">
        <f aca="false">_xlfn.XLOOKUP(D4567,products!$A$2:$A$61,products!$C$2:$C$61,"Not found")</f>
        <v>Fashion</v>
      </c>
    </row>
    <row r="4568" customFormat="false" ht="15" hidden="false" customHeight="false" outlineLevel="0" collapsed="false">
      <c r="A4568" s="16" t="s">
        <v>5990</v>
      </c>
      <c r="B4568" s="16" t="s">
        <v>5977</v>
      </c>
      <c r="C4568" s="16" t="s">
        <v>941</v>
      </c>
      <c r="D4568" s="16" t="s">
        <v>149</v>
      </c>
      <c r="E4568" s="16" t="n">
        <v>1</v>
      </c>
      <c r="F4568" s="16" t="n">
        <v>1526</v>
      </c>
      <c r="G4568" s="16" t="n">
        <v>0</v>
      </c>
      <c r="H4568" s="16" t="s">
        <v>39</v>
      </c>
      <c r="I4568" s="16" t="s">
        <v>71</v>
      </c>
      <c r="J4568" s="16" t="n">
        <v>3</v>
      </c>
      <c r="K4568" s="16" t="n">
        <v>3</v>
      </c>
      <c r="L4568" s="16" t="s">
        <v>41</v>
      </c>
      <c r="M4568" s="18" t="n">
        <f aca="false">IF(ISNUMBER(B4568),B4568,IF(MID(B4568,3,1)="-",DATE(VALUE(RIGHT(B4568,4)),VALUE(MID(B4568,4,2)),VALUE(LEFT(B4568,2))),DATE(VALUE(LEFT(B4568,4)),VALUE(MID(B4568,6,2)),VALUE(RIGHT(B4568,2)))))</f>
        <v>45996</v>
      </c>
      <c r="N4568" s="16" t="n">
        <f aca="false">MONTH(M4568)</f>
        <v>12</v>
      </c>
      <c r="O4568" s="16" t="str">
        <f aca="false">PROPER(TRIM(H4568))</f>
        <v>Delhi</v>
      </c>
      <c r="P4568" s="16" t="str">
        <f aca="false">IFERROR(VLOOKUP(O4568,city_map!$A$2:$B$6,2,FALSE()),O4568)</f>
        <v>Delhi</v>
      </c>
      <c r="Q4568" s="16" t="n">
        <f aca="false">IF(ISNUMBER(F4568),F4568,VALUE(SUBSTITUTE(SUBSTITUTE(F4568,"₹",""),",","")))</f>
        <v>1526</v>
      </c>
      <c r="R4568" s="16" t="n">
        <f aca="false">IF(E4568=99,1,E4568)</f>
        <v>1</v>
      </c>
      <c r="S4568" s="16" t="n">
        <f aca="false">IF(G4568="",0,G4568)</f>
        <v>0</v>
      </c>
      <c r="T4568" s="16" t="str">
        <f aca="false">IF(I4568="","Unknown",IF(I4568="upi","UPI",I4568))</f>
        <v>Credit Card</v>
      </c>
      <c r="U4568" s="16" t="str">
        <f aca="false">IF(L4568="Yes","Y",IF(L4568="No","N",L4568))</f>
        <v>N</v>
      </c>
      <c r="V4568" s="19" t="n">
        <f aca="false">ROUND(R4568*Q4568*(1-S4568),2)</f>
        <v>1526</v>
      </c>
      <c r="W4568" s="16" t="str">
        <f aca="false">_xlfn.XLOOKUP(D4568,products!$A$2:$A$61,products!$C$2:$C$61,"Not found")</f>
        <v>Fashion</v>
      </c>
    </row>
    <row r="4569" customFormat="false" ht="15" hidden="false" customHeight="false" outlineLevel="0" collapsed="false">
      <c r="A4569" s="16" t="s">
        <v>5991</v>
      </c>
      <c r="B4569" s="16" t="s">
        <v>5992</v>
      </c>
      <c r="C4569" s="16" t="s">
        <v>444</v>
      </c>
      <c r="D4569" s="16" t="s">
        <v>165</v>
      </c>
      <c r="E4569" s="16" t="n">
        <v>1</v>
      </c>
      <c r="F4569" s="16" t="n">
        <v>871</v>
      </c>
      <c r="G4569" s="16" t="n">
        <v>0</v>
      </c>
      <c r="H4569" s="16" t="s">
        <v>39</v>
      </c>
      <c r="I4569" s="16" t="s">
        <v>47</v>
      </c>
      <c r="J4569" s="16" t="n">
        <v>5</v>
      </c>
      <c r="K4569" s="16" t="n">
        <v>3</v>
      </c>
      <c r="L4569" s="16" t="s">
        <v>41</v>
      </c>
      <c r="M4569" s="18" t="n">
        <f aca="false">IF(ISNUMBER(B4569),B4569,IF(MID(B4569,3,1)="-",DATE(VALUE(RIGHT(B4569,4)),VALUE(MID(B4569,4,2)),VALUE(LEFT(B4569,2))),DATE(VALUE(LEFT(B4569,4)),VALUE(MID(B4569,6,2)),VALUE(RIGHT(B4569,2)))))</f>
        <v>45997</v>
      </c>
      <c r="N4569" s="16" t="n">
        <f aca="false">MONTH(M4569)</f>
        <v>12</v>
      </c>
      <c r="O4569" s="16" t="str">
        <f aca="false">PROPER(TRIM(H4569))</f>
        <v>Delhi</v>
      </c>
      <c r="P4569" s="16" t="str">
        <f aca="false">IFERROR(VLOOKUP(O4569,city_map!$A$2:$B$6,2,FALSE()),O4569)</f>
        <v>Delhi</v>
      </c>
      <c r="Q4569" s="16" t="n">
        <f aca="false">IF(ISNUMBER(F4569),F4569,VALUE(SUBSTITUTE(SUBSTITUTE(F4569,"₹",""),",","")))</f>
        <v>871</v>
      </c>
      <c r="R4569" s="16" t="n">
        <f aca="false">IF(E4569=99,1,E4569)</f>
        <v>1</v>
      </c>
      <c r="S4569" s="16" t="n">
        <f aca="false">IF(G4569="",0,G4569)</f>
        <v>0</v>
      </c>
      <c r="T4569" s="16" t="str">
        <f aca="false">IF(I4569="","Unknown",IF(I4569="upi","UPI",I4569))</f>
        <v>Debit Card</v>
      </c>
      <c r="U4569" s="16" t="str">
        <f aca="false">IF(L4569="Yes","Y",IF(L4569="No","N",L4569))</f>
        <v>N</v>
      </c>
      <c r="V4569" s="19" t="n">
        <f aca="false">ROUND(R4569*Q4569*(1-S4569),2)</f>
        <v>871</v>
      </c>
      <c r="W4569" s="16" t="str">
        <f aca="false">_xlfn.XLOOKUP(D4569,products!$A$2:$A$61,products!$C$2:$C$61,"Not found")</f>
        <v>Electronics</v>
      </c>
    </row>
    <row r="4570" customFormat="false" ht="15" hidden="false" customHeight="false" outlineLevel="0" collapsed="false">
      <c r="A4570" s="16" t="s">
        <v>5993</v>
      </c>
      <c r="B4570" s="16" t="s">
        <v>5992</v>
      </c>
      <c r="C4570" s="16" t="s">
        <v>685</v>
      </c>
      <c r="D4570" s="16" t="s">
        <v>160</v>
      </c>
      <c r="E4570" s="16" t="n">
        <v>2</v>
      </c>
      <c r="F4570" s="16" t="n">
        <v>1854</v>
      </c>
      <c r="G4570" s="16" t="n">
        <v>0.3</v>
      </c>
      <c r="H4570" s="16" t="s">
        <v>89</v>
      </c>
      <c r="I4570" s="16" t="s">
        <v>71</v>
      </c>
      <c r="J4570" s="16" t="n">
        <v>3</v>
      </c>
      <c r="K4570" s="16" t="n">
        <v>4</v>
      </c>
      <c r="L4570" s="16" t="s">
        <v>41</v>
      </c>
      <c r="M4570" s="18" t="n">
        <f aca="false">IF(ISNUMBER(B4570),B4570,IF(MID(B4570,3,1)="-",DATE(VALUE(RIGHT(B4570,4)),VALUE(MID(B4570,4,2)),VALUE(LEFT(B4570,2))),DATE(VALUE(LEFT(B4570,4)),VALUE(MID(B4570,6,2)),VALUE(RIGHT(B4570,2)))))</f>
        <v>45997</v>
      </c>
      <c r="N4570" s="16" t="n">
        <f aca="false">MONTH(M4570)</f>
        <v>12</v>
      </c>
      <c r="O4570" s="16" t="str">
        <f aca="false">PROPER(TRIM(H4570))</f>
        <v>Ahmedabad</v>
      </c>
      <c r="P4570" s="16" t="str">
        <f aca="false">IFERROR(VLOOKUP(O4570,city_map!$A$2:$B$6,2,FALSE()),O4570)</f>
        <v>Ahmedabad</v>
      </c>
      <c r="Q4570" s="16" t="n">
        <f aca="false">IF(ISNUMBER(F4570),F4570,VALUE(SUBSTITUTE(SUBSTITUTE(F4570,"₹",""),",","")))</f>
        <v>1854</v>
      </c>
      <c r="R4570" s="16" t="n">
        <f aca="false">IF(E4570=99,1,E4570)</f>
        <v>2</v>
      </c>
      <c r="S4570" s="16" t="n">
        <f aca="false">IF(G4570="",0,G4570)</f>
        <v>0.3</v>
      </c>
      <c r="T4570" s="16" t="str">
        <f aca="false">IF(I4570="","Unknown",IF(I4570="upi","UPI",I4570))</f>
        <v>Credit Card</v>
      </c>
      <c r="U4570" s="16" t="str">
        <f aca="false">IF(L4570="Yes","Y",IF(L4570="No","N",L4570))</f>
        <v>N</v>
      </c>
      <c r="V4570" s="19" t="n">
        <f aca="false">ROUND(R4570*Q4570*(1-S4570),2)</f>
        <v>2595.6</v>
      </c>
      <c r="W4570" s="16" t="str">
        <f aca="false">_xlfn.XLOOKUP(D4570,products!$A$2:$A$61,products!$C$2:$C$61,"Not found")</f>
        <v>Fashion</v>
      </c>
    </row>
    <row r="4571" customFormat="false" ht="15" hidden="false" customHeight="false" outlineLevel="0" collapsed="false">
      <c r="A4571" s="16" t="s">
        <v>5994</v>
      </c>
      <c r="B4571" s="16" t="s">
        <v>5995</v>
      </c>
      <c r="C4571" s="16" t="s">
        <v>2664</v>
      </c>
      <c r="D4571" s="16" t="s">
        <v>254</v>
      </c>
      <c r="E4571" s="16" t="n">
        <v>1</v>
      </c>
      <c r="F4571" s="16" t="n">
        <v>997</v>
      </c>
      <c r="G4571" s="16" t="n">
        <v>0</v>
      </c>
      <c r="H4571" s="16" t="s">
        <v>130</v>
      </c>
      <c r="I4571" s="16" t="s">
        <v>71</v>
      </c>
      <c r="J4571" s="16" t="n">
        <v>4</v>
      </c>
      <c r="K4571" s="16" t="n">
        <v>4</v>
      </c>
      <c r="L4571" s="16" t="s">
        <v>41</v>
      </c>
      <c r="M4571" s="18" t="n">
        <f aca="false">IF(ISNUMBER(B4571),B4571,IF(MID(B4571,3,1)="-",DATE(VALUE(RIGHT(B4571,4)),VALUE(MID(B4571,4,2)),VALUE(LEFT(B4571,2))),DATE(VALUE(LEFT(B4571,4)),VALUE(MID(B4571,6,2)),VALUE(RIGHT(B4571,2)))))</f>
        <v>45997</v>
      </c>
      <c r="N4571" s="16" t="n">
        <f aca="false">MONTH(M4571)</f>
        <v>12</v>
      </c>
      <c r="O4571" s="16" t="str">
        <f aca="false">PROPER(TRIM(H4571))</f>
        <v>Bengaluru</v>
      </c>
      <c r="P4571" s="16" t="str">
        <f aca="false">IFERROR(VLOOKUP(O4571,city_map!$A$2:$B$6,2,FALSE()),O4571)</f>
        <v>Bengaluru</v>
      </c>
      <c r="Q4571" s="16" t="n">
        <f aca="false">IF(ISNUMBER(F4571),F4571,VALUE(SUBSTITUTE(SUBSTITUTE(F4571,"₹",""),",","")))</f>
        <v>997</v>
      </c>
      <c r="R4571" s="16" t="n">
        <f aca="false">IF(E4571=99,1,E4571)</f>
        <v>1</v>
      </c>
      <c r="S4571" s="16" t="n">
        <f aca="false">IF(G4571="",0,G4571)</f>
        <v>0</v>
      </c>
      <c r="T4571" s="16" t="str">
        <f aca="false">IF(I4571="","Unknown",IF(I4571="upi","UPI",I4571))</f>
        <v>Credit Card</v>
      </c>
      <c r="U4571" s="16" t="str">
        <f aca="false">IF(L4571="Yes","Y",IF(L4571="No","N",L4571))</f>
        <v>N</v>
      </c>
      <c r="V4571" s="19" t="n">
        <f aca="false">ROUND(R4571*Q4571*(1-S4571),2)</f>
        <v>997</v>
      </c>
      <c r="W4571" s="16" t="str">
        <f aca="false">_xlfn.XLOOKUP(D4571,products!$A$2:$A$61,products!$C$2:$C$61,"Not found")</f>
        <v>Fashion</v>
      </c>
    </row>
    <row r="4572" customFormat="false" ht="15" hidden="false" customHeight="false" outlineLevel="0" collapsed="false">
      <c r="A4572" s="16" t="s">
        <v>5996</v>
      </c>
      <c r="B4572" s="16" t="s">
        <v>5992</v>
      </c>
      <c r="C4572" s="16" t="s">
        <v>2984</v>
      </c>
      <c r="D4572" s="16" t="s">
        <v>63</v>
      </c>
      <c r="E4572" s="16" t="n">
        <v>1</v>
      </c>
      <c r="F4572" s="16" t="n">
        <v>1438</v>
      </c>
      <c r="G4572" s="16" t="n">
        <v>0.15</v>
      </c>
      <c r="H4572" s="16" t="s">
        <v>81</v>
      </c>
      <c r="I4572" s="16" t="s">
        <v>60</v>
      </c>
      <c r="J4572" s="16" t="n">
        <v>2</v>
      </c>
      <c r="K4572" s="16" t="n">
        <v>5</v>
      </c>
      <c r="L4572" s="16" t="s">
        <v>41</v>
      </c>
      <c r="M4572" s="18" t="n">
        <f aca="false">IF(ISNUMBER(B4572),B4572,IF(MID(B4572,3,1)="-",DATE(VALUE(RIGHT(B4572,4)),VALUE(MID(B4572,4,2)),VALUE(LEFT(B4572,2))),DATE(VALUE(LEFT(B4572,4)),VALUE(MID(B4572,6,2)),VALUE(RIGHT(B4572,2)))))</f>
        <v>45997</v>
      </c>
      <c r="N4572" s="16" t="n">
        <f aca="false">MONTH(M4572)</f>
        <v>12</v>
      </c>
      <c r="O4572" s="16" t="str">
        <f aca="false">PROPER(TRIM(H4572))</f>
        <v>Hyderabad</v>
      </c>
      <c r="P4572" s="16" t="str">
        <f aca="false">IFERROR(VLOOKUP(O4572,city_map!$A$2:$B$6,2,FALSE()),O4572)</f>
        <v>Hyderabad</v>
      </c>
      <c r="Q4572" s="16" t="n">
        <f aca="false">IF(ISNUMBER(F4572),F4572,VALUE(SUBSTITUTE(SUBSTITUTE(F4572,"₹",""),",","")))</f>
        <v>1438</v>
      </c>
      <c r="R4572" s="16" t="n">
        <f aca="false">IF(E4572=99,1,E4572)</f>
        <v>1</v>
      </c>
      <c r="S4572" s="16" t="n">
        <f aca="false">IF(G4572="",0,G4572)</f>
        <v>0.15</v>
      </c>
      <c r="T4572" s="16" t="str">
        <f aca="false">IF(I4572="","Unknown",IF(I4572="upi","UPI",I4572))</f>
        <v>UPI</v>
      </c>
      <c r="U4572" s="16" t="str">
        <f aca="false">IF(L4572="Yes","Y",IF(L4572="No","N",L4572))</f>
        <v>N</v>
      </c>
      <c r="V4572" s="19" t="n">
        <f aca="false">ROUND(R4572*Q4572*(1-S4572),2)</f>
        <v>1222.3</v>
      </c>
      <c r="W4572" s="16" t="str">
        <f aca="false">_xlfn.XLOOKUP(D4572,products!$A$2:$A$61,products!$C$2:$C$61,"Not found")</f>
        <v>Fashion</v>
      </c>
    </row>
    <row r="4573" customFormat="false" ht="15" hidden="false" customHeight="false" outlineLevel="0" collapsed="false">
      <c r="A4573" s="16" t="s">
        <v>5997</v>
      </c>
      <c r="B4573" s="16" t="s">
        <v>5992</v>
      </c>
      <c r="C4573" s="16" t="s">
        <v>559</v>
      </c>
      <c r="D4573" s="16" t="s">
        <v>38</v>
      </c>
      <c r="E4573" s="16" t="n">
        <v>2</v>
      </c>
      <c r="F4573" s="16" t="n">
        <v>338</v>
      </c>
      <c r="G4573" s="16" t="n">
        <v>0.1</v>
      </c>
      <c r="H4573" s="16" t="s">
        <v>112</v>
      </c>
      <c r="I4573" s="16" t="s">
        <v>47</v>
      </c>
      <c r="J4573" s="16" t="n">
        <v>3</v>
      </c>
      <c r="K4573" s="16" t="n">
        <v>4</v>
      </c>
      <c r="L4573" s="16" t="s">
        <v>41</v>
      </c>
      <c r="M4573" s="18" t="n">
        <f aca="false">IF(ISNUMBER(B4573),B4573,IF(MID(B4573,3,1)="-",DATE(VALUE(RIGHT(B4573,4)),VALUE(MID(B4573,4,2)),VALUE(LEFT(B4573,2))),DATE(VALUE(LEFT(B4573,4)),VALUE(MID(B4573,6,2)),VALUE(RIGHT(B4573,2)))))</f>
        <v>45997</v>
      </c>
      <c r="N4573" s="16" t="n">
        <f aca="false">MONTH(M4573)</f>
        <v>12</v>
      </c>
      <c r="O4573" s="16" t="str">
        <f aca="false">PROPER(TRIM(H4573))</f>
        <v>Mumbai</v>
      </c>
      <c r="P4573" s="16" t="str">
        <f aca="false">IFERROR(VLOOKUP(O4573,city_map!$A$2:$B$6,2,FALSE()),O4573)</f>
        <v>Mumbai</v>
      </c>
      <c r="Q4573" s="16" t="n">
        <f aca="false">IF(ISNUMBER(F4573),F4573,VALUE(SUBSTITUTE(SUBSTITUTE(F4573,"₹",""),",","")))</f>
        <v>338</v>
      </c>
      <c r="R4573" s="16" t="n">
        <f aca="false">IF(E4573=99,1,E4573)</f>
        <v>2</v>
      </c>
      <c r="S4573" s="16" t="n">
        <f aca="false">IF(G4573="",0,G4573)</f>
        <v>0.1</v>
      </c>
      <c r="T4573" s="16" t="str">
        <f aca="false">IF(I4573="","Unknown",IF(I4573="upi","UPI",I4573))</f>
        <v>Debit Card</v>
      </c>
      <c r="U4573" s="16" t="str">
        <f aca="false">IF(L4573="Yes","Y",IF(L4573="No","N",L4573))</f>
        <v>N</v>
      </c>
      <c r="V4573" s="19" t="n">
        <f aca="false">ROUND(R4573*Q4573*(1-S4573),2)</f>
        <v>608.4</v>
      </c>
      <c r="W4573" s="16" t="str">
        <f aca="false">_xlfn.XLOOKUP(D4573,products!$A$2:$A$61,products!$C$2:$C$61,"Not found")</f>
        <v>Books</v>
      </c>
    </row>
    <row r="4574" customFormat="false" ht="15" hidden="false" customHeight="false" outlineLevel="0" collapsed="false">
      <c r="A4574" s="16" t="s">
        <v>5998</v>
      </c>
      <c r="B4574" s="16" t="s">
        <v>5992</v>
      </c>
      <c r="C4574" s="16" t="s">
        <v>3731</v>
      </c>
      <c r="D4574" s="16" t="s">
        <v>95</v>
      </c>
      <c r="E4574" s="16" t="n">
        <v>3</v>
      </c>
      <c r="F4574" s="16" t="n">
        <v>1475</v>
      </c>
      <c r="G4574" s="16" t="n">
        <v>0</v>
      </c>
      <c r="H4574" s="16" t="s">
        <v>46</v>
      </c>
      <c r="I4574" s="16" t="s">
        <v>40</v>
      </c>
      <c r="J4574" s="16" t="n">
        <v>4</v>
      </c>
      <c r="K4574" s="16" t="n">
        <v>4</v>
      </c>
      <c r="L4574" s="16" t="s">
        <v>41</v>
      </c>
      <c r="M4574" s="18" t="n">
        <f aca="false">IF(ISNUMBER(B4574),B4574,IF(MID(B4574,3,1)="-",DATE(VALUE(RIGHT(B4574,4)),VALUE(MID(B4574,4,2)),VALUE(LEFT(B4574,2))),DATE(VALUE(LEFT(B4574,4)),VALUE(MID(B4574,6,2)),VALUE(RIGHT(B4574,2)))))</f>
        <v>45997</v>
      </c>
      <c r="N4574" s="16" t="n">
        <f aca="false">MONTH(M4574)</f>
        <v>12</v>
      </c>
      <c r="O4574" s="16" t="str">
        <f aca="false">PROPER(TRIM(H4574))</f>
        <v>Chennai</v>
      </c>
      <c r="P4574" s="16" t="str">
        <f aca="false">IFERROR(VLOOKUP(O4574,city_map!$A$2:$B$6,2,FALSE()),O4574)</f>
        <v>Chennai</v>
      </c>
      <c r="Q4574" s="16" t="n">
        <f aca="false">IF(ISNUMBER(F4574),F4574,VALUE(SUBSTITUTE(SUBSTITUTE(F4574,"₹",""),",","")))</f>
        <v>1475</v>
      </c>
      <c r="R4574" s="16" t="n">
        <f aca="false">IF(E4574=99,1,E4574)</f>
        <v>3</v>
      </c>
      <c r="S4574" s="16" t="n">
        <f aca="false">IF(G4574="",0,G4574)</f>
        <v>0</v>
      </c>
      <c r="T4574" s="16" t="str">
        <f aca="false">IF(I4574="","Unknown",IF(I4574="upi","UPI",I4574))</f>
        <v>COD</v>
      </c>
      <c r="U4574" s="16" t="str">
        <f aca="false">IF(L4574="Yes","Y",IF(L4574="No","N",L4574))</f>
        <v>N</v>
      </c>
      <c r="V4574" s="19" t="n">
        <f aca="false">ROUND(R4574*Q4574*(1-S4574),2)</f>
        <v>4425</v>
      </c>
      <c r="W4574" s="16" t="str">
        <f aca="false">_xlfn.XLOOKUP(D4574,products!$A$2:$A$61,products!$C$2:$C$61,"Not found")</f>
        <v>Electronics</v>
      </c>
    </row>
    <row r="4575" customFormat="false" ht="15" hidden="false" customHeight="false" outlineLevel="0" collapsed="false">
      <c r="A4575" s="16" t="s">
        <v>5999</v>
      </c>
      <c r="B4575" s="16" t="s">
        <v>5992</v>
      </c>
      <c r="C4575" s="16" t="s">
        <v>559</v>
      </c>
      <c r="D4575" s="16" t="s">
        <v>170</v>
      </c>
      <c r="E4575" s="16" t="n">
        <v>1</v>
      </c>
      <c r="F4575" s="16" t="n">
        <v>3398</v>
      </c>
      <c r="G4575" s="16" t="n">
        <v>0.1</v>
      </c>
      <c r="H4575" s="16" t="s">
        <v>46</v>
      </c>
      <c r="I4575" s="16" t="s">
        <v>71</v>
      </c>
      <c r="J4575" s="16" t="n">
        <v>2</v>
      </c>
      <c r="K4575" s="16"/>
      <c r="L4575" s="16" t="s">
        <v>41</v>
      </c>
      <c r="M4575" s="18" t="n">
        <f aca="false">IF(ISNUMBER(B4575),B4575,IF(MID(B4575,3,1)="-",DATE(VALUE(RIGHT(B4575,4)),VALUE(MID(B4575,4,2)),VALUE(LEFT(B4575,2))),DATE(VALUE(LEFT(B4575,4)),VALUE(MID(B4575,6,2)),VALUE(RIGHT(B4575,2)))))</f>
        <v>45997</v>
      </c>
      <c r="N4575" s="16" t="n">
        <f aca="false">MONTH(M4575)</f>
        <v>12</v>
      </c>
      <c r="O4575" s="16" t="str">
        <f aca="false">PROPER(TRIM(H4575))</f>
        <v>Chennai</v>
      </c>
      <c r="P4575" s="16" t="str">
        <f aca="false">IFERROR(VLOOKUP(O4575,city_map!$A$2:$B$6,2,FALSE()),O4575)</f>
        <v>Chennai</v>
      </c>
      <c r="Q4575" s="16" t="n">
        <f aca="false">IF(ISNUMBER(F4575),F4575,VALUE(SUBSTITUTE(SUBSTITUTE(F4575,"₹",""),",","")))</f>
        <v>3398</v>
      </c>
      <c r="R4575" s="16" t="n">
        <f aca="false">IF(E4575=99,1,E4575)</f>
        <v>1</v>
      </c>
      <c r="S4575" s="16" t="n">
        <f aca="false">IF(G4575="",0,G4575)</f>
        <v>0.1</v>
      </c>
      <c r="T4575" s="16" t="str">
        <f aca="false">IF(I4575="","Unknown",IF(I4575="upi","UPI",I4575))</f>
        <v>Credit Card</v>
      </c>
      <c r="U4575" s="16" t="str">
        <f aca="false">IF(L4575="Yes","Y",IF(L4575="No","N",L4575))</f>
        <v>N</v>
      </c>
      <c r="V4575" s="19" t="n">
        <f aca="false">ROUND(R4575*Q4575*(1-S4575),2)</f>
        <v>3058.2</v>
      </c>
      <c r="W4575" s="16" t="str">
        <f aca="false">_xlfn.XLOOKUP(D4575,products!$A$2:$A$61,products!$C$2:$C$61,"Not found")</f>
        <v>Home</v>
      </c>
    </row>
    <row r="4576" customFormat="false" ht="15" hidden="false" customHeight="false" outlineLevel="0" collapsed="false">
      <c r="A4576" s="16" t="s">
        <v>6000</v>
      </c>
      <c r="B4576" s="16" t="s">
        <v>5992</v>
      </c>
      <c r="C4576" s="16" t="s">
        <v>580</v>
      </c>
      <c r="D4576" s="16" t="s">
        <v>139</v>
      </c>
      <c r="E4576" s="16" t="n">
        <v>1</v>
      </c>
      <c r="F4576" s="16" t="n">
        <v>363</v>
      </c>
      <c r="G4576" s="16" t="n">
        <v>0</v>
      </c>
      <c r="H4576" s="16" t="s">
        <v>39</v>
      </c>
      <c r="I4576" s="16" t="s">
        <v>100</v>
      </c>
      <c r="J4576" s="16" t="n">
        <v>7</v>
      </c>
      <c r="K4576" s="16" t="n">
        <v>4</v>
      </c>
      <c r="L4576" s="16" t="s">
        <v>41</v>
      </c>
      <c r="M4576" s="18" t="n">
        <f aca="false">IF(ISNUMBER(B4576),B4576,IF(MID(B4576,3,1)="-",DATE(VALUE(RIGHT(B4576,4)),VALUE(MID(B4576,4,2)),VALUE(LEFT(B4576,2))),DATE(VALUE(LEFT(B4576,4)),VALUE(MID(B4576,6,2)),VALUE(RIGHT(B4576,2)))))</f>
        <v>45997</v>
      </c>
      <c r="N4576" s="16" t="n">
        <f aca="false">MONTH(M4576)</f>
        <v>12</v>
      </c>
      <c r="O4576" s="16" t="str">
        <f aca="false">PROPER(TRIM(H4576))</f>
        <v>Delhi</v>
      </c>
      <c r="P4576" s="16" t="str">
        <f aca="false">IFERROR(VLOOKUP(O4576,city_map!$A$2:$B$6,2,FALSE()),O4576)</f>
        <v>Delhi</v>
      </c>
      <c r="Q4576" s="16" t="n">
        <f aca="false">IF(ISNUMBER(F4576),F4576,VALUE(SUBSTITUTE(SUBSTITUTE(F4576,"₹",""),",","")))</f>
        <v>363</v>
      </c>
      <c r="R4576" s="16" t="n">
        <f aca="false">IF(E4576=99,1,E4576)</f>
        <v>1</v>
      </c>
      <c r="S4576" s="16" t="n">
        <f aca="false">IF(G4576="",0,G4576)</f>
        <v>0</v>
      </c>
      <c r="T4576" s="16" t="str">
        <f aca="false">IF(I4576="","Unknown",IF(I4576="upi","UPI",I4576))</f>
        <v>Net Banking</v>
      </c>
      <c r="U4576" s="16" t="str">
        <f aca="false">IF(L4576="Yes","Y",IF(L4576="No","N",L4576))</f>
        <v>N</v>
      </c>
      <c r="V4576" s="19" t="n">
        <f aca="false">ROUND(R4576*Q4576*(1-S4576),2)</f>
        <v>363</v>
      </c>
      <c r="W4576" s="16" t="str">
        <f aca="false">_xlfn.XLOOKUP(D4576,products!$A$2:$A$61,products!$C$2:$C$61,"Not found")</f>
        <v>Beauty</v>
      </c>
    </row>
    <row r="4577" customFormat="false" ht="15" hidden="false" customHeight="false" outlineLevel="0" collapsed="false">
      <c r="A4577" s="16" t="s">
        <v>6001</v>
      </c>
      <c r="B4577" s="16" t="s">
        <v>5992</v>
      </c>
      <c r="C4577" s="16" t="s">
        <v>853</v>
      </c>
      <c r="D4577" s="16" t="s">
        <v>291</v>
      </c>
      <c r="E4577" s="16" t="n">
        <v>1</v>
      </c>
      <c r="F4577" s="16" t="n">
        <v>1148</v>
      </c>
      <c r="G4577" s="16" t="n">
        <v>0.3</v>
      </c>
      <c r="H4577" s="16" t="s">
        <v>46</v>
      </c>
      <c r="I4577" s="16" t="s">
        <v>71</v>
      </c>
      <c r="J4577" s="16" t="n">
        <v>3</v>
      </c>
      <c r="K4577" s="16" t="n">
        <v>5</v>
      </c>
      <c r="L4577" s="16" t="s">
        <v>41</v>
      </c>
      <c r="M4577" s="18" t="n">
        <f aca="false">IF(ISNUMBER(B4577),B4577,IF(MID(B4577,3,1)="-",DATE(VALUE(RIGHT(B4577,4)),VALUE(MID(B4577,4,2)),VALUE(LEFT(B4577,2))),DATE(VALUE(LEFT(B4577,4)),VALUE(MID(B4577,6,2)),VALUE(RIGHT(B4577,2)))))</f>
        <v>45997</v>
      </c>
      <c r="N4577" s="16" t="n">
        <f aca="false">MONTH(M4577)</f>
        <v>12</v>
      </c>
      <c r="O4577" s="16" t="str">
        <f aca="false">PROPER(TRIM(H4577))</f>
        <v>Chennai</v>
      </c>
      <c r="P4577" s="16" t="str">
        <f aca="false">IFERROR(VLOOKUP(O4577,city_map!$A$2:$B$6,2,FALSE()),O4577)</f>
        <v>Chennai</v>
      </c>
      <c r="Q4577" s="16" t="n">
        <f aca="false">IF(ISNUMBER(F4577),F4577,VALUE(SUBSTITUTE(SUBSTITUTE(F4577,"₹",""),",","")))</f>
        <v>1148</v>
      </c>
      <c r="R4577" s="16" t="n">
        <f aca="false">IF(E4577=99,1,E4577)</f>
        <v>1</v>
      </c>
      <c r="S4577" s="16" t="n">
        <f aca="false">IF(G4577="",0,G4577)</f>
        <v>0.3</v>
      </c>
      <c r="T4577" s="16" t="str">
        <f aca="false">IF(I4577="","Unknown",IF(I4577="upi","UPI",I4577))</f>
        <v>Credit Card</v>
      </c>
      <c r="U4577" s="16" t="str">
        <f aca="false">IF(L4577="Yes","Y",IF(L4577="No","N",L4577))</f>
        <v>N</v>
      </c>
      <c r="V4577" s="19" t="n">
        <f aca="false">ROUND(R4577*Q4577*(1-S4577),2)</f>
        <v>803.6</v>
      </c>
      <c r="W4577" s="16" t="str">
        <f aca="false">_xlfn.XLOOKUP(D4577,products!$A$2:$A$61,products!$C$2:$C$61,"Not found")</f>
        <v>Electronics</v>
      </c>
    </row>
    <row r="4578" customFormat="false" ht="15" hidden="false" customHeight="false" outlineLevel="0" collapsed="false">
      <c r="A4578" s="16" t="s">
        <v>6002</v>
      </c>
      <c r="B4578" s="16" t="s">
        <v>5992</v>
      </c>
      <c r="C4578" s="16" t="s">
        <v>238</v>
      </c>
      <c r="D4578" s="16" t="s">
        <v>203</v>
      </c>
      <c r="E4578" s="16" t="n">
        <v>1</v>
      </c>
      <c r="F4578" s="16" t="n">
        <v>2560</v>
      </c>
      <c r="G4578" s="16" t="n">
        <v>0</v>
      </c>
      <c r="H4578" s="16" t="s">
        <v>70</v>
      </c>
      <c r="I4578" s="16" t="s">
        <v>60</v>
      </c>
      <c r="J4578" s="16" t="n">
        <v>7</v>
      </c>
      <c r="K4578" s="16" t="n">
        <v>1</v>
      </c>
      <c r="L4578" s="16" t="s">
        <v>57</v>
      </c>
      <c r="M4578" s="18" t="n">
        <f aca="false">IF(ISNUMBER(B4578),B4578,IF(MID(B4578,3,1)="-",DATE(VALUE(RIGHT(B4578,4)),VALUE(MID(B4578,4,2)),VALUE(LEFT(B4578,2))),DATE(VALUE(LEFT(B4578,4)),VALUE(MID(B4578,6,2)),VALUE(RIGHT(B4578,2)))))</f>
        <v>45997</v>
      </c>
      <c r="N4578" s="16" t="n">
        <f aca="false">MONTH(M4578)</f>
        <v>12</v>
      </c>
      <c r="O4578" s="16" t="str">
        <f aca="false">PROPER(TRIM(H4578))</f>
        <v>Pune</v>
      </c>
      <c r="P4578" s="16" t="str">
        <f aca="false">IFERROR(VLOOKUP(O4578,city_map!$A$2:$B$6,2,FALSE()),O4578)</f>
        <v>Pune</v>
      </c>
      <c r="Q4578" s="16" t="n">
        <f aca="false">IF(ISNUMBER(F4578),F4578,VALUE(SUBSTITUTE(SUBSTITUTE(F4578,"₹",""),",","")))</f>
        <v>2560</v>
      </c>
      <c r="R4578" s="16" t="n">
        <f aca="false">IF(E4578=99,1,E4578)</f>
        <v>1</v>
      </c>
      <c r="S4578" s="16" t="n">
        <f aca="false">IF(G4578="",0,G4578)</f>
        <v>0</v>
      </c>
      <c r="T4578" s="16" t="str">
        <f aca="false">IF(I4578="","Unknown",IF(I4578="upi","UPI",I4578))</f>
        <v>UPI</v>
      </c>
      <c r="U4578" s="16" t="str">
        <f aca="false">IF(L4578="Yes","Y",IF(L4578="No","N",L4578))</f>
        <v>Y</v>
      </c>
      <c r="V4578" s="19" t="n">
        <f aca="false">ROUND(R4578*Q4578*(1-S4578),2)</f>
        <v>2560</v>
      </c>
      <c r="W4578" s="16" t="str">
        <f aca="false">_xlfn.XLOOKUP(D4578,products!$A$2:$A$61,products!$C$2:$C$61,"Not found")</f>
        <v>Fashion</v>
      </c>
    </row>
    <row r="4579" customFormat="false" ht="15" hidden="false" customHeight="false" outlineLevel="0" collapsed="false">
      <c r="A4579" s="16" t="s">
        <v>6003</v>
      </c>
      <c r="B4579" s="16" t="s">
        <v>5992</v>
      </c>
      <c r="C4579" s="16" t="s">
        <v>249</v>
      </c>
      <c r="D4579" s="16" t="s">
        <v>173</v>
      </c>
      <c r="E4579" s="16" t="n">
        <v>3</v>
      </c>
      <c r="F4579" s="16" t="n">
        <v>1207</v>
      </c>
      <c r="G4579" s="16" t="n">
        <v>0.3</v>
      </c>
      <c r="H4579" s="16" t="s">
        <v>112</v>
      </c>
      <c r="I4579" s="16" t="s">
        <v>60</v>
      </c>
      <c r="J4579" s="16" t="n">
        <v>4</v>
      </c>
      <c r="K4579" s="16" t="n">
        <v>4</v>
      </c>
      <c r="L4579" s="16" t="s">
        <v>41</v>
      </c>
      <c r="M4579" s="18" t="n">
        <f aca="false">IF(ISNUMBER(B4579),B4579,IF(MID(B4579,3,1)="-",DATE(VALUE(RIGHT(B4579,4)),VALUE(MID(B4579,4,2)),VALUE(LEFT(B4579,2))),DATE(VALUE(LEFT(B4579,4)),VALUE(MID(B4579,6,2)),VALUE(RIGHT(B4579,2)))))</f>
        <v>45997</v>
      </c>
      <c r="N4579" s="16" t="n">
        <f aca="false">MONTH(M4579)</f>
        <v>12</v>
      </c>
      <c r="O4579" s="16" t="str">
        <f aca="false">PROPER(TRIM(H4579))</f>
        <v>Mumbai</v>
      </c>
      <c r="P4579" s="16" t="str">
        <f aca="false">IFERROR(VLOOKUP(O4579,city_map!$A$2:$B$6,2,FALSE()),O4579)</f>
        <v>Mumbai</v>
      </c>
      <c r="Q4579" s="16" t="n">
        <f aca="false">IF(ISNUMBER(F4579),F4579,VALUE(SUBSTITUTE(SUBSTITUTE(F4579,"₹",""),",","")))</f>
        <v>1207</v>
      </c>
      <c r="R4579" s="16" t="n">
        <f aca="false">IF(E4579=99,1,E4579)</f>
        <v>3</v>
      </c>
      <c r="S4579" s="16" t="n">
        <f aca="false">IF(G4579="",0,G4579)</f>
        <v>0.3</v>
      </c>
      <c r="T4579" s="16" t="str">
        <f aca="false">IF(I4579="","Unknown",IF(I4579="upi","UPI",I4579))</f>
        <v>UPI</v>
      </c>
      <c r="U4579" s="16" t="str">
        <f aca="false">IF(L4579="Yes","Y",IF(L4579="No","N",L4579))</f>
        <v>N</v>
      </c>
      <c r="V4579" s="19" t="n">
        <f aca="false">ROUND(R4579*Q4579*(1-S4579),2)</f>
        <v>2534.7</v>
      </c>
      <c r="W4579" s="16" t="str">
        <f aca="false">_xlfn.XLOOKUP(D4579,products!$A$2:$A$61,products!$C$2:$C$61,"Not found")</f>
        <v>Fashion</v>
      </c>
    </row>
    <row r="4580" customFormat="false" ht="15" hidden="false" customHeight="false" outlineLevel="0" collapsed="false">
      <c r="A4580" s="16" t="s">
        <v>6004</v>
      </c>
      <c r="B4580" s="16" t="s">
        <v>5992</v>
      </c>
      <c r="C4580" s="16" t="s">
        <v>1249</v>
      </c>
      <c r="D4580" s="16" t="s">
        <v>136</v>
      </c>
      <c r="E4580" s="16" t="n">
        <v>1</v>
      </c>
      <c r="F4580" s="16" t="n">
        <v>2184</v>
      </c>
      <c r="G4580" s="16" t="n">
        <v>0.1</v>
      </c>
      <c r="H4580" s="16" t="s">
        <v>81</v>
      </c>
      <c r="I4580" s="16" t="s">
        <v>60</v>
      </c>
      <c r="J4580" s="16" t="n">
        <v>3</v>
      </c>
      <c r="K4580" s="16" t="n">
        <v>3</v>
      </c>
      <c r="L4580" s="16" t="s">
        <v>57</v>
      </c>
      <c r="M4580" s="18" t="n">
        <f aca="false">IF(ISNUMBER(B4580),B4580,IF(MID(B4580,3,1)="-",DATE(VALUE(RIGHT(B4580,4)),VALUE(MID(B4580,4,2)),VALUE(LEFT(B4580,2))),DATE(VALUE(LEFT(B4580,4)),VALUE(MID(B4580,6,2)),VALUE(RIGHT(B4580,2)))))</f>
        <v>45997</v>
      </c>
      <c r="N4580" s="16" t="n">
        <f aca="false">MONTH(M4580)</f>
        <v>12</v>
      </c>
      <c r="O4580" s="16" t="str">
        <f aca="false">PROPER(TRIM(H4580))</f>
        <v>Hyderabad</v>
      </c>
      <c r="P4580" s="16" t="str">
        <f aca="false">IFERROR(VLOOKUP(O4580,city_map!$A$2:$B$6,2,FALSE()),O4580)</f>
        <v>Hyderabad</v>
      </c>
      <c r="Q4580" s="16" t="n">
        <f aca="false">IF(ISNUMBER(F4580),F4580,VALUE(SUBSTITUTE(SUBSTITUTE(F4580,"₹",""),",","")))</f>
        <v>2184</v>
      </c>
      <c r="R4580" s="16" t="n">
        <f aca="false">IF(E4580=99,1,E4580)</f>
        <v>1</v>
      </c>
      <c r="S4580" s="16" t="n">
        <f aca="false">IF(G4580="",0,G4580)</f>
        <v>0.1</v>
      </c>
      <c r="T4580" s="16" t="str">
        <f aca="false">IF(I4580="","Unknown",IF(I4580="upi","UPI",I4580))</f>
        <v>UPI</v>
      </c>
      <c r="U4580" s="16" t="str">
        <f aca="false">IF(L4580="Yes","Y",IF(L4580="No","N",L4580))</f>
        <v>Y</v>
      </c>
      <c r="V4580" s="19" t="n">
        <f aca="false">ROUND(R4580*Q4580*(1-S4580),2)</f>
        <v>1965.6</v>
      </c>
      <c r="W4580" s="16" t="str">
        <f aca="false">_xlfn.XLOOKUP(D4580,products!$A$2:$A$61,products!$C$2:$C$61,"Not found")</f>
        <v>Electronics</v>
      </c>
    </row>
    <row r="4581" customFormat="false" ht="15" hidden="false" customHeight="false" outlineLevel="0" collapsed="false">
      <c r="A4581" s="16" t="s">
        <v>6005</v>
      </c>
      <c r="B4581" s="16" t="s">
        <v>5992</v>
      </c>
      <c r="C4581" s="16" t="s">
        <v>2425</v>
      </c>
      <c r="D4581" s="16" t="s">
        <v>160</v>
      </c>
      <c r="E4581" s="16" t="n">
        <v>2</v>
      </c>
      <c r="F4581" s="16" t="n">
        <v>1874</v>
      </c>
      <c r="G4581" s="16" t="n">
        <v>0.1</v>
      </c>
      <c r="H4581" s="16" t="s">
        <v>112</v>
      </c>
      <c r="I4581" s="16" t="s">
        <v>71</v>
      </c>
      <c r="J4581" s="16" t="n">
        <v>3</v>
      </c>
      <c r="K4581" s="16" t="n">
        <v>5</v>
      </c>
      <c r="L4581" s="16" t="s">
        <v>41</v>
      </c>
      <c r="M4581" s="18" t="n">
        <f aca="false">IF(ISNUMBER(B4581),B4581,IF(MID(B4581,3,1)="-",DATE(VALUE(RIGHT(B4581,4)),VALUE(MID(B4581,4,2)),VALUE(LEFT(B4581,2))),DATE(VALUE(LEFT(B4581,4)),VALUE(MID(B4581,6,2)),VALUE(RIGHT(B4581,2)))))</f>
        <v>45997</v>
      </c>
      <c r="N4581" s="16" t="n">
        <f aca="false">MONTH(M4581)</f>
        <v>12</v>
      </c>
      <c r="O4581" s="16" t="str">
        <f aca="false">PROPER(TRIM(H4581))</f>
        <v>Mumbai</v>
      </c>
      <c r="P4581" s="16" t="str">
        <f aca="false">IFERROR(VLOOKUP(O4581,city_map!$A$2:$B$6,2,FALSE()),O4581)</f>
        <v>Mumbai</v>
      </c>
      <c r="Q4581" s="16" t="n">
        <f aca="false">IF(ISNUMBER(F4581),F4581,VALUE(SUBSTITUTE(SUBSTITUTE(F4581,"₹",""),",","")))</f>
        <v>1874</v>
      </c>
      <c r="R4581" s="16" t="n">
        <f aca="false">IF(E4581=99,1,E4581)</f>
        <v>2</v>
      </c>
      <c r="S4581" s="16" t="n">
        <f aca="false">IF(G4581="",0,G4581)</f>
        <v>0.1</v>
      </c>
      <c r="T4581" s="16" t="str">
        <f aca="false">IF(I4581="","Unknown",IF(I4581="upi","UPI",I4581))</f>
        <v>Credit Card</v>
      </c>
      <c r="U4581" s="16" t="str">
        <f aca="false">IF(L4581="Yes","Y",IF(L4581="No","N",L4581))</f>
        <v>N</v>
      </c>
      <c r="V4581" s="19" t="n">
        <f aca="false">ROUND(R4581*Q4581*(1-S4581),2)</f>
        <v>3373.2</v>
      </c>
      <c r="W4581" s="16" t="str">
        <f aca="false">_xlfn.XLOOKUP(D4581,products!$A$2:$A$61,products!$C$2:$C$61,"Not found")</f>
        <v>Fashion</v>
      </c>
    </row>
    <row r="4582" customFormat="false" ht="15" hidden="false" customHeight="false" outlineLevel="0" collapsed="false">
      <c r="A4582" s="16" t="s">
        <v>6006</v>
      </c>
      <c r="B4582" s="16" t="s">
        <v>5992</v>
      </c>
      <c r="C4582" s="16" t="s">
        <v>1259</v>
      </c>
      <c r="D4582" s="16" t="s">
        <v>203</v>
      </c>
      <c r="E4582" s="16" t="n">
        <v>1</v>
      </c>
      <c r="F4582" s="16" t="n">
        <v>2539</v>
      </c>
      <c r="G4582" s="16" t="n">
        <v>0</v>
      </c>
      <c r="H4582" s="16" t="s">
        <v>565</v>
      </c>
      <c r="I4582" s="16" t="s">
        <v>40</v>
      </c>
      <c r="J4582" s="16" t="n">
        <v>2</v>
      </c>
      <c r="K4582" s="16" t="n">
        <v>4</v>
      </c>
      <c r="L4582" s="16" t="s">
        <v>41</v>
      </c>
      <c r="M4582" s="18" t="n">
        <f aca="false">IF(ISNUMBER(B4582),B4582,IF(MID(B4582,3,1)="-",DATE(VALUE(RIGHT(B4582,4)),VALUE(MID(B4582,4,2)),VALUE(LEFT(B4582,2))),DATE(VALUE(LEFT(B4582,4)),VALUE(MID(B4582,6,2)),VALUE(RIGHT(B4582,2)))))</f>
        <v>45997</v>
      </c>
      <c r="N4582" s="16" t="n">
        <f aca="false">MONTH(M4582)</f>
        <v>12</v>
      </c>
      <c r="O4582" s="16" t="str">
        <f aca="false">PROPER(TRIM(H4582))</f>
        <v>Madras</v>
      </c>
      <c r="P4582" s="16" t="str">
        <f aca="false">IFERROR(VLOOKUP(O4582,city_map!$A$2:$B$6,2,FALSE()),O4582)</f>
        <v>Chennai</v>
      </c>
      <c r="Q4582" s="16" t="n">
        <f aca="false">IF(ISNUMBER(F4582),F4582,VALUE(SUBSTITUTE(SUBSTITUTE(F4582,"₹",""),",","")))</f>
        <v>2539</v>
      </c>
      <c r="R4582" s="16" t="n">
        <f aca="false">IF(E4582=99,1,E4582)</f>
        <v>1</v>
      </c>
      <c r="S4582" s="16" t="n">
        <f aca="false">IF(G4582="",0,G4582)</f>
        <v>0</v>
      </c>
      <c r="T4582" s="16" t="str">
        <f aca="false">IF(I4582="","Unknown",IF(I4582="upi","UPI",I4582))</f>
        <v>COD</v>
      </c>
      <c r="U4582" s="16" t="str">
        <f aca="false">IF(L4582="Yes","Y",IF(L4582="No","N",L4582))</f>
        <v>N</v>
      </c>
      <c r="V4582" s="19" t="n">
        <f aca="false">ROUND(R4582*Q4582*(1-S4582),2)</f>
        <v>2539</v>
      </c>
      <c r="W4582" s="16" t="str">
        <f aca="false">_xlfn.XLOOKUP(D4582,products!$A$2:$A$61,products!$C$2:$C$61,"Not found")</f>
        <v>Fashion</v>
      </c>
    </row>
    <row r="4583" customFormat="false" ht="15" hidden="false" customHeight="false" outlineLevel="0" collapsed="false">
      <c r="A4583" s="16" t="s">
        <v>6007</v>
      </c>
      <c r="B4583" s="16" t="s">
        <v>5992</v>
      </c>
      <c r="C4583" s="16" t="s">
        <v>762</v>
      </c>
      <c r="D4583" s="16" t="s">
        <v>99</v>
      </c>
      <c r="E4583" s="16" t="n">
        <v>2</v>
      </c>
      <c r="F4583" s="16" t="n">
        <v>685</v>
      </c>
      <c r="G4583" s="16" t="n">
        <v>0.1</v>
      </c>
      <c r="H4583" s="16" t="s">
        <v>208</v>
      </c>
      <c r="I4583" s="16" t="s">
        <v>60</v>
      </c>
      <c r="J4583" s="16" t="n">
        <v>6</v>
      </c>
      <c r="K4583" s="16" t="n">
        <v>3</v>
      </c>
      <c r="L4583" s="16" t="s">
        <v>57</v>
      </c>
      <c r="M4583" s="18" t="n">
        <f aca="false">IF(ISNUMBER(B4583),B4583,IF(MID(B4583,3,1)="-",DATE(VALUE(RIGHT(B4583,4)),VALUE(MID(B4583,4,2)),VALUE(LEFT(B4583,2))),DATE(VALUE(LEFT(B4583,4)),VALUE(MID(B4583,6,2)),VALUE(RIGHT(B4583,2)))))</f>
        <v>45997</v>
      </c>
      <c r="N4583" s="16" t="n">
        <f aca="false">MONTH(M4583)</f>
        <v>12</v>
      </c>
      <c r="O4583" s="16" t="str">
        <f aca="false">PROPER(TRIM(H4583))</f>
        <v>Jaipur</v>
      </c>
      <c r="P4583" s="16" t="str">
        <f aca="false">IFERROR(VLOOKUP(O4583,city_map!$A$2:$B$6,2,FALSE()),O4583)</f>
        <v>Jaipur</v>
      </c>
      <c r="Q4583" s="16" t="n">
        <f aca="false">IF(ISNUMBER(F4583),F4583,VALUE(SUBSTITUTE(SUBSTITUTE(F4583,"₹",""),",","")))</f>
        <v>685</v>
      </c>
      <c r="R4583" s="16" t="n">
        <f aca="false">IF(E4583=99,1,E4583)</f>
        <v>2</v>
      </c>
      <c r="S4583" s="16" t="n">
        <f aca="false">IF(G4583="",0,G4583)</f>
        <v>0.1</v>
      </c>
      <c r="T4583" s="16" t="str">
        <f aca="false">IF(I4583="","Unknown",IF(I4583="upi","UPI",I4583))</f>
        <v>UPI</v>
      </c>
      <c r="U4583" s="16" t="str">
        <f aca="false">IF(L4583="Yes","Y",IF(L4583="No","N",L4583))</f>
        <v>Y</v>
      </c>
      <c r="V4583" s="19" t="n">
        <f aca="false">ROUND(R4583*Q4583*(1-S4583),2)</f>
        <v>1233</v>
      </c>
      <c r="W4583" s="16" t="str">
        <f aca="false">_xlfn.XLOOKUP(D4583,products!$A$2:$A$61,products!$C$2:$C$61,"Not found")</f>
        <v>Fashion</v>
      </c>
    </row>
    <row r="4584" customFormat="false" ht="15" hidden="false" customHeight="false" outlineLevel="0" collapsed="false">
      <c r="A4584" s="16" t="s">
        <v>6008</v>
      </c>
      <c r="B4584" s="16" t="s">
        <v>5992</v>
      </c>
      <c r="C4584" s="16" t="s">
        <v>603</v>
      </c>
      <c r="D4584" s="16" t="s">
        <v>126</v>
      </c>
      <c r="E4584" s="16" t="n">
        <v>1</v>
      </c>
      <c r="F4584" s="16" t="n">
        <v>391</v>
      </c>
      <c r="G4584" s="16" t="n">
        <v>0</v>
      </c>
      <c r="H4584" s="16" t="s">
        <v>46</v>
      </c>
      <c r="I4584" s="16" t="s">
        <v>60</v>
      </c>
      <c r="J4584" s="16" t="n">
        <v>4</v>
      </c>
      <c r="K4584" s="16" t="n">
        <v>5</v>
      </c>
      <c r="L4584" s="16" t="s">
        <v>41</v>
      </c>
      <c r="M4584" s="18" t="n">
        <f aca="false">IF(ISNUMBER(B4584),B4584,IF(MID(B4584,3,1)="-",DATE(VALUE(RIGHT(B4584,4)),VALUE(MID(B4584,4,2)),VALUE(LEFT(B4584,2))),DATE(VALUE(LEFT(B4584,4)),VALUE(MID(B4584,6,2)),VALUE(RIGHT(B4584,2)))))</f>
        <v>45997</v>
      </c>
      <c r="N4584" s="16" t="n">
        <f aca="false">MONTH(M4584)</f>
        <v>12</v>
      </c>
      <c r="O4584" s="16" t="str">
        <f aca="false">PROPER(TRIM(H4584))</f>
        <v>Chennai</v>
      </c>
      <c r="P4584" s="16" t="str">
        <f aca="false">IFERROR(VLOOKUP(O4584,city_map!$A$2:$B$6,2,FALSE()),O4584)</f>
        <v>Chennai</v>
      </c>
      <c r="Q4584" s="16" t="n">
        <f aca="false">IF(ISNUMBER(F4584),F4584,VALUE(SUBSTITUTE(SUBSTITUTE(F4584,"₹",""),",","")))</f>
        <v>391</v>
      </c>
      <c r="R4584" s="16" t="n">
        <f aca="false">IF(E4584=99,1,E4584)</f>
        <v>1</v>
      </c>
      <c r="S4584" s="16" t="n">
        <f aca="false">IF(G4584="",0,G4584)</f>
        <v>0</v>
      </c>
      <c r="T4584" s="16" t="str">
        <f aca="false">IF(I4584="","Unknown",IF(I4584="upi","UPI",I4584))</f>
        <v>UPI</v>
      </c>
      <c r="U4584" s="16" t="str">
        <f aca="false">IF(L4584="Yes","Y",IF(L4584="No","N",L4584))</f>
        <v>N</v>
      </c>
      <c r="V4584" s="19" t="n">
        <f aca="false">ROUND(R4584*Q4584*(1-S4584),2)</f>
        <v>391</v>
      </c>
      <c r="W4584" s="16" t="str">
        <f aca="false">_xlfn.XLOOKUP(D4584,products!$A$2:$A$61,products!$C$2:$C$61,"Not found")</f>
        <v>Home</v>
      </c>
    </row>
    <row r="4585" customFormat="false" ht="15" hidden="false" customHeight="false" outlineLevel="0" collapsed="false">
      <c r="A4585" s="16" t="s">
        <v>6009</v>
      </c>
      <c r="B4585" s="16" t="s">
        <v>5992</v>
      </c>
      <c r="C4585" s="16" t="s">
        <v>659</v>
      </c>
      <c r="D4585" s="16" t="s">
        <v>191</v>
      </c>
      <c r="E4585" s="16" t="n">
        <v>3</v>
      </c>
      <c r="F4585" s="16" t="n">
        <v>411</v>
      </c>
      <c r="G4585" s="16" t="n">
        <v>0.3</v>
      </c>
      <c r="H4585" s="16" t="s">
        <v>112</v>
      </c>
      <c r="I4585" s="16" t="s">
        <v>60</v>
      </c>
      <c r="J4585" s="16" t="n">
        <v>4</v>
      </c>
      <c r="K4585" s="16" t="n">
        <v>5</v>
      </c>
      <c r="L4585" s="16" t="s">
        <v>41</v>
      </c>
      <c r="M4585" s="18" t="n">
        <f aca="false">IF(ISNUMBER(B4585),B4585,IF(MID(B4585,3,1)="-",DATE(VALUE(RIGHT(B4585,4)),VALUE(MID(B4585,4,2)),VALUE(LEFT(B4585,2))),DATE(VALUE(LEFT(B4585,4)),VALUE(MID(B4585,6,2)),VALUE(RIGHT(B4585,2)))))</f>
        <v>45997</v>
      </c>
      <c r="N4585" s="16" t="n">
        <f aca="false">MONTH(M4585)</f>
        <v>12</v>
      </c>
      <c r="O4585" s="16" t="str">
        <f aca="false">PROPER(TRIM(H4585))</f>
        <v>Mumbai</v>
      </c>
      <c r="P4585" s="16" t="str">
        <f aca="false">IFERROR(VLOOKUP(O4585,city_map!$A$2:$B$6,2,FALSE()),O4585)</f>
        <v>Mumbai</v>
      </c>
      <c r="Q4585" s="16" t="n">
        <f aca="false">IF(ISNUMBER(F4585),F4585,VALUE(SUBSTITUTE(SUBSTITUTE(F4585,"₹",""),",","")))</f>
        <v>411</v>
      </c>
      <c r="R4585" s="16" t="n">
        <f aca="false">IF(E4585=99,1,E4585)</f>
        <v>3</v>
      </c>
      <c r="S4585" s="16" t="n">
        <f aca="false">IF(G4585="",0,G4585)</f>
        <v>0.3</v>
      </c>
      <c r="T4585" s="16" t="str">
        <f aca="false">IF(I4585="","Unknown",IF(I4585="upi","UPI",I4585))</f>
        <v>UPI</v>
      </c>
      <c r="U4585" s="16" t="str">
        <f aca="false">IF(L4585="Yes","Y",IF(L4585="No","N",L4585))</f>
        <v>N</v>
      </c>
      <c r="V4585" s="19" t="n">
        <f aca="false">ROUND(R4585*Q4585*(1-S4585),2)</f>
        <v>863.1</v>
      </c>
      <c r="W4585" s="16" t="str">
        <f aca="false">_xlfn.XLOOKUP(D4585,products!$A$2:$A$61,products!$C$2:$C$61,"Not found")</f>
        <v>Electronics</v>
      </c>
    </row>
    <row r="4586" customFormat="false" ht="15" hidden="false" customHeight="false" outlineLevel="0" collapsed="false">
      <c r="A4586" s="16" t="s">
        <v>6010</v>
      </c>
      <c r="B4586" s="16" t="s">
        <v>5992</v>
      </c>
      <c r="C4586" s="16" t="s">
        <v>1318</v>
      </c>
      <c r="D4586" s="16" t="s">
        <v>95</v>
      </c>
      <c r="E4586" s="16" t="n">
        <v>2</v>
      </c>
      <c r="F4586" s="16" t="n">
        <v>1454</v>
      </c>
      <c r="G4586" s="16" t="n">
        <v>0.3</v>
      </c>
      <c r="H4586" s="16" t="s">
        <v>70</v>
      </c>
      <c r="I4586" s="16" t="s">
        <v>47</v>
      </c>
      <c r="J4586" s="16" t="n">
        <v>4</v>
      </c>
      <c r="K4586" s="16" t="n">
        <v>3</v>
      </c>
      <c r="L4586" s="16" t="s">
        <v>57</v>
      </c>
      <c r="M4586" s="18" t="n">
        <f aca="false">IF(ISNUMBER(B4586),B4586,IF(MID(B4586,3,1)="-",DATE(VALUE(RIGHT(B4586,4)),VALUE(MID(B4586,4,2)),VALUE(LEFT(B4586,2))),DATE(VALUE(LEFT(B4586,4)),VALUE(MID(B4586,6,2)),VALUE(RIGHT(B4586,2)))))</f>
        <v>45997</v>
      </c>
      <c r="N4586" s="16" t="n">
        <f aca="false">MONTH(M4586)</f>
        <v>12</v>
      </c>
      <c r="O4586" s="16" t="str">
        <f aca="false">PROPER(TRIM(H4586))</f>
        <v>Pune</v>
      </c>
      <c r="P4586" s="16" t="str">
        <f aca="false">IFERROR(VLOOKUP(O4586,city_map!$A$2:$B$6,2,FALSE()),O4586)</f>
        <v>Pune</v>
      </c>
      <c r="Q4586" s="16" t="n">
        <f aca="false">IF(ISNUMBER(F4586),F4586,VALUE(SUBSTITUTE(SUBSTITUTE(F4586,"₹",""),",","")))</f>
        <v>1454</v>
      </c>
      <c r="R4586" s="16" t="n">
        <f aca="false">IF(E4586=99,1,E4586)</f>
        <v>2</v>
      </c>
      <c r="S4586" s="16" t="n">
        <f aca="false">IF(G4586="",0,G4586)</f>
        <v>0.3</v>
      </c>
      <c r="T4586" s="16" t="str">
        <f aca="false">IF(I4586="","Unknown",IF(I4586="upi","UPI",I4586))</f>
        <v>Debit Card</v>
      </c>
      <c r="U4586" s="16" t="str">
        <f aca="false">IF(L4586="Yes","Y",IF(L4586="No","N",L4586))</f>
        <v>Y</v>
      </c>
      <c r="V4586" s="19" t="n">
        <f aca="false">ROUND(R4586*Q4586*(1-S4586),2)</f>
        <v>2035.6</v>
      </c>
      <c r="W4586" s="16" t="str">
        <f aca="false">_xlfn.XLOOKUP(D4586,products!$A$2:$A$61,products!$C$2:$C$61,"Not found")</f>
        <v>Electronics</v>
      </c>
    </row>
    <row r="4587" customFormat="false" ht="15" hidden="false" customHeight="false" outlineLevel="0" collapsed="false">
      <c r="A4587" s="16" t="s">
        <v>6011</v>
      </c>
      <c r="B4587" s="16" t="s">
        <v>5992</v>
      </c>
      <c r="C4587" s="16" t="s">
        <v>869</v>
      </c>
      <c r="D4587" s="16" t="s">
        <v>250</v>
      </c>
      <c r="E4587" s="16" t="n">
        <v>3</v>
      </c>
      <c r="F4587" s="16" t="n">
        <v>698</v>
      </c>
      <c r="G4587" s="16" t="n">
        <v>0.1</v>
      </c>
      <c r="H4587" s="16" t="s">
        <v>477</v>
      </c>
      <c r="I4587" s="16" t="s">
        <v>100</v>
      </c>
      <c r="J4587" s="16" t="n">
        <v>2</v>
      </c>
      <c r="K4587" s="16" t="n">
        <v>2</v>
      </c>
      <c r="L4587" s="16" t="s">
        <v>57</v>
      </c>
      <c r="M4587" s="18" t="n">
        <f aca="false">IF(ISNUMBER(B4587),B4587,IF(MID(B4587,3,1)="-",DATE(VALUE(RIGHT(B4587,4)),VALUE(MID(B4587,4,2)),VALUE(LEFT(B4587,2))),DATE(VALUE(LEFT(B4587,4)),VALUE(MID(B4587,6,2)),VALUE(RIGHT(B4587,2)))))</f>
        <v>45997</v>
      </c>
      <c r="N4587" s="16" t="n">
        <f aca="false">MONTH(M4587)</f>
        <v>12</v>
      </c>
      <c r="O4587" s="16" t="str">
        <f aca="false">PROPER(TRIM(H4587))</f>
        <v>Delhi</v>
      </c>
      <c r="P4587" s="16" t="str">
        <f aca="false">IFERROR(VLOOKUP(O4587,city_map!$A$2:$B$6,2,FALSE()),O4587)</f>
        <v>Delhi</v>
      </c>
      <c r="Q4587" s="16" t="n">
        <f aca="false">IF(ISNUMBER(F4587),F4587,VALUE(SUBSTITUTE(SUBSTITUTE(F4587,"₹",""),",","")))</f>
        <v>698</v>
      </c>
      <c r="R4587" s="16" t="n">
        <f aca="false">IF(E4587=99,1,E4587)</f>
        <v>3</v>
      </c>
      <c r="S4587" s="16" t="n">
        <f aca="false">IF(G4587="",0,G4587)</f>
        <v>0.1</v>
      </c>
      <c r="T4587" s="16" t="str">
        <f aca="false">IF(I4587="","Unknown",IF(I4587="upi","UPI",I4587))</f>
        <v>Net Banking</v>
      </c>
      <c r="U4587" s="16" t="str">
        <f aca="false">IF(L4587="Yes","Y",IF(L4587="No","N",L4587))</f>
        <v>Y</v>
      </c>
      <c r="V4587" s="19" t="n">
        <f aca="false">ROUND(R4587*Q4587*(1-S4587),2)</f>
        <v>1884.6</v>
      </c>
      <c r="W4587" s="16" t="str">
        <f aca="false">_xlfn.XLOOKUP(D4587,products!$A$2:$A$61,products!$C$2:$C$61,"Not found")</f>
        <v>Home</v>
      </c>
    </row>
    <row r="4588" customFormat="false" ht="15" hidden="false" customHeight="false" outlineLevel="0" collapsed="false">
      <c r="A4588" s="16" t="s">
        <v>6012</v>
      </c>
      <c r="B4588" s="16" t="s">
        <v>5992</v>
      </c>
      <c r="C4588" s="16" t="s">
        <v>896</v>
      </c>
      <c r="D4588" s="16" t="s">
        <v>203</v>
      </c>
      <c r="E4588" s="16" t="n">
        <v>1</v>
      </c>
      <c r="F4588" s="16" t="n">
        <v>2510</v>
      </c>
      <c r="G4588" s="16" t="n">
        <v>0.2</v>
      </c>
      <c r="H4588" s="16" t="s">
        <v>208</v>
      </c>
      <c r="I4588" s="16" t="s">
        <v>100</v>
      </c>
      <c r="J4588" s="16" t="n">
        <v>6</v>
      </c>
      <c r="K4588" s="16" t="n">
        <v>3</v>
      </c>
      <c r="L4588" s="16" t="s">
        <v>41</v>
      </c>
      <c r="M4588" s="18" t="n">
        <f aca="false">IF(ISNUMBER(B4588),B4588,IF(MID(B4588,3,1)="-",DATE(VALUE(RIGHT(B4588,4)),VALUE(MID(B4588,4,2)),VALUE(LEFT(B4588,2))),DATE(VALUE(LEFT(B4588,4)),VALUE(MID(B4588,6,2)),VALUE(RIGHT(B4588,2)))))</f>
        <v>45997</v>
      </c>
      <c r="N4588" s="16" t="n">
        <f aca="false">MONTH(M4588)</f>
        <v>12</v>
      </c>
      <c r="O4588" s="16" t="str">
        <f aca="false">PROPER(TRIM(H4588))</f>
        <v>Jaipur</v>
      </c>
      <c r="P4588" s="16" t="str">
        <f aca="false">IFERROR(VLOOKUP(O4588,city_map!$A$2:$B$6,2,FALSE()),O4588)</f>
        <v>Jaipur</v>
      </c>
      <c r="Q4588" s="16" t="n">
        <f aca="false">IF(ISNUMBER(F4588),F4588,VALUE(SUBSTITUTE(SUBSTITUTE(F4588,"₹",""),",","")))</f>
        <v>2510</v>
      </c>
      <c r="R4588" s="16" t="n">
        <f aca="false">IF(E4588=99,1,E4588)</f>
        <v>1</v>
      </c>
      <c r="S4588" s="16" t="n">
        <f aca="false">IF(G4588="",0,G4588)</f>
        <v>0.2</v>
      </c>
      <c r="T4588" s="16" t="str">
        <f aca="false">IF(I4588="","Unknown",IF(I4588="upi","UPI",I4588))</f>
        <v>Net Banking</v>
      </c>
      <c r="U4588" s="16" t="str">
        <f aca="false">IF(L4588="Yes","Y",IF(L4588="No","N",L4588))</f>
        <v>N</v>
      </c>
      <c r="V4588" s="19" t="n">
        <f aca="false">ROUND(R4588*Q4588*(1-S4588),2)</f>
        <v>2008</v>
      </c>
      <c r="W4588" s="16" t="str">
        <f aca="false">_xlfn.XLOOKUP(D4588,products!$A$2:$A$61,products!$C$2:$C$61,"Not found")</f>
        <v>Fashion</v>
      </c>
    </row>
    <row r="4589" customFormat="false" ht="15" hidden="false" customHeight="false" outlineLevel="0" collapsed="false">
      <c r="A4589" s="16" t="s">
        <v>6013</v>
      </c>
      <c r="B4589" s="16" t="s">
        <v>5992</v>
      </c>
      <c r="C4589" s="16" t="s">
        <v>3821</v>
      </c>
      <c r="D4589" s="16" t="s">
        <v>149</v>
      </c>
      <c r="E4589" s="16" t="n">
        <v>3</v>
      </c>
      <c r="F4589" s="16" t="n">
        <v>1565</v>
      </c>
      <c r="G4589" s="16" t="n">
        <v>0.05</v>
      </c>
      <c r="H4589" s="16" t="s">
        <v>89</v>
      </c>
      <c r="I4589" s="16" t="s">
        <v>60</v>
      </c>
      <c r="J4589" s="16" t="n">
        <v>4</v>
      </c>
      <c r="K4589" s="16"/>
      <c r="L4589" s="16" t="s">
        <v>57</v>
      </c>
      <c r="M4589" s="18" t="n">
        <f aca="false">IF(ISNUMBER(B4589),B4589,IF(MID(B4589,3,1)="-",DATE(VALUE(RIGHT(B4589,4)),VALUE(MID(B4589,4,2)),VALUE(LEFT(B4589,2))),DATE(VALUE(LEFT(B4589,4)),VALUE(MID(B4589,6,2)),VALUE(RIGHT(B4589,2)))))</f>
        <v>45997</v>
      </c>
      <c r="N4589" s="16" t="n">
        <f aca="false">MONTH(M4589)</f>
        <v>12</v>
      </c>
      <c r="O4589" s="16" t="str">
        <f aca="false">PROPER(TRIM(H4589))</f>
        <v>Ahmedabad</v>
      </c>
      <c r="P4589" s="16" t="str">
        <f aca="false">IFERROR(VLOOKUP(O4589,city_map!$A$2:$B$6,2,FALSE()),O4589)</f>
        <v>Ahmedabad</v>
      </c>
      <c r="Q4589" s="16" t="n">
        <f aca="false">IF(ISNUMBER(F4589),F4589,VALUE(SUBSTITUTE(SUBSTITUTE(F4589,"₹",""),",","")))</f>
        <v>1565</v>
      </c>
      <c r="R4589" s="16" t="n">
        <f aca="false">IF(E4589=99,1,E4589)</f>
        <v>3</v>
      </c>
      <c r="S4589" s="16" t="n">
        <f aca="false">IF(G4589="",0,G4589)</f>
        <v>0.05</v>
      </c>
      <c r="T4589" s="16" t="str">
        <f aca="false">IF(I4589="","Unknown",IF(I4589="upi","UPI",I4589))</f>
        <v>UPI</v>
      </c>
      <c r="U4589" s="16" t="str">
        <f aca="false">IF(L4589="Yes","Y",IF(L4589="No","N",L4589))</f>
        <v>Y</v>
      </c>
      <c r="V4589" s="19" t="n">
        <f aca="false">ROUND(R4589*Q4589*(1-S4589),2)</f>
        <v>4460.25</v>
      </c>
      <c r="W4589" s="16" t="str">
        <f aca="false">_xlfn.XLOOKUP(D4589,products!$A$2:$A$61,products!$C$2:$C$61,"Not found")</f>
        <v>Fashion</v>
      </c>
    </row>
    <row r="4590" customFormat="false" ht="15" hidden="false" customHeight="false" outlineLevel="0" collapsed="false">
      <c r="A4590" s="16" t="s">
        <v>6014</v>
      </c>
      <c r="B4590" s="16" t="s">
        <v>6015</v>
      </c>
      <c r="C4590" s="16" t="s">
        <v>1823</v>
      </c>
      <c r="D4590" s="16" t="s">
        <v>115</v>
      </c>
      <c r="E4590" s="16" t="n">
        <v>1</v>
      </c>
      <c r="F4590" s="16" t="n">
        <v>310</v>
      </c>
      <c r="G4590" s="16" t="n">
        <v>0</v>
      </c>
      <c r="H4590" s="16" t="s">
        <v>112</v>
      </c>
      <c r="I4590" s="16" t="s">
        <v>123</v>
      </c>
      <c r="J4590" s="16" t="n">
        <v>3</v>
      </c>
      <c r="K4590" s="16" t="n">
        <v>4</v>
      </c>
      <c r="L4590" s="16" t="s">
        <v>41</v>
      </c>
      <c r="M4590" s="18" t="n">
        <f aca="false">IF(ISNUMBER(B4590),B4590,IF(MID(B4590,3,1)="-",DATE(VALUE(RIGHT(B4590,4)),VALUE(MID(B4590,4,2)),VALUE(LEFT(B4590,2))),DATE(VALUE(LEFT(B4590,4)),VALUE(MID(B4590,6,2)),VALUE(RIGHT(B4590,2)))))</f>
        <v>45998</v>
      </c>
      <c r="N4590" s="16" t="n">
        <f aca="false">MONTH(M4590)</f>
        <v>12</v>
      </c>
      <c r="O4590" s="16" t="str">
        <f aca="false">PROPER(TRIM(H4590))</f>
        <v>Mumbai</v>
      </c>
      <c r="P4590" s="16" t="str">
        <f aca="false">IFERROR(VLOOKUP(O4590,city_map!$A$2:$B$6,2,FALSE()),O4590)</f>
        <v>Mumbai</v>
      </c>
      <c r="Q4590" s="16" t="n">
        <f aca="false">IF(ISNUMBER(F4590),F4590,VALUE(SUBSTITUTE(SUBSTITUTE(F4590,"₹",""),",","")))</f>
        <v>310</v>
      </c>
      <c r="R4590" s="16" t="n">
        <f aca="false">IF(E4590=99,1,E4590)</f>
        <v>1</v>
      </c>
      <c r="S4590" s="16" t="n">
        <f aca="false">IF(G4590="",0,G4590)</f>
        <v>0</v>
      </c>
      <c r="T4590" s="16" t="str">
        <f aca="false">IF(I4590="","Unknown",IF(I4590="upi","UPI",I4590))</f>
        <v>UPI</v>
      </c>
      <c r="U4590" s="16" t="str">
        <f aca="false">IF(L4590="Yes","Y",IF(L4590="No","N",L4590))</f>
        <v>N</v>
      </c>
      <c r="V4590" s="19" t="n">
        <f aca="false">ROUND(R4590*Q4590*(1-S4590),2)</f>
        <v>310</v>
      </c>
      <c r="W4590" s="16" t="str">
        <f aca="false">_xlfn.XLOOKUP(D4590,products!$A$2:$A$61,products!$C$2:$C$61,"Not found")</f>
        <v>Books</v>
      </c>
    </row>
    <row r="4591" customFormat="false" ht="15" hidden="false" customHeight="false" outlineLevel="0" collapsed="false">
      <c r="A4591" s="16" t="s">
        <v>6016</v>
      </c>
      <c r="B4591" s="16" t="s">
        <v>6015</v>
      </c>
      <c r="C4591" s="16" t="s">
        <v>1133</v>
      </c>
      <c r="D4591" s="16" t="s">
        <v>84</v>
      </c>
      <c r="E4591" s="16" t="n">
        <v>1</v>
      </c>
      <c r="F4591" s="16" t="n">
        <v>249</v>
      </c>
      <c r="G4591" s="16" t="n">
        <v>0.05</v>
      </c>
      <c r="H4591" s="16" t="s">
        <v>70</v>
      </c>
      <c r="I4591" s="16" t="s">
        <v>60</v>
      </c>
      <c r="J4591" s="16" t="n">
        <v>6</v>
      </c>
      <c r="K4591" s="16" t="n">
        <v>4</v>
      </c>
      <c r="L4591" s="16" t="s">
        <v>41</v>
      </c>
      <c r="M4591" s="18" t="n">
        <f aca="false">IF(ISNUMBER(B4591),B4591,IF(MID(B4591,3,1)="-",DATE(VALUE(RIGHT(B4591,4)),VALUE(MID(B4591,4,2)),VALUE(LEFT(B4591,2))),DATE(VALUE(LEFT(B4591,4)),VALUE(MID(B4591,6,2)),VALUE(RIGHT(B4591,2)))))</f>
        <v>45998</v>
      </c>
      <c r="N4591" s="16" t="n">
        <f aca="false">MONTH(M4591)</f>
        <v>12</v>
      </c>
      <c r="O4591" s="16" t="str">
        <f aca="false">PROPER(TRIM(H4591))</f>
        <v>Pune</v>
      </c>
      <c r="P4591" s="16" t="str">
        <f aca="false">IFERROR(VLOOKUP(O4591,city_map!$A$2:$B$6,2,FALSE()),O4591)</f>
        <v>Pune</v>
      </c>
      <c r="Q4591" s="16" t="n">
        <f aca="false">IF(ISNUMBER(F4591),F4591,VALUE(SUBSTITUTE(SUBSTITUTE(F4591,"₹",""),",","")))</f>
        <v>249</v>
      </c>
      <c r="R4591" s="16" t="n">
        <f aca="false">IF(E4591=99,1,E4591)</f>
        <v>1</v>
      </c>
      <c r="S4591" s="16" t="n">
        <f aca="false">IF(G4591="",0,G4591)</f>
        <v>0.05</v>
      </c>
      <c r="T4591" s="16" t="str">
        <f aca="false">IF(I4591="","Unknown",IF(I4591="upi","UPI",I4591))</f>
        <v>UPI</v>
      </c>
      <c r="U4591" s="16" t="str">
        <f aca="false">IF(L4591="Yes","Y",IF(L4591="No","N",L4591))</f>
        <v>N</v>
      </c>
      <c r="V4591" s="19" t="n">
        <f aca="false">ROUND(R4591*Q4591*(1-S4591),2)</f>
        <v>236.55</v>
      </c>
      <c r="W4591" s="16" t="str">
        <f aca="false">_xlfn.XLOOKUP(D4591,products!$A$2:$A$61,products!$C$2:$C$61,"Not found")</f>
        <v>Beauty</v>
      </c>
    </row>
    <row r="4592" customFormat="false" ht="15" hidden="false" customHeight="false" outlineLevel="0" collapsed="false">
      <c r="A4592" s="16" t="s">
        <v>6017</v>
      </c>
      <c r="B4592" s="16" t="s">
        <v>6015</v>
      </c>
      <c r="C4592" s="16" t="s">
        <v>366</v>
      </c>
      <c r="D4592" s="16" t="s">
        <v>84</v>
      </c>
      <c r="E4592" s="16" t="n">
        <v>1</v>
      </c>
      <c r="F4592" s="16" t="n">
        <v>250</v>
      </c>
      <c r="G4592" s="16" t="n">
        <v>0.05</v>
      </c>
      <c r="H4592" s="16" t="s">
        <v>208</v>
      </c>
      <c r="I4592" s="16" t="s">
        <v>47</v>
      </c>
      <c r="J4592" s="16" t="n">
        <v>5</v>
      </c>
      <c r="K4592" s="16" t="n">
        <v>5</v>
      </c>
      <c r="L4592" s="16" t="s">
        <v>41</v>
      </c>
      <c r="M4592" s="18" t="n">
        <f aca="false">IF(ISNUMBER(B4592),B4592,IF(MID(B4592,3,1)="-",DATE(VALUE(RIGHT(B4592,4)),VALUE(MID(B4592,4,2)),VALUE(LEFT(B4592,2))),DATE(VALUE(LEFT(B4592,4)),VALUE(MID(B4592,6,2)),VALUE(RIGHT(B4592,2)))))</f>
        <v>45998</v>
      </c>
      <c r="N4592" s="16" t="n">
        <f aca="false">MONTH(M4592)</f>
        <v>12</v>
      </c>
      <c r="O4592" s="16" t="str">
        <f aca="false">PROPER(TRIM(H4592))</f>
        <v>Jaipur</v>
      </c>
      <c r="P4592" s="16" t="str">
        <f aca="false">IFERROR(VLOOKUP(O4592,city_map!$A$2:$B$6,2,FALSE()),O4592)</f>
        <v>Jaipur</v>
      </c>
      <c r="Q4592" s="16" t="n">
        <f aca="false">IF(ISNUMBER(F4592),F4592,VALUE(SUBSTITUTE(SUBSTITUTE(F4592,"₹",""),",","")))</f>
        <v>250</v>
      </c>
      <c r="R4592" s="16" t="n">
        <f aca="false">IF(E4592=99,1,E4592)</f>
        <v>1</v>
      </c>
      <c r="S4592" s="16" t="n">
        <f aca="false">IF(G4592="",0,G4592)</f>
        <v>0.05</v>
      </c>
      <c r="T4592" s="16" t="str">
        <f aca="false">IF(I4592="","Unknown",IF(I4592="upi","UPI",I4592))</f>
        <v>Debit Card</v>
      </c>
      <c r="U4592" s="16" t="str">
        <f aca="false">IF(L4592="Yes","Y",IF(L4592="No","N",L4592))</f>
        <v>N</v>
      </c>
      <c r="V4592" s="19" t="n">
        <f aca="false">ROUND(R4592*Q4592*(1-S4592),2)</f>
        <v>237.5</v>
      </c>
      <c r="W4592" s="16" t="str">
        <f aca="false">_xlfn.XLOOKUP(D4592,products!$A$2:$A$61,products!$C$2:$C$61,"Not found")</f>
        <v>Beauty</v>
      </c>
    </row>
    <row r="4593" customFormat="false" ht="15" hidden="false" customHeight="false" outlineLevel="0" collapsed="false">
      <c r="A4593" s="16" t="s">
        <v>6018</v>
      </c>
      <c r="B4593" s="16" t="s">
        <v>6015</v>
      </c>
      <c r="C4593" s="16" t="s">
        <v>380</v>
      </c>
      <c r="D4593" s="16" t="s">
        <v>225</v>
      </c>
      <c r="E4593" s="16" t="n">
        <v>1</v>
      </c>
      <c r="F4593" s="16" t="n">
        <v>382</v>
      </c>
      <c r="G4593" s="16" t="n">
        <v>0.05</v>
      </c>
      <c r="H4593" s="16" t="s">
        <v>39</v>
      </c>
      <c r="I4593" s="16" t="s">
        <v>60</v>
      </c>
      <c r="J4593" s="16" t="n">
        <v>2</v>
      </c>
      <c r="K4593" s="16" t="n">
        <v>4</v>
      </c>
      <c r="L4593" s="16" t="s">
        <v>41</v>
      </c>
      <c r="M4593" s="18" t="n">
        <f aca="false">IF(ISNUMBER(B4593),B4593,IF(MID(B4593,3,1)="-",DATE(VALUE(RIGHT(B4593,4)),VALUE(MID(B4593,4,2)),VALUE(LEFT(B4593,2))),DATE(VALUE(LEFT(B4593,4)),VALUE(MID(B4593,6,2)),VALUE(RIGHT(B4593,2)))))</f>
        <v>45998</v>
      </c>
      <c r="N4593" s="16" t="n">
        <f aca="false">MONTH(M4593)</f>
        <v>12</v>
      </c>
      <c r="O4593" s="16" t="str">
        <f aca="false">PROPER(TRIM(H4593))</f>
        <v>Delhi</v>
      </c>
      <c r="P4593" s="16" t="str">
        <f aca="false">IFERROR(VLOOKUP(O4593,city_map!$A$2:$B$6,2,FALSE()),O4593)</f>
        <v>Delhi</v>
      </c>
      <c r="Q4593" s="16" t="n">
        <f aca="false">IF(ISNUMBER(F4593),F4593,VALUE(SUBSTITUTE(SUBSTITUTE(F4593,"₹",""),",","")))</f>
        <v>382</v>
      </c>
      <c r="R4593" s="16" t="n">
        <f aca="false">IF(E4593=99,1,E4593)</f>
        <v>1</v>
      </c>
      <c r="S4593" s="16" t="n">
        <f aca="false">IF(G4593="",0,G4593)</f>
        <v>0.05</v>
      </c>
      <c r="T4593" s="16" t="str">
        <f aca="false">IF(I4593="","Unknown",IF(I4593="upi","UPI",I4593))</f>
        <v>UPI</v>
      </c>
      <c r="U4593" s="16" t="str">
        <f aca="false">IF(L4593="Yes","Y",IF(L4593="No","N",L4593))</f>
        <v>N</v>
      </c>
      <c r="V4593" s="19" t="n">
        <f aca="false">ROUND(R4593*Q4593*(1-S4593),2)</f>
        <v>362.9</v>
      </c>
      <c r="W4593" s="16" t="str">
        <f aca="false">_xlfn.XLOOKUP(D4593,products!$A$2:$A$61,products!$C$2:$C$61,"Not found")</f>
        <v>Books</v>
      </c>
    </row>
    <row r="4594" customFormat="false" ht="15" hidden="false" customHeight="false" outlineLevel="0" collapsed="false">
      <c r="A4594" s="16" t="s">
        <v>6019</v>
      </c>
      <c r="B4594" s="16" t="s">
        <v>6015</v>
      </c>
      <c r="C4594" s="16" t="s">
        <v>476</v>
      </c>
      <c r="D4594" s="16" t="s">
        <v>149</v>
      </c>
      <c r="E4594" s="16" t="n">
        <v>3</v>
      </c>
      <c r="F4594" s="16" t="n">
        <v>1581</v>
      </c>
      <c r="G4594" s="16" t="n">
        <v>0.05</v>
      </c>
      <c r="H4594" s="16" t="s">
        <v>39</v>
      </c>
      <c r="I4594" s="16" t="s">
        <v>60</v>
      </c>
      <c r="J4594" s="16" t="n">
        <v>3</v>
      </c>
      <c r="K4594" s="16" t="n">
        <v>5</v>
      </c>
      <c r="L4594" s="16" t="s">
        <v>41</v>
      </c>
      <c r="M4594" s="18" t="n">
        <f aca="false">IF(ISNUMBER(B4594),B4594,IF(MID(B4594,3,1)="-",DATE(VALUE(RIGHT(B4594,4)),VALUE(MID(B4594,4,2)),VALUE(LEFT(B4594,2))),DATE(VALUE(LEFT(B4594,4)),VALUE(MID(B4594,6,2)),VALUE(RIGHT(B4594,2)))))</f>
        <v>45998</v>
      </c>
      <c r="N4594" s="16" t="n">
        <f aca="false">MONTH(M4594)</f>
        <v>12</v>
      </c>
      <c r="O4594" s="16" t="str">
        <f aca="false">PROPER(TRIM(H4594))</f>
        <v>Delhi</v>
      </c>
      <c r="P4594" s="16" t="str">
        <f aca="false">IFERROR(VLOOKUP(O4594,city_map!$A$2:$B$6,2,FALSE()),O4594)</f>
        <v>Delhi</v>
      </c>
      <c r="Q4594" s="16" t="n">
        <f aca="false">IF(ISNUMBER(F4594),F4594,VALUE(SUBSTITUTE(SUBSTITUTE(F4594,"₹",""),",","")))</f>
        <v>1581</v>
      </c>
      <c r="R4594" s="16" t="n">
        <f aca="false">IF(E4594=99,1,E4594)</f>
        <v>3</v>
      </c>
      <c r="S4594" s="16" t="n">
        <f aca="false">IF(G4594="",0,G4594)</f>
        <v>0.05</v>
      </c>
      <c r="T4594" s="16" t="str">
        <f aca="false">IF(I4594="","Unknown",IF(I4594="upi","UPI",I4594))</f>
        <v>UPI</v>
      </c>
      <c r="U4594" s="16" t="str">
        <f aca="false">IF(L4594="Yes","Y",IF(L4594="No","N",L4594))</f>
        <v>N</v>
      </c>
      <c r="V4594" s="19" t="n">
        <f aca="false">ROUND(R4594*Q4594*(1-S4594),2)</f>
        <v>4505.85</v>
      </c>
      <c r="W4594" s="16" t="str">
        <f aca="false">_xlfn.XLOOKUP(D4594,products!$A$2:$A$61,products!$C$2:$C$61,"Not found")</f>
        <v>Fashion</v>
      </c>
    </row>
    <row r="4595" customFormat="false" ht="15" hidden="false" customHeight="false" outlineLevel="0" collapsed="false">
      <c r="A4595" s="16" t="s">
        <v>6020</v>
      </c>
      <c r="B4595" s="16" t="s">
        <v>6015</v>
      </c>
      <c r="C4595" s="16" t="s">
        <v>1330</v>
      </c>
      <c r="D4595" s="16" t="s">
        <v>133</v>
      </c>
      <c r="E4595" s="16" t="n">
        <v>4</v>
      </c>
      <c r="F4595" s="16" t="n">
        <v>624</v>
      </c>
      <c r="G4595" s="16" t="n">
        <v>0.15</v>
      </c>
      <c r="H4595" s="16" t="s">
        <v>112</v>
      </c>
      <c r="I4595" s="16" t="s">
        <v>71</v>
      </c>
      <c r="J4595" s="16" t="n">
        <v>3</v>
      </c>
      <c r="K4595" s="16" t="n">
        <v>3</v>
      </c>
      <c r="L4595" s="16" t="s">
        <v>41</v>
      </c>
      <c r="M4595" s="18" t="n">
        <f aca="false">IF(ISNUMBER(B4595),B4595,IF(MID(B4595,3,1)="-",DATE(VALUE(RIGHT(B4595,4)),VALUE(MID(B4595,4,2)),VALUE(LEFT(B4595,2))),DATE(VALUE(LEFT(B4595,4)),VALUE(MID(B4595,6,2)),VALUE(RIGHT(B4595,2)))))</f>
        <v>45998</v>
      </c>
      <c r="N4595" s="16" t="n">
        <f aca="false">MONTH(M4595)</f>
        <v>12</v>
      </c>
      <c r="O4595" s="16" t="str">
        <f aca="false">PROPER(TRIM(H4595))</f>
        <v>Mumbai</v>
      </c>
      <c r="P4595" s="16" t="str">
        <f aca="false">IFERROR(VLOOKUP(O4595,city_map!$A$2:$B$6,2,FALSE()),O4595)</f>
        <v>Mumbai</v>
      </c>
      <c r="Q4595" s="16" t="n">
        <f aca="false">IF(ISNUMBER(F4595),F4595,VALUE(SUBSTITUTE(SUBSTITUTE(F4595,"₹",""),",","")))</f>
        <v>624</v>
      </c>
      <c r="R4595" s="16" t="n">
        <f aca="false">IF(E4595=99,1,E4595)</f>
        <v>4</v>
      </c>
      <c r="S4595" s="16" t="n">
        <f aca="false">IF(G4595="",0,G4595)</f>
        <v>0.15</v>
      </c>
      <c r="T4595" s="16" t="str">
        <f aca="false">IF(I4595="","Unknown",IF(I4595="upi","UPI",I4595))</f>
        <v>Credit Card</v>
      </c>
      <c r="U4595" s="16" t="str">
        <f aca="false">IF(L4595="Yes","Y",IF(L4595="No","N",L4595))</f>
        <v>N</v>
      </c>
      <c r="V4595" s="19" t="n">
        <f aca="false">ROUND(R4595*Q4595*(1-S4595),2)</f>
        <v>2121.6</v>
      </c>
      <c r="W4595" s="16" t="str">
        <f aca="false">_xlfn.XLOOKUP(D4595,products!$A$2:$A$61,products!$C$2:$C$61,"Not found")</f>
        <v>Books</v>
      </c>
    </row>
    <row r="4596" customFormat="false" ht="15" hidden="false" customHeight="false" outlineLevel="0" collapsed="false">
      <c r="A4596" s="16" t="s">
        <v>6021</v>
      </c>
      <c r="B4596" s="16" t="s">
        <v>6015</v>
      </c>
      <c r="C4596" s="16" t="s">
        <v>122</v>
      </c>
      <c r="D4596" s="16" t="s">
        <v>341</v>
      </c>
      <c r="E4596" s="16" t="n">
        <v>3</v>
      </c>
      <c r="F4596" s="16" t="n">
        <v>1089</v>
      </c>
      <c r="G4596" s="16" t="n">
        <v>0</v>
      </c>
      <c r="H4596" s="16" t="s">
        <v>39</v>
      </c>
      <c r="I4596" s="16" t="s">
        <v>71</v>
      </c>
      <c r="J4596" s="16" t="n">
        <v>6</v>
      </c>
      <c r="K4596" s="16" t="n">
        <v>5</v>
      </c>
      <c r="L4596" s="16" t="s">
        <v>41</v>
      </c>
      <c r="M4596" s="18" t="n">
        <f aca="false">IF(ISNUMBER(B4596),B4596,IF(MID(B4596,3,1)="-",DATE(VALUE(RIGHT(B4596,4)),VALUE(MID(B4596,4,2)),VALUE(LEFT(B4596,2))),DATE(VALUE(LEFT(B4596,4)),VALUE(MID(B4596,6,2)),VALUE(RIGHT(B4596,2)))))</f>
        <v>45998</v>
      </c>
      <c r="N4596" s="16" t="n">
        <f aca="false">MONTH(M4596)</f>
        <v>12</v>
      </c>
      <c r="O4596" s="16" t="str">
        <f aca="false">PROPER(TRIM(H4596))</f>
        <v>Delhi</v>
      </c>
      <c r="P4596" s="16" t="str">
        <f aca="false">IFERROR(VLOOKUP(O4596,city_map!$A$2:$B$6,2,FALSE()),O4596)</f>
        <v>Delhi</v>
      </c>
      <c r="Q4596" s="16" t="n">
        <f aca="false">IF(ISNUMBER(F4596),F4596,VALUE(SUBSTITUTE(SUBSTITUTE(F4596,"₹",""),",","")))</f>
        <v>1089</v>
      </c>
      <c r="R4596" s="16" t="n">
        <f aca="false">IF(E4596=99,1,E4596)</f>
        <v>3</v>
      </c>
      <c r="S4596" s="16" t="n">
        <f aca="false">IF(G4596="",0,G4596)</f>
        <v>0</v>
      </c>
      <c r="T4596" s="16" t="str">
        <f aca="false">IF(I4596="","Unknown",IF(I4596="upi","UPI",I4596))</f>
        <v>Credit Card</v>
      </c>
      <c r="U4596" s="16" t="str">
        <f aca="false">IF(L4596="Yes","Y",IF(L4596="No","N",L4596))</f>
        <v>N</v>
      </c>
      <c r="V4596" s="19" t="n">
        <f aca="false">ROUND(R4596*Q4596*(1-S4596),2)</f>
        <v>3267</v>
      </c>
      <c r="W4596" s="16" t="str">
        <f aca="false">_xlfn.XLOOKUP(D4596,products!$A$2:$A$61,products!$C$2:$C$61,"Not found")</f>
        <v>Home</v>
      </c>
    </row>
    <row r="4597" customFormat="false" ht="15" hidden="false" customHeight="false" outlineLevel="0" collapsed="false">
      <c r="A4597" s="16" t="s">
        <v>6022</v>
      </c>
      <c r="B4597" s="16" t="s">
        <v>6015</v>
      </c>
      <c r="C4597" s="16" t="s">
        <v>2548</v>
      </c>
      <c r="D4597" s="16" t="s">
        <v>203</v>
      </c>
      <c r="E4597" s="16" t="n">
        <v>1</v>
      </c>
      <c r="F4597" s="16" t="n">
        <v>2524</v>
      </c>
      <c r="G4597" s="16" t="n">
        <v>0.05</v>
      </c>
      <c r="H4597" s="16" t="s">
        <v>81</v>
      </c>
      <c r="I4597" s="16" t="s">
        <v>60</v>
      </c>
      <c r="J4597" s="16" t="n">
        <v>2</v>
      </c>
      <c r="K4597" s="16"/>
      <c r="L4597" s="16" t="s">
        <v>57</v>
      </c>
      <c r="M4597" s="18" t="n">
        <f aca="false">IF(ISNUMBER(B4597),B4597,IF(MID(B4597,3,1)="-",DATE(VALUE(RIGHT(B4597,4)),VALUE(MID(B4597,4,2)),VALUE(LEFT(B4597,2))),DATE(VALUE(LEFT(B4597,4)),VALUE(MID(B4597,6,2)),VALUE(RIGHT(B4597,2)))))</f>
        <v>45998</v>
      </c>
      <c r="N4597" s="16" t="n">
        <f aca="false">MONTH(M4597)</f>
        <v>12</v>
      </c>
      <c r="O4597" s="16" t="str">
        <f aca="false">PROPER(TRIM(H4597))</f>
        <v>Hyderabad</v>
      </c>
      <c r="P4597" s="16" t="str">
        <f aca="false">IFERROR(VLOOKUP(O4597,city_map!$A$2:$B$6,2,FALSE()),O4597)</f>
        <v>Hyderabad</v>
      </c>
      <c r="Q4597" s="16" t="n">
        <f aca="false">IF(ISNUMBER(F4597),F4597,VALUE(SUBSTITUTE(SUBSTITUTE(F4597,"₹",""),",","")))</f>
        <v>2524</v>
      </c>
      <c r="R4597" s="16" t="n">
        <f aca="false">IF(E4597=99,1,E4597)</f>
        <v>1</v>
      </c>
      <c r="S4597" s="16" t="n">
        <f aca="false">IF(G4597="",0,G4597)</f>
        <v>0.05</v>
      </c>
      <c r="T4597" s="16" t="str">
        <f aca="false">IF(I4597="","Unknown",IF(I4597="upi","UPI",I4597))</f>
        <v>UPI</v>
      </c>
      <c r="U4597" s="16" t="str">
        <f aca="false">IF(L4597="Yes","Y",IF(L4597="No","N",L4597))</f>
        <v>Y</v>
      </c>
      <c r="V4597" s="19" t="n">
        <f aca="false">ROUND(R4597*Q4597*(1-S4597),2)</f>
        <v>2397.8</v>
      </c>
      <c r="W4597" s="16" t="str">
        <f aca="false">_xlfn.XLOOKUP(D4597,products!$A$2:$A$61,products!$C$2:$C$61,"Not found")</f>
        <v>Fashion</v>
      </c>
    </row>
    <row r="4598" customFormat="false" ht="15" hidden="false" customHeight="false" outlineLevel="0" collapsed="false">
      <c r="A4598" s="16" t="s">
        <v>6023</v>
      </c>
      <c r="B4598" s="16" t="s">
        <v>6015</v>
      </c>
      <c r="C4598" s="16" t="s">
        <v>1586</v>
      </c>
      <c r="D4598" s="16" t="s">
        <v>179</v>
      </c>
      <c r="E4598" s="16" t="n">
        <v>1</v>
      </c>
      <c r="F4598" s="16" t="n">
        <v>2408</v>
      </c>
      <c r="G4598" s="16" t="n">
        <v>0</v>
      </c>
      <c r="H4598" s="16" t="s">
        <v>112</v>
      </c>
      <c r="I4598" s="16" t="s">
        <v>60</v>
      </c>
      <c r="J4598" s="16" t="n">
        <v>2</v>
      </c>
      <c r="K4598" s="16" t="n">
        <v>3</v>
      </c>
      <c r="L4598" s="16" t="s">
        <v>57</v>
      </c>
      <c r="M4598" s="18" t="n">
        <f aca="false">IF(ISNUMBER(B4598),B4598,IF(MID(B4598,3,1)="-",DATE(VALUE(RIGHT(B4598,4)),VALUE(MID(B4598,4,2)),VALUE(LEFT(B4598,2))),DATE(VALUE(LEFT(B4598,4)),VALUE(MID(B4598,6,2)),VALUE(RIGHT(B4598,2)))))</f>
        <v>45998</v>
      </c>
      <c r="N4598" s="16" t="n">
        <f aca="false">MONTH(M4598)</f>
        <v>12</v>
      </c>
      <c r="O4598" s="16" t="str">
        <f aca="false">PROPER(TRIM(H4598))</f>
        <v>Mumbai</v>
      </c>
      <c r="P4598" s="16" t="str">
        <f aca="false">IFERROR(VLOOKUP(O4598,city_map!$A$2:$B$6,2,FALSE()),O4598)</f>
        <v>Mumbai</v>
      </c>
      <c r="Q4598" s="16" t="n">
        <f aca="false">IF(ISNUMBER(F4598),F4598,VALUE(SUBSTITUTE(SUBSTITUTE(F4598,"₹",""),",","")))</f>
        <v>2408</v>
      </c>
      <c r="R4598" s="16" t="n">
        <f aca="false">IF(E4598=99,1,E4598)</f>
        <v>1</v>
      </c>
      <c r="S4598" s="16" t="n">
        <f aca="false">IF(G4598="",0,G4598)</f>
        <v>0</v>
      </c>
      <c r="T4598" s="16" t="str">
        <f aca="false">IF(I4598="","Unknown",IF(I4598="upi","UPI",I4598))</f>
        <v>UPI</v>
      </c>
      <c r="U4598" s="16" t="str">
        <f aca="false">IF(L4598="Yes","Y",IF(L4598="No","N",L4598))</f>
        <v>Y</v>
      </c>
      <c r="V4598" s="19" t="n">
        <f aca="false">ROUND(R4598*Q4598*(1-S4598),2)</f>
        <v>2408</v>
      </c>
      <c r="W4598" s="16" t="str">
        <f aca="false">_xlfn.XLOOKUP(D4598,products!$A$2:$A$61,products!$C$2:$C$61,"Not found")</f>
        <v>Electronics</v>
      </c>
    </row>
    <row r="4599" customFormat="false" ht="15" hidden="false" customHeight="false" outlineLevel="0" collapsed="false">
      <c r="A4599" s="16" t="s">
        <v>6024</v>
      </c>
      <c r="B4599" s="16" t="s">
        <v>6015</v>
      </c>
      <c r="C4599" s="16" t="s">
        <v>2239</v>
      </c>
      <c r="D4599" s="16" t="s">
        <v>165</v>
      </c>
      <c r="E4599" s="16" t="n">
        <v>3</v>
      </c>
      <c r="F4599" s="16" t="n">
        <v>894</v>
      </c>
      <c r="G4599" s="16" t="n">
        <v>0.15</v>
      </c>
      <c r="H4599" s="16" t="s">
        <v>130</v>
      </c>
      <c r="I4599" s="16" t="s">
        <v>60</v>
      </c>
      <c r="J4599" s="16" t="n">
        <v>5</v>
      </c>
      <c r="K4599" s="16" t="n">
        <v>4</v>
      </c>
      <c r="L4599" s="16" t="s">
        <v>41</v>
      </c>
      <c r="M4599" s="18" t="n">
        <f aca="false">IF(ISNUMBER(B4599),B4599,IF(MID(B4599,3,1)="-",DATE(VALUE(RIGHT(B4599,4)),VALUE(MID(B4599,4,2)),VALUE(LEFT(B4599,2))),DATE(VALUE(LEFT(B4599,4)),VALUE(MID(B4599,6,2)),VALUE(RIGHT(B4599,2)))))</f>
        <v>45998</v>
      </c>
      <c r="N4599" s="16" t="n">
        <f aca="false">MONTH(M4599)</f>
        <v>12</v>
      </c>
      <c r="O4599" s="16" t="str">
        <f aca="false">PROPER(TRIM(H4599))</f>
        <v>Bengaluru</v>
      </c>
      <c r="P4599" s="16" t="str">
        <f aca="false">IFERROR(VLOOKUP(O4599,city_map!$A$2:$B$6,2,FALSE()),O4599)</f>
        <v>Bengaluru</v>
      </c>
      <c r="Q4599" s="16" t="n">
        <f aca="false">IF(ISNUMBER(F4599),F4599,VALUE(SUBSTITUTE(SUBSTITUTE(F4599,"₹",""),",","")))</f>
        <v>894</v>
      </c>
      <c r="R4599" s="16" t="n">
        <f aca="false">IF(E4599=99,1,E4599)</f>
        <v>3</v>
      </c>
      <c r="S4599" s="16" t="n">
        <f aca="false">IF(G4599="",0,G4599)</f>
        <v>0.15</v>
      </c>
      <c r="T4599" s="16" t="str">
        <f aca="false">IF(I4599="","Unknown",IF(I4599="upi","UPI",I4599))</f>
        <v>UPI</v>
      </c>
      <c r="U4599" s="16" t="str">
        <f aca="false">IF(L4599="Yes","Y",IF(L4599="No","N",L4599))</f>
        <v>N</v>
      </c>
      <c r="V4599" s="19" t="n">
        <f aca="false">ROUND(R4599*Q4599*(1-S4599),2)</f>
        <v>2279.7</v>
      </c>
      <c r="W4599" s="16" t="str">
        <f aca="false">_xlfn.XLOOKUP(D4599,products!$A$2:$A$61,products!$C$2:$C$61,"Not found")</f>
        <v>Electronics</v>
      </c>
    </row>
    <row r="4600" customFormat="false" ht="15" hidden="false" customHeight="false" outlineLevel="0" collapsed="false">
      <c r="A4600" s="16" t="s">
        <v>6025</v>
      </c>
      <c r="B4600" s="16" t="s">
        <v>6015</v>
      </c>
      <c r="C4600" s="16" t="s">
        <v>444</v>
      </c>
      <c r="D4600" s="16" t="s">
        <v>211</v>
      </c>
      <c r="E4600" s="16" t="n">
        <v>2</v>
      </c>
      <c r="F4600" s="16" t="n">
        <v>1293</v>
      </c>
      <c r="G4600" s="16" t="n">
        <v>0.15</v>
      </c>
      <c r="H4600" s="16" t="s">
        <v>39</v>
      </c>
      <c r="I4600" s="16" t="s">
        <v>71</v>
      </c>
      <c r="J4600" s="16" t="n">
        <v>5</v>
      </c>
      <c r="K4600" s="16" t="n">
        <v>2</v>
      </c>
      <c r="L4600" s="16" t="s">
        <v>57</v>
      </c>
      <c r="M4600" s="18" t="n">
        <f aca="false">IF(ISNUMBER(B4600),B4600,IF(MID(B4600,3,1)="-",DATE(VALUE(RIGHT(B4600,4)),VALUE(MID(B4600,4,2)),VALUE(LEFT(B4600,2))),DATE(VALUE(LEFT(B4600,4)),VALUE(MID(B4600,6,2)),VALUE(RIGHT(B4600,2)))))</f>
        <v>45998</v>
      </c>
      <c r="N4600" s="16" t="n">
        <f aca="false">MONTH(M4600)</f>
        <v>12</v>
      </c>
      <c r="O4600" s="16" t="str">
        <f aca="false">PROPER(TRIM(H4600))</f>
        <v>Delhi</v>
      </c>
      <c r="P4600" s="16" t="str">
        <f aca="false">IFERROR(VLOOKUP(O4600,city_map!$A$2:$B$6,2,FALSE()),O4600)</f>
        <v>Delhi</v>
      </c>
      <c r="Q4600" s="16" t="n">
        <f aca="false">IF(ISNUMBER(F4600),F4600,VALUE(SUBSTITUTE(SUBSTITUTE(F4600,"₹",""),",","")))</f>
        <v>1293</v>
      </c>
      <c r="R4600" s="16" t="n">
        <f aca="false">IF(E4600=99,1,E4600)</f>
        <v>2</v>
      </c>
      <c r="S4600" s="16" t="n">
        <f aca="false">IF(G4600="",0,G4600)</f>
        <v>0.15</v>
      </c>
      <c r="T4600" s="16" t="str">
        <f aca="false">IF(I4600="","Unknown",IF(I4600="upi","UPI",I4600))</f>
        <v>Credit Card</v>
      </c>
      <c r="U4600" s="16" t="str">
        <f aca="false">IF(L4600="Yes","Y",IF(L4600="No","N",L4600))</f>
        <v>Y</v>
      </c>
      <c r="V4600" s="19" t="n">
        <f aca="false">ROUND(R4600*Q4600*(1-S4600),2)</f>
        <v>2198.1</v>
      </c>
      <c r="W4600" s="16" t="str">
        <f aca="false">_xlfn.XLOOKUP(D4600,products!$A$2:$A$61,products!$C$2:$C$61,"Not found")</f>
        <v>Fashion</v>
      </c>
    </row>
    <row r="4601" customFormat="false" ht="15" hidden="false" customHeight="false" outlineLevel="0" collapsed="false">
      <c r="A4601" s="16" t="s">
        <v>6026</v>
      </c>
      <c r="B4601" s="16" t="s">
        <v>6015</v>
      </c>
      <c r="C4601" s="16" t="s">
        <v>2782</v>
      </c>
      <c r="D4601" s="16" t="s">
        <v>63</v>
      </c>
      <c r="E4601" s="16" t="n">
        <v>1</v>
      </c>
      <c r="F4601" s="16" t="n">
        <v>1518</v>
      </c>
      <c r="G4601" s="16" t="n">
        <v>0</v>
      </c>
      <c r="H4601" s="16" t="s">
        <v>236</v>
      </c>
      <c r="I4601" s="16" t="s">
        <v>71</v>
      </c>
      <c r="J4601" s="16" t="n">
        <v>6</v>
      </c>
      <c r="K4601" s="16" t="n">
        <v>3</v>
      </c>
      <c r="L4601" s="16" t="s">
        <v>57</v>
      </c>
      <c r="M4601" s="18" t="n">
        <f aca="false">IF(ISNUMBER(B4601),B4601,IF(MID(B4601,3,1)="-",DATE(VALUE(RIGHT(B4601,4)),VALUE(MID(B4601,4,2)),VALUE(LEFT(B4601,2))),DATE(VALUE(LEFT(B4601,4)),VALUE(MID(B4601,6,2)),VALUE(RIGHT(B4601,2)))))</f>
        <v>45998</v>
      </c>
      <c r="N4601" s="16" t="n">
        <f aca="false">MONTH(M4601)</f>
        <v>12</v>
      </c>
      <c r="O4601" s="16" t="str">
        <f aca="false">PROPER(TRIM(H4601))</f>
        <v>Pune</v>
      </c>
      <c r="P4601" s="16" t="str">
        <f aca="false">IFERROR(VLOOKUP(O4601,city_map!$A$2:$B$6,2,FALSE()),O4601)</f>
        <v>Pune</v>
      </c>
      <c r="Q4601" s="16" t="n">
        <f aca="false">IF(ISNUMBER(F4601),F4601,VALUE(SUBSTITUTE(SUBSTITUTE(F4601,"₹",""),",","")))</f>
        <v>1518</v>
      </c>
      <c r="R4601" s="16" t="n">
        <f aca="false">IF(E4601=99,1,E4601)</f>
        <v>1</v>
      </c>
      <c r="S4601" s="16" t="n">
        <f aca="false">IF(G4601="",0,G4601)</f>
        <v>0</v>
      </c>
      <c r="T4601" s="16" t="str">
        <f aca="false">IF(I4601="","Unknown",IF(I4601="upi","UPI",I4601))</f>
        <v>Credit Card</v>
      </c>
      <c r="U4601" s="16" t="str">
        <f aca="false">IF(L4601="Yes","Y",IF(L4601="No","N",L4601))</f>
        <v>Y</v>
      </c>
      <c r="V4601" s="19" t="n">
        <f aca="false">ROUND(R4601*Q4601*(1-S4601),2)</f>
        <v>1518</v>
      </c>
      <c r="W4601" s="16" t="str">
        <f aca="false">_xlfn.XLOOKUP(D4601,products!$A$2:$A$61,products!$C$2:$C$61,"Not found")</f>
        <v>Fashion</v>
      </c>
    </row>
    <row r="4602" customFormat="false" ht="15" hidden="false" customHeight="false" outlineLevel="0" collapsed="false">
      <c r="A4602" s="16" t="s">
        <v>6027</v>
      </c>
      <c r="B4602" s="16" t="s">
        <v>6015</v>
      </c>
      <c r="C4602" s="16" t="s">
        <v>2462</v>
      </c>
      <c r="D4602" s="16" t="s">
        <v>80</v>
      </c>
      <c r="E4602" s="16" t="n">
        <v>2</v>
      </c>
      <c r="F4602" s="16" t="n">
        <v>1429</v>
      </c>
      <c r="G4602" s="16" t="n">
        <v>0.2</v>
      </c>
      <c r="H4602" s="16" t="s">
        <v>67</v>
      </c>
      <c r="I4602" s="16" t="s">
        <v>60</v>
      </c>
      <c r="J4602" s="16" t="n">
        <v>4</v>
      </c>
      <c r="K4602" s="16" t="n">
        <v>5</v>
      </c>
      <c r="L4602" s="16" t="s">
        <v>41</v>
      </c>
      <c r="M4602" s="18" t="n">
        <f aca="false">IF(ISNUMBER(B4602),B4602,IF(MID(B4602,3,1)="-",DATE(VALUE(RIGHT(B4602,4)),VALUE(MID(B4602,4,2)),VALUE(LEFT(B4602,2))),DATE(VALUE(LEFT(B4602,4)),VALUE(MID(B4602,6,2)),VALUE(RIGHT(B4602,2)))))</f>
        <v>45998</v>
      </c>
      <c r="N4602" s="16" t="n">
        <f aca="false">MONTH(M4602)</f>
        <v>12</v>
      </c>
      <c r="O4602" s="16" t="str">
        <f aca="false">PROPER(TRIM(H4602))</f>
        <v>Kolkata</v>
      </c>
      <c r="P4602" s="16" t="str">
        <f aca="false">IFERROR(VLOOKUP(O4602,city_map!$A$2:$B$6,2,FALSE()),O4602)</f>
        <v>Kolkata</v>
      </c>
      <c r="Q4602" s="16" t="n">
        <f aca="false">IF(ISNUMBER(F4602),F4602,VALUE(SUBSTITUTE(SUBSTITUTE(F4602,"₹",""),",","")))</f>
        <v>1429</v>
      </c>
      <c r="R4602" s="16" t="n">
        <f aca="false">IF(E4602=99,1,E4602)</f>
        <v>2</v>
      </c>
      <c r="S4602" s="16" t="n">
        <f aca="false">IF(G4602="",0,G4602)</f>
        <v>0.2</v>
      </c>
      <c r="T4602" s="16" t="str">
        <f aca="false">IF(I4602="","Unknown",IF(I4602="upi","UPI",I4602))</f>
        <v>UPI</v>
      </c>
      <c r="U4602" s="16" t="str">
        <f aca="false">IF(L4602="Yes","Y",IF(L4602="No","N",L4602))</f>
        <v>N</v>
      </c>
      <c r="V4602" s="19" t="n">
        <f aca="false">ROUND(R4602*Q4602*(1-S4602),2)</f>
        <v>2286.4</v>
      </c>
      <c r="W4602" s="16" t="str">
        <f aca="false">_xlfn.XLOOKUP(D4602,products!$A$2:$A$61,products!$C$2:$C$61,"Not found")</f>
        <v>Beauty</v>
      </c>
    </row>
    <row r="4603" customFormat="false" ht="15" hidden="false" customHeight="false" outlineLevel="0" collapsed="false">
      <c r="A4603" s="16" t="s">
        <v>6028</v>
      </c>
      <c r="B4603" s="16" t="s">
        <v>6015</v>
      </c>
      <c r="C4603" s="16" t="s">
        <v>62</v>
      </c>
      <c r="D4603" s="16" t="s">
        <v>136</v>
      </c>
      <c r="E4603" s="16" t="n">
        <v>1</v>
      </c>
      <c r="F4603" s="16" t="n">
        <v>2110</v>
      </c>
      <c r="G4603" s="16" t="n">
        <v>0</v>
      </c>
      <c r="H4603" s="16" t="s">
        <v>81</v>
      </c>
      <c r="I4603" s="16" t="s">
        <v>60</v>
      </c>
      <c r="J4603" s="16" t="n">
        <v>3</v>
      </c>
      <c r="K4603" s="16" t="n">
        <v>5</v>
      </c>
      <c r="L4603" s="16" t="s">
        <v>41</v>
      </c>
      <c r="M4603" s="18" t="n">
        <f aca="false">IF(ISNUMBER(B4603),B4603,IF(MID(B4603,3,1)="-",DATE(VALUE(RIGHT(B4603,4)),VALUE(MID(B4603,4,2)),VALUE(LEFT(B4603,2))),DATE(VALUE(LEFT(B4603,4)),VALUE(MID(B4603,6,2)),VALUE(RIGHT(B4603,2)))))</f>
        <v>45998</v>
      </c>
      <c r="N4603" s="16" t="n">
        <f aca="false">MONTH(M4603)</f>
        <v>12</v>
      </c>
      <c r="O4603" s="16" t="str">
        <f aca="false">PROPER(TRIM(H4603))</f>
        <v>Hyderabad</v>
      </c>
      <c r="P4603" s="16" t="str">
        <f aca="false">IFERROR(VLOOKUP(O4603,city_map!$A$2:$B$6,2,FALSE()),O4603)</f>
        <v>Hyderabad</v>
      </c>
      <c r="Q4603" s="16" t="n">
        <f aca="false">IF(ISNUMBER(F4603),F4603,VALUE(SUBSTITUTE(SUBSTITUTE(F4603,"₹",""),",","")))</f>
        <v>2110</v>
      </c>
      <c r="R4603" s="16" t="n">
        <f aca="false">IF(E4603=99,1,E4603)</f>
        <v>1</v>
      </c>
      <c r="S4603" s="16" t="n">
        <f aca="false">IF(G4603="",0,G4603)</f>
        <v>0</v>
      </c>
      <c r="T4603" s="16" t="str">
        <f aca="false">IF(I4603="","Unknown",IF(I4603="upi","UPI",I4603))</f>
        <v>UPI</v>
      </c>
      <c r="U4603" s="16" t="str">
        <f aca="false">IF(L4603="Yes","Y",IF(L4603="No","N",L4603))</f>
        <v>N</v>
      </c>
      <c r="V4603" s="19" t="n">
        <f aca="false">ROUND(R4603*Q4603*(1-S4603),2)</f>
        <v>2110</v>
      </c>
      <c r="W4603" s="16" t="str">
        <f aca="false">_xlfn.XLOOKUP(D4603,products!$A$2:$A$61,products!$C$2:$C$61,"Not found")</f>
        <v>Electronics</v>
      </c>
    </row>
    <row r="4604" customFormat="false" ht="15" hidden="false" customHeight="false" outlineLevel="0" collapsed="false">
      <c r="A4604" s="16" t="s">
        <v>6029</v>
      </c>
      <c r="B4604" s="16" t="s">
        <v>6015</v>
      </c>
      <c r="C4604" s="16" t="s">
        <v>1789</v>
      </c>
      <c r="D4604" s="16" t="s">
        <v>136</v>
      </c>
      <c r="E4604" s="16" t="n">
        <v>3</v>
      </c>
      <c r="F4604" s="16" t="n">
        <v>2110</v>
      </c>
      <c r="G4604" s="16" t="n">
        <v>0.15</v>
      </c>
      <c r="H4604" s="16" t="s">
        <v>112</v>
      </c>
      <c r="I4604" s="16" t="s">
        <v>40</v>
      </c>
      <c r="J4604" s="16" t="n">
        <v>2</v>
      </c>
      <c r="K4604" s="16" t="n">
        <v>5</v>
      </c>
      <c r="L4604" s="16" t="s">
        <v>41</v>
      </c>
      <c r="M4604" s="18" t="n">
        <f aca="false">IF(ISNUMBER(B4604),B4604,IF(MID(B4604,3,1)="-",DATE(VALUE(RIGHT(B4604,4)),VALUE(MID(B4604,4,2)),VALUE(LEFT(B4604,2))),DATE(VALUE(LEFT(B4604,4)),VALUE(MID(B4604,6,2)),VALUE(RIGHT(B4604,2)))))</f>
        <v>45998</v>
      </c>
      <c r="N4604" s="16" t="n">
        <f aca="false">MONTH(M4604)</f>
        <v>12</v>
      </c>
      <c r="O4604" s="16" t="str">
        <f aca="false">PROPER(TRIM(H4604))</f>
        <v>Mumbai</v>
      </c>
      <c r="P4604" s="16" t="str">
        <f aca="false">IFERROR(VLOOKUP(O4604,city_map!$A$2:$B$6,2,FALSE()),O4604)</f>
        <v>Mumbai</v>
      </c>
      <c r="Q4604" s="16" t="n">
        <f aca="false">IF(ISNUMBER(F4604),F4604,VALUE(SUBSTITUTE(SUBSTITUTE(F4604,"₹",""),",","")))</f>
        <v>2110</v>
      </c>
      <c r="R4604" s="16" t="n">
        <f aca="false">IF(E4604=99,1,E4604)</f>
        <v>3</v>
      </c>
      <c r="S4604" s="16" t="n">
        <f aca="false">IF(G4604="",0,G4604)</f>
        <v>0.15</v>
      </c>
      <c r="T4604" s="16" t="str">
        <f aca="false">IF(I4604="","Unknown",IF(I4604="upi","UPI",I4604))</f>
        <v>COD</v>
      </c>
      <c r="U4604" s="16" t="str">
        <f aca="false">IF(L4604="Yes","Y",IF(L4604="No","N",L4604))</f>
        <v>N</v>
      </c>
      <c r="V4604" s="19" t="n">
        <f aca="false">ROUND(R4604*Q4604*(1-S4604),2)</f>
        <v>5380.5</v>
      </c>
      <c r="W4604" s="16" t="str">
        <f aca="false">_xlfn.XLOOKUP(D4604,products!$A$2:$A$61,products!$C$2:$C$61,"Not found")</f>
        <v>Electronics</v>
      </c>
    </row>
    <row r="4605" customFormat="false" ht="15" hidden="false" customHeight="false" outlineLevel="0" collapsed="false">
      <c r="A4605" s="16" t="s">
        <v>6030</v>
      </c>
      <c r="B4605" s="16" t="s">
        <v>6015</v>
      </c>
      <c r="C4605" s="16" t="s">
        <v>415</v>
      </c>
      <c r="D4605" s="16" t="s">
        <v>211</v>
      </c>
      <c r="E4605" s="16" t="n">
        <v>3</v>
      </c>
      <c r="F4605" s="16" t="n">
        <v>1363</v>
      </c>
      <c r="G4605" s="16" t="n">
        <v>0.15</v>
      </c>
      <c r="H4605" s="16" t="s">
        <v>67</v>
      </c>
      <c r="I4605" s="16" t="s">
        <v>71</v>
      </c>
      <c r="J4605" s="16" t="n">
        <v>5</v>
      </c>
      <c r="K4605" s="16" t="n">
        <v>3</v>
      </c>
      <c r="L4605" s="16" t="s">
        <v>41</v>
      </c>
      <c r="M4605" s="18" t="n">
        <f aca="false">IF(ISNUMBER(B4605),B4605,IF(MID(B4605,3,1)="-",DATE(VALUE(RIGHT(B4605,4)),VALUE(MID(B4605,4,2)),VALUE(LEFT(B4605,2))),DATE(VALUE(LEFT(B4605,4)),VALUE(MID(B4605,6,2)),VALUE(RIGHT(B4605,2)))))</f>
        <v>45998</v>
      </c>
      <c r="N4605" s="16" t="n">
        <f aca="false">MONTH(M4605)</f>
        <v>12</v>
      </c>
      <c r="O4605" s="16" t="str">
        <f aca="false">PROPER(TRIM(H4605))</f>
        <v>Kolkata</v>
      </c>
      <c r="P4605" s="16" t="str">
        <f aca="false">IFERROR(VLOOKUP(O4605,city_map!$A$2:$B$6,2,FALSE()),O4605)</f>
        <v>Kolkata</v>
      </c>
      <c r="Q4605" s="16" t="n">
        <f aca="false">IF(ISNUMBER(F4605),F4605,VALUE(SUBSTITUTE(SUBSTITUTE(F4605,"₹",""),",","")))</f>
        <v>1363</v>
      </c>
      <c r="R4605" s="16" t="n">
        <f aca="false">IF(E4605=99,1,E4605)</f>
        <v>3</v>
      </c>
      <c r="S4605" s="16" t="n">
        <f aca="false">IF(G4605="",0,G4605)</f>
        <v>0.15</v>
      </c>
      <c r="T4605" s="16" t="str">
        <f aca="false">IF(I4605="","Unknown",IF(I4605="upi","UPI",I4605))</f>
        <v>Credit Card</v>
      </c>
      <c r="U4605" s="16" t="str">
        <f aca="false">IF(L4605="Yes","Y",IF(L4605="No","N",L4605))</f>
        <v>N</v>
      </c>
      <c r="V4605" s="19" t="n">
        <f aca="false">ROUND(R4605*Q4605*(1-S4605),2)</f>
        <v>3475.65</v>
      </c>
      <c r="W4605" s="16" t="str">
        <f aca="false">_xlfn.XLOOKUP(D4605,products!$A$2:$A$61,products!$C$2:$C$61,"Not found")</f>
        <v>Fashion</v>
      </c>
    </row>
    <row r="4606" customFormat="false" ht="15" hidden="false" customHeight="false" outlineLevel="0" collapsed="false">
      <c r="A4606" s="16" t="s">
        <v>6031</v>
      </c>
      <c r="B4606" s="16" t="s">
        <v>6032</v>
      </c>
      <c r="C4606" s="16" t="s">
        <v>307</v>
      </c>
      <c r="D4606" s="16" t="s">
        <v>191</v>
      </c>
      <c r="E4606" s="16" t="n">
        <v>2</v>
      </c>
      <c r="F4606" s="16" t="n">
        <v>412</v>
      </c>
      <c r="G4606" s="16" t="n">
        <v>0.1</v>
      </c>
      <c r="H4606" s="16" t="s">
        <v>112</v>
      </c>
      <c r="I4606" s="16" t="s">
        <v>60</v>
      </c>
      <c r="J4606" s="16" t="n">
        <v>5</v>
      </c>
      <c r="K4606" s="16" t="n">
        <v>4</v>
      </c>
      <c r="L4606" s="16" t="s">
        <v>41</v>
      </c>
      <c r="M4606" s="18" t="n">
        <f aca="false">IF(ISNUMBER(B4606),B4606,IF(MID(B4606,3,1)="-",DATE(VALUE(RIGHT(B4606,4)),VALUE(MID(B4606,4,2)),VALUE(LEFT(B4606,2))),DATE(VALUE(LEFT(B4606,4)),VALUE(MID(B4606,6,2)),VALUE(RIGHT(B4606,2)))))</f>
        <v>45998</v>
      </c>
      <c r="N4606" s="16" t="n">
        <f aca="false">MONTH(M4606)</f>
        <v>12</v>
      </c>
      <c r="O4606" s="16" t="str">
        <f aca="false">PROPER(TRIM(H4606))</f>
        <v>Mumbai</v>
      </c>
      <c r="P4606" s="16" t="str">
        <f aca="false">IFERROR(VLOOKUP(O4606,city_map!$A$2:$B$6,2,FALSE()),O4606)</f>
        <v>Mumbai</v>
      </c>
      <c r="Q4606" s="16" t="n">
        <f aca="false">IF(ISNUMBER(F4606),F4606,VALUE(SUBSTITUTE(SUBSTITUTE(F4606,"₹",""),",","")))</f>
        <v>412</v>
      </c>
      <c r="R4606" s="16" t="n">
        <f aca="false">IF(E4606=99,1,E4606)</f>
        <v>2</v>
      </c>
      <c r="S4606" s="16" t="n">
        <f aca="false">IF(G4606="",0,G4606)</f>
        <v>0.1</v>
      </c>
      <c r="T4606" s="16" t="str">
        <f aca="false">IF(I4606="","Unknown",IF(I4606="upi","UPI",I4606))</f>
        <v>UPI</v>
      </c>
      <c r="U4606" s="16" t="str">
        <f aca="false">IF(L4606="Yes","Y",IF(L4606="No","N",L4606))</f>
        <v>N</v>
      </c>
      <c r="V4606" s="19" t="n">
        <f aca="false">ROUND(R4606*Q4606*(1-S4606),2)</f>
        <v>741.6</v>
      </c>
      <c r="W4606" s="16" t="str">
        <f aca="false">_xlfn.XLOOKUP(D4606,products!$A$2:$A$61,products!$C$2:$C$61,"Not found")</f>
        <v>Electronics</v>
      </c>
    </row>
    <row r="4607" customFormat="false" ht="15" hidden="false" customHeight="false" outlineLevel="0" collapsed="false">
      <c r="A4607" s="16" t="s">
        <v>6033</v>
      </c>
      <c r="B4607" s="16" t="s">
        <v>6015</v>
      </c>
      <c r="C4607" s="16" t="s">
        <v>1591</v>
      </c>
      <c r="D4607" s="16" t="s">
        <v>721</v>
      </c>
      <c r="E4607" s="16" t="n">
        <v>3</v>
      </c>
      <c r="F4607" s="16" t="n">
        <v>503</v>
      </c>
      <c r="G4607" s="16" t="n">
        <v>0.15</v>
      </c>
      <c r="H4607" s="16" t="s">
        <v>112</v>
      </c>
      <c r="I4607" s="16" t="s">
        <v>60</v>
      </c>
      <c r="J4607" s="16" t="n">
        <v>4</v>
      </c>
      <c r="K4607" s="16" t="n">
        <v>3</v>
      </c>
      <c r="L4607" s="16" t="s">
        <v>57</v>
      </c>
      <c r="M4607" s="18" t="n">
        <f aca="false">IF(ISNUMBER(B4607),B4607,IF(MID(B4607,3,1)="-",DATE(VALUE(RIGHT(B4607,4)),VALUE(MID(B4607,4,2)),VALUE(LEFT(B4607,2))),DATE(VALUE(LEFT(B4607,4)),VALUE(MID(B4607,6,2)),VALUE(RIGHT(B4607,2)))))</f>
        <v>45998</v>
      </c>
      <c r="N4607" s="16" t="n">
        <f aca="false">MONTH(M4607)</f>
        <v>12</v>
      </c>
      <c r="O4607" s="16" t="str">
        <f aca="false">PROPER(TRIM(H4607))</f>
        <v>Mumbai</v>
      </c>
      <c r="P4607" s="16" t="str">
        <f aca="false">IFERROR(VLOOKUP(O4607,city_map!$A$2:$B$6,2,FALSE()),O4607)</f>
        <v>Mumbai</v>
      </c>
      <c r="Q4607" s="16" t="n">
        <f aca="false">IF(ISNUMBER(F4607),F4607,VALUE(SUBSTITUTE(SUBSTITUTE(F4607,"₹",""),",","")))</f>
        <v>503</v>
      </c>
      <c r="R4607" s="16" t="n">
        <f aca="false">IF(E4607=99,1,E4607)</f>
        <v>3</v>
      </c>
      <c r="S4607" s="16" t="n">
        <f aca="false">IF(G4607="",0,G4607)</f>
        <v>0.15</v>
      </c>
      <c r="T4607" s="16" t="str">
        <f aca="false">IF(I4607="","Unknown",IF(I4607="upi","UPI",I4607))</f>
        <v>UPI</v>
      </c>
      <c r="U4607" s="16" t="str">
        <f aca="false">IF(L4607="Yes","Y",IF(L4607="No","N",L4607))</f>
        <v>Y</v>
      </c>
      <c r="V4607" s="19" t="n">
        <f aca="false">ROUND(R4607*Q4607*(1-S4607),2)</f>
        <v>1282.65</v>
      </c>
      <c r="W4607" s="16" t="str">
        <f aca="false">_xlfn.XLOOKUP(D4607,products!$A$2:$A$61,products!$C$2:$C$61,"Not found")</f>
        <v>Beauty</v>
      </c>
    </row>
    <row r="4608" customFormat="false" ht="15" hidden="false" customHeight="false" outlineLevel="0" collapsed="false">
      <c r="A4608" s="16" t="s">
        <v>6034</v>
      </c>
      <c r="B4608" s="16" t="s">
        <v>6035</v>
      </c>
      <c r="C4608" s="16" t="s">
        <v>535</v>
      </c>
      <c r="D4608" s="16" t="s">
        <v>92</v>
      </c>
      <c r="E4608" s="16" t="n">
        <v>1</v>
      </c>
      <c r="F4608" s="16" t="n">
        <v>3874</v>
      </c>
      <c r="G4608" s="16" t="n">
        <v>0.05</v>
      </c>
      <c r="H4608" s="16" t="s">
        <v>39</v>
      </c>
      <c r="I4608" s="16"/>
      <c r="J4608" s="16" t="n">
        <v>4</v>
      </c>
      <c r="K4608" s="16" t="n">
        <v>2</v>
      </c>
      <c r="L4608" s="16" t="s">
        <v>57</v>
      </c>
      <c r="M4608" s="18" t="n">
        <f aca="false">IF(ISNUMBER(B4608),B4608,IF(MID(B4608,3,1)="-",DATE(VALUE(RIGHT(B4608,4)),VALUE(MID(B4608,4,2)),VALUE(LEFT(B4608,2))),DATE(VALUE(LEFT(B4608,4)),VALUE(MID(B4608,6,2)),VALUE(RIGHT(B4608,2)))))</f>
        <v>45999</v>
      </c>
      <c r="N4608" s="16" t="n">
        <f aca="false">MONTH(M4608)</f>
        <v>12</v>
      </c>
      <c r="O4608" s="16" t="str">
        <f aca="false">PROPER(TRIM(H4608))</f>
        <v>Delhi</v>
      </c>
      <c r="P4608" s="16" t="str">
        <f aca="false">IFERROR(VLOOKUP(O4608,city_map!$A$2:$B$6,2,FALSE()),O4608)</f>
        <v>Delhi</v>
      </c>
      <c r="Q4608" s="16" t="n">
        <f aca="false">IF(ISNUMBER(F4608),F4608,VALUE(SUBSTITUTE(SUBSTITUTE(F4608,"₹",""),",","")))</f>
        <v>3874</v>
      </c>
      <c r="R4608" s="16" t="n">
        <f aca="false">IF(E4608=99,1,E4608)</f>
        <v>1</v>
      </c>
      <c r="S4608" s="16" t="n">
        <f aca="false">IF(G4608="",0,G4608)</f>
        <v>0.05</v>
      </c>
      <c r="T4608" s="16" t="str">
        <f aca="false">IF(I4608="","Unknown",IF(I4608="upi","UPI",I4608))</f>
        <v>Unknown</v>
      </c>
      <c r="U4608" s="16" t="str">
        <f aca="false">IF(L4608="Yes","Y",IF(L4608="No","N",L4608))</f>
        <v>Y</v>
      </c>
      <c r="V4608" s="19" t="n">
        <f aca="false">ROUND(R4608*Q4608*(1-S4608),2)</f>
        <v>3680.3</v>
      </c>
      <c r="W4608" s="16" t="str">
        <f aca="false">_xlfn.XLOOKUP(D4608,products!$A$2:$A$61,products!$C$2:$C$61,"Not found")</f>
        <v>Electronics</v>
      </c>
    </row>
    <row r="4609" customFormat="false" ht="15" hidden="false" customHeight="false" outlineLevel="0" collapsed="false">
      <c r="A4609" s="16" t="s">
        <v>6036</v>
      </c>
      <c r="B4609" s="16" t="s">
        <v>6035</v>
      </c>
      <c r="C4609" s="16" t="s">
        <v>2118</v>
      </c>
      <c r="D4609" s="16" t="s">
        <v>211</v>
      </c>
      <c r="E4609" s="16" t="n">
        <v>2</v>
      </c>
      <c r="F4609" s="16" t="n">
        <v>1240</v>
      </c>
      <c r="G4609" s="16" t="n">
        <v>0.05</v>
      </c>
      <c r="H4609" s="16" t="s">
        <v>39</v>
      </c>
      <c r="I4609" s="16" t="s">
        <v>60</v>
      </c>
      <c r="J4609" s="16" t="n">
        <v>4</v>
      </c>
      <c r="K4609" s="16" t="n">
        <v>5</v>
      </c>
      <c r="L4609" s="16" t="s">
        <v>41</v>
      </c>
      <c r="M4609" s="18" t="n">
        <f aca="false">IF(ISNUMBER(B4609),B4609,IF(MID(B4609,3,1)="-",DATE(VALUE(RIGHT(B4609,4)),VALUE(MID(B4609,4,2)),VALUE(LEFT(B4609,2))),DATE(VALUE(LEFT(B4609,4)),VALUE(MID(B4609,6,2)),VALUE(RIGHT(B4609,2)))))</f>
        <v>45999</v>
      </c>
      <c r="N4609" s="16" t="n">
        <f aca="false">MONTH(M4609)</f>
        <v>12</v>
      </c>
      <c r="O4609" s="16" t="str">
        <f aca="false">PROPER(TRIM(H4609))</f>
        <v>Delhi</v>
      </c>
      <c r="P4609" s="16" t="str">
        <f aca="false">IFERROR(VLOOKUP(O4609,city_map!$A$2:$B$6,2,FALSE()),O4609)</f>
        <v>Delhi</v>
      </c>
      <c r="Q4609" s="16" t="n">
        <f aca="false">IF(ISNUMBER(F4609),F4609,VALUE(SUBSTITUTE(SUBSTITUTE(F4609,"₹",""),",","")))</f>
        <v>1240</v>
      </c>
      <c r="R4609" s="16" t="n">
        <f aca="false">IF(E4609=99,1,E4609)</f>
        <v>2</v>
      </c>
      <c r="S4609" s="16" t="n">
        <f aca="false">IF(G4609="",0,G4609)</f>
        <v>0.05</v>
      </c>
      <c r="T4609" s="16" t="str">
        <f aca="false">IF(I4609="","Unknown",IF(I4609="upi","UPI",I4609))</f>
        <v>UPI</v>
      </c>
      <c r="U4609" s="16" t="str">
        <f aca="false">IF(L4609="Yes","Y",IF(L4609="No","N",L4609))</f>
        <v>N</v>
      </c>
      <c r="V4609" s="19" t="n">
        <f aca="false">ROUND(R4609*Q4609*(1-S4609),2)</f>
        <v>2356</v>
      </c>
      <c r="W4609" s="16" t="str">
        <f aca="false">_xlfn.XLOOKUP(D4609,products!$A$2:$A$61,products!$C$2:$C$61,"Not found")</f>
        <v>Fashion</v>
      </c>
    </row>
    <row r="4610" customFormat="false" ht="15" hidden="false" customHeight="false" outlineLevel="0" collapsed="false">
      <c r="A4610" s="16" t="s">
        <v>6037</v>
      </c>
      <c r="B4610" s="16" t="s">
        <v>6035</v>
      </c>
      <c r="C4610" s="16" t="s">
        <v>2493</v>
      </c>
      <c r="D4610" s="16" t="s">
        <v>396</v>
      </c>
      <c r="E4610" s="16" t="n">
        <v>2</v>
      </c>
      <c r="F4610" s="16" t="s">
        <v>6038</v>
      </c>
      <c r="G4610" s="16" t="n">
        <v>0.3</v>
      </c>
      <c r="H4610" s="16" t="s">
        <v>477</v>
      </c>
      <c r="I4610" s="16" t="s">
        <v>40</v>
      </c>
      <c r="J4610" s="16" t="n">
        <v>4</v>
      </c>
      <c r="K4610" s="16" t="n">
        <v>5</v>
      </c>
      <c r="L4610" s="16" t="s">
        <v>41</v>
      </c>
      <c r="M4610" s="18" t="n">
        <f aca="false">IF(ISNUMBER(B4610),B4610,IF(MID(B4610,3,1)="-",DATE(VALUE(RIGHT(B4610,4)),VALUE(MID(B4610,4,2)),VALUE(LEFT(B4610,2))),DATE(VALUE(LEFT(B4610,4)),VALUE(MID(B4610,6,2)),VALUE(RIGHT(B4610,2)))))</f>
        <v>45999</v>
      </c>
      <c r="N4610" s="16" t="n">
        <f aca="false">MONTH(M4610)</f>
        <v>12</v>
      </c>
      <c r="O4610" s="16" t="str">
        <f aca="false">PROPER(TRIM(H4610))</f>
        <v>Delhi</v>
      </c>
      <c r="P4610" s="16" t="str">
        <f aca="false">IFERROR(VLOOKUP(O4610,city_map!$A$2:$B$6,2,FALSE()),O4610)</f>
        <v>Delhi</v>
      </c>
      <c r="Q4610" s="16" t="n">
        <f aca="false">IF(ISNUMBER(F4610),F4610,VALUE(SUBSTITUTE(SUBSTITUTE(F4610,"₹",""),",","")))</f>
        <v>5654</v>
      </c>
      <c r="R4610" s="16" t="n">
        <f aca="false">IF(E4610=99,1,E4610)</f>
        <v>2</v>
      </c>
      <c r="S4610" s="16" t="n">
        <f aca="false">IF(G4610="",0,G4610)</f>
        <v>0.3</v>
      </c>
      <c r="T4610" s="16" t="str">
        <f aca="false">IF(I4610="","Unknown",IF(I4610="upi","UPI",I4610))</f>
        <v>COD</v>
      </c>
      <c r="U4610" s="16" t="str">
        <f aca="false">IF(L4610="Yes","Y",IF(L4610="No","N",L4610))</f>
        <v>N</v>
      </c>
      <c r="V4610" s="19" t="n">
        <f aca="false">ROUND(R4610*Q4610*(1-S4610),2)</f>
        <v>7915.6</v>
      </c>
      <c r="W4610" s="16" t="str">
        <f aca="false">_xlfn.XLOOKUP(D4610,products!$A$2:$A$61,products!$C$2:$C$61,"Not found")</f>
        <v>Home</v>
      </c>
    </row>
    <row r="4611" customFormat="false" ht="15" hidden="false" customHeight="false" outlineLevel="0" collapsed="false">
      <c r="A4611" s="16" t="s">
        <v>6039</v>
      </c>
      <c r="B4611" s="16" t="s">
        <v>6035</v>
      </c>
      <c r="C4611" s="16" t="s">
        <v>135</v>
      </c>
      <c r="D4611" s="16" t="s">
        <v>139</v>
      </c>
      <c r="E4611" s="16" t="n">
        <v>1</v>
      </c>
      <c r="F4611" s="16" t="n">
        <v>345</v>
      </c>
      <c r="G4611" s="16" t="n">
        <v>0.05</v>
      </c>
      <c r="H4611" s="16" t="s">
        <v>39</v>
      </c>
      <c r="I4611" s="16" t="s">
        <v>60</v>
      </c>
      <c r="J4611" s="16" t="n">
        <v>2</v>
      </c>
      <c r="K4611" s="16"/>
      <c r="L4611" s="16" t="s">
        <v>41</v>
      </c>
      <c r="M4611" s="18" t="n">
        <f aca="false">IF(ISNUMBER(B4611),B4611,IF(MID(B4611,3,1)="-",DATE(VALUE(RIGHT(B4611,4)),VALUE(MID(B4611,4,2)),VALUE(LEFT(B4611,2))),DATE(VALUE(LEFT(B4611,4)),VALUE(MID(B4611,6,2)),VALUE(RIGHT(B4611,2)))))</f>
        <v>45999</v>
      </c>
      <c r="N4611" s="16" t="n">
        <f aca="false">MONTH(M4611)</f>
        <v>12</v>
      </c>
      <c r="O4611" s="16" t="str">
        <f aca="false">PROPER(TRIM(H4611))</f>
        <v>Delhi</v>
      </c>
      <c r="P4611" s="16" t="str">
        <f aca="false">IFERROR(VLOOKUP(O4611,city_map!$A$2:$B$6,2,FALSE()),O4611)</f>
        <v>Delhi</v>
      </c>
      <c r="Q4611" s="16" t="n">
        <f aca="false">IF(ISNUMBER(F4611),F4611,VALUE(SUBSTITUTE(SUBSTITUTE(F4611,"₹",""),",","")))</f>
        <v>345</v>
      </c>
      <c r="R4611" s="16" t="n">
        <f aca="false">IF(E4611=99,1,E4611)</f>
        <v>1</v>
      </c>
      <c r="S4611" s="16" t="n">
        <f aca="false">IF(G4611="",0,G4611)</f>
        <v>0.05</v>
      </c>
      <c r="T4611" s="16" t="str">
        <f aca="false">IF(I4611="","Unknown",IF(I4611="upi","UPI",I4611))</f>
        <v>UPI</v>
      </c>
      <c r="U4611" s="16" t="str">
        <f aca="false">IF(L4611="Yes","Y",IF(L4611="No","N",L4611))</f>
        <v>N</v>
      </c>
      <c r="V4611" s="19" t="n">
        <f aca="false">ROUND(R4611*Q4611*(1-S4611),2)</f>
        <v>327.75</v>
      </c>
      <c r="W4611" s="16" t="str">
        <f aca="false">_xlfn.XLOOKUP(D4611,products!$A$2:$A$61,products!$C$2:$C$61,"Not found")</f>
        <v>Beauty</v>
      </c>
    </row>
    <row r="4612" customFormat="false" ht="15" hidden="false" customHeight="false" outlineLevel="0" collapsed="false">
      <c r="A4612" s="16" t="s">
        <v>6040</v>
      </c>
      <c r="B4612" s="16" t="s">
        <v>6035</v>
      </c>
      <c r="C4612" s="16" t="s">
        <v>993</v>
      </c>
      <c r="D4612" s="16" t="s">
        <v>291</v>
      </c>
      <c r="E4612" s="16" t="n">
        <v>1</v>
      </c>
      <c r="F4612" s="16" t="n">
        <v>1195</v>
      </c>
      <c r="G4612" s="16" t="n">
        <v>0</v>
      </c>
      <c r="H4612" s="16" t="s">
        <v>39</v>
      </c>
      <c r="I4612" s="16" t="s">
        <v>40</v>
      </c>
      <c r="J4612" s="16" t="n">
        <v>3</v>
      </c>
      <c r="K4612" s="16" t="n">
        <v>4</v>
      </c>
      <c r="L4612" s="16" t="s">
        <v>41</v>
      </c>
      <c r="M4612" s="18" t="n">
        <f aca="false">IF(ISNUMBER(B4612),B4612,IF(MID(B4612,3,1)="-",DATE(VALUE(RIGHT(B4612,4)),VALUE(MID(B4612,4,2)),VALUE(LEFT(B4612,2))),DATE(VALUE(LEFT(B4612,4)),VALUE(MID(B4612,6,2)),VALUE(RIGHT(B4612,2)))))</f>
        <v>45999</v>
      </c>
      <c r="N4612" s="16" t="n">
        <f aca="false">MONTH(M4612)</f>
        <v>12</v>
      </c>
      <c r="O4612" s="16" t="str">
        <f aca="false">PROPER(TRIM(H4612))</f>
        <v>Delhi</v>
      </c>
      <c r="P4612" s="16" t="str">
        <f aca="false">IFERROR(VLOOKUP(O4612,city_map!$A$2:$B$6,2,FALSE()),O4612)</f>
        <v>Delhi</v>
      </c>
      <c r="Q4612" s="16" t="n">
        <f aca="false">IF(ISNUMBER(F4612),F4612,VALUE(SUBSTITUTE(SUBSTITUTE(F4612,"₹",""),",","")))</f>
        <v>1195</v>
      </c>
      <c r="R4612" s="16" t="n">
        <f aca="false">IF(E4612=99,1,E4612)</f>
        <v>1</v>
      </c>
      <c r="S4612" s="16" t="n">
        <f aca="false">IF(G4612="",0,G4612)</f>
        <v>0</v>
      </c>
      <c r="T4612" s="16" t="str">
        <f aca="false">IF(I4612="","Unknown",IF(I4612="upi","UPI",I4612))</f>
        <v>COD</v>
      </c>
      <c r="U4612" s="16" t="str">
        <f aca="false">IF(L4612="Yes","Y",IF(L4612="No","N",L4612))</f>
        <v>N</v>
      </c>
      <c r="V4612" s="19" t="n">
        <f aca="false">ROUND(R4612*Q4612*(1-S4612),2)</f>
        <v>1195</v>
      </c>
      <c r="W4612" s="16" t="str">
        <f aca="false">_xlfn.XLOOKUP(D4612,products!$A$2:$A$61,products!$C$2:$C$61,"Not found")</f>
        <v>Electronics</v>
      </c>
    </row>
    <row r="4613" customFormat="false" ht="15" hidden="false" customHeight="false" outlineLevel="0" collapsed="false">
      <c r="A4613" s="16" t="s">
        <v>6041</v>
      </c>
      <c r="B4613" s="16" t="s">
        <v>6035</v>
      </c>
      <c r="C4613" s="16" t="s">
        <v>164</v>
      </c>
      <c r="D4613" s="16" t="s">
        <v>184</v>
      </c>
      <c r="E4613" s="16" t="n">
        <v>3</v>
      </c>
      <c r="F4613" s="16" t="n">
        <v>1234</v>
      </c>
      <c r="G4613" s="16" t="n">
        <v>0.05</v>
      </c>
      <c r="H4613" s="16" t="s">
        <v>70</v>
      </c>
      <c r="I4613" s="16" t="s">
        <v>47</v>
      </c>
      <c r="J4613" s="16" t="n">
        <v>5</v>
      </c>
      <c r="K4613" s="16" t="n">
        <v>3</v>
      </c>
      <c r="L4613" s="16" t="s">
        <v>57</v>
      </c>
      <c r="M4613" s="18" t="n">
        <f aca="false">IF(ISNUMBER(B4613),B4613,IF(MID(B4613,3,1)="-",DATE(VALUE(RIGHT(B4613,4)),VALUE(MID(B4613,4,2)),VALUE(LEFT(B4613,2))),DATE(VALUE(LEFT(B4613,4)),VALUE(MID(B4613,6,2)),VALUE(RIGHT(B4613,2)))))</f>
        <v>45999</v>
      </c>
      <c r="N4613" s="16" t="n">
        <f aca="false">MONTH(M4613)</f>
        <v>12</v>
      </c>
      <c r="O4613" s="16" t="str">
        <f aca="false">PROPER(TRIM(H4613))</f>
        <v>Pune</v>
      </c>
      <c r="P4613" s="16" t="str">
        <f aca="false">IFERROR(VLOOKUP(O4613,city_map!$A$2:$B$6,2,FALSE()),O4613)</f>
        <v>Pune</v>
      </c>
      <c r="Q4613" s="16" t="n">
        <f aca="false">IF(ISNUMBER(F4613),F4613,VALUE(SUBSTITUTE(SUBSTITUTE(F4613,"₹",""),",","")))</f>
        <v>1234</v>
      </c>
      <c r="R4613" s="16" t="n">
        <f aca="false">IF(E4613=99,1,E4613)</f>
        <v>3</v>
      </c>
      <c r="S4613" s="16" t="n">
        <f aca="false">IF(G4613="",0,G4613)</f>
        <v>0.05</v>
      </c>
      <c r="T4613" s="16" t="str">
        <f aca="false">IF(I4613="","Unknown",IF(I4613="upi","UPI",I4613))</f>
        <v>Debit Card</v>
      </c>
      <c r="U4613" s="16" t="str">
        <f aca="false">IF(L4613="Yes","Y",IF(L4613="No","N",L4613))</f>
        <v>Y</v>
      </c>
      <c r="V4613" s="19" t="n">
        <f aca="false">ROUND(R4613*Q4613*(1-S4613),2)</f>
        <v>3516.9</v>
      </c>
      <c r="W4613" s="16" t="str">
        <f aca="false">_xlfn.XLOOKUP(D4613,products!$A$2:$A$61,products!$C$2:$C$61,"Not found")</f>
        <v>Home</v>
      </c>
    </row>
    <row r="4614" customFormat="false" ht="15" hidden="false" customHeight="false" outlineLevel="0" collapsed="false">
      <c r="A4614" s="16" t="s">
        <v>6042</v>
      </c>
      <c r="B4614" s="16" t="s">
        <v>6035</v>
      </c>
      <c r="C4614" s="16" t="s">
        <v>522</v>
      </c>
      <c r="D4614" s="16" t="s">
        <v>142</v>
      </c>
      <c r="E4614" s="16" t="n">
        <v>4</v>
      </c>
      <c r="F4614" s="16" t="n">
        <v>583</v>
      </c>
      <c r="G4614" s="16" t="n">
        <v>0.1</v>
      </c>
      <c r="H4614" s="16" t="s">
        <v>208</v>
      </c>
      <c r="I4614" s="16" t="s">
        <v>60</v>
      </c>
      <c r="J4614" s="16" t="n">
        <v>6</v>
      </c>
      <c r="K4614" s="16" t="n">
        <v>3</v>
      </c>
      <c r="L4614" s="16" t="s">
        <v>57</v>
      </c>
      <c r="M4614" s="18" t="n">
        <f aca="false">IF(ISNUMBER(B4614),B4614,IF(MID(B4614,3,1)="-",DATE(VALUE(RIGHT(B4614,4)),VALUE(MID(B4614,4,2)),VALUE(LEFT(B4614,2))),DATE(VALUE(LEFT(B4614,4)),VALUE(MID(B4614,6,2)),VALUE(RIGHT(B4614,2)))))</f>
        <v>45999</v>
      </c>
      <c r="N4614" s="16" t="n">
        <f aca="false">MONTH(M4614)</f>
        <v>12</v>
      </c>
      <c r="O4614" s="16" t="str">
        <f aca="false">PROPER(TRIM(H4614))</f>
        <v>Jaipur</v>
      </c>
      <c r="P4614" s="16" t="str">
        <f aca="false">IFERROR(VLOOKUP(O4614,city_map!$A$2:$B$6,2,FALSE()),O4614)</f>
        <v>Jaipur</v>
      </c>
      <c r="Q4614" s="16" t="n">
        <f aca="false">IF(ISNUMBER(F4614),F4614,VALUE(SUBSTITUTE(SUBSTITUTE(F4614,"₹",""),",","")))</f>
        <v>583</v>
      </c>
      <c r="R4614" s="16" t="n">
        <f aca="false">IF(E4614=99,1,E4614)</f>
        <v>4</v>
      </c>
      <c r="S4614" s="16" t="n">
        <f aca="false">IF(G4614="",0,G4614)</f>
        <v>0.1</v>
      </c>
      <c r="T4614" s="16" t="str">
        <f aca="false">IF(I4614="","Unknown",IF(I4614="upi","UPI",I4614))</f>
        <v>UPI</v>
      </c>
      <c r="U4614" s="16" t="str">
        <f aca="false">IF(L4614="Yes","Y",IF(L4614="No","N",L4614))</f>
        <v>Y</v>
      </c>
      <c r="V4614" s="19" t="n">
        <f aca="false">ROUND(R4614*Q4614*(1-S4614),2)</f>
        <v>2098.8</v>
      </c>
      <c r="W4614" s="16" t="str">
        <f aca="false">_xlfn.XLOOKUP(D4614,products!$A$2:$A$61,products!$C$2:$C$61,"Not found")</f>
        <v>Home</v>
      </c>
    </row>
    <row r="4615" customFormat="false" ht="15" hidden="false" customHeight="false" outlineLevel="0" collapsed="false">
      <c r="A4615" s="16" t="s">
        <v>6043</v>
      </c>
      <c r="B4615" s="16" t="s">
        <v>6035</v>
      </c>
      <c r="C4615" s="16" t="s">
        <v>374</v>
      </c>
      <c r="D4615" s="16" t="s">
        <v>170</v>
      </c>
      <c r="E4615" s="16" t="n">
        <v>1</v>
      </c>
      <c r="F4615" s="16" t="n">
        <v>3144</v>
      </c>
      <c r="G4615" s="16" t="n">
        <v>0.2</v>
      </c>
      <c r="H4615" s="16" t="s">
        <v>112</v>
      </c>
      <c r="I4615" s="16" t="s">
        <v>71</v>
      </c>
      <c r="J4615" s="16" t="n">
        <v>6</v>
      </c>
      <c r="K4615" s="16" t="n">
        <v>2</v>
      </c>
      <c r="L4615" s="16" t="s">
        <v>57</v>
      </c>
      <c r="M4615" s="18" t="n">
        <f aca="false">IF(ISNUMBER(B4615),B4615,IF(MID(B4615,3,1)="-",DATE(VALUE(RIGHT(B4615,4)),VALUE(MID(B4615,4,2)),VALUE(LEFT(B4615,2))),DATE(VALUE(LEFT(B4615,4)),VALUE(MID(B4615,6,2)),VALUE(RIGHT(B4615,2)))))</f>
        <v>45999</v>
      </c>
      <c r="N4615" s="16" t="n">
        <f aca="false">MONTH(M4615)</f>
        <v>12</v>
      </c>
      <c r="O4615" s="16" t="str">
        <f aca="false">PROPER(TRIM(H4615))</f>
        <v>Mumbai</v>
      </c>
      <c r="P4615" s="16" t="str">
        <f aca="false">IFERROR(VLOOKUP(O4615,city_map!$A$2:$B$6,2,FALSE()),O4615)</f>
        <v>Mumbai</v>
      </c>
      <c r="Q4615" s="16" t="n">
        <f aca="false">IF(ISNUMBER(F4615),F4615,VALUE(SUBSTITUTE(SUBSTITUTE(F4615,"₹",""),",","")))</f>
        <v>3144</v>
      </c>
      <c r="R4615" s="16" t="n">
        <f aca="false">IF(E4615=99,1,E4615)</f>
        <v>1</v>
      </c>
      <c r="S4615" s="16" t="n">
        <f aca="false">IF(G4615="",0,G4615)</f>
        <v>0.2</v>
      </c>
      <c r="T4615" s="16" t="str">
        <f aca="false">IF(I4615="","Unknown",IF(I4615="upi","UPI",I4615))</f>
        <v>Credit Card</v>
      </c>
      <c r="U4615" s="16" t="str">
        <f aca="false">IF(L4615="Yes","Y",IF(L4615="No","N",L4615))</f>
        <v>Y</v>
      </c>
      <c r="V4615" s="19" t="n">
        <f aca="false">ROUND(R4615*Q4615*(1-S4615),2)</f>
        <v>2515.2</v>
      </c>
      <c r="W4615" s="16" t="str">
        <f aca="false">_xlfn.XLOOKUP(D4615,products!$A$2:$A$61,products!$C$2:$C$61,"Not found")</f>
        <v>Home</v>
      </c>
    </row>
    <row r="4616" customFormat="false" ht="15" hidden="false" customHeight="false" outlineLevel="0" collapsed="false">
      <c r="A4616" s="16" t="s">
        <v>6044</v>
      </c>
      <c r="B4616" s="16" t="s">
        <v>6035</v>
      </c>
      <c r="C4616" s="16" t="s">
        <v>1391</v>
      </c>
      <c r="D4616" s="16" t="s">
        <v>108</v>
      </c>
      <c r="E4616" s="16" t="n">
        <v>2</v>
      </c>
      <c r="F4616" s="16" t="n">
        <v>3579</v>
      </c>
      <c r="G4616" s="16" t="n">
        <v>0</v>
      </c>
      <c r="H4616" s="16" t="s">
        <v>67</v>
      </c>
      <c r="I4616" s="16" t="s">
        <v>60</v>
      </c>
      <c r="J4616" s="16" t="n">
        <v>3</v>
      </c>
      <c r="K4616" s="16" t="n">
        <v>5</v>
      </c>
      <c r="L4616" s="16" t="s">
        <v>41</v>
      </c>
      <c r="M4616" s="18" t="n">
        <f aca="false">IF(ISNUMBER(B4616),B4616,IF(MID(B4616,3,1)="-",DATE(VALUE(RIGHT(B4616,4)),VALUE(MID(B4616,4,2)),VALUE(LEFT(B4616,2))),DATE(VALUE(LEFT(B4616,4)),VALUE(MID(B4616,6,2)),VALUE(RIGHT(B4616,2)))))</f>
        <v>45999</v>
      </c>
      <c r="N4616" s="16" t="n">
        <f aca="false">MONTH(M4616)</f>
        <v>12</v>
      </c>
      <c r="O4616" s="16" t="str">
        <f aca="false">PROPER(TRIM(H4616))</f>
        <v>Kolkata</v>
      </c>
      <c r="P4616" s="16" t="str">
        <f aca="false">IFERROR(VLOOKUP(O4616,city_map!$A$2:$B$6,2,FALSE()),O4616)</f>
        <v>Kolkata</v>
      </c>
      <c r="Q4616" s="16" t="n">
        <f aca="false">IF(ISNUMBER(F4616),F4616,VALUE(SUBSTITUTE(SUBSTITUTE(F4616,"₹",""),",","")))</f>
        <v>3579</v>
      </c>
      <c r="R4616" s="16" t="n">
        <f aca="false">IF(E4616=99,1,E4616)</f>
        <v>2</v>
      </c>
      <c r="S4616" s="16" t="n">
        <f aca="false">IF(G4616="",0,G4616)</f>
        <v>0</v>
      </c>
      <c r="T4616" s="16" t="str">
        <f aca="false">IF(I4616="","Unknown",IF(I4616="upi","UPI",I4616))</f>
        <v>UPI</v>
      </c>
      <c r="U4616" s="16" t="str">
        <f aca="false">IF(L4616="Yes","Y",IF(L4616="No","N",L4616))</f>
        <v>N</v>
      </c>
      <c r="V4616" s="19" t="n">
        <f aca="false">ROUND(R4616*Q4616*(1-S4616),2)</f>
        <v>7158</v>
      </c>
      <c r="W4616" s="16" t="str">
        <f aca="false">_xlfn.XLOOKUP(D4616,products!$A$2:$A$61,products!$C$2:$C$61,"Not found")</f>
        <v>Electronics</v>
      </c>
    </row>
    <row r="4617" customFormat="false" ht="15" hidden="false" customHeight="false" outlineLevel="0" collapsed="false">
      <c r="A4617" s="16" t="s">
        <v>6045</v>
      </c>
      <c r="B4617" s="16" t="s">
        <v>6035</v>
      </c>
      <c r="C4617" s="16" t="s">
        <v>1690</v>
      </c>
      <c r="D4617" s="16" t="s">
        <v>211</v>
      </c>
      <c r="E4617" s="16" t="n">
        <v>2</v>
      </c>
      <c r="F4617" s="16" t="n">
        <v>1335</v>
      </c>
      <c r="G4617" s="16" t="n">
        <v>0.15</v>
      </c>
      <c r="H4617" s="16" t="s">
        <v>56</v>
      </c>
      <c r="I4617" s="16" t="s">
        <v>100</v>
      </c>
      <c r="J4617" s="16" t="n">
        <v>5</v>
      </c>
      <c r="K4617" s="16" t="n">
        <v>5</v>
      </c>
      <c r="L4617" s="16" t="s">
        <v>41</v>
      </c>
      <c r="M4617" s="18" t="n">
        <f aca="false">IF(ISNUMBER(B4617),B4617,IF(MID(B4617,3,1)="-",DATE(VALUE(RIGHT(B4617,4)),VALUE(MID(B4617,4,2)),VALUE(LEFT(B4617,2))),DATE(VALUE(LEFT(B4617,4)),VALUE(MID(B4617,6,2)),VALUE(RIGHT(B4617,2)))))</f>
        <v>45999</v>
      </c>
      <c r="N4617" s="16" t="n">
        <f aca="false">MONTH(M4617)</f>
        <v>12</v>
      </c>
      <c r="O4617" s="16" t="str">
        <f aca="false">PROPER(TRIM(H4617))</f>
        <v>Lucknow</v>
      </c>
      <c r="P4617" s="16" t="str">
        <f aca="false">IFERROR(VLOOKUP(O4617,city_map!$A$2:$B$6,2,FALSE()),O4617)</f>
        <v>Lucknow</v>
      </c>
      <c r="Q4617" s="16" t="n">
        <f aca="false">IF(ISNUMBER(F4617),F4617,VALUE(SUBSTITUTE(SUBSTITUTE(F4617,"₹",""),",","")))</f>
        <v>1335</v>
      </c>
      <c r="R4617" s="16" t="n">
        <f aca="false">IF(E4617=99,1,E4617)</f>
        <v>2</v>
      </c>
      <c r="S4617" s="16" t="n">
        <f aca="false">IF(G4617="",0,G4617)</f>
        <v>0.15</v>
      </c>
      <c r="T4617" s="16" t="str">
        <f aca="false">IF(I4617="","Unknown",IF(I4617="upi","UPI",I4617))</f>
        <v>Net Banking</v>
      </c>
      <c r="U4617" s="16" t="str">
        <f aca="false">IF(L4617="Yes","Y",IF(L4617="No","N",L4617))</f>
        <v>N</v>
      </c>
      <c r="V4617" s="19" t="n">
        <f aca="false">ROUND(R4617*Q4617*(1-S4617),2)</f>
        <v>2269.5</v>
      </c>
      <c r="W4617" s="16" t="str">
        <f aca="false">_xlfn.XLOOKUP(D4617,products!$A$2:$A$61,products!$C$2:$C$61,"Not found")</f>
        <v>Fashion</v>
      </c>
    </row>
    <row r="4618" customFormat="false" ht="15" hidden="false" customHeight="false" outlineLevel="0" collapsed="false">
      <c r="A4618" s="16" t="s">
        <v>6046</v>
      </c>
      <c r="B4618" s="16" t="s">
        <v>6035</v>
      </c>
      <c r="C4618" s="16" t="s">
        <v>290</v>
      </c>
      <c r="D4618" s="16" t="s">
        <v>229</v>
      </c>
      <c r="E4618" s="16" t="n">
        <v>3</v>
      </c>
      <c r="F4618" s="16" t="n">
        <v>451</v>
      </c>
      <c r="G4618" s="16" t="n">
        <v>0</v>
      </c>
      <c r="H4618" s="16" t="s">
        <v>130</v>
      </c>
      <c r="I4618" s="16" t="s">
        <v>47</v>
      </c>
      <c r="J4618" s="16" t="n">
        <v>3</v>
      </c>
      <c r="K4618" s="16"/>
      <c r="L4618" s="16" t="s">
        <v>41</v>
      </c>
      <c r="M4618" s="18" t="n">
        <f aca="false">IF(ISNUMBER(B4618),B4618,IF(MID(B4618,3,1)="-",DATE(VALUE(RIGHT(B4618,4)),VALUE(MID(B4618,4,2)),VALUE(LEFT(B4618,2))),DATE(VALUE(LEFT(B4618,4)),VALUE(MID(B4618,6,2)),VALUE(RIGHT(B4618,2)))))</f>
        <v>45999</v>
      </c>
      <c r="N4618" s="16" t="n">
        <f aca="false">MONTH(M4618)</f>
        <v>12</v>
      </c>
      <c r="O4618" s="16" t="str">
        <f aca="false">PROPER(TRIM(H4618))</f>
        <v>Bengaluru</v>
      </c>
      <c r="P4618" s="16" t="str">
        <f aca="false">IFERROR(VLOOKUP(O4618,city_map!$A$2:$B$6,2,FALSE()),O4618)</f>
        <v>Bengaluru</v>
      </c>
      <c r="Q4618" s="16" t="n">
        <f aca="false">IF(ISNUMBER(F4618),F4618,VALUE(SUBSTITUTE(SUBSTITUTE(F4618,"₹",""),",","")))</f>
        <v>451</v>
      </c>
      <c r="R4618" s="16" t="n">
        <f aca="false">IF(E4618=99,1,E4618)</f>
        <v>3</v>
      </c>
      <c r="S4618" s="16" t="n">
        <f aca="false">IF(G4618="",0,G4618)</f>
        <v>0</v>
      </c>
      <c r="T4618" s="16" t="str">
        <f aca="false">IF(I4618="","Unknown",IF(I4618="upi","UPI",I4618))</f>
        <v>Debit Card</v>
      </c>
      <c r="U4618" s="16" t="str">
        <f aca="false">IF(L4618="Yes","Y",IF(L4618="No","N",L4618))</f>
        <v>N</v>
      </c>
      <c r="V4618" s="19" t="n">
        <f aca="false">ROUND(R4618*Q4618*(1-S4618),2)</f>
        <v>1353</v>
      </c>
      <c r="W4618" s="16" t="str">
        <f aca="false">_xlfn.XLOOKUP(D4618,products!$A$2:$A$61,products!$C$2:$C$61,"Not found")</f>
        <v>Books</v>
      </c>
    </row>
    <row r="4619" customFormat="false" ht="15" hidden="false" customHeight="false" outlineLevel="0" collapsed="false">
      <c r="A4619" s="16" t="s">
        <v>6047</v>
      </c>
      <c r="B4619" s="16" t="s">
        <v>6035</v>
      </c>
      <c r="C4619" s="16" t="s">
        <v>2231</v>
      </c>
      <c r="D4619" s="16" t="s">
        <v>111</v>
      </c>
      <c r="E4619" s="16" t="n">
        <v>1</v>
      </c>
      <c r="F4619" s="16" t="n">
        <v>995</v>
      </c>
      <c r="G4619" s="16" t="n">
        <v>0.15</v>
      </c>
      <c r="H4619" s="16" t="s">
        <v>39</v>
      </c>
      <c r="I4619" s="16" t="s">
        <v>40</v>
      </c>
      <c r="J4619" s="16" t="n">
        <v>4</v>
      </c>
      <c r="K4619" s="16" t="n">
        <v>4</v>
      </c>
      <c r="L4619" s="16" t="s">
        <v>41</v>
      </c>
      <c r="M4619" s="18" t="n">
        <f aca="false">IF(ISNUMBER(B4619),B4619,IF(MID(B4619,3,1)="-",DATE(VALUE(RIGHT(B4619,4)),VALUE(MID(B4619,4,2)),VALUE(LEFT(B4619,2))),DATE(VALUE(LEFT(B4619,4)),VALUE(MID(B4619,6,2)),VALUE(RIGHT(B4619,2)))))</f>
        <v>45999</v>
      </c>
      <c r="N4619" s="16" t="n">
        <f aca="false">MONTH(M4619)</f>
        <v>12</v>
      </c>
      <c r="O4619" s="16" t="str">
        <f aca="false">PROPER(TRIM(H4619))</f>
        <v>Delhi</v>
      </c>
      <c r="P4619" s="16" t="str">
        <f aca="false">IFERROR(VLOOKUP(O4619,city_map!$A$2:$B$6,2,FALSE()),O4619)</f>
        <v>Delhi</v>
      </c>
      <c r="Q4619" s="16" t="n">
        <f aca="false">IF(ISNUMBER(F4619),F4619,VALUE(SUBSTITUTE(SUBSTITUTE(F4619,"₹",""),",","")))</f>
        <v>995</v>
      </c>
      <c r="R4619" s="16" t="n">
        <f aca="false">IF(E4619=99,1,E4619)</f>
        <v>1</v>
      </c>
      <c r="S4619" s="16" t="n">
        <f aca="false">IF(G4619="",0,G4619)</f>
        <v>0.15</v>
      </c>
      <c r="T4619" s="16" t="str">
        <f aca="false">IF(I4619="","Unknown",IF(I4619="upi","UPI",I4619))</f>
        <v>COD</v>
      </c>
      <c r="U4619" s="16" t="str">
        <f aca="false">IF(L4619="Yes","Y",IF(L4619="No","N",L4619))</f>
        <v>N</v>
      </c>
      <c r="V4619" s="19" t="n">
        <f aca="false">ROUND(R4619*Q4619*(1-S4619),2)</f>
        <v>845.75</v>
      </c>
      <c r="W4619" s="16" t="str">
        <f aca="false">_xlfn.XLOOKUP(D4619,products!$A$2:$A$61,products!$C$2:$C$61,"Not found")</f>
        <v>Books</v>
      </c>
    </row>
    <row r="4620" customFormat="false" ht="15" hidden="false" customHeight="false" outlineLevel="0" collapsed="false">
      <c r="A4620" s="16" t="s">
        <v>6048</v>
      </c>
      <c r="B4620" s="16" t="s">
        <v>6035</v>
      </c>
      <c r="C4620" s="16" t="s">
        <v>218</v>
      </c>
      <c r="D4620" s="16" t="s">
        <v>142</v>
      </c>
      <c r="E4620" s="16" t="n">
        <v>2</v>
      </c>
      <c r="F4620" s="16" t="n">
        <v>596</v>
      </c>
      <c r="G4620" s="16" t="n">
        <v>0.3</v>
      </c>
      <c r="H4620" s="16" t="s">
        <v>527</v>
      </c>
      <c r="I4620" s="16" t="s">
        <v>40</v>
      </c>
      <c r="J4620" s="16" t="n">
        <v>4</v>
      </c>
      <c r="K4620" s="16" t="n">
        <v>4</v>
      </c>
      <c r="L4620" s="16" t="s">
        <v>41</v>
      </c>
      <c r="M4620" s="18" t="n">
        <f aca="false">IF(ISNUMBER(B4620),B4620,IF(MID(B4620,3,1)="-",DATE(VALUE(RIGHT(B4620,4)),VALUE(MID(B4620,4,2)),VALUE(LEFT(B4620,2))),DATE(VALUE(LEFT(B4620,4)),VALUE(MID(B4620,6,2)),VALUE(RIGHT(B4620,2)))))</f>
        <v>45999</v>
      </c>
      <c r="N4620" s="16" t="n">
        <f aca="false">MONTH(M4620)</f>
        <v>12</v>
      </c>
      <c r="O4620" s="16" t="str">
        <f aca="false">PROPER(TRIM(H4620))</f>
        <v>Bangalore</v>
      </c>
      <c r="P4620" s="16" t="str">
        <f aca="false">IFERROR(VLOOKUP(O4620,city_map!$A$2:$B$6,2,FALSE()),O4620)</f>
        <v>Bengaluru</v>
      </c>
      <c r="Q4620" s="16" t="n">
        <f aca="false">IF(ISNUMBER(F4620),F4620,VALUE(SUBSTITUTE(SUBSTITUTE(F4620,"₹",""),",","")))</f>
        <v>596</v>
      </c>
      <c r="R4620" s="16" t="n">
        <f aca="false">IF(E4620=99,1,E4620)</f>
        <v>2</v>
      </c>
      <c r="S4620" s="16" t="n">
        <f aca="false">IF(G4620="",0,G4620)</f>
        <v>0.3</v>
      </c>
      <c r="T4620" s="16" t="str">
        <f aca="false">IF(I4620="","Unknown",IF(I4620="upi","UPI",I4620))</f>
        <v>COD</v>
      </c>
      <c r="U4620" s="16" t="str">
        <f aca="false">IF(L4620="Yes","Y",IF(L4620="No","N",L4620))</f>
        <v>N</v>
      </c>
      <c r="V4620" s="19" t="n">
        <f aca="false">ROUND(R4620*Q4620*(1-S4620),2)</f>
        <v>834.4</v>
      </c>
      <c r="W4620" s="16" t="str">
        <f aca="false">_xlfn.XLOOKUP(D4620,products!$A$2:$A$61,products!$C$2:$C$61,"Not found")</f>
        <v>Home</v>
      </c>
    </row>
    <row r="4621" customFormat="false" ht="15" hidden="false" customHeight="false" outlineLevel="0" collapsed="false">
      <c r="A4621" s="16" t="s">
        <v>6049</v>
      </c>
      <c r="B4621" s="16" t="s">
        <v>6035</v>
      </c>
      <c r="C4621" s="16" t="s">
        <v>1170</v>
      </c>
      <c r="D4621" s="16" t="s">
        <v>146</v>
      </c>
      <c r="E4621" s="16" t="n">
        <v>2</v>
      </c>
      <c r="F4621" s="16" t="n">
        <v>430</v>
      </c>
      <c r="G4621" s="16" t="n">
        <v>0.15</v>
      </c>
      <c r="H4621" s="16" t="s">
        <v>39</v>
      </c>
      <c r="I4621" s="16" t="s">
        <v>60</v>
      </c>
      <c r="J4621" s="16" t="n">
        <v>7</v>
      </c>
      <c r="K4621" s="16" t="n">
        <v>3</v>
      </c>
      <c r="L4621" s="16" t="s">
        <v>41</v>
      </c>
      <c r="M4621" s="18" t="n">
        <f aca="false">IF(ISNUMBER(B4621),B4621,IF(MID(B4621,3,1)="-",DATE(VALUE(RIGHT(B4621,4)),VALUE(MID(B4621,4,2)),VALUE(LEFT(B4621,2))),DATE(VALUE(LEFT(B4621,4)),VALUE(MID(B4621,6,2)),VALUE(RIGHT(B4621,2)))))</f>
        <v>45999</v>
      </c>
      <c r="N4621" s="16" t="n">
        <f aca="false">MONTH(M4621)</f>
        <v>12</v>
      </c>
      <c r="O4621" s="16" t="str">
        <f aca="false">PROPER(TRIM(H4621))</f>
        <v>Delhi</v>
      </c>
      <c r="P4621" s="16" t="str">
        <f aca="false">IFERROR(VLOOKUP(O4621,city_map!$A$2:$B$6,2,FALSE()),O4621)</f>
        <v>Delhi</v>
      </c>
      <c r="Q4621" s="16" t="n">
        <f aca="false">IF(ISNUMBER(F4621),F4621,VALUE(SUBSTITUTE(SUBSTITUTE(F4621,"₹",""),",","")))</f>
        <v>430</v>
      </c>
      <c r="R4621" s="16" t="n">
        <f aca="false">IF(E4621=99,1,E4621)</f>
        <v>2</v>
      </c>
      <c r="S4621" s="16" t="n">
        <f aca="false">IF(G4621="",0,G4621)</f>
        <v>0.15</v>
      </c>
      <c r="T4621" s="16" t="str">
        <f aca="false">IF(I4621="","Unknown",IF(I4621="upi","UPI",I4621))</f>
        <v>UPI</v>
      </c>
      <c r="U4621" s="16" t="str">
        <f aca="false">IF(L4621="Yes","Y",IF(L4621="No","N",L4621))</f>
        <v>N</v>
      </c>
      <c r="V4621" s="19" t="n">
        <f aca="false">ROUND(R4621*Q4621*(1-S4621),2)</f>
        <v>731</v>
      </c>
      <c r="W4621" s="16" t="str">
        <f aca="false">_xlfn.XLOOKUP(D4621,products!$A$2:$A$61,products!$C$2:$C$61,"Not found")</f>
        <v>Beauty</v>
      </c>
    </row>
    <row r="4622" customFormat="false" ht="15" hidden="false" customHeight="false" outlineLevel="0" collapsed="false">
      <c r="A4622" s="16" t="s">
        <v>6050</v>
      </c>
      <c r="B4622" s="16" t="s">
        <v>6035</v>
      </c>
      <c r="C4622" s="16" t="s">
        <v>343</v>
      </c>
      <c r="D4622" s="16" t="s">
        <v>412</v>
      </c>
      <c r="E4622" s="16" t="n">
        <v>1</v>
      </c>
      <c r="F4622" s="16" t="n">
        <v>969</v>
      </c>
      <c r="G4622" s="16" t="n">
        <v>0.1</v>
      </c>
      <c r="H4622" s="16" t="s">
        <v>112</v>
      </c>
      <c r="I4622" s="16" t="s">
        <v>40</v>
      </c>
      <c r="J4622" s="16" t="n">
        <v>3</v>
      </c>
      <c r="K4622" s="16" t="n">
        <v>4</v>
      </c>
      <c r="L4622" s="16" t="s">
        <v>41</v>
      </c>
      <c r="M4622" s="18" t="n">
        <f aca="false">IF(ISNUMBER(B4622),B4622,IF(MID(B4622,3,1)="-",DATE(VALUE(RIGHT(B4622,4)),VALUE(MID(B4622,4,2)),VALUE(LEFT(B4622,2))),DATE(VALUE(LEFT(B4622,4)),VALUE(MID(B4622,6,2)),VALUE(RIGHT(B4622,2)))))</f>
        <v>45999</v>
      </c>
      <c r="N4622" s="16" t="n">
        <f aca="false">MONTH(M4622)</f>
        <v>12</v>
      </c>
      <c r="O4622" s="16" t="str">
        <f aca="false">PROPER(TRIM(H4622))</f>
        <v>Mumbai</v>
      </c>
      <c r="P4622" s="16" t="str">
        <f aca="false">IFERROR(VLOOKUP(O4622,city_map!$A$2:$B$6,2,FALSE()),O4622)</f>
        <v>Mumbai</v>
      </c>
      <c r="Q4622" s="16" t="n">
        <f aca="false">IF(ISNUMBER(F4622),F4622,VALUE(SUBSTITUTE(SUBSTITUTE(F4622,"₹",""),",","")))</f>
        <v>969</v>
      </c>
      <c r="R4622" s="16" t="n">
        <f aca="false">IF(E4622=99,1,E4622)</f>
        <v>1</v>
      </c>
      <c r="S4622" s="16" t="n">
        <f aca="false">IF(G4622="",0,G4622)</f>
        <v>0.1</v>
      </c>
      <c r="T4622" s="16" t="str">
        <f aca="false">IF(I4622="","Unknown",IF(I4622="upi","UPI",I4622))</f>
        <v>COD</v>
      </c>
      <c r="U4622" s="16" t="str">
        <f aca="false">IF(L4622="Yes","Y",IF(L4622="No","N",L4622))</f>
        <v>N</v>
      </c>
      <c r="V4622" s="19" t="n">
        <f aca="false">ROUND(R4622*Q4622*(1-S4622),2)</f>
        <v>872.1</v>
      </c>
      <c r="W4622" s="16" t="str">
        <f aca="false">_xlfn.XLOOKUP(D4622,products!$A$2:$A$61,products!$C$2:$C$61,"Not found")</f>
        <v>Home</v>
      </c>
    </row>
    <row r="4623" customFormat="false" ht="15" hidden="false" customHeight="false" outlineLevel="0" collapsed="false">
      <c r="A4623" s="16" t="s">
        <v>6051</v>
      </c>
      <c r="B4623" s="16" t="s">
        <v>6052</v>
      </c>
      <c r="C4623" s="16" t="s">
        <v>261</v>
      </c>
      <c r="D4623" s="16" t="s">
        <v>440</v>
      </c>
      <c r="E4623" s="16" t="n">
        <v>1</v>
      </c>
      <c r="F4623" s="16" t="n">
        <v>1332</v>
      </c>
      <c r="G4623" s="16" t="n">
        <v>0.05</v>
      </c>
      <c r="H4623" s="16" t="s">
        <v>46</v>
      </c>
      <c r="I4623" s="16" t="s">
        <v>47</v>
      </c>
      <c r="J4623" s="16" t="n">
        <v>2</v>
      </c>
      <c r="K4623" s="16" t="n">
        <v>4</v>
      </c>
      <c r="L4623" s="16" t="s">
        <v>41</v>
      </c>
      <c r="M4623" s="18" t="n">
        <f aca="false">IF(ISNUMBER(B4623),B4623,IF(MID(B4623,3,1)="-",DATE(VALUE(RIGHT(B4623,4)),VALUE(MID(B4623,4,2)),VALUE(LEFT(B4623,2))),DATE(VALUE(LEFT(B4623,4)),VALUE(MID(B4623,6,2)),VALUE(RIGHT(B4623,2)))))</f>
        <v>46000</v>
      </c>
      <c r="N4623" s="16" t="n">
        <f aca="false">MONTH(M4623)</f>
        <v>12</v>
      </c>
      <c r="O4623" s="16" t="str">
        <f aca="false">PROPER(TRIM(H4623))</f>
        <v>Chennai</v>
      </c>
      <c r="P4623" s="16" t="str">
        <f aca="false">IFERROR(VLOOKUP(O4623,city_map!$A$2:$B$6,2,FALSE()),O4623)</f>
        <v>Chennai</v>
      </c>
      <c r="Q4623" s="16" t="n">
        <f aca="false">IF(ISNUMBER(F4623),F4623,VALUE(SUBSTITUTE(SUBSTITUTE(F4623,"₹",""),",","")))</f>
        <v>1332</v>
      </c>
      <c r="R4623" s="16" t="n">
        <f aca="false">IF(E4623=99,1,E4623)</f>
        <v>1</v>
      </c>
      <c r="S4623" s="16" t="n">
        <f aca="false">IF(G4623="",0,G4623)</f>
        <v>0.05</v>
      </c>
      <c r="T4623" s="16" t="str">
        <f aca="false">IF(I4623="","Unknown",IF(I4623="upi","UPI",I4623))</f>
        <v>Debit Card</v>
      </c>
      <c r="U4623" s="16" t="str">
        <f aca="false">IF(L4623="Yes","Y",IF(L4623="No","N",L4623))</f>
        <v>N</v>
      </c>
      <c r="V4623" s="19" t="n">
        <f aca="false">ROUND(R4623*Q4623*(1-S4623),2)</f>
        <v>1265.4</v>
      </c>
      <c r="W4623" s="16" t="str">
        <f aca="false">_xlfn.XLOOKUP(D4623,products!$A$2:$A$61,products!$C$2:$C$61,"Not found")</f>
        <v>Home</v>
      </c>
    </row>
    <row r="4624" customFormat="false" ht="15" hidden="false" customHeight="false" outlineLevel="0" collapsed="false">
      <c r="A4624" s="16" t="s">
        <v>6053</v>
      </c>
      <c r="B4624" s="16" t="s">
        <v>6052</v>
      </c>
      <c r="C4624" s="16" t="s">
        <v>1926</v>
      </c>
      <c r="D4624" s="16" t="s">
        <v>160</v>
      </c>
      <c r="E4624" s="16" t="n">
        <v>1</v>
      </c>
      <c r="F4624" s="16" t="n">
        <v>1859</v>
      </c>
      <c r="G4624" s="16" t="n">
        <v>0.05</v>
      </c>
      <c r="H4624" s="16" t="s">
        <v>130</v>
      </c>
      <c r="I4624" s="16" t="s">
        <v>60</v>
      </c>
      <c r="J4624" s="16" t="n">
        <v>3</v>
      </c>
      <c r="K4624" s="16" t="n">
        <v>5</v>
      </c>
      <c r="L4624" s="16" t="s">
        <v>41</v>
      </c>
      <c r="M4624" s="18" t="n">
        <f aca="false">IF(ISNUMBER(B4624),B4624,IF(MID(B4624,3,1)="-",DATE(VALUE(RIGHT(B4624,4)),VALUE(MID(B4624,4,2)),VALUE(LEFT(B4624,2))),DATE(VALUE(LEFT(B4624,4)),VALUE(MID(B4624,6,2)),VALUE(RIGHT(B4624,2)))))</f>
        <v>46000</v>
      </c>
      <c r="N4624" s="16" t="n">
        <f aca="false">MONTH(M4624)</f>
        <v>12</v>
      </c>
      <c r="O4624" s="16" t="str">
        <f aca="false">PROPER(TRIM(H4624))</f>
        <v>Bengaluru</v>
      </c>
      <c r="P4624" s="16" t="str">
        <f aca="false">IFERROR(VLOOKUP(O4624,city_map!$A$2:$B$6,2,FALSE()),O4624)</f>
        <v>Bengaluru</v>
      </c>
      <c r="Q4624" s="16" t="n">
        <f aca="false">IF(ISNUMBER(F4624),F4624,VALUE(SUBSTITUTE(SUBSTITUTE(F4624,"₹",""),",","")))</f>
        <v>1859</v>
      </c>
      <c r="R4624" s="16" t="n">
        <f aca="false">IF(E4624=99,1,E4624)</f>
        <v>1</v>
      </c>
      <c r="S4624" s="16" t="n">
        <f aca="false">IF(G4624="",0,G4624)</f>
        <v>0.05</v>
      </c>
      <c r="T4624" s="16" t="str">
        <f aca="false">IF(I4624="","Unknown",IF(I4624="upi","UPI",I4624))</f>
        <v>UPI</v>
      </c>
      <c r="U4624" s="16" t="str">
        <f aca="false">IF(L4624="Yes","Y",IF(L4624="No","N",L4624))</f>
        <v>N</v>
      </c>
      <c r="V4624" s="19" t="n">
        <f aca="false">ROUND(R4624*Q4624*(1-S4624),2)</f>
        <v>1766.05</v>
      </c>
      <c r="W4624" s="16" t="str">
        <f aca="false">_xlfn.XLOOKUP(D4624,products!$A$2:$A$61,products!$C$2:$C$61,"Not found")</f>
        <v>Fashion</v>
      </c>
    </row>
    <row r="4625" customFormat="false" ht="15" hidden="false" customHeight="false" outlineLevel="0" collapsed="false">
      <c r="A4625" s="16" t="s">
        <v>6054</v>
      </c>
      <c r="B4625" s="16" t="s">
        <v>6052</v>
      </c>
      <c r="C4625" s="16" t="s">
        <v>1034</v>
      </c>
      <c r="D4625" s="16" t="s">
        <v>216</v>
      </c>
      <c r="E4625" s="16" t="n">
        <v>1</v>
      </c>
      <c r="F4625" s="16" t="n">
        <v>885</v>
      </c>
      <c r="G4625" s="16" t="n">
        <v>0.15</v>
      </c>
      <c r="H4625" s="16" t="s">
        <v>130</v>
      </c>
      <c r="I4625" s="16" t="s">
        <v>60</v>
      </c>
      <c r="J4625" s="16" t="n">
        <v>3</v>
      </c>
      <c r="K4625" s="16" t="n">
        <v>3</v>
      </c>
      <c r="L4625" s="16" t="s">
        <v>41</v>
      </c>
      <c r="M4625" s="18" t="n">
        <f aca="false">IF(ISNUMBER(B4625),B4625,IF(MID(B4625,3,1)="-",DATE(VALUE(RIGHT(B4625,4)),VALUE(MID(B4625,4,2)),VALUE(LEFT(B4625,2))),DATE(VALUE(LEFT(B4625,4)),VALUE(MID(B4625,6,2)),VALUE(RIGHT(B4625,2)))))</f>
        <v>46000</v>
      </c>
      <c r="N4625" s="16" t="n">
        <f aca="false">MONTH(M4625)</f>
        <v>12</v>
      </c>
      <c r="O4625" s="16" t="str">
        <f aca="false">PROPER(TRIM(H4625))</f>
        <v>Bengaluru</v>
      </c>
      <c r="P4625" s="16" t="str">
        <f aca="false">IFERROR(VLOOKUP(O4625,city_map!$A$2:$B$6,2,FALSE()),O4625)</f>
        <v>Bengaluru</v>
      </c>
      <c r="Q4625" s="16" t="n">
        <f aca="false">IF(ISNUMBER(F4625),F4625,VALUE(SUBSTITUTE(SUBSTITUTE(F4625,"₹",""),",","")))</f>
        <v>885</v>
      </c>
      <c r="R4625" s="16" t="n">
        <f aca="false">IF(E4625=99,1,E4625)</f>
        <v>1</v>
      </c>
      <c r="S4625" s="16" t="n">
        <f aca="false">IF(G4625="",0,G4625)</f>
        <v>0.15</v>
      </c>
      <c r="T4625" s="16" t="str">
        <f aca="false">IF(I4625="","Unknown",IF(I4625="upi","UPI",I4625))</f>
        <v>UPI</v>
      </c>
      <c r="U4625" s="16" t="str">
        <f aca="false">IF(L4625="Yes","Y",IF(L4625="No","N",L4625))</f>
        <v>N</v>
      </c>
      <c r="V4625" s="19" t="n">
        <f aca="false">ROUND(R4625*Q4625*(1-S4625),2)</f>
        <v>752.25</v>
      </c>
      <c r="W4625" s="16" t="str">
        <f aca="false">_xlfn.XLOOKUP(D4625,products!$A$2:$A$61,products!$C$2:$C$61,"Not found")</f>
        <v>Books</v>
      </c>
    </row>
    <row r="4626" customFormat="false" ht="15" hidden="false" customHeight="false" outlineLevel="0" collapsed="false">
      <c r="A4626" s="16" t="s">
        <v>6055</v>
      </c>
      <c r="B4626" s="16" t="s">
        <v>6052</v>
      </c>
      <c r="C4626" s="16" t="s">
        <v>572</v>
      </c>
      <c r="D4626" s="16" t="s">
        <v>250</v>
      </c>
      <c r="E4626" s="16" t="n">
        <v>1</v>
      </c>
      <c r="F4626" s="16" t="n">
        <v>732</v>
      </c>
      <c r="G4626" s="16" t="n">
        <v>0.05</v>
      </c>
      <c r="H4626" s="16" t="s">
        <v>46</v>
      </c>
      <c r="I4626" s="16" t="s">
        <v>47</v>
      </c>
      <c r="J4626" s="16" t="n">
        <v>2</v>
      </c>
      <c r="K4626" s="16" t="n">
        <v>4</v>
      </c>
      <c r="L4626" s="16" t="s">
        <v>41</v>
      </c>
      <c r="M4626" s="18" t="n">
        <f aca="false">IF(ISNUMBER(B4626),B4626,IF(MID(B4626,3,1)="-",DATE(VALUE(RIGHT(B4626,4)),VALUE(MID(B4626,4,2)),VALUE(LEFT(B4626,2))),DATE(VALUE(LEFT(B4626,4)),VALUE(MID(B4626,6,2)),VALUE(RIGHT(B4626,2)))))</f>
        <v>46000</v>
      </c>
      <c r="N4626" s="16" t="n">
        <f aca="false">MONTH(M4626)</f>
        <v>12</v>
      </c>
      <c r="O4626" s="16" t="str">
        <f aca="false">PROPER(TRIM(H4626))</f>
        <v>Chennai</v>
      </c>
      <c r="P4626" s="16" t="str">
        <f aca="false">IFERROR(VLOOKUP(O4626,city_map!$A$2:$B$6,2,FALSE()),O4626)</f>
        <v>Chennai</v>
      </c>
      <c r="Q4626" s="16" t="n">
        <f aca="false">IF(ISNUMBER(F4626),F4626,VALUE(SUBSTITUTE(SUBSTITUTE(F4626,"₹",""),",","")))</f>
        <v>732</v>
      </c>
      <c r="R4626" s="16" t="n">
        <f aca="false">IF(E4626=99,1,E4626)</f>
        <v>1</v>
      </c>
      <c r="S4626" s="16" t="n">
        <f aca="false">IF(G4626="",0,G4626)</f>
        <v>0.05</v>
      </c>
      <c r="T4626" s="16" t="str">
        <f aca="false">IF(I4626="","Unknown",IF(I4626="upi","UPI",I4626))</f>
        <v>Debit Card</v>
      </c>
      <c r="U4626" s="16" t="str">
        <f aca="false">IF(L4626="Yes","Y",IF(L4626="No","N",L4626))</f>
        <v>N</v>
      </c>
      <c r="V4626" s="19" t="n">
        <f aca="false">ROUND(R4626*Q4626*(1-S4626),2)</f>
        <v>695.4</v>
      </c>
      <c r="W4626" s="16" t="str">
        <f aca="false">_xlfn.XLOOKUP(D4626,products!$A$2:$A$61,products!$C$2:$C$61,"Not found")</f>
        <v>Home</v>
      </c>
    </row>
    <row r="4627" customFormat="false" ht="15" hidden="false" customHeight="false" outlineLevel="0" collapsed="false">
      <c r="A4627" s="16" t="s">
        <v>6056</v>
      </c>
      <c r="B4627" s="16" t="s">
        <v>6052</v>
      </c>
      <c r="C4627" s="16" t="s">
        <v>307</v>
      </c>
      <c r="D4627" s="16" t="s">
        <v>119</v>
      </c>
      <c r="E4627" s="16" t="n">
        <v>1</v>
      </c>
      <c r="F4627" s="16" t="n">
        <v>238</v>
      </c>
      <c r="G4627" s="16" t="n">
        <v>0</v>
      </c>
      <c r="H4627" s="16" t="s">
        <v>233</v>
      </c>
      <c r="I4627" s="16" t="s">
        <v>60</v>
      </c>
      <c r="J4627" s="16" t="n">
        <v>4</v>
      </c>
      <c r="K4627" s="16" t="n">
        <v>4</v>
      </c>
      <c r="L4627" s="16" t="s">
        <v>41</v>
      </c>
      <c r="M4627" s="18" t="n">
        <f aca="false">IF(ISNUMBER(B4627),B4627,IF(MID(B4627,3,1)="-",DATE(VALUE(RIGHT(B4627,4)),VALUE(MID(B4627,4,2)),VALUE(LEFT(B4627,2))),DATE(VALUE(LEFT(B4627,4)),VALUE(MID(B4627,6,2)),VALUE(RIGHT(B4627,2)))))</f>
        <v>46000</v>
      </c>
      <c r="N4627" s="16" t="n">
        <f aca="false">MONTH(M4627)</f>
        <v>12</v>
      </c>
      <c r="O4627" s="16" t="str">
        <f aca="false">PROPER(TRIM(H4627))</f>
        <v>Mumbai</v>
      </c>
      <c r="P4627" s="16" t="str">
        <f aca="false">IFERROR(VLOOKUP(O4627,city_map!$A$2:$B$6,2,FALSE()),O4627)</f>
        <v>Mumbai</v>
      </c>
      <c r="Q4627" s="16" t="n">
        <f aca="false">IF(ISNUMBER(F4627),F4627,VALUE(SUBSTITUTE(SUBSTITUTE(F4627,"₹",""),",","")))</f>
        <v>238</v>
      </c>
      <c r="R4627" s="16" t="n">
        <f aca="false">IF(E4627=99,1,E4627)</f>
        <v>1</v>
      </c>
      <c r="S4627" s="16" t="n">
        <f aca="false">IF(G4627="",0,G4627)</f>
        <v>0</v>
      </c>
      <c r="T4627" s="16" t="str">
        <f aca="false">IF(I4627="","Unknown",IF(I4627="upi","UPI",I4627))</f>
        <v>UPI</v>
      </c>
      <c r="U4627" s="16" t="str">
        <f aca="false">IF(L4627="Yes","Y",IF(L4627="No","N",L4627))</f>
        <v>N</v>
      </c>
      <c r="V4627" s="19" t="n">
        <f aca="false">ROUND(R4627*Q4627*(1-S4627),2)</f>
        <v>238</v>
      </c>
      <c r="W4627" s="16" t="str">
        <f aca="false">_xlfn.XLOOKUP(D4627,products!$A$2:$A$61,products!$C$2:$C$61,"Not found")</f>
        <v>Books</v>
      </c>
    </row>
    <row r="4628" customFormat="false" ht="15" hidden="false" customHeight="false" outlineLevel="0" collapsed="false">
      <c r="A4628" s="16" t="s">
        <v>6057</v>
      </c>
      <c r="B4628" s="16" t="s">
        <v>6052</v>
      </c>
      <c r="C4628" s="16" t="s">
        <v>1606</v>
      </c>
      <c r="D4628" s="16" t="s">
        <v>136</v>
      </c>
      <c r="E4628" s="16" t="n">
        <v>1</v>
      </c>
      <c r="F4628" s="16" t="n">
        <v>2154</v>
      </c>
      <c r="G4628" s="16" t="n">
        <v>0.05</v>
      </c>
      <c r="H4628" s="16" t="s">
        <v>281</v>
      </c>
      <c r="I4628" s="16" t="s">
        <v>60</v>
      </c>
      <c r="J4628" s="16" t="n">
        <v>6</v>
      </c>
      <c r="K4628" s="16" t="n">
        <v>4</v>
      </c>
      <c r="L4628" s="16" t="s">
        <v>41</v>
      </c>
      <c r="M4628" s="18" t="n">
        <f aca="false">IF(ISNUMBER(B4628),B4628,IF(MID(B4628,3,1)="-",DATE(VALUE(RIGHT(B4628,4)),VALUE(MID(B4628,4,2)),VALUE(LEFT(B4628,2))),DATE(VALUE(LEFT(B4628,4)),VALUE(MID(B4628,6,2)),VALUE(RIGHT(B4628,2)))))</f>
        <v>46000</v>
      </c>
      <c r="N4628" s="16" t="n">
        <f aca="false">MONTH(M4628)</f>
        <v>12</v>
      </c>
      <c r="O4628" s="16" t="str">
        <f aca="false">PROPER(TRIM(H4628))</f>
        <v>Bengaluru</v>
      </c>
      <c r="P4628" s="16" t="str">
        <f aca="false">IFERROR(VLOOKUP(O4628,city_map!$A$2:$B$6,2,FALSE()),O4628)</f>
        <v>Bengaluru</v>
      </c>
      <c r="Q4628" s="16" t="n">
        <f aca="false">IF(ISNUMBER(F4628),F4628,VALUE(SUBSTITUTE(SUBSTITUTE(F4628,"₹",""),",","")))</f>
        <v>2154</v>
      </c>
      <c r="R4628" s="16" t="n">
        <f aca="false">IF(E4628=99,1,E4628)</f>
        <v>1</v>
      </c>
      <c r="S4628" s="16" t="n">
        <f aca="false">IF(G4628="",0,G4628)</f>
        <v>0.05</v>
      </c>
      <c r="T4628" s="16" t="str">
        <f aca="false">IF(I4628="","Unknown",IF(I4628="upi","UPI",I4628))</f>
        <v>UPI</v>
      </c>
      <c r="U4628" s="16" t="str">
        <f aca="false">IF(L4628="Yes","Y",IF(L4628="No","N",L4628))</f>
        <v>N</v>
      </c>
      <c r="V4628" s="19" t="n">
        <f aca="false">ROUND(R4628*Q4628*(1-S4628),2)</f>
        <v>2046.3</v>
      </c>
      <c r="W4628" s="16" t="str">
        <f aca="false">_xlfn.XLOOKUP(D4628,products!$A$2:$A$61,products!$C$2:$C$61,"Not found")</f>
        <v>Electronics</v>
      </c>
    </row>
    <row r="4629" customFormat="false" ht="15" hidden="false" customHeight="false" outlineLevel="0" collapsed="false">
      <c r="A4629" s="16" t="s">
        <v>6058</v>
      </c>
      <c r="B4629" s="16" t="s">
        <v>6052</v>
      </c>
      <c r="C4629" s="16" t="s">
        <v>215</v>
      </c>
      <c r="D4629" s="16" t="s">
        <v>105</v>
      </c>
      <c r="E4629" s="16" t="n">
        <v>2</v>
      </c>
      <c r="F4629" s="16" t="n">
        <v>411</v>
      </c>
      <c r="G4629" s="16" t="n">
        <v>0.15</v>
      </c>
      <c r="H4629" s="16" t="s">
        <v>130</v>
      </c>
      <c r="I4629" s="16" t="s">
        <v>60</v>
      </c>
      <c r="J4629" s="16" t="n">
        <v>4</v>
      </c>
      <c r="K4629" s="16" t="n">
        <v>4</v>
      </c>
      <c r="L4629" s="16" t="s">
        <v>41</v>
      </c>
      <c r="M4629" s="18" t="n">
        <f aca="false">IF(ISNUMBER(B4629),B4629,IF(MID(B4629,3,1)="-",DATE(VALUE(RIGHT(B4629,4)),VALUE(MID(B4629,4,2)),VALUE(LEFT(B4629,2))),DATE(VALUE(LEFT(B4629,4)),VALUE(MID(B4629,6,2)),VALUE(RIGHT(B4629,2)))))</f>
        <v>46000</v>
      </c>
      <c r="N4629" s="16" t="n">
        <f aca="false">MONTH(M4629)</f>
        <v>12</v>
      </c>
      <c r="O4629" s="16" t="str">
        <f aca="false">PROPER(TRIM(H4629))</f>
        <v>Bengaluru</v>
      </c>
      <c r="P4629" s="16" t="str">
        <f aca="false">IFERROR(VLOOKUP(O4629,city_map!$A$2:$B$6,2,FALSE()),O4629)</f>
        <v>Bengaluru</v>
      </c>
      <c r="Q4629" s="16" t="n">
        <f aca="false">IF(ISNUMBER(F4629),F4629,VALUE(SUBSTITUTE(SUBSTITUTE(F4629,"₹",""),",","")))</f>
        <v>411</v>
      </c>
      <c r="R4629" s="16" t="n">
        <f aca="false">IF(E4629=99,1,E4629)</f>
        <v>2</v>
      </c>
      <c r="S4629" s="16" t="n">
        <f aca="false">IF(G4629="",0,G4629)</f>
        <v>0.15</v>
      </c>
      <c r="T4629" s="16" t="str">
        <f aca="false">IF(I4629="","Unknown",IF(I4629="upi","UPI",I4629))</f>
        <v>UPI</v>
      </c>
      <c r="U4629" s="16" t="str">
        <f aca="false">IF(L4629="Yes","Y",IF(L4629="No","N",L4629))</f>
        <v>N</v>
      </c>
      <c r="V4629" s="19" t="n">
        <f aca="false">ROUND(R4629*Q4629*(1-S4629),2)</f>
        <v>698.7</v>
      </c>
      <c r="W4629" s="16" t="str">
        <f aca="false">_xlfn.XLOOKUP(D4629,products!$A$2:$A$61,products!$C$2:$C$61,"Not found")</f>
        <v>Beauty</v>
      </c>
    </row>
    <row r="4630" customFormat="false" ht="15" hidden="false" customHeight="false" outlineLevel="0" collapsed="false">
      <c r="A4630" s="16" t="s">
        <v>6059</v>
      </c>
      <c r="B4630" s="16" t="s">
        <v>6052</v>
      </c>
      <c r="C4630" s="16" t="s">
        <v>328</v>
      </c>
      <c r="D4630" s="16" t="s">
        <v>216</v>
      </c>
      <c r="E4630" s="16" t="n">
        <v>2</v>
      </c>
      <c r="F4630" s="16" t="n">
        <v>892</v>
      </c>
      <c r="G4630" s="16" t="n">
        <v>0</v>
      </c>
      <c r="H4630" s="16" t="s">
        <v>208</v>
      </c>
      <c r="I4630" s="16" t="s">
        <v>71</v>
      </c>
      <c r="J4630" s="16" t="n">
        <v>6</v>
      </c>
      <c r="K4630" s="16" t="n">
        <v>4</v>
      </c>
      <c r="L4630" s="16" t="s">
        <v>41</v>
      </c>
      <c r="M4630" s="18" t="n">
        <f aca="false">IF(ISNUMBER(B4630),B4630,IF(MID(B4630,3,1)="-",DATE(VALUE(RIGHT(B4630,4)),VALUE(MID(B4630,4,2)),VALUE(LEFT(B4630,2))),DATE(VALUE(LEFT(B4630,4)),VALUE(MID(B4630,6,2)),VALUE(RIGHT(B4630,2)))))</f>
        <v>46000</v>
      </c>
      <c r="N4630" s="16" t="n">
        <f aca="false">MONTH(M4630)</f>
        <v>12</v>
      </c>
      <c r="O4630" s="16" t="str">
        <f aca="false">PROPER(TRIM(H4630))</f>
        <v>Jaipur</v>
      </c>
      <c r="P4630" s="16" t="str">
        <f aca="false">IFERROR(VLOOKUP(O4630,city_map!$A$2:$B$6,2,FALSE()),O4630)</f>
        <v>Jaipur</v>
      </c>
      <c r="Q4630" s="16" t="n">
        <f aca="false">IF(ISNUMBER(F4630),F4630,VALUE(SUBSTITUTE(SUBSTITUTE(F4630,"₹",""),",","")))</f>
        <v>892</v>
      </c>
      <c r="R4630" s="16" t="n">
        <f aca="false">IF(E4630=99,1,E4630)</f>
        <v>2</v>
      </c>
      <c r="S4630" s="16" t="n">
        <f aca="false">IF(G4630="",0,G4630)</f>
        <v>0</v>
      </c>
      <c r="T4630" s="16" t="str">
        <f aca="false">IF(I4630="","Unknown",IF(I4630="upi","UPI",I4630))</f>
        <v>Credit Card</v>
      </c>
      <c r="U4630" s="16" t="str">
        <f aca="false">IF(L4630="Yes","Y",IF(L4630="No","N",L4630))</f>
        <v>N</v>
      </c>
      <c r="V4630" s="19" t="n">
        <f aca="false">ROUND(R4630*Q4630*(1-S4630),2)</f>
        <v>1784</v>
      </c>
      <c r="W4630" s="16" t="str">
        <f aca="false">_xlfn.XLOOKUP(D4630,products!$A$2:$A$61,products!$C$2:$C$61,"Not found")</f>
        <v>Books</v>
      </c>
    </row>
    <row r="4631" customFormat="false" ht="15" hidden="false" customHeight="false" outlineLevel="0" collapsed="false">
      <c r="A4631" s="16" t="s">
        <v>6060</v>
      </c>
      <c r="B4631" s="16" t="s">
        <v>6052</v>
      </c>
      <c r="C4631" s="16" t="s">
        <v>4775</v>
      </c>
      <c r="D4631" s="16" t="s">
        <v>88</v>
      </c>
      <c r="E4631" s="16" t="n">
        <v>1</v>
      </c>
      <c r="F4631" s="16" t="n">
        <v>3057</v>
      </c>
      <c r="G4631" s="16" t="n">
        <v>0.3</v>
      </c>
      <c r="H4631" s="16" t="s">
        <v>112</v>
      </c>
      <c r="I4631" s="16" t="s">
        <v>40</v>
      </c>
      <c r="J4631" s="16" t="n">
        <v>4</v>
      </c>
      <c r="K4631" s="16" t="n">
        <v>5</v>
      </c>
      <c r="L4631" s="16" t="s">
        <v>41</v>
      </c>
      <c r="M4631" s="18" t="n">
        <f aca="false">IF(ISNUMBER(B4631),B4631,IF(MID(B4631,3,1)="-",DATE(VALUE(RIGHT(B4631,4)),VALUE(MID(B4631,4,2)),VALUE(LEFT(B4631,2))),DATE(VALUE(LEFT(B4631,4)),VALUE(MID(B4631,6,2)),VALUE(RIGHT(B4631,2)))))</f>
        <v>46000</v>
      </c>
      <c r="N4631" s="16" t="n">
        <f aca="false">MONTH(M4631)</f>
        <v>12</v>
      </c>
      <c r="O4631" s="16" t="str">
        <f aca="false">PROPER(TRIM(H4631))</f>
        <v>Mumbai</v>
      </c>
      <c r="P4631" s="16" t="str">
        <f aca="false">IFERROR(VLOOKUP(O4631,city_map!$A$2:$B$6,2,FALSE()),O4631)</f>
        <v>Mumbai</v>
      </c>
      <c r="Q4631" s="16" t="n">
        <f aca="false">IF(ISNUMBER(F4631),F4631,VALUE(SUBSTITUTE(SUBSTITUTE(F4631,"₹",""),",","")))</f>
        <v>3057</v>
      </c>
      <c r="R4631" s="16" t="n">
        <f aca="false">IF(E4631=99,1,E4631)</f>
        <v>1</v>
      </c>
      <c r="S4631" s="16" t="n">
        <f aca="false">IF(G4631="",0,G4631)</f>
        <v>0.3</v>
      </c>
      <c r="T4631" s="16" t="str">
        <f aca="false">IF(I4631="","Unknown",IF(I4631="upi","UPI",I4631))</f>
        <v>COD</v>
      </c>
      <c r="U4631" s="16" t="str">
        <f aca="false">IF(L4631="Yes","Y",IF(L4631="No","N",L4631))</f>
        <v>N</v>
      </c>
      <c r="V4631" s="19" t="n">
        <f aca="false">ROUND(R4631*Q4631*(1-S4631),2)</f>
        <v>2139.9</v>
      </c>
      <c r="W4631" s="16" t="str">
        <f aca="false">_xlfn.XLOOKUP(D4631,products!$A$2:$A$61,products!$C$2:$C$61,"Not found")</f>
        <v>Fashion</v>
      </c>
    </row>
    <row r="4632" customFormat="false" ht="15" hidden="false" customHeight="false" outlineLevel="0" collapsed="false">
      <c r="A4632" s="16" t="s">
        <v>6061</v>
      </c>
      <c r="B4632" s="16" t="s">
        <v>6052</v>
      </c>
      <c r="C4632" s="16" t="s">
        <v>750</v>
      </c>
      <c r="D4632" s="16" t="s">
        <v>63</v>
      </c>
      <c r="E4632" s="16" t="n">
        <v>1</v>
      </c>
      <c r="F4632" s="16" t="n">
        <v>1478</v>
      </c>
      <c r="G4632" s="16" t="n">
        <v>0.1</v>
      </c>
      <c r="H4632" s="16" t="s">
        <v>112</v>
      </c>
      <c r="I4632" s="16" t="s">
        <v>60</v>
      </c>
      <c r="J4632" s="16" t="n">
        <v>3</v>
      </c>
      <c r="K4632" s="16" t="n">
        <v>4</v>
      </c>
      <c r="L4632" s="16" t="s">
        <v>41</v>
      </c>
      <c r="M4632" s="18" t="n">
        <f aca="false">IF(ISNUMBER(B4632),B4632,IF(MID(B4632,3,1)="-",DATE(VALUE(RIGHT(B4632,4)),VALUE(MID(B4632,4,2)),VALUE(LEFT(B4632,2))),DATE(VALUE(LEFT(B4632,4)),VALUE(MID(B4632,6,2)),VALUE(RIGHT(B4632,2)))))</f>
        <v>46000</v>
      </c>
      <c r="N4632" s="16" t="n">
        <f aca="false">MONTH(M4632)</f>
        <v>12</v>
      </c>
      <c r="O4632" s="16" t="str">
        <f aca="false">PROPER(TRIM(H4632))</f>
        <v>Mumbai</v>
      </c>
      <c r="P4632" s="16" t="str">
        <f aca="false">IFERROR(VLOOKUP(O4632,city_map!$A$2:$B$6,2,FALSE()),O4632)</f>
        <v>Mumbai</v>
      </c>
      <c r="Q4632" s="16" t="n">
        <f aca="false">IF(ISNUMBER(F4632),F4632,VALUE(SUBSTITUTE(SUBSTITUTE(F4632,"₹",""),",","")))</f>
        <v>1478</v>
      </c>
      <c r="R4632" s="16" t="n">
        <f aca="false">IF(E4632=99,1,E4632)</f>
        <v>1</v>
      </c>
      <c r="S4632" s="16" t="n">
        <f aca="false">IF(G4632="",0,G4632)</f>
        <v>0.1</v>
      </c>
      <c r="T4632" s="16" t="str">
        <f aca="false">IF(I4632="","Unknown",IF(I4632="upi","UPI",I4632))</f>
        <v>UPI</v>
      </c>
      <c r="U4632" s="16" t="str">
        <f aca="false">IF(L4632="Yes","Y",IF(L4632="No","N",L4632))</f>
        <v>N</v>
      </c>
      <c r="V4632" s="19" t="n">
        <f aca="false">ROUND(R4632*Q4632*(1-S4632),2)</f>
        <v>1330.2</v>
      </c>
      <c r="W4632" s="16" t="str">
        <f aca="false">_xlfn.XLOOKUP(D4632,products!$A$2:$A$61,products!$C$2:$C$61,"Not found")</f>
        <v>Fashion</v>
      </c>
    </row>
    <row r="4633" customFormat="false" ht="15" hidden="false" customHeight="false" outlineLevel="0" collapsed="false">
      <c r="A4633" s="16" t="s">
        <v>6062</v>
      </c>
      <c r="B4633" s="16" t="s">
        <v>6052</v>
      </c>
      <c r="C4633" s="16" t="s">
        <v>3544</v>
      </c>
      <c r="D4633" s="16" t="s">
        <v>51</v>
      </c>
      <c r="E4633" s="16" t="n">
        <v>1</v>
      </c>
      <c r="F4633" s="16" t="n">
        <v>2300</v>
      </c>
      <c r="G4633" s="16" t="n">
        <v>0.05</v>
      </c>
      <c r="H4633" s="16" t="s">
        <v>130</v>
      </c>
      <c r="I4633" s="16" t="s">
        <v>71</v>
      </c>
      <c r="J4633" s="16" t="n">
        <v>3</v>
      </c>
      <c r="K4633" s="16" t="n">
        <v>4</v>
      </c>
      <c r="L4633" s="16" t="s">
        <v>41</v>
      </c>
      <c r="M4633" s="18" t="n">
        <f aca="false">IF(ISNUMBER(B4633),B4633,IF(MID(B4633,3,1)="-",DATE(VALUE(RIGHT(B4633,4)),VALUE(MID(B4633,4,2)),VALUE(LEFT(B4633,2))),DATE(VALUE(LEFT(B4633,4)),VALUE(MID(B4633,6,2)),VALUE(RIGHT(B4633,2)))))</f>
        <v>46000</v>
      </c>
      <c r="N4633" s="16" t="n">
        <f aca="false">MONTH(M4633)</f>
        <v>12</v>
      </c>
      <c r="O4633" s="16" t="str">
        <f aca="false">PROPER(TRIM(H4633))</f>
        <v>Bengaluru</v>
      </c>
      <c r="P4633" s="16" t="str">
        <f aca="false">IFERROR(VLOOKUP(O4633,city_map!$A$2:$B$6,2,FALSE()),O4633)</f>
        <v>Bengaluru</v>
      </c>
      <c r="Q4633" s="16" t="n">
        <f aca="false">IF(ISNUMBER(F4633),F4633,VALUE(SUBSTITUTE(SUBSTITUTE(F4633,"₹",""),",","")))</f>
        <v>2300</v>
      </c>
      <c r="R4633" s="16" t="n">
        <f aca="false">IF(E4633=99,1,E4633)</f>
        <v>1</v>
      </c>
      <c r="S4633" s="16" t="n">
        <f aca="false">IF(G4633="",0,G4633)</f>
        <v>0.05</v>
      </c>
      <c r="T4633" s="16" t="str">
        <f aca="false">IF(I4633="","Unknown",IF(I4633="upi","UPI",I4633))</f>
        <v>Credit Card</v>
      </c>
      <c r="U4633" s="16" t="str">
        <f aca="false">IF(L4633="Yes","Y",IF(L4633="No","N",L4633))</f>
        <v>N</v>
      </c>
      <c r="V4633" s="19" t="n">
        <f aca="false">ROUND(R4633*Q4633*(1-S4633),2)</f>
        <v>2185</v>
      </c>
      <c r="W4633" s="16" t="str">
        <f aca="false">_xlfn.XLOOKUP(D4633,products!$A$2:$A$61,products!$C$2:$C$61,"Not found")</f>
        <v>Fashion</v>
      </c>
    </row>
    <row r="4634" customFormat="false" ht="15" hidden="false" customHeight="false" outlineLevel="0" collapsed="false">
      <c r="A4634" s="16" t="s">
        <v>6063</v>
      </c>
      <c r="B4634" s="16" t="s">
        <v>6052</v>
      </c>
      <c r="C4634" s="16" t="s">
        <v>231</v>
      </c>
      <c r="D4634" s="16" t="s">
        <v>184</v>
      </c>
      <c r="E4634" s="16" t="n">
        <v>2</v>
      </c>
      <c r="F4634" s="16" t="n">
        <v>1314</v>
      </c>
      <c r="G4634" s="16" t="n">
        <v>0.1</v>
      </c>
      <c r="H4634" s="16" t="s">
        <v>112</v>
      </c>
      <c r="I4634" s="16" t="s">
        <v>71</v>
      </c>
      <c r="J4634" s="16" t="n">
        <v>3</v>
      </c>
      <c r="K4634" s="16" t="n">
        <v>4</v>
      </c>
      <c r="L4634" s="16" t="s">
        <v>41</v>
      </c>
      <c r="M4634" s="18" t="n">
        <f aca="false">IF(ISNUMBER(B4634),B4634,IF(MID(B4634,3,1)="-",DATE(VALUE(RIGHT(B4634,4)),VALUE(MID(B4634,4,2)),VALUE(LEFT(B4634,2))),DATE(VALUE(LEFT(B4634,4)),VALUE(MID(B4634,6,2)),VALUE(RIGHT(B4634,2)))))</f>
        <v>46000</v>
      </c>
      <c r="N4634" s="16" t="n">
        <f aca="false">MONTH(M4634)</f>
        <v>12</v>
      </c>
      <c r="O4634" s="16" t="str">
        <f aca="false">PROPER(TRIM(H4634))</f>
        <v>Mumbai</v>
      </c>
      <c r="P4634" s="16" t="str">
        <f aca="false">IFERROR(VLOOKUP(O4634,city_map!$A$2:$B$6,2,FALSE()),O4634)</f>
        <v>Mumbai</v>
      </c>
      <c r="Q4634" s="16" t="n">
        <f aca="false">IF(ISNUMBER(F4634),F4634,VALUE(SUBSTITUTE(SUBSTITUTE(F4634,"₹",""),",","")))</f>
        <v>1314</v>
      </c>
      <c r="R4634" s="16" t="n">
        <f aca="false">IF(E4634=99,1,E4634)</f>
        <v>2</v>
      </c>
      <c r="S4634" s="16" t="n">
        <f aca="false">IF(G4634="",0,G4634)</f>
        <v>0.1</v>
      </c>
      <c r="T4634" s="16" t="str">
        <f aca="false">IF(I4634="","Unknown",IF(I4634="upi","UPI",I4634))</f>
        <v>Credit Card</v>
      </c>
      <c r="U4634" s="16" t="str">
        <f aca="false">IF(L4634="Yes","Y",IF(L4634="No","N",L4634))</f>
        <v>N</v>
      </c>
      <c r="V4634" s="19" t="n">
        <f aca="false">ROUND(R4634*Q4634*(1-S4634),2)</f>
        <v>2365.2</v>
      </c>
      <c r="W4634" s="16" t="str">
        <f aca="false">_xlfn.XLOOKUP(D4634,products!$A$2:$A$61,products!$C$2:$C$61,"Not found")</f>
        <v>Home</v>
      </c>
    </row>
    <row r="4635" customFormat="false" ht="15" hidden="false" customHeight="false" outlineLevel="0" collapsed="false">
      <c r="A4635" s="16" t="s">
        <v>6064</v>
      </c>
      <c r="B4635" s="16" t="s">
        <v>6052</v>
      </c>
      <c r="C4635" s="16" t="s">
        <v>1971</v>
      </c>
      <c r="D4635" s="16" t="s">
        <v>119</v>
      </c>
      <c r="E4635" s="16" t="n">
        <v>1</v>
      </c>
      <c r="F4635" s="16" t="n">
        <v>251</v>
      </c>
      <c r="G4635" s="16" t="n">
        <v>0</v>
      </c>
      <c r="H4635" s="16" t="s">
        <v>130</v>
      </c>
      <c r="I4635" s="16" t="s">
        <v>60</v>
      </c>
      <c r="J4635" s="16" t="n">
        <v>3</v>
      </c>
      <c r="K4635" s="16" t="n">
        <v>5</v>
      </c>
      <c r="L4635" s="16" t="s">
        <v>41</v>
      </c>
      <c r="M4635" s="18" t="n">
        <f aca="false">IF(ISNUMBER(B4635),B4635,IF(MID(B4635,3,1)="-",DATE(VALUE(RIGHT(B4635,4)),VALUE(MID(B4635,4,2)),VALUE(LEFT(B4635,2))),DATE(VALUE(LEFT(B4635,4)),VALUE(MID(B4635,6,2)),VALUE(RIGHT(B4635,2)))))</f>
        <v>46000</v>
      </c>
      <c r="N4635" s="16" t="n">
        <f aca="false">MONTH(M4635)</f>
        <v>12</v>
      </c>
      <c r="O4635" s="16" t="str">
        <f aca="false">PROPER(TRIM(H4635))</f>
        <v>Bengaluru</v>
      </c>
      <c r="P4635" s="16" t="str">
        <f aca="false">IFERROR(VLOOKUP(O4635,city_map!$A$2:$B$6,2,FALSE()),O4635)</f>
        <v>Bengaluru</v>
      </c>
      <c r="Q4635" s="16" t="n">
        <f aca="false">IF(ISNUMBER(F4635),F4635,VALUE(SUBSTITUTE(SUBSTITUTE(F4635,"₹",""),",","")))</f>
        <v>251</v>
      </c>
      <c r="R4635" s="16" t="n">
        <f aca="false">IF(E4635=99,1,E4635)</f>
        <v>1</v>
      </c>
      <c r="S4635" s="16" t="n">
        <f aca="false">IF(G4635="",0,G4635)</f>
        <v>0</v>
      </c>
      <c r="T4635" s="16" t="str">
        <f aca="false">IF(I4635="","Unknown",IF(I4635="upi","UPI",I4635))</f>
        <v>UPI</v>
      </c>
      <c r="U4635" s="16" t="str">
        <f aca="false">IF(L4635="Yes","Y",IF(L4635="No","N",L4635))</f>
        <v>N</v>
      </c>
      <c r="V4635" s="19" t="n">
        <f aca="false">ROUND(R4635*Q4635*(1-S4635),2)</f>
        <v>251</v>
      </c>
      <c r="W4635" s="16" t="str">
        <f aca="false">_xlfn.XLOOKUP(D4635,products!$A$2:$A$61,products!$C$2:$C$61,"Not found")</f>
        <v>Books</v>
      </c>
    </row>
    <row r="4636" customFormat="false" ht="15" hidden="false" customHeight="false" outlineLevel="0" collapsed="false">
      <c r="A4636" s="16" t="s">
        <v>6065</v>
      </c>
      <c r="B4636" s="16" t="s">
        <v>6052</v>
      </c>
      <c r="C4636" s="16" t="s">
        <v>559</v>
      </c>
      <c r="D4636" s="16" t="s">
        <v>211</v>
      </c>
      <c r="E4636" s="16" t="n">
        <v>1</v>
      </c>
      <c r="F4636" s="16" t="n">
        <v>1294</v>
      </c>
      <c r="G4636" s="16" t="n">
        <v>0</v>
      </c>
      <c r="H4636" s="16" t="s">
        <v>565</v>
      </c>
      <c r="I4636" s="16" t="s">
        <v>40</v>
      </c>
      <c r="J4636" s="16" t="n">
        <v>3</v>
      </c>
      <c r="K4636" s="16" t="n">
        <v>4</v>
      </c>
      <c r="L4636" s="16" t="s">
        <v>41</v>
      </c>
      <c r="M4636" s="18" t="n">
        <f aca="false">IF(ISNUMBER(B4636),B4636,IF(MID(B4636,3,1)="-",DATE(VALUE(RIGHT(B4636,4)),VALUE(MID(B4636,4,2)),VALUE(LEFT(B4636,2))),DATE(VALUE(LEFT(B4636,4)),VALUE(MID(B4636,6,2)),VALUE(RIGHT(B4636,2)))))</f>
        <v>46000</v>
      </c>
      <c r="N4636" s="16" t="n">
        <f aca="false">MONTH(M4636)</f>
        <v>12</v>
      </c>
      <c r="O4636" s="16" t="str">
        <f aca="false">PROPER(TRIM(H4636))</f>
        <v>Madras</v>
      </c>
      <c r="P4636" s="16" t="str">
        <f aca="false">IFERROR(VLOOKUP(O4636,city_map!$A$2:$B$6,2,FALSE()),O4636)</f>
        <v>Chennai</v>
      </c>
      <c r="Q4636" s="16" t="n">
        <f aca="false">IF(ISNUMBER(F4636),F4636,VALUE(SUBSTITUTE(SUBSTITUTE(F4636,"₹",""),",","")))</f>
        <v>1294</v>
      </c>
      <c r="R4636" s="16" t="n">
        <f aca="false">IF(E4636=99,1,E4636)</f>
        <v>1</v>
      </c>
      <c r="S4636" s="16" t="n">
        <f aca="false">IF(G4636="",0,G4636)</f>
        <v>0</v>
      </c>
      <c r="T4636" s="16" t="str">
        <f aca="false">IF(I4636="","Unknown",IF(I4636="upi","UPI",I4636))</f>
        <v>COD</v>
      </c>
      <c r="U4636" s="16" t="str">
        <f aca="false">IF(L4636="Yes","Y",IF(L4636="No","N",L4636))</f>
        <v>N</v>
      </c>
      <c r="V4636" s="19" t="n">
        <f aca="false">ROUND(R4636*Q4636*(1-S4636),2)</f>
        <v>1294</v>
      </c>
      <c r="W4636" s="16" t="str">
        <f aca="false">_xlfn.XLOOKUP(D4636,products!$A$2:$A$61,products!$C$2:$C$61,"Not found")</f>
        <v>Fashion</v>
      </c>
    </row>
    <row r="4637" customFormat="false" ht="15" hidden="false" customHeight="false" outlineLevel="0" collapsed="false">
      <c r="A4637" s="16" t="s">
        <v>6066</v>
      </c>
      <c r="B4637" s="16" t="s">
        <v>6067</v>
      </c>
      <c r="C4637" s="16" t="s">
        <v>2059</v>
      </c>
      <c r="D4637" s="16" t="s">
        <v>170</v>
      </c>
      <c r="E4637" s="16" t="n">
        <v>2</v>
      </c>
      <c r="F4637" s="16" t="n">
        <v>3421</v>
      </c>
      <c r="G4637" s="16" t="n">
        <v>0</v>
      </c>
      <c r="H4637" s="16" t="s">
        <v>208</v>
      </c>
      <c r="I4637" s="16" t="s">
        <v>100</v>
      </c>
      <c r="J4637" s="16" t="n">
        <v>8</v>
      </c>
      <c r="K4637" s="16" t="n">
        <v>3</v>
      </c>
      <c r="L4637" s="16" t="s">
        <v>41</v>
      </c>
      <c r="M4637" s="18" t="n">
        <f aca="false">IF(ISNUMBER(B4637),B4637,IF(MID(B4637,3,1)="-",DATE(VALUE(RIGHT(B4637,4)),VALUE(MID(B4637,4,2)),VALUE(LEFT(B4637,2))),DATE(VALUE(LEFT(B4637,4)),VALUE(MID(B4637,6,2)),VALUE(RIGHT(B4637,2)))))</f>
        <v>46000</v>
      </c>
      <c r="N4637" s="16" t="n">
        <f aca="false">MONTH(M4637)</f>
        <v>12</v>
      </c>
      <c r="O4637" s="16" t="str">
        <f aca="false">PROPER(TRIM(H4637))</f>
        <v>Jaipur</v>
      </c>
      <c r="P4637" s="16" t="str">
        <f aca="false">IFERROR(VLOOKUP(O4637,city_map!$A$2:$B$6,2,FALSE()),O4637)</f>
        <v>Jaipur</v>
      </c>
      <c r="Q4637" s="16" t="n">
        <f aca="false">IF(ISNUMBER(F4637),F4637,VALUE(SUBSTITUTE(SUBSTITUTE(F4637,"₹",""),",","")))</f>
        <v>3421</v>
      </c>
      <c r="R4637" s="16" t="n">
        <f aca="false">IF(E4637=99,1,E4637)</f>
        <v>2</v>
      </c>
      <c r="S4637" s="16" t="n">
        <f aca="false">IF(G4637="",0,G4637)</f>
        <v>0</v>
      </c>
      <c r="T4637" s="16" t="str">
        <f aca="false">IF(I4637="","Unknown",IF(I4637="upi","UPI",I4637))</f>
        <v>Net Banking</v>
      </c>
      <c r="U4637" s="16" t="str">
        <f aca="false">IF(L4637="Yes","Y",IF(L4637="No","N",L4637))</f>
        <v>N</v>
      </c>
      <c r="V4637" s="19" t="n">
        <f aca="false">ROUND(R4637*Q4637*(1-S4637),2)</f>
        <v>6842</v>
      </c>
      <c r="W4637" s="16" t="str">
        <f aca="false">_xlfn.XLOOKUP(D4637,products!$A$2:$A$61,products!$C$2:$C$61,"Not found")</f>
        <v>Home</v>
      </c>
    </row>
    <row r="4638" customFormat="false" ht="15" hidden="false" customHeight="false" outlineLevel="0" collapsed="false">
      <c r="A4638" s="16" t="s">
        <v>6068</v>
      </c>
      <c r="B4638" s="16" t="s">
        <v>6052</v>
      </c>
      <c r="C4638" s="16" t="s">
        <v>1516</v>
      </c>
      <c r="D4638" s="16" t="s">
        <v>173</v>
      </c>
      <c r="E4638" s="16" t="n">
        <v>2</v>
      </c>
      <c r="F4638" s="16" t="n">
        <v>1222</v>
      </c>
      <c r="G4638" s="16" t="n">
        <v>0.15</v>
      </c>
      <c r="H4638" s="16" t="s">
        <v>70</v>
      </c>
      <c r="I4638" s="16" t="s">
        <v>60</v>
      </c>
      <c r="J4638" s="16" t="n">
        <v>6</v>
      </c>
      <c r="K4638" s="16" t="n">
        <v>2</v>
      </c>
      <c r="L4638" s="16" t="s">
        <v>57</v>
      </c>
      <c r="M4638" s="18" t="n">
        <f aca="false">IF(ISNUMBER(B4638),B4638,IF(MID(B4638,3,1)="-",DATE(VALUE(RIGHT(B4638,4)),VALUE(MID(B4638,4,2)),VALUE(LEFT(B4638,2))),DATE(VALUE(LEFT(B4638,4)),VALUE(MID(B4638,6,2)),VALUE(RIGHT(B4638,2)))))</f>
        <v>46000</v>
      </c>
      <c r="N4638" s="16" t="n">
        <f aca="false">MONTH(M4638)</f>
        <v>12</v>
      </c>
      <c r="O4638" s="16" t="str">
        <f aca="false">PROPER(TRIM(H4638))</f>
        <v>Pune</v>
      </c>
      <c r="P4638" s="16" t="str">
        <f aca="false">IFERROR(VLOOKUP(O4638,city_map!$A$2:$B$6,2,FALSE()),O4638)</f>
        <v>Pune</v>
      </c>
      <c r="Q4638" s="16" t="n">
        <f aca="false">IF(ISNUMBER(F4638),F4638,VALUE(SUBSTITUTE(SUBSTITUTE(F4638,"₹",""),",","")))</f>
        <v>1222</v>
      </c>
      <c r="R4638" s="16" t="n">
        <f aca="false">IF(E4638=99,1,E4638)</f>
        <v>2</v>
      </c>
      <c r="S4638" s="16" t="n">
        <f aca="false">IF(G4638="",0,G4638)</f>
        <v>0.15</v>
      </c>
      <c r="T4638" s="16" t="str">
        <f aca="false">IF(I4638="","Unknown",IF(I4638="upi","UPI",I4638))</f>
        <v>UPI</v>
      </c>
      <c r="U4638" s="16" t="str">
        <f aca="false">IF(L4638="Yes","Y",IF(L4638="No","N",L4638))</f>
        <v>Y</v>
      </c>
      <c r="V4638" s="19" t="n">
        <f aca="false">ROUND(R4638*Q4638*(1-S4638),2)</f>
        <v>2077.4</v>
      </c>
      <c r="W4638" s="16" t="str">
        <f aca="false">_xlfn.XLOOKUP(D4638,products!$A$2:$A$61,products!$C$2:$C$61,"Not found")</f>
        <v>Fashion</v>
      </c>
    </row>
    <row r="4639" customFormat="false" ht="15" hidden="false" customHeight="false" outlineLevel="0" collapsed="false">
      <c r="A4639" s="16" t="s">
        <v>6069</v>
      </c>
      <c r="B4639" s="16" t="s">
        <v>6070</v>
      </c>
      <c r="C4639" s="16" t="s">
        <v>952</v>
      </c>
      <c r="D4639" s="16" t="s">
        <v>262</v>
      </c>
      <c r="E4639" s="16" t="n">
        <v>1</v>
      </c>
      <c r="F4639" s="16" t="n">
        <v>787</v>
      </c>
      <c r="G4639" s="16" t="n">
        <v>0.3</v>
      </c>
      <c r="H4639" s="16" t="s">
        <v>46</v>
      </c>
      <c r="I4639" s="16" t="s">
        <v>60</v>
      </c>
      <c r="J4639" s="16" t="n">
        <v>4</v>
      </c>
      <c r="K4639" s="16" t="n">
        <v>4</v>
      </c>
      <c r="L4639" s="16" t="s">
        <v>41</v>
      </c>
      <c r="M4639" s="18" t="n">
        <f aca="false">IF(ISNUMBER(B4639),B4639,IF(MID(B4639,3,1)="-",DATE(VALUE(RIGHT(B4639,4)),VALUE(MID(B4639,4,2)),VALUE(LEFT(B4639,2))),DATE(VALUE(LEFT(B4639,4)),VALUE(MID(B4639,6,2)),VALUE(RIGHT(B4639,2)))))</f>
        <v>46001</v>
      </c>
      <c r="N4639" s="16" t="n">
        <f aca="false">MONTH(M4639)</f>
        <v>12</v>
      </c>
      <c r="O4639" s="16" t="str">
        <f aca="false">PROPER(TRIM(H4639))</f>
        <v>Chennai</v>
      </c>
      <c r="P4639" s="16" t="str">
        <f aca="false">IFERROR(VLOOKUP(O4639,city_map!$A$2:$B$6,2,FALSE()),O4639)</f>
        <v>Chennai</v>
      </c>
      <c r="Q4639" s="16" t="n">
        <f aca="false">IF(ISNUMBER(F4639),F4639,VALUE(SUBSTITUTE(SUBSTITUTE(F4639,"₹",""),",","")))</f>
        <v>787</v>
      </c>
      <c r="R4639" s="16" t="n">
        <f aca="false">IF(E4639=99,1,E4639)</f>
        <v>1</v>
      </c>
      <c r="S4639" s="16" t="n">
        <f aca="false">IF(G4639="",0,G4639)</f>
        <v>0.3</v>
      </c>
      <c r="T4639" s="16" t="str">
        <f aca="false">IF(I4639="","Unknown",IF(I4639="upi","UPI",I4639))</f>
        <v>UPI</v>
      </c>
      <c r="U4639" s="16" t="str">
        <f aca="false">IF(L4639="Yes","Y",IF(L4639="No","N",L4639))</f>
        <v>N</v>
      </c>
      <c r="V4639" s="19" t="n">
        <f aca="false">ROUND(R4639*Q4639*(1-S4639),2)</f>
        <v>550.9</v>
      </c>
      <c r="W4639" s="16" t="str">
        <f aca="false">_xlfn.XLOOKUP(D4639,products!$A$2:$A$61,products!$C$2:$C$61,"Not found")</f>
        <v>Home</v>
      </c>
    </row>
    <row r="4640" customFormat="false" ht="15" hidden="false" customHeight="false" outlineLevel="0" collapsed="false">
      <c r="A4640" s="16" t="s">
        <v>6071</v>
      </c>
      <c r="B4640" s="16" t="s">
        <v>6070</v>
      </c>
      <c r="C4640" s="16" t="s">
        <v>644</v>
      </c>
      <c r="D4640" s="16" t="s">
        <v>77</v>
      </c>
      <c r="E4640" s="16" t="n">
        <v>1</v>
      </c>
      <c r="F4640" s="16" t="s">
        <v>4668</v>
      </c>
      <c r="G4640" s="16" t="n">
        <v>0</v>
      </c>
      <c r="H4640" s="16" t="s">
        <v>56</v>
      </c>
      <c r="I4640" s="16" t="s">
        <v>47</v>
      </c>
      <c r="J4640" s="16" t="n">
        <v>5</v>
      </c>
      <c r="K4640" s="16" t="n">
        <v>3</v>
      </c>
      <c r="L4640" s="16" t="s">
        <v>41</v>
      </c>
      <c r="M4640" s="18" t="n">
        <f aca="false">IF(ISNUMBER(B4640),B4640,IF(MID(B4640,3,1)="-",DATE(VALUE(RIGHT(B4640,4)),VALUE(MID(B4640,4,2)),VALUE(LEFT(B4640,2))),DATE(VALUE(LEFT(B4640,4)),VALUE(MID(B4640,6,2)),VALUE(RIGHT(B4640,2)))))</f>
        <v>46001</v>
      </c>
      <c r="N4640" s="16" t="n">
        <f aca="false">MONTH(M4640)</f>
        <v>12</v>
      </c>
      <c r="O4640" s="16" t="str">
        <f aca="false">PROPER(TRIM(H4640))</f>
        <v>Lucknow</v>
      </c>
      <c r="P4640" s="16" t="str">
        <f aca="false">IFERROR(VLOOKUP(O4640,city_map!$A$2:$B$6,2,FALSE()),O4640)</f>
        <v>Lucknow</v>
      </c>
      <c r="Q4640" s="16" t="n">
        <f aca="false">IF(ISNUMBER(F4640),F4640,VALUE(SUBSTITUTE(SUBSTITUTE(F4640,"₹",""),",","")))</f>
        <v>342</v>
      </c>
      <c r="R4640" s="16" t="n">
        <f aca="false">IF(E4640=99,1,E4640)</f>
        <v>1</v>
      </c>
      <c r="S4640" s="16" t="n">
        <f aca="false">IF(G4640="",0,G4640)</f>
        <v>0</v>
      </c>
      <c r="T4640" s="16" t="str">
        <f aca="false">IF(I4640="","Unknown",IF(I4640="upi","UPI",I4640))</f>
        <v>Debit Card</v>
      </c>
      <c r="U4640" s="16" t="str">
        <f aca="false">IF(L4640="Yes","Y",IF(L4640="No","N",L4640))</f>
        <v>N</v>
      </c>
      <c r="V4640" s="19" t="n">
        <f aca="false">ROUND(R4640*Q4640*(1-S4640),2)</f>
        <v>342</v>
      </c>
      <c r="W4640" s="16" t="str">
        <f aca="false">_xlfn.XLOOKUP(D4640,products!$A$2:$A$61,products!$C$2:$C$61,"Not found")</f>
        <v>Books</v>
      </c>
    </row>
    <row r="4641" customFormat="false" ht="15" hidden="false" customHeight="false" outlineLevel="0" collapsed="false">
      <c r="A4641" s="16" t="s">
        <v>6072</v>
      </c>
      <c r="B4641" s="16" t="s">
        <v>6070</v>
      </c>
      <c r="C4641" s="16" t="s">
        <v>65</v>
      </c>
      <c r="D4641" s="16" t="s">
        <v>291</v>
      </c>
      <c r="E4641" s="16" t="n">
        <v>2</v>
      </c>
      <c r="F4641" s="16" t="n">
        <v>1183</v>
      </c>
      <c r="G4641" s="16" t="n">
        <v>0.15</v>
      </c>
      <c r="H4641" s="16" t="s">
        <v>67</v>
      </c>
      <c r="I4641" s="16" t="s">
        <v>47</v>
      </c>
      <c r="J4641" s="16" t="n">
        <v>4</v>
      </c>
      <c r="K4641" s="16" t="n">
        <v>5</v>
      </c>
      <c r="L4641" s="16" t="s">
        <v>41</v>
      </c>
      <c r="M4641" s="18" t="n">
        <f aca="false">IF(ISNUMBER(B4641),B4641,IF(MID(B4641,3,1)="-",DATE(VALUE(RIGHT(B4641,4)),VALUE(MID(B4641,4,2)),VALUE(LEFT(B4641,2))),DATE(VALUE(LEFT(B4641,4)),VALUE(MID(B4641,6,2)),VALUE(RIGHT(B4641,2)))))</f>
        <v>46001</v>
      </c>
      <c r="N4641" s="16" t="n">
        <f aca="false">MONTH(M4641)</f>
        <v>12</v>
      </c>
      <c r="O4641" s="16" t="str">
        <f aca="false">PROPER(TRIM(H4641))</f>
        <v>Kolkata</v>
      </c>
      <c r="P4641" s="16" t="str">
        <f aca="false">IFERROR(VLOOKUP(O4641,city_map!$A$2:$B$6,2,FALSE()),O4641)</f>
        <v>Kolkata</v>
      </c>
      <c r="Q4641" s="16" t="n">
        <f aca="false">IF(ISNUMBER(F4641),F4641,VALUE(SUBSTITUTE(SUBSTITUTE(F4641,"₹",""),",","")))</f>
        <v>1183</v>
      </c>
      <c r="R4641" s="16" t="n">
        <f aca="false">IF(E4641=99,1,E4641)</f>
        <v>2</v>
      </c>
      <c r="S4641" s="16" t="n">
        <f aca="false">IF(G4641="",0,G4641)</f>
        <v>0.15</v>
      </c>
      <c r="T4641" s="16" t="str">
        <f aca="false">IF(I4641="","Unknown",IF(I4641="upi","UPI",I4641))</f>
        <v>Debit Card</v>
      </c>
      <c r="U4641" s="16" t="str">
        <f aca="false">IF(L4641="Yes","Y",IF(L4641="No","N",L4641))</f>
        <v>N</v>
      </c>
      <c r="V4641" s="19" t="n">
        <f aca="false">ROUND(R4641*Q4641*(1-S4641),2)</f>
        <v>2011.1</v>
      </c>
      <c r="W4641" s="16" t="str">
        <f aca="false">_xlfn.XLOOKUP(D4641,products!$A$2:$A$61,products!$C$2:$C$61,"Not found")</f>
        <v>Electronics</v>
      </c>
    </row>
    <row r="4642" customFormat="false" ht="15" hidden="false" customHeight="false" outlineLevel="0" collapsed="false">
      <c r="A4642" s="16" t="s">
        <v>6073</v>
      </c>
      <c r="B4642" s="16" t="s">
        <v>6070</v>
      </c>
      <c r="C4642" s="16" t="s">
        <v>73</v>
      </c>
      <c r="D4642" s="16" t="s">
        <v>55</v>
      </c>
      <c r="E4642" s="16" t="n">
        <v>2</v>
      </c>
      <c r="F4642" s="16" t="n">
        <v>1978</v>
      </c>
      <c r="G4642" s="16" t="n">
        <v>0.05</v>
      </c>
      <c r="H4642" s="16" t="s">
        <v>46</v>
      </c>
      <c r="I4642" s="16" t="s">
        <v>60</v>
      </c>
      <c r="J4642" s="16" t="n">
        <v>5</v>
      </c>
      <c r="K4642" s="16" t="n">
        <v>5</v>
      </c>
      <c r="L4642" s="16" t="s">
        <v>41</v>
      </c>
      <c r="M4642" s="18" t="n">
        <f aca="false">IF(ISNUMBER(B4642),B4642,IF(MID(B4642,3,1)="-",DATE(VALUE(RIGHT(B4642,4)),VALUE(MID(B4642,4,2)),VALUE(LEFT(B4642,2))),DATE(VALUE(LEFT(B4642,4)),VALUE(MID(B4642,6,2)),VALUE(RIGHT(B4642,2)))))</f>
        <v>46001</v>
      </c>
      <c r="N4642" s="16" t="n">
        <f aca="false">MONTH(M4642)</f>
        <v>12</v>
      </c>
      <c r="O4642" s="16" t="str">
        <f aca="false">PROPER(TRIM(H4642))</f>
        <v>Chennai</v>
      </c>
      <c r="P4642" s="16" t="str">
        <f aca="false">IFERROR(VLOOKUP(O4642,city_map!$A$2:$B$6,2,FALSE()),O4642)</f>
        <v>Chennai</v>
      </c>
      <c r="Q4642" s="16" t="n">
        <f aca="false">IF(ISNUMBER(F4642),F4642,VALUE(SUBSTITUTE(SUBSTITUTE(F4642,"₹",""),",","")))</f>
        <v>1978</v>
      </c>
      <c r="R4642" s="16" t="n">
        <f aca="false">IF(E4642=99,1,E4642)</f>
        <v>2</v>
      </c>
      <c r="S4642" s="16" t="n">
        <f aca="false">IF(G4642="",0,G4642)</f>
        <v>0.05</v>
      </c>
      <c r="T4642" s="16" t="str">
        <f aca="false">IF(I4642="","Unknown",IF(I4642="upi","UPI",I4642))</f>
        <v>UPI</v>
      </c>
      <c r="U4642" s="16" t="str">
        <f aca="false">IF(L4642="Yes","Y",IF(L4642="No","N",L4642))</f>
        <v>N</v>
      </c>
      <c r="V4642" s="19" t="n">
        <f aca="false">ROUND(R4642*Q4642*(1-S4642),2)</f>
        <v>3758.2</v>
      </c>
      <c r="W4642" s="16" t="str">
        <f aca="false">_xlfn.XLOOKUP(D4642,products!$A$2:$A$61,products!$C$2:$C$61,"Not found")</f>
        <v>Home</v>
      </c>
    </row>
    <row r="4643" customFormat="false" ht="15" hidden="false" customHeight="false" outlineLevel="0" collapsed="false">
      <c r="A4643" s="16" t="s">
        <v>6074</v>
      </c>
      <c r="B4643" s="16" t="s">
        <v>6070</v>
      </c>
      <c r="C4643" s="16" t="s">
        <v>1063</v>
      </c>
      <c r="D4643" s="16" t="s">
        <v>211</v>
      </c>
      <c r="E4643" s="16" t="n">
        <v>2</v>
      </c>
      <c r="F4643" s="16" t="n">
        <v>1272</v>
      </c>
      <c r="G4643" s="16" t="n">
        <v>0.2</v>
      </c>
      <c r="H4643" s="16" t="s">
        <v>81</v>
      </c>
      <c r="I4643" s="16" t="s">
        <v>40</v>
      </c>
      <c r="J4643" s="16" t="n">
        <v>3</v>
      </c>
      <c r="K4643" s="16" t="n">
        <v>5</v>
      </c>
      <c r="L4643" s="16" t="s">
        <v>41</v>
      </c>
      <c r="M4643" s="18" t="n">
        <f aca="false">IF(ISNUMBER(B4643),B4643,IF(MID(B4643,3,1)="-",DATE(VALUE(RIGHT(B4643,4)),VALUE(MID(B4643,4,2)),VALUE(LEFT(B4643,2))),DATE(VALUE(LEFT(B4643,4)),VALUE(MID(B4643,6,2)),VALUE(RIGHT(B4643,2)))))</f>
        <v>46001</v>
      </c>
      <c r="N4643" s="16" t="n">
        <f aca="false">MONTH(M4643)</f>
        <v>12</v>
      </c>
      <c r="O4643" s="16" t="str">
        <f aca="false">PROPER(TRIM(H4643))</f>
        <v>Hyderabad</v>
      </c>
      <c r="P4643" s="16" t="str">
        <f aca="false">IFERROR(VLOOKUP(O4643,city_map!$A$2:$B$6,2,FALSE()),O4643)</f>
        <v>Hyderabad</v>
      </c>
      <c r="Q4643" s="16" t="n">
        <f aca="false">IF(ISNUMBER(F4643),F4643,VALUE(SUBSTITUTE(SUBSTITUTE(F4643,"₹",""),",","")))</f>
        <v>1272</v>
      </c>
      <c r="R4643" s="16" t="n">
        <f aca="false">IF(E4643=99,1,E4643)</f>
        <v>2</v>
      </c>
      <c r="S4643" s="16" t="n">
        <f aca="false">IF(G4643="",0,G4643)</f>
        <v>0.2</v>
      </c>
      <c r="T4643" s="16" t="str">
        <f aca="false">IF(I4643="","Unknown",IF(I4643="upi","UPI",I4643))</f>
        <v>COD</v>
      </c>
      <c r="U4643" s="16" t="str">
        <f aca="false">IF(L4643="Yes","Y",IF(L4643="No","N",L4643))</f>
        <v>N</v>
      </c>
      <c r="V4643" s="19" t="n">
        <f aca="false">ROUND(R4643*Q4643*(1-S4643),2)</f>
        <v>2035.2</v>
      </c>
      <c r="W4643" s="16" t="str">
        <f aca="false">_xlfn.XLOOKUP(D4643,products!$A$2:$A$61,products!$C$2:$C$61,"Not found")</f>
        <v>Fashion</v>
      </c>
    </row>
    <row r="4644" customFormat="false" ht="15" hidden="false" customHeight="false" outlineLevel="0" collapsed="false">
      <c r="A4644" s="16" t="s">
        <v>6075</v>
      </c>
      <c r="B4644" s="16" t="s">
        <v>6070</v>
      </c>
      <c r="C4644" s="16" t="s">
        <v>1321</v>
      </c>
      <c r="D4644" s="16" t="s">
        <v>291</v>
      </c>
      <c r="E4644" s="16" t="n">
        <v>2</v>
      </c>
      <c r="F4644" s="16" t="n">
        <v>1209</v>
      </c>
      <c r="G4644" s="16" t="n">
        <v>0.15</v>
      </c>
      <c r="H4644" s="16" t="s">
        <v>46</v>
      </c>
      <c r="I4644" s="16" t="s">
        <v>47</v>
      </c>
      <c r="J4644" s="16" t="n">
        <v>2</v>
      </c>
      <c r="K4644" s="16" t="n">
        <v>4</v>
      </c>
      <c r="L4644" s="16" t="s">
        <v>41</v>
      </c>
      <c r="M4644" s="18" t="n">
        <f aca="false">IF(ISNUMBER(B4644),B4644,IF(MID(B4644,3,1)="-",DATE(VALUE(RIGHT(B4644,4)),VALUE(MID(B4644,4,2)),VALUE(LEFT(B4644,2))),DATE(VALUE(LEFT(B4644,4)),VALUE(MID(B4644,6,2)),VALUE(RIGHT(B4644,2)))))</f>
        <v>46001</v>
      </c>
      <c r="N4644" s="16" t="n">
        <f aca="false">MONTH(M4644)</f>
        <v>12</v>
      </c>
      <c r="O4644" s="16" t="str">
        <f aca="false">PROPER(TRIM(H4644))</f>
        <v>Chennai</v>
      </c>
      <c r="P4644" s="16" t="str">
        <f aca="false">IFERROR(VLOOKUP(O4644,city_map!$A$2:$B$6,2,FALSE()),O4644)</f>
        <v>Chennai</v>
      </c>
      <c r="Q4644" s="16" t="n">
        <f aca="false">IF(ISNUMBER(F4644),F4644,VALUE(SUBSTITUTE(SUBSTITUTE(F4644,"₹",""),",","")))</f>
        <v>1209</v>
      </c>
      <c r="R4644" s="16" t="n">
        <f aca="false">IF(E4644=99,1,E4644)</f>
        <v>2</v>
      </c>
      <c r="S4644" s="16" t="n">
        <f aca="false">IF(G4644="",0,G4644)</f>
        <v>0.15</v>
      </c>
      <c r="T4644" s="16" t="str">
        <f aca="false">IF(I4644="","Unknown",IF(I4644="upi","UPI",I4644))</f>
        <v>Debit Card</v>
      </c>
      <c r="U4644" s="16" t="str">
        <f aca="false">IF(L4644="Yes","Y",IF(L4644="No","N",L4644))</f>
        <v>N</v>
      </c>
      <c r="V4644" s="19" t="n">
        <f aca="false">ROUND(R4644*Q4644*(1-S4644),2)</f>
        <v>2055.3</v>
      </c>
      <c r="W4644" s="16" t="str">
        <f aca="false">_xlfn.XLOOKUP(D4644,products!$A$2:$A$61,products!$C$2:$C$61,"Not found")</f>
        <v>Electronics</v>
      </c>
    </row>
    <row r="4645" customFormat="false" ht="15" hidden="false" customHeight="false" outlineLevel="0" collapsed="false">
      <c r="A4645" s="16" t="s">
        <v>6076</v>
      </c>
      <c r="B4645" s="16" t="s">
        <v>6070</v>
      </c>
      <c r="C4645" s="16" t="s">
        <v>2924</v>
      </c>
      <c r="D4645" s="16" t="s">
        <v>341</v>
      </c>
      <c r="E4645" s="16" t="n">
        <v>3</v>
      </c>
      <c r="F4645" s="16" t="n">
        <v>1135</v>
      </c>
      <c r="G4645" s="16" t="n">
        <v>0</v>
      </c>
      <c r="H4645" s="16" t="s">
        <v>112</v>
      </c>
      <c r="I4645" s="16" t="s">
        <v>40</v>
      </c>
      <c r="J4645" s="16" t="n">
        <v>3</v>
      </c>
      <c r="K4645" s="16" t="n">
        <v>4</v>
      </c>
      <c r="L4645" s="16" t="s">
        <v>41</v>
      </c>
      <c r="M4645" s="18" t="n">
        <f aca="false">IF(ISNUMBER(B4645),B4645,IF(MID(B4645,3,1)="-",DATE(VALUE(RIGHT(B4645,4)),VALUE(MID(B4645,4,2)),VALUE(LEFT(B4645,2))),DATE(VALUE(LEFT(B4645,4)),VALUE(MID(B4645,6,2)),VALUE(RIGHT(B4645,2)))))</f>
        <v>46001</v>
      </c>
      <c r="N4645" s="16" t="n">
        <f aca="false">MONTH(M4645)</f>
        <v>12</v>
      </c>
      <c r="O4645" s="16" t="str">
        <f aca="false">PROPER(TRIM(H4645))</f>
        <v>Mumbai</v>
      </c>
      <c r="P4645" s="16" t="str">
        <f aca="false">IFERROR(VLOOKUP(O4645,city_map!$A$2:$B$6,2,FALSE()),O4645)</f>
        <v>Mumbai</v>
      </c>
      <c r="Q4645" s="16" t="n">
        <f aca="false">IF(ISNUMBER(F4645),F4645,VALUE(SUBSTITUTE(SUBSTITUTE(F4645,"₹",""),",","")))</f>
        <v>1135</v>
      </c>
      <c r="R4645" s="16" t="n">
        <f aca="false">IF(E4645=99,1,E4645)</f>
        <v>3</v>
      </c>
      <c r="S4645" s="16" t="n">
        <f aca="false">IF(G4645="",0,G4645)</f>
        <v>0</v>
      </c>
      <c r="T4645" s="16" t="str">
        <f aca="false">IF(I4645="","Unknown",IF(I4645="upi","UPI",I4645))</f>
        <v>COD</v>
      </c>
      <c r="U4645" s="16" t="str">
        <f aca="false">IF(L4645="Yes","Y",IF(L4645="No","N",L4645))</f>
        <v>N</v>
      </c>
      <c r="V4645" s="19" t="n">
        <f aca="false">ROUND(R4645*Q4645*(1-S4645),2)</f>
        <v>3405</v>
      </c>
      <c r="W4645" s="16" t="str">
        <f aca="false">_xlfn.XLOOKUP(D4645,products!$A$2:$A$61,products!$C$2:$C$61,"Not found")</f>
        <v>Home</v>
      </c>
    </row>
    <row r="4646" customFormat="false" ht="15" hidden="false" customHeight="false" outlineLevel="0" collapsed="false">
      <c r="A4646" s="16" t="s">
        <v>6077</v>
      </c>
      <c r="B4646" s="16" t="s">
        <v>6070</v>
      </c>
      <c r="C4646" s="16" t="s">
        <v>1546</v>
      </c>
      <c r="D4646" s="16" t="s">
        <v>341</v>
      </c>
      <c r="E4646" s="16" t="n">
        <v>1</v>
      </c>
      <c r="F4646" s="16" t="n">
        <v>1068</v>
      </c>
      <c r="G4646" s="16" t="n">
        <v>0.05</v>
      </c>
      <c r="H4646" s="16" t="s">
        <v>39</v>
      </c>
      <c r="I4646" s="16" t="s">
        <v>40</v>
      </c>
      <c r="J4646" s="16" t="n">
        <v>2</v>
      </c>
      <c r="K4646" s="16" t="n">
        <v>4</v>
      </c>
      <c r="L4646" s="16" t="s">
        <v>41</v>
      </c>
      <c r="M4646" s="18" t="n">
        <f aca="false">IF(ISNUMBER(B4646),B4646,IF(MID(B4646,3,1)="-",DATE(VALUE(RIGHT(B4646,4)),VALUE(MID(B4646,4,2)),VALUE(LEFT(B4646,2))),DATE(VALUE(LEFT(B4646,4)),VALUE(MID(B4646,6,2)),VALUE(RIGHT(B4646,2)))))</f>
        <v>46001</v>
      </c>
      <c r="N4646" s="16" t="n">
        <f aca="false">MONTH(M4646)</f>
        <v>12</v>
      </c>
      <c r="O4646" s="16" t="str">
        <f aca="false">PROPER(TRIM(H4646))</f>
        <v>Delhi</v>
      </c>
      <c r="P4646" s="16" t="str">
        <f aca="false">IFERROR(VLOOKUP(O4646,city_map!$A$2:$B$6,2,FALSE()),O4646)</f>
        <v>Delhi</v>
      </c>
      <c r="Q4646" s="16" t="n">
        <f aca="false">IF(ISNUMBER(F4646),F4646,VALUE(SUBSTITUTE(SUBSTITUTE(F4646,"₹",""),",","")))</f>
        <v>1068</v>
      </c>
      <c r="R4646" s="16" t="n">
        <f aca="false">IF(E4646=99,1,E4646)</f>
        <v>1</v>
      </c>
      <c r="S4646" s="16" t="n">
        <f aca="false">IF(G4646="",0,G4646)</f>
        <v>0.05</v>
      </c>
      <c r="T4646" s="16" t="str">
        <f aca="false">IF(I4646="","Unknown",IF(I4646="upi","UPI",I4646))</f>
        <v>COD</v>
      </c>
      <c r="U4646" s="16" t="str">
        <f aca="false">IF(L4646="Yes","Y",IF(L4646="No","N",L4646))</f>
        <v>N</v>
      </c>
      <c r="V4646" s="19" t="n">
        <f aca="false">ROUND(R4646*Q4646*(1-S4646),2)</f>
        <v>1014.6</v>
      </c>
      <c r="W4646" s="16" t="str">
        <f aca="false">_xlfn.XLOOKUP(D4646,products!$A$2:$A$61,products!$C$2:$C$61,"Not found")</f>
        <v>Home</v>
      </c>
    </row>
    <row r="4647" customFormat="false" ht="15" hidden="false" customHeight="false" outlineLevel="0" collapsed="false">
      <c r="A4647" s="16" t="s">
        <v>6078</v>
      </c>
      <c r="B4647" s="16" t="s">
        <v>6070</v>
      </c>
      <c r="C4647" s="16" t="s">
        <v>783</v>
      </c>
      <c r="D4647" s="16" t="s">
        <v>254</v>
      </c>
      <c r="E4647" s="16" t="n">
        <v>3</v>
      </c>
      <c r="F4647" s="16" t="n">
        <v>961</v>
      </c>
      <c r="G4647" s="16" t="n">
        <v>0.1</v>
      </c>
      <c r="H4647" s="16" t="s">
        <v>56</v>
      </c>
      <c r="I4647" s="16" t="s">
        <v>40</v>
      </c>
      <c r="J4647" s="16" t="n">
        <v>5</v>
      </c>
      <c r="K4647" s="16" t="n">
        <v>5</v>
      </c>
      <c r="L4647" s="16" t="s">
        <v>41</v>
      </c>
      <c r="M4647" s="18" t="n">
        <f aca="false">IF(ISNUMBER(B4647),B4647,IF(MID(B4647,3,1)="-",DATE(VALUE(RIGHT(B4647,4)),VALUE(MID(B4647,4,2)),VALUE(LEFT(B4647,2))),DATE(VALUE(LEFT(B4647,4)),VALUE(MID(B4647,6,2)),VALUE(RIGHT(B4647,2)))))</f>
        <v>46001</v>
      </c>
      <c r="N4647" s="16" t="n">
        <f aca="false">MONTH(M4647)</f>
        <v>12</v>
      </c>
      <c r="O4647" s="16" t="str">
        <f aca="false">PROPER(TRIM(H4647))</f>
        <v>Lucknow</v>
      </c>
      <c r="P4647" s="16" t="str">
        <f aca="false">IFERROR(VLOOKUP(O4647,city_map!$A$2:$B$6,2,FALSE()),O4647)</f>
        <v>Lucknow</v>
      </c>
      <c r="Q4647" s="16" t="n">
        <f aca="false">IF(ISNUMBER(F4647),F4647,VALUE(SUBSTITUTE(SUBSTITUTE(F4647,"₹",""),",","")))</f>
        <v>961</v>
      </c>
      <c r="R4647" s="16" t="n">
        <f aca="false">IF(E4647=99,1,E4647)</f>
        <v>3</v>
      </c>
      <c r="S4647" s="16" t="n">
        <f aca="false">IF(G4647="",0,G4647)</f>
        <v>0.1</v>
      </c>
      <c r="T4647" s="16" t="str">
        <f aca="false">IF(I4647="","Unknown",IF(I4647="upi","UPI",I4647))</f>
        <v>COD</v>
      </c>
      <c r="U4647" s="16" t="str">
        <f aca="false">IF(L4647="Yes","Y",IF(L4647="No","N",L4647))</f>
        <v>N</v>
      </c>
      <c r="V4647" s="19" t="n">
        <f aca="false">ROUND(R4647*Q4647*(1-S4647),2)</f>
        <v>2594.7</v>
      </c>
      <c r="W4647" s="16" t="str">
        <f aca="false">_xlfn.XLOOKUP(D4647,products!$A$2:$A$61,products!$C$2:$C$61,"Not found")</f>
        <v>Fashion</v>
      </c>
    </row>
    <row r="4648" customFormat="false" ht="15" hidden="false" customHeight="false" outlineLevel="0" collapsed="false">
      <c r="A4648" s="16" t="s">
        <v>6079</v>
      </c>
      <c r="B4648" s="16" t="s">
        <v>6070</v>
      </c>
      <c r="C4648" s="16" t="s">
        <v>491</v>
      </c>
      <c r="D4648" s="16" t="s">
        <v>51</v>
      </c>
      <c r="E4648" s="16" t="n">
        <v>1</v>
      </c>
      <c r="F4648" s="16" t="n">
        <v>2413</v>
      </c>
      <c r="G4648" s="16" t="n">
        <v>0.05</v>
      </c>
      <c r="H4648" s="16" t="s">
        <v>208</v>
      </c>
      <c r="I4648" s="16" t="s">
        <v>71</v>
      </c>
      <c r="J4648" s="16" t="n">
        <v>5</v>
      </c>
      <c r="K4648" s="16" t="n">
        <v>4</v>
      </c>
      <c r="L4648" s="16" t="s">
        <v>41</v>
      </c>
      <c r="M4648" s="18" t="n">
        <f aca="false">IF(ISNUMBER(B4648),B4648,IF(MID(B4648,3,1)="-",DATE(VALUE(RIGHT(B4648,4)),VALUE(MID(B4648,4,2)),VALUE(LEFT(B4648,2))),DATE(VALUE(LEFT(B4648,4)),VALUE(MID(B4648,6,2)),VALUE(RIGHT(B4648,2)))))</f>
        <v>46001</v>
      </c>
      <c r="N4648" s="16" t="n">
        <f aca="false">MONTH(M4648)</f>
        <v>12</v>
      </c>
      <c r="O4648" s="16" t="str">
        <f aca="false">PROPER(TRIM(H4648))</f>
        <v>Jaipur</v>
      </c>
      <c r="P4648" s="16" t="str">
        <f aca="false">IFERROR(VLOOKUP(O4648,city_map!$A$2:$B$6,2,FALSE()),O4648)</f>
        <v>Jaipur</v>
      </c>
      <c r="Q4648" s="16" t="n">
        <f aca="false">IF(ISNUMBER(F4648),F4648,VALUE(SUBSTITUTE(SUBSTITUTE(F4648,"₹",""),",","")))</f>
        <v>2413</v>
      </c>
      <c r="R4648" s="16" t="n">
        <f aca="false">IF(E4648=99,1,E4648)</f>
        <v>1</v>
      </c>
      <c r="S4648" s="16" t="n">
        <f aca="false">IF(G4648="",0,G4648)</f>
        <v>0.05</v>
      </c>
      <c r="T4648" s="16" t="str">
        <f aca="false">IF(I4648="","Unknown",IF(I4648="upi","UPI",I4648))</f>
        <v>Credit Card</v>
      </c>
      <c r="U4648" s="16" t="str">
        <f aca="false">IF(L4648="Yes","Y",IF(L4648="No","N",L4648))</f>
        <v>N</v>
      </c>
      <c r="V4648" s="19" t="n">
        <f aca="false">ROUND(R4648*Q4648*(1-S4648),2)</f>
        <v>2292.35</v>
      </c>
      <c r="W4648" s="16" t="str">
        <f aca="false">_xlfn.XLOOKUP(D4648,products!$A$2:$A$61,products!$C$2:$C$61,"Not found")</f>
        <v>Fashion</v>
      </c>
    </row>
    <row r="4649" customFormat="false" ht="15" hidden="false" customHeight="false" outlineLevel="0" collapsed="false">
      <c r="A4649" s="16" t="s">
        <v>6080</v>
      </c>
      <c r="B4649" s="16" t="s">
        <v>6070</v>
      </c>
      <c r="C4649" s="16" t="s">
        <v>1757</v>
      </c>
      <c r="D4649" s="16" t="s">
        <v>451</v>
      </c>
      <c r="E4649" s="16" t="n">
        <v>3</v>
      </c>
      <c r="F4649" s="16" t="n">
        <v>1339</v>
      </c>
      <c r="G4649" s="16" t="n">
        <v>0.15</v>
      </c>
      <c r="H4649" s="16" t="s">
        <v>545</v>
      </c>
      <c r="I4649" s="16" t="s">
        <v>60</v>
      </c>
      <c r="J4649" s="16" t="n">
        <v>5</v>
      </c>
      <c r="K4649" s="16" t="n">
        <v>4</v>
      </c>
      <c r="L4649" s="16" t="s">
        <v>41</v>
      </c>
      <c r="M4649" s="18" t="n">
        <f aca="false">IF(ISNUMBER(B4649),B4649,IF(MID(B4649,3,1)="-",DATE(VALUE(RIGHT(B4649,4)),VALUE(MID(B4649,4,2)),VALUE(LEFT(B4649,2))),DATE(VALUE(LEFT(B4649,4)),VALUE(MID(B4649,6,2)),VALUE(RIGHT(B4649,2)))))</f>
        <v>46001</v>
      </c>
      <c r="N4649" s="16" t="n">
        <f aca="false">MONTH(M4649)</f>
        <v>12</v>
      </c>
      <c r="O4649" s="16" t="str">
        <f aca="false">PROPER(TRIM(H4649))</f>
        <v>Delhi</v>
      </c>
      <c r="P4649" s="16" t="str">
        <f aca="false">IFERROR(VLOOKUP(O4649,city_map!$A$2:$B$6,2,FALSE()),O4649)</f>
        <v>Delhi</v>
      </c>
      <c r="Q4649" s="16" t="n">
        <f aca="false">IF(ISNUMBER(F4649),F4649,VALUE(SUBSTITUTE(SUBSTITUTE(F4649,"₹",""),",","")))</f>
        <v>1339</v>
      </c>
      <c r="R4649" s="16" t="n">
        <f aca="false">IF(E4649=99,1,E4649)</f>
        <v>3</v>
      </c>
      <c r="S4649" s="16" t="n">
        <f aca="false">IF(G4649="",0,G4649)</f>
        <v>0.15</v>
      </c>
      <c r="T4649" s="16" t="str">
        <f aca="false">IF(I4649="","Unknown",IF(I4649="upi","UPI",I4649))</f>
        <v>UPI</v>
      </c>
      <c r="U4649" s="16" t="str">
        <f aca="false">IF(L4649="Yes","Y",IF(L4649="No","N",L4649))</f>
        <v>N</v>
      </c>
      <c r="V4649" s="19" t="n">
        <f aca="false">ROUND(R4649*Q4649*(1-S4649),2)</f>
        <v>3414.45</v>
      </c>
      <c r="W4649" s="16" t="str">
        <f aca="false">_xlfn.XLOOKUP(D4649,products!$A$2:$A$61,products!$C$2:$C$61,"Not found")</f>
        <v>Beauty</v>
      </c>
    </row>
    <row r="4650" customFormat="false" ht="15" hidden="false" customHeight="false" outlineLevel="0" collapsed="false">
      <c r="A4650" s="16" t="s">
        <v>6081</v>
      </c>
      <c r="B4650" s="16" t="s">
        <v>6070</v>
      </c>
      <c r="C4650" s="16" t="s">
        <v>1726</v>
      </c>
      <c r="D4650" s="16" t="s">
        <v>412</v>
      </c>
      <c r="E4650" s="16" t="n">
        <v>2</v>
      </c>
      <c r="F4650" s="16" t="n">
        <v>975</v>
      </c>
      <c r="G4650" s="16" t="n">
        <v>0.1</v>
      </c>
      <c r="H4650" s="16" t="s">
        <v>56</v>
      </c>
      <c r="I4650" s="16" t="s">
        <v>40</v>
      </c>
      <c r="J4650" s="16" t="n">
        <v>6</v>
      </c>
      <c r="K4650" s="16" t="n">
        <v>4</v>
      </c>
      <c r="L4650" s="16" t="s">
        <v>41</v>
      </c>
      <c r="M4650" s="18" t="n">
        <f aca="false">IF(ISNUMBER(B4650),B4650,IF(MID(B4650,3,1)="-",DATE(VALUE(RIGHT(B4650,4)),VALUE(MID(B4650,4,2)),VALUE(LEFT(B4650,2))),DATE(VALUE(LEFT(B4650,4)),VALUE(MID(B4650,6,2)),VALUE(RIGHT(B4650,2)))))</f>
        <v>46001</v>
      </c>
      <c r="N4650" s="16" t="n">
        <f aca="false">MONTH(M4650)</f>
        <v>12</v>
      </c>
      <c r="O4650" s="16" t="str">
        <f aca="false">PROPER(TRIM(H4650))</f>
        <v>Lucknow</v>
      </c>
      <c r="P4650" s="16" t="str">
        <f aca="false">IFERROR(VLOOKUP(O4650,city_map!$A$2:$B$6,2,FALSE()),O4650)</f>
        <v>Lucknow</v>
      </c>
      <c r="Q4650" s="16" t="n">
        <f aca="false">IF(ISNUMBER(F4650),F4650,VALUE(SUBSTITUTE(SUBSTITUTE(F4650,"₹",""),",","")))</f>
        <v>975</v>
      </c>
      <c r="R4650" s="16" t="n">
        <f aca="false">IF(E4650=99,1,E4650)</f>
        <v>2</v>
      </c>
      <c r="S4650" s="16" t="n">
        <f aca="false">IF(G4650="",0,G4650)</f>
        <v>0.1</v>
      </c>
      <c r="T4650" s="16" t="str">
        <f aca="false">IF(I4650="","Unknown",IF(I4650="upi","UPI",I4650))</f>
        <v>COD</v>
      </c>
      <c r="U4650" s="16" t="str">
        <f aca="false">IF(L4650="Yes","Y",IF(L4650="No","N",L4650))</f>
        <v>N</v>
      </c>
      <c r="V4650" s="19" t="n">
        <f aca="false">ROUND(R4650*Q4650*(1-S4650),2)</f>
        <v>1755</v>
      </c>
      <c r="W4650" s="16" t="str">
        <f aca="false">_xlfn.XLOOKUP(D4650,products!$A$2:$A$61,products!$C$2:$C$61,"Not found")</f>
        <v>Home</v>
      </c>
    </row>
    <row r="4651" customFormat="false" ht="15" hidden="false" customHeight="false" outlineLevel="0" collapsed="false">
      <c r="A4651" s="16" t="s">
        <v>6082</v>
      </c>
      <c r="B4651" s="16" t="s">
        <v>6070</v>
      </c>
      <c r="C4651" s="16" t="s">
        <v>790</v>
      </c>
      <c r="D4651" s="16" t="s">
        <v>92</v>
      </c>
      <c r="E4651" s="16" t="n">
        <v>3</v>
      </c>
      <c r="F4651" s="16" t="n">
        <v>4012</v>
      </c>
      <c r="G4651" s="16" t="n">
        <v>0.2</v>
      </c>
      <c r="H4651" s="16" t="s">
        <v>655</v>
      </c>
      <c r="I4651" s="16" t="s">
        <v>47</v>
      </c>
      <c r="J4651" s="16" t="n">
        <v>2</v>
      </c>
      <c r="K4651" s="16" t="n">
        <v>4</v>
      </c>
      <c r="L4651" s="16" t="s">
        <v>41</v>
      </c>
      <c r="M4651" s="18" t="n">
        <f aca="false">IF(ISNUMBER(B4651),B4651,IF(MID(B4651,3,1)="-",DATE(VALUE(RIGHT(B4651,4)),VALUE(MID(B4651,4,2)),VALUE(LEFT(B4651,2))),DATE(VALUE(LEFT(B4651,4)),VALUE(MID(B4651,6,2)),VALUE(RIGHT(B4651,2)))))</f>
        <v>46001</v>
      </c>
      <c r="N4651" s="16" t="n">
        <f aca="false">MONTH(M4651)</f>
        <v>12</v>
      </c>
      <c r="O4651" s="16" t="str">
        <f aca="false">PROPER(TRIM(H4651))</f>
        <v>Mumbai</v>
      </c>
      <c r="P4651" s="16" t="str">
        <f aca="false">IFERROR(VLOOKUP(O4651,city_map!$A$2:$B$6,2,FALSE()),O4651)</f>
        <v>Mumbai</v>
      </c>
      <c r="Q4651" s="16" t="n">
        <f aca="false">IF(ISNUMBER(F4651),F4651,VALUE(SUBSTITUTE(SUBSTITUTE(F4651,"₹",""),",","")))</f>
        <v>4012</v>
      </c>
      <c r="R4651" s="16" t="n">
        <f aca="false">IF(E4651=99,1,E4651)</f>
        <v>3</v>
      </c>
      <c r="S4651" s="16" t="n">
        <f aca="false">IF(G4651="",0,G4651)</f>
        <v>0.2</v>
      </c>
      <c r="T4651" s="16" t="str">
        <f aca="false">IF(I4651="","Unknown",IF(I4651="upi","UPI",I4651))</f>
        <v>Debit Card</v>
      </c>
      <c r="U4651" s="16" t="str">
        <f aca="false">IF(L4651="Yes","Y",IF(L4651="No","N",L4651))</f>
        <v>N</v>
      </c>
      <c r="V4651" s="19" t="n">
        <f aca="false">ROUND(R4651*Q4651*(1-S4651),2)</f>
        <v>9628.8</v>
      </c>
      <c r="W4651" s="16" t="str">
        <f aca="false">_xlfn.XLOOKUP(D4651,products!$A$2:$A$61,products!$C$2:$C$61,"Not found")</f>
        <v>Electronics</v>
      </c>
    </row>
    <row r="4652" customFormat="false" ht="15" hidden="false" customHeight="false" outlineLevel="0" collapsed="false">
      <c r="A4652" s="16" t="s">
        <v>6083</v>
      </c>
      <c r="B4652" s="16" t="s">
        <v>6070</v>
      </c>
      <c r="C4652" s="16" t="s">
        <v>1278</v>
      </c>
      <c r="D4652" s="16" t="s">
        <v>219</v>
      </c>
      <c r="E4652" s="16" t="n">
        <v>1</v>
      </c>
      <c r="F4652" s="16" t="n">
        <v>1287</v>
      </c>
      <c r="G4652" s="16" t="n">
        <v>0.1</v>
      </c>
      <c r="H4652" s="16" t="s">
        <v>70</v>
      </c>
      <c r="I4652" s="16" t="s">
        <v>60</v>
      </c>
      <c r="J4652" s="16" t="n">
        <v>5</v>
      </c>
      <c r="K4652" s="16" t="n">
        <v>4</v>
      </c>
      <c r="L4652" s="16" t="s">
        <v>41</v>
      </c>
      <c r="M4652" s="18" t="n">
        <f aca="false">IF(ISNUMBER(B4652),B4652,IF(MID(B4652,3,1)="-",DATE(VALUE(RIGHT(B4652,4)),VALUE(MID(B4652,4,2)),VALUE(LEFT(B4652,2))),DATE(VALUE(LEFT(B4652,4)),VALUE(MID(B4652,6,2)),VALUE(RIGHT(B4652,2)))))</f>
        <v>46001</v>
      </c>
      <c r="N4652" s="16" t="n">
        <f aca="false">MONTH(M4652)</f>
        <v>12</v>
      </c>
      <c r="O4652" s="16" t="str">
        <f aca="false">PROPER(TRIM(H4652))</f>
        <v>Pune</v>
      </c>
      <c r="P4652" s="16" t="str">
        <f aca="false">IFERROR(VLOOKUP(O4652,city_map!$A$2:$B$6,2,FALSE()),O4652)</f>
        <v>Pune</v>
      </c>
      <c r="Q4652" s="16" t="n">
        <f aca="false">IF(ISNUMBER(F4652),F4652,VALUE(SUBSTITUTE(SUBSTITUTE(F4652,"₹",""),",","")))</f>
        <v>1287</v>
      </c>
      <c r="R4652" s="16" t="n">
        <f aca="false">IF(E4652=99,1,E4652)</f>
        <v>1</v>
      </c>
      <c r="S4652" s="16" t="n">
        <f aca="false">IF(G4652="",0,G4652)</f>
        <v>0.1</v>
      </c>
      <c r="T4652" s="16" t="str">
        <f aca="false">IF(I4652="","Unknown",IF(I4652="upi","UPI",I4652))</f>
        <v>UPI</v>
      </c>
      <c r="U4652" s="16" t="str">
        <f aca="false">IF(L4652="Yes","Y",IF(L4652="No","N",L4652))</f>
        <v>N</v>
      </c>
      <c r="V4652" s="19" t="n">
        <f aca="false">ROUND(R4652*Q4652*(1-S4652),2)</f>
        <v>1158.3</v>
      </c>
      <c r="W4652" s="16" t="str">
        <f aca="false">_xlfn.XLOOKUP(D4652,products!$A$2:$A$61,products!$C$2:$C$61,"Not found")</f>
        <v>Electronics</v>
      </c>
    </row>
    <row r="4653" customFormat="false" ht="15" hidden="false" customHeight="false" outlineLevel="0" collapsed="false">
      <c r="A4653" s="16" t="s">
        <v>6084</v>
      </c>
      <c r="B4653" s="16" t="s">
        <v>6070</v>
      </c>
      <c r="C4653" s="16" t="s">
        <v>2435</v>
      </c>
      <c r="D4653" s="16" t="s">
        <v>99</v>
      </c>
      <c r="E4653" s="16" t="n">
        <v>1</v>
      </c>
      <c r="F4653" s="16" t="n">
        <v>673</v>
      </c>
      <c r="G4653" s="16" t="n">
        <v>0</v>
      </c>
      <c r="H4653" s="16" t="s">
        <v>56</v>
      </c>
      <c r="I4653" s="16" t="s">
        <v>60</v>
      </c>
      <c r="J4653" s="16" t="n">
        <v>5</v>
      </c>
      <c r="K4653" s="16" t="n">
        <v>4</v>
      </c>
      <c r="L4653" s="16" t="s">
        <v>41</v>
      </c>
      <c r="M4653" s="18" t="n">
        <f aca="false">IF(ISNUMBER(B4653),B4653,IF(MID(B4653,3,1)="-",DATE(VALUE(RIGHT(B4653,4)),VALUE(MID(B4653,4,2)),VALUE(LEFT(B4653,2))),DATE(VALUE(LEFT(B4653,4)),VALUE(MID(B4653,6,2)),VALUE(RIGHT(B4653,2)))))</f>
        <v>46001</v>
      </c>
      <c r="N4653" s="16" t="n">
        <f aca="false">MONTH(M4653)</f>
        <v>12</v>
      </c>
      <c r="O4653" s="16" t="str">
        <f aca="false">PROPER(TRIM(H4653))</f>
        <v>Lucknow</v>
      </c>
      <c r="P4653" s="16" t="str">
        <f aca="false">IFERROR(VLOOKUP(O4653,city_map!$A$2:$B$6,2,FALSE()),O4653)</f>
        <v>Lucknow</v>
      </c>
      <c r="Q4653" s="16" t="n">
        <f aca="false">IF(ISNUMBER(F4653),F4653,VALUE(SUBSTITUTE(SUBSTITUTE(F4653,"₹",""),",","")))</f>
        <v>673</v>
      </c>
      <c r="R4653" s="16" t="n">
        <f aca="false">IF(E4653=99,1,E4653)</f>
        <v>1</v>
      </c>
      <c r="S4653" s="16" t="n">
        <f aca="false">IF(G4653="",0,G4653)</f>
        <v>0</v>
      </c>
      <c r="T4653" s="16" t="str">
        <f aca="false">IF(I4653="","Unknown",IF(I4653="upi","UPI",I4653))</f>
        <v>UPI</v>
      </c>
      <c r="U4653" s="16" t="str">
        <f aca="false">IF(L4653="Yes","Y",IF(L4653="No","N",L4653))</f>
        <v>N</v>
      </c>
      <c r="V4653" s="19" t="n">
        <f aca="false">ROUND(R4653*Q4653*(1-S4653),2)</f>
        <v>673</v>
      </c>
      <c r="W4653" s="16" t="str">
        <f aca="false">_xlfn.XLOOKUP(D4653,products!$A$2:$A$61,products!$C$2:$C$61,"Not found")</f>
        <v>Fashion</v>
      </c>
    </row>
    <row r="4654" customFormat="false" ht="15" hidden="false" customHeight="false" outlineLevel="0" collapsed="false">
      <c r="A4654" s="16" t="s">
        <v>6085</v>
      </c>
      <c r="B4654" s="16" t="s">
        <v>6070</v>
      </c>
      <c r="C4654" s="16" t="s">
        <v>4196</v>
      </c>
      <c r="D4654" s="16" t="s">
        <v>203</v>
      </c>
      <c r="E4654" s="16" t="n">
        <v>1</v>
      </c>
      <c r="F4654" s="16" t="n">
        <v>2567</v>
      </c>
      <c r="G4654" s="16" t="n">
        <v>0.05</v>
      </c>
      <c r="H4654" s="16" t="s">
        <v>67</v>
      </c>
      <c r="I4654" s="16" t="s">
        <v>60</v>
      </c>
      <c r="J4654" s="16" t="n">
        <v>4</v>
      </c>
      <c r="K4654" s="16" t="n">
        <v>4</v>
      </c>
      <c r="L4654" s="16" t="s">
        <v>41</v>
      </c>
      <c r="M4654" s="18" t="n">
        <f aca="false">IF(ISNUMBER(B4654),B4654,IF(MID(B4654,3,1)="-",DATE(VALUE(RIGHT(B4654,4)),VALUE(MID(B4654,4,2)),VALUE(LEFT(B4654,2))),DATE(VALUE(LEFT(B4654,4)),VALUE(MID(B4654,6,2)),VALUE(RIGHT(B4654,2)))))</f>
        <v>46001</v>
      </c>
      <c r="N4654" s="16" t="n">
        <f aca="false">MONTH(M4654)</f>
        <v>12</v>
      </c>
      <c r="O4654" s="16" t="str">
        <f aca="false">PROPER(TRIM(H4654))</f>
        <v>Kolkata</v>
      </c>
      <c r="P4654" s="16" t="str">
        <f aca="false">IFERROR(VLOOKUP(O4654,city_map!$A$2:$B$6,2,FALSE()),O4654)</f>
        <v>Kolkata</v>
      </c>
      <c r="Q4654" s="16" t="n">
        <f aca="false">IF(ISNUMBER(F4654),F4654,VALUE(SUBSTITUTE(SUBSTITUTE(F4654,"₹",""),",","")))</f>
        <v>2567</v>
      </c>
      <c r="R4654" s="16" t="n">
        <f aca="false">IF(E4654=99,1,E4654)</f>
        <v>1</v>
      </c>
      <c r="S4654" s="16" t="n">
        <f aca="false">IF(G4654="",0,G4654)</f>
        <v>0.05</v>
      </c>
      <c r="T4654" s="16" t="str">
        <f aca="false">IF(I4654="","Unknown",IF(I4654="upi","UPI",I4654))</f>
        <v>UPI</v>
      </c>
      <c r="U4654" s="16" t="str">
        <f aca="false">IF(L4654="Yes","Y",IF(L4654="No","N",L4654))</f>
        <v>N</v>
      </c>
      <c r="V4654" s="19" t="n">
        <f aca="false">ROUND(R4654*Q4654*(1-S4654),2)</f>
        <v>2438.65</v>
      </c>
      <c r="W4654" s="16" t="str">
        <f aca="false">_xlfn.XLOOKUP(D4654,products!$A$2:$A$61,products!$C$2:$C$61,"Not found")</f>
        <v>Fashion</v>
      </c>
    </row>
    <row r="4655" customFormat="false" ht="15" hidden="false" customHeight="false" outlineLevel="0" collapsed="false">
      <c r="A4655" s="16" t="s">
        <v>6086</v>
      </c>
      <c r="B4655" s="16" t="s">
        <v>6070</v>
      </c>
      <c r="C4655" s="16" t="s">
        <v>1194</v>
      </c>
      <c r="D4655" s="16" t="s">
        <v>149</v>
      </c>
      <c r="E4655" s="16" t="n">
        <v>2</v>
      </c>
      <c r="F4655" s="16" t="s">
        <v>6087</v>
      </c>
      <c r="G4655" s="16"/>
      <c r="H4655" s="16" t="s">
        <v>39</v>
      </c>
      <c r="I4655" s="16" t="s">
        <v>40</v>
      </c>
      <c r="J4655" s="16" t="n">
        <v>2</v>
      </c>
      <c r="K4655" s="16"/>
      <c r="L4655" s="16" t="s">
        <v>41</v>
      </c>
      <c r="M4655" s="18" t="n">
        <f aca="false">IF(ISNUMBER(B4655),B4655,IF(MID(B4655,3,1)="-",DATE(VALUE(RIGHT(B4655,4)),VALUE(MID(B4655,4,2)),VALUE(LEFT(B4655,2))),DATE(VALUE(LEFT(B4655,4)),VALUE(MID(B4655,6,2)),VALUE(RIGHT(B4655,2)))))</f>
        <v>46001</v>
      </c>
      <c r="N4655" s="16" t="n">
        <f aca="false">MONTH(M4655)</f>
        <v>12</v>
      </c>
      <c r="O4655" s="16" t="str">
        <f aca="false">PROPER(TRIM(H4655))</f>
        <v>Delhi</v>
      </c>
      <c r="P4655" s="16" t="str">
        <f aca="false">IFERROR(VLOOKUP(O4655,city_map!$A$2:$B$6,2,FALSE()),O4655)</f>
        <v>Delhi</v>
      </c>
      <c r="Q4655" s="16" t="n">
        <f aca="false">IF(ISNUMBER(F4655),F4655,VALUE(SUBSTITUTE(SUBSTITUTE(F4655,"₹",""),",","")))</f>
        <v>1674</v>
      </c>
      <c r="R4655" s="16" t="n">
        <f aca="false">IF(E4655=99,1,E4655)</f>
        <v>2</v>
      </c>
      <c r="S4655" s="16" t="n">
        <f aca="false">IF(G4655="",0,G4655)</f>
        <v>0</v>
      </c>
      <c r="T4655" s="16" t="str">
        <f aca="false">IF(I4655="","Unknown",IF(I4655="upi","UPI",I4655))</f>
        <v>COD</v>
      </c>
      <c r="U4655" s="16" t="str">
        <f aca="false">IF(L4655="Yes","Y",IF(L4655="No","N",L4655))</f>
        <v>N</v>
      </c>
      <c r="V4655" s="19" t="n">
        <f aca="false">ROUND(R4655*Q4655*(1-S4655),2)</f>
        <v>3348</v>
      </c>
      <c r="W4655" s="16" t="str">
        <f aca="false">_xlfn.XLOOKUP(D4655,products!$A$2:$A$61,products!$C$2:$C$61,"Not found")</f>
        <v>Fashion</v>
      </c>
    </row>
    <row r="4656" customFormat="false" ht="15" hidden="false" customHeight="false" outlineLevel="0" collapsed="false">
      <c r="A4656" s="16" t="s">
        <v>6088</v>
      </c>
      <c r="B4656" s="16" t="s">
        <v>6070</v>
      </c>
      <c r="C4656" s="16" t="s">
        <v>1294</v>
      </c>
      <c r="D4656" s="16" t="s">
        <v>95</v>
      </c>
      <c r="E4656" s="16" t="n">
        <v>2</v>
      </c>
      <c r="F4656" s="16" t="n">
        <v>1491</v>
      </c>
      <c r="G4656" s="16" t="n">
        <v>0.1</v>
      </c>
      <c r="H4656" s="16" t="s">
        <v>67</v>
      </c>
      <c r="I4656" s="16" t="s">
        <v>71</v>
      </c>
      <c r="J4656" s="16" t="n">
        <v>8</v>
      </c>
      <c r="K4656" s="16" t="n">
        <v>3</v>
      </c>
      <c r="L4656" s="16" t="s">
        <v>57</v>
      </c>
      <c r="M4656" s="18" t="n">
        <f aca="false">IF(ISNUMBER(B4656),B4656,IF(MID(B4656,3,1)="-",DATE(VALUE(RIGHT(B4656,4)),VALUE(MID(B4656,4,2)),VALUE(LEFT(B4656,2))),DATE(VALUE(LEFT(B4656,4)),VALUE(MID(B4656,6,2)),VALUE(RIGHT(B4656,2)))))</f>
        <v>46001</v>
      </c>
      <c r="N4656" s="16" t="n">
        <f aca="false">MONTH(M4656)</f>
        <v>12</v>
      </c>
      <c r="O4656" s="16" t="str">
        <f aca="false">PROPER(TRIM(H4656))</f>
        <v>Kolkata</v>
      </c>
      <c r="P4656" s="16" t="str">
        <f aca="false">IFERROR(VLOOKUP(O4656,city_map!$A$2:$B$6,2,FALSE()),O4656)</f>
        <v>Kolkata</v>
      </c>
      <c r="Q4656" s="16" t="n">
        <f aca="false">IF(ISNUMBER(F4656),F4656,VALUE(SUBSTITUTE(SUBSTITUTE(F4656,"₹",""),",","")))</f>
        <v>1491</v>
      </c>
      <c r="R4656" s="16" t="n">
        <f aca="false">IF(E4656=99,1,E4656)</f>
        <v>2</v>
      </c>
      <c r="S4656" s="16" t="n">
        <f aca="false">IF(G4656="",0,G4656)</f>
        <v>0.1</v>
      </c>
      <c r="T4656" s="16" t="str">
        <f aca="false">IF(I4656="","Unknown",IF(I4656="upi","UPI",I4656))</f>
        <v>Credit Card</v>
      </c>
      <c r="U4656" s="16" t="str">
        <f aca="false">IF(L4656="Yes","Y",IF(L4656="No","N",L4656))</f>
        <v>Y</v>
      </c>
      <c r="V4656" s="19" t="n">
        <f aca="false">ROUND(R4656*Q4656*(1-S4656),2)</f>
        <v>2683.8</v>
      </c>
      <c r="W4656" s="16" t="str">
        <f aca="false">_xlfn.XLOOKUP(D4656,products!$A$2:$A$61,products!$C$2:$C$61,"Not found")</f>
        <v>Electronics</v>
      </c>
    </row>
    <row r="4657" customFormat="false" ht="15" hidden="false" customHeight="false" outlineLevel="0" collapsed="false">
      <c r="A4657" s="16" t="s">
        <v>6089</v>
      </c>
      <c r="B4657" s="16" t="s">
        <v>6070</v>
      </c>
      <c r="C4657" s="16" t="s">
        <v>322</v>
      </c>
      <c r="D4657" s="16" t="s">
        <v>165</v>
      </c>
      <c r="E4657" s="16" t="n">
        <v>2</v>
      </c>
      <c r="F4657" s="16" t="n">
        <v>915</v>
      </c>
      <c r="G4657" s="16" t="n">
        <v>0</v>
      </c>
      <c r="H4657" s="16" t="s">
        <v>112</v>
      </c>
      <c r="I4657" s="16" t="s">
        <v>40</v>
      </c>
      <c r="J4657" s="16" t="n">
        <v>6</v>
      </c>
      <c r="K4657" s="16" t="n">
        <v>5</v>
      </c>
      <c r="L4657" s="16" t="s">
        <v>41</v>
      </c>
      <c r="M4657" s="18" t="n">
        <f aca="false">IF(ISNUMBER(B4657),B4657,IF(MID(B4657,3,1)="-",DATE(VALUE(RIGHT(B4657,4)),VALUE(MID(B4657,4,2)),VALUE(LEFT(B4657,2))),DATE(VALUE(LEFT(B4657,4)),VALUE(MID(B4657,6,2)),VALUE(RIGHT(B4657,2)))))</f>
        <v>46001</v>
      </c>
      <c r="N4657" s="16" t="n">
        <f aca="false">MONTH(M4657)</f>
        <v>12</v>
      </c>
      <c r="O4657" s="16" t="str">
        <f aca="false">PROPER(TRIM(H4657))</f>
        <v>Mumbai</v>
      </c>
      <c r="P4657" s="16" t="str">
        <f aca="false">IFERROR(VLOOKUP(O4657,city_map!$A$2:$B$6,2,FALSE()),O4657)</f>
        <v>Mumbai</v>
      </c>
      <c r="Q4657" s="16" t="n">
        <f aca="false">IF(ISNUMBER(F4657),F4657,VALUE(SUBSTITUTE(SUBSTITUTE(F4657,"₹",""),",","")))</f>
        <v>915</v>
      </c>
      <c r="R4657" s="16" t="n">
        <f aca="false">IF(E4657=99,1,E4657)</f>
        <v>2</v>
      </c>
      <c r="S4657" s="16" t="n">
        <f aca="false">IF(G4657="",0,G4657)</f>
        <v>0</v>
      </c>
      <c r="T4657" s="16" t="str">
        <f aca="false">IF(I4657="","Unknown",IF(I4657="upi","UPI",I4657))</f>
        <v>COD</v>
      </c>
      <c r="U4657" s="16" t="str">
        <f aca="false">IF(L4657="Yes","Y",IF(L4657="No","N",L4657))</f>
        <v>N</v>
      </c>
      <c r="V4657" s="19" t="n">
        <f aca="false">ROUND(R4657*Q4657*(1-S4657),2)</f>
        <v>1830</v>
      </c>
      <c r="W4657" s="16" t="str">
        <f aca="false">_xlfn.XLOOKUP(D4657,products!$A$2:$A$61,products!$C$2:$C$61,"Not found")</f>
        <v>Electronics</v>
      </c>
    </row>
    <row r="4658" customFormat="false" ht="15" hidden="false" customHeight="false" outlineLevel="0" collapsed="false">
      <c r="A4658" s="16" t="s">
        <v>6090</v>
      </c>
      <c r="B4658" s="16" t="s">
        <v>6091</v>
      </c>
      <c r="C4658" s="16" t="s">
        <v>1634</v>
      </c>
      <c r="D4658" s="16" t="s">
        <v>203</v>
      </c>
      <c r="E4658" s="16" t="n">
        <v>2</v>
      </c>
      <c r="F4658" s="16" t="n">
        <v>2586</v>
      </c>
      <c r="G4658" s="16" t="n">
        <v>0.1</v>
      </c>
      <c r="H4658" s="16" t="s">
        <v>130</v>
      </c>
      <c r="I4658" s="16" t="s">
        <v>60</v>
      </c>
      <c r="J4658" s="16" t="n">
        <v>3</v>
      </c>
      <c r="K4658" s="16" t="n">
        <v>4</v>
      </c>
      <c r="L4658" s="16" t="s">
        <v>41</v>
      </c>
      <c r="M4658" s="18" t="n">
        <f aca="false">IF(ISNUMBER(B4658),B4658,IF(MID(B4658,3,1)="-",DATE(VALUE(RIGHT(B4658,4)),VALUE(MID(B4658,4,2)),VALUE(LEFT(B4658,2))),DATE(VALUE(LEFT(B4658,4)),VALUE(MID(B4658,6,2)),VALUE(RIGHT(B4658,2)))))</f>
        <v>46002</v>
      </c>
      <c r="N4658" s="16" t="n">
        <f aca="false">MONTH(M4658)</f>
        <v>12</v>
      </c>
      <c r="O4658" s="16" t="str">
        <f aca="false">PROPER(TRIM(H4658))</f>
        <v>Bengaluru</v>
      </c>
      <c r="P4658" s="16" t="str">
        <f aca="false">IFERROR(VLOOKUP(O4658,city_map!$A$2:$B$6,2,FALSE()),O4658)</f>
        <v>Bengaluru</v>
      </c>
      <c r="Q4658" s="16" t="n">
        <f aca="false">IF(ISNUMBER(F4658),F4658,VALUE(SUBSTITUTE(SUBSTITUTE(F4658,"₹",""),",","")))</f>
        <v>2586</v>
      </c>
      <c r="R4658" s="16" t="n">
        <f aca="false">IF(E4658=99,1,E4658)</f>
        <v>2</v>
      </c>
      <c r="S4658" s="16" t="n">
        <f aca="false">IF(G4658="",0,G4658)</f>
        <v>0.1</v>
      </c>
      <c r="T4658" s="16" t="str">
        <f aca="false">IF(I4658="","Unknown",IF(I4658="upi","UPI",I4658))</f>
        <v>UPI</v>
      </c>
      <c r="U4658" s="16" t="str">
        <f aca="false">IF(L4658="Yes","Y",IF(L4658="No","N",L4658))</f>
        <v>N</v>
      </c>
      <c r="V4658" s="19" t="n">
        <f aca="false">ROUND(R4658*Q4658*(1-S4658),2)</f>
        <v>4654.8</v>
      </c>
      <c r="W4658" s="16" t="str">
        <f aca="false">_xlfn.XLOOKUP(D4658,products!$A$2:$A$61,products!$C$2:$C$61,"Not found")</f>
        <v>Fashion</v>
      </c>
    </row>
    <row r="4659" customFormat="false" ht="15" hidden="false" customHeight="false" outlineLevel="0" collapsed="false">
      <c r="A4659" s="16" t="s">
        <v>6092</v>
      </c>
      <c r="B4659" s="16" t="s">
        <v>6091</v>
      </c>
      <c r="C4659" s="16" t="s">
        <v>1519</v>
      </c>
      <c r="D4659" s="16" t="s">
        <v>99</v>
      </c>
      <c r="E4659" s="16" t="n">
        <v>1</v>
      </c>
      <c r="F4659" s="16" t="n">
        <v>693</v>
      </c>
      <c r="G4659" s="16" t="n">
        <v>0</v>
      </c>
      <c r="H4659" s="16" t="s">
        <v>70</v>
      </c>
      <c r="I4659" s="16" t="s">
        <v>60</v>
      </c>
      <c r="J4659" s="16" t="n">
        <v>7</v>
      </c>
      <c r="K4659" s="16" t="n">
        <v>3</v>
      </c>
      <c r="L4659" s="16" t="s">
        <v>57</v>
      </c>
      <c r="M4659" s="18" t="n">
        <f aca="false">IF(ISNUMBER(B4659),B4659,IF(MID(B4659,3,1)="-",DATE(VALUE(RIGHT(B4659,4)),VALUE(MID(B4659,4,2)),VALUE(LEFT(B4659,2))),DATE(VALUE(LEFT(B4659,4)),VALUE(MID(B4659,6,2)),VALUE(RIGHT(B4659,2)))))</f>
        <v>46002</v>
      </c>
      <c r="N4659" s="16" t="n">
        <f aca="false">MONTH(M4659)</f>
        <v>12</v>
      </c>
      <c r="O4659" s="16" t="str">
        <f aca="false">PROPER(TRIM(H4659))</f>
        <v>Pune</v>
      </c>
      <c r="P4659" s="16" t="str">
        <f aca="false">IFERROR(VLOOKUP(O4659,city_map!$A$2:$B$6,2,FALSE()),O4659)</f>
        <v>Pune</v>
      </c>
      <c r="Q4659" s="16" t="n">
        <f aca="false">IF(ISNUMBER(F4659),F4659,VALUE(SUBSTITUTE(SUBSTITUTE(F4659,"₹",""),",","")))</f>
        <v>693</v>
      </c>
      <c r="R4659" s="16" t="n">
        <f aca="false">IF(E4659=99,1,E4659)</f>
        <v>1</v>
      </c>
      <c r="S4659" s="16" t="n">
        <f aca="false">IF(G4659="",0,G4659)</f>
        <v>0</v>
      </c>
      <c r="T4659" s="16" t="str">
        <f aca="false">IF(I4659="","Unknown",IF(I4659="upi","UPI",I4659))</f>
        <v>UPI</v>
      </c>
      <c r="U4659" s="16" t="str">
        <f aca="false">IF(L4659="Yes","Y",IF(L4659="No","N",L4659))</f>
        <v>Y</v>
      </c>
      <c r="V4659" s="19" t="n">
        <f aca="false">ROUND(R4659*Q4659*(1-S4659),2)</f>
        <v>693</v>
      </c>
      <c r="W4659" s="16" t="str">
        <f aca="false">_xlfn.XLOOKUP(D4659,products!$A$2:$A$61,products!$C$2:$C$61,"Not found")</f>
        <v>Fashion</v>
      </c>
    </row>
    <row r="4660" customFormat="false" ht="15" hidden="false" customHeight="false" outlineLevel="0" collapsed="false">
      <c r="A4660" s="16" t="s">
        <v>6093</v>
      </c>
      <c r="B4660" s="16" t="s">
        <v>6091</v>
      </c>
      <c r="C4660" s="16" t="s">
        <v>1153</v>
      </c>
      <c r="D4660" s="16" t="s">
        <v>262</v>
      </c>
      <c r="E4660" s="16" t="n">
        <v>2</v>
      </c>
      <c r="F4660" s="16" t="n">
        <v>809</v>
      </c>
      <c r="G4660" s="16" t="n">
        <v>0.1</v>
      </c>
      <c r="H4660" s="16" t="s">
        <v>56</v>
      </c>
      <c r="I4660" s="16" t="s">
        <v>47</v>
      </c>
      <c r="J4660" s="16" t="n">
        <v>7</v>
      </c>
      <c r="K4660" s="16"/>
      <c r="L4660" s="16" t="s">
        <v>41</v>
      </c>
      <c r="M4660" s="18" t="n">
        <f aca="false">IF(ISNUMBER(B4660),B4660,IF(MID(B4660,3,1)="-",DATE(VALUE(RIGHT(B4660,4)),VALUE(MID(B4660,4,2)),VALUE(LEFT(B4660,2))),DATE(VALUE(LEFT(B4660,4)),VALUE(MID(B4660,6,2)),VALUE(RIGHT(B4660,2)))))</f>
        <v>46002</v>
      </c>
      <c r="N4660" s="16" t="n">
        <f aca="false">MONTH(M4660)</f>
        <v>12</v>
      </c>
      <c r="O4660" s="16" t="str">
        <f aca="false">PROPER(TRIM(H4660))</f>
        <v>Lucknow</v>
      </c>
      <c r="P4660" s="16" t="str">
        <f aca="false">IFERROR(VLOOKUP(O4660,city_map!$A$2:$B$6,2,FALSE()),O4660)</f>
        <v>Lucknow</v>
      </c>
      <c r="Q4660" s="16" t="n">
        <f aca="false">IF(ISNUMBER(F4660),F4660,VALUE(SUBSTITUTE(SUBSTITUTE(F4660,"₹",""),",","")))</f>
        <v>809</v>
      </c>
      <c r="R4660" s="16" t="n">
        <f aca="false">IF(E4660=99,1,E4660)</f>
        <v>2</v>
      </c>
      <c r="S4660" s="16" t="n">
        <f aca="false">IF(G4660="",0,G4660)</f>
        <v>0.1</v>
      </c>
      <c r="T4660" s="16" t="str">
        <f aca="false">IF(I4660="","Unknown",IF(I4660="upi","UPI",I4660))</f>
        <v>Debit Card</v>
      </c>
      <c r="U4660" s="16" t="str">
        <f aca="false">IF(L4660="Yes","Y",IF(L4660="No","N",L4660))</f>
        <v>N</v>
      </c>
      <c r="V4660" s="19" t="n">
        <f aca="false">ROUND(R4660*Q4660*(1-S4660),2)</f>
        <v>1456.2</v>
      </c>
      <c r="W4660" s="16" t="str">
        <f aca="false">_xlfn.XLOOKUP(D4660,products!$A$2:$A$61,products!$C$2:$C$61,"Not found")</f>
        <v>Home</v>
      </c>
    </row>
    <row r="4661" customFormat="false" ht="15" hidden="false" customHeight="false" outlineLevel="0" collapsed="false">
      <c r="A4661" s="16" t="s">
        <v>6094</v>
      </c>
      <c r="B4661" s="16" t="s">
        <v>6091</v>
      </c>
      <c r="C4661" s="16" t="s">
        <v>1157</v>
      </c>
      <c r="D4661" s="16" t="s">
        <v>38</v>
      </c>
      <c r="E4661" s="16" t="n">
        <v>2</v>
      </c>
      <c r="F4661" s="16" t="n">
        <v>353</v>
      </c>
      <c r="G4661" s="16" t="n">
        <v>0.3</v>
      </c>
      <c r="H4661" s="16" t="s">
        <v>527</v>
      </c>
      <c r="I4661" s="16" t="s">
        <v>60</v>
      </c>
      <c r="J4661" s="16" t="n">
        <v>3</v>
      </c>
      <c r="K4661" s="16" t="n">
        <v>5</v>
      </c>
      <c r="L4661" s="16" t="s">
        <v>41</v>
      </c>
      <c r="M4661" s="18" t="n">
        <f aca="false">IF(ISNUMBER(B4661),B4661,IF(MID(B4661,3,1)="-",DATE(VALUE(RIGHT(B4661,4)),VALUE(MID(B4661,4,2)),VALUE(LEFT(B4661,2))),DATE(VALUE(LEFT(B4661,4)),VALUE(MID(B4661,6,2)),VALUE(RIGHT(B4661,2)))))</f>
        <v>46002</v>
      </c>
      <c r="N4661" s="16" t="n">
        <f aca="false">MONTH(M4661)</f>
        <v>12</v>
      </c>
      <c r="O4661" s="16" t="str">
        <f aca="false">PROPER(TRIM(H4661))</f>
        <v>Bangalore</v>
      </c>
      <c r="P4661" s="16" t="str">
        <f aca="false">IFERROR(VLOOKUP(O4661,city_map!$A$2:$B$6,2,FALSE()),O4661)</f>
        <v>Bengaluru</v>
      </c>
      <c r="Q4661" s="16" t="n">
        <f aca="false">IF(ISNUMBER(F4661),F4661,VALUE(SUBSTITUTE(SUBSTITUTE(F4661,"₹",""),",","")))</f>
        <v>353</v>
      </c>
      <c r="R4661" s="16" t="n">
        <f aca="false">IF(E4661=99,1,E4661)</f>
        <v>2</v>
      </c>
      <c r="S4661" s="16" t="n">
        <f aca="false">IF(G4661="",0,G4661)</f>
        <v>0.3</v>
      </c>
      <c r="T4661" s="16" t="str">
        <f aca="false">IF(I4661="","Unknown",IF(I4661="upi","UPI",I4661))</f>
        <v>UPI</v>
      </c>
      <c r="U4661" s="16" t="str">
        <f aca="false">IF(L4661="Yes","Y",IF(L4661="No","N",L4661))</f>
        <v>N</v>
      </c>
      <c r="V4661" s="19" t="n">
        <f aca="false">ROUND(R4661*Q4661*(1-S4661),2)</f>
        <v>494.2</v>
      </c>
      <c r="W4661" s="16" t="str">
        <f aca="false">_xlfn.XLOOKUP(D4661,products!$A$2:$A$61,products!$C$2:$C$61,"Not found")</f>
        <v>Books</v>
      </c>
    </row>
    <row r="4662" customFormat="false" ht="15" hidden="false" customHeight="false" outlineLevel="0" collapsed="false">
      <c r="A4662" s="16" t="s">
        <v>6095</v>
      </c>
      <c r="B4662" s="16" t="s">
        <v>6091</v>
      </c>
      <c r="C4662" s="16" t="s">
        <v>1276</v>
      </c>
      <c r="D4662" s="16" t="s">
        <v>219</v>
      </c>
      <c r="E4662" s="16" t="n">
        <v>2</v>
      </c>
      <c r="F4662" s="16" t="n">
        <v>1315</v>
      </c>
      <c r="G4662" s="16" t="n">
        <v>0.05</v>
      </c>
      <c r="H4662" s="16" t="s">
        <v>46</v>
      </c>
      <c r="I4662" s="16" t="s">
        <v>71</v>
      </c>
      <c r="J4662" s="16" t="n">
        <v>2</v>
      </c>
      <c r="K4662" s="16" t="n">
        <v>4</v>
      </c>
      <c r="L4662" s="16" t="s">
        <v>41</v>
      </c>
      <c r="M4662" s="18" t="n">
        <f aca="false">IF(ISNUMBER(B4662),B4662,IF(MID(B4662,3,1)="-",DATE(VALUE(RIGHT(B4662,4)),VALUE(MID(B4662,4,2)),VALUE(LEFT(B4662,2))),DATE(VALUE(LEFT(B4662,4)),VALUE(MID(B4662,6,2)),VALUE(RIGHT(B4662,2)))))</f>
        <v>46002</v>
      </c>
      <c r="N4662" s="16" t="n">
        <f aca="false">MONTH(M4662)</f>
        <v>12</v>
      </c>
      <c r="O4662" s="16" t="str">
        <f aca="false">PROPER(TRIM(H4662))</f>
        <v>Chennai</v>
      </c>
      <c r="P4662" s="16" t="str">
        <f aca="false">IFERROR(VLOOKUP(O4662,city_map!$A$2:$B$6,2,FALSE()),O4662)</f>
        <v>Chennai</v>
      </c>
      <c r="Q4662" s="16" t="n">
        <f aca="false">IF(ISNUMBER(F4662),F4662,VALUE(SUBSTITUTE(SUBSTITUTE(F4662,"₹",""),",","")))</f>
        <v>1315</v>
      </c>
      <c r="R4662" s="16" t="n">
        <f aca="false">IF(E4662=99,1,E4662)</f>
        <v>2</v>
      </c>
      <c r="S4662" s="16" t="n">
        <f aca="false">IF(G4662="",0,G4662)</f>
        <v>0.05</v>
      </c>
      <c r="T4662" s="16" t="str">
        <f aca="false">IF(I4662="","Unknown",IF(I4662="upi","UPI",I4662))</f>
        <v>Credit Card</v>
      </c>
      <c r="U4662" s="16" t="str">
        <f aca="false">IF(L4662="Yes","Y",IF(L4662="No","N",L4662))</f>
        <v>N</v>
      </c>
      <c r="V4662" s="19" t="n">
        <f aca="false">ROUND(R4662*Q4662*(1-S4662),2)</f>
        <v>2498.5</v>
      </c>
      <c r="W4662" s="16" t="str">
        <f aca="false">_xlfn.XLOOKUP(D4662,products!$A$2:$A$61,products!$C$2:$C$61,"Not found")</f>
        <v>Electronics</v>
      </c>
    </row>
    <row r="4663" customFormat="false" ht="15" hidden="false" customHeight="false" outlineLevel="0" collapsed="false">
      <c r="A4663" s="16" t="s">
        <v>6096</v>
      </c>
      <c r="B4663" s="16" t="s">
        <v>6091</v>
      </c>
      <c r="C4663" s="16" t="s">
        <v>470</v>
      </c>
      <c r="D4663" s="16" t="s">
        <v>341</v>
      </c>
      <c r="E4663" s="16" t="n">
        <v>2</v>
      </c>
      <c r="F4663" s="16" t="n">
        <v>1085</v>
      </c>
      <c r="G4663" s="16" t="n">
        <v>0.1</v>
      </c>
      <c r="H4663" s="16" t="s">
        <v>112</v>
      </c>
      <c r="I4663" s="16" t="s">
        <v>47</v>
      </c>
      <c r="J4663" s="16" t="n">
        <v>4</v>
      </c>
      <c r="K4663" s="16" t="n">
        <v>4</v>
      </c>
      <c r="L4663" s="16" t="s">
        <v>41</v>
      </c>
      <c r="M4663" s="18" t="n">
        <f aca="false">IF(ISNUMBER(B4663),B4663,IF(MID(B4663,3,1)="-",DATE(VALUE(RIGHT(B4663,4)),VALUE(MID(B4663,4,2)),VALUE(LEFT(B4663,2))),DATE(VALUE(LEFT(B4663,4)),VALUE(MID(B4663,6,2)),VALUE(RIGHT(B4663,2)))))</f>
        <v>46002</v>
      </c>
      <c r="N4663" s="16" t="n">
        <f aca="false">MONTH(M4663)</f>
        <v>12</v>
      </c>
      <c r="O4663" s="16" t="str">
        <f aca="false">PROPER(TRIM(H4663))</f>
        <v>Mumbai</v>
      </c>
      <c r="P4663" s="16" t="str">
        <f aca="false">IFERROR(VLOOKUP(O4663,city_map!$A$2:$B$6,2,FALSE()),O4663)</f>
        <v>Mumbai</v>
      </c>
      <c r="Q4663" s="16" t="n">
        <f aca="false">IF(ISNUMBER(F4663),F4663,VALUE(SUBSTITUTE(SUBSTITUTE(F4663,"₹",""),",","")))</f>
        <v>1085</v>
      </c>
      <c r="R4663" s="16" t="n">
        <f aca="false">IF(E4663=99,1,E4663)</f>
        <v>2</v>
      </c>
      <c r="S4663" s="16" t="n">
        <f aca="false">IF(G4663="",0,G4663)</f>
        <v>0.1</v>
      </c>
      <c r="T4663" s="16" t="str">
        <f aca="false">IF(I4663="","Unknown",IF(I4663="upi","UPI",I4663))</f>
        <v>Debit Card</v>
      </c>
      <c r="U4663" s="16" t="str">
        <f aca="false">IF(L4663="Yes","Y",IF(L4663="No","N",L4663))</f>
        <v>N</v>
      </c>
      <c r="V4663" s="19" t="n">
        <f aca="false">ROUND(R4663*Q4663*(1-S4663),2)</f>
        <v>1953</v>
      </c>
      <c r="W4663" s="16" t="str">
        <f aca="false">_xlfn.XLOOKUP(D4663,products!$A$2:$A$61,products!$C$2:$C$61,"Not found")</f>
        <v>Home</v>
      </c>
    </row>
    <row r="4664" customFormat="false" ht="15" hidden="false" customHeight="false" outlineLevel="0" collapsed="false">
      <c r="A4664" s="16" t="s">
        <v>6097</v>
      </c>
      <c r="B4664" s="16" t="s">
        <v>6091</v>
      </c>
      <c r="C4664" s="16" t="s">
        <v>515</v>
      </c>
      <c r="D4664" s="16" t="s">
        <v>232</v>
      </c>
      <c r="E4664" s="16" t="n">
        <v>1</v>
      </c>
      <c r="F4664" s="16" t="n">
        <v>2016</v>
      </c>
      <c r="G4664" s="16" t="n">
        <v>0.05</v>
      </c>
      <c r="H4664" s="16" t="s">
        <v>39</v>
      </c>
      <c r="I4664" s="16" t="s">
        <v>40</v>
      </c>
      <c r="J4664" s="16" t="n">
        <v>2</v>
      </c>
      <c r="K4664" s="16" t="n">
        <v>5</v>
      </c>
      <c r="L4664" s="16" t="s">
        <v>41</v>
      </c>
      <c r="M4664" s="18" t="n">
        <f aca="false">IF(ISNUMBER(B4664),B4664,IF(MID(B4664,3,1)="-",DATE(VALUE(RIGHT(B4664,4)),VALUE(MID(B4664,4,2)),VALUE(LEFT(B4664,2))),DATE(VALUE(LEFT(B4664,4)),VALUE(MID(B4664,6,2)),VALUE(RIGHT(B4664,2)))))</f>
        <v>46002</v>
      </c>
      <c r="N4664" s="16" t="n">
        <f aca="false">MONTH(M4664)</f>
        <v>12</v>
      </c>
      <c r="O4664" s="16" t="str">
        <f aca="false">PROPER(TRIM(H4664))</f>
        <v>Delhi</v>
      </c>
      <c r="P4664" s="16" t="str">
        <f aca="false">IFERROR(VLOOKUP(O4664,city_map!$A$2:$B$6,2,FALSE()),O4664)</f>
        <v>Delhi</v>
      </c>
      <c r="Q4664" s="16" t="n">
        <f aca="false">IF(ISNUMBER(F4664),F4664,VALUE(SUBSTITUTE(SUBSTITUTE(F4664,"₹",""),",","")))</f>
        <v>2016</v>
      </c>
      <c r="R4664" s="16" t="n">
        <f aca="false">IF(E4664=99,1,E4664)</f>
        <v>1</v>
      </c>
      <c r="S4664" s="16" t="n">
        <f aca="false">IF(G4664="",0,G4664)</f>
        <v>0.05</v>
      </c>
      <c r="T4664" s="16" t="str">
        <f aca="false">IF(I4664="","Unknown",IF(I4664="upi","UPI",I4664))</f>
        <v>COD</v>
      </c>
      <c r="U4664" s="16" t="str">
        <f aca="false">IF(L4664="Yes","Y",IF(L4664="No","N",L4664))</f>
        <v>N</v>
      </c>
      <c r="V4664" s="19" t="n">
        <f aca="false">ROUND(R4664*Q4664*(1-S4664),2)</f>
        <v>1915.2</v>
      </c>
      <c r="W4664" s="16" t="str">
        <f aca="false">_xlfn.XLOOKUP(D4664,products!$A$2:$A$61,products!$C$2:$C$61,"Not found")</f>
        <v>Electronics</v>
      </c>
    </row>
    <row r="4665" customFormat="false" ht="15" hidden="false" customHeight="false" outlineLevel="0" collapsed="false">
      <c r="A4665" s="16" t="s">
        <v>6098</v>
      </c>
      <c r="B4665" s="16" t="s">
        <v>6091</v>
      </c>
      <c r="C4665" s="16" t="s">
        <v>936</v>
      </c>
      <c r="D4665" s="16" t="s">
        <v>108</v>
      </c>
      <c r="E4665" s="16" t="n">
        <v>1</v>
      </c>
      <c r="F4665" s="16" t="n">
        <v>3507</v>
      </c>
      <c r="G4665" s="16" t="n">
        <v>0.1</v>
      </c>
      <c r="H4665" s="16" t="s">
        <v>130</v>
      </c>
      <c r="I4665" s="16" t="s">
        <v>60</v>
      </c>
      <c r="J4665" s="16" t="n">
        <v>2</v>
      </c>
      <c r="K4665" s="16"/>
      <c r="L4665" s="16" t="s">
        <v>41</v>
      </c>
      <c r="M4665" s="18" t="n">
        <f aca="false">IF(ISNUMBER(B4665),B4665,IF(MID(B4665,3,1)="-",DATE(VALUE(RIGHT(B4665,4)),VALUE(MID(B4665,4,2)),VALUE(LEFT(B4665,2))),DATE(VALUE(LEFT(B4665,4)),VALUE(MID(B4665,6,2)),VALUE(RIGHT(B4665,2)))))</f>
        <v>46002</v>
      </c>
      <c r="N4665" s="16" t="n">
        <f aca="false">MONTH(M4665)</f>
        <v>12</v>
      </c>
      <c r="O4665" s="16" t="str">
        <f aca="false">PROPER(TRIM(H4665))</f>
        <v>Bengaluru</v>
      </c>
      <c r="P4665" s="16" t="str">
        <f aca="false">IFERROR(VLOOKUP(O4665,city_map!$A$2:$B$6,2,FALSE()),O4665)</f>
        <v>Bengaluru</v>
      </c>
      <c r="Q4665" s="16" t="n">
        <f aca="false">IF(ISNUMBER(F4665),F4665,VALUE(SUBSTITUTE(SUBSTITUTE(F4665,"₹",""),",","")))</f>
        <v>3507</v>
      </c>
      <c r="R4665" s="16" t="n">
        <f aca="false">IF(E4665=99,1,E4665)</f>
        <v>1</v>
      </c>
      <c r="S4665" s="16" t="n">
        <f aca="false">IF(G4665="",0,G4665)</f>
        <v>0.1</v>
      </c>
      <c r="T4665" s="16" t="str">
        <f aca="false">IF(I4665="","Unknown",IF(I4665="upi","UPI",I4665))</f>
        <v>UPI</v>
      </c>
      <c r="U4665" s="16" t="str">
        <f aca="false">IF(L4665="Yes","Y",IF(L4665="No","N",L4665))</f>
        <v>N</v>
      </c>
      <c r="V4665" s="19" t="n">
        <f aca="false">ROUND(R4665*Q4665*(1-S4665),2)</f>
        <v>3156.3</v>
      </c>
      <c r="W4665" s="16" t="str">
        <f aca="false">_xlfn.XLOOKUP(D4665,products!$A$2:$A$61,products!$C$2:$C$61,"Not found")</f>
        <v>Electronics</v>
      </c>
    </row>
    <row r="4666" customFormat="false" ht="15" hidden="false" customHeight="false" outlineLevel="0" collapsed="false">
      <c r="A4666" s="16" t="s">
        <v>6099</v>
      </c>
      <c r="B4666" s="16" t="s">
        <v>6091</v>
      </c>
      <c r="C4666" s="16" t="s">
        <v>1690</v>
      </c>
      <c r="D4666" s="16" t="s">
        <v>133</v>
      </c>
      <c r="E4666" s="16" t="n">
        <v>1</v>
      </c>
      <c r="F4666" s="16" t="n">
        <v>627</v>
      </c>
      <c r="G4666" s="16" t="n">
        <v>0.05</v>
      </c>
      <c r="H4666" s="16" t="s">
        <v>56</v>
      </c>
      <c r="I4666" s="16" t="s">
        <v>71</v>
      </c>
      <c r="J4666" s="16" t="n">
        <v>5</v>
      </c>
      <c r="K4666" s="16" t="n">
        <v>4</v>
      </c>
      <c r="L4666" s="16" t="s">
        <v>41</v>
      </c>
      <c r="M4666" s="18" t="n">
        <f aca="false">IF(ISNUMBER(B4666),B4666,IF(MID(B4666,3,1)="-",DATE(VALUE(RIGHT(B4666,4)),VALUE(MID(B4666,4,2)),VALUE(LEFT(B4666,2))),DATE(VALUE(LEFT(B4666,4)),VALUE(MID(B4666,6,2)),VALUE(RIGHT(B4666,2)))))</f>
        <v>46002</v>
      </c>
      <c r="N4666" s="16" t="n">
        <f aca="false">MONTH(M4666)</f>
        <v>12</v>
      </c>
      <c r="O4666" s="16" t="str">
        <f aca="false">PROPER(TRIM(H4666))</f>
        <v>Lucknow</v>
      </c>
      <c r="P4666" s="16" t="str">
        <f aca="false">IFERROR(VLOOKUP(O4666,city_map!$A$2:$B$6,2,FALSE()),O4666)</f>
        <v>Lucknow</v>
      </c>
      <c r="Q4666" s="16" t="n">
        <f aca="false">IF(ISNUMBER(F4666),F4666,VALUE(SUBSTITUTE(SUBSTITUTE(F4666,"₹",""),",","")))</f>
        <v>627</v>
      </c>
      <c r="R4666" s="16" t="n">
        <f aca="false">IF(E4666=99,1,E4666)</f>
        <v>1</v>
      </c>
      <c r="S4666" s="16" t="n">
        <f aca="false">IF(G4666="",0,G4666)</f>
        <v>0.05</v>
      </c>
      <c r="T4666" s="16" t="str">
        <f aca="false">IF(I4666="","Unknown",IF(I4666="upi","UPI",I4666))</f>
        <v>Credit Card</v>
      </c>
      <c r="U4666" s="16" t="str">
        <f aca="false">IF(L4666="Yes","Y",IF(L4666="No","N",L4666))</f>
        <v>N</v>
      </c>
      <c r="V4666" s="19" t="n">
        <f aca="false">ROUND(R4666*Q4666*(1-S4666),2)</f>
        <v>595.65</v>
      </c>
      <c r="W4666" s="16" t="str">
        <f aca="false">_xlfn.XLOOKUP(D4666,products!$A$2:$A$61,products!$C$2:$C$61,"Not found")</f>
        <v>Books</v>
      </c>
    </row>
    <row r="4667" customFormat="false" ht="15" hidden="false" customHeight="false" outlineLevel="0" collapsed="false">
      <c r="A4667" s="16" t="s">
        <v>6100</v>
      </c>
      <c r="B4667" s="16" t="s">
        <v>6091</v>
      </c>
      <c r="C4667" s="16" t="s">
        <v>2878</v>
      </c>
      <c r="D4667" s="16" t="s">
        <v>105</v>
      </c>
      <c r="E4667" s="16" t="n">
        <v>4</v>
      </c>
      <c r="F4667" s="16" t="n">
        <v>394</v>
      </c>
      <c r="G4667" s="16" t="n">
        <v>0.3</v>
      </c>
      <c r="H4667" s="16" t="s">
        <v>130</v>
      </c>
      <c r="I4667" s="16" t="s">
        <v>60</v>
      </c>
      <c r="J4667" s="16" t="n">
        <v>2</v>
      </c>
      <c r="K4667" s="16" t="n">
        <v>4</v>
      </c>
      <c r="L4667" s="16" t="s">
        <v>41</v>
      </c>
      <c r="M4667" s="18" t="n">
        <f aca="false">IF(ISNUMBER(B4667),B4667,IF(MID(B4667,3,1)="-",DATE(VALUE(RIGHT(B4667,4)),VALUE(MID(B4667,4,2)),VALUE(LEFT(B4667,2))),DATE(VALUE(LEFT(B4667,4)),VALUE(MID(B4667,6,2)),VALUE(RIGHT(B4667,2)))))</f>
        <v>46002</v>
      </c>
      <c r="N4667" s="16" t="n">
        <f aca="false">MONTH(M4667)</f>
        <v>12</v>
      </c>
      <c r="O4667" s="16" t="str">
        <f aca="false">PROPER(TRIM(H4667))</f>
        <v>Bengaluru</v>
      </c>
      <c r="P4667" s="16" t="str">
        <f aca="false">IFERROR(VLOOKUP(O4667,city_map!$A$2:$B$6,2,FALSE()),O4667)</f>
        <v>Bengaluru</v>
      </c>
      <c r="Q4667" s="16" t="n">
        <f aca="false">IF(ISNUMBER(F4667),F4667,VALUE(SUBSTITUTE(SUBSTITUTE(F4667,"₹",""),",","")))</f>
        <v>394</v>
      </c>
      <c r="R4667" s="16" t="n">
        <f aca="false">IF(E4667=99,1,E4667)</f>
        <v>4</v>
      </c>
      <c r="S4667" s="16" t="n">
        <f aca="false">IF(G4667="",0,G4667)</f>
        <v>0.3</v>
      </c>
      <c r="T4667" s="16" t="str">
        <f aca="false">IF(I4667="","Unknown",IF(I4667="upi","UPI",I4667))</f>
        <v>UPI</v>
      </c>
      <c r="U4667" s="16" t="str">
        <f aca="false">IF(L4667="Yes","Y",IF(L4667="No","N",L4667))</f>
        <v>N</v>
      </c>
      <c r="V4667" s="19" t="n">
        <f aca="false">ROUND(R4667*Q4667*(1-S4667),2)</f>
        <v>1103.2</v>
      </c>
      <c r="W4667" s="16" t="str">
        <f aca="false">_xlfn.XLOOKUP(D4667,products!$A$2:$A$61,products!$C$2:$C$61,"Not found")</f>
        <v>Beauty</v>
      </c>
    </row>
    <row r="4668" customFormat="false" ht="15" hidden="false" customHeight="false" outlineLevel="0" collapsed="false">
      <c r="A4668" s="16" t="s">
        <v>6101</v>
      </c>
      <c r="B4668" s="16" t="s">
        <v>6091</v>
      </c>
      <c r="C4668" s="16" t="s">
        <v>971</v>
      </c>
      <c r="D4668" s="16" t="s">
        <v>341</v>
      </c>
      <c r="E4668" s="16" t="n">
        <v>2</v>
      </c>
      <c r="F4668" s="16" t="n">
        <v>1098</v>
      </c>
      <c r="G4668" s="16" t="n">
        <v>0.1</v>
      </c>
      <c r="H4668" s="16" t="s">
        <v>39</v>
      </c>
      <c r="I4668" s="16" t="s">
        <v>60</v>
      </c>
      <c r="J4668" s="16" t="n">
        <v>7</v>
      </c>
      <c r="K4668" s="16" t="n">
        <v>4</v>
      </c>
      <c r="L4668" s="16" t="s">
        <v>41</v>
      </c>
      <c r="M4668" s="18" t="n">
        <f aca="false">IF(ISNUMBER(B4668),B4668,IF(MID(B4668,3,1)="-",DATE(VALUE(RIGHT(B4668,4)),VALUE(MID(B4668,4,2)),VALUE(LEFT(B4668,2))),DATE(VALUE(LEFT(B4668,4)),VALUE(MID(B4668,6,2)),VALUE(RIGHT(B4668,2)))))</f>
        <v>46002</v>
      </c>
      <c r="N4668" s="16" t="n">
        <f aca="false">MONTH(M4668)</f>
        <v>12</v>
      </c>
      <c r="O4668" s="16" t="str">
        <f aca="false">PROPER(TRIM(H4668))</f>
        <v>Delhi</v>
      </c>
      <c r="P4668" s="16" t="str">
        <f aca="false">IFERROR(VLOOKUP(O4668,city_map!$A$2:$B$6,2,FALSE()),O4668)</f>
        <v>Delhi</v>
      </c>
      <c r="Q4668" s="16" t="n">
        <f aca="false">IF(ISNUMBER(F4668),F4668,VALUE(SUBSTITUTE(SUBSTITUTE(F4668,"₹",""),",","")))</f>
        <v>1098</v>
      </c>
      <c r="R4668" s="16" t="n">
        <f aca="false">IF(E4668=99,1,E4668)</f>
        <v>2</v>
      </c>
      <c r="S4668" s="16" t="n">
        <f aca="false">IF(G4668="",0,G4668)</f>
        <v>0.1</v>
      </c>
      <c r="T4668" s="16" t="str">
        <f aca="false">IF(I4668="","Unknown",IF(I4668="upi","UPI",I4668))</f>
        <v>UPI</v>
      </c>
      <c r="U4668" s="16" t="str">
        <f aca="false">IF(L4668="Yes","Y",IF(L4668="No","N",L4668))</f>
        <v>N</v>
      </c>
      <c r="V4668" s="19" t="n">
        <f aca="false">ROUND(R4668*Q4668*(1-S4668),2)</f>
        <v>1976.4</v>
      </c>
      <c r="W4668" s="16" t="str">
        <f aca="false">_xlfn.XLOOKUP(D4668,products!$A$2:$A$61,products!$C$2:$C$61,"Not found")</f>
        <v>Home</v>
      </c>
    </row>
    <row r="4669" customFormat="false" ht="15" hidden="false" customHeight="false" outlineLevel="0" collapsed="false">
      <c r="A4669" s="16" t="s">
        <v>6102</v>
      </c>
      <c r="B4669" s="16" t="s">
        <v>6091</v>
      </c>
      <c r="C4669" s="16" t="s">
        <v>1465</v>
      </c>
      <c r="D4669" s="16" t="s">
        <v>396</v>
      </c>
      <c r="E4669" s="16" t="n">
        <v>1</v>
      </c>
      <c r="F4669" s="16" t="n">
        <v>5627</v>
      </c>
      <c r="G4669" s="16" t="n">
        <v>0.2</v>
      </c>
      <c r="H4669" s="16" t="s">
        <v>39</v>
      </c>
      <c r="I4669" s="16" t="s">
        <v>60</v>
      </c>
      <c r="J4669" s="16" t="n">
        <v>4</v>
      </c>
      <c r="K4669" s="16" t="n">
        <v>4</v>
      </c>
      <c r="L4669" s="16" t="s">
        <v>41</v>
      </c>
      <c r="M4669" s="18" t="n">
        <f aca="false">IF(ISNUMBER(B4669),B4669,IF(MID(B4669,3,1)="-",DATE(VALUE(RIGHT(B4669,4)),VALUE(MID(B4669,4,2)),VALUE(LEFT(B4669,2))),DATE(VALUE(LEFT(B4669,4)),VALUE(MID(B4669,6,2)),VALUE(RIGHT(B4669,2)))))</f>
        <v>46002</v>
      </c>
      <c r="N4669" s="16" t="n">
        <f aca="false">MONTH(M4669)</f>
        <v>12</v>
      </c>
      <c r="O4669" s="16" t="str">
        <f aca="false">PROPER(TRIM(H4669))</f>
        <v>Delhi</v>
      </c>
      <c r="P4669" s="16" t="str">
        <f aca="false">IFERROR(VLOOKUP(O4669,city_map!$A$2:$B$6,2,FALSE()),O4669)</f>
        <v>Delhi</v>
      </c>
      <c r="Q4669" s="16" t="n">
        <f aca="false">IF(ISNUMBER(F4669),F4669,VALUE(SUBSTITUTE(SUBSTITUTE(F4669,"₹",""),",","")))</f>
        <v>5627</v>
      </c>
      <c r="R4669" s="16" t="n">
        <f aca="false">IF(E4669=99,1,E4669)</f>
        <v>1</v>
      </c>
      <c r="S4669" s="16" t="n">
        <f aca="false">IF(G4669="",0,G4669)</f>
        <v>0.2</v>
      </c>
      <c r="T4669" s="16" t="str">
        <f aca="false">IF(I4669="","Unknown",IF(I4669="upi","UPI",I4669))</f>
        <v>UPI</v>
      </c>
      <c r="U4669" s="16" t="str">
        <f aca="false">IF(L4669="Yes","Y",IF(L4669="No","N",L4669))</f>
        <v>N</v>
      </c>
      <c r="V4669" s="19" t="n">
        <f aca="false">ROUND(R4669*Q4669*(1-S4669),2)</f>
        <v>4501.6</v>
      </c>
      <c r="W4669" s="16" t="str">
        <f aca="false">_xlfn.XLOOKUP(D4669,products!$A$2:$A$61,products!$C$2:$C$61,"Not found")</f>
        <v>Home</v>
      </c>
    </row>
    <row r="4670" customFormat="false" ht="15" hidden="false" customHeight="false" outlineLevel="0" collapsed="false">
      <c r="A4670" s="16" t="s">
        <v>6103</v>
      </c>
      <c r="B4670" s="16" t="s">
        <v>6091</v>
      </c>
      <c r="C4670" s="16" t="s">
        <v>1379</v>
      </c>
      <c r="D4670" s="16" t="s">
        <v>126</v>
      </c>
      <c r="E4670" s="16" t="n">
        <v>1</v>
      </c>
      <c r="F4670" s="16" t="n">
        <v>393</v>
      </c>
      <c r="G4670" s="16" t="n">
        <v>0.2</v>
      </c>
      <c r="H4670" s="16" t="s">
        <v>655</v>
      </c>
      <c r="I4670" s="16" t="s">
        <v>47</v>
      </c>
      <c r="J4670" s="16" t="n">
        <v>3</v>
      </c>
      <c r="K4670" s="16" t="n">
        <v>5</v>
      </c>
      <c r="L4670" s="16" t="s">
        <v>41</v>
      </c>
      <c r="M4670" s="18" t="n">
        <f aca="false">IF(ISNUMBER(B4670),B4670,IF(MID(B4670,3,1)="-",DATE(VALUE(RIGHT(B4670,4)),VALUE(MID(B4670,4,2)),VALUE(LEFT(B4670,2))),DATE(VALUE(LEFT(B4670,4)),VALUE(MID(B4670,6,2)),VALUE(RIGHT(B4670,2)))))</f>
        <v>46002</v>
      </c>
      <c r="N4670" s="16" t="n">
        <f aca="false">MONTH(M4670)</f>
        <v>12</v>
      </c>
      <c r="O4670" s="16" t="str">
        <f aca="false">PROPER(TRIM(H4670))</f>
        <v>Mumbai</v>
      </c>
      <c r="P4670" s="16" t="str">
        <f aca="false">IFERROR(VLOOKUP(O4670,city_map!$A$2:$B$6,2,FALSE()),O4670)</f>
        <v>Mumbai</v>
      </c>
      <c r="Q4670" s="16" t="n">
        <f aca="false">IF(ISNUMBER(F4670),F4670,VALUE(SUBSTITUTE(SUBSTITUTE(F4670,"₹",""),",","")))</f>
        <v>393</v>
      </c>
      <c r="R4670" s="16" t="n">
        <f aca="false">IF(E4670=99,1,E4670)</f>
        <v>1</v>
      </c>
      <c r="S4670" s="16" t="n">
        <f aca="false">IF(G4670="",0,G4670)</f>
        <v>0.2</v>
      </c>
      <c r="T4670" s="16" t="str">
        <f aca="false">IF(I4670="","Unknown",IF(I4670="upi","UPI",I4670))</f>
        <v>Debit Card</v>
      </c>
      <c r="U4670" s="16" t="str">
        <f aca="false">IF(L4670="Yes","Y",IF(L4670="No","N",L4670))</f>
        <v>N</v>
      </c>
      <c r="V4670" s="19" t="n">
        <f aca="false">ROUND(R4670*Q4670*(1-S4670),2)</f>
        <v>314.4</v>
      </c>
      <c r="W4670" s="16" t="str">
        <f aca="false">_xlfn.XLOOKUP(D4670,products!$A$2:$A$61,products!$C$2:$C$61,"Not found")</f>
        <v>Home</v>
      </c>
    </row>
    <row r="4671" customFormat="false" ht="15" hidden="false" customHeight="false" outlineLevel="0" collapsed="false">
      <c r="A4671" s="16" t="s">
        <v>6104</v>
      </c>
      <c r="B4671" s="16" t="s">
        <v>6091</v>
      </c>
      <c r="C4671" s="16" t="s">
        <v>200</v>
      </c>
      <c r="D4671" s="16" t="s">
        <v>74</v>
      </c>
      <c r="E4671" s="16" t="n">
        <v>1</v>
      </c>
      <c r="F4671" s="16" t="n">
        <v>19723</v>
      </c>
      <c r="G4671" s="16" t="n">
        <v>0</v>
      </c>
      <c r="H4671" s="16" t="s">
        <v>56</v>
      </c>
      <c r="I4671" s="16" t="s">
        <v>60</v>
      </c>
      <c r="J4671" s="16" t="n">
        <v>5</v>
      </c>
      <c r="K4671" s="16"/>
      <c r="L4671" s="16" t="s">
        <v>41</v>
      </c>
      <c r="M4671" s="18" t="n">
        <f aca="false">IF(ISNUMBER(B4671),B4671,IF(MID(B4671,3,1)="-",DATE(VALUE(RIGHT(B4671,4)),VALUE(MID(B4671,4,2)),VALUE(LEFT(B4671,2))),DATE(VALUE(LEFT(B4671,4)),VALUE(MID(B4671,6,2)),VALUE(RIGHT(B4671,2)))))</f>
        <v>46002</v>
      </c>
      <c r="N4671" s="16" t="n">
        <f aca="false">MONTH(M4671)</f>
        <v>12</v>
      </c>
      <c r="O4671" s="16" t="str">
        <f aca="false">PROPER(TRIM(H4671))</f>
        <v>Lucknow</v>
      </c>
      <c r="P4671" s="16" t="str">
        <f aca="false">IFERROR(VLOOKUP(O4671,city_map!$A$2:$B$6,2,FALSE()),O4671)</f>
        <v>Lucknow</v>
      </c>
      <c r="Q4671" s="16" t="n">
        <f aca="false">IF(ISNUMBER(F4671),F4671,VALUE(SUBSTITUTE(SUBSTITUTE(F4671,"₹",""),",","")))</f>
        <v>19723</v>
      </c>
      <c r="R4671" s="16" t="n">
        <f aca="false">IF(E4671=99,1,E4671)</f>
        <v>1</v>
      </c>
      <c r="S4671" s="16" t="n">
        <f aca="false">IF(G4671="",0,G4671)</f>
        <v>0</v>
      </c>
      <c r="T4671" s="16" t="str">
        <f aca="false">IF(I4671="","Unknown",IF(I4671="upi","UPI",I4671))</f>
        <v>UPI</v>
      </c>
      <c r="U4671" s="16" t="str">
        <f aca="false">IF(L4671="Yes","Y",IF(L4671="No","N",L4671))</f>
        <v>N</v>
      </c>
      <c r="V4671" s="19" t="n">
        <f aca="false">ROUND(R4671*Q4671*(1-S4671),2)</f>
        <v>19723</v>
      </c>
      <c r="W4671" s="16" t="str">
        <f aca="false">_xlfn.XLOOKUP(D4671,products!$A$2:$A$61,products!$C$2:$C$61,"Not found")</f>
        <v>Electronics</v>
      </c>
    </row>
    <row r="4672" customFormat="false" ht="15" hidden="false" customHeight="false" outlineLevel="0" collapsed="false">
      <c r="A4672" s="16" t="s">
        <v>6105</v>
      </c>
      <c r="B4672" s="16" t="s">
        <v>6091</v>
      </c>
      <c r="C4672" s="16" t="s">
        <v>1376</v>
      </c>
      <c r="D4672" s="16" t="s">
        <v>222</v>
      </c>
      <c r="E4672" s="16" t="n">
        <v>4</v>
      </c>
      <c r="F4672" s="16" t="s">
        <v>6106</v>
      </c>
      <c r="G4672" s="16" t="n">
        <v>0.15</v>
      </c>
      <c r="H4672" s="16" t="s">
        <v>130</v>
      </c>
      <c r="I4672" s="16" t="s">
        <v>60</v>
      </c>
      <c r="J4672" s="16" t="n">
        <v>4</v>
      </c>
      <c r="K4672" s="16" t="n">
        <v>4</v>
      </c>
      <c r="L4672" s="16" t="s">
        <v>41</v>
      </c>
      <c r="M4672" s="18" t="n">
        <f aca="false">IF(ISNUMBER(B4672),B4672,IF(MID(B4672,3,1)="-",DATE(VALUE(RIGHT(B4672,4)),VALUE(MID(B4672,4,2)),VALUE(LEFT(B4672,2))),DATE(VALUE(LEFT(B4672,4)),VALUE(MID(B4672,6,2)),VALUE(RIGHT(B4672,2)))))</f>
        <v>46002</v>
      </c>
      <c r="N4672" s="16" t="n">
        <f aca="false">MONTH(M4672)</f>
        <v>12</v>
      </c>
      <c r="O4672" s="16" t="str">
        <f aca="false">PROPER(TRIM(H4672))</f>
        <v>Bengaluru</v>
      </c>
      <c r="P4672" s="16" t="str">
        <f aca="false">IFERROR(VLOOKUP(O4672,city_map!$A$2:$B$6,2,FALSE()),O4672)</f>
        <v>Bengaluru</v>
      </c>
      <c r="Q4672" s="16" t="n">
        <f aca="false">IF(ISNUMBER(F4672),F4672,VALUE(SUBSTITUTE(SUBSTITUTE(F4672,"₹",""),",","")))</f>
        <v>1903</v>
      </c>
      <c r="R4672" s="16" t="n">
        <f aca="false">IF(E4672=99,1,E4672)</f>
        <v>4</v>
      </c>
      <c r="S4672" s="16" t="n">
        <f aca="false">IF(G4672="",0,G4672)</f>
        <v>0.15</v>
      </c>
      <c r="T4672" s="16" t="str">
        <f aca="false">IF(I4672="","Unknown",IF(I4672="upi","UPI",I4672))</f>
        <v>UPI</v>
      </c>
      <c r="U4672" s="16" t="str">
        <f aca="false">IF(L4672="Yes","Y",IF(L4672="No","N",L4672))</f>
        <v>N</v>
      </c>
      <c r="V4672" s="19" t="n">
        <f aca="false">ROUND(R4672*Q4672*(1-S4672),2)</f>
        <v>6470.2</v>
      </c>
      <c r="W4672" s="16" t="str">
        <f aca="false">_xlfn.XLOOKUP(D4672,products!$A$2:$A$61,products!$C$2:$C$61,"Not found")</f>
        <v>Fashion</v>
      </c>
    </row>
    <row r="4673" customFormat="false" ht="15" hidden="false" customHeight="false" outlineLevel="0" collapsed="false">
      <c r="A4673" s="16" t="s">
        <v>6107</v>
      </c>
      <c r="B4673" s="16" t="s">
        <v>6091</v>
      </c>
      <c r="C4673" s="16" t="s">
        <v>3821</v>
      </c>
      <c r="D4673" s="16" t="s">
        <v>139</v>
      </c>
      <c r="E4673" s="16" t="n">
        <v>2</v>
      </c>
      <c r="F4673" s="16" t="n">
        <v>337</v>
      </c>
      <c r="G4673" s="16" t="n">
        <v>0.2</v>
      </c>
      <c r="H4673" s="16" t="s">
        <v>89</v>
      </c>
      <c r="I4673" s="16" t="s">
        <v>40</v>
      </c>
      <c r="J4673" s="16" t="n">
        <v>2</v>
      </c>
      <c r="K4673" s="16" t="n">
        <v>5</v>
      </c>
      <c r="L4673" s="16" t="s">
        <v>41</v>
      </c>
      <c r="M4673" s="18" t="n">
        <f aca="false">IF(ISNUMBER(B4673),B4673,IF(MID(B4673,3,1)="-",DATE(VALUE(RIGHT(B4673,4)),VALUE(MID(B4673,4,2)),VALUE(LEFT(B4673,2))),DATE(VALUE(LEFT(B4673,4)),VALUE(MID(B4673,6,2)),VALUE(RIGHT(B4673,2)))))</f>
        <v>46002</v>
      </c>
      <c r="N4673" s="16" t="n">
        <f aca="false">MONTH(M4673)</f>
        <v>12</v>
      </c>
      <c r="O4673" s="16" t="str">
        <f aca="false">PROPER(TRIM(H4673))</f>
        <v>Ahmedabad</v>
      </c>
      <c r="P4673" s="16" t="str">
        <f aca="false">IFERROR(VLOOKUP(O4673,city_map!$A$2:$B$6,2,FALSE()),O4673)</f>
        <v>Ahmedabad</v>
      </c>
      <c r="Q4673" s="16" t="n">
        <f aca="false">IF(ISNUMBER(F4673),F4673,VALUE(SUBSTITUTE(SUBSTITUTE(F4673,"₹",""),",","")))</f>
        <v>337</v>
      </c>
      <c r="R4673" s="16" t="n">
        <f aca="false">IF(E4673=99,1,E4673)</f>
        <v>2</v>
      </c>
      <c r="S4673" s="16" t="n">
        <f aca="false">IF(G4673="",0,G4673)</f>
        <v>0.2</v>
      </c>
      <c r="T4673" s="16" t="str">
        <f aca="false">IF(I4673="","Unknown",IF(I4673="upi","UPI",I4673))</f>
        <v>COD</v>
      </c>
      <c r="U4673" s="16" t="str">
        <f aca="false">IF(L4673="Yes","Y",IF(L4673="No","N",L4673))</f>
        <v>N</v>
      </c>
      <c r="V4673" s="19" t="n">
        <f aca="false">ROUND(R4673*Q4673*(1-S4673),2)</f>
        <v>539.2</v>
      </c>
      <c r="W4673" s="16" t="str">
        <f aca="false">_xlfn.XLOOKUP(D4673,products!$A$2:$A$61,products!$C$2:$C$61,"Not found")</f>
        <v>Beauty</v>
      </c>
    </row>
    <row r="4674" customFormat="false" ht="15" hidden="false" customHeight="false" outlineLevel="0" collapsed="false">
      <c r="A4674" s="16" t="s">
        <v>6108</v>
      </c>
      <c r="B4674" s="16" t="s">
        <v>6109</v>
      </c>
      <c r="C4674" s="16" t="s">
        <v>846</v>
      </c>
      <c r="D4674" s="16" t="s">
        <v>146</v>
      </c>
      <c r="E4674" s="16" t="n">
        <v>3</v>
      </c>
      <c r="F4674" s="16" t="n">
        <v>436</v>
      </c>
      <c r="G4674" s="16" t="n">
        <v>0</v>
      </c>
      <c r="H4674" s="16" t="s">
        <v>89</v>
      </c>
      <c r="I4674" s="16" t="s">
        <v>60</v>
      </c>
      <c r="J4674" s="16" t="n">
        <v>3</v>
      </c>
      <c r="K4674" s="16" t="n">
        <v>4</v>
      </c>
      <c r="L4674" s="16" t="s">
        <v>41</v>
      </c>
      <c r="M4674" s="18" t="n">
        <f aca="false">IF(ISNUMBER(B4674),B4674,IF(MID(B4674,3,1)="-",DATE(VALUE(RIGHT(B4674,4)),VALUE(MID(B4674,4,2)),VALUE(LEFT(B4674,2))),DATE(VALUE(LEFT(B4674,4)),VALUE(MID(B4674,6,2)),VALUE(RIGHT(B4674,2)))))</f>
        <v>46002</v>
      </c>
      <c r="N4674" s="16" t="n">
        <f aca="false">MONTH(M4674)</f>
        <v>12</v>
      </c>
      <c r="O4674" s="16" t="str">
        <f aca="false">PROPER(TRIM(H4674))</f>
        <v>Ahmedabad</v>
      </c>
      <c r="P4674" s="16" t="str">
        <f aca="false">IFERROR(VLOOKUP(O4674,city_map!$A$2:$B$6,2,FALSE()),O4674)</f>
        <v>Ahmedabad</v>
      </c>
      <c r="Q4674" s="16" t="n">
        <f aca="false">IF(ISNUMBER(F4674),F4674,VALUE(SUBSTITUTE(SUBSTITUTE(F4674,"₹",""),",","")))</f>
        <v>436</v>
      </c>
      <c r="R4674" s="16" t="n">
        <f aca="false">IF(E4674=99,1,E4674)</f>
        <v>3</v>
      </c>
      <c r="S4674" s="16" t="n">
        <f aca="false">IF(G4674="",0,G4674)</f>
        <v>0</v>
      </c>
      <c r="T4674" s="16" t="str">
        <f aca="false">IF(I4674="","Unknown",IF(I4674="upi","UPI",I4674))</f>
        <v>UPI</v>
      </c>
      <c r="U4674" s="16" t="str">
        <f aca="false">IF(L4674="Yes","Y",IF(L4674="No","N",L4674))</f>
        <v>N</v>
      </c>
      <c r="V4674" s="19" t="n">
        <f aca="false">ROUND(R4674*Q4674*(1-S4674),2)</f>
        <v>1308</v>
      </c>
      <c r="W4674" s="16" t="str">
        <f aca="false">_xlfn.XLOOKUP(D4674,products!$A$2:$A$61,products!$C$2:$C$61,"Not found")</f>
        <v>Beauty</v>
      </c>
    </row>
    <row r="4675" customFormat="false" ht="15" hidden="false" customHeight="false" outlineLevel="0" collapsed="false">
      <c r="A4675" s="16" t="s">
        <v>6110</v>
      </c>
      <c r="B4675" s="16" t="s">
        <v>6091</v>
      </c>
      <c r="C4675" s="16" t="s">
        <v>1294</v>
      </c>
      <c r="D4675" s="16" t="s">
        <v>385</v>
      </c>
      <c r="E4675" s="16" t="n">
        <v>2</v>
      </c>
      <c r="F4675" s="16" t="n">
        <v>312</v>
      </c>
      <c r="G4675" s="16" t="n">
        <v>0.1</v>
      </c>
      <c r="H4675" s="16" t="s">
        <v>67</v>
      </c>
      <c r="I4675" s="16" t="s">
        <v>71</v>
      </c>
      <c r="J4675" s="16" t="n">
        <v>6</v>
      </c>
      <c r="K4675" s="16" t="n">
        <v>4</v>
      </c>
      <c r="L4675" s="16" t="s">
        <v>41</v>
      </c>
      <c r="M4675" s="18" t="n">
        <f aca="false">IF(ISNUMBER(B4675),B4675,IF(MID(B4675,3,1)="-",DATE(VALUE(RIGHT(B4675,4)),VALUE(MID(B4675,4,2)),VALUE(LEFT(B4675,2))),DATE(VALUE(LEFT(B4675,4)),VALUE(MID(B4675,6,2)),VALUE(RIGHT(B4675,2)))))</f>
        <v>46002</v>
      </c>
      <c r="N4675" s="16" t="n">
        <f aca="false">MONTH(M4675)</f>
        <v>12</v>
      </c>
      <c r="O4675" s="16" t="str">
        <f aca="false">PROPER(TRIM(H4675))</f>
        <v>Kolkata</v>
      </c>
      <c r="P4675" s="16" t="str">
        <f aca="false">IFERROR(VLOOKUP(O4675,city_map!$A$2:$B$6,2,FALSE()),O4675)</f>
        <v>Kolkata</v>
      </c>
      <c r="Q4675" s="16" t="n">
        <f aca="false">IF(ISNUMBER(F4675),F4675,VALUE(SUBSTITUTE(SUBSTITUTE(F4675,"₹",""),",","")))</f>
        <v>312</v>
      </c>
      <c r="R4675" s="16" t="n">
        <f aca="false">IF(E4675=99,1,E4675)</f>
        <v>2</v>
      </c>
      <c r="S4675" s="16" t="n">
        <f aca="false">IF(G4675="",0,G4675)</f>
        <v>0.1</v>
      </c>
      <c r="T4675" s="16" t="str">
        <f aca="false">IF(I4675="","Unknown",IF(I4675="upi","UPI",I4675))</f>
        <v>Credit Card</v>
      </c>
      <c r="U4675" s="16" t="str">
        <f aca="false">IF(L4675="Yes","Y",IF(L4675="No","N",L4675))</f>
        <v>N</v>
      </c>
      <c r="V4675" s="19" t="n">
        <f aca="false">ROUND(R4675*Q4675*(1-S4675),2)</f>
        <v>561.6</v>
      </c>
      <c r="W4675" s="16" t="str">
        <f aca="false">_xlfn.XLOOKUP(D4675,products!$A$2:$A$61,products!$C$2:$C$61,"Not found")</f>
        <v>Books</v>
      </c>
    </row>
    <row r="4676" customFormat="false" ht="15" hidden="false" customHeight="false" outlineLevel="0" collapsed="false">
      <c r="A4676" s="16" t="s">
        <v>6111</v>
      </c>
      <c r="B4676" s="16" t="s">
        <v>6109</v>
      </c>
      <c r="C4676" s="16" t="s">
        <v>730</v>
      </c>
      <c r="D4676" s="16" t="s">
        <v>74</v>
      </c>
      <c r="E4676" s="16" t="n">
        <v>1</v>
      </c>
      <c r="F4676" s="16" t="n">
        <v>18929</v>
      </c>
      <c r="G4676" s="16" t="n">
        <v>0</v>
      </c>
      <c r="H4676" s="16" t="s">
        <v>130</v>
      </c>
      <c r="I4676" s="16" t="s">
        <v>60</v>
      </c>
      <c r="J4676" s="16" t="n">
        <v>7</v>
      </c>
      <c r="K4676" s="16" t="n">
        <v>4</v>
      </c>
      <c r="L4676" s="16" t="s">
        <v>41</v>
      </c>
      <c r="M4676" s="18" t="n">
        <f aca="false">IF(ISNUMBER(B4676),B4676,IF(MID(B4676,3,1)="-",DATE(VALUE(RIGHT(B4676,4)),VALUE(MID(B4676,4,2)),VALUE(LEFT(B4676,2))),DATE(VALUE(LEFT(B4676,4)),VALUE(MID(B4676,6,2)),VALUE(RIGHT(B4676,2)))))</f>
        <v>46002</v>
      </c>
      <c r="N4676" s="16" t="n">
        <f aca="false">MONTH(M4676)</f>
        <v>12</v>
      </c>
      <c r="O4676" s="16" t="str">
        <f aca="false">PROPER(TRIM(H4676))</f>
        <v>Bengaluru</v>
      </c>
      <c r="P4676" s="16" t="str">
        <f aca="false">IFERROR(VLOOKUP(O4676,city_map!$A$2:$B$6,2,FALSE()),O4676)</f>
        <v>Bengaluru</v>
      </c>
      <c r="Q4676" s="16" t="n">
        <f aca="false">IF(ISNUMBER(F4676),F4676,VALUE(SUBSTITUTE(SUBSTITUTE(F4676,"₹",""),",","")))</f>
        <v>18929</v>
      </c>
      <c r="R4676" s="16" t="n">
        <f aca="false">IF(E4676=99,1,E4676)</f>
        <v>1</v>
      </c>
      <c r="S4676" s="16" t="n">
        <f aca="false">IF(G4676="",0,G4676)</f>
        <v>0</v>
      </c>
      <c r="T4676" s="16" t="str">
        <f aca="false">IF(I4676="","Unknown",IF(I4676="upi","UPI",I4676))</f>
        <v>UPI</v>
      </c>
      <c r="U4676" s="16" t="str">
        <f aca="false">IF(L4676="Yes","Y",IF(L4676="No","N",L4676))</f>
        <v>N</v>
      </c>
      <c r="V4676" s="19" t="n">
        <f aca="false">ROUND(R4676*Q4676*(1-S4676),2)</f>
        <v>18929</v>
      </c>
      <c r="W4676" s="16" t="str">
        <f aca="false">_xlfn.XLOOKUP(D4676,products!$A$2:$A$61,products!$C$2:$C$61,"Not found")</f>
        <v>Electronics</v>
      </c>
    </row>
    <row r="4677" customFormat="false" ht="15" hidden="false" customHeight="false" outlineLevel="0" collapsed="false">
      <c r="A4677" s="16" t="s">
        <v>6112</v>
      </c>
      <c r="B4677" s="16" t="s">
        <v>6091</v>
      </c>
      <c r="C4677" s="16" t="s">
        <v>1259</v>
      </c>
      <c r="D4677" s="16" t="s">
        <v>191</v>
      </c>
      <c r="E4677" s="16" t="n">
        <v>1</v>
      </c>
      <c r="F4677" s="16" t="n">
        <v>399</v>
      </c>
      <c r="G4677" s="16" t="n">
        <v>0.3</v>
      </c>
      <c r="H4677" s="16" t="s">
        <v>46</v>
      </c>
      <c r="I4677" s="16" t="s">
        <v>40</v>
      </c>
      <c r="J4677" s="16" t="n">
        <v>6</v>
      </c>
      <c r="K4677" s="16"/>
      <c r="L4677" s="16" t="s">
        <v>41</v>
      </c>
      <c r="M4677" s="18" t="n">
        <f aca="false">IF(ISNUMBER(B4677),B4677,IF(MID(B4677,3,1)="-",DATE(VALUE(RIGHT(B4677,4)),VALUE(MID(B4677,4,2)),VALUE(LEFT(B4677,2))),DATE(VALUE(LEFT(B4677,4)),VALUE(MID(B4677,6,2)),VALUE(RIGHT(B4677,2)))))</f>
        <v>46002</v>
      </c>
      <c r="N4677" s="16" t="n">
        <f aca="false">MONTH(M4677)</f>
        <v>12</v>
      </c>
      <c r="O4677" s="16" t="str">
        <f aca="false">PROPER(TRIM(H4677))</f>
        <v>Chennai</v>
      </c>
      <c r="P4677" s="16" t="str">
        <f aca="false">IFERROR(VLOOKUP(O4677,city_map!$A$2:$B$6,2,FALSE()),O4677)</f>
        <v>Chennai</v>
      </c>
      <c r="Q4677" s="16" t="n">
        <f aca="false">IF(ISNUMBER(F4677),F4677,VALUE(SUBSTITUTE(SUBSTITUTE(F4677,"₹",""),",","")))</f>
        <v>399</v>
      </c>
      <c r="R4677" s="16" t="n">
        <f aca="false">IF(E4677=99,1,E4677)</f>
        <v>1</v>
      </c>
      <c r="S4677" s="16" t="n">
        <f aca="false">IF(G4677="",0,G4677)</f>
        <v>0.3</v>
      </c>
      <c r="T4677" s="16" t="str">
        <f aca="false">IF(I4677="","Unknown",IF(I4677="upi","UPI",I4677))</f>
        <v>COD</v>
      </c>
      <c r="U4677" s="16" t="str">
        <f aca="false">IF(L4677="Yes","Y",IF(L4677="No","N",L4677))</f>
        <v>N</v>
      </c>
      <c r="V4677" s="19" t="n">
        <f aca="false">ROUND(R4677*Q4677*(1-S4677),2)</f>
        <v>279.3</v>
      </c>
      <c r="W4677" s="16" t="str">
        <f aca="false">_xlfn.XLOOKUP(D4677,products!$A$2:$A$61,products!$C$2:$C$61,"Not found")</f>
        <v>Electronics</v>
      </c>
    </row>
    <row r="4678" customFormat="false" ht="15" hidden="false" customHeight="false" outlineLevel="0" collapsed="false">
      <c r="A4678" s="16" t="s">
        <v>6113</v>
      </c>
      <c r="B4678" s="16" t="s">
        <v>6109</v>
      </c>
      <c r="C4678" s="16" t="s">
        <v>1776</v>
      </c>
      <c r="D4678" s="16" t="s">
        <v>191</v>
      </c>
      <c r="E4678" s="16" t="n">
        <v>2</v>
      </c>
      <c r="F4678" s="16" t="n">
        <v>409</v>
      </c>
      <c r="G4678" s="16" t="n">
        <v>0</v>
      </c>
      <c r="H4678" s="16" t="s">
        <v>39</v>
      </c>
      <c r="I4678" s="16" t="s">
        <v>71</v>
      </c>
      <c r="J4678" s="16" t="n">
        <v>3</v>
      </c>
      <c r="K4678" s="16" t="n">
        <v>4</v>
      </c>
      <c r="L4678" s="16" t="s">
        <v>41</v>
      </c>
      <c r="M4678" s="18" t="n">
        <f aca="false">IF(ISNUMBER(B4678),B4678,IF(MID(B4678,3,1)="-",DATE(VALUE(RIGHT(B4678,4)),VALUE(MID(B4678,4,2)),VALUE(LEFT(B4678,2))),DATE(VALUE(LEFT(B4678,4)),VALUE(MID(B4678,6,2)),VALUE(RIGHT(B4678,2)))))</f>
        <v>46002</v>
      </c>
      <c r="N4678" s="16" t="n">
        <f aca="false">MONTH(M4678)</f>
        <v>12</v>
      </c>
      <c r="O4678" s="16" t="str">
        <f aca="false">PROPER(TRIM(H4678))</f>
        <v>Delhi</v>
      </c>
      <c r="P4678" s="16" t="str">
        <f aca="false">IFERROR(VLOOKUP(O4678,city_map!$A$2:$B$6,2,FALSE()),O4678)</f>
        <v>Delhi</v>
      </c>
      <c r="Q4678" s="16" t="n">
        <f aca="false">IF(ISNUMBER(F4678),F4678,VALUE(SUBSTITUTE(SUBSTITUTE(F4678,"₹",""),",","")))</f>
        <v>409</v>
      </c>
      <c r="R4678" s="16" t="n">
        <f aca="false">IF(E4678=99,1,E4678)</f>
        <v>2</v>
      </c>
      <c r="S4678" s="16" t="n">
        <f aca="false">IF(G4678="",0,G4678)</f>
        <v>0</v>
      </c>
      <c r="T4678" s="16" t="str">
        <f aca="false">IF(I4678="","Unknown",IF(I4678="upi","UPI",I4678))</f>
        <v>Credit Card</v>
      </c>
      <c r="U4678" s="16" t="str">
        <f aca="false">IF(L4678="Yes","Y",IF(L4678="No","N",L4678))</f>
        <v>N</v>
      </c>
      <c r="V4678" s="19" t="n">
        <f aca="false">ROUND(R4678*Q4678*(1-S4678),2)</f>
        <v>818</v>
      </c>
      <c r="W4678" s="16" t="str">
        <f aca="false">_xlfn.XLOOKUP(D4678,products!$A$2:$A$61,products!$C$2:$C$61,"Not found")</f>
        <v>Electronics</v>
      </c>
    </row>
    <row r="4679" customFormat="false" ht="15" hidden="false" customHeight="false" outlineLevel="0" collapsed="false">
      <c r="A4679" s="16" t="s">
        <v>6114</v>
      </c>
      <c r="B4679" s="16" t="s">
        <v>6115</v>
      </c>
      <c r="C4679" s="16" t="s">
        <v>62</v>
      </c>
      <c r="D4679" s="16" t="s">
        <v>219</v>
      </c>
      <c r="E4679" s="16" t="n">
        <v>4</v>
      </c>
      <c r="F4679" s="16" t="n">
        <v>1288</v>
      </c>
      <c r="G4679" s="16" t="n">
        <v>0.1</v>
      </c>
      <c r="H4679" s="16" t="s">
        <v>545</v>
      </c>
      <c r="I4679" s="16" t="s">
        <v>60</v>
      </c>
      <c r="J4679" s="16" t="n">
        <v>3</v>
      </c>
      <c r="K4679" s="16" t="n">
        <v>4</v>
      </c>
      <c r="L4679" s="16" t="s">
        <v>41</v>
      </c>
      <c r="M4679" s="18" t="n">
        <f aca="false">IF(ISNUMBER(B4679),B4679,IF(MID(B4679,3,1)="-",DATE(VALUE(RIGHT(B4679,4)),VALUE(MID(B4679,4,2)),VALUE(LEFT(B4679,2))),DATE(VALUE(LEFT(B4679,4)),VALUE(MID(B4679,6,2)),VALUE(RIGHT(B4679,2)))))</f>
        <v>46003</v>
      </c>
      <c r="N4679" s="16" t="n">
        <f aca="false">MONTH(M4679)</f>
        <v>12</v>
      </c>
      <c r="O4679" s="16" t="str">
        <f aca="false">PROPER(TRIM(H4679))</f>
        <v>Delhi</v>
      </c>
      <c r="P4679" s="16" t="str">
        <f aca="false">IFERROR(VLOOKUP(O4679,city_map!$A$2:$B$6,2,FALSE()),O4679)</f>
        <v>Delhi</v>
      </c>
      <c r="Q4679" s="16" t="n">
        <f aca="false">IF(ISNUMBER(F4679),F4679,VALUE(SUBSTITUTE(SUBSTITUTE(F4679,"₹",""),",","")))</f>
        <v>1288</v>
      </c>
      <c r="R4679" s="16" t="n">
        <f aca="false">IF(E4679=99,1,E4679)</f>
        <v>4</v>
      </c>
      <c r="S4679" s="16" t="n">
        <f aca="false">IF(G4679="",0,G4679)</f>
        <v>0.1</v>
      </c>
      <c r="T4679" s="16" t="str">
        <f aca="false">IF(I4679="","Unknown",IF(I4679="upi","UPI",I4679))</f>
        <v>UPI</v>
      </c>
      <c r="U4679" s="16" t="str">
        <f aca="false">IF(L4679="Yes","Y",IF(L4679="No","N",L4679))</f>
        <v>N</v>
      </c>
      <c r="V4679" s="19" t="n">
        <f aca="false">ROUND(R4679*Q4679*(1-S4679),2)</f>
        <v>4636.8</v>
      </c>
      <c r="W4679" s="16" t="str">
        <f aca="false">_xlfn.XLOOKUP(D4679,products!$A$2:$A$61,products!$C$2:$C$61,"Not found")</f>
        <v>Electronics</v>
      </c>
    </row>
    <row r="4680" customFormat="false" ht="15" hidden="false" customHeight="false" outlineLevel="0" collapsed="false">
      <c r="A4680" s="16" t="s">
        <v>6116</v>
      </c>
      <c r="B4680" s="16" t="s">
        <v>6115</v>
      </c>
      <c r="C4680" s="16" t="s">
        <v>2560</v>
      </c>
      <c r="D4680" s="16" t="s">
        <v>95</v>
      </c>
      <c r="E4680" s="16" t="n">
        <v>1</v>
      </c>
      <c r="F4680" s="16" t="n">
        <v>1481</v>
      </c>
      <c r="G4680" s="16" t="n">
        <v>0.05</v>
      </c>
      <c r="H4680" s="16" t="s">
        <v>70</v>
      </c>
      <c r="I4680" s="16" t="s">
        <v>100</v>
      </c>
      <c r="J4680" s="16" t="n">
        <v>4</v>
      </c>
      <c r="K4680" s="16" t="n">
        <v>4</v>
      </c>
      <c r="L4680" s="16" t="s">
        <v>41</v>
      </c>
      <c r="M4680" s="18" t="n">
        <f aca="false">IF(ISNUMBER(B4680),B4680,IF(MID(B4680,3,1)="-",DATE(VALUE(RIGHT(B4680,4)),VALUE(MID(B4680,4,2)),VALUE(LEFT(B4680,2))),DATE(VALUE(LEFT(B4680,4)),VALUE(MID(B4680,6,2)),VALUE(RIGHT(B4680,2)))))</f>
        <v>46003</v>
      </c>
      <c r="N4680" s="16" t="n">
        <f aca="false">MONTH(M4680)</f>
        <v>12</v>
      </c>
      <c r="O4680" s="16" t="str">
        <f aca="false">PROPER(TRIM(H4680))</f>
        <v>Pune</v>
      </c>
      <c r="P4680" s="16" t="str">
        <f aca="false">IFERROR(VLOOKUP(O4680,city_map!$A$2:$B$6,2,FALSE()),O4680)</f>
        <v>Pune</v>
      </c>
      <c r="Q4680" s="16" t="n">
        <f aca="false">IF(ISNUMBER(F4680),F4680,VALUE(SUBSTITUTE(SUBSTITUTE(F4680,"₹",""),",","")))</f>
        <v>1481</v>
      </c>
      <c r="R4680" s="16" t="n">
        <f aca="false">IF(E4680=99,1,E4680)</f>
        <v>1</v>
      </c>
      <c r="S4680" s="16" t="n">
        <f aca="false">IF(G4680="",0,G4680)</f>
        <v>0.05</v>
      </c>
      <c r="T4680" s="16" t="str">
        <f aca="false">IF(I4680="","Unknown",IF(I4680="upi","UPI",I4680))</f>
        <v>Net Banking</v>
      </c>
      <c r="U4680" s="16" t="str">
        <f aca="false">IF(L4680="Yes","Y",IF(L4680="No","N",L4680))</f>
        <v>N</v>
      </c>
      <c r="V4680" s="19" t="n">
        <f aca="false">ROUND(R4680*Q4680*(1-S4680),2)</f>
        <v>1406.95</v>
      </c>
      <c r="W4680" s="16" t="str">
        <f aca="false">_xlfn.XLOOKUP(D4680,products!$A$2:$A$61,products!$C$2:$C$61,"Not found")</f>
        <v>Electronics</v>
      </c>
    </row>
    <row r="4681" customFormat="false" ht="15" hidden="false" customHeight="false" outlineLevel="0" collapsed="false">
      <c r="A4681" s="16" t="s">
        <v>6117</v>
      </c>
      <c r="B4681" s="16" t="s">
        <v>6115</v>
      </c>
      <c r="C4681" s="16" t="s">
        <v>2644</v>
      </c>
      <c r="D4681" s="16" t="s">
        <v>250</v>
      </c>
      <c r="E4681" s="16" t="n">
        <v>2</v>
      </c>
      <c r="F4681" s="16" t="n">
        <v>709</v>
      </c>
      <c r="G4681" s="16" t="n">
        <v>0.15</v>
      </c>
      <c r="H4681" s="16" t="s">
        <v>89</v>
      </c>
      <c r="I4681" s="16" t="s">
        <v>71</v>
      </c>
      <c r="J4681" s="16" t="n">
        <v>8</v>
      </c>
      <c r="K4681" s="16"/>
      <c r="L4681" s="16" t="s">
        <v>41</v>
      </c>
      <c r="M4681" s="18" t="n">
        <f aca="false">IF(ISNUMBER(B4681),B4681,IF(MID(B4681,3,1)="-",DATE(VALUE(RIGHT(B4681,4)),VALUE(MID(B4681,4,2)),VALUE(LEFT(B4681,2))),DATE(VALUE(LEFT(B4681,4)),VALUE(MID(B4681,6,2)),VALUE(RIGHT(B4681,2)))))</f>
        <v>46003</v>
      </c>
      <c r="N4681" s="16" t="n">
        <f aca="false">MONTH(M4681)</f>
        <v>12</v>
      </c>
      <c r="O4681" s="16" t="str">
        <f aca="false">PROPER(TRIM(H4681))</f>
        <v>Ahmedabad</v>
      </c>
      <c r="P4681" s="16" t="str">
        <f aca="false">IFERROR(VLOOKUP(O4681,city_map!$A$2:$B$6,2,FALSE()),O4681)</f>
        <v>Ahmedabad</v>
      </c>
      <c r="Q4681" s="16" t="n">
        <f aca="false">IF(ISNUMBER(F4681),F4681,VALUE(SUBSTITUTE(SUBSTITUTE(F4681,"₹",""),",","")))</f>
        <v>709</v>
      </c>
      <c r="R4681" s="16" t="n">
        <f aca="false">IF(E4681=99,1,E4681)</f>
        <v>2</v>
      </c>
      <c r="S4681" s="16" t="n">
        <f aca="false">IF(G4681="",0,G4681)</f>
        <v>0.15</v>
      </c>
      <c r="T4681" s="16" t="str">
        <f aca="false">IF(I4681="","Unknown",IF(I4681="upi","UPI",I4681))</f>
        <v>Credit Card</v>
      </c>
      <c r="U4681" s="16" t="str">
        <f aca="false">IF(L4681="Yes","Y",IF(L4681="No","N",L4681))</f>
        <v>N</v>
      </c>
      <c r="V4681" s="19" t="n">
        <f aca="false">ROUND(R4681*Q4681*(1-S4681),2)</f>
        <v>1205.3</v>
      </c>
      <c r="W4681" s="16" t="str">
        <f aca="false">_xlfn.XLOOKUP(D4681,products!$A$2:$A$61,products!$C$2:$C$61,"Not found")</f>
        <v>Home</v>
      </c>
    </row>
    <row r="4682" customFormat="false" ht="15" hidden="false" customHeight="false" outlineLevel="0" collapsed="false">
      <c r="A4682" s="16" t="s">
        <v>6118</v>
      </c>
      <c r="B4682" s="16" t="s">
        <v>6115</v>
      </c>
      <c r="C4682" s="16" t="s">
        <v>305</v>
      </c>
      <c r="D4682" s="16" t="s">
        <v>146</v>
      </c>
      <c r="E4682" s="16" t="n">
        <v>1</v>
      </c>
      <c r="F4682" s="16" t="s">
        <v>2170</v>
      </c>
      <c r="G4682" s="16" t="n">
        <v>0.1</v>
      </c>
      <c r="H4682" s="16" t="s">
        <v>112</v>
      </c>
      <c r="I4682" s="16" t="s">
        <v>60</v>
      </c>
      <c r="J4682" s="16" t="n">
        <v>3</v>
      </c>
      <c r="K4682" s="16" t="n">
        <v>5</v>
      </c>
      <c r="L4682" s="16" t="s">
        <v>41</v>
      </c>
      <c r="M4682" s="18" t="n">
        <f aca="false">IF(ISNUMBER(B4682),B4682,IF(MID(B4682,3,1)="-",DATE(VALUE(RIGHT(B4682,4)),VALUE(MID(B4682,4,2)),VALUE(LEFT(B4682,2))),DATE(VALUE(LEFT(B4682,4)),VALUE(MID(B4682,6,2)),VALUE(RIGHT(B4682,2)))))</f>
        <v>46003</v>
      </c>
      <c r="N4682" s="16" t="n">
        <f aca="false">MONTH(M4682)</f>
        <v>12</v>
      </c>
      <c r="O4682" s="16" t="str">
        <f aca="false">PROPER(TRIM(H4682))</f>
        <v>Mumbai</v>
      </c>
      <c r="P4682" s="16" t="str">
        <f aca="false">IFERROR(VLOOKUP(O4682,city_map!$A$2:$B$6,2,FALSE()),O4682)</f>
        <v>Mumbai</v>
      </c>
      <c r="Q4682" s="16" t="n">
        <f aca="false">IF(ISNUMBER(F4682),F4682,VALUE(SUBSTITUTE(SUBSTITUTE(F4682,"₹",""),",","")))</f>
        <v>448</v>
      </c>
      <c r="R4682" s="16" t="n">
        <f aca="false">IF(E4682=99,1,E4682)</f>
        <v>1</v>
      </c>
      <c r="S4682" s="16" t="n">
        <f aca="false">IF(G4682="",0,G4682)</f>
        <v>0.1</v>
      </c>
      <c r="T4682" s="16" t="str">
        <f aca="false">IF(I4682="","Unknown",IF(I4682="upi","UPI",I4682))</f>
        <v>UPI</v>
      </c>
      <c r="U4682" s="16" t="str">
        <f aca="false">IF(L4682="Yes","Y",IF(L4682="No","N",L4682))</f>
        <v>N</v>
      </c>
      <c r="V4682" s="19" t="n">
        <f aca="false">ROUND(R4682*Q4682*(1-S4682),2)</f>
        <v>403.2</v>
      </c>
      <c r="W4682" s="16" t="str">
        <f aca="false">_xlfn.XLOOKUP(D4682,products!$A$2:$A$61,products!$C$2:$C$61,"Not found")</f>
        <v>Beauty</v>
      </c>
    </row>
    <row r="4683" customFormat="false" ht="15" hidden="false" customHeight="false" outlineLevel="0" collapsed="false">
      <c r="A4683" s="16" t="s">
        <v>6119</v>
      </c>
      <c r="B4683" s="16" t="s">
        <v>6115</v>
      </c>
      <c r="C4683" s="16" t="s">
        <v>1119</v>
      </c>
      <c r="D4683" s="16" t="s">
        <v>173</v>
      </c>
      <c r="E4683" s="16" t="n">
        <v>1</v>
      </c>
      <c r="F4683" s="16" t="n">
        <v>1217</v>
      </c>
      <c r="G4683" s="16" t="n">
        <v>0.2</v>
      </c>
      <c r="H4683" s="16" t="s">
        <v>112</v>
      </c>
      <c r="I4683" s="16" t="s">
        <v>60</v>
      </c>
      <c r="J4683" s="16" t="n">
        <v>4</v>
      </c>
      <c r="K4683" s="16" t="n">
        <v>3</v>
      </c>
      <c r="L4683" s="16" t="s">
        <v>41</v>
      </c>
      <c r="M4683" s="18" t="n">
        <f aca="false">IF(ISNUMBER(B4683),B4683,IF(MID(B4683,3,1)="-",DATE(VALUE(RIGHT(B4683,4)),VALUE(MID(B4683,4,2)),VALUE(LEFT(B4683,2))),DATE(VALUE(LEFT(B4683,4)),VALUE(MID(B4683,6,2)),VALUE(RIGHT(B4683,2)))))</f>
        <v>46003</v>
      </c>
      <c r="N4683" s="16" t="n">
        <f aca="false">MONTH(M4683)</f>
        <v>12</v>
      </c>
      <c r="O4683" s="16" t="str">
        <f aca="false">PROPER(TRIM(H4683))</f>
        <v>Mumbai</v>
      </c>
      <c r="P4683" s="16" t="str">
        <f aca="false">IFERROR(VLOOKUP(O4683,city_map!$A$2:$B$6,2,FALSE()),O4683)</f>
        <v>Mumbai</v>
      </c>
      <c r="Q4683" s="16" t="n">
        <f aca="false">IF(ISNUMBER(F4683),F4683,VALUE(SUBSTITUTE(SUBSTITUTE(F4683,"₹",""),",","")))</f>
        <v>1217</v>
      </c>
      <c r="R4683" s="16" t="n">
        <f aca="false">IF(E4683=99,1,E4683)</f>
        <v>1</v>
      </c>
      <c r="S4683" s="16" t="n">
        <f aca="false">IF(G4683="",0,G4683)</f>
        <v>0.2</v>
      </c>
      <c r="T4683" s="16" t="str">
        <f aca="false">IF(I4683="","Unknown",IF(I4683="upi","UPI",I4683))</f>
        <v>UPI</v>
      </c>
      <c r="U4683" s="16" t="str">
        <f aca="false">IF(L4683="Yes","Y",IF(L4683="No","N",L4683))</f>
        <v>N</v>
      </c>
      <c r="V4683" s="19" t="n">
        <f aca="false">ROUND(R4683*Q4683*(1-S4683),2)</f>
        <v>973.6</v>
      </c>
      <c r="W4683" s="16" t="str">
        <f aca="false">_xlfn.XLOOKUP(D4683,products!$A$2:$A$61,products!$C$2:$C$61,"Not found")</f>
        <v>Fashion</v>
      </c>
    </row>
    <row r="4684" customFormat="false" ht="15" hidden="false" customHeight="false" outlineLevel="0" collapsed="false">
      <c r="A4684" s="16" t="s">
        <v>6120</v>
      </c>
      <c r="B4684" s="16" t="s">
        <v>6115</v>
      </c>
      <c r="C4684" s="16" t="s">
        <v>535</v>
      </c>
      <c r="D4684" s="16" t="s">
        <v>222</v>
      </c>
      <c r="E4684" s="16" t="n">
        <v>2</v>
      </c>
      <c r="F4684" s="16" t="n">
        <v>1990</v>
      </c>
      <c r="G4684" s="16" t="n">
        <v>0</v>
      </c>
      <c r="H4684" s="16" t="s">
        <v>39</v>
      </c>
      <c r="I4684" s="16" t="s">
        <v>71</v>
      </c>
      <c r="J4684" s="16" t="n">
        <v>5</v>
      </c>
      <c r="K4684" s="16" t="n">
        <v>3</v>
      </c>
      <c r="L4684" s="16" t="s">
        <v>41</v>
      </c>
      <c r="M4684" s="18" t="n">
        <f aca="false">IF(ISNUMBER(B4684),B4684,IF(MID(B4684,3,1)="-",DATE(VALUE(RIGHT(B4684,4)),VALUE(MID(B4684,4,2)),VALUE(LEFT(B4684,2))),DATE(VALUE(LEFT(B4684,4)),VALUE(MID(B4684,6,2)),VALUE(RIGHT(B4684,2)))))</f>
        <v>46003</v>
      </c>
      <c r="N4684" s="16" t="n">
        <f aca="false">MONTH(M4684)</f>
        <v>12</v>
      </c>
      <c r="O4684" s="16" t="str">
        <f aca="false">PROPER(TRIM(H4684))</f>
        <v>Delhi</v>
      </c>
      <c r="P4684" s="16" t="str">
        <f aca="false">IFERROR(VLOOKUP(O4684,city_map!$A$2:$B$6,2,FALSE()),O4684)</f>
        <v>Delhi</v>
      </c>
      <c r="Q4684" s="16" t="n">
        <f aca="false">IF(ISNUMBER(F4684),F4684,VALUE(SUBSTITUTE(SUBSTITUTE(F4684,"₹",""),",","")))</f>
        <v>1990</v>
      </c>
      <c r="R4684" s="16" t="n">
        <f aca="false">IF(E4684=99,1,E4684)</f>
        <v>2</v>
      </c>
      <c r="S4684" s="16" t="n">
        <f aca="false">IF(G4684="",0,G4684)</f>
        <v>0</v>
      </c>
      <c r="T4684" s="16" t="str">
        <f aca="false">IF(I4684="","Unknown",IF(I4684="upi","UPI",I4684))</f>
        <v>Credit Card</v>
      </c>
      <c r="U4684" s="16" t="str">
        <f aca="false">IF(L4684="Yes","Y",IF(L4684="No","N",L4684))</f>
        <v>N</v>
      </c>
      <c r="V4684" s="19" t="n">
        <f aca="false">ROUND(R4684*Q4684*(1-S4684),2)</f>
        <v>3980</v>
      </c>
      <c r="W4684" s="16" t="str">
        <f aca="false">_xlfn.XLOOKUP(D4684,products!$A$2:$A$61,products!$C$2:$C$61,"Not found")</f>
        <v>Fashion</v>
      </c>
    </row>
    <row r="4685" customFormat="false" ht="15" hidden="false" customHeight="false" outlineLevel="0" collapsed="false">
      <c r="A4685" s="16" t="s">
        <v>6121</v>
      </c>
      <c r="B4685" s="16" t="s">
        <v>6115</v>
      </c>
      <c r="C4685" s="16" t="s">
        <v>1544</v>
      </c>
      <c r="D4685" s="16" t="s">
        <v>108</v>
      </c>
      <c r="E4685" s="16" t="n">
        <v>1</v>
      </c>
      <c r="F4685" s="16" t="n">
        <v>3620</v>
      </c>
      <c r="G4685" s="16" t="n">
        <v>0.1</v>
      </c>
      <c r="H4685" s="16" t="s">
        <v>46</v>
      </c>
      <c r="I4685" s="16" t="s">
        <v>60</v>
      </c>
      <c r="J4685" s="16" t="n">
        <v>3</v>
      </c>
      <c r="K4685" s="16" t="n">
        <v>3</v>
      </c>
      <c r="L4685" s="16" t="s">
        <v>41</v>
      </c>
      <c r="M4685" s="18" t="n">
        <f aca="false">IF(ISNUMBER(B4685),B4685,IF(MID(B4685,3,1)="-",DATE(VALUE(RIGHT(B4685,4)),VALUE(MID(B4685,4,2)),VALUE(LEFT(B4685,2))),DATE(VALUE(LEFT(B4685,4)),VALUE(MID(B4685,6,2)),VALUE(RIGHT(B4685,2)))))</f>
        <v>46003</v>
      </c>
      <c r="N4685" s="16" t="n">
        <f aca="false">MONTH(M4685)</f>
        <v>12</v>
      </c>
      <c r="O4685" s="16" t="str">
        <f aca="false">PROPER(TRIM(H4685))</f>
        <v>Chennai</v>
      </c>
      <c r="P4685" s="16" t="str">
        <f aca="false">IFERROR(VLOOKUP(O4685,city_map!$A$2:$B$6,2,FALSE()),O4685)</f>
        <v>Chennai</v>
      </c>
      <c r="Q4685" s="16" t="n">
        <f aca="false">IF(ISNUMBER(F4685),F4685,VALUE(SUBSTITUTE(SUBSTITUTE(F4685,"₹",""),",","")))</f>
        <v>3620</v>
      </c>
      <c r="R4685" s="16" t="n">
        <f aca="false">IF(E4685=99,1,E4685)</f>
        <v>1</v>
      </c>
      <c r="S4685" s="16" t="n">
        <f aca="false">IF(G4685="",0,G4685)</f>
        <v>0.1</v>
      </c>
      <c r="T4685" s="16" t="str">
        <f aca="false">IF(I4685="","Unknown",IF(I4685="upi","UPI",I4685))</f>
        <v>UPI</v>
      </c>
      <c r="U4685" s="16" t="str">
        <f aca="false">IF(L4685="Yes","Y",IF(L4685="No","N",L4685))</f>
        <v>N</v>
      </c>
      <c r="V4685" s="19" t="n">
        <f aca="false">ROUND(R4685*Q4685*(1-S4685),2)</f>
        <v>3258</v>
      </c>
      <c r="W4685" s="16" t="str">
        <f aca="false">_xlfn.XLOOKUP(D4685,products!$A$2:$A$61,products!$C$2:$C$61,"Not found")</f>
        <v>Electronics</v>
      </c>
    </row>
    <row r="4686" customFormat="false" ht="15" hidden="false" customHeight="false" outlineLevel="0" collapsed="false">
      <c r="A4686" s="16" t="s">
        <v>6122</v>
      </c>
      <c r="B4686" s="16" t="s">
        <v>6115</v>
      </c>
      <c r="C4686" s="16" t="s">
        <v>718</v>
      </c>
      <c r="D4686" s="16" t="s">
        <v>165</v>
      </c>
      <c r="E4686" s="16" t="n">
        <v>3</v>
      </c>
      <c r="F4686" s="16" t="n">
        <v>898</v>
      </c>
      <c r="G4686" s="16" t="n">
        <v>0</v>
      </c>
      <c r="H4686" s="16" t="s">
        <v>39</v>
      </c>
      <c r="I4686" s="16" t="s">
        <v>60</v>
      </c>
      <c r="J4686" s="16" t="n">
        <v>4</v>
      </c>
      <c r="K4686" s="16"/>
      <c r="L4686" s="16" t="s">
        <v>41</v>
      </c>
      <c r="M4686" s="18" t="n">
        <f aca="false">IF(ISNUMBER(B4686),B4686,IF(MID(B4686,3,1)="-",DATE(VALUE(RIGHT(B4686,4)),VALUE(MID(B4686,4,2)),VALUE(LEFT(B4686,2))),DATE(VALUE(LEFT(B4686,4)),VALUE(MID(B4686,6,2)),VALUE(RIGHT(B4686,2)))))</f>
        <v>46003</v>
      </c>
      <c r="N4686" s="16" t="n">
        <f aca="false">MONTH(M4686)</f>
        <v>12</v>
      </c>
      <c r="O4686" s="16" t="str">
        <f aca="false">PROPER(TRIM(H4686))</f>
        <v>Delhi</v>
      </c>
      <c r="P4686" s="16" t="str">
        <f aca="false">IFERROR(VLOOKUP(O4686,city_map!$A$2:$B$6,2,FALSE()),O4686)</f>
        <v>Delhi</v>
      </c>
      <c r="Q4686" s="16" t="n">
        <f aca="false">IF(ISNUMBER(F4686),F4686,VALUE(SUBSTITUTE(SUBSTITUTE(F4686,"₹",""),",","")))</f>
        <v>898</v>
      </c>
      <c r="R4686" s="16" t="n">
        <f aca="false">IF(E4686=99,1,E4686)</f>
        <v>3</v>
      </c>
      <c r="S4686" s="16" t="n">
        <f aca="false">IF(G4686="",0,G4686)</f>
        <v>0</v>
      </c>
      <c r="T4686" s="16" t="str">
        <f aca="false">IF(I4686="","Unknown",IF(I4686="upi","UPI",I4686))</f>
        <v>UPI</v>
      </c>
      <c r="U4686" s="16" t="str">
        <f aca="false">IF(L4686="Yes","Y",IF(L4686="No","N",L4686))</f>
        <v>N</v>
      </c>
      <c r="V4686" s="19" t="n">
        <f aca="false">ROUND(R4686*Q4686*(1-S4686),2)</f>
        <v>2694</v>
      </c>
      <c r="W4686" s="16" t="str">
        <f aca="false">_xlfn.XLOOKUP(D4686,products!$A$2:$A$61,products!$C$2:$C$61,"Not found")</f>
        <v>Electronics</v>
      </c>
    </row>
    <row r="4687" customFormat="false" ht="15" hidden="false" customHeight="false" outlineLevel="0" collapsed="false">
      <c r="A4687" s="16" t="s">
        <v>6123</v>
      </c>
      <c r="B4687" s="16" t="s">
        <v>6115</v>
      </c>
      <c r="C4687" s="16" t="s">
        <v>280</v>
      </c>
      <c r="D4687" s="16" t="s">
        <v>308</v>
      </c>
      <c r="E4687" s="16" t="n">
        <v>2</v>
      </c>
      <c r="F4687" s="16" t="n">
        <v>198</v>
      </c>
      <c r="G4687" s="16" t="n">
        <v>0</v>
      </c>
      <c r="H4687" s="16" t="s">
        <v>161</v>
      </c>
      <c r="I4687" s="16" t="s">
        <v>40</v>
      </c>
      <c r="J4687" s="16" t="n">
        <v>2</v>
      </c>
      <c r="K4687" s="16" t="n">
        <v>4</v>
      </c>
      <c r="L4687" s="16" t="s">
        <v>41</v>
      </c>
      <c r="M4687" s="18" t="n">
        <f aca="false">IF(ISNUMBER(B4687),B4687,IF(MID(B4687,3,1)="-",DATE(VALUE(RIGHT(B4687,4)),VALUE(MID(B4687,4,2)),VALUE(LEFT(B4687,2))),DATE(VALUE(LEFT(B4687,4)),VALUE(MID(B4687,6,2)),VALUE(RIGHT(B4687,2)))))</f>
        <v>46003</v>
      </c>
      <c r="N4687" s="16" t="n">
        <f aca="false">MONTH(M4687)</f>
        <v>12</v>
      </c>
      <c r="O4687" s="16" t="str">
        <f aca="false">PROPER(TRIM(H4687))</f>
        <v>Hyderabad</v>
      </c>
      <c r="P4687" s="16" t="str">
        <f aca="false">IFERROR(VLOOKUP(O4687,city_map!$A$2:$B$6,2,FALSE()),O4687)</f>
        <v>Hyderabad</v>
      </c>
      <c r="Q4687" s="16" t="n">
        <f aca="false">IF(ISNUMBER(F4687),F4687,VALUE(SUBSTITUTE(SUBSTITUTE(F4687,"₹",""),",","")))</f>
        <v>198</v>
      </c>
      <c r="R4687" s="16" t="n">
        <f aca="false">IF(E4687=99,1,E4687)</f>
        <v>2</v>
      </c>
      <c r="S4687" s="16" t="n">
        <f aca="false">IF(G4687="",0,G4687)</f>
        <v>0</v>
      </c>
      <c r="T4687" s="16" t="str">
        <f aca="false">IF(I4687="","Unknown",IF(I4687="upi","UPI",I4687))</f>
        <v>COD</v>
      </c>
      <c r="U4687" s="16" t="str">
        <f aca="false">IF(L4687="Yes","Y",IF(L4687="No","N",L4687))</f>
        <v>N</v>
      </c>
      <c r="V4687" s="19" t="n">
        <f aca="false">ROUND(R4687*Q4687*(1-S4687),2)</f>
        <v>396</v>
      </c>
      <c r="W4687" s="16" t="str">
        <f aca="false">_xlfn.XLOOKUP(D4687,products!$A$2:$A$61,products!$C$2:$C$61,"Not found")</f>
        <v>Beauty</v>
      </c>
    </row>
    <row r="4688" customFormat="false" ht="15" hidden="false" customHeight="false" outlineLevel="0" collapsed="false">
      <c r="A4688" s="16" t="s">
        <v>6124</v>
      </c>
      <c r="B4688" s="16" t="s">
        <v>6115</v>
      </c>
      <c r="C4688" s="16" t="s">
        <v>1951</v>
      </c>
      <c r="D4688" s="16" t="s">
        <v>393</v>
      </c>
      <c r="E4688" s="16" t="n">
        <v>2</v>
      </c>
      <c r="F4688" s="16" t="n">
        <v>488</v>
      </c>
      <c r="G4688" s="16" t="n">
        <v>0.2</v>
      </c>
      <c r="H4688" s="16" t="s">
        <v>112</v>
      </c>
      <c r="I4688" s="16" t="s">
        <v>47</v>
      </c>
      <c r="J4688" s="16" t="n">
        <v>3</v>
      </c>
      <c r="K4688" s="16" t="n">
        <v>4</v>
      </c>
      <c r="L4688" s="16" t="s">
        <v>41</v>
      </c>
      <c r="M4688" s="18" t="n">
        <f aca="false">IF(ISNUMBER(B4688),B4688,IF(MID(B4688,3,1)="-",DATE(VALUE(RIGHT(B4688,4)),VALUE(MID(B4688,4,2)),VALUE(LEFT(B4688,2))),DATE(VALUE(LEFT(B4688,4)),VALUE(MID(B4688,6,2)),VALUE(RIGHT(B4688,2)))))</f>
        <v>46003</v>
      </c>
      <c r="N4688" s="16" t="n">
        <f aca="false">MONTH(M4688)</f>
        <v>12</v>
      </c>
      <c r="O4688" s="16" t="str">
        <f aca="false">PROPER(TRIM(H4688))</f>
        <v>Mumbai</v>
      </c>
      <c r="P4688" s="16" t="str">
        <f aca="false">IFERROR(VLOOKUP(O4688,city_map!$A$2:$B$6,2,FALSE()),O4688)</f>
        <v>Mumbai</v>
      </c>
      <c r="Q4688" s="16" t="n">
        <f aca="false">IF(ISNUMBER(F4688),F4688,VALUE(SUBSTITUTE(SUBSTITUTE(F4688,"₹",""),",","")))</f>
        <v>488</v>
      </c>
      <c r="R4688" s="16" t="n">
        <f aca="false">IF(E4688=99,1,E4688)</f>
        <v>2</v>
      </c>
      <c r="S4688" s="16" t="n">
        <f aca="false">IF(G4688="",0,G4688)</f>
        <v>0.2</v>
      </c>
      <c r="T4688" s="16" t="str">
        <f aca="false">IF(I4688="","Unknown",IF(I4688="upi","UPI",I4688))</f>
        <v>Debit Card</v>
      </c>
      <c r="U4688" s="16" t="str">
        <f aca="false">IF(L4688="Yes","Y",IF(L4688="No","N",L4688))</f>
        <v>N</v>
      </c>
      <c r="V4688" s="19" t="n">
        <f aca="false">ROUND(R4688*Q4688*(1-S4688),2)</f>
        <v>780.8</v>
      </c>
      <c r="W4688" s="16" t="str">
        <f aca="false">_xlfn.XLOOKUP(D4688,products!$A$2:$A$61,products!$C$2:$C$61,"Not found")</f>
        <v>Fashion</v>
      </c>
    </row>
    <row r="4689" customFormat="false" ht="15" hidden="false" customHeight="false" outlineLevel="0" collapsed="false">
      <c r="A4689" s="16" t="s">
        <v>6125</v>
      </c>
      <c r="B4689" s="16" t="s">
        <v>6115</v>
      </c>
      <c r="C4689" s="16" t="s">
        <v>1409</v>
      </c>
      <c r="D4689" s="16" t="s">
        <v>341</v>
      </c>
      <c r="E4689" s="16" t="n">
        <v>3</v>
      </c>
      <c r="F4689" s="16" t="n">
        <v>1064</v>
      </c>
      <c r="G4689" s="16"/>
      <c r="H4689" s="16" t="s">
        <v>67</v>
      </c>
      <c r="I4689" s="16" t="s">
        <v>60</v>
      </c>
      <c r="J4689" s="16" t="n">
        <v>5</v>
      </c>
      <c r="K4689" s="16" t="n">
        <v>4</v>
      </c>
      <c r="L4689" s="16" t="s">
        <v>174</v>
      </c>
      <c r="M4689" s="18" t="n">
        <f aca="false">IF(ISNUMBER(B4689),B4689,IF(MID(B4689,3,1)="-",DATE(VALUE(RIGHT(B4689,4)),VALUE(MID(B4689,4,2)),VALUE(LEFT(B4689,2))),DATE(VALUE(LEFT(B4689,4)),VALUE(MID(B4689,6,2)),VALUE(RIGHT(B4689,2)))))</f>
        <v>46003</v>
      </c>
      <c r="N4689" s="16" t="n">
        <f aca="false">MONTH(M4689)</f>
        <v>12</v>
      </c>
      <c r="O4689" s="16" t="str">
        <f aca="false">PROPER(TRIM(H4689))</f>
        <v>Kolkata</v>
      </c>
      <c r="P4689" s="16" t="str">
        <f aca="false">IFERROR(VLOOKUP(O4689,city_map!$A$2:$B$6,2,FALSE()),O4689)</f>
        <v>Kolkata</v>
      </c>
      <c r="Q4689" s="16" t="n">
        <f aca="false">IF(ISNUMBER(F4689),F4689,VALUE(SUBSTITUTE(SUBSTITUTE(F4689,"₹",""),",","")))</f>
        <v>1064</v>
      </c>
      <c r="R4689" s="16" t="n">
        <f aca="false">IF(E4689=99,1,E4689)</f>
        <v>3</v>
      </c>
      <c r="S4689" s="16" t="n">
        <f aca="false">IF(G4689="",0,G4689)</f>
        <v>0</v>
      </c>
      <c r="T4689" s="16" t="str">
        <f aca="false">IF(I4689="","Unknown",IF(I4689="upi","UPI",I4689))</f>
        <v>UPI</v>
      </c>
      <c r="U4689" s="16" t="str">
        <f aca="false">IF(L4689="Yes","Y",IF(L4689="No","N",L4689))</f>
        <v>N</v>
      </c>
      <c r="V4689" s="19" t="n">
        <f aca="false">ROUND(R4689*Q4689*(1-S4689),2)</f>
        <v>3192</v>
      </c>
      <c r="W4689" s="16" t="str">
        <f aca="false">_xlfn.XLOOKUP(D4689,products!$A$2:$A$61,products!$C$2:$C$61,"Not found")</f>
        <v>Home</v>
      </c>
    </row>
    <row r="4690" customFormat="false" ht="15" hidden="false" customHeight="false" outlineLevel="0" collapsed="false">
      <c r="A4690" s="16" t="s">
        <v>6126</v>
      </c>
      <c r="B4690" s="16" t="s">
        <v>6115</v>
      </c>
      <c r="C4690" s="16" t="s">
        <v>988</v>
      </c>
      <c r="D4690" s="16" t="s">
        <v>211</v>
      </c>
      <c r="E4690" s="16" t="n">
        <v>1</v>
      </c>
      <c r="F4690" s="16" t="n">
        <v>1335</v>
      </c>
      <c r="G4690" s="16" t="n">
        <v>0.05</v>
      </c>
      <c r="H4690" s="16" t="s">
        <v>46</v>
      </c>
      <c r="I4690" s="16" t="s">
        <v>100</v>
      </c>
      <c r="J4690" s="16" t="n">
        <v>3</v>
      </c>
      <c r="K4690" s="16" t="n">
        <v>4</v>
      </c>
      <c r="L4690" s="16" t="s">
        <v>41</v>
      </c>
      <c r="M4690" s="18" t="n">
        <f aca="false">IF(ISNUMBER(B4690),B4690,IF(MID(B4690,3,1)="-",DATE(VALUE(RIGHT(B4690,4)),VALUE(MID(B4690,4,2)),VALUE(LEFT(B4690,2))),DATE(VALUE(LEFT(B4690,4)),VALUE(MID(B4690,6,2)),VALUE(RIGHT(B4690,2)))))</f>
        <v>46003</v>
      </c>
      <c r="N4690" s="16" t="n">
        <f aca="false">MONTH(M4690)</f>
        <v>12</v>
      </c>
      <c r="O4690" s="16" t="str">
        <f aca="false">PROPER(TRIM(H4690))</f>
        <v>Chennai</v>
      </c>
      <c r="P4690" s="16" t="str">
        <f aca="false">IFERROR(VLOOKUP(O4690,city_map!$A$2:$B$6,2,FALSE()),O4690)</f>
        <v>Chennai</v>
      </c>
      <c r="Q4690" s="16" t="n">
        <f aca="false">IF(ISNUMBER(F4690),F4690,VALUE(SUBSTITUTE(SUBSTITUTE(F4690,"₹",""),",","")))</f>
        <v>1335</v>
      </c>
      <c r="R4690" s="16" t="n">
        <f aca="false">IF(E4690=99,1,E4690)</f>
        <v>1</v>
      </c>
      <c r="S4690" s="16" t="n">
        <f aca="false">IF(G4690="",0,G4690)</f>
        <v>0.05</v>
      </c>
      <c r="T4690" s="16" t="str">
        <f aca="false">IF(I4690="","Unknown",IF(I4690="upi","UPI",I4690))</f>
        <v>Net Banking</v>
      </c>
      <c r="U4690" s="16" t="str">
        <f aca="false">IF(L4690="Yes","Y",IF(L4690="No","N",L4690))</f>
        <v>N</v>
      </c>
      <c r="V4690" s="19" t="n">
        <f aca="false">ROUND(R4690*Q4690*(1-S4690),2)</f>
        <v>1268.25</v>
      </c>
      <c r="W4690" s="16" t="str">
        <f aca="false">_xlfn.XLOOKUP(D4690,products!$A$2:$A$61,products!$C$2:$C$61,"Not found")</f>
        <v>Fashion</v>
      </c>
    </row>
    <row r="4691" customFormat="false" ht="15" hidden="false" customHeight="false" outlineLevel="0" collapsed="false">
      <c r="A4691" s="16" t="s">
        <v>6127</v>
      </c>
      <c r="B4691" s="16" t="s">
        <v>6115</v>
      </c>
      <c r="C4691" s="16" t="s">
        <v>1631</v>
      </c>
      <c r="D4691" s="16" t="s">
        <v>660</v>
      </c>
      <c r="E4691" s="16" t="n">
        <v>2</v>
      </c>
      <c r="F4691" s="16" t="n">
        <v>1752</v>
      </c>
      <c r="G4691" s="16" t="n">
        <v>0</v>
      </c>
      <c r="H4691" s="16" t="s">
        <v>1899</v>
      </c>
      <c r="I4691" s="16" t="s">
        <v>40</v>
      </c>
      <c r="J4691" s="16" t="n">
        <v>3</v>
      </c>
      <c r="K4691" s="16" t="n">
        <v>4</v>
      </c>
      <c r="L4691" s="16" t="s">
        <v>41</v>
      </c>
      <c r="M4691" s="18" t="n">
        <f aca="false">IF(ISNUMBER(B4691),B4691,IF(MID(B4691,3,1)="-",DATE(VALUE(RIGHT(B4691,4)),VALUE(MID(B4691,4,2)),VALUE(LEFT(B4691,2))),DATE(VALUE(LEFT(B4691,4)),VALUE(MID(B4691,6,2)),VALUE(RIGHT(B4691,2)))))</f>
        <v>46003</v>
      </c>
      <c r="N4691" s="16" t="n">
        <f aca="false">MONTH(M4691)</f>
        <v>12</v>
      </c>
      <c r="O4691" s="16" t="str">
        <f aca="false">PROPER(TRIM(H4691))</f>
        <v>Bengaluru</v>
      </c>
      <c r="P4691" s="16" t="str">
        <f aca="false">IFERROR(VLOOKUP(O4691,city_map!$A$2:$B$6,2,FALSE()),O4691)</f>
        <v>Bengaluru</v>
      </c>
      <c r="Q4691" s="16" t="n">
        <f aca="false">IF(ISNUMBER(F4691),F4691,VALUE(SUBSTITUTE(SUBSTITUTE(F4691,"₹",""),",","")))</f>
        <v>1752</v>
      </c>
      <c r="R4691" s="16" t="n">
        <f aca="false">IF(E4691=99,1,E4691)</f>
        <v>2</v>
      </c>
      <c r="S4691" s="16" t="n">
        <f aca="false">IF(G4691="",0,G4691)</f>
        <v>0</v>
      </c>
      <c r="T4691" s="16" t="str">
        <f aca="false">IF(I4691="","Unknown",IF(I4691="upi","UPI",I4691))</f>
        <v>COD</v>
      </c>
      <c r="U4691" s="16" t="str">
        <f aca="false">IF(L4691="Yes","Y",IF(L4691="No","N",L4691))</f>
        <v>N</v>
      </c>
      <c r="V4691" s="19" t="n">
        <f aca="false">ROUND(R4691*Q4691*(1-S4691),2)</f>
        <v>3504</v>
      </c>
      <c r="W4691" s="16" t="str">
        <f aca="false">_xlfn.XLOOKUP(D4691,products!$A$2:$A$61,products!$C$2:$C$61,"Not found")</f>
        <v>Beauty</v>
      </c>
    </row>
    <row r="4692" customFormat="false" ht="15" hidden="false" customHeight="false" outlineLevel="0" collapsed="false">
      <c r="A4692" s="16" t="s">
        <v>6128</v>
      </c>
      <c r="B4692" s="16" t="s">
        <v>6115</v>
      </c>
      <c r="C4692" s="16" t="s">
        <v>2560</v>
      </c>
      <c r="D4692" s="16" t="s">
        <v>440</v>
      </c>
      <c r="E4692" s="16" t="n">
        <v>2</v>
      </c>
      <c r="F4692" s="16" t="n">
        <v>1345</v>
      </c>
      <c r="G4692" s="16" t="n">
        <v>0</v>
      </c>
      <c r="H4692" s="16" t="s">
        <v>70</v>
      </c>
      <c r="I4692" s="16" t="s">
        <v>123</v>
      </c>
      <c r="J4692" s="16" t="n">
        <v>4</v>
      </c>
      <c r="K4692" s="16" t="n">
        <v>2</v>
      </c>
      <c r="L4692" s="16" t="s">
        <v>57</v>
      </c>
      <c r="M4692" s="18" t="n">
        <f aca="false">IF(ISNUMBER(B4692),B4692,IF(MID(B4692,3,1)="-",DATE(VALUE(RIGHT(B4692,4)),VALUE(MID(B4692,4,2)),VALUE(LEFT(B4692,2))),DATE(VALUE(LEFT(B4692,4)),VALUE(MID(B4692,6,2)),VALUE(RIGHT(B4692,2)))))</f>
        <v>46003</v>
      </c>
      <c r="N4692" s="16" t="n">
        <f aca="false">MONTH(M4692)</f>
        <v>12</v>
      </c>
      <c r="O4692" s="16" t="str">
        <f aca="false">PROPER(TRIM(H4692))</f>
        <v>Pune</v>
      </c>
      <c r="P4692" s="16" t="str">
        <f aca="false">IFERROR(VLOOKUP(O4692,city_map!$A$2:$B$6,2,FALSE()),O4692)</f>
        <v>Pune</v>
      </c>
      <c r="Q4692" s="16" t="n">
        <f aca="false">IF(ISNUMBER(F4692),F4692,VALUE(SUBSTITUTE(SUBSTITUTE(F4692,"₹",""),",","")))</f>
        <v>1345</v>
      </c>
      <c r="R4692" s="16" t="n">
        <f aca="false">IF(E4692=99,1,E4692)</f>
        <v>2</v>
      </c>
      <c r="S4692" s="16" t="n">
        <f aca="false">IF(G4692="",0,G4692)</f>
        <v>0</v>
      </c>
      <c r="T4692" s="16" t="str">
        <f aca="false">IF(I4692="","Unknown",IF(I4692="upi","UPI",I4692))</f>
        <v>UPI</v>
      </c>
      <c r="U4692" s="16" t="str">
        <f aca="false">IF(L4692="Yes","Y",IF(L4692="No","N",L4692))</f>
        <v>Y</v>
      </c>
      <c r="V4692" s="19" t="n">
        <f aca="false">ROUND(R4692*Q4692*(1-S4692),2)</f>
        <v>2690</v>
      </c>
      <c r="W4692" s="16" t="str">
        <f aca="false">_xlfn.XLOOKUP(D4692,products!$A$2:$A$61,products!$C$2:$C$61,"Not found")</f>
        <v>Home</v>
      </c>
    </row>
    <row r="4693" customFormat="false" ht="15" hidden="false" customHeight="false" outlineLevel="0" collapsed="false">
      <c r="A4693" s="16" t="s">
        <v>6129</v>
      </c>
      <c r="B4693" s="16" t="s">
        <v>6115</v>
      </c>
      <c r="C4693" s="16" t="s">
        <v>6130</v>
      </c>
      <c r="D4693" s="16" t="s">
        <v>88</v>
      </c>
      <c r="E4693" s="16" t="n">
        <v>1</v>
      </c>
      <c r="F4693" s="16" t="n">
        <v>3035</v>
      </c>
      <c r="G4693" s="16" t="n">
        <v>0</v>
      </c>
      <c r="H4693" s="16" t="s">
        <v>46</v>
      </c>
      <c r="I4693" s="16" t="s">
        <v>71</v>
      </c>
      <c r="J4693" s="16" t="n">
        <v>3</v>
      </c>
      <c r="K4693" s="16" t="n">
        <v>3</v>
      </c>
      <c r="L4693" s="16" t="s">
        <v>57</v>
      </c>
      <c r="M4693" s="18" t="n">
        <f aca="false">IF(ISNUMBER(B4693),B4693,IF(MID(B4693,3,1)="-",DATE(VALUE(RIGHT(B4693,4)),VALUE(MID(B4693,4,2)),VALUE(LEFT(B4693,2))),DATE(VALUE(LEFT(B4693,4)),VALUE(MID(B4693,6,2)),VALUE(RIGHT(B4693,2)))))</f>
        <v>46003</v>
      </c>
      <c r="N4693" s="16" t="n">
        <f aca="false">MONTH(M4693)</f>
        <v>12</v>
      </c>
      <c r="O4693" s="16" t="str">
        <f aca="false">PROPER(TRIM(H4693))</f>
        <v>Chennai</v>
      </c>
      <c r="P4693" s="16" t="str">
        <f aca="false">IFERROR(VLOOKUP(O4693,city_map!$A$2:$B$6,2,FALSE()),O4693)</f>
        <v>Chennai</v>
      </c>
      <c r="Q4693" s="16" t="n">
        <f aca="false">IF(ISNUMBER(F4693),F4693,VALUE(SUBSTITUTE(SUBSTITUTE(F4693,"₹",""),",","")))</f>
        <v>3035</v>
      </c>
      <c r="R4693" s="16" t="n">
        <f aca="false">IF(E4693=99,1,E4693)</f>
        <v>1</v>
      </c>
      <c r="S4693" s="16" t="n">
        <f aca="false">IF(G4693="",0,G4693)</f>
        <v>0</v>
      </c>
      <c r="T4693" s="16" t="str">
        <f aca="false">IF(I4693="","Unknown",IF(I4693="upi","UPI",I4693))</f>
        <v>Credit Card</v>
      </c>
      <c r="U4693" s="16" t="str">
        <f aca="false">IF(L4693="Yes","Y",IF(L4693="No","N",L4693))</f>
        <v>Y</v>
      </c>
      <c r="V4693" s="19" t="n">
        <f aca="false">ROUND(R4693*Q4693*(1-S4693),2)</f>
        <v>3035</v>
      </c>
      <c r="W4693" s="16" t="str">
        <f aca="false">_xlfn.XLOOKUP(D4693,products!$A$2:$A$61,products!$C$2:$C$61,"Not found")</f>
        <v>Fashion</v>
      </c>
    </row>
    <row r="4694" customFormat="false" ht="15" hidden="false" customHeight="false" outlineLevel="0" collapsed="false">
      <c r="A4694" s="16" t="s">
        <v>6131</v>
      </c>
      <c r="B4694" s="16" t="s">
        <v>6115</v>
      </c>
      <c r="C4694" s="16" t="s">
        <v>1229</v>
      </c>
      <c r="D4694" s="16" t="s">
        <v>74</v>
      </c>
      <c r="E4694" s="16" t="n">
        <v>1</v>
      </c>
      <c r="F4694" s="16" t="n">
        <v>18852</v>
      </c>
      <c r="G4694" s="16" t="n">
        <v>0.05</v>
      </c>
      <c r="H4694" s="16" t="s">
        <v>70</v>
      </c>
      <c r="I4694" s="16" t="s">
        <v>60</v>
      </c>
      <c r="J4694" s="16" t="n">
        <v>5</v>
      </c>
      <c r="K4694" s="16" t="n">
        <v>4</v>
      </c>
      <c r="L4694" s="16" t="s">
        <v>41</v>
      </c>
      <c r="M4694" s="18" t="n">
        <f aca="false">IF(ISNUMBER(B4694),B4694,IF(MID(B4694,3,1)="-",DATE(VALUE(RIGHT(B4694,4)),VALUE(MID(B4694,4,2)),VALUE(LEFT(B4694,2))),DATE(VALUE(LEFT(B4694,4)),VALUE(MID(B4694,6,2)),VALUE(RIGHT(B4694,2)))))</f>
        <v>46003</v>
      </c>
      <c r="N4694" s="16" t="n">
        <f aca="false">MONTH(M4694)</f>
        <v>12</v>
      </c>
      <c r="O4694" s="16" t="str">
        <f aca="false">PROPER(TRIM(H4694))</f>
        <v>Pune</v>
      </c>
      <c r="P4694" s="16" t="str">
        <f aca="false">IFERROR(VLOOKUP(O4694,city_map!$A$2:$B$6,2,FALSE()),O4694)</f>
        <v>Pune</v>
      </c>
      <c r="Q4694" s="16" t="n">
        <f aca="false">IF(ISNUMBER(F4694),F4694,VALUE(SUBSTITUTE(SUBSTITUTE(F4694,"₹",""),",","")))</f>
        <v>18852</v>
      </c>
      <c r="R4694" s="16" t="n">
        <f aca="false">IF(E4694=99,1,E4694)</f>
        <v>1</v>
      </c>
      <c r="S4694" s="16" t="n">
        <f aca="false">IF(G4694="",0,G4694)</f>
        <v>0.05</v>
      </c>
      <c r="T4694" s="16" t="str">
        <f aca="false">IF(I4694="","Unknown",IF(I4694="upi","UPI",I4694))</f>
        <v>UPI</v>
      </c>
      <c r="U4694" s="16" t="str">
        <f aca="false">IF(L4694="Yes","Y",IF(L4694="No","N",L4694))</f>
        <v>N</v>
      </c>
      <c r="V4694" s="19" t="n">
        <f aca="false">ROUND(R4694*Q4694*(1-S4694),2)</f>
        <v>17909.4</v>
      </c>
      <c r="W4694" s="16" t="str">
        <f aca="false">_xlfn.XLOOKUP(D4694,products!$A$2:$A$61,products!$C$2:$C$61,"Not found")</f>
        <v>Electronics</v>
      </c>
    </row>
    <row r="4695" customFormat="false" ht="15" hidden="false" customHeight="false" outlineLevel="0" collapsed="false">
      <c r="A4695" s="16" t="s">
        <v>6132</v>
      </c>
      <c r="B4695" s="16" t="s">
        <v>6115</v>
      </c>
      <c r="C4695" s="16" t="s">
        <v>6133</v>
      </c>
      <c r="D4695" s="16" t="s">
        <v>142</v>
      </c>
      <c r="E4695" s="16" t="n">
        <v>1</v>
      </c>
      <c r="F4695" s="16" t="n">
        <v>580</v>
      </c>
      <c r="G4695" s="16" t="n">
        <v>0.15</v>
      </c>
      <c r="H4695" s="16" t="s">
        <v>130</v>
      </c>
      <c r="I4695" s="16" t="s">
        <v>60</v>
      </c>
      <c r="J4695" s="16" t="n">
        <v>3</v>
      </c>
      <c r="K4695" s="16" t="n">
        <v>4</v>
      </c>
      <c r="L4695" s="16" t="s">
        <v>41</v>
      </c>
      <c r="M4695" s="18" t="n">
        <f aca="false">IF(ISNUMBER(B4695),B4695,IF(MID(B4695,3,1)="-",DATE(VALUE(RIGHT(B4695,4)),VALUE(MID(B4695,4,2)),VALUE(LEFT(B4695,2))),DATE(VALUE(LEFT(B4695,4)),VALUE(MID(B4695,6,2)),VALUE(RIGHT(B4695,2)))))</f>
        <v>46003</v>
      </c>
      <c r="N4695" s="16" t="n">
        <f aca="false">MONTH(M4695)</f>
        <v>12</v>
      </c>
      <c r="O4695" s="16" t="str">
        <f aca="false">PROPER(TRIM(H4695))</f>
        <v>Bengaluru</v>
      </c>
      <c r="P4695" s="16" t="str">
        <f aca="false">IFERROR(VLOOKUP(O4695,city_map!$A$2:$B$6,2,FALSE()),O4695)</f>
        <v>Bengaluru</v>
      </c>
      <c r="Q4695" s="16" t="n">
        <f aca="false">IF(ISNUMBER(F4695),F4695,VALUE(SUBSTITUTE(SUBSTITUTE(F4695,"₹",""),",","")))</f>
        <v>580</v>
      </c>
      <c r="R4695" s="16" t="n">
        <f aca="false">IF(E4695=99,1,E4695)</f>
        <v>1</v>
      </c>
      <c r="S4695" s="16" t="n">
        <f aca="false">IF(G4695="",0,G4695)</f>
        <v>0.15</v>
      </c>
      <c r="T4695" s="16" t="str">
        <f aca="false">IF(I4695="","Unknown",IF(I4695="upi","UPI",I4695))</f>
        <v>UPI</v>
      </c>
      <c r="U4695" s="16" t="str">
        <f aca="false">IF(L4695="Yes","Y",IF(L4695="No","N",L4695))</f>
        <v>N</v>
      </c>
      <c r="V4695" s="19" t="n">
        <f aca="false">ROUND(R4695*Q4695*(1-S4695),2)</f>
        <v>493</v>
      </c>
      <c r="W4695" s="16" t="str">
        <f aca="false">_xlfn.XLOOKUP(D4695,products!$A$2:$A$61,products!$C$2:$C$61,"Not found")</f>
        <v>Home</v>
      </c>
    </row>
    <row r="4696" customFormat="false" ht="15" hidden="false" customHeight="false" outlineLevel="0" collapsed="false">
      <c r="A4696" s="16" t="s">
        <v>6134</v>
      </c>
      <c r="B4696" s="16" t="s">
        <v>6115</v>
      </c>
      <c r="C4696" s="16" t="s">
        <v>374</v>
      </c>
      <c r="D4696" s="16" t="s">
        <v>55</v>
      </c>
      <c r="E4696" s="16" t="n">
        <v>1</v>
      </c>
      <c r="F4696" s="16" t="n">
        <v>1947</v>
      </c>
      <c r="G4696" s="16" t="n">
        <v>0</v>
      </c>
      <c r="H4696" s="16" t="s">
        <v>112</v>
      </c>
      <c r="I4696" s="16" t="s">
        <v>40</v>
      </c>
      <c r="J4696" s="16" t="n">
        <v>3</v>
      </c>
      <c r="K4696" s="16" t="n">
        <v>4</v>
      </c>
      <c r="L4696" s="16" t="s">
        <v>41</v>
      </c>
      <c r="M4696" s="18" t="n">
        <f aca="false">IF(ISNUMBER(B4696),B4696,IF(MID(B4696,3,1)="-",DATE(VALUE(RIGHT(B4696,4)),VALUE(MID(B4696,4,2)),VALUE(LEFT(B4696,2))),DATE(VALUE(LEFT(B4696,4)),VALUE(MID(B4696,6,2)),VALUE(RIGHT(B4696,2)))))</f>
        <v>46003</v>
      </c>
      <c r="N4696" s="16" t="n">
        <f aca="false">MONTH(M4696)</f>
        <v>12</v>
      </c>
      <c r="O4696" s="16" t="str">
        <f aca="false">PROPER(TRIM(H4696))</f>
        <v>Mumbai</v>
      </c>
      <c r="P4696" s="16" t="str">
        <f aca="false">IFERROR(VLOOKUP(O4696,city_map!$A$2:$B$6,2,FALSE()),O4696)</f>
        <v>Mumbai</v>
      </c>
      <c r="Q4696" s="16" t="n">
        <f aca="false">IF(ISNUMBER(F4696),F4696,VALUE(SUBSTITUTE(SUBSTITUTE(F4696,"₹",""),",","")))</f>
        <v>1947</v>
      </c>
      <c r="R4696" s="16" t="n">
        <f aca="false">IF(E4696=99,1,E4696)</f>
        <v>1</v>
      </c>
      <c r="S4696" s="16" t="n">
        <f aca="false">IF(G4696="",0,G4696)</f>
        <v>0</v>
      </c>
      <c r="T4696" s="16" t="str">
        <f aca="false">IF(I4696="","Unknown",IF(I4696="upi","UPI",I4696))</f>
        <v>COD</v>
      </c>
      <c r="U4696" s="16" t="str">
        <f aca="false">IF(L4696="Yes","Y",IF(L4696="No","N",L4696))</f>
        <v>N</v>
      </c>
      <c r="V4696" s="19" t="n">
        <f aca="false">ROUND(R4696*Q4696*(1-S4696),2)</f>
        <v>1947</v>
      </c>
      <c r="W4696" s="16" t="str">
        <f aca="false">_xlfn.XLOOKUP(D4696,products!$A$2:$A$61,products!$C$2:$C$61,"Not found")</f>
        <v>Home</v>
      </c>
    </row>
    <row r="4697" customFormat="false" ht="15" hidden="false" customHeight="false" outlineLevel="0" collapsed="false">
      <c r="A4697" s="16" t="s">
        <v>6135</v>
      </c>
      <c r="B4697" s="16" t="s">
        <v>6115</v>
      </c>
      <c r="C4697" s="16" t="s">
        <v>1137</v>
      </c>
      <c r="D4697" s="16" t="s">
        <v>160</v>
      </c>
      <c r="E4697" s="16" t="n">
        <v>1</v>
      </c>
      <c r="F4697" s="16" t="n">
        <v>1800</v>
      </c>
      <c r="G4697" s="16" t="n">
        <v>0</v>
      </c>
      <c r="H4697" s="16" t="s">
        <v>39</v>
      </c>
      <c r="I4697" s="16" t="s">
        <v>60</v>
      </c>
      <c r="J4697" s="16" t="n">
        <v>2</v>
      </c>
      <c r="K4697" s="16" t="n">
        <v>4</v>
      </c>
      <c r="L4697" s="16" t="s">
        <v>41</v>
      </c>
      <c r="M4697" s="18" t="n">
        <f aca="false">IF(ISNUMBER(B4697),B4697,IF(MID(B4697,3,1)="-",DATE(VALUE(RIGHT(B4697,4)),VALUE(MID(B4697,4,2)),VALUE(LEFT(B4697,2))),DATE(VALUE(LEFT(B4697,4)),VALUE(MID(B4697,6,2)),VALUE(RIGHT(B4697,2)))))</f>
        <v>46003</v>
      </c>
      <c r="N4697" s="16" t="n">
        <f aca="false">MONTH(M4697)</f>
        <v>12</v>
      </c>
      <c r="O4697" s="16" t="str">
        <f aca="false">PROPER(TRIM(H4697))</f>
        <v>Delhi</v>
      </c>
      <c r="P4697" s="16" t="str">
        <f aca="false">IFERROR(VLOOKUP(O4697,city_map!$A$2:$B$6,2,FALSE()),O4697)</f>
        <v>Delhi</v>
      </c>
      <c r="Q4697" s="16" t="n">
        <f aca="false">IF(ISNUMBER(F4697),F4697,VALUE(SUBSTITUTE(SUBSTITUTE(F4697,"₹",""),",","")))</f>
        <v>1800</v>
      </c>
      <c r="R4697" s="16" t="n">
        <f aca="false">IF(E4697=99,1,E4697)</f>
        <v>1</v>
      </c>
      <c r="S4697" s="16" t="n">
        <f aca="false">IF(G4697="",0,G4697)</f>
        <v>0</v>
      </c>
      <c r="T4697" s="16" t="str">
        <f aca="false">IF(I4697="","Unknown",IF(I4697="upi","UPI",I4697))</f>
        <v>UPI</v>
      </c>
      <c r="U4697" s="16" t="str">
        <f aca="false">IF(L4697="Yes","Y",IF(L4697="No","N",L4697))</f>
        <v>N</v>
      </c>
      <c r="V4697" s="19" t="n">
        <f aca="false">ROUND(R4697*Q4697*(1-S4697),2)</f>
        <v>1800</v>
      </c>
      <c r="W4697" s="16" t="str">
        <f aca="false">_xlfn.XLOOKUP(D4697,products!$A$2:$A$61,products!$C$2:$C$61,"Not found")</f>
        <v>Fashion</v>
      </c>
    </row>
    <row r="4698" customFormat="false" ht="15" hidden="false" customHeight="false" outlineLevel="0" collapsed="false">
      <c r="A4698" s="16" t="s">
        <v>6136</v>
      </c>
      <c r="B4698" s="16" t="s">
        <v>6115</v>
      </c>
      <c r="C4698" s="16" t="s">
        <v>500</v>
      </c>
      <c r="D4698" s="16" t="s">
        <v>262</v>
      </c>
      <c r="E4698" s="16" t="n">
        <v>2</v>
      </c>
      <c r="F4698" s="16" t="n">
        <v>817</v>
      </c>
      <c r="G4698" s="16" t="n">
        <v>0.1</v>
      </c>
      <c r="H4698" s="16" t="s">
        <v>130</v>
      </c>
      <c r="I4698" s="16" t="s">
        <v>40</v>
      </c>
      <c r="J4698" s="16" t="n">
        <v>3</v>
      </c>
      <c r="K4698" s="16" t="n">
        <v>5</v>
      </c>
      <c r="L4698" s="16" t="s">
        <v>41</v>
      </c>
      <c r="M4698" s="18" t="n">
        <f aca="false">IF(ISNUMBER(B4698),B4698,IF(MID(B4698,3,1)="-",DATE(VALUE(RIGHT(B4698,4)),VALUE(MID(B4698,4,2)),VALUE(LEFT(B4698,2))),DATE(VALUE(LEFT(B4698,4)),VALUE(MID(B4698,6,2)),VALUE(RIGHT(B4698,2)))))</f>
        <v>46003</v>
      </c>
      <c r="N4698" s="16" t="n">
        <f aca="false">MONTH(M4698)</f>
        <v>12</v>
      </c>
      <c r="O4698" s="16" t="str">
        <f aca="false">PROPER(TRIM(H4698))</f>
        <v>Bengaluru</v>
      </c>
      <c r="P4698" s="16" t="str">
        <f aca="false">IFERROR(VLOOKUP(O4698,city_map!$A$2:$B$6,2,FALSE()),O4698)</f>
        <v>Bengaluru</v>
      </c>
      <c r="Q4698" s="16" t="n">
        <f aca="false">IF(ISNUMBER(F4698),F4698,VALUE(SUBSTITUTE(SUBSTITUTE(F4698,"₹",""),",","")))</f>
        <v>817</v>
      </c>
      <c r="R4698" s="16" t="n">
        <f aca="false">IF(E4698=99,1,E4698)</f>
        <v>2</v>
      </c>
      <c r="S4698" s="16" t="n">
        <f aca="false">IF(G4698="",0,G4698)</f>
        <v>0.1</v>
      </c>
      <c r="T4698" s="16" t="str">
        <f aca="false">IF(I4698="","Unknown",IF(I4698="upi","UPI",I4698))</f>
        <v>COD</v>
      </c>
      <c r="U4698" s="16" t="str">
        <f aca="false">IF(L4698="Yes","Y",IF(L4698="No","N",L4698))</f>
        <v>N</v>
      </c>
      <c r="V4698" s="19" t="n">
        <f aca="false">ROUND(R4698*Q4698*(1-S4698),2)</f>
        <v>1470.6</v>
      </c>
      <c r="W4698" s="16" t="str">
        <f aca="false">_xlfn.XLOOKUP(D4698,products!$A$2:$A$61,products!$C$2:$C$61,"Not found")</f>
        <v>Home</v>
      </c>
    </row>
    <row r="4699" customFormat="false" ht="15" hidden="false" customHeight="false" outlineLevel="0" collapsed="false">
      <c r="A4699" s="16" t="s">
        <v>6137</v>
      </c>
      <c r="B4699" s="16" t="s">
        <v>6115</v>
      </c>
      <c r="C4699" s="16" t="s">
        <v>5194</v>
      </c>
      <c r="D4699" s="16" t="s">
        <v>160</v>
      </c>
      <c r="E4699" s="16" t="n">
        <v>1</v>
      </c>
      <c r="F4699" s="16" t="n">
        <v>1785</v>
      </c>
      <c r="G4699" s="16" t="n">
        <v>0</v>
      </c>
      <c r="H4699" s="16" t="s">
        <v>39</v>
      </c>
      <c r="I4699" s="16" t="s">
        <v>71</v>
      </c>
      <c r="J4699" s="16" t="n">
        <v>4</v>
      </c>
      <c r="K4699" s="16" t="n">
        <v>5</v>
      </c>
      <c r="L4699" s="16" t="s">
        <v>41</v>
      </c>
      <c r="M4699" s="18" t="n">
        <f aca="false">IF(ISNUMBER(B4699),B4699,IF(MID(B4699,3,1)="-",DATE(VALUE(RIGHT(B4699,4)),VALUE(MID(B4699,4,2)),VALUE(LEFT(B4699,2))),DATE(VALUE(LEFT(B4699,4)),VALUE(MID(B4699,6,2)),VALUE(RIGHT(B4699,2)))))</f>
        <v>46003</v>
      </c>
      <c r="N4699" s="16" t="n">
        <f aca="false">MONTH(M4699)</f>
        <v>12</v>
      </c>
      <c r="O4699" s="16" t="str">
        <f aca="false">PROPER(TRIM(H4699))</f>
        <v>Delhi</v>
      </c>
      <c r="P4699" s="16" t="str">
        <f aca="false">IFERROR(VLOOKUP(O4699,city_map!$A$2:$B$6,2,FALSE()),O4699)</f>
        <v>Delhi</v>
      </c>
      <c r="Q4699" s="16" t="n">
        <f aca="false">IF(ISNUMBER(F4699),F4699,VALUE(SUBSTITUTE(SUBSTITUTE(F4699,"₹",""),",","")))</f>
        <v>1785</v>
      </c>
      <c r="R4699" s="16" t="n">
        <f aca="false">IF(E4699=99,1,E4699)</f>
        <v>1</v>
      </c>
      <c r="S4699" s="16" t="n">
        <f aca="false">IF(G4699="",0,G4699)</f>
        <v>0</v>
      </c>
      <c r="T4699" s="16" t="str">
        <f aca="false">IF(I4699="","Unknown",IF(I4699="upi","UPI",I4699))</f>
        <v>Credit Card</v>
      </c>
      <c r="U4699" s="16" t="str">
        <f aca="false">IF(L4699="Yes","Y",IF(L4699="No","N",L4699))</f>
        <v>N</v>
      </c>
      <c r="V4699" s="19" t="n">
        <f aca="false">ROUND(R4699*Q4699*(1-S4699),2)</f>
        <v>1785</v>
      </c>
      <c r="W4699" s="16" t="str">
        <f aca="false">_xlfn.XLOOKUP(D4699,products!$A$2:$A$61,products!$C$2:$C$61,"Not found")</f>
        <v>Fashion</v>
      </c>
    </row>
    <row r="4700" customFormat="false" ht="15" hidden="false" customHeight="false" outlineLevel="0" collapsed="false">
      <c r="A4700" s="16" t="s">
        <v>6138</v>
      </c>
      <c r="B4700" s="16" t="s">
        <v>6115</v>
      </c>
      <c r="C4700" s="16" t="s">
        <v>1728</v>
      </c>
      <c r="D4700" s="16" t="s">
        <v>173</v>
      </c>
      <c r="E4700" s="16" t="n">
        <v>3</v>
      </c>
      <c r="F4700" s="16" t="n">
        <v>1144</v>
      </c>
      <c r="G4700" s="16" t="n">
        <v>0.05</v>
      </c>
      <c r="H4700" s="16" t="s">
        <v>81</v>
      </c>
      <c r="I4700" s="16" t="s">
        <v>40</v>
      </c>
      <c r="J4700" s="16" t="n">
        <v>2</v>
      </c>
      <c r="K4700" s="16" t="n">
        <v>4</v>
      </c>
      <c r="L4700" s="16" t="s">
        <v>41</v>
      </c>
      <c r="M4700" s="18" t="n">
        <f aca="false">IF(ISNUMBER(B4700),B4700,IF(MID(B4700,3,1)="-",DATE(VALUE(RIGHT(B4700,4)),VALUE(MID(B4700,4,2)),VALUE(LEFT(B4700,2))),DATE(VALUE(LEFT(B4700,4)),VALUE(MID(B4700,6,2)),VALUE(RIGHT(B4700,2)))))</f>
        <v>46003</v>
      </c>
      <c r="N4700" s="16" t="n">
        <f aca="false">MONTH(M4700)</f>
        <v>12</v>
      </c>
      <c r="O4700" s="16" t="str">
        <f aca="false">PROPER(TRIM(H4700))</f>
        <v>Hyderabad</v>
      </c>
      <c r="P4700" s="16" t="str">
        <f aca="false">IFERROR(VLOOKUP(O4700,city_map!$A$2:$B$6,2,FALSE()),O4700)</f>
        <v>Hyderabad</v>
      </c>
      <c r="Q4700" s="16" t="n">
        <f aca="false">IF(ISNUMBER(F4700),F4700,VALUE(SUBSTITUTE(SUBSTITUTE(F4700,"₹",""),",","")))</f>
        <v>1144</v>
      </c>
      <c r="R4700" s="16" t="n">
        <f aca="false">IF(E4700=99,1,E4700)</f>
        <v>3</v>
      </c>
      <c r="S4700" s="16" t="n">
        <f aca="false">IF(G4700="",0,G4700)</f>
        <v>0.05</v>
      </c>
      <c r="T4700" s="16" t="str">
        <f aca="false">IF(I4700="","Unknown",IF(I4700="upi","UPI",I4700))</f>
        <v>COD</v>
      </c>
      <c r="U4700" s="16" t="str">
        <f aca="false">IF(L4700="Yes","Y",IF(L4700="No","N",L4700))</f>
        <v>N</v>
      </c>
      <c r="V4700" s="19" t="n">
        <f aca="false">ROUND(R4700*Q4700*(1-S4700),2)</f>
        <v>3260.4</v>
      </c>
      <c r="W4700" s="16" t="str">
        <f aca="false">_xlfn.XLOOKUP(D4700,products!$A$2:$A$61,products!$C$2:$C$61,"Not found")</f>
        <v>Fashion</v>
      </c>
    </row>
    <row r="4701" customFormat="false" ht="15" hidden="false" customHeight="false" outlineLevel="0" collapsed="false">
      <c r="A4701" s="16" t="s">
        <v>6139</v>
      </c>
      <c r="B4701" s="16" t="s">
        <v>6140</v>
      </c>
      <c r="C4701" s="16" t="s">
        <v>687</v>
      </c>
      <c r="D4701" s="16" t="s">
        <v>129</v>
      </c>
      <c r="E4701" s="16" t="n">
        <v>2</v>
      </c>
      <c r="F4701" s="16" t="n">
        <v>573</v>
      </c>
      <c r="G4701" s="16" t="n">
        <v>0.1</v>
      </c>
      <c r="H4701" s="16" t="s">
        <v>39</v>
      </c>
      <c r="I4701" s="16" t="s">
        <v>40</v>
      </c>
      <c r="J4701" s="16" t="n">
        <v>4</v>
      </c>
      <c r="K4701" s="16" t="n">
        <v>5</v>
      </c>
      <c r="L4701" s="16" t="s">
        <v>41</v>
      </c>
      <c r="M4701" s="18" t="n">
        <f aca="false">IF(ISNUMBER(B4701),B4701,IF(MID(B4701,3,1)="-",DATE(VALUE(RIGHT(B4701,4)),VALUE(MID(B4701,4,2)),VALUE(LEFT(B4701,2))),DATE(VALUE(LEFT(B4701,4)),VALUE(MID(B4701,6,2)),VALUE(RIGHT(B4701,2)))))</f>
        <v>46004</v>
      </c>
      <c r="N4701" s="16" t="n">
        <f aca="false">MONTH(M4701)</f>
        <v>12</v>
      </c>
      <c r="O4701" s="16" t="str">
        <f aca="false">PROPER(TRIM(H4701))</f>
        <v>Delhi</v>
      </c>
      <c r="P4701" s="16" t="str">
        <f aca="false">IFERROR(VLOOKUP(O4701,city_map!$A$2:$B$6,2,FALSE()),O4701)</f>
        <v>Delhi</v>
      </c>
      <c r="Q4701" s="16" t="n">
        <f aca="false">IF(ISNUMBER(F4701),F4701,VALUE(SUBSTITUTE(SUBSTITUTE(F4701,"₹",""),",","")))</f>
        <v>573</v>
      </c>
      <c r="R4701" s="16" t="n">
        <f aca="false">IF(E4701=99,1,E4701)</f>
        <v>2</v>
      </c>
      <c r="S4701" s="16" t="n">
        <f aca="false">IF(G4701="",0,G4701)</f>
        <v>0.1</v>
      </c>
      <c r="T4701" s="16" t="str">
        <f aca="false">IF(I4701="","Unknown",IF(I4701="upi","UPI",I4701))</f>
        <v>COD</v>
      </c>
      <c r="U4701" s="16" t="str">
        <f aca="false">IF(L4701="Yes","Y",IF(L4701="No","N",L4701))</f>
        <v>N</v>
      </c>
      <c r="V4701" s="19" t="n">
        <f aca="false">ROUND(R4701*Q4701*(1-S4701),2)</f>
        <v>1031.4</v>
      </c>
      <c r="W4701" s="16" t="str">
        <f aca="false">_xlfn.XLOOKUP(D4701,products!$A$2:$A$61,products!$C$2:$C$61,"Not found")</f>
        <v>Beauty</v>
      </c>
    </row>
    <row r="4702" customFormat="false" ht="15" hidden="false" customHeight="false" outlineLevel="0" collapsed="false">
      <c r="A4702" s="16" t="s">
        <v>6141</v>
      </c>
      <c r="B4702" s="16" t="s">
        <v>6140</v>
      </c>
      <c r="C4702" s="16" t="s">
        <v>1757</v>
      </c>
      <c r="D4702" s="16" t="s">
        <v>88</v>
      </c>
      <c r="E4702" s="16" t="n">
        <v>2</v>
      </c>
      <c r="F4702" s="16" t="n">
        <v>3008</v>
      </c>
      <c r="G4702" s="16" t="n">
        <v>0.1</v>
      </c>
      <c r="H4702" s="16" t="s">
        <v>39</v>
      </c>
      <c r="I4702" s="16" t="s">
        <v>71</v>
      </c>
      <c r="J4702" s="16" t="n">
        <v>4</v>
      </c>
      <c r="K4702" s="16" t="n">
        <v>3</v>
      </c>
      <c r="L4702" s="16" t="s">
        <v>41</v>
      </c>
      <c r="M4702" s="18" t="n">
        <f aca="false">IF(ISNUMBER(B4702),B4702,IF(MID(B4702,3,1)="-",DATE(VALUE(RIGHT(B4702,4)),VALUE(MID(B4702,4,2)),VALUE(LEFT(B4702,2))),DATE(VALUE(LEFT(B4702,4)),VALUE(MID(B4702,6,2)),VALUE(RIGHT(B4702,2)))))</f>
        <v>46004</v>
      </c>
      <c r="N4702" s="16" t="n">
        <f aca="false">MONTH(M4702)</f>
        <v>12</v>
      </c>
      <c r="O4702" s="16" t="str">
        <f aca="false">PROPER(TRIM(H4702))</f>
        <v>Delhi</v>
      </c>
      <c r="P4702" s="16" t="str">
        <f aca="false">IFERROR(VLOOKUP(O4702,city_map!$A$2:$B$6,2,FALSE()),O4702)</f>
        <v>Delhi</v>
      </c>
      <c r="Q4702" s="16" t="n">
        <f aca="false">IF(ISNUMBER(F4702),F4702,VALUE(SUBSTITUTE(SUBSTITUTE(F4702,"₹",""),",","")))</f>
        <v>3008</v>
      </c>
      <c r="R4702" s="16" t="n">
        <f aca="false">IF(E4702=99,1,E4702)</f>
        <v>2</v>
      </c>
      <c r="S4702" s="16" t="n">
        <f aca="false">IF(G4702="",0,G4702)</f>
        <v>0.1</v>
      </c>
      <c r="T4702" s="16" t="str">
        <f aca="false">IF(I4702="","Unknown",IF(I4702="upi","UPI",I4702))</f>
        <v>Credit Card</v>
      </c>
      <c r="U4702" s="16" t="str">
        <f aca="false">IF(L4702="Yes","Y",IF(L4702="No","N",L4702))</f>
        <v>N</v>
      </c>
      <c r="V4702" s="19" t="n">
        <f aca="false">ROUND(R4702*Q4702*(1-S4702),2)</f>
        <v>5414.4</v>
      </c>
      <c r="W4702" s="16" t="str">
        <f aca="false">_xlfn.XLOOKUP(D4702,products!$A$2:$A$61,products!$C$2:$C$61,"Not found")</f>
        <v>Fashion</v>
      </c>
    </row>
    <row r="4703" customFormat="false" ht="15" hidden="false" customHeight="false" outlineLevel="0" collapsed="false">
      <c r="A4703" s="16" t="s">
        <v>6142</v>
      </c>
      <c r="B4703" s="16" t="s">
        <v>6140</v>
      </c>
      <c r="C4703" s="16" t="s">
        <v>1591</v>
      </c>
      <c r="D4703" s="16" t="s">
        <v>95</v>
      </c>
      <c r="E4703" s="16" t="n">
        <v>1</v>
      </c>
      <c r="F4703" s="16" t="n">
        <v>1493</v>
      </c>
      <c r="G4703" s="16" t="n">
        <v>0</v>
      </c>
      <c r="H4703" s="16" t="s">
        <v>112</v>
      </c>
      <c r="I4703" s="16" t="s">
        <v>60</v>
      </c>
      <c r="J4703" s="16" t="n">
        <v>3</v>
      </c>
      <c r="K4703" s="16" t="n">
        <v>3</v>
      </c>
      <c r="L4703" s="16" t="s">
        <v>41</v>
      </c>
      <c r="M4703" s="18" t="n">
        <f aca="false">IF(ISNUMBER(B4703),B4703,IF(MID(B4703,3,1)="-",DATE(VALUE(RIGHT(B4703,4)),VALUE(MID(B4703,4,2)),VALUE(LEFT(B4703,2))),DATE(VALUE(LEFT(B4703,4)),VALUE(MID(B4703,6,2)),VALUE(RIGHT(B4703,2)))))</f>
        <v>46004</v>
      </c>
      <c r="N4703" s="16" t="n">
        <f aca="false">MONTH(M4703)</f>
        <v>12</v>
      </c>
      <c r="O4703" s="16" t="str">
        <f aca="false">PROPER(TRIM(H4703))</f>
        <v>Mumbai</v>
      </c>
      <c r="P4703" s="16" t="str">
        <f aca="false">IFERROR(VLOOKUP(O4703,city_map!$A$2:$B$6,2,FALSE()),O4703)</f>
        <v>Mumbai</v>
      </c>
      <c r="Q4703" s="16" t="n">
        <f aca="false">IF(ISNUMBER(F4703),F4703,VALUE(SUBSTITUTE(SUBSTITUTE(F4703,"₹",""),",","")))</f>
        <v>1493</v>
      </c>
      <c r="R4703" s="16" t="n">
        <f aca="false">IF(E4703=99,1,E4703)</f>
        <v>1</v>
      </c>
      <c r="S4703" s="16" t="n">
        <f aca="false">IF(G4703="",0,G4703)</f>
        <v>0</v>
      </c>
      <c r="T4703" s="16" t="str">
        <f aca="false">IF(I4703="","Unknown",IF(I4703="upi","UPI",I4703))</f>
        <v>UPI</v>
      </c>
      <c r="U4703" s="16" t="str">
        <f aca="false">IF(L4703="Yes","Y",IF(L4703="No","N",L4703))</f>
        <v>N</v>
      </c>
      <c r="V4703" s="19" t="n">
        <f aca="false">ROUND(R4703*Q4703*(1-S4703),2)</f>
        <v>1493</v>
      </c>
      <c r="W4703" s="16" t="str">
        <f aca="false">_xlfn.XLOOKUP(D4703,products!$A$2:$A$61,products!$C$2:$C$61,"Not found")</f>
        <v>Electronics</v>
      </c>
    </row>
    <row r="4704" customFormat="false" ht="15" hidden="false" customHeight="false" outlineLevel="0" collapsed="false">
      <c r="A4704" s="16" t="s">
        <v>6143</v>
      </c>
      <c r="B4704" s="16" t="s">
        <v>6140</v>
      </c>
      <c r="C4704" s="16" t="s">
        <v>1584</v>
      </c>
      <c r="D4704" s="16" t="s">
        <v>219</v>
      </c>
      <c r="E4704" s="16" t="n">
        <v>1</v>
      </c>
      <c r="F4704" s="16" t="n">
        <v>1304</v>
      </c>
      <c r="G4704" s="16" t="n">
        <v>0.15</v>
      </c>
      <c r="H4704" s="16" t="s">
        <v>112</v>
      </c>
      <c r="I4704" s="16" t="s">
        <v>40</v>
      </c>
      <c r="J4704" s="16" t="n">
        <v>4</v>
      </c>
      <c r="K4704" s="16" t="n">
        <v>3</v>
      </c>
      <c r="L4704" s="16" t="s">
        <v>57</v>
      </c>
      <c r="M4704" s="18" t="n">
        <f aca="false">IF(ISNUMBER(B4704),B4704,IF(MID(B4704,3,1)="-",DATE(VALUE(RIGHT(B4704,4)),VALUE(MID(B4704,4,2)),VALUE(LEFT(B4704,2))),DATE(VALUE(LEFT(B4704,4)),VALUE(MID(B4704,6,2)),VALUE(RIGHT(B4704,2)))))</f>
        <v>46004</v>
      </c>
      <c r="N4704" s="16" t="n">
        <f aca="false">MONTH(M4704)</f>
        <v>12</v>
      </c>
      <c r="O4704" s="16" t="str">
        <f aca="false">PROPER(TRIM(H4704))</f>
        <v>Mumbai</v>
      </c>
      <c r="P4704" s="16" t="str">
        <f aca="false">IFERROR(VLOOKUP(O4704,city_map!$A$2:$B$6,2,FALSE()),O4704)</f>
        <v>Mumbai</v>
      </c>
      <c r="Q4704" s="16" t="n">
        <f aca="false">IF(ISNUMBER(F4704),F4704,VALUE(SUBSTITUTE(SUBSTITUTE(F4704,"₹",""),",","")))</f>
        <v>1304</v>
      </c>
      <c r="R4704" s="16" t="n">
        <f aca="false">IF(E4704=99,1,E4704)</f>
        <v>1</v>
      </c>
      <c r="S4704" s="16" t="n">
        <f aca="false">IF(G4704="",0,G4704)</f>
        <v>0.15</v>
      </c>
      <c r="T4704" s="16" t="str">
        <f aca="false">IF(I4704="","Unknown",IF(I4704="upi","UPI",I4704))</f>
        <v>COD</v>
      </c>
      <c r="U4704" s="16" t="str">
        <f aca="false">IF(L4704="Yes","Y",IF(L4704="No","N",L4704))</f>
        <v>Y</v>
      </c>
      <c r="V4704" s="19" t="n">
        <f aca="false">ROUND(R4704*Q4704*(1-S4704),2)</f>
        <v>1108.4</v>
      </c>
      <c r="W4704" s="16" t="str">
        <f aca="false">_xlfn.XLOOKUP(D4704,products!$A$2:$A$61,products!$C$2:$C$61,"Not found")</f>
        <v>Electronics</v>
      </c>
    </row>
    <row r="4705" customFormat="false" ht="15" hidden="false" customHeight="false" outlineLevel="0" collapsed="false">
      <c r="A4705" s="16" t="s">
        <v>6144</v>
      </c>
      <c r="B4705" s="16" t="s">
        <v>6140</v>
      </c>
      <c r="C4705" s="16" t="s">
        <v>276</v>
      </c>
      <c r="D4705" s="16" t="s">
        <v>126</v>
      </c>
      <c r="E4705" s="16" t="n">
        <v>1</v>
      </c>
      <c r="F4705" s="16" t="n">
        <v>399</v>
      </c>
      <c r="G4705" s="16" t="n">
        <v>0</v>
      </c>
      <c r="H4705" s="16" t="s">
        <v>130</v>
      </c>
      <c r="I4705" s="16" t="s">
        <v>47</v>
      </c>
      <c r="J4705" s="16" t="n">
        <v>5</v>
      </c>
      <c r="K4705" s="16" t="n">
        <v>3</v>
      </c>
      <c r="L4705" s="16" t="s">
        <v>41</v>
      </c>
      <c r="M4705" s="18" t="n">
        <f aca="false">IF(ISNUMBER(B4705),B4705,IF(MID(B4705,3,1)="-",DATE(VALUE(RIGHT(B4705,4)),VALUE(MID(B4705,4,2)),VALUE(LEFT(B4705,2))),DATE(VALUE(LEFT(B4705,4)),VALUE(MID(B4705,6,2)),VALUE(RIGHT(B4705,2)))))</f>
        <v>46004</v>
      </c>
      <c r="N4705" s="16" t="n">
        <f aca="false">MONTH(M4705)</f>
        <v>12</v>
      </c>
      <c r="O4705" s="16" t="str">
        <f aca="false">PROPER(TRIM(H4705))</f>
        <v>Bengaluru</v>
      </c>
      <c r="P4705" s="16" t="str">
        <f aca="false">IFERROR(VLOOKUP(O4705,city_map!$A$2:$B$6,2,FALSE()),O4705)</f>
        <v>Bengaluru</v>
      </c>
      <c r="Q4705" s="16" t="n">
        <f aca="false">IF(ISNUMBER(F4705),F4705,VALUE(SUBSTITUTE(SUBSTITUTE(F4705,"₹",""),",","")))</f>
        <v>399</v>
      </c>
      <c r="R4705" s="16" t="n">
        <f aca="false">IF(E4705=99,1,E4705)</f>
        <v>1</v>
      </c>
      <c r="S4705" s="16" t="n">
        <f aca="false">IF(G4705="",0,G4705)</f>
        <v>0</v>
      </c>
      <c r="T4705" s="16" t="str">
        <f aca="false">IF(I4705="","Unknown",IF(I4705="upi","UPI",I4705))</f>
        <v>Debit Card</v>
      </c>
      <c r="U4705" s="16" t="str">
        <f aca="false">IF(L4705="Yes","Y",IF(L4705="No","N",L4705))</f>
        <v>N</v>
      </c>
      <c r="V4705" s="19" t="n">
        <f aca="false">ROUND(R4705*Q4705*(1-S4705),2)</f>
        <v>399</v>
      </c>
      <c r="W4705" s="16" t="str">
        <f aca="false">_xlfn.XLOOKUP(D4705,products!$A$2:$A$61,products!$C$2:$C$61,"Not found")</f>
        <v>Home</v>
      </c>
    </row>
    <row r="4706" customFormat="false" ht="15" hidden="false" customHeight="false" outlineLevel="0" collapsed="false">
      <c r="A4706" s="16" t="s">
        <v>6145</v>
      </c>
      <c r="B4706" s="16" t="s">
        <v>6140</v>
      </c>
      <c r="C4706" s="16" t="s">
        <v>378</v>
      </c>
      <c r="D4706" s="16" t="s">
        <v>184</v>
      </c>
      <c r="E4706" s="16" t="n">
        <v>1</v>
      </c>
      <c r="F4706" s="16" t="n">
        <v>1330</v>
      </c>
      <c r="G4706" s="16" t="n">
        <v>0.05</v>
      </c>
      <c r="H4706" s="16" t="s">
        <v>70</v>
      </c>
      <c r="I4706" s="16" t="s">
        <v>71</v>
      </c>
      <c r="J4706" s="16" t="n">
        <v>6</v>
      </c>
      <c r="K4706" s="16" t="n">
        <v>2</v>
      </c>
      <c r="L4706" s="16" t="s">
        <v>57</v>
      </c>
      <c r="M4706" s="18" t="n">
        <f aca="false">IF(ISNUMBER(B4706),B4706,IF(MID(B4706,3,1)="-",DATE(VALUE(RIGHT(B4706,4)),VALUE(MID(B4706,4,2)),VALUE(LEFT(B4706,2))),DATE(VALUE(LEFT(B4706,4)),VALUE(MID(B4706,6,2)),VALUE(RIGHT(B4706,2)))))</f>
        <v>46004</v>
      </c>
      <c r="N4706" s="16" t="n">
        <f aca="false">MONTH(M4706)</f>
        <v>12</v>
      </c>
      <c r="O4706" s="16" t="str">
        <f aca="false">PROPER(TRIM(H4706))</f>
        <v>Pune</v>
      </c>
      <c r="P4706" s="16" t="str">
        <f aca="false">IFERROR(VLOOKUP(O4706,city_map!$A$2:$B$6,2,FALSE()),O4706)</f>
        <v>Pune</v>
      </c>
      <c r="Q4706" s="16" t="n">
        <f aca="false">IF(ISNUMBER(F4706),F4706,VALUE(SUBSTITUTE(SUBSTITUTE(F4706,"₹",""),",","")))</f>
        <v>1330</v>
      </c>
      <c r="R4706" s="16" t="n">
        <f aca="false">IF(E4706=99,1,E4706)</f>
        <v>1</v>
      </c>
      <c r="S4706" s="16" t="n">
        <f aca="false">IF(G4706="",0,G4706)</f>
        <v>0.05</v>
      </c>
      <c r="T4706" s="16" t="str">
        <f aca="false">IF(I4706="","Unknown",IF(I4706="upi","UPI",I4706))</f>
        <v>Credit Card</v>
      </c>
      <c r="U4706" s="16" t="str">
        <f aca="false">IF(L4706="Yes","Y",IF(L4706="No","N",L4706))</f>
        <v>Y</v>
      </c>
      <c r="V4706" s="19" t="n">
        <f aca="false">ROUND(R4706*Q4706*(1-S4706),2)</f>
        <v>1263.5</v>
      </c>
      <c r="W4706" s="16" t="str">
        <f aca="false">_xlfn.XLOOKUP(D4706,products!$A$2:$A$61,products!$C$2:$C$61,"Not found")</f>
        <v>Home</v>
      </c>
    </row>
    <row r="4707" customFormat="false" ht="15" hidden="false" customHeight="false" outlineLevel="0" collapsed="false">
      <c r="A4707" s="16" t="s">
        <v>6146</v>
      </c>
      <c r="B4707" s="16" t="s">
        <v>6140</v>
      </c>
      <c r="C4707" s="16" t="s">
        <v>280</v>
      </c>
      <c r="D4707" s="16" t="s">
        <v>95</v>
      </c>
      <c r="E4707" s="16" t="n">
        <v>2</v>
      </c>
      <c r="F4707" s="16" t="n">
        <v>1474</v>
      </c>
      <c r="G4707" s="16" t="n">
        <v>0.15</v>
      </c>
      <c r="H4707" s="16" t="s">
        <v>81</v>
      </c>
      <c r="I4707" s="16" t="s">
        <v>100</v>
      </c>
      <c r="J4707" s="16" t="n">
        <v>3</v>
      </c>
      <c r="K4707" s="16" t="n">
        <v>4</v>
      </c>
      <c r="L4707" s="16" t="s">
        <v>57</v>
      </c>
      <c r="M4707" s="18" t="n">
        <f aca="false">IF(ISNUMBER(B4707),B4707,IF(MID(B4707,3,1)="-",DATE(VALUE(RIGHT(B4707,4)),VALUE(MID(B4707,4,2)),VALUE(LEFT(B4707,2))),DATE(VALUE(LEFT(B4707,4)),VALUE(MID(B4707,6,2)),VALUE(RIGHT(B4707,2)))))</f>
        <v>46004</v>
      </c>
      <c r="N4707" s="16" t="n">
        <f aca="false">MONTH(M4707)</f>
        <v>12</v>
      </c>
      <c r="O4707" s="16" t="str">
        <f aca="false">PROPER(TRIM(H4707))</f>
        <v>Hyderabad</v>
      </c>
      <c r="P4707" s="16" t="str">
        <f aca="false">IFERROR(VLOOKUP(O4707,city_map!$A$2:$B$6,2,FALSE()),O4707)</f>
        <v>Hyderabad</v>
      </c>
      <c r="Q4707" s="16" t="n">
        <f aca="false">IF(ISNUMBER(F4707),F4707,VALUE(SUBSTITUTE(SUBSTITUTE(F4707,"₹",""),",","")))</f>
        <v>1474</v>
      </c>
      <c r="R4707" s="16" t="n">
        <f aca="false">IF(E4707=99,1,E4707)</f>
        <v>2</v>
      </c>
      <c r="S4707" s="16" t="n">
        <f aca="false">IF(G4707="",0,G4707)</f>
        <v>0.15</v>
      </c>
      <c r="T4707" s="16" t="str">
        <f aca="false">IF(I4707="","Unknown",IF(I4707="upi","UPI",I4707))</f>
        <v>Net Banking</v>
      </c>
      <c r="U4707" s="16" t="str">
        <f aca="false">IF(L4707="Yes","Y",IF(L4707="No","N",L4707))</f>
        <v>Y</v>
      </c>
      <c r="V4707" s="19" t="n">
        <f aca="false">ROUND(R4707*Q4707*(1-S4707),2)</f>
        <v>2505.8</v>
      </c>
      <c r="W4707" s="16" t="str">
        <f aca="false">_xlfn.XLOOKUP(D4707,products!$A$2:$A$61,products!$C$2:$C$61,"Not found")</f>
        <v>Electronics</v>
      </c>
    </row>
    <row r="4708" customFormat="false" ht="15" hidden="false" customHeight="false" outlineLevel="0" collapsed="false">
      <c r="A4708" s="16" t="s">
        <v>6147</v>
      </c>
      <c r="B4708" s="16" t="s">
        <v>6140</v>
      </c>
      <c r="C4708" s="16" t="s">
        <v>65</v>
      </c>
      <c r="D4708" s="16" t="s">
        <v>160</v>
      </c>
      <c r="E4708" s="16" t="n">
        <v>2</v>
      </c>
      <c r="F4708" s="16" t="n">
        <v>1888</v>
      </c>
      <c r="G4708" s="16" t="n">
        <v>0.1</v>
      </c>
      <c r="H4708" s="16" t="s">
        <v>241</v>
      </c>
      <c r="I4708" s="16" t="s">
        <v>47</v>
      </c>
      <c r="J4708" s="16" t="n">
        <v>3</v>
      </c>
      <c r="K4708" s="16" t="n">
        <v>5</v>
      </c>
      <c r="L4708" s="16" t="s">
        <v>41</v>
      </c>
      <c r="M4708" s="18" t="n">
        <f aca="false">IF(ISNUMBER(B4708),B4708,IF(MID(B4708,3,1)="-",DATE(VALUE(RIGHT(B4708,4)),VALUE(MID(B4708,4,2)),VALUE(LEFT(B4708,2))),DATE(VALUE(LEFT(B4708,4)),VALUE(MID(B4708,6,2)),VALUE(RIGHT(B4708,2)))))</f>
        <v>46004</v>
      </c>
      <c r="N4708" s="16" t="n">
        <f aca="false">MONTH(M4708)</f>
        <v>12</v>
      </c>
      <c r="O4708" s="16" t="str">
        <f aca="false">PROPER(TRIM(H4708))</f>
        <v>Calcutta</v>
      </c>
      <c r="P4708" s="16" t="str">
        <f aca="false">IFERROR(VLOOKUP(O4708,city_map!$A$2:$B$6,2,FALSE()),O4708)</f>
        <v>Kolkata</v>
      </c>
      <c r="Q4708" s="16" t="n">
        <f aca="false">IF(ISNUMBER(F4708),F4708,VALUE(SUBSTITUTE(SUBSTITUTE(F4708,"₹",""),",","")))</f>
        <v>1888</v>
      </c>
      <c r="R4708" s="16" t="n">
        <f aca="false">IF(E4708=99,1,E4708)</f>
        <v>2</v>
      </c>
      <c r="S4708" s="16" t="n">
        <f aca="false">IF(G4708="",0,G4708)</f>
        <v>0.1</v>
      </c>
      <c r="T4708" s="16" t="str">
        <f aca="false">IF(I4708="","Unknown",IF(I4708="upi","UPI",I4708))</f>
        <v>Debit Card</v>
      </c>
      <c r="U4708" s="16" t="str">
        <f aca="false">IF(L4708="Yes","Y",IF(L4708="No","N",L4708))</f>
        <v>N</v>
      </c>
      <c r="V4708" s="19" t="n">
        <f aca="false">ROUND(R4708*Q4708*(1-S4708),2)</f>
        <v>3398.4</v>
      </c>
      <c r="W4708" s="16" t="str">
        <f aca="false">_xlfn.XLOOKUP(D4708,products!$A$2:$A$61,products!$C$2:$C$61,"Not found")</f>
        <v>Fashion</v>
      </c>
    </row>
    <row r="4709" customFormat="false" ht="15" hidden="false" customHeight="false" outlineLevel="0" collapsed="false">
      <c r="A4709" s="16" t="s">
        <v>6148</v>
      </c>
      <c r="B4709" s="16" t="s">
        <v>6140</v>
      </c>
      <c r="C4709" s="16" t="s">
        <v>2859</v>
      </c>
      <c r="D4709" s="16" t="s">
        <v>412</v>
      </c>
      <c r="E4709" s="16" t="n">
        <v>1</v>
      </c>
      <c r="F4709" s="16" t="n">
        <v>988</v>
      </c>
      <c r="G4709" s="16" t="n">
        <v>0.1</v>
      </c>
      <c r="H4709" s="16" t="s">
        <v>130</v>
      </c>
      <c r="I4709" s="16" t="s">
        <v>40</v>
      </c>
      <c r="J4709" s="16" t="n">
        <v>4</v>
      </c>
      <c r="K4709" s="16" t="n">
        <v>4</v>
      </c>
      <c r="L4709" s="16" t="s">
        <v>41</v>
      </c>
      <c r="M4709" s="18" t="n">
        <f aca="false">IF(ISNUMBER(B4709),B4709,IF(MID(B4709,3,1)="-",DATE(VALUE(RIGHT(B4709,4)),VALUE(MID(B4709,4,2)),VALUE(LEFT(B4709,2))),DATE(VALUE(LEFT(B4709,4)),VALUE(MID(B4709,6,2)),VALUE(RIGHT(B4709,2)))))</f>
        <v>46004</v>
      </c>
      <c r="N4709" s="16" t="n">
        <f aca="false">MONTH(M4709)</f>
        <v>12</v>
      </c>
      <c r="O4709" s="16" t="str">
        <f aca="false">PROPER(TRIM(H4709))</f>
        <v>Bengaluru</v>
      </c>
      <c r="P4709" s="16" t="str">
        <f aca="false">IFERROR(VLOOKUP(O4709,city_map!$A$2:$B$6,2,FALSE()),O4709)</f>
        <v>Bengaluru</v>
      </c>
      <c r="Q4709" s="16" t="n">
        <f aca="false">IF(ISNUMBER(F4709),F4709,VALUE(SUBSTITUTE(SUBSTITUTE(F4709,"₹",""),",","")))</f>
        <v>988</v>
      </c>
      <c r="R4709" s="16" t="n">
        <f aca="false">IF(E4709=99,1,E4709)</f>
        <v>1</v>
      </c>
      <c r="S4709" s="16" t="n">
        <f aca="false">IF(G4709="",0,G4709)</f>
        <v>0.1</v>
      </c>
      <c r="T4709" s="16" t="str">
        <f aca="false">IF(I4709="","Unknown",IF(I4709="upi","UPI",I4709))</f>
        <v>COD</v>
      </c>
      <c r="U4709" s="16" t="str">
        <f aca="false">IF(L4709="Yes","Y",IF(L4709="No","N",L4709))</f>
        <v>N</v>
      </c>
      <c r="V4709" s="19" t="n">
        <f aca="false">ROUND(R4709*Q4709*(1-S4709),2)</f>
        <v>889.2</v>
      </c>
      <c r="W4709" s="16" t="str">
        <f aca="false">_xlfn.XLOOKUP(D4709,products!$A$2:$A$61,products!$C$2:$C$61,"Not found")</f>
        <v>Home</v>
      </c>
    </row>
    <row r="4710" customFormat="false" ht="15" hidden="false" customHeight="false" outlineLevel="0" collapsed="false">
      <c r="A4710" s="16" t="s">
        <v>6149</v>
      </c>
      <c r="B4710" s="16" t="s">
        <v>6140</v>
      </c>
      <c r="C4710" s="16" t="s">
        <v>925</v>
      </c>
      <c r="D4710" s="16" t="s">
        <v>99</v>
      </c>
      <c r="E4710" s="16" t="n">
        <v>3</v>
      </c>
      <c r="F4710" s="16" t="n">
        <v>707</v>
      </c>
      <c r="G4710" s="16" t="n">
        <v>0.3</v>
      </c>
      <c r="H4710" s="16" t="s">
        <v>70</v>
      </c>
      <c r="I4710" s="16" t="s">
        <v>60</v>
      </c>
      <c r="J4710" s="16" t="n">
        <v>8</v>
      </c>
      <c r="K4710" s="16" t="n">
        <v>2</v>
      </c>
      <c r="L4710" s="16" t="s">
        <v>41</v>
      </c>
      <c r="M4710" s="18" t="n">
        <f aca="false">IF(ISNUMBER(B4710),B4710,IF(MID(B4710,3,1)="-",DATE(VALUE(RIGHT(B4710,4)),VALUE(MID(B4710,4,2)),VALUE(LEFT(B4710,2))),DATE(VALUE(LEFT(B4710,4)),VALUE(MID(B4710,6,2)),VALUE(RIGHT(B4710,2)))))</f>
        <v>46004</v>
      </c>
      <c r="N4710" s="16" t="n">
        <f aca="false">MONTH(M4710)</f>
        <v>12</v>
      </c>
      <c r="O4710" s="16" t="str">
        <f aca="false">PROPER(TRIM(H4710))</f>
        <v>Pune</v>
      </c>
      <c r="P4710" s="16" t="str">
        <f aca="false">IFERROR(VLOOKUP(O4710,city_map!$A$2:$B$6,2,FALSE()),O4710)</f>
        <v>Pune</v>
      </c>
      <c r="Q4710" s="16" t="n">
        <f aca="false">IF(ISNUMBER(F4710),F4710,VALUE(SUBSTITUTE(SUBSTITUTE(F4710,"₹",""),",","")))</f>
        <v>707</v>
      </c>
      <c r="R4710" s="16" t="n">
        <f aca="false">IF(E4710=99,1,E4710)</f>
        <v>3</v>
      </c>
      <c r="S4710" s="16" t="n">
        <f aca="false">IF(G4710="",0,G4710)</f>
        <v>0.3</v>
      </c>
      <c r="T4710" s="16" t="str">
        <f aca="false">IF(I4710="","Unknown",IF(I4710="upi","UPI",I4710))</f>
        <v>UPI</v>
      </c>
      <c r="U4710" s="16" t="str">
        <f aca="false">IF(L4710="Yes","Y",IF(L4710="No","N",L4710))</f>
        <v>N</v>
      </c>
      <c r="V4710" s="19" t="n">
        <f aca="false">ROUND(R4710*Q4710*(1-S4710),2)</f>
        <v>1484.7</v>
      </c>
      <c r="W4710" s="16" t="str">
        <f aca="false">_xlfn.XLOOKUP(D4710,products!$A$2:$A$61,products!$C$2:$C$61,"Not found")</f>
        <v>Fashion</v>
      </c>
    </row>
    <row r="4711" customFormat="false" ht="15" hidden="false" customHeight="false" outlineLevel="0" collapsed="false">
      <c r="A4711" s="16" t="s">
        <v>6150</v>
      </c>
      <c r="B4711" s="16" t="s">
        <v>6140</v>
      </c>
      <c r="C4711" s="16" t="s">
        <v>280</v>
      </c>
      <c r="D4711" s="16" t="s">
        <v>211</v>
      </c>
      <c r="E4711" s="16" t="n">
        <v>1</v>
      </c>
      <c r="F4711" s="16" t="n">
        <v>1315</v>
      </c>
      <c r="G4711" s="16" t="n">
        <v>0</v>
      </c>
      <c r="H4711" s="16" t="s">
        <v>161</v>
      </c>
      <c r="I4711" s="16" t="s">
        <v>60</v>
      </c>
      <c r="J4711" s="16" t="n">
        <v>3</v>
      </c>
      <c r="K4711" s="16" t="n">
        <v>4</v>
      </c>
      <c r="L4711" s="16" t="s">
        <v>41</v>
      </c>
      <c r="M4711" s="18" t="n">
        <f aca="false">IF(ISNUMBER(B4711),B4711,IF(MID(B4711,3,1)="-",DATE(VALUE(RIGHT(B4711,4)),VALUE(MID(B4711,4,2)),VALUE(LEFT(B4711,2))),DATE(VALUE(LEFT(B4711,4)),VALUE(MID(B4711,6,2)),VALUE(RIGHT(B4711,2)))))</f>
        <v>46004</v>
      </c>
      <c r="N4711" s="16" t="n">
        <f aca="false">MONTH(M4711)</f>
        <v>12</v>
      </c>
      <c r="O4711" s="16" t="str">
        <f aca="false">PROPER(TRIM(H4711))</f>
        <v>Hyderabad</v>
      </c>
      <c r="P4711" s="16" t="str">
        <f aca="false">IFERROR(VLOOKUP(O4711,city_map!$A$2:$B$6,2,FALSE()),O4711)</f>
        <v>Hyderabad</v>
      </c>
      <c r="Q4711" s="16" t="n">
        <f aca="false">IF(ISNUMBER(F4711),F4711,VALUE(SUBSTITUTE(SUBSTITUTE(F4711,"₹",""),",","")))</f>
        <v>1315</v>
      </c>
      <c r="R4711" s="16" t="n">
        <f aca="false">IF(E4711=99,1,E4711)</f>
        <v>1</v>
      </c>
      <c r="S4711" s="16" t="n">
        <f aca="false">IF(G4711="",0,G4711)</f>
        <v>0</v>
      </c>
      <c r="T4711" s="16" t="str">
        <f aca="false">IF(I4711="","Unknown",IF(I4711="upi","UPI",I4711))</f>
        <v>UPI</v>
      </c>
      <c r="U4711" s="16" t="str">
        <f aca="false">IF(L4711="Yes","Y",IF(L4711="No","N",L4711))</f>
        <v>N</v>
      </c>
      <c r="V4711" s="19" t="n">
        <f aca="false">ROUND(R4711*Q4711*(1-S4711),2)</f>
        <v>1315</v>
      </c>
      <c r="W4711" s="16" t="str">
        <f aca="false">_xlfn.XLOOKUP(D4711,products!$A$2:$A$61,products!$C$2:$C$61,"Not found")</f>
        <v>Fashion</v>
      </c>
    </row>
    <row r="4712" customFormat="false" ht="15" hidden="false" customHeight="false" outlineLevel="0" collapsed="false">
      <c r="A4712" s="16" t="s">
        <v>6151</v>
      </c>
      <c r="B4712" s="16" t="s">
        <v>6140</v>
      </c>
      <c r="C4712" s="16" t="s">
        <v>2047</v>
      </c>
      <c r="D4712" s="16" t="s">
        <v>119</v>
      </c>
      <c r="E4712" s="16" t="n">
        <v>3</v>
      </c>
      <c r="F4712" s="16" t="n">
        <v>245</v>
      </c>
      <c r="G4712" s="16" t="n">
        <v>0.05</v>
      </c>
      <c r="H4712" s="16" t="s">
        <v>112</v>
      </c>
      <c r="I4712" s="16" t="s">
        <v>47</v>
      </c>
      <c r="J4712" s="16" t="n">
        <v>2</v>
      </c>
      <c r="K4712" s="16" t="n">
        <v>4</v>
      </c>
      <c r="L4712" s="16" t="s">
        <v>41</v>
      </c>
      <c r="M4712" s="18" t="n">
        <f aca="false">IF(ISNUMBER(B4712),B4712,IF(MID(B4712,3,1)="-",DATE(VALUE(RIGHT(B4712,4)),VALUE(MID(B4712,4,2)),VALUE(LEFT(B4712,2))),DATE(VALUE(LEFT(B4712,4)),VALUE(MID(B4712,6,2)),VALUE(RIGHT(B4712,2)))))</f>
        <v>46004</v>
      </c>
      <c r="N4712" s="16" t="n">
        <f aca="false">MONTH(M4712)</f>
        <v>12</v>
      </c>
      <c r="O4712" s="16" t="str">
        <f aca="false">PROPER(TRIM(H4712))</f>
        <v>Mumbai</v>
      </c>
      <c r="P4712" s="16" t="str">
        <f aca="false">IFERROR(VLOOKUP(O4712,city_map!$A$2:$B$6,2,FALSE()),O4712)</f>
        <v>Mumbai</v>
      </c>
      <c r="Q4712" s="16" t="n">
        <f aca="false">IF(ISNUMBER(F4712),F4712,VALUE(SUBSTITUTE(SUBSTITUTE(F4712,"₹",""),",","")))</f>
        <v>245</v>
      </c>
      <c r="R4712" s="16" t="n">
        <f aca="false">IF(E4712=99,1,E4712)</f>
        <v>3</v>
      </c>
      <c r="S4712" s="16" t="n">
        <f aca="false">IF(G4712="",0,G4712)</f>
        <v>0.05</v>
      </c>
      <c r="T4712" s="16" t="str">
        <f aca="false">IF(I4712="","Unknown",IF(I4712="upi","UPI",I4712))</f>
        <v>Debit Card</v>
      </c>
      <c r="U4712" s="16" t="str">
        <f aca="false">IF(L4712="Yes","Y",IF(L4712="No","N",L4712))</f>
        <v>N</v>
      </c>
      <c r="V4712" s="19" t="n">
        <f aca="false">ROUND(R4712*Q4712*(1-S4712),2)</f>
        <v>698.25</v>
      </c>
      <c r="W4712" s="16" t="str">
        <f aca="false">_xlfn.XLOOKUP(D4712,products!$A$2:$A$61,products!$C$2:$C$61,"Not found")</f>
        <v>Books</v>
      </c>
    </row>
    <row r="4713" customFormat="false" ht="15" hidden="false" customHeight="false" outlineLevel="0" collapsed="false">
      <c r="A4713" s="16" t="s">
        <v>6152</v>
      </c>
      <c r="B4713" s="16" t="s">
        <v>6153</v>
      </c>
      <c r="C4713" s="16" t="s">
        <v>513</v>
      </c>
      <c r="D4713" s="16" t="s">
        <v>393</v>
      </c>
      <c r="E4713" s="16" t="n">
        <v>1</v>
      </c>
      <c r="F4713" s="16" t="n">
        <v>496</v>
      </c>
      <c r="G4713" s="16" t="n">
        <v>0.15</v>
      </c>
      <c r="H4713" s="16" t="s">
        <v>81</v>
      </c>
      <c r="I4713" s="16" t="s">
        <v>47</v>
      </c>
      <c r="J4713" s="16" t="n">
        <v>2</v>
      </c>
      <c r="K4713" s="16" t="n">
        <v>4</v>
      </c>
      <c r="L4713" s="16" t="s">
        <v>41</v>
      </c>
      <c r="M4713" s="18" t="n">
        <f aca="false">IF(ISNUMBER(B4713),B4713,IF(MID(B4713,3,1)="-",DATE(VALUE(RIGHT(B4713,4)),VALUE(MID(B4713,4,2)),VALUE(LEFT(B4713,2))),DATE(VALUE(LEFT(B4713,4)),VALUE(MID(B4713,6,2)),VALUE(RIGHT(B4713,2)))))</f>
        <v>46004</v>
      </c>
      <c r="N4713" s="16" t="n">
        <f aca="false">MONTH(M4713)</f>
        <v>12</v>
      </c>
      <c r="O4713" s="16" t="str">
        <f aca="false">PROPER(TRIM(H4713))</f>
        <v>Hyderabad</v>
      </c>
      <c r="P4713" s="16" t="str">
        <f aca="false">IFERROR(VLOOKUP(O4713,city_map!$A$2:$B$6,2,FALSE()),O4713)</f>
        <v>Hyderabad</v>
      </c>
      <c r="Q4713" s="16" t="n">
        <f aca="false">IF(ISNUMBER(F4713),F4713,VALUE(SUBSTITUTE(SUBSTITUTE(F4713,"₹",""),",","")))</f>
        <v>496</v>
      </c>
      <c r="R4713" s="16" t="n">
        <f aca="false">IF(E4713=99,1,E4713)</f>
        <v>1</v>
      </c>
      <c r="S4713" s="16" t="n">
        <f aca="false">IF(G4713="",0,G4713)</f>
        <v>0.15</v>
      </c>
      <c r="T4713" s="16" t="str">
        <f aca="false">IF(I4713="","Unknown",IF(I4713="upi","UPI",I4713))</f>
        <v>Debit Card</v>
      </c>
      <c r="U4713" s="16" t="str">
        <f aca="false">IF(L4713="Yes","Y",IF(L4713="No","N",L4713))</f>
        <v>N</v>
      </c>
      <c r="V4713" s="19" t="n">
        <f aca="false">ROUND(R4713*Q4713*(1-S4713),2)</f>
        <v>421.6</v>
      </c>
      <c r="W4713" s="16" t="str">
        <f aca="false">_xlfn.XLOOKUP(D4713,products!$A$2:$A$61,products!$C$2:$C$61,"Not found")</f>
        <v>Fashion</v>
      </c>
    </row>
    <row r="4714" customFormat="false" ht="15" hidden="false" customHeight="false" outlineLevel="0" collapsed="false">
      <c r="A4714" s="16" t="s">
        <v>6154</v>
      </c>
      <c r="B4714" s="16" t="s">
        <v>6140</v>
      </c>
      <c r="C4714" s="16" t="s">
        <v>678</v>
      </c>
      <c r="D4714" s="16" t="s">
        <v>262</v>
      </c>
      <c r="E4714" s="16" t="n">
        <v>1</v>
      </c>
      <c r="F4714" s="16" t="n">
        <v>768</v>
      </c>
      <c r="G4714" s="16" t="n">
        <v>0.15</v>
      </c>
      <c r="H4714" s="16" t="s">
        <v>81</v>
      </c>
      <c r="I4714" s="16" t="s">
        <v>60</v>
      </c>
      <c r="J4714" s="16" t="n">
        <v>2</v>
      </c>
      <c r="K4714" s="16" t="n">
        <v>5</v>
      </c>
      <c r="L4714" s="16" t="s">
        <v>41</v>
      </c>
      <c r="M4714" s="18" t="n">
        <f aca="false">IF(ISNUMBER(B4714),B4714,IF(MID(B4714,3,1)="-",DATE(VALUE(RIGHT(B4714,4)),VALUE(MID(B4714,4,2)),VALUE(LEFT(B4714,2))),DATE(VALUE(LEFT(B4714,4)),VALUE(MID(B4714,6,2)),VALUE(RIGHT(B4714,2)))))</f>
        <v>46004</v>
      </c>
      <c r="N4714" s="16" t="n">
        <f aca="false">MONTH(M4714)</f>
        <v>12</v>
      </c>
      <c r="O4714" s="16" t="str">
        <f aca="false">PROPER(TRIM(H4714))</f>
        <v>Hyderabad</v>
      </c>
      <c r="P4714" s="16" t="str">
        <f aca="false">IFERROR(VLOOKUP(O4714,city_map!$A$2:$B$6,2,FALSE()),O4714)</f>
        <v>Hyderabad</v>
      </c>
      <c r="Q4714" s="16" t="n">
        <f aca="false">IF(ISNUMBER(F4714),F4714,VALUE(SUBSTITUTE(SUBSTITUTE(F4714,"₹",""),",","")))</f>
        <v>768</v>
      </c>
      <c r="R4714" s="16" t="n">
        <f aca="false">IF(E4714=99,1,E4714)</f>
        <v>1</v>
      </c>
      <c r="S4714" s="16" t="n">
        <f aca="false">IF(G4714="",0,G4714)</f>
        <v>0.15</v>
      </c>
      <c r="T4714" s="16" t="str">
        <f aca="false">IF(I4714="","Unknown",IF(I4714="upi","UPI",I4714))</f>
        <v>UPI</v>
      </c>
      <c r="U4714" s="16" t="str">
        <f aca="false">IF(L4714="Yes","Y",IF(L4714="No","N",L4714))</f>
        <v>N</v>
      </c>
      <c r="V4714" s="19" t="n">
        <f aca="false">ROUND(R4714*Q4714*(1-S4714),2)</f>
        <v>652.8</v>
      </c>
      <c r="W4714" s="16" t="str">
        <f aca="false">_xlfn.XLOOKUP(D4714,products!$A$2:$A$61,products!$C$2:$C$61,"Not found")</f>
        <v>Home</v>
      </c>
    </row>
    <row r="4715" customFormat="false" ht="15" hidden="false" customHeight="false" outlineLevel="0" collapsed="false">
      <c r="A4715" s="16" t="s">
        <v>6155</v>
      </c>
      <c r="B4715" s="16" t="s">
        <v>6140</v>
      </c>
      <c r="C4715" s="16" t="s">
        <v>2425</v>
      </c>
      <c r="D4715" s="16" t="s">
        <v>160</v>
      </c>
      <c r="E4715" s="16" t="n">
        <v>2</v>
      </c>
      <c r="F4715" s="16" t="n">
        <v>1745</v>
      </c>
      <c r="G4715" s="16" t="n">
        <v>0.3</v>
      </c>
      <c r="H4715" s="16" t="s">
        <v>70</v>
      </c>
      <c r="I4715" s="16" t="s">
        <v>123</v>
      </c>
      <c r="J4715" s="16" t="n">
        <v>6</v>
      </c>
      <c r="K4715" s="16" t="n">
        <v>4</v>
      </c>
      <c r="L4715" s="16" t="s">
        <v>41</v>
      </c>
      <c r="M4715" s="18" t="n">
        <f aca="false">IF(ISNUMBER(B4715),B4715,IF(MID(B4715,3,1)="-",DATE(VALUE(RIGHT(B4715,4)),VALUE(MID(B4715,4,2)),VALUE(LEFT(B4715,2))),DATE(VALUE(LEFT(B4715,4)),VALUE(MID(B4715,6,2)),VALUE(RIGHT(B4715,2)))))</f>
        <v>46004</v>
      </c>
      <c r="N4715" s="16" t="n">
        <f aca="false">MONTH(M4715)</f>
        <v>12</v>
      </c>
      <c r="O4715" s="16" t="str">
        <f aca="false">PROPER(TRIM(H4715))</f>
        <v>Pune</v>
      </c>
      <c r="P4715" s="16" t="str">
        <f aca="false">IFERROR(VLOOKUP(O4715,city_map!$A$2:$B$6,2,FALSE()),O4715)</f>
        <v>Pune</v>
      </c>
      <c r="Q4715" s="16" t="n">
        <f aca="false">IF(ISNUMBER(F4715),F4715,VALUE(SUBSTITUTE(SUBSTITUTE(F4715,"₹",""),",","")))</f>
        <v>1745</v>
      </c>
      <c r="R4715" s="16" t="n">
        <f aca="false">IF(E4715=99,1,E4715)</f>
        <v>2</v>
      </c>
      <c r="S4715" s="16" t="n">
        <f aca="false">IF(G4715="",0,G4715)</f>
        <v>0.3</v>
      </c>
      <c r="T4715" s="16" t="str">
        <f aca="false">IF(I4715="","Unknown",IF(I4715="upi","UPI",I4715))</f>
        <v>UPI</v>
      </c>
      <c r="U4715" s="16" t="str">
        <f aca="false">IF(L4715="Yes","Y",IF(L4715="No","N",L4715))</f>
        <v>N</v>
      </c>
      <c r="V4715" s="19" t="n">
        <f aca="false">ROUND(R4715*Q4715*(1-S4715),2)</f>
        <v>2443</v>
      </c>
      <c r="W4715" s="16" t="str">
        <f aca="false">_xlfn.XLOOKUP(D4715,products!$A$2:$A$61,products!$C$2:$C$61,"Not found")</f>
        <v>Fashion</v>
      </c>
    </row>
    <row r="4716" customFormat="false" ht="15" hidden="false" customHeight="false" outlineLevel="0" collapsed="false">
      <c r="A4716" s="16" t="s">
        <v>6156</v>
      </c>
      <c r="B4716" s="16" t="s">
        <v>6140</v>
      </c>
      <c r="C4716" s="16" t="s">
        <v>1251</v>
      </c>
      <c r="D4716" s="16" t="s">
        <v>63</v>
      </c>
      <c r="E4716" s="16" t="n">
        <v>2</v>
      </c>
      <c r="F4716" s="16" t="n">
        <v>1533</v>
      </c>
      <c r="G4716" s="16" t="n">
        <v>0.2</v>
      </c>
      <c r="H4716" s="16" t="s">
        <v>46</v>
      </c>
      <c r="I4716" s="16" t="s">
        <v>71</v>
      </c>
      <c r="J4716" s="16" t="n">
        <v>3</v>
      </c>
      <c r="K4716" s="16" t="n">
        <v>5</v>
      </c>
      <c r="L4716" s="16" t="s">
        <v>41</v>
      </c>
      <c r="M4716" s="18" t="n">
        <f aca="false">IF(ISNUMBER(B4716),B4716,IF(MID(B4716,3,1)="-",DATE(VALUE(RIGHT(B4716,4)),VALUE(MID(B4716,4,2)),VALUE(LEFT(B4716,2))),DATE(VALUE(LEFT(B4716,4)),VALUE(MID(B4716,6,2)),VALUE(RIGHT(B4716,2)))))</f>
        <v>46004</v>
      </c>
      <c r="N4716" s="16" t="n">
        <f aca="false">MONTH(M4716)</f>
        <v>12</v>
      </c>
      <c r="O4716" s="16" t="str">
        <f aca="false">PROPER(TRIM(H4716))</f>
        <v>Chennai</v>
      </c>
      <c r="P4716" s="16" t="str">
        <f aca="false">IFERROR(VLOOKUP(O4716,city_map!$A$2:$B$6,2,FALSE()),O4716)</f>
        <v>Chennai</v>
      </c>
      <c r="Q4716" s="16" t="n">
        <f aca="false">IF(ISNUMBER(F4716),F4716,VALUE(SUBSTITUTE(SUBSTITUTE(F4716,"₹",""),",","")))</f>
        <v>1533</v>
      </c>
      <c r="R4716" s="16" t="n">
        <f aca="false">IF(E4716=99,1,E4716)</f>
        <v>2</v>
      </c>
      <c r="S4716" s="16" t="n">
        <f aca="false">IF(G4716="",0,G4716)</f>
        <v>0.2</v>
      </c>
      <c r="T4716" s="16" t="str">
        <f aca="false">IF(I4716="","Unknown",IF(I4716="upi","UPI",I4716))</f>
        <v>Credit Card</v>
      </c>
      <c r="U4716" s="16" t="str">
        <f aca="false">IF(L4716="Yes","Y",IF(L4716="No","N",L4716))</f>
        <v>N</v>
      </c>
      <c r="V4716" s="19" t="n">
        <f aca="false">ROUND(R4716*Q4716*(1-S4716),2)</f>
        <v>2452.8</v>
      </c>
      <c r="W4716" s="16" t="str">
        <f aca="false">_xlfn.XLOOKUP(D4716,products!$A$2:$A$61,products!$C$2:$C$61,"Not found")</f>
        <v>Fashion</v>
      </c>
    </row>
    <row r="4717" customFormat="false" ht="15" hidden="false" customHeight="false" outlineLevel="0" collapsed="false">
      <c r="A4717" s="16" t="s">
        <v>6157</v>
      </c>
      <c r="B4717" s="16" t="s">
        <v>6140</v>
      </c>
      <c r="C4717" s="16" t="s">
        <v>1194</v>
      </c>
      <c r="D4717" s="16" t="s">
        <v>146</v>
      </c>
      <c r="E4717" s="16" t="n">
        <v>3</v>
      </c>
      <c r="F4717" s="16" t="n">
        <v>463</v>
      </c>
      <c r="G4717" s="16" t="n">
        <v>0.1</v>
      </c>
      <c r="H4717" s="16" t="s">
        <v>39</v>
      </c>
      <c r="I4717" s="16" t="s">
        <v>60</v>
      </c>
      <c r="J4717" s="16" t="n">
        <v>2</v>
      </c>
      <c r="K4717" s="16" t="n">
        <v>5</v>
      </c>
      <c r="L4717" s="16" t="s">
        <v>41</v>
      </c>
      <c r="M4717" s="18" t="n">
        <f aca="false">IF(ISNUMBER(B4717),B4717,IF(MID(B4717,3,1)="-",DATE(VALUE(RIGHT(B4717,4)),VALUE(MID(B4717,4,2)),VALUE(LEFT(B4717,2))),DATE(VALUE(LEFT(B4717,4)),VALUE(MID(B4717,6,2)),VALUE(RIGHT(B4717,2)))))</f>
        <v>46004</v>
      </c>
      <c r="N4717" s="16" t="n">
        <f aca="false">MONTH(M4717)</f>
        <v>12</v>
      </c>
      <c r="O4717" s="16" t="str">
        <f aca="false">PROPER(TRIM(H4717))</f>
        <v>Delhi</v>
      </c>
      <c r="P4717" s="16" t="str">
        <f aca="false">IFERROR(VLOOKUP(O4717,city_map!$A$2:$B$6,2,FALSE()),O4717)</f>
        <v>Delhi</v>
      </c>
      <c r="Q4717" s="16" t="n">
        <f aca="false">IF(ISNUMBER(F4717),F4717,VALUE(SUBSTITUTE(SUBSTITUTE(F4717,"₹",""),",","")))</f>
        <v>463</v>
      </c>
      <c r="R4717" s="16" t="n">
        <f aca="false">IF(E4717=99,1,E4717)</f>
        <v>3</v>
      </c>
      <c r="S4717" s="16" t="n">
        <f aca="false">IF(G4717="",0,G4717)</f>
        <v>0.1</v>
      </c>
      <c r="T4717" s="16" t="str">
        <f aca="false">IF(I4717="","Unknown",IF(I4717="upi","UPI",I4717))</f>
        <v>UPI</v>
      </c>
      <c r="U4717" s="16" t="str">
        <f aca="false">IF(L4717="Yes","Y",IF(L4717="No","N",L4717))</f>
        <v>N</v>
      </c>
      <c r="V4717" s="19" t="n">
        <f aca="false">ROUND(R4717*Q4717*(1-S4717),2)</f>
        <v>1250.1</v>
      </c>
      <c r="W4717" s="16" t="str">
        <f aca="false">_xlfn.XLOOKUP(D4717,products!$A$2:$A$61,products!$C$2:$C$61,"Not found")</f>
        <v>Beauty</v>
      </c>
    </row>
    <row r="4718" customFormat="false" ht="15" hidden="false" customHeight="false" outlineLevel="0" collapsed="false">
      <c r="A4718" s="16" t="s">
        <v>6158</v>
      </c>
      <c r="B4718" s="16" t="s">
        <v>6140</v>
      </c>
      <c r="C4718" s="16" t="s">
        <v>902</v>
      </c>
      <c r="D4718" s="16" t="s">
        <v>95</v>
      </c>
      <c r="E4718" s="16" t="n">
        <v>2</v>
      </c>
      <c r="F4718" s="16" t="n">
        <v>1428</v>
      </c>
      <c r="G4718" s="16" t="n">
        <v>0.1</v>
      </c>
      <c r="H4718" s="16" t="s">
        <v>81</v>
      </c>
      <c r="I4718" s="16" t="s">
        <v>60</v>
      </c>
      <c r="J4718" s="16" t="n">
        <v>2</v>
      </c>
      <c r="K4718" s="16" t="n">
        <v>5</v>
      </c>
      <c r="L4718" s="16" t="s">
        <v>41</v>
      </c>
      <c r="M4718" s="18" t="n">
        <f aca="false">IF(ISNUMBER(B4718),B4718,IF(MID(B4718,3,1)="-",DATE(VALUE(RIGHT(B4718,4)),VALUE(MID(B4718,4,2)),VALUE(LEFT(B4718,2))),DATE(VALUE(LEFT(B4718,4)),VALUE(MID(B4718,6,2)),VALUE(RIGHT(B4718,2)))))</f>
        <v>46004</v>
      </c>
      <c r="N4718" s="16" t="n">
        <f aca="false">MONTH(M4718)</f>
        <v>12</v>
      </c>
      <c r="O4718" s="16" t="str">
        <f aca="false">PROPER(TRIM(H4718))</f>
        <v>Hyderabad</v>
      </c>
      <c r="P4718" s="16" t="str">
        <f aca="false">IFERROR(VLOOKUP(O4718,city_map!$A$2:$B$6,2,FALSE()),O4718)</f>
        <v>Hyderabad</v>
      </c>
      <c r="Q4718" s="16" t="n">
        <f aca="false">IF(ISNUMBER(F4718),F4718,VALUE(SUBSTITUTE(SUBSTITUTE(F4718,"₹",""),",","")))</f>
        <v>1428</v>
      </c>
      <c r="R4718" s="16" t="n">
        <f aca="false">IF(E4718=99,1,E4718)</f>
        <v>2</v>
      </c>
      <c r="S4718" s="16" t="n">
        <f aca="false">IF(G4718="",0,G4718)</f>
        <v>0.1</v>
      </c>
      <c r="T4718" s="16" t="str">
        <f aca="false">IF(I4718="","Unknown",IF(I4718="upi","UPI",I4718))</f>
        <v>UPI</v>
      </c>
      <c r="U4718" s="16" t="str">
        <f aca="false">IF(L4718="Yes","Y",IF(L4718="No","N",L4718))</f>
        <v>N</v>
      </c>
      <c r="V4718" s="19" t="n">
        <f aca="false">ROUND(R4718*Q4718*(1-S4718),2)</f>
        <v>2570.4</v>
      </c>
      <c r="W4718" s="16" t="str">
        <f aca="false">_xlfn.XLOOKUP(D4718,products!$A$2:$A$61,products!$C$2:$C$61,"Not found")</f>
        <v>Electronics</v>
      </c>
    </row>
    <row r="4719" customFormat="false" ht="15" hidden="false" customHeight="false" outlineLevel="0" collapsed="false">
      <c r="A4719" s="16" t="s">
        <v>6159</v>
      </c>
      <c r="B4719" s="16" t="s">
        <v>6160</v>
      </c>
      <c r="C4719" s="16" t="s">
        <v>783</v>
      </c>
      <c r="D4719" s="16" t="s">
        <v>149</v>
      </c>
      <c r="E4719" s="16" t="n">
        <v>1</v>
      </c>
      <c r="F4719" s="16" t="n">
        <v>1623</v>
      </c>
      <c r="G4719" s="16" t="n">
        <v>0</v>
      </c>
      <c r="H4719" s="16" t="s">
        <v>56</v>
      </c>
      <c r="I4719" s="16" t="s">
        <v>47</v>
      </c>
      <c r="J4719" s="16" t="n">
        <v>5</v>
      </c>
      <c r="K4719" s="16" t="n">
        <v>3</v>
      </c>
      <c r="L4719" s="16" t="s">
        <v>41</v>
      </c>
      <c r="M4719" s="18" t="n">
        <f aca="false">IF(ISNUMBER(B4719),B4719,IF(MID(B4719,3,1)="-",DATE(VALUE(RIGHT(B4719,4)),VALUE(MID(B4719,4,2)),VALUE(LEFT(B4719,2))),DATE(VALUE(LEFT(B4719,4)),VALUE(MID(B4719,6,2)),VALUE(RIGHT(B4719,2)))))</f>
        <v>46005</v>
      </c>
      <c r="N4719" s="16" t="n">
        <f aca="false">MONTH(M4719)</f>
        <v>12</v>
      </c>
      <c r="O4719" s="16" t="str">
        <f aca="false">PROPER(TRIM(H4719))</f>
        <v>Lucknow</v>
      </c>
      <c r="P4719" s="16" t="str">
        <f aca="false">IFERROR(VLOOKUP(O4719,city_map!$A$2:$B$6,2,FALSE()),O4719)</f>
        <v>Lucknow</v>
      </c>
      <c r="Q4719" s="16" t="n">
        <f aca="false">IF(ISNUMBER(F4719),F4719,VALUE(SUBSTITUTE(SUBSTITUTE(F4719,"₹",""),",","")))</f>
        <v>1623</v>
      </c>
      <c r="R4719" s="16" t="n">
        <f aca="false">IF(E4719=99,1,E4719)</f>
        <v>1</v>
      </c>
      <c r="S4719" s="16" t="n">
        <f aca="false">IF(G4719="",0,G4719)</f>
        <v>0</v>
      </c>
      <c r="T4719" s="16" t="str">
        <f aca="false">IF(I4719="","Unknown",IF(I4719="upi","UPI",I4719))</f>
        <v>Debit Card</v>
      </c>
      <c r="U4719" s="16" t="str">
        <f aca="false">IF(L4719="Yes","Y",IF(L4719="No","N",L4719))</f>
        <v>N</v>
      </c>
      <c r="V4719" s="19" t="n">
        <f aca="false">ROUND(R4719*Q4719*(1-S4719),2)</f>
        <v>1623</v>
      </c>
      <c r="W4719" s="16" t="str">
        <f aca="false">_xlfn.XLOOKUP(D4719,products!$A$2:$A$61,products!$C$2:$C$61,"Not found")</f>
        <v>Fashion</v>
      </c>
    </row>
    <row r="4720" customFormat="false" ht="15" hidden="false" customHeight="false" outlineLevel="0" collapsed="false">
      <c r="A4720" s="16" t="s">
        <v>6161</v>
      </c>
      <c r="B4720" s="16" t="s">
        <v>6160</v>
      </c>
      <c r="C4720" s="16" t="s">
        <v>2133</v>
      </c>
      <c r="D4720" s="16" t="s">
        <v>300</v>
      </c>
      <c r="E4720" s="16" t="n">
        <v>3</v>
      </c>
      <c r="F4720" s="16" t="n">
        <v>2471</v>
      </c>
      <c r="G4720" s="16" t="n">
        <v>0.1</v>
      </c>
      <c r="H4720" s="16" t="s">
        <v>565</v>
      </c>
      <c r="I4720" s="16" t="s">
        <v>71</v>
      </c>
      <c r="J4720" s="16" t="n">
        <v>3</v>
      </c>
      <c r="K4720" s="16" t="n">
        <v>5</v>
      </c>
      <c r="L4720" s="16" t="s">
        <v>41</v>
      </c>
      <c r="M4720" s="18" t="n">
        <f aca="false">IF(ISNUMBER(B4720),B4720,IF(MID(B4720,3,1)="-",DATE(VALUE(RIGHT(B4720,4)),VALUE(MID(B4720,4,2)),VALUE(LEFT(B4720,2))),DATE(VALUE(LEFT(B4720,4)),VALUE(MID(B4720,6,2)),VALUE(RIGHT(B4720,2)))))</f>
        <v>46005</v>
      </c>
      <c r="N4720" s="16" t="n">
        <f aca="false">MONTH(M4720)</f>
        <v>12</v>
      </c>
      <c r="O4720" s="16" t="str">
        <f aca="false">PROPER(TRIM(H4720))</f>
        <v>Madras</v>
      </c>
      <c r="P4720" s="16" t="str">
        <f aca="false">IFERROR(VLOOKUP(O4720,city_map!$A$2:$B$6,2,FALSE()),O4720)</f>
        <v>Chennai</v>
      </c>
      <c r="Q4720" s="16" t="n">
        <f aca="false">IF(ISNUMBER(F4720),F4720,VALUE(SUBSTITUTE(SUBSTITUTE(F4720,"₹",""),",","")))</f>
        <v>2471</v>
      </c>
      <c r="R4720" s="16" t="n">
        <f aca="false">IF(E4720=99,1,E4720)</f>
        <v>3</v>
      </c>
      <c r="S4720" s="16" t="n">
        <f aca="false">IF(G4720="",0,G4720)</f>
        <v>0.1</v>
      </c>
      <c r="T4720" s="16" t="str">
        <f aca="false">IF(I4720="","Unknown",IF(I4720="upi","UPI",I4720))</f>
        <v>Credit Card</v>
      </c>
      <c r="U4720" s="16" t="str">
        <f aca="false">IF(L4720="Yes","Y",IF(L4720="No","N",L4720))</f>
        <v>N</v>
      </c>
      <c r="V4720" s="19" t="n">
        <f aca="false">ROUND(R4720*Q4720*(1-S4720),2)</f>
        <v>6671.7</v>
      </c>
      <c r="W4720" s="16" t="str">
        <f aca="false">_xlfn.XLOOKUP(D4720,products!$A$2:$A$61,products!$C$2:$C$61,"Not found")</f>
        <v>Home</v>
      </c>
    </row>
    <row r="4721" customFormat="false" ht="15" hidden="false" customHeight="false" outlineLevel="0" collapsed="false">
      <c r="A4721" s="16" t="s">
        <v>6162</v>
      </c>
      <c r="B4721" s="16" t="s">
        <v>6160</v>
      </c>
      <c r="C4721" s="16" t="s">
        <v>617</v>
      </c>
      <c r="D4721" s="16" t="s">
        <v>146</v>
      </c>
      <c r="E4721" s="16" t="n">
        <v>1</v>
      </c>
      <c r="F4721" s="16" t="n">
        <v>454</v>
      </c>
      <c r="G4721" s="16" t="n">
        <v>0.15</v>
      </c>
      <c r="H4721" s="16" t="s">
        <v>89</v>
      </c>
      <c r="I4721" s="16" t="s">
        <v>60</v>
      </c>
      <c r="J4721" s="16" t="n">
        <v>4</v>
      </c>
      <c r="K4721" s="16" t="n">
        <v>4</v>
      </c>
      <c r="L4721" s="16" t="s">
        <v>41</v>
      </c>
      <c r="M4721" s="18" t="n">
        <f aca="false">IF(ISNUMBER(B4721),B4721,IF(MID(B4721,3,1)="-",DATE(VALUE(RIGHT(B4721,4)),VALUE(MID(B4721,4,2)),VALUE(LEFT(B4721,2))),DATE(VALUE(LEFT(B4721,4)),VALUE(MID(B4721,6,2)),VALUE(RIGHT(B4721,2)))))</f>
        <v>46005</v>
      </c>
      <c r="N4721" s="16" t="n">
        <f aca="false">MONTH(M4721)</f>
        <v>12</v>
      </c>
      <c r="O4721" s="16" t="str">
        <f aca="false">PROPER(TRIM(H4721))</f>
        <v>Ahmedabad</v>
      </c>
      <c r="P4721" s="16" t="str">
        <f aca="false">IFERROR(VLOOKUP(O4721,city_map!$A$2:$B$6,2,FALSE()),O4721)</f>
        <v>Ahmedabad</v>
      </c>
      <c r="Q4721" s="16" t="n">
        <f aca="false">IF(ISNUMBER(F4721),F4721,VALUE(SUBSTITUTE(SUBSTITUTE(F4721,"₹",""),",","")))</f>
        <v>454</v>
      </c>
      <c r="R4721" s="16" t="n">
        <f aca="false">IF(E4721=99,1,E4721)</f>
        <v>1</v>
      </c>
      <c r="S4721" s="16" t="n">
        <f aca="false">IF(G4721="",0,G4721)</f>
        <v>0.15</v>
      </c>
      <c r="T4721" s="16" t="str">
        <f aca="false">IF(I4721="","Unknown",IF(I4721="upi","UPI",I4721))</f>
        <v>UPI</v>
      </c>
      <c r="U4721" s="16" t="str">
        <f aca="false">IF(L4721="Yes","Y",IF(L4721="No","N",L4721))</f>
        <v>N</v>
      </c>
      <c r="V4721" s="19" t="n">
        <f aca="false">ROUND(R4721*Q4721*(1-S4721),2)</f>
        <v>385.9</v>
      </c>
      <c r="W4721" s="16" t="str">
        <f aca="false">_xlfn.XLOOKUP(D4721,products!$A$2:$A$61,products!$C$2:$C$61,"Not found")</f>
        <v>Beauty</v>
      </c>
    </row>
    <row r="4722" customFormat="false" ht="15" hidden="false" customHeight="false" outlineLevel="0" collapsed="false">
      <c r="A4722" s="16" t="s">
        <v>6163</v>
      </c>
      <c r="B4722" s="16" t="s">
        <v>6160</v>
      </c>
      <c r="C4722" s="16" t="s">
        <v>702</v>
      </c>
      <c r="D4722" s="16" t="s">
        <v>232</v>
      </c>
      <c r="E4722" s="16" t="n">
        <v>1</v>
      </c>
      <c r="F4722" s="16" t="n">
        <v>2019</v>
      </c>
      <c r="G4722" s="16" t="n">
        <v>0</v>
      </c>
      <c r="H4722" s="16" t="s">
        <v>1899</v>
      </c>
      <c r="I4722" s="16" t="s">
        <v>100</v>
      </c>
      <c r="J4722" s="16" t="n">
        <v>3</v>
      </c>
      <c r="K4722" s="16" t="n">
        <v>4</v>
      </c>
      <c r="L4722" s="16" t="s">
        <v>41</v>
      </c>
      <c r="M4722" s="18" t="n">
        <f aca="false">IF(ISNUMBER(B4722),B4722,IF(MID(B4722,3,1)="-",DATE(VALUE(RIGHT(B4722,4)),VALUE(MID(B4722,4,2)),VALUE(LEFT(B4722,2))),DATE(VALUE(LEFT(B4722,4)),VALUE(MID(B4722,6,2)),VALUE(RIGHT(B4722,2)))))</f>
        <v>46005</v>
      </c>
      <c r="N4722" s="16" t="n">
        <f aca="false">MONTH(M4722)</f>
        <v>12</v>
      </c>
      <c r="O4722" s="16" t="str">
        <f aca="false">PROPER(TRIM(H4722))</f>
        <v>Bengaluru</v>
      </c>
      <c r="P4722" s="16" t="str">
        <f aca="false">IFERROR(VLOOKUP(O4722,city_map!$A$2:$B$6,2,FALSE()),O4722)</f>
        <v>Bengaluru</v>
      </c>
      <c r="Q4722" s="16" t="n">
        <f aca="false">IF(ISNUMBER(F4722),F4722,VALUE(SUBSTITUTE(SUBSTITUTE(F4722,"₹",""),",","")))</f>
        <v>2019</v>
      </c>
      <c r="R4722" s="16" t="n">
        <f aca="false">IF(E4722=99,1,E4722)</f>
        <v>1</v>
      </c>
      <c r="S4722" s="16" t="n">
        <f aca="false">IF(G4722="",0,G4722)</f>
        <v>0</v>
      </c>
      <c r="T4722" s="16" t="str">
        <f aca="false">IF(I4722="","Unknown",IF(I4722="upi","UPI",I4722))</f>
        <v>Net Banking</v>
      </c>
      <c r="U4722" s="16" t="str">
        <f aca="false">IF(L4722="Yes","Y",IF(L4722="No","N",L4722))</f>
        <v>N</v>
      </c>
      <c r="V4722" s="19" t="n">
        <f aca="false">ROUND(R4722*Q4722*(1-S4722),2)</f>
        <v>2019</v>
      </c>
      <c r="W4722" s="16" t="str">
        <f aca="false">_xlfn.XLOOKUP(D4722,products!$A$2:$A$61,products!$C$2:$C$61,"Not found")</f>
        <v>Electronics</v>
      </c>
    </row>
    <row r="4723" customFormat="false" ht="15" hidden="false" customHeight="false" outlineLevel="0" collapsed="false">
      <c r="A4723" s="16" t="s">
        <v>6164</v>
      </c>
      <c r="B4723" s="16" t="s">
        <v>6160</v>
      </c>
      <c r="C4723" s="16" t="s">
        <v>1376</v>
      </c>
      <c r="D4723" s="16" t="s">
        <v>119</v>
      </c>
      <c r="E4723" s="16" t="n">
        <v>3</v>
      </c>
      <c r="F4723" s="16" t="n">
        <v>238</v>
      </c>
      <c r="G4723" s="16" t="n">
        <v>0.05</v>
      </c>
      <c r="H4723" s="16" t="s">
        <v>130</v>
      </c>
      <c r="I4723" s="16" t="s">
        <v>40</v>
      </c>
      <c r="J4723" s="16" t="n">
        <v>5</v>
      </c>
      <c r="K4723" s="16" t="n">
        <v>4</v>
      </c>
      <c r="L4723" s="16" t="s">
        <v>41</v>
      </c>
      <c r="M4723" s="18" t="n">
        <f aca="false">IF(ISNUMBER(B4723),B4723,IF(MID(B4723,3,1)="-",DATE(VALUE(RIGHT(B4723,4)),VALUE(MID(B4723,4,2)),VALUE(LEFT(B4723,2))),DATE(VALUE(LEFT(B4723,4)),VALUE(MID(B4723,6,2)),VALUE(RIGHT(B4723,2)))))</f>
        <v>46005</v>
      </c>
      <c r="N4723" s="16" t="n">
        <f aca="false">MONTH(M4723)</f>
        <v>12</v>
      </c>
      <c r="O4723" s="16" t="str">
        <f aca="false">PROPER(TRIM(H4723))</f>
        <v>Bengaluru</v>
      </c>
      <c r="P4723" s="16" t="str">
        <f aca="false">IFERROR(VLOOKUP(O4723,city_map!$A$2:$B$6,2,FALSE()),O4723)</f>
        <v>Bengaluru</v>
      </c>
      <c r="Q4723" s="16" t="n">
        <f aca="false">IF(ISNUMBER(F4723),F4723,VALUE(SUBSTITUTE(SUBSTITUTE(F4723,"₹",""),",","")))</f>
        <v>238</v>
      </c>
      <c r="R4723" s="16" t="n">
        <f aca="false">IF(E4723=99,1,E4723)</f>
        <v>3</v>
      </c>
      <c r="S4723" s="16" t="n">
        <f aca="false">IF(G4723="",0,G4723)</f>
        <v>0.05</v>
      </c>
      <c r="T4723" s="16" t="str">
        <f aca="false">IF(I4723="","Unknown",IF(I4723="upi","UPI",I4723))</f>
        <v>COD</v>
      </c>
      <c r="U4723" s="16" t="str">
        <f aca="false">IF(L4723="Yes","Y",IF(L4723="No","N",L4723))</f>
        <v>N</v>
      </c>
      <c r="V4723" s="19" t="n">
        <f aca="false">ROUND(R4723*Q4723*(1-S4723),2)</f>
        <v>678.3</v>
      </c>
      <c r="W4723" s="16" t="str">
        <f aca="false">_xlfn.XLOOKUP(D4723,products!$A$2:$A$61,products!$C$2:$C$61,"Not found")</f>
        <v>Books</v>
      </c>
    </row>
    <row r="4724" customFormat="false" ht="15" hidden="false" customHeight="false" outlineLevel="0" collapsed="false">
      <c r="A4724" s="16" t="s">
        <v>6165</v>
      </c>
      <c r="B4724" s="16" t="s">
        <v>6160</v>
      </c>
      <c r="C4724" s="16" t="s">
        <v>3339</v>
      </c>
      <c r="D4724" s="16" t="s">
        <v>396</v>
      </c>
      <c r="E4724" s="16" t="n">
        <v>2</v>
      </c>
      <c r="F4724" s="16" t="n">
        <v>5341</v>
      </c>
      <c r="G4724" s="16" t="n">
        <v>0.15</v>
      </c>
      <c r="H4724" s="16" t="s">
        <v>112</v>
      </c>
      <c r="I4724" s="16" t="s">
        <v>60</v>
      </c>
      <c r="J4724" s="16" t="n">
        <v>3</v>
      </c>
      <c r="K4724" s="16" t="n">
        <v>5</v>
      </c>
      <c r="L4724" s="16" t="s">
        <v>41</v>
      </c>
      <c r="M4724" s="18" t="n">
        <f aca="false">IF(ISNUMBER(B4724),B4724,IF(MID(B4724,3,1)="-",DATE(VALUE(RIGHT(B4724,4)),VALUE(MID(B4724,4,2)),VALUE(LEFT(B4724,2))),DATE(VALUE(LEFT(B4724,4)),VALUE(MID(B4724,6,2)),VALUE(RIGHT(B4724,2)))))</f>
        <v>46005</v>
      </c>
      <c r="N4724" s="16" t="n">
        <f aca="false">MONTH(M4724)</f>
        <v>12</v>
      </c>
      <c r="O4724" s="16" t="str">
        <f aca="false">PROPER(TRIM(H4724))</f>
        <v>Mumbai</v>
      </c>
      <c r="P4724" s="16" t="str">
        <f aca="false">IFERROR(VLOOKUP(O4724,city_map!$A$2:$B$6,2,FALSE()),O4724)</f>
        <v>Mumbai</v>
      </c>
      <c r="Q4724" s="16" t="n">
        <f aca="false">IF(ISNUMBER(F4724),F4724,VALUE(SUBSTITUTE(SUBSTITUTE(F4724,"₹",""),",","")))</f>
        <v>5341</v>
      </c>
      <c r="R4724" s="16" t="n">
        <f aca="false">IF(E4724=99,1,E4724)</f>
        <v>2</v>
      </c>
      <c r="S4724" s="16" t="n">
        <f aca="false">IF(G4724="",0,G4724)</f>
        <v>0.15</v>
      </c>
      <c r="T4724" s="16" t="str">
        <f aca="false">IF(I4724="","Unknown",IF(I4724="upi","UPI",I4724))</f>
        <v>UPI</v>
      </c>
      <c r="U4724" s="16" t="str">
        <f aca="false">IF(L4724="Yes","Y",IF(L4724="No","N",L4724))</f>
        <v>N</v>
      </c>
      <c r="V4724" s="19" t="n">
        <f aca="false">ROUND(R4724*Q4724*(1-S4724),2)</f>
        <v>9079.7</v>
      </c>
      <c r="W4724" s="16" t="str">
        <f aca="false">_xlfn.XLOOKUP(D4724,products!$A$2:$A$61,products!$C$2:$C$61,"Not found")</f>
        <v>Home</v>
      </c>
    </row>
    <row r="4725" customFormat="false" ht="15" hidden="false" customHeight="false" outlineLevel="0" collapsed="false">
      <c r="A4725" s="16" t="s">
        <v>6166</v>
      </c>
      <c r="B4725" s="16" t="s">
        <v>6160</v>
      </c>
      <c r="C4725" s="16" t="s">
        <v>603</v>
      </c>
      <c r="D4725" s="16" t="s">
        <v>51</v>
      </c>
      <c r="E4725" s="16" t="n">
        <v>2</v>
      </c>
      <c r="F4725" s="16" t="n">
        <v>2208</v>
      </c>
      <c r="G4725" s="16" t="n">
        <v>0.05</v>
      </c>
      <c r="H4725" s="16" t="s">
        <v>46</v>
      </c>
      <c r="I4725" s="16" t="s">
        <v>60</v>
      </c>
      <c r="J4725" s="16" t="n">
        <v>5</v>
      </c>
      <c r="K4725" s="16" t="n">
        <v>3</v>
      </c>
      <c r="L4725" s="16" t="s">
        <v>196</v>
      </c>
      <c r="M4725" s="18" t="n">
        <f aca="false">IF(ISNUMBER(B4725),B4725,IF(MID(B4725,3,1)="-",DATE(VALUE(RIGHT(B4725,4)),VALUE(MID(B4725,4,2)),VALUE(LEFT(B4725,2))),DATE(VALUE(LEFT(B4725,4)),VALUE(MID(B4725,6,2)),VALUE(RIGHT(B4725,2)))))</f>
        <v>46005</v>
      </c>
      <c r="N4725" s="16" t="n">
        <f aca="false">MONTH(M4725)</f>
        <v>12</v>
      </c>
      <c r="O4725" s="16" t="str">
        <f aca="false">PROPER(TRIM(H4725))</f>
        <v>Chennai</v>
      </c>
      <c r="P4725" s="16" t="str">
        <f aca="false">IFERROR(VLOOKUP(O4725,city_map!$A$2:$B$6,2,FALSE()),O4725)</f>
        <v>Chennai</v>
      </c>
      <c r="Q4725" s="16" t="n">
        <f aca="false">IF(ISNUMBER(F4725),F4725,VALUE(SUBSTITUTE(SUBSTITUTE(F4725,"₹",""),",","")))</f>
        <v>2208</v>
      </c>
      <c r="R4725" s="16" t="n">
        <f aca="false">IF(E4725=99,1,E4725)</f>
        <v>2</v>
      </c>
      <c r="S4725" s="16" t="n">
        <f aca="false">IF(G4725="",0,G4725)</f>
        <v>0.05</v>
      </c>
      <c r="T4725" s="16" t="str">
        <f aca="false">IF(I4725="","Unknown",IF(I4725="upi","UPI",I4725))</f>
        <v>UPI</v>
      </c>
      <c r="U4725" s="16" t="str">
        <f aca="false">IF(L4725="Yes","Y",IF(L4725="No","N",L4725))</f>
        <v>Y</v>
      </c>
      <c r="V4725" s="19" t="n">
        <f aca="false">ROUND(R4725*Q4725*(1-S4725),2)</f>
        <v>4195.2</v>
      </c>
      <c r="W4725" s="16" t="str">
        <f aca="false">_xlfn.XLOOKUP(D4725,products!$A$2:$A$61,products!$C$2:$C$61,"Not found")</f>
        <v>Fashion</v>
      </c>
    </row>
    <row r="4726" customFormat="false" ht="15" hidden="false" customHeight="false" outlineLevel="0" collapsed="false">
      <c r="A4726" s="16" t="s">
        <v>6167</v>
      </c>
      <c r="B4726" s="16" t="s">
        <v>6168</v>
      </c>
      <c r="C4726" s="16" t="s">
        <v>1234</v>
      </c>
      <c r="D4726" s="16" t="s">
        <v>119</v>
      </c>
      <c r="E4726" s="16" t="n">
        <v>4</v>
      </c>
      <c r="F4726" s="16" t="n">
        <v>255</v>
      </c>
      <c r="G4726" s="16" t="n">
        <v>0.05</v>
      </c>
      <c r="H4726" s="16" t="s">
        <v>39</v>
      </c>
      <c r="I4726" s="16" t="s">
        <v>60</v>
      </c>
      <c r="J4726" s="16" t="n">
        <v>6</v>
      </c>
      <c r="K4726" s="16" t="n">
        <v>4</v>
      </c>
      <c r="L4726" s="16" t="s">
        <v>41</v>
      </c>
      <c r="M4726" s="18" t="n">
        <f aca="false">IF(ISNUMBER(B4726),B4726,IF(MID(B4726,3,1)="-",DATE(VALUE(RIGHT(B4726,4)),VALUE(MID(B4726,4,2)),VALUE(LEFT(B4726,2))),DATE(VALUE(LEFT(B4726,4)),VALUE(MID(B4726,6,2)),VALUE(RIGHT(B4726,2)))))</f>
        <v>46005</v>
      </c>
      <c r="N4726" s="16" t="n">
        <f aca="false">MONTH(M4726)</f>
        <v>12</v>
      </c>
      <c r="O4726" s="16" t="str">
        <f aca="false">PROPER(TRIM(H4726))</f>
        <v>Delhi</v>
      </c>
      <c r="P4726" s="16" t="str">
        <f aca="false">IFERROR(VLOOKUP(O4726,city_map!$A$2:$B$6,2,FALSE()),O4726)</f>
        <v>Delhi</v>
      </c>
      <c r="Q4726" s="16" t="n">
        <f aca="false">IF(ISNUMBER(F4726),F4726,VALUE(SUBSTITUTE(SUBSTITUTE(F4726,"₹",""),",","")))</f>
        <v>255</v>
      </c>
      <c r="R4726" s="16" t="n">
        <f aca="false">IF(E4726=99,1,E4726)</f>
        <v>4</v>
      </c>
      <c r="S4726" s="16" t="n">
        <f aca="false">IF(G4726="",0,G4726)</f>
        <v>0.05</v>
      </c>
      <c r="T4726" s="16" t="str">
        <f aca="false">IF(I4726="","Unknown",IF(I4726="upi","UPI",I4726))</f>
        <v>UPI</v>
      </c>
      <c r="U4726" s="16" t="str">
        <f aca="false">IF(L4726="Yes","Y",IF(L4726="No","N",L4726))</f>
        <v>N</v>
      </c>
      <c r="V4726" s="19" t="n">
        <f aca="false">ROUND(R4726*Q4726*(1-S4726),2)</f>
        <v>969</v>
      </c>
      <c r="W4726" s="16" t="str">
        <f aca="false">_xlfn.XLOOKUP(D4726,products!$A$2:$A$61,products!$C$2:$C$61,"Not found")</f>
        <v>Books</v>
      </c>
    </row>
    <row r="4727" customFormat="false" ht="15" hidden="false" customHeight="false" outlineLevel="0" collapsed="false">
      <c r="A4727" s="16" t="s">
        <v>6169</v>
      </c>
      <c r="B4727" s="16" t="s">
        <v>6160</v>
      </c>
      <c r="C4727" s="16" t="s">
        <v>515</v>
      </c>
      <c r="D4727" s="16" t="s">
        <v>149</v>
      </c>
      <c r="E4727" s="16" t="n">
        <v>1</v>
      </c>
      <c r="F4727" s="16" t="n">
        <v>1603</v>
      </c>
      <c r="G4727" s="16" t="n">
        <v>0</v>
      </c>
      <c r="H4727" s="16" t="s">
        <v>39</v>
      </c>
      <c r="I4727" s="16" t="s">
        <v>60</v>
      </c>
      <c r="J4727" s="16" t="n">
        <v>3</v>
      </c>
      <c r="K4727" s="16" t="n">
        <v>5</v>
      </c>
      <c r="L4727" s="16" t="s">
        <v>41</v>
      </c>
      <c r="M4727" s="18" t="n">
        <f aca="false">IF(ISNUMBER(B4727),B4727,IF(MID(B4727,3,1)="-",DATE(VALUE(RIGHT(B4727,4)),VALUE(MID(B4727,4,2)),VALUE(LEFT(B4727,2))),DATE(VALUE(LEFT(B4727,4)),VALUE(MID(B4727,6,2)),VALUE(RIGHT(B4727,2)))))</f>
        <v>46005</v>
      </c>
      <c r="N4727" s="16" t="n">
        <f aca="false">MONTH(M4727)</f>
        <v>12</v>
      </c>
      <c r="O4727" s="16" t="str">
        <f aca="false">PROPER(TRIM(H4727))</f>
        <v>Delhi</v>
      </c>
      <c r="P4727" s="16" t="str">
        <f aca="false">IFERROR(VLOOKUP(O4727,city_map!$A$2:$B$6,2,FALSE()),O4727)</f>
        <v>Delhi</v>
      </c>
      <c r="Q4727" s="16" t="n">
        <f aca="false">IF(ISNUMBER(F4727),F4727,VALUE(SUBSTITUTE(SUBSTITUTE(F4727,"₹",""),",","")))</f>
        <v>1603</v>
      </c>
      <c r="R4727" s="16" t="n">
        <f aca="false">IF(E4727=99,1,E4727)</f>
        <v>1</v>
      </c>
      <c r="S4727" s="16" t="n">
        <f aca="false">IF(G4727="",0,G4727)</f>
        <v>0</v>
      </c>
      <c r="T4727" s="16" t="str">
        <f aca="false">IF(I4727="","Unknown",IF(I4727="upi","UPI",I4727))</f>
        <v>UPI</v>
      </c>
      <c r="U4727" s="16" t="str">
        <f aca="false">IF(L4727="Yes","Y",IF(L4727="No","N",L4727))</f>
        <v>N</v>
      </c>
      <c r="V4727" s="19" t="n">
        <f aca="false">ROUND(R4727*Q4727*(1-S4727),2)</f>
        <v>1603</v>
      </c>
      <c r="W4727" s="16" t="str">
        <f aca="false">_xlfn.XLOOKUP(D4727,products!$A$2:$A$61,products!$C$2:$C$61,"Not found")</f>
        <v>Fashion</v>
      </c>
    </row>
    <row r="4728" customFormat="false" ht="15" hidden="false" customHeight="false" outlineLevel="0" collapsed="false">
      <c r="A4728" s="16" t="s">
        <v>6170</v>
      </c>
      <c r="B4728" s="16" t="s">
        <v>6160</v>
      </c>
      <c r="C4728" s="16" t="s">
        <v>2460</v>
      </c>
      <c r="D4728" s="16" t="s">
        <v>440</v>
      </c>
      <c r="E4728" s="16" t="n">
        <v>1</v>
      </c>
      <c r="F4728" s="16" t="n">
        <v>1385</v>
      </c>
      <c r="G4728" s="16" t="n">
        <v>0.1</v>
      </c>
      <c r="H4728" s="16" t="s">
        <v>112</v>
      </c>
      <c r="I4728" s="16" t="s">
        <v>60</v>
      </c>
      <c r="J4728" s="16" t="n">
        <v>3</v>
      </c>
      <c r="K4728" s="16" t="n">
        <v>4</v>
      </c>
      <c r="L4728" s="16" t="s">
        <v>41</v>
      </c>
      <c r="M4728" s="18" t="n">
        <f aca="false">IF(ISNUMBER(B4728),B4728,IF(MID(B4728,3,1)="-",DATE(VALUE(RIGHT(B4728,4)),VALUE(MID(B4728,4,2)),VALUE(LEFT(B4728,2))),DATE(VALUE(LEFT(B4728,4)),VALUE(MID(B4728,6,2)),VALUE(RIGHT(B4728,2)))))</f>
        <v>46005</v>
      </c>
      <c r="N4728" s="16" t="n">
        <f aca="false">MONTH(M4728)</f>
        <v>12</v>
      </c>
      <c r="O4728" s="16" t="str">
        <f aca="false">PROPER(TRIM(H4728))</f>
        <v>Mumbai</v>
      </c>
      <c r="P4728" s="16" t="str">
        <f aca="false">IFERROR(VLOOKUP(O4728,city_map!$A$2:$B$6,2,FALSE()),O4728)</f>
        <v>Mumbai</v>
      </c>
      <c r="Q4728" s="16" t="n">
        <f aca="false">IF(ISNUMBER(F4728),F4728,VALUE(SUBSTITUTE(SUBSTITUTE(F4728,"₹",""),",","")))</f>
        <v>1385</v>
      </c>
      <c r="R4728" s="16" t="n">
        <f aca="false">IF(E4728=99,1,E4728)</f>
        <v>1</v>
      </c>
      <c r="S4728" s="16" t="n">
        <f aca="false">IF(G4728="",0,G4728)</f>
        <v>0.1</v>
      </c>
      <c r="T4728" s="16" t="str">
        <f aca="false">IF(I4728="","Unknown",IF(I4728="upi","UPI",I4728))</f>
        <v>UPI</v>
      </c>
      <c r="U4728" s="16" t="str">
        <f aca="false">IF(L4728="Yes","Y",IF(L4728="No","N",L4728))</f>
        <v>N</v>
      </c>
      <c r="V4728" s="19" t="n">
        <f aca="false">ROUND(R4728*Q4728*(1-S4728),2)</f>
        <v>1246.5</v>
      </c>
      <c r="W4728" s="16" t="str">
        <f aca="false">_xlfn.XLOOKUP(D4728,products!$A$2:$A$61,products!$C$2:$C$61,"Not found")</f>
        <v>Home</v>
      </c>
    </row>
    <row r="4729" customFormat="false" ht="15" hidden="false" customHeight="false" outlineLevel="0" collapsed="false">
      <c r="A4729" s="16" t="s">
        <v>6171</v>
      </c>
      <c r="B4729" s="16" t="s">
        <v>6160</v>
      </c>
      <c r="C4729" s="16" t="s">
        <v>1926</v>
      </c>
      <c r="D4729" s="16" t="s">
        <v>173</v>
      </c>
      <c r="E4729" s="16" t="n">
        <v>5</v>
      </c>
      <c r="F4729" s="16" t="n">
        <v>1146</v>
      </c>
      <c r="G4729" s="16" t="n">
        <v>0.3</v>
      </c>
      <c r="H4729" s="16" t="s">
        <v>130</v>
      </c>
      <c r="I4729" s="16" t="s">
        <v>60</v>
      </c>
      <c r="J4729" s="16" t="n">
        <v>3</v>
      </c>
      <c r="K4729" s="16"/>
      <c r="L4729" s="16" t="s">
        <v>57</v>
      </c>
      <c r="M4729" s="18" t="n">
        <f aca="false">IF(ISNUMBER(B4729),B4729,IF(MID(B4729,3,1)="-",DATE(VALUE(RIGHT(B4729,4)),VALUE(MID(B4729,4,2)),VALUE(LEFT(B4729,2))),DATE(VALUE(LEFT(B4729,4)),VALUE(MID(B4729,6,2)),VALUE(RIGHT(B4729,2)))))</f>
        <v>46005</v>
      </c>
      <c r="N4729" s="16" t="n">
        <f aca="false">MONTH(M4729)</f>
        <v>12</v>
      </c>
      <c r="O4729" s="16" t="str">
        <f aca="false">PROPER(TRIM(H4729))</f>
        <v>Bengaluru</v>
      </c>
      <c r="P4729" s="16" t="str">
        <f aca="false">IFERROR(VLOOKUP(O4729,city_map!$A$2:$B$6,2,FALSE()),O4729)</f>
        <v>Bengaluru</v>
      </c>
      <c r="Q4729" s="16" t="n">
        <f aca="false">IF(ISNUMBER(F4729),F4729,VALUE(SUBSTITUTE(SUBSTITUTE(F4729,"₹",""),",","")))</f>
        <v>1146</v>
      </c>
      <c r="R4729" s="16" t="n">
        <f aca="false">IF(E4729=99,1,E4729)</f>
        <v>5</v>
      </c>
      <c r="S4729" s="16" t="n">
        <f aca="false">IF(G4729="",0,G4729)</f>
        <v>0.3</v>
      </c>
      <c r="T4729" s="16" t="str">
        <f aca="false">IF(I4729="","Unknown",IF(I4729="upi","UPI",I4729))</f>
        <v>UPI</v>
      </c>
      <c r="U4729" s="16" t="str">
        <f aca="false">IF(L4729="Yes","Y",IF(L4729="No","N",L4729))</f>
        <v>Y</v>
      </c>
      <c r="V4729" s="19" t="n">
        <f aca="false">ROUND(R4729*Q4729*(1-S4729),2)</f>
        <v>4011</v>
      </c>
      <c r="W4729" s="16" t="str">
        <f aca="false">_xlfn.XLOOKUP(D4729,products!$A$2:$A$61,products!$C$2:$C$61,"Not found")</f>
        <v>Fashion</v>
      </c>
    </row>
    <row r="4730" customFormat="false" ht="15" hidden="false" customHeight="false" outlineLevel="0" collapsed="false">
      <c r="A4730" s="16" t="s">
        <v>6172</v>
      </c>
      <c r="B4730" s="16" t="s">
        <v>6160</v>
      </c>
      <c r="C4730" s="16" t="s">
        <v>860</v>
      </c>
      <c r="D4730" s="16" t="s">
        <v>133</v>
      </c>
      <c r="E4730" s="16" t="n">
        <v>1</v>
      </c>
      <c r="F4730" s="16" t="n">
        <v>625</v>
      </c>
      <c r="G4730" s="16" t="n">
        <v>0</v>
      </c>
      <c r="H4730" s="16" t="s">
        <v>233</v>
      </c>
      <c r="I4730" s="16" t="s">
        <v>71</v>
      </c>
      <c r="J4730" s="16" t="n">
        <v>4</v>
      </c>
      <c r="K4730" s="16" t="n">
        <v>5</v>
      </c>
      <c r="L4730" s="16" t="s">
        <v>41</v>
      </c>
      <c r="M4730" s="18" t="n">
        <f aca="false">IF(ISNUMBER(B4730),B4730,IF(MID(B4730,3,1)="-",DATE(VALUE(RIGHT(B4730,4)),VALUE(MID(B4730,4,2)),VALUE(LEFT(B4730,2))),DATE(VALUE(LEFT(B4730,4)),VALUE(MID(B4730,6,2)),VALUE(RIGHT(B4730,2)))))</f>
        <v>46005</v>
      </c>
      <c r="N4730" s="16" t="n">
        <f aca="false">MONTH(M4730)</f>
        <v>12</v>
      </c>
      <c r="O4730" s="16" t="str">
        <f aca="false">PROPER(TRIM(H4730))</f>
        <v>Mumbai</v>
      </c>
      <c r="P4730" s="16" t="str">
        <f aca="false">IFERROR(VLOOKUP(O4730,city_map!$A$2:$B$6,2,FALSE()),O4730)</f>
        <v>Mumbai</v>
      </c>
      <c r="Q4730" s="16" t="n">
        <f aca="false">IF(ISNUMBER(F4730),F4730,VALUE(SUBSTITUTE(SUBSTITUTE(F4730,"₹",""),",","")))</f>
        <v>625</v>
      </c>
      <c r="R4730" s="16" t="n">
        <f aca="false">IF(E4730=99,1,E4730)</f>
        <v>1</v>
      </c>
      <c r="S4730" s="16" t="n">
        <f aca="false">IF(G4730="",0,G4730)</f>
        <v>0</v>
      </c>
      <c r="T4730" s="16" t="str">
        <f aca="false">IF(I4730="","Unknown",IF(I4730="upi","UPI",I4730))</f>
        <v>Credit Card</v>
      </c>
      <c r="U4730" s="16" t="str">
        <f aca="false">IF(L4730="Yes","Y",IF(L4730="No","N",L4730))</f>
        <v>N</v>
      </c>
      <c r="V4730" s="19" t="n">
        <f aca="false">ROUND(R4730*Q4730*(1-S4730),2)</f>
        <v>625</v>
      </c>
      <c r="W4730" s="16" t="str">
        <f aca="false">_xlfn.XLOOKUP(D4730,products!$A$2:$A$61,products!$C$2:$C$61,"Not found")</f>
        <v>Books</v>
      </c>
    </row>
    <row r="4731" customFormat="false" ht="15" hidden="false" customHeight="false" outlineLevel="0" collapsed="false">
      <c r="A4731" s="16" t="s">
        <v>6173</v>
      </c>
      <c r="B4731" s="16" t="s">
        <v>6160</v>
      </c>
      <c r="C4731" s="16" t="s">
        <v>235</v>
      </c>
      <c r="D4731" s="16" t="s">
        <v>179</v>
      </c>
      <c r="E4731" s="16" t="n">
        <v>1</v>
      </c>
      <c r="F4731" s="16" t="n">
        <v>2544</v>
      </c>
      <c r="G4731" s="16" t="n">
        <v>0.15</v>
      </c>
      <c r="H4731" s="16" t="s">
        <v>70</v>
      </c>
      <c r="I4731" s="16" t="s">
        <v>60</v>
      </c>
      <c r="J4731" s="16" t="n">
        <v>8</v>
      </c>
      <c r="K4731" s="16" t="n">
        <v>4</v>
      </c>
      <c r="L4731" s="16" t="s">
        <v>41</v>
      </c>
      <c r="M4731" s="18" t="n">
        <f aca="false">IF(ISNUMBER(B4731),B4731,IF(MID(B4731,3,1)="-",DATE(VALUE(RIGHT(B4731,4)),VALUE(MID(B4731,4,2)),VALUE(LEFT(B4731,2))),DATE(VALUE(LEFT(B4731,4)),VALUE(MID(B4731,6,2)),VALUE(RIGHT(B4731,2)))))</f>
        <v>46005</v>
      </c>
      <c r="N4731" s="16" t="n">
        <f aca="false">MONTH(M4731)</f>
        <v>12</v>
      </c>
      <c r="O4731" s="16" t="str">
        <f aca="false">PROPER(TRIM(H4731))</f>
        <v>Pune</v>
      </c>
      <c r="P4731" s="16" t="str">
        <f aca="false">IFERROR(VLOOKUP(O4731,city_map!$A$2:$B$6,2,FALSE()),O4731)</f>
        <v>Pune</v>
      </c>
      <c r="Q4731" s="16" t="n">
        <f aca="false">IF(ISNUMBER(F4731),F4731,VALUE(SUBSTITUTE(SUBSTITUTE(F4731,"₹",""),",","")))</f>
        <v>2544</v>
      </c>
      <c r="R4731" s="16" t="n">
        <f aca="false">IF(E4731=99,1,E4731)</f>
        <v>1</v>
      </c>
      <c r="S4731" s="16" t="n">
        <f aca="false">IF(G4731="",0,G4731)</f>
        <v>0.15</v>
      </c>
      <c r="T4731" s="16" t="str">
        <f aca="false">IF(I4731="","Unknown",IF(I4731="upi","UPI",I4731))</f>
        <v>UPI</v>
      </c>
      <c r="U4731" s="16" t="str">
        <f aca="false">IF(L4731="Yes","Y",IF(L4731="No","N",L4731))</f>
        <v>N</v>
      </c>
      <c r="V4731" s="19" t="n">
        <f aca="false">ROUND(R4731*Q4731*(1-S4731),2)</f>
        <v>2162.4</v>
      </c>
      <c r="W4731" s="16" t="str">
        <f aca="false">_xlfn.XLOOKUP(D4731,products!$A$2:$A$61,products!$C$2:$C$61,"Not found")</f>
        <v>Electronics</v>
      </c>
    </row>
    <row r="4732" customFormat="false" ht="15" hidden="false" customHeight="false" outlineLevel="0" collapsed="false">
      <c r="A4732" s="16" t="s">
        <v>6174</v>
      </c>
      <c r="B4732" s="16" t="s">
        <v>6160</v>
      </c>
      <c r="C4732" s="16" t="s">
        <v>1164</v>
      </c>
      <c r="D4732" s="16" t="s">
        <v>55</v>
      </c>
      <c r="E4732" s="16" t="n">
        <v>4</v>
      </c>
      <c r="F4732" s="16" t="n">
        <v>2071</v>
      </c>
      <c r="G4732" s="16" t="n">
        <v>0.15</v>
      </c>
      <c r="H4732" s="16" t="s">
        <v>89</v>
      </c>
      <c r="I4732" s="16" t="s">
        <v>40</v>
      </c>
      <c r="J4732" s="16" t="n">
        <v>3</v>
      </c>
      <c r="K4732" s="16" t="n">
        <v>5</v>
      </c>
      <c r="L4732" s="16" t="s">
        <v>41</v>
      </c>
      <c r="M4732" s="18" t="n">
        <f aca="false">IF(ISNUMBER(B4732),B4732,IF(MID(B4732,3,1)="-",DATE(VALUE(RIGHT(B4732,4)),VALUE(MID(B4732,4,2)),VALUE(LEFT(B4732,2))),DATE(VALUE(LEFT(B4732,4)),VALUE(MID(B4732,6,2)),VALUE(RIGHT(B4732,2)))))</f>
        <v>46005</v>
      </c>
      <c r="N4732" s="16" t="n">
        <f aca="false">MONTH(M4732)</f>
        <v>12</v>
      </c>
      <c r="O4732" s="16" t="str">
        <f aca="false">PROPER(TRIM(H4732))</f>
        <v>Ahmedabad</v>
      </c>
      <c r="P4732" s="16" t="str">
        <f aca="false">IFERROR(VLOOKUP(O4732,city_map!$A$2:$B$6,2,FALSE()),O4732)</f>
        <v>Ahmedabad</v>
      </c>
      <c r="Q4732" s="16" t="n">
        <f aca="false">IF(ISNUMBER(F4732),F4732,VALUE(SUBSTITUTE(SUBSTITUTE(F4732,"₹",""),",","")))</f>
        <v>2071</v>
      </c>
      <c r="R4732" s="16" t="n">
        <f aca="false">IF(E4732=99,1,E4732)</f>
        <v>4</v>
      </c>
      <c r="S4732" s="16" t="n">
        <f aca="false">IF(G4732="",0,G4732)</f>
        <v>0.15</v>
      </c>
      <c r="T4732" s="16" t="str">
        <f aca="false">IF(I4732="","Unknown",IF(I4732="upi","UPI",I4732))</f>
        <v>COD</v>
      </c>
      <c r="U4732" s="16" t="str">
        <f aca="false">IF(L4732="Yes","Y",IF(L4732="No","N",L4732))</f>
        <v>N</v>
      </c>
      <c r="V4732" s="19" t="n">
        <f aca="false">ROUND(R4732*Q4732*(1-S4732),2)</f>
        <v>7041.4</v>
      </c>
      <c r="W4732" s="16" t="str">
        <f aca="false">_xlfn.XLOOKUP(D4732,products!$A$2:$A$61,products!$C$2:$C$61,"Not found")</f>
        <v>Home</v>
      </c>
    </row>
    <row r="4733" customFormat="false" ht="15" hidden="false" customHeight="false" outlineLevel="0" collapsed="false">
      <c r="A4733" s="16" t="s">
        <v>6175</v>
      </c>
      <c r="B4733" s="16" t="s">
        <v>6160</v>
      </c>
      <c r="C4733" s="16" t="s">
        <v>939</v>
      </c>
      <c r="D4733" s="16" t="s">
        <v>63</v>
      </c>
      <c r="E4733" s="16" t="n">
        <v>3</v>
      </c>
      <c r="F4733" s="16" t="n">
        <v>1504</v>
      </c>
      <c r="G4733" s="16" t="n">
        <v>0.3</v>
      </c>
      <c r="H4733" s="16" t="s">
        <v>112</v>
      </c>
      <c r="I4733" s="16" t="s">
        <v>40</v>
      </c>
      <c r="J4733" s="16" t="n">
        <v>2</v>
      </c>
      <c r="K4733" s="16" t="n">
        <v>3</v>
      </c>
      <c r="L4733" s="16" t="s">
        <v>41</v>
      </c>
      <c r="M4733" s="18" t="n">
        <f aca="false">IF(ISNUMBER(B4733),B4733,IF(MID(B4733,3,1)="-",DATE(VALUE(RIGHT(B4733,4)),VALUE(MID(B4733,4,2)),VALUE(LEFT(B4733,2))),DATE(VALUE(LEFT(B4733,4)),VALUE(MID(B4733,6,2)),VALUE(RIGHT(B4733,2)))))</f>
        <v>46005</v>
      </c>
      <c r="N4733" s="16" t="n">
        <f aca="false">MONTH(M4733)</f>
        <v>12</v>
      </c>
      <c r="O4733" s="16" t="str">
        <f aca="false">PROPER(TRIM(H4733))</f>
        <v>Mumbai</v>
      </c>
      <c r="P4733" s="16" t="str">
        <f aca="false">IFERROR(VLOOKUP(O4733,city_map!$A$2:$B$6,2,FALSE()),O4733)</f>
        <v>Mumbai</v>
      </c>
      <c r="Q4733" s="16" t="n">
        <f aca="false">IF(ISNUMBER(F4733),F4733,VALUE(SUBSTITUTE(SUBSTITUTE(F4733,"₹",""),",","")))</f>
        <v>1504</v>
      </c>
      <c r="R4733" s="16" t="n">
        <f aca="false">IF(E4733=99,1,E4733)</f>
        <v>3</v>
      </c>
      <c r="S4733" s="16" t="n">
        <f aca="false">IF(G4733="",0,G4733)</f>
        <v>0.3</v>
      </c>
      <c r="T4733" s="16" t="str">
        <f aca="false">IF(I4733="","Unknown",IF(I4733="upi","UPI",I4733))</f>
        <v>COD</v>
      </c>
      <c r="U4733" s="16" t="str">
        <f aca="false">IF(L4733="Yes","Y",IF(L4733="No","N",L4733))</f>
        <v>N</v>
      </c>
      <c r="V4733" s="19" t="n">
        <f aca="false">ROUND(R4733*Q4733*(1-S4733),2)</f>
        <v>3158.4</v>
      </c>
      <c r="W4733" s="16" t="str">
        <f aca="false">_xlfn.XLOOKUP(D4733,products!$A$2:$A$61,products!$C$2:$C$61,"Not found")</f>
        <v>Fashion</v>
      </c>
    </row>
    <row r="4734" customFormat="false" ht="15" hidden="false" customHeight="false" outlineLevel="0" collapsed="false">
      <c r="A4734" s="16" t="s">
        <v>6176</v>
      </c>
      <c r="B4734" s="16" t="s">
        <v>6160</v>
      </c>
      <c r="C4734" s="16" t="s">
        <v>783</v>
      </c>
      <c r="D4734" s="16" t="s">
        <v>216</v>
      </c>
      <c r="E4734" s="16" t="n">
        <v>2</v>
      </c>
      <c r="F4734" s="16" t="n">
        <v>871</v>
      </c>
      <c r="G4734" s="16" t="n">
        <v>0.15</v>
      </c>
      <c r="H4734" s="16" t="s">
        <v>56</v>
      </c>
      <c r="I4734" s="16" t="s">
        <v>100</v>
      </c>
      <c r="J4734" s="16" t="n">
        <v>4</v>
      </c>
      <c r="K4734" s="16" t="n">
        <v>5</v>
      </c>
      <c r="L4734" s="16" t="s">
        <v>41</v>
      </c>
      <c r="M4734" s="18" t="n">
        <f aca="false">IF(ISNUMBER(B4734),B4734,IF(MID(B4734,3,1)="-",DATE(VALUE(RIGHT(B4734,4)),VALUE(MID(B4734,4,2)),VALUE(LEFT(B4734,2))),DATE(VALUE(LEFT(B4734,4)),VALUE(MID(B4734,6,2)),VALUE(RIGHT(B4734,2)))))</f>
        <v>46005</v>
      </c>
      <c r="N4734" s="16" t="n">
        <f aca="false">MONTH(M4734)</f>
        <v>12</v>
      </c>
      <c r="O4734" s="16" t="str">
        <f aca="false">PROPER(TRIM(H4734))</f>
        <v>Lucknow</v>
      </c>
      <c r="P4734" s="16" t="str">
        <f aca="false">IFERROR(VLOOKUP(O4734,city_map!$A$2:$B$6,2,FALSE()),O4734)</f>
        <v>Lucknow</v>
      </c>
      <c r="Q4734" s="16" t="n">
        <f aca="false">IF(ISNUMBER(F4734),F4734,VALUE(SUBSTITUTE(SUBSTITUTE(F4734,"₹",""),",","")))</f>
        <v>871</v>
      </c>
      <c r="R4734" s="16" t="n">
        <f aca="false">IF(E4734=99,1,E4734)</f>
        <v>2</v>
      </c>
      <c r="S4734" s="16" t="n">
        <f aca="false">IF(G4734="",0,G4734)</f>
        <v>0.15</v>
      </c>
      <c r="T4734" s="16" t="str">
        <f aca="false">IF(I4734="","Unknown",IF(I4734="upi","UPI",I4734))</f>
        <v>Net Banking</v>
      </c>
      <c r="U4734" s="16" t="str">
        <f aca="false">IF(L4734="Yes","Y",IF(L4734="No","N",L4734))</f>
        <v>N</v>
      </c>
      <c r="V4734" s="19" t="n">
        <f aca="false">ROUND(R4734*Q4734*(1-S4734),2)</f>
        <v>1480.7</v>
      </c>
      <c r="W4734" s="16" t="str">
        <f aca="false">_xlfn.XLOOKUP(D4734,products!$A$2:$A$61,products!$C$2:$C$61,"Not found")</f>
        <v>Books</v>
      </c>
    </row>
    <row r="4735" customFormat="false" ht="15" hidden="false" customHeight="false" outlineLevel="0" collapsed="false">
      <c r="A4735" s="16" t="s">
        <v>6177</v>
      </c>
      <c r="B4735" s="16" t="s">
        <v>6160</v>
      </c>
      <c r="C4735" s="16" t="s">
        <v>2493</v>
      </c>
      <c r="D4735" s="16" t="s">
        <v>142</v>
      </c>
      <c r="E4735" s="16" t="n">
        <v>1</v>
      </c>
      <c r="F4735" s="16" t="n">
        <v>598</v>
      </c>
      <c r="G4735" s="16" t="n">
        <v>0</v>
      </c>
      <c r="H4735" s="16" t="s">
        <v>39</v>
      </c>
      <c r="I4735" s="16" t="s">
        <v>40</v>
      </c>
      <c r="J4735" s="16" t="n">
        <v>3</v>
      </c>
      <c r="K4735" s="16" t="n">
        <v>5</v>
      </c>
      <c r="L4735" s="16" t="s">
        <v>41</v>
      </c>
      <c r="M4735" s="18" t="n">
        <f aca="false">IF(ISNUMBER(B4735),B4735,IF(MID(B4735,3,1)="-",DATE(VALUE(RIGHT(B4735,4)),VALUE(MID(B4735,4,2)),VALUE(LEFT(B4735,2))),DATE(VALUE(LEFT(B4735,4)),VALUE(MID(B4735,6,2)),VALUE(RIGHT(B4735,2)))))</f>
        <v>46005</v>
      </c>
      <c r="N4735" s="16" t="n">
        <f aca="false">MONTH(M4735)</f>
        <v>12</v>
      </c>
      <c r="O4735" s="16" t="str">
        <f aca="false">PROPER(TRIM(H4735))</f>
        <v>Delhi</v>
      </c>
      <c r="P4735" s="16" t="str">
        <f aca="false">IFERROR(VLOOKUP(O4735,city_map!$A$2:$B$6,2,FALSE()),O4735)</f>
        <v>Delhi</v>
      </c>
      <c r="Q4735" s="16" t="n">
        <f aca="false">IF(ISNUMBER(F4735),F4735,VALUE(SUBSTITUTE(SUBSTITUTE(F4735,"₹",""),",","")))</f>
        <v>598</v>
      </c>
      <c r="R4735" s="16" t="n">
        <f aca="false">IF(E4735=99,1,E4735)</f>
        <v>1</v>
      </c>
      <c r="S4735" s="16" t="n">
        <f aca="false">IF(G4735="",0,G4735)</f>
        <v>0</v>
      </c>
      <c r="T4735" s="16" t="str">
        <f aca="false">IF(I4735="","Unknown",IF(I4735="upi","UPI",I4735))</f>
        <v>COD</v>
      </c>
      <c r="U4735" s="16" t="str">
        <f aca="false">IF(L4735="Yes","Y",IF(L4735="No","N",L4735))</f>
        <v>N</v>
      </c>
      <c r="V4735" s="19" t="n">
        <f aca="false">ROUND(R4735*Q4735*(1-S4735),2)</f>
        <v>598</v>
      </c>
      <c r="W4735" s="16" t="str">
        <f aca="false">_xlfn.XLOOKUP(D4735,products!$A$2:$A$61,products!$C$2:$C$61,"Not found")</f>
        <v>Home</v>
      </c>
    </row>
    <row r="4736" customFormat="false" ht="15" hidden="false" customHeight="false" outlineLevel="0" collapsed="false">
      <c r="A4736" s="16" t="s">
        <v>6178</v>
      </c>
      <c r="B4736" s="16" t="s">
        <v>6160</v>
      </c>
      <c r="C4736" s="16" t="s">
        <v>647</v>
      </c>
      <c r="D4736" s="16" t="s">
        <v>660</v>
      </c>
      <c r="E4736" s="16" t="n">
        <v>3</v>
      </c>
      <c r="F4736" s="16" t="n">
        <v>1730</v>
      </c>
      <c r="G4736" s="16" t="n">
        <v>0.2</v>
      </c>
      <c r="H4736" s="16" t="s">
        <v>81</v>
      </c>
      <c r="I4736" s="16" t="s">
        <v>47</v>
      </c>
      <c r="J4736" s="16" t="n">
        <v>3</v>
      </c>
      <c r="K4736" s="16" t="n">
        <v>5</v>
      </c>
      <c r="L4736" s="16" t="s">
        <v>41</v>
      </c>
      <c r="M4736" s="18" t="n">
        <f aca="false">IF(ISNUMBER(B4736),B4736,IF(MID(B4736,3,1)="-",DATE(VALUE(RIGHT(B4736,4)),VALUE(MID(B4736,4,2)),VALUE(LEFT(B4736,2))),DATE(VALUE(LEFT(B4736,4)),VALUE(MID(B4736,6,2)),VALUE(RIGHT(B4736,2)))))</f>
        <v>46005</v>
      </c>
      <c r="N4736" s="16" t="n">
        <f aca="false">MONTH(M4736)</f>
        <v>12</v>
      </c>
      <c r="O4736" s="16" t="str">
        <f aca="false">PROPER(TRIM(H4736))</f>
        <v>Hyderabad</v>
      </c>
      <c r="P4736" s="16" t="str">
        <f aca="false">IFERROR(VLOOKUP(O4736,city_map!$A$2:$B$6,2,FALSE()),O4736)</f>
        <v>Hyderabad</v>
      </c>
      <c r="Q4736" s="16" t="n">
        <f aca="false">IF(ISNUMBER(F4736),F4736,VALUE(SUBSTITUTE(SUBSTITUTE(F4736,"₹",""),",","")))</f>
        <v>1730</v>
      </c>
      <c r="R4736" s="16" t="n">
        <f aca="false">IF(E4736=99,1,E4736)</f>
        <v>3</v>
      </c>
      <c r="S4736" s="16" t="n">
        <f aca="false">IF(G4736="",0,G4736)</f>
        <v>0.2</v>
      </c>
      <c r="T4736" s="16" t="str">
        <f aca="false">IF(I4736="","Unknown",IF(I4736="upi","UPI",I4736))</f>
        <v>Debit Card</v>
      </c>
      <c r="U4736" s="16" t="str">
        <f aca="false">IF(L4736="Yes","Y",IF(L4736="No","N",L4736))</f>
        <v>N</v>
      </c>
      <c r="V4736" s="19" t="n">
        <f aca="false">ROUND(R4736*Q4736*(1-S4736),2)</f>
        <v>4152</v>
      </c>
      <c r="W4736" s="16" t="str">
        <f aca="false">_xlfn.XLOOKUP(D4736,products!$A$2:$A$61,products!$C$2:$C$61,"Not found")</f>
        <v>Beauty</v>
      </c>
    </row>
    <row r="4737" customFormat="false" ht="15" hidden="false" customHeight="false" outlineLevel="0" collapsed="false">
      <c r="A4737" s="16" t="s">
        <v>6179</v>
      </c>
      <c r="B4737" s="16" t="s">
        <v>6168</v>
      </c>
      <c r="C4737" s="16" t="s">
        <v>243</v>
      </c>
      <c r="D4737" s="16" t="s">
        <v>115</v>
      </c>
      <c r="E4737" s="16" t="n">
        <v>2</v>
      </c>
      <c r="F4737" s="16" t="n">
        <v>312</v>
      </c>
      <c r="G4737" s="16" t="n">
        <v>0.1</v>
      </c>
      <c r="H4737" s="16" t="s">
        <v>39</v>
      </c>
      <c r="I4737" s="16" t="s">
        <v>71</v>
      </c>
      <c r="J4737" s="16" t="n">
        <v>2</v>
      </c>
      <c r="K4737" s="16" t="n">
        <v>4</v>
      </c>
      <c r="L4737" s="16" t="s">
        <v>41</v>
      </c>
      <c r="M4737" s="18" t="n">
        <f aca="false">IF(ISNUMBER(B4737),B4737,IF(MID(B4737,3,1)="-",DATE(VALUE(RIGHT(B4737,4)),VALUE(MID(B4737,4,2)),VALUE(LEFT(B4737,2))),DATE(VALUE(LEFT(B4737,4)),VALUE(MID(B4737,6,2)),VALUE(RIGHT(B4737,2)))))</f>
        <v>46005</v>
      </c>
      <c r="N4737" s="16" t="n">
        <f aca="false">MONTH(M4737)</f>
        <v>12</v>
      </c>
      <c r="O4737" s="16" t="str">
        <f aca="false">PROPER(TRIM(H4737))</f>
        <v>Delhi</v>
      </c>
      <c r="P4737" s="16" t="str">
        <f aca="false">IFERROR(VLOOKUP(O4737,city_map!$A$2:$B$6,2,FALSE()),O4737)</f>
        <v>Delhi</v>
      </c>
      <c r="Q4737" s="16" t="n">
        <f aca="false">IF(ISNUMBER(F4737),F4737,VALUE(SUBSTITUTE(SUBSTITUTE(F4737,"₹",""),",","")))</f>
        <v>312</v>
      </c>
      <c r="R4737" s="16" t="n">
        <f aca="false">IF(E4737=99,1,E4737)</f>
        <v>2</v>
      </c>
      <c r="S4737" s="16" t="n">
        <f aca="false">IF(G4737="",0,G4737)</f>
        <v>0.1</v>
      </c>
      <c r="T4737" s="16" t="str">
        <f aca="false">IF(I4737="","Unknown",IF(I4737="upi","UPI",I4737))</f>
        <v>Credit Card</v>
      </c>
      <c r="U4737" s="16" t="str">
        <f aca="false">IF(L4737="Yes","Y",IF(L4737="No","N",L4737))</f>
        <v>N</v>
      </c>
      <c r="V4737" s="19" t="n">
        <f aca="false">ROUND(R4737*Q4737*(1-S4737),2)</f>
        <v>561.6</v>
      </c>
      <c r="W4737" s="16" t="str">
        <f aca="false">_xlfn.XLOOKUP(D4737,products!$A$2:$A$61,products!$C$2:$C$61,"Not found")</f>
        <v>Books</v>
      </c>
    </row>
    <row r="4738" customFormat="false" ht="15" hidden="false" customHeight="false" outlineLevel="0" collapsed="false">
      <c r="A4738" s="16" t="s">
        <v>6180</v>
      </c>
      <c r="B4738" s="16" t="s">
        <v>6160</v>
      </c>
      <c r="C4738" s="16" t="s">
        <v>635</v>
      </c>
      <c r="D4738" s="16" t="s">
        <v>149</v>
      </c>
      <c r="E4738" s="16" t="n">
        <v>1</v>
      </c>
      <c r="F4738" s="16" t="n">
        <v>1593</v>
      </c>
      <c r="G4738" s="16" t="n">
        <v>0</v>
      </c>
      <c r="H4738" s="16" t="s">
        <v>208</v>
      </c>
      <c r="I4738" s="16" t="s">
        <v>71</v>
      </c>
      <c r="J4738" s="16" t="n">
        <v>6</v>
      </c>
      <c r="K4738" s="16" t="n">
        <v>4</v>
      </c>
      <c r="L4738" s="16" t="s">
        <v>41</v>
      </c>
      <c r="M4738" s="18" t="n">
        <f aca="false">IF(ISNUMBER(B4738),B4738,IF(MID(B4738,3,1)="-",DATE(VALUE(RIGHT(B4738,4)),VALUE(MID(B4738,4,2)),VALUE(LEFT(B4738,2))),DATE(VALUE(LEFT(B4738,4)),VALUE(MID(B4738,6,2)),VALUE(RIGHT(B4738,2)))))</f>
        <v>46005</v>
      </c>
      <c r="N4738" s="16" t="n">
        <f aca="false">MONTH(M4738)</f>
        <v>12</v>
      </c>
      <c r="O4738" s="16" t="str">
        <f aca="false">PROPER(TRIM(H4738))</f>
        <v>Jaipur</v>
      </c>
      <c r="P4738" s="16" t="str">
        <f aca="false">IFERROR(VLOOKUP(O4738,city_map!$A$2:$B$6,2,FALSE()),O4738)</f>
        <v>Jaipur</v>
      </c>
      <c r="Q4738" s="16" t="n">
        <f aca="false">IF(ISNUMBER(F4738),F4738,VALUE(SUBSTITUTE(SUBSTITUTE(F4738,"₹",""),",","")))</f>
        <v>1593</v>
      </c>
      <c r="R4738" s="16" t="n">
        <f aca="false">IF(E4738=99,1,E4738)</f>
        <v>1</v>
      </c>
      <c r="S4738" s="16" t="n">
        <f aca="false">IF(G4738="",0,G4738)</f>
        <v>0</v>
      </c>
      <c r="T4738" s="16" t="str">
        <f aca="false">IF(I4738="","Unknown",IF(I4738="upi","UPI",I4738))</f>
        <v>Credit Card</v>
      </c>
      <c r="U4738" s="16" t="str">
        <f aca="false">IF(L4738="Yes","Y",IF(L4738="No","N",L4738))</f>
        <v>N</v>
      </c>
      <c r="V4738" s="19" t="n">
        <f aca="false">ROUND(R4738*Q4738*(1-S4738),2)</f>
        <v>1593</v>
      </c>
      <c r="W4738" s="16" t="str">
        <f aca="false">_xlfn.XLOOKUP(D4738,products!$A$2:$A$61,products!$C$2:$C$61,"Not found")</f>
        <v>Fashion</v>
      </c>
    </row>
    <row r="4739" customFormat="false" ht="15" hidden="false" customHeight="false" outlineLevel="0" collapsed="false">
      <c r="A4739" s="16" t="s">
        <v>6181</v>
      </c>
      <c r="B4739" s="16" t="s">
        <v>6160</v>
      </c>
      <c r="C4739" s="16" t="s">
        <v>374</v>
      </c>
      <c r="D4739" s="16" t="s">
        <v>341</v>
      </c>
      <c r="E4739" s="16" t="n">
        <v>2</v>
      </c>
      <c r="F4739" s="16" t="n">
        <v>1094</v>
      </c>
      <c r="G4739" s="16" t="n">
        <v>0</v>
      </c>
      <c r="H4739" s="16" t="s">
        <v>112</v>
      </c>
      <c r="I4739" s="16" t="s">
        <v>40</v>
      </c>
      <c r="J4739" s="16" t="n">
        <v>4</v>
      </c>
      <c r="K4739" s="16" t="n">
        <v>5</v>
      </c>
      <c r="L4739" s="16" t="s">
        <v>41</v>
      </c>
      <c r="M4739" s="18" t="n">
        <f aca="false">IF(ISNUMBER(B4739),B4739,IF(MID(B4739,3,1)="-",DATE(VALUE(RIGHT(B4739,4)),VALUE(MID(B4739,4,2)),VALUE(LEFT(B4739,2))),DATE(VALUE(LEFT(B4739,4)),VALUE(MID(B4739,6,2)),VALUE(RIGHT(B4739,2)))))</f>
        <v>46005</v>
      </c>
      <c r="N4739" s="16" t="n">
        <f aca="false">MONTH(M4739)</f>
        <v>12</v>
      </c>
      <c r="O4739" s="16" t="str">
        <f aca="false">PROPER(TRIM(H4739))</f>
        <v>Mumbai</v>
      </c>
      <c r="P4739" s="16" t="str">
        <f aca="false">IFERROR(VLOOKUP(O4739,city_map!$A$2:$B$6,2,FALSE()),O4739)</f>
        <v>Mumbai</v>
      </c>
      <c r="Q4739" s="16" t="n">
        <f aca="false">IF(ISNUMBER(F4739),F4739,VALUE(SUBSTITUTE(SUBSTITUTE(F4739,"₹",""),",","")))</f>
        <v>1094</v>
      </c>
      <c r="R4739" s="16" t="n">
        <f aca="false">IF(E4739=99,1,E4739)</f>
        <v>2</v>
      </c>
      <c r="S4739" s="16" t="n">
        <f aca="false">IF(G4739="",0,G4739)</f>
        <v>0</v>
      </c>
      <c r="T4739" s="16" t="str">
        <f aca="false">IF(I4739="","Unknown",IF(I4739="upi","UPI",I4739))</f>
        <v>COD</v>
      </c>
      <c r="U4739" s="16" t="str">
        <f aca="false">IF(L4739="Yes","Y",IF(L4739="No","N",L4739))</f>
        <v>N</v>
      </c>
      <c r="V4739" s="19" t="n">
        <f aca="false">ROUND(R4739*Q4739*(1-S4739),2)</f>
        <v>2188</v>
      </c>
      <c r="W4739" s="16" t="str">
        <f aca="false">_xlfn.XLOOKUP(D4739,products!$A$2:$A$61,products!$C$2:$C$61,"Not found")</f>
        <v>Home</v>
      </c>
    </row>
    <row r="4740" customFormat="false" ht="15" hidden="false" customHeight="false" outlineLevel="0" collapsed="false">
      <c r="A4740" s="16" t="s">
        <v>6182</v>
      </c>
      <c r="B4740" s="16" t="s">
        <v>6183</v>
      </c>
      <c r="C4740" s="16" t="s">
        <v>615</v>
      </c>
      <c r="D4740" s="16" t="s">
        <v>396</v>
      </c>
      <c r="E4740" s="16" t="n">
        <v>2</v>
      </c>
      <c r="F4740" s="16" t="n">
        <v>5522</v>
      </c>
      <c r="G4740" s="16" t="n">
        <v>0</v>
      </c>
      <c r="H4740" s="16" t="s">
        <v>56</v>
      </c>
      <c r="I4740" s="16" t="s">
        <v>71</v>
      </c>
      <c r="J4740" s="16" t="n">
        <v>6</v>
      </c>
      <c r="K4740" s="16" t="n">
        <v>4</v>
      </c>
      <c r="L4740" s="16" t="s">
        <v>41</v>
      </c>
      <c r="M4740" s="18" t="n">
        <f aca="false">IF(ISNUMBER(B4740),B4740,IF(MID(B4740,3,1)="-",DATE(VALUE(RIGHT(B4740,4)),VALUE(MID(B4740,4,2)),VALUE(LEFT(B4740,2))),DATE(VALUE(LEFT(B4740,4)),VALUE(MID(B4740,6,2)),VALUE(RIGHT(B4740,2)))))</f>
        <v>46006</v>
      </c>
      <c r="N4740" s="16" t="n">
        <f aca="false">MONTH(M4740)</f>
        <v>12</v>
      </c>
      <c r="O4740" s="16" t="str">
        <f aca="false">PROPER(TRIM(H4740))</f>
        <v>Lucknow</v>
      </c>
      <c r="P4740" s="16" t="str">
        <f aca="false">IFERROR(VLOOKUP(O4740,city_map!$A$2:$B$6,2,FALSE()),O4740)</f>
        <v>Lucknow</v>
      </c>
      <c r="Q4740" s="16" t="n">
        <f aca="false">IF(ISNUMBER(F4740),F4740,VALUE(SUBSTITUTE(SUBSTITUTE(F4740,"₹",""),",","")))</f>
        <v>5522</v>
      </c>
      <c r="R4740" s="16" t="n">
        <f aca="false">IF(E4740=99,1,E4740)</f>
        <v>2</v>
      </c>
      <c r="S4740" s="16" t="n">
        <f aca="false">IF(G4740="",0,G4740)</f>
        <v>0</v>
      </c>
      <c r="T4740" s="16" t="str">
        <f aca="false">IF(I4740="","Unknown",IF(I4740="upi","UPI",I4740))</f>
        <v>Credit Card</v>
      </c>
      <c r="U4740" s="16" t="str">
        <f aca="false">IF(L4740="Yes","Y",IF(L4740="No","N",L4740))</f>
        <v>N</v>
      </c>
      <c r="V4740" s="19" t="n">
        <f aca="false">ROUND(R4740*Q4740*(1-S4740),2)</f>
        <v>11044</v>
      </c>
      <c r="W4740" s="16" t="str">
        <f aca="false">_xlfn.XLOOKUP(D4740,products!$A$2:$A$61,products!$C$2:$C$61,"Not found")</f>
        <v>Home</v>
      </c>
    </row>
    <row r="4741" customFormat="false" ht="15" hidden="false" customHeight="false" outlineLevel="0" collapsed="false">
      <c r="A4741" s="16" t="s">
        <v>6184</v>
      </c>
      <c r="B4741" s="16" t="s">
        <v>6183</v>
      </c>
      <c r="C4741" s="16" t="s">
        <v>3291</v>
      </c>
      <c r="D4741" s="16" t="s">
        <v>74</v>
      </c>
      <c r="E4741" s="16" t="n">
        <v>2</v>
      </c>
      <c r="F4741" s="16" t="n">
        <v>18472</v>
      </c>
      <c r="G4741" s="16" t="n">
        <v>0.1</v>
      </c>
      <c r="H4741" s="16" t="s">
        <v>70</v>
      </c>
      <c r="I4741" s="16" t="s">
        <v>60</v>
      </c>
      <c r="J4741" s="16" t="n">
        <v>5</v>
      </c>
      <c r="K4741" s="16" t="n">
        <v>3</v>
      </c>
      <c r="L4741" s="16" t="s">
        <v>57</v>
      </c>
      <c r="M4741" s="18" t="n">
        <f aca="false">IF(ISNUMBER(B4741),B4741,IF(MID(B4741,3,1)="-",DATE(VALUE(RIGHT(B4741,4)),VALUE(MID(B4741,4,2)),VALUE(LEFT(B4741,2))),DATE(VALUE(LEFT(B4741,4)),VALUE(MID(B4741,6,2)),VALUE(RIGHT(B4741,2)))))</f>
        <v>46006</v>
      </c>
      <c r="N4741" s="16" t="n">
        <f aca="false">MONTH(M4741)</f>
        <v>12</v>
      </c>
      <c r="O4741" s="16" t="str">
        <f aca="false">PROPER(TRIM(H4741))</f>
        <v>Pune</v>
      </c>
      <c r="P4741" s="16" t="str">
        <f aca="false">IFERROR(VLOOKUP(O4741,city_map!$A$2:$B$6,2,FALSE()),O4741)</f>
        <v>Pune</v>
      </c>
      <c r="Q4741" s="16" t="n">
        <f aca="false">IF(ISNUMBER(F4741),F4741,VALUE(SUBSTITUTE(SUBSTITUTE(F4741,"₹",""),",","")))</f>
        <v>18472</v>
      </c>
      <c r="R4741" s="16" t="n">
        <f aca="false">IF(E4741=99,1,E4741)</f>
        <v>2</v>
      </c>
      <c r="S4741" s="16" t="n">
        <f aca="false">IF(G4741="",0,G4741)</f>
        <v>0.1</v>
      </c>
      <c r="T4741" s="16" t="str">
        <f aca="false">IF(I4741="","Unknown",IF(I4741="upi","UPI",I4741))</f>
        <v>UPI</v>
      </c>
      <c r="U4741" s="16" t="str">
        <f aca="false">IF(L4741="Yes","Y",IF(L4741="No","N",L4741))</f>
        <v>Y</v>
      </c>
      <c r="V4741" s="19" t="n">
        <f aca="false">ROUND(R4741*Q4741*(1-S4741),2)</f>
        <v>33249.6</v>
      </c>
      <c r="W4741" s="16" t="str">
        <f aca="false">_xlfn.XLOOKUP(D4741,products!$A$2:$A$61,products!$C$2:$C$61,"Not found")</f>
        <v>Electronics</v>
      </c>
    </row>
    <row r="4742" customFormat="false" ht="15" hidden="false" customHeight="false" outlineLevel="0" collapsed="false">
      <c r="A4742" s="16" t="s">
        <v>6185</v>
      </c>
      <c r="B4742" s="16" t="s">
        <v>6183</v>
      </c>
      <c r="C4742" s="16" t="s">
        <v>376</v>
      </c>
      <c r="D4742" s="16" t="s">
        <v>157</v>
      </c>
      <c r="E4742" s="16" t="n">
        <v>2</v>
      </c>
      <c r="F4742" s="16" t="n">
        <v>1134</v>
      </c>
      <c r="G4742" s="16" t="n">
        <v>0</v>
      </c>
      <c r="H4742" s="16" t="s">
        <v>67</v>
      </c>
      <c r="I4742" s="16" t="s">
        <v>60</v>
      </c>
      <c r="J4742" s="16" t="n">
        <v>4</v>
      </c>
      <c r="K4742" s="16" t="n">
        <v>3</v>
      </c>
      <c r="L4742" s="16" t="s">
        <v>41</v>
      </c>
      <c r="M4742" s="18" t="n">
        <f aca="false">IF(ISNUMBER(B4742),B4742,IF(MID(B4742,3,1)="-",DATE(VALUE(RIGHT(B4742,4)),VALUE(MID(B4742,4,2)),VALUE(LEFT(B4742,2))),DATE(VALUE(LEFT(B4742,4)),VALUE(MID(B4742,6,2)),VALUE(RIGHT(B4742,2)))))</f>
        <v>46006</v>
      </c>
      <c r="N4742" s="16" t="n">
        <f aca="false">MONTH(M4742)</f>
        <v>12</v>
      </c>
      <c r="O4742" s="16" t="str">
        <f aca="false">PROPER(TRIM(H4742))</f>
        <v>Kolkata</v>
      </c>
      <c r="P4742" s="16" t="str">
        <f aca="false">IFERROR(VLOOKUP(O4742,city_map!$A$2:$B$6,2,FALSE()),O4742)</f>
        <v>Kolkata</v>
      </c>
      <c r="Q4742" s="16" t="n">
        <f aca="false">IF(ISNUMBER(F4742),F4742,VALUE(SUBSTITUTE(SUBSTITUTE(F4742,"₹",""),",","")))</f>
        <v>1134</v>
      </c>
      <c r="R4742" s="16" t="n">
        <f aca="false">IF(E4742=99,1,E4742)</f>
        <v>2</v>
      </c>
      <c r="S4742" s="16" t="n">
        <f aca="false">IF(G4742="",0,G4742)</f>
        <v>0</v>
      </c>
      <c r="T4742" s="16" t="str">
        <f aca="false">IF(I4742="","Unknown",IF(I4742="upi","UPI",I4742))</f>
        <v>UPI</v>
      </c>
      <c r="U4742" s="16" t="str">
        <f aca="false">IF(L4742="Yes","Y",IF(L4742="No","N",L4742))</f>
        <v>N</v>
      </c>
      <c r="V4742" s="19" t="n">
        <f aca="false">ROUND(R4742*Q4742*(1-S4742),2)</f>
        <v>2268</v>
      </c>
      <c r="W4742" s="16" t="str">
        <f aca="false">_xlfn.XLOOKUP(D4742,products!$A$2:$A$61,products!$C$2:$C$61,"Not found")</f>
        <v>Books</v>
      </c>
    </row>
    <row r="4743" customFormat="false" ht="15" hidden="false" customHeight="false" outlineLevel="0" collapsed="false">
      <c r="A4743" s="16" t="s">
        <v>6186</v>
      </c>
      <c r="B4743" s="16" t="s">
        <v>6183</v>
      </c>
      <c r="C4743" s="16" t="s">
        <v>1600</v>
      </c>
      <c r="D4743" s="16" t="s">
        <v>129</v>
      </c>
      <c r="E4743" s="16" t="n">
        <v>3</v>
      </c>
      <c r="F4743" s="16" t="n">
        <v>612</v>
      </c>
      <c r="G4743" s="16" t="n">
        <v>0.05</v>
      </c>
      <c r="H4743" s="16" t="s">
        <v>81</v>
      </c>
      <c r="I4743" s="16" t="s">
        <v>47</v>
      </c>
      <c r="J4743" s="16" t="n">
        <v>4</v>
      </c>
      <c r="K4743" s="16" t="n">
        <v>5</v>
      </c>
      <c r="L4743" s="16" t="s">
        <v>41</v>
      </c>
      <c r="M4743" s="18" t="n">
        <f aca="false">IF(ISNUMBER(B4743),B4743,IF(MID(B4743,3,1)="-",DATE(VALUE(RIGHT(B4743,4)),VALUE(MID(B4743,4,2)),VALUE(LEFT(B4743,2))),DATE(VALUE(LEFT(B4743,4)),VALUE(MID(B4743,6,2)),VALUE(RIGHT(B4743,2)))))</f>
        <v>46006</v>
      </c>
      <c r="N4743" s="16" t="n">
        <f aca="false">MONTH(M4743)</f>
        <v>12</v>
      </c>
      <c r="O4743" s="16" t="str">
        <f aca="false">PROPER(TRIM(H4743))</f>
        <v>Hyderabad</v>
      </c>
      <c r="P4743" s="16" t="str">
        <f aca="false">IFERROR(VLOOKUP(O4743,city_map!$A$2:$B$6,2,FALSE()),O4743)</f>
        <v>Hyderabad</v>
      </c>
      <c r="Q4743" s="16" t="n">
        <f aca="false">IF(ISNUMBER(F4743),F4743,VALUE(SUBSTITUTE(SUBSTITUTE(F4743,"₹",""),",","")))</f>
        <v>612</v>
      </c>
      <c r="R4743" s="16" t="n">
        <f aca="false">IF(E4743=99,1,E4743)</f>
        <v>3</v>
      </c>
      <c r="S4743" s="16" t="n">
        <f aca="false">IF(G4743="",0,G4743)</f>
        <v>0.05</v>
      </c>
      <c r="T4743" s="16" t="str">
        <f aca="false">IF(I4743="","Unknown",IF(I4743="upi","UPI",I4743))</f>
        <v>Debit Card</v>
      </c>
      <c r="U4743" s="16" t="str">
        <f aca="false">IF(L4743="Yes","Y",IF(L4743="No","N",L4743))</f>
        <v>N</v>
      </c>
      <c r="V4743" s="19" t="n">
        <f aca="false">ROUND(R4743*Q4743*(1-S4743),2)</f>
        <v>1744.2</v>
      </c>
      <c r="W4743" s="16" t="str">
        <f aca="false">_xlfn.XLOOKUP(D4743,products!$A$2:$A$61,products!$C$2:$C$61,"Not found")</f>
        <v>Beauty</v>
      </c>
    </row>
    <row r="4744" customFormat="false" ht="15" hidden="false" customHeight="false" outlineLevel="0" collapsed="false">
      <c r="A4744" s="16" t="s">
        <v>6187</v>
      </c>
      <c r="B4744" s="16" t="s">
        <v>6183</v>
      </c>
      <c r="C4744" s="16" t="s">
        <v>410</v>
      </c>
      <c r="D4744" s="16" t="s">
        <v>219</v>
      </c>
      <c r="E4744" s="16" t="n">
        <v>1</v>
      </c>
      <c r="F4744" s="16" t="n">
        <v>1303</v>
      </c>
      <c r="G4744" s="16" t="n">
        <v>0.2</v>
      </c>
      <c r="H4744" s="16" t="s">
        <v>89</v>
      </c>
      <c r="I4744" s="16" t="s">
        <v>60</v>
      </c>
      <c r="J4744" s="16" t="n">
        <v>5</v>
      </c>
      <c r="K4744" s="16" t="n">
        <v>5</v>
      </c>
      <c r="L4744" s="16" t="s">
        <v>41</v>
      </c>
      <c r="M4744" s="18" t="n">
        <f aca="false">IF(ISNUMBER(B4744),B4744,IF(MID(B4744,3,1)="-",DATE(VALUE(RIGHT(B4744,4)),VALUE(MID(B4744,4,2)),VALUE(LEFT(B4744,2))),DATE(VALUE(LEFT(B4744,4)),VALUE(MID(B4744,6,2)),VALUE(RIGHT(B4744,2)))))</f>
        <v>46006</v>
      </c>
      <c r="N4744" s="16" t="n">
        <f aca="false">MONTH(M4744)</f>
        <v>12</v>
      </c>
      <c r="O4744" s="16" t="str">
        <f aca="false">PROPER(TRIM(H4744))</f>
        <v>Ahmedabad</v>
      </c>
      <c r="P4744" s="16" t="str">
        <f aca="false">IFERROR(VLOOKUP(O4744,city_map!$A$2:$B$6,2,FALSE()),O4744)</f>
        <v>Ahmedabad</v>
      </c>
      <c r="Q4744" s="16" t="n">
        <f aca="false">IF(ISNUMBER(F4744),F4744,VALUE(SUBSTITUTE(SUBSTITUTE(F4744,"₹",""),",","")))</f>
        <v>1303</v>
      </c>
      <c r="R4744" s="16" t="n">
        <f aca="false">IF(E4744=99,1,E4744)</f>
        <v>1</v>
      </c>
      <c r="S4744" s="16" t="n">
        <f aca="false">IF(G4744="",0,G4744)</f>
        <v>0.2</v>
      </c>
      <c r="T4744" s="16" t="str">
        <f aca="false">IF(I4744="","Unknown",IF(I4744="upi","UPI",I4744))</f>
        <v>UPI</v>
      </c>
      <c r="U4744" s="16" t="str">
        <f aca="false">IF(L4744="Yes","Y",IF(L4744="No","N",L4744))</f>
        <v>N</v>
      </c>
      <c r="V4744" s="19" t="n">
        <f aca="false">ROUND(R4744*Q4744*(1-S4744),2)</f>
        <v>1042.4</v>
      </c>
      <c r="W4744" s="16" t="str">
        <f aca="false">_xlfn.XLOOKUP(D4744,products!$A$2:$A$61,products!$C$2:$C$61,"Not found")</f>
        <v>Electronics</v>
      </c>
    </row>
    <row r="4745" customFormat="false" ht="15" hidden="false" customHeight="false" outlineLevel="0" collapsed="false">
      <c r="A4745" s="16" t="s">
        <v>6188</v>
      </c>
      <c r="B4745" s="16" t="s">
        <v>6183</v>
      </c>
      <c r="C4745" s="16" t="s">
        <v>1087</v>
      </c>
      <c r="D4745" s="16" t="s">
        <v>92</v>
      </c>
      <c r="E4745" s="16" t="n">
        <v>1</v>
      </c>
      <c r="F4745" s="16" t="n">
        <v>3808</v>
      </c>
      <c r="G4745" s="16" t="n">
        <v>0.05</v>
      </c>
      <c r="H4745" s="16" t="s">
        <v>39</v>
      </c>
      <c r="I4745" s="16" t="s">
        <v>60</v>
      </c>
      <c r="J4745" s="16" t="n">
        <v>6</v>
      </c>
      <c r="K4745" s="16" t="n">
        <v>4</v>
      </c>
      <c r="L4745" s="16" t="s">
        <v>41</v>
      </c>
      <c r="M4745" s="18" t="n">
        <f aca="false">IF(ISNUMBER(B4745),B4745,IF(MID(B4745,3,1)="-",DATE(VALUE(RIGHT(B4745,4)),VALUE(MID(B4745,4,2)),VALUE(LEFT(B4745,2))),DATE(VALUE(LEFT(B4745,4)),VALUE(MID(B4745,6,2)),VALUE(RIGHT(B4745,2)))))</f>
        <v>46006</v>
      </c>
      <c r="N4745" s="16" t="n">
        <f aca="false">MONTH(M4745)</f>
        <v>12</v>
      </c>
      <c r="O4745" s="16" t="str">
        <f aca="false">PROPER(TRIM(H4745))</f>
        <v>Delhi</v>
      </c>
      <c r="P4745" s="16" t="str">
        <f aca="false">IFERROR(VLOOKUP(O4745,city_map!$A$2:$B$6,2,FALSE()),O4745)</f>
        <v>Delhi</v>
      </c>
      <c r="Q4745" s="16" t="n">
        <f aca="false">IF(ISNUMBER(F4745),F4745,VALUE(SUBSTITUTE(SUBSTITUTE(F4745,"₹",""),",","")))</f>
        <v>3808</v>
      </c>
      <c r="R4745" s="16" t="n">
        <f aca="false">IF(E4745=99,1,E4745)</f>
        <v>1</v>
      </c>
      <c r="S4745" s="16" t="n">
        <f aca="false">IF(G4745="",0,G4745)</f>
        <v>0.05</v>
      </c>
      <c r="T4745" s="16" t="str">
        <f aca="false">IF(I4745="","Unknown",IF(I4745="upi","UPI",I4745))</f>
        <v>UPI</v>
      </c>
      <c r="U4745" s="16" t="str">
        <f aca="false">IF(L4745="Yes","Y",IF(L4745="No","N",L4745))</f>
        <v>N</v>
      </c>
      <c r="V4745" s="19" t="n">
        <f aca="false">ROUND(R4745*Q4745*(1-S4745),2)</f>
        <v>3617.6</v>
      </c>
      <c r="W4745" s="16" t="str">
        <f aca="false">_xlfn.XLOOKUP(D4745,products!$A$2:$A$61,products!$C$2:$C$61,"Not found")</f>
        <v>Electronics</v>
      </c>
    </row>
    <row r="4746" customFormat="false" ht="15" hidden="false" customHeight="false" outlineLevel="0" collapsed="false">
      <c r="A4746" s="16" t="s">
        <v>6189</v>
      </c>
      <c r="B4746" s="16" t="s">
        <v>6183</v>
      </c>
      <c r="C4746" s="16" t="s">
        <v>954</v>
      </c>
      <c r="D4746" s="16" t="s">
        <v>254</v>
      </c>
      <c r="E4746" s="16" t="n">
        <v>1</v>
      </c>
      <c r="F4746" s="16" t="n">
        <v>1027</v>
      </c>
      <c r="G4746" s="16" t="n">
        <v>0.15</v>
      </c>
      <c r="H4746" s="16" t="s">
        <v>208</v>
      </c>
      <c r="I4746" s="16" t="s">
        <v>60</v>
      </c>
      <c r="J4746" s="16" t="n">
        <v>6</v>
      </c>
      <c r="K4746" s="16" t="n">
        <v>4</v>
      </c>
      <c r="L4746" s="16" t="s">
        <v>41</v>
      </c>
      <c r="M4746" s="18" t="n">
        <f aca="false">IF(ISNUMBER(B4746),B4746,IF(MID(B4746,3,1)="-",DATE(VALUE(RIGHT(B4746,4)),VALUE(MID(B4746,4,2)),VALUE(LEFT(B4746,2))),DATE(VALUE(LEFT(B4746,4)),VALUE(MID(B4746,6,2)),VALUE(RIGHT(B4746,2)))))</f>
        <v>46006</v>
      </c>
      <c r="N4746" s="16" t="n">
        <f aca="false">MONTH(M4746)</f>
        <v>12</v>
      </c>
      <c r="O4746" s="16" t="str">
        <f aca="false">PROPER(TRIM(H4746))</f>
        <v>Jaipur</v>
      </c>
      <c r="P4746" s="16" t="str">
        <f aca="false">IFERROR(VLOOKUP(O4746,city_map!$A$2:$B$6,2,FALSE()),O4746)</f>
        <v>Jaipur</v>
      </c>
      <c r="Q4746" s="16" t="n">
        <f aca="false">IF(ISNUMBER(F4746),F4746,VALUE(SUBSTITUTE(SUBSTITUTE(F4746,"₹",""),",","")))</f>
        <v>1027</v>
      </c>
      <c r="R4746" s="16" t="n">
        <f aca="false">IF(E4746=99,1,E4746)</f>
        <v>1</v>
      </c>
      <c r="S4746" s="16" t="n">
        <f aca="false">IF(G4746="",0,G4746)</f>
        <v>0.15</v>
      </c>
      <c r="T4746" s="16" t="str">
        <f aca="false">IF(I4746="","Unknown",IF(I4746="upi","UPI",I4746))</f>
        <v>UPI</v>
      </c>
      <c r="U4746" s="16" t="str">
        <f aca="false">IF(L4746="Yes","Y",IF(L4746="No","N",L4746))</f>
        <v>N</v>
      </c>
      <c r="V4746" s="19" t="n">
        <f aca="false">ROUND(R4746*Q4746*(1-S4746),2)</f>
        <v>872.95</v>
      </c>
      <c r="W4746" s="16" t="str">
        <f aca="false">_xlfn.XLOOKUP(D4746,products!$A$2:$A$61,products!$C$2:$C$61,"Not found")</f>
        <v>Fashion</v>
      </c>
    </row>
    <row r="4747" customFormat="false" ht="15" hidden="false" customHeight="false" outlineLevel="0" collapsed="false">
      <c r="A4747" s="16" t="s">
        <v>6190</v>
      </c>
      <c r="B4747" s="16" t="s">
        <v>6183</v>
      </c>
      <c r="C4747" s="16" t="s">
        <v>1278</v>
      </c>
      <c r="D4747" s="16" t="s">
        <v>119</v>
      </c>
      <c r="E4747" s="16" t="n">
        <v>2</v>
      </c>
      <c r="F4747" s="16" t="n">
        <v>243</v>
      </c>
      <c r="G4747" s="16" t="n">
        <v>0</v>
      </c>
      <c r="H4747" s="16" t="s">
        <v>70</v>
      </c>
      <c r="I4747" s="16" t="s">
        <v>60</v>
      </c>
      <c r="J4747" s="16" t="n">
        <v>5</v>
      </c>
      <c r="K4747" s="16" t="n">
        <v>5</v>
      </c>
      <c r="L4747" s="16" t="s">
        <v>41</v>
      </c>
      <c r="M4747" s="18" t="n">
        <f aca="false">IF(ISNUMBER(B4747),B4747,IF(MID(B4747,3,1)="-",DATE(VALUE(RIGHT(B4747,4)),VALUE(MID(B4747,4,2)),VALUE(LEFT(B4747,2))),DATE(VALUE(LEFT(B4747,4)),VALUE(MID(B4747,6,2)),VALUE(RIGHT(B4747,2)))))</f>
        <v>46006</v>
      </c>
      <c r="N4747" s="16" t="n">
        <f aca="false">MONTH(M4747)</f>
        <v>12</v>
      </c>
      <c r="O4747" s="16" t="str">
        <f aca="false">PROPER(TRIM(H4747))</f>
        <v>Pune</v>
      </c>
      <c r="P4747" s="16" t="str">
        <f aca="false">IFERROR(VLOOKUP(O4747,city_map!$A$2:$B$6,2,FALSE()),O4747)</f>
        <v>Pune</v>
      </c>
      <c r="Q4747" s="16" t="n">
        <f aca="false">IF(ISNUMBER(F4747),F4747,VALUE(SUBSTITUTE(SUBSTITUTE(F4747,"₹",""),",","")))</f>
        <v>243</v>
      </c>
      <c r="R4747" s="16" t="n">
        <f aca="false">IF(E4747=99,1,E4747)</f>
        <v>2</v>
      </c>
      <c r="S4747" s="16" t="n">
        <f aca="false">IF(G4747="",0,G4747)</f>
        <v>0</v>
      </c>
      <c r="T4747" s="16" t="str">
        <f aca="false">IF(I4747="","Unknown",IF(I4747="upi","UPI",I4747))</f>
        <v>UPI</v>
      </c>
      <c r="U4747" s="16" t="str">
        <f aca="false">IF(L4747="Yes","Y",IF(L4747="No","N",L4747))</f>
        <v>N</v>
      </c>
      <c r="V4747" s="19" t="n">
        <f aca="false">ROUND(R4747*Q4747*(1-S4747),2)</f>
        <v>486</v>
      </c>
      <c r="W4747" s="16" t="str">
        <f aca="false">_xlfn.XLOOKUP(D4747,products!$A$2:$A$61,products!$C$2:$C$61,"Not found")</f>
        <v>Books</v>
      </c>
    </row>
    <row r="4748" customFormat="false" ht="15" hidden="false" customHeight="false" outlineLevel="0" collapsed="false">
      <c r="A4748" s="16" t="s">
        <v>6191</v>
      </c>
      <c r="B4748" s="16" t="s">
        <v>6183</v>
      </c>
      <c r="C4748" s="16" t="s">
        <v>783</v>
      </c>
      <c r="D4748" s="16" t="s">
        <v>111</v>
      </c>
      <c r="E4748" s="16" t="n">
        <v>1</v>
      </c>
      <c r="F4748" s="16" t="n">
        <v>993</v>
      </c>
      <c r="G4748" s="16" t="n">
        <v>0.2</v>
      </c>
      <c r="H4748" s="16" t="s">
        <v>56</v>
      </c>
      <c r="I4748" s="16" t="s">
        <v>60</v>
      </c>
      <c r="J4748" s="16" t="n">
        <v>4</v>
      </c>
      <c r="K4748" s="16" t="n">
        <v>4</v>
      </c>
      <c r="L4748" s="16" t="s">
        <v>41</v>
      </c>
      <c r="M4748" s="18" t="n">
        <f aca="false">IF(ISNUMBER(B4748),B4748,IF(MID(B4748,3,1)="-",DATE(VALUE(RIGHT(B4748,4)),VALUE(MID(B4748,4,2)),VALUE(LEFT(B4748,2))),DATE(VALUE(LEFT(B4748,4)),VALUE(MID(B4748,6,2)),VALUE(RIGHT(B4748,2)))))</f>
        <v>46006</v>
      </c>
      <c r="N4748" s="16" t="n">
        <f aca="false">MONTH(M4748)</f>
        <v>12</v>
      </c>
      <c r="O4748" s="16" t="str">
        <f aca="false">PROPER(TRIM(H4748))</f>
        <v>Lucknow</v>
      </c>
      <c r="P4748" s="16" t="str">
        <f aca="false">IFERROR(VLOOKUP(O4748,city_map!$A$2:$B$6,2,FALSE()),O4748)</f>
        <v>Lucknow</v>
      </c>
      <c r="Q4748" s="16" t="n">
        <f aca="false">IF(ISNUMBER(F4748),F4748,VALUE(SUBSTITUTE(SUBSTITUTE(F4748,"₹",""),",","")))</f>
        <v>993</v>
      </c>
      <c r="R4748" s="16" t="n">
        <f aca="false">IF(E4748=99,1,E4748)</f>
        <v>1</v>
      </c>
      <c r="S4748" s="16" t="n">
        <f aca="false">IF(G4748="",0,G4748)</f>
        <v>0.2</v>
      </c>
      <c r="T4748" s="16" t="str">
        <f aca="false">IF(I4748="","Unknown",IF(I4748="upi","UPI",I4748))</f>
        <v>UPI</v>
      </c>
      <c r="U4748" s="16" t="str">
        <f aca="false">IF(L4748="Yes","Y",IF(L4748="No","N",L4748))</f>
        <v>N</v>
      </c>
      <c r="V4748" s="19" t="n">
        <f aca="false">ROUND(R4748*Q4748*(1-S4748),2)</f>
        <v>794.4</v>
      </c>
      <c r="W4748" s="16" t="str">
        <f aca="false">_xlfn.XLOOKUP(D4748,products!$A$2:$A$61,products!$C$2:$C$61,"Not found")</f>
        <v>Books</v>
      </c>
    </row>
    <row r="4749" customFormat="false" ht="15" hidden="false" customHeight="false" outlineLevel="0" collapsed="false">
      <c r="A4749" s="16" t="s">
        <v>6192</v>
      </c>
      <c r="B4749" s="16" t="s">
        <v>6183</v>
      </c>
      <c r="C4749" s="16" t="s">
        <v>176</v>
      </c>
      <c r="D4749" s="16" t="s">
        <v>77</v>
      </c>
      <c r="E4749" s="16" t="n">
        <v>2</v>
      </c>
      <c r="F4749" s="16" t="n">
        <v>356</v>
      </c>
      <c r="G4749" s="16" t="n">
        <v>0.05</v>
      </c>
      <c r="H4749" s="16" t="s">
        <v>130</v>
      </c>
      <c r="I4749" s="16" t="s">
        <v>60</v>
      </c>
      <c r="J4749" s="16" t="n">
        <v>5</v>
      </c>
      <c r="K4749" s="16" t="n">
        <v>4</v>
      </c>
      <c r="L4749" s="16" t="s">
        <v>41</v>
      </c>
      <c r="M4749" s="18" t="n">
        <f aca="false">IF(ISNUMBER(B4749),B4749,IF(MID(B4749,3,1)="-",DATE(VALUE(RIGHT(B4749,4)),VALUE(MID(B4749,4,2)),VALUE(LEFT(B4749,2))),DATE(VALUE(LEFT(B4749,4)),VALUE(MID(B4749,6,2)),VALUE(RIGHT(B4749,2)))))</f>
        <v>46006</v>
      </c>
      <c r="N4749" s="16" t="n">
        <f aca="false">MONTH(M4749)</f>
        <v>12</v>
      </c>
      <c r="O4749" s="16" t="str">
        <f aca="false">PROPER(TRIM(H4749))</f>
        <v>Bengaluru</v>
      </c>
      <c r="P4749" s="16" t="str">
        <f aca="false">IFERROR(VLOOKUP(O4749,city_map!$A$2:$B$6,2,FALSE()),O4749)</f>
        <v>Bengaluru</v>
      </c>
      <c r="Q4749" s="16" t="n">
        <f aca="false">IF(ISNUMBER(F4749),F4749,VALUE(SUBSTITUTE(SUBSTITUTE(F4749,"₹",""),",","")))</f>
        <v>356</v>
      </c>
      <c r="R4749" s="16" t="n">
        <f aca="false">IF(E4749=99,1,E4749)</f>
        <v>2</v>
      </c>
      <c r="S4749" s="16" t="n">
        <f aca="false">IF(G4749="",0,G4749)</f>
        <v>0.05</v>
      </c>
      <c r="T4749" s="16" t="str">
        <f aca="false">IF(I4749="","Unknown",IF(I4749="upi","UPI",I4749))</f>
        <v>UPI</v>
      </c>
      <c r="U4749" s="16" t="str">
        <f aca="false">IF(L4749="Yes","Y",IF(L4749="No","N",L4749))</f>
        <v>N</v>
      </c>
      <c r="V4749" s="19" t="n">
        <f aca="false">ROUND(R4749*Q4749*(1-S4749),2)</f>
        <v>676.4</v>
      </c>
      <c r="W4749" s="16" t="str">
        <f aca="false">_xlfn.XLOOKUP(D4749,products!$A$2:$A$61,products!$C$2:$C$61,"Not found")</f>
        <v>Books</v>
      </c>
    </row>
    <row r="4750" customFormat="false" ht="15" hidden="false" customHeight="false" outlineLevel="0" collapsed="false">
      <c r="A4750" s="16" t="s">
        <v>6193</v>
      </c>
      <c r="B4750" s="16" t="s">
        <v>6183</v>
      </c>
      <c r="C4750" s="16" t="s">
        <v>336</v>
      </c>
      <c r="D4750" s="16" t="s">
        <v>149</v>
      </c>
      <c r="E4750" s="16" t="n">
        <v>1</v>
      </c>
      <c r="F4750" s="16" t="n">
        <v>1593</v>
      </c>
      <c r="G4750" s="16" t="n">
        <v>0</v>
      </c>
      <c r="H4750" s="16" t="s">
        <v>81</v>
      </c>
      <c r="I4750" s="16" t="s">
        <v>60</v>
      </c>
      <c r="J4750" s="16" t="n">
        <v>2</v>
      </c>
      <c r="K4750" s="16" t="n">
        <v>4</v>
      </c>
      <c r="L4750" s="16" t="s">
        <v>41</v>
      </c>
      <c r="M4750" s="18" t="n">
        <f aca="false">IF(ISNUMBER(B4750),B4750,IF(MID(B4750,3,1)="-",DATE(VALUE(RIGHT(B4750,4)),VALUE(MID(B4750,4,2)),VALUE(LEFT(B4750,2))),DATE(VALUE(LEFT(B4750,4)),VALUE(MID(B4750,6,2)),VALUE(RIGHT(B4750,2)))))</f>
        <v>46006</v>
      </c>
      <c r="N4750" s="16" t="n">
        <f aca="false">MONTH(M4750)</f>
        <v>12</v>
      </c>
      <c r="O4750" s="16" t="str">
        <f aca="false">PROPER(TRIM(H4750))</f>
        <v>Hyderabad</v>
      </c>
      <c r="P4750" s="16" t="str">
        <f aca="false">IFERROR(VLOOKUP(O4750,city_map!$A$2:$B$6,2,FALSE()),O4750)</f>
        <v>Hyderabad</v>
      </c>
      <c r="Q4750" s="16" t="n">
        <f aca="false">IF(ISNUMBER(F4750),F4750,VALUE(SUBSTITUTE(SUBSTITUTE(F4750,"₹",""),",","")))</f>
        <v>1593</v>
      </c>
      <c r="R4750" s="16" t="n">
        <f aca="false">IF(E4750=99,1,E4750)</f>
        <v>1</v>
      </c>
      <c r="S4750" s="16" t="n">
        <f aca="false">IF(G4750="",0,G4750)</f>
        <v>0</v>
      </c>
      <c r="T4750" s="16" t="str">
        <f aca="false">IF(I4750="","Unknown",IF(I4750="upi","UPI",I4750))</f>
        <v>UPI</v>
      </c>
      <c r="U4750" s="16" t="str">
        <f aca="false">IF(L4750="Yes","Y",IF(L4750="No","N",L4750))</f>
        <v>N</v>
      </c>
      <c r="V4750" s="19" t="n">
        <f aca="false">ROUND(R4750*Q4750*(1-S4750),2)</f>
        <v>1593</v>
      </c>
      <c r="W4750" s="16" t="str">
        <f aca="false">_xlfn.XLOOKUP(D4750,products!$A$2:$A$61,products!$C$2:$C$61,"Not found")</f>
        <v>Fashion</v>
      </c>
    </row>
    <row r="4751" customFormat="false" ht="15" hidden="false" customHeight="false" outlineLevel="0" collapsed="false">
      <c r="A4751" s="16" t="s">
        <v>6194</v>
      </c>
      <c r="B4751" s="16" t="s">
        <v>6183</v>
      </c>
      <c r="C4751" s="16" t="s">
        <v>1382</v>
      </c>
      <c r="D4751" s="16" t="s">
        <v>639</v>
      </c>
      <c r="E4751" s="16" t="n">
        <v>1</v>
      </c>
      <c r="F4751" s="16" t="n">
        <v>816</v>
      </c>
      <c r="G4751" s="16" t="n">
        <v>0.15</v>
      </c>
      <c r="H4751" s="16" t="s">
        <v>67</v>
      </c>
      <c r="I4751" s="16" t="s">
        <v>60</v>
      </c>
      <c r="J4751" s="16" t="n">
        <v>3</v>
      </c>
      <c r="K4751" s="16" t="n">
        <v>5</v>
      </c>
      <c r="L4751" s="16" t="s">
        <v>41</v>
      </c>
      <c r="M4751" s="18" t="n">
        <f aca="false">IF(ISNUMBER(B4751),B4751,IF(MID(B4751,3,1)="-",DATE(VALUE(RIGHT(B4751,4)),VALUE(MID(B4751,4,2)),VALUE(LEFT(B4751,2))),DATE(VALUE(LEFT(B4751,4)),VALUE(MID(B4751,6,2)),VALUE(RIGHT(B4751,2)))))</f>
        <v>46006</v>
      </c>
      <c r="N4751" s="16" t="n">
        <f aca="false">MONTH(M4751)</f>
        <v>12</v>
      </c>
      <c r="O4751" s="16" t="str">
        <f aca="false">PROPER(TRIM(H4751))</f>
        <v>Kolkata</v>
      </c>
      <c r="P4751" s="16" t="str">
        <f aca="false">IFERROR(VLOOKUP(O4751,city_map!$A$2:$B$6,2,FALSE()),O4751)</f>
        <v>Kolkata</v>
      </c>
      <c r="Q4751" s="16" t="n">
        <f aca="false">IF(ISNUMBER(F4751),F4751,VALUE(SUBSTITUTE(SUBSTITUTE(F4751,"₹",""),",","")))</f>
        <v>816</v>
      </c>
      <c r="R4751" s="16" t="n">
        <f aca="false">IF(E4751=99,1,E4751)</f>
        <v>1</v>
      </c>
      <c r="S4751" s="16" t="n">
        <f aca="false">IF(G4751="",0,G4751)</f>
        <v>0.15</v>
      </c>
      <c r="T4751" s="16" t="str">
        <f aca="false">IF(I4751="","Unknown",IF(I4751="upi","UPI",I4751))</f>
        <v>UPI</v>
      </c>
      <c r="U4751" s="16" t="str">
        <f aca="false">IF(L4751="Yes","Y",IF(L4751="No","N",L4751))</f>
        <v>N</v>
      </c>
      <c r="V4751" s="19" t="n">
        <f aca="false">ROUND(R4751*Q4751*(1-S4751),2)</f>
        <v>693.6</v>
      </c>
      <c r="W4751" s="16" t="str">
        <f aca="false">_xlfn.XLOOKUP(D4751,products!$A$2:$A$61,products!$C$2:$C$61,"Not found")</f>
        <v>Beauty</v>
      </c>
    </row>
    <row r="4752" customFormat="false" ht="15" hidden="false" customHeight="false" outlineLevel="0" collapsed="false">
      <c r="A4752" s="16" t="s">
        <v>6195</v>
      </c>
      <c r="B4752" s="16" t="s">
        <v>6196</v>
      </c>
      <c r="C4752" s="16" t="s">
        <v>62</v>
      </c>
      <c r="D4752" s="16" t="s">
        <v>45</v>
      </c>
      <c r="E4752" s="16" t="n">
        <v>2</v>
      </c>
      <c r="F4752" s="16" t="n">
        <v>294</v>
      </c>
      <c r="G4752" s="16" t="n">
        <v>0</v>
      </c>
      <c r="H4752" s="16" t="s">
        <v>39</v>
      </c>
      <c r="I4752" s="16" t="s">
        <v>60</v>
      </c>
      <c r="J4752" s="16" t="n">
        <v>3</v>
      </c>
      <c r="K4752" s="16" t="n">
        <v>5</v>
      </c>
      <c r="L4752" s="16" t="s">
        <v>41</v>
      </c>
      <c r="M4752" s="18" t="n">
        <f aca="false">IF(ISNUMBER(B4752),B4752,IF(MID(B4752,3,1)="-",DATE(VALUE(RIGHT(B4752,4)),VALUE(MID(B4752,4,2)),VALUE(LEFT(B4752,2))),DATE(VALUE(LEFT(B4752,4)),VALUE(MID(B4752,6,2)),VALUE(RIGHT(B4752,2)))))</f>
        <v>46007</v>
      </c>
      <c r="N4752" s="16" t="n">
        <f aca="false">MONTH(M4752)</f>
        <v>12</v>
      </c>
      <c r="O4752" s="16" t="str">
        <f aca="false">PROPER(TRIM(H4752))</f>
        <v>Delhi</v>
      </c>
      <c r="P4752" s="16" t="str">
        <f aca="false">IFERROR(VLOOKUP(O4752,city_map!$A$2:$B$6,2,FALSE()),O4752)</f>
        <v>Delhi</v>
      </c>
      <c r="Q4752" s="16" t="n">
        <f aca="false">IF(ISNUMBER(F4752),F4752,VALUE(SUBSTITUTE(SUBSTITUTE(F4752,"₹",""),",","")))</f>
        <v>294</v>
      </c>
      <c r="R4752" s="16" t="n">
        <f aca="false">IF(E4752=99,1,E4752)</f>
        <v>2</v>
      </c>
      <c r="S4752" s="16" t="n">
        <f aca="false">IF(G4752="",0,G4752)</f>
        <v>0</v>
      </c>
      <c r="T4752" s="16" t="str">
        <f aca="false">IF(I4752="","Unknown",IF(I4752="upi","UPI",I4752))</f>
        <v>UPI</v>
      </c>
      <c r="U4752" s="16" t="str">
        <f aca="false">IF(L4752="Yes","Y",IF(L4752="No","N",L4752))</f>
        <v>N</v>
      </c>
      <c r="V4752" s="19" t="n">
        <f aca="false">ROUND(R4752*Q4752*(1-S4752),2)</f>
        <v>588</v>
      </c>
      <c r="W4752" s="16" t="str">
        <f aca="false">_xlfn.XLOOKUP(D4752,products!$A$2:$A$61,products!$C$2:$C$61,"Not found")</f>
        <v>Beauty</v>
      </c>
    </row>
    <row r="4753" customFormat="false" ht="15" hidden="false" customHeight="false" outlineLevel="0" collapsed="false">
      <c r="A4753" s="16" t="s">
        <v>6197</v>
      </c>
      <c r="B4753" s="16" t="s">
        <v>6196</v>
      </c>
      <c r="C4753" s="16" t="s">
        <v>6133</v>
      </c>
      <c r="D4753" s="16" t="s">
        <v>229</v>
      </c>
      <c r="E4753" s="16" t="n">
        <v>1</v>
      </c>
      <c r="F4753" s="16" t="n">
        <v>466</v>
      </c>
      <c r="G4753" s="16" t="n">
        <v>0.15</v>
      </c>
      <c r="H4753" s="16" t="s">
        <v>527</v>
      </c>
      <c r="I4753" s="16" t="s">
        <v>100</v>
      </c>
      <c r="J4753" s="16" t="n">
        <v>2</v>
      </c>
      <c r="K4753" s="16" t="n">
        <v>4</v>
      </c>
      <c r="L4753" s="16" t="s">
        <v>41</v>
      </c>
      <c r="M4753" s="18" t="n">
        <f aca="false">IF(ISNUMBER(B4753),B4753,IF(MID(B4753,3,1)="-",DATE(VALUE(RIGHT(B4753,4)),VALUE(MID(B4753,4,2)),VALUE(LEFT(B4753,2))),DATE(VALUE(LEFT(B4753,4)),VALUE(MID(B4753,6,2)),VALUE(RIGHT(B4753,2)))))</f>
        <v>46007</v>
      </c>
      <c r="N4753" s="16" t="n">
        <f aca="false">MONTH(M4753)</f>
        <v>12</v>
      </c>
      <c r="O4753" s="16" t="str">
        <f aca="false">PROPER(TRIM(H4753))</f>
        <v>Bangalore</v>
      </c>
      <c r="P4753" s="16" t="str">
        <f aca="false">IFERROR(VLOOKUP(O4753,city_map!$A$2:$B$6,2,FALSE()),O4753)</f>
        <v>Bengaluru</v>
      </c>
      <c r="Q4753" s="16" t="n">
        <f aca="false">IF(ISNUMBER(F4753),F4753,VALUE(SUBSTITUTE(SUBSTITUTE(F4753,"₹",""),",","")))</f>
        <v>466</v>
      </c>
      <c r="R4753" s="16" t="n">
        <f aca="false">IF(E4753=99,1,E4753)</f>
        <v>1</v>
      </c>
      <c r="S4753" s="16" t="n">
        <f aca="false">IF(G4753="",0,G4753)</f>
        <v>0.15</v>
      </c>
      <c r="T4753" s="16" t="str">
        <f aca="false">IF(I4753="","Unknown",IF(I4753="upi","UPI",I4753))</f>
        <v>Net Banking</v>
      </c>
      <c r="U4753" s="16" t="str">
        <f aca="false">IF(L4753="Yes","Y",IF(L4753="No","N",L4753))</f>
        <v>N</v>
      </c>
      <c r="V4753" s="19" t="n">
        <f aca="false">ROUND(R4753*Q4753*(1-S4753),2)</f>
        <v>396.1</v>
      </c>
      <c r="W4753" s="16" t="str">
        <f aca="false">_xlfn.XLOOKUP(D4753,products!$A$2:$A$61,products!$C$2:$C$61,"Not found")</f>
        <v>Books</v>
      </c>
    </row>
    <row r="4754" customFormat="false" ht="15" hidden="false" customHeight="false" outlineLevel="0" collapsed="false">
      <c r="A4754" s="16" t="s">
        <v>6198</v>
      </c>
      <c r="B4754" s="16" t="s">
        <v>6196</v>
      </c>
      <c r="C4754" s="16" t="s">
        <v>572</v>
      </c>
      <c r="D4754" s="16" t="s">
        <v>393</v>
      </c>
      <c r="E4754" s="16" t="n">
        <v>2</v>
      </c>
      <c r="F4754" s="16" t="n">
        <v>504</v>
      </c>
      <c r="G4754" s="16" t="n">
        <v>0.3</v>
      </c>
      <c r="H4754" s="16" t="s">
        <v>46</v>
      </c>
      <c r="I4754" s="16" t="s">
        <v>40</v>
      </c>
      <c r="J4754" s="16" t="n">
        <v>3</v>
      </c>
      <c r="K4754" s="16" t="n">
        <v>3</v>
      </c>
      <c r="L4754" s="16" t="s">
        <v>57</v>
      </c>
      <c r="M4754" s="18" t="n">
        <f aca="false">IF(ISNUMBER(B4754),B4754,IF(MID(B4754,3,1)="-",DATE(VALUE(RIGHT(B4754,4)),VALUE(MID(B4754,4,2)),VALUE(LEFT(B4754,2))),DATE(VALUE(LEFT(B4754,4)),VALUE(MID(B4754,6,2)),VALUE(RIGHT(B4754,2)))))</f>
        <v>46007</v>
      </c>
      <c r="N4754" s="16" t="n">
        <f aca="false">MONTH(M4754)</f>
        <v>12</v>
      </c>
      <c r="O4754" s="16" t="str">
        <f aca="false">PROPER(TRIM(H4754))</f>
        <v>Chennai</v>
      </c>
      <c r="P4754" s="16" t="str">
        <f aca="false">IFERROR(VLOOKUP(O4754,city_map!$A$2:$B$6,2,FALSE()),O4754)</f>
        <v>Chennai</v>
      </c>
      <c r="Q4754" s="16" t="n">
        <f aca="false">IF(ISNUMBER(F4754),F4754,VALUE(SUBSTITUTE(SUBSTITUTE(F4754,"₹",""),",","")))</f>
        <v>504</v>
      </c>
      <c r="R4754" s="16" t="n">
        <f aca="false">IF(E4754=99,1,E4754)</f>
        <v>2</v>
      </c>
      <c r="S4754" s="16" t="n">
        <f aca="false">IF(G4754="",0,G4754)</f>
        <v>0.3</v>
      </c>
      <c r="T4754" s="16" t="str">
        <f aca="false">IF(I4754="","Unknown",IF(I4754="upi","UPI",I4754))</f>
        <v>COD</v>
      </c>
      <c r="U4754" s="16" t="str">
        <f aca="false">IF(L4754="Yes","Y",IF(L4754="No","N",L4754))</f>
        <v>Y</v>
      </c>
      <c r="V4754" s="19" t="n">
        <f aca="false">ROUND(R4754*Q4754*(1-S4754),2)</f>
        <v>705.6</v>
      </c>
      <c r="W4754" s="16" t="str">
        <f aca="false">_xlfn.XLOOKUP(D4754,products!$A$2:$A$61,products!$C$2:$C$61,"Not found")</f>
        <v>Fashion</v>
      </c>
    </row>
    <row r="4755" customFormat="false" ht="15" hidden="false" customHeight="false" outlineLevel="0" collapsed="false">
      <c r="A4755" s="16" t="s">
        <v>6199</v>
      </c>
      <c r="B4755" s="16" t="s">
        <v>6196</v>
      </c>
      <c r="C4755" s="16" t="s">
        <v>231</v>
      </c>
      <c r="D4755" s="16" t="s">
        <v>440</v>
      </c>
      <c r="E4755" s="16" t="n">
        <v>3</v>
      </c>
      <c r="F4755" s="16" t="n">
        <v>1389</v>
      </c>
      <c r="G4755" s="16" t="n">
        <v>0.3</v>
      </c>
      <c r="H4755" s="16" t="s">
        <v>112</v>
      </c>
      <c r="I4755" s="16" t="s">
        <v>60</v>
      </c>
      <c r="J4755" s="16" t="n">
        <v>3</v>
      </c>
      <c r="K4755" s="16" t="n">
        <v>5</v>
      </c>
      <c r="L4755" s="16" t="s">
        <v>41</v>
      </c>
      <c r="M4755" s="18" t="n">
        <f aca="false">IF(ISNUMBER(B4755),B4755,IF(MID(B4755,3,1)="-",DATE(VALUE(RIGHT(B4755,4)),VALUE(MID(B4755,4,2)),VALUE(LEFT(B4755,2))),DATE(VALUE(LEFT(B4755,4)),VALUE(MID(B4755,6,2)),VALUE(RIGHT(B4755,2)))))</f>
        <v>46007</v>
      </c>
      <c r="N4755" s="16" t="n">
        <f aca="false">MONTH(M4755)</f>
        <v>12</v>
      </c>
      <c r="O4755" s="16" t="str">
        <f aca="false">PROPER(TRIM(H4755))</f>
        <v>Mumbai</v>
      </c>
      <c r="P4755" s="16" t="str">
        <f aca="false">IFERROR(VLOOKUP(O4755,city_map!$A$2:$B$6,2,FALSE()),O4755)</f>
        <v>Mumbai</v>
      </c>
      <c r="Q4755" s="16" t="n">
        <f aca="false">IF(ISNUMBER(F4755),F4755,VALUE(SUBSTITUTE(SUBSTITUTE(F4755,"₹",""),",","")))</f>
        <v>1389</v>
      </c>
      <c r="R4755" s="16" t="n">
        <f aca="false">IF(E4755=99,1,E4755)</f>
        <v>3</v>
      </c>
      <c r="S4755" s="16" t="n">
        <f aca="false">IF(G4755="",0,G4755)</f>
        <v>0.3</v>
      </c>
      <c r="T4755" s="16" t="str">
        <f aca="false">IF(I4755="","Unknown",IF(I4755="upi","UPI",I4755))</f>
        <v>UPI</v>
      </c>
      <c r="U4755" s="16" t="str">
        <f aca="false">IF(L4755="Yes","Y",IF(L4755="No","N",L4755))</f>
        <v>N</v>
      </c>
      <c r="V4755" s="19" t="n">
        <f aca="false">ROUND(R4755*Q4755*(1-S4755),2)</f>
        <v>2916.9</v>
      </c>
      <c r="W4755" s="16" t="str">
        <f aca="false">_xlfn.XLOOKUP(D4755,products!$A$2:$A$61,products!$C$2:$C$61,"Not found")</f>
        <v>Home</v>
      </c>
    </row>
    <row r="4756" customFormat="false" ht="15" hidden="false" customHeight="false" outlineLevel="0" collapsed="false">
      <c r="A4756" s="16" t="s">
        <v>6200</v>
      </c>
      <c r="B4756" s="16" t="s">
        <v>6196</v>
      </c>
      <c r="C4756" s="16" t="s">
        <v>507</v>
      </c>
      <c r="D4756" s="16" t="s">
        <v>222</v>
      </c>
      <c r="E4756" s="16" t="n">
        <v>1</v>
      </c>
      <c r="F4756" s="16" t="n">
        <v>1972</v>
      </c>
      <c r="G4756" s="16" t="n">
        <v>0.15</v>
      </c>
      <c r="H4756" s="16" t="s">
        <v>56</v>
      </c>
      <c r="I4756" s="16" t="s">
        <v>40</v>
      </c>
      <c r="J4756" s="16" t="n">
        <v>5</v>
      </c>
      <c r="K4756" s="16" t="n">
        <v>4</v>
      </c>
      <c r="L4756" s="16" t="s">
        <v>41</v>
      </c>
      <c r="M4756" s="18" t="n">
        <f aca="false">IF(ISNUMBER(B4756),B4756,IF(MID(B4756,3,1)="-",DATE(VALUE(RIGHT(B4756,4)),VALUE(MID(B4756,4,2)),VALUE(LEFT(B4756,2))),DATE(VALUE(LEFT(B4756,4)),VALUE(MID(B4756,6,2)),VALUE(RIGHT(B4756,2)))))</f>
        <v>46007</v>
      </c>
      <c r="N4756" s="16" t="n">
        <f aca="false">MONTH(M4756)</f>
        <v>12</v>
      </c>
      <c r="O4756" s="16" t="str">
        <f aca="false">PROPER(TRIM(H4756))</f>
        <v>Lucknow</v>
      </c>
      <c r="P4756" s="16" t="str">
        <f aca="false">IFERROR(VLOOKUP(O4756,city_map!$A$2:$B$6,2,FALSE()),O4756)</f>
        <v>Lucknow</v>
      </c>
      <c r="Q4756" s="16" t="n">
        <f aca="false">IF(ISNUMBER(F4756),F4756,VALUE(SUBSTITUTE(SUBSTITUTE(F4756,"₹",""),",","")))</f>
        <v>1972</v>
      </c>
      <c r="R4756" s="16" t="n">
        <f aca="false">IF(E4756=99,1,E4756)</f>
        <v>1</v>
      </c>
      <c r="S4756" s="16" t="n">
        <f aca="false">IF(G4756="",0,G4756)</f>
        <v>0.15</v>
      </c>
      <c r="T4756" s="16" t="str">
        <f aca="false">IF(I4756="","Unknown",IF(I4756="upi","UPI",I4756))</f>
        <v>COD</v>
      </c>
      <c r="U4756" s="16" t="str">
        <f aca="false">IF(L4756="Yes","Y",IF(L4756="No","N",L4756))</f>
        <v>N</v>
      </c>
      <c r="V4756" s="19" t="n">
        <f aca="false">ROUND(R4756*Q4756*(1-S4756),2)</f>
        <v>1676.2</v>
      </c>
      <c r="W4756" s="16" t="str">
        <f aca="false">_xlfn.XLOOKUP(D4756,products!$A$2:$A$61,products!$C$2:$C$61,"Not found")</f>
        <v>Fashion</v>
      </c>
    </row>
    <row r="4757" customFormat="false" ht="15" hidden="false" customHeight="false" outlineLevel="0" collapsed="false">
      <c r="A4757" s="16" t="s">
        <v>6201</v>
      </c>
      <c r="B4757" s="16" t="s">
        <v>6196</v>
      </c>
      <c r="C4757" s="16" t="s">
        <v>4667</v>
      </c>
      <c r="D4757" s="16" t="s">
        <v>66</v>
      </c>
      <c r="E4757" s="16" t="n">
        <v>1</v>
      </c>
      <c r="F4757" s="16" t="n">
        <v>15026</v>
      </c>
      <c r="G4757" s="16" t="n">
        <v>0.05</v>
      </c>
      <c r="H4757" s="16" t="s">
        <v>208</v>
      </c>
      <c r="I4757" s="16" t="s">
        <v>71</v>
      </c>
      <c r="J4757" s="16" t="n">
        <v>5</v>
      </c>
      <c r="K4757" s="16" t="n">
        <v>3</v>
      </c>
      <c r="L4757" s="16" t="s">
        <v>57</v>
      </c>
      <c r="M4757" s="18" t="n">
        <f aca="false">IF(ISNUMBER(B4757),B4757,IF(MID(B4757,3,1)="-",DATE(VALUE(RIGHT(B4757,4)),VALUE(MID(B4757,4,2)),VALUE(LEFT(B4757,2))),DATE(VALUE(LEFT(B4757,4)),VALUE(MID(B4757,6,2)),VALUE(RIGHT(B4757,2)))))</f>
        <v>46007</v>
      </c>
      <c r="N4757" s="16" t="n">
        <f aca="false">MONTH(M4757)</f>
        <v>12</v>
      </c>
      <c r="O4757" s="16" t="str">
        <f aca="false">PROPER(TRIM(H4757))</f>
        <v>Jaipur</v>
      </c>
      <c r="P4757" s="16" t="str">
        <f aca="false">IFERROR(VLOOKUP(O4757,city_map!$A$2:$B$6,2,FALSE()),O4757)</f>
        <v>Jaipur</v>
      </c>
      <c r="Q4757" s="16" t="n">
        <f aca="false">IF(ISNUMBER(F4757),F4757,VALUE(SUBSTITUTE(SUBSTITUTE(F4757,"₹",""),",","")))</f>
        <v>15026</v>
      </c>
      <c r="R4757" s="16" t="n">
        <f aca="false">IF(E4757=99,1,E4757)</f>
        <v>1</v>
      </c>
      <c r="S4757" s="16" t="n">
        <f aca="false">IF(G4757="",0,G4757)</f>
        <v>0.05</v>
      </c>
      <c r="T4757" s="16" t="str">
        <f aca="false">IF(I4757="","Unknown",IF(I4757="upi","UPI",I4757))</f>
        <v>Credit Card</v>
      </c>
      <c r="U4757" s="16" t="str">
        <f aca="false">IF(L4757="Yes","Y",IF(L4757="No","N",L4757))</f>
        <v>Y</v>
      </c>
      <c r="V4757" s="19" t="n">
        <f aca="false">ROUND(R4757*Q4757*(1-S4757),2)</f>
        <v>14274.7</v>
      </c>
      <c r="W4757" s="16" t="str">
        <f aca="false">_xlfn.XLOOKUP(D4757,products!$A$2:$A$61,products!$C$2:$C$61,"Not found")</f>
        <v>Electronics</v>
      </c>
    </row>
    <row r="4758" customFormat="false" ht="15" hidden="false" customHeight="false" outlineLevel="0" collapsed="false">
      <c r="A4758" s="16" t="s">
        <v>6202</v>
      </c>
      <c r="B4758" s="16" t="s">
        <v>6196</v>
      </c>
      <c r="C4758" s="16" t="s">
        <v>2576</v>
      </c>
      <c r="D4758" s="16" t="s">
        <v>115</v>
      </c>
      <c r="E4758" s="16" t="n">
        <v>1</v>
      </c>
      <c r="F4758" s="16" t="n">
        <v>300</v>
      </c>
      <c r="G4758" s="16" t="n">
        <v>0.15</v>
      </c>
      <c r="H4758" s="16" t="s">
        <v>67</v>
      </c>
      <c r="I4758" s="16" t="s">
        <v>40</v>
      </c>
      <c r="J4758" s="16" t="n">
        <v>3</v>
      </c>
      <c r="K4758" s="16" t="n">
        <v>5</v>
      </c>
      <c r="L4758" s="16" t="s">
        <v>41</v>
      </c>
      <c r="M4758" s="18" t="n">
        <f aca="false">IF(ISNUMBER(B4758),B4758,IF(MID(B4758,3,1)="-",DATE(VALUE(RIGHT(B4758,4)),VALUE(MID(B4758,4,2)),VALUE(LEFT(B4758,2))),DATE(VALUE(LEFT(B4758,4)),VALUE(MID(B4758,6,2)),VALUE(RIGHT(B4758,2)))))</f>
        <v>46007</v>
      </c>
      <c r="N4758" s="16" t="n">
        <f aca="false">MONTH(M4758)</f>
        <v>12</v>
      </c>
      <c r="O4758" s="16" t="str">
        <f aca="false">PROPER(TRIM(H4758))</f>
        <v>Kolkata</v>
      </c>
      <c r="P4758" s="16" t="str">
        <f aca="false">IFERROR(VLOOKUP(O4758,city_map!$A$2:$B$6,2,FALSE()),O4758)</f>
        <v>Kolkata</v>
      </c>
      <c r="Q4758" s="16" t="n">
        <f aca="false">IF(ISNUMBER(F4758),F4758,VALUE(SUBSTITUTE(SUBSTITUTE(F4758,"₹",""),",","")))</f>
        <v>300</v>
      </c>
      <c r="R4758" s="16" t="n">
        <f aca="false">IF(E4758=99,1,E4758)</f>
        <v>1</v>
      </c>
      <c r="S4758" s="16" t="n">
        <f aca="false">IF(G4758="",0,G4758)</f>
        <v>0.15</v>
      </c>
      <c r="T4758" s="16" t="str">
        <f aca="false">IF(I4758="","Unknown",IF(I4758="upi","UPI",I4758))</f>
        <v>COD</v>
      </c>
      <c r="U4758" s="16" t="str">
        <f aca="false">IF(L4758="Yes","Y",IF(L4758="No","N",L4758))</f>
        <v>N</v>
      </c>
      <c r="V4758" s="19" t="n">
        <f aca="false">ROUND(R4758*Q4758*(1-S4758),2)</f>
        <v>255</v>
      </c>
      <c r="W4758" s="16" t="str">
        <f aca="false">_xlfn.XLOOKUP(D4758,products!$A$2:$A$61,products!$C$2:$C$61,"Not found")</f>
        <v>Books</v>
      </c>
    </row>
    <row r="4759" customFormat="false" ht="15" hidden="false" customHeight="false" outlineLevel="0" collapsed="false">
      <c r="A4759" s="16" t="s">
        <v>6203</v>
      </c>
      <c r="B4759" s="16" t="s">
        <v>6196</v>
      </c>
      <c r="C4759" s="16" t="s">
        <v>597</v>
      </c>
      <c r="D4759" s="16" t="s">
        <v>157</v>
      </c>
      <c r="E4759" s="16" t="n">
        <v>2</v>
      </c>
      <c r="F4759" s="16" t="n">
        <v>1048</v>
      </c>
      <c r="G4759" s="16" t="n">
        <v>0.2</v>
      </c>
      <c r="H4759" s="16" t="s">
        <v>67</v>
      </c>
      <c r="I4759" s="16" t="s">
        <v>60</v>
      </c>
      <c r="J4759" s="16" t="n">
        <v>3</v>
      </c>
      <c r="K4759" s="16" t="n">
        <v>4</v>
      </c>
      <c r="L4759" s="16" t="s">
        <v>41</v>
      </c>
      <c r="M4759" s="18" t="n">
        <f aca="false">IF(ISNUMBER(B4759),B4759,IF(MID(B4759,3,1)="-",DATE(VALUE(RIGHT(B4759,4)),VALUE(MID(B4759,4,2)),VALUE(LEFT(B4759,2))),DATE(VALUE(LEFT(B4759,4)),VALUE(MID(B4759,6,2)),VALUE(RIGHT(B4759,2)))))</f>
        <v>46007</v>
      </c>
      <c r="N4759" s="16" t="n">
        <f aca="false">MONTH(M4759)</f>
        <v>12</v>
      </c>
      <c r="O4759" s="16" t="str">
        <f aca="false">PROPER(TRIM(H4759))</f>
        <v>Kolkata</v>
      </c>
      <c r="P4759" s="16" t="str">
        <f aca="false">IFERROR(VLOOKUP(O4759,city_map!$A$2:$B$6,2,FALSE()),O4759)</f>
        <v>Kolkata</v>
      </c>
      <c r="Q4759" s="16" t="n">
        <f aca="false">IF(ISNUMBER(F4759),F4759,VALUE(SUBSTITUTE(SUBSTITUTE(F4759,"₹",""),",","")))</f>
        <v>1048</v>
      </c>
      <c r="R4759" s="16" t="n">
        <f aca="false">IF(E4759=99,1,E4759)</f>
        <v>2</v>
      </c>
      <c r="S4759" s="16" t="n">
        <f aca="false">IF(G4759="",0,G4759)</f>
        <v>0.2</v>
      </c>
      <c r="T4759" s="16" t="str">
        <f aca="false">IF(I4759="","Unknown",IF(I4759="upi","UPI",I4759))</f>
        <v>UPI</v>
      </c>
      <c r="U4759" s="16" t="str">
        <f aca="false">IF(L4759="Yes","Y",IF(L4759="No","N",L4759))</f>
        <v>N</v>
      </c>
      <c r="V4759" s="19" t="n">
        <f aca="false">ROUND(R4759*Q4759*(1-S4759),2)</f>
        <v>1676.8</v>
      </c>
      <c r="W4759" s="16" t="str">
        <f aca="false">_xlfn.XLOOKUP(D4759,products!$A$2:$A$61,products!$C$2:$C$61,"Not found")</f>
        <v>Books</v>
      </c>
    </row>
    <row r="4760" customFormat="false" ht="15" hidden="false" customHeight="false" outlineLevel="0" collapsed="false">
      <c r="A4760" s="16" t="s">
        <v>6204</v>
      </c>
      <c r="B4760" s="16" t="s">
        <v>6196</v>
      </c>
      <c r="C4760" s="16" t="s">
        <v>392</v>
      </c>
      <c r="D4760" s="16" t="s">
        <v>184</v>
      </c>
      <c r="E4760" s="16" t="n">
        <v>2</v>
      </c>
      <c r="F4760" s="16" t="n">
        <v>1325</v>
      </c>
      <c r="G4760" s="16" t="n">
        <v>0.1</v>
      </c>
      <c r="H4760" s="16" t="s">
        <v>112</v>
      </c>
      <c r="I4760" s="16" t="s">
        <v>60</v>
      </c>
      <c r="J4760" s="16" t="n">
        <v>2</v>
      </c>
      <c r="K4760" s="16" t="n">
        <v>5</v>
      </c>
      <c r="L4760" s="16" t="s">
        <v>41</v>
      </c>
      <c r="M4760" s="18" t="n">
        <f aca="false">IF(ISNUMBER(B4760),B4760,IF(MID(B4760,3,1)="-",DATE(VALUE(RIGHT(B4760,4)),VALUE(MID(B4760,4,2)),VALUE(LEFT(B4760,2))),DATE(VALUE(LEFT(B4760,4)),VALUE(MID(B4760,6,2)),VALUE(RIGHT(B4760,2)))))</f>
        <v>46007</v>
      </c>
      <c r="N4760" s="16" t="n">
        <f aca="false">MONTH(M4760)</f>
        <v>12</v>
      </c>
      <c r="O4760" s="16" t="str">
        <f aca="false">PROPER(TRIM(H4760))</f>
        <v>Mumbai</v>
      </c>
      <c r="P4760" s="16" t="str">
        <f aca="false">IFERROR(VLOOKUP(O4760,city_map!$A$2:$B$6,2,FALSE()),O4760)</f>
        <v>Mumbai</v>
      </c>
      <c r="Q4760" s="16" t="n">
        <f aca="false">IF(ISNUMBER(F4760),F4760,VALUE(SUBSTITUTE(SUBSTITUTE(F4760,"₹",""),",","")))</f>
        <v>1325</v>
      </c>
      <c r="R4760" s="16" t="n">
        <f aca="false">IF(E4760=99,1,E4760)</f>
        <v>2</v>
      </c>
      <c r="S4760" s="16" t="n">
        <f aca="false">IF(G4760="",0,G4760)</f>
        <v>0.1</v>
      </c>
      <c r="T4760" s="16" t="str">
        <f aca="false">IF(I4760="","Unknown",IF(I4760="upi","UPI",I4760))</f>
        <v>UPI</v>
      </c>
      <c r="U4760" s="16" t="str">
        <f aca="false">IF(L4760="Yes","Y",IF(L4760="No","N",L4760))</f>
        <v>N</v>
      </c>
      <c r="V4760" s="19" t="n">
        <f aca="false">ROUND(R4760*Q4760*(1-S4760),2)</f>
        <v>2385</v>
      </c>
      <c r="W4760" s="16" t="str">
        <f aca="false">_xlfn.XLOOKUP(D4760,products!$A$2:$A$61,products!$C$2:$C$61,"Not found")</f>
        <v>Home</v>
      </c>
    </row>
    <row r="4761" customFormat="false" ht="15" hidden="false" customHeight="false" outlineLevel="0" collapsed="false">
      <c r="A4761" s="16" t="s">
        <v>6205</v>
      </c>
      <c r="B4761" s="16" t="s">
        <v>6196</v>
      </c>
      <c r="C4761" s="16" t="s">
        <v>617</v>
      </c>
      <c r="D4761" s="16" t="s">
        <v>222</v>
      </c>
      <c r="E4761" s="16" t="n">
        <v>2</v>
      </c>
      <c r="F4761" s="16" t="s">
        <v>6206</v>
      </c>
      <c r="G4761" s="16" t="n">
        <v>0.1</v>
      </c>
      <c r="H4761" s="16" t="s">
        <v>89</v>
      </c>
      <c r="I4761" s="16" t="s">
        <v>100</v>
      </c>
      <c r="J4761" s="16" t="n">
        <v>4</v>
      </c>
      <c r="K4761" s="16" t="n">
        <v>3</v>
      </c>
      <c r="L4761" s="16" t="s">
        <v>41</v>
      </c>
      <c r="M4761" s="18" t="n">
        <f aca="false">IF(ISNUMBER(B4761),B4761,IF(MID(B4761,3,1)="-",DATE(VALUE(RIGHT(B4761,4)),VALUE(MID(B4761,4,2)),VALUE(LEFT(B4761,2))),DATE(VALUE(LEFT(B4761,4)),VALUE(MID(B4761,6,2)),VALUE(RIGHT(B4761,2)))))</f>
        <v>46007</v>
      </c>
      <c r="N4761" s="16" t="n">
        <f aca="false">MONTH(M4761)</f>
        <v>12</v>
      </c>
      <c r="O4761" s="16" t="str">
        <f aca="false">PROPER(TRIM(H4761))</f>
        <v>Ahmedabad</v>
      </c>
      <c r="P4761" s="16" t="str">
        <f aca="false">IFERROR(VLOOKUP(O4761,city_map!$A$2:$B$6,2,FALSE()),O4761)</f>
        <v>Ahmedabad</v>
      </c>
      <c r="Q4761" s="16" t="n">
        <f aca="false">IF(ISNUMBER(F4761),F4761,VALUE(SUBSTITUTE(SUBSTITUTE(F4761,"₹",""),",","")))</f>
        <v>1924</v>
      </c>
      <c r="R4761" s="16" t="n">
        <f aca="false">IF(E4761=99,1,E4761)</f>
        <v>2</v>
      </c>
      <c r="S4761" s="16" t="n">
        <f aca="false">IF(G4761="",0,G4761)</f>
        <v>0.1</v>
      </c>
      <c r="T4761" s="16" t="str">
        <f aca="false">IF(I4761="","Unknown",IF(I4761="upi","UPI",I4761))</f>
        <v>Net Banking</v>
      </c>
      <c r="U4761" s="16" t="str">
        <f aca="false">IF(L4761="Yes","Y",IF(L4761="No","N",L4761))</f>
        <v>N</v>
      </c>
      <c r="V4761" s="19" t="n">
        <f aca="false">ROUND(R4761*Q4761*(1-S4761),2)</f>
        <v>3463.2</v>
      </c>
      <c r="W4761" s="16" t="str">
        <f aca="false">_xlfn.XLOOKUP(D4761,products!$A$2:$A$61,products!$C$2:$C$61,"Not found")</f>
        <v>Fashion</v>
      </c>
    </row>
    <row r="4762" customFormat="false" ht="15" hidden="false" customHeight="false" outlineLevel="0" collapsed="false">
      <c r="A4762" s="16" t="s">
        <v>6207</v>
      </c>
      <c r="B4762" s="16" t="s">
        <v>6196</v>
      </c>
      <c r="C4762" s="16" t="s">
        <v>2747</v>
      </c>
      <c r="D4762" s="16" t="s">
        <v>108</v>
      </c>
      <c r="E4762" s="16" t="n">
        <v>1</v>
      </c>
      <c r="F4762" s="16" t="n">
        <v>3445</v>
      </c>
      <c r="G4762" s="16" t="n">
        <v>0</v>
      </c>
      <c r="H4762" s="16" t="s">
        <v>208</v>
      </c>
      <c r="I4762" s="16" t="s">
        <v>100</v>
      </c>
      <c r="J4762" s="16" t="n">
        <v>4</v>
      </c>
      <c r="K4762" s="16" t="n">
        <v>4</v>
      </c>
      <c r="L4762" s="16" t="s">
        <v>41</v>
      </c>
      <c r="M4762" s="18" t="n">
        <f aca="false">IF(ISNUMBER(B4762),B4762,IF(MID(B4762,3,1)="-",DATE(VALUE(RIGHT(B4762,4)),VALUE(MID(B4762,4,2)),VALUE(LEFT(B4762,2))),DATE(VALUE(LEFT(B4762,4)),VALUE(MID(B4762,6,2)),VALUE(RIGHT(B4762,2)))))</f>
        <v>46007</v>
      </c>
      <c r="N4762" s="16" t="n">
        <f aca="false">MONTH(M4762)</f>
        <v>12</v>
      </c>
      <c r="O4762" s="16" t="str">
        <f aca="false">PROPER(TRIM(H4762))</f>
        <v>Jaipur</v>
      </c>
      <c r="P4762" s="16" t="str">
        <f aca="false">IFERROR(VLOOKUP(O4762,city_map!$A$2:$B$6,2,FALSE()),O4762)</f>
        <v>Jaipur</v>
      </c>
      <c r="Q4762" s="16" t="n">
        <f aca="false">IF(ISNUMBER(F4762),F4762,VALUE(SUBSTITUTE(SUBSTITUTE(F4762,"₹",""),",","")))</f>
        <v>3445</v>
      </c>
      <c r="R4762" s="16" t="n">
        <f aca="false">IF(E4762=99,1,E4762)</f>
        <v>1</v>
      </c>
      <c r="S4762" s="16" t="n">
        <f aca="false">IF(G4762="",0,G4762)</f>
        <v>0</v>
      </c>
      <c r="T4762" s="16" t="str">
        <f aca="false">IF(I4762="","Unknown",IF(I4762="upi","UPI",I4762))</f>
        <v>Net Banking</v>
      </c>
      <c r="U4762" s="16" t="str">
        <f aca="false">IF(L4762="Yes","Y",IF(L4762="No","N",L4762))</f>
        <v>N</v>
      </c>
      <c r="V4762" s="19" t="n">
        <f aca="false">ROUND(R4762*Q4762*(1-S4762),2)</f>
        <v>3445</v>
      </c>
      <c r="W4762" s="16" t="str">
        <f aca="false">_xlfn.XLOOKUP(D4762,products!$A$2:$A$61,products!$C$2:$C$61,"Not found")</f>
        <v>Electronics</v>
      </c>
    </row>
    <row r="4763" customFormat="false" ht="15" hidden="false" customHeight="false" outlineLevel="0" collapsed="false">
      <c r="A4763" s="16" t="s">
        <v>6208</v>
      </c>
      <c r="B4763" s="16" t="s">
        <v>6196</v>
      </c>
      <c r="C4763" s="16" t="s">
        <v>2006</v>
      </c>
      <c r="D4763" s="16" t="s">
        <v>51</v>
      </c>
      <c r="E4763" s="16" t="n">
        <v>1</v>
      </c>
      <c r="F4763" s="16" t="n">
        <v>2201</v>
      </c>
      <c r="G4763" s="16" t="n">
        <v>0.15</v>
      </c>
      <c r="H4763" s="16" t="s">
        <v>70</v>
      </c>
      <c r="I4763" s="16" t="s">
        <v>47</v>
      </c>
      <c r="J4763" s="16" t="n">
        <v>5</v>
      </c>
      <c r="K4763" s="16" t="n">
        <v>3</v>
      </c>
      <c r="L4763" s="16" t="s">
        <v>41</v>
      </c>
      <c r="M4763" s="18" t="n">
        <f aca="false">IF(ISNUMBER(B4763),B4763,IF(MID(B4763,3,1)="-",DATE(VALUE(RIGHT(B4763,4)),VALUE(MID(B4763,4,2)),VALUE(LEFT(B4763,2))),DATE(VALUE(LEFT(B4763,4)),VALUE(MID(B4763,6,2)),VALUE(RIGHT(B4763,2)))))</f>
        <v>46007</v>
      </c>
      <c r="N4763" s="16" t="n">
        <f aca="false">MONTH(M4763)</f>
        <v>12</v>
      </c>
      <c r="O4763" s="16" t="str">
        <f aca="false">PROPER(TRIM(H4763))</f>
        <v>Pune</v>
      </c>
      <c r="P4763" s="16" t="str">
        <f aca="false">IFERROR(VLOOKUP(O4763,city_map!$A$2:$B$6,2,FALSE()),O4763)</f>
        <v>Pune</v>
      </c>
      <c r="Q4763" s="16" t="n">
        <f aca="false">IF(ISNUMBER(F4763),F4763,VALUE(SUBSTITUTE(SUBSTITUTE(F4763,"₹",""),",","")))</f>
        <v>2201</v>
      </c>
      <c r="R4763" s="16" t="n">
        <f aca="false">IF(E4763=99,1,E4763)</f>
        <v>1</v>
      </c>
      <c r="S4763" s="16" t="n">
        <f aca="false">IF(G4763="",0,G4763)</f>
        <v>0.15</v>
      </c>
      <c r="T4763" s="16" t="str">
        <f aca="false">IF(I4763="","Unknown",IF(I4763="upi","UPI",I4763))</f>
        <v>Debit Card</v>
      </c>
      <c r="U4763" s="16" t="str">
        <f aca="false">IF(L4763="Yes","Y",IF(L4763="No","N",L4763))</f>
        <v>N</v>
      </c>
      <c r="V4763" s="19" t="n">
        <f aca="false">ROUND(R4763*Q4763*(1-S4763),2)</f>
        <v>1870.85</v>
      </c>
      <c r="W4763" s="16" t="str">
        <f aca="false">_xlfn.XLOOKUP(D4763,products!$A$2:$A$61,products!$C$2:$C$61,"Not found")</f>
        <v>Fashion</v>
      </c>
    </row>
    <row r="4764" customFormat="false" ht="15" hidden="false" customHeight="false" outlineLevel="0" collapsed="false">
      <c r="A4764" s="16" t="s">
        <v>6209</v>
      </c>
      <c r="B4764" s="16" t="s">
        <v>6196</v>
      </c>
      <c r="C4764" s="16" t="s">
        <v>1757</v>
      </c>
      <c r="D4764" s="16" t="s">
        <v>126</v>
      </c>
      <c r="E4764" s="16" t="n">
        <v>3</v>
      </c>
      <c r="F4764" s="16" t="n">
        <v>415</v>
      </c>
      <c r="G4764" s="16" t="n">
        <v>0.3</v>
      </c>
      <c r="H4764" s="16" t="s">
        <v>39</v>
      </c>
      <c r="I4764" s="16" t="s">
        <v>71</v>
      </c>
      <c r="J4764" s="16" t="n">
        <v>2</v>
      </c>
      <c r="K4764" s="16"/>
      <c r="L4764" s="16" t="s">
        <v>41</v>
      </c>
      <c r="M4764" s="18" t="n">
        <f aca="false">IF(ISNUMBER(B4764),B4764,IF(MID(B4764,3,1)="-",DATE(VALUE(RIGHT(B4764,4)),VALUE(MID(B4764,4,2)),VALUE(LEFT(B4764,2))),DATE(VALUE(LEFT(B4764,4)),VALUE(MID(B4764,6,2)),VALUE(RIGHT(B4764,2)))))</f>
        <v>46007</v>
      </c>
      <c r="N4764" s="16" t="n">
        <f aca="false">MONTH(M4764)</f>
        <v>12</v>
      </c>
      <c r="O4764" s="16" t="str">
        <f aca="false">PROPER(TRIM(H4764))</f>
        <v>Delhi</v>
      </c>
      <c r="P4764" s="16" t="str">
        <f aca="false">IFERROR(VLOOKUP(O4764,city_map!$A$2:$B$6,2,FALSE()),O4764)</f>
        <v>Delhi</v>
      </c>
      <c r="Q4764" s="16" t="n">
        <f aca="false">IF(ISNUMBER(F4764),F4764,VALUE(SUBSTITUTE(SUBSTITUTE(F4764,"₹",""),",","")))</f>
        <v>415</v>
      </c>
      <c r="R4764" s="16" t="n">
        <f aca="false">IF(E4764=99,1,E4764)</f>
        <v>3</v>
      </c>
      <c r="S4764" s="16" t="n">
        <f aca="false">IF(G4764="",0,G4764)</f>
        <v>0.3</v>
      </c>
      <c r="T4764" s="16" t="str">
        <f aca="false">IF(I4764="","Unknown",IF(I4764="upi","UPI",I4764))</f>
        <v>Credit Card</v>
      </c>
      <c r="U4764" s="16" t="str">
        <f aca="false">IF(L4764="Yes","Y",IF(L4764="No","N",L4764))</f>
        <v>N</v>
      </c>
      <c r="V4764" s="19" t="n">
        <f aca="false">ROUND(R4764*Q4764*(1-S4764),2)</f>
        <v>871.5</v>
      </c>
      <c r="W4764" s="16" t="str">
        <f aca="false">_xlfn.XLOOKUP(D4764,products!$A$2:$A$61,products!$C$2:$C$61,"Not found")</f>
        <v>Home</v>
      </c>
    </row>
    <row r="4765" customFormat="false" ht="15" hidden="false" customHeight="false" outlineLevel="0" collapsed="false">
      <c r="A4765" s="16" t="s">
        <v>6210</v>
      </c>
      <c r="B4765" s="16" t="s">
        <v>6196</v>
      </c>
      <c r="C4765" s="16" t="s">
        <v>982</v>
      </c>
      <c r="D4765" s="16" t="s">
        <v>126</v>
      </c>
      <c r="E4765" s="16" t="n">
        <v>4</v>
      </c>
      <c r="F4765" s="16" t="n">
        <v>400</v>
      </c>
      <c r="G4765" s="16" t="n">
        <v>0.15</v>
      </c>
      <c r="H4765" s="16" t="s">
        <v>39</v>
      </c>
      <c r="I4765" s="16" t="s">
        <v>71</v>
      </c>
      <c r="J4765" s="16" t="n">
        <v>3</v>
      </c>
      <c r="K4765" s="16" t="n">
        <v>4</v>
      </c>
      <c r="L4765" s="16" t="s">
        <v>41</v>
      </c>
      <c r="M4765" s="18" t="n">
        <f aca="false">IF(ISNUMBER(B4765),B4765,IF(MID(B4765,3,1)="-",DATE(VALUE(RIGHT(B4765,4)),VALUE(MID(B4765,4,2)),VALUE(LEFT(B4765,2))),DATE(VALUE(LEFT(B4765,4)),VALUE(MID(B4765,6,2)),VALUE(RIGHT(B4765,2)))))</f>
        <v>46007</v>
      </c>
      <c r="N4765" s="16" t="n">
        <f aca="false">MONTH(M4765)</f>
        <v>12</v>
      </c>
      <c r="O4765" s="16" t="str">
        <f aca="false">PROPER(TRIM(H4765))</f>
        <v>Delhi</v>
      </c>
      <c r="P4765" s="16" t="str">
        <f aca="false">IFERROR(VLOOKUP(O4765,city_map!$A$2:$B$6,2,FALSE()),O4765)</f>
        <v>Delhi</v>
      </c>
      <c r="Q4765" s="16" t="n">
        <f aca="false">IF(ISNUMBER(F4765),F4765,VALUE(SUBSTITUTE(SUBSTITUTE(F4765,"₹",""),",","")))</f>
        <v>400</v>
      </c>
      <c r="R4765" s="16" t="n">
        <f aca="false">IF(E4765=99,1,E4765)</f>
        <v>4</v>
      </c>
      <c r="S4765" s="16" t="n">
        <f aca="false">IF(G4765="",0,G4765)</f>
        <v>0.15</v>
      </c>
      <c r="T4765" s="16" t="str">
        <f aca="false">IF(I4765="","Unknown",IF(I4765="upi","UPI",I4765))</f>
        <v>Credit Card</v>
      </c>
      <c r="U4765" s="16" t="str">
        <f aca="false">IF(L4765="Yes","Y",IF(L4765="No","N",L4765))</f>
        <v>N</v>
      </c>
      <c r="V4765" s="19" t="n">
        <f aca="false">ROUND(R4765*Q4765*(1-S4765),2)</f>
        <v>1360</v>
      </c>
      <c r="W4765" s="16" t="str">
        <f aca="false">_xlfn.XLOOKUP(D4765,products!$A$2:$A$61,products!$C$2:$C$61,"Not found")</f>
        <v>Home</v>
      </c>
    </row>
    <row r="4766" customFormat="false" ht="15" hidden="false" customHeight="false" outlineLevel="0" collapsed="false">
      <c r="A4766" s="16" t="s">
        <v>6211</v>
      </c>
      <c r="B4766" s="16" t="s">
        <v>6196</v>
      </c>
      <c r="C4766" s="16" t="s">
        <v>2900</v>
      </c>
      <c r="D4766" s="16" t="s">
        <v>385</v>
      </c>
      <c r="E4766" s="16" t="n">
        <v>2</v>
      </c>
      <c r="F4766" s="16" t="n">
        <v>289</v>
      </c>
      <c r="G4766" s="16" t="n">
        <v>0.3</v>
      </c>
      <c r="H4766" s="16" t="s">
        <v>70</v>
      </c>
      <c r="I4766" s="16" t="s">
        <v>71</v>
      </c>
      <c r="J4766" s="16" t="n">
        <v>4</v>
      </c>
      <c r="K4766" s="16" t="n">
        <v>5</v>
      </c>
      <c r="L4766" s="16" t="s">
        <v>41</v>
      </c>
      <c r="M4766" s="18" t="n">
        <f aca="false">IF(ISNUMBER(B4766),B4766,IF(MID(B4766,3,1)="-",DATE(VALUE(RIGHT(B4766,4)),VALUE(MID(B4766,4,2)),VALUE(LEFT(B4766,2))),DATE(VALUE(LEFT(B4766,4)),VALUE(MID(B4766,6,2)),VALUE(RIGHT(B4766,2)))))</f>
        <v>46007</v>
      </c>
      <c r="N4766" s="16" t="n">
        <f aca="false">MONTH(M4766)</f>
        <v>12</v>
      </c>
      <c r="O4766" s="16" t="str">
        <f aca="false">PROPER(TRIM(H4766))</f>
        <v>Pune</v>
      </c>
      <c r="P4766" s="16" t="str">
        <f aca="false">IFERROR(VLOOKUP(O4766,city_map!$A$2:$B$6,2,FALSE()),O4766)</f>
        <v>Pune</v>
      </c>
      <c r="Q4766" s="16" t="n">
        <f aca="false">IF(ISNUMBER(F4766),F4766,VALUE(SUBSTITUTE(SUBSTITUTE(F4766,"₹",""),",","")))</f>
        <v>289</v>
      </c>
      <c r="R4766" s="16" t="n">
        <f aca="false">IF(E4766=99,1,E4766)</f>
        <v>2</v>
      </c>
      <c r="S4766" s="16" t="n">
        <f aca="false">IF(G4766="",0,G4766)</f>
        <v>0.3</v>
      </c>
      <c r="T4766" s="16" t="str">
        <f aca="false">IF(I4766="","Unknown",IF(I4766="upi","UPI",I4766))</f>
        <v>Credit Card</v>
      </c>
      <c r="U4766" s="16" t="str">
        <f aca="false">IF(L4766="Yes","Y",IF(L4766="No","N",L4766))</f>
        <v>N</v>
      </c>
      <c r="V4766" s="19" t="n">
        <f aca="false">ROUND(R4766*Q4766*(1-S4766),2)</f>
        <v>404.6</v>
      </c>
      <c r="W4766" s="16" t="str">
        <f aca="false">_xlfn.XLOOKUP(D4766,products!$A$2:$A$61,products!$C$2:$C$61,"Not found")</f>
        <v>Books</v>
      </c>
    </row>
    <row r="4767" customFormat="false" ht="15" hidden="false" customHeight="false" outlineLevel="0" collapsed="false">
      <c r="A4767" s="16" t="s">
        <v>6212</v>
      </c>
      <c r="B4767" s="16" t="s">
        <v>6196</v>
      </c>
      <c r="C4767" s="16" t="s">
        <v>2076</v>
      </c>
      <c r="D4767" s="16" t="s">
        <v>51</v>
      </c>
      <c r="E4767" s="16" t="n">
        <v>2</v>
      </c>
      <c r="F4767" s="16" t="n">
        <v>2376</v>
      </c>
      <c r="G4767" s="16" t="n">
        <v>0</v>
      </c>
      <c r="H4767" s="16" t="s">
        <v>46</v>
      </c>
      <c r="I4767" s="16" t="s">
        <v>60</v>
      </c>
      <c r="J4767" s="16" t="n">
        <v>2</v>
      </c>
      <c r="K4767" s="16" t="n">
        <v>4</v>
      </c>
      <c r="L4767" s="16" t="s">
        <v>41</v>
      </c>
      <c r="M4767" s="18" t="n">
        <f aca="false">IF(ISNUMBER(B4767),B4767,IF(MID(B4767,3,1)="-",DATE(VALUE(RIGHT(B4767,4)),VALUE(MID(B4767,4,2)),VALUE(LEFT(B4767,2))),DATE(VALUE(LEFT(B4767,4)),VALUE(MID(B4767,6,2)),VALUE(RIGHT(B4767,2)))))</f>
        <v>46007</v>
      </c>
      <c r="N4767" s="16" t="n">
        <f aca="false">MONTH(M4767)</f>
        <v>12</v>
      </c>
      <c r="O4767" s="16" t="str">
        <f aca="false">PROPER(TRIM(H4767))</f>
        <v>Chennai</v>
      </c>
      <c r="P4767" s="16" t="str">
        <f aca="false">IFERROR(VLOOKUP(O4767,city_map!$A$2:$B$6,2,FALSE()),O4767)</f>
        <v>Chennai</v>
      </c>
      <c r="Q4767" s="16" t="n">
        <f aca="false">IF(ISNUMBER(F4767),F4767,VALUE(SUBSTITUTE(SUBSTITUTE(F4767,"₹",""),",","")))</f>
        <v>2376</v>
      </c>
      <c r="R4767" s="16" t="n">
        <f aca="false">IF(E4767=99,1,E4767)</f>
        <v>2</v>
      </c>
      <c r="S4767" s="16" t="n">
        <f aca="false">IF(G4767="",0,G4767)</f>
        <v>0</v>
      </c>
      <c r="T4767" s="16" t="str">
        <f aca="false">IF(I4767="","Unknown",IF(I4767="upi","UPI",I4767))</f>
        <v>UPI</v>
      </c>
      <c r="U4767" s="16" t="str">
        <f aca="false">IF(L4767="Yes","Y",IF(L4767="No","N",L4767))</f>
        <v>N</v>
      </c>
      <c r="V4767" s="19" t="n">
        <f aca="false">ROUND(R4767*Q4767*(1-S4767),2)</f>
        <v>4752</v>
      </c>
      <c r="W4767" s="16" t="str">
        <f aca="false">_xlfn.XLOOKUP(D4767,products!$A$2:$A$61,products!$C$2:$C$61,"Not found")</f>
        <v>Fashion</v>
      </c>
    </row>
    <row r="4768" customFormat="false" ht="15" hidden="false" customHeight="false" outlineLevel="0" collapsed="false">
      <c r="A4768" s="16" t="s">
        <v>6213</v>
      </c>
      <c r="B4768" s="16" t="s">
        <v>6196</v>
      </c>
      <c r="C4768" s="16" t="s">
        <v>3782</v>
      </c>
      <c r="D4768" s="16" t="s">
        <v>133</v>
      </c>
      <c r="E4768" s="16" t="n">
        <v>2</v>
      </c>
      <c r="F4768" s="16" t="n">
        <v>578</v>
      </c>
      <c r="G4768" s="16" t="n">
        <v>0</v>
      </c>
      <c r="H4768" s="16" t="s">
        <v>46</v>
      </c>
      <c r="I4768" s="16"/>
      <c r="J4768" s="16" t="n">
        <v>2</v>
      </c>
      <c r="K4768" s="16" t="n">
        <v>5</v>
      </c>
      <c r="L4768" s="16" t="s">
        <v>41</v>
      </c>
      <c r="M4768" s="18" t="n">
        <f aca="false">IF(ISNUMBER(B4768),B4768,IF(MID(B4768,3,1)="-",DATE(VALUE(RIGHT(B4768,4)),VALUE(MID(B4768,4,2)),VALUE(LEFT(B4768,2))),DATE(VALUE(LEFT(B4768,4)),VALUE(MID(B4768,6,2)),VALUE(RIGHT(B4768,2)))))</f>
        <v>46007</v>
      </c>
      <c r="N4768" s="16" t="n">
        <f aca="false">MONTH(M4768)</f>
        <v>12</v>
      </c>
      <c r="O4768" s="16" t="str">
        <f aca="false">PROPER(TRIM(H4768))</f>
        <v>Chennai</v>
      </c>
      <c r="P4768" s="16" t="str">
        <f aca="false">IFERROR(VLOOKUP(O4768,city_map!$A$2:$B$6,2,FALSE()),O4768)</f>
        <v>Chennai</v>
      </c>
      <c r="Q4768" s="16" t="n">
        <f aca="false">IF(ISNUMBER(F4768),F4768,VALUE(SUBSTITUTE(SUBSTITUTE(F4768,"₹",""),",","")))</f>
        <v>578</v>
      </c>
      <c r="R4768" s="16" t="n">
        <f aca="false">IF(E4768=99,1,E4768)</f>
        <v>2</v>
      </c>
      <c r="S4768" s="16" t="n">
        <f aca="false">IF(G4768="",0,G4768)</f>
        <v>0</v>
      </c>
      <c r="T4768" s="16" t="str">
        <f aca="false">IF(I4768="","Unknown",IF(I4768="upi","UPI",I4768))</f>
        <v>Unknown</v>
      </c>
      <c r="U4768" s="16" t="str">
        <f aca="false">IF(L4768="Yes","Y",IF(L4768="No","N",L4768))</f>
        <v>N</v>
      </c>
      <c r="V4768" s="19" t="n">
        <f aca="false">ROUND(R4768*Q4768*(1-S4768),2)</f>
        <v>1156</v>
      </c>
      <c r="W4768" s="16" t="str">
        <f aca="false">_xlfn.XLOOKUP(D4768,products!$A$2:$A$61,products!$C$2:$C$61,"Not found")</f>
        <v>Books</v>
      </c>
    </row>
    <row r="4769" customFormat="false" ht="15" hidden="false" customHeight="false" outlineLevel="0" collapsed="false">
      <c r="A4769" s="16" t="s">
        <v>6214</v>
      </c>
      <c r="B4769" s="16" t="s">
        <v>6196</v>
      </c>
      <c r="C4769" s="16" t="s">
        <v>3088</v>
      </c>
      <c r="D4769" s="16" t="s">
        <v>639</v>
      </c>
      <c r="E4769" s="16" t="n">
        <v>3</v>
      </c>
      <c r="F4769" s="16" t="n">
        <v>811</v>
      </c>
      <c r="G4769" s="16" t="n">
        <v>0</v>
      </c>
      <c r="H4769" s="16" t="s">
        <v>67</v>
      </c>
      <c r="I4769" s="16" t="s">
        <v>60</v>
      </c>
      <c r="J4769" s="16" t="n">
        <v>5</v>
      </c>
      <c r="K4769" s="16" t="n">
        <v>4</v>
      </c>
      <c r="L4769" s="16" t="s">
        <v>41</v>
      </c>
      <c r="M4769" s="18" t="n">
        <f aca="false">IF(ISNUMBER(B4769),B4769,IF(MID(B4769,3,1)="-",DATE(VALUE(RIGHT(B4769,4)),VALUE(MID(B4769,4,2)),VALUE(LEFT(B4769,2))),DATE(VALUE(LEFT(B4769,4)),VALUE(MID(B4769,6,2)),VALUE(RIGHT(B4769,2)))))</f>
        <v>46007</v>
      </c>
      <c r="N4769" s="16" t="n">
        <f aca="false">MONTH(M4769)</f>
        <v>12</v>
      </c>
      <c r="O4769" s="16" t="str">
        <f aca="false">PROPER(TRIM(H4769))</f>
        <v>Kolkata</v>
      </c>
      <c r="P4769" s="16" t="str">
        <f aca="false">IFERROR(VLOOKUP(O4769,city_map!$A$2:$B$6,2,FALSE()),O4769)</f>
        <v>Kolkata</v>
      </c>
      <c r="Q4769" s="16" t="n">
        <f aca="false">IF(ISNUMBER(F4769),F4769,VALUE(SUBSTITUTE(SUBSTITUTE(F4769,"₹",""),",","")))</f>
        <v>811</v>
      </c>
      <c r="R4769" s="16" t="n">
        <f aca="false">IF(E4769=99,1,E4769)</f>
        <v>3</v>
      </c>
      <c r="S4769" s="16" t="n">
        <f aca="false">IF(G4769="",0,G4769)</f>
        <v>0</v>
      </c>
      <c r="T4769" s="16" t="str">
        <f aca="false">IF(I4769="","Unknown",IF(I4769="upi","UPI",I4769))</f>
        <v>UPI</v>
      </c>
      <c r="U4769" s="16" t="str">
        <f aca="false">IF(L4769="Yes","Y",IF(L4769="No","N",L4769))</f>
        <v>N</v>
      </c>
      <c r="V4769" s="19" t="n">
        <f aca="false">ROUND(R4769*Q4769*(1-S4769),2)</f>
        <v>2433</v>
      </c>
      <c r="W4769" s="16" t="str">
        <f aca="false">_xlfn.XLOOKUP(D4769,products!$A$2:$A$61,products!$C$2:$C$61,"Not found")</f>
        <v>Beauty</v>
      </c>
    </row>
    <row r="4770" customFormat="false" ht="15" hidden="false" customHeight="false" outlineLevel="0" collapsed="false">
      <c r="A4770" s="16" t="s">
        <v>6215</v>
      </c>
      <c r="B4770" s="16" t="s">
        <v>6196</v>
      </c>
      <c r="C4770" s="16" t="s">
        <v>114</v>
      </c>
      <c r="D4770" s="16" t="s">
        <v>136</v>
      </c>
      <c r="E4770" s="16" t="n">
        <v>1</v>
      </c>
      <c r="F4770" s="16" t="n">
        <v>2138</v>
      </c>
      <c r="G4770" s="16" t="n">
        <v>0.15</v>
      </c>
      <c r="H4770" s="16" t="s">
        <v>46</v>
      </c>
      <c r="I4770" s="16" t="s">
        <v>60</v>
      </c>
      <c r="J4770" s="16" t="n">
        <v>2</v>
      </c>
      <c r="K4770" s="16" t="n">
        <v>4</v>
      </c>
      <c r="L4770" s="16" t="s">
        <v>41</v>
      </c>
      <c r="M4770" s="18" t="n">
        <f aca="false">IF(ISNUMBER(B4770),B4770,IF(MID(B4770,3,1)="-",DATE(VALUE(RIGHT(B4770,4)),VALUE(MID(B4770,4,2)),VALUE(LEFT(B4770,2))),DATE(VALUE(LEFT(B4770,4)),VALUE(MID(B4770,6,2)),VALUE(RIGHT(B4770,2)))))</f>
        <v>46007</v>
      </c>
      <c r="N4770" s="16" t="n">
        <f aca="false">MONTH(M4770)</f>
        <v>12</v>
      </c>
      <c r="O4770" s="16" t="str">
        <f aca="false">PROPER(TRIM(H4770))</f>
        <v>Chennai</v>
      </c>
      <c r="P4770" s="16" t="str">
        <f aca="false">IFERROR(VLOOKUP(O4770,city_map!$A$2:$B$6,2,FALSE()),O4770)</f>
        <v>Chennai</v>
      </c>
      <c r="Q4770" s="16" t="n">
        <f aca="false">IF(ISNUMBER(F4770),F4770,VALUE(SUBSTITUTE(SUBSTITUTE(F4770,"₹",""),",","")))</f>
        <v>2138</v>
      </c>
      <c r="R4770" s="16" t="n">
        <f aca="false">IF(E4770=99,1,E4770)</f>
        <v>1</v>
      </c>
      <c r="S4770" s="16" t="n">
        <f aca="false">IF(G4770="",0,G4770)</f>
        <v>0.15</v>
      </c>
      <c r="T4770" s="16" t="str">
        <f aca="false">IF(I4770="","Unknown",IF(I4770="upi","UPI",I4770))</f>
        <v>UPI</v>
      </c>
      <c r="U4770" s="16" t="str">
        <f aca="false">IF(L4770="Yes","Y",IF(L4770="No","N",L4770))</f>
        <v>N</v>
      </c>
      <c r="V4770" s="19" t="n">
        <f aca="false">ROUND(R4770*Q4770*(1-S4770),2)</f>
        <v>1817.3</v>
      </c>
      <c r="W4770" s="16" t="str">
        <f aca="false">_xlfn.XLOOKUP(D4770,products!$A$2:$A$61,products!$C$2:$C$61,"Not found")</f>
        <v>Electronics</v>
      </c>
    </row>
    <row r="4771" customFormat="false" ht="15" hidden="false" customHeight="false" outlineLevel="0" collapsed="false">
      <c r="A4771" s="16" t="s">
        <v>6216</v>
      </c>
      <c r="B4771" s="16" t="s">
        <v>6196</v>
      </c>
      <c r="C4771" s="16" t="s">
        <v>470</v>
      </c>
      <c r="D4771" s="16" t="s">
        <v>451</v>
      </c>
      <c r="E4771" s="16" t="n">
        <v>2</v>
      </c>
      <c r="F4771" s="16" t="n">
        <v>1340</v>
      </c>
      <c r="G4771" s="16" t="n">
        <v>0.1</v>
      </c>
      <c r="H4771" s="16" t="s">
        <v>112</v>
      </c>
      <c r="I4771" s="16" t="s">
        <v>60</v>
      </c>
      <c r="J4771" s="16" t="n">
        <v>3</v>
      </c>
      <c r="K4771" s="16" t="n">
        <v>4</v>
      </c>
      <c r="L4771" s="16" t="s">
        <v>41</v>
      </c>
      <c r="M4771" s="18" t="n">
        <f aca="false">IF(ISNUMBER(B4771),B4771,IF(MID(B4771,3,1)="-",DATE(VALUE(RIGHT(B4771,4)),VALUE(MID(B4771,4,2)),VALUE(LEFT(B4771,2))),DATE(VALUE(LEFT(B4771,4)),VALUE(MID(B4771,6,2)),VALUE(RIGHT(B4771,2)))))</f>
        <v>46007</v>
      </c>
      <c r="N4771" s="16" t="n">
        <f aca="false">MONTH(M4771)</f>
        <v>12</v>
      </c>
      <c r="O4771" s="16" t="str">
        <f aca="false">PROPER(TRIM(H4771))</f>
        <v>Mumbai</v>
      </c>
      <c r="P4771" s="16" t="str">
        <f aca="false">IFERROR(VLOOKUP(O4771,city_map!$A$2:$B$6,2,FALSE()),O4771)</f>
        <v>Mumbai</v>
      </c>
      <c r="Q4771" s="16" t="n">
        <f aca="false">IF(ISNUMBER(F4771),F4771,VALUE(SUBSTITUTE(SUBSTITUTE(F4771,"₹",""),",","")))</f>
        <v>1340</v>
      </c>
      <c r="R4771" s="16" t="n">
        <f aca="false">IF(E4771=99,1,E4771)</f>
        <v>2</v>
      </c>
      <c r="S4771" s="16" t="n">
        <f aca="false">IF(G4771="",0,G4771)</f>
        <v>0.1</v>
      </c>
      <c r="T4771" s="16" t="str">
        <f aca="false">IF(I4771="","Unknown",IF(I4771="upi","UPI",I4771))</f>
        <v>UPI</v>
      </c>
      <c r="U4771" s="16" t="str">
        <f aca="false">IF(L4771="Yes","Y",IF(L4771="No","N",L4771))</f>
        <v>N</v>
      </c>
      <c r="V4771" s="19" t="n">
        <f aca="false">ROUND(R4771*Q4771*(1-S4771),2)</f>
        <v>2412</v>
      </c>
      <c r="W4771" s="16" t="str">
        <f aca="false">_xlfn.XLOOKUP(D4771,products!$A$2:$A$61,products!$C$2:$C$61,"Not found")</f>
        <v>Beauty</v>
      </c>
    </row>
    <row r="4772" customFormat="false" ht="15" hidden="false" customHeight="false" outlineLevel="0" collapsed="false">
      <c r="A4772" s="16" t="s">
        <v>6217</v>
      </c>
      <c r="B4772" s="16" t="s">
        <v>6196</v>
      </c>
      <c r="C4772" s="16" t="s">
        <v>1157</v>
      </c>
      <c r="D4772" s="16" t="s">
        <v>184</v>
      </c>
      <c r="E4772" s="16" t="n">
        <v>2</v>
      </c>
      <c r="F4772" s="16" t="n">
        <v>1355</v>
      </c>
      <c r="G4772" s="16" t="n">
        <v>0.1</v>
      </c>
      <c r="H4772" s="16" t="s">
        <v>130</v>
      </c>
      <c r="I4772" s="16" t="s">
        <v>40</v>
      </c>
      <c r="J4772" s="16" t="n">
        <v>3</v>
      </c>
      <c r="K4772" s="16" t="n">
        <v>5</v>
      </c>
      <c r="L4772" s="16" t="s">
        <v>41</v>
      </c>
      <c r="M4772" s="18" t="n">
        <f aca="false">IF(ISNUMBER(B4772),B4772,IF(MID(B4772,3,1)="-",DATE(VALUE(RIGHT(B4772,4)),VALUE(MID(B4772,4,2)),VALUE(LEFT(B4772,2))),DATE(VALUE(LEFT(B4772,4)),VALUE(MID(B4772,6,2)),VALUE(RIGHT(B4772,2)))))</f>
        <v>46007</v>
      </c>
      <c r="N4772" s="16" t="n">
        <f aca="false">MONTH(M4772)</f>
        <v>12</v>
      </c>
      <c r="O4772" s="16" t="str">
        <f aca="false">PROPER(TRIM(H4772))</f>
        <v>Bengaluru</v>
      </c>
      <c r="P4772" s="16" t="str">
        <f aca="false">IFERROR(VLOOKUP(O4772,city_map!$A$2:$B$6,2,FALSE()),O4772)</f>
        <v>Bengaluru</v>
      </c>
      <c r="Q4772" s="16" t="n">
        <f aca="false">IF(ISNUMBER(F4772),F4772,VALUE(SUBSTITUTE(SUBSTITUTE(F4772,"₹",""),",","")))</f>
        <v>1355</v>
      </c>
      <c r="R4772" s="16" t="n">
        <f aca="false">IF(E4772=99,1,E4772)</f>
        <v>2</v>
      </c>
      <c r="S4772" s="16" t="n">
        <f aca="false">IF(G4772="",0,G4772)</f>
        <v>0.1</v>
      </c>
      <c r="T4772" s="16" t="str">
        <f aca="false">IF(I4772="","Unknown",IF(I4772="upi","UPI",I4772))</f>
        <v>COD</v>
      </c>
      <c r="U4772" s="16" t="str">
        <f aca="false">IF(L4772="Yes","Y",IF(L4772="No","N",L4772))</f>
        <v>N</v>
      </c>
      <c r="V4772" s="19" t="n">
        <f aca="false">ROUND(R4772*Q4772*(1-S4772),2)</f>
        <v>2439</v>
      </c>
      <c r="W4772" s="16" t="str">
        <f aca="false">_xlfn.XLOOKUP(D4772,products!$A$2:$A$61,products!$C$2:$C$61,"Not found")</f>
        <v>Home</v>
      </c>
    </row>
    <row r="4773" customFormat="false" ht="15" hidden="false" customHeight="false" outlineLevel="0" collapsed="false">
      <c r="A4773" s="16" t="s">
        <v>6218</v>
      </c>
      <c r="B4773" s="16" t="s">
        <v>6196</v>
      </c>
      <c r="C4773" s="16" t="s">
        <v>788</v>
      </c>
      <c r="D4773" s="16" t="s">
        <v>77</v>
      </c>
      <c r="E4773" s="16" t="n">
        <v>2</v>
      </c>
      <c r="F4773" s="16" t="n">
        <v>339</v>
      </c>
      <c r="G4773" s="16" t="n">
        <v>0.2</v>
      </c>
      <c r="H4773" s="16" t="s">
        <v>46</v>
      </c>
      <c r="I4773" s="16" t="s">
        <v>71</v>
      </c>
      <c r="J4773" s="16" t="n">
        <v>5</v>
      </c>
      <c r="K4773" s="16" t="n">
        <v>4</v>
      </c>
      <c r="L4773" s="16" t="s">
        <v>41</v>
      </c>
      <c r="M4773" s="18" t="n">
        <f aca="false">IF(ISNUMBER(B4773),B4773,IF(MID(B4773,3,1)="-",DATE(VALUE(RIGHT(B4773,4)),VALUE(MID(B4773,4,2)),VALUE(LEFT(B4773,2))),DATE(VALUE(LEFT(B4773,4)),VALUE(MID(B4773,6,2)),VALUE(RIGHT(B4773,2)))))</f>
        <v>46007</v>
      </c>
      <c r="N4773" s="16" t="n">
        <f aca="false">MONTH(M4773)</f>
        <v>12</v>
      </c>
      <c r="O4773" s="16" t="str">
        <f aca="false">PROPER(TRIM(H4773))</f>
        <v>Chennai</v>
      </c>
      <c r="P4773" s="16" t="str">
        <f aca="false">IFERROR(VLOOKUP(O4773,city_map!$A$2:$B$6,2,FALSE()),O4773)</f>
        <v>Chennai</v>
      </c>
      <c r="Q4773" s="16" t="n">
        <f aca="false">IF(ISNUMBER(F4773),F4773,VALUE(SUBSTITUTE(SUBSTITUTE(F4773,"₹",""),",","")))</f>
        <v>339</v>
      </c>
      <c r="R4773" s="16" t="n">
        <f aca="false">IF(E4773=99,1,E4773)</f>
        <v>2</v>
      </c>
      <c r="S4773" s="16" t="n">
        <f aca="false">IF(G4773="",0,G4773)</f>
        <v>0.2</v>
      </c>
      <c r="T4773" s="16" t="str">
        <f aca="false">IF(I4773="","Unknown",IF(I4773="upi","UPI",I4773))</f>
        <v>Credit Card</v>
      </c>
      <c r="U4773" s="16" t="str">
        <f aca="false">IF(L4773="Yes","Y",IF(L4773="No","N",L4773))</f>
        <v>N</v>
      </c>
      <c r="V4773" s="19" t="n">
        <f aca="false">ROUND(R4773*Q4773*(1-S4773),2)</f>
        <v>542.4</v>
      </c>
      <c r="W4773" s="16" t="str">
        <f aca="false">_xlfn.XLOOKUP(D4773,products!$A$2:$A$61,products!$C$2:$C$61,"Not found")</f>
        <v>Books</v>
      </c>
    </row>
    <row r="4774" customFormat="false" ht="15" hidden="false" customHeight="false" outlineLevel="0" collapsed="false">
      <c r="A4774" s="16" t="s">
        <v>6219</v>
      </c>
      <c r="B4774" s="16" t="s">
        <v>6196</v>
      </c>
      <c r="C4774" s="16" t="s">
        <v>971</v>
      </c>
      <c r="D4774" s="16" t="s">
        <v>440</v>
      </c>
      <c r="E4774" s="16" t="n">
        <v>1</v>
      </c>
      <c r="F4774" s="16" t="n">
        <v>1393</v>
      </c>
      <c r="G4774" s="16" t="n">
        <v>0</v>
      </c>
      <c r="H4774" s="16" t="s">
        <v>39</v>
      </c>
      <c r="I4774" s="16" t="s">
        <v>40</v>
      </c>
      <c r="J4774" s="16" t="n">
        <v>4</v>
      </c>
      <c r="K4774" s="16" t="n">
        <v>3</v>
      </c>
      <c r="L4774" s="16" t="s">
        <v>41</v>
      </c>
      <c r="M4774" s="18" t="n">
        <f aca="false">IF(ISNUMBER(B4774),B4774,IF(MID(B4774,3,1)="-",DATE(VALUE(RIGHT(B4774,4)),VALUE(MID(B4774,4,2)),VALUE(LEFT(B4774,2))),DATE(VALUE(LEFT(B4774,4)),VALUE(MID(B4774,6,2)),VALUE(RIGHT(B4774,2)))))</f>
        <v>46007</v>
      </c>
      <c r="N4774" s="16" t="n">
        <f aca="false">MONTH(M4774)</f>
        <v>12</v>
      </c>
      <c r="O4774" s="16" t="str">
        <f aca="false">PROPER(TRIM(H4774))</f>
        <v>Delhi</v>
      </c>
      <c r="P4774" s="16" t="str">
        <f aca="false">IFERROR(VLOOKUP(O4774,city_map!$A$2:$B$6,2,FALSE()),O4774)</f>
        <v>Delhi</v>
      </c>
      <c r="Q4774" s="16" t="n">
        <f aca="false">IF(ISNUMBER(F4774),F4774,VALUE(SUBSTITUTE(SUBSTITUTE(F4774,"₹",""),",","")))</f>
        <v>1393</v>
      </c>
      <c r="R4774" s="16" t="n">
        <f aca="false">IF(E4774=99,1,E4774)</f>
        <v>1</v>
      </c>
      <c r="S4774" s="16" t="n">
        <f aca="false">IF(G4774="",0,G4774)</f>
        <v>0</v>
      </c>
      <c r="T4774" s="16" t="str">
        <f aca="false">IF(I4774="","Unknown",IF(I4774="upi","UPI",I4774))</f>
        <v>COD</v>
      </c>
      <c r="U4774" s="16" t="str">
        <f aca="false">IF(L4774="Yes","Y",IF(L4774="No","N",L4774))</f>
        <v>N</v>
      </c>
      <c r="V4774" s="19" t="n">
        <f aca="false">ROUND(R4774*Q4774*(1-S4774),2)</f>
        <v>1393</v>
      </c>
      <c r="W4774" s="16" t="str">
        <f aca="false">_xlfn.XLOOKUP(D4774,products!$A$2:$A$61,products!$C$2:$C$61,"Not found")</f>
        <v>Home</v>
      </c>
    </row>
    <row r="4775" customFormat="false" ht="15" hidden="false" customHeight="false" outlineLevel="0" collapsed="false">
      <c r="A4775" s="16" t="s">
        <v>6220</v>
      </c>
      <c r="B4775" s="16" t="s">
        <v>6196</v>
      </c>
      <c r="C4775" s="16" t="s">
        <v>997</v>
      </c>
      <c r="D4775" s="16" t="s">
        <v>63</v>
      </c>
      <c r="E4775" s="16" t="n">
        <v>1</v>
      </c>
      <c r="F4775" s="16" t="n">
        <v>1543</v>
      </c>
      <c r="G4775" s="16" t="n">
        <v>0.2</v>
      </c>
      <c r="H4775" s="16" t="s">
        <v>46</v>
      </c>
      <c r="I4775" s="16"/>
      <c r="J4775" s="16" t="n">
        <v>2</v>
      </c>
      <c r="K4775" s="16" t="n">
        <v>3</v>
      </c>
      <c r="L4775" s="16" t="s">
        <v>41</v>
      </c>
      <c r="M4775" s="18" t="n">
        <f aca="false">IF(ISNUMBER(B4775),B4775,IF(MID(B4775,3,1)="-",DATE(VALUE(RIGHT(B4775,4)),VALUE(MID(B4775,4,2)),VALUE(LEFT(B4775,2))),DATE(VALUE(LEFT(B4775,4)),VALUE(MID(B4775,6,2)),VALUE(RIGHT(B4775,2)))))</f>
        <v>46007</v>
      </c>
      <c r="N4775" s="16" t="n">
        <f aca="false">MONTH(M4775)</f>
        <v>12</v>
      </c>
      <c r="O4775" s="16" t="str">
        <f aca="false">PROPER(TRIM(H4775))</f>
        <v>Chennai</v>
      </c>
      <c r="P4775" s="16" t="str">
        <f aca="false">IFERROR(VLOOKUP(O4775,city_map!$A$2:$B$6,2,FALSE()),O4775)</f>
        <v>Chennai</v>
      </c>
      <c r="Q4775" s="16" t="n">
        <f aca="false">IF(ISNUMBER(F4775),F4775,VALUE(SUBSTITUTE(SUBSTITUTE(F4775,"₹",""),",","")))</f>
        <v>1543</v>
      </c>
      <c r="R4775" s="16" t="n">
        <f aca="false">IF(E4775=99,1,E4775)</f>
        <v>1</v>
      </c>
      <c r="S4775" s="16" t="n">
        <f aca="false">IF(G4775="",0,G4775)</f>
        <v>0.2</v>
      </c>
      <c r="T4775" s="16" t="str">
        <f aca="false">IF(I4775="","Unknown",IF(I4775="upi","UPI",I4775))</f>
        <v>Unknown</v>
      </c>
      <c r="U4775" s="16" t="str">
        <f aca="false">IF(L4775="Yes","Y",IF(L4775="No","N",L4775))</f>
        <v>N</v>
      </c>
      <c r="V4775" s="19" t="n">
        <f aca="false">ROUND(R4775*Q4775*(1-S4775),2)</f>
        <v>1234.4</v>
      </c>
      <c r="W4775" s="16" t="str">
        <f aca="false">_xlfn.XLOOKUP(D4775,products!$A$2:$A$61,products!$C$2:$C$61,"Not found")</f>
        <v>Fashion</v>
      </c>
    </row>
    <row r="4776" customFormat="false" ht="15" hidden="false" customHeight="false" outlineLevel="0" collapsed="false">
      <c r="A4776" s="16" t="s">
        <v>6221</v>
      </c>
      <c r="B4776" s="16" t="s">
        <v>6196</v>
      </c>
      <c r="C4776" s="16" t="s">
        <v>3845</v>
      </c>
      <c r="D4776" s="16" t="s">
        <v>222</v>
      </c>
      <c r="E4776" s="16" t="n">
        <v>1</v>
      </c>
      <c r="F4776" s="16" t="n">
        <v>1850</v>
      </c>
      <c r="G4776" s="16" t="n">
        <v>0</v>
      </c>
      <c r="H4776" s="16" t="s">
        <v>39</v>
      </c>
      <c r="I4776" s="16" t="s">
        <v>71</v>
      </c>
      <c r="J4776" s="16" t="n">
        <v>2</v>
      </c>
      <c r="K4776" s="16" t="n">
        <v>4</v>
      </c>
      <c r="L4776" s="16" t="s">
        <v>41</v>
      </c>
      <c r="M4776" s="18" t="n">
        <f aca="false">IF(ISNUMBER(B4776),B4776,IF(MID(B4776,3,1)="-",DATE(VALUE(RIGHT(B4776,4)),VALUE(MID(B4776,4,2)),VALUE(LEFT(B4776,2))),DATE(VALUE(LEFT(B4776,4)),VALUE(MID(B4776,6,2)),VALUE(RIGHT(B4776,2)))))</f>
        <v>46007</v>
      </c>
      <c r="N4776" s="16" t="n">
        <f aca="false">MONTH(M4776)</f>
        <v>12</v>
      </c>
      <c r="O4776" s="16" t="str">
        <f aca="false">PROPER(TRIM(H4776))</f>
        <v>Delhi</v>
      </c>
      <c r="P4776" s="16" t="str">
        <f aca="false">IFERROR(VLOOKUP(O4776,city_map!$A$2:$B$6,2,FALSE()),O4776)</f>
        <v>Delhi</v>
      </c>
      <c r="Q4776" s="16" t="n">
        <f aca="false">IF(ISNUMBER(F4776),F4776,VALUE(SUBSTITUTE(SUBSTITUTE(F4776,"₹",""),",","")))</f>
        <v>1850</v>
      </c>
      <c r="R4776" s="16" t="n">
        <f aca="false">IF(E4776=99,1,E4776)</f>
        <v>1</v>
      </c>
      <c r="S4776" s="16" t="n">
        <f aca="false">IF(G4776="",0,G4776)</f>
        <v>0</v>
      </c>
      <c r="T4776" s="16" t="str">
        <f aca="false">IF(I4776="","Unknown",IF(I4776="upi","UPI",I4776))</f>
        <v>Credit Card</v>
      </c>
      <c r="U4776" s="16" t="str">
        <f aca="false">IF(L4776="Yes","Y",IF(L4776="No","N",L4776))</f>
        <v>N</v>
      </c>
      <c r="V4776" s="19" t="n">
        <f aca="false">ROUND(R4776*Q4776*(1-S4776),2)</f>
        <v>1850</v>
      </c>
      <c r="W4776" s="16" t="str">
        <f aca="false">_xlfn.XLOOKUP(D4776,products!$A$2:$A$61,products!$C$2:$C$61,"Not found")</f>
        <v>Fashion</v>
      </c>
    </row>
    <row r="4777" customFormat="false" ht="15" hidden="false" customHeight="false" outlineLevel="0" collapsed="false">
      <c r="A4777" s="16" t="s">
        <v>6222</v>
      </c>
      <c r="B4777" s="16" t="s">
        <v>6223</v>
      </c>
      <c r="C4777" s="16" t="s">
        <v>193</v>
      </c>
      <c r="D4777" s="16" t="s">
        <v>88</v>
      </c>
      <c r="E4777" s="16" t="n">
        <v>2</v>
      </c>
      <c r="F4777" s="16" t="n">
        <v>3113</v>
      </c>
      <c r="G4777" s="16" t="n">
        <v>0</v>
      </c>
      <c r="H4777" s="16" t="s">
        <v>39</v>
      </c>
      <c r="I4777" s="16" t="s">
        <v>47</v>
      </c>
      <c r="J4777" s="16" t="n">
        <v>4</v>
      </c>
      <c r="K4777" s="16" t="n">
        <v>5</v>
      </c>
      <c r="L4777" s="16" t="s">
        <v>41</v>
      </c>
      <c r="M4777" s="18" t="n">
        <f aca="false">IF(ISNUMBER(B4777),B4777,IF(MID(B4777,3,1)="-",DATE(VALUE(RIGHT(B4777,4)),VALUE(MID(B4777,4,2)),VALUE(LEFT(B4777,2))),DATE(VALUE(LEFT(B4777,4)),VALUE(MID(B4777,6,2)),VALUE(RIGHT(B4777,2)))))</f>
        <v>46008</v>
      </c>
      <c r="N4777" s="16" t="n">
        <f aca="false">MONTH(M4777)</f>
        <v>12</v>
      </c>
      <c r="O4777" s="16" t="str">
        <f aca="false">PROPER(TRIM(H4777))</f>
        <v>Delhi</v>
      </c>
      <c r="P4777" s="16" t="str">
        <f aca="false">IFERROR(VLOOKUP(O4777,city_map!$A$2:$B$6,2,FALSE()),O4777)</f>
        <v>Delhi</v>
      </c>
      <c r="Q4777" s="16" t="n">
        <f aca="false">IF(ISNUMBER(F4777),F4777,VALUE(SUBSTITUTE(SUBSTITUTE(F4777,"₹",""),",","")))</f>
        <v>3113</v>
      </c>
      <c r="R4777" s="16" t="n">
        <f aca="false">IF(E4777=99,1,E4777)</f>
        <v>2</v>
      </c>
      <c r="S4777" s="16" t="n">
        <f aca="false">IF(G4777="",0,G4777)</f>
        <v>0</v>
      </c>
      <c r="T4777" s="16" t="str">
        <f aca="false">IF(I4777="","Unknown",IF(I4777="upi","UPI",I4777))</f>
        <v>Debit Card</v>
      </c>
      <c r="U4777" s="16" t="str">
        <f aca="false">IF(L4777="Yes","Y",IF(L4777="No","N",L4777))</f>
        <v>N</v>
      </c>
      <c r="V4777" s="19" t="n">
        <f aca="false">ROUND(R4777*Q4777*(1-S4777),2)</f>
        <v>6226</v>
      </c>
      <c r="W4777" s="16" t="str">
        <f aca="false">_xlfn.XLOOKUP(D4777,products!$A$2:$A$61,products!$C$2:$C$61,"Not found")</f>
        <v>Fashion</v>
      </c>
    </row>
    <row r="4778" customFormat="false" ht="15" hidden="false" customHeight="false" outlineLevel="0" collapsed="false">
      <c r="A4778" s="16" t="s">
        <v>6224</v>
      </c>
      <c r="B4778" s="16" t="s">
        <v>6223</v>
      </c>
      <c r="C4778" s="16" t="s">
        <v>2773</v>
      </c>
      <c r="D4778" s="16" t="s">
        <v>721</v>
      </c>
      <c r="E4778" s="16" t="n">
        <v>1</v>
      </c>
      <c r="F4778" s="16" t="n">
        <v>498</v>
      </c>
      <c r="G4778" s="16" t="n">
        <v>0</v>
      </c>
      <c r="H4778" s="16" t="s">
        <v>39</v>
      </c>
      <c r="I4778" s="16" t="s">
        <v>60</v>
      </c>
      <c r="J4778" s="16" t="n">
        <v>2</v>
      </c>
      <c r="K4778" s="16" t="n">
        <v>4</v>
      </c>
      <c r="L4778" s="16" t="s">
        <v>41</v>
      </c>
      <c r="M4778" s="18" t="n">
        <f aca="false">IF(ISNUMBER(B4778),B4778,IF(MID(B4778,3,1)="-",DATE(VALUE(RIGHT(B4778,4)),VALUE(MID(B4778,4,2)),VALUE(LEFT(B4778,2))),DATE(VALUE(LEFT(B4778,4)),VALUE(MID(B4778,6,2)),VALUE(RIGHT(B4778,2)))))</f>
        <v>46008</v>
      </c>
      <c r="N4778" s="16" t="n">
        <f aca="false">MONTH(M4778)</f>
        <v>12</v>
      </c>
      <c r="O4778" s="16" t="str">
        <f aca="false">PROPER(TRIM(H4778))</f>
        <v>Delhi</v>
      </c>
      <c r="P4778" s="16" t="str">
        <f aca="false">IFERROR(VLOOKUP(O4778,city_map!$A$2:$B$6,2,FALSE()),O4778)</f>
        <v>Delhi</v>
      </c>
      <c r="Q4778" s="16" t="n">
        <f aca="false">IF(ISNUMBER(F4778),F4778,VALUE(SUBSTITUTE(SUBSTITUTE(F4778,"₹",""),",","")))</f>
        <v>498</v>
      </c>
      <c r="R4778" s="16" t="n">
        <f aca="false">IF(E4778=99,1,E4778)</f>
        <v>1</v>
      </c>
      <c r="S4778" s="16" t="n">
        <f aca="false">IF(G4778="",0,G4778)</f>
        <v>0</v>
      </c>
      <c r="T4778" s="16" t="str">
        <f aca="false">IF(I4778="","Unknown",IF(I4778="upi","UPI",I4778))</f>
        <v>UPI</v>
      </c>
      <c r="U4778" s="16" t="str">
        <f aca="false">IF(L4778="Yes","Y",IF(L4778="No","N",L4778))</f>
        <v>N</v>
      </c>
      <c r="V4778" s="19" t="n">
        <f aca="false">ROUND(R4778*Q4778*(1-S4778),2)</f>
        <v>498</v>
      </c>
      <c r="W4778" s="16" t="str">
        <f aca="false">_xlfn.XLOOKUP(D4778,products!$A$2:$A$61,products!$C$2:$C$61,"Not found")</f>
        <v>Beauty</v>
      </c>
    </row>
    <row r="4779" customFormat="false" ht="15" hidden="false" customHeight="false" outlineLevel="0" collapsed="false">
      <c r="A4779" s="16" t="s">
        <v>6225</v>
      </c>
      <c r="B4779" s="16" t="s">
        <v>6223</v>
      </c>
      <c r="C4779" s="16" t="s">
        <v>520</v>
      </c>
      <c r="D4779" s="16" t="s">
        <v>721</v>
      </c>
      <c r="E4779" s="16" t="n">
        <v>1</v>
      </c>
      <c r="F4779" s="16" t="n">
        <v>514</v>
      </c>
      <c r="G4779" s="16" t="n">
        <v>0.1</v>
      </c>
      <c r="H4779" s="16" t="s">
        <v>112</v>
      </c>
      <c r="I4779" s="16" t="s">
        <v>47</v>
      </c>
      <c r="J4779" s="16" t="n">
        <v>4</v>
      </c>
      <c r="K4779" s="16" t="n">
        <v>4</v>
      </c>
      <c r="L4779" s="16" t="s">
        <v>41</v>
      </c>
      <c r="M4779" s="18" t="n">
        <f aca="false">IF(ISNUMBER(B4779),B4779,IF(MID(B4779,3,1)="-",DATE(VALUE(RIGHT(B4779,4)),VALUE(MID(B4779,4,2)),VALUE(LEFT(B4779,2))),DATE(VALUE(LEFT(B4779,4)),VALUE(MID(B4779,6,2)),VALUE(RIGHT(B4779,2)))))</f>
        <v>46008</v>
      </c>
      <c r="N4779" s="16" t="n">
        <f aca="false">MONTH(M4779)</f>
        <v>12</v>
      </c>
      <c r="O4779" s="16" t="str">
        <f aca="false">PROPER(TRIM(H4779))</f>
        <v>Mumbai</v>
      </c>
      <c r="P4779" s="16" t="str">
        <f aca="false">IFERROR(VLOOKUP(O4779,city_map!$A$2:$B$6,2,FALSE()),O4779)</f>
        <v>Mumbai</v>
      </c>
      <c r="Q4779" s="16" t="n">
        <f aca="false">IF(ISNUMBER(F4779),F4779,VALUE(SUBSTITUTE(SUBSTITUTE(F4779,"₹",""),",","")))</f>
        <v>514</v>
      </c>
      <c r="R4779" s="16" t="n">
        <f aca="false">IF(E4779=99,1,E4779)</f>
        <v>1</v>
      </c>
      <c r="S4779" s="16" t="n">
        <f aca="false">IF(G4779="",0,G4779)</f>
        <v>0.1</v>
      </c>
      <c r="T4779" s="16" t="str">
        <f aca="false">IF(I4779="","Unknown",IF(I4779="upi","UPI",I4779))</f>
        <v>Debit Card</v>
      </c>
      <c r="U4779" s="16" t="str">
        <f aca="false">IF(L4779="Yes","Y",IF(L4779="No","N",L4779))</f>
        <v>N</v>
      </c>
      <c r="V4779" s="19" t="n">
        <f aca="false">ROUND(R4779*Q4779*(1-S4779),2)</f>
        <v>462.6</v>
      </c>
      <c r="W4779" s="16" t="str">
        <f aca="false">_xlfn.XLOOKUP(D4779,products!$A$2:$A$61,products!$C$2:$C$61,"Not found")</f>
        <v>Beauty</v>
      </c>
    </row>
    <row r="4780" customFormat="false" ht="15" hidden="false" customHeight="false" outlineLevel="0" collapsed="false">
      <c r="A4780" s="16" t="s">
        <v>6226</v>
      </c>
      <c r="B4780" s="16" t="s">
        <v>6223</v>
      </c>
      <c r="C4780" s="16" t="s">
        <v>1176</v>
      </c>
      <c r="D4780" s="16" t="s">
        <v>259</v>
      </c>
      <c r="E4780" s="16" t="n">
        <v>2</v>
      </c>
      <c r="F4780" s="16" t="n">
        <v>484</v>
      </c>
      <c r="G4780" s="16" t="n">
        <v>0.05</v>
      </c>
      <c r="H4780" s="16" t="s">
        <v>130</v>
      </c>
      <c r="I4780" s="16" t="s">
        <v>71</v>
      </c>
      <c r="J4780" s="16" t="n">
        <v>3</v>
      </c>
      <c r="K4780" s="16" t="n">
        <v>4</v>
      </c>
      <c r="L4780" s="16" t="s">
        <v>57</v>
      </c>
      <c r="M4780" s="18" t="n">
        <f aca="false">IF(ISNUMBER(B4780),B4780,IF(MID(B4780,3,1)="-",DATE(VALUE(RIGHT(B4780,4)),VALUE(MID(B4780,4,2)),VALUE(LEFT(B4780,2))),DATE(VALUE(LEFT(B4780,4)),VALUE(MID(B4780,6,2)),VALUE(RIGHT(B4780,2)))))</f>
        <v>46008</v>
      </c>
      <c r="N4780" s="16" t="n">
        <f aca="false">MONTH(M4780)</f>
        <v>12</v>
      </c>
      <c r="O4780" s="16" t="str">
        <f aca="false">PROPER(TRIM(H4780))</f>
        <v>Bengaluru</v>
      </c>
      <c r="P4780" s="16" t="str">
        <f aca="false">IFERROR(VLOOKUP(O4780,city_map!$A$2:$B$6,2,FALSE()),O4780)</f>
        <v>Bengaluru</v>
      </c>
      <c r="Q4780" s="16" t="n">
        <f aca="false">IF(ISNUMBER(F4780),F4780,VALUE(SUBSTITUTE(SUBSTITUTE(F4780,"₹",""),",","")))</f>
        <v>484</v>
      </c>
      <c r="R4780" s="16" t="n">
        <f aca="false">IF(E4780=99,1,E4780)</f>
        <v>2</v>
      </c>
      <c r="S4780" s="16" t="n">
        <f aca="false">IF(G4780="",0,G4780)</f>
        <v>0.05</v>
      </c>
      <c r="T4780" s="16" t="str">
        <f aca="false">IF(I4780="","Unknown",IF(I4780="upi","UPI",I4780))</f>
        <v>Credit Card</v>
      </c>
      <c r="U4780" s="16" t="str">
        <f aca="false">IF(L4780="Yes","Y",IF(L4780="No","N",L4780))</f>
        <v>Y</v>
      </c>
      <c r="V4780" s="19" t="n">
        <f aca="false">ROUND(R4780*Q4780*(1-S4780),2)</f>
        <v>919.6</v>
      </c>
      <c r="W4780" s="16" t="str">
        <f aca="false">_xlfn.XLOOKUP(D4780,products!$A$2:$A$61,products!$C$2:$C$61,"Not found")</f>
        <v>Books</v>
      </c>
    </row>
    <row r="4781" customFormat="false" ht="15" hidden="false" customHeight="false" outlineLevel="0" collapsed="false">
      <c r="A4781" s="16" t="s">
        <v>6227</v>
      </c>
      <c r="B4781" s="16" t="s">
        <v>6223</v>
      </c>
      <c r="C4781" s="16" t="s">
        <v>1048</v>
      </c>
      <c r="D4781" s="16" t="s">
        <v>108</v>
      </c>
      <c r="E4781" s="16" t="n">
        <v>2</v>
      </c>
      <c r="F4781" s="16" t="n">
        <v>3346</v>
      </c>
      <c r="G4781" s="16" t="n">
        <v>0.1</v>
      </c>
      <c r="H4781" s="16" t="s">
        <v>130</v>
      </c>
      <c r="I4781" s="16" t="s">
        <v>60</v>
      </c>
      <c r="J4781" s="16" t="n">
        <v>3</v>
      </c>
      <c r="K4781" s="16" t="n">
        <v>4</v>
      </c>
      <c r="L4781" s="16" t="s">
        <v>41</v>
      </c>
      <c r="M4781" s="18" t="n">
        <f aca="false">IF(ISNUMBER(B4781),B4781,IF(MID(B4781,3,1)="-",DATE(VALUE(RIGHT(B4781,4)),VALUE(MID(B4781,4,2)),VALUE(LEFT(B4781,2))),DATE(VALUE(LEFT(B4781,4)),VALUE(MID(B4781,6,2)),VALUE(RIGHT(B4781,2)))))</f>
        <v>46008</v>
      </c>
      <c r="N4781" s="16" t="n">
        <f aca="false">MONTH(M4781)</f>
        <v>12</v>
      </c>
      <c r="O4781" s="16" t="str">
        <f aca="false">PROPER(TRIM(H4781))</f>
        <v>Bengaluru</v>
      </c>
      <c r="P4781" s="16" t="str">
        <f aca="false">IFERROR(VLOOKUP(O4781,city_map!$A$2:$B$6,2,FALSE()),O4781)</f>
        <v>Bengaluru</v>
      </c>
      <c r="Q4781" s="16" t="n">
        <f aca="false">IF(ISNUMBER(F4781),F4781,VALUE(SUBSTITUTE(SUBSTITUTE(F4781,"₹",""),",","")))</f>
        <v>3346</v>
      </c>
      <c r="R4781" s="16" t="n">
        <f aca="false">IF(E4781=99,1,E4781)</f>
        <v>2</v>
      </c>
      <c r="S4781" s="16" t="n">
        <f aca="false">IF(G4781="",0,G4781)</f>
        <v>0.1</v>
      </c>
      <c r="T4781" s="16" t="str">
        <f aca="false">IF(I4781="","Unknown",IF(I4781="upi","UPI",I4781))</f>
        <v>UPI</v>
      </c>
      <c r="U4781" s="16" t="str">
        <f aca="false">IF(L4781="Yes","Y",IF(L4781="No","N",L4781))</f>
        <v>N</v>
      </c>
      <c r="V4781" s="19" t="n">
        <f aca="false">ROUND(R4781*Q4781*(1-S4781),2)</f>
        <v>6022.8</v>
      </c>
      <c r="W4781" s="16" t="str">
        <f aca="false">_xlfn.XLOOKUP(D4781,products!$A$2:$A$61,products!$C$2:$C$61,"Not found")</f>
        <v>Electronics</v>
      </c>
    </row>
    <row r="4782" customFormat="false" ht="15" hidden="false" customHeight="false" outlineLevel="0" collapsed="false">
      <c r="A4782" s="16" t="s">
        <v>6228</v>
      </c>
      <c r="B4782" s="16" t="s">
        <v>6223</v>
      </c>
      <c r="C4782" s="16" t="s">
        <v>959</v>
      </c>
      <c r="D4782" s="16" t="s">
        <v>393</v>
      </c>
      <c r="E4782" s="16" t="n">
        <v>1</v>
      </c>
      <c r="F4782" s="16" t="n">
        <v>502</v>
      </c>
      <c r="G4782" s="16" t="n">
        <v>0.3</v>
      </c>
      <c r="H4782" s="16" t="s">
        <v>67</v>
      </c>
      <c r="I4782" s="16" t="s">
        <v>47</v>
      </c>
      <c r="J4782" s="16" t="n">
        <v>5</v>
      </c>
      <c r="K4782" s="16" t="n">
        <v>5</v>
      </c>
      <c r="L4782" s="16" t="s">
        <v>41</v>
      </c>
      <c r="M4782" s="18" t="n">
        <f aca="false">IF(ISNUMBER(B4782),B4782,IF(MID(B4782,3,1)="-",DATE(VALUE(RIGHT(B4782,4)),VALUE(MID(B4782,4,2)),VALUE(LEFT(B4782,2))),DATE(VALUE(LEFT(B4782,4)),VALUE(MID(B4782,6,2)),VALUE(RIGHT(B4782,2)))))</f>
        <v>46008</v>
      </c>
      <c r="N4782" s="16" t="n">
        <f aca="false">MONTH(M4782)</f>
        <v>12</v>
      </c>
      <c r="O4782" s="16" t="str">
        <f aca="false">PROPER(TRIM(H4782))</f>
        <v>Kolkata</v>
      </c>
      <c r="P4782" s="16" t="str">
        <f aca="false">IFERROR(VLOOKUP(O4782,city_map!$A$2:$B$6,2,FALSE()),O4782)</f>
        <v>Kolkata</v>
      </c>
      <c r="Q4782" s="16" t="n">
        <f aca="false">IF(ISNUMBER(F4782),F4782,VALUE(SUBSTITUTE(SUBSTITUTE(F4782,"₹",""),",","")))</f>
        <v>502</v>
      </c>
      <c r="R4782" s="16" t="n">
        <f aca="false">IF(E4782=99,1,E4782)</f>
        <v>1</v>
      </c>
      <c r="S4782" s="16" t="n">
        <f aca="false">IF(G4782="",0,G4782)</f>
        <v>0.3</v>
      </c>
      <c r="T4782" s="16" t="str">
        <f aca="false">IF(I4782="","Unknown",IF(I4782="upi","UPI",I4782))</f>
        <v>Debit Card</v>
      </c>
      <c r="U4782" s="16" t="str">
        <f aca="false">IF(L4782="Yes","Y",IF(L4782="No","N",L4782))</f>
        <v>N</v>
      </c>
      <c r="V4782" s="19" t="n">
        <f aca="false">ROUND(R4782*Q4782*(1-S4782),2)</f>
        <v>351.4</v>
      </c>
      <c r="W4782" s="16" t="str">
        <f aca="false">_xlfn.XLOOKUP(D4782,products!$A$2:$A$61,products!$C$2:$C$61,"Not found")</f>
        <v>Fashion</v>
      </c>
    </row>
    <row r="4783" customFormat="false" ht="15" hidden="false" customHeight="false" outlineLevel="0" collapsed="false">
      <c r="A4783" s="16" t="s">
        <v>6229</v>
      </c>
      <c r="B4783" s="16" t="s">
        <v>6223</v>
      </c>
      <c r="C4783" s="16" t="s">
        <v>915</v>
      </c>
      <c r="D4783" s="16" t="s">
        <v>219</v>
      </c>
      <c r="E4783" s="16" t="n">
        <v>1</v>
      </c>
      <c r="F4783" s="16" t="s">
        <v>6230</v>
      </c>
      <c r="G4783" s="16" t="n">
        <v>0.2</v>
      </c>
      <c r="H4783" s="16" t="s">
        <v>81</v>
      </c>
      <c r="I4783" s="16" t="s">
        <v>71</v>
      </c>
      <c r="J4783" s="16" t="n">
        <v>3</v>
      </c>
      <c r="K4783" s="16" t="n">
        <v>4</v>
      </c>
      <c r="L4783" s="16" t="s">
        <v>41</v>
      </c>
      <c r="M4783" s="18" t="n">
        <f aca="false">IF(ISNUMBER(B4783),B4783,IF(MID(B4783,3,1)="-",DATE(VALUE(RIGHT(B4783,4)),VALUE(MID(B4783,4,2)),VALUE(LEFT(B4783,2))),DATE(VALUE(LEFT(B4783,4)),VALUE(MID(B4783,6,2)),VALUE(RIGHT(B4783,2)))))</f>
        <v>46008</v>
      </c>
      <c r="N4783" s="16" t="n">
        <f aca="false">MONTH(M4783)</f>
        <v>12</v>
      </c>
      <c r="O4783" s="16" t="str">
        <f aca="false">PROPER(TRIM(H4783))</f>
        <v>Hyderabad</v>
      </c>
      <c r="P4783" s="16" t="str">
        <f aca="false">IFERROR(VLOOKUP(O4783,city_map!$A$2:$B$6,2,FALSE()),O4783)</f>
        <v>Hyderabad</v>
      </c>
      <c r="Q4783" s="16" t="n">
        <f aca="false">IF(ISNUMBER(F4783),F4783,VALUE(SUBSTITUTE(SUBSTITUTE(F4783,"₹",""),",","")))</f>
        <v>1299</v>
      </c>
      <c r="R4783" s="16" t="n">
        <f aca="false">IF(E4783=99,1,E4783)</f>
        <v>1</v>
      </c>
      <c r="S4783" s="16" t="n">
        <f aca="false">IF(G4783="",0,G4783)</f>
        <v>0.2</v>
      </c>
      <c r="T4783" s="16" t="str">
        <f aca="false">IF(I4783="","Unknown",IF(I4783="upi","UPI",I4783))</f>
        <v>Credit Card</v>
      </c>
      <c r="U4783" s="16" t="str">
        <f aca="false">IF(L4783="Yes","Y",IF(L4783="No","N",L4783))</f>
        <v>N</v>
      </c>
      <c r="V4783" s="19" t="n">
        <f aca="false">ROUND(R4783*Q4783*(1-S4783),2)</f>
        <v>1039.2</v>
      </c>
      <c r="W4783" s="16" t="str">
        <f aca="false">_xlfn.XLOOKUP(D4783,products!$A$2:$A$61,products!$C$2:$C$61,"Not found")</f>
        <v>Electronics</v>
      </c>
    </row>
    <row r="4784" customFormat="false" ht="15" hidden="false" customHeight="false" outlineLevel="0" collapsed="false">
      <c r="A4784" s="16" t="s">
        <v>6231</v>
      </c>
      <c r="B4784" s="16" t="s">
        <v>6223</v>
      </c>
      <c r="C4784" s="16" t="s">
        <v>332</v>
      </c>
      <c r="D4784" s="16" t="s">
        <v>451</v>
      </c>
      <c r="E4784" s="16" t="n">
        <v>1</v>
      </c>
      <c r="F4784" s="16" t="n">
        <v>1253</v>
      </c>
      <c r="G4784" s="16" t="n">
        <v>0</v>
      </c>
      <c r="H4784" s="16" t="s">
        <v>56</v>
      </c>
      <c r="I4784" s="16" t="s">
        <v>60</v>
      </c>
      <c r="J4784" s="16" t="n">
        <v>10</v>
      </c>
      <c r="K4784" s="16" t="n">
        <v>3</v>
      </c>
      <c r="L4784" s="16" t="s">
        <v>41</v>
      </c>
      <c r="M4784" s="18" t="n">
        <f aca="false">IF(ISNUMBER(B4784),B4784,IF(MID(B4784,3,1)="-",DATE(VALUE(RIGHT(B4784,4)),VALUE(MID(B4784,4,2)),VALUE(LEFT(B4784,2))),DATE(VALUE(LEFT(B4784,4)),VALUE(MID(B4784,6,2)),VALUE(RIGHT(B4784,2)))))</f>
        <v>46008</v>
      </c>
      <c r="N4784" s="16" t="n">
        <f aca="false">MONTH(M4784)</f>
        <v>12</v>
      </c>
      <c r="O4784" s="16" t="str">
        <f aca="false">PROPER(TRIM(H4784))</f>
        <v>Lucknow</v>
      </c>
      <c r="P4784" s="16" t="str">
        <f aca="false">IFERROR(VLOOKUP(O4784,city_map!$A$2:$B$6,2,FALSE()),O4784)</f>
        <v>Lucknow</v>
      </c>
      <c r="Q4784" s="16" t="n">
        <f aca="false">IF(ISNUMBER(F4784),F4784,VALUE(SUBSTITUTE(SUBSTITUTE(F4784,"₹",""),",","")))</f>
        <v>1253</v>
      </c>
      <c r="R4784" s="16" t="n">
        <f aca="false">IF(E4784=99,1,E4784)</f>
        <v>1</v>
      </c>
      <c r="S4784" s="16" t="n">
        <f aca="false">IF(G4784="",0,G4784)</f>
        <v>0</v>
      </c>
      <c r="T4784" s="16" t="str">
        <f aca="false">IF(I4784="","Unknown",IF(I4784="upi","UPI",I4784))</f>
        <v>UPI</v>
      </c>
      <c r="U4784" s="16" t="str">
        <f aca="false">IF(L4784="Yes","Y",IF(L4784="No","N",L4784))</f>
        <v>N</v>
      </c>
      <c r="V4784" s="19" t="n">
        <f aca="false">ROUND(R4784*Q4784*(1-S4784),2)</f>
        <v>1253</v>
      </c>
      <c r="W4784" s="16" t="str">
        <f aca="false">_xlfn.XLOOKUP(D4784,products!$A$2:$A$61,products!$C$2:$C$61,"Not found")</f>
        <v>Beauty</v>
      </c>
    </row>
    <row r="4785" customFormat="false" ht="15" hidden="false" customHeight="false" outlineLevel="0" collapsed="false">
      <c r="A4785" s="16" t="s">
        <v>6232</v>
      </c>
      <c r="B4785" s="16" t="s">
        <v>6223</v>
      </c>
      <c r="C4785" s="16" t="s">
        <v>829</v>
      </c>
      <c r="D4785" s="16" t="s">
        <v>38</v>
      </c>
      <c r="E4785" s="16" t="n">
        <v>1</v>
      </c>
      <c r="F4785" s="16" t="n">
        <v>358</v>
      </c>
      <c r="G4785" s="16" t="n">
        <v>0</v>
      </c>
      <c r="H4785" s="16" t="s">
        <v>130</v>
      </c>
      <c r="I4785" s="16" t="s">
        <v>71</v>
      </c>
      <c r="J4785" s="16" t="n">
        <v>3</v>
      </c>
      <c r="K4785" s="16" t="n">
        <v>5</v>
      </c>
      <c r="L4785" s="16" t="s">
        <v>41</v>
      </c>
      <c r="M4785" s="18" t="n">
        <f aca="false">IF(ISNUMBER(B4785),B4785,IF(MID(B4785,3,1)="-",DATE(VALUE(RIGHT(B4785,4)),VALUE(MID(B4785,4,2)),VALUE(LEFT(B4785,2))),DATE(VALUE(LEFT(B4785,4)),VALUE(MID(B4785,6,2)),VALUE(RIGHT(B4785,2)))))</f>
        <v>46008</v>
      </c>
      <c r="N4785" s="16" t="n">
        <f aca="false">MONTH(M4785)</f>
        <v>12</v>
      </c>
      <c r="O4785" s="16" t="str">
        <f aca="false">PROPER(TRIM(H4785))</f>
        <v>Bengaluru</v>
      </c>
      <c r="P4785" s="16" t="str">
        <f aca="false">IFERROR(VLOOKUP(O4785,city_map!$A$2:$B$6,2,FALSE()),O4785)</f>
        <v>Bengaluru</v>
      </c>
      <c r="Q4785" s="16" t="n">
        <f aca="false">IF(ISNUMBER(F4785),F4785,VALUE(SUBSTITUTE(SUBSTITUTE(F4785,"₹",""),",","")))</f>
        <v>358</v>
      </c>
      <c r="R4785" s="16" t="n">
        <f aca="false">IF(E4785=99,1,E4785)</f>
        <v>1</v>
      </c>
      <c r="S4785" s="16" t="n">
        <f aca="false">IF(G4785="",0,G4785)</f>
        <v>0</v>
      </c>
      <c r="T4785" s="16" t="str">
        <f aca="false">IF(I4785="","Unknown",IF(I4785="upi","UPI",I4785))</f>
        <v>Credit Card</v>
      </c>
      <c r="U4785" s="16" t="str">
        <f aca="false">IF(L4785="Yes","Y",IF(L4785="No","N",L4785))</f>
        <v>N</v>
      </c>
      <c r="V4785" s="19" t="n">
        <f aca="false">ROUND(R4785*Q4785*(1-S4785),2)</f>
        <v>358</v>
      </c>
      <c r="W4785" s="16" t="str">
        <f aca="false">_xlfn.XLOOKUP(D4785,products!$A$2:$A$61,products!$C$2:$C$61,"Not found")</f>
        <v>Books</v>
      </c>
    </row>
    <row r="4786" customFormat="false" ht="15" hidden="false" customHeight="false" outlineLevel="0" collapsed="false">
      <c r="A4786" s="16" t="s">
        <v>6233</v>
      </c>
      <c r="B4786" s="16" t="s">
        <v>6223</v>
      </c>
      <c r="C4786" s="16" t="s">
        <v>1857</v>
      </c>
      <c r="D4786" s="16" t="s">
        <v>173</v>
      </c>
      <c r="E4786" s="16" t="n">
        <v>1</v>
      </c>
      <c r="F4786" s="16" t="n">
        <v>1170</v>
      </c>
      <c r="G4786" s="16" t="n">
        <v>0.2</v>
      </c>
      <c r="H4786" s="16" t="s">
        <v>39</v>
      </c>
      <c r="I4786" s="16" t="s">
        <v>60</v>
      </c>
      <c r="J4786" s="16" t="n">
        <v>4</v>
      </c>
      <c r="K4786" s="16" t="n">
        <v>5</v>
      </c>
      <c r="L4786" s="16" t="s">
        <v>41</v>
      </c>
      <c r="M4786" s="18" t="n">
        <f aca="false">IF(ISNUMBER(B4786),B4786,IF(MID(B4786,3,1)="-",DATE(VALUE(RIGHT(B4786,4)),VALUE(MID(B4786,4,2)),VALUE(LEFT(B4786,2))),DATE(VALUE(LEFT(B4786,4)),VALUE(MID(B4786,6,2)),VALUE(RIGHT(B4786,2)))))</f>
        <v>46008</v>
      </c>
      <c r="N4786" s="16" t="n">
        <f aca="false">MONTH(M4786)</f>
        <v>12</v>
      </c>
      <c r="O4786" s="16" t="str">
        <f aca="false">PROPER(TRIM(H4786))</f>
        <v>Delhi</v>
      </c>
      <c r="P4786" s="16" t="str">
        <f aca="false">IFERROR(VLOOKUP(O4786,city_map!$A$2:$B$6,2,FALSE()),O4786)</f>
        <v>Delhi</v>
      </c>
      <c r="Q4786" s="16" t="n">
        <f aca="false">IF(ISNUMBER(F4786),F4786,VALUE(SUBSTITUTE(SUBSTITUTE(F4786,"₹",""),",","")))</f>
        <v>1170</v>
      </c>
      <c r="R4786" s="16" t="n">
        <f aca="false">IF(E4786=99,1,E4786)</f>
        <v>1</v>
      </c>
      <c r="S4786" s="16" t="n">
        <f aca="false">IF(G4786="",0,G4786)</f>
        <v>0.2</v>
      </c>
      <c r="T4786" s="16" t="str">
        <f aca="false">IF(I4786="","Unknown",IF(I4786="upi","UPI",I4786))</f>
        <v>UPI</v>
      </c>
      <c r="U4786" s="16" t="str">
        <f aca="false">IF(L4786="Yes","Y",IF(L4786="No","N",L4786))</f>
        <v>N</v>
      </c>
      <c r="V4786" s="19" t="n">
        <f aca="false">ROUND(R4786*Q4786*(1-S4786),2)</f>
        <v>936</v>
      </c>
      <c r="W4786" s="16" t="str">
        <f aca="false">_xlfn.XLOOKUP(D4786,products!$A$2:$A$61,products!$C$2:$C$61,"Not found")</f>
        <v>Fashion</v>
      </c>
    </row>
    <row r="4787" customFormat="false" ht="15" hidden="false" customHeight="false" outlineLevel="0" collapsed="false">
      <c r="A4787" s="16" t="s">
        <v>6234</v>
      </c>
      <c r="B4787" s="16" t="s">
        <v>6223</v>
      </c>
      <c r="C4787" s="16" t="s">
        <v>1672</v>
      </c>
      <c r="D4787" s="16" t="s">
        <v>160</v>
      </c>
      <c r="E4787" s="16" t="n">
        <v>4</v>
      </c>
      <c r="F4787" s="16" t="n">
        <v>1844</v>
      </c>
      <c r="G4787" s="16" t="n">
        <v>0.3</v>
      </c>
      <c r="H4787" s="16" t="s">
        <v>130</v>
      </c>
      <c r="I4787" s="16" t="s">
        <v>40</v>
      </c>
      <c r="J4787" s="16" t="n">
        <v>3</v>
      </c>
      <c r="K4787" s="16" t="n">
        <v>5</v>
      </c>
      <c r="L4787" s="16" t="s">
        <v>41</v>
      </c>
      <c r="M4787" s="18" t="n">
        <f aca="false">IF(ISNUMBER(B4787),B4787,IF(MID(B4787,3,1)="-",DATE(VALUE(RIGHT(B4787,4)),VALUE(MID(B4787,4,2)),VALUE(LEFT(B4787,2))),DATE(VALUE(LEFT(B4787,4)),VALUE(MID(B4787,6,2)),VALUE(RIGHT(B4787,2)))))</f>
        <v>46008</v>
      </c>
      <c r="N4787" s="16" t="n">
        <f aca="false">MONTH(M4787)</f>
        <v>12</v>
      </c>
      <c r="O4787" s="16" t="str">
        <f aca="false">PROPER(TRIM(H4787))</f>
        <v>Bengaluru</v>
      </c>
      <c r="P4787" s="16" t="str">
        <f aca="false">IFERROR(VLOOKUP(O4787,city_map!$A$2:$B$6,2,FALSE()),O4787)</f>
        <v>Bengaluru</v>
      </c>
      <c r="Q4787" s="16" t="n">
        <f aca="false">IF(ISNUMBER(F4787),F4787,VALUE(SUBSTITUTE(SUBSTITUTE(F4787,"₹",""),",","")))</f>
        <v>1844</v>
      </c>
      <c r="R4787" s="16" t="n">
        <f aca="false">IF(E4787=99,1,E4787)</f>
        <v>4</v>
      </c>
      <c r="S4787" s="16" t="n">
        <f aca="false">IF(G4787="",0,G4787)</f>
        <v>0.3</v>
      </c>
      <c r="T4787" s="16" t="str">
        <f aca="false">IF(I4787="","Unknown",IF(I4787="upi","UPI",I4787))</f>
        <v>COD</v>
      </c>
      <c r="U4787" s="16" t="str">
        <f aca="false">IF(L4787="Yes","Y",IF(L4787="No","N",L4787))</f>
        <v>N</v>
      </c>
      <c r="V4787" s="19" t="n">
        <f aca="false">ROUND(R4787*Q4787*(1-S4787),2)</f>
        <v>5163.2</v>
      </c>
      <c r="W4787" s="16" t="str">
        <f aca="false">_xlfn.XLOOKUP(D4787,products!$A$2:$A$61,products!$C$2:$C$61,"Not found")</f>
        <v>Fashion</v>
      </c>
    </row>
    <row r="4788" customFormat="false" ht="15" hidden="false" customHeight="false" outlineLevel="0" collapsed="false">
      <c r="A4788" s="16" t="s">
        <v>6235</v>
      </c>
      <c r="B4788" s="16" t="s">
        <v>6223</v>
      </c>
      <c r="C4788" s="16" t="s">
        <v>1631</v>
      </c>
      <c r="D4788" s="16" t="s">
        <v>80</v>
      </c>
      <c r="E4788" s="16" t="n">
        <v>3</v>
      </c>
      <c r="F4788" s="16" t="n">
        <v>1486</v>
      </c>
      <c r="G4788" s="16" t="n">
        <v>0.15</v>
      </c>
      <c r="H4788" s="16" t="s">
        <v>70</v>
      </c>
      <c r="I4788" s="16" t="s">
        <v>47</v>
      </c>
      <c r="J4788" s="16" t="n">
        <v>5</v>
      </c>
      <c r="K4788" s="16" t="n">
        <v>5</v>
      </c>
      <c r="L4788" s="16" t="s">
        <v>41</v>
      </c>
      <c r="M4788" s="18" t="n">
        <f aca="false">IF(ISNUMBER(B4788),B4788,IF(MID(B4788,3,1)="-",DATE(VALUE(RIGHT(B4788,4)),VALUE(MID(B4788,4,2)),VALUE(LEFT(B4788,2))),DATE(VALUE(LEFT(B4788,4)),VALUE(MID(B4788,6,2)),VALUE(RIGHT(B4788,2)))))</f>
        <v>46008</v>
      </c>
      <c r="N4788" s="16" t="n">
        <f aca="false">MONTH(M4788)</f>
        <v>12</v>
      </c>
      <c r="O4788" s="16" t="str">
        <f aca="false">PROPER(TRIM(H4788))</f>
        <v>Pune</v>
      </c>
      <c r="P4788" s="16" t="str">
        <f aca="false">IFERROR(VLOOKUP(O4788,city_map!$A$2:$B$6,2,FALSE()),O4788)</f>
        <v>Pune</v>
      </c>
      <c r="Q4788" s="16" t="n">
        <f aca="false">IF(ISNUMBER(F4788),F4788,VALUE(SUBSTITUTE(SUBSTITUTE(F4788,"₹",""),",","")))</f>
        <v>1486</v>
      </c>
      <c r="R4788" s="16" t="n">
        <f aca="false">IF(E4788=99,1,E4788)</f>
        <v>3</v>
      </c>
      <c r="S4788" s="16" t="n">
        <f aca="false">IF(G4788="",0,G4788)</f>
        <v>0.15</v>
      </c>
      <c r="T4788" s="16" t="str">
        <f aca="false">IF(I4788="","Unknown",IF(I4788="upi","UPI",I4788))</f>
        <v>Debit Card</v>
      </c>
      <c r="U4788" s="16" t="str">
        <f aca="false">IF(L4788="Yes","Y",IF(L4788="No","N",L4788))</f>
        <v>N</v>
      </c>
      <c r="V4788" s="19" t="n">
        <f aca="false">ROUND(R4788*Q4788*(1-S4788),2)</f>
        <v>3789.3</v>
      </c>
      <c r="W4788" s="16" t="str">
        <f aca="false">_xlfn.XLOOKUP(D4788,products!$A$2:$A$61,products!$C$2:$C$61,"Not found")</f>
        <v>Beauty</v>
      </c>
    </row>
    <row r="4789" customFormat="false" ht="15" hidden="false" customHeight="false" outlineLevel="0" collapsed="false">
      <c r="A4789" s="16" t="s">
        <v>6236</v>
      </c>
      <c r="B4789" s="16" t="s">
        <v>6223</v>
      </c>
      <c r="C4789" s="16" t="s">
        <v>1325</v>
      </c>
      <c r="D4789" s="16" t="s">
        <v>149</v>
      </c>
      <c r="E4789" s="16" t="n">
        <v>2</v>
      </c>
      <c r="F4789" s="16" t="n">
        <v>1580</v>
      </c>
      <c r="G4789" s="16" t="n">
        <v>0.3</v>
      </c>
      <c r="H4789" s="16" t="s">
        <v>112</v>
      </c>
      <c r="I4789" s="16" t="s">
        <v>71</v>
      </c>
      <c r="J4789" s="16" t="n">
        <v>3</v>
      </c>
      <c r="K4789" s="16" t="n">
        <v>5</v>
      </c>
      <c r="L4789" s="16" t="s">
        <v>41</v>
      </c>
      <c r="M4789" s="18" t="n">
        <f aca="false">IF(ISNUMBER(B4789),B4789,IF(MID(B4789,3,1)="-",DATE(VALUE(RIGHT(B4789,4)),VALUE(MID(B4789,4,2)),VALUE(LEFT(B4789,2))),DATE(VALUE(LEFT(B4789,4)),VALUE(MID(B4789,6,2)),VALUE(RIGHT(B4789,2)))))</f>
        <v>46008</v>
      </c>
      <c r="N4789" s="16" t="n">
        <f aca="false">MONTH(M4789)</f>
        <v>12</v>
      </c>
      <c r="O4789" s="16" t="str">
        <f aca="false">PROPER(TRIM(H4789))</f>
        <v>Mumbai</v>
      </c>
      <c r="P4789" s="16" t="str">
        <f aca="false">IFERROR(VLOOKUP(O4789,city_map!$A$2:$B$6,2,FALSE()),O4789)</f>
        <v>Mumbai</v>
      </c>
      <c r="Q4789" s="16" t="n">
        <f aca="false">IF(ISNUMBER(F4789),F4789,VALUE(SUBSTITUTE(SUBSTITUTE(F4789,"₹",""),",","")))</f>
        <v>1580</v>
      </c>
      <c r="R4789" s="16" t="n">
        <f aca="false">IF(E4789=99,1,E4789)</f>
        <v>2</v>
      </c>
      <c r="S4789" s="16" t="n">
        <f aca="false">IF(G4789="",0,G4789)</f>
        <v>0.3</v>
      </c>
      <c r="T4789" s="16" t="str">
        <f aca="false">IF(I4789="","Unknown",IF(I4789="upi","UPI",I4789))</f>
        <v>Credit Card</v>
      </c>
      <c r="U4789" s="16" t="str">
        <f aca="false">IF(L4789="Yes","Y",IF(L4789="No","N",L4789))</f>
        <v>N</v>
      </c>
      <c r="V4789" s="19" t="n">
        <f aca="false">ROUND(R4789*Q4789*(1-S4789),2)</f>
        <v>2212</v>
      </c>
      <c r="W4789" s="16" t="str">
        <f aca="false">_xlfn.XLOOKUP(D4789,products!$A$2:$A$61,products!$C$2:$C$61,"Not found")</f>
        <v>Fashion</v>
      </c>
    </row>
    <row r="4790" customFormat="false" ht="15" hidden="false" customHeight="false" outlineLevel="0" collapsed="false">
      <c r="A4790" s="16" t="s">
        <v>6237</v>
      </c>
      <c r="B4790" s="16" t="s">
        <v>6223</v>
      </c>
      <c r="C4790" s="16" t="s">
        <v>692</v>
      </c>
      <c r="D4790" s="16" t="s">
        <v>88</v>
      </c>
      <c r="E4790" s="16" t="n">
        <v>2</v>
      </c>
      <c r="F4790" s="16" t="n">
        <v>2894</v>
      </c>
      <c r="G4790" s="16" t="n">
        <v>0</v>
      </c>
      <c r="H4790" s="16" t="s">
        <v>89</v>
      </c>
      <c r="I4790" s="16" t="s">
        <v>100</v>
      </c>
      <c r="J4790" s="16" t="n">
        <v>4</v>
      </c>
      <c r="K4790" s="16" t="n">
        <v>4</v>
      </c>
      <c r="L4790" s="16" t="s">
        <v>41</v>
      </c>
      <c r="M4790" s="18" t="n">
        <f aca="false">IF(ISNUMBER(B4790),B4790,IF(MID(B4790,3,1)="-",DATE(VALUE(RIGHT(B4790,4)),VALUE(MID(B4790,4,2)),VALUE(LEFT(B4790,2))),DATE(VALUE(LEFT(B4790,4)),VALUE(MID(B4790,6,2)),VALUE(RIGHT(B4790,2)))))</f>
        <v>46008</v>
      </c>
      <c r="N4790" s="16" t="n">
        <f aca="false">MONTH(M4790)</f>
        <v>12</v>
      </c>
      <c r="O4790" s="16" t="str">
        <f aca="false">PROPER(TRIM(H4790))</f>
        <v>Ahmedabad</v>
      </c>
      <c r="P4790" s="16" t="str">
        <f aca="false">IFERROR(VLOOKUP(O4790,city_map!$A$2:$B$6,2,FALSE()),O4790)</f>
        <v>Ahmedabad</v>
      </c>
      <c r="Q4790" s="16" t="n">
        <f aca="false">IF(ISNUMBER(F4790),F4790,VALUE(SUBSTITUTE(SUBSTITUTE(F4790,"₹",""),",","")))</f>
        <v>2894</v>
      </c>
      <c r="R4790" s="16" t="n">
        <f aca="false">IF(E4790=99,1,E4790)</f>
        <v>2</v>
      </c>
      <c r="S4790" s="16" t="n">
        <f aca="false">IF(G4790="",0,G4790)</f>
        <v>0</v>
      </c>
      <c r="T4790" s="16" t="str">
        <f aca="false">IF(I4790="","Unknown",IF(I4790="upi","UPI",I4790))</f>
        <v>Net Banking</v>
      </c>
      <c r="U4790" s="16" t="str">
        <f aca="false">IF(L4790="Yes","Y",IF(L4790="No","N",L4790))</f>
        <v>N</v>
      </c>
      <c r="V4790" s="19" t="n">
        <f aca="false">ROUND(R4790*Q4790*(1-S4790),2)</f>
        <v>5788</v>
      </c>
      <c r="W4790" s="16" t="str">
        <f aca="false">_xlfn.XLOOKUP(D4790,products!$A$2:$A$61,products!$C$2:$C$61,"Not found")</f>
        <v>Fashion</v>
      </c>
    </row>
    <row r="4791" customFormat="false" ht="15" hidden="false" customHeight="false" outlineLevel="0" collapsed="false">
      <c r="A4791" s="16" t="s">
        <v>6238</v>
      </c>
      <c r="B4791" s="16" t="s">
        <v>6223</v>
      </c>
      <c r="C4791" s="16" t="s">
        <v>2689</v>
      </c>
      <c r="D4791" s="16" t="s">
        <v>74</v>
      </c>
      <c r="E4791" s="16" t="n">
        <v>1</v>
      </c>
      <c r="F4791" s="16" t="n">
        <v>19856</v>
      </c>
      <c r="G4791" s="16" t="n">
        <v>0</v>
      </c>
      <c r="H4791" s="16" t="s">
        <v>39</v>
      </c>
      <c r="I4791" s="16" t="s">
        <v>60</v>
      </c>
      <c r="J4791" s="16" t="n">
        <v>2</v>
      </c>
      <c r="K4791" s="16" t="n">
        <v>4</v>
      </c>
      <c r="L4791" s="16" t="s">
        <v>41</v>
      </c>
      <c r="M4791" s="18" t="n">
        <f aca="false">IF(ISNUMBER(B4791),B4791,IF(MID(B4791,3,1)="-",DATE(VALUE(RIGHT(B4791,4)),VALUE(MID(B4791,4,2)),VALUE(LEFT(B4791,2))),DATE(VALUE(LEFT(B4791,4)),VALUE(MID(B4791,6,2)),VALUE(RIGHT(B4791,2)))))</f>
        <v>46008</v>
      </c>
      <c r="N4791" s="16" t="n">
        <f aca="false">MONTH(M4791)</f>
        <v>12</v>
      </c>
      <c r="O4791" s="16" t="str">
        <f aca="false">PROPER(TRIM(H4791))</f>
        <v>Delhi</v>
      </c>
      <c r="P4791" s="16" t="str">
        <f aca="false">IFERROR(VLOOKUP(O4791,city_map!$A$2:$B$6,2,FALSE()),O4791)</f>
        <v>Delhi</v>
      </c>
      <c r="Q4791" s="16" t="n">
        <f aca="false">IF(ISNUMBER(F4791),F4791,VALUE(SUBSTITUTE(SUBSTITUTE(F4791,"₹",""),",","")))</f>
        <v>19856</v>
      </c>
      <c r="R4791" s="16" t="n">
        <f aca="false">IF(E4791=99,1,E4791)</f>
        <v>1</v>
      </c>
      <c r="S4791" s="16" t="n">
        <f aca="false">IF(G4791="",0,G4791)</f>
        <v>0</v>
      </c>
      <c r="T4791" s="16" t="str">
        <f aca="false">IF(I4791="","Unknown",IF(I4791="upi","UPI",I4791))</f>
        <v>UPI</v>
      </c>
      <c r="U4791" s="16" t="str">
        <f aca="false">IF(L4791="Yes","Y",IF(L4791="No","N",L4791))</f>
        <v>N</v>
      </c>
      <c r="V4791" s="19" t="n">
        <f aca="false">ROUND(R4791*Q4791*(1-S4791),2)</f>
        <v>19856</v>
      </c>
      <c r="W4791" s="16" t="str">
        <f aca="false">_xlfn.XLOOKUP(D4791,products!$A$2:$A$61,products!$C$2:$C$61,"Not found")</f>
        <v>Electronics</v>
      </c>
    </row>
    <row r="4792" customFormat="false" ht="15" hidden="false" customHeight="false" outlineLevel="0" collapsed="false">
      <c r="A4792" s="16" t="s">
        <v>6239</v>
      </c>
      <c r="B4792" s="16" t="s">
        <v>6223</v>
      </c>
      <c r="C4792" s="16" t="s">
        <v>2548</v>
      </c>
      <c r="D4792" s="16" t="s">
        <v>108</v>
      </c>
      <c r="E4792" s="16" t="n">
        <v>1</v>
      </c>
      <c r="F4792" s="16" t="n">
        <v>3348</v>
      </c>
      <c r="G4792" s="16" t="n">
        <v>0</v>
      </c>
      <c r="H4792" s="16" t="s">
        <v>81</v>
      </c>
      <c r="I4792" s="16" t="s">
        <v>40</v>
      </c>
      <c r="J4792" s="16" t="n">
        <v>4</v>
      </c>
      <c r="K4792" s="16" t="n">
        <v>5</v>
      </c>
      <c r="L4792" s="16" t="s">
        <v>41</v>
      </c>
      <c r="M4792" s="18" t="n">
        <f aca="false">IF(ISNUMBER(B4792),B4792,IF(MID(B4792,3,1)="-",DATE(VALUE(RIGHT(B4792,4)),VALUE(MID(B4792,4,2)),VALUE(LEFT(B4792,2))),DATE(VALUE(LEFT(B4792,4)),VALUE(MID(B4792,6,2)),VALUE(RIGHT(B4792,2)))))</f>
        <v>46008</v>
      </c>
      <c r="N4792" s="16" t="n">
        <f aca="false">MONTH(M4792)</f>
        <v>12</v>
      </c>
      <c r="O4792" s="16" t="str">
        <f aca="false">PROPER(TRIM(H4792))</f>
        <v>Hyderabad</v>
      </c>
      <c r="P4792" s="16" t="str">
        <f aca="false">IFERROR(VLOOKUP(O4792,city_map!$A$2:$B$6,2,FALSE()),O4792)</f>
        <v>Hyderabad</v>
      </c>
      <c r="Q4792" s="16" t="n">
        <f aca="false">IF(ISNUMBER(F4792),F4792,VALUE(SUBSTITUTE(SUBSTITUTE(F4792,"₹",""),",","")))</f>
        <v>3348</v>
      </c>
      <c r="R4792" s="16" t="n">
        <f aca="false">IF(E4792=99,1,E4792)</f>
        <v>1</v>
      </c>
      <c r="S4792" s="16" t="n">
        <f aca="false">IF(G4792="",0,G4792)</f>
        <v>0</v>
      </c>
      <c r="T4792" s="16" t="str">
        <f aca="false">IF(I4792="","Unknown",IF(I4792="upi","UPI",I4792))</f>
        <v>COD</v>
      </c>
      <c r="U4792" s="16" t="str">
        <f aca="false">IF(L4792="Yes","Y",IF(L4792="No","N",L4792))</f>
        <v>N</v>
      </c>
      <c r="V4792" s="19" t="n">
        <f aca="false">ROUND(R4792*Q4792*(1-S4792),2)</f>
        <v>3348</v>
      </c>
      <c r="W4792" s="16" t="str">
        <f aca="false">_xlfn.XLOOKUP(D4792,products!$A$2:$A$61,products!$C$2:$C$61,"Not found")</f>
        <v>Electronics</v>
      </c>
    </row>
    <row r="4793" customFormat="false" ht="15" hidden="false" customHeight="false" outlineLevel="0" collapsed="false">
      <c r="A4793" s="16" t="s">
        <v>6240</v>
      </c>
      <c r="B4793" s="16" t="s">
        <v>6223</v>
      </c>
      <c r="C4793" s="16" t="s">
        <v>1087</v>
      </c>
      <c r="D4793" s="16" t="s">
        <v>211</v>
      </c>
      <c r="E4793" s="16" t="n">
        <v>1</v>
      </c>
      <c r="F4793" s="16" t="n">
        <v>1245</v>
      </c>
      <c r="G4793" s="16" t="n">
        <v>0</v>
      </c>
      <c r="H4793" s="16" t="s">
        <v>39</v>
      </c>
      <c r="I4793" s="16" t="s">
        <v>60</v>
      </c>
      <c r="J4793" s="16" t="n">
        <v>6</v>
      </c>
      <c r="K4793" s="16" t="n">
        <v>5</v>
      </c>
      <c r="L4793" s="16" t="s">
        <v>41</v>
      </c>
      <c r="M4793" s="18" t="n">
        <f aca="false">IF(ISNUMBER(B4793),B4793,IF(MID(B4793,3,1)="-",DATE(VALUE(RIGHT(B4793,4)),VALUE(MID(B4793,4,2)),VALUE(LEFT(B4793,2))),DATE(VALUE(LEFT(B4793,4)),VALUE(MID(B4793,6,2)),VALUE(RIGHT(B4793,2)))))</f>
        <v>46008</v>
      </c>
      <c r="N4793" s="16" t="n">
        <f aca="false">MONTH(M4793)</f>
        <v>12</v>
      </c>
      <c r="O4793" s="16" t="str">
        <f aca="false">PROPER(TRIM(H4793))</f>
        <v>Delhi</v>
      </c>
      <c r="P4793" s="16" t="str">
        <f aca="false">IFERROR(VLOOKUP(O4793,city_map!$A$2:$B$6,2,FALSE()),O4793)</f>
        <v>Delhi</v>
      </c>
      <c r="Q4793" s="16" t="n">
        <f aca="false">IF(ISNUMBER(F4793),F4793,VALUE(SUBSTITUTE(SUBSTITUTE(F4793,"₹",""),",","")))</f>
        <v>1245</v>
      </c>
      <c r="R4793" s="16" t="n">
        <f aca="false">IF(E4793=99,1,E4793)</f>
        <v>1</v>
      </c>
      <c r="S4793" s="16" t="n">
        <f aca="false">IF(G4793="",0,G4793)</f>
        <v>0</v>
      </c>
      <c r="T4793" s="16" t="str">
        <f aca="false">IF(I4793="","Unknown",IF(I4793="upi","UPI",I4793))</f>
        <v>UPI</v>
      </c>
      <c r="U4793" s="16" t="str">
        <f aca="false">IF(L4793="Yes","Y",IF(L4793="No","N",L4793))</f>
        <v>N</v>
      </c>
      <c r="V4793" s="19" t="n">
        <f aca="false">ROUND(R4793*Q4793*(1-S4793),2)</f>
        <v>1245</v>
      </c>
      <c r="W4793" s="16" t="str">
        <f aca="false">_xlfn.XLOOKUP(D4793,products!$A$2:$A$61,products!$C$2:$C$61,"Not found")</f>
        <v>Fashion</v>
      </c>
    </row>
    <row r="4794" customFormat="false" ht="15" hidden="false" customHeight="false" outlineLevel="0" collapsed="false">
      <c r="A4794" s="16" t="s">
        <v>6241</v>
      </c>
      <c r="B4794" s="16" t="s">
        <v>6223</v>
      </c>
      <c r="C4794" s="16" t="s">
        <v>446</v>
      </c>
      <c r="D4794" s="16" t="s">
        <v>412</v>
      </c>
      <c r="E4794" s="16" t="n">
        <v>1</v>
      </c>
      <c r="F4794" s="16" t="n">
        <v>968</v>
      </c>
      <c r="G4794" s="16" t="n">
        <v>0.05</v>
      </c>
      <c r="H4794" s="16" t="s">
        <v>70</v>
      </c>
      <c r="I4794" s="16" t="s">
        <v>40</v>
      </c>
      <c r="J4794" s="16" t="n">
        <v>5</v>
      </c>
      <c r="K4794" s="16" t="n">
        <v>3</v>
      </c>
      <c r="L4794" s="16" t="s">
        <v>57</v>
      </c>
      <c r="M4794" s="18" t="n">
        <f aca="false">IF(ISNUMBER(B4794),B4794,IF(MID(B4794,3,1)="-",DATE(VALUE(RIGHT(B4794,4)),VALUE(MID(B4794,4,2)),VALUE(LEFT(B4794,2))),DATE(VALUE(LEFT(B4794,4)),VALUE(MID(B4794,6,2)),VALUE(RIGHT(B4794,2)))))</f>
        <v>46008</v>
      </c>
      <c r="N4794" s="16" t="n">
        <f aca="false">MONTH(M4794)</f>
        <v>12</v>
      </c>
      <c r="O4794" s="16" t="str">
        <f aca="false">PROPER(TRIM(H4794))</f>
        <v>Pune</v>
      </c>
      <c r="P4794" s="16" t="str">
        <f aca="false">IFERROR(VLOOKUP(O4794,city_map!$A$2:$B$6,2,FALSE()),O4794)</f>
        <v>Pune</v>
      </c>
      <c r="Q4794" s="16" t="n">
        <f aca="false">IF(ISNUMBER(F4794),F4794,VALUE(SUBSTITUTE(SUBSTITUTE(F4794,"₹",""),",","")))</f>
        <v>968</v>
      </c>
      <c r="R4794" s="16" t="n">
        <f aca="false">IF(E4794=99,1,E4794)</f>
        <v>1</v>
      </c>
      <c r="S4794" s="16" t="n">
        <f aca="false">IF(G4794="",0,G4794)</f>
        <v>0.05</v>
      </c>
      <c r="T4794" s="16" t="str">
        <f aca="false">IF(I4794="","Unknown",IF(I4794="upi","UPI",I4794))</f>
        <v>COD</v>
      </c>
      <c r="U4794" s="16" t="str">
        <f aca="false">IF(L4794="Yes","Y",IF(L4794="No","N",L4794))</f>
        <v>Y</v>
      </c>
      <c r="V4794" s="19" t="n">
        <f aca="false">ROUND(R4794*Q4794*(1-S4794),2)</f>
        <v>919.6</v>
      </c>
      <c r="W4794" s="16" t="str">
        <f aca="false">_xlfn.XLOOKUP(D4794,products!$A$2:$A$61,products!$C$2:$C$61,"Not found")</f>
        <v>Home</v>
      </c>
    </row>
    <row r="4795" customFormat="false" ht="15" hidden="false" customHeight="false" outlineLevel="0" collapsed="false">
      <c r="A4795" s="16" t="s">
        <v>6242</v>
      </c>
      <c r="B4795" s="16" t="s">
        <v>6223</v>
      </c>
      <c r="C4795" s="16" t="s">
        <v>4421</v>
      </c>
      <c r="D4795" s="16" t="s">
        <v>222</v>
      </c>
      <c r="E4795" s="16" t="n">
        <v>2</v>
      </c>
      <c r="F4795" s="16" t="n">
        <v>1942</v>
      </c>
      <c r="G4795" s="16" t="n">
        <v>0.1</v>
      </c>
      <c r="H4795" s="16" t="s">
        <v>112</v>
      </c>
      <c r="I4795" s="16" t="s">
        <v>47</v>
      </c>
      <c r="J4795" s="16" t="n">
        <v>2</v>
      </c>
      <c r="K4795" s="16" t="n">
        <v>4</v>
      </c>
      <c r="L4795" s="16" t="s">
        <v>41</v>
      </c>
      <c r="M4795" s="18" t="n">
        <f aca="false">IF(ISNUMBER(B4795),B4795,IF(MID(B4795,3,1)="-",DATE(VALUE(RIGHT(B4795,4)),VALUE(MID(B4795,4,2)),VALUE(LEFT(B4795,2))),DATE(VALUE(LEFT(B4795,4)),VALUE(MID(B4795,6,2)),VALUE(RIGHT(B4795,2)))))</f>
        <v>46008</v>
      </c>
      <c r="N4795" s="16" t="n">
        <f aca="false">MONTH(M4795)</f>
        <v>12</v>
      </c>
      <c r="O4795" s="16" t="str">
        <f aca="false">PROPER(TRIM(H4795))</f>
        <v>Mumbai</v>
      </c>
      <c r="P4795" s="16" t="str">
        <f aca="false">IFERROR(VLOOKUP(O4795,city_map!$A$2:$B$6,2,FALSE()),O4795)</f>
        <v>Mumbai</v>
      </c>
      <c r="Q4795" s="16" t="n">
        <f aca="false">IF(ISNUMBER(F4795),F4795,VALUE(SUBSTITUTE(SUBSTITUTE(F4795,"₹",""),",","")))</f>
        <v>1942</v>
      </c>
      <c r="R4795" s="16" t="n">
        <f aca="false">IF(E4795=99,1,E4795)</f>
        <v>2</v>
      </c>
      <c r="S4795" s="16" t="n">
        <f aca="false">IF(G4795="",0,G4795)</f>
        <v>0.1</v>
      </c>
      <c r="T4795" s="16" t="str">
        <f aca="false">IF(I4795="","Unknown",IF(I4795="upi","UPI",I4795))</f>
        <v>Debit Card</v>
      </c>
      <c r="U4795" s="16" t="str">
        <f aca="false">IF(L4795="Yes","Y",IF(L4795="No","N",L4795))</f>
        <v>N</v>
      </c>
      <c r="V4795" s="19" t="n">
        <f aca="false">ROUND(R4795*Q4795*(1-S4795),2)</f>
        <v>3495.6</v>
      </c>
      <c r="W4795" s="16" t="str">
        <f aca="false">_xlfn.XLOOKUP(D4795,products!$A$2:$A$61,products!$C$2:$C$61,"Not found")</f>
        <v>Fashion</v>
      </c>
    </row>
    <row r="4796" customFormat="false" ht="15" hidden="false" customHeight="false" outlineLevel="0" collapsed="false">
      <c r="A4796" s="16" t="s">
        <v>6243</v>
      </c>
      <c r="B4796" s="16" t="s">
        <v>6223</v>
      </c>
      <c r="C4796" s="16" t="s">
        <v>470</v>
      </c>
      <c r="D4796" s="16" t="s">
        <v>119</v>
      </c>
      <c r="E4796" s="16" t="n">
        <v>1</v>
      </c>
      <c r="F4796" s="16" t="n">
        <v>255</v>
      </c>
      <c r="G4796" s="16" t="n">
        <v>0</v>
      </c>
      <c r="H4796" s="16" t="s">
        <v>112</v>
      </c>
      <c r="I4796" s="16" t="s">
        <v>100</v>
      </c>
      <c r="J4796" s="16" t="n">
        <v>2</v>
      </c>
      <c r="K4796" s="16" t="n">
        <v>3</v>
      </c>
      <c r="L4796" s="16" t="s">
        <v>41</v>
      </c>
      <c r="M4796" s="18" t="n">
        <f aca="false">IF(ISNUMBER(B4796),B4796,IF(MID(B4796,3,1)="-",DATE(VALUE(RIGHT(B4796,4)),VALUE(MID(B4796,4,2)),VALUE(LEFT(B4796,2))),DATE(VALUE(LEFT(B4796,4)),VALUE(MID(B4796,6,2)),VALUE(RIGHT(B4796,2)))))</f>
        <v>46008</v>
      </c>
      <c r="N4796" s="16" t="n">
        <f aca="false">MONTH(M4796)</f>
        <v>12</v>
      </c>
      <c r="O4796" s="16" t="str">
        <f aca="false">PROPER(TRIM(H4796))</f>
        <v>Mumbai</v>
      </c>
      <c r="P4796" s="16" t="str">
        <f aca="false">IFERROR(VLOOKUP(O4796,city_map!$A$2:$B$6,2,FALSE()),O4796)</f>
        <v>Mumbai</v>
      </c>
      <c r="Q4796" s="16" t="n">
        <f aca="false">IF(ISNUMBER(F4796),F4796,VALUE(SUBSTITUTE(SUBSTITUTE(F4796,"₹",""),",","")))</f>
        <v>255</v>
      </c>
      <c r="R4796" s="16" t="n">
        <f aca="false">IF(E4796=99,1,E4796)</f>
        <v>1</v>
      </c>
      <c r="S4796" s="16" t="n">
        <f aca="false">IF(G4796="",0,G4796)</f>
        <v>0</v>
      </c>
      <c r="T4796" s="16" t="str">
        <f aca="false">IF(I4796="","Unknown",IF(I4796="upi","UPI",I4796))</f>
        <v>Net Banking</v>
      </c>
      <c r="U4796" s="16" t="str">
        <f aca="false">IF(L4796="Yes","Y",IF(L4796="No","N",L4796))</f>
        <v>N</v>
      </c>
      <c r="V4796" s="19" t="n">
        <f aca="false">ROUND(R4796*Q4796*(1-S4796),2)</f>
        <v>255</v>
      </c>
      <c r="W4796" s="16" t="str">
        <f aca="false">_xlfn.XLOOKUP(D4796,products!$A$2:$A$61,products!$C$2:$C$61,"Not found")</f>
        <v>Books</v>
      </c>
    </row>
    <row r="4797" customFormat="false" ht="15" hidden="false" customHeight="false" outlineLevel="0" collapsed="false">
      <c r="A4797" s="16" t="s">
        <v>6244</v>
      </c>
      <c r="B4797" s="16" t="s">
        <v>6245</v>
      </c>
      <c r="C4797" s="16" t="s">
        <v>644</v>
      </c>
      <c r="D4797" s="16" t="s">
        <v>149</v>
      </c>
      <c r="E4797" s="16" t="n">
        <v>1</v>
      </c>
      <c r="F4797" s="16" t="n">
        <v>1654</v>
      </c>
      <c r="G4797" s="16" t="n">
        <v>0.1</v>
      </c>
      <c r="H4797" s="16" t="s">
        <v>56</v>
      </c>
      <c r="I4797" s="16" t="s">
        <v>60</v>
      </c>
      <c r="J4797" s="16" t="n">
        <v>6</v>
      </c>
      <c r="K4797" s="16" t="n">
        <v>4</v>
      </c>
      <c r="L4797" s="16" t="s">
        <v>41</v>
      </c>
      <c r="M4797" s="18" t="n">
        <f aca="false">IF(ISNUMBER(B4797),B4797,IF(MID(B4797,3,1)="-",DATE(VALUE(RIGHT(B4797,4)),VALUE(MID(B4797,4,2)),VALUE(LEFT(B4797,2))),DATE(VALUE(LEFT(B4797,4)),VALUE(MID(B4797,6,2)),VALUE(RIGHT(B4797,2)))))</f>
        <v>46009</v>
      </c>
      <c r="N4797" s="16" t="n">
        <f aca="false">MONTH(M4797)</f>
        <v>12</v>
      </c>
      <c r="O4797" s="16" t="str">
        <f aca="false">PROPER(TRIM(H4797))</f>
        <v>Lucknow</v>
      </c>
      <c r="P4797" s="16" t="str">
        <f aca="false">IFERROR(VLOOKUP(O4797,city_map!$A$2:$B$6,2,FALSE()),O4797)</f>
        <v>Lucknow</v>
      </c>
      <c r="Q4797" s="16" t="n">
        <f aca="false">IF(ISNUMBER(F4797),F4797,VALUE(SUBSTITUTE(SUBSTITUTE(F4797,"₹",""),",","")))</f>
        <v>1654</v>
      </c>
      <c r="R4797" s="16" t="n">
        <f aca="false">IF(E4797=99,1,E4797)</f>
        <v>1</v>
      </c>
      <c r="S4797" s="16" t="n">
        <f aca="false">IF(G4797="",0,G4797)</f>
        <v>0.1</v>
      </c>
      <c r="T4797" s="16" t="str">
        <f aca="false">IF(I4797="","Unknown",IF(I4797="upi","UPI",I4797))</f>
        <v>UPI</v>
      </c>
      <c r="U4797" s="16" t="str">
        <f aca="false">IF(L4797="Yes","Y",IF(L4797="No","N",L4797))</f>
        <v>N</v>
      </c>
      <c r="V4797" s="19" t="n">
        <f aca="false">ROUND(R4797*Q4797*(1-S4797),2)</f>
        <v>1488.6</v>
      </c>
      <c r="W4797" s="16" t="str">
        <f aca="false">_xlfn.XLOOKUP(D4797,products!$A$2:$A$61,products!$C$2:$C$61,"Not found")</f>
        <v>Fashion</v>
      </c>
    </row>
    <row r="4798" customFormat="false" ht="15" hidden="false" customHeight="false" outlineLevel="0" collapsed="false">
      <c r="A4798" s="16" t="s">
        <v>6246</v>
      </c>
      <c r="B4798" s="16" t="s">
        <v>6245</v>
      </c>
      <c r="C4798" s="16" t="s">
        <v>50</v>
      </c>
      <c r="D4798" s="16" t="s">
        <v>74</v>
      </c>
      <c r="E4798" s="16" t="n">
        <v>1</v>
      </c>
      <c r="F4798" s="16" t="n">
        <v>19103</v>
      </c>
      <c r="G4798" s="16" t="n">
        <v>0.1</v>
      </c>
      <c r="H4798" s="16" t="s">
        <v>39</v>
      </c>
      <c r="I4798" s="16" t="s">
        <v>47</v>
      </c>
      <c r="J4798" s="16" t="n">
        <v>2</v>
      </c>
      <c r="K4798" s="16" t="n">
        <v>5</v>
      </c>
      <c r="L4798" s="16" t="s">
        <v>41</v>
      </c>
      <c r="M4798" s="18" t="n">
        <f aca="false">IF(ISNUMBER(B4798),B4798,IF(MID(B4798,3,1)="-",DATE(VALUE(RIGHT(B4798,4)),VALUE(MID(B4798,4,2)),VALUE(LEFT(B4798,2))),DATE(VALUE(LEFT(B4798,4)),VALUE(MID(B4798,6,2)),VALUE(RIGHT(B4798,2)))))</f>
        <v>46009</v>
      </c>
      <c r="N4798" s="16" t="n">
        <f aca="false">MONTH(M4798)</f>
        <v>12</v>
      </c>
      <c r="O4798" s="16" t="str">
        <f aca="false">PROPER(TRIM(H4798))</f>
        <v>Delhi</v>
      </c>
      <c r="P4798" s="16" t="str">
        <f aca="false">IFERROR(VLOOKUP(O4798,city_map!$A$2:$B$6,2,FALSE()),O4798)</f>
        <v>Delhi</v>
      </c>
      <c r="Q4798" s="16" t="n">
        <f aca="false">IF(ISNUMBER(F4798),F4798,VALUE(SUBSTITUTE(SUBSTITUTE(F4798,"₹",""),",","")))</f>
        <v>19103</v>
      </c>
      <c r="R4798" s="16" t="n">
        <f aca="false">IF(E4798=99,1,E4798)</f>
        <v>1</v>
      </c>
      <c r="S4798" s="16" t="n">
        <f aca="false">IF(G4798="",0,G4798)</f>
        <v>0.1</v>
      </c>
      <c r="T4798" s="16" t="str">
        <f aca="false">IF(I4798="","Unknown",IF(I4798="upi","UPI",I4798))</f>
        <v>Debit Card</v>
      </c>
      <c r="U4798" s="16" t="str">
        <f aca="false">IF(L4798="Yes","Y",IF(L4798="No","N",L4798))</f>
        <v>N</v>
      </c>
      <c r="V4798" s="19" t="n">
        <f aca="false">ROUND(R4798*Q4798*(1-S4798),2)</f>
        <v>17192.7</v>
      </c>
      <c r="W4798" s="16" t="str">
        <f aca="false">_xlfn.XLOOKUP(D4798,products!$A$2:$A$61,products!$C$2:$C$61,"Not found")</f>
        <v>Electronics</v>
      </c>
    </row>
    <row r="4799" customFormat="false" ht="15" hidden="false" customHeight="false" outlineLevel="0" collapsed="false">
      <c r="A4799" s="16" t="s">
        <v>6247</v>
      </c>
      <c r="B4799" s="16" t="s">
        <v>6245</v>
      </c>
      <c r="C4799" s="16" t="s">
        <v>535</v>
      </c>
      <c r="D4799" s="16" t="s">
        <v>146</v>
      </c>
      <c r="E4799" s="16" t="n">
        <v>2</v>
      </c>
      <c r="F4799" s="16" t="n">
        <v>442</v>
      </c>
      <c r="G4799" s="16" t="n">
        <v>0</v>
      </c>
      <c r="H4799" s="16" t="s">
        <v>39</v>
      </c>
      <c r="I4799" s="16" t="s">
        <v>40</v>
      </c>
      <c r="J4799" s="16" t="n">
        <v>2</v>
      </c>
      <c r="K4799" s="16" t="n">
        <v>3</v>
      </c>
      <c r="L4799" s="16" t="s">
        <v>57</v>
      </c>
      <c r="M4799" s="18" t="n">
        <f aca="false">IF(ISNUMBER(B4799),B4799,IF(MID(B4799,3,1)="-",DATE(VALUE(RIGHT(B4799,4)),VALUE(MID(B4799,4,2)),VALUE(LEFT(B4799,2))),DATE(VALUE(LEFT(B4799,4)),VALUE(MID(B4799,6,2)),VALUE(RIGHT(B4799,2)))))</f>
        <v>46009</v>
      </c>
      <c r="N4799" s="16" t="n">
        <f aca="false">MONTH(M4799)</f>
        <v>12</v>
      </c>
      <c r="O4799" s="16" t="str">
        <f aca="false">PROPER(TRIM(H4799))</f>
        <v>Delhi</v>
      </c>
      <c r="P4799" s="16" t="str">
        <f aca="false">IFERROR(VLOOKUP(O4799,city_map!$A$2:$B$6,2,FALSE()),O4799)</f>
        <v>Delhi</v>
      </c>
      <c r="Q4799" s="16" t="n">
        <f aca="false">IF(ISNUMBER(F4799),F4799,VALUE(SUBSTITUTE(SUBSTITUTE(F4799,"₹",""),",","")))</f>
        <v>442</v>
      </c>
      <c r="R4799" s="16" t="n">
        <f aca="false">IF(E4799=99,1,E4799)</f>
        <v>2</v>
      </c>
      <c r="S4799" s="16" t="n">
        <f aca="false">IF(G4799="",0,G4799)</f>
        <v>0</v>
      </c>
      <c r="T4799" s="16" t="str">
        <f aca="false">IF(I4799="","Unknown",IF(I4799="upi","UPI",I4799))</f>
        <v>COD</v>
      </c>
      <c r="U4799" s="16" t="str">
        <f aca="false">IF(L4799="Yes","Y",IF(L4799="No","N",L4799))</f>
        <v>Y</v>
      </c>
      <c r="V4799" s="19" t="n">
        <f aca="false">ROUND(R4799*Q4799*(1-S4799),2)</f>
        <v>884</v>
      </c>
      <c r="W4799" s="16" t="str">
        <f aca="false">_xlfn.XLOOKUP(D4799,products!$A$2:$A$61,products!$C$2:$C$61,"Not found")</f>
        <v>Beauty</v>
      </c>
    </row>
    <row r="4800" customFormat="false" ht="15" hidden="false" customHeight="false" outlineLevel="0" collapsed="false">
      <c r="A4800" s="16" t="s">
        <v>6248</v>
      </c>
      <c r="B4800" s="16" t="s">
        <v>6245</v>
      </c>
      <c r="C4800" s="16" t="s">
        <v>1352</v>
      </c>
      <c r="D4800" s="16" t="s">
        <v>254</v>
      </c>
      <c r="E4800" s="16" t="n">
        <v>1</v>
      </c>
      <c r="F4800" s="16" t="n">
        <v>1034</v>
      </c>
      <c r="G4800" s="16" t="n">
        <v>0.15</v>
      </c>
      <c r="H4800" s="16" t="s">
        <v>130</v>
      </c>
      <c r="I4800" s="16" t="s">
        <v>60</v>
      </c>
      <c r="J4800" s="16" t="n">
        <v>2</v>
      </c>
      <c r="K4800" s="16" t="n">
        <v>4</v>
      </c>
      <c r="L4800" s="16" t="s">
        <v>41</v>
      </c>
      <c r="M4800" s="18" t="n">
        <f aca="false">IF(ISNUMBER(B4800),B4800,IF(MID(B4800,3,1)="-",DATE(VALUE(RIGHT(B4800,4)),VALUE(MID(B4800,4,2)),VALUE(LEFT(B4800,2))),DATE(VALUE(LEFT(B4800,4)),VALUE(MID(B4800,6,2)),VALUE(RIGHT(B4800,2)))))</f>
        <v>46009</v>
      </c>
      <c r="N4800" s="16" t="n">
        <f aca="false">MONTH(M4800)</f>
        <v>12</v>
      </c>
      <c r="O4800" s="16" t="str">
        <f aca="false">PROPER(TRIM(H4800))</f>
        <v>Bengaluru</v>
      </c>
      <c r="P4800" s="16" t="str">
        <f aca="false">IFERROR(VLOOKUP(O4800,city_map!$A$2:$B$6,2,FALSE()),O4800)</f>
        <v>Bengaluru</v>
      </c>
      <c r="Q4800" s="16" t="n">
        <f aca="false">IF(ISNUMBER(F4800),F4800,VALUE(SUBSTITUTE(SUBSTITUTE(F4800,"₹",""),",","")))</f>
        <v>1034</v>
      </c>
      <c r="R4800" s="16" t="n">
        <f aca="false">IF(E4800=99,1,E4800)</f>
        <v>1</v>
      </c>
      <c r="S4800" s="16" t="n">
        <f aca="false">IF(G4800="",0,G4800)</f>
        <v>0.15</v>
      </c>
      <c r="T4800" s="16" t="str">
        <f aca="false">IF(I4800="","Unknown",IF(I4800="upi","UPI",I4800))</f>
        <v>UPI</v>
      </c>
      <c r="U4800" s="16" t="str">
        <f aca="false">IF(L4800="Yes","Y",IF(L4800="No","N",L4800))</f>
        <v>N</v>
      </c>
      <c r="V4800" s="19" t="n">
        <f aca="false">ROUND(R4800*Q4800*(1-S4800),2)</f>
        <v>878.9</v>
      </c>
      <c r="W4800" s="16" t="str">
        <f aca="false">_xlfn.XLOOKUP(D4800,products!$A$2:$A$61,products!$C$2:$C$61,"Not found")</f>
        <v>Fashion</v>
      </c>
    </row>
    <row r="4801" customFormat="false" ht="15" hidden="false" customHeight="false" outlineLevel="0" collapsed="false">
      <c r="A4801" s="16" t="s">
        <v>6249</v>
      </c>
      <c r="B4801" s="16" t="s">
        <v>6245</v>
      </c>
      <c r="C4801" s="16" t="s">
        <v>971</v>
      </c>
      <c r="D4801" s="16" t="s">
        <v>66</v>
      </c>
      <c r="E4801" s="16" t="n">
        <v>2</v>
      </c>
      <c r="F4801" s="16" t="n">
        <v>15731</v>
      </c>
      <c r="G4801" s="16" t="n">
        <v>0.15</v>
      </c>
      <c r="H4801" s="16" t="s">
        <v>39</v>
      </c>
      <c r="I4801" s="16" t="s">
        <v>40</v>
      </c>
      <c r="J4801" s="16" t="n">
        <v>3</v>
      </c>
      <c r="K4801" s="16" t="n">
        <v>3</v>
      </c>
      <c r="L4801" s="16" t="s">
        <v>57</v>
      </c>
      <c r="M4801" s="18" t="n">
        <f aca="false">IF(ISNUMBER(B4801),B4801,IF(MID(B4801,3,1)="-",DATE(VALUE(RIGHT(B4801,4)),VALUE(MID(B4801,4,2)),VALUE(LEFT(B4801,2))),DATE(VALUE(LEFT(B4801,4)),VALUE(MID(B4801,6,2)),VALUE(RIGHT(B4801,2)))))</f>
        <v>46009</v>
      </c>
      <c r="N4801" s="16" t="n">
        <f aca="false">MONTH(M4801)</f>
        <v>12</v>
      </c>
      <c r="O4801" s="16" t="str">
        <f aca="false">PROPER(TRIM(H4801))</f>
        <v>Delhi</v>
      </c>
      <c r="P4801" s="16" t="str">
        <f aca="false">IFERROR(VLOOKUP(O4801,city_map!$A$2:$B$6,2,FALSE()),O4801)</f>
        <v>Delhi</v>
      </c>
      <c r="Q4801" s="16" t="n">
        <f aca="false">IF(ISNUMBER(F4801),F4801,VALUE(SUBSTITUTE(SUBSTITUTE(F4801,"₹",""),",","")))</f>
        <v>15731</v>
      </c>
      <c r="R4801" s="16" t="n">
        <f aca="false">IF(E4801=99,1,E4801)</f>
        <v>2</v>
      </c>
      <c r="S4801" s="16" t="n">
        <f aca="false">IF(G4801="",0,G4801)</f>
        <v>0.15</v>
      </c>
      <c r="T4801" s="16" t="str">
        <f aca="false">IF(I4801="","Unknown",IF(I4801="upi","UPI",I4801))</f>
        <v>COD</v>
      </c>
      <c r="U4801" s="16" t="str">
        <f aca="false">IF(L4801="Yes","Y",IF(L4801="No","N",L4801))</f>
        <v>Y</v>
      </c>
      <c r="V4801" s="19" t="n">
        <f aca="false">ROUND(R4801*Q4801*(1-S4801),2)</f>
        <v>26742.7</v>
      </c>
      <c r="W4801" s="16" t="str">
        <f aca="false">_xlfn.XLOOKUP(D4801,products!$A$2:$A$61,products!$C$2:$C$61,"Not found")</f>
        <v>Electronics</v>
      </c>
    </row>
    <row r="4802" customFormat="false" ht="15" hidden="false" customHeight="false" outlineLevel="0" collapsed="false">
      <c r="A4802" s="16" t="s">
        <v>6250</v>
      </c>
      <c r="B4802" s="16" t="s">
        <v>6245</v>
      </c>
      <c r="C4802" s="16" t="s">
        <v>568</v>
      </c>
      <c r="D4802" s="16" t="s">
        <v>308</v>
      </c>
      <c r="E4802" s="16" t="n">
        <v>1</v>
      </c>
      <c r="F4802" s="16" t="n">
        <v>206</v>
      </c>
      <c r="G4802" s="16" t="n">
        <v>0</v>
      </c>
      <c r="H4802" s="16" t="s">
        <v>130</v>
      </c>
      <c r="I4802" s="16" t="s">
        <v>40</v>
      </c>
      <c r="J4802" s="16" t="n">
        <v>3</v>
      </c>
      <c r="K4802" s="16" t="n">
        <v>5</v>
      </c>
      <c r="L4802" s="16" t="s">
        <v>41</v>
      </c>
      <c r="M4802" s="18" t="n">
        <f aca="false">IF(ISNUMBER(B4802),B4802,IF(MID(B4802,3,1)="-",DATE(VALUE(RIGHT(B4802,4)),VALUE(MID(B4802,4,2)),VALUE(LEFT(B4802,2))),DATE(VALUE(LEFT(B4802,4)),VALUE(MID(B4802,6,2)),VALUE(RIGHT(B4802,2)))))</f>
        <v>46009</v>
      </c>
      <c r="N4802" s="16" t="n">
        <f aca="false">MONTH(M4802)</f>
        <v>12</v>
      </c>
      <c r="O4802" s="16" t="str">
        <f aca="false">PROPER(TRIM(H4802))</f>
        <v>Bengaluru</v>
      </c>
      <c r="P4802" s="16" t="str">
        <f aca="false">IFERROR(VLOOKUP(O4802,city_map!$A$2:$B$6,2,FALSE()),O4802)</f>
        <v>Bengaluru</v>
      </c>
      <c r="Q4802" s="16" t="n">
        <f aca="false">IF(ISNUMBER(F4802),F4802,VALUE(SUBSTITUTE(SUBSTITUTE(F4802,"₹",""),",","")))</f>
        <v>206</v>
      </c>
      <c r="R4802" s="16" t="n">
        <f aca="false">IF(E4802=99,1,E4802)</f>
        <v>1</v>
      </c>
      <c r="S4802" s="16" t="n">
        <f aca="false">IF(G4802="",0,G4802)</f>
        <v>0</v>
      </c>
      <c r="T4802" s="16" t="str">
        <f aca="false">IF(I4802="","Unknown",IF(I4802="upi","UPI",I4802))</f>
        <v>COD</v>
      </c>
      <c r="U4802" s="16" t="str">
        <f aca="false">IF(L4802="Yes","Y",IF(L4802="No","N",L4802))</f>
        <v>N</v>
      </c>
      <c r="V4802" s="19" t="n">
        <f aca="false">ROUND(R4802*Q4802*(1-S4802),2)</f>
        <v>206</v>
      </c>
      <c r="W4802" s="16" t="str">
        <f aca="false">_xlfn.XLOOKUP(D4802,products!$A$2:$A$61,products!$C$2:$C$61,"Not found")</f>
        <v>Beauty</v>
      </c>
    </row>
    <row r="4803" customFormat="false" ht="15" hidden="false" customHeight="false" outlineLevel="0" collapsed="false">
      <c r="A4803" s="16" t="s">
        <v>6251</v>
      </c>
      <c r="B4803" s="16" t="s">
        <v>6245</v>
      </c>
      <c r="C4803" s="16" t="s">
        <v>692</v>
      </c>
      <c r="D4803" s="16" t="s">
        <v>126</v>
      </c>
      <c r="E4803" s="16" t="n">
        <v>1</v>
      </c>
      <c r="F4803" s="16" t="s">
        <v>6252</v>
      </c>
      <c r="G4803" s="16" t="n">
        <v>0.1</v>
      </c>
      <c r="H4803" s="16" t="s">
        <v>89</v>
      </c>
      <c r="I4803" s="16" t="s">
        <v>71</v>
      </c>
      <c r="J4803" s="16" t="n">
        <v>3</v>
      </c>
      <c r="K4803" s="16" t="n">
        <v>4</v>
      </c>
      <c r="L4803" s="16" t="s">
        <v>41</v>
      </c>
      <c r="M4803" s="18" t="n">
        <f aca="false">IF(ISNUMBER(B4803),B4803,IF(MID(B4803,3,1)="-",DATE(VALUE(RIGHT(B4803,4)),VALUE(MID(B4803,4,2)),VALUE(LEFT(B4803,2))),DATE(VALUE(LEFT(B4803,4)),VALUE(MID(B4803,6,2)),VALUE(RIGHT(B4803,2)))))</f>
        <v>46009</v>
      </c>
      <c r="N4803" s="16" t="n">
        <f aca="false">MONTH(M4803)</f>
        <v>12</v>
      </c>
      <c r="O4803" s="16" t="str">
        <f aca="false">PROPER(TRIM(H4803))</f>
        <v>Ahmedabad</v>
      </c>
      <c r="P4803" s="16" t="str">
        <f aca="false">IFERROR(VLOOKUP(O4803,city_map!$A$2:$B$6,2,FALSE()),O4803)</f>
        <v>Ahmedabad</v>
      </c>
      <c r="Q4803" s="16" t="n">
        <f aca="false">IF(ISNUMBER(F4803),F4803,VALUE(SUBSTITUTE(SUBSTITUTE(F4803,"₹",""),",","")))</f>
        <v>385</v>
      </c>
      <c r="R4803" s="16" t="n">
        <f aca="false">IF(E4803=99,1,E4803)</f>
        <v>1</v>
      </c>
      <c r="S4803" s="16" t="n">
        <f aca="false">IF(G4803="",0,G4803)</f>
        <v>0.1</v>
      </c>
      <c r="T4803" s="16" t="str">
        <f aca="false">IF(I4803="","Unknown",IF(I4803="upi","UPI",I4803))</f>
        <v>Credit Card</v>
      </c>
      <c r="U4803" s="16" t="str">
        <f aca="false">IF(L4803="Yes","Y",IF(L4803="No","N",L4803))</f>
        <v>N</v>
      </c>
      <c r="V4803" s="19" t="n">
        <f aca="false">ROUND(R4803*Q4803*(1-S4803),2)</f>
        <v>346.5</v>
      </c>
      <c r="W4803" s="16" t="str">
        <f aca="false">_xlfn.XLOOKUP(D4803,products!$A$2:$A$61,products!$C$2:$C$61,"Not found")</f>
        <v>Home</v>
      </c>
    </row>
    <row r="4804" customFormat="false" ht="15" hidden="false" customHeight="false" outlineLevel="0" collapsed="false">
      <c r="A4804" s="16" t="s">
        <v>6253</v>
      </c>
      <c r="B4804" s="16" t="s">
        <v>6245</v>
      </c>
      <c r="C4804" s="16" t="s">
        <v>1482</v>
      </c>
      <c r="D4804" s="16" t="s">
        <v>84</v>
      </c>
      <c r="E4804" s="16" t="n">
        <v>1</v>
      </c>
      <c r="F4804" s="16" t="n">
        <v>261</v>
      </c>
      <c r="G4804" s="16" t="n">
        <v>0</v>
      </c>
      <c r="H4804" s="16" t="s">
        <v>56</v>
      </c>
      <c r="I4804" s="16" t="s">
        <v>60</v>
      </c>
      <c r="J4804" s="16" t="n">
        <v>4</v>
      </c>
      <c r="K4804" s="16" t="n">
        <v>4</v>
      </c>
      <c r="L4804" s="16" t="s">
        <v>41</v>
      </c>
      <c r="M4804" s="18" t="n">
        <f aca="false">IF(ISNUMBER(B4804),B4804,IF(MID(B4804,3,1)="-",DATE(VALUE(RIGHT(B4804,4)),VALUE(MID(B4804,4,2)),VALUE(LEFT(B4804,2))),DATE(VALUE(LEFT(B4804,4)),VALUE(MID(B4804,6,2)),VALUE(RIGHT(B4804,2)))))</f>
        <v>46009</v>
      </c>
      <c r="N4804" s="16" t="n">
        <f aca="false">MONTH(M4804)</f>
        <v>12</v>
      </c>
      <c r="O4804" s="16" t="str">
        <f aca="false">PROPER(TRIM(H4804))</f>
        <v>Lucknow</v>
      </c>
      <c r="P4804" s="16" t="str">
        <f aca="false">IFERROR(VLOOKUP(O4804,city_map!$A$2:$B$6,2,FALSE()),O4804)</f>
        <v>Lucknow</v>
      </c>
      <c r="Q4804" s="16" t="n">
        <f aca="false">IF(ISNUMBER(F4804),F4804,VALUE(SUBSTITUTE(SUBSTITUTE(F4804,"₹",""),",","")))</f>
        <v>261</v>
      </c>
      <c r="R4804" s="16" t="n">
        <f aca="false">IF(E4804=99,1,E4804)</f>
        <v>1</v>
      </c>
      <c r="S4804" s="16" t="n">
        <f aca="false">IF(G4804="",0,G4804)</f>
        <v>0</v>
      </c>
      <c r="T4804" s="16" t="str">
        <f aca="false">IF(I4804="","Unknown",IF(I4804="upi","UPI",I4804))</f>
        <v>UPI</v>
      </c>
      <c r="U4804" s="16" t="str">
        <f aca="false">IF(L4804="Yes","Y",IF(L4804="No","N",L4804))</f>
        <v>N</v>
      </c>
      <c r="V4804" s="19" t="n">
        <f aca="false">ROUND(R4804*Q4804*(1-S4804),2)</f>
        <v>261</v>
      </c>
      <c r="W4804" s="16" t="str">
        <f aca="false">_xlfn.XLOOKUP(D4804,products!$A$2:$A$61,products!$C$2:$C$61,"Not found")</f>
        <v>Beauty</v>
      </c>
    </row>
    <row r="4805" customFormat="false" ht="15" hidden="false" customHeight="false" outlineLevel="0" collapsed="false">
      <c r="A4805" s="16" t="s">
        <v>6254</v>
      </c>
      <c r="B4805" s="16" t="s">
        <v>6245</v>
      </c>
      <c r="C4805" s="16" t="s">
        <v>1757</v>
      </c>
      <c r="D4805" s="16" t="s">
        <v>211</v>
      </c>
      <c r="E4805" s="16" t="n">
        <v>3</v>
      </c>
      <c r="F4805" s="16" t="n">
        <v>1285</v>
      </c>
      <c r="G4805" s="16" t="n">
        <v>0.2</v>
      </c>
      <c r="H4805" s="16" t="s">
        <v>39</v>
      </c>
      <c r="I4805" s="16" t="s">
        <v>71</v>
      </c>
      <c r="J4805" s="16" t="n">
        <v>3</v>
      </c>
      <c r="K4805" s="16" t="n">
        <v>2</v>
      </c>
      <c r="L4805" s="16" t="s">
        <v>41</v>
      </c>
      <c r="M4805" s="18" t="n">
        <f aca="false">IF(ISNUMBER(B4805),B4805,IF(MID(B4805,3,1)="-",DATE(VALUE(RIGHT(B4805,4)),VALUE(MID(B4805,4,2)),VALUE(LEFT(B4805,2))),DATE(VALUE(LEFT(B4805,4)),VALUE(MID(B4805,6,2)),VALUE(RIGHT(B4805,2)))))</f>
        <v>46009</v>
      </c>
      <c r="N4805" s="16" t="n">
        <f aca="false">MONTH(M4805)</f>
        <v>12</v>
      </c>
      <c r="O4805" s="16" t="str">
        <f aca="false">PROPER(TRIM(H4805))</f>
        <v>Delhi</v>
      </c>
      <c r="P4805" s="16" t="str">
        <f aca="false">IFERROR(VLOOKUP(O4805,city_map!$A$2:$B$6,2,FALSE()),O4805)</f>
        <v>Delhi</v>
      </c>
      <c r="Q4805" s="16" t="n">
        <f aca="false">IF(ISNUMBER(F4805),F4805,VALUE(SUBSTITUTE(SUBSTITUTE(F4805,"₹",""),",","")))</f>
        <v>1285</v>
      </c>
      <c r="R4805" s="16" t="n">
        <f aca="false">IF(E4805=99,1,E4805)</f>
        <v>3</v>
      </c>
      <c r="S4805" s="16" t="n">
        <f aca="false">IF(G4805="",0,G4805)</f>
        <v>0.2</v>
      </c>
      <c r="T4805" s="16" t="str">
        <f aca="false">IF(I4805="","Unknown",IF(I4805="upi","UPI",I4805))</f>
        <v>Credit Card</v>
      </c>
      <c r="U4805" s="16" t="str">
        <f aca="false">IF(L4805="Yes","Y",IF(L4805="No","N",L4805))</f>
        <v>N</v>
      </c>
      <c r="V4805" s="19" t="n">
        <f aca="false">ROUND(R4805*Q4805*(1-S4805),2)</f>
        <v>3084</v>
      </c>
      <c r="W4805" s="16" t="str">
        <f aca="false">_xlfn.XLOOKUP(D4805,products!$A$2:$A$61,products!$C$2:$C$61,"Not found")</f>
        <v>Fashion</v>
      </c>
    </row>
    <row r="4806" customFormat="false" ht="15" hidden="false" customHeight="false" outlineLevel="0" collapsed="false">
      <c r="A4806" s="16" t="s">
        <v>6255</v>
      </c>
      <c r="B4806" s="16" t="s">
        <v>6245</v>
      </c>
      <c r="C4806" s="16" t="s">
        <v>1825</v>
      </c>
      <c r="D4806" s="16" t="s">
        <v>396</v>
      </c>
      <c r="E4806" s="16" t="n">
        <v>2</v>
      </c>
      <c r="F4806" s="16" t="n">
        <v>5301</v>
      </c>
      <c r="G4806" s="16" t="n">
        <v>0.3</v>
      </c>
      <c r="H4806" s="16" t="s">
        <v>120</v>
      </c>
      <c r="I4806" s="16" t="s">
        <v>100</v>
      </c>
      <c r="J4806" s="16" t="n">
        <v>3</v>
      </c>
      <c r="K4806" s="16" t="n">
        <v>3</v>
      </c>
      <c r="L4806" s="16" t="s">
        <v>57</v>
      </c>
      <c r="M4806" s="18" t="n">
        <f aca="false">IF(ISNUMBER(B4806),B4806,IF(MID(B4806,3,1)="-",DATE(VALUE(RIGHT(B4806,4)),VALUE(MID(B4806,4,2)),VALUE(LEFT(B4806,2))),DATE(VALUE(LEFT(B4806,4)),VALUE(MID(B4806,6,2)),VALUE(RIGHT(B4806,2)))))</f>
        <v>46009</v>
      </c>
      <c r="N4806" s="16" t="n">
        <f aca="false">MONTH(M4806)</f>
        <v>12</v>
      </c>
      <c r="O4806" s="16" t="str">
        <f aca="false">PROPER(TRIM(H4806))</f>
        <v>Kolkata</v>
      </c>
      <c r="P4806" s="16" t="str">
        <f aca="false">IFERROR(VLOOKUP(O4806,city_map!$A$2:$B$6,2,FALSE()),O4806)</f>
        <v>Kolkata</v>
      </c>
      <c r="Q4806" s="16" t="n">
        <f aca="false">IF(ISNUMBER(F4806),F4806,VALUE(SUBSTITUTE(SUBSTITUTE(F4806,"₹",""),",","")))</f>
        <v>5301</v>
      </c>
      <c r="R4806" s="16" t="n">
        <f aca="false">IF(E4806=99,1,E4806)</f>
        <v>2</v>
      </c>
      <c r="S4806" s="16" t="n">
        <f aca="false">IF(G4806="",0,G4806)</f>
        <v>0.3</v>
      </c>
      <c r="T4806" s="16" t="str">
        <f aca="false">IF(I4806="","Unknown",IF(I4806="upi","UPI",I4806))</f>
        <v>Net Banking</v>
      </c>
      <c r="U4806" s="16" t="str">
        <f aca="false">IF(L4806="Yes","Y",IF(L4806="No","N",L4806))</f>
        <v>Y</v>
      </c>
      <c r="V4806" s="19" t="n">
        <f aca="false">ROUND(R4806*Q4806*(1-S4806),2)</f>
        <v>7421.4</v>
      </c>
      <c r="W4806" s="16" t="str">
        <f aca="false">_xlfn.XLOOKUP(D4806,products!$A$2:$A$61,products!$C$2:$C$61,"Not found")</f>
        <v>Home</v>
      </c>
    </row>
    <row r="4807" customFormat="false" ht="15" hidden="false" customHeight="false" outlineLevel="0" collapsed="false">
      <c r="A4807" s="16" t="s">
        <v>6256</v>
      </c>
      <c r="B4807" s="16" t="s">
        <v>6245</v>
      </c>
      <c r="C4807" s="16" t="s">
        <v>202</v>
      </c>
      <c r="D4807" s="16" t="s">
        <v>99</v>
      </c>
      <c r="E4807" s="16" t="n">
        <v>1</v>
      </c>
      <c r="F4807" s="16" t="n">
        <v>713</v>
      </c>
      <c r="G4807" s="16" t="n">
        <v>0.1</v>
      </c>
      <c r="H4807" s="16" t="s">
        <v>56</v>
      </c>
      <c r="I4807" s="16" t="s">
        <v>71</v>
      </c>
      <c r="J4807" s="16" t="n">
        <v>5</v>
      </c>
      <c r="K4807" s="16" t="n">
        <v>5</v>
      </c>
      <c r="L4807" s="16" t="s">
        <v>41</v>
      </c>
      <c r="M4807" s="18" t="n">
        <f aca="false">IF(ISNUMBER(B4807),B4807,IF(MID(B4807,3,1)="-",DATE(VALUE(RIGHT(B4807,4)),VALUE(MID(B4807,4,2)),VALUE(LEFT(B4807,2))),DATE(VALUE(LEFT(B4807,4)),VALUE(MID(B4807,6,2)),VALUE(RIGHT(B4807,2)))))</f>
        <v>46009</v>
      </c>
      <c r="N4807" s="16" t="n">
        <f aca="false">MONTH(M4807)</f>
        <v>12</v>
      </c>
      <c r="O4807" s="16" t="str">
        <f aca="false">PROPER(TRIM(H4807))</f>
        <v>Lucknow</v>
      </c>
      <c r="P4807" s="16" t="str">
        <f aca="false">IFERROR(VLOOKUP(O4807,city_map!$A$2:$B$6,2,FALSE()),O4807)</f>
        <v>Lucknow</v>
      </c>
      <c r="Q4807" s="16" t="n">
        <f aca="false">IF(ISNUMBER(F4807),F4807,VALUE(SUBSTITUTE(SUBSTITUTE(F4807,"₹",""),",","")))</f>
        <v>713</v>
      </c>
      <c r="R4807" s="16" t="n">
        <f aca="false">IF(E4807=99,1,E4807)</f>
        <v>1</v>
      </c>
      <c r="S4807" s="16" t="n">
        <f aca="false">IF(G4807="",0,G4807)</f>
        <v>0.1</v>
      </c>
      <c r="T4807" s="16" t="str">
        <f aca="false">IF(I4807="","Unknown",IF(I4807="upi","UPI",I4807))</f>
        <v>Credit Card</v>
      </c>
      <c r="U4807" s="16" t="str">
        <f aca="false">IF(L4807="Yes","Y",IF(L4807="No","N",L4807))</f>
        <v>N</v>
      </c>
      <c r="V4807" s="19" t="n">
        <f aca="false">ROUND(R4807*Q4807*(1-S4807),2)</f>
        <v>641.7</v>
      </c>
      <c r="W4807" s="16" t="str">
        <f aca="false">_xlfn.XLOOKUP(D4807,products!$A$2:$A$61,products!$C$2:$C$61,"Not found")</f>
        <v>Fashion</v>
      </c>
    </row>
    <row r="4808" customFormat="false" ht="15" hidden="false" customHeight="false" outlineLevel="0" collapsed="false">
      <c r="A4808" s="16" t="s">
        <v>6257</v>
      </c>
      <c r="B4808" s="16" t="s">
        <v>6245</v>
      </c>
      <c r="C4808" s="16" t="s">
        <v>1744</v>
      </c>
      <c r="D4808" s="16" t="s">
        <v>385</v>
      </c>
      <c r="E4808" s="16" t="n">
        <v>1</v>
      </c>
      <c r="F4808" s="16" t="n">
        <v>309</v>
      </c>
      <c r="G4808" s="16" t="n">
        <v>0</v>
      </c>
      <c r="H4808" s="16" t="s">
        <v>483</v>
      </c>
      <c r="I4808" s="16" t="s">
        <v>47</v>
      </c>
      <c r="J4808" s="16" t="n">
        <v>5</v>
      </c>
      <c r="K4808" s="16" t="n">
        <v>4</v>
      </c>
      <c r="L4808" s="16" t="s">
        <v>174</v>
      </c>
      <c r="M4808" s="18" t="n">
        <f aca="false">IF(ISNUMBER(B4808),B4808,IF(MID(B4808,3,1)="-",DATE(VALUE(RIGHT(B4808,4)),VALUE(MID(B4808,4,2)),VALUE(LEFT(B4808,2))),DATE(VALUE(LEFT(B4808,4)),VALUE(MID(B4808,6,2)),VALUE(RIGHT(B4808,2)))))</f>
        <v>46009</v>
      </c>
      <c r="N4808" s="16" t="n">
        <f aca="false">MONTH(M4808)</f>
        <v>12</v>
      </c>
      <c r="O4808" s="16" t="str">
        <f aca="false">PROPER(TRIM(H4808))</f>
        <v>Bombay</v>
      </c>
      <c r="P4808" s="16" t="str">
        <f aca="false">IFERROR(VLOOKUP(O4808,city_map!$A$2:$B$6,2,FALSE()),O4808)</f>
        <v>Mumbai</v>
      </c>
      <c r="Q4808" s="16" t="n">
        <f aca="false">IF(ISNUMBER(F4808),F4808,VALUE(SUBSTITUTE(SUBSTITUTE(F4808,"₹",""),",","")))</f>
        <v>309</v>
      </c>
      <c r="R4808" s="16" t="n">
        <f aca="false">IF(E4808=99,1,E4808)</f>
        <v>1</v>
      </c>
      <c r="S4808" s="16" t="n">
        <f aca="false">IF(G4808="",0,G4808)</f>
        <v>0</v>
      </c>
      <c r="T4808" s="16" t="str">
        <f aca="false">IF(I4808="","Unknown",IF(I4808="upi","UPI",I4808))</f>
        <v>Debit Card</v>
      </c>
      <c r="U4808" s="16" t="str">
        <f aca="false">IF(L4808="Yes","Y",IF(L4808="No","N",L4808))</f>
        <v>N</v>
      </c>
      <c r="V4808" s="19" t="n">
        <f aca="false">ROUND(R4808*Q4808*(1-S4808),2)</f>
        <v>309</v>
      </c>
      <c r="W4808" s="16" t="str">
        <f aca="false">_xlfn.XLOOKUP(D4808,products!$A$2:$A$61,products!$C$2:$C$61,"Not found")</f>
        <v>Books</v>
      </c>
    </row>
    <row r="4809" customFormat="false" ht="15" hidden="false" customHeight="false" outlineLevel="0" collapsed="false">
      <c r="A4809" s="16" t="s">
        <v>6258</v>
      </c>
      <c r="B4809" s="16" t="s">
        <v>6245</v>
      </c>
      <c r="C4809" s="16" t="s">
        <v>1321</v>
      </c>
      <c r="D4809" s="16" t="s">
        <v>142</v>
      </c>
      <c r="E4809" s="16" t="n">
        <v>1</v>
      </c>
      <c r="F4809" s="16" t="n">
        <v>572</v>
      </c>
      <c r="G4809" s="16" t="n">
        <v>0.1</v>
      </c>
      <c r="H4809" s="16" t="s">
        <v>46</v>
      </c>
      <c r="I4809" s="16" t="s">
        <v>40</v>
      </c>
      <c r="J4809" s="16" t="n">
        <v>4</v>
      </c>
      <c r="K4809" s="16" t="n">
        <v>5</v>
      </c>
      <c r="L4809" s="16" t="s">
        <v>41</v>
      </c>
      <c r="M4809" s="18" t="n">
        <f aca="false">IF(ISNUMBER(B4809),B4809,IF(MID(B4809,3,1)="-",DATE(VALUE(RIGHT(B4809,4)),VALUE(MID(B4809,4,2)),VALUE(LEFT(B4809,2))),DATE(VALUE(LEFT(B4809,4)),VALUE(MID(B4809,6,2)),VALUE(RIGHT(B4809,2)))))</f>
        <v>46009</v>
      </c>
      <c r="N4809" s="16" t="n">
        <f aca="false">MONTH(M4809)</f>
        <v>12</v>
      </c>
      <c r="O4809" s="16" t="str">
        <f aca="false">PROPER(TRIM(H4809))</f>
        <v>Chennai</v>
      </c>
      <c r="P4809" s="16" t="str">
        <f aca="false">IFERROR(VLOOKUP(O4809,city_map!$A$2:$B$6,2,FALSE()),O4809)</f>
        <v>Chennai</v>
      </c>
      <c r="Q4809" s="16" t="n">
        <f aca="false">IF(ISNUMBER(F4809),F4809,VALUE(SUBSTITUTE(SUBSTITUTE(F4809,"₹",""),",","")))</f>
        <v>572</v>
      </c>
      <c r="R4809" s="16" t="n">
        <f aca="false">IF(E4809=99,1,E4809)</f>
        <v>1</v>
      </c>
      <c r="S4809" s="16" t="n">
        <f aca="false">IF(G4809="",0,G4809)</f>
        <v>0.1</v>
      </c>
      <c r="T4809" s="16" t="str">
        <f aca="false">IF(I4809="","Unknown",IF(I4809="upi","UPI",I4809))</f>
        <v>COD</v>
      </c>
      <c r="U4809" s="16" t="str">
        <f aca="false">IF(L4809="Yes","Y",IF(L4809="No","N",L4809))</f>
        <v>N</v>
      </c>
      <c r="V4809" s="19" t="n">
        <f aca="false">ROUND(R4809*Q4809*(1-S4809),2)</f>
        <v>514.8</v>
      </c>
      <c r="W4809" s="16" t="str">
        <f aca="false">_xlfn.XLOOKUP(D4809,products!$A$2:$A$61,products!$C$2:$C$61,"Not found")</f>
        <v>Home</v>
      </c>
    </row>
    <row r="4810" customFormat="false" ht="15" hidden="false" customHeight="false" outlineLevel="0" collapsed="false">
      <c r="A4810" s="16" t="s">
        <v>6259</v>
      </c>
      <c r="B4810" s="16" t="s">
        <v>6245</v>
      </c>
      <c r="C4810" s="16" t="s">
        <v>1176</v>
      </c>
      <c r="D4810" s="16" t="s">
        <v>639</v>
      </c>
      <c r="E4810" s="16" t="n">
        <v>1</v>
      </c>
      <c r="F4810" s="16" t="n">
        <v>811</v>
      </c>
      <c r="G4810" s="16" t="n">
        <v>0.1</v>
      </c>
      <c r="H4810" s="16" t="s">
        <v>130</v>
      </c>
      <c r="I4810" s="16" t="s">
        <v>60</v>
      </c>
      <c r="J4810" s="16" t="n">
        <v>4</v>
      </c>
      <c r="K4810" s="16"/>
      <c r="L4810" s="16" t="s">
        <v>41</v>
      </c>
      <c r="M4810" s="18" t="n">
        <f aca="false">IF(ISNUMBER(B4810),B4810,IF(MID(B4810,3,1)="-",DATE(VALUE(RIGHT(B4810,4)),VALUE(MID(B4810,4,2)),VALUE(LEFT(B4810,2))),DATE(VALUE(LEFT(B4810,4)),VALUE(MID(B4810,6,2)),VALUE(RIGHT(B4810,2)))))</f>
        <v>46009</v>
      </c>
      <c r="N4810" s="16" t="n">
        <f aca="false">MONTH(M4810)</f>
        <v>12</v>
      </c>
      <c r="O4810" s="16" t="str">
        <f aca="false">PROPER(TRIM(H4810))</f>
        <v>Bengaluru</v>
      </c>
      <c r="P4810" s="16" t="str">
        <f aca="false">IFERROR(VLOOKUP(O4810,city_map!$A$2:$B$6,2,FALSE()),O4810)</f>
        <v>Bengaluru</v>
      </c>
      <c r="Q4810" s="16" t="n">
        <f aca="false">IF(ISNUMBER(F4810),F4810,VALUE(SUBSTITUTE(SUBSTITUTE(F4810,"₹",""),",","")))</f>
        <v>811</v>
      </c>
      <c r="R4810" s="16" t="n">
        <f aca="false">IF(E4810=99,1,E4810)</f>
        <v>1</v>
      </c>
      <c r="S4810" s="16" t="n">
        <f aca="false">IF(G4810="",0,G4810)</f>
        <v>0.1</v>
      </c>
      <c r="T4810" s="16" t="str">
        <f aca="false">IF(I4810="","Unknown",IF(I4810="upi","UPI",I4810))</f>
        <v>UPI</v>
      </c>
      <c r="U4810" s="16" t="str">
        <f aca="false">IF(L4810="Yes","Y",IF(L4810="No","N",L4810))</f>
        <v>N</v>
      </c>
      <c r="V4810" s="19" t="n">
        <f aca="false">ROUND(R4810*Q4810*(1-S4810),2)</f>
        <v>729.9</v>
      </c>
      <c r="W4810" s="16" t="str">
        <f aca="false">_xlfn.XLOOKUP(D4810,products!$A$2:$A$61,products!$C$2:$C$61,"Not found")</f>
        <v>Beauty</v>
      </c>
    </row>
    <row r="4811" customFormat="false" ht="15" hidden="false" customHeight="false" outlineLevel="0" collapsed="false">
      <c r="A4811" s="16" t="s">
        <v>6260</v>
      </c>
      <c r="B4811" s="16" t="s">
        <v>6245</v>
      </c>
      <c r="C4811" s="16" t="s">
        <v>1784</v>
      </c>
      <c r="D4811" s="16" t="s">
        <v>639</v>
      </c>
      <c r="E4811" s="16" t="n">
        <v>2</v>
      </c>
      <c r="F4811" s="16" t="n">
        <v>762</v>
      </c>
      <c r="G4811" s="16" t="n">
        <v>0</v>
      </c>
      <c r="H4811" s="16" t="s">
        <v>39</v>
      </c>
      <c r="I4811" s="16" t="s">
        <v>40</v>
      </c>
      <c r="J4811" s="16" t="n">
        <v>5</v>
      </c>
      <c r="K4811" s="16" t="n">
        <v>4</v>
      </c>
      <c r="L4811" s="16" t="s">
        <v>41</v>
      </c>
      <c r="M4811" s="18" t="n">
        <f aca="false">IF(ISNUMBER(B4811),B4811,IF(MID(B4811,3,1)="-",DATE(VALUE(RIGHT(B4811,4)),VALUE(MID(B4811,4,2)),VALUE(LEFT(B4811,2))),DATE(VALUE(LEFT(B4811,4)),VALUE(MID(B4811,6,2)),VALUE(RIGHT(B4811,2)))))</f>
        <v>46009</v>
      </c>
      <c r="N4811" s="16" t="n">
        <f aca="false">MONTH(M4811)</f>
        <v>12</v>
      </c>
      <c r="O4811" s="16" t="str">
        <f aca="false">PROPER(TRIM(H4811))</f>
        <v>Delhi</v>
      </c>
      <c r="P4811" s="16" t="str">
        <f aca="false">IFERROR(VLOOKUP(O4811,city_map!$A$2:$B$6,2,FALSE()),O4811)</f>
        <v>Delhi</v>
      </c>
      <c r="Q4811" s="16" t="n">
        <f aca="false">IF(ISNUMBER(F4811),F4811,VALUE(SUBSTITUTE(SUBSTITUTE(F4811,"₹",""),",","")))</f>
        <v>762</v>
      </c>
      <c r="R4811" s="16" t="n">
        <f aca="false">IF(E4811=99,1,E4811)</f>
        <v>2</v>
      </c>
      <c r="S4811" s="16" t="n">
        <f aca="false">IF(G4811="",0,G4811)</f>
        <v>0</v>
      </c>
      <c r="T4811" s="16" t="str">
        <f aca="false">IF(I4811="","Unknown",IF(I4811="upi","UPI",I4811))</f>
        <v>COD</v>
      </c>
      <c r="U4811" s="16" t="str">
        <f aca="false">IF(L4811="Yes","Y",IF(L4811="No","N",L4811))</f>
        <v>N</v>
      </c>
      <c r="V4811" s="19" t="n">
        <f aca="false">ROUND(R4811*Q4811*(1-S4811),2)</f>
        <v>1524</v>
      </c>
      <c r="W4811" s="16" t="str">
        <f aca="false">_xlfn.XLOOKUP(D4811,products!$A$2:$A$61,products!$C$2:$C$61,"Not found")</f>
        <v>Beauty</v>
      </c>
    </row>
    <row r="4812" customFormat="false" ht="15" hidden="false" customHeight="false" outlineLevel="0" collapsed="false">
      <c r="A4812" s="16" t="s">
        <v>6261</v>
      </c>
      <c r="B4812" s="16" t="s">
        <v>6245</v>
      </c>
      <c r="C4812" s="16" t="s">
        <v>1728</v>
      </c>
      <c r="D4812" s="16" t="s">
        <v>165</v>
      </c>
      <c r="E4812" s="16" t="n">
        <v>2</v>
      </c>
      <c r="F4812" s="16" t="n">
        <v>912</v>
      </c>
      <c r="G4812" s="16" t="n">
        <v>0</v>
      </c>
      <c r="H4812" s="16" t="s">
        <v>81</v>
      </c>
      <c r="I4812" s="16" t="s">
        <v>60</v>
      </c>
      <c r="J4812" s="16" t="n">
        <v>2</v>
      </c>
      <c r="K4812" s="16" t="n">
        <v>5</v>
      </c>
      <c r="L4812" s="16" t="s">
        <v>41</v>
      </c>
      <c r="M4812" s="18" t="n">
        <f aca="false">IF(ISNUMBER(B4812),B4812,IF(MID(B4812,3,1)="-",DATE(VALUE(RIGHT(B4812,4)),VALUE(MID(B4812,4,2)),VALUE(LEFT(B4812,2))),DATE(VALUE(LEFT(B4812,4)),VALUE(MID(B4812,6,2)),VALUE(RIGHT(B4812,2)))))</f>
        <v>46009</v>
      </c>
      <c r="N4812" s="16" t="n">
        <f aca="false">MONTH(M4812)</f>
        <v>12</v>
      </c>
      <c r="O4812" s="16" t="str">
        <f aca="false">PROPER(TRIM(H4812))</f>
        <v>Hyderabad</v>
      </c>
      <c r="P4812" s="16" t="str">
        <f aca="false">IFERROR(VLOOKUP(O4812,city_map!$A$2:$B$6,2,FALSE()),O4812)</f>
        <v>Hyderabad</v>
      </c>
      <c r="Q4812" s="16" t="n">
        <f aca="false">IF(ISNUMBER(F4812),F4812,VALUE(SUBSTITUTE(SUBSTITUTE(F4812,"₹",""),",","")))</f>
        <v>912</v>
      </c>
      <c r="R4812" s="16" t="n">
        <f aca="false">IF(E4812=99,1,E4812)</f>
        <v>2</v>
      </c>
      <c r="S4812" s="16" t="n">
        <f aca="false">IF(G4812="",0,G4812)</f>
        <v>0</v>
      </c>
      <c r="T4812" s="16" t="str">
        <f aca="false">IF(I4812="","Unknown",IF(I4812="upi","UPI",I4812))</f>
        <v>UPI</v>
      </c>
      <c r="U4812" s="16" t="str">
        <f aca="false">IF(L4812="Yes","Y",IF(L4812="No","N",L4812))</f>
        <v>N</v>
      </c>
      <c r="V4812" s="19" t="n">
        <f aca="false">ROUND(R4812*Q4812*(1-S4812),2)</f>
        <v>1824</v>
      </c>
      <c r="W4812" s="16" t="str">
        <f aca="false">_xlfn.XLOOKUP(D4812,products!$A$2:$A$61,products!$C$2:$C$61,"Not found")</f>
        <v>Electronics</v>
      </c>
    </row>
    <row r="4813" customFormat="false" ht="15" hidden="false" customHeight="false" outlineLevel="0" collapsed="false">
      <c r="A4813" s="16" t="s">
        <v>6262</v>
      </c>
      <c r="B4813" s="16" t="s">
        <v>6245</v>
      </c>
      <c r="C4813" s="16" t="s">
        <v>485</v>
      </c>
      <c r="D4813" s="16" t="s">
        <v>308</v>
      </c>
      <c r="E4813" s="16" t="n">
        <v>2</v>
      </c>
      <c r="F4813" s="16" t="n">
        <v>205</v>
      </c>
      <c r="G4813" s="16" t="n">
        <v>0.05</v>
      </c>
      <c r="H4813" s="16" t="s">
        <v>70</v>
      </c>
      <c r="I4813" s="16" t="s">
        <v>47</v>
      </c>
      <c r="J4813" s="16" t="n">
        <v>6</v>
      </c>
      <c r="K4813" s="16" t="n">
        <v>4</v>
      </c>
      <c r="L4813" s="16" t="s">
        <v>41</v>
      </c>
      <c r="M4813" s="18" t="n">
        <f aca="false">IF(ISNUMBER(B4813),B4813,IF(MID(B4813,3,1)="-",DATE(VALUE(RIGHT(B4813,4)),VALUE(MID(B4813,4,2)),VALUE(LEFT(B4813,2))),DATE(VALUE(LEFT(B4813,4)),VALUE(MID(B4813,6,2)),VALUE(RIGHT(B4813,2)))))</f>
        <v>46009</v>
      </c>
      <c r="N4813" s="16" t="n">
        <f aca="false">MONTH(M4813)</f>
        <v>12</v>
      </c>
      <c r="O4813" s="16" t="str">
        <f aca="false">PROPER(TRIM(H4813))</f>
        <v>Pune</v>
      </c>
      <c r="P4813" s="16" t="str">
        <f aca="false">IFERROR(VLOOKUP(O4813,city_map!$A$2:$B$6,2,FALSE()),O4813)</f>
        <v>Pune</v>
      </c>
      <c r="Q4813" s="16" t="n">
        <f aca="false">IF(ISNUMBER(F4813),F4813,VALUE(SUBSTITUTE(SUBSTITUTE(F4813,"₹",""),",","")))</f>
        <v>205</v>
      </c>
      <c r="R4813" s="16" t="n">
        <f aca="false">IF(E4813=99,1,E4813)</f>
        <v>2</v>
      </c>
      <c r="S4813" s="16" t="n">
        <f aca="false">IF(G4813="",0,G4813)</f>
        <v>0.05</v>
      </c>
      <c r="T4813" s="16" t="str">
        <f aca="false">IF(I4813="","Unknown",IF(I4813="upi","UPI",I4813))</f>
        <v>Debit Card</v>
      </c>
      <c r="U4813" s="16" t="str">
        <f aca="false">IF(L4813="Yes","Y",IF(L4813="No","N",L4813))</f>
        <v>N</v>
      </c>
      <c r="V4813" s="19" t="n">
        <f aca="false">ROUND(R4813*Q4813*(1-S4813),2)</f>
        <v>389.5</v>
      </c>
      <c r="W4813" s="16" t="str">
        <f aca="false">_xlfn.XLOOKUP(D4813,products!$A$2:$A$61,products!$C$2:$C$61,"Not found")</f>
        <v>Beauty</v>
      </c>
    </row>
    <row r="4814" customFormat="false" ht="15" hidden="false" customHeight="false" outlineLevel="0" collapsed="false">
      <c r="A4814" s="16" t="s">
        <v>6263</v>
      </c>
      <c r="B4814" s="16" t="s">
        <v>6245</v>
      </c>
      <c r="C4814" s="16" t="s">
        <v>1287</v>
      </c>
      <c r="D4814" s="16" t="s">
        <v>92</v>
      </c>
      <c r="E4814" s="16" t="n">
        <v>1</v>
      </c>
      <c r="F4814" s="16" t="n">
        <v>3913</v>
      </c>
      <c r="G4814" s="16" t="n">
        <v>0</v>
      </c>
      <c r="H4814" s="16" t="s">
        <v>503</v>
      </c>
      <c r="I4814" s="16" t="s">
        <v>60</v>
      </c>
      <c r="J4814" s="16" t="n">
        <v>5</v>
      </c>
      <c r="K4814" s="16" t="n">
        <v>5</v>
      </c>
      <c r="L4814" s="16" t="s">
        <v>41</v>
      </c>
      <c r="M4814" s="18" t="n">
        <f aca="false">IF(ISNUMBER(B4814),B4814,IF(MID(B4814,3,1)="-",DATE(VALUE(RIGHT(B4814,4)),VALUE(MID(B4814,4,2)),VALUE(LEFT(B4814,2))),DATE(VALUE(LEFT(B4814,4)),VALUE(MID(B4814,6,2)),VALUE(RIGHT(B4814,2)))))</f>
        <v>46009</v>
      </c>
      <c r="N4814" s="16" t="n">
        <f aca="false">MONTH(M4814)</f>
        <v>12</v>
      </c>
      <c r="O4814" s="16" t="str">
        <f aca="false">PROPER(TRIM(H4814))</f>
        <v>Pune</v>
      </c>
      <c r="P4814" s="16" t="str">
        <f aca="false">IFERROR(VLOOKUP(O4814,city_map!$A$2:$B$6,2,FALSE()),O4814)</f>
        <v>Pune</v>
      </c>
      <c r="Q4814" s="16" t="n">
        <f aca="false">IF(ISNUMBER(F4814),F4814,VALUE(SUBSTITUTE(SUBSTITUTE(F4814,"₹",""),",","")))</f>
        <v>3913</v>
      </c>
      <c r="R4814" s="16" t="n">
        <f aca="false">IF(E4814=99,1,E4814)</f>
        <v>1</v>
      </c>
      <c r="S4814" s="16" t="n">
        <f aca="false">IF(G4814="",0,G4814)</f>
        <v>0</v>
      </c>
      <c r="T4814" s="16" t="str">
        <f aca="false">IF(I4814="","Unknown",IF(I4814="upi","UPI",I4814))</f>
        <v>UPI</v>
      </c>
      <c r="U4814" s="16" t="str">
        <f aca="false">IF(L4814="Yes","Y",IF(L4814="No","N",L4814))</f>
        <v>N</v>
      </c>
      <c r="V4814" s="19" t="n">
        <f aca="false">ROUND(R4814*Q4814*(1-S4814),2)</f>
        <v>3913</v>
      </c>
      <c r="W4814" s="16" t="str">
        <f aca="false">_xlfn.XLOOKUP(D4814,products!$A$2:$A$61,products!$C$2:$C$61,"Not found")</f>
        <v>Electronics</v>
      </c>
    </row>
    <row r="4815" customFormat="false" ht="15" hidden="false" customHeight="false" outlineLevel="0" collapsed="false">
      <c r="A4815" s="16" t="s">
        <v>6264</v>
      </c>
      <c r="B4815" s="16" t="s">
        <v>6245</v>
      </c>
      <c r="C4815" s="16" t="s">
        <v>1429</v>
      </c>
      <c r="D4815" s="16" t="s">
        <v>308</v>
      </c>
      <c r="E4815" s="16" t="n">
        <v>1</v>
      </c>
      <c r="F4815" s="16" t="n">
        <v>207</v>
      </c>
      <c r="G4815" s="16" t="n">
        <v>0</v>
      </c>
      <c r="H4815" s="16" t="s">
        <v>81</v>
      </c>
      <c r="I4815" s="16" t="s">
        <v>60</v>
      </c>
      <c r="J4815" s="16" t="n">
        <v>2</v>
      </c>
      <c r="K4815" s="16"/>
      <c r="L4815" s="16" t="s">
        <v>41</v>
      </c>
      <c r="M4815" s="18" t="n">
        <f aca="false">IF(ISNUMBER(B4815),B4815,IF(MID(B4815,3,1)="-",DATE(VALUE(RIGHT(B4815,4)),VALUE(MID(B4815,4,2)),VALUE(LEFT(B4815,2))),DATE(VALUE(LEFT(B4815,4)),VALUE(MID(B4815,6,2)),VALUE(RIGHT(B4815,2)))))</f>
        <v>46009</v>
      </c>
      <c r="N4815" s="16" t="n">
        <f aca="false">MONTH(M4815)</f>
        <v>12</v>
      </c>
      <c r="O4815" s="16" t="str">
        <f aca="false">PROPER(TRIM(H4815))</f>
        <v>Hyderabad</v>
      </c>
      <c r="P4815" s="16" t="str">
        <f aca="false">IFERROR(VLOOKUP(O4815,city_map!$A$2:$B$6,2,FALSE()),O4815)</f>
        <v>Hyderabad</v>
      </c>
      <c r="Q4815" s="16" t="n">
        <f aca="false">IF(ISNUMBER(F4815),F4815,VALUE(SUBSTITUTE(SUBSTITUTE(F4815,"₹",""),",","")))</f>
        <v>207</v>
      </c>
      <c r="R4815" s="16" t="n">
        <f aca="false">IF(E4815=99,1,E4815)</f>
        <v>1</v>
      </c>
      <c r="S4815" s="16" t="n">
        <f aca="false">IF(G4815="",0,G4815)</f>
        <v>0</v>
      </c>
      <c r="T4815" s="16" t="str">
        <f aca="false">IF(I4815="","Unknown",IF(I4815="upi","UPI",I4815))</f>
        <v>UPI</v>
      </c>
      <c r="U4815" s="16" t="str">
        <f aca="false">IF(L4815="Yes","Y",IF(L4815="No","N",L4815))</f>
        <v>N</v>
      </c>
      <c r="V4815" s="19" t="n">
        <f aca="false">ROUND(R4815*Q4815*(1-S4815),2)</f>
        <v>207</v>
      </c>
      <c r="W4815" s="16" t="str">
        <f aca="false">_xlfn.XLOOKUP(D4815,products!$A$2:$A$61,products!$C$2:$C$61,"Not found")</f>
        <v>Beauty</v>
      </c>
    </row>
    <row r="4816" customFormat="false" ht="15" hidden="false" customHeight="false" outlineLevel="0" collapsed="false">
      <c r="A4816" s="16" t="s">
        <v>6265</v>
      </c>
      <c r="B4816" s="16" t="s">
        <v>6245</v>
      </c>
      <c r="C4816" s="16" t="s">
        <v>395</v>
      </c>
      <c r="D4816" s="16" t="s">
        <v>92</v>
      </c>
      <c r="E4816" s="16" t="n">
        <v>2</v>
      </c>
      <c r="F4816" s="16" t="n">
        <v>3964</v>
      </c>
      <c r="G4816" s="16" t="n">
        <v>0.15</v>
      </c>
      <c r="H4816" s="16" t="s">
        <v>81</v>
      </c>
      <c r="I4816" s="16" t="s">
        <v>60</v>
      </c>
      <c r="J4816" s="16" t="n">
        <v>6</v>
      </c>
      <c r="K4816" s="16" t="n">
        <v>4</v>
      </c>
      <c r="L4816" s="16" t="s">
        <v>41</v>
      </c>
      <c r="M4816" s="18" t="n">
        <f aca="false">IF(ISNUMBER(B4816),B4816,IF(MID(B4816,3,1)="-",DATE(VALUE(RIGHT(B4816,4)),VALUE(MID(B4816,4,2)),VALUE(LEFT(B4816,2))),DATE(VALUE(LEFT(B4816,4)),VALUE(MID(B4816,6,2)),VALUE(RIGHT(B4816,2)))))</f>
        <v>46009</v>
      </c>
      <c r="N4816" s="16" t="n">
        <f aca="false">MONTH(M4816)</f>
        <v>12</v>
      </c>
      <c r="O4816" s="16" t="str">
        <f aca="false">PROPER(TRIM(H4816))</f>
        <v>Hyderabad</v>
      </c>
      <c r="P4816" s="16" t="str">
        <f aca="false">IFERROR(VLOOKUP(O4816,city_map!$A$2:$B$6,2,FALSE()),O4816)</f>
        <v>Hyderabad</v>
      </c>
      <c r="Q4816" s="16" t="n">
        <f aca="false">IF(ISNUMBER(F4816),F4816,VALUE(SUBSTITUTE(SUBSTITUTE(F4816,"₹",""),",","")))</f>
        <v>3964</v>
      </c>
      <c r="R4816" s="16" t="n">
        <f aca="false">IF(E4816=99,1,E4816)</f>
        <v>2</v>
      </c>
      <c r="S4816" s="16" t="n">
        <f aca="false">IF(G4816="",0,G4816)</f>
        <v>0.15</v>
      </c>
      <c r="T4816" s="16" t="str">
        <f aca="false">IF(I4816="","Unknown",IF(I4816="upi","UPI",I4816))</f>
        <v>UPI</v>
      </c>
      <c r="U4816" s="16" t="str">
        <f aca="false">IF(L4816="Yes","Y",IF(L4816="No","N",L4816))</f>
        <v>N</v>
      </c>
      <c r="V4816" s="19" t="n">
        <f aca="false">ROUND(R4816*Q4816*(1-S4816),2)</f>
        <v>6738.8</v>
      </c>
      <c r="W4816" s="16" t="str">
        <f aca="false">_xlfn.XLOOKUP(D4816,products!$A$2:$A$61,products!$C$2:$C$61,"Not found")</f>
        <v>Electronics</v>
      </c>
    </row>
    <row r="4817" customFormat="false" ht="15" hidden="false" customHeight="false" outlineLevel="0" collapsed="false">
      <c r="A4817" s="16" t="s">
        <v>6266</v>
      </c>
      <c r="B4817" s="16" t="s">
        <v>6245</v>
      </c>
      <c r="C4817" s="16" t="s">
        <v>718</v>
      </c>
      <c r="D4817" s="16" t="s">
        <v>262</v>
      </c>
      <c r="E4817" s="16" t="n">
        <v>1</v>
      </c>
      <c r="F4817" s="16" t="n">
        <v>760</v>
      </c>
      <c r="G4817" s="16" t="n">
        <v>0.15</v>
      </c>
      <c r="H4817" s="16" t="s">
        <v>39</v>
      </c>
      <c r="I4817" s="16" t="s">
        <v>40</v>
      </c>
      <c r="J4817" s="16" t="n">
        <v>6</v>
      </c>
      <c r="K4817" s="16" t="n">
        <v>4</v>
      </c>
      <c r="L4817" s="16" t="s">
        <v>41</v>
      </c>
      <c r="M4817" s="18" t="n">
        <f aca="false">IF(ISNUMBER(B4817),B4817,IF(MID(B4817,3,1)="-",DATE(VALUE(RIGHT(B4817,4)),VALUE(MID(B4817,4,2)),VALUE(LEFT(B4817,2))),DATE(VALUE(LEFT(B4817,4)),VALUE(MID(B4817,6,2)),VALUE(RIGHT(B4817,2)))))</f>
        <v>46009</v>
      </c>
      <c r="N4817" s="16" t="n">
        <f aca="false">MONTH(M4817)</f>
        <v>12</v>
      </c>
      <c r="O4817" s="16" t="str">
        <f aca="false">PROPER(TRIM(H4817))</f>
        <v>Delhi</v>
      </c>
      <c r="P4817" s="16" t="str">
        <f aca="false">IFERROR(VLOOKUP(O4817,city_map!$A$2:$B$6,2,FALSE()),O4817)</f>
        <v>Delhi</v>
      </c>
      <c r="Q4817" s="16" t="n">
        <f aca="false">IF(ISNUMBER(F4817),F4817,VALUE(SUBSTITUTE(SUBSTITUTE(F4817,"₹",""),",","")))</f>
        <v>760</v>
      </c>
      <c r="R4817" s="16" t="n">
        <f aca="false">IF(E4817=99,1,E4817)</f>
        <v>1</v>
      </c>
      <c r="S4817" s="16" t="n">
        <f aca="false">IF(G4817="",0,G4817)</f>
        <v>0.15</v>
      </c>
      <c r="T4817" s="16" t="str">
        <f aca="false">IF(I4817="","Unknown",IF(I4817="upi","UPI",I4817))</f>
        <v>COD</v>
      </c>
      <c r="U4817" s="16" t="str">
        <f aca="false">IF(L4817="Yes","Y",IF(L4817="No","N",L4817))</f>
        <v>N</v>
      </c>
      <c r="V4817" s="19" t="n">
        <f aca="false">ROUND(R4817*Q4817*(1-S4817),2)</f>
        <v>646</v>
      </c>
      <c r="W4817" s="16" t="str">
        <f aca="false">_xlfn.XLOOKUP(D4817,products!$A$2:$A$61,products!$C$2:$C$61,"Not found")</f>
        <v>Home</v>
      </c>
    </row>
    <row r="4818" customFormat="false" ht="15" hidden="false" customHeight="false" outlineLevel="0" collapsed="false">
      <c r="A4818" s="16" t="s">
        <v>6267</v>
      </c>
      <c r="B4818" s="16" t="s">
        <v>6245</v>
      </c>
      <c r="C4818" s="16" t="s">
        <v>1276</v>
      </c>
      <c r="D4818" s="16" t="s">
        <v>173</v>
      </c>
      <c r="E4818" s="16" t="n">
        <v>2</v>
      </c>
      <c r="F4818" s="16" t="n">
        <v>1193</v>
      </c>
      <c r="G4818" s="16" t="n">
        <v>0.05</v>
      </c>
      <c r="H4818" s="16" t="s">
        <v>56</v>
      </c>
      <c r="I4818" s="16"/>
      <c r="J4818" s="16" t="n">
        <v>4</v>
      </c>
      <c r="K4818" s="16" t="n">
        <v>4</v>
      </c>
      <c r="L4818" s="16" t="s">
        <v>41</v>
      </c>
      <c r="M4818" s="18" t="n">
        <f aca="false">IF(ISNUMBER(B4818),B4818,IF(MID(B4818,3,1)="-",DATE(VALUE(RIGHT(B4818,4)),VALUE(MID(B4818,4,2)),VALUE(LEFT(B4818,2))),DATE(VALUE(LEFT(B4818,4)),VALUE(MID(B4818,6,2)),VALUE(RIGHT(B4818,2)))))</f>
        <v>46009</v>
      </c>
      <c r="N4818" s="16" t="n">
        <f aca="false">MONTH(M4818)</f>
        <v>12</v>
      </c>
      <c r="O4818" s="16" t="str">
        <f aca="false">PROPER(TRIM(H4818))</f>
        <v>Lucknow</v>
      </c>
      <c r="P4818" s="16" t="str">
        <f aca="false">IFERROR(VLOOKUP(O4818,city_map!$A$2:$B$6,2,FALSE()),O4818)</f>
        <v>Lucknow</v>
      </c>
      <c r="Q4818" s="16" t="n">
        <f aca="false">IF(ISNUMBER(F4818),F4818,VALUE(SUBSTITUTE(SUBSTITUTE(F4818,"₹",""),",","")))</f>
        <v>1193</v>
      </c>
      <c r="R4818" s="16" t="n">
        <f aca="false">IF(E4818=99,1,E4818)</f>
        <v>2</v>
      </c>
      <c r="S4818" s="16" t="n">
        <f aca="false">IF(G4818="",0,G4818)</f>
        <v>0.05</v>
      </c>
      <c r="T4818" s="16" t="str">
        <f aca="false">IF(I4818="","Unknown",IF(I4818="upi","UPI",I4818))</f>
        <v>Unknown</v>
      </c>
      <c r="U4818" s="16" t="str">
        <f aca="false">IF(L4818="Yes","Y",IF(L4818="No","N",L4818))</f>
        <v>N</v>
      </c>
      <c r="V4818" s="19" t="n">
        <f aca="false">ROUND(R4818*Q4818*(1-S4818),2)</f>
        <v>2266.7</v>
      </c>
      <c r="W4818" s="16" t="str">
        <f aca="false">_xlfn.XLOOKUP(D4818,products!$A$2:$A$61,products!$C$2:$C$61,"Not found")</f>
        <v>Fashion</v>
      </c>
    </row>
    <row r="4819" customFormat="false" ht="15" hidden="false" customHeight="false" outlineLevel="0" collapsed="false">
      <c r="A4819" s="16" t="s">
        <v>6268</v>
      </c>
      <c r="B4819" s="16" t="s">
        <v>6269</v>
      </c>
      <c r="C4819" s="16" t="s">
        <v>1789</v>
      </c>
      <c r="D4819" s="16" t="s">
        <v>222</v>
      </c>
      <c r="E4819" s="16" t="n">
        <v>2</v>
      </c>
      <c r="F4819" s="16" t="n">
        <v>1876</v>
      </c>
      <c r="G4819" s="16" t="n">
        <v>0.1</v>
      </c>
      <c r="H4819" s="16" t="s">
        <v>67</v>
      </c>
      <c r="I4819" s="16" t="s">
        <v>71</v>
      </c>
      <c r="J4819" s="16" t="n">
        <v>3</v>
      </c>
      <c r="K4819" s="16" t="n">
        <v>4</v>
      </c>
      <c r="L4819" s="16" t="s">
        <v>41</v>
      </c>
      <c r="M4819" s="18" t="n">
        <f aca="false">IF(ISNUMBER(B4819),B4819,IF(MID(B4819,3,1)="-",DATE(VALUE(RIGHT(B4819,4)),VALUE(MID(B4819,4,2)),VALUE(LEFT(B4819,2))),DATE(VALUE(LEFT(B4819,4)),VALUE(MID(B4819,6,2)),VALUE(RIGHT(B4819,2)))))</f>
        <v>46010</v>
      </c>
      <c r="N4819" s="16" t="n">
        <f aca="false">MONTH(M4819)</f>
        <v>12</v>
      </c>
      <c r="O4819" s="16" t="str">
        <f aca="false">PROPER(TRIM(H4819))</f>
        <v>Kolkata</v>
      </c>
      <c r="P4819" s="16" t="str">
        <f aca="false">IFERROR(VLOOKUP(O4819,city_map!$A$2:$B$6,2,FALSE()),O4819)</f>
        <v>Kolkata</v>
      </c>
      <c r="Q4819" s="16" t="n">
        <f aca="false">IF(ISNUMBER(F4819),F4819,VALUE(SUBSTITUTE(SUBSTITUTE(F4819,"₹",""),",","")))</f>
        <v>1876</v>
      </c>
      <c r="R4819" s="16" t="n">
        <f aca="false">IF(E4819=99,1,E4819)</f>
        <v>2</v>
      </c>
      <c r="S4819" s="16" t="n">
        <f aca="false">IF(G4819="",0,G4819)</f>
        <v>0.1</v>
      </c>
      <c r="T4819" s="16" t="str">
        <f aca="false">IF(I4819="","Unknown",IF(I4819="upi","UPI",I4819))</f>
        <v>Credit Card</v>
      </c>
      <c r="U4819" s="16" t="str">
        <f aca="false">IF(L4819="Yes","Y",IF(L4819="No","N",L4819))</f>
        <v>N</v>
      </c>
      <c r="V4819" s="19" t="n">
        <f aca="false">ROUND(R4819*Q4819*(1-S4819),2)</f>
        <v>3376.8</v>
      </c>
      <c r="W4819" s="16" t="str">
        <f aca="false">_xlfn.XLOOKUP(D4819,products!$A$2:$A$61,products!$C$2:$C$61,"Not found")</f>
        <v>Fashion</v>
      </c>
    </row>
    <row r="4820" customFormat="false" ht="15" hidden="false" customHeight="false" outlineLevel="0" collapsed="false">
      <c r="A4820" s="16" t="s">
        <v>6270</v>
      </c>
      <c r="B4820" s="16" t="s">
        <v>6269</v>
      </c>
      <c r="C4820" s="16" t="s">
        <v>2057</v>
      </c>
      <c r="D4820" s="16" t="s">
        <v>63</v>
      </c>
      <c r="E4820" s="16" t="n">
        <v>5</v>
      </c>
      <c r="F4820" s="16" t="n">
        <v>1522</v>
      </c>
      <c r="G4820" s="16" t="n">
        <v>0.2</v>
      </c>
      <c r="H4820" s="16" t="s">
        <v>112</v>
      </c>
      <c r="I4820" s="16" t="s">
        <v>60</v>
      </c>
      <c r="J4820" s="16" t="n">
        <v>3</v>
      </c>
      <c r="K4820" s="16" t="n">
        <v>5</v>
      </c>
      <c r="L4820" s="16" t="s">
        <v>41</v>
      </c>
      <c r="M4820" s="18" t="n">
        <f aca="false">IF(ISNUMBER(B4820),B4820,IF(MID(B4820,3,1)="-",DATE(VALUE(RIGHT(B4820,4)),VALUE(MID(B4820,4,2)),VALUE(LEFT(B4820,2))),DATE(VALUE(LEFT(B4820,4)),VALUE(MID(B4820,6,2)),VALUE(RIGHT(B4820,2)))))</f>
        <v>46010</v>
      </c>
      <c r="N4820" s="16" t="n">
        <f aca="false">MONTH(M4820)</f>
        <v>12</v>
      </c>
      <c r="O4820" s="16" t="str">
        <f aca="false">PROPER(TRIM(H4820))</f>
        <v>Mumbai</v>
      </c>
      <c r="P4820" s="16" t="str">
        <f aca="false">IFERROR(VLOOKUP(O4820,city_map!$A$2:$B$6,2,FALSE()),O4820)</f>
        <v>Mumbai</v>
      </c>
      <c r="Q4820" s="16" t="n">
        <f aca="false">IF(ISNUMBER(F4820),F4820,VALUE(SUBSTITUTE(SUBSTITUTE(F4820,"₹",""),",","")))</f>
        <v>1522</v>
      </c>
      <c r="R4820" s="16" t="n">
        <f aca="false">IF(E4820=99,1,E4820)</f>
        <v>5</v>
      </c>
      <c r="S4820" s="16" t="n">
        <f aca="false">IF(G4820="",0,G4820)</f>
        <v>0.2</v>
      </c>
      <c r="T4820" s="16" t="str">
        <f aca="false">IF(I4820="","Unknown",IF(I4820="upi","UPI",I4820))</f>
        <v>UPI</v>
      </c>
      <c r="U4820" s="16" t="str">
        <f aca="false">IF(L4820="Yes","Y",IF(L4820="No","N",L4820))</f>
        <v>N</v>
      </c>
      <c r="V4820" s="19" t="n">
        <f aca="false">ROUND(R4820*Q4820*(1-S4820),2)</f>
        <v>6088</v>
      </c>
      <c r="W4820" s="16" t="str">
        <f aca="false">_xlfn.XLOOKUP(D4820,products!$A$2:$A$61,products!$C$2:$C$61,"Not found")</f>
        <v>Fashion</v>
      </c>
    </row>
    <row r="4821" customFormat="false" ht="15" hidden="false" customHeight="false" outlineLevel="0" collapsed="false">
      <c r="A4821" s="16" t="s">
        <v>6271</v>
      </c>
      <c r="B4821" s="16" t="s">
        <v>6269</v>
      </c>
      <c r="C4821" s="16" t="s">
        <v>2059</v>
      </c>
      <c r="D4821" s="16" t="s">
        <v>88</v>
      </c>
      <c r="E4821" s="16" t="n">
        <v>2</v>
      </c>
      <c r="F4821" s="16" t="n">
        <v>2972</v>
      </c>
      <c r="G4821" s="16" t="n">
        <v>0</v>
      </c>
      <c r="H4821" s="16" t="s">
        <v>208</v>
      </c>
      <c r="I4821" s="16" t="s">
        <v>40</v>
      </c>
      <c r="J4821" s="16" t="n">
        <v>8</v>
      </c>
      <c r="K4821" s="16" t="n">
        <v>4</v>
      </c>
      <c r="L4821" s="16" t="s">
        <v>41</v>
      </c>
      <c r="M4821" s="18" t="n">
        <f aca="false">IF(ISNUMBER(B4821),B4821,IF(MID(B4821,3,1)="-",DATE(VALUE(RIGHT(B4821,4)),VALUE(MID(B4821,4,2)),VALUE(LEFT(B4821,2))),DATE(VALUE(LEFT(B4821,4)),VALUE(MID(B4821,6,2)),VALUE(RIGHT(B4821,2)))))</f>
        <v>46010</v>
      </c>
      <c r="N4821" s="16" t="n">
        <f aca="false">MONTH(M4821)</f>
        <v>12</v>
      </c>
      <c r="O4821" s="16" t="str">
        <f aca="false">PROPER(TRIM(H4821))</f>
        <v>Jaipur</v>
      </c>
      <c r="P4821" s="16" t="str">
        <f aca="false">IFERROR(VLOOKUP(O4821,city_map!$A$2:$B$6,2,FALSE()),O4821)</f>
        <v>Jaipur</v>
      </c>
      <c r="Q4821" s="16" t="n">
        <f aca="false">IF(ISNUMBER(F4821),F4821,VALUE(SUBSTITUTE(SUBSTITUTE(F4821,"₹",""),",","")))</f>
        <v>2972</v>
      </c>
      <c r="R4821" s="16" t="n">
        <f aca="false">IF(E4821=99,1,E4821)</f>
        <v>2</v>
      </c>
      <c r="S4821" s="16" t="n">
        <f aca="false">IF(G4821="",0,G4821)</f>
        <v>0</v>
      </c>
      <c r="T4821" s="16" t="str">
        <f aca="false">IF(I4821="","Unknown",IF(I4821="upi","UPI",I4821))</f>
        <v>COD</v>
      </c>
      <c r="U4821" s="16" t="str">
        <f aca="false">IF(L4821="Yes","Y",IF(L4821="No","N",L4821))</f>
        <v>N</v>
      </c>
      <c r="V4821" s="19" t="n">
        <f aca="false">ROUND(R4821*Q4821*(1-S4821),2)</f>
        <v>5944</v>
      </c>
      <c r="W4821" s="16" t="str">
        <f aca="false">_xlfn.XLOOKUP(D4821,products!$A$2:$A$61,products!$C$2:$C$61,"Not found")</f>
        <v>Fashion</v>
      </c>
    </row>
    <row r="4822" customFormat="false" ht="15" hidden="false" customHeight="false" outlineLevel="0" collapsed="false">
      <c r="A4822" s="16" t="s">
        <v>6272</v>
      </c>
      <c r="B4822" s="16" t="s">
        <v>6269</v>
      </c>
      <c r="C4822" s="16" t="s">
        <v>2315</v>
      </c>
      <c r="D4822" s="16" t="s">
        <v>139</v>
      </c>
      <c r="E4822" s="16" t="n">
        <v>1</v>
      </c>
      <c r="F4822" s="16" t="n">
        <v>345</v>
      </c>
      <c r="G4822" s="16" t="n">
        <v>0.1</v>
      </c>
      <c r="H4822" s="16" t="s">
        <v>67</v>
      </c>
      <c r="I4822" s="16" t="s">
        <v>40</v>
      </c>
      <c r="J4822" s="16" t="n">
        <v>3</v>
      </c>
      <c r="K4822" s="16" t="n">
        <v>4</v>
      </c>
      <c r="L4822" s="16" t="s">
        <v>41</v>
      </c>
      <c r="M4822" s="18" t="n">
        <f aca="false">IF(ISNUMBER(B4822),B4822,IF(MID(B4822,3,1)="-",DATE(VALUE(RIGHT(B4822,4)),VALUE(MID(B4822,4,2)),VALUE(LEFT(B4822,2))),DATE(VALUE(LEFT(B4822,4)),VALUE(MID(B4822,6,2)),VALUE(RIGHT(B4822,2)))))</f>
        <v>46010</v>
      </c>
      <c r="N4822" s="16" t="n">
        <f aca="false">MONTH(M4822)</f>
        <v>12</v>
      </c>
      <c r="O4822" s="16" t="str">
        <f aca="false">PROPER(TRIM(H4822))</f>
        <v>Kolkata</v>
      </c>
      <c r="P4822" s="16" t="str">
        <f aca="false">IFERROR(VLOOKUP(O4822,city_map!$A$2:$B$6,2,FALSE()),O4822)</f>
        <v>Kolkata</v>
      </c>
      <c r="Q4822" s="16" t="n">
        <f aca="false">IF(ISNUMBER(F4822),F4822,VALUE(SUBSTITUTE(SUBSTITUTE(F4822,"₹",""),",","")))</f>
        <v>345</v>
      </c>
      <c r="R4822" s="16" t="n">
        <f aca="false">IF(E4822=99,1,E4822)</f>
        <v>1</v>
      </c>
      <c r="S4822" s="16" t="n">
        <f aca="false">IF(G4822="",0,G4822)</f>
        <v>0.1</v>
      </c>
      <c r="T4822" s="16" t="str">
        <f aca="false">IF(I4822="","Unknown",IF(I4822="upi","UPI",I4822))</f>
        <v>COD</v>
      </c>
      <c r="U4822" s="16" t="str">
        <f aca="false">IF(L4822="Yes","Y",IF(L4822="No","N",L4822))</f>
        <v>N</v>
      </c>
      <c r="V4822" s="19" t="n">
        <f aca="false">ROUND(R4822*Q4822*(1-S4822),2)</f>
        <v>310.5</v>
      </c>
      <c r="W4822" s="16" t="str">
        <f aca="false">_xlfn.XLOOKUP(D4822,products!$A$2:$A$61,products!$C$2:$C$61,"Not found")</f>
        <v>Beauty</v>
      </c>
    </row>
    <row r="4823" customFormat="false" ht="15" hidden="false" customHeight="false" outlineLevel="0" collapsed="false">
      <c r="A4823" s="16" t="s">
        <v>6273</v>
      </c>
      <c r="B4823" s="16" t="s">
        <v>6269</v>
      </c>
      <c r="C4823" s="16" t="s">
        <v>827</v>
      </c>
      <c r="D4823" s="16" t="s">
        <v>51</v>
      </c>
      <c r="E4823" s="16" t="n">
        <v>1</v>
      </c>
      <c r="F4823" s="16" t="n">
        <v>2220</v>
      </c>
      <c r="G4823" s="16" t="n">
        <v>0</v>
      </c>
      <c r="H4823" s="16" t="s">
        <v>130</v>
      </c>
      <c r="I4823" s="16" t="s">
        <v>100</v>
      </c>
      <c r="J4823" s="16" t="n">
        <v>2</v>
      </c>
      <c r="K4823" s="16" t="n">
        <v>4</v>
      </c>
      <c r="L4823" s="16" t="s">
        <v>41</v>
      </c>
      <c r="M4823" s="18" t="n">
        <f aca="false">IF(ISNUMBER(B4823),B4823,IF(MID(B4823,3,1)="-",DATE(VALUE(RIGHT(B4823,4)),VALUE(MID(B4823,4,2)),VALUE(LEFT(B4823,2))),DATE(VALUE(LEFT(B4823,4)),VALUE(MID(B4823,6,2)),VALUE(RIGHT(B4823,2)))))</f>
        <v>46010</v>
      </c>
      <c r="N4823" s="16" t="n">
        <f aca="false">MONTH(M4823)</f>
        <v>12</v>
      </c>
      <c r="O4823" s="16" t="str">
        <f aca="false">PROPER(TRIM(H4823))</f>
        <v>Bengaluru</v>
      </c>
      <c r="P4823" s="16" t="str">
        <f aca="false">IFERROR(VLOOKUP(O4823,city_map!$A$2:$B$6,2,FALSE()),O4823)</f>
        <v>Bengaluru</v>
      </c>
      <c r="Q4823" s="16" t="n">
        <f aca="false">IF(ISNUMBER(F4823),F4823,VALUE(SUBSTITUTE(SUBSTITUTE(F4823,"₹",""),",","")))</f>
        <v>2220</v>
      </c>
      <c r="R4823" s="16" t="n">
        <f aca="false">IF(E4823=99,1,E4823)</f>
        <v>1</v>
      </c>
      <c r="S4823" s="16" t="n">
        <f aca="false">IF(G4823="",0,G4823)</f>
        <v>0</v>
      </c>
      <c r="T4823" s="16" t="str">
        <f aca="false">IF(I4823="","Unknown",IF(I4823="upi","UPI",I4823))</f>
        <v>Net Banking</v>
      </c>
      <c r="U4823" s="16" t="str">
        <f aca="false">IF(L4823="Yes","Y",IF(L4823="No","N",L4823))</f>
        <v>N</v>
      </c>
      <c r="V4823" s="19" t="n">
        <f aca="false">ROUND(R4823*Q4823*(1-S4823),2)</f>
        <v>2220</v>
      </c>
      <c r="W4823" s="16" t="str">
        <f aca="false">_xlfn.XLOOKUP(D4823,products!$A$2:$A$61,products!$C$2:$C$61,"Not found")</f>
        <v>Fashion</v>
      </c>
    </row>
    <row r="4824" customFormat="false" ht="15" hidden="false" customHeight="false" outlineLevel="0" collapsed="false">
      <c r="A4824" s="16" t="s">
        <v>6274</v>
      </c>
      <c r="B4824" s="16" t="s">
        <v>6269</v>
      </c>
      <c r="C4824" s="16" t="s">
        <v>1436</v>
      </c>
      <c r="D4824" s="16" t="s">
        <v>393</v>
      </c>
      <c r="E4824" s="16" t="n">
        <v>1</v>
      </c>
      <c r="F4824" s="16" t="n">
        <v>506</v>
      </c>
      <c r="G4824" s="16" t="n">
        <v>0.1</v>
      </c>
      <c r="H4824" s="16" t="s">
        <v>208</v>
      </c>
      <c r="I4824" s="16" t="s">
        <v>71</v>
      </c>
      <c r="J4824" s="16" t="n">
        <v>5</v>
      </c>
      <c r="K4824" s="16" t="n">
        <v>4</v>
      </c>
      <c r="L4824" s="16" t="s">
        <v>57</v>
      </c>
      <c r="M4824" s="18" t="n">
        <f aca="false">IF(ISNUMBER(B4824),B4824,IF(MID(B4824,3,1)="-",DATE(VALUE(RIGHT(B4824,4)),VALUE(MID(B4824,4,2)),VALUE(LEFT(B4824,2))),DATE(VALUE(LEFT(B4824,4)),VALUE(MID(B4824,6,2)),VALUE(RIGHT(B4824,2)))))</f>
        <v>46010</v>
      </c>
      <c r="N4824" s="16" t="n">
        <f aca="false">MONTH(M4824)</f>
        <v>12</v>
      </c>
      <c r="O4824" s="16" t="str">
        <f aca="false">PROPER(TRIM(H4824))</f>
        <v>Jaipur</v>
      </c>
      <c r="P4824" s="16" t="str">
        <f aca="false">IFERROR(VLOOKUP(O4824,city_map!$A$2:$B$6,2,FALSE()),O4824)</f>
        <v>Jaipur</v>
      </c>
      <c r="Q4824" s="16" t="n">
        <f aca="false">IF(ISNUMBER(F4824),F4824,VALUE(SUBSTITUTE(SUBSTITUTE(F4824,"₹",""),",","")))</f>
        <v>506</v>
      </c>
      <c r="R4824" s="16" t="n">
        <f aca="false">IF(E4824=99,1,E4824)</f>
        <v>1</v>
      </c>
      <c r="S4824" s="16" t="n">
        <f aca="false">IF(G4824="",0,G4824)</f>
        <v>0.1</v>
      </c>
      <c r="T4824" s="16" t="str">
        <f aca="false">IF(I4824="","Unknown",IF(I4824="upi","UPI",I4824))</f>
        <v>Credit Card</v>
      </c>
      <c r="U4824" s="16" t="str">
        <f aca="false">IF(L4824="Yes","Y",IF(L4824="No","N",L4824))</f>
        <v>Y</v>
      </c>
      <c r="V4824" s="19" t="n">
        <f aca="false">ROUND(R4824*Q4824*(1-S4824),2)</f>
        <v>455.4</v>
      </c>
      <c r="W4824" s="16" t="str">
        <f aca="false">_xlfn.XLOOKUP(D4824,products!$A$2:$A$61,products!$C$2:$C$61,"Not found")</f>
        <v>Fashion</v>
      </c>
    </row>
    <row r="4825" customFormat="false" ht="15" hidden="false" customHeight="false" outlineLevel="0" collapsed="false">
      <c r="A4825" s="16" t="s">
        <v>6275</v>
      </c>
      <c r="B4825" s="16" t="s">
        <v>6269</v>
      </c>
      <c r="C4825" s="16" t="s">
        <v>3470</v>
      </c>
      <c r="D4825" s="16" t="s">
        <v>165</v>
      </c>
      <c r="E4825" s="16" t="n">
        <v>1</v>
      </c>
      <c r="F4825" s="16" t="n">
        <v>938</v>
      </c>
      <c r="G4825" s="16" t="n">
        <v>0</v>
      </c>
      <c r="H4825" s="16" t="s">
        <v>56</v>
      </c>
      <c r="I4825" s="16" t="s">
        <v>100</v>
      </c>
      <c r="J4825" s="16" t="n">
        <v>6</v>
      </c>
      <c r="K4825" s="16" t="n">
        <v>4</v>
      </c>
      <c r="L4825" s="16" t="s">
        <v>41</v>
      </c>
      <c r="M4825" s="18" t="n">
        <f aca="false">IF(ISNUMBER(B4825),B4825,IF(MID(B4825,3,1)="-",DATE(VALUE(RIGHT(B4825,4)),VALUE(MID(B4825,4,2)),VALUE(LEFT(B4825,2))),DATE(VALUE(LEFT(B4825,4)),VALUE(MID(B4825,6,2)),VALUE(RIGHT(B4825,2)))))</f>
        <v>46010</v>
      </c>
      <c r="N4825" s="16" t="n">
        <f aca="false">MONTH(M4825)</f>
        <v>12</v>
      </c>
      <c r="O4825" s="16" t="str">
        <f aca="false">PROPER(TRIM(H4825))</f>
        <v>Lucknow</v>
      </c>
      <c r="P4825" s="16" t="str">
        <f aca="false">IFERROR(VLOOKUP(O4825,city_map!$A$2:$B$6,2,FALSE()),O4825)</f>
        <v>Lucknow</v>
      </c>
      <c r="Q4825" s="16" t="n">
        <f aca="false">IF(ISNUMBER(F4825),F4825,VALUE(SUBSTITUTE(SUBSTITUTE(F4825,"₹",""),",","")))</f>
        <v>938</v>
      </c>
      <c r="R4825" s="16" t="n">
        <f aca="false">IF(E4825=99,1,E4825)</f>
        <v>1</v>
      </c>
      <c r="S4825" s="16" t="n">
        <f aca="false">IF(G4825="",0,G4825)</f>
        <v>0</v>
      </c>
      <c r="T4825" s="16" t="str">
        <f aca="false">IF(I4825="","Unknown",IF(I4825="upi","UPI",I4825))</f>
        <v>Net Banking</v>
      </c>
      <c r="U4825" s="16" t="str">
        <f aca="false">IF(L4825="Yes","Y",IF(L4825="No","N",L4825))</f>
        <v>N</v>
      </c>
      <c r="V4825" s="19" t="n">
        <f aca="false">ROUND(R4825*Q4825*(1-S4825),2)</f>
        <v>938</v>
      </c>
      <c r="W4825" s="16" t="str">
        <f aca="false">_xlfn.XLOOKUP(D4825,products!$A$2:$A$61,products!$C$2:$C$61,"Not found")</f>
        <v>Electronics</v>
      </c>
    </row>
    <row r="4826" customFormat="false" ht="15" hidden="false" customHeight="false" outlineLevel="0" collapsed="false">
      <c r="A4826" s="16" t="s">
        <v>6276</v>
      </c>
      <c r="B4826" s="16" t="s">
        <v>6269</v>
      </c>
      <c r="C4826" s="16" t="s">
        <v>4457</v>
      </c>
      <c r="D4826" s="16" t="s">
        <v>99</v>
      </c>
      <c r="E4826" s="16" t="n">
        <v>1</v>
      </c>
      <c r="F4826" s="16" t="n">
        <v>698</v>
      </c>
      <c r="G4826" s="16" t="n">
        <v>0</v>
      </c>
      <c r="H4826" s="16" t="s">
        <v>39</v>
      </c>
      <c r="I4826" s="16" t="s">
        <v>60</v>
      </c>
      <c r="J4826" s="16" t="n">
        <v>3</v>
      </c>
      <c r="K4826" s="16" t="n">
        <v>4</v>
      </c>
      <c r="L4826" s="16" t="s">
        <v>41</v>
      </c>
      <c r="M4826" s="18" t="n">
        <f aca="false">IF(ISNUMBER(B4826),B4826,IF(MID(B4826,3,1)="-",DATE(VALUE(RIGHT(B4826,4)),VALUE(MID(B4826,4,2)),VALUE(LEFT(B4826,2))),DATE(VALUE(LEFT(B4826,4)),VALUE(MID(B4826,6,2)),VALUE(RIGHT(B4826,2)))))</f>
        <v>46010</v>
      </c>
      <c r="N4826" s="16" t="n">
        <f aca="false">MONTH(M4826)</f>
        <v>12</v>
      </c>
      <c r="O4826" s="16" t="str">
        <f aca="false">PROPER(TRIM(H4826))</f>
        <v>Delhi</v>
      </c>
      <c r="P4826" s="16" t="str">
        <f aca="false">IFERROR(VLOOKUP(O4826,city_map!$A$2:$B$6,2,FALSE()),O4826)</f>
        <v>Delhi</v>
      </c>
      <c r="Q4826" s="16" t="n">
        <f aca="false">IF(ISNUMBER(F4826),F4826,VALUE(SUBSTITUTE(SUBSTITUTE(F4826,"₹",""),",","")))</f>
        <v>698</v>
      </c>
      <c r="R4826" s="16" t="n">
        <f aca="false">IF(E4826=99,1,E4826)</f>
        <v>1</v>
      </c>
      <c r="S4826" s="16" t="n">
        <f aca="false">IF(G4826="",0,G4826)</f>
        <v>0</v>
      </c>
      <c r="T4826" s="16" t="str">
        <f aca="false">IF(I4826="","Unknown",IF(I4826="upi","UPI",I4826))</f>
        <v>UPI</v>
      </c>
      <c r="U4826" s="16" t="str">
        <f aca="false">IF(L4826="Yes","Y",IF(L4826="No","N",L4826))</f>
        <v>N</v>
      </c>
      <c r="V4826" s="19" t="n">
        <f aca="false">ROUND(R4826*Q4826*(1-S4826),2)</f>
        <v>698</v>
      </c>
      <c r="W4826" s="16" t="str">
        <f aca="false">_xlfn.XLOOKUP(D4826,products!$A$2:$A$61,products!$C$2:$C$61,"Not found")</f>
        <v>Fashion</v>
      </c>
    </row>
    <row r="4827" customFormat="false" ht="15" hidden="false" customHeight="false" outlineLevel="0" collapsed="false">
      <c r="A4827" s="16" t="s">
        <v>6277</v>
      </c>
      <c r="B4827" s="16" t="s">
        <v>6269</v>
      </c>
      <c r="C4827" s="16" t="s">
        <v>2708</v>
      </c>
      <c r="D4827" s="16" t="s">
        <v>99</v>
      </c>
      <c r="E4827" s="16" t="n">
        <v>2</v>
      </c>
      <c r="F4827" s="16" t="n">
        <v>694</v>
      </c>
      <c r="G4827" s="16" t="n">
        <v>0</v>
      </c>
      <c r="H4827" s="16" t="s">
        <v>130</v>
      </c>
      <c r="I4827" s="16" t="s">
        <v>60</v>
      </c>
      <c r="J4827" s="16" t="n">
        <v>4</v>
      </c>
      <c r="K4827" s="16" t="n">
        <v>4</v>
      </c>
      <c r="L4827" s="16" t="s">
        <v>41</v>
      </c>
      <c r="M4827" s="18" t="n">
        <f aca="false">IF(ISNUMBER(B4827),B4827,IF(MID(B4827,3,1)="-",DATE(VALUE(RIGHT(B4827,4)),VALUE(MID(B4827,4,2)),VALUE(LEFT(B4827,2))),DATE(VALUE(LEFT(B4827,4)),VALUE(MID(B4827,6,2)),VALUE(RIGHT(B4827,2)))))</f>
        <v>46010</v>
      </c>
      <c r="N4827" s="16" t="n">
        <f aca="false">MONTH(M4827)</f>
        <v>12</v>
      </c>
      <c r="O4827" s="16" t="str">
        <f aca="false">PROPER(TRIM(H4827))</f>
        <v>Bengaluru</v>
      </c>
      <c r="P4827" s="16" t="str">
        <f aca="false">IFERROR(VLOOKUP(O4827,city_map!$A$2:$B$6,2,FALSE()),O4827)</f>
        <v>Bengaluru</v>
      </c>
      <c r="Q4827" s="16" t="n">
        <f aca="false">IF(ISNUMBER(F4827),F4827,VALUE(SUBSTITUTE(SUBSTITUTE(F4827,"₹",""),",","")))</f>
        <v>694</v>
      </c>
      <c r="R4827" s="16" t="n">
        <f aca="false">IF(E4827=99,1,E4827)</f>
        <v>2</v>
      </c>
      <c r="S4827" s="16" t="n">
        <f aca="false">IF(G4827="",0,G4827)</f>
        <v>0</v>
      </c>
      <c r="T4827" s="16" t="str">
        <f aca="false">IF(I4827="","Unknown",IF(I4827="upi","UPI",I4827))</f>
        <v>UPI</v>
      </c>
      <c r="U4827" s="16" t="str">
        <f aca="false">IF(L4827="Yes","Y",IF(L4827="No","N",L4827))</f>
        <v>N</v>
      </c>
      <c r="V4827" s="19" t="n">
        <f aca="false">ROUND(R4827*Q4827*(1-S4827),2)</f>
        <v>1388</v>
      </c>
      <c r="W4827" s="16" t="str">
        <f aca="false">_xlfn.XLOOKUP(D4827,products!$A$2:$A$61,products!$C$2:$C$61,"Not found")</f>
        <v>Fashion</v>
      </c>
    </row>
    <row r="4828" customFormat="false" ht="15" hidden="false" customHeight="false" outlineLevel="0" collapsed="false">
      <c r="A4828" s="16" t="s">
        <v>6278</v>
      </c>
      <c r="B4828" s="16" t="s">
        <v>6269</v>
      </c>
      <c r="C4828" s="16" t="s">
        <v>3583</v>
      </c>
      <c r="D4828" s="16" t="s">
        <v>170</v>
      </c>
      <c r="E4828" s="16" t="n">
        <v>1</v>
      </c>
      <c r="F4828" s="16" t="n">
        <v>3422</v>
      </c>
      <c r="G4828" s="16" t="n">
        <v>0.1</v>
      </c>
      <c r="H4828" s="16" t="s">
        <v>281</v>
      </c>
      <c r="I4828" s="16" t="s">
        <v>60</v>
      </c>
      <c r="J4828" s="16" t="n">
        <v>2</v>
      </c>
      <c r="K4828" s="16" t="n">
        <v>5</v>
      </c>
      <c r="L4828" s="16" t="s">
        <v>41</v>
      </c>
      <c r="M4828" s="18" t="n">
        <f aca="false">IF(ISNUMBER(B4828),B4828,IF(MID(B4828,3,1)="-",DATE(VALUE(RIGHT(B4828,4)),VALUE(MID(B4828,4,2)),VALUE(LEFT(B4828,2))),DATE(VALUE(LEFT(B4828,4)),VALUE(MID(B4828,6,2)),VALUE(RIGHT(B4828,2)))))</f>
        <v>46010</v>
      </c>
      <c r="N4828" s="16" t="n">
        <f aca="false">MONTH(M4828)</f>
        <v>12</v>
      </c>
      <c r="O4828" s="16" t="str">
        <f aca="false">PROPER(TRIM(H4828))</f>
        <v>Bengaluru</v>
      </c>
      <c r="P4828" s="16" t="str">
        <f aca="false">IFERROR(VLOOKUP(O4828,city_map!$A$2:$B$6,2,FALSE()),O4828)</f>
        <v>Bengaluru</v>
      </c>
      <c r="Q4828" s="16" t="n">
        <f aca="false">IF(ISNUMBER(F4828),F4828,VALUE(SUBSTITUTE(SUBSTITUTE(F4828,"₹",""),",","")))</f>
        <v>3422</v>
      </c>
      <c r="R4828" s="16" t="n">
        <f aca="false">IF(E4828=99,1,E4828)</f>
        <v>1</v>
      </c>
      <c r="S4828" s="16" t="n">
        <f aca="false">IF(G4828="",0,G4828)</f>
        <v>0.1</v>
      </c>
      <c r="T4828" s="16" t="str">
        <f aca="false">IF(I4828="","Unknown",IF(I4828="upi","UPI",I4828))</f>
        <v>UPI</v>
      </c>
      <c r="U4828" s="16" t="str">
        <f aca="false">IF(L4828="Yes","Y",IF(L4828="No","N",L4828))</f>
        <v>N</v>
      </c>
      <c r="V4828" s="19" t="n">
        <f aca="false">ROUND(R4828*Q4828*(1-S4828),2)</f>
        <v>3079.8</v>
      </c>
      <c r="W4828" s="16" t="str">
        <f aca="false">_xlfn.XLOOKUP(D4828,products!$A$2:$A$61,products!$C$2:$C$61,"Not found")</f>
        <v>Home</v>
      </c>
    </row>
    <row r="4829" customFormat="false" ht="15" hidden="false" customHeight="false" outlineLevel="0" collapsed="false">
      <c r="A4829" s="16" t="s">
        <v>6279</v>
      </c>
      <c r="B4829" s="16" t="s">
        <v>6269</v>
      </c>
      <c r="C4829" s="16" t="s">
        <v>439</v>
      </c>
      <c r="D4829" s="16" t="s">
        <v>139</v>
      </c>
      <c r="E4829" s="16" t="n">
        <v>4</v>
      </c>
      <c r="F4829" s="16" t="n">
        <v>336</v>
      </c>
      <c r="G4829" s="16" t="n">
        <v>0.1</v>
      </c>
      <c r="H4829" s="16" t="s">
        <v>39</v>
      </c>
      <c r="I4829" s="16" t="s">
        <v>60</v>
      </c>
      <c r="J4829" s="16" t="n">
        <v>2</v>
      </c>
      <c r="K4829" s="16" t="n">
        <v>5</v>
      </c>
      <c r="L4829" s="16" t="s">
        <v>41</v>
      </c>
      <c r="M4829" s="18" t="n">
        <f aca="false">IF(ISNUMBER(B4829),B4829,IF(MID(B4829,3,1)="-",DATE(VALUE(RIGHT(B4829,4)),VALUE(MID(B4829,4,2)),VALUE(LEFT(B4829,2))),DATE(VALUE(LEFT(B4829,4)),VALUE(MID(B4829,6,2)),VALUE(RIGHT(B4829,2)))))</f>
        <v>46010</v>
      </c>
      <c r="N4829" s="16" t="n">
        <f aca="false">MONTH(M4829)</f>
        <v>12</v>
      </c>
      <c r="O4829" s="16" t="str">
        <f aca="false">PROPER(TRIM(H4829))</f>
        <v>Delhi</v>
      </c>
      <c r="P4829" s="16" t="str">
        <f aca="false">IFERROR(VLOOKUP(O4829,city_map!$A$2:$B$6,2,FALSE()),O4829)</f>
        <v>Delhi</v>
      </c>
      <c r="Q4829" s="16" t="n">
        <f aca="false">IF(ISNUMBER(F4829),F4829,VALUE(SUBSTITUTE(SUBSTITUTE(F4829,"₹",""),",","")))</f>
        <v>336</v>
      </c>
      <c r="R4829" s="16" t="n">
        <f aca="false">IF(E4829=99,1,E4829)</f>
        <v>4</v>
      </c>
      <c r="S4829" s="16" t="n">
        <f aca="false">IF(G4829="",0,G4829)</f>
        <v>0.1</v>
      </c>
      <c r="T4829" s="16" t="str">
        <f aca="false">IF(I4829="","Unknown",IF(I4829="upi","UPI",I4829))</f>
        <v>UPI</v>
      </c>
      <c r="U4829" s="16" t="str">
        <f aca="false">IF(L4829="Yes","Y",IF(L4829="No","N",L4829))</f>
        <v>N</v>
      </c>
      <c r="V4829" s="19" t="n">
        <f aca="false">ROUND(R4829*Q4829*(1-S4829),2)</f>
        <v>1209.6</v>
      </c>
      <c r="W4829" s="16" t="str">
        <f aca="false">_xlfn.XLOOKUP(D4829,products!$A$2:$A$61,products!$C$2:$C$61,"Not found")</f>
        <v>Beauty</v>
      </c>
    </row>
    <row r="4830" customFormat="false" ht="15" hidden="false" customHeight="false" outlineLevel="0" collapsed="false">
      <c r="A4830" s="16" t="s">
        <v>6280</v>
      </c>
      <c r="B4830" s="16" t="s">
        <v>6269</v>
      </c>
      <c r="C4830" s="16" t="s">
        <v>378</v>
      </c>
      <c r="D4830" s="16" t="s">
        <v>250</v>
      </c>
      <c r="E4830" s="16" t="n">
        <v>2</v>
      </c>
      <c r="F4830" s="16" t="n">
        <v>665</v>
      </c>
      <c r="G4830" s="16" t="n">
        <v>0</v>
      </c>
      <c r="H4830" s="16" t="s">
        <v>503</v>
      </c>
      <c r="I4830" s="16" t="s">
        <v>40</v>
      </c>
      <c r="J4830" s="16" t="n">
        <v>8</v>
      </c>
      <c r="K4830" s="16" t="n">
        <v>2</v>
      </c>
      <c r="L4830" s="16" t="s">
        <v>57</v>
      </c>
      <c r="M4830" s="18" t="n">
        <f aca="false">IF(ISNUMBER(B4830),B4830,IF(MID(B4830,3,1)="-",DATE(VALUE(RIGHT(B4830,4)),VALUE(MID(B4830,4,2)),VALUE(LEFT(B4830,2))),DATE(VALUE(LEFT(B4830,4)),VALUE(MID(B4830,6,2)),VALUE(RIGHT(B4830,2)))))</f>
        <v>46010</v>
      </c>
      <c r="N4830" s="16" t="n">
        <f aca="false">MONTH(M4830)</f>
        <v>12</v>
      </c>
      <c r="O4830" s="16" t="str">
        <f aca="false">PROPER(TRIM(H4830))</f>
        <v>Pune</v>
      </c>
      <c r="P4830" s="16" t="str">
        <f aca="false">IFERROR(VLOOKUP(O4830,city_map!$A$2:$B$6,2,FALSE()),O4830)</f>
        <v>Pune</v>
      </c>
      <c r="Q4830" s="16" t="n">
        <f aca="false">IF(ISNUMBER(F4830),F4830,VALUE(SUBSTITUTE(SUBSTITUTE(F4830,"₹",""),",","")))</f>
        <v>665</v>
      </c>
      <c r="R4830" s="16" t="n">
        <f aca="false">IF(E4830=99,1,E4830)</f>
        <v>2</v>
      </c>
      <c r="S4830" s="16" t="n">
        <f aca="false">IF(G4830="",0,G4830)</f>
        <v>0</v>
      </c>
      <c r="T4830" s="16" t="str">
        <f aca="false">IF(I4830="","Unknown",IF(I4830="upi","UPI",I4830))</f>
        <v>COD</v>
      </c>
      <c r="U4830" s="16" t="str">
        <f aca="false">IF(L4830="Yes","Y",IF(L4830="No","N",L4830))</f>
        <v>Y</v>
      </c>
      <c r="V4830" s="19" t="n">
        <f aca="false">ROUND(R4830*Q4830*(1-S4830),2)</f>
        <v>1330</v>
      </c>
      <c r="W4830" s="16" t="str">
        <f aca="false">_xlfn.XLOOKUP(D4830,products!$A$2:$A$61,products!$C$2:$C$61,"Not found")</f>
        <v>Home</v>
      </c>
    </row>
    <row r="4831" customFormat="false" ht="15" hidden="false" customHeight="false" outlineLevel="0" collapsed="false">
      <c r="A4831" s="16" t="s">
        <v>6281</v>
      </c>
      <c r="B4831" s="16" t="s">
        <v>6269</v>
      </c>
      <c r="C4831" s="16" t="s">
        <v>444</v>
      </c>
      <c r="D4831" s="16" t="s">
        <v>80</v>
      </c>
      <c r="E4831" s="16" t="n">
        <v>2</v>
      </c>
      <c r="F4831" s="16" t="n">
        <v>1532</v>
      </c>
      <c r="G4831" s="16" t="n">
        <v>0.15</v>
      </c>
      <c r="H4831" s="16" t="s">
        <v>39</v>
      </c>
      <c r="I4831" s="16"/>
      <c r="J4831" s="16" t="n">
        <v>4</v>
      </c>
      <c r="K4831" s="16" t="n">
        <v>4</v>
      </c>
      <c r="L4831" s="16" t="s">
        <v>41</v>
      </c>
      <c r="M4831" s="18" t="n">
        <f aca="false">IF(ISNUMBER(B4831),B4831,IF(MID(B4831,3,1)="-",DATE(VALUE(RIGHT(B4831,4)),VALUE(MID(B4831,4,2)),VALUE(LEFT(B4831,2))),DATE(VALUE(LEFT(B4831,4)),VALUE(MID(B4831,6,2)),VALUE(RIGHT(B4831,2)))))</f>
        <v>46010</v>
      </c>
      <c r="N4831" s="16" t="n">
        <f aca="false">MONTH(M4831)</f>
        <v>12</v>
      </c>
      <c r="O4831" s="16" t="str">
        <f aca="false">PROPER(TRIM(H4831))</f>
        <v>Delhi</v>
      </c>
      <c r="P4831" s="16" t="str">
        <f aca="false">IFERROR(VLOOKUP(O4831,city_map!$A$2:$B$6,2,FALSE()),O4831)</f>
        <v>Delhi</v>
      </c>
      <c r="Q4831" s="16" t="n">
        <f aca="false">IF(ISNUMBER(F4831),F4831,VALUE(SUBSTITUTE(SUBSTITUTE(F4831,"₹",""),",","")))</f>
        <v>1532</v>
      </c>
      <c r="R4831" s="16" t="n">
        <f aca="false">IF(E4831=99,1,E4831)</f>
        <v>2</v>
      </c>
      <c r="S4831" s="16" t="n">
        <f aca="false">IF(G4831="",0,G4831)</f>
        <v>0.15</v>
      </c>
      <c r="T4831" s="16" t="str">
        <f aca="false">IF(I4831="","Unknown",IF(I4831="upi","UPI",I4831))</f>
        <v>Unknown</v>
      </c>
      <c r="U4831" s="16" t="str">
        <f aca="false">IF(L4831="Yes","Y",IF(L4831="No","N",L4831))</f>
        <v>N</v>
      </c>
      <c r="V4831" s="19" t="n">
        <f aca="false">ROUND(R4831*Q4831*(1-S4831),2)</f>
        <v>2604.4</v>
      </c>
      <c r="W4831" s="16" t="str">
        <f aca="false">_xlfn.XLOOKUP(D4831,products!$A$2:$A$61,products!$C$2:$C$61,"Not found")</f>
        <v>Beauty</v>
      </c>
    </row>
    <row r="4832" customFormat="false" ht="15" hidden="false" customHeight="false" outlineLevel="0" collapsed="false">
      <c r="A4832" s="16" t="s">
        <v>6282</v>
      </c>
      <c r="B4832" s="16" t="s">
        <v>6283</v>
      </c>
      <c r="C4832" s="16" t="s">
        <v>213</v>
      </c>
      <c r="D4832" s="16" t="s">
        <v>179</v>
      </c>
      <c r="E4832" s="16" t="n">
        <v>1</v>
      </c>
      <c r="F4832" s="16" t="s">
        <v>6284</v>
      </c>
      <c r="G4832" s="16" t="n">
        <v>0.2</v>
      </c>
      <c r="H4832" s="16" t="s">
        <v>46</v>
      </c>
      <c r="I4832" s="16" t="s">
        <v>40</v>
      </c>
      <c r="J4832" s="16" t="n">
        <v>3</v>
      </c>
      <c r="K4832" s="16" t="n">
        <v>5</v>
      </c>
      <c r="L4832" s="16" t="s">
        <v>41</v>
      </c>
      <c r="M4832" s="18" t="n">
        <f aca="false">IF(ISNUMBER(B4832),B4832,IF(MID(B4832,3,1)="-",DATE(VALUE(RIGHT(B4832,4)),VALUE(MID(B4832,4,2)),VALUE(LEFT(B4832,2))),DATE(VALUE(LEFT(B4832,4)),VALUE(MID(B4832,6,2)),VALUE(RIGHT(B4832,2)))))</f>
        <v>46010</v>
      </c>
      <c r="N4832" s="16" t="n">
        <f aca="false">MONTH(M4832)</f>
        <v>12</v>
      </c>
      <c r="O4832" s="16" t="str">
        <f aca="false">PROPER(TRIM(H4832))</f>
        <v>Chennai</v>
      </c>
      <c r="P4832" s="16" t="str">
        <f aca="false">IFERROR(VLOOKUP(O4832,city_map!$A$2:$B$6,2,FALSE()),O4832)</f>
        <v>Chennai</v>
      </c>
      <c r="Q4832" s="16" t="n">
        <f aca="false">IF(ISNUMBER(F4832),F4832,VALUE(SUBSTITUTE(SUBSTITUTE(F4832,"₹",""),",","")))</f>
        <v>2572</v>
      </c>
      <c r="R4832" s="16" t="n">
        <f aca="false">IF(E4832=99,1,E4832)</f>
        <v>1</v>
      </c>
      <c r="S4832" s="16" t="n">
        <f aca="false">IF(G4832="",0,G4832)</f>
        <v>0.2</v>
      </c>
      <c r="T4832" s="16" t="str">
        <f aca="false">IF(I4832="","Unknown",IF(I4832="upi","UPI",I4832))</f>
        <v>COD</v>
      </c>
      <c r="U4832" s="16" t="str">
        <f aca="false">IF(L4832="Yes","Y",IF(L4832="No","N",L4832))</f>
        <v>N</v>
      </c>
      <c r="V4832" s="19" t="n">
        <f aca="false">ROUND(R4832*Q4832*(1-S4832),2)</f>
        <v>2057.6</v>
      </c>
      <c r="W4832" s="16" t="str">
        <f aca="false">_xlfn.XLOOKUP(D4832,products!$A$2:$A$61,products!$C$2:$C$61,"Not found")</f>
        <v>Electronics</v>
      </c>
    </row>
    <row r="4833" customFormat="false" ht="15" hidden="false" customHeight="false" outlineLevel="0" collapsed="false">
      <c r="A4833" s="16" t="s">
        <v>6285</v>
      </c>
      <c r="B4833" s="16" t="s">
        <v>6269</v>
      </c>
      <c r="C4833" s="16" t="s">
        <v>1205</v>
      </c>
      <c r="D4833" s="16" t="s">
        <v>45</v>
      </c>
      <c r="E4833" s="16" t="n">
        <v>3</v>
      </c>
      <c r="F4833" s="16" t="n">
        <v>287</v>
      </c>
      <c r="G4833" s="16" t="n">
        <v>0.15</v>
      </c>
      <c r="H4833" s="16" t="s">
        <v>130</v>
      </c>
      <c r="I4833" s="16" t="s">
        <v>47</v>
      </c>
      <c r="J4833" s="16" t="n">
        <v>5</v>
      </c>
      <c r="K4833" s="16"/>
      <c r="L4833" s="16" t="s">
        <v>41</v>
      </c>
      <c r="M4833" s="18" t="n">
        <f aca="false">IF(ISNUMBER(B4833),B4833,IF(MID(B4833,3,1)="-",DATE(VALUE(RIGHT(B4833,4)),VALUE(MID(B4833,4,2)),VALUE(LEFT(B4833,2))),DATE(VALUE(LEFT(B4833,4)),VALUE(MID(B4833,6,2)),VALUE(RIGHT(B4833,2)))))</f>
        <v>46010</v>
      </c>
      <c r="N4833" s="16" t="n">
        <f aca="false">MONTH(M4833)</f>
        <v>12</v>
      </c>
      <c r="O4833" s="16" t="str">
        <f aca="false">PROPER(TRIM(H4833))</f>
        <v>Bengaluru</v>
      </c>
      <c r="P4833" s="16" t="str">
        <f aca="false">IFERROR(VLOOKUP(O4833,city_map!$A$2:$B$6,2,FALSE()),O4833)</f>
        <v>Bengaluru</v>
      </c>
      <c r="Q4833" s="16" t="n">
        <f aca="false">IF(ISNUMBER(F4833),F4833,VALUE(SUBSTITUTE(SUBSTITUTE(F4833,"₹",""),",","")))</f>
        <v>287</v>
      </c>
      <c r="R4833" s="16" t="n">
        <f aca="false">IF(E4833=99,1,E4833)</f>
        <v>3</v>
      </c>
      <c r="S4833" s="16" t="n">
        <f aca="false">IF(G4833="",0,G4833)</f>
        <v>0.15</v>
      </c>
      <c r="T4833" s="16" t="str">
        <f aca="false">IF(I4833="","Unknown",IF(I4833="upi","UPI",I4833))</f>
        <v>Debit Card</v>
      </c>
      <c r="U4833" s="16" t="str">
        <f aca="false">IF(L4833="Yes","Y",IF(L4833="No","N",L4833))</f>
        <v>N</v>
      </c>
      <c r="V4833" s="19" t="n">
        <f aca="false">ROUND(R4833*Q4833*(1-S4833),2)</f>
        <v>731.85</v>
      </c>
      <c r="W4833" s="16" t="str">
        <f aca="false">_xlfn.XLOOKUP(D4833,products!$A$2:$A$61,products!$C$2:$C$61,"Not found")</f>
        <v>Beauty</v>
      </c>
    </row>
    <row r="4834" customFormat="false" ht="15" hidden="false" customHeight="false" outlineLevel="0" collapsed="false">
      <c r="A4834" s="16" t="s">
        <v>6286</v>
      </c>
      <c r="B4834" s="16" t="s">
        <v>6287</v>
      </c>
      <c r="C4834" s="16" t="s">
        <v>2012</v>
      </c>
      <c r="D4834" s="16" t="s">
        <v>291</v>
      </c>
      <c r="E4834" s="16" t="n">
        <v>1</v>
      </c>
      <c r="F4834" s="16" t="n">
        <v>1237</v>
      </c>
      <c r="G4834" s="16" t="n">
        <v>0.05</v>
      </c>
      <c r="H4834" s="16" t="s">
        <v>81</v>
      </c>
      <c r="I4834" s="16" t="s">
        <v>60</v>
      </c>
      <c r="J4834" s="16" t="n">
        <v>3</v>
      </c>
      <c r="K4834" s="16" t="n">
        <v>4</v>
      </c>
      <c r="L4834" s="16" t="s">
        <v>41</v>
      </c>
      <c r="M4834" s="18" t="n">
        <f aca="false">IF(ISNUMBER(B4834),B4834,IF(MID(B4834,3,1)="-",DATE(VALUE(RIGHT(B4834,4)),VALUE(MID(B4834,4,2)),VALUE(LEFT(B4834,2))),DATE(VALUE(LEFT(B4834,4)),VALUE(MID(B4834,6,2)),VALUE(RIGHT(B4834,2)))))</f>
        <v>46011</v>
      </c>
      <c r="N4834" s="16" t="n">
        <f aca="false">MONTH(M4834)</f>
        <v>12</v>
      </c>
      <c r="O4834" s="16" t="str">
        <f aca="false">PROPER(TRIM(H4834))</f>
        <v>Hyderabad</v>
      </c>
      <c r="P4834" s="16" t="str">
        <f aca="false">IFERROR(VLOOKUP(O4834,city_map!$A$2:$B$6,2,FALSE()),O4834)</f>
        <v>Hyderabad</v>
      </c>
      <c r="Q4834" s="16" t="n">
        <f aca="false">IF(ISNUMBER(F4834),F4834,VALUE(SUBSTITUTE(SUBSTITUTE(F4834,"₹",""),",","")))</f>
        <v>1237</v>
      </c>
      <c r="R4834" s="16" t="n">
        <f aca="false">IF(E4834=99,1,E4834)</f>
        <v>1</v>
      </c>
      <c r="S4834" s="16" t="n">
        <f aca="false">IF(G4834="",0,G4834)</f>
        <v>0.05</v>
      </c>
      <c r="T4834" s="16" t="str">
        <f aca="false">IF(I4834="","Unknown",IF(I4834="upi","UPI",I4834))</f>
        <v>UPI</v>
      </c>
      <c r="U4834" s="16" t="str">
        <f aca="false">IF(L4834="Yes","Y",IF(L4834="No","N",L4834))</f>
        <v>N</v>
      </c>
      <c r="V4834" s="19" t="n">
        <f aca="false">ROUND(R4834*Q4834*(1-S4834),2)</f>
        <v>1175.15</v>
      </c>
      <c r="W4834" s="16" t="str">
        <f aca="false">_xlfn.XLOOKUP(D4834,products!$A$2:$A$61,products!$C$2:$C$61,"Not found")</f>
        <v>Electronics</v>
      </c>
    </row>
    <row r="4835" customFormat="false" ht="15" hidden="false" customHeight="false" outlineLevel="0" collapsed="false">
      <c r="A4835" s="16" t="s">
        <v>6288</v>
      </c>
      <c r="B4835" s="16" t="s">
        <v>6287</v>
      </c>
      <c r="C4835" s="16" t="s">
        <v>1399</v>
      </c>
      <c r="D4835" s="16" t="s">
        <v>63</v>
      </c>
      <c r="E4835" s="16" t="n">
        <v>2</v>
      </c>
      <c r="F4835" s="16" t="n">
        <v>1440</v>
      </c>
      <c r="G4835" s="16" t="n">
        <v>0</v>
      </c>
      <c r="H4835" s="16" t="s">
        <v>527</v>
      </c>
      <c r="I4835" s="16" t="s">
        <v>60</v>
      </c>
      <c r="J4835" s="16" t="n">
        <v>3</v>
      </c>
      <c r="K4835" s="16" t="n">
        <v>5</v>
      </c>
      <c r="L4835" s="16" t="s">
        <v>41</v>
      </c>
      <c r="M4835" s="18" t="n">
        <f aca="false">IF(ISNUMBER(B4835),B4835,IF(MID(B4835,3,1)="-",DATE(VALUE(RIGHT(B4835,4)),VALUE(MID(B4835,4,2)),VALUE(LEFT(B4835,2))),DATE(VALUE(LEFT(B4835,4)),VALUE(MID(B4835,6,2)),VALUE(RIGHT(B4835,2)))))</f>
        <v>46011</v>
      </c>
      <c r="N4835" s="16" t="n">
        <f aca="false">MONTH(M4835)</f>
        <v>12</v>
      </c>
      <c r="O4835" s="16" t="str">
        <f aca="false">PROPER(TRIM(H4835))</f>
        <v>Bangalore</v>
      </c>
      <c r="P4835" s="16" t="str">
        <f aca="false">IFERROR(VLOOKUP(O4835,city_map!$A$2:$B$6,2,FALSE()),O4835)</f>
        <v>Bengaluru</v>
      </c>
      <c r="Q4835" s="16" t="n">
        <f aca="false">IF(ISNUMBER(F4835),F4835,VALUE(SUBSTITUTE(SUBSTITUTE(F4835,"₹",""),",","")))</f>
        <v>1440</v>
      </c>
      <c r="R4835" s="16" t="n">
        <f aca="false">IF(E4835=99,1,E4835)</f>
        <v>2</v>
      </c>
      <c r="S4835" s="16" t="n">
        <f aca="false">IF(G4835="",0,G4835)</f>
        <v>0</v>
      </c>
      <c r="T4835" s="16" t="str">
        <f aca="false">IF(I4835="","Unknown",IF(I4835="upi","UPI",I4835))</f>
        <v>UPI</v>
      </c>
      <c r="U4835" s="16" t="str">
        <f aca="false">IF(L4835="Yes","Y",IF(L4835="No","N",L4835))</f>
        <v>N</v>
      </c>
      <c r="V4835" s="19" t="n">
        <f aca="false">ROUND(R4835*Q4835*(1-S4835),2)</f>
        <v>2880</v>
      </c>
      <c r="W4835" s="16" t="str">
        <f aca="false">_xlfn.XLOOKUP(D4835,products!$A$2:$A$61,products!$C$2:$C$61,"Not found")</f>
        <v>Fashion</v>
      </c>
    </row>
    <row r="4836" customFormat="false" ht="15" hidden="false" customHeight="false" outlineLevel="0" collapsed="false">
      <c r="A4836" s="16" t="s">
        <v>6289</v>
      </c>
      <c r="B4836" s="16" t="s">
        <v>6287</v>
      </c>
      <c r="C4836" s="16" t="s">
        <v>875</v>
      </c>
      <c r="D4836" s="16" t="s">
        <v>149</v>
      </c>
      <c r="E4836" s="16" t="n">
        <v>1</v>
      </c>
      <c r="F4836" s="16" t="n">
        <v>1642</v>
      </c>
      <c r="G4836" s="16" t="n">
        <v>0.05</v>
      </c>
      <c r="H4836" s="16" t="s">
        <v>89</v>
      </c>
      <c r="I4836" s="16" t="s">
        <v>60</v>
      </c>
      <c r="J4836" s="16" t="n">
        <v>2</v>
      </c>
      <c r="K4836" s="16" t="n">
        <v>3</v>
      </c>
      <c r="L4836" s="16" t="s">
        <v>57</v>
      </c>
      <c r="M4836" s="18" t="n">
        <f aca="false">IF(ISNUMBER(B4836),B4836,IF(MID(B4836,3,1)="-",DATE(VALUE(RIGHT(B4836,4)),VALUE(MID(B4836,4,2)),VALUE(LEFT(B4836,2))),DATE(VALUE(LEFT(B4836,4)),VALUE(MID(B4836,6,2)),VALUE(RIGHT(B4836,2)))))</f>
        <v>46011</v>
      </c>
      <c r="N4836" s="16" t="n">
        <f aca="false">MONTH(M4836)</f>
        <v>12</v>
      </c>
      <c r="O4836" s="16" t="str">
        <f aca="false">PROPER(TRIM(H4836))</f>
        <v>Ahmedabad</v>
      </c>
      <c r="P4836" s="16" t="str">
        <f aca="false">IFERROR(VLOOKUP(O4836,city_map!$A$2:$B$6,2,FALSE()),O4836)</f>
        <v>Ahmedabad</v>
      </c>
      <c r="Q4836" s="16" t="n">
        <f aca="false">IF(ISNUMBER(F4836),F4836,VALUE(SUBSTITUTE(SUBSTITUTE(F4836,"₹",""),",","")))</f>
        <v>1642</v>
      </c>
      <c r="R4836" s="16" t="n">
        <f aca="false">IF(E4836=99,1,E4836)</f>
        <v>1</v>
      </c>
      <c r="S4836" s="16" t="n">
        <f aca="false">IF(G4836="",0,G4836)</f>
        <v>0.05</v>
      </c>
      <c r="T4836" s="16" t="str">
        <f aca="false">IF(I4836="","Unknown",IF(I4836="upi","UPI",I4836))</f>
        <v>UPI</v>
      </c>
      <c r="U4836" s="16" t="str">
        <f aca="false">IF(L4836="Yes","Y",IF(L4836="No","N",L4836))</f>
        <v>Y</v>
      </c>
      <c r="V4836" s="19" t="n">
        <f aca="false">ROUND(R4836*Q4836*(1-S4836),2)</f>
        <v>1559.9</v>
      </c>
      <c r="W4836" s="16" t="str">
        <f aca="false">_xlfn.XLOOKUP(D4836,products!$A$2:$A$61,products!$C$2:$C$61,"Not found")</f>
        <v>Fashion</v>
      </c>
    </row>
    <row r="4837" customFormat="false" ht="15" hidden="false" customHeight="false" outlineLevel="0" collapsed="false">
      <c r="A4837" s="16" t="s">
        <v>6290</v>
      </c>
      <c r="B4837" s="16" t="s">
        <v>6287</v>
      </c>
      <c r="C4837" s="16" t="s">
        <v>476</v>
      </c>
      <c r="D4837" s="16" t="s">
        <v>139</v>
      </c>
      <c r="E4837" s="16" t="n">
        <v>1</v>
      </c>
      <c r="F4837" s="16" t="n">
        <v>333</v>
      </c>
      <c r="G4837" s="16" t="n">
        <v>0.05</v>
      </c>
      <c r="H4837" s="16" t="s">
        <v>39</v>
      </c>
      <c r="I4837" s="16" t="s">
        <v>60</v>
      </c>
      <c r="J4837" s="16" t="n">
        <v>3</v>
      </c>
      <c r="K4837" s="16" t="n">
        <v>2</v>
      </c>
      <c r="L4837" s="16" t="s">
        <v>57</v>
      </c>
      <c r="M4837" s="18" t="n">
        <f aca="false">IF(ISNUMBER(B4837),B4837,IF(MID(B4837,3,1)="-",DATE(VALUE(RIGHT(B4837,4)),VALUE(MID(B4837,4,2)),VALUE(LEFT(B4837,2))),DATE(VALUE(LEFT(B4837,4)),VALUE(MID(B4837,6,2)),VALUE(RIGHT(B4837,2)))))</f>
        <v>46011</v>
      </c>
      <c r="N4837" s="16" t="n">
        <f aca="false">MONTH(M4837)</f>
        <v>12</v>
      </c>
      <c r="O4837" s="16" t="str">
        <f aca="false">PROPER(TRIM(H4837))</f>
        <v>Delhi</v>
      </c>
      <c r="P4837" s="16" t="str">
        <f aca="false">IFERROR(VLOOKUP(O4837,city_map!$A$2:$B$6,2,FALSE()),O4837)</f>
        <v>Delhi</v>
      </c>
      <c r="Q4837" s="16" t="n">
        <f aca="false">IF(ISNUMBER(F4837),F4837,VALUE(SUBSTITUTE(SUBSTITUTE(F4837,"₹",""),",","")))</f>
        <v>333</v>
      </c>
      <c r="R4837" s="16" t="n">
        <f aca="false">IF(E4837=99,1,E4837)</f>
        <v>1</v>
      </c>
      <c r="S4837" s="16" t="n">
        <f aca="false">IF(G4837="",0,G4837)</f>
        <v>0.05</v>
      </c>
      <c r="T4837" s="16" t="str">
        <f aca="false">IF(I4837="","Unknown",IF(I4837="upi","UPI",I4837))</f>
        <v>UPI</v>
      </c>
      <c r="U4837" s="16" t="str">
        <f aca="false">IF(L4837="Yes","Y",IF(L4837="No","N",L4837))</f>
        <v>Y</v>
      </c>
      <c r="V4837" s="19" t="n">
        <f aca="false">ROUND(R4837*Q4837*(1-S4837),2)</f>
        <v>316.35</v>
      </c>
      <c r="W4837" s="16" t="str">
        <f aca="false">_xlfn.XLOOKUP(D4837,products!$A$2:$A$61,products!$C$2:$C$61,"Not found")</f>
        <v>Beauty</v>
      </c>
    </row>
    <row r="4838" customFormat="false" ht="15" hidden="false" customHeight="false" outlineLevel="0" collapsed="false">
      <c r="A4838" s="16" t="s">
        <v>6291</v>
      </c>
      <c r="B4838" s="16" t="s">
        <v>6287</v>
      </c>
      <c r="C4838" s="16" t="s">
        <v>531</v>
      </c>
      <c r="D4838" s="16" t="s">
        <v>129</v>
      </c>
      <c r="E4838" s="16" t="n">
        <v>2</v>
      </c>
      <c r="F4838" s="16" t="n">
        <v>618</v>
      </c>
      <c r="G4838" s="16" t="n">
        <v>0.05</v>
      </c>
      <c r="H4838" s="16" t="s">
        <v>46</v>
      </c>
      <c r="I4838" s="16" t="s">
        <v>60</v>
      </c>
      <c r="J4838" s="16" t="n">
        <v>4</v>
      </c>
      <c r="K4838" s="16" t="n">
        <v>5</v>
      </c>
      <c r="L4838" s="16" t="s">
        <v>41</v>
      </c>
      <c r="M4838" s="18" t="n">
        <f aca="false">IF(ISNUMBER(B4838),B4838,IF(MID(B4838,3,1)="-",DATE(VALUE(RIGHT(B4838,4)),VALUE(MID(B4838,4,2)),VALUE(LEFT(B4838,2))),DATE(VALUE(LEFT(B4838,4)),VALUE(MID(B4838,6,2)),VALUE(RIGHT(B4838,2)))))</f>
        <v>46011</v>
      </c>
      <c r="N4838" s="16" t="n">
        <f aca="false">MONTH(M4838)</f>
        <v>12</v>
      </c>
      <c r="O4838" s="16" t="str">
        <f aca="false">PROPER(TRIM(H4838))</f>
        <v>Chennai</v>
      </c>
      <c r="P4838" s="16" t="str">
        <f aca="false">IFERROR(VLOOKUP(O4838,city_map!$A$2:$B$6,2,FALSE()),O4838)</f>
        <v>Chennai</v>
      </c>
      <c r="Q4838" s="16" t="n">
        <f aca="false">IF(ISNUMBER(F4838),F4838,VALUE(SUBSTITUTE(SUBSTITUTE(F4838,"₹",""),",","")))</f>
        <v>618</v>
      </c>
      <c r="R4838" s="16" t="n">
        <f aca="false">IF(E4838=99,1,E4838)</f>
        <v>2</v>
      </c>
      <c r="S4838" s="16" t="n">
        <f aca="false">IF(G4838="",0,G4838)</f>
        <v>0.05</v>
      </c>
      <c r="T4838" s="16" t="str">
        <f aca="false">IF(I4838="","Unknown",IF(I4838="upi","UPI",I4838))</f>
        <v>UPI</v>
      </c>
      <c r="U4838" s="16" t="str">
        <f aca="false">IF(L4838="Yes","Y",IF(L4838="No","N",L4838))</f>
        <v>N</v>
      </c>
      <c r="V4838" s="19" t="n">
        <f aca="false">ROUND(R4838*Q4838*(1-S4838),2)</f>
        <v>1174.2</v>
      </c>
      <c r="W4838" s="16" t="str">
        <f aca="false">_xlfn.XLOOKUP(D4838,products!$A$2:$A$61,products!$C$2:$C$61,"Not found")</f>
        <v>Beauty</v>
      </c>
    </row>
    <row r="4839" customFormat="false" ht="15" hidden="false" customHeight="false" outlineLevel="0" collapsed="false">
      <c r="A4839" s="16" t="s">
        <v>6292</v>
      </c>
      <c r="B4839" s="16" t="s">
        <v>6287</v>
      </c>
      <c r="C4839" s="16" t="s">
        <v>3374</v>
      </c>
      <c r="D4839" s="16" t="s">
        <v>129</v>
      </c>
      <c r="E4839" s="16" t="n">
        <v>1</v>
      </c>
      <c r="F4839" s="16" t="n">
        <v>586</v>
      </c>
      <c r="G4839" s="16" t="n">
        <v>0</v>
      </c>
      <c r="H4839" s="16" t="s">
        <v>112</v>
      </c>
      <c r="I4839" s="16" t="s">
        <v>47</v>
      </c>
      <c r="J4839" s="16" t="n">
        <v>2</v>
      </c>
      <c r="K4839" s="16" t="n">
        <v>4</v>
      </c>
      <c r="L4839" s="16" t="s">
        <v>41</v>
      </c>
      <c r="M4839" s="18" t="n">
        <f aca="false">IF(ISNUMBER(B4839),B4839,IF(MID(B4839,3,1)="-",DATE(VALUE(RIGHT(B4839,4)),VALUE(MID(B4839,4,2)),VALUE(LEFT(B4839,2))),DATE(VALUE(LEFT(B4839,4)),VALUE(MID(B4839,6,2)),VALUE(RIGHT(B4839,2)))))</f>
        <v>46011</v>
      </c>
      <c r="N4839" s="16" t="n">
        <f aca="false">MONTH(M4839)</f>
        <v>12</v>
      </c>
      <c r="O4839" s="16" t="str">
        <f aca="false">PROPER(TRIM(H4839))</f>
        <v>Mumbai</v>
      </c>
      <c r="P4839" s="16" t="str">
        <f aca="false">IFERROR(VLOOKUP(O4839,city_map!$A$2:$B$6,2,FALSE()),O4839)</f>
        <v>Mumbai</v>
      </c>
      <c r="Q4839" s="16" t="n">
        <f aca="false">IF(ISNUMBER(F4839),F4839,VALUE(SUBSTITUTE(SUBSTITUTE(F4839,"₹",""),",","")))</f>
        <v>586</v>
      </c>
      <c r="R4839" s="16" t="n">
        <f aca="false">IF(E4839=99,1,E4839)</f>
        <v>1</v>
      </c>
      <c r="S4839" s="16" t="n">
        <f aca="false">IF(G4839="",0,G4839)</f>
        <v>0</v>
      </c>
      <c r="T4839" s="16" t="str">
        <f aca="false">IF(I4839="","Unknown",IF(I4839="upi","UPI",I4839))</f>
        <v>Debit Card</v>
      </c>
      <c r="U4839" s="16" t="str">
        <f aca="false">IF(L4839="Yes","Y",IF(L4839="No","N",L4839))</f>
        <v>N</v>
      </c>
      <c r="V4839" s="19" t="n">
        <f aca="false">ROUND(R4839*Q4839*(1-S4839),2)</f>
        <v>586</v>
      </c>
      <c r="W4839" s="16" t="str">
        <f aca="false">_xlfn.XLOOKUP(D4839,products!$A$2:$A$61,products!$C$2:$C$61,"Not found")</f>
        <v>Beauty</v>
      </c>
    </row>
    <row r="4840" customFormat="false" ht="15" hidden="false" customHeight="false" outlineLevel="0" collapsed="false">
      <c r="A4840" s="16" t="s">
        <v>6293</v>
      </c>
      <c r="B4840" s="16" t="s">
        <v>6287</v>
      </c>
      <c r="C4840" s="16" t="s">
        <v>589</v>
      </c>
      <c r="D4840" s="16" t="s">
        <v>139</v>
      </c>
      <c r="E4840" s="16" t="n">
        <v>3</v>
      </c>
      <c r="F4840" s="16" t="n">
        <v>356</v>
      </c>
      <c r="G4840" s="16" t="n">
        <v>0.2</v>
      </c>
      <c r="H4840" s="16" t="s">
        <v>130</v>
      </c>
      <c r="I4840" s="16" t="s">
        <v>47</v>
      </c>
      <c r="J4840" s="16" t="n">
        <v>4</v>
      </c>
      <c r="K4840" s="16" t="n">
        <v>4</v>
      </c>
      <c r="L4840" s="16" t="s">
        <v>41</v>
      </c>
      <c r="M4840" s="18" t="n">
        <f aca="false">IF(ISNUMBER(B4840),B4840,IF(MID(B4840,3,1)="-",DATE(VALUE(RIGHT(B4840,4)),VALUE(MID(B4840,4,2)),VALUE(LEFT(B4840,2))),DATE(VALUE(LEFT(B4840,4)),VALUE(MID(B4840,6,2)),VALUE(RIGHT(B4840,2)))))</f>
        <v>46011</v>
      </c>
      <c r="N4840" s="16" t="n">
        <f aca="false">MONTH(M4840)</f>
        <v>12</v>
      </c>
      <c r="O4840" s="16" t="str">
        <f aca="false">PROPER(TRIM(H4840))</f>
        <v>Bengaluru</v>
      </c>
      <c r="P4840" s="16" t="str">
        <f aca="false">IFERROR(VLOOKUP(O4840,city_map!$A$2:$B$6,2,FALSE()),O4840)</f>
        <v>Bengaluru</v>
      </c>
      <c r="Q4840" s="16" t="n">
        <f aca="false">IF(ISNUMBER(F4840),F4840,VALUE(SUBSTITUTE(SUBSTITUTE(F4840,"₹",""),",","")))</f>
        <v>356</v>
      </c>
      <c r="R4840" s="16" t="n">
        <f aca="false">IF(E4840=99,1,E4840)</f>
        <v>3</v>
      </c>
      <c r="S4840" s="16" t="n">
        <f aca="false">IF(G4840="",0,G4840)</f>
        <v>0.2</v>
      </c>
      <c r="T4840" s="16" t="str">
        <f aca="false">IF(I4840="","Unknown",IF(I4840="upi","UPI",I4840))</f>
        <v>Debit Card</v>
      </c>
      <c r="U4840" s="16" t="str">
        <f aca="false">IF(L4840="Yes","Y",IF(L4840="No","N",L4840))</f>
        <v>N</v>
      </c>
      <c r="V4840" s="19" t="n">
        <f aca="false">ROUND(R4840*Q4840*(1-S4840),2)</f>
        <v>854.4</v>
      </c>
      <c r="W4840" s="16" t="str">
        <f aca="false">_xlfn.XLOOKUP(D4840,products!$A$2:$A$61,products!$C$2:$C$61,"Not found")</f>
        <v>Beauty</v>
      </c>
    </row>
    <row r="4841" customFormat="false" ht="15" hidden="false" customHeight="false" outlineLevel="0" collapsed="false">
      <c r="A4841" s="16" t="s">
        <v>6294</v>
      </c>
      <c r="B4841" s="16" t="s">
        <v>6295</v>
      </c>
      <c r="C4841" s="16" t="s">
        <v>450</v>
      </c>
      <c r="D4841" s="16" t="s">
        <v>216</v>
      </c>
      <c r="E4841" s="16" t="n">
        <v>1</v>
      </c>
      <c r="F4841" s="16" t="n">
        <v>934</v>
      </c>
      <c r="G4841" s="16" t="n">
        <v>0</v>
      </c>
      <c r="H4841" s="16" t="s">
        <v>89</v>
      </c>
      <c r="I4841" s="16" t="s">
        <v>47</v>
      </c>
      <c r="J4841" s="16" t="n">
        <v>7</v>
      </c>
      <c r="K4841" s="16" t="n">
        <v>5</v>
      </c>
      <c r="L4841" s="16" t="s">
        <v>41</v>
      </c>
      <c r="M4841" s="18" t="n">
        <f aca="false">IF(ISNUMBER(B4841),B4841,IF(MID(B4841,3,1)="-",DATE(VALUE(RIGHT(B4841,4)),VALUE(MID(B4841,4,2)),VALUE(LEFT(B4841,2))),DATE(VALUE(LEFT(B4841,4)),VALUE(MID(B4841,6,2)),VALUE(RIGHT(B4841,2)))))</f>
        <v>46011</v>
      </c>
      <c r="N4841" s="16" t="n">
        <f aca="false">MONTH(M4841)</f>
        <v>12</v>
      </c>
      <c r="O4841" s="16" t="str">
        <f aca="false">PROPER(TRIM(H4841))</f>
        <v>Ahmedabad</v>
      </c>
      <c r="P4841" s="16" t="str">
        <f aca="false">IFERROR(VLOOKUP(O4841,city_map!$A$2:$B$6,2,FALSE()),O4841)</f>
        <v>Ahmedabad</v>
      </c>
      <c r="Q4841" s="16" t="n">
        <f aca="false">IF(ISNUMBER(F4841),F4841,VALUE(SUBSTITUTE(SUBSTITUTE(F4841,"₹",""),",","")))</f>
        <v>934</v>
      </c>
      <c r="R4841" s="16" t="n">
        <f aca="false">IF(E4841=99,1,E4841)</f>
        <v>1</v>
      </c>
      <c r="S4841" s="16" t="n">
        <f aca="false">IF(G4841="",0,G4841)</f>
        <v>0</v>
      </c>
      <c r="T4841" s="16" t="str">
        <f aca="false">IF(I4841="","Unknown",IF(I4841="upi","UPI",I4841))</f>
        <v>Debit Card</v>
      </c>
      <c r="U4841" s="16" t="str">
        <f aca="false">IF(L4841="Yes","Y",IF(L4841="No","N",L4841))</f>
        <v>N</v>
      </c>
      <c r="V4841" s="19" t="n">
        <f aca="false">ROUND(R4841*Q4841*(1-S4841),2)</f>
        <v>934</v>
      </c>
      <c r="W4841" s="16" t="str">
        <f aca="false">_xlfn.XLOOKUP(D4841,products!$A$2:$A$61,products!$C$2:$C$61,"Not found")</f>
        <v>Books</v>
      </c>
    </row>
    <row r="4842" customFormat="false" ht="15" hidden="false" customHeight="false" outlineLevel="0" collapsed="false">
      <c r="A4842" s="16" t="s">
        <v>6296</v>
      </c>
      <c r="B4842" s="16" t="s">
        <v>6287</v>
      </c>
      <c r="C4842" s="16" t="s">
        <v>439</v>
      </c>
      <c r="D4842" s="16" t="s">
        <v>222</v>
      </c>
      <c r="E4842" s="16" t="n">
        <v>2</v>
      </c>
      <c r="F4842" s="16" t="n">
        <v>1879</v>
      </c>
      <c r="G4842" s="16" t="n">
        <v>0.05</v>
      </c>
      <c r="H4842" s="16" t="s">
        <v>39</v>
      </c>
      <c r="I4842" s="16" t="s">
        <v>47</v>
      </c>
      <c r="J4842" s="16" t="n">
        <v>2</v>
      </c>
      <c r="K4842" s="16"/>
      <c r="L4842" s="16" t="s">
        <v>41</v>
      </c>
      <c r="M4842" s="18" t="n">
        <f aca="false">IF(ISNUMBER(B4842),B4842,IF(MID(B4842,3,1)="-",DATE(VALUE(RIGHT(B4842,4)),VALUE(MID(B4842,4,2)),VALUE(LEFT(B4842,2))),DATE(VALUE(LEFT(B4842,4)),VALUE(MID(B4842,6,2)),VALUE(RIGHT(B4842,2)))))</f>
        <v>46011</v>
      </c>
      <c r="N4842" s="16" t="n">
        <f aca="false">MONTH(M4842)</f>
        <v>12</v>
      </c>
      <c r="O4842" s="16" t="str">
        <f aca="false">PROPER(TRIM(H4842))</f>
        <v>Delhi</v>
      </c>
      <c r="P4842" s="16" t="str">
        <f aca="false">IFERROR(VLOOKUP(O4842,city_map!$A$2:$B$6,2,FALSE()),O4842)</f>
        <v>Delhi</v>
      </c>
      <c r="Q4842" s="16" t="n">
        <f aca="false">IF(ISNUMBER(F4842),F4842,VALUE(SUBSTITUTE(SUBSTITUTE(F4842,"₹",""),",","")))</f>
        <v>1879</v>
      </c>
      <c r="R4842" s="16" t="n">
        <f aca="false">IF(E4842=99,1,E4842)</f>
        <v>2</v>
      </c>
      <c r="S4842" s="16" t="n">
        <f aca="false">IF(G4842="",0,G4842)</f>
        <v>0.05</v>
      </c>
      <c r="T4842" s="16" t="str">
        <f aca="false">IF(I4842="","Unknown",IF(I4842="upi","UPI",I4842))</f>
        <v>Debit Card</v>
      </c>
      <c r="U4842" s="16" t="str">
        <f aca="false">IF(L4842="Yes","Y",IF(L4842="No","N",L4842))</f>
        <v>N</v>
      </c>
      <c r="V4842" s="19" t="n">
        <f aca="false">ROUND(R4842*Q4842*(1-S4842),2)</f>
        <v>3570.1</v>
      </c>
      <c r="W4842" s="16" t="str">
        <f aca="false">_xlfn.XLOOKUP(D4842,products!$A$2:$A$61,products!$C$2:$C$61,"Not found")</f>
        <v>Fashion</v>
      </c>
    </row>
    <row r="4843" customFormat="false" ht="15" hidden="false" customHeight="false" outlineLevel="0" collapsed="false">
      <c r="A4843" s="16" t="s">
        <v>6297</v>
      </c>
      <c r="B4843" s="16" t="s">
        <v>6287</v>
      </c>
      <c r="C4843" s="16" t="s">
        <v>1046</v>
      </c>
      <c r="D4843" s="16" t="s">
        <v>203</v>
      </c>
      <c r="E4843" s="16" t="n">
        <v>1</v>
      </c>
      <c r="F4843" s="16" t="n">
        <v>2620</v>
      </c>
      <c r="G4843" s="16" t="n">
        <v>0.15</v>
      </c>
      <c r="H4843" s="16" t="s">
        <v>112</v>
      </c>
      <c r="I4843" s="16" t="s">
        <v>40</v>
      </c>
      <c r="J4843" s="16" t="n">
        <v>2</v>
      </c>
      <c r="K4843" s="16"/>
      <c r="L4843" s="16" t="s">
        <v>41</v>
      </c>
      <c r="M4843" s="18" t="n">
        <f aca="false">IF(ISNUMBER(B4843),B4843,IF(MID(B4843,3,1)="-",DATE(VALUE(RIGHT(B4843,4)),VALUE(MID(B4843,4,2)),VALUE(LEFT(B4843,2))),DATE(VALUE(LEFT(B4843,4)),VALUE(MID(B4843,6,2)),VALUE(RIGHT(B4843,2)))))</f>
        <v>46011</v>
      </c>
      <c r="N4843" s="16" t="n">
        <f aca="false">MONTH(M4843)</f>
        <v>12</v>
      </c>
      <c r="O4843" s="16" t="str">
        <f aca="false">PROPER(TRIM(H4843))</f>
        <v>Mumbai</v>
      </c>
      <c r="P4843" s="16" t="str">
        <f aca="false">IFERROR(VLOOKUP(O4843,city_map!$A$2:$B$6,2,FALSE()),O4843)</f>
        <v>Mumbai</v>
      </c>
      <c r="Q4843" s="16" t="n">
        <f aca="false">IF(ISNUMBER(F4843),F4843,VALUE(SUBSTITUTE(SUBSTITUTE(F4843,"₹",""),",","")))</f>
        <v>2620</v>
      </c>
      <c r="R4843" s="16" t="n">
        <f aca="false">IF(E4843=99,1,E4843)</f>
        <v>1</v>
      </c>
      <c r="S4843" s="16" t="n">
        <f aca="false">IF(G4843="",0,G4843)</f>
        <v>0.15</v>
      </c>
      <c r="T4843" s="16" t="str">
        <f aca="false">IF(I4843="","Unknown",IF(I4843="upi","UPI",I4843))</f>
        <v>COD</v>
      </c>
      <c r="U4843" s="16" t="str">
        <f aca="false">IF(L4843="Yes","Y",IF(L4843="No","N",L4843))</f>
        <v>N</v>
      </c>
      <c r="V4843" s="19" t="n">
        <f aca="false">ROUND(R4843*Q4843*(1-S4843),2)</f>
        <v>2227</v>
      </c>
      <c r="W4843" s="16" t="str">
        <f aca="false">_xlfn.XLOOKUP(D4843,products!$A$2:$A$61,products!$C$2:$C$61,"Not found")</f>
        <v>Fashion</v>
      </c>
    </row>
    <row r="4844" customFormat="false" ht="15" hidden="false" customHeight="false" outlineLevel="0" collapsed="false">
      <c r="A4844" s="16" t="s">
        <v>6298</v>
      </c>
      <c r="B4844" s="16" t="s">
        <v>6287</v>
      </c>
      <c r="C4844" s="16" t="s">
        <v>589</v>
      </c>
      <c r="D4844" s="16" t="s">
        <v>300</v>
      </c>
      <c r="E4844" s="16" t="n">
        <v>1</v>
      </c>
      <c r="F4844" s="16" t="n">
        <v>2464</v>
      </c>
      <c r="G4844" s="16" t="n">
        <v>0.05</v>
      </c>
      <c r="H4844" s="16" t="s">
        <v>1899</v>
      </c>
      <c r="I4844" s="16" t="s">
        <v>47</v>
      </c>
      <c r="J4844" s="16" t="n">
        <v>2</v>
      </c>
      <c r="K4844" s="16" t="n">
        <v>3</v>
      </c>
      <c r="L4844" s="16" t="s">
        <v>41</v>
      </c>
      <c r="M4844" s="18" t="n">
        <f aca="false">IF(ISNUMBER(B4844),B4844,IF(MID(B4844,3,1)="-",DATE(VALUE(RIGHT(B4844,4)),VALUE(MID(B4844,4,2)),VALUE(LEFT(B4844,2))),DATE(VALUE(LEFT(B4844,4)),VALUE(MID(B4844,6,2)),VALUE(RIGHT(B4844,2)))))</f>
        <v>46011</v>
      </c>
      <c r="N4844" s="16" t="n">
        <f aca="false">MONTH(M4844)</f>
        <v>12</v>
      </c>
      <c r="O4844" s="16" t="str">
        <f aca="false">PROPER(TRIM(H4844))</f>
        <v>Bengaluru</v>
      </c>
      <c r="P4844" s="16" t="str">
        <f aca="false">IFERROR(VLOOKUP(O4844,city_map!$A$2:$B$6,2,FALSE()),O4844)</f>
        <v>Bengaluru</v>
      </c>
      <c r="Q4844" s="16" t="n">
        <f aca="false">IF(ISNUMBER(F4844),F4844,VALUE(SUBSTITUTE(SUBSTITUTE(F4844,"₹",""),",","")))</f>
        <v>2464</v>
      </c>
      <c r="R4844" s="16" t="n">
        <f aca="false">IF(E4844=99,1,E4844)</f>
        <v>1</v>
      </c>
      <c r="S4844" s="16" t="n">
        <f aca="false">IF(G4844="",0,G4844)</f>
        <v>0.05</v>
      </c>
      <c r="T4844" s="16" t="str">
        <f aca="false">IF(I4844="","Unknown",IF(I4844="upi","UPI",I4844))</f>
        <v>Debit Card</v>
      </c>
      <c r="U4844" s="16" t="str">
        <f aca="false">IF(L4844="Yes","Y",IF(L4844="No","N",L4844))</f>
        <v>N</v>
      </c>
      <c r="V4844" s="19" t="n">
        <f aca="false">ROUND(R4844*Q4844*(1-S4844),2)</f>
        <v>2340.8</v>
      </c>
      <c r="W4844" s="16" t="str">
        <f aca="false">_xlfn.XLOOKUP(D4844,products!$A$2:$A$61,products!$C$2:$C$61,"Not found")</f>
        <v>Home</v>
      </c>
    </row>
    <row r="4845" customFormat="false" ht="15" hidden="false" customHeight="false" outlineLevel="0" collapsed="false">
      <c r="A4845" s="16" t="s">
        <v>6299</v>
      </c>
      <c r="B4845" s="16" t="s">
        <v>6287</v>
      </c>
      <c r="C4845" s="16" t="s">
        <v>764</v>
      </c>
      <c r="D4845" s="16" t="s">
        <v>88</v>
      </c>
      <c r="E4845" s="16" t="n">
        <v>1</v>
      </c>
      <c r="F4845" s="16" t="n">
        <v>3019</v>
      </c>
      <c r="G4845" s="16" t="n">
        <v>0.05</v>
      </c>
      <c r="H4845" s="16" t="s">
        <v>130</v>
      </c>
      <c r="I4845" s="16" t="s">
        <v>60</v>
      </c>
      <c r="J4845" s="16" t="n">
        <v>3</v>
      </c>
      <c r="K4845" s="16" t="n">
        <v>5</v>
      </c>
      <c r="L4845" s="16" t="s">
        <v>41</v>
      </c>
      <c r="M4845" s="18" t="n">
        <f aca="false">IF(ISNUMBER(B4845),B4845,IF(MID(B4845,3,1)="-",DATE(VALUE(RIGHT(B4845,4)),VALUE(MID(B4845,4,2)),VALUE(LEFT(B4845,2))),DATE(VALUE(LEFT(B4845,4)),VALUE(MID(B4845,6,2)),VALUE(RIGHT(B4845,2)))))</f>
        <v>46011</v>
      </c>
      <c r="N4845" s="16" t="n">
        <f aca="false">MONTH(M4845)</f>
        <v>12</v>
      </c>
      <c r="O4845" s="16" t="str">
        <f aca="false">PROPER(TRIM(H4845))</f>
        <v>Bengaluru</v>
      </c>
      <c r="P4845" s="16" t="str">
        <f aca="false">IFERROR(VLOOKUP(O4845,city_map!$A$2:$B$6,2,FALSE()),O4845)</f>
        <v>Bengaluru</v>
      </c>
      <c r="Q4845" s="16" t="n">
        <f aca="false">IF(ISNUMBER(F4845),F4845,VALUE(SUBSTITUTE(SUBSTITUTE(F4845,"₹",""),",","")))</f>
        <v>3019</v>
      </c>
      <c r="R4845" s="16" t="n">
        <f aca="false">IF(E4845=99,1,E4845)</f>
        <v>1</v>
      </c>
      <c r="S4845" s="16" t="n">
        <f aca="false">IF(G4845="",0,G4845)</f>
        <v>0.05</v>
      </c>
      <c r="T4845" s="16" t="str">
        <f aca="false">IF(I4845="","Unknown",IF(I4845="upi","UPI",I4845))</f>
        <v>UPI</v>
      </c>
      <c r="U4845" s="16" t="str">
        <f aca="false">IF(L4845="Yes","Y",IF(L4845="No","N",L4845))</f>
        <v>N</v>
      </c>
      <c r="V4845" s="19" t="n">
        <f aca="false">ROUND(R4845*Q4845*(1-S4845),2)</f>
        <v>2868.05</v>
      </c>
      <c r="W4845" s="16" t="str">
        <f aca="false">_xlfn.XLOOKUP(D4845,products!$A$2:$A$61,products!$C$2:$C$61,"Not found")</f>
        <v>Fashion</v>
      </c>
    </row>
    <row r="4846" customFormat="false" ht="15" hidden="false" customHeight="false" outlineLevel="0" collapsed="false">
      <c r="A4846" s="16" t="s">
        <v>6300</v>
      </c>
      <c r="B4846" s="16" t="s">
        <v>6287</v>
      </c>
      <c r="C4846" s="16" t="s">
        <v>1637</v>
      </c>
      <c r="D4846" s="16" t="s">
        <v>440</v>
      </c>
      <c r="E4846" s="16" t="n">
        <v>1</v>
      </c>
      <c r="F4846" s="16" t="n">
        <v>1399</v>
      </c>
      <c r="G4846" s="16" t="n">
        <v>0.15</v>
      </c>
      <c r="H4846" s="16" t="s">
        <v>112</v>
      </c>
      <c r="I4846" s="16" t="s">
        <v>60</v>
      </c>
      <c r="J4846" s="16" t="n">
        <v>6</v>
      </c>
      <c r="K4846" s="16" t="n">
        <v>4</v>
      </c>
      <c r="L4846" s="16" t="s">
        <v>41</v>
      </c>
      <c r="M4846" s="18" t="n">
        <f aca="false">IF(ISNUMBER(B4846),B4846,IF(MID(B4846,3,1)="-",DATE(VALUE(RIGHT(B4846,4)),VALUE(MID(B4846,4,2)),VALUE(LEFT(B4846,2))),DATE(VALUE(LEFT(B4846,4)),VALUE(MID(B4846,6,2)),VALUE(RIGHT(B4846,2)))))</f>
        <v>46011</v>
      </c>
      <c r="N4846" s="16" t="n">
        <f aca="false">MONTH(M4846)</f>
        <v>12</v>
      </c>
      <c r="O4846" s="16" t="str">
        <f aca="false">PROPER(TRIM(H4846))</f>
        <v>Mumbai</v>
      </c>
      <c r="P4846" s="16" t="str">
        <f aca="false">IFERROR(VLOOKUP(O4846,city_map!$A$2:$B$6,2,FALSE()),O4846)</f>
        <v>Mumbai</v>
      </c>
      <c r="Q4846" s="16" t="n">
        <f aca="false">IF(ISNUMBER(F4846),F4846,VALUE(SUBSTITUTE(SUBSTITUTE(F4846,"₹",""),",","")))</f>
        <v>1399</v>
      </c>
      <c r="R4846" s="16" t="n">
        <f aca="false">IF(E4846=99,1,E4846)</f>
        <v>1</v>
      </c>
      <c r="S4846" s="16" t="n">
        <f aca="false">IF(G4846="",0,G4846)</f>
        <v>0.15</v>
      </c>
      <c r="T4846" s="16" t="str">
        <f aca="false">IF(I4846="","Unknown",IF(I4846="upi","UPI",I4846))</f>
        <v>UPI</v>
      </c>
      <c r="U4846" s="16" t="str">
        <f aca="false">IF(L4846="Yes","Y",IF(L4846="No","N",L4846))</f>
        <v>N</v>
      </c>
      <c r="V4846" s="19" t="n">
        <f aca="false">ROUND(R4846*Q4846*(1-S4846),2)</f>
        <v>1189.15</v>
      </c>
      <c r="W4846" s="16" t="str">
        <f aca="false">_xlfn.XLOOKUP(D4846,products!$A$2:$A$61,products!$C$2:$C$61,"Not found")</f>
        <v>Home</v>
      </c>
    </row>
    <row r="4847" customFormat="false" ht="15" hidden="false" customHeight="false" outlineLevel="0" collapsed="false">
      <c r="A4847" s="16" t="s">
        <v>6301</v>
      </c>
      <c r="B4847" s="16" t="s">
        <v>6287</v>
      </c>
      <c r="C4847" s="16" t="s">
        <v>3163</v>
      </c>
      <c r="D4847" s="16" t="s">
        <v>55</v>
      </c>
      <c r="E4847" s="16" t="n">
        <v>1</v>
      </c>
      <c r="F4847" s="16" t="n">
        <v>1964</v>
      </c>
      <c r="G4847" s="16" t="n">
        <v>0</v>
      </c>
      <c r="H4847" s="16" t="s">
        <v>655</v>
      </c>
      <c r="I4847" s="16" t="s">
        <v>60</v>
      </c>
      <c r="J4847" s="16" t="n">
        <v>3</v>
      </c>
      <c r="K4847" s="16" t="n">
        <v>3</v>
      </c>
      <c r="L4847" s="16" t="s">
        <v>57</v>
      </c>
      <c r="M4847" s="18" t="n">
        <f aca="false">IF(ISNUMBER(B4847),B4847,IF(MID(B4847,3,1)="-",DATE(VALUE(RIGHT(B4847,4)),VALUE(MID(B4847,4,2)),VALUE(LEFT(B4847,2))),DATE(VALUE(LEFT(B4847,4)),VALUE(MID(B4847,6,2)),VALUE(RIGHT(B4847,2)))))</f>
        <v>46011</v>
      </c>
      <c r="N4847" s="16" t="n">
        <f aca="false">MONTH(M4847)</f>
        <v>12</v>
      </c>
      <c r="O4847" s="16" t="str">
        <f aca="false">PROPER(TRIM(H4847))</f>
        <v>Mumbai</v>
      </c>
      <c r="P4847" s="16" t="str">
        <f aca="false">IFERROR(VLOOKUP(O4847,city_map!$A$2:$B$6,2,FALSE()),O4847)</f>
        <v>Mumbai</v>
      </c>
      <c r="Q4847" s="16" t="n">
        <f aca="false">IF(ISNUMBER(F4847),F4847,VALUE(SUBSTITUTE(SUBSTITUTE(F4847,"₹",""),",","")))</f>
        <v>1964</v>
      </c>
      <c r="R4847" s="16" t="n">
        <f aca="false">IF(E4847=99,1,E4847)</f>
        <v>1</v>
      </c>
      <c r="S4847" s="16" t="n">
        <f aca="false">IF(G4847="",0,G4847)</f>
        <v>0</v>
      </c>
      <c r="T4847" s="16" t="str">
        <f aca="false">IF(I4847="","Unknown",IF(I4847="upi","UPI",I4847))</f>
        <v>UPI</v>
      </c>
      <c r="U4847" s="16" t="str">
        <f aca="false">IF(L4847="Yes","Y",IF(L4847="No","N",L4847))</f>
        <v>Y</v>
      </c>
      <c r="V4847" s="19" t="n">
        <f aca="false">ROUND(R4847*Q4847*(1-S4847),2)</f>
        <v>1964</v>
      </c>
      <c r="W4847" s="16" t="str">
        <f aca="false">_xlfn.XLOOKUP(D4847,products!$A$2:$A$61,products!$C$2:$C$61,"Not found")</f>
        <v>Home</v>
      </c>
    </row>
    <row r="4848" customFormat="false" ht="15" hidden="false" customHeight="false" outlineLevel="0" collapsed="false">
      <c r="A4848" s="16" t="s">
        <v>6302</v>
      </c>
      <c r="B4848" s="16" t="s">
        <v>6287</v>
      </c>
      <c r="C4848" s="16" t="s">
        <v>823</v>
      </c>
      <c r="D4848" s="16" t="s">
        <v>396</v>
      </c>
      <c r="E4848" s="16" t="n">
        <v>3</v>
      </c>
      <c r="F4848" s="16" t="n">
        <v>5477</v>
      </c>
      <c r="G4848" s="16" t="n">
        <v>0.1</v>
      </c>
      <c r="H4848" s="16" t="s">
        <v>112</v>
      </c>
      <c r="I4848" s="16" t="s">
        <v>100</v>
      </c>
      <c r="J4848" s="16" t="n">
        <v>3</v>
      </c>
      <c r="K4848" s="16" t="n">
        <v>4</v>
      </c>
      <c r="L4848" s="16" t="s">
        <v>41</v>
      </c>
      <c r="M4848" s="18" t="n">
        <f aca="false">IF(ISNUMBER(B4848),B4848,IF(MID(B4848,3,1)="-",DATE(VALUE(RIGHT(B4848,4)),VALUE(MID(B4848,4,2)),VALUE(LEFT(B4848,2))),DATE(VALUE(LEFT(B4848,4)),VALUE(MID(B4848,6,2)),VALUE(RIGHT(B4848,2)))))</f>
        <v>46011</v>
      </c>
      <c r="N4848" s="16" t="n">
        <f aca="false">MONTH(M4848)</f>
        <v>12</v>
      </c>
      <c r="O4848" s="16" t="str">
        <f aca="false">PROPER(TRIM(H4848))</f>
        <v>Mumbai</v>
      </c>
      <c r="P4848" s="16" t="str">
        <f aca="false">IFERROR(VLOOKUP(O4848,city_map!$A$2:$B$6,2,FALSE()),O4848)</f>
        <v>Mumbai</v>
      </c>
      <c r="Q4848" s="16" t="n">
        <f aca="false">IF(ISNUMBER(F4848),F4848,VALUE(SUBSTITUTE(SUBSTITUTE(F4848,"₹",""),",","")))</f>
        <v>5477</v>
      </c>
      <c r="R4848" s="16" t="n">
        <f aca="false">IF(E4848=99,1,E4848)</f>
        <v>3</v>
      </c>
      <c r="S4848" s="16" t="n">
        <f aca="false">IF(G4848="",0,G4848)</f>
        <v>0.1</v>
      </c>
      <c r="T4848" s="16" t="str">
        <f aca="false">IF(I4848="","Unknown",IF(I4848="upi","UPI",I4848))</f>
        <v>Net Banking</v>
      </c>
      <c r="U4848" s="16" t="str">
        <f aca="false">IF(L4848="Yes","Y",IF(L4848="No","N",L4848))</f>
        <v>N</v>
      </c>
      <c r="V4848" s="19" t="n">
        <f aca="false">ROUND(R4848*Q4848*(1-S4848),2)</f>
        <v>14787.9</v>
      </c>
      <c r="W4848" s="16" t="str">
        <f aca="false">_xlfn.XLOOKUP(D4848,products!$A$2:$A$61,products!$C$2:$C$61,"Not found")</f>
        <v>Home</v>
      </c>
    </row>
    <row r="4849" customFormat="false" ht="15" hidden="false" customHeight="false" outlineLevel="0" collapsed="false">
      <c r="A4849" s="16" t="s">
        <v>6303</v>
      </c>
      <c r="B4849" s="16" t="s">
        <v>6287</v>
      </c>
      <c r="C4849" s="16" t="s">
        <v>2012</v>
      </c>
      <c r="D4849" s="16" t="s">
        <v>74</v>
      </c>
      <c r="E4849" s="16" t="n">
        <v>3</v>
      </c>
      <c r="F4849" s="16" t="n">
        <v>18491</v>
      </c>
      <c r="G4849" s="16" t="n">
        <v>0.15</v>
      </c>
      <c r="H4849" s="16" t="s">
        <v>39</v>
      </c>
      <c r="I4849" s="16" t="s">
        <v>60</v>
      </c>
      <c r="J4849" s="16" t="n">
        <v>4</v>
      </c>
      <c r="K4849" s="16" t="n">
        <v>4</v>
      </c>
      <c r="L4849" s="16" t="s">
        <v>41</v>
      </c>
      <c r="M4849" s="18" t="n">
        <f aca="false">IF(ISNUMBER(B4849),B4849,IF(MID(B4849,3,1)="-",DATE(VALUE(RIGHT(B4849,4)),VALUE(MID(B4849,4,2)),VALUE(LEFT(B4849,2))),DATE(VALUE(LEFT(B4849,4)),VALUE(MID(B4849,6,2)),VALUE(RIGHT(B4849,2)))))</f>
        <v>46011</v>
      </c>
      <c r="N4849" s="16" t="n">
        <f aca="false">MONTH(M4849)</f>
        <v>12</v>
      </c>
      <c r="O4849" s="16" t="str">
        <f aca="false">PROPER(TRIM(H4849))</f>
        <v>Delhi</v>
      </c>
      <c r="P4849" s="16" t="str">
        <f aca="false">IFERROR(VLOOKUP(O4849,city_map!$A$2:$B$6,2,FALSE()),O4849)</f>
        <v>Delhi</v>
      </c>
      <c r="Q4849" s="16" t="n">
        <f aca="false">IF(ISNUMBER(F4849),F4849,VALUE(SUBSTITUTE(SUBSTITUTE(F4849,"₹",""),",","")))</f>
        <v>18491</v>
      </c>
      <c r="R4849" s="16" t="n">
        <f aca="false">IF(E4849=99,1,E4849)</f>
        <v>3</v>
      </c>
      <c r="S4849" s="16" t="n">
        <f aca="false">IF(G4849="",0,G4849)</f>
        <v>0.15</v>
      </c>
      <c r="T4849" s="16" t="str">
        <f aca="false">IF(I4849="","Unknown",IF(I4849="upi","UPI",I4849))</f>
        <v>UPI</v>
      </c>
      <c r="U4849" s="16" t="str">
        <f aca="false">IF(L4849="Yes","Y",IF(L4849="No","N",L4849))</f>
        <v>N</v>
      </c>
      <c r="V4849" s="19" t="n">
        <f aca="false">ROUND(R4849*Q4849*(1-S4849),2)</f>
        <v>47152.05</v>
      </c>
      <c r="W4849" s="16" t="str">
        <f aca="false">_xlfn.XLOOKUP(D4849,products!$A$2:$A$61,products!$C$2:$C$61,"Not found")</f>
        <v>Electronics</v>
      </c>
    </row>
    <row r="4850" customFormat="false" ht="15" hidden="false" customHeight="false" outlineLevel="0" collapsed="false">
      <c r="A4850" s="16" t="s">
        <v>6304</v>
      </c>
      <c r="B4850" s="16" t="s">
        <v>6287</v>
      </c>
      <c r="C4850" s="16" t="s">
        <v>4196</v>
      </c>
      <c r="D4850" s="16" t="s">
        <v>99</v>
      </c>
      <c r="E4850" s="16" t="n">
        <v>1</v>
      </c>
      <c r="F4850" s="16" t="n">
        <v>690</v>
      </c>
      <c r="G4850" s="16" t="n">
        <v>0.15</v>
      </c>
      <c r="H4850" s="16" t="s">
        <v>67</v>
      </c>
      <c r="I4850" s="16" t="s">
        <v>40</v>
      </c>
      <c r="J4850" s="16" t="n">
        <v>3</v>
      </c>
      <c r="K4850" s="16" t="n">
        <v>5</v>
      </c>
      <c r="L4850" s="16" t="s">
        <v>41</v>
      </c>
      <c r="M4850" s="18" t="n">
        <f aca="false">IF(ISNUMBER(B4850),B4850,IF(MID(B4850,3,1)="-",DATE(VALUE(RIGHT(B4850,4)),VALUE(MID(B4850,4,2)),VALUE(LEFT(B4850,2))),DATE(VALUE(LEFT(B4850,4)),VALUE(MID(B4850,6,2)),VALUE(RIGHT(B4850,2)))))</f>
        <v>46011</v>
      </c>
      <c r="N4850" s="16" t="n">
        <f aca="false">MONTH(M4850)</f>
        <v>12</v>
      </c>
      <c r="O4850" s="16" t="str">
        <f aca="false">PROPER(TRIM(H4850))</f>
        <v>Kolkata</v>
      </c>
      <c r="P4850" s="16" t="str">
        <f aca="false">IFERROR(VLOOKUP(O4850,city_map!$A$2:$B$6,2,FALSE()),O4850)</f>
        <v>Kolkata</v>
      </c>
      <c r="Q4850" s="16" t="n">
        <f aca="false">IF(ISNUMBER(F4850),F4850,VALUE(SUBSTITUTE(SUBSTITUTE(F4850,"₹",""),",","")))</f>
        <v>690</v>
      </c>
      <c r="R4850" s="16" t="n">
        <f aca="false">IF(E4850=99,1,E4850)</f>
        <v>1</v>
      </c>
      <c r="S4850" s="16" t="n">
        <f aca="false">IF(G4850="",0,G4850)</f>
        <v>0.15</v>
      </c>
      <c r="T4850" s="16" t="str">
        <f aca="false">IF(I4850="","Unknown",IF(I4850="upi","UPI",I4850))</f>
        <v>COD</v>
      </c>
      <c r="U4850" s="16" t="str">
        <f aca="false">IF(L4850="Yes","Y",IF(L4850="No","N",L4850))</f>
        <v>N</v>
      </c>
      <c r="V4850" s="19" t="n">
        <f aca="false">ROUND(R4850*Q4850*(1-S4850),2)</f>
        <v>586.5</v>
      </c>
      <c r="W4850" s="16" t="str">
        <f aca="false">_xlfn.XLOOKUP(D4850,products!$A$2:$A$61,products!$C$2:$C$61,"Not found")</f>
        <v>Fashion</v>
      </c>
    </row>
    <row r="4851" customFormat="false" ht="15" hidden="false" customHeight="false" outlineLevel="0" collapsed="false">
      <c r="A4851" s="16" t="s">
        <v>6305</v>
      </c>
      <c r="B4851" s="16" t="s">
        <v>6287</v>
      </c>
      <c r="C4851" s="16" t="s">
        <v>1391</v>
      </c>
      <c r="D4851" s="16" t="s">
        <v>38</v>
      </c>
      <c r="E4851" s="16" t="n">
        <v>1</v>
      </c>
      <c r="F4851" s="16" t="n">
        <v>340</v>
      </c>
      <c r="G4851" s="16" t="n">
        <v>0.15</v>
      </c>
      <c r="H4851" s="16" t="s">
        <v>67</v>
      </c>
      <c r="I4851" s="16" t="s">
        <v>47</v>
      </c>
      <c r="J4851" s="16" t="n">
        <v>2</v>
      </c>
      <c r="K4851" s="16" t="n">
        <v>4</v>
      </c>
      <c r="L4851" s="16" t="s">
        <v>41</v>
      </c>
      <c r="M4851" s="18" t="n">
        <f aca="false">IF(ISNUMBER(B4851),B4851,IF(MID(B4851,3,1)="-",DATE(VALUE(RIGHT(B4851,4)),VALUE(MID(B4851,4,2)),VALUE(LEFT(B4851,2))),DATE(VALUE(LEFT(B4851,4)),VALUE(MID(B4851,6,2)),VALUE(RIGHT(B4851,2)))))</f>
        <v>46011</v>
      </c>
      <c r="N4851" s="16" t="n">
        <f aca="false">MONTH(M4851)</f>
        <v>12</v>
      </c>
      <c r="O4851" s="16" t="str">
        <f aca="false">PROPER(TRIM(H4851))</f>
        <v>Kolkata</v>
      </c>
      <c r="P4851" s="16" t="str">
        <f aca="false">IFERROR(VLOOKUP(O4851,city_map!$A$2:$B$6,2,FALSE()),O4851)</f>
        <v>Kolkata</v>
      </c>
      <c r="Q4851" s="16" t="n">
        <f aca="false">IF(ISNUMBER(F4851),F4851,VALUE(SUBSTITUTE(SUBSTITUTE(F4851,"₹",""),",","")))</f>
        <v>340</v>
      </c>
      <c r="R4851" s="16" t="n">
        <f aca="false">IF(E4851=99,1,E4851)</f>
        <v>1</v>
      </c>
      <c r="S4851" s="16" t="n">
        <f aca="false">IF(G4851="",0,G4851)</f>
        <v>0.15</v>
      </c>
      <c r="T4851" s="16" t="str">
        <f aca="false">IF(I4851="","Unknown",IF(I4851="upi","UPI",I4851))</f>
        <v>Debit Card</v>
      </c>
      <c r="U4851" s="16" t="str">
        <f aca="false">IF(L4851="Yes","Y",IF(L4851="No","N",L4851))</f>
        <v>N</v>
      </c>
      <c r="V4851" s="19" t="n">
        <f aca="false">ROUND(R4851*Q4851*(1-S4851),2)</f>
        <v>289</v>
      </c>
      <c r="W4851" s="16" t="str">
        <f aca="false">_xlfn.XLOOKUP(D4851,products!$A$2:$A$61,products!$C$2:$C$61,"Not found")</f>
        <v>Books</v>
      </c>
    </row>
    <row r="4852" customFormat="false" ht="15" hidden="false" customHeight="false" outlineLevel="0" collapsed="false">
      <c r="A4852" s="16" t="s">
        <v>6306</v>
      </c>
      <c r="B4852" s="16" t="s">
        <v>6287</v>
      </c>
      <c r="C4852" s="16" t="s">
        <v>2375</v>
      </c>
      <c r="D4852" s="16" t="s">
        <v>211</v>
      </c>
      <c r="E4852" s="16" t="n">
        <v>2</v>
      </c>
      <c r="F4852" s="16" t="n">
        <v>1309</v>
      </c>
      <c r="G4852" s="16" t="n">
        <v>0.05</v>
      </c>
      <c r="H4852" s="16" t="s">
        <v>39</v>
      </c>
      <c r="I4852" s="16" t="s">
        <v>60</v>
      </c>
      <c r="J4852" s="16" t="n">
        <v>2</v>
      </c>
      <c r="K4852" s="16" t="n">
        <v>4</v>
      </c>
      <c r="L4852" s="16" t="s">
        <v>41</v>
      </c>
      <c r="M4852" s="18" t="n">
        <f aca="false">IF(ISNUMBER(B4852),B4852,IF(MID(B4852,3,1)="-",DATE(VALUE(RIGHT(B4852,4)),VALUE(MID(B4852,4,2)),VALUE(LEFT(B4852,2))),DATE(VALUE(LEFT(B4852,4)),VALUE(MID(B4852,6,2)),VALUE(RIGHT(B4852,2)))))</f>
        <v>46011</v>
      </c>
      <c r="N4852" s="16" t="n">
        <f aca="false">MONTH(M4852)</f>
        <v>12</v>
      </c>
      <c r="O4852" s="16" t="str">
        <f aca="false">PROPER(TRIM(H4852))</f>
        <v>Delhi</v>
      </c>
      <c r="P4852" s="16" t="str">
        <f aca="false">IFERROR(VLOOKUP(O4852,city_map!$A$2:$B$6,2,FALSE()),O4852)</f>
        <v>Delhi</v>
      </c>
      <c r="Q4852" s="16" t="n">
        <f aca="false">IF(ISNUMBER(F4852),F4852,VALUE(SUBSTITUTE(SUBSTITUTE(F4852,"₹",""),",","")))</f>
        <v>1309</v>
      </c>
      <c r="R4852" s="16" t="n">
        <f aca="false">IF(E4852=99,1,E4852)</f>
        <v>2</v>
      </c>
      <c r="S4852" s="16" t="n">
        <f aca="false">IF(G4852="",0,G4852)</f>
        <v>0.05</v>
      </c>
      <c r="T4852" s="16" t="str">
        <f aca="false">IF(I4852="","Unknown",IF(I4852="upi","UPI",I4852))</f>
        <v>UPI</v>
      </c>
      <c r="U4852" s="16" t="str">
        <f aca="false">IF(L4852="Yes","Y",IF(L4852="No","N",L4852))</f>
        <v>N</v>
      </c>
      <c r="V4852" s="19" t="n">
        <f aca="false">ROUND(R4852*Q4852*(1-S4852),2)</f>
        <v>2487.1</v>
      </c>
      <c r="W4852" s="16" t="str">
        <f aca="false">_xlfn.XLOOKUP(D4852,products!$A$2:$A$61,products!$C$2:$C$61,"Not found")</f>
        <v>Fashion</v>
      </c>
    </row>
    <row r="4853" customFormat="false" ht="15" hidden="false" customHeight="false" outlineLevel="0" collapsed="false">
      <c r="A4853" s="16" t="s">
        <v>6307</v>
      </c>
      <c r="B4853" s="16" t="s">
        <v>6308</v>
      </c>
      <c r="C4853" s="16" t="s">
        <v>678</v>
      </c>
      <c r="D4853" s="16" t="s">
        <v>108</v>
      </c>
      <c r="E4853" s="16" t="n">
        <v>3</v>
      </c>
      <c r="F4853" s="16" t="n">
        <v>3450</v>
      </c>
      <c r="G4853" s="16" t="n">
        <v>0.15</v>
      </c>
      <c r="H4853" s="16" t="s">
        <v>81</v>
      </c>
      <c r="I4853" s="16" t="s">
        <v>100</v>
      </c>
      <c r="J4853" s="16" t="n">
        <v>4</v>
      </c>
      <c r="K4853" s="16" t="n">
        <v>4</v>
      </c>
      <c r="L4853" s="16" t="s">
        <v>41</v>
      </c>
      <c r="M4853" s="18" t="n">
        <f aca="false">IF(ISNUMBER(B4853),B4853,IF(MID(B4853,3,1)="-",DATE(VALUE(RIGHT(B4853,4)),VALUE(MID(B4853,4,2)),VALUE(LEFT(B4853,2))),DATE(VALUE(LEFT(B4853,4)),VALUE(MID(B4853,6,2)),VALUE(RIGHT(B4853,2)))))</f>
        <v>46012</v>
      </c>
      <c r="N4853" s="16" t="n">
        <f aca="false">MONTH(M4853)</f>
        <v>12</v>
      </c>
      <c r="O4853" s="16" t="str">
        <f aca="false">PROPER(TRIM(H4853))</f>
        <v>Hyderabad</v>
      </c>
      <c r="P4853" s="16" t="str">
        <f aca="false">IFERROR(VLOOKUP(O4853,city_map!$A$2:$B$6,2,FALSE()),O4853)</f>
        <v>Hyderabad</v>
      </c>
      <c r="Q4853" s="16" t="n">
        <f aca="false">IF(ISNUMBER(F4853),F4853,VALUE(SUBSTITUTE(SUBSTITUTE(F4853,"₹",""),",","")))</f>
        <v>3450</v>
      </c>
      <c r="R4853" s="16" t="n">
        <f aca="false">IF(E4853=99,1,E4853)</f>
        <v>3</v>
      </c>
      <c r="S4853" s="16" t="n">
        <f aca="false">IF(G4853="",0,G4853)</f>
        <v>0.15</v>
      </c>
      <c r="T4853" s="16" t="str">
        <f aca="false">IF(I4853="","Unknown",IF(I4853="upi","UPI",I4853))</f>
        <v>Net Banking</v>
      </c>
      <c r="U4853" s="16" t="str">
        <f aca="false">IF(L4853="Yes","Y",IF(L4853="No","N",L4853))</f>
        <v>N</v>
      </c>
      <c r="V4853" s="19" t="n">
        <f aca="false">ROUND(R4853*Q4853*(1-S4853),2)</f>
        <v>8797.5</v>
      </c>
      <c r="W4853" s="16" t="str">
        <f aca="false">_xlfn.XLOOKUP(D4853,products!$A$2:$A$61,products!$C$2:$C$61,"Not found")</f>
        <v>Electronics</v>
      </c>
    </row>
    <row r="4854" customFormat="false" ht="15" hidden="false" customHeight="false" outlineLevel="0" collapsed="false">
      <c r="A4854" s="16" t="s">
        <v>6309</v>
      </c>
      <c r="B4854" s="16" t="s">
        <v>6308</v>
      </c>
      <c r="C4854" s="16" t="s">
        <v>2192</v>
      </c>
      <c r="D4854" s="16" t="s">
        <v>229</v>
      </c>
      <c r="E4854" s="16" t="n">
        <v>2</v>
      </c>
      <c r="F4854" s="16" t="n">
        <v>433</v>
      </c>
      <c r="G4854" s="16" t="n">
        <v>0.3</v>
      </c>
      <c r="H4854" s="16" t="s">
        <v>112</v>
      </c>
      <c r="I4854" s="16" t="s">
        <v>40</v>
      </c>
      <c r="J4854" s="16" t="n">
        <v>3</v>
      </c>
      <c r="K4854" s="16" t="n">
        <v>4</v>
      </c>
      <c r="L4854" s="16" t="s">
        <v>41</v>
      </c>
      <c r="M4854" s="18" t="n">
        <f aca="false">IF(ISNUMBER(B4854),B4854,IF(MID(B4854,3,1)="-",DATE(VALUE(RIGHT(B4854,4)),VALUE(MID(B4854,4,2)),VALUE(LEFT(B4854,2))),DATE(VALUE(LEFT(B4854,4)),VALUE(MID(B4854,6,2)),VALUE(RIGHT(B4854,2)))))</f>
        <v>46012</v>
      </c>
      <c r="N4854" s="16" t="n">
        <f aca="false">MONTH(M4854)</f>
        <v>12</v>
      </c>
      <c r="O4854" s="16" t="str">
        <f aca="false">PROPER(TRIM(H4854))</f>
        <v>Mumbai</v>
      </c>
      <c r="P4854" s="16" t="str">
        <f aca="false">IFERROR(VLOOKUP(O4854,city_map!$A$2:$B$6,2,FALSE()),O4854)</f>
        <v>Mumbai</v>
      </c>
      <c r="Q4854" s="16" t="n">
        <f aca="false">IF(ISNUMBER(F4854),F4854,VALUE(SUBSTITUTE(SUBSTITUTE(F4854,"₹",""),",","")))</f>
        <v>433</v>
      </c>
      <c r="R4854" s="16" t="n">
        <f aca="false">IF(E4854=99,1,E4854)</f>
        <v>2</v>
      </c>
      <c r="S4854" s="16" t="n">
        <f aca="false">IF(G4854="",0,G4854)</f>
        <v>0.3</v>
      </c>
      <c r="T4854" s="16" t="str">
        <f aca="false">IF(I4854="","Unknown",IF(I4854="upi","UPI",I4854))</f>
        <v>COD</v>
      </c>
      <c r="U4854" s="16" t="str">
        <f aca="false">IF(L4854="Yes","Y",IF(L4854="No","N",L4854))</f>
        <v>N</v>
      </c>
      <c r="V4854" s="19" t="n">
        <f aca="false">ROUND(R4854*Q4854*(1-S4854),2)</f>
        <v>606.2</v>
      </c>
      <c r="W4854" s="16" t="str">
        <f aca="false">_xlfn.XLOOKUP(D4854,products!$A$2:$A$61,products!$C$2:$C$61,"Not found")</f>
        <v>Books</v>
      </c>
    </row>
    <row r="4855" customFormat="false" ht="15" hidden="false" customHeight="false" outlineLevel="0" collapsed="false">
      <c r="A4855" s="16" t="s">
        <v>6310</v>
      </c>
      <c r="B4855" s="16" t="s">
        <v>6308</v>
      </c>
      <c r="C4855" s="16" t="s">
        <v>1462</v>
      </c>
      <c r="D4855" s="16" t="s">
        <v>157</v>
      </c>
      <c r="E4855" s="16" t="n">
        <v>3</v>
      </c>
      <c r="F4855" s="16" t="n">
        <v>1142</v>
      </c>
      <c r="G4855" s="16" t="n">
        <v>0.2</v>
      </c>
      <c r="H4855" s="16" t="s">
        <v>208</v>
      </c>
      <c r="I4855" s="16" t="s">
        <v>71</v>
      </c>
      <c r="J4855" s="16" t="n">
        <v>4</v>
      </c>
      <c r="K4855" s="16" t="n">
        <v>4</v>
      </c>
      <c r="L4855" s="16" t="s">
        <v>41</v>
      </c>
      <c r="M4855" s="18" t="n">
        <f aca="false">IF(ISNUMBER(B4855),B4855,IF(MID(B4855,3,1)="-",DATE(VALUE(RIGHT(B4855,4)),VALUE(MID(B4855,4,2)),VALUE(LEFT(B4855,2))),DATE(VALUE(LEFT(B4855,4)),VALUE(MID(B4855,6,2)),VALUE(RIGHT(B4855,2)))))</f>
        <v>46012</v>
      </c>
      <c r="N4855" s="16" t="n">
        <f aca="false">MONTH(M4855)</f>
        <v>12</v>
      </c>
      <c r="O4855" s="16" t="str">
        <f aca="false">PROPER(TRIM(H4855))</f>
        <v>Jaipur</v>
      </c>
      <c r="P4855" s="16" t="str">
        <f aca="false">IFERROR(VLOOKUP(O4855,city_map!$A$2:$B$6,2,FALSE()),O4855)</f>
        <v>Jaipur</v>
      </c>
      <c r="Q4855" s="16" t="n">
        <f aca="false">IF(ISNUMBER(F4855),F4855,VALUE(SUBSTITUTE(SUBSTITUTE(F4855,"₹",""),",","")))</f>
        <v>1142</v>
      </c>
      <c r="R4855" s="16" t="n">
        <f aca="false">IF(E4855=99,1,E4855)</f>
        <v>3</v>
      </c>
      <c r="S4855" s="16" t="n">
        <f aca="false">IF(G4855="",0,G4855)</f>
        <v>0.2</v>
      </c>
      <c r="T4855" s="16" t="str">
        <f aca="false">IF(I4855="","Unknown",IF(I4855="upi","UPI",I4855))</f>
        <v>Credit Card</v>
      </c>
      <c r="U4855" s="16" t="str">
        <f aca="false">IF(L4855="Yes","Y",IF(L4855="No","N",L4855))</f>
        <v>N</v>
      </c>
      <c r="V4855" s="19" t="n">
        <f aca="false">ROUND(R4855*Q4855*(1-S4855),2)</f>
        <v>2740.8</v>
      </c>
      <c r="W4855" s="16" t="str">
        <f aca="false">_xlfn.XLOOKUP(D4855,products!$A$2:$A$61,products!$C$2:$C$61,"Not found")</f>
        <v>Books</v>
      </c>
    </row>
    <row r="4856" customFormat="false" ht="15" hidden="false" customHeight="false" outlineLevel="0" collapsed="false">
      <c r="A4856" s="16" t="s">
        <v>6311</v>
      </c>
      <c r="B4856" s="16" t="s">
        <v>6308</v>
      </c>
      <c r="C4856" s="16" t="s">
        <v>200</v>
      </c>
      <c r="D4856" s="16" t="s">
        <v>105</v>
      </c>
      <c r="E4856" s="16" t="n">
        <v>2</v>
      </c>
      <c r="F4856" s="16" t="n">
        <v>414</v>
      </c>
      <c r="G4856" s="16" t="n">
        <v>0.15</v>
      </c>
      <c r="H4856" s="16" t="s">
        <v>120</v>
      </c>
      <c r="I4856" s="16" t="s">
        <v>100</v>
      </c>
      <c r="J4856" s="16" t="n">
        <v>3</v>
      </c>
      <c r="K4856" s="16" t="n">
        <v>5</v>
      </c>
      <c r="L4856" s="16" t="s">
        <v>41</v>
      </c>
      <c r="M4856" s="18" t="n">
        <f aca="false">IF(ISNUMBER(B4856),B4856,IF(MID(B4856,3,1)="-",DATE(VALUE(RIGHT(B4856,4)),VALUE(MID(B4856,4,2)),VALUE(LEFT(B4856,2))),DATE(VALUE(LEFT(B4856,4)),VALUE(MID(B4856,6,2)),VALUE(RIGHT(B4856,2)))))</f>
        <v>46012</v>
      </c>
      <c r="N4856" s="16" t="n">
        <f aca="false">MONTH(M4856)</f>
        <v>12</v>
      </c>
      <c r="O4856" s="16" t="str">
        <f aca="false">PROPER(TRIM(H4856))</f>
        <v>Kolkata</v>
      </c>
      <c r="P4856" s="16" t="str">
        <f aca="false">IFERROR(VLOOKUP(O4856,city_map!$A$2:$B$6,2,FALSE()),O4856)</f>
        <v>Kolkata</v>
      </c>
      <c r="Q4856" s="16" t="n">
        <f aca="false">IF(ISNUMBER(F4856),F4856,VALUE(SUBSTITUTE(SUBSTITUTE(F4856,"₹",""),",","")))</f>
        <v>414</v>
      </c>
      <c r="R4856" s="16" t="n">
        <f aca="false">IF(E4856=99,1,E4856)</f>
        <v>2</v>
      </c>
      <c r="S4856" s="16" t="n">
        <f aca="false">IF(G4856="",0,G4856)</f>
        <v>0.15</v>
      </c>
      <c r="T4856" s="16" t="str">
        <f aca="false">IF(I4856="","Unknown",IF(I4856="upi","UPI",I4856))</f>
        <v>Net Banking</v>
      </c>
      <c r="U4856" s="16" t="str">
        <f aca="false">IF(L4856="Yes","Y",IF(L4856="No","N",L4856))</f>
        <v>N</v>
      </c>
      <c r="V4856" s="19" t="n">
        <f aca="false">ROUND(R4856*Q4856*(1-S4856),2)</f>
        <v>703.8</v>
      </c>
      <c r="W4856" s="16" t="str">
        <f aca="false">_xlfn.XLOOKUP(D4856,products!$A$2:$A$61,products!$C$2:$C$61,"Not found")</f>
        <v>Beauty</v>
      </c>
    </row>
    <row r="4857" customFormat="false" ht="15" hidden="false" customHeight="false" outlineLevel="0" collapsed="false">
      <c r="A4857" s="16" t="s">
        <v>6312</v>
      </c>
      <c r="B4857" s="16" t="s">
        <v>6308</v>
      </c>
      <c r="C4857" s="16" t="s">
        <v>98</v>
      </c>
      <c r="D4857" s="16" t="s">
        <v>63</v>
      </c>
      <c r="E4857" s="16" t="n">
        <v>1</v>
      </c>
      <c r="F4857" s="16" t="n">
        <v>1560</v>
      </c>
      <c r="G4857" s="16" t="n">
        <v>0</v>
      </c>
      <c r="H4857" s="16" t="s">
        <v>56</v>
      </c>
      <c r="I4857" s="16" t="s">
        <v>60</v>
      </c>
      <c r="J4857" s="16" t="n">
        <v>8</v>
      </c>
      <c r="K4857" s="16" t="n">
        <v>4</v>
      </c>
      <c r="L4857" s="16" t="s">
        <v>41</v>
      </c>
      <c r="M4857" s="18" t="n">
        <f aca="false">IF(ISNUMBER(B4857),B4857,IF(MID(B4857,3,1)="-",DATE(VALUE(RIGHT(B4857,4)),VALUE(MID(B4857,4,2)),VALUE(LEFT(B4857,2))),DATE(VALUE(LEFT(B4857,4)),VALUE(MID(B4857,6,2)),VALUE(RIGHT(B4857,2)))))</f>
        <v>46012</v>
      </c>
      <c r="N4857" s="16" t="n">
        <f aca="false">MONTH(M4857)</f>
        <v>12</v>
      </c>
      <c r="O4857" s="16" t="str">
        <f aca="false">PROPER(TRIM(H4857))</f>
        <v>Lucknow</v>
      </c>
      <c r="P4857" s="16" t="str">
        <f aca="false">IFERROR(VLOOKUP(O4857,city_map!$A$2:$B$6,2,FALSE()),O4857)</f>
        <v>Lucknow</v>
      </c>
      <c r="Q4857" s="16" t="n">
        <f aca="false">IF(ISNUMBER(F4857),F4857,VALUE(SUBSTITUTE(SUBSTITUTE(F4857,"₹",""),",","")))</f>
        <v>1560</v>
      </c>
      <c r="R4857" s="16" t="n">
        <f aca="false">IF(E4857=99,1,E4857)</f>
        <v>1</v>
      </c>
      <c r="S4857" s="16" t="n">
        <f aca="false">IF(G4857="",0,G4857)</f>
        <v>0</v>
      </c>
      <c r="T4857" s="16" t="str">
        <f aca="false">IF(I4857="","Unknown",IF(I4857="upi","UPI",I4857))</f>
        <v>UPI</v>
      </c>
      <c r="U4857" s="16" t="str">
        <f aca="false">IF(L4857="Yes","Y",IF(L4857="No","N",L4857))</f>
        <v>N</v>
      </c>
      <c r="V4857" s="19" t="n">
        <f aca="false">ROUND(R4857*Q4857*(1-S4857),2)</f>
        <v>1560</v>
      </c>
      <c r="W4857" s="16" t="str">
        <f aca="false">_xlfn.XLOOKUP(D4857,products!$A$2:$A$61,products!$C$2:$C$61,"Not found")</f>
        <v>Fashion</v>
      </c>
    </row>
    <row r="4858" customFormat="false" ht="15" hidden="false" customHeight="false" outlineLevel="0" collapsed="false">
      <c r="A4858" s="16" t="s">
        <v>6313</v>
      </c>
      <c r="B4858" s="16" t="s">
        <v>6308</v>
      </c>
      <c r="C4858" s="16" t="s">
        <v>915</v>
      </c>
      <c r="D4858" s="16" t="s">
        <v>119</v>
      </c>
      <c r="E4858" s="16" t="n">
        <v>2</v>
      </c>
      <c r="F4858" s="16" t="n">
        <v>237</v>
      </c>
      <c r="G4858" s="16" t="n">
        <v>0.3</v>
      </c>
      <c r="H4858" s="16" t="s">
        <v>161</v>
      </c>
      <c r="I4858" s="16" t="s">
        <v>47</v>
      </c>
      <c r="J4858" s="16" t="n">
        <v>2</v>
      </c>
      <c r="K4858" s="16" t="n">
        <v>5</v>
      </c>
      <c r="L4858" s="16" t="s">
        <v>41</v>
      </c>
      <c r="M4858" s="18" t="n">
        <f aca="false">IF(ISNUMBER(B4858),B4858,IF(MID(B4858,3,1)="-",DATE(VALUE(RIGHT(B4858,4)),VALUE(MID(B4858,4,2)),VALUE(LEFT(B4858,2))),DATE(VALUE(LEFT(B4858,4)),VALUE(MID(B4858,6,2)),VALUE(RIGHT(B4858,2)))))</f>
        <v>46012</v>
      </c>
      <c r="N4858" s="16" t="n">
        <f aca="false">MONTH(M4858)</f>
        <v>12</v>
      </c>
      <c r="O4858" s="16" t="str">
        <f aca="false">PROPER(TRIM(H4858))</f>
        <v>Hyderabad</v>
      </c>
      <c r="P4858" s="16" t="str">
        <f aca="false">IFERROR(VLOOKUP(O4858,city_map!$A$2:$B$6,2,FALSE()),O4858)</f>
        <v>Hyderabad</v>
      </c>
      <c r="Q4858" s="16" t="n">
        <f aca="false">IF(ISNUMBER(F4858),F4858,VALUE(SUBSTITUTE(SUBSTITUTE(F4858,"₹",""),",","")))</f>
        <v>237</v>
      </c>
      <c r="R4858" s="16" t="n">
        <f aca="false">IF(E4858=99,1,E4858)</f>
        <v>2</v>
      </c>
      <c r="S4858" s="16" t="n">
        <f aca="false">IF(G4858="",0,G4858)</f>
        <v>0.3</v>
      </c>
      <c r="T4858" s="16" t="str">
        <f aca="false">IF(I4858="","Unknown",IF(I4858="upi","UPI",I4858))</f>
        <v>Debit Card</v>
      </c>
      <c r="U4858" s="16" t="str">
        <f aca="false">IF(L4858="Yes","Y",IF(L4858="No","N",L4858))</f>
        <v>N</v>
      </c>
      <c r="V4858" s="19" t="n">
        <f aca="false">ROUND(R4858*Q4858*(1-S4858),2)</f>
        <v>331.8</v>
      </c>
      <c r="W4858" s="16" t="str">
        <f aca="false">_xlfn.XLOOKUP(D4858,products!$A$2:$A$61,products!$C$2:$C$61,"Not found")</f>
        <v>Books</v>
      </c>
    </row>
    <row r="4859" customFormat="false" ht="15" hidden="false" customHeight="false" outlineLevel="0" collapsed="false">
      <c r="A4859" s="16" t="s">
        <v>6314</v>
      </c>
      <c r="B4859" s="16" t="s">
        <v>6308</v>
      </c>
      <c r="C4859" s="16" t="s">
        <v>877</v>
      </c>
      <c r="D4859" s="16" t="s">
        <v>66</v>
      </c>
      <c r="E4859" s="16" t="n">
        <v>3</v>
      </c>
      <c r="F4859" s="16" t="n">
        <v>15256</v>
      </c>
      <c r="G4859" s="16" t="n">
        <v>0.1</v>
      </c>
      <c r="H4859" s="16" t="s">
        <v>39</v>
      </c>
      <c r="I4859" s="16" t="s">
        <v>47</v>
      </c>
      <c r="J4859" s="16" t="n">
        <v>3</v>
      </c>
      <c r="K4859" s="16" t="n">
        <v>4</v>
      </c>
      <c r="L4859" s="16" t="s">
        <v>41</v>
      </c>
      <c r="M4859" s="18" t="n">
        <f aca="false">IF(ISNUMBER(B4859),B4859,IF(MID(B4859,3,1)="-",DATE(VALUE(RIGHT(B4859,4)),VALUE(MID(B4859,4,2)),VALUE(LEFT(B4859,2))),DATE(VALUE(LEFT(B4859,4)),VALUE(MID(B4859,6,2)),VALUE(RIGHT(B4859,2)))))</f>
        <v>46012</v>
      </c>
      <c r="N4859" s="16" t="n">
        <f aca="false">MONTH(M4859)</f>
        <v>12</v>
      </c>
      <c r="O4859" s="16" t="str">
        <f aca="false">PROPER(TRIM(H4859))</f>
        <v>Delhi</v>
      </c>
      <c r="P4859" s="16" t="str">
        <f aca="false">IFERROR(VLOOKUP(O4859,city_map!$A$2:$B$6,2,FALSE()),O4859)</f>
        <v>Delhi</v>
      </c>
      <c r="Q4859" s="16" t="n">
        <f aca="false">IF(ISNUMBER(F4859),F4859,VALUE(SUBSTITUTE(SUBSTITUTE(F4859,"₹",""),",","")))</f>
        <v>15256</v>
      </c>
      <c r="R4859" s="16" t="n">
        <f aca="false">IF(E4859=99,1,E4859)</f>
        <v>3</v>
      </c>
      <c r="S4859" s="16" t="n">
        <f aca="false">IF(G4859="",0,G4859)</f>
        <v>0.1</v>
      </c>
      <c r="T4859" s="16" t="str">
        <f aca="false">IF(I4859="","Unknown",IF(I4859="upi","UPI",I4859))</f>
        <v>Debit Card</v>
      </c>
      <c r="U4859" s="16" t="str">
        <f aca="false">IF(L4859="Yes","Y",IF(L4859="No","N",L4859))</f>
        <v>N</v>
      </c>
      <c r="V4859" s="19" t="n">
        <f aca="false">ROUND(R4859*Q4859*(1-S4859),2)</f>
        <v>41191.2</v>
      </c>
      <c r="W4859" s="16" t="str">
        <f aca="false">_xlfn.XLOOKUP(D4859,products!$A$2:$A$61,products!$C$2:$C$61,"Not found")</f>
        <v>Electronics</v>
      </c>
    </row>
    <row r="4860" customFormat="false" ht="15" hidden="false" customHeight="false" outlineLevel="0" collapsed="false">
      <c r="A4860" s="16" t="s">
        <v>6315</v>
      </c>
      <c r="B4860" s="16" t="s">
        <v>6308</v>
      </c>
      <c r="C4860" s="16" t="s">
        <v>1629</v>
      </c>
      <c r="D4860" s="16" t="s">
        <v>225</v>
      </c>
      <c r="E4860" s="16" t="n">
        <v>2</v>
      </c>
      <c r="F4860" s="16" t="n">
        <v>408</v>
      </c>
      <c r="G4860" s="16" t="n">
        <v>0.15</v>
      </c>
      <c r="H4860" s="16" t="s">
        <v>67</v>
      </c>
      <c r="I4860" s="16" t="s">
        <v>60</v>
      </c>
      <c r="J4860" s="16" t="n">
        <v>4</v>
      </c>
      <c r="K4860" s="16" t="n">
        <v>2</v>
      </c>
      <c r="L4860" s="16" t="s">
        <v>57</v>
      </c>
      <c r="M4860" s="18" t="n">
        <f aca="false">IF(ISNUMBER(B4860),B4860,IF(MID(B4860,3,1)="-",DATE(VALUE(RIGHT(B4860,4)),VALUE(MID(B4860,4,2)),VALUE(LEFT(B4860,2))),DATE(VALUE(LEFT(B4860,4)),VALUE(MID(B4860,6,2)),VALUE(RIGHT(B4860,2)))))</f>
        <v>46012</v>
      </c>
      <c r="N4860" s="16" t="n">
        <f aca="false">MONTH(M4860)</f>
        <v>12</v>
      </c>
      <c r="O4860" s="16" t="str">
        <f aca="false">PROPER(TRIM(H4860))</f>
        <v>Kolkata</v>
      </c>
      <c r="P4860" s="16" t="str">
        <f aca="false">IFERROR(VLOOKUP(O4860,city_map!$A$2:$B$6,2,FALSE()),O4860)</f>
        <v>Kolkata</v>
      </c>
      <c r="Q4860" s="16" t="n">
        <f aca="false">IF(ISNUMBER(F4860),F4860,VALUE(SUBSTITUTE(SUBSTITUTE(F4860,"₹",""),",","")))</f>
        <v>408</v>
      </c>
      <c r="R4860" s="16" t="n">
        <f aca="false">IF(E4860=99,1,E4860)</f>
        <v>2</v>
      </c>
      <c r="S4860" s="16" t="n">
        <f aca="false">IF(G4860="",0,G4860)</f>
        <v>0.15</v>
      </c>
      <c r="T4860" s="16" t="str">
        <f aca="false">IF(I4860="","Unknown",IF(I4860="upi","UPI",I4860))</f>
        <v>UPI</v>
      </c>
      <c r="U4860" s="16" t="str">
        <f aca="false">IF(L4860="Yes","Y",IF(L4860="No","N",L4860))</f>
        <v>Y</v>
      </c>
      <c r="V4860" s="19" t="n">
        <f aca="false">ROUND(R4860*Q4860*(1-S4860),2)</f>
        <v>693.6</v>
      </c>
      <c r="W4860" s="16" t="str">
        <f aca="false">_xlfn.XLOOKUP(D4860,products!$A$2:$A$61,products!$C$2:$C$61,"Not found")</f>
        <v>Books</v>
      </c>
    </row>
    <row r="4861" customFormat="false" ht="15" hidden="false" customHeight="false" outlineLevel="0" collapsed="false">
      <c r="A4861" s="16" t="s">
        <v>6316</v>
      </c>
      <c r="B4861" s="16" t="s">
        <v>6308</v>
      </c>
      <c r="C4861" s="16" t="s">
        <v>1137</v>
      </c>
      <c r="D4861" s="16" t="s">
        <v>126</v>
      </c>
      <c r="E4861" s="16" t="n">
        <v>2</v>
      </c>
      <c r="F4861" s="16" t="n">
        <v>400</v>
      </c>
      <c r="G4861" s="16" t="n">
        <v>0.05</v>
      </c>
      <c r="H4861" s="16" t="s">
        <v>241</v>
      </c>
      <c r="I4861" s="16" t="s">
        <v>47</v>
      </c>
      <c r="J4861" s="16" t="n">
        <v>3</v>
      </c>
      <c r="K4861" s="16"/>
      <c r="L4861" s="16" t="s">
        <v>41</v>
      </c>
      <c r="M4861" s="18" t="n">
        <f aca="false">IF(ISNUMBER(B4861),B4861,IF(MID(B4861,3,1)="-",DATE(VALUE(RIGHT(B4861,4)),VALUE(MID(B4861,4,2)),VALUE(LEFT(B4861,2))),DATE(VALUE(LEFT(B4861,4)),VALUE(MID(B4861,6,2)),VALUE(RIGHT(B4861,2)))))</f>
        <v>46012</v>
      </c>
      <c r="N4861" s="16" t="n">
        <f aca="false">MONTH(M4861)</f>
        <v>12</v>
      </c>
      <c r="O4861" s="16" t="str">
        <f aca="false">PROPER(TRIM(H4861))</f>
        <v>Calcutta</v>
      </c>
      <c r="P4861" s="16" t="str">
        <f aca="false">IFERROR(VLOOKUP(O4861,city_map!$A$2:$B$6,2,FALSE()),O4861)</f>
        <v>Kolkata</v>
      </c>
      <c r="Q4861" s="16" t="n">
        <f aca="false">IF(ISNUMBER(F4861),F4861,VALUE(SUBSTITUTE(SUBSTITUTE(F4861,"₹",""),",","")))</f>
        <v>400</v>
      </c>
      <c r="R4861" s="16" t="n">
        <f aca="false">IF(E4861=99,1,E4861)</f>
        <v>2</v>
      </c>
      <c r="S4861" s="16" t="n">
        <f aca="false">IF(G4861="",0,G4861)</f>
        <v>0.05</v>
      </c>
      <c r="T4861" s="16" t="str">
        <f aca="false">IF(I4861="","Unknown",IF(I4861="upi","UPI",I4861))</f>
        <v>Debit Card</v>
      </c>
      <c r="U4861" s="16" t="str">
        <f aca="false">IF(L4861="Yes","Y",IF(L4861="No","N",L4861))</f>
        <v>N</v>
      </c>
      <c r="V4861" s="19" t="n">
        <f aca="false">ROUND(R4861*Q4861*(1-S4861),2)</f>
        <v>760</v>
      </c>
      <c r="W4861" s="16" t="str">
        <f aca="false">_xlfn.XLOOKUP(D4861,products!$A$2:$A$61,products!$C$2:$C$61,"Not found")</f>
        <v>Home</v>
      </c>
    </row>
    <row r="4862" customFormat="false" ht="15" hidden="false" customHeight="false" outlineLevel="0" collapsed="false">
      <c r="A4862" s="16" t="s">
        <v>6317</v>
      </c>
      <c r="B4862" s="16" t="s">
        <v>6308</v>
      </c>
      <c r="C4862" s="16" t="s">
        <v>305</v>
      </c>
      <c r="D4862" s="16" t="s">
        <v>179</v>
      </c>
      <c r="E4862" s="16" t="n">
        <v>1</v>
      </c>
      <c r="F4862" s="16" t="n">
        <v>2549</v>
      </c>
      <c r="G4862" s="16" t="n">
        <v>0</v>
      </c>
      <c r="H4862" s="16" t="s">
        <v>483</v>
      </c>
      <c r="I4862" s="16" t="s">
        <v>60</v>
      </c>
      <c r="J4862" s="16" t="n">
        <v>4</v>
      </c>
      <c r="K4862" s="16" t="n">
        <v>3</v>
      </c>
      <c r="L4862" s="16" t="s">
        <v>41</v>
      </c>
      <c r="M4862" s="18" t="n">
        <f aca="false">IF(ISNUMBER(B4862),B4862,IF(MID(B4862,3,1)="-",DATE(VALUE(RIGHT(B4862,4)),VALUE(MID(B4862,4,2)),VALUE(LEFT(B4862,2))),DATE(VALUE(LEFT(B4862,4)),VALUE(MID(B4862,6,2)),VALUE(RIGHT(B4862,2)))))</f>
        <v>46012</v>
      </c>
      <c r="N4862" s="16" t="n">
        <f aca="false">MONTH(M4862)</f>
        <v>12</v>
      </c>
      <c r="O4862" s="16" t="str">
        <f aca="false">PROPER(TRIM(H4862))</f>
        <v>Bombay</v>
      </c>
      <c r="P4862" s="16" t="str">
        <f aca="false">IFERROR(VLOOKUP(O4862,city_map!$A$2:$B$6,2,FALSE()),O4862)</f>
        <v>Mumbai</v>
      </c>
      <c r="Q4862" s="16" t="n">
        <f aca="false">IF(ISNUMBER(F4862),F4862,VALUE(SUBSTITUTE(SUBSTITUTE(F4862,"₹",""),",","")))</f>
        <v>2549</v>
      </c>
      <c r="R4862" s="16" t="n">
        <f aca="false">IF(E4862=99,1,E4862)</f>
        <v>1</v>
      </c>
      <c r="S4862" s="16" t="n">
        <f aca="false">IF(G4862="",0,G4862)</f>
        <v>0</v>
      </c>
      <c r="T4862" s="16" t="str">
        <f aca="false">IF(I4862="","Unknown",IF(I4862="upi","UPI",I4862))</f>
        <v>UPI</v>
      </c>
      <c r="U4862" s="16" t="str">
        <f aca="false">IF(L4862="Yes","Y",IF(L4862="No","N",L4862))</f>
        <v>N</v>
      </c>
      <c r="V4862" s="19" t="n">
        <f aca="false">ROUND(R4862*Q4862*(1-S4862),2)</f>
        <v>2549</v>
      </c>
      <c r="W4862" s="16" t="str">
        <f aca="false">_xlfn.XLOOKUP(D4862,products!$A$2:$A$61,products!$C$2:$C$61,"Not found")</f>
        <v>Electronics</v>
      </c>
    </row>
    <row r="4863" customFormat="false" ht="15" hidden="false" customHeight="false" outlineLevel="0" collapsed="false">
      <c r="A4863" s="16" t="s">
        <v>6318</v>
      </c>
      <c r="B4863" s="16" t="s">
        <v>6308</v>
      </c>
      <c r="C4863" s="16" t="s">
        <v>774</v>
      </c>
      <c r="D4863" s="16" t="s">
        <v>211</v>
      </c>
      <c r="E4863" s="16" t="n">
        <v>2</v>
      </c>
      <c r="F4863" s="16" t="n">
        <v>1283</v>
      </c>
      <c r="G4863" s="16" t="n">
        <v>0.2</v>
      </c>
      <c r="H4863" s="16" t="s">
        <v>208</v>
      </c>
      <c r="I4863" s="16" t="s">
        <v>71</v>
      </c>
      <c r="J4863" s="16" t="n">
        <v>6</v>
      </c>
      <c r="K4863" s="16" t="n">
        <v>2</v>
      </c>
      <c r="L4863" s="16" t="s">
        <v>57</v>
      </c>
      <c r="M4863" s="18" t="n">
        <f aca="false">IF(ISNUMBER(B4863),B4863,IF(MID(B4863,3,1)="-",DATE(VALUE(RIGHT(B4863,4)),VALUE(MID(B4863,4,2)),VALUE(LEFT(B4863,2))),DATE(VALUE(LEFT(B4863,4)),VALUE(MID(B4863,6,2)),VALUE(RIGHT(B4863,2)))))</f>
        <v>46012</v>
      </c>
      <c r="N4863" s="16" t="n">
        <f aca="false">MONTH(M4863)</f>
        <v>12</v>
      </c>
      <c r="O4863" s="16" t="str">
        <f aca="false">PROPER(TRIM(H4863))</f>
        <v>Jaipur</v>
      </c>
      <c r="P4863" s="16" t="str">
        <f aca="false">IFERROR(VLOOKUP(O4863,city_map!$A$2:$B$6,2,FALSE()),O4863)</f>
        <v>Jaipur</v>
      </c>
      <c r="Q4863" s="16" t="n">
        <f aca="false">IF(ISNUMBER(F4863),F4863,VALUE(SUBSTITUTE(SUBSTITUTE(F4863,"₹",""),",","")))</f>
        <v>1283</v>
      </c>
      <c r="R4863" s="16" t="n">
        <f aca="false">IF(E4863=99,1,E4863)</f>
        <v>2</v>
      </c>
      <c r="S4863" s="16" t="n">
        <f aca="false">IF(G4863="",0,G4863)</f>
        <v>0.2</v>
      </c>
      <c r="T4863" s="16" t="str">
        <f aca="false">IF(I4863="","Unknown",IF(I4863="upi","UPI",I4863))</f>
        <v>Credit Card</v>
      </c>
      <c r="U4863" s="16" t="str">
        <f aca="false">IF(L4863="Yes","Y",IF(L4863="No","N",L4863))</f>
        <v>Y</v>
      </c>
      <c r="V4863" s="19" t="n">
        <f aca="false">ROUND(R4863*Q4863*(1-S4863),2)</f>
        <v>2052.8</v>
      </c>
      <c r="W4863" s="16" t="str">
        <f aca="false">_xlfn.XLOOKUP(D4863,products!$A$2:$A$61,products!$C$2:$C$61,"Not found")</f>
        <v>Fashion</v>
      </c>
    </row>
    <row r="4864" customFormat="false" ht="15" hidden="false" customHeight="false" outlineLevel="0" collapsed="false">
      <c r="A4864" s="16" t="s">
        <v>6319</v>
      </c>
      <c r="B4864" s="16" t="s">
        <v>6308</v>
      </c>
      <c r="C4864" s="16" t="s">
        <v>568</v>
      </c>
      <c r="D4864" s="16" t="s">
        <v>115</v>
      </c>
      <c r="E4864" s="16" t="n">
        <v>2</v>
      </c>
      <c r="F4864" s="16" t="n">
        <v>301</v>
      </c>
      <c r="G4864" s="16" t="n">
        <v>0.1</v>
      </c>
      <c r="H4864" s="16" t="s">
        <v>130</v>
      </c>
      <c r="I4864" s="16" t="s">
        <v>60</v>
      </c>
      <c r="J4864" s="16" t="n">
        <v>5</v>
      </c>
      <c r="K4864" s="16" t="n">
        <v>3</v>
      </c>
      <c r="L4864" s="16" t="s">
        <v>57</v>
      </c>
      <c r="M4864" s="18" t="n">
        <f aca="false">IF(ISNUMBER(B4864),B4864,IF(MID(B4864,3,1)="-",DATE(VALUE(RIGHT(B4864,4)),VALUE(MID(B4864,4,2)),VALUE(LEFT(B4864,2))),DATE(VALUE(LEFT(B4864,4)),VALUE(MID(B4864,6,2)),VALUE(RIGHT(B4864,2)))))</f>
        <v>46012</v>
      </c>
      <c r="N4864" s="16" t="n">
        <f aca="false">MONTH(M4864)</f>
        <v>12</v>
      </c>
      <c r="O4864" s="16" t="str">
        <f aca="false">PROPER(TRIM(H4864))</f>
        <v>Bengaluru</v>
      </c>
      <c r="P4864" s="16" t="str">
        <f aca="false">IFERROR(VLOOKUP(O4864,city_map!$A$2:$B$6,2,FALSE()),O4864)</f>
        <v>Bengaluru</v>
      </c>
      <c r="Q4864" s="16" t="n">
        <f aca="false">IF(ISNUMBER(F4864),F4864,VALUE(SUBSTITUTE(SUBSTITUTE(F4864,"₹",""),",","")))</f>
        <v>301</v>
      </c>
      <c r="R4864" s="16" t="n">
        <f aca="false">IF(E4864=99,1,E4864)</f>
        <v>2</v>
      </c>
      <c r="S4864" s="16" t="n">
        <f aca="false">IF(G4864="",0,G4864)</f>
        <v>0.1</v>
      </c>
      <c r="T4864" s="16" t="str">
        <f aca="false">IF(I4864="","Unknown",IF(I4864="upi","UPI",I4864))</f>
        <v>UPI</v>
      </c>
      <c r="U4864" s="16" t="str">
        <f aca="false">IF(L4864="Yes","Y",IF(L4864="No","N",L4864))</f>
        <v>Y</v>
      </c>
      <c r="V4864" s="19" t="n">
        <f aca="false">ROUND(R4864*Q4864*(1-S4864),2)</f>
        <v>541.8</v>
      </c>
      <c r="W4864" s="16" t="str">
        <f aca="false">_xlfn.XLOOKUP(D4864,products!$A$2:$A$61,products!$C$2:$C$61,"Not found")</f>
        <v>Books</v>
      </c>
    </row>
    <row r="4865" customFormat="false" ht="15" hidden="false" customHeight="false" outlineLevel="0" collapsed="false">
      <c r="A4865" s="16" t="s">
        <v>6320</v>
      </c>
      <c r="B4865" s="16" t="s">
        <v>6308</v>
      </c>
      <c r="C4865" s="16" t="s">
        <v>813</v>
      </c>
      <c r="D4865" s="16" t="s">
        <v>222</v>
      </c>
      <c r="E4865" s="16" t="n">
        <v>2</v>
      </c>
      <c r="F4865" s="16" t="n">
        <v>1928</v>
      </c>
      <c r="G4865" s="16" t="n">
        <v>0.15</v>
      </c>
      <c r="H4865" s="16" t="s">
        <v>208</v>
      </c>
      <c r="I4865" s="16" t="s">
        <v>47</v>
      </c>
      <c r="J4865" s="16" t="n">
        <v>5</v>
      </c>
      <c r="K4865" s="16" t="n">
        <v>4</v>
      </c>
      <c r="L4865" s="16" t="s">
        <v>41</v>
      </c>
      <c r="M4865" s="18" t="n">
        <f aca="false">IF(ISNUMBER(B4865),B4865,IF(MID(B4865,3,1)="-",DATE(VALUE(RIGHT(B4865,4)),VALUE(MID(B4865,4,2)),VALUE(LEFT(B4865,2))),DATE(VALUE(LEFT(B4865,4)),VALUE(MID(B4865,6,2)),VALUE(RIGHT(B4865,2)))))</f>
        <v>46012</v>
      </c>
      <c r="N4865" s="16" t="n">
        <f aca="false">MONTH(M4865)</f>
        <v>12</v>
      </c>
      <c r="O4865" s="16" t="str">
        <f aca="false">PROPER(TRIM(H4865))</f>
        <v>Jaipur</v>
      </c>
      <c r="P4865" s="16" t="str">
        <f aca="false">IFERROR(VLOOKUP(O4865,city_map!$A$2:$B$6,2,FALSE()),O4865)</f>
        <v>Jaipur</v>
      </c>
      <c r="Q4865" s="16" t="n">
        <f aca="false">IF(ISNUMBER(F4865),F4865,VALUE(SUBSTITUTE(SUBSTITUTE(F4865,"₹",""),",","")))</f>
        <v>1928</v>
      </c>
      <c r="R4865" s="16" t="n">
        <f aca="false">IF(E4865=99,1,E4865)</f>
        <v>2</v>
      </c>
      <c r="S4865" s="16" t="n">
        <f aca="false">IF(G4865="",0,G4865)</f>
        <v>0.15</v>
      </c>
      <c r="T4865" s="16" t="str">
        <f aca="false">IF(I4865="","Unknown",IF(I4865="upi","UPI",I4865))</f>
        <v>Debit Card</v>
      </c>
      <c r="U4865" s="16" t="str">
        <f aca="false">IF(L4865="Yes","Y",IF(L4865="No","N",L4865))</f>
        <v>N</v>
      </c>
      <c r="V4865" s="19" t="n">
        <f aca="false">ROUND(R4865*Q4865*(1-S4865),2)</f>
        <v>3277.6</v>
      </c>
      <c r="W4865" s="16" t="str">
        <f aca="false">_xlfn.XLOOKUP(D4865,products!$A$2:$A$61,products!$C$2:$C$61,"Not found")</f>
        <v>Fashion</v>
      </c>
    </row>
    <row r="4866" customFormat="false" ht="15" hidden="false" customHeight="false" outlineLevel="0" collapsed="false">
      <c r="A4866" s="16" t="s">
        <v>6321</v>
      </c>
      <c r="B4866" s="16" t="s">
        <v>6308</v>
      </c>
      <c r="C4866" s="16" t="s">
        <v>3097</v>
      </c>
      <c r="D4866" s="16" t="s">
        <v>63</v>
      </c>
      <c r="E4866" s="16" t="n">
        <v>2</v>
      </c>
      <c r="F4866" s="16" t="n">
        <v>1455</v>
      </c>
      <c r="G4866" s="16" t="n">
        <v>0.05</v>
      </c>
      <c r="H4866" s="16" t="s">
        <v>56</v>
      </c>
      <c r="I4866" s="16" t="s">
        <v>60</v>
      </c>
      <c r="J4866" s="16" t="n">
        <v>5</v>
      </c>
      <c r="K4866" s="16" t="n">
        <v>2</v>
      </c>
      <c r="L4866" s="16" t="s">
        <v>41</v>
      </c>
      <c r="M4866" s="18" t="n">
        <f aca="false">IF(ISNUMBER(B4866),B4866,IF(MID(B4866,3,1)="-",DATE(VALUE(RIGHT(B4866,4)),VALUE(MID(B4866,4,2)),VALUE(LEFT(B4866,2))),DATE(VALUE(LEFT(B4866,4)),VALUE(MID(B4866,6,2)),VALUE(RIGHT(B4866,2)))))</f>
        <v>46012</v>
      </c>
      <c r="N4866" s="16" t="n">
        <f aca="false">MONTH(M4866)</f>
        <v>12</v>
      </c>
      <c r="O4866" s="16" t="str">
        <f aca="false">PROPER(TRIM(H4866))</f>
        <v>Lucknow</v>
      </c>
      <c r="P4866" s="16" t="str">
        <f aca="false">IFERROR(VLOOKUP(O4866,city_map!$A$2:$B$6,2,FALSE()),O4866)</f>
        <v>Lucknow</v>
      </c>
      <c r="Q4866" s="16" t="n">
        <f aca="false">IF(ISNUMBER(F4866),F4866,VALUE(SUBSTITUTE(SUBSTITUTE(F4866,"₹",""),",","")))</f>
        <v>1455</v>
      </c>
      <c r="R4866" s="16" t="n">
        <f aca="false">IF(E4866=99,1,E4866)</f>
        <v>2</v>
      </c>
      <c r="S4866" s="16" t="n">
        <f aca="false">IF(G4866="",0,G4866)</f>
        <v>0.05</v>
      </c>
      <c r="T4866" s="16" t="str">
        <f aca="false">IF(I4866="","Unknown",IF(I4866="upi","UPI",I4866))</f>
        <v>UPI</v>
      </c>
      <c r="U4866" s="16" t="str">
        <f aca="false">IF(L4866="Yes","Y",IF(L4866="No","N",L4866))</f>
        <v>N</v>
      </c>
      <c r="V4866" s="19" t="n">
        <f aca="false">ROUND(R4866*Q4866*(1-S4866),2)</f>
        <v>2764.5</v>
      </c>
      <c r="W4866" s="16" t="str">
        <f aca="false">_xlfn.XLOOKUP(D4866,products!$A$2:$A$61,products!$C$2:$C$61,"Not found")</f>
        <v>Fashion</v>
      </c>
    </row>
    <row r="4867" customFormat="false" ht="15" hidden="false" customHeight="false" outlineLevel="0" collapsed="false">
      <c r="A4867" s="16" t="s">
        <v>6322</v>
      </c>
      <c r="B4867" s="16" t="s">
        <v>6308</v>
      </c>
      <c r="C4867" s="16" t="s">
        <v>1796</v>
      </c>
      <c r="D4867" s="16" t="s">
        <v>225</v>
      </c>
      <c r="E4867" s="16" t="n">
        <v>6</v>
      </c>
      <c r="F4867" s="16" t="n">
        <v>410</v>
      </c>
      <c r="G4867" s="16" t="n">
        <v>0.3</v>
      </c>
      <c r="H4867" s="16" t="s">
        <v>112</v>
      </c>
      <c r="I4867" s="16" t="s">
        <v>71</v>
      </c>
      <c r="J4867" s="16" t="n">
        <v>2</v>
      </c>
      <c r="K4867" s="16" t="n">
        <v>5</v>
      </c>
      <c r="L4867" s="16" t="s">
        <v>41</v>
      </c>
      <c r="M4867" s="18" t="n">
        <f aca="false">IF(ISNUMBER(B4867),B4867,IF(MID(B4867,3,1)="-",DATE(VALUE(RIGHT(B4867,4)),VALUE(MID(B4867,4,2)),VALUE(LEFT(B4867,2))),DATE(VALUE(LEFT(B4867,4)),VALUE(MID(B4867,6,2)),VALUE(RIGHT(B4867,2)))))</f>
        <v>46012</v>
      </c>
      <c r="N4867" s="16" t="n">
        <f aca="false">MONTH(M4867)</f>
        <v>12</v>
      </c>
      <c r="O4867" s="16" t="str">
        <f aca="false">PROPER(TRIM(H4867))</f>
        <v>Mumbai</v>
      </c>
      <c r="P4867" s="16" t="str">
        <f aca="false">IFERROR(VLOOKUP(O4867,city_map!$A$2:$B$6,2,FALSE()),O4867)</f>
        <v>Mumbai</v>
      </c>
      <c r="Q4867" s="16" t="n">
        <f aca="false">IF(ISNUMBER(F4867),F4867,VALUE(SUBSTITUTE(SUBSTITUTE(F4867,"₹",""),",","")))</f>
        <v>410</v>
      </c>
      <c r="R4867" s="16" t="n">
        <f aca="false">IF(E4867=99,1,E4867)</f>
        <v>6</v>
      </c>
      <c r="S4867" s="16" t="n">
        <f aca="false">IF(G4867="",0,G4867)</f>
        <v>0.3</v>
      </c>
      <c r="T4867" s="16" t="str">
        <f aca="false">IF(I4867="","Unknown",IF(I4867="upi","UPI",I4867))</f>
        <v>Credit Card</v>
      </c>
      <c r="U4867" s="16" t="str">
        <f aca="false">IF(L4867="Yes","Y",IF(L4867="No","N",L4867))</f>
        <v>N</v>
      </c>
      <c r="V4867" s="19" t="n">
        <f aca="false">ROUND(R4867*Q4867*(1-S4867),2)</f>
        <v>1722</v>
      </c>
      <c r="W4867" s="16" t="str">
        <f aca="false">_xlfn.XLOOKUP(D4867,products!$A$2:$A$61,products!$C$2:$C$61,"Not found")</f>
        <v>Books</v>
      </c>
    </row>
    <row r="4868" customFormat="false" ht="15" hidden="false" customHeight="false" outlineLevel="0" collapsed="false">
      <c r="A4868" s="16" t="s">
        <v>6323</v>
      </c>
      <c r="B4868" s="16" t="s">
        <v>6308</v>
      </c>
      <c r="C4868" s="16" t="s">
        <v>1825</v>
      </c>
      <c r="D4868" s="16" t="s">
        <v>308</v>
      </c>
      <c r="E4868" s="16" t="n">
        <v>1</v>
      </c>
      <c r="F4868" s="16" t="n">
        <v>200</v>
      </c>
      <c r="G4868" s="16" t="n">
        <v>0.2</v>
      </c>
      <c r="H4868" s="16" t="s">
        <v>241</v>
      </c>
      <c r="I4868" s="16" t="s">
        <v>123</v>
      </c>
      <c r="J4868" s="16" t="n">
        <v>3</v>
      </c>
      <c r="K4868" s="16" t="n">
        <v>4</v>
      </c>
      <c r="L4868" s="16" t="s">
        <v>41</v>
      </c>
      <c r="M4868" s="18" t="n">
        <f aca="false">IF(ISNUMBER(B4868),B4868,IF(MID(B4868,3,1)="-",DATE(VALUE(RIGHT(B4868,4)),VALUE(MID(B4868,4,2)),VALUE(LEFT(B4868,2))),DATE(VALUE(LEFT(B4868,4)),VALUE(MID(B4868,6,2)),VALUE(RIGHT(B4868,2)))))</f>
        <v>46012</v>
      </c>
      <c r="N4868" s="16" t="n">
        <f aca="false">MONTH(M4868)</f>
        <v>12</v>
      </c>
      <c r="O4868" s="16" t="str">
        <f aca="false">PROPER(TRIM(H4868))</f>
        <v>Calcutta</v>
      </c>
      <c r="P4868" s="16" t="str">
        <f aca="false">IFERROR(VLOOKUP(O4868,city_map!$A$2:$B$6,2,FALSE()),O4868)</f>
        <v>Kolkata</v>
      </c>
      <c r="Q4868" s="16" t="n">
        <f aca="false">IF(ISNUMBER(F4868),F4868,VALUE(SUBSTITUTE(SUBSTITUTE(F4868,"₹",""),",","")))</f>
        <v>200</v>
      </c>
      <c r="R4868" s="16" t="n">
        <f aca="false">IF(E4868=99,1,E4868)</f>
        <v>1</v>
      </c>
      <c r="S4868" s="16" t="n">
        <f aca="false">IF(G4868="",0,G4868)</f>
        <v>0.2</v>
      </c>
      <c r="T4868" s="16" t="str">
        <f aca="false">IF(I4868="","Unknown",IF(I4868="upi","UPI",I4868))</f>
        <v>UPI</v>
      </c>
      <c r="U4868" s="16" t="str">
        <f aca="false">IF(L4868="Yes","Y",IF(L4868="No","N",L4868))</f>
        <v>N</v>
      </c>
      <c r="V4868" s="19" t="n">
        <f aca="false">ROUND(R4868*Q4868*(1-S4868),2)</f>
        <v>160</v>
      </c>
      <c r="W4868" s="16" t="str">
        <f aca="false">_xlfn.XLOOKUP(D4868,products!$A$2:$A$61,products!$C$2:$C$61,"Not found")</f>
        <v>Beauty</v>
      </c>
    </row>
    <row r="4869" customFormat="false" ht="15" hidden="false" customHeight="false" outlineLevel="0" collapsed="false">
      <c r="A4869" s="16" t="s">
        <v>6324</v>
      </c>
      <c r="B4869" s="16" t="s">
        <v>6325</v>
      </c>
      <c r="C4869" s="16" t="s">
        <v>1070</v>
      </c>
      <c r="D4869" s="16" t="s">
        <v>219</v>
      </c>
      <c r="E4869" s="16" t="n">
        <v>3</v>
      </c>
      <c r="F4869" s="16" t="n">
        <v>1346</v>
      </c>
      <c r="G4869" s="16" t="n">
        <v>0.15</v>
      </c>
      <c r="H4869" s="16" t="s">
        <v>208</v>
      </c>
      <c r="I4869" s="16" t="s">
        <v>40</v>
      </c>
      <c r="J4869" s="16" t="n">
        <v>5</v>
      </c>
      <c r="K4869" s="16" t="n">
        <v>3</v>
      </c>
      <c r="L4869" s="16" t="s">
        <v>57</v>
      </c>
      <c r="M4869" s="18" t="n">
        <f aca="false">IF(ISNUMBER(B4869),B4869,IF(MID(B4869,3,1)="-",DATE(VALUE(RIGHT(B4869,4)),VALUE(MID(B4869,4,2)),VALUE(LEFT(B4869,2))),DATE(VALUE(LEFT(B4869,4)),VALUE(MID(B4869,6,2)),VALUE(RIGHT(B4869,2)))))</f>
        <v>46013</v>
      </c>
      <c r="N4869" s="16" t="n">
        <f aca="false">MONTH(M4869)</f>
        <v>12</v>
      </c>
      <c r="O4869" s="16" t="str">
        <f aca="false">PROPER(TRIM(H4869))</f>
        <v>Jaipur</v>
      </c>
      <c r="P4869" s="16" t="str">
        <f aca="false">IFERROR(VLOOKUP(O4869,city_map!$A$2:$B$6,2,FALSE()),O4869)</f>
        <v>Jaipur</v>
      </c>
      <c r="Q4869" s="16" t="n">
        <f aca="false">IF(ISNUMBER(F4869),F4869,VALUE(SUBSTITUTE(SUBSTITUTE(F4869,"₹",""),",","")))</f>
        <v>1346</v>
      </c>
      <c r="R4869" s="16" t="n">
        <f aca="false">IF(E4869=99,1,E4869)</f>
        <v>3</v>
      </c>
      <c r="S4869" s="16" t="n">
        <f aca="false">IF(G4869="",0,G4869)</f>
        <v>0.15</v>
      </c>
      <c r="T4869" s="16" t="str">
        <f aca="false">IF(I4869="","Unknown",IF(I4869="upi","UPI",I4869))</f>
        <v>COD</v>
      </c>
      <c r="U4869" s="16" t="str">
        <f aca="false">IF(L4869="Yes","Y",IF(L4869="No","N",L4869))</f>
        <v>Y</v>
      </c>
      <c r="V4869" s="19" t="n">
        <f aca="false">ROUND(R4869*Q4869*(1-S4869),2)</f>
        <v>3432.3</v>
      </c>
      <c r="W4869" s="16" t="str">
        <f aca="false">_xlfn.XLOOKUP(D4869,products!$A$2:$A$61,products!$C$2:$C$61,"Not found")</f>
        <v>Electronics</v>
      </c>
    </row>
    <row r="4870" customFormat="false" ht="15" hidden="false" customHeight="false" outlineLevel="0" collapsed="false">
      <c r="A4870" s="16" t="s">
        <v>6326</v>
      </c>
      <c r="B4870" s="16" t="s">
        <v>6325</v>
      </c>
      <c r="C4870" s="16" t="s">
        <v>764</v>
      </c>
      <c r="D4870" s="16" t="s">
        <v>232</v>
      </c>
      <c r="E4870" s="16" t="n">
        <v>2</v>
      </c>
      <c r="F4870" s="16" t="n">
        <v>2001</v>
      </c>
      <c r="G4870" s="16" t="n">
        <v>0.05</v>
      </c>
      <c r="H4870" s="16" t="s">
        <v>130</v>
      </c>
      <c r="I4870" s="16" t="s">
        <v>60</v>
      </c>
      <c r="J4870" s="16" t="n">
        <v>4</v>
      </c>
      <c r="K4870" s="16" t="n">
        <v>4</v>
      </c>
      <c r="L4870" s="16" t="s">
        <v>41</v>
      </c>
      <c r="M4870" s="18" t="n">
        <f aca="false">IF(ISNUMBER(B4870),B4870,IF(MID(B4870,3,1)="-",DATE(VALUE(RIGHT(B4870,4)),VALUE(MID(B4870,4,2)),VALUE(LEFT(B4870,2))),DATE(VALUE(LEFT(B4870,4)),VALUE(MID(B4870,6,2)),VALUE(RIGHT(B4870,2)))))</f>
        <v>46013</v>
      </c>
      <c r="N4870" s="16" t="n">
        <f aca="false">MONTH(M4870)</f>
        <v>12</v>
      </c>
      <c r="O4870" s="16" t="str">
        <f aca="false">PROPER(TRIM(H4870))</f>
        <v>Bengaluru</v>
      </c>
      <c r="P4870" s="16" t="str">
        <f aca="false">IFERROR(VLOOKUP(O4870,city_map!$A$2:$B$6,2,FALSE()),O4870)</f>
        <v>Bengaluru</v>
      </c>
      <c r="Q4870" s="16" t="n">
        <f aca="false">IF(ISNUMBER(F4870),F4870,VALUE(SUBSTITUTE(SUBSTITUTE(F4870,"₹",""),",","")))</f>
        <v>2001</v>
      </c>
      <c r="R4870" s="16" t="n">
        <f aca="false">IF(E4870=99,1,E4870)</f>
        <v>2</v>
      </c>
      <c r="S4870" s="16" t="n">
        <f aca="false">IF(G4870="",0,G4870)</f>
        <v>0.05</v>
      </c>
      <c r="T4870" s="16" t="str">
        <f aca="false">IF(I4870="","Unknown",IF(I4870="upi","UPI",I4870))</f>
        <v>UPI</v>
      </c>
      <c r="U4870" s="16" t="str">
        <f aca="false">IF(L4870="Yes","Y",IF(L4870="No","N",L4870))</f>
        <v>N</v>
      </c>
      <c r="V4870" s="19" t="n">
        <f aca="false">ROUND(R4870*Q4870*(1-S4870),2)</f>
        <v>3801.9</v>
      </c>
      <c r="W4870" s="16" t="str">
        <f aca="false">_xlfn.XLOOKUP(D4870,products!$A$2:$A$61,products!$C$2:$C$61,"Not found")</f>
        <v>Electronics</v>
      </c>
    </row>
    <row r="4871" customFormat="false" ht="15" hidden="false" customHeight="false" outlineLevel="0" collapsed="false">
      <c r="A4871" s="16" t="s">
        <v>6327</v>
      </c>
      <c r="B4871" s="16" t="s">
        <v>6325</v>
      </c>
      <c r="C4871" s="16" t="s">
        <v>2244</v>
      </c>
      <c r="D4871" s="16" t="s">
        <v>191</v>
      </c>
      <c r="E4871" s="16" t="n">
        <v>1</v>
      </c>
      <c r="F4871" s="16" t="n">
        <v>410</v>
      </c>
      <c r="G4871" s="16" t="n">
        <v>0</v>
      </c>
      <c r="H4871" s="16" t="s">
        <v>89</v>
      </c>
      <c r="I4871" s="16" t="s">
        <v>60</v>
      </c>
      <c r="J4871" s="16" t="n">
        <v>3</v>
      </c>
      <c r="K4871" s="16" t="n">
        <v>4</v>
      </c>
      <c r="L4871" s="16" t="s">
        <v>41</v>
      </c>
      <c r="M4871" s="18" t="n">
        <f aca="false">IF(ISNUMBER(B4871),B4871,IF(MID(B4871,3,1)="-",DATE(VALUE(RIGHT(B4871,4)),VALUE(MID(B4871,4,2)),VALUE(LEFT(B4871,2))),DATE(VALUE(LEFT(B4871,4)),VALUE(MID(B4871,6,2)),VALUE(RIGHT(B4871,2)))))</f>
        <v>46013</v>
      </c>
      <c r="N4871" s="16" t="n">
        <f aca="false">MONTH(M4871)</f>
        <v>12</v>
      </c>
      <c r="O4871" s="16" t="str">
        <f aca="false">PROPER(TRIM(H4871))</f>
        <v>Ahmedabad</v>
      </c>
      <c r="P4871" s="16" t="str">
        <f aca="false">IFERROR(VLOOKUP(O4871,city_map!$A$2:$B$6,2,FALSE()),O4871)</f>
        <v>Ahmedabad</v>
      </c>
      <c r="Q4871" s="16" t="n">
        <f aca="false">IF(ISNUMBER(F4871),F4871,VALUE(SUBSTITUTE(SUBSTITUTE(F4871,"₹",""),",","")))</f>
        <v>410</v>
      </c>
      <c r="R4871" s="16" t="n">
        <f aca="false">IF(E4871=99,1,E4871)</f>
        <v>1</v>
      </c>
      <c r="S4871" s="16" t="n">
        <f aca="false">IF(G4871="",0,G4871)</f>
        <v>0</v>
      </c>
      <c r="T4871" s="16" t="str">
        <f aca="false">IF(I4871="","Unknown",IF(I4871="upi","UPI",I4871))</f>
        <v>UPI</v>
      </c>
      <c r="U4871" s="16" t="str">
        <f aca="false">IF(L4871="Yes","Y",IF(L4871="No","N",L4871))</f>
        <v>N</v>
      </c>
      <c r="V4871" s="19" t="n">
        <f aca="false">ROUND(R4871*Q4871*(1-S4871),2)</f>
        <v>410</v>
      </c>
      <c r="W4871" s="16" t="str">
        <f aca="false">_xlfn.XLOOKUP(D4871,products!$A$2:$A$61,products!$C$2:$C$61,"Not found")</f>
        <v>Electronics</v>
      </c>
    </row>
    <row r="4872" customFormat="false" ht="15" hidden="false" customHeight="false" outlineLevel="0" collapsed="false">
      <c r="A4872" s="16" t="s">
        <v>6328</v>
      </c>
      <c r="B4872" s="16" t="s">
        <v>6329</v>
      </c>
      <c r="C4872" s="16" t="s">
        <v>272</v>
      </c>
      <c r="D4872" s="16" t="s">
        <v>232</v>
      </c>
      <c r="E4872" s="16" t="n">
        <v>2</v>
      </c>
      <c r="F4872" s="16" t="n">
        <v>2062</v>
      </c>
      <c r="G4872" s="16" t="n">
        <v>0</v>
      </c>
      <c r="H4872" s="16" t="s">
        <v>1899</v>
      </c>
      <c r="I4872" s="16" t="s">
        <v>71</v>
      </c>
      <c r="J4872" s="16" t="n">
        <v>4</v>
      </c>
      <c r="K4872" s="16" t="n">
        <v>5</v>
      </c>
      <c r="L4872" s="16" t="s">
        <v>41</v>
      </c>
      <c r="M4872" s="18" t="n">
        <f aca="false">IF(ISNUMBER(B4872),B4872,IF(MID(B4872,3,1)="-",DATE(VALUE(RIGHT(B4872,4)),VALUE(MID(B4872,4,2)),VALUE(LEFT(B4872,2))),DATE(VALUE(LEFT(B4872,4)),VALUE(MID(B4872,6,2)),VALUE(RIGHT(B4872,2)))))</f>
        <v>46013</v>
      </c>
      <c r="N4872" s="16" t="n">
        <f aca="false">MONTH(M4872)</f>
        <v>12</v>
      </c>
      <c r="O4872" s="16" t="str">
        <f aca="false">PROPER(TRIM(H4872))</f>
        <v>Bengaluru</v>
      </c>
      <c r="P4872" s="16" t="str">
        <f aca="false">IFERROR(VLOOKUP(O4872,city_map!$A$2:$B$6,2,FALSE()),O4872)</f>
        <v>Bengaluru</v>
      </c>
      <c r="Q4872" s="16" t="n">
        <f aca="false">IF(ISNUMBER(F4872),F4872,VALUE(SUBSTITUTE(SUBSTITUTE(F4872,"₹",""),",","")))</f>
        <v>2062</v>
      </c>
      <c r="R4872" s="16" t="n">
        <f aca="false">IF(E4872=99,1,E4872)</f>
        <v>2</v>
      </c>
      <c r="S4872" s="16" t="n">
        <f aca="false">IF(G4872="",0,G4872)</f>
        <v>0</v>
      </c>
      <c r="T4872" s="16" t="str">
        <f aca="false">IF(I4872="","Unknown",IF(I4872="upi","UPI",I4872))</f>
        <v>Credit Card</v>
      </c>
      <c r="U4872" s="16" t="str">
        <f aca="false">IF(L4872="Yes","Y",IF(L4872="No","N",L4872))</f>
        <v>N</v>
      </c>
      <c r="V4872" s="19" t="n">
        <f aca="false">ROUND(R4872*Q4872*(1-S4872),2)</f>
        <v>4124</v>
      </c>
      <c r="W4872" s="16" t="str">
        <f aca="false">_xlfn.XLOOKUP(D4872,products!$A$2:$A$61,products!$C$2:$C$61,"Not found")</f>
        <v>Electronics</v>
      </c>
    </row>
    <row r="4873" customFormat="false" ht="15" hidden="false" customHeight="false" outlineLevel="0" collapsed="false">
      <c r="A4873" s="16" t="s">
        <v>6330</v>
      </c>
      <c r="B4873" s="16" t="s">
        <v>6325</v>
      </c>
      <c r="C4873" s="16" t="s">
        <v>1776</v>
      </c>
      <c r="D4873" s="16" t="s">
        <v>211</v>
      </c>
      <c r="E4873" s="16" t="n">
        <v>1</v>
      </c>
      <c r="F4873" s="16" t="n">
        <v>1294</v>
      </c>
      <c r="G4873" s="16" t="n">
        <v>0</v>
      </c>
      <c r="H4873" s="16" t="s">
        <v>797</v>
      </c>
      <c r="I4873" s="16" t="s">
        <v>60</v>
      </c>
      <c r="J4873" s="16" t="n">
        <v>4</v>
      </c>
      <c r="K4873" s="16" t="n">
        <v>5</v>
      </c>
      <c r="L4873" s="16" t="s">
        <v>41</v>
      </c>
      <c r="M4873" s="18" t="n">
        <f aca="false">IF(ISNUMBER(B4873),B4873,IF(MID(B4873,3,1)="-",DATE(VALUE(RIGHT(B4873,4)),VALUE(MID(B4873,4,2)),VALUE(LEFT(B4873,2))),DATE(VALUE(LEFT(B4873,4)),VALUE(MID(B4873,6,2)),VALUE(RIGHT(B4873,2)))))</f>
        <v>46013</v>
      </c>
      <c r="N4873" s="16" t="n">
        <f aca="false">MONTH(M4873)</f>
        <v>12</v>
      </c>
      <c r="O4873" s="16" t="str">
        <f aca="false">PROPER(TRIM(H4873))</f>
        <v>New Delhi</v>
      </c>
      <c r="P4873" s="16" t="str">
        <f aca="false">IFERROR(VLOOKUP(O4873,city_map!$A$2:$B$6,2,FALSE()),O4873)</f>
        <v>Delhi</v>
      </c>
      <c r="Q4873" s="16" t="n">
        <f aca="false">IF(ISNUMBER(F4873),F4873,VALUE(SUBSTITUTE(SUBSTITUTE(F4873,"₹",""),",","")))</f>
        <v>1294</v>
      </c>
      <c r="R4873" s="16" t="n">
        <f aca="false">IF(E4873=99,1,E4873)</f>
        <v>1</v>
      </c>
      <c r="S4873" s="16" t="n">
        <f aca="false">IF(G4873="",0,G4873)</f>
        <v>0</v>
      </c>
      <c r="T4873" s="16" t="str">
        <f aca="false">IF(I4873="","Unknown",IF(I4873="upi","UPI",I4873))</f>
        <v>UPI</v>
      </c>
      <c r="U4873" s="16" t="str">
        <f aca="false">IF(L4873="Yes","Y",IF(L4873="No","N",L4873))</f>
        <v>N</v>
      </c>
      <c r="V4873" s="19" t="n">
        <f aca="false">ROUND(R4873*Q4873*(1-S4873),2)</f>
        <v>1294</v>
      </c>
      <c r="W4873" s="16" t="str">
        <f aca="false">_xlfn.XLOOKUP(D4873,products!$A$2:$A$61,products!$C$2:$C$61,"Not found")</f>
        <v>Fashion</v>
      </c>
    </row>
    <row r="4874" customFormat="false" ht="15" hidden="false" customHeight="false" outlineLevel="0" collapsed="false">
      <c r="A4874" s="16" t="s">
        <v>6331</v>
      </c>
      <c r="B4874" s="16" t="s">
        <v>6325</v>
      </c>
      <c r="C4874" s="16" t="s">
        <v>1418</v>
      </c>
      <c r="D4874" s="16" t="s">
        <v>211</v>
      </c>
      <c r="E4874" s="16" t="n">
        <v>1</v>
      </c>
      <c r="F4874" s="16" t="n">
        <v>1304</v>
      </c>
      <c r="G4874" s="16" t="n">
        <v>0</v>
      </c>
      <c r="H4874" s="16" t="s">
        <v>130</v>
      </c>
      <c r="I4874" s="16" t="s">
        <v>60</v>
      </c>
      <c r="J4874" s="16" t="n">
        <v>3</v>
      </c>
      <c r="K4874" s="16" t="n">
        <v>3</v>
      </c>
      <c r="L4874" s="16" t="s">
        <v>57</v>
      </c>
      <c r="M4874" s="18" t="n">
        <f aca="false">IF(ISNUMBER(B4874),B4874,IF(MID(B4874,3,1)="-",DATE(VALUE(RIGHT(B4874,4)),VALUE(MID(B4874,4,2)),VALUE(LEFT(B4874,2))),DATE(VALUE(LEFT(B4874,4)),VALUE(MID(B4874,6,2)),VALUE(RIGHT(B4874,2)))))</f>
        <v>46013</v>
      </c>
      <c r="N4874" s="16" t="n">
        <f aca="false">MONTH(M4874)</f>
        <v>12</v>
      </c>
      <c r="O4874" s="16" t="str">
        <f aca="false">PROPER(TRIM(H4874))</f>
        <v>Bengaluru</v>
      </c>
      <c r="P4874" s="16" t="str">
        <f aca="false">IFERROR(VLOOKUP(O4874,city_map!$A$2:$B$6,2,FALSE()),O4874)</f>
        <v>Bengaluru</v>
      </c>
      <c r="Q4874" s="16" t="n">
        <f aca="false">IF(ISNUMBER(F4874),F4874,VALUE(SUBSTITUTE(SUBSTITUTE(F4874,"₹",""),",","")))</f>
        <v>1304</v>
      </c>
      <c r="R4874" s="16" t="n">
        <f aca="false">IF(E4874=99,1,E4874)</f>
        <v>1</v>
      </c>
      <c r="S4874" s="16" t="n">
        <f aca="false">IF(G4874="",0,G4874)</f>
        <v>0</v>
      </c>
      <c r="T4874" s="16" t="str">
        <f aca="false">IF(I4874="","Unknown",IF(I4874="upi","UPI",I4874))</f>
        <v>UPI</v>
      </c>
      <c r="U4874" s="16" t="str">
        <f aca="false">IF(L4874="Yes","Y",IF(L4874="No","N",L4874))</f>
        <v>Y</v>
      </c>
      <c r="V4874" s="19" t="n">
        <f aca="false">ROUND(R4874*Q4874*(1-S4874),2)</f>
        <v>1304</v>
      </c>
      <c r="W4874" s="16" t="str">
        <f aca="false">_xlfn.XLOOKUP(D4874,products!$A$2:$A$61,products!$C$2:$C$61,"Not found")</f>
        <v>Fashion</v>
      </c>
    </row>
    <row r="4875" customFormat="false" ht="15" hidden="false" customHeight="false" outlineLevel="0" collapsed="false">
      <c r="A4875" s="16" t="s">
        <v>6332</v>
      </c>
      <c r="B4875" s="16" t="s">
        <v>6325</v>
      </c>
      <c r="C4875" s="16" t="s">
        <v>585</v>
      </c>
      <c r="D4875" s="16" t="s">
        <v>250</v>
      </c>
      <c r="E4875" s="16" t="n">
        <v>2</v>
      </c>
      <c r="F4875" s="16" t="n">
        <v>695</v>
      </c>
      <c r="G4875" s="16" t="n">
        <v>0.15</v>
      </c>
      <c r="H4875" s="16" t="s">
        <v>130</v>
      </c>
      <c r="I4875" s="16" t="s">
        <v>60</v>
      </c>
      <c r="J4875" s="16" t="n">
        <v>4</v>
      </c>
      <c r="K4875" s="16" t="n">
        <v>3</v>
      </c>
      <c r="L4875" s="16" t="s">
        <v>41</v>
      </c>
      <c r="M4875" s="18" t="n">
        <f aca="false">IF(ISNUMBER(B4875),B4875,IF(MID(B4875,3,1)="-",DATE(VALUE(RIGHT(B4875,4)),VALUE(MID(B4875,4,2)),VALUE(LEFT(B4875,2))),DATE(VALUE(LEFT(B4875,4)),VALUE(MID(B4875,6,2)),VALUE(RIGHT(B4875,2)))))</f>
        <v>46013</v>
      </c>
      <c r="N4875" s="16" t="n">
        <f aca="false">MONTH(M4875)</f>
        <v>12</v>
      </c>
      <c r="O4875" s="16" t="str">
        <f aca="false">PROPER(TRIM(H4875))</f>
        <v>Bengaluru</v>
      </c>
      <c r="P4875" s="16" t="str">
        <f aca="false">IFERROR(VLOOKUP(O4875,city_map!$A$2:$B$6,2,FALSE()),O4875)</f>
        <v>Bengaluru</v>
      </c>
      <c r="Q4875" s="16" t="n">
        <f aca="false">IF(ISNUMBER(F4875),F4875,VALUE(SUBSTITUTE(SUBSTITUTE(F4875,"₹",""),",","")))</f>
        <v>695</v>
      </c>
      <c r="R4875" s="16" t="n">
        <f aca="false">IF(E4875=99,1,E4875)</f>
        <v>2</v>
      </c>
      <c r="S4875" s="16" t="n">
        <f aca="false">IF(G4875="",0,G4875)</f>
        <v>0.15</v>
      </c>
      <c r="T4875" s="16" t="str">
        <f aca="false">IF(I4875="","Unknown",IF(I4875="upi","UPI",I4875))</f>
        <v>UPI</v>
      </c>
      <c r="U4875" s="16" t="str">
        <f aca="false">IF(L4875="Yes","Y",IF(L4875="No","N",L4875))</f>
        <v>N</v>
      </c>
      <c r="V4875" s="19" t="n">
        <f aca="false">ROUND(R4875*Q4875*(1-S4875),2)</f>
        <v>1181.5</v>
      </c>
      <c r="W4875" s="16" t="str">
        <f aca="false">_xlfn.XLOOKUP(D4875,products!$A$2:$A$61,products!$C$2:$C$61,"Not found")</f>
        <v>Home</v>
      </c>
    </row>
    <row r="4876" customFormat="false" ht="15" hidden="false" customHeight="false" outlineLevel="0" collapsed="false">
      <c r="A4876" s="16" t="s">
        <v>6333</v>
      </c>
      <c r="B4876" s="16" t="s">
        <v>6325</v>
      </c>
      <c r="C4876" s="16" t="s">
        <v>1135</v>
      </c>
      <c r="D4876" s="16" t="s">
        <v>45</v>
      </c>
      <c r="E4876" s="16" t="n">
        <v>1</v>
      </c>
      <c r="F4876" s="16" t="n">
        <v>291</v>
      </c>
      <c r="G4876" s="16" t="n">
        <v>0</v>
      </c>
      <c r="H4876" s="16" t="s">
        <v>81</v>
      </c>
      <c r="I4876" s="16" t="s">
        <v>60</v>
      </c>
      <c r="J4876" s="16" t="n">
        <v>2</v>
      </c>
      <c r="K4876" s="16" t="n">
        <v>4</v>
      </c>
      <c r="L4876" s="16" t="s">
        <v>41</v>
      </c>
      <c r="M4876" s="18" t="n">
        <f aca="false">IF(ISNUMBER(B4876),B4876,IF(MID(B4876,3,1)="-",DATE(VALUE(RIGHT(B4876,4)),VALUE(MID(B4876,4,2)),VALUE(LEFT(B4876,2))),DATE(VALUE(LEFT(B4876,4)),VALUE(MID(B4876,6,2)),VALUE(RIGHT(B4876,2)))))</f>
        <v>46013</v>
      </c>
      <c r="N4876" s="16" t="n">
        <f aca="false">MONTH(M4876)</f>
        <v>12</v>
      </c>
      <c r="O4876" s="16" t="str">
        <f aca="false">PROPER(TRIM(H4876))</f>
        <v>Hyderabad</v>
      </c>
      <c r="P4876" s="16" t="str">
        <f aca="false">IFERROR(VLOOKUP(O4876,city_map!$A$2:$B$6,2,FALSE()),O4876)</f>
        <v>Hyderabad</v>
      </c>
      <c r="Q4876" s="16" t="n">
        <f aca="false">IF(ISNUMBER(F4876),F4876,VALUE(SUBSTITUTE(SUBSTITUTE(F4876,"₹",""),",","")))</f>
        <v>291</v>
      </c>
      <c r="R4876" s="16" t="n">
        <f aca="false">IF(E4876=99,1,E4876)</f>
        <v>1</v>
      </c>
      <c r="S4876" s="16" t="n">
        <f aca="false">IF(G4876="",0,G4876)</f>
        <v>0</v>
      </c>
      <c r="T4876" s="16" t="str">
        <f aca="false">IF(I4876="","Unknown",IF(I4876="upi","UPI",I4876))</f>
        <v>UPI</v>
      </c>
      <c r="U4876" s="16" t="str">
        <f aca="false">IF(L4876="Yes","Y",IF(L4876="No","N",L4876))</f>
        <v>N</v>
      </c>
      <c r="V4876" s="19" t="n">
        <f aca="false">ROUND(R4876*Q4876*(1-S4876),2)</f>
        <v>291</v>
      </c>
      <c r="W4876" s="16" t="str">
        <f aca="false">_xlfn.XLOOKUP(D4876,products!$A$2:$A$61,products!$C$2:$C$61,"Not found")</f>
        <v>Beauty</v>
      </c>
    </row>
    <row r="4877" customFormat="false" ht="15" hidden="false" customHeight="false" outlineLevel="0" collapsed="false">
      <c r="A4877" s="16" t="s">
        <v>6334</v>
      </c>
      <c r="B4877" s="16" t="s">
        <v>6325</v>
      </c>
      <c r="C4877" s="16" t="s">
        <v>296</v>
      </c>
      <c r="D4877" s="16" t="s">
        <v>66</v>
      </c>
      <c r="E4877" s="16" t="n">
        <v>1</v>
      </c>
      <c r="F4877" s="16" t="n">
        <v>15695</v>
      </c>
      <c r="G4877" s="16" t="n">
        <v>0</v>
      </c>
      <c r="H4877" s="16" t="s">
        <v>70</v>
      </c>
      <c r="I4877" s="16"/>
      <c r="J4877" s="16" t="n">
        <v>6</v>
      </c>
      <c r="K4877" s="16" t="n">
        <v>4</v>
      </c>
      <c r="L4877" s="16" t="s">
        <v>41</v>
      </c>
      <c r="M4877" s="18" t="n">
        <f aca="false">IF(ISNUMBER(B4877),B4877,IF(MID(B4877,3,1)="-",DATE(VALUE(RIGHT(B4877,4)),VALUE(MID(B4877,4,2)),VALUE(LEFT(B4877,2))),DATE(VALUE(LEFT(B4877,4)),VALUE(MID(B4877,6,2)),VALUE(RIGHT(B4877,2)))))</f>
        <v>46013</v>
      </c>
      <c r="N4877" s="16" t="n">
        <f aca="false">MONTH(M4877)</f>
        <v>12</v>
      </c>
      <c r="O4877" s="16" t="str">
        <f aca="false">PROPER(TRIM(H4877))</f>
        <v>Pune</v>
      </c>
      <c r="P4877" s="16" t="str">
        <f aca="false">IFERROR(VLOOKUP(O4877,city_map!$A$2:$B$6,2,FALSE()),O4877)</f>
        <v>Pune</v>
      </c>
      <c r="Q4877" s="16" t="n">
        <f aca="false">IF(ISNUMBER(F4877),F4877,VALUE(SUBSTITUTE(SUBSTITUTE(F4877,"₹",""),",","")))</f>
        <v>15695</v>
      </c>
      <c r="R4877" s="16" t="n">
        <f aca="false">IF(E4877=99,1,E4877)</f>
        <v>1</v>
      </c>
      <c r="S4877" s="16" t="n">
        <f aca="false">IF(G4877="",0,G4877)</f>
        <v>0</v>
      </c>
      <c r="T4877" s="16" t="str">
        <f aca="false">IF(I4877="","Unknown",IF(I4877="upi","UPI",I4877))</f>
        <v>Unknown</v>
      </c>
      <c r="U4877" s="16" t="str">
        <f aca="false">IF(L4877="Yes","Y",IF(L4877="No","N",L4877))</f>
        <v>N</v>
      </c>
      <c r="V4877" s="19" t="n">
        <f aca="false">ROUND(R4877*Q4877*(1-S4877),2)</f>
        <v>15695</v>
      </c>
      <c r="W4877" s="16" t="str">
        <f aca="false">_xlfn.XLOOKUP(D4877,products!$A$2:$A$61,products!$C$2:$C$61,"Not found")</f>
        <v>Electronics</v>
      </c>
    </row>
    <row r="4878" customFormat="false" ht="15" hidden="false" customHeight="false" outlineLevel="0" collapsed="false">
      <c r="A4878" s="16" t="s">
        <v>6335</v>
      </c>
      <c r="B4878" s="16" t="s">
        <v>6325</v>
      </c>
      <c r="C4878" s="16" t="s">
        <v>936</v>
      </c>
      <c r="D4878" s="16" t="s">
        <v>136</v>
      </c>
      <c r="E4878" s="16" t="n">
        <v>1</v>
      </c>
      <c r="F4878" s="16" t="n">
        <v>2104</v>
      </c>
      <c r="G4878" s="16" t="n">
        <v>0</v>
      </c>
      <c r="H4878" s="16" t="s">
        <v>130</v>
      </c>
      <c r="I4878" s="16" t="s">
        <v>71</v>
      </c>
      <c r="J4878" s="16" t="n">
        <v>2</v>
      </c>
      <c r="K4878" s="16" t="n">
        <v>3</v>
      </c>
      <c r="L4878" s="16" t="s">
        <v>57</v>
      </c>
      <c r="M4878" s="18" t="n">
        <f aca="false">IF(ISNUMBER(B4878),B4878,IF(MID(B4878,3,1)="-",DATE(VALUE(RIGHT(B4878,4)),VALUE(MID(B4878,4,2)),VALUE(LEFT(B4878,2))),DATE(VALUE(LEFT(B4878,4)),VALUE(MID(B4878,6,2)),VALUE(RIGHT(B4878,2)))))</f>
        <v>46013</v>
      </c>
      <c r="N4878" s="16" t="n">
        <f aca="false">MONTH(M4878)</f>
        <v>12</v>
      </c>
      <c r="O4878" s="16" t="str">
        <f aca="false">PROPER(TRIM(H4878))</f>
        <v>Bengaluru</v>
      </c>
      <c r="P4878" s="16" t="str">
        <f aca="false">IFERROR(VLOOKUP(O4878,city_map!$A$2:$B$6,2,FALSE()),O4878)</f>
        <v>Bengaluru</v>
      </c>
      <c r="Q4878" s="16" t="n">
        <f aca="false">IF(ISNUMBER(F4878),F4878,VALUE(SUBSTITUTE(SUBSTITUTE(F4878,"₹",""),",","")))</f>
        <v>2104</v>
      </c>
      <c r="R4878" s="16" t="n">
        <f aca="false">IF(E4878=99,1,E4878)</f>
        <v>1</v>
      </c>
      <c r="S4878" s="16" t="n">
        <f aca="false">IF(G4878="",0,G4878)</f>
        <v>0</v>
      </c>
      <c r="T4878" s="16" t="str">
        <f aca="false">IF(I4878="","Unknown",IF(I4878="upi","UPI",I4878))</f>
        <v>Credit Card</v>
      </c>
      <c r="U4878" s="16" t="str">
        <f aca="false">IF(L4878="Yes","Y",IF(L4878="No","N",L4878))</f>
        <v>Y</v>
      </c>
      <c r="V4878" s="19" t="n">
        <f aca="false">ROUND(R4878*Q4878*(1-S4878),2)</f>
        <v>2104</v>
      </c>
      <c r="W4878" s="16" t="str">
        <f aca="false">_xlfn.XLOOKUP(D4878,products!$A$2:$A$61,products!$C$2:$C$61,"Not found")</f>
        <v>Electronics</v>
      </c>
    </row>
    <row r="4879" customFormat="false" ht="15" hidden="false" customHeight="false" outlineLevel="0" collapsed="false">
      <c r="A4879" s="16" t="s">
        <v>6336</v>
      </c>
      <c r="B4879" s="16" t="s">
        <v>6325</v>
      </c>
      <c r="C4879" s="16" t="s">
        <v>742</v>
      </c>
      <c r="D4879" s="16" t="s">
        <v>88</v>
      </c>
      <c r="E4879" s="16" t="n">
        <v>2</v>
      </c>
      <c r="F4879" s="16" t="n">
        <v>2982</v>
      </c>
      <c r="G4879" s="16" t="n">
        <v>0.15</v>
      </c>
      <c r="H4879" s="16" t="s">
        <v>56</v>
      </c>
      <c r="I4879" s="16" t="s">
        <v>40</v>
      </c>
      <c r="J4879" s="16" t="n">
        <v>6</v>
      </c>
      <c r="K4879" s="16" t="n">
        <v>2</v>
      </c>
      <c r="L4879" s="16" t="s">
        <v>57</v>
      </c>
      <c r="M4879" s="18" t="n">
        <f aca="false">IF(ISNUMBER(B4879),B4879,IF(MID(B4879,3,1)="-",DATE(VALUE(RIGHT(B4879,4)),VALUE(MID(B4879,4,2)),VALUE(LEFT(B4879,2))),DATE(VALUE(LEFT(B4879,4)),VALUE(MID(B4879,6,2)),VALUE(RIGHT(B4879,2)))))</f>
        <v>46013</v>
      </c>
      <c r="N4879" s="16" t="n">
        <f aca="false">MONTH(M4879)</f>
        <v>12</v>
      </c>
      <c r="O4879" s="16" t="str">
        <f aca="false">PROPER(TRIM(H4879))</f>
        <v>Lucknow</v>
      </c>
      <c r="P4879" s="16" t="str">
        <f aca="false">IFERROR(VLOOKUP(O4879,city_map!$A$2:$B$6,2,FALSE()),O4879)</f>
        <v>Lucknow</v>
      </c>
      <c r="Q4879" s="16" t="n">
        <f aca="false">IF(ISNUMBER(F4879),F4879,VALUE(SUBSTITUTE(SUBSTITUTE(F4879,"₹",""),",","")))</f>
        <v>2982</v>
      </c>
      <c r="R4879" s="16" t="n">
        <f aca="false">IF(E4879=99,1,E4879)</f>
        <v>2</v>
      </c>
      <c r="S4879" s="16" t="n">
        <f aca="false">IF(G4879="",0,G4879)</f>
        <v>0.15</v>
      </c>
      <c r="T4879" s="16" t="str">
        <f aca="false">IF(I4879="","Unknown",IF(I4879="upi","UPI",I4879))</f>
        <v>COD</v>
      </c>
      <c r="U4879" s="16" t="str">
        <f aca="false">IF(L4879="Yes","Y",IF(L4879="No","N",L4879))</f>
        <v>Y</v>
      </c>
      <c r="V4879" s="19" t="n">
        <f aca="false">ROUND(R4879*Q4879*(1-S4879),2)</f>
        <v>5069.4</v>
      </c>
      <c r="W4879" s="16" t="str">
        <f aca="false">_xlfn.XLOOKUP(D4879,products!$A$2:$A$61,products!$C$2:$C$61,"Not found")</f>
        <v>Fashion</v>
      </c>
    </row>
    <row r="4880" customFormat="false" ht="15" hidden="false" customHeight="false" outlineLevel="0" collapsed="false">
      <c r="A4880" s="16" t="s">
        <v>6337</v>
      </c>
      <c r="B4880" s="16" t="s">
        <v>6325</v>
      </c>
      <c r="C4880" s="16" t="s">
        <v>995</v>
      </c>
      <c r="D4880" s="16" t="s">
        <v>108</v>
      </c>
      <c r="E4880" s="16" t="n">
        <v>2</v>
      </c>
      <c r="F4880" s="16" t="n">
        <v>3402</v>
      </c>
      <c r="G4880" s="16" t="n">
        <v>0.3</v>
      </c>
      <c r="H4880" s="16" t="s">
        <v>67</v>
      </c>
      <c r="I4880" s="16" t="s">
        <v>71</v>
      </c>
      <c r="J4880" s="16" t="n">
        <v>3</v>
      </c>
      <c r="K4880" s="16"/>
      <c r="L4880" s="16" t="s">
        <v>41</v>
      </c>
      <c r="M4880" s="18" t="n">
        <f aca="false">IF(ISNUMBER(B4880),B4880,IF(MID(B4880,3,1)="-",DATE(VALUE(RIGHT(B4880,4)),VALUE(MID(B4880,4,2)),VALUE(LEFT(B4880,2))),DATE(VALUE(LEFT(B4880,4)),VALUE(MID(B4880,6,2)),VALUE(RIGHT(B4880,2)))))</f>
        <v>46013</v>
      </c>
      <c r="N4880" s="16" t="n">
        <f aca="false">MONTH(M4880)</f>
        <v>12</v>
      </c>
      <c r="O4880" s="16" t="str">
        <f aca="false">PROPER(TRIM(H4880))</f>
        <v>Kolkata</v>
      </c>
      <c r="P4880" s="16" t="str">
        <f aca="false">IFERROR(VLOOKUP(O4880,city_map!$A$2:$B$6,2,FALSE()),O4880)</f>
        <v>Kolkata</v>
      </c>
      <c r="Q4880" s="16" t="n">
        <f aca="false">IF(ISNUMBER(F4880),F4880,VALUE(SUBSTITUTE(SUBSTITUTE(F4880,"₹",""),",","")))</f>
        <v>3402</v>
      </c>
      <c r="R4880" s="16" t="n">
        <f aca="false">IF(E4880=99,1,E4880)</f>
        <v>2</v>
      </c>
      <c r="S4880" s="16" t="n">
        <f aca="false">IF(G4880="",0,G4880)</f>
        <v>0.3</v>
      </c>
      <c r="T4880" s="16" t="str">
        <f aca="false">IF(I4880="","Unknown",IF(I4880="upi","UPI",I4880))</f>
        <v>Credit Card</v>
      </c>
      <c r="U4880" s="16" t="str">
        <f aca="false">IF(L4880="Yes","Y",IF(L4880="No","N",L4880))</f>
        <v>N</v>
      </c>
      <c r="V4880" s="19" t="n">
        <f aca="false">ROUND(R4880*Q4880*(1-S4880),2)</f>
        <v>4762.8</v>
      </c>
      <c r="W4880" s="16" t="str">
        <f aca="false">_xlfn.XLOOKUP(D4880,products!$A$2:$A$61,products!$C$2:$C$61,"Not found")</f>
        <v>Electronics</v>
      </c>
    </row>
    <row r="4881" customFormat="false" ht="15" hidden="false" customHeight="false" outlineLevel="0" collapsed="false">
      <c r="A4881" s="16" t="s">
        <v>6338</v>
      </c>
      <c r="B4881" s="16" t="s">
        <v>6325</v>
      </c>
      <c r="C4881" s="16" t="s">
        <v>1804</v>
      </c>
      <c r="D4881" s="16" t="s">
        <v>139</v>
      </c>
      <c r="E4881" s="16" t="n">
        <v>2</v>
      </c>
      <c r="F4881" s="16" t="n">
        <v>361</v>
      </c>
      <c r="G4881" s="16" t="n">
        <v>0.2</v>
      </c>
      <c r="H4881" s="16" t="s">
        <v>161</v>
      </c>
      <c r="I4881" s="16" t="s">
        <v>71</v>
      </c>
      <c r="J4881" s="16" t="n">
        <v>3</v>
      </c>
      <c r="K4881" s="16" t="n">
        <v>5</v>
      </c>
      <c r="L4881" s="16" t="s">
        <v>41</v>
      </c>
      <c r="M4881" s="18" t="n">
        <f aca="false">IF(ISNUMBER(B4881),B4881,IF(MID(B4881,3,1)="-",DATE(VALUE(RIGHT(B4881,4)),VALUE(MID(B4881,4,2)),VALUE(LEFT(B4881,2))),DATE(VALUE(LEFT(B4881,4)),VALUE(MID(B4881,6,2)),VALUE(RIGHT(B4881,2)))))</f>
        <v>46013</v>
      </c>
      <c r="N4881" s="16" t="n">
        <f aca="false">MONTH(M4881)</f>
        <v>12</v>
      </c>
      <c r="O4881" s="16" t="str">
        <f aca="false">PROPER(TRIM(H4881))</f>
        <v>Hyderabad</v>
      </c>
      <c r="P4881" s="16" t="str">
        <f aca="false">IFERROR(VLOOKUP(O4881,city_map!$A$2:$B$6,2,FALSE()),O4881)</f>
        <v>Hyderabad</v>
      </c>
      <c r="Q4881" s="16" t="n">
        <f aca="false">IF(ISNUMBER(F4881),F4881,VALUE(SUBSTITUTE(SUBSTITUTE(F4881,"₹",""),",","")))</f>
        <v>361</v>
      </c>
      <c r="R4881" s="16" t="n">
        <f aca="false">IF(E4881=99,1,E4881)</f>
        <v>2</v>
      </c>
      <c r="S4881" s="16" t="n">
        <f aca="false">IF(G4881="",0,G4881)</f>
        <v>0.2</v>
      </c>
      <c r="T4881" s="16" t="str">
        <f aca="false">IF(I4881="","Unknown",IF(I4881="upi","UPI",I4881))</f>
        <v>Credit Card</v>
      </c>
      <c r="U4881" s="16" t="str">
        <f aca="false">IF(L4881="Yes","Y",IF(L4881="No","N",L4881))</f>
        <v>N</v>
      </c>
      <c r="V4881" s="19" t="n">
        <f aca="false">ROUND(R4881*Q4881*(1-S4881),2)</f>
        <v>577.6</v>
      </c>
      <c r="W4881" s="16" t="str">
        <f aca="false">_xlfn.XLOOKUP(D4881,products!$A$2:$A$61,products!$C$2:$C$61,"Not found")</f>
        <v>Beauty</v>
      </c>
    </row>
    <row r="4882" customFormat="false" ht="15" hidden="false" customHeight="false" outlineLevel="0" collapsed="false">
      <c r="A4882" s="16" t="s">
        <v>6339</v>
      </c>
      <c r="B4882" s="16" t="s">
        <v>6325</v>
      </c>
      <c r="C4882" s="16" t="s">
        <v>505</v>
      </c>
      <c r="D4882" s="16" t="s">
        <v>157</v>
      </c>
      <c r="E4882" s="16" t="n">
        <v>4</v>
      </c>
      <c r="F4882" s="16" t="n">
        <v>1070</v>
      </c>
      <c r="G4882" s="16" t="n">
        <v>0</v>
      </c>
      <c r="H4882" s="16" t="s">
        <v>1899</v>
      </c>
      <c r="I4882" s="16" t="s">
        <v>100</v>
      </c>
      <c r="J4882" s="16" t="n">
        <v>5</v>
      </c>
      <c r="K4882" s="16" t="n">
        <v>4</v>
      </c>
      <c r="L4882" s="16" t="s">
        <v>57</v>
      </c>
      <c r="M4882" s="18" t="n">
        <f aca="false">IF(ISNUMBER(B4882),B4882,IF(MID(B4882,3,1)="-",DATE(VALUE(RIGHT(B4882,4)),VALUE(MID(B4882,4,2)),VALUE(LEFT(B4882,2))),DATE(VALUE(LEFT(B4882,4)),VALUE(MID(B4882,6,2)),VALUE(RIGHT(B4882,2)))))</f>
        <v>46013</v>
      </c>
      <c r="N4882" s="16" t="n">
        <f aca="false">MONTH(M4882)</f>
        <v>12</v>
      </c>
      <c r="O4882" s="16" t="str">
        <f aca="false">PROPER(TRIM(H4882))</f>
        <v>Bengaluru</v>
      </c>
      <c r="P4882" s="16" t="str">
        <f aca="false">IFERROR(VLOOKUP(O4882,city_map!$A$2:$B$6,2,FALSE()),O4882)</f>
        <v>Bengaluru</v>
      </c>
      <c r="Q4882" s="16" t="n">
        <f aca="false">IF(ISNUMBER(F4882),F4882,VALUE(SUBSTITUTE(SUBSTITUTE(F4882,"₹",""),",","")))</f>
        <v>1070</v>
      </c>
      <c r="R4882" s="16" t="n">
        <f aca="false">IF(E4882=99,1,E4882)</f>
        <v>4</v>
      </c>
      <c r="S4882" s="16" t="n">
        <f aca="false">IF(G4882="",0,G4882)</f>
        <v>0</v>
      </c>
      <c r="T4882" s="16" t="str">
        <f aca="false">IF(I4882="","Unknown",IF(I4882="upi","UPI",I4882))</f>
        <v>Net Banking</v>
      </c>
      <c r="U4882" s="16" t="str">
        <f aca="false">IF(L4882="Yes","Y",IF(L4882="No","N",L4882))</f>
        <v>Y</v>
      </c>
      <c r="V4882" s="19" t="n">
        <f aca="false">ROUND(R4882*Q4882*(1-S4882),2)</f>
        <v>4280</v>
      </c>
      <c r="W4882" s="16" t="str">
        <f aca="false">_xlfn.XLOOKUP(D4882,products!$A$2:$A$61,products!$C$2:$C$61,"Not found")</f>
        <v>Books</v>
      </c>
    </row>
    <row r="4883" customFormat="false" ht="15" hidden="false" customHeight="false" outlineLevel="0" collapsed="false">
      <c r="A4883" s="16" t="s">
        <v>6340</v>
      </c>
      <c r="B4883" s="16" t="s">
        <v>6325</v>
      </c>
      <c r="C4883" s="16" t="s">
        <v>1014</v>
      </c>
      <c r="D4883" s="16" t="s">
        <v>211</v>
      </c>
      <c r="E4883" s="16" t="n">
        <v>1</v>
      </c>
      <c r="F4883" s="16" t="n">
        <v>1257</v>
      </c>
      <c r="G4883" s="16" t="n">
        <v>0.15</v>
      </c>
      <c r="H4883" s="16" t="s">
        <v>39</v>
      </c>
      <c r="I4883" s="16" t="s">
        <v>40</v>
      </c>
      <c r="J4883" s="16" t="n">
        <v>3</v>
      </c>
      <c r="K4883" s="16" t="n">
        <v>4</v>
      </c>
      <c r="L4883" s="16" t="s">
        <v>57</v>
      </c>
      <c r="M4883" s="18" t="n">
        <f aca="false">IF(ISNUMBER(B4883),B4883,IF(MID(B4883,3,1)="-",DATE(VALUE(RIGHT(B4883,4)),VALUE(MID(B4883,4,2)),VALUE(LEFT(B4883,2))),DATE(VALUE(LEFT(B4883,4)),VALUE(MID(B4883,6,2)),VALUE(RIGHT(B4883,2)))))</f>
        <v>46013</v>
      </c>
      <c r="N4883" s="16" t="n">
        <f aca="false">MONTH(M4883)</f>
        <v>12</v>
      </c>
      <c r="O4883" s="16" t="str">
        <f aca="false">PROPER(TRIM(H4883))</f>
        <v>Delhi</v>
      </c>
      <c r="P4883" s="16" t="str">
        <f aca="false">IFERROR(VLOOKUP(O4883,city_map!$A$2:$B$6,2,FALSE()),O4883)</f>
        <v>Delhi</v>
      </c>
      <c r="Q4883" s="16" t="n">
        <f aca="false">IF(ISNUMBER(F4883),F4883,VALUE(SUBSTITUTE(SUBSTITUTE(F4883,"₹",""),",","")))</f>
        <v>1257</v>
      </c>
      <c r="R4883" s="16" t="n">
        <f aca="false">IF(E4883=99,1,E4883)</f>
        <v>1</v>
      </c>
      <c r="S4883" s="16" t="n">
        <f aca="false">IF(G4883="",0,G4883)</f>
        <v>0.15</v>
      </c>
      <c r="T4883" s="16" t="str">
        <f aca="false">IF(I4883="","Unknown",IF(I4883="upi","UPI",I4883))</f>
        <v>COD</v>
      </c>
      <c r="U4883" s="16" t="str">
        <f aca="false">IF(L4883="Yes","Y",IF(L4883="No","N",L4883))</f>
        <v>Y</v>
      </c>
      <c r="V4883" s="19" t="n">
        <f aca="false">ROUND(R4883*Q4883*(1-S4883),2)</f>
        <v>1068.45</v>
      </c>
      <c r="W4883" s="16" t="str">
        <f aca="false">_xlfn.XLOOKUP(D4883,products!$A$2:$A$61,products!$C$2:$C$61,"Not found")</f>
        <v>Fashion</v>
      </c>
    </row>
    <row r="4884" customFormat="false" ht="15" hidden="false" customHeight="false" outlineLevel="0" collapsed="false">
      <c r="A4884" s="16" t="s">
        <v>6341</v>
      </c>
      <c r="B4884" s="16" t="s">
        <v>6325</v>
      </c>
      <c r="C4884" s="16" t="s">
        <v>190</v>
      </c>
      <c r="D4884" s="16" t="s">
        <v>203</v>
      </c>
      <c r="E4884" s="16" t="n">
        <v>1</v>
      </c>
      <c r="F4884" s="16" t="n">
        <v>2503</v>
      </c>
      <c r="G4884" s="16" t="n">
        <v>0.1</v>
      </c>
      <c r="H4884" s="16" t="s">
        <v>130</v>
      </c>
      <c r="I4884" s="16" t="s">
        <v>60</v>
      </c>
      <c r="J4884" s="16" t="n">
        <v>6</v>
      </c>
      <c r="K4884" s="16" t="n">
        <v>3</v>
      </c>
      <c r="L4884" s="16" t="s">
        <v>41</v>
      </c>
      <c r="M4884" s="18" t="n">
        <f aca="false">IF(ISNUMBER(B4884),B4884,IF(MID(B4884,3,1)="-",DATE(VALUE(RIGHT(B4884,4)),VALUE(MID(B4884,4,2)),VALUE(LEFT(B4884,2))),DATE(VALUE(LEFT(B4884,4)),VALUE(MID(B4884,6,2)),VALUE(RIGHT(B4884,2)))))</f>
        <v>46013</v>
      </c>
      <c r="N4884" s="16" t="n">
        <f aca="false">MONTH(M4884)</f>
        <v>12</v>
      </c>
      <c r="O4884" s="16" t="str">
        <f aca="false">PROPER(TRIM(H4884))</f>
        <v>Bengaluru</v>
      </c>
      <c r="P4884" s="16" t="str">
        <f aca="false">IFERROR(VLOOKUP(O4884,city_map!$A$2:$B$6,2,FALSE()),O4884)</f>
        <v>Bengaluru</v>
      </c>
      <c r="Q4884" s="16" t="n">
        <f aca="false">IF(ISNUMBER(F4884),F4884,VALUE(SUBSTITUTE(SUBSTITUTE(F4884,"₹",""),",","")))</f>
        <v>2503</v>
      </c>
      <c r="R4884" s="16" t="n">
        <f aca="false">IF(E4884=99,1,E4884)</f>
        <v>1</v>
      </c>
      <c r="S4884" s="16" t="n">
        <f aca="false">IF(G4884="",0,G4884)</f>
        <v>0.1</v>
      </c>
      <c r="T4884" s="16" t="str">
        <f aca="false">IF(I4884="","Unknown",IF(I4884="upi","UPI",I4884))</f>
        <v>UPI</v>
      </c>
      <c r="U4884" s="16" t="str">
        <f aca="false">IF(L4884="Yes","Y",IF(L4884="No","N",L4884))</f>
        <v>N</v>
      </c>
      <c r="V4884" s="19" t="n">
        <f aca="false">ROUND(R4884*Q4884*(1-S4884),2)</f>
        <v>2252.7</v>
      </c>
      <c r="W4884" s="16" t="str">
        <f aca="false">_xlfn.XLOOKUP(D4884,products!$A$2:$A$61,products!$C$2:$C$61,"Not found")</f>
        <v>Fashion</v>
      </c>
    </row>
    <row r="4885" customFormat="false" ht="15" hidden="false" customHeight="false" outlineLevel="0" collapsed="false">
      <c r="A4885" s="16" t="s">
        <v>6342</v>
      </c>
      <c r="B4885" s="16" t="s">
        <v>6325</v>
      </c>
      <c r="C4885" s="16" t="s">
        <v>613</v>
      </c>
      <c r="D4885" s="16" t="s">
        <v>146</v>
      </c>
      <c r="E4885" s="16" t="n">
        <v>1</v>
      </c>
      <c r="F4885" s="16" t="n">
        <v>450</v>
      </c>
      <c r="G4885" s="16"/>
      <c r="H4885" s="16" t="s">
        <v>503</v>
      </c>
      <c r="I4885" s="16" t="s">
        <v>60</v>
      </c>
      <c r="J4885" s="16" t="n">
        <v>5</v>
      </c>
      <c r="K4885" s="16" t="n">
        <v>4</v>
      </c>
      <c r="L4885" s="16" t="s">
        <v>57</v>
      </c>
      <c r="M4885" s="18" t="n">
        <f aca="false">IF(ISNUMBER(B4885),B4885,IF(MID(B4885,3,1)="-",DATE(VALUE(RIGHT(B4885,4)),VALUE(MID(B4885,4,2)),VALUE(LEFT(B4885,2))),DATE(VALUE(LEFT(B4885,4)),VALUE(MID(B4885,6,2)),VALUE(RIGHT(B4885,2)))))</f>
        <v>46013</v>
      </c>
      <c r="N4885" s="16" t="n">
        <f aca="false">MONTH(M4885)</f>
        <v>12</v>
      </c>
      <c r="O4885" s="16" t="str">
        <f aca="false">PROPER(TRIM(H4885))</f>
        <v>Pune</v>
      </c>
      <c r="P4885" s="16" t="str">
        <f aca="false">IFERROR(VLOOKUP(O4885,city_map!$A$2:$B$6,2,FALSE()),O4885)</f>
        <v>Pune</v>
      </c>
      <c r="Q4885" s="16" t="n">
        <f aca="false">IF(ISNUMBER(F4885),F4885,VALUE(SUBSTITUTE(SUBSTITUTE(F4885,"₹",""),",","")))</f>
        <v>450</v>
      </c>
      <c r="R4885" s="16" t="n">
        <f aca="false">IF(E4885=99,1,E4885)</f>
        <v>1</v>
      </c>
      <c r="S4885" s="16" t="n">
        <f aca="false">IF(G4885="",0,G4885)</f>
        <v>0</v>
      </c>
      <c r="T4885" s="16" t="str">
        <f aca="false">IF(I4885="","Unknown",IF(I4885="upi","UPI",I4885))</f>
        <v>UPI</v>
      </c>
      <c r="U4885" s="16" t="str">
        <f aca="false">IF(L4885="Yes","Y",IF(L4885="No","N",L4885))</f>
        <v>Y</v>
      </c>
      <c r="V4885" s="19" t="n">
        <f aca="false">ROUND(R4885*Q4885*(1-S4885),2)</f>
        <v>450</v>
      </c>
      <c r="W4885" s="16" t="str">
        <f aca="false">_xlfn.XLOOKUP(D4885,products!$A$2:$A$61,products!$C$2:$C$61,"Not found")</f>
        <v>Beauty</v>
      </c>
    </row>
    <row r="4886" customFormat="false" ht="15" hidden="false" customHeight="false" outlineLevel="0" collapsed="false">
      <c r="A4886" s="16" t="s">
        <v>6343</v>
      </c>
      <c r="B4886" s="16" t="s">
        <v>6325</v>
      </c>
      <c r="C4886" s="16" t="s">
        <v>59</v>
      </c>
      <c r="D4886" s="16" t="s">
        <v>211</v>
      </c>
      <c r="E4886" s="16" t="n">
        <v>2</v>
      </c>
      <c r="F4886" s="16" t="n">
        <v>1344</v>
      </c>
      <c r="G4886" s="16" t="n">
        <v>0.1</v>
      </c>
      <c r="H4886" s="16" t="s">
        <v>46</v>
      </c>
      <c r="I4886" s="16" t="s">
        <v>60</v>
      </c>
      <c r="J4886" s="16" t="n">
        <v>2</v>
      </c>
      <c r="K4886" s="16" t="n">
        <v>4</v>
      </c>
      <c r="L4886" s="16" t="s">
        <v>57</v>
      </c>
      <c r="M4886" s="18" t="n">
        <f aca="false">IF(ISNUMBER(B4886),B4886,IF(MID(B4886,3,1)="-",DATE(VALUE(RIGHT(B4886,4)),VALUE(MID(B4886,4,2)),VALUE(LEFT(B4886,2))),DATE(VALUE(LEFT(B4886,4)),VALUE(MID(B4886,6,2)),VALUE(RIGHT(B4886,2)))))</f>
        <v>46013</v>
      </c>
      <c r="N4886" s="16" t="n">
        <f aca="false">MONTH(M4886)</f>
        <v>12</v>
      </c>
      <c r="O4886" s="16" t="str">
        <f aca="false">PROPER(TRIM(H4886))</f>
        <v>Chennai</v>
      </c>
      <c r="P4886" s="16" t="str">
        <f aca="false">IFERROR(VLOOKUP(O4886,city_map!$A$2:$B$6,2,FALSE()),O4886)</f>
        <v>Chennai</v>
      </c>
      <c r="Q4886" s="16" t="n">
        <f aca="false">IF(ISNUMBER(F4886),F4886,VALUE(SUBSTITUTE(SUBSTITUTE(F4886,"₹",""),",","")))</f>
        <v>1344</v>
      </c>
      <c r="R4886" s="16" t="n">
        <f aca="false">IF(E4886=99,1,E4886)</f>
        <v>2</v>
      </c>
      <c r="S4886" s="16" t="n">
        <f aca="false">IF(G4886="",0,G4886)</f>
        <v>0.1</v>
      </c>
      <c r="T4886" s="16" t="str">
        <f aca="false">IF(I4886="","Unknown",IF(I4886="upi","UPI",I4886))</f>
        <v>UPI</v>
      </c>
      <c r="U4886" s="16" t="str">
        <f aca="false">IF(L4886="Yes","Y",IF(L4886="No","N",L4886))</f>
        <v>Y</v>
      </c>
      <c r="V4886" s="19" t="n">
        <f aca="false">ROUND(R4886*Q4886*(1-S4886),2)</f>
        <v>2419.2</v>
      </c>
      <c r="W4886" s="16" t="str">
        <f aca="false">_xlfn.XLOOKUP(D4886,products!$A$2:$A$61,products!$C$2:$C$61,"Not found")</f>
        <v>Fashion</v>
      </c>
    </row>
    <row r="4887" customFormat="false" ht="15" hidden="false" customHeight="false" outlineLevel="0" collapsed="false">
      <c r="A4887" s="16" t="s">
        <v>6344</v>
      </c>
      <c r="B4887" s="16" t="s">
        <v>6345</v>
      </c>
      <c r="C4887" s="16" t="s">
        <v>1441</v>
      </c>
      <c r="D4887" s="16" t="s">
        <v>440</v>
      </c>
      <c r="E4887" s="16" t="n">
        <v>2</v>
      </c>
      <c r="F4887" s="16" t="n">
        <v>1404</v>
      </c>
      <c r="G4887" s="16" t="n">
        <v>0.05</v>
      </c>
      <c r="H4887" s="16" t="s">
        <v>46</v>
      </c>
      <c r="I4887" s="16" t="s">
        <v>60</v>
      </c>
      <c r="J4887" s="16" t="n">
        <v>5</v>
      </c>
      <c r="K4887" s="16" t="n">
        <v>3</v>
      </c>
      <c r="L4887" s="16" t="s">
        <v>57</v>
      </c>
      <c r="M4887" s="18" t="n">
        <f aca="false">IF(ISNUMBER(B4887),B4887,IF(MID(B4887,3,1)="-",DATE(VALUE(RIGHT(B4887,4)),VALUE(MID(B4887,4,2)),VALUE(LEFT(B4887,2))),DATE(VALUE(LEFT(B4887,4)),VALUE(MID(B4887,6,2)),VALUE(RIGHT(B4887,2)))))</f>
        <v>46014</v>
      </c>
      <c r="N4887" s="16" t="n">
        <f aca="false">MONTH(M4887)</f>
        <v>12</v>
      </c>
      <c r="O4887" s="16" t="str">
        <f aca="false">PROPER(TRIM(H4887))</f>
        <v>Chennai</v>
      </c>
      <c r="P4887" s="16" t="str">
        <f aca="false">IFERROR(VLOOKUP(O4887,city_map!$A$2:$B$6,2,FALSE()),O4887)</f>
        <v>Chennai</v>
      </c>
      <c r="Q4887" s="16" t="n">
        <f aca="false">IF(ISNUMBER(F4887),F4887,VALUE(SUBSTITUTE(SUBSTITUTE(F4887,"₹",""),",","")))</f>
        <v>1404</v>
      </c>
      <c r="R4887" s="16" t="n">
        <f aca="false">IF(E4887=99,1,E4887)</f>
        <v>2</v>
      </c>
      <c r="S4887" s="16" t="n">
        <f aca="false">IF(G4887="",0,G4887)</f>
        <v>0.05</v>
      </c>
      <c r="T4887" s="16" t="str">
        <f aca="false">IF(I4887="","Unknown",IF(I4887="upi","UPI",I4887))</f>
        <v>UPI</v>
      </c>
      <c r="U4887" s="16" t="str">
        <f aca="false">IF(L4887="Yes","Y",IF(L4887="No","N",L4887))</f>
        <v>Y</v>
      </c>
      <c r="V4887" s="19" t="n">
        <f aca="false">ROUND(R4887*Q4887*(1-S4887),2)</f>
        <v>2667.6</v>
      </c>
      <c r="W4887" s="16" t="str">
        <f aca="false">_xlfn.XLOOKUP(D4887,products!$A$2:$A$61,products!$C$2:$C$61,"Not found")</f>
        <v>Home</v>
      </c>
    </row>
    <row r="4888" customFormat="false" ht="15" hidden="false" customHeight="false" outlineLevel="0" collapsed="false">
      <c r="A4888" s="16" t="s">
        <v>6346</v>
      </c>
      <c r="B4888" s="16" t="s">
        <v>6345</v>
      </c>
      <c r="C4888" s="16" t="s">
        <v>384</v>
      </c>
      <c r="D4888" s="16" t="s">
        <v>66</v>
      </c>
      <c r="E4888" s="16" t="n">
        <v>2</v>
      </c>
      <c r="F4888" s="16" t="n">
        <v>15227</v>
      </c>
      <c r="G4888" s="16" t="n">
        <v>0.15</v>
      </c>
      <c r="H4888" s="16" t="s">
        <v>130</v>
      </c>
      <c r="I4888" s="16" t="s">
        <v>40</v>
      </c>
      <c r="J4888" s="16" t="n">
        <v>4</v>
      </c>
      <c r="K4888" s="16" t="n">
        <v>4</v>
      </c>
      <c r="L4888" s="16" t="s">
        <v>41</v>
      </c>
      <c r="M4888" s="18" t="n">
        <f aca="false">IF(ISNUMBER(B4888),B4888,IF(MID(B4888,3,1)="-",DATE(VALUE(RIGHT(B4888,4)),VALUE(MID(B4888,4,2)),VALUE(LEFT(B4888,2))),DATE(VALUE(LEFT(B4888,4)),VALUE(MID(B4888,6,2)),VALUE(RIGHT(B4888,2)))))</f>
        <v>46014</v>
      </c>
      <c r="N4888" s="16" t="n">
        <f aca="false">MONTH(M4888)</f>
        <v>12</v>
      </c>
      <c r="O4888" s="16" t="str">
        <f aca="false">PROPER(TRIM(H4888))</f>
        <v>Bengaluru</v>
      </c>
      <c r="P4888" s="16" t="str">
        <f aca="false">IFERROR(VLOOKUP(O4888,city_map!$A$2:$B$6,2,FALSE()),O4888)</f>
        <v>Bengaluru</v>
      </c>
      <c r="Q4888" s="16" t="n">
        <f aca="false">IF(ISNUMBER(F4888),F4888,VALUE(SUBSTITUTE(SUBSTITUTE(F4888,"₹",""),",","")))</f>
        <v>15227</v>
      </c>
      <c r="R4888" s="16" t="n">
        <f aca="false">IF(E4888=99,1,E4888)</f>
        <v>2</v>
      </c>
      <c r="S4888" s="16" t="n">
        <f aca="false">IF(G4888="",0,G4888)</f>
        <v>0.15</v>
      </c>
      <c r="T4888" s="16" t="str">
        <f aca="false">IF(I4888="","Unknown",IF(I4888="upi","UPI",I4888))</f>
        <v>COD</v>
      </c>
      <c r="U4888" s="16" t="str">
        <f aca="false">IF(L4888="Yes","Y",IF(L4888="No","N",L4888))</f>
        <v>N</v>
      </c>
      <c r="V4888" s="19" t="n">
        <f aca="false">ROUND(R4888*Q4888*(1-S4888),2)</f>
        <v>25885.9</v>
      </c>
      <c r="W4888" s="16" t="str">
        <f aca="false">_xlfn.XLOOKUP(D4888,products!$A$2:$A$61,products!$C$2:$C$61,"Not found")</f>
        <v>Electronics</v>
      </c>
    </row>
    <row r="4889" customFormat="false" ht="15" hidden="false" customHeight="false" outlineLevel="0" collapsed="false">
      <c r="A4889" s="16" t="s">
        <v>6347</v>
      </c>
      <c r="B4889" s="16" t="s">
        <v>6345</v>
      </c>
      <c r="C4889" s="16" t="s">
        <v>303</v>
      </c>
      <c r="D4889" s="16" t="s">
        <v>660</v>
      </c>
      <c r="E4889" s="16" t="n">
        <v>4</v>
      </c>
      <c r="F4889" s="16" t="n">
        <v>1809</v>
      </c>
      <c r="G4889" s="16" t="n">
        <v>0.15</v>
      </c>
      <c r="H4889" s="16" t="s">
        <v>81</v>
      </c>
      <c r="I4889" s="16" t="s">
        <v>71</v>
      </c>
      <c r="J4889" s="16" t="n">
        <v>2</v>
      </c>
      <c r="K4889" s="16" t="n">
        <v>3</v>
      </c>
      <c r="L4889" s="16" t="s">
        <v>57</v>
      </c>
      <c r="M4889" s="18" t="n">
        <f aca="false">IF(ISNUMBER(B4889),B4889,IF(MID(B4889,3,1)="-",DATE(VALUE(RIGHT(B4889,4)),VALUE(MID(B4889,4,2)),VALUE(LEFT(B4889,2))),DATE(VALUE(LEFT(B4889,4)),VALUE(MID(B4889,6,2)),VALUE(RIGHT(B4889,2)))))</f>
        <v>46014</v>
      </c>
      <c r="N4889" s="16" t="n">
        <f aca="false">MONTH(M4889)</f>
        <v>12</v>
      </c>
      <c r="O4889" s="16" t="str">
        <f aca="false">PROPER(TRIM(H4889))</f>
        <v>Hyderabad</v>
      </c>
      <c r="P4889" s="16" t="str">
        <f aca="false">IFERROR(VLOOKUP(O4889,city_map!$A$2:$B$6,2,FALSE()),O4889)</f>
        <v>Hyderabad</v>
      </c>
      <c r="Q4889" s="16" t="n">
        <f aca="false">IF(ISNUMBER(F4889),F4889,VALUE(SUBSTITUTE(SUBSTITUTE(F4889,"₹",""),",","")))</f>
        <v>1809</v>
      </c>
      <c r="R4889" s="16" t="n">
        <f aca="false">IF(E4889=99,1,E4889)</f>
        <v>4</v>
      </c>
      <c r="S4889" s="16" t="n">
        <f aca="false">IF(G4889="",0,G4889)</f>
        <v>0.15</v>
      </c>
      <c r="T4889" s="16" t="str">
        <f aca="false">IF(I4889="","Unknown",IF(I4889="upi","UPI",I4889))</f>
        <v>Credit Card</v>
      </c>
      <c r="U4889" s="16" t="str">
        <f aca="false">IF(L4889="Yes","Y",IF(L4889="No","N",L4889))</f>
        <v>Y</v>
      </c>
      <c r="V4889" s="19" t="n">
        <f aca="false">ROUND(R4889*Q4889*(1-S4889),2)</f>
        <v>6150.6</v>
      </c>
      <c r="W4889" s="16" t="str">
        <f aca="false">_xlfn.XLOOKUP(D4889,products!$A$2:$A$61,products!$C$2:$C$61,"Not found")</f>
        <v>Beauty</v>
      </c>
    </row>
    <row r="4890" customFormat="false" ht="15" hidden="false" customHeight="false" outlineLevel="0" collapsed="false">
      <c r="A4890" s="16" t="s">
        <v>6348</v>
      </c>
      <c r="B4890" s="16" t="s">
        <v>6345</v>
      </c>
      <c r="C4890" s="16" t="s">
        <v>858</v>
      </c>
      <c r="D4890" s="16" t="s">
        <v>63</v>
      </c>
      <c r="E4890" s="16" t="n">
        <v>1</v>
      </c>
      <c r="F4890" s="16" t="n">
        <v>1555</v>
      </c>
      <c r="G4890" s="16" t="n">
        <v>0.05</v>
      </c>
      <c r="H4890" s="16" t="s">
        <v>67</v>
      </c>
      <c r="I4890" s="16" t="s">
        <v>60</v>
      </c>
      <c r="J4890" s="16" t="n">
        <v>7</v>
      </c>
      <c r="K4890" s="16"/>
      <c r="L4890" s="16" t="s">
        <v>41</v>
      </c>
      <c r="M4890" s="18" t="n">
        <f aca="false">IF(ISNUMBER(B4890),B4890,IF(MID(B4890,3,1)="-",DATE(VALUE(RIGHT(B4890,4)),VALUE(MID(B4890,4,2)),VALUE(LEFT(B4890,2))),DATE(VALUE(LEFT(B4890,4)),VALUE(MID(B4890,6,2)),VALUE(RIGHT(B4890,2)))))</f>
        <v>46014</v>
      </c>
      <c r="N4890" s="16" t="n">
        <f aca="false">MONTH(M4890)</f>
        <v>12</v>
      </c>
      <c r="O4890" s="16" t="str">
        <f aca="false">PROPER(TRIM(H4890))</f>
        <v>Kolkata</v>
      </c>
      <c r="P4890" s="16" t="str">
        <f aca="false">IFERROR(VLOOKUP(O4890,city_map!$A$2:$B$6,2,FALSE()),O4890)</f>
        <v>Kolkata</v>
      </c>
      <c r="Q4890" s="16" t="n">
        <f aca="false">IF(ISNUMBER(F4890),F4890,VALUE(SUBSTITUTE(SUBSTITUTE(F4890,"₹",""),",","")))</f>
        <v>1555</v>
      </c>
      <c r="R4890" s="16" t="n">
        <f aca="false">IF(E4890=99,1,E4890)</f>
        <v>1</v>
      </c>
      <c r="S4890" s="16" t="n">
        <f aca="false">IF(G4890="",0,G4890)</f>
        <v>0.05</v>
      </c>
      <c r="T4890" s="16" t="str">
        <f aca="false">IF(I4890="","Unknown",IF(I4890="upi","UPI",I4890))</f>
        <v>UPI</v>
      </c>
      <c r="U4890" s="16" t="str">
        <f aca="false">IF(L4890="Yes","Y",IF(L4890="No","N",L4890))</f>
        <v>N</v>
      </c>
      <c r="V4890" s="19" t="n">
        <f aca="false">ROUND(R4890*Q4890*(1-S4890),2)</f>
        <v>1477.25</v>
      </c>
      <c r="W4890" s="16" t="str">
        <f aca="false">_xlfn.XLOOKUP(D4890,products!$A$2:$A$61,products!$C$2:$C$61,"Not found")</f>
        <v>Fashion</v>
      </c>
    </row>
    <row r="4891" customFormat="false" ht="15" hidden="false" customHeight="false" outlineLevel="0" collapsed="false">
      <c r="A4891" s="16" t="s">
        <v>6349</v>
      </c>
      <c r="B4891" s="16" t="s">
        <v>6345</v>
      </c>
      <c r="C4891" s="16" t="s">
        <v>587</v>
      </c>
      <c r="D4891" s="16" t="s">
        <v>63</v>
      </c>
      <c r="E4891" s="16" t="n">
        <v>1</v>
      </c>
      <c r="F4891" s="16" t="n">
        <v>1475</v>
      </c>
      <c r="G4891" s="16" t="n">
        <v>0.1</v>
      </c>
      <c r="H4891" s="16" t="s">
        <v>112</v>
      </c>
      <c r="I4891" s="16" t="s">
        <v>71</v>
      </c>
      <c r="J4891" s="16" t="n">
        <v>4</v>
      </c>
      <c r="K4891" s="16" t="n">
        <v>5</v>
      </c>
      <c r="L4891" s="16" t="s">
        <v>41</v>
      </c>
      <c r="M4891" s="18" t="n">
        <f aca="false">IF(ISNUMBER(B4891),B4891,IF(MID(B4891,3,1)="-",DATE(VALUE(RIGHT(B4891,4)),VALUE(MID(B4891,4,2)),VALUE(LEFT(B4891,2))),DATE(VALUE(LEFT(B4891,4)),VALUE(MID(B4891,6,2)),VALUE(RIGHT(B4891,2)))))</f>
        <v>46014</v>
      </c>
      <c r="N4891" s="16" t="n">
        <f aca="false">MONTH(M4891)</f>
        <v>12</v>
      </c>
      <c r="O4891" s="16" t="str">
        <f aca="false">PROPER(TRIM(H4891))</f>
        <v>Mumbai</v>
      </c>
      <c r="P4891" s="16" t="str">
        <f aca="false">IFERROR(VLOOKUP(O4891,city_map!$A$2:$B$6,2,FALSE()),O4891)</f>
        <v>Mumbai</v>
      </c>
      <c r="Q4891" s="16" t="n">
        <f aca="false">IF(ISNUMBER(F4891),F4891,VALUE(SUBSTITUTE(SUBSTITUTE(F4891,"₹",""),",","")))</f>
        <v>1475</v>
      </c>
      <c r="R4891" s="16" t="n">
        <f aca="false">IF(E4891=99,1,E4891)</f>
        <v>1</v>
      </c>
      <c r="S4891" s="16" t="n">
        <f aca="false">IF(G4891="",0,G4891)</f>
        <v>0.1</v>
      </c>
      <c r="T4891" s="16" t="str">
        <f aca="false">IF(I4891="","Unknown",IF(I4891="upi","UPI",I4891))</f>
        <v>Credit Card</v>
      </c>
      <c r="U4891" s="16" t="str">
        <f aca="false">IF(L4891="Yes","Y",IF(L4891="No","N",L4891))</f>
        <v>N</v>
      </c>
      <c r="V4891" s="19" t="n">
        <f aca="false">ROUND(R4891*Q4891*(1-S4891),2)</f>
        <v>1327.5</v>
      </c>
      <c r="W4891" s="16" t="str">
        <f aca="false">_xlfn.XLOOKUP(D4891,products!$A$2:$A$61,products!$C$2:$C$61,"Not found")</f>
        <v>Fashion</v>
      </c>
    </row>
    <row r="4892" customFormat="false" ht="15" hidden="false" customHeight="false" outlineLevel="0" collapsed="false">
      <c r="A4892" s="16" t="s">
        <v>6350</v>
      </c>
      <c r="B4892" s="16" t="s">
        <v>6345</v>
      </c>
      <c r="C4892" s="16" t="s">
        <v>559</v>
      </c>
      <c r="D4892" s="16" t="s">
        <v>222</v>
      </c>
      <c r="E4892" s="16" t="n">
        <v>2</v>
      </c>
      <c r="F4892" s="16" t="n">
        <v>1825</v>
      </c>
      <c r="G4892" s="16" t="n">
        <v>0.15</v>
      </c>
      <c r="H4892" s="16" t="s">
        <v>46</v>
      </c>
      <c r="I4892" s="16" t="s">
        <v>60</v>
      </c>
      <c r="J4892" s="16" t="n">
        <v>4</v>
      </c>
      <c r="K4892" s="16" t="n">
        <v>4</v>
      </c>
      <c r="L4892" s="16" t="s">
        <v>41</v>
      </c>
      <c r="M4892" s="18" t="n">
        <f aca="false">IF(ISNUMBER(B4892),B4892,IF(MID(B4892,3,1)="-",DATE(VALUE(RIGHT(B4892,4)),VALUE(MID(B4892,4,2)),VALUE(LEFT(B4892,2))),DATE(VALUE(LEFT(B4892,4)),VALUE(MID(B4892,6,2)),VALUE(RIGHT(B4892,2)))))</f>
        <v>46014</v>
      </c>
      <c r="N4892" s="16" t="n">
        <f aca="false">MONTH(M4892)</f>
        <v>12</v>
      </c>
      <c r="O4892" s="16" t="str">
        <f aca="false">PROPER(TRIM(H4892))</f>
        <v>Chennai</v>
      </c>
      <c r="P4892" s="16" t="str">
        <f aca="false">IFERROR(VLOOKUP(O4892,city_map!$A$2:$B$6,2,FALSE()),O4892)</f>
        <v>Chennai</v>
      </c>
      <c r="Q4892" s="16" t="n">
        <f aca="false">IF(ISNUMBER(F4892),F4892,VALUE(SUBSTITUTE(SUBSTITUTE(F4892,"₹",""),",","")))</f>
        <v>1825</v>
      </c>
      <c r="R4892" s="16" t="n">
        <f aca="false">IF(E4892=99,1,E4892)</f>
        <v>2</v>
      </c>
      <c r="S4892" s="16" t="n">
        <f aca="false">IF(G4892="",0,G4892)</f>
        <v>0.15</v>
      </c>
      <c r="T4892" s="16" t="str">
        <f aca="false">IF(I4892="","Unknown",IF(I4892="upi","UPI",I4892))</f>
        <v>UPI</v>
      </c>
      <c r="U4892" s="16" t="str">
        <f aca="false">IF(L4892="Yes","Y",IF(L4892="No","N",L4892))</f>
        <v>N</v>
      </c>
      <c r="V4892" s="19" t="n">
        <f aca="false">ROUND(R4892*Q4892*(1-S4892),2)</f>
        <v>3102.5</v>
      </c>
      <c r="W4892" s="16" t="str">
        <f aca="false">_xlfn.XLOOKUP(D4892,products!$A$2:$A$61,products!$C$2:$C$61,"Not found")</f>
        <v>Fashion</v>
      </c>
    </row>
    <row r="4893" customFormat="false" ht="15" hidden="false" customHeight="false" outlineLevel="0" collapsed="false">
      <c r="A4893" s="16" t="s">
        <v>6351</v>
      </c>
      <c r="B4893" s="16" t="s">
        <v>6345</v>
      </c>
      <c r="C4893" s="16" t="s">
        <v>1880</v>
      </c>
      <c r="D4893" s="16" t="s">
        <v>440</v>
      </c>
      <c r="E4893" s="16" t="n">
        <v>1</v>
      </c>
      <c r="F4893" s="16" t="n">
        <v>1340</v>
      </c>
      <c r="G4893" s="16" t="n">
        <v>0.2</v>
      </c>
      <c r="H4893" s="16" t="s">
        <v>52</v>
      </c>
      <c r="I4893" s="16" t="s">
        <v>60</v>
      </c>
      <c r="J4893" s="16" t="n">
        <v>5</v>
      </c>
      <c r="K4893" s="16" t="n">
        <v>4</v>
      </c>
      <c r="L4893" s="16" t="s">
        <v>41</v>
      </c>
      <c r="M4893" s="18" t="n">
        <f aca="false">IF(ISNUMBER(B4893),B4893,IF(MID(B4893,3,1)="-",DATE(VALUE(RIGHT(B4893,4)),VALUE(MID(B4893,4,2)),VALUE(LEFT(B4893,2))),DATE(VALUE(LEFT(B4893,4)),VALUE(MID(B4893,6,2)),VALUE(RIGHT(B4893,2)))))</f>
        <v>46014</v>
      </c>
      <c r="N4893" s="16" t="n">
        <f aca="false">MONTH(M4893)</f>
        <v>12</v>
      </c>
      <c r="O4893" s="16" t="str">
        <f aca="false">PROPER(TRIM(H4893))</f>
        <v>Delhi</v>
      </c>
      <c r="P4893" s="16" t="str">
        <f aca="false">IFERROR(VLOOKUP(O4893,city_map!$A$2:$B$6,2,FALSE()),O4893)</f>
        <v>Delhi</v>
      </c>
      <c r="Q4893" s="16" t="n">
        <f aca="false">IF(ISNUMBER(F4893),F4893,VALUE(SUBSTITUTE(SUBSTITUTE(F4893,"₹",""),",","")))</f>
        <v>1340</v>
      </c>
      <c r="R4893" s="16" t="n">
        <f aca="false">IF(E4893=99,1,E4893)</f>
        <v>1</v>
      </c>
      <c r="S4893" s="16" t="n">
        <f aca="false">IF(G4893="",0,G4893)</f>
        <v>0.2</v>
      </c>
      <c r="T4893" s="16" t="str">
        <f aca="false">IF(I4893="","Unknown",IF(I4893="upi","UPI",I4893))</f>
        <v>UPI</v>
      </c>
      <c r="U4893" s="16" t="str">
        <f aca="false">IF(L4893="Yes","Y",IF(L4893="No","N",L4893))</f>
        <v>N</v>
      </c>
      <c r="V4893" s="19" t="n">
        <f aca="false">ROUND(R4893*Q4893*(1-S4893),2)</f>
        <v>1072</v>
      </c>
      <c r="W4893" s="16" t="str">
        <f aca="false">_xlfn.XLOOKUP(D4893,products!$A$2:$A$61,products!$C$2:$C$61,"Not found")</f>
        <v>Home</v>
      </c>
    </row>
    <row r="4894" customFormat="false" ht="15" hidden="false" customHeight="false" outlineLevel="0" collapsed="false">
      <c r="A4894" s="16" t="s">
        <v>6352</v>
      </c>
      <c r="B4894" s="16" t="s">
        <v>6345</v>
      </c>
      <c r="C4894" s="16" t="s">
        <v>83</v>
      </c>
      <c r="D4894" s="16" t="s">
        <v>173</v>
      </c>
      <c r="E4894" s="16" t="n">
        <v>1</v>
      </c>
      <c r="F4894" s="16" t="n">
        <v>1189</v>
      </c>
      <c r="G4894" s="16" t="n">
        <v>0</v>
      </c>
      <c r="H4894" s="16" t="s">
        <v>112</v>
      </c>
      <c r="I4894" s="16" t="s">
        <v>47</v>
      </c>
      <c r="J4894" s="16" t="n">
        <v>6</v>
      </c>
      <c r="K4894" s="16" t="n">
        <v>4</v>
      </c>
      <c r="L4894" s="16" t="s">
        <v>41</v>
      </c>
      <c r="M4894" s="18" t="n">
        <f aca="false">IF(ISNUMBER(B4894),B4894,IF(MID(B4894,3,1)="-",DATE(VALUE(RIGHT(B4894,4)),VALUE(MID(B4894,4,2)),VALUE(LEFT(B4894,2))),DATE(VALUE(LEFT(B4894,4)),VALUE(MID(B4894,6,2)),VALUE(RIGHT(B4894,2)))))</f>
        <v>46014</v>
      </c>
      <c r="N4894" s="16" t="n">
        <f aca="false">MONTH(M4894)</f>
        <v>12</v>
      </c>
      <c r="O4894" s="16" t="str">
        <f aca="false">PROPER(TRIM(H4894))</f>
        <v>Mumbai</v>
      </c>
      <c r="P4894" s="16" t="str">
        <f aca="false">IFERROR(VLOOKUP(O4894,city_map!$A$2:$B$6,2,FALSE()),O4894)</f>
        <v>Mumbai</v>
      </c>
      <c r="Q4894" s="16" t="n">
        <f aca="false">IF(ISNUMBER(F4894),F4894,VALUE(SUBSTITUTE(SUBSTITUTE(F4894,"₹",""),",","")))</f>
        <v>1189</v>
      </c>
      <c r="R4894" s="16" t="n">
        <f aca="false">IF(E4894=99,1,E4894)</f>
        <v>1</v>
      </c>
      <c r="S4894" s="16" t="n">
        <f aca="false">IF(G4894="",0,G4894)</f>
        <v>0</v>
      </c>
      <c r="T4894" s="16" t="str">
        <f aca="false">IF(I4894="","Unknown",IF(I4894="upi","UPI",I4894))</f>
        <v>Debit Card</v>
      </c>
      <c r="U4894" s="16" t="str">
        <f aca="false">IF(L4894="Yes","Y",IF(L4894="No","N",L4894))</f>
        <v>N</v>
      </c>
      <c r="V4894" s="19" t="n">
        <f aca="false">ROUND(R4894*Q4894*(1-S4894),2)</f>
        <v>1189</v>
      </c>
      <c r="W4894" s="16" t="str">
        <f aca="false">_xlfn.XLOOKUP(D4894,products!$A$2:$A$61,products!$C$2:$C$61,"Not found")</f>
        <v>Fashion</v>
      </c>
    </row>
    <row r="4895" customFormat="false" ht="15" hidden="false" customHeight="false" outlineLevel="0" collapsed="false">
      <c r="A4895" s="16" t="s">
        <v>6353</v>
      </c>
      <c r="B4895" s="16" t="s">
        <v>6345</v>
      </c>
      <c r="C4895" s="16" t="s">
        <v>1880</v>
      </c>
      <c r="D4895" s="16" t="s">
        <v>136</v>
      </c>
      <c r="E4895" s="16" t="n">
        <v>1</v>
      </c>
      <c r="F4895" s="16" t="n">
        <v>2308</v>
      </c>
      <c r="G4895" s="16" t="n">
        <v>0.2</v>
      </c>
      <c r="H4895" s="16" t="s">
        <v>39</v>
      </c>
      <c r="I4895" s="16" t="s">
        <v>40</v>
      </c>
      <c r="J4895" s="16" t="n">
        <v>6</v>
      </c>
      <c r="K4895" s="16" t="n">
        <v>4</v>
      </c>
      <c r="L4895" s="16" t="s">
        <v>41</v>
      </c>
      <c r="M4895" s="18" t="n">
        <f aca="false">IF(ISNUMBER(B4895),B4895,IF(MID(B4895,3,1)="-",DATE(VALUE(RIGHT(B4895,4)),VALUE(MID(B4895,4,2)),VALUE(LEFT(B4895,2))),DATE(VALUE(LEFT(B4895,4)),VALUE(MID(B4895,6,2)),VALUE(RIGHT(B4895,2)))))</f>
        <v>46014</v>
      </c>
      <c r="N4895" s="16" t="n">
        <f aca="false">MONTH(M4895)</f>
        <v>12</v>
      </c>
      <c r="O4895" s="16" t="str">
        <f aca="false">PROPER(TRIM(H4895))</f>
        <v>Delhi</v>
      </c>
      <c r="P4895" s="16" t="str">
        <f aca="false">IFERROR(VLOOKUP(O4895,city_map!$A$2:$B$6,2,FALSE()),O4895)</f>
        <v>Delhi</v>
      </c>
      <c r="Q4895" s="16" t="n">
        <f aca="false">IF(ISNUMBER(F4895),F4895,VALUE(SUBSTITUTE(SUBSTITUTE(F4895,"₹",""),",","")))</f>
        <v>2308</v>
      </c>
      <c r="R4895" s="16" t="n">
        <f aca="false">IF(E4895=99,1,E4895)</f>
        <v>1</v>
      </c>
      <c r="S4895" s="16" t="n">
        <f aca="false">IF(G4895="",0,G4895)</f>
        <v>0.2</v>
      </c>
      <c r="T4895" s="16" t="str">
        <f aca="false">IF(I4895="","Unknown",IF(I4895="upi","UPI",I4895))</f>
        <v>COD</v>
      </c>
      <c r="U4895" s="16" t="str">
        <f aca="false">IF(L4895="Yes","Y",IF(L4895="No","N",L4895))</f>
        <v>N</v>
      </c>
      <c r="V4895" s="19" t="n">
        <f aca="false">ROUND(R4895*Q4895*(1-S4895),2)</f>
        <v>1846.4</v>
      </c>
      <c r="W4895" s="16" t="str">
        <f aca="false">_xlfn.XLOOKUP(D4895,products!$A$2:$A$61,products!$C$2:$C$61,"Not found")</f>
        <v>Electronics</v>
      </c>
    </row>
    <row r="4896" customFormat="false" ht="15" hidden="false" customHeight="false" outlineLevel="0" collapsed="false">
      <c r="A4896" s="16" t="s">
        <v>6354</v>
      </c>
      <c r="B4896" s="16" t="s">
        <v>6345</v>
      </c>
      <c r="C4896" s="16" t="s">
        <v>1384</v>
      </c>
      <c r="D4896" s="16" t="s">
        <v>129</v>
      </c>
      <c r="E4896" s="16" t="n">
        <v>1</v>
      </c>
      <c r="F4896" s="16" t="n">
        <v>586</v>
      </c>
      <c r="G4896" s="16" t="n">
        <v>0.2</v>
      </c>
      <c r="H4896" s="16" t="s">
        <v>130</v>
      </c>
      <c r="I4896" s="16" t="s">
        <v>60</v>
      </c>
      <c r="J4896" s="16" t="n">
        <v>4</v>
      </c>
      <c r="K4896" s="16" t="n">
        <v>4</v>
      </c>
      <c r="L4896" s="16" t="s">
        <v>41</v>
      </c>
      <c r="M4896" s="18" t="n">
        <f aca="false">IF(ISNUMBER(B4896),B4896,IF(MID(B4896,3,1)="-",DATE(VALUE(RIGHT(B4896,4)),VALUE(MID(B4896,4,2)),VALUE(LEFT(B4896,2))),DATE(VALUE(LEFT(B4896,4)),VALUE(MID(B4896,6,2)),VALUE(RIGHT(B4896,2)))))</f>
        <v>46014</v>
      </c>
      <c r="N4896" s="16" t="n">
        <f aca="false">MONTH(M4896)</f>
        <v>12</v>
      </c>
      <c r="O4896" s="16" t="str">
        <f aca="false">PROPER(TRIM(H4896))</f>
        <v>Bengaluru</v>
      </c>
      <c r="P4896" s="16" t="str">
        <f aca="false">IFERROR(VLOOKUP(O4896,city_map!$A$2:$B$6,2,FALSE()),O4896)</f>
        <v>Bengaluru</v>
      </c>
      <c r="Q4896" s="16" t="n">
        <f aca="false">IF(ISNUMBER(F4896),F4896,VALUE(SUBSTITUTE(SUBSTITUTE(F4896,"₹",""),",","")))</f>
        <v>586</v>
      </c>
      <c r="R4896" s="16" t="n">
        <f aca="false">IF(E4896=99,1,E4896)</f>
        <v>1</v>
      </c>
      <c r="S4896" s="16" t="n">
        <f aca="false">IF(G4896="",0,G4896)</f>
        <v>0.2</v>
      </c>
      <c r="T4896" s="16" t="str">
        <f aca="false">IF(I4896="","Unknown",IF(I4896="upi","UPI",I4896))</f>
        <v>UPI</v>
      </c>
      <c r="U4896" s="16" t="str">
        <f aca="false">IF(L4896="Yes","Y",IF(L4896="No","N",L4896))</f>
        <v>N</v>
      </c>
      <c r="V4896" s="19" t="n">
        <f aca="false">ROUND(R4896*Q4896*(1-S4896),2)</f>
        <v>468.8</v>
      </c>
      <c r="W4896" s="16" t="str">
        <f aca="false">_xlfn.XLOOKUP(D4896,products!$A$2:$A$61,products!$C$2:$C$61,"Not found")</f>
        <v>Beauty</v>
      </c>
    </row>
    <row r="4897" customFormat="false" ht="15" hidden="false" customHeight="false" outlineLevel="0" collapsed="false">
      <c r="A4897" s="16" t="s">
        <v>6355</v>
      </c>
      <c r="B4897" s="16" t="s">
        <v>6345</v>
      </c>
      <c r="C4897" s="16" t="s">
        <v>2386</v>
      </c>
      <c r="D4897" s="16" t="s">
        <v>126</v>
      </c>
      <c r="E4897" s="16" t="n">
        <v>2</v>
      </c>
      <c r="F4897" s="16" t="n">
        <v>396</v>
      </c>
      <c r="G4897" s="16" t="n">
        <v>0.1</v>
      </c>
      <c r="H4897" s="16" t="s">
        <v>56</v>
      </c>
      <c r="I4897" s="16" t="s">
        <v>60</v>
      </c>
      <c r="J4897" s="16" t="n">
        <v>8</v>
      </c>
      <c r="K4897" s="16" t="n">
        <v>3</v>
      </c>
      <c r="L4897" s="16" t="s">
        <v>41</v>
      </c>
      <c r="M4897" s="18" t="n">
        <f aca="false">IF(ISNUMBER(B4897),B4897,IF(MID(B4897,3,1)="-",DATE(VALUE(RIGHT(B4897,4)),VALUE(MID(B4897,4,2)),VALUE(LEFT(B4897,2))),DATE(VALUE(LEFT(B4897,4)),VALUE(MID(B4897,6,2)),VALUE(RIGHT(B4897,2)))))</f>
        <v>46014</v>
      </c>
      <c r="N4897" s="16" t="n">
        <f aca="false">MONTH(M4897)</f>
        <v>12</v>
      </c>
      <c r="O4897" s="16" t="str">
        <f aca="false">PROPER(TRIM(H4897))</f>
        <v>Lucknow</v>
      </c>
      <c r="P4897" s="16" t="str">
        <f aca="false">IFERROR(VLOOKUP(O4897,city_map!$A$2:$B$6,2,FALSE()),O4897)</f>
        <v>Lucknow</v>
      </c>
      <c r="Q4897" s="16" t="n">
        <f aca="false">IF(ISNUMBER(F4897),F4897,VALUE(SUBSTITUTE(SUBSTITUTE(F4897,"₹",""),",","")))</f>
        <v>396</v>
      </c>
      <c r="R4897" s="16" t="n">
        <f aca="false">IF(E4897=99,1,E4897)</f>
        <v>2</v>
      </c>
      <c r="S4897" s="16" t="n">
        <f aca="false">IF(G4897="",0,G4897)</f>
        <v>0.1</v>
      </c>
      <c r="T4897" s="16" t="str">
        <f aca="false">IF(I4897="","Unknown",IF(I4897="upi","UPI",I4897))</f>
        <v>UPI</v>
      </c>
      <c r="U4897" s="16" t="str">
        <f aca="false">IF(L4897="Yes","Y",IF(L4897="No","N",L4897))</f>
        <v>N</v>
      </c>
      <c r="V4897" s="19" t="n">
        <f aca="false">ROUND(R4897*Q4897*(1-S4897),2)</f>
        <v>712.8</v>
      </c>
      <c r="W4897" s="16" t="str">
        <f aca="false">_xlfn.XLOOKUP(D4897,products!$A$2:$A$61,products!$C$2:$C$61,"Not found")</f>
        <v>Home</v>
      </c>
    </row>
    <row r="4898" customFormat="false" ht="15" hidden="false" customHeight="false" outlineLevel="0" collapsed="false">
      <c r="A4898" s="16" t="s">
        <v>6356</v>
      </c>
      <c r="B4898" s="16" t="s">
        <v>6345</v>
      </c>
      <c r="C4898" s="16" t="s">
        <v>3515</v>
      </c>
      <c r="D4898" s="16" t="s">
        <v>222</v>
      </c>
      <c r="E4898" s="16" t="n">
        <v>2</v>
      </c>
      <c r="F4898" s="16" t="n">
        <v>1860</v>
      </c>
      <c r="G4898" s="16" t="n">
        <v>0.15</v>
      </c>
      <c r="H4898" s="16" t="s">
        <v>70</v>
      </c>
      <c r="I4898" s="16" t="s">
        <v>71</v>
      </c>
      <c r="J4898" s="16" t="n">
        <v>7</v>
      </c>
      <c r="K4898" s="16" t="n">
        <v>4</v>
      </c>
      <c r="L4898" s="16" t="s">
        <v>41</v>
      </c>
      <c r="M4898" s="18" t="n">
        <f aca="false">IF(ISNUMBER(B4898),B4898,IF(MID(B4898,3,1)="-",DATE(VALUE(RIGHT(B4898,4)),VALUE(MID(B4898,4,2)),VALUE(LEFT(B4898,2))),DATE(VALUE(LEFT(B4898,4)),VALUE(MID(B4898,6,2)),VALUE(RIGHT(B4898,2)))))</f>
        <v>46014</v>
      </c>
      <c r="N4898" s="16" t="n">
        <f aca="false">MONTH(M4898)</f>
        <v>12</v>
      </c>
      <c r="O4898" s="16" t="str">
        <f aca="false">PROPER(TRIM(H4898))</f>
        <v>Pune</v>
      </c>
      <c r="P4898" s="16" t="str">
        <f aca="false">IFERROR(VLOOKUP(O4898,city_map!$A$2:$B$6,2,FALSE()),O4898)</f>
        <v>Pune</v>
      </c>
      <c r="Q4898" s="16" t="n">
        <f aca="false">IF(ISNUMBER(F4898),F4898,VALUE(SUBSTITUTE(SUBSTITUTE(F4898,"₹",""),",","")))</f>
        <v>1860</v>
      </c>
      <c r="R4898" s="16" t="n">
        <f aca="false">IF(E4898=99,1,E4898)</f>
        <v>2</v>
      </c>
      <c r="S4898" s="16" t="n">
        <f aca="false">IF(G4898="",0,G4898)</f>
        <v>0.15</v>
      </c>
      <c r="T4898" s="16" t="str">
        <f aca="false">IF(I4898="","Unknown",IF(I4898="upi","UPI",I4898))</f>
        <v>Credit Card</v>
      </c>
      <c r="U4898" s="16" t="str">
        <f aca="false">IF(L4898="Yes","Y",IF(L4898="No","N",L4898))</f>
        <v>N</v>
      </c>
      <c r="V4898" s="19" t="n">
        <f aca="false">ROUND(R4898*Q4898*(1-S4898),2)</f>
        <v>3162</v>
      </c>
      <c r="W4898" s="16" t="str">
        <f aca="false">_xlfn.XLOOKUP(D4898,products!$A$2:$A$61,products!$C$2:$C$61,"Not found")</f>
        <v>Fashion</v>
      </c>
    </row>
    <row r="4899" customFormat="false" ht="15" hidden="false" customHeight="false" outlineLevel="0" collapsed="false">
      <c r="A4899" s="16" t="s">
        <v>6357</v>
      </c>
      <c r="B4899" s="16" t="s">
        <v>6345</v>
      </c>
      <c r="C4899" s="16" t="s">
        <v>1194</v>
      </c>
      <c r="D4899" s="16" t="s">
        <v>660</v>
      </c>
      <c r="E4899" s="16" t="n">
        <v>2</v>
      </c>
      <c r="F4899" s="16" t="n">
        <v>1806</v>
      </c>
      <c r="G4899" s="16" t="n">
        <v>0.1</v>
      </c>
      <c r="H4899" s="16" t="s">
        <v>39</v>
      </c>
      <c r="I4899" s="16" t="s">
        <v>60</v>
      </c>
      <c r="J4899" s="16" t="n">
        <v>6</v>
      </c>
      <c r="K4899" s="16" t="n">
        <v>4</v>
      </c>
      <c r="L4899" s="16" t="s">
        <v>41</v>
      </c>
      <c r="M4899" s="18" t="n">
        <f aca="false">IF(ISNUMBER(B4899),B4899,IF(MID(B4899,3,1)="-",DATE(VALUE(RIGHT(B4899,4)),VALUE(MID(B4899,4,2)),VALUE(LEFT(B4899,2))),DATE(VALUE(LEFT(B4899,4)),VALUE(MID(B4899,6,2)),VALUE(RIGHT(B4899,2)))))</f>
        <v>46014</v>
      </c>
      <c r="N4899" s="16" t="n">
        <f aca="false">MONTH(M4899)</f>
        <v>12</v>
      </c>
      <c r="O4899" s="16" t="str">
        <f aca="false">PROPER(TRIM(H4899))</f>
        <v>Delhi</v>
      </c>
      <c r="P4899" s="16" t="str">
        <f aca="false">IFERROR(VLOOKUP(O4899,city_map!$A$2:$B$6,2,FALSE()),O4899)</f>
        <v>Delhi</v>
      </c>
      <c r="Q4899" s="16" t="n">
        <f aca="false">IF(ISNUMBER(F4899),F4899,VALUE(SUBSTITUTE(SUBSTITUTE(F4899,"₹",""),",","")))</f>
        <v>1806</v>
      </c>
      <c r="R4899" s="16" t="n">
        <f aca="false">IF(E4899=99,1,E4899)</f>
        <v>2</v>
      </c>
      <c r="S4899" s="16" t="n">
        <f aca="false">IF(G4899="",0,G4899)</f>
        <v>0.1</v>
      </c>
      <c r="T4899" s="16" t="str">
        <f aca="false">IF(I4899="","Unknown",IF(I4899="upi","UPI",I4899))</f>
        <v>UPI</v>
      </c>
      <c r="U4899" s="16" t="str">
        <f aca="false">IF(L4899="Yes","Y",IF(L4899="No","N",L4899))</f>
        <v>N</v>
      </c>
      <c r="V4899" s="19" t="n">
        <f aca="false">ROUND(R4899*Q4899*(1-S4899),2)</f>
        <v>3250.8</v>
      </c>
      <c r="W4899" s="16" t="str">
        <f aca="false">_xlfn.XLOOKUP(D4899,products!$A$2:$A$61,products!$C$2:$C$61,"Not found")</f>
        <v>Beauty</v>
      </c>
    </row>
    <row r="4900" customFormat="false" ht="15" hidden="false" customHeight="false" outlineLevel="0" collapsed="false">
      <c r="A4900" s="16" t="s">
        <v>6358</v>
      </c>
      <c r="B4900" s="16" t="s">
        <v>6345</v>
      </c>
      <c r="C4900" s="16" t="s">
        <v>3046</v>
      </c>
      <c r="D4900" s="16" t="s">
        <v>341</v>
      </c>
      <c r="E4900" s="16" t="n">
        <v>2</v>
      </c>
      <c r="F4900" s="16" t="n">
        <v>1062</v>
      </c>
      <c r="G4900" s="16" t="n">
        <v>0.3</v>
      </c>
      <c r="H4900" s="16" t="s">
        <v>39</v>
      </c>
      <c r="I4900" s="16" t="s">
        <v>71</v>
      </c>
      <c r="J4900" s="16" t="n">
        <v>3</v>
      </c>
      <c r="K4900" s="16" t="n">
        <v>4</v>
      </c>
      <c r="L4900" s="16" t="s">
        <v>41</v>
      </c>
      <c r="M4900" s="18" t="n">
        <f aca="false">IF(ISNUMBER(B4900),B4900,IF(MID(B4900,3,1)="-",DATE(VALUE(RIGHT(B4900,4)),VALUE(MID(B4900,4,2)),VALUE(LEFT(B4900,2))),DATE(VALUE(LEFT(B4900,4)),VALUE(MID(B4900,6,2)),VALUE(RIGHT(B4900,2)))))</f>
        <v>46014</v>
      </c>
      <c r="N4900" s="16" t="n">
        <f aca="false">MONTH(M4900)</f>
        <v>12</v>
      </c>
      <c r="O4900" s="16" t="str">
        <f aca="false">PROPER(TRIM(H4900))</f>
        <v>Delhi</v>
      </c>
      <c r="P4900" s="16" t="str">
        <f aca="false">IFERROR(VLOOKUP(O4900,city_map!$A$2:$B$6,2,FALSE()),O4900)</f>
        <v>Delhi</v>
      </c>
      <c r="Q4900" s="16" t="n">
        <f aca="false">IF(ISNUMBER(F4900),F4900,VALUE(SUBSTITUTE(SUBSTITUTE(F4900,"₹",""),",","")))</f>
        <v>1062</v>
      </c>
      <c r="R4900" s="16" t="n">
        <f aca="false">IF(E4900=99,1,E4900)</f>
        <v>2</v>
      </c>
      <c r="S4900" s="16" t="n">
        <f aca="false">IF(G4900="",0,G4900)</f>
        <v>0.3</v>
      </c>
      <c r="T4900" s="16" t="str">
        <f aca="false">IF(I4900="","Unknown",IF(I4900="upi","UPI",I4900))</f>
        <v>Credit Card</v>
      </c>
      <c r="U4900" s="16" t="str">
        <f aca="false">IF(L4900="Yes","Y",IF(L4900="No","N",L4900))</f>
        <v>N</v>
      </c>
      <c r="V4900" s="19" t="n">
        <f aca="false">ROUND(R4900*Q4900*(1-S4900),2)</f>
        <v>1486.8</v>
      </c>
      <c r="W4900" s="16" t="str">
        <f aca="false">_xlfn.XLOOKUP(D4900,products!$A$2:$A$61,products!$C$2:$C$61,"Not found")</f>
        <v>Home</v>
      </c>
    </row>
    <row r="4901" customFormat="false" ht="15" hidden="false" customHeight="false" outlineLevel="0" collapsed="false">
      <c r="A4901" s="16" t="s">
        <v>6359</v>
      </c>
      <c r="B4901" s="16" t="s">
        <v>6360</v>
      </c>
      <c r="C4901" s="16" t="s">
        <v>1318</v>
      </c>
      <c r="D4901" s="16" t="s">
        <v>222</v>
      </c>
      <c r="E4901" s="16" t="n">
        <v>2</v>
      </c>
      <c r="F4901" s="16" t="n">
        <v>1873</v>
      </c>
      <c r="G4901" s="16" t="n">
        <v>0.05</v>
      </c>
      <c r="H4901" s="16" t="s">
        <v>70</v>
      </c>
      <c r="I4901" s="16" t="s">
        <v>100</v>
      </c>
      <c r="J4901" s="16" t="n">
        <v>8</v>
      </c>
      <c r="K4901" s="16" t="n">
        <v>2</v>
      </c>
      <c r="L4901" s="16" t="s">
        <v>57</v>
      </c>
      <c r="M4901" s="18" t="n">
        <f aca="false">IF(ISNUMBER(B4901),B4901,IF(MID(B4901,3,1)="-",DATE(VALUE(RIGHT(B4901,4)),VALUE(MID(B4901,4,2)),VALUE(LEFT(B4901,2))),DATE(VALUE(LEFT(B4901,4)),VALUE(MID(B4901,6,2)),VALUE(RIGHT(B4901,2)))))</f>
        <v>46015</v>
      </c>
      <c r="N4901" s="16" t="n">
        <f aca="false">MONTH(M4901)</f>
        <v>12</v>
      </c>
      <c r="O4901" s="16" t="str">
        <f aca="false">PROPER(TRIM(H4901))</f>
        <v>Pune</v>
      </c>
      <c r="P4901" s="16" t="str">
        <f aca="false">IFERROR(VLOOKUP(O4901,city_map!$A$2:$B$6,2,FALSE()),O4901)</f>
        <v>Pune</v>
      </c>
      <c r="Q4901" s="16" t="n">
        <f aca="false">IF(ISNUMBER(F4901),F4901,VALUE(SUBSTITUTE(SUBSTITUTE(F4901,"₹",""),",","")))</f>
        <v>1873</v>
      </c>
      <c r="R4901" s="16" t="n">
        <f aca="false">IF(E4901=99,1,E4901)</f>
        <v>2</v>
      </c>
      <c r="S4901" s="16" t="n">
        <f aca="false">IF(G4901="",0,G4901)</f>
        <v>0.05</v>
      </c>
      <c r="T4901" s="16" t="str">
        <f aca="false">IF(I4901="","Unknown",IF(I4901="upi","UPI",I4901))</f>
        <v>Net Banking</v>
      </c>
      <c r="U4901" s="16" t="str">
        <f aca="false">IF(L4901="Yes","Y",IF(L4901="No","N",L4901))</f>
        <v>Y</v>
      </c>
      <c r="V4901" s="19" t="n">
        <f aca="false">ROUND(R4901*Q4901*(1-S4901),2)</f>
        <v>3558.7</v>
      </c>
      <c r="W4901" s="16" t="str">
        <f aca="false">_xlfn.XLOOKUP(D4901,products!$A$2:$A$61,products!$C$2:$C$61,"Not found")</f>
        <v>Fashion</v>
      </c>
    </row>
    <row r="4902" customFormat="false" ht="15" hidden="false" customHeight="false" outlineLevel="0" collapsed="false">
      <c r="A4902" s="16" t="s">
        <v>6361</v>
      </c>
      <c r="B4902" s="16" t="s">
        <v>6360</v>
      </c>
      <c r="C4902" s="16" t="s">
        <v>2016</v>
      </c>
      <c r="D4902" s="16" t="s">
        <v>225</v>
      </c>
      <c r="E4902" s="16" t="n">
        <v>2</v>
      </c>
      <c r="F4902" s="16" t="n">
        <v>385</v>
      </c>
      <c r="G4902" s="16" t="n">
        <v>0.05</v>
      </c>
      <c r="H4902" s="16" t="s">
        <v>70</v>
      </c>
      <c r="I4902" s="16" t="s">
        <v>100</v>
      </c>
      <c r="J4902" s="16" t="n">
        <v>5</v>
      </c>
      <c r="K4902" s="16" t="n">
        <v>2</v>
      </c>
      <c r="L4902" s="16" t="s">
        <v>57</v>
      </c>
      <c r="M4902" s="18" t="n">
        <f aca="false">IF(ISNUMBER(B4902),B4902,IF(MID(B4902,3,1)="-",DATE(VALUE(RIGHT(B4902,4)),VALUE(MID(B4902,4,2)),VALUE(LEFT(B4902,2))),DATE(VALUE(LEFT(B4902,4)),VALUE(MID(B4902,6,2)),VALUE(RIGHT(B4902,2)))))</f>
        <v>46015</v>
      </c>
      <c r="N4902" s="16" t="n">
        <f aca="false">MONTH(M4902)</f>
        <v>12</v>
      </c>
      <c r="O4902" s="16" t="str">
        <f aca="false">PROPER(TRIM(H4902))</f>
        <v>Pune</v>
      </c>
      <c r="P4902" s="16" t="str">
        <f aca="false">IFERROR(VLOOKUP(O4902,city_map!$A$2:$B$6,2,FALSE()),O4902)</f>
        <v>Pune</v>
      </c>
      <c r="Q4902" s="16" t="n">
        <f aca="false">IF(ISNUMBER(F4902),F4902,VALUE(SUBSTITUTE(SUBSTITUTE(F4902,"₹",""),",","")))</f>
        <v>385</v>
      </c>
      <c r="R4902" s="16" t="n">
        <f aca="false">IF(E4902=99,1,E4902)</f>
        <v>2</v>
      </c>
      <c r="S4902" s="16" t="n">
        <f aca="false">IF(G4902="",0,G4902)</f>
        <v>0.05</v>
      </c>
      <c r="T4902" s="16" t="str">
        <f aca="false">IF(I4902="","Unknown",IF(I4902="upi","UPI",I4902))</f>
        <v>Net Banking</v>
      </c>
      <c r="U4902" s="16" t="str">
        <f aca="false">IF(L4902="Yes","Y",IF(L4902="No","N",L4902))</f>
        <v>Y</v>
      </c>
      <c r="V4902" s="19" t="n">
        <f aca="false">ROUND(R4902*Q4902*(1-S4902),2)</f>
        <v>731.5</v>
      </c>
      <c r="W4902" s="16" t="str">
        <f aca="false">_xlfn.XLOOKUP(D4902,products!$A$2:$A$61,products!$C$2:$C$61,"Not found")</f>
        <v>Books</v>
      </c>
    </row>
    <row r="4903" customFormat="false" ht="15" hidden="false" customHeight="false" outlineLevel="0" collapsed="false">
      <c r="A4903" s="16" t="s">
        <v>6362</v>
      </c>
      <c r="B4903" s="16" t="s">
        <v>6360</v>
      </c>
      <c r="C4903" s="16" t="s">
        <v>619</v>
      </c>
      <c r="D4903" s="16" t="s">
        <v>341</v>
      </c>
      <c r="E4903" s="16" t="n">
        <v>1</v>
      </c>
      <c r="F4903" s="16" t="n">
        <v>1126</v>
      </c>
      <c r="G4903" s="16" t="n">
        <v>0.05</v>
      </c>
      <c r="H4903" s="16" t="s">
        <v>797</v>
      </c>
      <c r="I4903" s="16" t="s">
        <v>60</v>
      </c>
      <c r="J4903" s="16" t="n">
        <v>2</v>
      </c>
      <c r="K4903" s="16" t="n">
        <v>4</v>
      </c>
      <c r="L4903" s="16" t="s">
        <v>41</v>
      </c>
      <c r="M4903" s="18" t="n">
        <f aca="false">IF(ISNUMBER(B4903),B4903,IF(MID(B4903,3,1)="-",DATE(VALUE(RIGHT(B4903,4)),VALUE(MID(B4903,4,2)),VALUE(LEFT(B4903,2))),DATE(VALUE(LEFT(B4903,4)),VALUE(MID(B4903,6,2)),VALUE(RIGHT(B4903,2)))))</f>
        <v>46015</v>
      </c>
      <c r="N4903" s="16" t="n">
        <f aca="false">MONTH(M4903)</f>
        <v>12</v>
      </c>
      <c r="O4903" s="16" t="str">
        <f aca="false">PROPER(TRIM(H4903))</f>
        <v>New Delhi</v>
      </c>
      <c r="P4903" s="16" t="str">
        <f aca="false">IFERROR(VLOOKUP(O4903,city_map!$A$2:$B$6,2,FALSE()),O4903)</f>
        <v>Delhi</v>
      </c>
      <c r="Q4903" s="16" t="n">
        <f aca="false">IF(ISNUMBER(F4903),F4903,VALUE(SUBSTITUTE(SUBSTITUTE(F4903,"₹",""),",","")))</f>
        <v>1126</v>
      </c>
      <c r="R4903" s="16" t="n">
        <f aca="false">IF(E4903=99,1,E4903)</f>
        <v>1</v>
      </c>
      <c r="S4903" s="16" t="n">
        <f aca="false">IF(G4903="",0,G4903)</f>
        <v>0.05</v>
      </c>
      <c r="T4903" s="16" t="str">
        <f aca="false">IF(I4903="","Unknown",IF(I4903="upi","UPI",I4903))</f>
        <v>UPI</v>
      </c>
      <c r="U4903" s="16" t="str">
        <f aca="false">IF(L4903="Yes","Y",IF(L4903="No","N",L4903))</f>
        <v>N</v>
      </c>
      <c r="V4903" s="19" t="n">
        <f aca="false">ROUND(R4903*Q4903*(1-S4903),2)</f>
        <v>1069.7</v>
      </c>
      <c r="W4903" s="16" t="str">
        <f aca="false">_xlfn.XLOOKUP(D4903,products!$A$2:$A$61,products!$C$2:$C$61,"Not found")</f>
        <v>Home</v>
      </c>
    </row>
    <row r="4904" customFormat="false" ht="15" hidden="false" customHeight="false" outlineLevel="0" collapsed="false">
      <c r="A4904" s="16" t="s">
        <v>6363</v>
      </c>
      <c r="B4904" s="16" t="s">
        <v>6360</v>
      </c>
      <c r="C4904" s="16" t="s">
        <v>1044</v>
      </c>
      <c r="D4904" s="16" t="s">
        <v>74</v>
      </c>
      <c r="E4904" s="16" t="n">
        <v>1</v>
      </c>
      <c r="F4904" s="16" t="n">
        <v>19916</v>
      </c>
      <c r="G4904" s="16" t="n">
        <v>0.05</v>
      </c>
      <c r="H4904" s="16" t="s">
        <v>67</v>
      </c>
      <c r="I4904" s="16" t="s">
        <v>60</v>
      </c>
      <c r="J4904" s="16" t="n">
        <v>4</v>
      </c>
      <c r="K4904" s="16" t="n">
        <v>5</v>
      </c>
      <c r="L4904" s="16" t="s">
        <v>41</v>
      </c>
      <c r="M4904" s="18" t="n">
        <f aca="false">IF(ISNUMBER(B4904),B4904,IF(MID(B4904,3,1)="-",DATE(VALUE(RIGHT(B4904,4)),VALUE(MID(B4904,4,2)),VALUE(LEFT(B4904,2))),DATE(VALUE(LEFT(B4904,4)),VALUE(MID(B4904,6,2)),VALUE(RIGHT(B4904,2)))))</f>
        <v>46015</v>
      </c>
      <c r="N4904" s="16" t="n">
        <f aca="false">MONTH(M4904)</f>
        <v>12</v>
      </c>
      <c r="O4904" s="16" t="str">
        <f aca="false">PROPER(TRIM(H4904))</f>
        <v>Kolkata</v>
      </c>
      <c r="P4904" s="16" t="str">
        <f aca="false">IFERROR(VLOOKUP(O4904,city_map!$A$2:$B$6,2,FALSE()),O4904)</f>
        <v>Kolkata</v>
      </c>
      <c r="Q4904" s="16" t="n">
        <f aca="false">IF(ISNUMBER(F4904),F4904,VALUE(SUBSTITUTE(SUBSTITUTE(F4904,"₹",""),",","")))</f>
        <v>19916</v>
      </c>
      <c r="R4904" s="16" t="n">
        <f aca="false">IF(E4904=99,1,E4904)</f>
        <v>1</v>
      </c>
      <c r="S4904" s="16" t="n">
        <f aca="false">IF(G4904="",0,G4904)</f>
        <v>0.05</v>
      </c>
      <c r="T4904" s="16" t="str">
        <f aca="false">IF(I4904="","Unknown",IF(I4904="upi","UPI",I4904))</f>
        <v>UPI</v>
      </c>
      <c r="U4904" s="16" t="str">
        <f aca="false">IF(L4904="Yes","Y",IF(L4904="No","N",L4904))</f>
        <v>N</v>
      </c>
      <c r="V4904" s="19" t="n">
        <f aca="false">ROUND(R4904*Q4904*(1-S4904),2)</f>
        <v>18920.2</v>
      </c>
      <c r="W4904" s="16" t="str">
        <f aca="false">_xlfn.XLOOKUP(D4904,products!$A$2:$A$61,products!$C$2:$C$61,"Not found")</f>
        <v>Electronics</v>
      </c>
    </row>
    <row r="4905" customFormat="false" ht="15" hidden="false" customHeight="false" outlineLevel="0" collapsed="false">
      <c r="A4905" s="16" t="s">
        <v>6364</v>
      </c>
      <c r="B4905" s="16" t="s">
        <v>6360</v>
      </c>
      <c r="C4905" s="16" t="s">
        <v>4376</v>
      </c>
      <c r="D4905" s="16" t="s">
        <v>393</v>
      </c>
      <c r="E4905" s="16" t="n">
        <v>1</v>
      </c>
      <c r="F4905" s="16" t="n">
        <v>506</v>
      </c>
      <c r="G4905" s="16" t="n">
        <v>0</v>
      </c>
      <c r="H4905" s="16" t="s">
        <v>130</v>
      </c>
      <c r="I4905" s="16" t="s">
        <v>71</v>
      </c>
      <c r="J4905" s="16" t="n">
        <v>3</v>
      </c>
      <c r="K4905" s="16" t="n">
        <v>4</v>
      </c>
      <c r="L4905" s="16" t="s">
        <v>41</v>
      </c>
      <c r="M4905" s="18" t="n">
        <f aca="false">IF(ISNUMBER(B4905),B4905,IF(MID(B4905,3,1)="-",DATE(VALUE(RIGHT(B4905,4)),VALUE(MID(B4905,4,2)),VALUE(LEFT(B4905,2))),DATE(VALUE(LEFT(B4905,4)),VALUE(MID(B4905,6,2)),VALUE(RIGHT(B4905,2)))))</f>
        <v>46015</v>
      </c>
      <c r="N4905" s="16" t="n">
        <f aca="false">MONTH(M4905)</f>
        <v>12</v>
      </c>
      <c r="O4905" s="16" t="str">
        <f aca="false">PROPER(TRIM(H4905))</f>
        <v>Bengaluru</v>
      </c>
      <c r="P4905" s="16" t="str">
        <f aca="false">IFERROR(VLOOKUP(O4905,city_map!$A$2:$B$6,2,FALSE()),O4905)</f>
        <v>Bengaluru</v>
      </c>
      <c r="Q4905" s="16" t="n">
        <f aca="false">IF(ISNUMBER(F4905),F4905,VALUE(SUBSTITUTE(SUBSTITUTE(F4905,"₹",""),",","")))</f>
        <v>506</v>
      </c>
      <c r="R4905" s="16" t="n">
        <f aca="false">IF(E4905=99,1,E4905)</f>
        <v>1</v>
      </c>
      <c r="S4905" s="16" t="n">
        <f aca="false">IF(G4905="",0,G4905)</f>
        <v>0</v>
      </c>
      <c r="T4905" s="16" t="str">
        <f aca="false">IF(I4905="","Unknown",IF(I4905="upi","UPI",I4905))</f>
        <v>Credit Card</v>
      </c>
      <c r="U4905" s="16" t="str">
        <f aca="false">IF(L4905="Yes","Y",IF(L4905="No","N",L4905))</f>
        <v>N</v>
      </c>
      <c r="V4905" s="19" t="n">
        <f aca="false">ROUND(R4905*Q4905*(1-S4905),2)</f>
        <v>506</v>
      </c>
      <c r="W4905" s="16" t="str">
        <f aca="false">_xlfn.XLOOKUP(D4905,products!$A$2:$A$61,products!$C$2:$C$61,"Not found")</f>
        <v>Fashion</v>
      </c>
    </row>
    <row r="4906" customFormat="false" ht="15" hidden="false" customHeight="false" outlineLevel="0" collapsed="false">
      <c r="A4906" s="16" t="s">
        <v>6365</v>
      </c>
      <c r="B4906" s="16" t="s">
        <v>6360</v>
      </c>
      <c r="C4906" s="16" t="s">
        <v>1990</v>
      </c>
      <c r="D4906" s="16" t="s">
        <v>191</v>
      </c>
      <c r="E4906" s="16" t="n">
        <v>2</v>
      </c>
      <c r="F4906" s="16" t="n">
        <v>403</v>
      </c>
      <c r="G4906" s="16" t="n">
        <v>0.05</v>
      </c>
      <c r="H4906" s="16" t="s">
        <v>130</v>
      </c>
      <c r="I4906" s="16" t="s">
        <v>40</v>
      </c>
      <c r="J4906" s="16" t="n">
        <v>3</v>
      </c>
      <c r="K4906" s="16" t="n">
        <v>5</v>
      </c>
      <c r="L4906" s="16" t="s">
        <v>41</v>
      </c>
      <c r="M4906" s="18" t="n">
        <f aca="false">IF(ISNUMBER(B4906),B4906,IF(MID(B4906,3,1)="-",DATE(VALUE(RIGHT(B4906,4)),VALUE(MID(B4906,4,2)),VALUE(LEFT(B4906,2))),DATE(VALUE(LEFT(B4906,4)),VALUE(MID(B4906,6,2)),VALUE(RIGHT(B4906,2)))))</f>
        <v>46015</v>
      </c>
      <c r="N4906" s="16" t="n">
        <f aca="false">MONTH(M4906)</f>
        <v>12</v>
      </c>
      <c r="O4906" s="16" t="str">
        <f aca="false">PROPER(TRIM(H4906))</f>
        <v>Bengaluru</v>
      </c>
      <c r="P4906" s="16" t="str">
        <f aca="false">IFERROR(VLOOKUP(O4906,city_map!$A$2:$B$6,2,FALSE()),O4906)</f>
        <v>Bengaluru</v>
      </c>
      <c r="Q4906" s="16" t="n">
        <f aca="false">IF(ISNUMBER(F4906),F4906,VALUE(SUBSTITUTE(SUBSTITUTE(F4906,"₹",""),",","")))</f>
        <v>403</v>
      </c>
      <c r="R4906" s="16" t="n">
        <f aca="false">IF(E4906=99,1,E4906)</f>
        <v>2</v>
      </c>
      <c r="S4906" s="16" t="n">
        <f aca="false">IF(G4906="",0,G4906)</f>
        <v>0.05</v>
      </c>
      <c r="T4906" s="16" t="str">
        <f aca="false">IF(I4906="","Unknown",IF(I4906="upi","UPI",I4906))</f>
        <v>COD</v>
      </c>
      <c r="U4906" s="16" t="str">
        <f aca="false">IF(L4906="Yes","Y",IF(L4906="No","N",L4906))</f>
        <v>N</v>
      </c>
      <c r="V4906" s="19" t="n">
        <f aca="false">ROUND(R4906*Q4906*(1-S4906),2)</f>
        <v>765.7</v>
      </c>
      <c r="W4906" s="16" t="str">
        <f aca="false">_xlfn.XLOOKUP(D4906,products!$A$2:$A$61,products!$C$2:$C$61,"Not found")</f>
        <v>Electronics</v>
      </c>
    </row>
    <row r="4907" customFormat="false" ht="15" hidden="false" customHeight="false" outlineLevel="0" collapsed="false">
      <c r="A4907" s="16" t="s">
        <v>6366</v>
      </c>
      <c r="B4907" s="16" t="s">
        <v>6360</v>
      </c>
      <c r="C4907" s="16" t="s">
        <v>839</v>
      </c>
      <c r="D4907" s="16" t="s">
        <v>139</v>
      </c>
      <c r="E4907" s="16" t="n">
        <v>1</v>
      </c>
      <c r="F4907" s="16" t="n">
        <v>358</v>
      </c>
      <c r="G4907" s="16" t="n">
        <v>0.1</v>
      </c>
      <c r="H4907" s="16" t="s">
        <v>112</v>
      </c>
      <c r="I4907" s="16" t="s">
        <v>60</v>
      </c>
      <c r="J4907" s="16" t="n">
        <v>2</v>
      </c>
      <c r="K4907" s="16" t="n">
        <v>5</v>
      </c>
      <c r="L4907" s="16" t="s">
        <v>41</v>
      </c>
      <c r="M4907" s="18" t="n">
        <f aca="false">IF(ISNUMBER(B4907),B4907,IF(MID(B4907,3,1)="-",DATE(VALUE(RIGHT(B4907,4)),VALUE(MID(B4907,4,2)),VALUE(LEFT(B4907,2))),DATE(VALUE(LEFT(B4907,4)),VALUE(MID(B4907,6,2)),VALUE(RIGHT(B4907,2)))))</f>
        <v>46015</v>
      </c>
      <c r="N4907" s="16" t="n">
        <f aca="false">MONTH(M4907)</f>
        <v>12</v>
      </c>
      <c r="O4907" s="16" t="str">
        <f aca="false">PROPER(TRIM(H4907))</f>
        <v>Mumbai</v>
      </c>
      <c r="P4907" s="16" t="str">
        <f aca="false">IFERROR(VLOOKUP(O4907,city_map!$A$2:$B$6,2,FALSE()),O4907)</f>
        <v>Mumbai</v>
      </c>
      <c r="Q4907" s="16" t="n">
        <f aca="false">IF(ISNUMBER(F4907),F4907,VALUE(SUBSTITUTE(SUBSTITUTE(F4907,"₹",""),",","")))</f>
        <v>358</v>
      </c>
      <c r="R4907" s="16" t="n">
        <f aca="false">IF(E4907=99,1,E4907)</f>
        <v>1</v>
      </c>
      <c r="S4907" s="16" t="n">
        <f aca="false">IF(G4907="",0,G4907)</f>
        <v>0.1</v>
      </c>
      <c r="T4907" s="16" t="str">
        <f aca="false">IF(I4907="","Unknown",IF(I4907="upi","UPI",I4907))</f>
        <v>UPI</v>
      </c>
      <c r="U4907" s="16" t="str">
        <f aca="false">IF(L4907="Yes","Y",IF(L4907="No","N",L4907))</f>
        <v>N</v>
      </c>
      <c r="V4907" s="19" t="n">
        <f aca="false">ROUND(R4907*Q4907*(1-S4907),2)</f>
        <v>322.2</v>
      </c>
      <c r="W4907" s="16" t="str">
        <f aca="false">_xlfn.XLOOKUP(D4907,products!$A$2:$A$61,products!$C$2:$C$61,"Not found")</f>
        <v>Beauty</v>
      </c>
    </row>
    <row r="4908" customFormat="false" ht="15" hidden="false" customHeight="false" outlineLevel="0" collapsed="false">
      <c r="A4908" s="16" t="s">
        <v>6367</v>
      </c>
      <c r="B4908" s="16" t="s">
        <v>6360</v>
      </c>
      <c r="C4908" s="16" t="s">
        <v>4626</v>
      </c>
      <c r="D4908" s="16" t="s">
        <v>105</v>
      </c>
      <c r="E4908" s="16" t="n">
        <v>1</v>
      </c>
      <c r="F4908" s="16" t="n">
        <v>413</v>
      </c>
      <c r="G4908" s="16" t="n">
        <v>0</v>
      </c>
      <c r="H4908" s="16" t="s">
        <v>56</v>
      </c>
      <c r="I4908" s="16" t="s">
        <v>71</v>
      </c>
      <c r="J4908" s="16" t="n">
        <v>5</v>
      </c>
      <c r="K4908" s="16" t="n">
        <v>5</v>
      </c>
      <c r="L4908" s="16" t="s">
        <v>41</v>
      </c>
      <c r="M4908" s="18" t="n">
        <f aca="false">IF(ISNUMBER(B4908),B4908,IF(MID(B4908,3,1)="-",DATE(VALUE(RIGHT(B4908,4)),VALUE(MID(B4908,4,2)),VALUE(LEFT(B4908,2))),DATE(VALUE(LEFT(B4908,4)),VALUE(MID(B4908,6,2)),VALUE(RIGHT(B4908,2)))))</f>
        <v>46015</v>
      </c>
      <c r="N4908" s="16" t="n">
        <f aca="false">MONTH(M4908)</f>
        <v>12</v>
      </c>
      <c r="O4908" s="16" t="str">
        <f aca="false">PROPER(TRIM(H4908))</f>
        <v>Lucknow</v>
      </c>
      <c r="P4908" s="16" t="str">
        <f aca="false">IFERROR(VLOOKUP(O4908,city_map!$A$2:$B$6,2,FALSE()),O4908)</f>
        <v>Lucknow</v>
      </c>
      <c r="Q4908" s="16" t="n">
        <f aca="false">IF(ISNUMBER(F4908),F4908,VALUE(SUBSTITUTE(SUBSTITUTE(F4908,"₹",""),",","")))</f>
        <v>413</v>
      </c>
      <c r="R4908" s="16" t="n">
        <f aca="false">IF(E4908=99,1,E4908)</f>
        <v>1</v>
      </c>
      <c r="S4908" s="16" t="n">
        <f aca="false">IF(G4908="",0,G4908)</f>
        <v>0</v>
      </c>
      <c r="T4908" s="16" t="str">
        <f aca="false">IF(I4908="","Unknown",IF(I4908="upi","UPI",I4908))</f>
        <v>Credit Card</v>
      </c>
      <c r="U4908" s="16" t="str">
        <f aca="false">IF(L4908="Yes","Y",IF(L4908="No","N",L4908))</f>
        <v>N</v>
      </c>
      <c r="V4908" s="19" t="n">
        <f aca="false">ROUND(R4908*Q4908*(1-S4908),2)</f>
        <v>413</v>
      </c>
      <c r="W4908" s="16" t="str">
        <f aca="false">_xlfn.XLOOKUP(D4908,products!$A$2:$A$61,products!$C$2:$C$61,"Not found")</f>
        <v>Beauty</v>
      </c>
    </row>
    <row r="4909" customFormat="false" ht="15" hidden="false" customHeight="false" outlineLevel="0" collapsed="false">
      <c r="A4909" s="16" t="s">
        <v>6368</v>
      </c>
      <c r="B4909" s="16" t="s">
        <v>6360</v>
      </c>
      <c r="C4909" s="16" t="s">
        <v>94</v>
      </c>
      <c r="D4909" s="16" t="s">
        <v>51</v>
      </c>
      <c r="E4909" s="16" t="n">
        <v>3</v>
      </c>
      <c r="F4909" s="16" t="n">
        <v>2213</v>
      </c>
      <c r="G4909" s="16" t="n">
        <v>0</v>
      </c>
      <c r="H4909" s="16" t="s">
        <v>236</v>
      </c>
      <c r="I4909" s="16" t="s">
        <v>60</v>
      </c>
      <c r="J4909" s="16" t="n">
        <v>6</v>
      </c>
      <c r="K4909" s="16" t="n">
        <v>3</v>
      </c>
      <c r="L4909" s="16" t="s">
        <v>57</v>
      </c>
      <c r="M4909" s="18" t="n">
        <f aca="false">IF(ISNUMBER(B4909),B4909,IF(MID(B4909,3,1)="-",DATE(VALUE(RIGHT(B4909,4)),VALUE(MID(B4909,4,2)),VALUE(LEFT(B4909,2))),DATE(VALUE(LEFT(B4909,4)),VALUE(MID(B4909,6,2)),VALUE(RIGHT(B4909,2)))))</f>
        <v>46015</v>
      </c>
      <c r="N4909" s="16" t="n">
        <f aca="false">MONTH(M4909)</f>
        <v>12</v>
      </c>
      <c r="O4909" s="16" t="str">
        <f aca="false">PROPER(TRIM(H4909))</f>
        <v>Pune</v>
      </c>
      <c r="P4909" s="16" t="str">
        <f aca="false">IFERROR(VLOOKUP(O4909,city_map!$A$2:$B$6,2,FALSE()),O4909)</f>
        <v>Pune</v>
      </c>
      <c r="Q4909" s="16" t="n">
        <f aca="false">IF(ISNUMBER(F4909),F4909,VALUE(SUBSTITUTE(SUBSTITUTE(F4909,"₹",""),",","")))</f>
        <v>2213</v>
      </c>
      <c r="R4909" s="16" t="n">
        <f aca="false">IF(E4909=99,1,E4909)</f>
        <v>3</v>
      </c>
      <c r="S4909" s="16" t="n">
        <f aca="false">IF(G4909="",0,G4909)</f>
        <v>0</v>
      </c>
      <c r="T4909" s="16" t="str">
        <f aca="false">IF(I4909="","Unknown",IF(I4909="upi","UPI",I4909))</f>
        <v>UPI</v>
      </c>
      <c r="U4909" s="16" t="str">
        <f aca="false">IF(L4909="Yes","Y",IF(L4909="No","N",L4909))</f>
        <v>Y</v>
      </c>
      <c r="V4909" s="19" t="n">
        <f aca="false">ROUND(R4909*Q4909*(1-S4909),2)</f>
        <v>6639</v>
      </c>
      <c r="W4909" s="16" t="str">
        <f aca="false">_xlfn.XLOOKUP(D4909,products!$A$2:$A$61,products!$C$2:$C$61,"Not found")</f>
        <v>Fashion</v>
      </c>
    </row>
    <row r="4910" customFormat="false" ht="15" hidden="false" customHeight="false" outlineLevel="0" collapsed="false">
      <c r="A4910" s="16" t="s">
        <v>6369</v>
      </c>
      <c r="B4910" s="16" t="s">
        <v>6360</v>
      </c>
      <c r="C4910" s="16" t="s">
        <v>2708</v>
      </c>
      <c r="D4910" s="16" t="s">
        <v>146</v>
      </c>
      <c r="E4910" s="16" t="n">
        <v>2</v>
      </c>
      <c r="F4910" s="16" t="n">
        <v>461</v>
      </c>
      <c r="G4910" s="16" t="n">
        <v>0.1</v>
      </c>
      <c r="H4910" s="16" t="s">
        <v>130</v>
      </c>
      <c r="I4910" s="16" t="s">
        <v>40</v>
      </c>
      <c r="J4910" s="16" t="n">
        <v>2</v>
      </c>
      <c r="K4910" s="16" t="n">
        <v>4</v>
      </c>
      <c r="L4910" s="16" t="s">
        <v>41</v>
      </c>
      <c r="M4910" s="18" t="n">
        <f aca="false">IF(ISNUMBER(B4910),B4910,IF(MID(B4910,3,1)="-",DATE(VALUE(RIGHT(B4910,4)),VALUE(MID(B4910,4,2)),VALUE(LEFT(B4910,2))),DATE(VALUE(LEFT(B4910,4)),VALUE(MID(B4910,6,2)),VALUE(RIGHT(B4910,2)))))</f>
        <v>46015</v>
      </c>
      <c r="N4910" s="16" t="n">
        <f aca="false">MONTH(M4910)</f>
        <v>12</v>
      </c>
      <c r="O4910" s="16" t="str">
        <f aca="false">PROPER(TRIM(H4910))</f>
        <v>Bengaluru</v>
      </c>
      <c r="P4910" s="16" t="str">
        <f aca="false">IFERROR(VLOOKUP(O4910,city_map!$A$2:$B$6,2,FALSE()),O4910)</f>
        <v>Bengaluru</v>
      </c>
      <c r="Q4910" s="16" t="n">
        <f aca="false">IF(ISNUMBER(F4910),F4910,VALUE(SUBSTITUTE(SUBSTITUTE(F4910,"₹",""),",","")))</f>
        <v>461</v>
      </c>
      <c r="R4910" s="16" t="n">
        <f aca="false">IF(E4910=99,1,E4910)</f>
        <v>2</v>
      </c>
      <c r="S4910" s="16" t="n">
        <f aca="false">IF(G4910="",0,G4910)</f>
        <v>0.1</v>
      </c>
      <c r="T4910" s="16" t="str">
        <f aca="false">IF(I4910="","Unknown",IF(I4910="upi","UPI",I4910))</f>
        <v>COD</v>
      </c>
      <c r="U4910" s="16" t="str">
        <f aca="false">IF(L4910="Yes","Y",IF(L4910="No","N",L4910))</f>
        <v>N</v>
      </c>
      <c r="V4910" s="19" t="n">
        <f aca="false">ROUND(R4910*Q4910*(1-S4910),2)</f>
        <v>829.8</v>
      </c>
      <c r="W4910" s="16" t="str">
        <f aca="false">_xlfn.XLOOKUP(D4910,products!$A$2:$A$61,products!$C$2:$C$61,"Not found")</f>
        <v>Beauty</v>
      </c>
    </row>
    <row r="4911" customFormat="false" ht="15" hidden="false" customHeight="false" outlineLevel="0" collapsed="false">
      <c r="A4911" s="16" t="s">
        <v>6370</v>
      </c>
      <c r="B4911" s="16" t="s">
        <v>6360</v>
      </c>
      <c r="C4911" s="16" t="s">
        <v>1294</v>
      </c>
      <c r="D4911" s="16" t="s">
        <v>51</v>
      </c>
      <c r="E4911" s="16" t="n">
        <v>3</v>
      </c>
      <c r="F4911" s="16" t="n">
        <v>2259</v>
      </c>
      <c r="G4911" s="16" t="n">
        <v>0.2</v>
      </c>
      <c r="H4911" s="16" t="s">
        <v>67</v>
      </c>
      <c r="I4911" s="16" t="s">
        <v>60</v>
      </c>
      <c r="J4911" s="16" t="n">
        <v>3</v>
      </c>
      <c r="K4911" s="16" t="n">
        <v>2</v>
      </c>
      <c r="L4911" s="16" t="s">
        <v>57</v>
      </c>
      <c r="M4911" s="18" t="n">
        <f aca="false">IF(ISNUMBER(B4911),B4911,IF(MID(B4911,3,1)="-",DATE(VALUE(RIGHT(B4911,4)),VALUE(MID(B4911,4,2)),VALUE(LEFT(B4911,2))),DATE(VALUE(LEFT(B4911,4)),VALUE(MID(B4911,6,2)),VALUE(RIGHT(B4911,2)))))</f>
        <v>46015</v>
      </c>
      <c r="N4911" s="16" t="n">
        <f aca="false">MONTH(M4911)</f>
        <v>12</v>
      </c>
      <c r="O4911" s="16" t="str">
        <f aca="false">PROPER(TRIM(H4911))</f>
        <v>Kolkata</v>
      </c>
      <c r="P4911" s="16" t="str">
        <f aca="false">IFERROR(VLOOKUP(O4911,city_map!$A$2:$B$6,2,FALSE()),O4911)</f>
        <v>Kolkata</v>
      </c>
      <c r="Q4911" s="16" t="n">
        <f aca="false">IF(ISNUMBER(F4911),F4911,VALUE(SUBSTITUTE(SUBSTITUTE(F4911,"₹",""),",","")))</f>
        <v>2259</v>
      </c>
      <c r="R4911" s="16" t="n">
        <f aca="false">IF(E4911=99,1,E4911)</f>
        <v>3</v>
      </c>
      <c r="S4911" s="16" t="n">
        <f aca="false">IF(G4911="",0,G4911)</f>
        <v>0.2</v>
      </c>
      <c r="T4911" s="16" t="str">
        <f aca="false">IF(I4911="","Unknown",IF(I4911="upi","UPI",I4911))</f>
        <v>UPI</v>
      </c>
      <c r="U4911" s="16" t="str">
        <f aca="false">IF(L4911="Yes","Y",IF(L4911="No","N",L4911))</f>
        <v>Y</v>
      </c>
      <c r="V4911" s="19" t="n">
        <f aca="false">ROUND(R4911*Q4911*(1-S4911),2)</f>
        <v>5421.6</v>
      </c>
      <c r="W4911" s="16" t="str">
        <f aca="false">_xlfn.XLOOKUP(D4911,products!$A$2:$A$61,products!$C$2:$C$61,"Not found")</f>
        <v>Fashion</v>
      </c>
    </row>
    <row r="4912" customFormat="false" ht="15" hidden="false" customHeight="false" outlineLevel="0" collapsed="false">
      <c r="A4912" s="16" t="s">
        <v>6371</v>
      </c>
      <c r="B4912" s="16" t="s">
        <v>6360</v>
      </c>
      <c r="C4912" s="16" t="s">
        <v>2934</v>
      </c>
      <c r="D4912" s="16" t="s">
        <v>63</v>
      </c>
      <c r="E4912" s="16" t="n">
        <v>1</v>
      </c>
      <c r="F4912" s="16" t="n">
        <v>1521</v>
      </c>
      <c r="G4912" s="16" t="n">
        <v>0.1</v>
      </c>
      <c r="H4912" s="16" t="s">
        <v>39</v>
      </c>
      <c r="I4912" s="16" t="s">
        <v>47</v>
      </c>
      <c r="J4912" s="16" t="n">
        <v>3</v>
      </c>
      <c r="K4912" s="16" t="n">
        <v>4</v>
      </c>
      <c r="L4912" s="16" t="s">
        <v>41</v>
      </c>
      <c r="M4912" s="18" t="n">
        <f aca="false">IF(ISNUMBER(B4912),B4912,IF(MID(B4912,3,1)="-",DATE(VALUE(RIGHT(B4912,4)),VALUE(MID(B4912,4,2)),VALUE(LEFT(B4912,2))),DATE(VALUE(LEFT(B4912,4)),VALUE(MID(B4912,6,2)),VALUE(RIGHT(B4912,2)))))</f>
        <v>46015</v>
      </c>
      <c r="N4912" s="16" t="n">
        <f aca="false">MONTH(M4912)</f>
        <v>12</v>
      </c>
      <c r="O4912" s="16" t="str">
        <f aca="false">PROPER(TRIM(H4912))</f>
        <v>Delhi</v>
      </c>
      <c r="P4912" s="16" t="str">
        <f aca="false">IFERROR(VLOOKUP(O4912,city_map!$A$2:$B$6,2,FALSE()),O4912)</f>
        <v>Delhi</v>
      </c>
      <c r="Q4912" s="16" t="n">
        <f aca="false">IF(ISNUMBER(F4912),F4912,VALUE(SUBSTITUTE(SUBSTITUTE(F4912,"₹",""),",","")))</f>
        <v>1521</v>
      </c>
      <c r="R4912" s="16" t="n">
        <f aca="false">IF(E4912=99,1,E4912)</f>
        <v>1</v>
      </c>
      <c r="S4912" s="16" t="n">
        <f aca="false">IF(G4912="",0,G4912)</f>
        <v>0.1</v>
      </c>
      <c r="T4912" s="16" t="str">
        <f aca="false">IF(I4912="","Unknown",IF(I4912="upi","UPI",I4912))</f>
        <v>Debit Card</v>
      </c>
      <c r="U4912" s="16" t="str">
        <f aca="false">IF(L4912="Yes","Y",IF(L4912="No","N",L4912))</f>
        <v>N</v>
      </c>
      <c r="V4912" s="19" t="n">
        <f aca="false">ROUND(R4912*Q4912*(1-S4912),2)</f>
        <v>1368.9</v>
      </c>
      <c r="W4912" s="16" t="str">
        <f aca="false">_xlfn.XLOOKUP(D4912,products!$A$2:$A$61,products!$C$2:$C$61,"Not found")</f>
        <v>Fashion</v>
      </c>
    </row>
    <row r="4913" customFormat="false" ht="15" hidden="false" customHeight="false" outlineLevel="0" collapsed="false">
      <c r="A4913" s="16" t="s">
        <v>6372</v>
      </c>
      <c r="B4913" s="16" t="s">
        <v>6360</v>
      </c>
      <c r="C4913" s="16" t="s">
        <v>347</v>
      </c>
      <c r="D4913" s="16" t="s">
        <v>254</v>
      </c>
      <c r="E4913" s="16" t="n">
        <v>1</v>
      </c>
      <c r="F4913" s="16" t="n">
        <v>1032</v>
      </c>
      <c r="G4913" s="16" t="n">
        <v>0.3</v>
      </c>
      <c r="H4913" s="16" t="s">
        <v>112</v>
      </c>
      <c r="I4913" s="16" t="s">
        <v>60</v>
      </c>
      <c r="J4913" s="16" t="n">
        <v>4</v>
      </c>
      <c r="K4913" s="16" t="n">
        <v>4</v>
      </c>
      <c r="L4913" s="16" t="s">
        <v>41</v>
      </c>
      <c r="M4913" s="18" t="n">
        <f aca="false">IF(ISNUMBER(B4913),B4913,IF(MID(B4913,3,1)="-",DATE(VALUE(RIGHT(B4913,4)),VALUE(MID(B4913,4,2)),VALUE(LEFT(B4913,2))),DATE(VALUE(LEFT(B4913,4)),VALUE(MID(B4913,6,2)),VALUE(RIGHT(B4913,2)))))</f>
        <v>46015</v>
      </c>
      <c r="N4913" s="16" t="n">
        <f aca="false">MONTH(M4913)</f>
        <v>12</v>
      </c>
      <c r="O4913" s="16" t="str">
        <f aca="false">PROPER(TRIM(H4913))</f>
        <v>Mumbai</v>
      </c>
      <c r="P4913" s="16" t="str">
        <f aca="false">IFERROR(VLOOKUP(O4913,city_map!$A$2:$B$6,2,FALSE()),O4913)</f>
        <v>Mumbai</v>
      </c>
      <c r="Q4913" s="16" t="n">
        <f aca="false">IF(ISNUMBER(F4913),F4913,VALUE(SUBSTITUTE(SUBSTITUTE(F4913,"₹",""),",","")))</f>
        <v>1032</v>
      </c>
      <c r="R4913" s="16" t="n">
        <f aca="false">IF(E4913=99,1,E4913)</f>
        <v>1</v>
      </c>
      <c r="S4913" s="16" t="n">
        <f aca="false">IF(G4913="",0,G4913)</f>
        <v>0.3</v>
      </c>
      <c r="T4913" s="16" t="str">
        <f aca="false">IF(I4913="","Unknown",IF(I4913="upi","UPI",I4913))</f>
        <v>UPI</v>
      </c>
      <c r="U4913" s="16" t="str">
        <f aca="false">IF(L4913="Yes","Y",IF(L4913="No","N",L4913))</f>
        <v>N</v>
      </c>
      <c r="V4913" s="19" t="n">
        <f aca="false">ROUND(R4913*Q4913*(1-S4913),2)</f>
        <v>722.4</v>
      </c>
      <c r="W4913" s="16" t="str">
        <f aca="false">_xlfn.XLOOKUP(D4913,products!$A$2:$A$61,products!$C$2:$C$61,"Not found")</f>
        <v>Fashion</v>
      </c>
    </row>
    <row r="4914" customFormat="false" ht="15" hidden="false" customHeight="false" outlineLevel="0" collapsed="false">
      <c r="A4914" s="16" t="s">
        <v>6373</v>
      </c>
      <c r="B4914" s="16" t="s">
        <v>6360</v>
      </c>
      <c r="C4914" s="16" t="s">
        <v>2520</v>
      </c>
      <c r="D4914" s="16" t="s">
        <v>115</v>
      </c>
      <c r="E4914" s="16" t="n">
        <v>1</v>
      </c>
      <c r="F4914" s="16" t="n">
        <v>293</v>
      </c>
      <c r="G4914" s="16" t="n">
        <v>0.05</v>
      </c>
      <c r="H4914" s="16" t="s">
        <v>112</v>
      </c>
      <c r="I4914" s="16" t="s">
        <v>47</v>
      </c>
      <c r="J4914" s="16" t="n">
        <v>2</v>
      </c>
      <c r="K4914" s="16" t="n">
        <v>5</v>
      </c>
      <c r="L4914" s="16" t="s">
        <v>41</v>
      </c>
      <c r="M4914" s="18" t="n">
        <f aca="false">IF(ISNUMBER(B4914),B4914,IF(MID(B4914,3,1)="-",DATE(VALUE(RIGHT(B4914,4)),VALUE(MID(B4914,4,2)),VALUE(LEFT(B4914,2))),DATE(VALUE(LEFT(B4914,4)),VALUE(MID(B4914,6,2)),VALUE(RIGHT(B4914,2)))))</f>
        <v>46015</v>
      </c>
      <c r="N4914" s="16" t="n">
        <f aca="false">MONTH(M4914)</f>
        <v>12</v>
      </c>
      <c r="O4914" s="16" t="str">
        <f aca="false">PROPER(TRIM(H4914))</f>
        <v>Mumbai</v>
      </c>
      <c r="P4914" s="16" t="str">
        <f aca="false">IFERROR(VLOOKUP(O4914,city_map!$A$2:$B$6,2,FALSE()),O4914)</f>
        <v>Mumbai</v>
      </c>
      <c r="Q4914" s="16" t="n">
        <f aca="false">IF(ISNUMBER(F4914),F4914,VALUE(SUBSTITUTE(SUBSTITUTE(F4914,"₹",""),",","")))</f>
        <v>293</v>
      </c>
      <c r="R4914" s="16" t="n">
        <f aca="false">IF(E4914=99,1,E4914)</f>
        <v>1</v>
      </c>
      <c r="S4914" s="16" t="n">
        <f aca="false">IF(G4914="",0,G4914)</f>
        <v>0.05</v>
      </c>
      <c r="T4914" s="16" t="str">
        <f aca="false">IF(I4914="","Unknown",IF(I4914="upi","UPI",I4914))</f>
        <v>Debit Card</v>
      </c>
      <c r="U4914" s="16" t="str">
        <f aca="false">IF(L4914="Yes","Y",IF(L4914="No","N",L4914))</f>
        <v>N</v>
      </c>
      <c r="V4914" s="19" t="n">
        <f aca="false">ROUND(R4914*Q4914*(1-S4914),2)</f>
        <v>278.35</v>
      </c>
      <c r="W4914" s="16" t="str">
        <f aca="false">_xlfn.XLOOKUP(D4914,products!$A$2:$A$61,products!$C$2:$C$61,"Not found")</f>
        <v>Books</v>
      </c>
    </row>
    <row r="4915" customFormat="false" ht="15" hidden="false" customHeight="false" outlineLevel="0" collapsed="false">
      <c r="A4915" s="16" t="s">
        <v>6374</v>
      </c>
      <c r="B4915" s="16" t="s">
        <v>6360</v>
      </c>
      <c r="C4915" s="16" t="s">
        <v>2560</v>
      </c>
      <c r="D4915" s="16" t="s">
        <v>412</v>
      </c>
      <c r="E4915" s="16" t="n">
        <v>1</v>
      </c>
      <c r="F4915" s="16" t="n">
        <v>1003</v>
      </c>
      <c r="G4915" s="16" t="n">
        <v>0</v>
      </c>
      <c r="H4915" s="16" t="s">
        <v>70</v>
      </c>
      <c r="I4915" s="16" t="s">
        <v>40</v>
      </c>
      <c r="J4915" s="16" t="n">
        <v>6</v>
      </c>
      <c r="K4915" s="16"/>
      <c r="L4915" s="16" t="s">
        <v>41</v>
      </c>
      <c r="M4915" s="18" t="n">
        <f aca="false">IF(ISNUMBER(B4915),B4915,IF(MID(B4915,3,1)="-",DATE(VALUE(RIGHT(B4915,4)),VALUE(MID(B4915,4,2)),VALUE(LEFT(B4915,2))),DATE(VALUE(LEFT(B4915,4)),VALUE(MID(B4915,6,2)),VALUE(RIGHT(B4915,2)))))</f>
        <v>46015</v>
      </c>
      <c r="N4915" s="16" t="n">
        <f aca="false">MONTH(M4915)</f>
        <v>12</v>
      </c>
      <c r="O4915" s="16" t="str">
        <f aca="false">PROPER(TRIM(H4915))</f>
        <v>Pune</v>
      </c>
      <c r="P4915" s="16" t="str">
        <f aca="false">IFERROR(VLOOKUP(O4915,city_map!$A$2:$B$6,2,FALSE()),O4915)</f>
        <v>Pune</v>
      </c>
      <c r="Q4915" s="16" t="n">
        <f aca="false">IF(ISNUMBER(F4915),F4915,VALUE(SUBSTITUTE(SUBSTITUTE(F4915,"₹",""),",","")))</f>
        <v>1003</v>
      </c>
      <c r="R4915" s="16" t="n">
        <f aca="false">IF(E4915=99,1,E4915)</f>
        <v>1</v>
      </c>
      <c r="S4915" s="16" t="n">
        <f aca="false">IF(G4915="",0,G4915)</f>
        <v>0</v>
      </c>
      <c r="T4915" s="16" t="str">
        <f aca="false">IF(I4915="","Unknown",IF(I4915="upi","UPI",I4915))</f>
        <v>COD</v>
      </c>
      <c r="U4915" s="16" t="str">
        <f aca="false">IF(L4915="Yes","Y",IF(L4915="No","N",L4915))</f>
        <v>N</v>
      </c>
      <c r="V4915" s="19" t="n">
        <f aca="false">ROUND(R4915*Q4915*(1-S4915),2)</f>
        <v>1003</v>
      </c>
      <c r="W4915" s="16" t="str">
        <f aca="false">_xlfn.XLOOKUP(D4915,products!$A$2:$A$61,products!$C$2:$C$61,"Not found")</f>
        <v>Home</v>
      </c>
    </row>
    <row r="4916" customFormat="false" ht="15" hidden="false" customHeight="false" outlineLevel="0" collapsed="false">
      <c r="A4916" s="16" t="s">
        <v>6375</v>
      </c>
      <c r="B4916" s="16" t="s">
        <v>6360</v>
      </c>
      <c r="C4916" s="16" t="s">
        <v>1627</v>
      </c>
      <c r="D4916" s="16" t="s">
        <v>139</v>
      </c>
      <c r="E4916" s="16" t="n">
        <v>1</v>
      </c>
      <c r="F4916" s="16" t="n">
        <v>365</v>
      </c>
      <c r="G4916" s="16" t="n">
        <v>0.05</v>
      </c>
      <c r="H4916" s="16" t="s">
        <v>39</v>
      </c>
      <c r="I4916" s="16" t="s">
        <v>40</v>
      </c>
      <c r="J4916" s="16" t="n">
        <v>3</v>
      </c>
      <c r="K4916" s="16" t="n">
        <v>4</v>
      </c>
      <c r="L4916" s="16" t="s">
        <v>41</v>
      </c>
      <c r="M4916" s="18" t="n">
        <f aca="false">IF(ISNUMBER(B4916),B4916,IF(MID(B4916,3,1)="-",DATE(VALUE(RIGHT(B4916,4)),VALUE(MID(B4916,4,2)),VALUE(LEFT(B4916,2))),DATE(VALUE(LEFT(B4916,4)),VALUE(MID(B4916,6,2)),VALUE(RIGHT(B4916,2)))))</f>
        <v>46015</v>
      </c>
      <c r="N4916" s="16" t="n">
        <f aca="false">MONTH(M4916)</f>
        <v>12</v>
      </c>
      <c r="O4916" s="16" t="str">
        <f aca="false">PROPER(TRIM(H4916))</f>
        <v>Delhi</v>
      </c>
      <c r="P4916" s="16" t="str">
        <f aca="false">IFERROR(VLOOKUP(O4916,city_map!$A$2:$B$6,2,FALSE()),O4916)</f>
        <v>Delhi</v>
      </c>
      <c r="Q4916" s="16" t="n">
        <f aca="false">IF(ISNUMBER(F4916),F4916,VALUE(SUBSTITUTE(SUBSTITUTE(F4916,"₹",""),",","")))</f>
        <v>365</v>
      </c>
      <c r="R4916" s="16" t="n">
        <f aca="false">IF(E4916=99,1,E4916)</f>
        <v>1</v>
      </c>
      <c r="S4916" s="16" t="n">
        <f aca="false">IF(G4916="",0,G4916)</f>
        <v>0.05</v>
      </c>
      <c r="T4916" s="16" t="str">
        <f aca="false">IF(I4916="","Unknown",IF(I4916="upi","UPI",I4916))</f>
        <v>COD</v>
      </c>
      <c r="U4916" s="16" t="str">
        <f aca="false">IF(L4916="Yes","Y",IF(L4916="No","N",L4916))</f>
        <v>N</v>
      </c>
      <c r="V4916" s="19" t="n">
        <f aca="false">ROUND(R4916*Q4916*(1-S4916),2)</f>
        <v>346.75</v>
      </c>
      <c r="W4916" s="16" t="str">
        <f aca="false">_xlfn.XLOOKUP(D4916,products!$A$2:$A$61,products!$C$2:$C$61,"Not found")</f>
        <v>Beauty</v>
      </c>
    </row>
    <row r="4917" customFormat="false" ht="15" hidden="false" customHeight="false" outlineLevel="0" collapsed="false">
      <c r="A4917" s="16" t="s">
        <v>6376</v>
      </c>
      <c r="B4917" s="16" t="s">
        <v>6360</v>
      </c>
      <c r="C4917" s="16" t="s">
        <v>419</v>
      </c>
      <c r="D4917" s="16" t="s">
        <v>129</v>
      </c>
      <c r="E4917" s="16" t="n">
        <v>2</v>
      </c>
      <c r="F4917" s="16" t="n">
        <v>592</v>
      </c>
      <c r="G4917" s="16" t="n">
        <v>0.05</v>
      </c>
      <c r="H4917" s="16" t="s">
        <v>39</v>
      </c>
      <c r="I4917" s="16" t="s">
        <v>47</v>
      </c>
      <c r="J4917" s="16" t="n">
        <v>2</v>
      </c>
      <c r="K4917" s="16" t="n">
        <v>4</v>
      </c>
      <c r="L4917" s="16" t="s">
        <v>41</v>
      </c>
      <c r="M4917" s="18" t="n">
        <f aca="false">IF(ISNUMBER(B4917),B4917,IF(MID(B4917,3,1)="-",DATE(VALUE(RIGHT(B4917,4)),VALUE(MID(B4917,4,2)),VALUE(LEFT(B4917,2))),DATE(VALUE(LEFT(B4917,4)),VALUE(MID(B4917,6,2)),VALUE(RIGHT(B4917,2)))))</f>
        <v>46015</v>
      </c>
      <c r="N4917" s="16" t="n">
        <f aca="false">MONTH(M4917)</f>
        <v>12</v>
      </c>
      <c r="O4917" s="16" t="str">
        <f aca="false">PROPER(TRIM(H4917))</f>
        <v>Delhi</v>
      </c>
      <c r="P4917" s="16" t="str">
        <f aca="false">IFERROR(VLOOKUP(O4917,city_map!$A$2:$B$6,2,FALSE()),O4917)</f>
        <v>Delhi</v>
      </c>
      <c r="Q4917" s="16" t="n">
        <f aca="false">IF(ISNUMBER(F4917),F4917,VALUE(SUBSTITUTE(SUBSTITUTE(F4917,"₹",""),",","")))</f>
        <v>592</v>
      </c>
      <c r="R4917" s="16" t="n">
        <f aca="false">IF(E4917=99,1,E4917)</f>
        <v>2</v>
      </c>
      <c r="S4917" s="16" t="n">
        <f aca="false">IF(G4917="",0,G4917)</f>
        <v>0.05</v>
      </c>
      <c r="T4917" s="16" t="str">
        <f aca="false">IF(I4917="","Unknown",IF(I4917="upi","UPI",I4917))</f>
        <v>Debit Card</v>
      </c>
      <c r="U4917" s="16" t="str">
        <f aca="false">IF(L4917="Yes","Y",IF(L4917="No","N",L4917))</f>
        <v>N</v>
      </c>
      <c r="V4917" s="19" t="n">
        <f aca="false">ROUND(R4917*Q4917*(1-S4917),2)</f>
        <v>1124.8</v>
      </c>
      <c r="W4917" s="16" t="str">
        <f aca="false">_xlfn.XLOOKUP(D4917,products!$A$2:$A$61,products!$C$2:$C$61,"Not found")</f>
        <v>Beauty</v>
      </c>
    </row>
    <row r="4918" customFormat="false" ht="15" hidden="false" customHeight="false" outlineLevel="0" collapsed="false">
      <c r="A4918" s="16" t="s">
        <v>6377</v>
      </c>
      <c r="B4918" s="16" t="s">
        <v>6360</v>
      </c>
      <c r="C4918" s="16" t="s">
        <v>235</v>
      </c>
      <c r="D4918" s="16" t="s">
        <v>165</v>
      </c>
      <c r="E4918" s="16" t="n">
        <v>3</v>
      </c>
      <c r="F4918" s="16" t="n">
        <v>887</v>
      </c>
      <c r="G4918" s="16" t="n">
        <v>0.3</v>
      </c>
      <c r="H4918" s="16" t="s">
        <v>70</v>
      </c>
      <c r="I4918" s="16" t="s">
        <v>40</v>
      </c>
      <c r="J4918" s="16" t="n">
        <v>8</v>
      </c>
      <c r="K4918" s="16" t="n">
        <v>3</v>
      </c>
      <c r="L4918" s="16" t="s">
        <v>41</v>
      </c>
      <c r="M4918" s="18" t="n">
        <f aca="false">IF(ISNUMBER(B4918),B4918,IF(MID(B4918,3,1)="-",DATE(VALUE(RIGHT(B4918,4)),VALUE(MID(B4918,4,2)),VALUE(LEFT(B4918,2))),DATE(VALUE(LEFT(B4918,4)),VALUE(MID(B4918,6,2)),VALUE(RIGHT(B4918,2)))))</f>
        <v>46015</v>
      </c>
      <c r="N4918" s="16" t="n">
        <f aca="false">MONTH(M4918)</f>
        <v>12</v>
      </c>
      <c r="O4918" s="16" t="str">
        <f aca="false">PROPER(TRIM(H4918))</f>
        <v>Pune</v>
      </c>
      <c r="P4918" s="16" t="str">
        <f aca="false">IFERROR(VLOOKUP(O4918,city_map!$A$2:$B$6,2,FALSE()),O4918)</f>
        <v>Pune</v>
      </c>
      <c r="Q4918" s="16" t="n">
        <f aca="false">IF(ISNUMBER(F4918),F4918,VALUE(SUBSTITUTE(SUBSTITUTE(F4918,"₹",""),",","")))</f>
        <v>887</v>
      </c>
      <c r="R4918" s="16" t="n">
        <f aca="false">IF(E4918=99,1,E4918)</f>
        <v>3</v>
      </c>
      <c r="S4918" s="16" t="n">
        <f aca="false">IF(G4918="",0,G4918)</f>
        <v>0.3</v>
      </c>
      <c r="T4918" s="16" t="str">
        <f aca="false">IF(I4918="","Unknown",IF(I4918="upi","UPI",I4918))</f>
        <v>COD</v>
      </c>
      <c r="U4918" s="16" t="str">
        <f aca="false">IF(L4918="Yes","Y",IF(L4918="No","N",L4918))</f>
        <v>N</v>
      </c>
      <c r="V4918" s="19" t="n">
        <f aca="false">ROUND(R4918*Q4918*(1-S4918),2)</f>
        <v>1862.7</v>
      </c>
      <c r="W4918" s="16" t="str">
        <f aca="false">_xlfn.XLOOKUP(D4918,products!$A$2:$A$61,products!$C$2:$C$61,"Not found")</f>
        <v>Electronics</v>
      </c>
    </row>
    <row r="4919" customFormat="false" ht="15" hidden="false" customHeight="false" outlineLevel="0" collapsed="false">
      <c r="A4919" s="16" t="s">
        <v>6378</v>
      </c>
      <c r="B4919" s="16" t="s">
        <v>6360</v>
      </c>
      <c r="C4919" s="16" t="s">
        <v>264</v>
      </c>
      <c r="D4919" s="16" t="s">
        <v>254</v>
      </c>
      <c r="E4919" s="16" t="n">
        <v>2</v>
      </c>
      <c r="F4919" s="16" t="n">
        <v>1032</v>
      </c>
      <c r="G4919" s="16" t="n">
        <v>0.3</v>
      </c>
      <c r="H4919" s="16" t="s">
        <v>89</v>
      </c>
      <c r="I4919" s="16" t="s">
        <v>71</v>
      </c>
      <c r="J4919" s="16" t="n">
        <v>5</v>
      </c>
      <c r="K4919" s="16" t="n">
        <v>2</v>
      </c>
      <c r="L4919" s="16" t="s">
        <v>57</v>
      </c>
      <c r="M4919" s="18" t="n">
        <f aca="false">IF(ISNUMBER(B4919),B4919,IF(MID(B4919,3,1)="-",DATE(VALUE(RIGHT(B4919,4)),VALUE(MID(B4919,4,2)),VALUE(LEFT(B4919,2))),DATE(VALUE(LEFT(B4919,4)),VALUE(MID(B4919,6,2)),VALUE(RIGHT(B4919,2)))))</f>
        <v>46015</v>
      </c>
      <c r="N4919" s="16" t="n">
        <f aca="false">MONTH(M4919)</f>
        <v>12</v>
      </c>
      <c r="O4919" s="16" t="str">
        <f aca="false">PROPER(TRIM(H4919))</f>
        <v>Ahmedabad</v>
      </c>
      <c r="P4919" s="16" t="str">
        <f aca="false">IFERROR(VLOOKUP(O4919,city_map!$A$2:$B$6,2,FALSE()),O4919)</f>
        <v>Ahmedabad</v>
      </c>
      <c r="Q4919" s="16" t="n">
        <f aca="false">IF(ISNUMBER(F4919),F4919,VALUE(SUBSTITUTE(SUBSTITUTE(F4919,"₹",""),",","")))</f>
        <v>1032</v>
      </c>
      <c r="R4919" s="16" t="n">
        <f aca="false">IF(E4919=99,1,E4919)</f>
        <v>2</v>
      </c>
      <c r="S4919" s="16" t="n">
        <f aca="false">IF(G4919="",0,G4919)</f>
        <v>0.3</v>
      </c>
      <c r="T4919" s="16" t="str">
        <f aca="false">IF(I4919="","Unknown",IF(I4919="upi","UPI",I4919))</f>
        <v>Credit Card</v>
      </c>
      <c r="U4919" s="16" t="str">
        <f aca="false">IF(L4919="Yes","Y",IF(L4919="No","N",L4919))</f>
        <v>Y</v>
      </c>
      <c r="V4919" s="19" t="n">
        <f aca="false">ROUND(R4919*Q4919*(1-S4919),2)</f>
        <v>1444.8</v>
      </c>
      <c r="W4919" s="16" t="str">
        <f aca="false">_xlfn.XLOOKUP(D4919,products!$A$2:$A$61,products!$C$2:$C$61,"Not found")</f>
        <v>Fashion</v>
      </c>
    </row>
    <row r="4920" customFormat="false" ht="15" hidden="false" customHeight="false" outlineLevel="0" collapsed="false">
      <c r="A4920" s="16" t="s">
        <v>6379</v>
      </c>
      <c r="B4920" s="16" t="s">
        <v>6360</v>
      </c>
      <c r="C4920" s="16" t="s">
        <v>94</v>
      </c>
      <c r="D4920" s="16" t="s">
        <v>179</v>
      </c>
      <c r="E4920" s="16" t="n">
        <v>2</v>
      </c>
      <c r="F4920" s="16" t="n">
        <v>2577</v>
      </c>
      <c r="G4920" s="16" t="n">
        <v>0.2</v>
      </c>
      <c r="H4920" s="16" t="s">
        <v>70</v>
      </c>
      <c r="I4920" s="16" t="s">
        <v>71</v>
      </c>
      <c r="J4920" s="16" t="n">
        <v>4</v>
      </c>
      <c r="K4920" s="16" t="n">
        <v>3</v>
      </c>
      <c r="L4920" s="16" t="s">
        <v>57</v>
      </c>
      <c r="M4920" s="18" t="n">
        <f aca="false">IF(ISNUMBER(B4920),B4920,IF(MID(B4920,3,1)="-",DATE(VALUE(RIGHT(B4920,4)),VALUE(MID(B4920,4,2)),VALUE(LEFT(B4920,2))),DATE(VALUE(LEFT(B4920,4)),VALUE(MID(B4920,6,2)),VALUE(RIGHT(B4920,2)))))</f>
        <v>46015</v>
      </c>
      <c r="N4920" s="16" t="n">
        <f aca="false">MONTH(M4920)</f>
        <v>12</v>
      </c>
      <c r="O4920" s="16" t="str">
        <f aca="false">PROPER(TRIM(H4920))</f>
        <v>Pune</v>
      </c>
      <c r="P4920" s="16" t="str">
        <f aca="false">IFERROR(VLOOKUP(O4920,city_map!$A$2:$B$6,2,FALSE()),O4920)</f>
        <v>Pune</v>
      </c>
      <c r="Q4920" s="16" t="n">
        <f aca="false">IF(ISNUMBER(F4920),F4920,VALUE(SUBSTITUTE(SUBSTITUTE(F4920,"₹",""),",","")))</f>
        <v>2577</v>
      </c>
      <c r="R4920" s="16" t="n">
        <f aca="false">IF(E4920=99,1,E4920)</f>
        <v>2</v>
      </c>
      <c r="S4920" s="16" t="n">
        <f aca="false">IF(G4920="",0,G4920)</f>
        <v>0.2</v>
      </c>
      <c r="T4920" s="16" t="str">
        <f aca="false">IF(I4920="","Unknown",IF(I4920="upi","UPI",I4920))</f>
        <v>Credit Card</v>
      </c>
      <c r="U4920" s="16" t="str">
        <f aca="false">IF(L4920="Yes","Y",IF(L4920="No","N",L4920))</f>
        <v>Y</v>
      </c>
      <c r="V4920" s="19" t="n">
        <f aca="false">ROUND(R4920*Q4920*(1-S4920),2)</f>
        <v>4123.2</v>
      </c>
      <c r="W4920" s="16" t="str">
        <f aca="false">_xlfn.XLOOKUP(D4920,products!$A$2:$A$61,products!$C$2:$C$61,"Not found")</f>
        <v>Electronics</v>
      </c>
    </row>
    <row r="4921" customFormat="false" ht="15" hidden="false" customHeight="false" outlineLevel="0" collapsed="false">
      <c r="A4921" s="16" t="s">
        <v>6380</v>
      </c>
      <c r="B4921" s="16" t="s">
        <v>6360</v>
      </c>
      <c r="C4921" s="16" t="s">
        <v>2718</v>
      </c>
      <c r="D4921" s="16" t="s">
        <v>203</v>
      </c>
      <c r="E4921" s="16" t="n">
        <v>1</v>
      </c>
      <c r="F4921" s="16" t="n">
        <v>2615</v>
      </c>
      <c r="G4921" s="16" t="n">
        <v>0.1</v>
      </c>
      <c r="H4921" s="16" t="s">
        <v>112</v>
      </c>
      <c r="I4921" s="16" t="s">
        <v>47</v>
      </c>
      <c r="J4921" s="16" t="n">
        <v>2</v>
      </c>
      <c r="K4921" s="16" t="n">
        <v>4</v>
      </c>
      <c r="L4921" s="16" t="s">
        <v>41</v>
      </c>
      <c r="M4921" s="18" t="n">
        <f aca="false">IF(ISNUMBER(B4921),B4921,IF(MID(B4921,3,1)="-",DATE(VALUE(RIGHT(B4921,4)),VALUE(MID(B4921,4,2)),VALUE(LEFT(B4921,2))),DATE(VALUE(LEFT(B4921,4)),VALUE(MID(B4921,6,2)),VALUE(RIGHT(B4921,2)))))</f>
        <v>46015</v>
      </c>
      <c r="N4921" s="16" t="n">
        <f aca="false">MONTH(M4921)</f>
        <v>12</v>
      </c>
      <c r="O4921" s="16" t="str">
        <f aca="false">PROPER(TRIM(H4921))</f>
        <v>Mumbai</v>
      </c>
      <c r="P4921" s="16" t="str">
        <f aca="false">IFERROR(VLOOKUP(O4921,city_map!$A$2:$B$6,2,FALSE()),O4921)</f>
        <v>Mumbai</v>
      </c>
      <c r="Q4921" s="16" t="n">
        <f aca="false">IF(ISNUMBER(F4921),F4921,VALUE(SUBSTITUTE(SUBSTITUTE(F4921,"₹",""),",","")))</f>
        <v>2615</v>
      </c>
      <c r="R4921" s="16" t="n">
        <f aca="false">IF(E4921=99,1,E4921)</f>
        <v>1</v>
      </c>
      <c r="S4921" s="16" t="n">
        <f aca="false">IF(G4921="",0,G4921)</f>
        <v>0.1</v>
      </c>
      <c r="T4921" s="16" t="str">
        <f aca="false">IF(I4921="","Unknown",IF(I4921="upi","UPI",I4921))</f>
        <v>Debit Card</v>
      </c>
      <c r="U4921" s="16" t="str">
        <f aca="false">IF(L4921="Yes","Y",IF(L4921="No","N",L4921))</f>
        <v>N</v>
      </c>
      <c r="V4921" s="19" t="n">
        <f aca="false">ROUND(R4921*Q4921*(1-S4921),2)</f>
        <v>2353.5</v>
      </c>
      <c r="W4921" s="16" t="str">
        <f aca="false">_xlfn.XLOOKUP(D4921,products!$A$2:$A$61,products!$C$2:$C$61,"Not found")</f>
        <v>Fashion</v>
      </c>
    </row>
    <row r="4922" customFormat="false" ht="15" hidden="false" customHeight="false" outlineLevel="0" collapsed="false">
      <c r="A4922" s="16" t="s">
        <v>6381</v>
      </c>
      <c r="B4922" s="16" t="s">
        <v>6360</v>
      </c>
      <c r="C4922" s="16" t="s">
        <v>1831</v>
      </c>
      <c r="D4922" s="16" t="s">
        <v>55</v>
      </c>
      <c r="E4922" s="16" t="n">
        <v>1</v>
      </c>
      <c r="F4922" s="16" t="n">
        <v>1992</v>
      </c>
      <c r="G4922" s="16" t="n">
        <v>0</v>
      </c>
      <c r="H4922" s="16" t="s">
        <v>112</v>
      </c>
      <c r="I4922" s="16" t="s">
        <v>40</v>
      </c>
      <c r="J4922" s="16" t="n">
        <v>3</v>
      </c>
      <c r="K4922" s="16" t="n">
        <v>4</v>
      </c>
      <c r="L4922" s="16" t="s">
        <v>41</v>
      </c>
      <c r="M4922" s="18" t="n">
        <f aca="false">IF(ISNUMBER(B4922),B4922,IF(MID(B4922,3,1)="-",DATE(VALUE(RIGHT(B4922,4)),VALUE(MID(B4922,4,2)),VALUE(LEFT(B4922,2))),DATE(VALUE(LEFT(B4922,4)),VALUE(MID(B4922,6,2)),VALUE(RIGHT(B4922,2)))))</f>
        <v>46015</v>
      </c>
      <c r="N4922" s="16" t="n">
        <f aca="false">MONTH(M4922)</f>
        <v>12</v>
      </c>
      <c r="O4922" s="16" t="str">
        <f aca="false">PROPER(TRIM(H4922))</f>
        <v>Mumbai</v>
      </c>
      <c r="P4922" s="16" t="str">
        <f aca="false">IFERROR(VLOOKUP(O4922,city_map!$A$2:$B$6,2,FALSE()),O4922)</f>
        <v>Mumbai</v>
      </c>
      <c r="Q4922" s="16" t="n">
        <f aca="false">IF(ISNUMBER(F4922),F4922,VALUE(SUBSTITUTE(SUBSTITUTE(F4922,"₹",""),",","")))</f>
        <v>1992</v>
      </c>
      <c r="R4922" s="16" t="n">
        <f aca="false">IF(E4922=99,1,E4922)</f>
        <v>1</v>
      </c>
      <c r="S4922" s="16" t="n">
        <f aca="false">IF(G4922="",0,G4922)</f>
        <v>0</v>
      </c>
      <c r="T4922" s="16" t="str">
        <f aca="false">IF(I4922="","Unknown",IF(I4922="upi","UPI",I4922))</f>
        <v>COD</v>
      </c>
      <c r="U4922" s="16" t="str">
        <f aca="false">IF(L4922="Yes","Y",IF(L4922="No","N",L4922))</f>
        <v>N</v>
      </c>
      <c r="V4922" s="19" t="n">
        <f aca="false">ROUND(R4922*Q4922*(1-S4922),2)</f>
        <v>1992</v>
      </c>
      <c r="W4922" s="16" t="str">
        <f aca="false">_xlfn.XLOOKUP(D4922,products!$A$2:$A$61,products!$C$2:$C$61,"Not found")</f>
        <v>Home</v>
      </c>
    </row>
    <row r="4923" customFormat="false" ht="15" hidden="false" customHeight="false" outlineLevel="0" collapsed="false">
      <c r="A4923" s="16" t="s">
        <v>6382</v>
      </c>
      <c r="B4923" s="16" t="s">
        <v>6383</v>
      </c>
      <c r="C4923" s="16" t="s">
        <v>54</v>
      </c>
      <c r="D4923" s="16" t="s">
        <v>133</v>
      </c>
      <c r="E4923" s="16" t="n">
        <v>4</v>
      </c>
      <c r="F4923" s="16" t="n">
        <v>626</v>
      </c>
      <c r="G4923" s="16" t="n">
        <v>0.3</v>
      </c>
      <c r="H4923" s="16" t="s">
        <v>56</v>
      </c>
      <c r="I4923" s="16" t="s">
        <v>40</v>
      </c>
      <c r="J4923" s="16" t="n">
        <v>5</v>
      </c>
      <c r="K4923" s="16" t="n">
        <v>5</v>
      </c>
      <c r="L4923" s="16" t="s">
        <v>41</v>
      </c>
      <c r="M4923" s="18" t="n">
        <f aca="false">IF(ISNUMBER(B4923),B4923,IF(MID(B4923,3,1)="-",DATE(VALUE(RIGHT(B4923,4)),VALUE(MID(B4923,4,2)),VALUE(LEFT(B4923,2))),DATE(VALUE(LEFT(B4923,4)),VALUE(MID(B4923,6,2)),VALUE(RIGHT(B4923,2)))))</f>
        <v>46016</v>
      </c>
      <c r="N4923" s="16" t="n">
        <f aca="false">MONTH(M4923)</f>
        <v>12</v>
      </c>
      <c r="O4923" s="16" t="str">
        <f aca="false">PROPER(TRIM(H4923))</f>
        <v>Lucknow</v>
      </c>
      <c r="P4923" s="16" t="str">
        <f aca="false">IFERROR(VLOOKUP(O4923,city_map!$A$2:$B$6,2,FALSE()),O4923)</f>
        <v>Lucknow</v>
      </c>
      <c r="Q4923" s="16" t="n">
        <f aca="false">IF(ISNUMBER(F4923),F4923,VALUE(SUBSTITUTE(SUBSTITUTE(F4923,"₹",""),",","")))</f>
        <v>626</v>
      </c>
      <c r="R4923" s="16" t="n">
        <f aca="false">IF(E4923=99,1,E4923)</f>
        <v>4</v>
      </c>
      <c r="S4923" s="16" t="n">
        <f aca="false">IF(G4923="",0,G4923)</f>
        <v>0.3</v>
      </c>
      <c r="T4923" s="16" t="str">
        <f aca="false">IF(I4923="","Unknown",IF(I4923="upi","UPI",I4923))</f>
        <v>COD</v>
      </c>
      <c r="U4923" s="16" t="str">
        <f aca="false">IF(L4923="Yes","Y",IF(L4923="No","N",L4923))</f>
        <v>N</v>
      </c>
      <c r="V4923" s="19" t="n">
        <f aca="false">ROUND(R4923*Q4923*(1-S4923),2)</f>
        <v>1752.8</v>
      </c>
      <c r="W4923" s="16" t="str">
        <f aca="false">_xlfn.XLOOKUP(D4923,products!$A$2:$A$61,products!$C$2:$C$61,"Not found")</f>
        <v>Books</v>
      </c>
    </row>
    <row r="4924" customFormat="false" ht="15" hidden="false" customHeight="false" outlineLevel="0" collapsed="false">
      <c r="A4924" s="16" t="s">
        <v>6384</v>
      </c>
      <c r="B4924" s="16" t="s">
        <v>6383</v>
      </c>
      <c r="C4924" s="16" t="s">
        <v>1789</v>
      </c>
      <c r="D4924" s="16" t="s">
        <v>105</v>
      </c>
      <c r="E4924" s="16" t="n">
        <v>2</v>
      </c>
      <c r="F4924" s="16" t="n">
        <v>386</v>
      </c>
      <c r="G4924" s="16" t="n">
        <v>0.05</v>
      </c>
      <c r="H4924" s="16" t="s">
        <v>112</v>
      </c>
      <c r="I4924" s="16" t="s">
        <v>71</v>
      </c>
      <c r="J4924" s="16" t="n">
        <v>5</v>
      </c>
      <c r="K4924" s="16" t="n">
        <v>3</v>
      </c>
      <c r="L4924" s="16" t="s">
        <v>41</v>
      </c>
      <c r="M4924" s="18" t="n">
        <f aca="false">IF(ISNUMBER(B4924),B4924,IF(MID(B4924,3,1)="-",DATE(VALUE(RIGHT(B4924,4)),VALUE(MID(B4924,4,2)),VALUE(LEFT(B4924,2))),DATE(VALUE(LEFT(B4924,4)),VALUE(MID(B4924,6,2)),VALUE(RIGHT(B4924,2)))))</f>
        <v>46016</v>
      </c>
      <c r="N4924" s="16" t="n">
        <f aca="false">MONTH(M4924)</f>
        <v>12</v>
      </c>
      <c r="O4924" s="16" t="str">
        <f aca="false">PROPER(TRIM(H4924))</f>
        <v>Mumbai</v>
      </c>
      <c r="P4924" s="16" t="str">
        <f aca="false">IFERROR(VLOOKUP(O4924,city_map!$A$2:$B$6,2,FALSE()),O4924)</f>
        <v>Mumbai</v>
      </c>
      <c r="Q4924" s="16" t="n">
        <f aca="false">IF(ISNUMBER(F4924),F4924,VALUE(SUBSTITUTE(SUBSTITUTE(F4924,"₹",""),",","")))</f>
        <v>386</v>
      </c>
      <c r="R4924" s="16" t="n">
        <f aca="false">IF(E4924=99,1,E4924)</f>
        <v>2</v>
      </c>
      <c r="S4924" s="16" t="n">
        <f aca="false">IF(G4924="",0,G4924)</f>
        <v>0.05</v>
      </c>
      <c r="T4924" s="16" t="str">
        <f aca="false">IF(I4924="","Unknown",IF(I4924="upi","UPI",I4924))</f>
        <v>Credit Card</v>
      </c>
      <c r="U4924" s="16" t="str">
        <f aca="false">IF(L4924="Yes","Y",IF(L4924="No","N",L4924))</f>
        <v>N</v>
      </c>
      <c r="V4924" s="19" t="n">
        <f aca="false">ROUND(R4924*Q4924*(1-S4924),2)</f>
        <v>733.4</v>
      </c>
      <c r="W4924" s="16" t="str">
        <f aca="false">_xlfn.XLOOKUP(D4924,products!$A$2:$A$61,products!$C$2:$C$61,"Not found")</f>
        <v>Beauty</v>
      </c>
    </row>
    <row r="4925" customFormat="false" ht="15" hidden="false" customHeight="false" outlineLevel="0" collapsed="false">
      <c r="A4925" s="16" t="s">
        <v>6385</v>
      </c>
      <c r="B4925" s="16" t="s">
        <v>6383</v>
      </c>
      <c r="C4925" s="16" t="s">
        <v>1133</v>
      </c>
      <c r="D4925" s="16" t="s">
        <v>55</v>
      </c>
      <c r="E4925" s="16" t="n">
        <v>1</v>
      </c>
      <c r="F4925" s="16" t="n">
        <v>2071</v>
      </c>
      <c r="G4925" s="16" t="n">
        <v>0</v>
      </c>
      <c r="H4925" s="16" t="s">
        <v>70</v>
      </c>
      <c r="I4925" s="16" t="s">
        <v>100</v>
      </c>
      <c r="J4925" s="16" t="n">
        <v>6</v>
      </c>
      <c r="K4925" s="16" t="n">
        <v>5</v>
      </c>
      <c r="L4925" s="16" t="s">
        <v>41</v>
      </c>
      <c r="M4925" s="18" t="n">
        <f aca="false">IF(ISNUMBER(B4925),B4925,IF(MID(B4925,3,1)="-",DATE(VALUE(RIGHT(B4925,4)),VALUE(MID(B4925,4,2)),VALUE(LEFT(B4925,2))),DATE(VALUE(LEFT(B4925,4)),VALUE(MID(B4925,6,2)),VALUE(RIGHT(B4925,2)))))</f>
        <v>46016</v>
      </c>
      <c r="N4925" s="16" t="n">
        <f aca="false">MONTH(M4925)</f>
        <v>12</v>
      </c>
      <c r="O4925" s="16" t="str">
        <f aca="false">PROPER(TRIM(H4925))</f>
        <v>Pune</v>
      </c>
      <c r="P4925" s="16" t="str">
        <f aca="false">IFERROR(VLOOKUP(O4925,city_map!$A$2:$B$6,2,FALSE()),O4925)</f>
        <v>Pune</v>
      </c>
      <c r="Q4925" s="16" t="n">
        <f aca="false">IF(ISNUMBER(F4925),F4925,VALUE(SUBSTITUTE(SUBSTITUTE(F4925,"₹",""),",","")))</f>
        <v>2071</v>
      </c>
      <c r="R4925" s="16" t="n">
        <f aca="false">IF(E4925=99,1,E4925)</f>
        <v>1</v>
      </c>
      <c r="S4925" s="16" t="n">
        <f aca="false">IF(G4925="",0,G4925)</f>
        <v>0</v>
      </c>
      <c r="T4925" s="16" t="str">
        <f aca="false">IF(I4925="","Unknown",IF(I4925="upi","UPI",I4925))</f>
        <v>Net Banking</v>
      </c>
      <c r="U4925" s="16" t="str">
        <f aca="false">IF(L4925="Yes","Y",IF(L4925="No","N",L4925))</f>
        <v>N</v>
      </c>
      <c r="V4925" s="19" t="n">
        <f aca="false">ROUND(R4925*Q4925*(1-S4925),2)</f>
        <v>2071</v>
      </c>
      <c r="W4925" s="16" t="str">
        <f aca="false">_xlfn.XLOOKUP(D4925,products!$A$2:$A$61,products!$C$2:$C$61,"Not found")</f>
        <v>Home</v>
      </c>
    </row>
    <row r="4926" customFormat="false" ht="15" hidden="false" customHeight="false" outlineLevel="0" collapsed="false">
      <c r="A4926" s="16" t="s">
        <v>6386</v>
      </c>
      <c r="B4926" s="16" t="s">
        <v>6383</v>
      </c>
      <c r="C4926" s="16" t="s">
        <v>141</v>
      </c>
      <c r="D4926" s="16" t="s">
        <v>211</v>
      </c>
      <c r="E4926" s="16" t="n">
        <v>4</v>
      </c>
      <c r="F4926" s="16" t="n">
        <v>1361</v>
      </c>
      <c r="G4926" s="16" t="n">
        <v>0.2</v>
      </c>
      <c r="H4926" s="16" t="s">
        <v>67</v>
      </c>
      <c r="I4926" s="16" t="s">
        <v>71</v>
      </c>
      <c r="J4926" s="16" t="n">
        <v>3</v>
      </c>
      <c r="K4926" s="16" t="n">
        <v>3</v>
      </c>
      <c r="L4926" s="16" t="s">
        <v>57</v>
      </c>
      <c r="M4926" s="18" t="n">
        <f aca="false">IF(ISNUMBER(B4926),B4926,IF(MID(B4926,3,1)="-",DATE(VALUE(RIGHT(B4926,4)),VALUE(MID(B4926,4,2)),VALUE(LEFT(B4926,2))),DATE(VALUE(LEFT(B4926,4)),VALUE(MID(B4926,6,2)),VALUE(RIGHT(B4926,2)))))</f>
        <v>46016</v>
      </c>
      <c r="N4926" s="16" t="n">
        <f aca="false">MONTH(M4926)</f>
        <v>12</v>
      </c>
      <c r="O4926" s="16" t="str">
        <f aca="false">PROPER(TRIM(H4926))</f>
        <v>Kolkata</v>
      </c>
      <c r="P4926" s="16" t="str">
        <f aca="false">IFERROR(VLOOKUP(O4926,city_map!$A$2:$B$6,2,FALSE()),O4926)</f>
        <v>Kolkata</v>
      </c>
      <c r="Q4926" s="16" t="n">
        <f aca="false">IF(ISNUMBER(F4926),F4926,VALUE(SUBSTITUTE(SUBSTITUTE(F4926,"₹",""),",","")))</f>
        <v>1361</v>
      </c>
      <c r="R4926" s="16" t="n">
        <f aca="false">IF(E4926=99,1,E4926)</f>
        <v>4</v>
      </c>
      <c r="S4926" s="16" t="n">
        <f aca="false">IF(G4926="",0,G4926)</f>
        <v>0.2</v>
      </c>
      <c r="T4926" s="16" t="str">
        <f aca="false">IF(I4926="","Unknown",IF(I4926="upi","UPI",I4926))</f>
        <v>Credit Card</v>
      </c>
      <c r="U4926" s="16" t="str">
        <f aca="false">IF(L4926="Yes","Y",IF(L4926="No","N",L4926))</f>
        <v>Y</v>
      </c>
      <c r="V4926" s="19" t="n">
        <f aca="false">ROUND(R4926*Q4926*(1-S4926),2)</f>
        <v>4355.2</v>
      </c>
      <c r="W4926" s="16" t="str">
        <f aca="false">_xlfn.XLOOKUP(D4926,products!$A$2:$A$61,products!$C$2:$C$61,"Not found")</f>
        <v>Fashion</v>
      </c>
    </row>
    <row r="4927" customFormat="false" ht="15" hidden="false" customHeight="false" outlineLevel="0" collapsed="false">
      <c r="A4927" s="16" t="s">
        <v>6387</v>
      </c>
      <c r="B4927" s="16" t="s">
        <v>6383</v>
      </c>
      <c r="C4927" s="16" t="s">
        <v>1323</v>
      </c>
      <c r="D4927" s="16" t="s">
        <v>250</v>
      </c>
      <c r="E4927" s="16" t="n">
        <v>2</v>
      </c>
      <c r="F4927" s="16" t="n">
        <v>728</v>
      </c>
      <c r="G4927" s="16" t="n">
        <v>0.15</v>
      </c>
      <c r="H4927" s="16" t="s">
        <v>39</v>
      </c>
      <c r="I4927" s="16" t="s">
        <v>40</v>
      </c>
      <c r="J4927" s="16" t="n">
        <v>4</v>
      </c>
      <c r="K4927" s="16" t="n">
        <v>4</v>
      </c>
      <c r="L4927" s="16" t="s">
        <v>41</v>
      </c>
      <c r="M4927" s="18" t="n">
        <f aca="false">IF(ISNUMBER(B4927),B4927,IF(MID(B4927,3,1)="-",DATE(VALUE(RIGHT(B4927,4)),VALUE(MID(B4927,4,2)),VALUE(LEFT(B4927,2))),DATE(VALUE(LEFT(B4927,4)),VALUE(MID(B4927,6,2)),VALUE(RIGHT(B4927,2)))))</f>
        <v>46016</v>
      </c>
      <c r="N4927" s="16" t="n">
        <f aca="false">MONTH(M4927)</f>
        <v>12</v>
      </c>
      <c r="O4927" s="16" t="str">
        <f aca="false">PROPER(TRIM(H4927))</f>
        <v>Delhi</v>
      </c>
      <c r="P4927" s="16" t="str">
        <f aca="false">IFERROR(VLOOKUP(O4927,city_map!$A$2:$B$6,2,FALSE()),O4927)</f>
        <v>Delhi</v>
      </c>
      <c r="Q4927" s="16" t="n">
        <f aca="false">IF(ISNUMBER(F4927),F4927,VALUE(SUBSTITUTE(SUBSTITUTE(F4927,"₹",""),",","")))</f>
        <v>728</v>
      </c>
      <c r="R4927" s="16" t="n">
        <f aca="false">IF(E4927=99,1,E4927)</f>
        <v>2</v>
      </c>
      <c r="S4927" s="16" t="n">
        <f aca="false">IF(G4927="",0,G4927)</f>
        <v>0.15</v>
      </c>
      <c r="T4927" s="16" t="str">
        <f aca="false">IF(I4927="","Unknown",IF(I4927="upi","UPI",I4927))</f>
        <v>COD</v>
      </c>
      <c r="U4927" s="16" t="str">
        <f aca="false">IF(L4927="Yes","Y",IF(L4927="No","N",L4927))</f>
        <v>N</v>
      </c>
      <c r="V4927" s="19" t="n">
        <f aca="false">ROUND(R4927*Q4927*(1-S4927),2)</f>
        <v>1237.6</v>
      </c>
      <c r="W4927" s="16" t="str">
        <f aca="false">_xlfn.XLOOKUP(D4927,products!$A$2:$A$61,products!$C$2:$C$61,"Not found")</f>
        <v>Home</v>
      </c>
    </row>
    <row r="4928" customFormat="false" ht="15" hidden="false" customHeight="false" outlineLevel="0" collapsed="false">
      <c r="A4928" s="16" t="s">
        <v>6388</v>
      </c>
      <c r="B4928" s="16" t="s">
        <v>6383</v>
      </c>
      <c r="C4928" s="16" t="s">
        <v>1584</v>
      </c>
      <c r="D4928" s="16" t="s">
        <v>160</v>
      </c>
      <c r="E4928" s="16" t="n">
        <v>1</v>
      </c>
      <c r="F4928" s="16" t="n">
        <v>1722</v>
      </c>
      <c r="G4928" s="16" t="n">
        <v>0</v>
      </c>
      <c r="H4928" s="16" t="s">
        <v>797</v>
      </c>
      <c r="I4928" s="16" t="s">
        <v>40</v>
      </c>
      <c r="J4928" s="16" t="n">
        <v>3</v>
      </c>
      <c r="K4928" s="16" t="n">
        <v>3</v>
      </c>
      <c r="L4928" s="16" t="s">
        <v>57</v>
      </c>
      <c r="M4928" s="18" t="n">
        <f aca="false">IF(ISNUMBER(B4928),B4928,IF(MID(B4928,3,1)="-",DATE(VALUE(RIGHT(B4928,4)),VALUE(MID(B4928,4,2)),VALUE(LEFT(B4928,2))),DATE(VALUE(LEFT(B4928,4)),VALUE(MID(B4928,6,2)),VALUE(RIGHT(B4928,2)))))</f>
        <v>46016</v>
      </c>
      <c r="N4928" s="16" t="n">
        <f aca="false">MONTH(M4928)</f>
        <v>12</v>
      </c>
      <c r="O4928" s="16" t="str">
        <f aca="false">PROPER(TRIM(H4928))</f>
        <v>New Delhi</v>
      </c>
      <c r="P4928" s="16" t="str">
        <f aca="false">IFERROR(VLOOKUP(O4928,city_map!$A$2:$B$6,2,FALSE()),O4928)</f>
        <v>Delhi</v>
      </c>
      <c r="Q4928" s="16" t="n">
        <f aca="false">IF(ISNUMBER(F4928),F4928,VALUE(SUBSTITUTE(SUBSTITUTE(F4928,"₹",""),",","")))</f>
        <v>1722</v>
      </c>
      <c r="R4928" s="16" t="n">
        <f aca="false">IF(E4928=99,1,E4928)</f>
        <v>1</v>
      </c>
      <c r="S4928" s="16" t="n">
        <f aca="false">IF(G4928="",0,G4928)</f>
        <v>0</v>
      </c>
      <c r="T4928" s="16" t="str">
        <f aca="false">IF(I4928="","Unknown",IF(I4928="upi","UPI",I4928))</f>
        <v>COD</v>
      </c>
      <c r="U4928" s="16" t="str">
        <f aca="false">IF(L4928="Yes","Y",IF(L4928="No","N",L4928))</f>
        <v>Y</v>
      </c>
      <c r="V4928" s="19" t="n">
        <f aca="false">ROUND(R4928*Q4928*(1-S4928),2)</f>
        <v>1722</v>
      </c>
      <c r="W4928" s="16" t="str">
        <f aca="false">_xlfn.XLOOKUP(D4928,products!$A$2:$A$61,products!$C$2:$C$61,"Not found")</f>
        <v>Fashion</v>
      </c>
    </row>
    <row r="4929" customFormat="false" ht="15" hidden="false" customHeight="false" outlineLevel="0" collapsed="false">
      <c r="A4929" s="16" t="s">
        <v>6389</v>
      </c>
      <c r="B4929" s="16" t="s">
        <v>6383</v>
      </c>
      <c r="C4929" s="16" t="s">
        <v>898</v>
      </c>
      <c r="D4929" s="16" t="s">
        <v>74</v>
      </c>
      <c r="E4929" s="16" t="n">
        <v>1</v>
      </c>
      <c r="F4929" s="16" t="n">
        <v>19461</v>
      </c>
      <c r="G4929" s="16" t="n">
        <v>0.1</v>
      </c>
      <c r="H4929" s="16" t="s">
        <v>70</v>
      </c>
      <c r="I4929" s="16" t="s">
        <v>47</v>
      </c>
      <c r="J4929" s="16" t="n">
        <v>5</v>
      </c>
      <c r="K4929" s="16" t="n">
        <v>3</v>
      </c>
      <c r="L4929" s="16" t="s">
        <v>57</v>
      </c>
      <c r="M4929" s="18" t="n">
        <f aca="false">IF(ISNUMBER(B4929),B4929,IF(MID(B4929,3,1)="-",DATE(VALUE(RIGHT(B4929,4)),VALUE(MID(B4929,4,2)),VALUE(LEFT(B4929,2))),DATE(VALUE(LEFT(B4929,4)),VALUE(MID(B4929,6,2)),VALUE(RIGHT(B4929,2)))))</f>
        <v>46016</v>
      </c>
      <c r="N4929" s="16" t="n">
        <f aca="false">MONTH(M4929)</f>
        <v>12</v>
      </c>
      <c r="O4929" s="16" t="str">
        <f aca="false">PROPER(TRIM(H4929))</f>
        <v>Pune</v>
      </c>
      <c r="P4929" s="16" t="str">
        <f aca="false">IFERROR(VLOOKUP(O4929,city_map!$A$2:$B$6,2,FALSE()),O4929)</f>
        <v>Pune</v>
      </c>
      <c r="Q4929" s="16" t="n">
        <f aca="false">IF(ISNUMBER(F4929),F4929,VALUE(SUBSTITUTE(SUBSTITUTE(F4929,"₹",""),",","")))</f>
        <v>19461</v>
      </c>
      <c r="R4929" s="16" t="n">
        <f aca="false">IF(E4929=99,1,E4929)</f>
        <v>1</v>
      </c>
      <c r="S4929" s="16" t="n">
        <f aca="false">IF(G4929="",0,G4929)</f>
        <v>0.1</v>
      </c>
      <c r="T4929" s="16" t="str">
        <f aca="false">IF(I4929="","Unknown",IF(I4929="upi","UPI",I4929))</f>
        <v>Debit Card</v>
      </c>
      <c r="U4929" s="16" t="str">
        <f aca="false">IF(L4929="Yes","Y",IF(L4929="No","N",L4929))</f>
        <v>Y</v>
      </c>
      <c r="V4929" s="19" t="n">
        <f aca="false">ROUND(R4929*Q4929*(1-S4929),2)</f>
        <v>17514.9</v>
      </c>
      <c r="W4929" s="16" t="str">
        <f aca="false">_xlfn.XLOOKUP(D4929,products!$A$2:$A$61,products!$C$2:$C$61,"Not found")</f>
        <v>Electronics</v>
      </c>
    </row>
    <row r="4930" customFormat="false" ht="15" hidden="false" customHeight="false" outlineLevel="0" collapsed="false">
      <c r="A4930" s="16" t="s">
        <v>6390</v>
      </c>
      <c r="B4930" s="16" t="s">
        <v>6383</v>
      </c>
      <c r="C4930" s="16" t="s">
        <v>2186</v>
      </c>
      <c r="D4930" s="16" t="s">
        <v>203</v>
      </c>
      <c r="E4930" s="16" t="n">
        <v>1</v>
      </c>
      <c r="F4930" s="16" t="n">
        <v>2604</v>
      </c>
      <c r="G4930" s="16" t="n">
        <v>0.05</v>
      </c>
      <c r="H4930" s="16" t="s">
        <v>208</v>
      </c>
      <c r="I4930" s="16" t="s">
        <v>71</v>
      </c>
      <c r="J4930" s="16" t="n">
        <v>6</v>
      </c>
      <c r="K4930" s="16" t="n">
        <v>3</v>
      </c>
      <c r="L4930" s="16" t="s">
        <v>41</v>
      </c>
      <c r="M4930" s="18" t="n">
        <f aca="false">IF(ISNUMBER(B4930),B4930,IF(MID(B4930,3,1)="-",DATE(VALUE(RIGHT(B4930,4)),VALUE(MID(B4930,4,2)),VALUE(LEFT(B4930,2))),DATE(VALUE(LEFT(B4930,4)),VALUE(MID(B4930,6,2)),VALUE(RIGHT(B4930,2)))))</f>
        <v>46016</v>
      </c>
      <c r="N4930" s="16" t="n">
        <f aca="false">MONTH(M4930)</f>
        <v>12</v>
      </c>
      <c r="O4930" s="16" t="str">
        <f aca="false">PROPER(TRIM(H4930))</f>
        <v>Jaipur</v>
      </c>
      <c r="P4930" s="16" t="str">
        <f aca="false">IFERROR(VLOOKUP(O4930,city_map!$A$2:$B$6,2,FALSE()),O4930)</f>
        <v>Jaipur</v>
      </c>
      <c r="Q4930" s="16" t="n">
        <f aca="false">IF(ISNUMBER(F4930),F4930,VALUE(SUBSTITUTE(SUBSTITUTE(F4930,"₹",""),",","")))</f>
        <v>2604</v>
      </c>
      <c r="R4930" s="16" t="n">
        <f aca="false">IF(E4930=99,1,E4930)</f>
        <v>1</v>
      </c>
      <c r="S4930" s="16" t="n">
        <f aca="false">IF(G4930="",0,G4930)</f>
        <v>0.05</v>
      </c>
      <c r="T4930" s="16" t="str">
        <f aca="false">IF(I4930="","Unknown",IF(I4930="upi","UPI",I4930))</f>
        <v>Credit Card</v>
      </c>
      <c r="U4930" s="16" t="str">
        <f aca="false">IF(L4930="Yes","Y",IF(L4930="No","N",L4930))</f>
        <v>N</v>
      </c>
      <c r="V4930" s="19" t="n">
        <f aca="false">ROUND(R4930*Q4930*(1-S4930),2)</f>
        <v>2473.8</v>
      </c>
      <c r="W4930" s="16" t="str">
        <f aca="false">_xlfn.XLOOKUP(D4930,products!$A$2:$A$61,products!$C$2:$C$61,"Not found")</f>
        <v>Fashion</v>
      </c>
    </row>
    <row r="4931" customFormat="false" ht="15" hidden="false" customHeight="false" outlineLevel="0" collapsed="false">
      <c r="A4931" s="16" t="s">
        <v>6391</v>
      </c>
      <c r="B4931" s="16" t="s">
        <v>6383</v>
      </c>
      <c r="C4931" s="16" t="s">
        <v>2576</v>
      </c>
      <c r="D4931" s="16" t="s">
        <v>291</v>
      </c>
      <c r="E4931" s="16" t="n">
        <v>2</v>
      </c>
      <c r="F4931" s="16" t="n">
        <v>1148</v>
      </c>
      <c r="G4931" s="16" t="n">
        <v>0.1</v>
      </c>
      <c r="H4931" s="16" t="s">
        <v>130</v>
      </c>
      <c r="I4931" s="16" t="s">
        <v>100</v>
      </c>
      <c r="J4931" s="16" t="n">
        <v>2</v>
      </c>
      <c r="K4931" s="16" t="n">
        <v>4</v>
      </c>
      <c r="L4931" s="16" t="s">
        <v>57</v>
      </c>
      <c r="M4931" s="18" t="n">
        <f aca="false">IF(ISNUMBER(B4931),B4931,IF(MID(B4931,3,1)="-",DATE(VALUE(RIGHT(B4931,4)),VALUE(MID(B4931,4,2)),VALUE(LEFT(B4931,2))),DATE(VALUE(LEFT(B4931,4)),VALUE(MID(B4931,6,2)),VALUE(RIGHT(B4931,2)))))</f>
        <v>46016</v>
      </c>
      <c r="N4931" s="16" t="n">
        <f aca="false">MONTH(M4931)</f>
        <v>12</v>
      </c>
      <c r="O4931" s="16" t="str">
        <f aca="false">PROPER(TRIM(H4931))</f>
        <v>Bengaluru</v>
      </c>
      <c r="P4931" s="16" t="str">
        <f aca="false">IFERROR(VLOOKUP(O4931,city_map!$A$2:$B$6,2,FALSE()),O4931)</f>
        <v>Bengaluru</v>
      </c>
      <c r="Q4931" s="16" t="n">
        <f aca="false">IF(ISNUMBER(F4931),F4931,VALUE(SUBSTITUTE(SUBSTITUTE(F4931,"₹",""),",","")))</f>
        <v>1148</v>
      </c>
      <c r="R4931" s="16" t="n">
        <f aca="false">IF(E4931=99,1,E4931)</f>
        <v>2</v>
      </c>
      <c r="S4931" s="16" t="n">
        <f aca="false">IF(G4931="",0,G4931)</f>
        <v>0.1</v>
      </c>
      <c r="T4931" s="16" t="str">
        <f aca="false">IF(I4931="","Unknown",IF(I4931="upi","UPI",I4931))</f>
        <v>Net Banking</v>
      </c>
      <c r="U4931" s="16" t="str">
        <f aca="false">IF(L4931="Yes","Y",IF(L4931="No","N",L4931))</f>
        <v>Y</v>
      </c>
      <c r="V4931" s="19" t="n">
        <f aca="false">ROUND(R4931*Q4931*(1-S4931),2)</f>
        <v>2066.4</v>
      </c>
      <c r="W4931" s="16" t="str">
        <f aca="false">_xlfn.XLOOKUP(D4931,products!$A$2:$A$61,products!$C$2:$C$61,"Not found")</f>
        <v>Electronics</v>
      </c>
    </row>
    <row r="4932" customFormat="false" ht="15" hidden="false" customHeight="false" outlineLevel="0" collapsed="false">
      <c r="A4932" s="16" t="s">
        <v>6392</v>
      </c>
      <c r="B4932" s="16" t="s">
        <v>6383</v>
      </c>
      <c r="C4932" s="16" t="s">
        <v>1465</v>
      </c>
      <c r="D4932" s="16" t="s">
        <v>191</v>
      </c>
      <c r="E4932" s="16" t="n">
        <v>1</v>
      </c>
      <c r="F4932" s="16" t="n">
        <v>380</v>
      </c>
      <c r="G4932" s="16" t="n">
        <v>0.05</v>
      </c>
      <c r="H4932" s="16" t="s">
        <v>52</v>
      </c>
      <c r="I4932" s="16" t="s">
        <v>60</v>
      </c>
      <c r="J4932" s="16" t="n">
        <v>4</v>
      </c>
      <c r="K4932" s="16" t="n">
        <v>5</v>
      </c>
      <c r="L4932" s="16" t="s">
        <v>41</v>
      </c>
      <c r="M4932" s="18" t="n">
        <f aca="false">IF(ISNUMBER(B4932),B4932,IF(MID(B4932,3,1)="-",DATE(VALUE(RIGHT(B4932,4)),VALUE(MID(B4932,4,2)),VALUE(LEFT(B4932,2))),DATE(VALUE(LEFT(B4932,4)),VALUE(MID(B4932,6,2)),VALUE(RIGHT(B4932,2)))))</f>
        <v>46016</v>
      </c>
      <c r="N4932" s="16" t="n">
        <f aca="false">MONTH(M4932)</f>
        <v>12</v>
      </c>
      <c r="O4932" s="16" t="str">
        <f aca="false">PROPER(TRIM(H4932))</f>
        <v>Delhi</v>
      </c>
      <c r="P4932" s="16" t="str">
        <f aca="false">IFERROR(VLOOKUP(O4932,city_map!$A$2:$B$6,2,FALSE()),O4932)</f>
        <v>Delhi</v>
      </c>
      <c r="Q4932" s="16" t="n">
        <f aca="false">IF(ISNUMBER(F4932),F4932,VALUE(SUBSTITUTE(SUBSTITUTE(F4932,"₹",""),",","")))</f>
        <v>380</v>
      </c>
      <c r="R4932" s="16" t="n">
        <f aca="false">IF(E4932=99,1,E4932)</f>
        <v>1</v>
      </c>
      <c r="S4932" s="16" t="n">
        <f aca="false">IF(G4932="",0,G4932)</f>
        <v>0.05</v>
      </c>
      <c r="T4932" s="16" t="str">
        <f aca="false">IF(I4932="","Unknown",IF(I4932="upi","UPI",I4932))</f>
        <v>UPI</v>
      </c>
      <c r="U4932" s="16" t="str">
        <f aca="false">IF(L4932="Yes","Y",IF(L4932="No","N",L4932))</f>
        <v>N</v>
      </c>
      <c r="V4932" s="19" t="n">
        <f aca="false">ROUND(R4932*Q4932*(1-S4932),2)</f>
        <v>361</v>
      </c>
      <c r="W4932" s="16" t="str">
        <f aca="false">_xlfn.XLOOKUP(D4932,products!$A$2:$A$61,products!$C$2:$C$61,"Not found")</f>
        <v>Electronics</v>
      </c>
    </row>
    <row r="4933" customFormat="false" ht="15" hidden="false" customHeight="false" outlineLevel="0" collapsed="false">
      <c r="A4933" s="16" t="s">
        <v>6393</v>
      </c>
      <c r="B4933" s="16" t="s">
        <v>6383</v>
      </c>
      <c r="C4933" s="16" t="s">
        <v>1314</v>
      </c>
      <c r="D4933" s="16" t="s">
        <v>51</v>
      </c>
      <c r="E4933" s="16" t="n">
        <v>2</v>
      </c>
      <c r="F4933" s="16" t="s">
        <v>6394</v>
      </c>
      <c r="G4933" s="16" t="n">
        <v>0.15</v>
      </c>
      <c r="H4933" s="16" t="s">
        <v>1899</v>
      </c>
      <c r="I4933" s="16" t="s">
        <v>60</v>
      </c>
      <c r="J4933" s="16" t="n">
        <v>3</v>
      </c>
      <c r="K4933" s="16" t="n">
        <v>5</v>
      </c>
      <c r="L4933" s="16" t="s">
        <v>41</v>
      </c>
      <c r="M4933" s="18" t="n">
        <f aca="false">IF(ISNUMBER(B4933),B4933,IF(MID(B4933,3,1)="-",DATE(VALUE(RIGHT(B4933,4)),VALUE(MID(B4933,4,2)),VALUE(LEFT(B4933,2))),DATE(VALUE(LEFT(B4933,4)),VALUE(MID(B4933,6,2)),VALUE(RIGHT(B4933,2)))))</f>
        <v>46016</v>
      </c>
      <c r="N4933" s="16" t="n">
        <f aca="false">MONTH(M4933)</f>
        <v>12</v>
      </c>
      <c r="O4933" s="16" t="str">
        <f aca="false">PROPER(TRIM(H4933))</f>
        <v>Bengaluru</v>
      </c>
      <c r="P4933" s="16" t="str">
        <f aca="false">IFERROR(VLOOKUP(O4933,city_map!$A$2:$B$6,2,FALSE()),O4933)</f>
        <v>Bengaluru</v>
      </c>
      <c r="Q4933" s="16" t="n">
        <f aca="false">IF(ISNUMBER(F4933),F4933,VALUE(SUBSTITUTE(SUBSTITUTE(F4933,"₹",""),",","")))</f>
        <v>2275</v>
      </c>
      <c r="R4933" s="16" t="n">
        <f aca="false">IF(E4933=99,1,E4933)</f>
        <v>2</v>
      </c>
      <c r="S4933" s="16" t="n">
        <f aca="false">IF(G4933="",0,G4933)</f>
        <v>0.15</v>
      </c>
      <c r="T4933" s="16" t="str">
        <f aca="false">IF(I4933="","Unknown",IF(I4933="upi","UPI",I4933))</f>
        <v>UPI</v>
      </c>
      <c r="U4933" s="16" t="str">
        <f aca="false">IF(L4933="Yes","Y",IF(L4933="No","N",L4933))</f>
        <v>N</v>
      </c>
      <c r="V4933" s="19" t="n">
        <f aca="false">ROUND(R4933*Q4933*(1-S4933),2)</f>
        <v>3867.5</v>
      </c>
      <c r="W4933" s="16" t="str">
        <f aca="false">_xlfn.XLOOKUP(D4933,products!$A$2:$A$61,products!$C$2:$C$61,"Not found")</f>
        <v>Fashion</v>
      </c>
    </row>
    <row r="4934" customFormat="false" ht="15" hidden="false" customHeight="false" outlineLevel="0" collapsed="false">
      <c r="A4934" s="16" t="s">
        <v>6395</v>
      </c>
      <c r="B4934" s="16" t="s">
        <v>6383</v>
      </c>
      <c r="C4934" s="16" t="s">
        <v>303</v>
      </c>
      <c r="D4934" s="16" t="s">
        <v>291</v>
      </c>
      <c r="E4934" s="16" t="n">
        <v>1</v>
      </c>
      <c r="F4934" s="16" t="n">
        <v>1191</v>
      </c>
      <c r="G4934" s="16" t="n">
        <v>0</v>
      </c>
      <c r="H4934" s="16" t="s">
        <v>81</v>
      </c>
      <c r="I4934" s="16" t="s">
        <v>60</v>
      </c>
      <c r="J4934" s="16" t="n">
        <v>3</v>
      </c>
      <c r="K4934" s="16" t="n">
        <v>4</v>
      </c>
      <c r="L4934" s="16" t="s">
        <v>41</v>
      </c>
      <c r="M4934" s="18" t="n">
        <f aca="false">IF(ISNUMBER(B4934),B4934,IF(MID(B4934,3,1)="-",DATE(VALUE(RIGHT(B4934,4)),VALUE(MID(B4934,4,2)),VALUE(LEFT(B4934,2))),DATE(VALUE(LEFT(B4934,4)),VALUE(MID(B4934,6,2)),VALUE(RIGHT(B4934,2)))))</f>
        <v>46016</v>
      </c>
      <c r="N4934" s="16" t="n">
        <f aca="false">MONTH(M4934)</f>
        <v>12</v>
      </c>
      <c r="O4934" s="16" t="str">
        <f aca="false">PROPER(TRIM(H4934))</f>
        <v>Hyderabad</v>
      </c>
      <c r="P4934" s="16" t="str">
        <f aca="false">IFERROR(VLOOKUP(O4934,city_map!$A$2:$B$6,2,FALSE()),O4934)</f>
        <v>Hyderabad</v>
      </c>
      <c r="Q4934" s="16" t="n">
        <f aca="false">IF(ISNUMBER(F4934),F4934,VALUE(SUBSTITUTE(SUBSTITUTE(F4934,"₹",""),",","")))</f>
        <v>1191</v>
      </c>
      <c r="R4934" s="16" t="n">
        <f aca="false">IF(E4934=99,1,E4934)</f>
        <v>1</v>
      </c>
      <c r="S4934" s="16" t="n">
        <f aca="false">IF(G4934="",0,G4934)</f>
        <v>0</v>
      </c>
      <c r="T4934" s="16" t="str">
        <f aca="false">IF(I4934="","Unknown",IF(I4934="upi","UPI",I4934))</f>
        <v>UPI</v>
      </c>
      <c r="U4934" s="16" t="str">
        <f aca="false">IF(L4934="Yes","Y",IF(L4934="No","N",L4934))</f>
        <v>N</v>
      </c>
      <c r="V4934" s="19" t="n">
        <f aca="false">ROUND(R4934*Q4934*(1-S4934),2)</f>
        <v>1191</v>
      </c>
      <c r="W4934" s="16" t="str">
        <f aca="false">_xlfn.XLOOKUP(D4934,products!$A$2:$A$61,products!$C$2:$C$61,"Not found")</f>
        <v>Electronics</v>
      </c>
    </row>
    <row r="4935" customFormat="false" ht="15" hidden="false" customHeight="false" outlineLevel="0" collapsed="false">
      <c r="A4935" s="16" t="s">
        <v>6396</v>
      </c>
      <c r="B4935" s="16" t="s">
        <v>6383</v>
      </c>
      <c r="C4935" s="16" t="s">
        <v>2718</v>
      </c>
      <c r="D4935" s="16" t="s">
        <v>440</v>
      </c>
      <c r="E4935" s="16" t="n">
        <v>1</v>
      </c>
      <c r="F4935" s="16" t="n">
        <v>1401</v>
      </c>
      <c r="G4935" s="16" t="n">
        <v>0.05</v>
      </c>
      <c r="H4935" s="16" t="s">
        <v>112</v>
      </c>
      <c r="I4935" s="16" t="s">
        <v>40</v>
      </c>
      <c r="J4935" s="16" t="n">
        <v>3</v>
      </c>
      <c r="K4935" s="16" t="n">
        <v>4</v>
      </c>
      <c r="L4935" s="16" t="s">
        <v>41</v>
      </c>
      <c r="M4935" s="18" t="n">
        <f aca="false">IF(ISNUMBER(B4935),B4935,IF(MID(B4935,3,1)="-",DATE(VALUE(RIGHT(B4935,4)),VALUE(MID(B4935,4,2)),VALUE(LEFT(B4935,2))),DATE(VALUE(LEFT(B4935,4)),VALUE(MID(B4935,6,2)),VALUE(RIGHT(B4935,2)))))</f>
        <v>46016</v>
      </c>
      <c r="N4935" s="16" t="n">
        <f aca="false">MONTH(M4935)</f>
        <v>12</v>
      </c>
      <c r="O4935" s="16" t="str">
        <f aca="false">PROPER(TRIM(H4935))</f>
        <v>Mumbai</v>
      </c>
      <c r="P4935" s="16" t="str">
        <f aca="false">IFERROR(VLOOKUP(O4935,city_map!$A$2:$B$6,2,FALSE()),O4935)</f>
        <v>Mumbai</v>
      </c>
      <c r="Q4935" s="16" t="n">
        <f aca="false">IF(ISNUMBER(F4935),F4935,VALUE(SUBSTITUTE(SUBSTITUTE(F4935,"₹",""),",","")))</f>
        <v>1401</v>
      </c>
      <c r="R4935" s="16" t="n">
        <f aca="false">IF(E4935=99,1,E4935)</f>
        <v>1</v>
      </c>
      <c r="S4935" s="16" t="n">
        <f aca="false">IF(G4935="",0,G4935)</f>
        <v>0.05</v>
      </c>
      <c r="T4935" s="16" t="str">
        <f aca="false">IF(I4935="","Unknown",IF(I4935="upi","UPI",I4935))</f>
        <v>COD</v>
      </c>
      <c r="U4935" s="16" t="str">
        <f aca="false">IF(L4935="Yes","Y",IF(L4935="No","N",L4935))</f>
        <v>N</v>
      </c>
      <c r="V4935" s="19" t="n">
        <f aca="false">ROUND(R4935*Q4935*(1-S4935),2)</f>
        <v>1330.95</v>
      </c>
      <c r="W4935" s="16" t="str">
        <f aca="false">_xlfn.XLOOKUP(D4935,products!$A$2:$A$61,products!$C$2:$C$61,"Not found")</f>
        <v>Home</v>
      </c>
    </row>
    <row r="4936" customFormat="false" ht="15" hidden="false" customHeight="false" outlineLevel="0" collapsed="false">
      <c r="A4936" s="16" t="s">
        <v>6397</v>
      </c>
      <c r="B4936" s="16" t="s">
        <v>6383</v>
      </c>
      <c r="C4936" s="16" t="s">
        <v>83</v>
      </c>
      <c r="D4936" s="16" t="s">
        <v>129</v>
      </c>
      <c r="E4936" s="16" t="n">
        <v>2</v>
      </c>
      <c r="F4936" s="16" t="n">
        <v>621</v>
      </c>
      <c r="G4936" s="16" t="n">
        <v>0.05</v>
      </c>
      <c r="H4936" s="16" t="s">
        <v>39</v>
      </c>
      <c r="I4936" s="16" t="s">
        <v>60</v>
      </c>
      <c r="J4936" s="16" t="n">
        <v>3</v>
      </c>
      <c r="K4936" s="16" t="n">
        <v>4</v>
      </c>
      <c r="L4936" s="16" t="s">
        <v>41</v>
      </c>
      <c r="M4936" s="18" t="n">
        <f aca="false">IF(ISNUMBER(B4936),B4936,IF(MID(B4936,3,1)="-",DATE(VALUE(RIGHT(B4936,4)),VALUE(MID(B4936,4,2)),VALUE(LEFT(B4936,2))),DATE(VALUE(LEFT(B4936,4)),VALUE(MID(B4936,6,2)),VALUE(RIGHT(B4936,2)))))</f>
        <v>46016</v>
      </c>
      <c r="N4936" s="16" t="n">
        <f aca="false">MONTH(M4936)</f>
        <v>12</v>
      </c>
      <c r="O4936" s="16" t="str">
        <f aca="false">PROPER(TRIM(H4936))</f>
        <v>Delhi</v>
      </c>
      <c r="P4936" s="16" t="str">
        <f aca="false">IFERROR(VLOOKUP(O4936,city_map!$A$2:$B$6,2,FALSE()),O4936)</f>
        <v>Delhi</v>
      </c>
      <c r="Q4936" s="16" t="n">
        <f aca="false">IF(ISNUMBER(F4936),F4936,VALUE(SUBSTITUTE(SUBSTITUTE(F4936,"₹",""),",","")))</f>
        <v>621</v>
      </c>
      <c r="R4936" s="16" t="n">
        <f aca="false">IF(E4936=99,1,E4936)</f>
        <v>2</v>
      </c>
      <c r="S4936" s="16" t="n">
        <f aca="false">IF(G4936="",0,G4936)</f>
        <v>0.05</v>
      </c>
      <c r="T4936" s="16" t="str">
        <f aca="false">IF(I4936="","Unknown",IF(I4936="upi","UPI",I4936))</f>
        <v>UPI</v>
      </c>
      <c r="U4936" s="16" t="str">
        <f aca="false">IF(L4936="Yes","Y",IF(L4936="No","N",L4936))</f>
        <v>N</v>
      </c>
      <c r="V4936" s="19" t="n">
        <f aca="false">ROUND(R4936*Q4936*(1-S4936),2)</f>
        <v>1179.9</v>
      </c>
      <c r="W4936" s="16" t="str">
        <f aca="false">_xlfn.XLOOKUP(D4936,products!$A$2:$A$61,products!$C$2:$C$61,"Not found")</f>
        <v>Beauty</v>
      </c>
    </row>
    <row r="4937" customFormat="false" ht="15" hidden="false" customHeight="false" outlineLevel="0" collapsed="false">
      <c r="A4937" s="16" t="s">
        <v>6398</v>
      </c>
      <c r="B4937" s="16" t="s">
        <v>6383</v>
      </c>
      <c r="C4937" s="16" t="s">
        <v>215</v>
      </c>
      <c r="D4937" s="16" t="s">
        <v>119</v>
      </c>
      <c r="E4937" s="16" t="n">
        <v>1</v>
      </c>
      <c r="F4937" s="16" t="n">
        <v>247</v>
      </c>
      <c r="G4937" s="16" t="n">
        <v>0</v>
      </c>
      <c r="H4937" s="16" t="s">
        <v>130</v>
      </c>
      <c r="I4937" s="16" t="s">
        <v>100</v>
      </c>
      <c r="J4937" s="16" t="n">
        <v>4</v>
      </c>
      <c r="K4937" s="16" t="n">
        <v>4</v>
      </c>
      <c r="L4937" s="16" t="s">
        <v>41</v>
      </c>
      <c r="M4937" s="18" t="n">
        <f aca="false">IF(ISNUMBER(B4937),B4937,IF(MID(B4937,3,1)="-",DATE(VALUE(RIGHT(B4937,4)),VALUE(MID(B4937,4,2)),VALUE(LEFT(B4937,2))),DATE(VALUE(LEFT(B4937,4)),VALUE(MID(B4937,6,2)),VALUE(RIGHT(B4937,2)))))</f>
        <v>46016</v>
      </c>
      <c r="N4937" s="16" t="n">
        <f aca="false">MONTH(M4937)</f>
        <v>12</v>
      </c>
      <c r="O4937" s="16" t="str">
        <f aca="false">PROPER(TRIM(H4937))</f>
        <v>Bengaluru</v>
      </c>
      <c r="P4937" s="16" t="str">
        <f aca="false">IFERROR(VLOOKUP(O4937,city_map!$A$2:$B$6,2,FALSE()),O4937)</f>
        <v>Bengaluru</v>
      </c>
      <c r="Q4937" s="16" t="n">
        <f aca="false">IF(ISNUMBER(F4937),F4937,VALUE(SUBSTITUTE(SUBSTITUTE(F4937,"₹",""),",","")))</f>
        <v>247</v>
      </c>
      <c r="R4937" s="16" t="n">
        <f aca="false">IF(E4937=99,1,E4937)</f>
        <v>1</v>
      </c>
      <c r="S4937" s="16" t="n">
        <f aca="false">IF(G4937="",0,G4937)</f>
        <v>0</v>
      </c>
      <c r="T4937" s="16" t="str">
        <f aca="false">IF(I4937="","Unknown",IF(I4937="upi","UPI",I4937))</f>
        <v>Net Banking</v>
      </c>
      <c r="U4937" s="16" t="str">
        <f aca="false">IF(L4937="Yes","Y",IF(L4937="No","N",L4937))</f>
        <v>N</v>
      </c>
      <c r="V4937" s="19" t="n">
        <f aca="false">ROUND(R4937*Q4937*(1-S4937),2)</f>
        <v>247</v>
      </c>
      <c r="W4937" s="16" t="str">
        <f aca="false">_xlfn.XLOOKUP(D4937,products!$A$2:$A$61,products!$C$2:$C$61,"Not found")</f>
        <v>Books</v>
      </c>
    </row>
    <row r="4938" customFormat="false" ht="15" hidden="false" customHeight="false" outlineLevel="0" collapsed="false">
      <c r="A4938" s="16" t="s">
        <v>6399</v>
      </c>
      <c r="B4938" s="16" t="s">
        <v>6383</v>
      </c>
      <c r="C4938" s="16" t="s">
        <v>535</v>
      </c>
      <c r="D4938" s="16" t="s">
        <v>229</v>
      </c>
      <c r="E4938" s="16" t="n">
        <v>1</v>
      </c>
      <c r="F4938" s="16" t="n">
        <v>432</v>
      </c>
      <c r="G4938" s="16" t="n">
        <v>0.2</v>
      </c>
      <c r="H4938" s="16" t="s">
        <v>39</v>
      </c>
      <c r="I4938" s="16" t="s">
        <v>60</v>
      </c>
      <c r="J4938" s="16" t="n">
        <v>3</v>
      </c>
      <c r="K4938" s="16" t="n">
        <v>3</v>
      </c>
      <c r="L4938" s="16" t="s">
        <v>41</v>
      </c>
      <c r="M4938" s="18" t="n">
        <f aca="false">IF(ISNUMBER(B4938),B4938,IF(MID(B4938,3,1)="-",DATE(VALUE(RIGHT(B4938,4)),VALUE(MID(B4938,4,2)),VALUE(LEFT(B4938,2))),DATE(VALUE(LEFT(B4938,4)),VALUE(MID(B4938,6,2)),VALUE(RIGHT(B4938,2)))))</f>
        <v>46016</v>
      </c>
      <c r="N4938" s="16" t="n">
        <f aca="false">MONTH(M4938)</f>
        <v>12</v>
      </c>
      <c r="O4938" s="16" t="str">
        <f aca="false">PROPER(TRIM(H4938))</f>
        <v>Delhi</v>
      </c>
      <c r="P4938" s="16" t="str">
        <f aca="false">IFERROR(VLOOKUP(O4938,city_map!$A$2:$B$6,2,FALSE()),O4938)</f>
        <v>Delhi</v>
      </c>
      <c r="Q4938" s="16" t="n">
        <f aca="false">IF(ISNUMBER(F4938),F4938,VALUE(SUBSTITUTE(SUBSTITUTE(F4938,"₹",""),",","")))</f>
        <v>432</v>
      </c>
      <c r="R4938" s="16" t="n">
        <f aca="false">IF(E4938=99,1,E4938)</f>
        <v>1</v>
      </c>
      <c r="S4938" s="16" t="n">
        <f aca="false">IF(G4938="",0,G4938)</f>
        <v>0.2</v>
      </c>
      <c r="T4938" s="16" t="str">
        <f aca="false">IF(I4938="","Unknown",IF(I4938="upi","UPI",I4938))</f>
        <v>UPI</v>
      </c>
      <c r="U4938" s="16" t="str">
        <f aca="false">IF(L4938="Yes","Y",IF(L4938="No","N",L4938))</f>
        <v>N</v>
      </c>
      <c r="V4938" s="19" t="n">
        <f aca="false">ROUND(R4938*Q4938*(1-S4938),2)</f>
        <v>345.6</v>
      </c>
      <c r="W4938" s="16" t="str">
        <f aca="false">_xlfn.XLOOKUP(D4938,products!$A$2:$A$61,products!$C$2:$C$61,"Not found")</f>
        <v>Books</v>
      </c>
    </row>
    <row r="4939" customFormat="false" ht="15" hidden="false" customHeight="false" outlineLevel="0" collapsed="false">
      <c r="A4939" s="16" t="s">
        <v>6400</v>
      </c>
      <c r="B4939" s="16" t="s">
        <v>6383</v>
      </c>
      <c r="C4939" s="16" t="s">
        <v>153</v>
      </c>
      <c r="D4939" s="16" t="s">
        <v>396</v>
      </c>
      <c r="E4939" s="16" t="n">
        <v>1</v>
      </c>
      <c r="F4939" s="16" t="n">
        <v>5567</v>
      </c>
      <c r="G4939" s="16" t="n">
        <v>0</v>
      </c>
      <c r="H4939" s="16" t="s">
        <v>112</v>
      </c>
      <c r="I4939" s="16" t="s">
        <v>40</v>
      </c>
      <c r="J4939" s="16" t="n">
        <v>4</v>
      </c>
      <c r="K4939" s="16" t="n">
        <v>4</v>
      </c>
      <c r="L4939" s="16" t="s">
        <v>41</v>
      </c>
      <c r="M4939" s="18" t="n">
        <f aca="false">IF(ISNUMBER(B4939),B4939,IF(MID(B4939,3,1)="-",DATE(VALUE(RIGHT(B4939,4)),VALUE(MID(B4939,4,2)),VALUE(LEFT(B4939,2))),DATE(VALUE(LEFT(B4939,4)),VALUE(MID(B4939,6,2)),VALUE(RIGHT(B4939,2)))))</f>
        <v>46016</v>
      </c>
      <c r="N4939" s="16" t="n">
        <f aca="false">MONTH(M4939)</f>
        <v>12</v>
      </c>
      <c r="O4939" s="16" t="str">
        <f aca="false">PROPER(TRIM(H4939))</f>
        <v>Mumbai</v>
      </c>
      <c r="P4939" s="16" t="str">
        <f aca="false">IFERROR(VLOOKUP(O4939,city_map!$A$2:$B$6,2,FALSE()),O4939)</f>
        <v>Mumbai</v>
      </c>
      <c r="Q4939" s="16" t="n">
        <f aca="false">IF(ISNUMBER(F4939),F4939,VALUE(SUBSTITUTE(SUBSTITUTE(F4939,"₹",""),",","")))</f>
        <v>5567</v>
      </c>
      <c r="R4939" s="16" t="n">
        <f aca="false">IF(E4939=99,1,E4939)</f>
        <v>1</v>
      </c>
      <c r="S4939" s="16" t="n">
        <f aca="false">IF(G4939="",0,G4939)</f>
        <v>0</v>
      </c>
      <c r="T4939" s="16" t="str">
        <f aca="false">IF(I4939="","Unknown",IF(I4939="upi","UPI",I4939))</f>
        <v>COD</v>
      </c>
      <c r="U4939" s="16" t="str">
        <f aca="false">IF(L4939="Yes","Y",IF(L4939="No","N",L4939))</f>
        <v>N</v>
      </c>
      <c r="V4939" s="19" t="n">
        <f aca="false">ROUND(R4939*Q4939*(1-S4939),2)</f>
        <v>5567</v>
      </c>
      <c r="W4939" s="16" t="str">
        <f aca="false">_xlfn.XLOOKUP(D4939,products!$A$2:$A$61,products!$C$2:$C$61,"Not found")</f>
        <v>Home</v>
      </c>
    </row>
    <row r="4940" customFormat="false" ht="15" hidden="false" customHeight="false" outlineLevel="0" collapsed="false">
      <c r="A4940" s="16" t="s">
        <v>6401</v>
      </c>
      <c r="B4940" s="16" t="s">
        <v>6383</v>
      </c>
      <c r="C4940" s="16" t="s">
        <v>3386</v>
      </c>
      <c r="D4940" s="16" t="s">
        <v>108</v>
      </c>
      <c r="E4940" s="16" t="n">
        <v>2</v>
      </c>
      <c r="F4940" s="16" t="n">
        <v>3474</v>
      </c>
      <c r="G4940" s="16" t="n">
        <v>0.2</v>
      </c>
      <c r="H4940" s="16" t="s">
        <v>112</v>
      </c>
      <c r="I4940" s="16" t="s">
        <v>40</v>
      </c>
      <c r="J4940" s="16" t="n">
        <v>2</v>
      </c>
      <c r="K4940" s="16" t="n">
        <v>4</v>
      </c>
      <c r="L4940" s="16" t="s">
        <v>41</v>
      </c>
      <c r="M4940" s="18" t="n">
        <f aca="false">IF(ISNUMBER(B4940),B4940,IF(MID(B4940,3,1)="-",DATE(VALUE(RIGHT(B4940,4)),VALUE(MID(B4940,4,2)),VALUE(LEFT(B4940,2))),DATE(VALUE(LEFT(B4940,4)),VALUE(MID(B4940,6,2)),VALUE(RIGHT(B4940,2)))))</f>
        <v>46016</v>
      </c>
      <c r="N4940" s="16" t="n">
        <f aca="false">MONTH(M4940)</f>
        <v>12</v>
      </c>
      <c r="O4940" s="16" t="str">
        <f aca="false">PROPER(TRIM(H4940))</f>
        <v>Mumbai</v>
      </c>
      <c r="P4940" s="16" t="str">
        <f aca="false">IFERROR(VLOOKUP(O4940,city_map!$A$2:$B$6,2,FALSE()),O4940)</f>
        <v>Mumbai</v>
      </c>
      <c r="Q4940" s="16" t="n">
        <f aca="false">IF(ISNUMBER(F4940),F4940,VALUE(SUBSTITUTE(SUBSTITUTE(F4940,"₹",""),",","")))</f>
        <v>3474</v>
      </c>
      <c r="R4940" s="16" t="n">
        <f aca="false">IF(E4940=99,1,E4940)</f>
        <v>2</v>
      </c>
      <c r="S4940" s="16" t="n">
        <f aca="false">IF(G4940="",0,G4940)</f>
        <v>0.2</v>
      </c>
      <c r="T4940" s="16" t="str">
        <f aca="false">IF(I4940="","Unknown",IF(I4940="upi","UPI",I4940))</f>
        <v>COD</v>
      </c>
      <c r="U4940" s="16" t="str">
        <f aca="false">IF(L4940="Yes","Y",IF(L4940="No","N",L4940))</f>
        <v>N</v>
      </c>
      <c r="V4940" s="19" t="n">
        <f aca="false">ROUND(R4940*Q4940*(1-S4940),2)</f>
        <v>5558.4</v>
      </c>
      <c r="W4940" s="16" t="str">
        <f aca="false">_xlfn.XLOOKUP(D4940,products!$A$2:$A$61,products!$C$2:$C$61,"Not found")</f>
        <v>Electronics</v>
      </c>
    </row>
    <row r="4941" customFormat="false" ht="15" hidden="false" customHeight="false" outlineLevel="0" collapsed="false">
      <c r="A4941" s="16" t="s">
        <v>6402</v>
      </c>
      <c r="B4941" s="16" t="s">
        <v>6403</v>
      </c>
      <c r="C4941" s="16" t="s">
        <v>815</v>
      </c>
      <c r="D4941" s="16" t="s">
        <v>38</v>
      </c>
      <c r="E4941" s="16" t="n">
        <v>1</v>
      </c>
      <c r="F4941" s="16" t="n">
        <v>337</v>
      </c>
      <c r="G4941" s="16" t="n">
        <v>0</v>
      </c>
      <c r="H4941" s="16" t="s">
        <v>208</v>
      </c>
      <c r="I4941" s="16" t="s">
        <v>60</v>
      </c>
      <c r="J4941" s="16" t="n">
        <v>5</v>
      </c>
      <c r="K4941" s="16" t="n">
        <v>5</v>
      </c>
      <c r="L4941" s="16" t="s">
        <v>41</v>
      </c>
      <c r="M4941" s="18" t="n">
        <f aca="false">IF(ISNUMBER(B4941),B4941,IF(MID(B4941,3,1)="-",DATE(VALUE(RIGHT(B4941,4)),VALUE(MID(B4941,4,2)),VALUE(LEFT(B4941,2))),DATE(VALUE(LEFT(B4941,4)),VALUE(MID(B4941,6,2)),VALUE(RIGHT(B4941,2)))))</f>
        <v>46017</v>
      </c>
      <c r="N4941" s="16" t="n">
        <f aca="false">MONTH(M4941)</f>
        <v>12</v>
      </c>
      <c r="O4941" s="16" t="str">
        <f aca="false">PROPER(TRIM(H4941))</f>
        <v>Jaipur</v>
      </c>
      <c r="P4941" s="16" t="str">
        <f aca="false">IFERROR(VLOOKUP(O4941,city_map!$A$2:$B$6,2,FALSE()),O4941)</f>
        <v>Jaipur</v>
      </c>
      <c r="Q4941" s="16" t="n">
        <f aca="false">IF(ISNUMBER(F4941),F4941,VALUE(SUBSTITUTE(SUBSTITUTE(F4941,"₹",""),",","")))</f>
        <v>337</v>
      </c>
      <c r="R4941" s="16" t="n">
        <f aca="false">IF(E4941=99,1,E4941)</f>
        <v>1</v>
      </c>
      <c r="S4941" s="16" t="n">
        <f aca="false">IF(G4941="",0,G4941)</f>
        <v>0</v>
      </c>
      <c r="T4941" s="16" t="str">
        <f aca="false">IF(I4941="","Unknown",IF(I4941="upi","UPI",I4941))</f>
        <v>UPI</v>
      </c>
      <c r="U4941" s="16" t="str">
        <f aca="false">IF(L4941="Yes","Y",IF(L4941="No","N",L4941))</f>
        <v>N</v>
      </c>
      <c r="V4941" s="19" t="n">
        <f aca="false">ROUND(R4941*Q4941*(1-S4941),2)</f>
        <v>337</v>
      </c>
      <c r="W4941" s="16" t="str">
        <f aca="false">_xlfn.XLOOKUP(D4941,products!$A$2:$A$61,products!$C$2:$C$61,"Not found")</f>
        <v>Books</v>
      </c>
    </row>
    <row r="4942" customFormat="false" ht="15" hidden="false" customHeight="false" outlineLevel="0" collapsed="false">
      <c r="A4942" s="16" t="s">
        <v>6404</v>
      </c>
      <c r="B4942" s="16" t="s">
        <v>6403</v>
      </c>
      <c r="C4942" s="16" t="s">
        <v>224</v>
      </c>
      <c r="D4942" s="16" t="s">
        <v>119</v>
      </c>
      <c r="E4942" s="16" t="n">
        <v>4</v>
      </c>
      <c r="F4942" s="16" t="n">
        <v>241</v>
      </c>
      <c r="G4942" s="16" t="n">
        <v>0.3</v>
      </c>
      <c r="H4942" s="16" t="s">
        <v>89</v>
      </c>
      <c r="I4942" s="16" t="s">
        <v>100</v>
      </c>
      <c r="J4942" s="16" t="n">
        <v>3</v>
      </c>
      <c r="K4942" s="16" t="n">
        <v>4</v>
      </c>
      <c r="L4942" s="16" t="s">
        <v>41</v>
      </c>
      <c r="M4942" s="18" t="n">
        <f aca="false">IF(ISNUMBER(B4942),B4942,IF(MID(B4942,3,1)="-",DATE(VALUE(RIGHT(B4942,4)),VALUE(MID(B4942,4,2)),VALUE(LEFT(B4942,2))),DATE(VALUE(LEFT(B4942,4)),VALUE(MID(B4942,6,2)),VALUE(RIGHT(B4942,2)))))</f>
        <v>46017</v>
      </c>
      <c r="N4942" s="16" t="n">
        <f aca="false">MONTH(M4942)</f>
        <v>12</v>
      </c>
      <c r="O4942" s="16" t="str">
        <f aca="false">PROPER(TRIM(H4942))</f>
        <v>Ahmedabad</v>
      </c>
      <c r="P4942" s="16" t="str">
        <f aca="false">IFERROR(VLOOKUP(O4942,city_map!$A$2:$B$6,2,FALSE()),O4942)</f>
        <v>Ahmedabad</v>
      </c>
      <c r="Q4942" s="16" t="n">
        <f aca="false">IF(ISNUMBER(F4942),F4942,VALUE(SUBSTITUTE(SUBSTITUTE(F4942,"₹",""),",","")))</f>
        <v>241</v>
      </c>
      <c r="R4942" s="16" t="n">
        <f aca="false">IF(E4942=99,1,E4942)</f>
        <v>4</v>
      </c>
      <c r="S4942" s="16" t="n">
        <f aca="false">IF(G4942="",0,G4942)</f>
        <v>0.3</v>
      </c>
      <c r="T4942" s="16" t="str">
        <f aca="false">IF(I4942="","Unknown",IF(I4942="upi","UPI",I4942))</f>
        <v>Net Banking</v>
      </c>
      <c r="U4942" s="16" t="str">
        <f aca="false">IF(L4942="Yes","Y",IF(L4942="No","N",L4942))</f>
        <v>N</v>
      </c>
      <c r="V4942" s="19" t="n">
        <f aca="false">ROUND(R4942*Q4942*(1-S4942),2)</f>
        <v>674.8</v>
      </c>
      <c r="W4942" s="16" t="str">
        <f aca="false">_xlfn.XLOOKUP(D4942,products!$A$2:$A$61,products!$C$2:$C$61,"Not found")</f>
        <v>Books</v>
      </c>
    </row>
    <row r="4943" customFormat="false" ht="15" hidden="false" customHeight="false" outlineLevel="0" collapsed="false">
      <c r="A4943" s="16" t="s">
        <v>6405</v>
      </c>
      <c r="B4943" s="16" t="s">
        <v>6403</v>
      </c>
      <c r="C4943" s="16" t="s">
        <v>520</v>
      </c>
      <c r="D4943" s="16" t="s">
        <v>119</v>
      </c>
      <c r="E4943" s="16" t="n">
        <v>1</v>
      </c>
      <c r="F4943" s="16" t="n">
        <v>247</v>
      </c>
      <c r="G4943" s="16" t="n">
        <v>0.15</v>
      </c>
      <c r="H4943" s="16" t="s">
        <v>56</v>
      </c>
      <c r="I4943" s="16" t="s">
        <v>47</v>
      </c>
      <c r="J4943" s="16" t="n">
        <v>4</v>
      </c>
      <c r="K4943" s="16" t="n">
        <v>5</v>
      </c>
      <c r="L4943" s="16" t="s">
        <v>41</v>
      </c>
      <c r="M4943" s="18" t="n">
        <f aca="false">IF(ISNUMBER(B4943),B4943,IF(MID(B4943,3,1)="-",DATE(VALUE(RIGHT(B4943,4)),VALUE(MID(B4943,4,2)),VALUE(LEFT(B4943,2))),DATE(VALUE(LEFT(B4943,4)),VALUE(MID(B4943,6,2)),VALUE(RIGHT(B4943,2)))))</f>
        <v>46017</v>
      </c>
      <c r="N4943" s="16" t="n">
        <f aca="false">MONTH(M4943)</f>
        <v>12</v>
      </c>
      <c r="O4943" s="16" t="str">
        <f aca="false">PROPER(TRIM(H4943))</f>
        <v>Lucknow</v>
      </c>
      <c r="P4943" s="16" t="str">
        <f aca="false">IFERROR(VLOOKUP(O4943,city_map!$A$2:$B$6,2,FALSE()),O4943)</f>
        <v>Lucknow</v>
      </c>
      <c r="Q4943" s="16" t="n">
        <f aca="false">IF(ISNUMBER(F4943),F4943,VALUE(SUBSTITUTE(SUBSTITUTE(F4943,"₹",""),",","")))</f>
        <v>247</v>
      </c>
      <c r="R4943" s="16" t="n">
        <f aca="false">IF(E4943=99,1,E4943)</f>
        <v>1</v>
      </c>
      <c r="S4943" s="16" t="n">
        <f aca="false">IF(G4943="",0,G4943)</f>
        <v>0.15</v>
      </c>
      <c r="T4943" s="16" t="str">
        <f aca="false">IF(I4943="","Unknown",IF(I4943="upi","UPI",I4943))</f>
        <v>Debit Card</v>
      </c>
      <c r="U4943" s="16" t="str">
        <f aca="false">IF(L4943="Yes","Y",IF(L4943="No","N",L4943))</f>
        <v>N</v>
      </c>
      <c r="V4943" s="19" t="n">
        <f aca="false">ROUND(R4943*Q4943*(1-S4943),2)</f>
        <v>209.95</v>
      </c>
      <c r="W4943" s="16" t="str">
        <f aca="false">_xlfn.XLOOKUP(D4943,products!$A$2:$A$61,products!$C$2:$C$61,"Not found")</f>
        <v>Books</v>
      </c>
    </row>
    <row r="4944" customFormat="false" ht="15" hidden="false" customHeight="false" outlineLevel="0" collapsed="false">
      <c r="A4944" s="16" t="s">
        <v>6406</v>
      </c>
      <c r="B4944" s="16" t="s">
        <v>6403</v>
      </c>
      <c r="C4944" s="16" t="s">
        <v>141</v>
      </c>
      <c r="D4944" s="16" t="s">
        <v>84</v>
      </c>
      <c r="E4944" s="16" t="n">
        <v>2</v>
      </c>
      <c r="F4944" s="16" t="n">
        <v>259</v>
      </c>
      <c r="G4944" s="16" t="n">
        <v>0</v>
      </c>
      <c r="H4944" s="16" t="s">
        <v>46</v>
      </c>
      <c r="I4944" s="16" t="s">
        <v>60</v>
      </c>
      <c r="J4944" s="16" t="n">
        <v>2</v>
      </c>
      <c r="K4944" s="16" t="n">
        <v>4</v>
      </c>
      <c r="L4944" s="16" t="s">
        <v>41</v>
      </c>
      <c r="M4944" s="18" t="n">
        <f aca="false">IF(ISNUMBER(B4944),B4944,IF(MID(B4944,3,1)="-",DATE(VALUE(RIGHT(B4944,4)),VALUE(MID(B4944,4,2)),VALUE(LEFT(B4944,2))),DATE(VALUE(LEFT(B4944,4)),VALUE(MID(B4944,6,2)),VALUE(RIGHT(B4944,2)))))</f>
        <v>46017</v>
      </c>
      <c r="N4944" s="16" t="n">
        <f aca="false">MONTH(M4944)</f>
        <v>12</v>
      </c>
      <c r="O4944" s="16" t="str">
        <f aca="false">PROPER(TRIM(H4944))</f>
        <v>Chennai</v>
      </c>
      <c r="P4944" s="16" t="str">
        <f aca="false">IFERROR(VLOOKUP(O4944,city_map!$A$2:$B$6,2,FALSE()),O4944)</f>
        <v>Chennai</v>
      </c>
      <c r="Q4944" s="16" t="n">
        <f aca="false">IF(ISNUMBER(F4944),F4944,VALUE(SUBSTITUTE(SUBSTITUTE(F4944,"₹",""),",","")))</f>
        <v>259</v>
      </c>
      <c r="R4944" s="16" t="n">
        <f aca="false">IF(E4944=99,1,E4944)</f>
        <v>2</v>
      </c>
      <c r="S4944" s="16" t="n">
        <f aca="false">IF(G4944="",0,G4944)</f>
        <v>0</v>
      </c>
      <c r="T4944" s="16" t="str">
        <f aca="false">IF(I4944="","Unknown",IF(I4944="upi","UPI",I4944))</f>
        <v>UPI</v>
      </c>
      <c r="U4944" s="16" t="str">
        <f aca="false">IF(L4944="Yes","Y",IF(L4944="No","N",L4944))</f>
        <v>N</v>
      </c>
      <c r="V4944" s="19" t="n">
        <f aca="false">ROUND(R4944*Q4944*(1-S4944),2)</f>
        <v>518</v>
      </c>
      <c r="W4944" s="16" t="str">
        <f aca="false">_xlfn.XLOOKUP(D4944,products!$A$2:$A$61,products!$C$2:$C$61,"Not found")</f>
        <v>Beauty</v>
      </c>
    </row>
    <row r="4945" customFormat="false" ht="15" hidden="false" customHeight="false" outlineLevel="0" collapsed="false">
      <c r="A4945" s="16" t="s">
        <v>6407</v>
      </c>
      <c r="B4945" s="16" t="s">
        <v>6403</v>
      </c>
      <c r="C4945" s="16" t="s">
        <v>1672</v>
      </c>
      <c r="D4945" s="16" t="s">
        <v>203</v>
      </c>
      <c r="E4945" s="16" t="n">
        <v>1</v>
      </c>
      <c r="F4945" s="16" t="n">
        <v>2492</v>
      </c>
      <c r="G4945" s="16" t="n">
        <v>0.15</v>
      </c>
      <c r="H4945" s="16" t="s">
        <v>130</v>
      </c>
      <c r="I4945" s="16" t="s">
        <v>60</v>
      </c>
      <c r="J4945" s="16" t="n">
        <v>2</v>
      </c>
      <c r="K4945" s="16" t="n">
        <v>5</v>
      </c>
      <c r="L4945" s="16" t="s">
        <v>41</v>
      </c>
      <c r="M4945" s="18" t="n">
        <f aca="false">IF(ISNUMBER(B4945),B4945,IF(MID(B4945,3,1)="-",DATE(VALUE(RIGHT(B4945,4)),VALUE(MID(B4945,4,2)),VALUE(LEFT(B4945,2))),DATE(VALUE(LEFT(B4945,4)),VALUE(MID(B4945,6,2)),VALUE(RIGHT(B4945,2)))))</f>
        <v>46017</v>
      </c>
      <c r="N4945" s="16" t="n">
        <f aca="false">MONTH(M4945)</f>
        <v>12</v>
      </c>
      <c r="O4945" s="16" t="str">
        <f aca="false">PROPER(TRIM(H4945))</f>
        <v>Bengaluru</v>
      </c>
      <c r="P4945" s="16" t="str">
        <f aca="false">IFERROR(VLOOKUP(O4945,city_map!$A$2:$B$6,2,FALSE()),O4945)</f>
        <v>Bengaluru</v>
      </c>
      <c r="Q4945" s="16" t="n">
        <f aca="false">IF(ISNUMBER(F4945),F4945,VALUE(SUBSTITUTE(SUBSTITUTE(F4945,"₹",""),",","")))</f>
        <v>2492</v>
      </c>
      <c r="R4945" s="16" t="n">
        <f aca="false">IF(E4945=99,1,E4945)</f>
        <v>1</v>
      </c>
      <c r="S4945" s="16" t="n">
        <f aca="false">IF(G4945="",0,G4945)</f>
        <v>0.15</v>
      </c>
      <c r="T4945" s="16" t="str">
        <f aca="false">IF(I4945="","Unknown",IF(I4945="upi","UPI",I4945))</f>
        <v>UPI</v>
      </c>
      <c r="U4945" s="16" t="str">
        <f aca="false">IF(L4945="Yes","Y",IF(L4945="No","N",L4945))</f>
        <v>N</v>
      </c>
      <c r="V4945" s="19" t="n">
        <f aca="false">ROUND(R4945*Q4945*(1-S4945),2)</f>
        <v>2118.2</v>
      </c>
      <c r="W4945" s="16" t="str">
        <f aca="false">_xlfn.XLOOKUP(D4945,products!$A$2:$A$61,products!$C$2:$C$61,"Not found")</f>
        <v>Fashion</v>
      </c>
    </row>
    <row r="4946" customFormat="false" ht="15" hidden="false" customHeight="false" outlineLevel="0" collapsed="false">
      <c r="A4946" s="16" t="s">
        <v>6408</v>
      </c>
      <c r="B4946" s="16" t="s">
        <v>6403</v>
      </c>
      <c r="C4946" s="16" t="s">
        <v>2520</v>
      </c>
      <c r="D4946" s="16" t="s">
        <v>51</v>
      </c>
      <c r="E4946" s="16" t="n">
        <v>3</v>
      </c>
      <c r="F4946" s="16" t="n">
        <v>2228</v>
      </c>
      <c r="G4946" s="16" t="n">
        <v>0.2</v>
      </c>
      <c r="H4946" s="16" t="s">
        <v>112</v>
      </c>
      <c r="I4946" s="16" t="s">
        <v>40</v>
      </c>
      <c r="J4946" s="16" t="n">
        <v>3</v>
      </c>
      <c r="K4946" s="16" t="n">
        <v>5</v>
      </c>
      <c r="L4946" s="16" t="s">
        <v>41</v>
      </c>
      <c r="M4946" s="18" t="n">
        <f aca="false">IF(ISNUMBER(B4946),B4946,IF(MID(B4946,3,1)="-",DATE(VALUE(RIGHT(B4946,4)),VALUE(MID(B4946,4,2)),VALUE(LEFT(B4946,2))),DATE(VALUE(LEFT(B4946,4)),VALUE(MID(B4946,6,2)),VALUE(RIGHT(B4946,2)))))</f>
        <v>46017</v>
      </c>
      <c r="N4946" s="16" t="n">
        <f aca="false">MONTH(M4946)</f>
        <v>12</v>
      </c>
      <c r="O4946" s="16" t="str">
        <f aca="false">PROPER(TRIM(H4946))</f>
        <v>Mumbai</v>
      </c>
      <c r="P4946" s="16" t="str">
        <f aca="false">IFERROR(VLOOKUP(O4946,city_map!$A$2:$B$6,2,FALSE()),O4946)</f>
        <v>Mumbai</v>
      </c>
      <c r="Q4946" s="16" t="n">
        <f aca="false">IF(ISNUMBER(F4946),F4946,VALUE(SUBSTITUTE(SUBSTITUTE(F4946,"₹",""),",","")))</f>
        <v>2228</v>
      </c>
      <c r="R4946" s="16" t="n">
        <f aca="false">IF(E4946=99,1,E4946)</f>
        <v>3</v>
      </c>
      <c r="S4946" s="16" t="n">
        <f aca="false">IF(G4946="",0,G4946)</f>
        <v>0.2</v>
      </c>
      <c r="T4946" s="16" t="str">
        <f aca="false">IF(I4946="","Unknown",IF(I4946="upi","UPI",I4946))</f>
        <v>COD</v>
      </c>
      <c r="U4946" s="16" t="str">
        <f aca="false">IF(L4946="Yes","Y",IF(L4946="No","N",L4946))</f>
        <v>N</v>
      </c>
      <c r="V4946" s="19" t="n">
        <f aca="false">ROUND(R4946*Q4946*(1-S4946),2)</f>
        <v>5347.2</v>
      </c>
      <c r="W4946" s="16" t="str">
        <f aca="false">_xlfn.XLOOKUP(D4946,products!$A$2:$A$61,products!$C$2:$C$61,"Not found")</f>
        <v>Fashion</v>
      </c>
    </row>
    <row r="4947" customFormat="false" ht="15" hidden="false" customHeight="false" outlineLevel="0" collapsed="false">
      <c r="A4947" s="16" t="s">
        <v>6409</v>
      </c>
      <c r="B4947" s="16" t="s">
        <v>6403</v>
      </c>
      <c r="C4947" s="16" t="s">
        <v>946</v>
      </c>
      <c r="D4947" s="16" t="s">
        <v>165</v>
      </c>
      <c r="E4947" s="16" t="n">
        <v>2</v>
      </c>
      <c r="F4947" s="16" t="n">
        <v>918</v>
      </c>
      <c r="G4947" s="16" t="n">
        <v>0.2</v>
      </c>
      <c r="H4947" s="16" t="s">
        <v>208</v>
      </c>
      <c r="I4947" s="16" t="s">
        <v>71</v>
      </c>
      <c r="J4947" s="16" t="n">
        <v>4</v>
      </c>
      <c r="K4947" s="16" t="n">
        <v>4</v>
      </c>
      <c r="L4947" s="16" t="s">
        <v>41</v>
      </c>
      <c r="M4947" s="18" t="n">
        <f aca="false">IF(ISNUMBER(B4947),B4947,IF(MID(B4947,3,1)="-",DATE(VALUE(RIGHT(B4947,4)),VALUE(MID(B4947,4,2)),VALUE(LEFT(B4947,2))),DATE(VALUE(LEFT(B4947,4)),VALUE(MID(B4947,6,2)),VALUE(RIGHT(B4947,2)))))</f>
        <v>46017</v>
      </c>
      <c r="N4947" s="16" t="n">
        <f aca="false">MONTH(M4947)</f>
        <v>12</v>
      </c>
      <c r="O4947" s="16" t="str">
        <f aca="false">PROPER(TRIM(H4947))</f>
        <v>Jaipur</v>
      </c>
      <c r="P4947" s="16" t="str">
        <f aca="false">IFERROR(VLOOKUP(O4947,city_map!$A$2:$B$6,2,FALSE()),O4947)</f>
        <v>Jaipur</v>
      </c>
      <c r="Q4947" s="16" t="n">
        <f aca="false">IF(ISNUMBER(F4947),F4947,VALUE(SUBSTITUTE(SUBSTITUTE(F4947,"₹",""),",","")))</f>
        <v>918</v>
      </c>
      <c r="R4947" s="16" t="n">
        <f aca="false">IF(E4947=99,1,E4947)</f>
        <v>2</v>
      </c>
      <c r="S4947" s="16" t="n">
        <f aca="false">IF(G4947="",0,G4947)</f>
        <v>0.2</v>
      </c>
      <c r="T4947" s="16" t="str">
        <f aca="false">IF(I4947="","Unknown",IF(I4947="upi","UPI",I4947))</f>
        <v>Credit Card</v>
      </c>
      <c r="U4947" s="16" t="str">
        <f aca="false">IF(L4947="Yes","Y",IF(L4947="No","N",L4947))</f>
        <v>N</v>
      </c>
      <c r="V4947" s="19" t="n">
        <f aca="false">ROUND(R4947*Q4947*(1-S4947),2)</f>
        <v>1468.8</v>
      </c>
      <c r="W4947" s="16" t="str">
        <f aca="false">_xlfn.XLOOKUP(D4947,products!$A$2:$A$61,products!$C$2:$C$61,"Not found")</f>
        <v>Electronics</v>
      </c>
    </row>
    <row r="4948" customFormat="false" ht="15" hidden="false" customHeight="false" outlineLevel="0" collapsed="false">
      <c r="A4948" s="16" t="s">
        <v>6410</v>
      </c>
      <c r="B4948" s="16" t="s">
        <v>6403</v>
      </c>
      <c r="C4948" s="16" t="s">
        <v>2934</v>
      </c>
      <c r="D4948" s="16" t="s">
        <v>129</v>
      </c>
      <c r="E4948" s="16" t="n">
        <v>3</v>
      </c>
      <c r="F4948" s="16" t="n">
        <v>598</v>
      </c>
      <c r="G4948" s="16" t="n">
        <v>0.2</v>
      </c>
      <c r="H4948" s="16" t="s">
        <v>39</v>
      </c>
      <c r="I4948" s="16" t="s">
        <v>71</v>
      </c>
      <c r="J4948" s="16" t="n">
        <v>6</v>
      </c>
      <c r="K4948" s="16" t="n">
        <v>4</v>
      </c>
      <c r="L4948" s="16" t="s">
        <v>41</v>
      </c>
      <c r="M4948" s="18" t="n">
        <f aca="false">IF(ISNUMBER(B4948),B4948,IF(MID(B4948,3,1)="-",DATE(VALUE(RIGHT(B4948,4)),VALUE(MID(B4948,4,2)),VALUE(LEFT(B4948,2))),DATE(VALUE(LEFT(B4948,4)),VALUE(MID(B4948,6,2)),VALUE(RIGHT(B4948,2)))))</f>
        <v>46017</v>
      </c>
      <c r="N4948" s="16" t="n">
        <f aca="false">MONTH(M4948)</f>
        <v>12</v>
      </c>
      <c r="O4948" s="16" t="str">
        <f aca="false">PROPER(TRIM(H4948))</f>
        <v>Delhi</v>
      </c>
      <c r="P4948" s="16" t="str">
        <f aca="false">IFERROR(VLOOKUP(O4948,city_map!$A$2:$B$6,2,FALSE()),O4948)</f>
        <v>Delhi</v>
      </c>
      <c r="Q4948" s="16" t="n">
        <f aca="false">IF(ISNUMBER(F4948),F4948,VALUE(SUBSTITUTE(SUBSTITUTE(F4948,"₹",""),",","")))</f>
        <v>598</v>
      </c>
      <c r="R4948" s="16" t="n">
        <f aca="false">IF(E4948=99,1,E4948)</f>
        <v>3</v>
      </c>
      <c r="S4948" s="16" t="n">
        <f aca="false">IF(G4948="",0,G4948)</f>
        <v>0.2</v>
      </c>
      <c r="T4948" s="16" t="str">
        <f aca="false">IF(I4948="","Unknown",IF(I4948="upi","UPI",I4948))</f>
        <v>Credit Card</v>
      </c>
      <c r="U4948" s="16" t="str">
        <f aca="false">IF(L4948="Yes","Y",IF(L4948="No","N",L4948))</f>
        <v>N</v>
      </c>
      <c r="V4948" s="19" t="n">
        <f aca="false">ROUND(R4948*Q4948*(1-S4948),2)</f>
        <v>1435.2</v>
      </c>
      <c r="W4948" s="16" t="str">
        <f aca="false">_xlfn.XLOOKUP(D4948,products!$A$2:$A$61,products!$C$2:$C$61,"Not found")</f>
        <v>Beauty</v>
      </c>
    </row>
    <row r="4949" customFormat="false" ht="15" hidden="false" customHeight="false" outlineLevel="0" collapsed="false">
      <c r="A4949" s="16" t="s">
        <v>6411</v>
      </c>
      <c r="B4949" s="16" t="s">
        <v>6403</v>
      </c>
      <c r="C4949" s="16" t="s">
        <v>235</v>
      </c>
      <c r="D4949" s="16" t="s">
        <v>451</v>
      </c>
      <c r="E4949" s="16" t="n">
        <v>2</v>
      </c>
      <c r="F4949" s="16" t="n">
        <v>1298</v>
      </c>
      <c r="G4949" s="16" t="n">
        <v>0</v>
      </c>
      <c r="H4949" s="16" t="s">
        <v>67</v>
      </c>
      <c r="I4949" s="16" t="s">
        <v>71</v>
      </c>
      <c r="J4949" s="16" t="n">
        <v>3</v>
      </c>
      <c r="K4949" s="16"/>
      <c r="L4949" s="16" t="s">
        <v>41</v>
      </c>
      <c r="M4949" s="18" t="n">
        <f aca="false">IF(ISNUMBER(B4949),B4949,IF(MID(B4949,3,1)="-",DATE(VALUE(RIGHT(B4949,4)),VALUE(MID(B4949,4,2)),VALUE(LEFT(B4949,2))),DATE(VALUE(LEFT(B4949,4)),VALUE(MID(B4949,6,2)),VALUE(RIGHT(B4949,2)))))</f>
        <v>46017</v>
      </c>
      <c r="N4949" s="16" t="n">
        <f aca="false">MONTH(M4949)</f>
        <v>12</v>
      </c>
      <c r="O4949" s="16" t="str">
        <f aca="false">PROPER(TRIM(H4949))</f>
        <v>Kolkata</v>
      </c>
      <c r="P4949" s="16" t="str">
        <f aca="false">IFERROR(VLOOKUP(O4949,city_map!$A$2:$B$6,2,FALSE()),O4949)</f>
        <v>Kolkata</v>
      </c>
      <c r="Q4949" s="16" t="n">
        <f aca="false">IF(ISNUMBER(F4949),F4949,VALUE(SUBSTITUTE(SUBSTITUTE(F4949,"₹",""),",","")))</f>
        <v>1298</v>
      </c>
      <c r="R4949" s="16" t="n">
        <f aca="false">IF(E4949=99,1,E4949)</f>
        <v>2</v>
      </c>
      <c r="S4949" s="16" t="n">
        <f aca="false">IF(G4949="",0,G4949)</f>
        <v>0</v>
      </c>
      <c r="T4949" s="16" t="str">
        <f aca="false">IF(I4949="","Unknown",IF(I4949="upi","UPI",I4949))</f>
        <v>Credit Card</v>
      </c>
      <c r="U4949" s="16" t="str">
        <f aca="false">IF(L4949="Yes","Y",IF(L4949="No","N",L4949))</f>
        <v>N</v>
      </c>
      <c r="V4949" s="19" t="n">
        <f aca="false">ROUND(R4949*Q4949*(1-S4949),2)</f>
        <v>2596</v>
      </c>
      <c r="W4949" s="16" t="str">
        <f aca="false">_xlfn.XLOOKUP(D4949,products!$A$2:$A$61,products!$C$2:$C$61,"Not found")</f>
        <v>Beauty</v>
      </c>
    </row>
    <row r="4950" customFormat="false" ht="15" hidden="false" customHeight="false" outlineLevel="0" collapsed="false">
      <c r="A4950" s="16" t="s">
        <v>6412</v>
      </c>
      <c r="B4950" s="16" t="s">
        <v>6403</v>
      </c>
      <c r="C4950" s="16" t="s">
        <v>988</v>
      </c>
      <c r="D4950" s="16" t="s">
        <v>173</v>
      </c>
      <c r="E4950" s="16" t="n">
        <v>2</v>
      </c>
      <c r="F4950" s="16" t="n">
        <v>1162</v>
      </c>
      <c r="G4950" s="16" t="n">
        <v>0.15</v>
      </c>
      <c r="H4950" s="16" t="s">
        <v>46</v>
      </c>
      <c r="I4950" s="16" t="s">
        <v>47</v>
      </c>
      <c r="J4950" s="16" t="n">
        <v>3</v>
      </c>
      <c r="K4950" s="16" t="n">
        <v>4</v>
      </c>
      <c r="L4950" s="16" t="s">
        <v>41</v>
      </c>
      <c r="M4950" s="18" t="n">
        <f aca="false">IF(ISNUMBER(B4950),B4950,IF(MID(B4950,3,1)="-",DATE(VALUE(RIGHT(B4950,4)),VALUE(MID(B4950,4,2)),VALUE(LEFT(B4950,2))),DATE(VALUE(LEFT(B4950,4)),VALUE(MID(B4950,6,2)),VALUE(RIGHT(B4950,2)))))</f>
        <v>46017</v>
      </c>
      <c r="N4950" s="16" t="n">
        <f aca="false">MONTH(M4950)</f>
        <v>12</v>
      </c>
      <c r="O4950" s="16" t="str">
        <f aca="false">PROPER(TRIM(H4950))</f>
        <v>Chennai</v>
      </c>
      <c r="P4950" s="16" t="str">
        <f aca="false">IFERROR(VLOOKUP(O4950,city_map!$A$2:$B$6,2,FALSE()),O4950)</f>
        <v>Chennai</v>
      </c>
      <c r="Q4950" s="16" t="n">
        <f aca="false">IF(ISNUMBER(F4950),F4950,VALUE(SUBSTITUTE(SUBSTITUTE(F4950,"₹",""),",","")))</f>
        <v>1162</v>
      </c>
      <c r="R4950" s="16" t="n">
        <f aca="false">IF(E4950=99,1,E4950)</f>
        <v>2</v>
      </c>
      <c r="S4950" s="16" t="n">
        <f aca="false">IF(G4950="",0,G4950)</f>
        <v>0.15</v>
      </c>
      <c r="T4950" s="16" t="str">
        <f aca="false">IF(I4950="","Unknown",IF(I4950="upi","UPI",I4950))</f>
        <v>Debit Card</v>
      </c>
      <c r="U4950" s="16" t="str">
        <f aca="false">IF(L4950="Yes","Y",IF(L4950="No","N",L4950))</f>
        <v>N</v>
      </c>
      <c r="V4950" s="19" t="n">
        <f aca="false">ROUND(R4950*Q4950*(1-S4950),2)</f>
        <v>1975.4</v>
      </c>
      <c r="W4950" s="16" t="str">
        <f aca="false">_xlfn.XLOOKUP(D4950,products!$A$2:$A$61,products!$C$2:$C$61,"Not found")</f>
        <v>Fashion</v>
      </c>
    </row>
    <row r="4951" customFormat="false" ht="15" hidden="false" customHeight="false" outlineLevel="0" collapsed="false">
      <c r="A4951" s="16" t="s">
        <v>6413</v>
      </c>
      <c r="B4951" s="16" t="s">
        <v>6403</v>
      </c>
      <c r="C4951" s="16" t="s">
        <v>2383</v>
      </c>
      <c r="D4951" s="16" t="s">
        <v>393</v>
      </c>
      <c r="E4951" s="16" t="n">
        <v>1</v>
      </c>
      <c r="F4951" s="16" t="n">
        <v>486</v>
      </c>
      <c r="G4951" s="16" t="n">
        <v>0.1</v>
      </c>
      <c r="H4951" s="16" t="s">
        <v>70</v>
      </c>
      <c r="I4951" s="16" t="s">
        <v>71</v>
      </c>
      <c r="J4951" s="16" t="n">
        <v>5</v>
      </c>
      <c r="K4951" s="16"/>
      <c r="L4951" s="16" t="s">
        <v>41</v>
      </c>
      <c r="M4951" s="18" t="n">
        <f aca="false">IF(ISNUMBER(B4951),B4951,IF(MID(B4951,3,1)="-",DATE(VALUE(RIGHT(B4951,4)),VALUE(MID(B4951,4,2)),VALUE(LEFT(B4951,2))),DATE(VALUE(LEFT(B4951,4)),VALUE(MID(B4951,6,2)),VALUE(RIGHT(B4951,2)))))</f>
        <v>46017</v>
      </c>
      <c r="N4951" s="16" t="n">
        <f aca="false">MONTH(M4951)</f>
        <v>12</v>
      </c>
      <c r="O4951" s="16" t="str">
        <f aca="false">PROPER(TRIM(H4951))</f>
        <v>Pune</v>
      </c>
      <c r="P4951" s="16" t="str">
        <f aca="false">IFERROR(VLOOKUP(O4951,city_map!$A$2:$B$6,2,FALSE()),O4951)</f>
        <v>Pune</v>
      </c>
      <c r="Q4951" s="16" t="n">
        <f aca="false">IF(ISNUMBER(F4951),F4951,VALUE(SUBSTITUTE(SUBSTITUTE(F4951,"₹",""),",","")))</f>
        <v>486</v>
      </c>
      <c r="R4951" s="16" t="n">
        <f aca="false">IF(E4951=99,1,E4951)</f>
        <v>1</v>
      </c>
      <c r="S4951" s="16" t="n">
        <f aca="false">IF(G4951="",0,G4951)</f>
        <v>0.1</v>
      </c>
      <c r="T4951" s="16" t="str">
        <f aca="false">IF(I4951="","Unknown",IF(I4951="upi","UPI",I4951))</f>
        <v>Credit Card</v>
      </c>
      <c r="U4951" s="16" t="str">
        <f aca="false">IF(L4951="Yes","Y",IF(L4951="No","N",L4951))</f>
        <v>N</v>
      </c>
      <c r="V4951" s="19" t="n">
        <f aca="false">ROUND(R4951*Q4951*(1-S4951),2)</f>
        <v>437.4</v>
      </c>
      <c r="W4951" s="16" t="str">
        <f aca="false">_xlfn.XLOOKUP(D4951,products!$A$2:$A$61,products!$C$2:$C$61,"Not found")</f>
        <v>Fashion</v>
      </c>
    </row>
    <row r="4952" customFormat="false" ht="15" hidden="false" customHeight="false" outlineLevel="0" collapsed="false">
      <c r="A4952" s="16" t="s">
        <v>6414</v>
      </c>
      <c r="B4952" s="16" t="s">
        <v>6403</v>
      </c>
      <c r="C4952" s="16" t="s">
        <v>877</v>
      </c>
      <c r="D4952" s="16" t="s">
        <v>262</v>
      </c>
      <c r="E4952" s="16" t="n">
        <v>3</v>
      </c>
      <c r="F4952" s="16" t="n">
        <v>810</v>
      </c>
      <c r="G4952" s="16" t="n">
        <v>0</v>
      </c>
      <c r="H4952" s="16" t="s">
        <v>39</v>
      </c>
      <c r="I4952" s="16" t="s">
        <v>60</v>
      </c>
      <c r="J4952" s="16" t="n">
        <v>3</v>
      </c>
      <c r="K4952" s="16" t="n">
        <v>4</v>
      </c>
      <c r="L4952" s="16" t="s">
        <v>41</v>
      </c>
      <c r="M4952" s="18" t="n">
        <f aca="false">IF(ISNUMBER(B4952),B4952,IF(MID(B4952,3,1)="-",DATE(VALUE(RIGHT(B4952,4)),VALUE(MID(B4952,4,2)),VALUE(LEFT(B4952,2))),DATE(VALUE(LEFT(B4952,4)),VALUE(MID(B4952,6,2)),VALUE(RIGHT(B4952,2)))))</f>
        <v>46017</v>
      </c>
      <c r="N4952" s="16" t="n">
        <f aca="false">MONTH(M4952)</f>
        <v>12</v>
      </c>
      <c r="O4952" s="16" t="str">
        <f aca="false">PROPER(TRIM(H4952))</f>
        <v>Delhi</v>
      </c>
      <c r="P4952" s="16" t="str">
        <f aca="false">IFERROR(VLOOKUP(O4952,city_map!$A$2:$B$6,2,FALSE()),O4952)</f>
        <v>Delhi</v>
      </c>
      <c r="Q4952" s="16" t="n">
        <f aca="false">IF(ISNUMBER(F4952),F4952,VALUE(SUBSTITUTE(SUBSTITUTE(F4952,"₹",""),",","")))</f>
        <v>810</v>
      </c>
      <c r="R4952" s="16" t="n">
        <f aca="false">IF(E4952=99,1,E4952)</f>
        <v>3</v>
      </c>
      <c r="S4952" s="16" t="n">
        <f aca="false">IF(G4952="",0,G4952)</f>
        <v>0</v>
      </c>
      <c r="T4952" s="16" t="str">
        <f aca="false">IF(I4952="","Unknown",IF(I4952="upi","UPI",I4952))</f>
        <v>UPI</v>
      </c>
      <c r="U4952" s="16" t="str">
        <f aca="false">IF(L4952="Yes","Y",IF(L4952="No","N",L4952))</f>
        <v>N</v>
      </c>
      <c r="V4952" s="19" t="n">
        <f aca="false">ROUND(R4952*Q4952*(1-S4952),2)</f>
        <v>2430</v>
      </c>
      <c r="W4952" s="16" t="str">
        <f aca="false">_xlfn.XLOOKUP(D4952,products!$A$2:$A$61,products!$C$2:$C$61,"Not found")</f>
        <v>Home</v>
      </c>
    </row>
    <row r="4953" customFormat="false" ht="15" hidden="false" customHeight="false" outlineLevel="0" collapsed="false">
      <c r="A4953" s="16" t="s">
        <v>6415</v>
      </c>
      <c r="B4953" s="16" t="s">
        <v>6403</v>
      </c>
      <c r="C4953" s="16" t="s">
        <v>2152</v>
      </c>
      <c r="D4953" s="16" t="s">
        <v>108</v>
      </c>
      <c r="E4953" s="16" t="n">
        <v>1</v>
      </c>
      <c r="F4953" s="16" t="n">
        <v>3546</v>
      </c>
      <c r="G4953" s="16" t="n">
        <v>0.1</v>
      </c>
      <c r="H4953" s="16" t="s">
        <v>81</v>
      </c>
      <c r="I4953" s="16" t="s">
        <v>60</v>
      </c>
      <c r="J4953" s="16" t="n">
        <v>2</v>
      </c>
      <c r="K4953" s="16" t="n">
        <v>5</v>
      </c>
      <c r="L4953" s="16" t="s">
        <v>41</v>
      </c>
      <c r="M4953" s="18" t="n">
        <f aca="false">IF(ISNUMBER(B4953),B4953,IF(MID(B4953,3,1)="-",DATE(VALUE(RIGHT(B4953,4)),VALUE(MID(B4953,4,2)),VALUE(LEFT(B4953,2))),DATE(VALUE(LEFT(B4953,4)),VALUE(MID(B4953,6,2)),VALUE(RIGHT(B4953,2)))))</f>
        <v>46017</v>
      </c>
      <c r="N4953" s="16" t="n">
        <f aca="false">MONTH(M4953)</f>
        <v>12</v>
      </c>
      <c r="O4953" s="16" t="str">
        <f aca="false">PROPER(TRIM(H4953))</f>
        <v>Hyderabad</v>
      </c>
      <c r="P4953" s="16" t="str">
        <f aca="false">IFERROR(VLOOKUP(O4953,city_map!$A$2:$B$6,2,FALSE()),O4953)</f>
        <v>Hyderabad</v>
      </c>
      <c r="Q4953" s="16" t="n">
        <f aca="false">IF(ISNUMBER(F4953),F4953,VALUE(SUBSTITUTE(SUBSTITUTE(F4953,"₹",""),",","")))</f>
        <v>3546</v>
      </c>
      <c r="R4953" s="16" t="n">
        <f aca="false">IF(E4953=99,1,E4953)</f>
        <v>1</v>
      </c>
      <c r="S4953" s="16" t="n">
        <f aca="false">IF(G4953="",0,G4953)</f>
        <v>0.1</v>
      </c>
      <c r="T4953" s="16" t="str">
        <f aca="false">IF(I4953="","Unknown",IF(I4953="upi","UPI",I4953))</f>
        <v>UPI</v>
      </c>
      <c r="U4953" s="16" t="str">
        <f aca="false">IF(L4953="Yes","Y",IF(L4953="No","N",L4953))</f>
        <v>N</v>
      </c>
      <c r="V4953" s="19" t="n">
        <f aca="false">ROUND(R4953*Q4953*(1-S4953),2)</f>
        <v>3191.4</v>
      </c>
      <c r="W4953" s="16" t="str">
        <f aca="false">_xlfn.XLOOKUP(D4953,products!$A$2:$A$61,products!$C$2:$C$61,"Not found")</f>
        <v>Electronics</v>
      </c>
    </row>
    <row r="4954" customFormat="false" ht="15" hidden="false" customHeight="false" outlineLevel="0" collapsed="false">
      <c r="A4954" s="16" t="s">
        <v>6416</v>
      </c>
      <c r="B4954" s="16" t="s">
        <v>6403</v>
      </c>
      <c r="C4954" s="16" t="s">
        <v>4376</v>
      </c>
      <c r="D4954" s="16" t="s">
        <v>142</v>
      </c>
      <c r="E4954" s="16" t="n">
        <v>1</v>
      </c>
      <c r="F4954" s="16" t="n">
        <v>576</v>
      </c>
      <c r="G4954" s="16" t="n">
        <v>0</v>
      </c>
      <c r="H4954" s="16" t="s">
        <v>130</v>
      </c>
      <c r="I4954" s="16" t="s">
        <v>60</v>
      </c>
      <c r="J4954" s="16" t="n">
        <v>3</v>
      </c>
      <c r="K4954" s="16" t="n">
        <v>4</v>
      </c>
      <c r="L4954" s="16" t="s">
        <v>41</v>
      </c>
      <c r="M4954" s="18" t="n">
        <f aca="false">IF(ISNUMBER(B4954),B4954,IF(MID(B4954,3,1)="-",DATE(VALUE(RIGHT(B4954,4)),VALUE(MID(B4954,4,2)),VALUE(LEFT(B4954,2))),DATE(VALUE(LEFT(B4954,4)),VALUE(MID(B4954,6,2)),VALUE(RIGHT(B4954,2)))))</f>
        <v>46017</v>
      </c>
      <c r="N4954" s="16" t="n">
        <f aca="false">MONTH(M4954)</f>
        <v>12</v>
      </c>
      <c r="O4954" s="16" t="str">
        <f aca="false">PROPER(TRIM(H4954))</f>
        <v>Bengaluru</v>
      </c>
      <c r="P4954" s="16" t="str">
        <f aca="false">IFERROR(VLOOKUP(O4954,city_map!$A$2:$B$6,2,FALSE()),O4954)</f>
        <v>Bengaluru</v>
      </c>
      <c r="Q4954" s="16" t="n">
        <f aca="false">IF(ISNUMBER(F4954),F4954,VALUE(SUBSTITUTE(SUBSTITUTE(F4954,"₹",""),",","")))</f>
        <v>576</v>
      </c>
      <c r="R4954" s="16" t="n">
        <f aca="false">IF(E4954=99,1,E4954)</f>
        <v>1</v>
      </c>
      <c r="S4954" s="16" t="n">
        <f aca="false">IF(G4954="",0,G4954)</f>
        <v>0</v>
      </c>
      <c r="T4954" s="16" t="str">
        <f aca="false">IF(I4954="","Unknown",IF(I4954="upi","UPI",I4954))</f>
        <v>UPI</v>
      </c>
      <c r="U4954" s="16" t="str">
        <f aca="false">IF(L4954="Yes","Y",IF(L4954="No","N",L4954))</f>
        <v>N</v>
      </c>
      <c r="V4954" s="19" t="n">
        <f aca="false">ROUND(R4954*Q4954*(1-S4954),2)</f>
        <v>576</v>
      </c>
      <c r="W4954" s="16" t="str">
        <f aca="false">_xlfn.XLOOKUP(D4954,products!$A$2:$A$61,products!$C$2:$C$61,"Not found")</f>
        <v>Home</v>
      </c>
    </row>
    <row r="4955" customFormat="false" ht="15" hidden="false" customHeight="false" outlineLevel="0" collapsed="false">
      <c r="A4955" s="16" t="s">
        <v>6417</v>
      </c>
      <c r="B4955" s="16" t="s">
        <v>6403</v>
      </c>
      <c r="C4955" s="16" t="s">
        <v>1285</v>
      </c>
      <c r="D4955" s="16" t="s">
        <v>126</v>
      </c>
      <c r="E4955" s="16" t="n">
        <v>1</v>
      </c>
      <c r="F4955" s="16" t="n">
        <v>390</v>
      </c>
      <c r="G4955" s="16" t="n">
        <v>0</v>
      </c>
      <c r="H4955" s="16" t="s">
        <v>39</v>
      </c>
      <c r="I4955" s="16" t="s">
        <v>40</v>
      </c>
      <c r="J4955" s="16" t="n">
        <v>5</v>
      </c>
      <c r="K4955" s="16" t="n">
        <v>4</v>
      </c>
      <c r="L4955" s="16" t="s">
        <v>41</v>
      </c>
      <c r="M4955" s="18" t="n">
        <f aca="false">IF(ISNUMBER(B4955),B4955,IF(MID(B4955,3,1)="-",DATE(VALUE(RIGHT(B4955,4)),VALUE(MID(B4955,4,2)),VALUE(LEFT(B4955,2))),DATE(VALUE(LEFT(B4955,4)),VALUE(MID(B4955,6,2)),VALUE(RIGHT(B4955,2)))))</f>
        <v>46017</v>
      </c>
      <c r="N4955" s="16" t="n">
        <f aca="false">MONTH(M4955)</f>
        <v>12</v>
      </c>
      <c r="O4955" s="16" t="str">
        <f aca="false">PROPER(TRIM(H4955))</f>
        <v>Delhi</v>
      </c>
      <c r="P4955" s="16" t="str">
        <f aca="false">IFERROR(VLOOKUP(O4955,city_map!$A$2:$B$6,2,FALSE()),O4955)</f>
        <v>Delhi</v>
      </c>
      <c r="Q4955" s="16" t="n">
        <f aca="false">IF(ISNUMBER(F4955),F4955,VALUE(SUBSTITUTE(SUBSTITUTE(F4955,"₹",""),",","")))</f>
        <v>390</v>
      </c>
      <c r="R4955" s="16" t="n">
        <f aca="false">IF(E4955=99,1,E4955)</f>
        <v>1</v>
      </c>
      <c r="S4955" s="16" t="n">
        <f aca="false">IF(G4955="",0,G4955)</f>
        <v>0</v>
      </c>
      <c r="T4955" s="16" t="str">
        <f aca="false">IF(I4955="","Unknown",IF(I4955="upi","UPI",I4955))</f>
        <v>COD</v>
      </c>
      <c r="U4955" s="16" t="str">
        <f aca="false">IF(L4955="Yes","Y",IF(L4955="No","N",L4955))</f>
        <v>N</v>
      </c>
      <c r="V4955" s="19" t="n">
        <f aca="false">ROUND(R4955*Q4955*(1-S4955),2)</f>
        <v>390</v>
      </c>
      <c r="W4955" s="16" t="str">
        <f aca="false">_xlfn.XLOOKUP(D4955,products!$A$2:$A$61,products!$C$2:$C$61,"Not found")</f>
        <v>Home</v>
      </c>
    </row>
    <row r="4956" customFormat="false" ht="15" hidden="false" customHeight="false" outlineLevel="0" collapsed="false">
      <c r="A4956" s="16" t="s">
        <v>6418</v>
      </c>
      <c r="B4956" s="16" t="s">
        <v>6403</v>
      </c>
      <c r="C4956" s="16" t="s">
        <v>2372</v>
      </c>
      <c r="D4956" s="16" t="s">
        <v>211</v>
      </c>
      <c r="E4956" s="16" t="n">
        <v>3</v>
      </c>
      <c r="F4956" s="16" t="n">
        <v>1358</v>
      </c>
      <c r="G4956" s="16"/>
      <c r="H4956" s="16" t="s">
        <v>56</v>
      </c>
      <c r="I4956" s="16" t="s">
        <v>47</v>
      </c>
      <c r="J4956" s="16" t="n">
        <v>5</v>
      </c>
      <c r="K4956" s="16" t="n">
        <v>3</v>
      </c>
      <c r="L4956" s="16" t="s">
        <v>57</v>
      </c>
      <c r="M4956" s="18" t="n">
        <f aca="false">IF(ISNUMBER(B4956),B4956,IF(MID(B4956,3,1)="-",DATE(VALUE(RIGHT(B4956,4)),VALUE(MID(B4956,4,2)),VALUE(LEFT(B4956,2))),DATE(VALUE(LEFT(B4956,4)),VALUE(MID(B4956,6,2)),VALUE(RIGHT(B4956,2)))))</f>
        <v>46017</v>
      </c>
      <c r="N4956" s="16" t="n">
        <f aca="false">MONTH(M4956)</f>
        <v>12</v>
      </c>
      <c r="O4956" s="16" t="str">
        <f aca="false">PROPER(TRIM(H4956))</f>
        <v>Lucknow</v>
      </c>
      <c r="P4956" s="16" t="str">
        <f aca="false">IFERROR(VLOOKUP(O4956,city_map!$A$2:$B$6,2,FALSE()),O4956)</f>
        <v>Lucknow</v>
      </c>
      <c r="Q4956" s="16" t="n">
        <f aca="false">IF(ISNUMBER(F4956),F4956,VALUE(SUBSTITUTE(SUBSTITUTE(F4956,"₹",""),",","")))</f>
        <v>1358</v>
      </c>
      <c r="R4956" s="16" t="n">
        <f aca="false">IF(E4956=99,1,E4956)</f>
        <v>3</v>
      </c>
      <c r="S4956" s="16" t="n">
        <f aca="false">IF(G4956="",0,G4956)</f>
        <v>0</v>
      </c>
      <c r="T4956" s="16" t="str">
        <f aca="false">IF(I4956="","Unknown",IF(I4956="upi","UPI",I4956))</f>
        <v>Debit Card</v>
      </c>
      <c r="U4956" s="16" t="str">
        <f aca="false">IF(L4956="Yes","Y",IF(L4956="No","N",L4956))</f>
        <v>Y</v>
      </c>
      <c r="V4956" s="19" t="n">
        <f aca="false">ROUND(R4956*Q4956*(1-S4956),2)</f>
        <v>4074</v>
      </c>
      <c r="W4956" s="16" t="str">
        <f aca="false">_xlfn.XLOOKUP(D4956,products!$A$2:$A$61,products!$C$2:$C$61,"Not found")</f>
        <v>Fashion</v>
      </c>
    </row>
    <row r="4957" customFormat="false" ht="15" hidden="false" customHeight="false" outlineLevel="0" collapsed="false">
      <c r="A4957" s="16" t="s">
        <v>6419</v>
      </c>
      <c r="B4957" s="16" t="s">
        <v>6403</v>
      </c>
      <c r="C4957" s="16" t="s">
        <v>1085</v>
      </c>
      <c r="D4957" s="16" t="s">
        <v>254</v>
      </c>
      <c r="E4957" s="16" t="n">
        <v>1</v>
      </c>
      <c r="F4957" s="16" t="n">
        <v>1010</v>
      </c>
      <c r="G4957" s="16" t="n">
        <v>0.05</v>
      </c>
      <c r="H4957" s="16" t="s">
        <v>81</v>
      </c>
      <c r="I4957" s="16" t="s">
        <v>47</v>
      </c>
      <c r="J4957" s="16" t="n">
        <v>3</v>
      </c>
      <c r="K4957" s="16" t="n">
        <v>3</v>
      </c>
      <c r="L4957" s="16" t="s">
        <v>57</v>
      </c>
      <c r="M4957" s="18" t="n">
        <f aca="false">IF(ISNUMBER(B4957),B4957,IF(MID(B4957,3,1)="-",DATE(VALUE(RIGHT(B4957,4)),VALUE(MID(B4957,4,2)),VALUE(LEFT(B4957,2))),DATE(VALUE(LEFT(B4957,4)),VALUE(MID(B4957,6,2)),VALUE(RIGHT(B4957,2)))))</f>
        <v>46017</v>
      </c>
      <c r="N4957" s="16" t="n">
        <f aca="false">MONTH(M4957)</f>
        <v>12</v>
      </c>
      <c r="O4957" s="16" t="str">
        <f aca="false">PROPER(TRIM(H4957))</f>
        <v>Hyderabad</v>
      </c>
      <c r="P4957" s="16" t="str">
        <f aca="false">IFERROR(VLOOKUP(O4957,city_map!$A$2:$B$6,2,FALSE()),O4957)</f>
        <v>Hyderabad</v>
      </c>
      <c r="Q4957" s="16" t="n">
        <f aca="false">IF(ISNUMBER(F4957),F4957,VALUE(SUBSTITUTE(SUBSTITUTE(F4957,"₹",""),",","")))</f>
        <v>1010</v>
      </c>
      <c r="R4957" s="16" t="n">
        <f aca="false">IF(E4957=99,1,E4957)</f>
        <v>1</v>
      </c>
      <c r="S4957" s="16" t="n">
        <f aca="false">IF(G4957="",0,G4957)</f>
        <v>0.05</v>
      </c>
      <c r="T4957" s="16" t="str">
        <f aca="false">IF(I4957="","Unknown",IF(I4957="upi","UPI",I4957))</f>
        <v>Debit Card</v>
      </c>
      <c r="U4957" s="16" t="str">
        <f aca="false">IF(L4957="Yes","Y",IF(L4957="No","N",L4957))</f>
        <v>Y</v>
      </c>
      <c r="V4957" s="19" t="n">
        <f aca="false">ROUND(R4957*Q4957*(1-S4957),2)</f>
        <v>959.5</v>
      </c>
      <c r="W4957" s="16" t="str">
        <f aca="false">_xlfn.XLOOKUP(D4957,products!$A$2:$A$61,products!$C$2:$C$61,"Not found")</f>
        <v>Fashion</v>
      </c>
    </row>
    <row r="4958" customFormat="false" ht="15" hidden="false" customHeight="false" outlineLevel="0" collapsed="false">
      <c r="A4958" s="16" t="s">
        <v>6420</v>
      </c>
      <c r="B4958" s="16" t="s">
        <v>6403</v>
      </c>
      <c r="C4958" s="16" t="s">
        <v>1754</v>
      </c>
      <c r="D4958" s="16" t="s">
        <v>184</v>
      </c>
      <c r="E4958" s="16" t="n">
        <v>2</v>
      </c>
      <c r="F4958" s="16" t="n">
        <v>1258</v>
      </c>
      <c r="G4958" s="16" t="n">
        <v>0.15</v>
      </c>
      <c r="H4958" s="16" t="s">
        <v>39</v>
      </c>
      <c r="I4958" s="16" t="s">
        <v>60</v>
      </c>
      <c r="J4958" s="16" t="n">
        <v>3</v>
      </c>
      <c r="K4958" s="16" t="n">
        <v>5</v>
      </c>
      <c r="L4958" s="16" t="s">
        <v>41</v>
      </c>
      <c r="M4958" s="18" t="n">
        <f aca="false">IF(ISNUMBER(B4958),B4958,IF(MID(B4958,3,1)="-",DATE(VALUE(RIGHT(B4958,4)),VALUE(MID(B4958,4,2)),VALUE(LEFT(B4958,2))),DATE(VALUE(LEFT(B4958,4)),VALUE(MID(B4958,6,2)),VALUE(RIGHT(B4958,2)))))</f>
        <v>46017</v>
      </c>
      <c r="N4958" s="16" t="n">
        <f aca="false">MONTH(M4958)</f>
        <v>12</v>
      </c>
      <c r="O4958" s="16" t="str">
        <f aca="false">PROPER(TRIM(H4958))</f>
        <v>Delhi</v>
      </c>
      <c r="P4958" s="16" t="str">
        <f aca="false">IFERROR(VLOOKUP(O4958,city_map!$A$2:$B$6,2,FALSE()),O4958)</f>
        <v>Delhi</v>
      </c>
      <c r="Q4958" s="16" t="n">
        <f aca="false">IF(ISNUMBER(F4958),F4958,VALUE(SUBSTITUTE(SUBSTITUTE(F4958,"₹",""),",","")))</f>
        <v>1258</v>
      </c>
      <c r="R4958" s="16" t="n">
        <f aca="false">IF(E4958=99,1,E4958)</f>
        <v>2</v>
      </c>
      <c r="S4958" s="16" t="n">
        <f aca="false">IF(G4958="",0,G4958)</f>
        <v>0.15</v>
      </c>
      <c r="T4958" s="16" t="str">
        <f aca="false">IF(I4958="","Unknown",IF(I4958="upi","UPI",I4958))</f>
        <v>UPI</v>
      </c>
      <c r="U4958" s="16" t="str">
        <f aca="false">IF(L4958="Yes","Y",IF(L4958="No","N",L4958))</f>
        <v>N</v>
      </c>
      <c r="V4958" s="19" t="n">
        <f aca="false">ROUND(R4958*Q4958*(1-S4958),2)</f>
        <v>2138.6</v>
      </c>
      <c r="W4958" s="16" t="str">
        <f aca="false">_xlfn.XLOOKUP(D4958,products!$A$2:$A$61,products!$C$2:$C$61,"Not found")</f>
        <v>Home</v>
      </c>
    </row>
    <row r="4959" customFormat="false" ht="15" hidden="false" customHeight="false" outlineLevel="0" collapsed="false">
      <c r="A4959" s="16" t="s">
        <v>6421</v>
      </c>
      <c r="B4959" s="16" t="s">
        <v>6403</v>
      </c>
      <c r="C4959" s="16" t="s">
        <v>2741</v>
      </c>
      <c r="D4959" s="16" t="s">
        <v>341</v>
      </c>
      <c r="E4959" s="16" t="n">
        <v>1</v>
      </c>
      <c r="F4959" s="16" t="n">
        <v>1138</v>
      </c>
      <c r="G4959" s="16" t="n">
        <v>0.15</v>
      </c>
      <c r="H4959" s="16" t="s">
        <v>39</v>
      </c>
      <c r="I4959" s="16" t="s">
        <v>60</v>
      </c>
      <c r="J4959" s="16" t="n">
        <v>4</v>
      </c>
      <c r="K4959" s="16" t="n">
        <v>4</v>
      </c>
      <c r="L4959" s="16" t="s">
        <v>41</v>
      </c>
      <c r="M4959" s="18" t="n">
        <f aca="false">IF(ISNUMBER(B4959),B4959,IF(MID(B4959,3,1)="-",DATE(VALUE(RIGHT(B4959,4)),VALUE(MID(B4959,4,2)),VALUE(LEFT(B4959,2))),DATE(VALUE(LEFT(B4959,4)),VALUE(MID(B4959,6,2)),VALUE(RIGHT(B4959,2)))))</f>
        <v>46017</v>
      </c>
      <c r="N4959" s="16" t="n">
        <f aca="false">MONTH(M4959)</f>
        <v>12</v>
      </c>
      <c r="O4959" s="16" t="str">
        <f aca="false">PROPER(TRIM(H4959))</f>
        <v>Delhi</v>
      </c>
      <c r="P4959" s="16" t="str">
        <f aca="false">IFERROR(VLOOKUP(O4959,city_map!$A$2:$B$6,2,FALSE()),O4959)</f>
        <v>Delhi</v>
      </c>
      <c r="Q4959" s="16" t="n">
        <f aca="false">IF(ISNUMBER(F4959),F4959,VALUE(SUBSTITUTE(SUBSTITUTE(F4959,"₹",""),",","")))</f>
        <v>1138</v>
      </c>
      <c r="R4959" s="16" t="n">
        <f aca="false">IF(E4959=99,1,E4959)</f>
        <v>1</v>
      </c>
      <c r="S4959" s="16" t="n">
        <f aca="false">IF(G4959="",0,G4959)</f>
        <v>0.15</v>
      </c>
      <c r="T4959" s="16" t="str">
        <f aca="false">IF(I4959="","Unknown",IF(I4959="upi","UPI",I4959))</f>
        <v>UPI</v>
      </c>
      <c r="U4959" s="16" t="str">
        <f aca="false">IF(L4959="Yes","Y",IF(L4959="No","N",L4959))</f>
        <v>N</v>
      </c>
      <c r="V4959" s="19" t="n">
        <f aca="false">ROUND(R4959*Q4959*(1-S4959),2)</f>
        <v>967.3</v>
      </c>
      <c r="W4959" s="16" t="str">
        <f aca="false">_xlfn.XLOOKUP(D4959,products!$A$2:$A$61,products!$C$2:$C$61,"Not found")</f>
        <v>Home</v>
      </c>
    </row>
    <row r="4960" customFormat="false" ht="15" hidden="false" customHeight="false" outlineLevel="0" collapsed="false">
      <c r="A4960" s="16" t="s">
        <v>6422</v>
      </c>
      <c r="B4960" s="16" t="s">
        <v>6403</v>
      </c>
      <c r="C4960" s="16" t="s">
        <v>190</v>
      </c>
      <c r="D4960" s="16" t="s">
        <v>440</v>
      </c>
      <c r="E4960" s="16" t="n">
        <v>2</v>
      </c>
      <c r="F4960" s="16" t="n">
        <v>1346</v>
      </c>
      <c r="G4960" s="16" t="n">
        <v>0.15</v>
      </c>
      <c r="H4960" s="16" t="s">
        <v>130</v>
      </c>
      <c r="I4960" s="16" t="s">
        <v>60</v>
      </c>
      <c r="J4960" s="16" t="n">
        <v>3</v>
      </c>
      <c r="K4960" s="16" t="n">
        <v>4</v>
      </c>
      <c r="L4960" s="16" t="s">
        <v>41</v>
      </c>
      <c r="M4960" s="18" t="n">
        <f aca="false">IF(ISNUMBER(B4960),B4960,IF(MID(B4960,3,1)="-",DATE(VALUE(RIGHT(B4960,4)),VALUE(MID(B4960,4,2)),VALUE(LEFT(B4960,2))),DATE(VALUE(LEFT(B4960,4)),VALUE(MID(B4960,6,2)),VALUE(RIGHT(B4960,2)))))</f>
        <v>46017</v>
      </c>
      <c r="N4960" s="16" t="n">
        <f aca="false">MONTH(M4960)</f>
        <v>12</v>
      </c>
      <c r="O4960" s="16" t="str">
        <f aca="false">PROPER(TRIM(H4960))</f>
        <v>Bengaluru</v>
      </c>
      <c r="P4960" s="16" t="str">
        <f aca="false">IFERROR(VLOOKUP(O4960,city_map!$A$2:$B$6,2,FALSE()),O4960)</f>
        <v>Bengaluru</v>
      </c>
      <c r="Q4960" s="16" t="n">
        <f aca="false">IF(ISNUMBER(F4960),F4960,VALUE(SUBSTITUTE(SUBSTITUTE(F4960,"₹",""),",","")))</f>
        <v>1346</v>
      </c>
      <c r="R4960" s="16" t="n">
        <f aca="false">IF(E4960=99,1,E4960)</f>
        <v>2</v>
      </c>
      <c r="S4960" s="16" t="n">
        <f aca="false">IF(G4960="",0,G4960)</f>
        <v>0.15</v>
      </c>
      <c r="T4960" s="16" t="str">
        <f aca="false">IF(I4960="","Unknown",IF(I4960="upi","UPI",I4960))</f>
        <v>UPI</v>
      </c>
      <c r="U4960" s="16" t="str">
        <f aca="false">IF(L4960="Yes","Y",IF(L4960="No","N",L4960))</f>
        <v>N</v>
      </c>
      <c r="V4960" s="19" t="n">
        <f aca="false">ROUND(R4960*Q4960*(1-S4960),2)</f>
        <v>2288.2</v>
      </c>
      <c r="W4960" s="16" t="str">
        <f aca="false">_xlfn.XLOOKUP(D4960,products!$A$2:$A$61,products!$C$2:$C$61,"Not found")</f>
        <v>Home</v>
      </c>
    </row>
    <row r="4961" customFormat="false" ht="15" hidden="false" customHeight="false" outlineLevel="0" collapsed="false">
      <c r="A4961" s="16" t="s">
        <v>6423</v>
      </c>
      <c r="B4961" s="16" t="s">
        <v>6403</v>
      </c>
      <c r="C4961" s="16" t="s">
        <v>1246</v>
      </c>
      <c r="D4961" s="16" t="s">
        <v>74</v>
      </c>
      <c r="E4961" s="16" t="n">
        <v>3</v>
      </c>
      <c r="F4961" s="16" t="s">
        <v>6424</v>
      </c>
      <c r="G4961" s="16"/>
      <c r="H4961" s="16" t="s">
        <v>89</v>
      </c>
      <c r="I4961" s="16" t="s">
        <v>60</v>
      </c>
      <c r="J4961" s="16" t="n">
        <v>3</v>
      </c>
      <c r="K4961" s="16" t="n">
        <v>4</v>
      </c>
      <c r="L4961" s="16" t="s">
        <v>41</v>
      </c>
      <c r="M4961" s="18" t="n">
        <f aca="false">IF(ISNUMBER(B4961),B4961,IF(MID(B4961,3,1)="-",DATE(VALUE(RIGHT(B4961,4)),VALUE(MID(B4961,4,2)),VALUE(LEFT(B4961,2))),DATE(VALUE(LEFT(B4961,4)),VALUE(MID(B4961,6,2)),VALUE(RIGHT(B4961,2)))))</f>
        <v>46017</v>
      </c>
      <c r="N4961" s="16" t="n">
        <f aca="false">MONTH(M4961)</f>
        <v>12</v>
      </c>
      <c r="O4961" s="16" t="str">
        <f aca="false">PROPER(TRIM(H4961))</f>
        <v>Ahmedabad</v>
      </c>
      <c r="P4961" s="16" t="str">
        <f aca="false">IFERROR(VLOOKUP(O4961,city_map!$A$2:$B$6,2,FALSE()),O4961)</f>
        <v>Ahmedabad</v>
      </c>
      <c r="Q4961" s="16" t="n">
        <f aca="false">IF(ISNUMBER(F4961),F4961,VALUE(SUBSTITUTE(SUBSTITUTE(F4961,"₹",""),",","")))</f>
        <v>18970</v>
      </c>
      <c r="R4961" s="16" t="n">
        <f aca="false">IF(E4961=99,1,E4961)</f>
        <v>3</v>
      </c>
      <c r="S4961" s="16" t="n">
        <f aca="false">IF(G4961="",0,G4961)</f>
        <v>0</v>
      </c>
      <c r="T4961" s="16" t="str">
        <f aca="false">IF(I4961="","Unknown",IF(I4961="upi","UPI",I4961))</f>
        <v>UPI</v>
      </c>
      <c r="U4961" s="16" t="str">
        <f aca="false">IF(L4961="Yes","Y",IF(L4961="No","N",L4961))</f>
        <v>N</v>
      </c>
      <c r="V4961" s="19" t="n">
        <f aca="false">ROUND(R4961*Q4961*(1-S4961),2)</f>
        <v>56910</v>
      </c>
      <c r="W4961" s="16" t="str">
        <f aca="false">_xlfn.XLOOKUP(D4961,products!$A$2:$A$61,products!$C$2:$C$61,"Not found")</f>
        <v>Electronics</v>
      </c>
    </row>
    <row r="4962" customFormat="false" ht="15" hidden="false" customHeight="false" outlineLevel="0" collapsed="false">
      <c r="A4962" s="16" t="s">
        <v>6425</v>
      </c>
      <c r="B4962" s="16" t="s">
        <v>6403</v>
      </c>
      <c r="C4962" s="16" t="s">
        <v>603</v>
      </c>
      <c r="D4962" s="16" t="s">
        <v>165</v>
      </c>
      <c r="E4962" s="16" t="n">
        <v>1</v>
      </c>
      <c r="F4962" s="16" t="n">
        <v>877</v>
      </c>
      <c r="G4962" s="16" t="n">
        <v>0</v>
      </c>
      <c r="H4962" s="16" t="s">
        <v>560</v>
      </c>
      <c r="I4962" s="16" t="s">
        <v>40</v>
      </c>
      <c r="J4962" s="16" t="n">
        <v>4</v>
      </c>
      <c r="K4962" s="16" t="n">
        <v>4</v>
      </c>
      <c r="L4962" s="16" t="s">
        <v>41</v>
      </c>
      <c r="M4962" s="18" t="n">
        <f aca="false">IF(ISNUMBER(B4962),B4962,IF(MID(B4962,3,1)="-",DATE(VALUE(RIGHT(B4962,4)),VALUE(MID(B4962,4,2)),VALUE(LEFT(B4962,2))),DATE(VALUE(LEFT(B4962,4)),VALUE(MID(B4962,6,2)),VALUE(RIGHT(B4962,2)))))</f>
        <v>46017</v>
      </c>
      <c r="N4962" s="16" t="n">
        <f aca="false">MONTH(M4962)</f>
        <v>12</v>
      </c>
      <c r="O4962" s="16" t="str">
        <f aca="false">PROPER(TRIM(H4962))</f>
        <v>Chennai</v>
      </c>
      <c r="P4962" s="16" t="str">
        <f aca="false">IFERROR(VLOOKUP(O4962,city_map!$A$2:$B$6,2,FALSE()),O4962)</f>
        <v>Chennai</v>
      </c>
      <c r="Q4962" s="16" t="n">
        <f aca="false">IF(ISNUMBER(F4962),F4962,VALUE(SUBSTITUTE(SUBSTITUTE(F4962,"₹",""),",","")))</f>
        <v>877</v>
      </c>
      <c r="R4962" s="16" t="n">
        <f aca="false">IF(E4962=99,1,E4962)</f>
        <v>1</v>
      </c>
      <c r="S4962" s="16" t="n">
        <f aca="false">IF(G4962="",0,G4962)</f>
        <v>0</v>
      </c>
      <c r="T4962" s="16" t="str">
        <f aca="false">IF(I4962="","Unknown",IF(I4962="upi","UPI",I4962))</f>
        <v>COD</v>
      </c>
      <c r="U4962" s="16" t="str">
        <f aca="false">IF(L4962="Yes","Y",IF(L4962="No","N",L4962))</f>
        <v>N</v>
      </c>
      <c r="V4962" s="19" t="n">
        <f aca="false">ROUND(R4962*Q4962*(1-S4962),2)</f>
        <v>877</v>
      </c>
      <c r="W4962" s="16" t="str">
        <f aca="false">_xlfn.XLOOKUP(D4962,products!$A$2:$A$61,products!$C$2:$C$61,"Not found")</f>
        <v>Electronics</v>
      </c>
    </row>
    <row r="4963" customFormat="false" ht="15" hidden="false" customHeight="false" outlineLevel="0" collapsed="false">
      <c r="A4963" s="16" t="s">
        <v>6426</v>
      </c>
      <c r="B4963" s="16" t="s">
        <v>6403</v>
      </c>
      <c r="C4963" s="16" t="s">
        <v>429</v>
      </c>
      <c r="D4963" s="16" t="s">
        <v>99</v>
      </c>
      <c r="E4963" s="16" t="n">
        <v>1</v>
      </c>
      <c r="F4963" s="16" t="n">
        <v>733</v>
      </c>
      <c r="G4963" s="16" t="n">
        <v>0.15</v>
      </c>
      <c r="H4963" s="16" t="s">
        <v>70</v>
      </c>
      <c r="I4963" s="16" t="s">
        <v>60</v>
      </c>
      <c r="J4963" s="16" t="n">
        <v>5</v>
      </c>
      <c r="K4963" s="16" t="n">
        <v>3</v>
      </c>
      <c r="L4963" s="16" t="s">
        <v>57</v>
      </c>
      <c r="M4963" s="18" t="n">
        <f aca="false">IF(ISNUMBER(B4963),B4963,IF(MID(B4963,3,1)="-",DATE(VALUE(RIGHT(B4963,4)),VALUE(MID(B4963,4,2)),VALUE(LEFT(B4963,2))),DATE(VALUE(LEFT(B4963,4)),VALUE(MID(B4963,6,2)),VALUE(RIGHT(B4963,2)))))</f>
        <v>46017</v>
      </c>
      <c r="N4963" s="16" t="n">
        <f aca="false">MONTH(M4963)</f>
        <v>12</v>
      </c>
      <c r="O4963" s="16" t="str">
        <f aca="false">PROPER(TRIM(H4963))</f>
        <v>Pune</v>
      </c>
      <c r="P4963" s="16" t="str">
        <f aca="false">IFERROR(VLOOKUP(O4963,city_map!$A$2:$B$6,2,FALSE()),O4963)</f>
        <v>Pune</v>
      </c>
      <c r="Q4963" s="16" t="n">
        <f aca="false">IF(ISNUMBER(F4963),F4963,VALUE(SUBSTITUTE(SUBSTITUTE(F4963,"₹",""),",","")))</f>
        <v>733</v>
      </c>
      <c r="R4963" s="16" t="n">
        <f aca="false">IF(E4963=99,1,E4963)</f>
        <v>1</v>
      </c>
      <c r="S4963" s="16" t="n">
        <f aca="false">IF(G4963="",0,G4963)</f>
        <v>0.15</v>
      </c>
      <c r="T4963" s="16" t="str">
        <f aca="false">IF(I4963="","Unknown",IF(I4963="upi","UPI",I4963))</f>
        <v>UPI</v>
      </c>
      <c r="U4963" s="16" t="str">
        <f aca="false">IF(L4963="Yes","Y",IF(L4963="No","N",L4963))</f>
        <v>Y</v>
      </c>
      <c r="V4963" s="19" t="n">
        <f aca="false">ROUND(R4963*Q4963*(1-S4963),2)</f>
        <v>623.05</v>
      </c>
      <c r="W4963" s="16" t="str">
        <f aca="false">_xlfn.XLOOKUP(D4963,products!$A$2:$A$61,products!$C$2:$C$61,"Not found")</f>
        <v>Fashion</v>
      </c>
    </row>
    <row r="4964" customFormat="false" ht="15" hidden="false" customHeight="false" outlineLevel="0" collapsed="false">
      <c r="A4964" s="16" t="s">
        <v>6427</v>
      </c>
      <c r="B4964" s="16" t="s">
        <v>6428</v>
      </c>
      <c r="C4964" s="16" t="s">
        <v>931</v>
      </c>
      <c r="D4964" s="16" t="s">
        <v>165</v>
      </c>
      <c r="E4964" s="16" t="n">
        <v>2</v>
      </c>
      <c r="F4964" s="16" t="n">
        <v>867</v>
      </c>
      <c r="G4964" s="16" t="n">
        <v>0.05</v>
      </c>
      <c r="H4964" s="16" t="s">
        <v>81</v>
      </c>
      <c r="I4964" s="16" t="s">
        <v>60</v>
      </c>
      <c r="J4964" s="16" t="n">
        <v>3</v>
      </c>
      <c r="K4964" s="16" t="n">
        <v>4</v>
      </c>
      <c r="L4964" s="16" t="s">
        <v>41</v>
      </c>
      <c r="M4964" s="18" t="n">
        <f aca="false">IF(ISNUMBER(B4964),B4964,IF(MID(B4964,3,1)="-",DATE(VALUE(RIGHT(B4964,4)),VALUE(MID(B4964,4,2)),VALUE(LEFT(B4964,2))),DATE(VALUE(LEFT(B4964,4)),VALUE(MID(B4964,6,2)),VALUE(RIGHT(B4964,2)))))</f>
        <v>46018</v>
      </c>
      <c r="N4964" s="16" t="n">
        <f aca="false">MONTH(M4964)</f>
        <v>12</v>
      </c>
      <c r="O4964" s="16" t="str">
        <f aca="false">PROPER(TRIM(H4964))</f>
        <v>Hyderabad</v>
      </c>
      <c r="P4964" s="16" t="str">
        <f aca="false">IFERROR(VLOOKUP(O4964,city_map!$A$2:$B$6,2,FALSE()),O4964)</f>
        <v>Hyderabad</v>
      </c>
      <c r="Q4964" s="16" t="n">
        <f aca="false">IF(ISNUMBER(F4964),F4964,VALUE(SUBSTITUTE(SUBSTITUTE(F4964,"₹",""),",","")))</f>
        <v>867</v>
      </c>
      <c r="R4964" s="16" t="n">
        <f aca="false">IF(E4964=99,1,E4964)</f>
        <v>2</v>
      </c>
      <c r="S4964" s="16" t="n">
        <f aca="false">IF(G4964="",0,G4964)</f>
        <v>0.05</v>
      </c>
      <c r="T4964" s="16" t="str">
        <f aca="false">IF(I4964="","Unknown",IF(I4964="upi","UPI",I4964))</f>
        <v>UPI</v>
      </c>
      <c r="U4964" s="16" t="str">
        <f aca="false">IF(L4964="Yes","Y",IF(L4964="No","N",L4964))</f>
        <v>N</v>
      </c>
      <c r="V4964" s="19" t="n">
        <f aca="false">ROUND(R4964*Q4964*(1-S4964),2)</f>
        <v>1647.3</v>
      </c>
      <c r="W4964" s="16" t="str">
        <f aca="false">_xlfn.XLOOKUP(D4964,products!$A$2:$A$61,products!$C$2:$C$61,"Not found")</f>
        <v>Electronics</v>
      </c>
    </row>
    <row r="4965" customFormat="false" ht="15" hidden="false" customHeight="false" outlineLevel="0" collapsed="false">
      <c r="A4965" s="16" t="s">
        <v>6429</v>
      </c>
      <c r="B4965" s="16" t="s">
        <v>6428</v>
      </c>
      <c r="C4965" s="16" t="s">
        <v>1618</v>
      </c>
      <c r="D4965" s="16" t="s">
        <v>63</v>
      </c>
      <c r="E4965" s="16" t="n">
        <v>2</v>
      </c>
      <c r="F4965" s="16" t="n">
        <v>1545</v>
      </c>
      <c r="G4965" s="16" t="n">
        <v>0.2</v>
      </c>
      <c r="H4965" s="16" t="s">
        <v>130</v>
      </c>
      <c r="I4965" s="16" t="s">
        <v>47</v>
      </c>
      <c r="J4965" s="16" t="n">
        <v>2</v>
      </c>
      <c r="K4965" s="16" t="n">
        <v>4</v>
      </c>
      <c r="L4965" s="16" t="s">
        <v>41</v>
      </c>
      <c r="M4965" s="18" t="n">
        <f aca="false">IF(ISNUMBER(B4965),B4965,IF(MID(B4965,3,1)="-",DATE(VALUE(RIGHT(B4965,4)),VALUE(MID(B4965,4,2)),VALUE(LEFT(B4965,2))),DATE(VALUE(LEFT(B4965,4)),VALUE(MID(B4965,6,2)),VALUE(RIGHT(B4965,2)))))</f>
        <v>46018</v>
      </c>
      <c r="N4965" s="16" t="n">
        <f aca="false">MONTH(M4965)</f>
        <v>12</v>
      </c>
      <c r="O4965" s="16" t="str">
        <f aca="false">PROPER(TRIM(H4965))</f>
        <v>Bengaluru</v>
      </c>
      <c r="P4965" s="16" t="str">
        <f aca="false">IFERROR(VLOOKUP(O4965,city_map!$A$2:$B$6,2,FALSE()),O4965)</f>
        <v>Bengaluru</v>
      </c>
      <c r="Q4965" s="16" t="n">
        <f aca="false">IF(ISNUMBER(F4965),F4965,VALUE(SUBSTITUTE(SUBSTITUTE(F4965,"₹",""),",","")))</f>
        <v>1545</v>
      </c>
      <c r="R4965" s="16" t="n">
        <f aca="false">IF(E4965=99,1,E4965)</f>
        <v>2</v>
      </c>
      <c r="S4965" s="16" t="n">
        <f aca="false">IF(G4965="",0,G4965)</f>
        <v>0.2</v>
      </c>
      <c r="T4965" s="16" t="str">
        <f aca="false">IF(I4965="","Unknown",IF(I4965="upi","UPI",I4965))</f>
        <v>Debit Card</v>
      </c>
      <c r="U4965" s="16" t="str">
        <f aca="false">IF(L4965="Yes","Y",IF(L4965="No","N",L4965))</f>
        <v>N</v>
      </c>
      <c r="V4965" s="19" t="n">
        <f aca="false">ROUND(R4965*Q4965*(1-S4965),2)</f>
        <v>2472</v>
      </c>
      <c r="W4965" s="16" t="str">
        <f aca="false">_xlfn.XLOOKUP(D4965,products!$A$2:$A$61,products!$C$2:$C$61,"Not found")</f>
        <v>Fashion</v>
      </c>
    </row>
    <row r="4966" customFormat="false" ht="15" hidden="false" customHeight="false" outlineLevel="0" collapsed="false">
      <c r="A4966" s="16" t="s">
        <v>6430</v>
      </c>
      <c r="B4966" s="16" t="s">
        <v>6428</v>
      </c>
      <c r="C4966" s="16" t="s">
        <v>1625</v>
      </c>
      <c r="D4966" s="16" t="s">
        <v>219</v>
      </c>
      <c r="E4966" s="16" t="n">
        <v>2</v>
      </c>
      <c r="F4966" s="16" t="n">
        <v>1298</v>
      </c>
      <c r="G4966" s="16" t="n">
        <v>0</v>
      </c>
      <c r="H4966" s="16" t="s">
        <v>112</v>
      </c>
      <c r="I4966" s="16" t="s">
        <v>71</v>
      </c>
      <c r="J4966" s="16" t="n">
        <v>3</v>
      </c>
      <c r="K4966" s="16" t="n">
        <v>5</v>
      </c>
      <c r="L4966" s="16" t="s">
        <v>41</v>
      </c>
      <c r="M4966" s="18" t="n">
        <f aca="false">IF(ISNUMBER(B4966),B4966,IF(MID(B4966,3,1)="-",DATE(VALUE(RIGHT(B4966,4)),VALUE(MID(B4966,4,2)),VALUE(LEFT(B4966,2))),DATE(VALUE(LEFT(B4966,4)),VALUE(MID(B4966,6,2)),VALUE(RIGHT(B4966,2)))))</f>
        <v>46018</v>
      </c>
      <c r="N4966" s="16" t="n">
        <f aca="false">MONTH(M4966)</f>
        <v>12</v>
      </c>
      <c r="O4966" s="16" t="str">
        <f aca="false">PROPER(TRIM(H4966))</f>
        <v>Mumbai</v>
      </c>
      <c r="P4966" s="16" t="str">
        <f aca="false">IFERROR(VLOOKUP(O4966,city_map!$A$2:$B$6,2,FALSE()),O4966)</f>
        <v>Mumbai</v>
      </c>
      <c r="Q4966" s="16" t="n">
        <f aca="false">IF(ISNUMBER(F4966),F4966,VALUE(SUBSTITUTE(SUBSTITUTE(F4966,"₹",""),",","")))</f>
        <v>1298</v>
      </c>
      <c r="R4966" s="16" t="n">
        <f aca="false">IF(E4966=99,1,E4966)</f>
        <v>2</v>
      </c>
      <c r="S4966" s="16" t="n">
        <f aca="false">IF(G4966="",0,G4966)</f>
        <v>0</v>
      </c>
      <c r="T4966" s="16" t="str">
        <f aca="false">IF(I4966="","Unknown",IF(I4966="upi","UPI",I4966))</f>
        <v>Credit Card</v>
      </c>
      <c r="U4966" s="16" t="str">
        <f aca="false">IF(L4966="Yes","Y",IF(L4966="No","N",L4966))</f>
        <v>N</v>
      </c>
      <c r="V4966" s="19" t="n">
        <f aca="false">ROUND(R4966*Q4966*(1-S4966),2)</f>
        <v>2596</v>
      </c>
      <c r="W4966" s="16" t="str">
        <f aca="false">_xlfn.XLOOKUP(D4966,products!$A$2:$A$61,products!$C$2:$C$61,"Not found")</f>
        <v>Electronics</v>
      </c>
    </row>
    <row r="4967" customFormat="false" ht="15" hidden="false" customHeight="false" outlineLevel="0" collapsed="false">
      <c r="A4967" s="16" t="s">
        <v>6431</v>
      </c>
      <c r="B4967" s="16" t="s">
        <v>6428</v>
      </c>
      <c r="C4967" s="16" t="s">
        <v>1209</v>
      </c>
      <c r="D4967" s="16" t="s">
        <v>211</v>
      </c>
      <c r="E4967" s="16" t="n">
        <v>1</v>
      </c>
      <c r="F4967" s="16" t="n">
        <v>1329</v>
      </c>
      <c r="G4967" s="16" t="n">
        <v>0.15</v>
      </c>
      <c r="H4967" s="16" t="s">
        <v>39</v>
      </c>
      <c r="I4967" s="16" t="s">
        <v>60</v>
      </c>
      <c r="J4967" s="16" t="n">
        <v>6</v>
      </c>
      <c r="K4967" s="16" t="n">
        <v>1</v>
      </c>
      <c r="L4967" s="16" t="s">
        <v>57</v>
      </c>
      <c r="M4967" s="18" t="n">
        <f aca="false">IF(ISNUMBER(B4967),B4967,IF(MID(B4967,3,1)="-",DATE(VALUE(RIGHT(B4967,4)),VALUE(MID(B4967,4,2)),VALUE(LEFT(B4967,2))),DATE(VALUE(LEFT(B4967,4)),VALUE(MID(B4967,6,2)),VALUE(RIGHT(B4967,2)))))</f>
        <v>46018</v>
      </c>
      <c r="N4967" s="16" t="n">
        <f aca="false">MONTH(M4967)</f>
        <v>12</v>
      </c>
      <c r="O4967" s="16" t="str">
        <f aca="false">PROPER(TRIM(H4967))</f>
        <v>Delhi</v>
      </c>
      <c r="P4967" s="16" t="str">
        <f aca="false">IFERROR(VLOOKUP(O4967,city_map!$A$2:$B$6,2,FALSE()),O4967)</f>
        <v>Delhi</v>
      </c>
      <c r="Q4967" s="16" t="n">
        <f aca="false">IF(ISNUMBER(F4967),F4967,VALUE(SUBSTITUTE(SUBSTITUTE(F4967,"₹",""),",","")))</f>
        <v>1329</v>
      </c>
      <c r="R4967" s="16" t="n">
        <f aca="false">IF(E4967=99,1,E4967)</f>
        <v>1</v>
      </c>
      <c r="S4967" s="16" t="n">
        <f aca="false">IF(G4967="",0,G4967)</f>
        <v>0.15</v>
      </c>
      <c r="T4967" s="16" t="str">
        <f aca="false">IF(I4967="","Unknown",IF(I4967="upi","UPI",I4967))</f>
        <v>UPI</v>
      </c>
      <c r="U4967" s="16" t="str">
        <f aca="false">IF(L4967="Yes","Y",IF(L4967="No","N",L4967))</f>
        <v>Y</v>
      </c>
      <c r="V4967" s="19" t="n">
        <f aca="false">ROUND(R4967*Q4967*(1-S4967),2)</f>
        <v>1129.65</v>
      </c>
      <c r="W4967" s="16" t="str">
        <f aca="false">_xlfn.XLOOKUP(D4967,products!$A$2:$A$61,products!$C$2:$C$61,"Not found")</f>
        <v>Fashion</v>
      </c>
    </row>
    <row r="4968" customFormat="false" ht="15" hidden="false" customHeight="false" outlineLevel="0" collapsed="false">
      <c r="A4968" s="16" t="s">
        <v>6432</v>
      </c>
      <c r="B4968" s="16" t="s">
        <v>6428</v>
      </c>
      <c r="C4968" s="16" t="s">
        <v>437</v>
      </c>
      <c r="D4968" s="16" t="s">
        <v>105</v>
      </c>
      <c r="E4968" s="16" t="n">
        <v>2</v>
      </c>
      <c r="F4968" s="16" t="s">
        <v>6433</v>
      </c>
      <c r="G4968" s="16" t="n">
        <v>0.1</v>
      </c>
      <c r="H4968" s="16" t="s">
        <v>56</v>
      </c>
      <c r="I4968" s="16" t="s">
        <v>100</v>
      </c>
      <c r="J4968" s="16" t="n">
        <v>5</v>
      </c>
      <c r="K4968" s="16" t="n">
        <v>3</v>
      </c>
      <c r="L4968" s="16" t="s">
        <v>41</v>
      </c>
      <c r="M4968" s="18" t="n">
        <f aca="false">IF(ISNUMBER(B4968),B4968,IF(MID(B4968,3,1)="-",DATE(VALUE(RIGHT(B4968,4)),VALUE(MID(B4968,4,2)),VALUE(LEFT(B4968,2))),DATE(VALUE(LEFT(B4968,4)),VALUE(MID(B4968,6,2)),VALUE(RIGHT(B4968,2)))))</f>
        <v>46018</v>
      </c>
      <c r="N4968" s="16" t="n">
        <f aca="false">MONTH(M4968)</f>
        <v>12</v>
      </c>
      <c r="O4968" s="16" t="str">
        <f aca="false">PROPER(TRIM(H4968))</f>
        <v>Lucknow</v>
      </c>
      <c r="P4968" s="16" t="str">
        <f aca="false">IFERROR(VLOOKUP(O4968,city_map!$A$2:$B$6,2,FALSE()),O4968)</f>
        <v>Lucknow</v>
      </c>
      <c r="Q4968" s="16" t="n">
        <f aca="false">IF(ISNUMBER(F4968),F4968,VALUE(SUBSTITUTE(SUBSTITUTE(F4968,"₹",""),",","")))</f>
        <v>398</v>
      </c>
      <c r="R4968" s="16" t="n">
        <f aca="false">IF(E4968=99,1,E4968)</f>
        <v>2</v>
      </c>
      <c r="S4968" s="16" t="n">
        <f aca="false">IF(G4968="",0,G4968)</f>
        <v>0.1</v>
      </c>
      <c r="T4968" s="16" t="str">
        <f aca="false">IF(I4968="","Unknown",IF(I4968="upi","UPI",I4968))</f>
        <v>Net Banking</v>
      </c>
      <c r="U4968" s="16" t="str">
        <f aca="false">IF(L4968="Yes","Y",IF(L4968="No","N",L4968))</f>
        <v>N</v>
      </c>
      <c r="V4968" s="19" t="n">
        <f aca="false">ROUND(R4968*Q4968*(1-S4968),2)</f>
        <v>716.4</v>
      </c>
      <c r="W4968" s="16" t="str">
        <f aca="false">_xlfn.XLOOKUP(D4968,products!$A$2:$A$61,products!$C$2:$C$61,"Not found")</f>
        <v>Beauty</v>
      </c>
    </row>
    <row r="4969" customFormat="false" ht="15" hidden="false" customHeight="false" outlineLevel="0" collapsed="false">
      <c r="A4969" s="16" t="s">
        <v>6434</v>
      </c>
      <c r="B4969" s="16" t="s">
        <v>6428</v>
      </c>
      <c r="C4969" s="16" t="s">
        <v>1231</v>
      </c>
      <c r="D4969" s="16" t="s">
        <v>300</v>
      </c>
      <c r="E4969" s="16" t="n">
        <v>1</v>
      </c>
      <c r="F4969" s="16" t="n">
        <v>2530</v>
      </c>
      <c r="G4969" s="16" t="n">
        <v>0.1</v>
      </c>
      <c r="H4969" s="16" t="s">
        <v>67</v>
      </c>
      <c r="I4969" s="16" t="s">
        <v>60</v>
      </c>
      <c r="J4969" s="16" t="n">
        <v>4</v>
      </c>
      <c r="K4969" s="16" t="n">
        <v>4</v>
      </c>
      <c r="L4969" s="16" t="s">
        <v>41</v>
      </c>
      <c r="M4969" s="18" t="n">
        <f aca="false">IF(ISNUMBER(B4969),B4969,IF(MID(B4969,3,1)="-",DATE(VALUE(RIGHT(B4969,4)),VALUE(MID(B4969,4,2)),VALUE(LEFT(B4969,2))),DATE(VALUE(LEFT(B4969,4)),VALUE(MID(B4969,6,2)),VALUE(RIGHT(B4969,2)))))</f>
        <v>46018</v>
      </c>
      <c r="N4969" s="16" t="n">
        <f aca="false">MONTH(M4969)</f>
        <v>12</v>
      </c>
      <c r="O4969" s="16" t="str">
        <f aca="false">PROPER(TRIM(H4969))</f>
        <v>Kolkata</v>
      </c>
      <c r="P4969" s="16" t="str">
        <f aca="false">IFERROR(VLOOKUP(O4969,city_map!$A$2:$B$6,2,FALSE()),O4969)</f>
        <v>Kolkata</v>
      </c>
      <c r="Q4969" s="16" t="n">
        <f aca="false">IF(ISNUMBER(F4969),F4969,VALUE(SUBSTITUTE(SUBSTITUTE(F4969,"₹",""),",","")))</f>
        <v>2530</v>
      </c>
      <c r="R4969" s="16" t="n">
        <f aca="false">IF(E4969=99,1,E4969)</f>
        <v>1</v>
      </c>
      <c r="S4969" s="16" t="n">
        <f aca="false">IF(G4969="",0,G4969)</f>
        <v>0.1</v>
      </c>
      <c r="T4969" s="16" t="str">
        <f aca="false">IF(I4969="","Unknown",IF(I4969="upi","UPI",I4969))</f>
        <v>UPI</v>
      </c>
      <c r="U4969" s="16" t="str">
        <f aca="false">IF(L4969="Yes","Y",IF(L4969="No","N",L4969))</f>
        <v>N</v>
      </c>
      <c r="V4969" s="19" t="n">
        <f aca="false">ROUND(R4969*Q4969*(1-S4969),2)</f>
        <v>2277</v>
      </c>
      <c r="W4969" s="16" t="str">
        <f aca="false">_xlfn.XLOOKUP(D4969,products!$A$2:$A$61,products!$C$2:$C$61,"Not found")</f>
        <v>Home</v>
      </c>
    </row>
    <row r="4970" customFormat="false" ht="15" hidden="false" customHeight="false" outlineLevel="0" collapsed="false">
      <c r="A4970" s="16" t="s">
        <v>6435</v>
      </c>
      <c r="B4970" s="16" t="s">
        <v>6428</v>
      </c>
      <c r="C4970" s="16" t="s">
        <v>1244</v>
      </c>
      <c r="D4970" s="16" t="s">
        <v>74</v>
      </c>
      <c r="E4970" s="16" t="n">
        <v>1</v>
      </c>
      <c r="F4970" s="16" t="n">
        <v>18346</v>
      </c>
      <c r="G4970" s="16" t="n">
        <v>0.1</v>
      </c>
      <c r="H4970" s="16" t="s">
        <v>46</v>
      </c>
      <c r="I4970" s="16" t="s">
        <v>71</v>
      </c>
      <c r="J4970" s="16" t="n">
        <v>3</v>
      </c>
      <c r="K4970" s="16"/>
      <c r="L4970" s="16" t="s">
        <v>41</v>
      </c>
      <c r="M4970" s="18" t="n">
        <f aca="false">IF(ISNUMBER(B4970),B4970,IF(MID(B4970,3,1)="-",DATE(VALUE(RIGHT(B4970,4)),VALUE(MID(B4970,4,2)),VALUE(LEFT(B4970,2))),DATE(VALUE(LEFT(B4970,4)),VALUE(MID(B4970,6,2)),VALUE(RIGHT(B4970,2)))))</f>
        <v>46018</v>
      </c>
      <c r="N4970" s="16" t="n">
        <f aca="false">MONTH(M4970)</f>
        <v>12</v>
      </c>
      <c r="O4970" s="16" t="str">
        <f aca="false">PROPER(TRIM(H4970))</f>
        <v>Chennai</v>
      </c>
      <c r="P4970" s="16" t="str">
        <f aca="false">IFERROR(VLOOKUP(O4970,city_map!$A$2:$B$6,2,FALSE()),O4970)</f>
        <v>Chennai</v>
      </c>
      <c r="Q4970" s="16" t="n">
        <f aca="false">IF(ISNUMBER(F4970),F4970,VALUE(SUBSTITUTE(SUBSTITUTE(F4970,"₹",""),",","")))</f>
        <v>18346</v>
      </c>
      <c r="R4970" s="16" t="n">
        <f aca="false">IF(E4970=99,1,E4970)</f>
        <v>1</v>
      </c>
      <c r="S4970" s="16" t="n">
        <f aca="false">IF(G4970="",0,G4970)</f>
        <v>0.1</v>
      </c>
      <c r="T4970" s="16" t="str">
        <f aca="false">IF(I4970="","Unknown",IF(I4970="upi","UPI",I4970))</f>
        <v>Credit Card</v>
      </c>
      <c r="U4970" s="16" t="str">
        <f aca="false">IF(L4970="Yes","Y",IF(L4970="No","N",L4970))</f>
        <v>N</v>
      </c>
      <c r="V4970" s="19" t="n">
        <f aca="false">ROUND(R4970*Q4970*(1-S4970),2)</f>
        <v>16511.4</v>
      </c>
      <c r="W4970" s="16" t="str">
        <f aca="false">_xlfn.XLOOKUP(D4970,products!$A$2:$A$61,products!$C$2:$C$61,"Not found")</f>
        <v>Electronics</v>
      </c>
    </row>
    <row r="4971" customFormat="false" ht="15" hidden="false" customHeight="false" outlineLevel="0" collapsed="false">
      <c r="A4971" s="16" t="s">
        <v>6436</v>
      </c>
      <c r="B4971" s="16" t="s">
        <v>6428</v>
      </c>
      <c r="C4971" s="16" t="s">
        <v>4286</v>
      </c>
      <c r="D4971" s="16" t="s">
        <v>385</v>
      </c>
      <c r="E4971" s="16" t="n">
        <v>2</v>
      </c>
      <c r="F4971" s="16" t="n">
        <v>291</v>
      </c>
      <c r="G4971" s="16" t="n">
        <v>0.2</v>
      </c>
      <c r="H4971" s="16" t="s">
        <v>130</v>
      </c>
      <c r="I4971" s="16" t="s">
        <v>40</v>
      </c>
      <c r="J4971" s="16" t="n">
        <v>2</v>
      </c>
      <c r="K4971" s="16" t="n">
        <v>5</v>
      </c>
      <c r="L4971" s="16" t="s">
        <v>41</v>
      </c>
      <c r="M4971" s="18" t="n">
        <f aca="false">IF(ISNUMBER(B4971),B4971,IF(MID(B4971,3,1)="-",DATE(VALUE(RIGHT(B4971,4)),VALUE(MID(B4971,4,2)),VALUE(LEFT(B4971,2))),DATE(VALUE(LEFT(B4971,4)),VALUE(MID(B4971,6,2)),VALUE(RIGHT(B4971,2)))))</f>
        <v>46018</v>
      </c>
      <c r="N4971" s="16" t="n">
        <f aca="false">MONTH(M4971)</f>
        <v>12</v>
      </c>
      <c r="O4971" s="16" t="str">
        <f aca="false">PROPER(TRIM(H4971))</f>
        <v>Bengaluru</v>
      </c>
      <c r="P4971" s="16" t="str">
        <f aca="false">IFERROR(VLOOKUP(O4971,city_map!$A$2:$B$6,2,FALSE()),O4971)</f>
        <v>Bengaluru</v>
      </c>
      <c r="Q4971" s="16" t="n">
        <f aca="false">IF(ISNUMBER(F4971),F4971,VALUE(SUBSTITUTE(SUBSTITUTE(F4971,"₹",""),",","")))</f>
        <v>291</v>
      </c>
      <c r="R4971" s="16" t="n">
        <f aca="false">IF(E4971=99,1,E4971)</f>
        <v>2</v>
      </c>
      <c r="S4971" s="16" t="n">
        <f aca="false">IF(G4971="",0,G4971)</f>
        <v>0.2</v>
      </c>
      <c r="T4971" s="16" t="str">
        <f aca="false">IF(I4971="","Unknown",IF(I4971="upi","UPI",I4971))</f>
        <v>COD</v>
      </c>
      <c r="U4971" s="16" t="str">
        <f aca="false">IF(L4971="Yes","Y",IF(L4971="No","N",L4971))</f>
        <v>N</v>
      </c>
      <c r="V4971" s="19" t="n">
        <f aca="false">ROUND(R4971*Q4971*(1-S4971),2)</f>
        <v>465.6</v>
      </c>
      <c r="W4971" s="16" t="str">
        <f aca="false">_xlfn.XLOOKUP(D4971,products!$A$2:$A$61,products!$C$2:$C$61,"Not found")</f>
        <v>Books</v>
      </c>
    </row>
    <row r="4972" customFormat="false" ht="15" hidden="false" customHeight="false" outlineLevel="0" collapsed="false">
      <c r="A4972" s="16" t="s">
        <v>6437</v>
      </c>
      <c r="B4972" s="16" t="s">
        <v>6428</v>
      </c>
      <c r="C4972" s="16" t="s">
        <v>1164</v>
      </c>
      <c r="D4972" s="16" t="s">
        <v>157</v>
      </c>
      <c r="E4972" s="16" t="n">
        <v>2</v>
      </c>
      <c r="F4972" s="16" t="n">
        <v>1142</v>
      </c>
      <c r="G4972" s="16" t="n">
        <v>0.1</v>
      </c>
      <c r="H4972" s="16" t="s">
        <v>89</v>
      </c>
      <c r="I4972" s="16" t="s">
        <v>40</v>
      </c>
      <c r="J4972" s="16" t="n">
        <v>3</v>
      </c>
      <c r="K4972" s="16" t="n">
        <v>3</v>
      </c>
      <c r="L4972" s="16" t="s">
        <v>41</v>
      </c>
      <c r="M4972" s="18" t="n">
        <f aca="false">IF(ISNUMBER(B4972),B4972,IF(MID(B4972,3,1)="-",DATE(VALUE(RIGHT(B4972,4)),VALUE(MID(B4972,4,2)),VALUE(LEFT(B4972,2))),DATE(VALUE(LEFT(B4972,4)),VALUE(MID(B4972,6,2)),VALUE(RIGHT(B4972,2)))))</f>
        <v>46018</v>
      </c>
      <c r="N4972" s="16" t="n">
        <f aca="false">MONTH(M4972)</f>
        <v>12</v>
      </c>
      <c r="O4972" s="16" t="str">
        <f aca="false">PROPER(TRIM(H4972))</f>
        <v>Ahmedabad</v>
      </c>
      <c r="P4972" s="16" t="str">
        <f aca="false">IFERROR(VLOOKUP(O4972,city_map!$A$2:$B$6,2,FALSE()),O4972)</f>
        <v>Ahmedabad</v>
      </c>
      <c r="Q4972" s="16" t="n">
        <f aca="false">IF(ISNUMBER(F4972),F4972,VALUE(SUBSTITUTE(SUBSTITUTE(F4972,"₹",""),",","")))</f>
        <v>1142</v>
      </c>
      <c r="R4972" s="16" t="n">
        <f aca="false">IF(E4972=99,1,E4972)</f>
        <v>2</v>
      </c>
      <c r="S4972" s="16" t="n">
        <f aca="false">IF(G4972="",0,G4972)</f>
        <v>0.1</v>
      </c>
      <c r="T4972" s="16" t="str">
        <f aca="false">IF(I4972="","Unknown",IF(I4972="upi","UPI",I4972))</f>
        <v>COD</v>
      </c>
      <c r="U4972" s="16" t="str">
        <f aca="false">IF(L4972="Yes","Y",IF(L4972="No","N",L4972))</f>
        <v>N</v>
      </c>
      <c r="V4972" s="19" t="n">
        <f aca="false">ROUND(R4972*Q4972*(1-S4972),2)</f>
        <v>2055.6</v>
      </c>
      <c r="W4972" s="16" t="str">
        <f aca="false">_xlfn.XLOOKUP(D4972,products!$A$2:$A$61,products!$C$2:$C$61,"Not found")</f>
        <v>Books</v>
      </c>
    </row>
    <row r="4973" customFormat="false" ht="15" hidden="false" customHeight="false" outlineLevel="0" collapsed="false">
      <c r="A4973" s="16" t="s">
        <v>6438</v>
      </c>
      <c r="B4973" s="16" t="s">
        <v>6428</v>
      </c>
      <c r="C4973" s="16" t="s">
        <v>2268</v>
      </c>
      <c r="D4973" s="16" t="s">
        <v>74</v>
      </c>
      <c r="E4973" s="16" t="n">
        <v>1</v>
      </c>
      <c r="F4973" s="16" t="n">
        <v>18696</v>
      </c>
      <c r="G4973" s="16" t="n">
        <v>0.1</v>
      </c>
      <c r="H4973" s="16" t="s">
        <v>46</v>
      </c>
      <c r="I4973" s="16" t="s">
        <v>60</v>
      </c>
      <c r="J4973" s="16" t="n">
        <v>3</v>
      </c>
      <c r="K4973" s="16" t="n">
        <v>4</v>
      </c>
      <c r="L4973" s="16" t="s">
        <v>41</v>
      </c>
      <c r="M4973" s="18" t="n">
        <f aca="false">IF(ISNUMBER(B4973),B4973,IF(MID(B4973,3,1)="-",DATE(VALUE(RIGHT(B4973,4)),VALUE(MID(B4973,4,2)),VALUE(LEFT(B4973,2))),DATE(VALUE(LEFT(B4973,4)),VALUE(MID(B4973,6,2)),VALUE(RIGHT(B4973,2)))))</f>
        <v>46018</v>
      </c>
      <c r="N4973" s="16" t="n">
        <f aca="false">MONTH(M4973)</f>
        <v>12</v>
      </c>
      <c r="O4973" s="16" t="str">
        <f aca="false">PROPER(TRIM(H4973))</f>
        <v>Chennai</v>
      </c>
      <c r="P4973" s="16" t="str">
        <f aca="false">IFERROR(VLOOKUP(O4973,city_map!$A$2:$B$6,2,FALSE()),O4973)</f>
        <v>Chennai</v>
      </c>
      <c r="Q4973" s="16" t="n">
        <f aca="false">IF(ISNUMBER(F4973),F4973,VALUE(SUBSTITUTE(SUBSTITUTE(F4973,"₹",""),",","")))</f>
        <v>18696</v>
      </c>
      <c r="R4973" s="16" t="n">
        <f aca="false">IF(E4973=99,1,E4973)</f>
        <v>1</v>
      </c>
      <c r="S4973" s="16" t="n">
        <f aca="false">IF(G4973="",0,G4973)</f>
        <v>0.1</v>
      </c>
      <c r="T4973" s="16" t="str">
        <f aca="false">IF(I4973="","Unknown",IF(I4973="upi","UPI",I4973))</f>
        <v>UPI</v>
      </c>
      <c r="U4973" s="16" t="str">
        <f aca="false">IF(L4973="Yes","Y",IF(L4973="No","N",L4973))</f>
        <v>N</v>
      </c>
      <c r="V4973" s="19" t="n">
        <f aca="false">ROUND(R4973*Q4973*(1-S4973),2)</f>
        <v>16826.4</v>
      </c>
      <c r="W4973" s="16" t="str">
        <f aca="false">_xlfn.XLOOKUP(D4973,products!$A$2:$A$61,products!$C$2:$C$61,"Not found")</f>
        <v>Electronics</v>
      </c>
    </row>
    <row r="4974" customFormat="false" ht="15" hidden="false" customHeight="false" outlineLevel="0" collapsed="false">
      <c r="A4974" s="16" t="s">
        <v>6439</v>
      </c>
      <c r="B4974" s="16" t="s">
        <v>6428</v>
      </c>
      <c r="C4974" s="16" t="s">
        <v>1081</v>
      </c>
      <c r="D4974" s="16" t="s">
        <v>55</v>
      </c>
      <c r="E4974" s="16" t="n">
        <v>1</v>
      </c>
      <c r="F4974" s="16" t="n">
        <v>1997</v>
      </c>
      <c r="G4974" s="16" t="n">
        <v>0.15</v>
      </c>
      <c r="H4974" s="16" t="s">
        <v>81</v>
      </c>
      <c r="I4974" s="16" t="s">
        <v>47</v>
      </c>
      <c r="J4974" s="16" t="n">
        <v>2</v>
      </c>
      <c r="K4974" s="16" t="n">
        <v>5</v>
      </c>
      <c r="L4974" s="16" t="s">
        <v>41</v>
      </c>
      <c r="M4974" s="18" t="n">
        <f aca="false">IF(ISNUMBER(B4974),B4974,IF(MID(B4974,3,1)="-",DATE(VALUE(RIGHT(B4974,4)),VALUE(MID(B4974,4,2)),VALUE(LEFT(B4974,2))),DATE(VALUE(LEFT(B4974,4)),VALUE(MID(B4974,6,2)),VALUE(RIGHT(B4974,2)))))</f>
        <v>46018</v>
      </c>
      <c r="N4974" s="16" t="n">
        <f aca="false">MONTH(M4974)</f>
        <v>12</v>
      </c>
      <c r="O4974" s="16" t="str">
        <f aca="false">PROPER(TRIM(H4974))</f>
        <v>Hyderabad</v>
      </c>
      <c r="P4974" s="16" t="str">
        <f aca="false">IFERROR(VLOOKUP(O4974,city_map!$A$2:$B$6,2,FALSE()),O4974)</f>
        <v>Hyderabad</v>
      </c>
      <c r="Q4974" s="16" t="n">
        <f aca="false">IF(ISNUMBER(F4974),F4974,VALUE(SUBSTITUTE(SUBSTITUTE(F4974,"₹",""),",","")))</f>
        <v>1997</v>
      </c>
      <c r="R4974" s="16" t="n">
        <f aca="false">IF(E4974=99,1,E4974)</f>
        <v>1</v>
      </c>
      <c r="S4974" s="16" t="n">
        <f aca="false">IF(G4974="",0,G4974)</f>
        <v>0.15</v>
      </c>
      <c r="T4974" s="16" t="str">
        <f aca="false">IF(I4974="","Unknown",IF(I4974="upi","UPI",I4974))</f>
        <v>Debit Card</v>
      </c>
      <c r="U4974" s="16" t="str">
        <f aca="false">IF(L4974="Yes","Y",IF(L4974="No","N",L4974))</f>
        <v>N</v>
      </c>
      <c r="V4974" s="19" t="n">
        <f aca="false">ROUND(R4974*Q4974*(1-S4974),2)</f>
        <v>1697.45</v>
      </c>
      <c r="W4974" s="16" t="str">
        <f aca="false">_xlfn.XLOOKUP(D4974,products!$A$2:$A$61,products!$C$2:$C$61,"Not found")</f>
        <v>Home</v>
      </c>
    </row>
    <row r="4975" customFormat="false" ht="15" hidden="false" customHeight="false" outlineLevel="0" collapsed="false">
      <c r="A4975" s="16" t="s">
        <v>6440</v>
      </c>
      <c r="B4975" s="16" t="s">
        <v>6428</v>
      </c>
      <c r="C4975" s="16" t="s">
        <v>726</v>
      </c>
      <c r="D4975" s="16" t="s">
        <v>165</v>
      </c>
      <c r="E4975" s="16" t="n">
        <v>2</v>
      </c>
      <c r="F4975" s="16" t="n">
        <v>934</v>
      </c>
      <c r="G4975" s="16" t="n">
        <v>0.15</v>
      </c>
      <c r="H4975" s="16" t="s">
        <v>112</v>
      </c>
      <c r="I4975" s="16" t="s">
        <v>100</v>
      </c>
      <c r="J4975" s="16" t="n">
        <v>5</v>
      </c>
      <c r="K4975" s="16" t="n">
        <v>4</v>
      </c>
      <c r="L4975" s="16" t="s">
        <v>41</v>
      </c>
      <c r="M4975" s="18" t="n">
        <f aca="false">IF(ISNUMBER(B4975),B4975,IF(MID(B4975,3,1)="-",DATE(VALUE(RIGHT(B4975,4)),VALUE(MID(B4975,4,2)),VALUE(LEFT(B4975,2))),DATE(VALUE(LEFT(B4975,4)),VALUE(MID(B4975,6,2)),VALUE(RIGHT(B4975,2)))))</f>
        <v>46018</v>
      </c>
      <c r="N4975" s="16" t="n">
        <f aca="false">MONTH(M4975)</f>
        <v>12</v>
      </c>
      <c r="O4975" s="16" t="str">
        <f aca="false">PROPER(TRIM(H4975))</f>
        <v>Mumbai</v>
      </c>
      <c r="P4975" s="16" t="str">
        <f aca="false">IFERROR(VLOOKUP(O4975,city_map!$A$2:$B$6,2,FALSE()),O4975)</f>
        <v>Mumbai</v>
      </c>
      <c r="Q4975" s="16" t="n">
        <f aca="false">IF(ISNUMBER(F4975),F4975,VALUE(SUBSTITUTE(SUBSTITUTE(F4975,"₹",""),",","")))</f>
        <v>934</v>
      </c>
      <c r="R4975" s="16" t="n">
        <f aca="false">IF(E4975=99,1,E4975)</f>
        <v>2</v>
      </c>
      <c r="S4975" s="16" t="n">
        <f aca="false">IF(G4975="",0,G4975)</f>
        <v>0.15</v>
      </c>
      <c r="T4975" s="16" t="str">
        <f aca="false">IF(I4975="","Unknown",IF(I4975="upi","UPI",I4975))</f>
        <v>Net Banking</v>
      </c>
      <c r="U4975" s="16" t="str">
        <f aca="false">IF(L4975="Yes","Y",IF(L4975="No","N",L4975))</f>
        <v>N</v>
      </c>
      <c r="V4975" s="19" t="n">
        <f aca="false">ROUND(R4975*Q4975*(1-S4975),2)</f>
        <v>1587.8</v>
      </c>
      <c r="W4975" s="16" t="str">
        <f aca="false">_xlfn.XLOOKUP(D4975,products!$A$2:$A$61,products!$C$2:$C$61,"Not found")</f>
        <v>Electronics</v>
      </c>
    </row>
    <row r="4976" customFormat="false" ht="15" hidden="false" customHeight="false" outlineLevel="0" collapsed="false">
      <c r="A4976" s="16" t="s">
        <v>6441</v>
      </c>
      <c r="B4976" s="16" t="s">
        <v>6428</v>
      </c>
      <c r="C4976" s="16" t="s">
        <v>491</v>
      </c>
      <c r="D4976" s="16" t="s">
        <v>232</v>
      </c>
      <c r="E4976" s="16" t="n">
        <v>1</v>
      </c>
      <c r="F4976" s="16" t="n">
        <v>1993</v>
      </c>
      <c r="G4976" s="16" t="n">
        <v>0.15</v>
      </c>
      <c r="H4976" s="16" t="s">
        <v>208</v>
      </c>
      <c r="I4976" s="16" t="s">
        <v>71</v>
      </c>
      <c r="J4976" s="16" t="n">
        <v>5</v>
      </c>
      <c r="K4976" s="16" t="n">
        <v>4</v>
      </c>
      <c r="L4976" s="16" t="s">
        <v>41</v>
      </c>
      <c r="M4976" s="18" t="n">
        <f aca="false">IF(ISNUMBER(B4976),B4976,IF(MID(B4976,3,1)="-",DATE(VALUE(RIGHT(B4976,4)),VALUE(MID(B4976,4,2)),VALUE(LEFT(B4976,2))),DATE(VALUE(LEFT(B4976,4)),VALUE(MID(B4976,6,2)),VALUE(RIGHT(B4976,2)))))</f>
        <v>46018</v>
      </c>
      <c r="N4976" s="16" t="n">
        <f aca="false">MONTH(M4976)</f>
        <v>12</v>
      </c>
      <c r="O4976" s="16" t="str">
        <f aca="false">PROPER(TRIM(H4976))</f>
        <v>Jaipur</v>
      </c>
      <c r="P4976" s="16" t="str">
        <f aca="false">IFERROR(VLOOKUP(O4976,city_map!$A$2:$B$6,2,FALSE()),O4976)</f>
        <v>Jaipur</v>
      </c>
      <c r="Q4976" s="16" t="n">
        <f aca="false">IF(ISNUMBER(F4976),F4976,VALUE(SUBSTITUTE(SUBSTITUTE(F4976,"₹",""),",","")))</f>
        <v>1993</v>
      </c>
      <c r="R4976" s="16" t="n">
        <f aca="false">IF(E4976=99,1,E4976)</f>
        <v>1</v>
      </c>
      <c r="S4976" s="16" t="n">
        <f aca="false">IF(G4976="",0,G4976)</f>
        <v>0.15</v>
      </c>
      <c r="T4976" s="16" t="str">
        <f aca="false">IF(I4976="","Unknown",IF(I4976="upi","UPI",I4976))</f>
        <v>Credit Card</v>
      </c>
      <c r="U4976" s="16" t="str">
        <f aca="false">IF(L4976="Yes","Y",IF(L4976="No","N",L4976))</f>
        <v>N</v>
      </c>
      <c r="V4976" s="19" t="n">
        <f aca="false">ROUND(R4976*Q4976*(1-S4976),2)</f>
        <v>1694.05</v>
      </c>
      <c r="W4976" s="16" t="str">
        <f aca="false">_xlfn.XLOOKUP(D4976,products!$A$2:$A$61,products!$C$2:$C$61,"Not found")</f>
        <v>Electronics</v>
      </c>
    </row>
    <row r="4977" customFormat="false" ht="15" hidden="false" customHeight="false" outlineLevel="0" collapsed="false">
      <c r="A4977" s="16" t="s">
        <v>6442</v>
      </c>
      <c r="B4977" s="16" t="s">
        <v>6428</v>
      </c>
      <c r="C4977" s="16" t="s">
        <v>1376</v>
      </c>
      <c r="D4977" s="16" t="s">
        <v>203</v>
      </c>
      <c r="E4977" s="16" t="n">
        <v>2</v>
      </c>
      <c r="F4977" s="16" t="n">
        <v>2406</v>
      </c>
      <c r="G4977" s="16" t="n">
        <v>0.1</v>
      </c>
      <c r="H4977" s="16" t="s">
        <v>130</v>
      </c>
      <c r="I4977" s="16" t="s">
        <v>71</v>
      </c>
      <c r="J4977" s="16" t="n">
        <v>4</v>
      </c>
      <c r="K4977" s="16" t="n">
        <v>4</v>
      </c>
      <c r="L4977" s="16" t="s">
        <v>41</v>
      </c>
      <c r="M4977" s="18" t="n">
        <f aca="false">IF(ISNUMBER(B4977),B4977,IF(MID(B4977,3,1)="-",DATE(VALUE(RIGHT(B4977,4)),VALUE(MID(B4977,4,2)),VALUE(LEFT(B4977,2))),DATE(VALUE(LEFT(B4977,4)),VALUE(MID(B4977,6,2)),VALUE(RIGHT(B4977,2)))))</f>
        <v>46018</v>
      </c>
      <c r="N4977" s="16" t="n">
        <f aca="false">MONTH(M4977)</f>
        <v>12</v>
      </c>
      <c r="O4977" s="16" t="str">
        <f aca="false">PROPER(TRIM(H4977))</f>
        <v>Bengaluru</v>
      </c>
      <c r="P4977" s="16" t="str">
        <f aca="false">IFERROR(VLOOKUP(O4977,city_map!$A$2:$B$6,2,FALSE()),O4977)</f>
        <v>Bengaluru</v>
      </c>
      <c r="Q4977" s="16" t="n">
        <f aca="false">IF(ISNUMBER(F4977),F4977,VALUE(SUBSTITUTE(SUBSTITUTE(F4977,"₹",""),",","")))</f>
        <v>2406</v>
      </c>
      <c r="R4977" s="16" t="n">
        <f aca="false">IF(E4977=99,1,E4977)</f>
        <v>2</v>
      </c>
      <c r="S4977" s="16" t="n">
        <f aca="false">IF(G4977="",0,G4977)</f>
        <v>0.1</v>
      </c>
      <c r="T4977" s="16" t="str">
        <f aca="false">IF(I4977="","Unknown",IF(I4977="upi","UPI",I4977))</f>
        <v>Credit Card</v>
      </c>
      <c r="U4977" s="16" t="str">
        <f aca="false">IF(L4977="Yes","Y",IF(L4977="No","N",L4977))</f>
        <v>N</v>
      </c>
      <c r="V4977" s="19" t="n">
        <f aca="false">ROUND(R4977*Q4977*(1-S4977),2)</f>
        <v>4330.8</v>
      </c>
      <c r="W4977" s="16" t="str">
        <f aca="false">_xlfn.XLOOKUP(D4977,products!$A$2:$A$61,products!$C$2:$C$61,"Not found")</f>
        <v>Fashion</v>
      </c>
    </row>
    <row r="4978" customFormat="false" ht="15" hidden="false" customHeight="false" outlineLevel="0" collapsed="false">
      <c r="A4978" s="16" t="s">
        <v>6443</v>
      </c>
      <c r="B4978" s="16" t="s">
        <v>6428</v>
      </c>
      <c r="C4978" s="16" t="s">
        <v>3941</v>
      </c>
      <c r="D4978" s="16" t="s">
        <v>95</v>
      </c>
      <c r="E4978" s="16" t="n">
        <v>1</v>
      </c>
      <c r="F4978" s="16" t="n">
        <v>1539</v>
      </c>
      <c r="G4978" s="16" t="n">
        <v>0.1</v>
      </c>
      <c r="H4978" s="16" t="s">
        <v>161</v>
      </c>
      <c r="I4978" s="16" t="s">
        <v>60</v>
      </c>
      <c r="J4978" s="16" t="n">
        <v>2</v>
      </c>
      <c r="K4978" s="16"/>
      <c r="L4978" s="16" t="s">
        <v>41</v>
      </c>
      <c r="M4978" s="18" t="n">
        <f aca="false">IF(ISNUMBER(B4978),B4978,IF(MID(B4978,3,1)="-",DATE(VALUE(RIGHT(B4978,4)),VALUE(MID(B4978,4,2)),VALUE(LEFT(B4978,2))),DATE(VALUE(LEFT(B4978,4)),VALUE(MID(B4978,6,2)),VALUE(RIGHT(B4978,2)))))</f>
        <v>46018</v>
      </c>
      <c r="N4978" s="16" t="n">
        <f aca="false">MONTH(M4978)</f>
        <v>12</v>
      </c>
      <c r="O4978" s="16" t="str">
        <f aca="false">PROPER(TRIM(H4978))</f>
        <v>Hyderabad</v>
      </c>
      <c r="P4978" s="16" t="str">
        <f aca="false">IFERROR(VLOOKUP(O4978,city_map!$A$2:$B$6,2,FALSE()),O4978)</f>
        <v>Hyderabad</v>
      </c>
      <c r="Q4978" s="16" t="n">
        <f aca="false">IF(ISNUMBER(F4978),F4978,VALUE(SUBSTITUTE(SUBSTITUTE(F4978,"₹",""),",","")))</f>
        <v>1539</v>
      </c>
      <c r="R4978" s="16" t="n">
        <f aca="false">IF(E4978=99,1,E4978)</f>
        <v>1</v>
      </c>
      <c r="S4978" s="16" t="n">
        <f aca="false">IF(G4978="",0,G4978)</f>
        <v>0.1</v>
      </c>
      <c r="T4978" s="16" t="str">
        <f aca="false">IF(I4978="","Unknown",IF(I4978="upi","UPI",I4978))</f>
        <v>UPI</v>
      </c>
      <c r="U4978" s="16" t="str">
        <f aca="false">IF(L4978="Yes","Y",IF(L4978="No","N",L4978))</f>
        <v>N</v>
      </c>
      <c r="V4978" s="19" t="n">
        <f aca="false">ROUND(R4978*Q4978*(1-S4978),2)</f>
        <v>1385.1</v>
      </c>
      <c r="W4978" s="16" t="str">
        <f aca="false">_xlfn.XLOOKUP(D4978,products!$A$2:$A$61,products!$C$2:$C$61,"Not found")</f>
        <v>Electronics</v>
      </c>
    </row>
    <row r="4979" customFormat="false" ht="15" hidden="false" customHeight="false" outlineLevel="0" collapsed="false">
      <c r="A4979" s="16" t="s">
        <v>6444</v>
      </c>
      <c r="B4979" s="16" t="s">
        <v>6428</v>
      </c>
      <c r="C4979" s="16" t="s">
        <v>392</v>
      </c>
      <c r="D4979" s="16" t="s">
        <v>80</v>
      </c>
      <c r="E4979" s="16" t="n">
        <v>1</v>
      </c>
      <c r="F4979" s="16" t="n">
        <v>1489</v>
      </c>
      <c r="G4979" s="16" t="n">
        <v>0</v>
      </c>
      <c r="H4979" s="16" t="s">
        <v>112</v>
      </c>
      <c r="I4979" s="16" t="s">
        <v>60</v>
      </c>
      <c r="J4979" s="16" t="n">
        <v>3</v>
      </c>
      <c r="K4979" s="16" t="n">
        <v>3</v>
      </c>
      <c r="L4979" s="16" t="s">
        <v>41</v>
      </c>
      <c r="M4979" s="18" t="n">
        <f aca="false">IF(ISNUMBER(B4979),B4979,IF(MID(B4979,3,1)="-",DATE(VALUE(RIGHT(B4979,4)),VALUE(MID(B4979,4,2)),VALUE(LEFT(B4979,2))),DATE(VALUE(LEFT(B4979,4)),VALUE(MID(B4979,6,2)),VALUE(RIGHT(B4979,2)))))</f>
        <v>46018</v>
      </c>
      <c r="N4979" s="16" t="n">
        <f aca="false">MONTH(M4979)</f>
        <v>12</v>
      </c>
      <c r="O4979" s="16" t="str">
        <f aca="false">PROPER(TRIM(H4979))</f>
        <v>Mumbai</v>
      </c>
      <c r="P4979" s="16" t="str">
        <f aca="false">IFERROR(VLOOKUP(O4979,city_map!$A$2:$B$6,2,FALSE()),O4979)</f>
        <v>Mumbai</v>
      </c>
      <c r="Q4979" s="16" t="n">
        <f aca="false">IF(ISNUMBER(F4979),F4979,VALUE(SUBSTITUTE(SUBSTITUTE(F4979,"₹",""),",","")))</f>
        <v>1489</v>
      </c>
      <c r="R4979" s="16" t="n">
        <f aca="false">IF(E4979=99,1,E4979)</f>
        <v>1</v>
      </c>
      <c r="S4979" s="16" t="n">
        <f aca="false">IF(G4979="",0,G4979)</f>
        <v>0</v>
      </c>
      <c r="T4979" s="16" t="str">
        <f aca="false">IF(I4979="","Unknown",IF(I4979="upi","UPI",I4979))</f>
        <v>UPI</v>
      </c>
      <c r="U4979" s="16" t="str">
        <f aca="false">IF(L4979="Yes","Y",IF(L4979="No","N",L4979))</f>
        <v>N</v>
      </c>
      <c r="V4979" s="19" t="n">
        <f aca="false">ROUND(R4979*Q4979*(1-S4979),2)</f>
        <v>1489</v>
      </c>
      <c r="W4979" s="16" t="str">
        <f aca="false">_xlfn.XLOOKUP(D4979,products!$A$2:$A$61,products!$C$2:$C$61,"Not found")</f>
        <v>Beauty</v>
      </c>
    </row>
    <row r="4980" customFormat="false" ht="15" hidden="false" customHeight="false" outlineLevel="0" collapsed="false">
      <c r="A4980" s="16" t="s">
        <v>6445</v>
      </c>
      <c r="B4980" s="16" t="s">
        <v>6428</v>
      </c>
      <c r="C4980" s="16" t="s">
        <v>896</v>
      </c>
      <c r="D4980" s="16" t="s">
        <v>308</v>
      </c>
      <c r="E4980" s="16" t="n">
        <v>2</v>
      </c>
      <c r="F4980" s="16" t="n">
        <v>207</v>
      </c>
      <c r="G4980" s="16" t="n">
        <v>0.1</v>
      </c>
      <c r="H4980" s="16" t="s">
        <v>208</v>
      </c>
      <c r="I4980" s="16" t="s">
        <v>60</v>
      </c>
      <c r="J4980" s="16" t="n">
        <v>6</v>
      </c>
      <c r="K4980" s="16" t="n">
        <v>3</v>
      </c>
      <c r="L4980" s="16" t="s">
        <v>41</v>
      </c>
      <c r="M4980" s="18" t="n">
        <f aca="false">IF(ISNUMBER(B4980),B4980,IF(MID(B4980,3,1)="-",DATE(VALUE(RIGHT(B4980,4)),VALUE(MID(B4980,4,2)),VALUE(LEFT(B4980,2))),DATE(VALUE(LEFT(B4980,4)),VALUE(MID(B4980,6,2)),VALUE(RIGHT(B4980,2)))))</f>
        <v>46018</v>
      </c>
      <c r="N4980" s="16" t="n">
        <f aca="false">MONTH(M4980)</f>
        <v>12</v>
      </c>
      <c r="O4980" s="16" t="str">
        <f aca="false">PROPER(TRIM(H4980))</f>
        <v>Jaipur</v>
      </c>
      <c r="P4980" s="16" t="str">
        <f aca="false">IFERROR(VLOOKUP(O4980,city_map!$A$2:$B$6,2,FALSE()),O4980)</f>
        <v>Jaipur</v>
      </c>
      <c r="Q4980" s="16" t="n">
        <f aca="false">IF(ISNUMBER(F4980),F4980,VALUE(SUBSTITUTE(SUBSTITUTE(F4980,"₹",""),",","")))</f>
        <v>207</v>
      </c>
      <c r="R4980" s="16" t="n">
        <f aca="false">IF(E4980=99,1,E4980)</f>
        <v>2</v>
      </c>
      <c r="S4980" s="16" t="n">
        <f aca="false">IF(G4980="",0,G4980)</f>
        <v>0.1</v>
      </c>
      <c r="T4980" s="16" t="str">
        <f aca="false">IF(I4980="","Unknown",IF(I4980="upi","UPI",I4980))</f>
        <v>UPI</v>
      </c>
      <c r="U4980" s="16" t="str">
        <f aca="false">IF(L4980="Yes","Y",IF(L4980="No","N",L4980))</f>
        <v>N</v>
      </c>
      <c r="V4980" s="19" t="n">
        <f aca="false">ROUND(R4980*Q4980*(1-S4980),2)</f>
        <v>372.6</v>
      </c>
      <c r="W4980" s="16" t="str">
        <f aca="false">_xlfn.XLOOKUP(D4980,products!$A$2:$A$61,products!$C$2:$C$61,"Not found")</f>
        <v>Beauty</v>
      </c>
    </row>
    <row r="4981" customFormat="false" ht="15" hidden="false" customHeight="false" outlineLevel="0" collapsed="false">
      <c r="A4981" s="16" t="s">
        <v>6446</v>
      </c>
      <c r="B4981" s="16" t="s">
        <v>6428</v>
      </c>
      <c r="C4981" s="16" t="s">
        <v>1048</v>
      </c>
      <c r="D4981" s="16" t="s">
        <v>300</v>
      </c>
      <c r="E4981" s="16" t="n">
        <v>2</v>
      </c>
      <c r="F4981" s="16" t="n">
        <v>2424</v>
      </c>
      <c r="G4981" s="16" t="n">
        <v>0.1</v>
      </c>
      <c r="H4981" s="16" t="s">
        <v>130</v>
      </c>
      <c r="I4981" s="16" t="s">
        <v>123</v>
      </c>
      <c r="J4981" s="16" t="n">
        <v>3</v>
      </c>
      <c r="K4981" s="16" t="n">
        <v>4</v>
      </c>
      <c r="L4981" s="16" t="s">
        <v>41</v>
      </c>
      <c r="M4981" s="18" t="n">
        <f aca="false">IF(ISNUMBER(B4981),B4981,IF(MID(B4981,3,1)="-",DATE(VALUE(RIGHT(B4981,4)),VALUE(MID(B4981,4,2)),VALUE(LEFT(B4981,2))),DATE(VALUE(LEFT(B4981,4)),VALUE(MID(B4981,6,2)),VALUE(RIGHT(B4981,2)))))</f>
        <v>46018</v>
      </c>
      <c r="N4981" s="16" t="n">
        <f aca="false">MONTH(M4981)</f>
        <v>12</v>
      </c>
      <c r="O4981" s="16" t="str">
        <f aca="false">PROPER(TRIM(H4981))</f>
        <v>Bengaluru</v>
      </c>
      <c r="P4981" s="16" t="str">
        <f aca="false">IFERROR(VLOOKUP(O4981,city_map!$A$2:$B$6,2,FALSE()),O4981)</f>
        <v>Bengaluru</v>
      </c>
      <c r="Q4981" s="16" t="n">
        <f aca="false">IF(ISNUMBER(F4981),F4981,VALUE(SUBSTITUTE(SUBSTITUTE(F4981,"₹",""),",","")))</f>
        <v>2424</v>
      </c>
      <c r="R4981" s="16" t="n">
        <f aca="false">IF(E4981=99,1,E4981)</f>
        <v>2</v>
      </c>
      <c r="S4981" s="16" t="n">
        <f aca="false">IF(G4981="",0,G4981)</f>
        <v>0.1</v>
      </c>
      <c r="T4981" s="16" t="str">
        <f aca="false">IF(I4981="","Unknown",IF(I4981="upi","UPI",I4981))</f>
        <v>UPI</v>
      </c>
      <c r="U4981" s="16" t="str">
        <f aca="false">IF(L4981="Yes","Y",IF(L4981="No","N",L4981))</f>
        <v>N</v>
      </c>
      <c r="V4981" s="19" t="n">
        <f aca="false">ROUND(R4981*Q4981*(1-S4981),2)</f>
        <v>4363.2</v>
      </c>
      <c r="W4981" s="16" t="str">
        <f aca="false">_xlfn.XLOOKUP(D4981,products!$A$2:$A$61,products!$C$2:$C$61,"Not found")</f>
        <v>Home</v>
      </c>
    </row>
    <row r="4982" customFormat="false" ht="15" hidden="false" customHeight="false" outlineLevel="0" collapsed="false">
      <c r="A4982" s="16" t="s">
        <v>6447</v>
      </c>
      <c r="B4982" s="16" t="s">
        <v>6428</v>
      </c>
      <c r="C4982" s="16" t="s">
        <v>1841</v>
      </c>
      <c r="D4982" s="16" t="s">
        <v>142</v>
      </c>
      <c r="E4982" s="16" t="n">
        <v>1</v>
      </c>
      <c r="F4982" s="16" t="n">
        <v>582</v>
      </c>
      <c r="G4982" s="16" t="n">
        <v>0.05</v>
      </c>
      <c r="H4982" s="16" t="s">
        <v>89</v>
      </c>
      <c r="I4982" s="16" t="s">
        <v>100</v>
      </c>
      <c r="J4982" s="16" t="n">
        <v>3</v>
      </c>
      <c r="K4982" s="16" t="n">
        <v>3</v>
      </c>
      <c r="L4982" s="16" t="s">
        <v>41</v>
      </c>
      <c r="M4982" s="18" t="n">
        <f aca="false">IF(ISNUMBER(B4982),B4982,IF(MID(B4982,3,1)="-",DATE(VALUE(RIGHT(B4982,4)),VALUE(MID(B4982,4,2)),VALUE(LEFT(B4982,2))),DATE(VALUE(LEFT(B4982,4)),VALUE(MID(B4982,6,2)),VALUE(RIGHT(B4982,2)))))</f>
        <v>46018</v>
      </c>
      <c r="N4982" s="16" t="n">
        <f aca="false">MONTH(M4982)</f>
        <v>12</v>
      </c>
      <c r="O4982" s="16" t="str">
        <f aca="false">PROPER(TRIM(H4982))</f>
        <v>Ahmedabad</v>
      </c>
      <c r="P4982" s="16" t="str">
        <f aca="false">IFERROR(VLOOKUP(O4982,city_map!$A$2:$B$6,2,FALSE()),O4982)</f>
        <v>Ahmedabad</v>
      </c>
      <c r="Q4982" s="16" t="n">
        <f aca="false">IF(ISNUMBER(F4982),F4982,VALUE(SUBSTITUTE(SUBSTITUTE(F4982,"₹",""),",","")))</f>
        <v>582</v>
      </c>
      <c r="R4982" s="16" t="n">
        <f aca="false">IF(E4982=99,1,E4982)</f>
        <v>1</v>
      </c>
      <c r="S4982" s="16" t="n">
        <f aca="false">IF(G4982="",0,G4982)</f>
        <v>0.05</v>
      </c>
      <c r="T4982" s="16" t="str">
        <f aca="false">IF(I4982="","Unknown",IF(I4982="upi","UPI",I4982))</f>
        <v>Net Banking</v>
      </c>
      <c r="U4982" s="16" t="str">
        <f aca="false">IF(L4982="Yes","Y",IF(L4982="No","N",L4982))</f>
        <v>N</v>
      </c>
      <c r="V4982" s="19" t="n">
        <f aca="false">ROUND(R4982*Q4982*(1-S4982),2)</f>
        <v>552.9</v>
      </c>
      <c r="W4982" s="16" t="str">
        <f aca="false">_xlfn.XLOOKUP(D4982,products!$A$2:$A$61,products!$C$2:$C$61,"Not found")</f>
        <v>Home</v>
      </c>
    </row>
    <row r="4983" customFormat="false" ht="15" hidden="false" customHeight="false" outlineLevel="0" collapsed="false">
      <c r="A4983" s="16" t="s">
        <v>6448</v>
      </c>
      <c r="B4983" s="16" t="s">
        <v>6428</v>
      </c>
      <c r="C4983" s="16" t="s">
        <v>856</v>
      </c>
      <c r="D4983" s="16" t="s">
        <v>99</v>
      </c>
      <c r="E4983" s="16" t="n">
        <v>3</v>
      </c>
      <c r="F4983" s="16" t="n">
        <v>683</v>
      </c>
      <c r="G4983" s="16" t="n">
        <v>0.1</v>
      </c>
      <c r="H4983" s="16" t="s">
        <v>56</v>
      </c>
      <c r="I4983" s="16" t="s">
        <v>60</v>
      </c>
      <c r="J4983" s="16" t="n">
        <v>4</v>
      </c>
      <c r="K4983" s="16" t="n">
        <v>3</v>
      </c>
      <c r="L4983" s="16" t="s">
        <v>41</v>
      </c>
      <c r="M4983" s="18" t="n">
        <f aca="false">IF(ISNUMBER(B4983),B4983,IF(MID(B4983,3,1)="-",DATE(VALUE(RIGHT(B4983,4)),VALUE(MID(B4983,4,2)),VALUE(LEFT(B4983,2))),DATE(VALUE(LEFT(B4983,4)),VALUE(MID(B4983,6,2)),VALUE(RIGHT(B4983,2)))))</f>
        <v>46018</v>
      </c>
      <c r="N4983" s="16" t="n">
        <f aca="false">MONTH(M4983)</f>
        <v>12</v>
      </c>
      <c r="O4983" s="16" t="str">
        <f aca="false">PROPER(TRIM(H4983))</f>
        <v>Lucknow</v>
      </c>
      <c r="P4983" s="16" t="str">
        <f aca="false">IFERROR(VLOOKUP(O4983,city_map!$A$2:$B$6,2,FALSE()),O4983)</f>
        <v>Lucknow</v>
      </c>
      <c r="Q4983" s="16" t="n">
        <f aca="false">IF(ISNUMBER(F4983),F4983,VALUE(SUBSTITUTE(SUBSTITUTE(F4983,"₹",""),",","")))</f>
        <v>683</v>
      </c>
      <c r="R4983" s="16" t="n">
        <f aca="false">IF(E4983=99,1,E4983)</f>
        <v>3</v>
      </c>
      <c r="S4983" s="16" t="n">
        <f aca="false">IF(G4983="",0,G4983)</f>
        <v>0.1</v>
      </c>
      <c r="T4983" s="16" t="str">
        <f aca="false">IF(I4983="","Unknown",IF(I4983="upi","UPI",I4983))</f>
        <v>UPI</v>
      </c>
      <c r="U4983" s="16" t="str">
        <f aca="false">IF(L4983="Yes","Y",IF(L4983="No","N",L4983))</f>
        <v>N</v>
      </c>
      <c r="V4983" s="19" t="n">
        <f aca="false">ROUND(R4983*Q4983*(1-S4983),2)</f>
        <v>1844.1</v>
      </c>
      <c r="W4983" s="16" t="str">
        <f aca="false">_xlfn.XLOOKUP(D4983,products!$A$2:$A$61,products!$C$2:$C$61,"Not found")</f>
        <v>Fashion</v>
      </c>
    </row>
    <row r="4984" customFormat="false" ht="15" hidden="false" customHeight="false" outlineLevel="0" collapsed="false">
      <c r="A4984" s="16" t="s">
        <v>6449</v>
      </c>
      <c r="B4984" s="16" t="s">
        <v>6450</v>
      </c>
      <c r="C4984" s="16" t="s">
        <v>841</v>
      </c>
      <c r="D4984" s="16" t="s">
        <v>84</v>
      </c>
      <c r="E4984" s="16" t="n">
        <v>2</v>
      </c>
      <c r="F4984" s="16" t="n">
        <v>237</v>
      </c>
      <c r="G4984" s="16" t="n">
        <v>0.1</v>
      </c>
      <c r="H4984" s="16" t="s">
        <v>565</v>
      </c>
      <c r="I4984" s="16" t="s">
        <v>40</v>
      </c>
      <c r="J4984" s="16" t="n">
        <v>4</v>
      </c>
      <c r="K4984" s="16" t="n">
        <v>3</v>
      </c>
      <c r="L4984" s="16" t="s">
        <v>57</v>
      </c>
      <c r="M4984" s="18" t="n">
        <f aca="false">IF(ISNUMBER(B4984),B4984,IF(MID(B4984,3,1)="-",DATE(VALUE(RIGHT(B4984,4)),VALUE(MID(B4984,4,2)),VALUE(LEFT(B4984,2))),DATE(VALUE(LEFT(B4984,4)),VALUE(MID(B4984,6,2)),VALUE(RIGHT(B4984,2)))))</f>
        <v>46019</v>
      </c>
      <c r="N4984" s="16" t="n">
        <f aca="false">MONTH(M4984)</f>
        <v>12</v>
      </c>
      <c r="O4984" s="16" t="str">
        <f aca="false">PROPER(TRIM(H4984))</f>
        <v>Madras</v>
      </c>
      <c r="P4984" s="16" t="str">
        <f aca="false">IFERROR(VLOOKUP(O4984,city_map!$A$2:$B$6,2,FALSE()),O4984)</f>
        <v>Chennai</v>
      </c>
      <c r="Q4984" s="16" t="n">
        <f aca="false">IF(ISNUMBER(F4984),F4984,VALUE(SUBSTITUTE(SUBSTITUTE(F4984,"₹",""),",","")))</f>
        <v>237</v>
      </c>
      <c r="R4984" s="16" t="n">
        <f aca="false">IF(E4984=99,1,E4984)</f>
        <v>2</v>
      </c>
      <c r="S4984" s="16" t="n">
        <f aca="false">IF(G4984="",0,G4984)</f>
        <v>0.1</v>
      </c>
      <c r="T4984" s="16" t="str">
        <f aca="false">IF(I4984="","Unknown",IF(I4984="upi","UPI",I4984))</f>
        <v>COD</v>
      </c>
      <c r="U4984" s="16" t="str">
        <f aca="false">IF(L4984="Yes","Y",IF(L4984="No","N",L4984))</f>
        <v>Y</v>
      </c>
      <c r="V4984" s="19" t="n">
        <f aca="false">ROUND(R4984*Q4984*(1-S4984),2)</f>
        <v>426.6</v>
      </c>
      <c r="W4984" s="16" t="str">
        <f aca="false">_xlfn.XLOOKUP(D4984,products!$A$2:$A$61,products!$C$2:$C$61,"Not found")</f>
        <v>Beauty</v>
      </c>
    </row>
    <row r="4985" customFormat="false" ht="15" hidden="false" customHeight="false" outlineLevel="0" collapsed="false">
      <c r="A4985" s="16" t="s">
        <v>6451</v>
      </c>
      <c r="B4985" s="16" t="s">
        <v>6450</v>
      </c>
      <c r="C4985" s="16" t="s">
        <v>915</v>
      </c>
      <c r="D4985" s="16" t="s">
        <v>173</v>
      </c>
      <c r="E4985" s="16" t="n">
        <v>1</v>
      </c>
      <c r="F4985" s="16" t="n">
        <v>1223</v>
      </c>
      <c r="G4985" s="16" t="n">
        <v>0</v>
      </c>
      <c r="H4985" s="16" t="s">
        <v>81</v>
      </c>
      <c r="I4985" s="16" t="s">
        <v>60</v>
      </c>
      <c r="J4985" s="16" t="n">
        <v>3</v>
      </c>
      <c r="K4985" s="16" t="n">
        <v>5</v>
      </c>
      <c r="L4985" s="16" t="s">
        <v>41</v>
      </c>
      <c r="M4985" s="18" t="n">
        <f aca="false">IF(ISNUMBER(B4985),B4985,IF(MID(B4985,3,1)="-",DATE(VALUE(RIGHT(B4985,4)),VALUE(MID(B4985,4,2)),VALUE(LEFT(B4985,2))),DATE(VALUE(LEFT(B4985,4)),VALUE(MID(B4985,6,2)),VALUE(RIGHT(B4985,2)))))</f>
        <v>46019</v>
      </c>
      <c r="N4985" s="16" t="n">
        <f aca="false">MONTH(M4985)</f>
        <v>12</v>
      </c>
      <c r="O4985" s="16" t="str">
        <f aca="false">PROPER(TRIM(H4985))</f>
        <v>Hyderabad</v>
      </c>
      <c r="P4985" s="16" t="str">
        <f aca="false">IFERROR(VLOOKUP(O4985,city_map!$A$2:$B$6,2,FALSE()),O4985)</f>
        <v>Hyderabad</v>
      </c>
      <c r="Q4985" s="16" t="n">
        <f aca="false">IF(ISNUMBER(F4985),F4985,VALUE(SUBSTITUTE(SUBSTITUTE(F4985,"₹",""),",","")))</f>
        <v>1223</v>
      </c>
      <c r="R4985" s="16" t="n">
        <f aca="false">IF(E4985=99,1,E4985)</f>
        <v>1</v>
      </c>
      <c r="S4985" s="16" t="n">
        <f aca="false">IF(G4985="",0,G4985)</f>
        <v>0</v>
      </c>
      <c r="T4985" s="16" t="str">
        <f aca="false">IF(I4985="","Unknown",IF(I4985="upi","UPI",I4985))</f>
        <v>UPI</v>
      </c>
      <c r="U4985" s="16" t="str">
        <f aca="false">IF(L4985="Yes","Y",IF(L4985="No","N",L4985))</f>
        <v>N</v>
      </c>
      <c r="V4985" s="19" t="n">
        <f aca="false">ROUND(R4985*Q4985*(1-S4985),2)</f>
        <v>1223</v>
      </c>
      <c r="W4985" s="16" t="str">
        <f aca="false">_xlfn.XLOOKUP(D4985,products!$A$2:$A$61,products!$C$2:$C$61,"Not found")</f>
        <v>Fashion</v>
      </c>
    </row>
    <row r="4986" customFormat="false" ht="15" hidden="false" customHeight="false" outlineLevel="0" collapsed="false">
      <c r="A4986" s="16" t="s">
        <v>6452</v>
      </c>
      <c r="B4986" s="16" t="s">
        <v>6450</v>
      </c>
      <c r="C4986" s="16" t="s">
        <v>576</v>
      </c>
      <c r="D4986" s="16" t="s">
        <v>84</v>
      </c>
      <c r="E4986" s="16" t="n">
        <v>1</v>
      </c>
      <c r="F4986" s="16" t="n">
        <v>261</v>
      </c>
      <c r="G4986" s="16" t="n">
        <v>0.2</v>
      </c>
      <c r="H4986" s="16" t="s">
        <v>70</v>
      </c>
      <c r="I4986" s="16" t="s">
        <v>40</v>
      </c>
      <c r="J4986" s="16" t="n">
        <v>5</v>
      </c>
      <c r="K4986" s="16" t="n">
        <v>5</v>
      </c>
      <c r="L4986" s="16" t="s">
        <v>41</v>
      </c>
      <c r="M4986" s="18" t="n">
        <f aca="false">IF(ISNUMBER(B4986),B4986,IF(MID(B4986,3,1)="-",DATE(VALUE(RIGHT(B4986,4)),VALUE(MID(B4986,4,2)),VALUE(LEFT(B4986,2))),DATE(VALUE(LEFT(B4986,4)),VALUE(MID(B4986,6,2)),VALUE(RIGHT(B4986,2)))))</f>
        <v>46019</v>
      </c>
      <c r="N4986" s="16" t="n">
        <f aca="false">MONTH(M4986)</f>
        <v>12</v>
      </c>
      <c r="O4986" s="16" t="str">
        <f aca="false">PROPER(TRIM(H4986))</f>
        <v>Pune</v>
      </c>
      <c r="P4986" s="16" t="str">
        <f aca="false">IFERROR(VLOOKUP(O4986,city_map!$A$2:$B$6,2,FALSE()),O4986)</f>
        <v>Pune</v>
      </c>
      <c r="Q4986" s="16" t="n">
        <f aca="false">IF(ISNUMBER(F4986),F4986,VALUE(SUBSTITUTE(SUBSTITUTE(F4986,"₹",""),",","")))</f>
        <v>261</v>
      </c>
      <c r="R4986" s="16" t="n">
        <f aca="false">IF(E4986=99,1,E4986)</f>
        <v>1</v>
      </c>
      <c r="S4986" s="16" t="n">
        <f aca="false">IF(G4986="",0,G4986)</f>
        <v>0.2</v>
      </c>
      <c r="T4986" s="16" t="str">
        <f aca="false">IF(I4986="","Unknown",IF(I4986="upi","UPI",I4986))</f>
        <v>COD</v>
      </c>
      <c r="U4986" s="16" t="str">
        <f aca="false">IF(L4986="Yes","Y",IF(L4986="No","N",L4986))</f>
        <v>N</v>
      </c>
      <c r="V4986" s="19" t="n">
        <f aca="false">ROUND(R4986*Q4986*(1-S4986),2)</f>
        <v>208.8</v>
      </c>
      <c r="W4986" s="16" t="str">
        <f aca="false">_xlfn.XLOOKUP(D4986,products!$A$2:$A$61,products!$C$2:$C$61,"Not found")</f>
        <v>Beauty</v>
      </c>
    </row>
    <row r="4987" customFormat="false" ht="15" hidden="false" customHeight="false" outlineLevel="0" collapsed="false">
      <c r="A4987" s="16" t="s">
        <v>6453</v>
      </c>
      <c r="B4987" s="16" t="s">
        <v>6450</v>
      </c>
      <c r="C4987" s="16" t="s">
        <v>400</v>
      </c>
      <c r="D4987" s="16" t="s">
        <v>136</v>
      </c>
      <c r="E4987" s="16" t="n">
        <v>3</v>
      </c>
      <c r="F4987" s="16" t="n">
        <v>2262</v>
      </c>
      <c r="G4987" s="16" t="n">
        <v>0.1</v>
      </c>
      <c r="H4987" s="16" t="s">
        <v>112</v>
      </c>
      <c r="I4987" s="16" t="s">
        <v>71</v>
      </c>
      <c r="J4987" s="16" t="n">
        <v>4</v>
      </c>
      <c r="K4987" s="16" t="n">
        <v>3</v>
      </c>
      <c r="L4987" s="16" t="s">
        <v>41</v>
      </c>
      <c r="M4987" s="18" t="n">
        <f aca="false">IF(ISNUMBER(B4987),B4987,IF(MID(B4987,3,1)="-",DATE(VALUE(RIGHT(B4987,4)),VALUE(MID(B4987,4,2)),VALUE(LEFT(B4987,2))),DATE(VALUE(LEFT(B4987,4)),VALUE(MID(B4987,6,2)),VALUE(RIGHT(B4987,2)))))</f>
        <v>46019</v>
      </c>
      <c r="N4987" s="16" t="n">
        <f aca="false">MONTH(M4987)</f>
        <v>12</v>
      </c>
      <c r="O4987" s="16" t="str">
        <f aca="false">PROPER(TRIM(H4987))</f>
        <v>Mumbai</v>
      </c>
      <c r="P4987" s="16" t="str">
        <f aca="false">IFERROR(VLOOKUP(O4987,city_map!$A$2:$B$6,2,FALSE()),O4987)</f>
        <v>Mumbai</v>
      </c>
      <c r="Q4987" s="16" t="n">
        <f aca="false">IF(ISNUMBER(F4987),F4987,VALUE(SUBSTITUTE(SUBSTITUTE(F4987,"₹",""),",","")))</f>
        <v>2262</v>
      </c>
      <c r="R4987" s="16" t="n">
        <f aca="false">IF(E4987=99,1,E4987)</f>
        <v>3</v>
      </c>
      <c r="S4987" s="16" t="n">
        <f aca="false">IF(G4987="",0,G4987)</f>
        <v>0.1</v>
      </c>
      <c r="T4987" s="16" t="str">
        <f aca="false">IF(I4987="","Unknown",IF(I4987="upi","UPI",I4987))</f>
        <v>Credit Card</v>
      </c>
      <c r="U4987" s="16" t="str">
        <f aca="false">IF(L4987="Yes","Y",IF(L4987="No","N",L4987))</f>
        <v>N</v>
      </c>
      <c r="V4987" s="19" t="n">
        <f aca="false">ROUND(R4987*Q4987*(1-S4987),2)</f>
        <v>6107.4</v>
      </c>
      <c r="W4987" s="16" t="str">
        <f aca="false">_xlfn.XLOOKUP(D4987,products!$A$2:$A$61,products!$C$2:$C$61,"Not found")</f>
        <v>Electronics</v>
      </c>
    </row>
    <row r="4988" customFormat="false" ht="15" hidden="false" customHeight="false" outlineLevel="0" collapsed="false">
      <c r="A4988" s="16" t="s">
        <v>6454</v>
      </c>
      <c r="B4988" s="16" t="s">
        <v>6450</v>
      </c>
      <c r="C4988" s="16" t="s">
        <v>2878</v>
      </c>
      <c r="D4988" s="16" t="s">
        <v>92</v>
      </c>
      <c r="E4988" s="16" t="n">
        <v>1</v>
      </c>
      <c r="F4988" s="16" t="n">
        <v>3854</v>
      </c>
      <c r="G4988" s="16" t="n">
        <v>0</v>
      </c>
      <c r="H4988" s="16" t="s">
        <v>130</v>
      </c>
      <c r="I4988" s="16" t="s">
        <v>71</v>
      </c>
      <c r="J4988" s="16" t="n">
        <v>4</v>
      </c>
      <c r="K4988" s="16" t="n">
        <v>4</v>
      </c>
      <c r="L4988" s="16" t="s">
        <v>41</v>
      </c>
      <c r="M4988" s="18" t="n">
        <f aca="false">IF(ISNUMBER(B4988),B4988,IF(MID(B4988,3,1)="-",DATE(VALUE(RIGHT(B4988,4)),VALUE(MID(B4988,4,2)),VALUE(LEFT(B4988,2))),DATE(VALUE(LEFT(B4988,4)),VALUE(MID(B4988,6,2)),VALUE(RIGHT(B4988,2)))))</f>
        <v>46019</v>
      </c>
      <c r="N4988" s="16" t="n">
        <f aca="false">MONTH(M4988)</f>
        <v>12</v>
      </c>
      <c r="O4988" s="16" t="str">
        <f aca="false">PROPER(TRIM(H4988))</f>
        <v>Bengaluru</v>
      </c>
      <c r="P4988" s="16" t="str">
        <f aca="false">IFERROR(VLOOKUP(O4988,city_map!$A$2:$B$6,2,FALSE()),O4988)</f>
        <v>Bengaluru</v>
      </c>
      <c r="Q4988" s="16" t="n">
        <f aca="false">IF(ISNUMBER(F4988),F4988,VALUE(SUBSTITUTE(SUBSTITUTE(F4988,"₹",""),",","")))</f>
        <v>3854</v>
      </c>
      <c r="R4988" s="16" t="n">
        <f aca="false">IF(E4988=99,1,E4988)</f>
        <v>1</v>
      </c>
      <c r="S4988" s="16" t="n">
        <f aca="false">IF(G4988="",0,G4988)</f>
        <v>0</v>
      </c>
      <c r="T4988" s="16" t="str">
        <f aca="false">IF(I4988="","Unknown",IF(I4988="upi","UPI",I4988))</f>
        <v>Credit Card</v>
      </c>
      <c r="U4988" s="16" t="str">
        <f aca="false">IF(L4988="Yes","Y",IF(L4988="No","N",L4988))</f>
        <v>N</v>
      </c>
      <c r="V4988" s="19" t="n">
        <f aca="false">ROUND(R4988*Q4988*(1-S4988),2)</f>
        <v>3854</v>
      </c>
      <c r="W4988" s="16" t="str">
        <f aca="false">_xlfn.XLOOKUP(D4988,products!$A$2:$A$61,products!$C$2:$C$61,"Not found")</f>
        <v>Electronics</v>
      </c>
    </row>
    <row r="4989" customFormat="false" ht="15" hidden="false" customHeight="false" outlineLevel="0" collapsed="false">
      <c r="A4989" s="16" t="s">
        <v>6455</v>
      </c>
      <c r="B4989" s="16" t="s">
        <v>6450</v>
      </c>
      <c r="C4989" s="16" t="s">
        <v>437</v>
      </c>
      <c r="D4989" s="16" t="s">
        <v>51</v>
      </c>
      <c r="E4989" s="16" t="n">
        <v>3</v>
      </c>
      <c r="F4989" s="16" t="n">
        <v>2394</v>
      </c>
      <c r="G4989" s="16" t="n">
        <v>0</v>
      </c>
      <c r="H4989" s="16" t="s">
        <v>56</v>
      </c>
      <c r="I4989" s="16" t="s">
        <v>100</v>
      </c>
      <c r="J4989" s="16" t="n">
        <v>6</v>
      </c>
      <c r="K4989" s="16" t="n">
        <v>4</v>
      </c>
      <c r="L4989" s="16" t="s">
        <v>41</v>
      </c>
      <c r="M4989" s="18" t="n">
        <f aca="false">IF(ISNUMBER(B4989),B4989,IF(MID(B4989,3,1)="-",DATE(VALUE(RIGHT(B4989,4)),VALUE(MID(B4989,4,2)),VALUE(LEFT(B4989,2))),DATE(VALUE(LEFT(B4989,4)),VALUE(MID(B4989,6,2)),VALUE(RIGHT(B4989,2)))))</f>
        <v>46019</v>
      </c>
      <c r="N4989" s="16" t="n">
        <f aca="false">MONTH(M4989)</f>
        <v>12</v>
      </c>
      <c r="O4989" s="16" t="str">
        <f aca="false">PROPER(TRIM(H4989))</f>
        <v>Lucknow</v>
      </c>
      <c r="P4989" s="16" t="str">
        <f aca="false">IFERROR(VLOOKUP(O4989,city_map!$A$2:$B$6,2,FALSE()),O4989)</f>
        <v>Lucknow</v>
      </c>
      <c r="Q4989" s="16" t="n">
        <f aca="false">IF(ISNUMBER(F4989),F4989,VALUE(SUBSTITUTE(SUBSTITUTE(F4989,"₹",""),",","")))</f>
        <v>2394</v>
      </c>
      <c r="R4989" s="16" t="n">
        <f aca="false">IF(E4989=99,1,E4989)</f>
        <v>3</v>
      </c>
      <c r="S4989" s="16" t="n">
        <f aca="false">IF(G4989="",0,G4989)</f>
        <v>0</v>
      </c>
      <c r="T4989" s="16" t="str">
        <f aca="false">IF(I4989="","Unknown",IF(I4989="upi","UPI",I4989))</f>
        <v>Net Banking</v>
      </c>
      <c r="U4989" s="16" t="str">
        <f aca="false">IF(L4989="Yes","Y",IF(L4989="No","N",L4989))</f>
        <v>N</v>
      </c>
      <c r="V4989" s="19" t="n">
        <f aca="false">ROUND(R4989*Q4989*(1-S4989),2)</f>
        <v>7182</v>
      </c>
      <c r="W4989" s="16" t="str">
        <f aca="false">_xlfn.XLOOKUP(D4989,products!$A$2:$A$61,products!$C$2:$C$61,"Not found")</f>
        <v>Fashion</v>
      </c>
    </row>
    <row r="4990" customFormat="false" ht="15" hidden="false" customHeight="false" outlineLevel="0" collapsed="false">
      <c r="A4990" s="16" t="s">
        <v>6456</v>
      </c>
      <c r="B4990" s="16" t="s">
        <v>6450</v>
      </c>
      <c r="C4990" s="16" t="s">
        <v>1142</v>
      </c>
      <c r="D4990" s="16" t="s">
        <v>412</v>
      </c>
      <c r="E4990" s="16" t="n">
        <v>2</v>
      </c>
      <c r="F4990" s="16" t="n">
        <v>971</v>
      </c>
      <c r="G4990" s="16" t="n">
        <v>0.1</v>
      </c>
      <c r="H4990" s="16" t="s">
        <v>130</v>
      </c>
      <c r="I4990" s="16" t="s">
        <v>47</v>
      </c>
      <c r="J4990" s="16" t="n">
        <v>3</v>
      </c>
      <c r="K4990" s="16" t="n">
        <v>4</v>
      </c>
      <c r="L4990" s="16" t="s">
        <v>41</v>
      </c>
      <c r="M4990" s="18" t="n">
        <f aca="false">IF(ISNUMBER(B4990),B4990,IF(MID(B4990,3,1)="-",DATE(VALUE(RIGHT(B4990,4)),VALUE(MID(B4990,4,2)),VALUE(LEFT(B4990,2))),DATE(VALUE(LEFT(B4990,4)),VALUE(MID(B4990,6,2)),VALUE(RIGHT(B4990,2)))))</f>
        <v>46019</v>
      </c>
      <c r="N4990" s="16" t="n">
        <f aca="false">MONTH(M4990)</f>
        <v>12</v>
      </c>
      <c r="O4990" s="16" t="str">
        <f aca="false">PROPER(TRIM(H4990))</f>
        <v>Bengaluru</v>
      </c>
      <c r="P4990" s="16" t="str">
        <f aca="false">IFERROR(VLOOKUP(O4990,city_map!$A$2:$B$6,2,FALSE()),O4990)</f>
        <v>Bengaluru</v>
      </c>
      <c r="Q4990" s="16" t="n">
        <f aca="false">IF(ISNUMBER(F4990),F4990,VALUE(SUBSTITUTE(SUBSTITUTE(F4990,"₹",""),",","")))</f>
        <v>971</v>
      </c>
      <c r="R4990" s="16" t="n">
        <f aca="false">IF(E4990=99,1,E4990)</f>
        <v>2</v>
      </c>
      <c r="S4990" s="16" t="n">
        <f aca="false">IF(G4990="",0,G4990)</f>
        <v>0.1</v>
      </c>
      <c r="T4990" s="16" t="str">
        <f aca="false">IF(I4990="","Unknown",IF(I4990="upi","UPI",I4990))</f>
        <v>Debit Card</v>
      </c>
      <c r="U4990" s="16" t="str">
        <f aca="false">IF(L4990="Yes","Y",IF(L4990="No","N",L4990))</f>
        <v>N</v>
      </c>
      <c r="V4990" s="19" t="n">
        <f aca="false">ROUND(R4990*Q4990*(1-S4990),2)</f>
        <v>1747.8</v>
      </c>
      <c r="W4990" s="16" t="str">
        <f aca="false">_xlfn.XLOOKUP(D4990,products!$A$2:$A$61,products!$C$2:$C$61,"Not found")</f>
        <v>Home</v>
      </c>
    </row>
    <row r="4991" customFormat="false" ht="15" hidden="false" customHeight="false" outlineLevel="0" collapsed="false">
      <c r="A4991" s="16" t="s">
        <v>6457</v>
      </c>
      <c r="B4991" s="16" t="s">
        <v>6450</v>
      </c>
      <c r="C4991" s="16" t="s">
        <v>1742</v>
      </c>
      <c r="D4991" s="16" t="s">
        <v>173</v>
      </c>
      <c r="E4991" s="16" t="n">
        <v>1</v>
      </c>
      <c r="F4991" s="16" t="n">
        <v>1209</v>
      </c>
      <c r="G4991" s="16" t="n">
        <v>0.1</v>
      </c>
      <c r="H4991" s="16" t="s">
        <v>503</v>
      </c>
      <c r="I4991" s="16" t="s">
        <v>71</v>
      </c>
      <c r="J4991" s="16" t="n">
        <v>6</v>
      </c>
      <c r="K4991" s="16" t="n">
        <v>4</v>
      </c>
      <c r="L4991" s="16" t="s">
        <v>41</v>
      </c>
      <c r="M4991" s="18" t="n">
        <f aca="false">IF(ISNUMBER(B4991),B4991,IF(MID(B4991,3,1)="-",DATE(VALUE(RIGHT(B4991,4)),VALUE(MID(B4991,4,2)),VALUE(LEFT(B4991,2))),DATE(VALUE(LEFT(B4991,4)),VALUE(MID(B4991,6,2)),VALUE(RIGHT(B4991,2)))))</f>
        <v>46019</v>
      </c>
      <c r="N4991" s="16" t="n">
        <f aca="false">MONTH(M4991)</f>
        <v>12</v>
      </c>
      <c r="O4991" s="16" t="str">
        <f aca="false">PROPER(TRIM(H4991))</f>
        <v>Pune</v>
      </c>
      <c r="P4991" s="16" t="str">
        <f aca="false">IFERROR(VLOOKUP(O4991,city_map!$A$2:$B$6,2,FALSE()),O4991)</f>
        <v>Pune</v>
      </c>
      <c r="Q4991" s="16" t="n">
        <f aca="false">IF(ISNUMBER(F4991),F4991,VALUE(SUBSTITUTE(SUBSTITUTE(F4991,"₹",""),",","")))</f>
        <v>1209</v>
      </c>
      <c r="R4991" s="16" t="n">
        <f aca="false">IF(E4991=99,1,E4991)</f>
        <v>1</v>
      </c>
      <c r="S4991" s="16" t="n">
        <f aca="false">IF(G4991="",0,G4991)</f>
        <v>0.1</v>
      </c>
      <c r="T4991" s="16" t="str">
        <f aca="false">IF(I4991="","Unknown",IF(I4991="upi","UPI",I4991))</f>
        <v>Credit Card</v>
      </c>
      <c r="U4991" s="16" t="str">
        <f aca="false">IF(L4991="Yes","Y",IF(L4991="No","N",L4991))</f>
        <v>N</v>
      </c>
      <c r="V4991" s="19" t="n">
        <f aca="false">ROUND(R4991*Q4991*(1-S4991),2)</f>
        <v>1088.1</v>
      </c>
      <c r="W4991" s="16" t="str">
        <f aca="false">_xlfn.XLOOKUP(D4991,products!$A$2:$A$61,products!$C$2:$C$61,"Not found")</f>
        <v>Fashion</v>
      </c>
    </row>
    <row r="4992" customFormat="false" ht="15" hidden="false" customHeight="false" outlineLevel="0" collapsed="false">
      <c r="A4992" s="16" t="s">
        <v>6458</v>
      </c>
      <c r="B4992" s="16" t="s">
        <v>6450</v>
      </c>
      <c r="C4992" s="16" t="s">
        <v>1133</v>
      </c>
      <c r="D4992" s="16" t="s">
        <v>108</v>
      </c>
      <c r="E4992" s="16" t="n">
        <v>1</v>
      </c>
      <c r="F4992" s="16" t="n">
        <v>3371</v>
      </c>
      <c r="G4992" s="16" t="n">
        <v>0.15</v>
      </c>
      <c r="H4992" s="16" t="s">
        <v>70</v>
      </c>
      <c r="I4992" s="16"/>
      <c r="J4992" s="16" t="n">
        <v>4</v>
      </c>
      <c r="K4992" s="16" t="n">
        <v>3</v>
      </c>
      <c r="L4992" s="16" t="s">
        <v>57</v>
      </c>
      <c r="M4992" s="18" t="n">
        <f aca="false">IF(ISNUMBER(B4992),B4992,IF(MID(B4992,3,1)="-",DATE(VALUE(RIGHT(B4992,4)),VALUE(MID(B4992,4,2)),VALUE(LEFT(B4992,2))),DATE(VALUE(LEFT(B4992,4)),VALUE(MID(B4992,6,2)),VALUE(RIGHT(B4992,2)))))</f>
        <v>46019</v>
      </c>
      <c r="N4992" s="16" t="n">
        <f aca="false">MONTH(M4992)</f>
        <v>12</v>
      </c>
      <c r="O4992" s="16" t="str">
        <f aca="false">PROPER(TRIM(H4992))</f>
        <v>Pune</v>
      </c>
      <c r="P4992" s="16" t="str">
        <f aca="false">IFERROR(VLOOKUP(O4992,city_map!$A$2:$B$6,2,FALSE()),O4992)</f>
        <v>Pune</v>
      </c>
      <c r="Q4992" s="16" t="n">
        <f aca="false">IF(ISNUMBER(F4992),F4992,VALUE(SUBSTITUTE(SUBSTITUTE(F4992,"₹",""),",","")))</f>
        <v>3371</v>
      </c>
      <c r="R4992" s="16" t="n">
        <f aca="false">IF(E4992=99,1,E4992)</f>
        <v>1</v>
      </c>
      <c r="S4992" s="16" t="n">
        <f aca="false">IF(G4992="",0,G4992)</f>
        <v>0.15</v>
      </c>
      <c r="T4992" s="16" t="str">
        <f aca="false">IF(I4992="","Unknown",IF(I4992="upi","UPI",I4992))</f>
        <v>Unknown</v>
      </c>
      <c r="U4992" s="16" t="str">
        <f aca="false">IF(L4992="Yes","Y",IF(L4992="No","N",L4992))</f>
        <v>Y</v>
      </c>
      <c r="V4992" s="19" t="n">
        <f aca="false">ROUND(R4992*Q4992*(1-S4992),2)</f>
        <v>2865.35</v>
      </c>
      <c r="W4992" s="16" t="str">
        <f aca="false">_xlfn.XLOOKUP(D4992,products!$A$2:$A$61,products!$C$2:$C$61,"Not found")</f>
        <v>Electronics</v>
      </c>
    </row>
    <row r="4993" customFormat="false" ht="15" hidden="false" customHeight="false" outlineLevel="0" collapsed="false">
      <c r="A4993" s="16" t="s">
        <v>6459</v>
      </c>
      <c r="B4993" s="16" t="s">
        <v>6450</v>
      </c>
      <c r="C4993" s="16" t="s">
        <v>587</v>
      </c>
      <c r="D4993" s="16" t="s">
        <v>385</v>
      </c>
      <c r="E4993" s="16" t="n">
        <v>4</v>
      </c>
      <c r="F4993" s="16" t="n">
        <v>290</v>
      </c>
      <c r="G4993" s="16" t="n">
        <v>0</v>
      </c>
      <c r="H4993" s="16" t="s">
        <v>112</v>
      </c>
      <c r="I4993" s="16" t="s">
        <v>71</v>
      </c>
      <c r="J4993" s="16" t="n">
        <v>3</v>
      </c>
      <c r="K4993" s="16" t="n">
        <v>3</v>
      </c>
      <c r="L4993" s="16" t="s">
        <v>41</v>
      </c>
      <c r="M4993" s="18" t="n">
        <f aca="false">IF(ISNUMBER(B4993),B4993,IF(MID(B4993,3,1)="-",DATE(VALUE(RIGHT(B4993,4)),VALUE(MID(B4993,4,2)),VALUE(LEFT(B4993,2))),DATE(VALUE(LEFT(B4993,4)),VALUE(MID(B4993,6,2)),VALUE(RIGHT(B4993,2)))))</f>
        <v>46019</v>
      </c>
      <c r="N4993" s="16" t="n">
        <f aca="false">MONTH(M4993)</f>
        <v>12</v>
      </c>
      <c r="O4993" s="16" t="str">
        <f aca="false">PROPER(TRIM(H4993))</f>
        <v>Mumbai</v>
      </c>
      <c r="P4993" s="16" t="str">
        <f aca="false">IFERROR(VLOOKUP(O4993,city_map!$A$2:$B$6,2,FALSE()),O4993)</f>
        <v>Mumbai</v>
      </c>
      <c r="Q4993" s="16" t="n">
        <f aca="false">IF(ISNUMBER(F4993),F4993,VALUE(SUBSTITUTE(SUBSTITUTE(F4993,"₹",""),",","")))</f>
        <v>290</v>
      </c>
      <c r="R4993" s="16" t="n">
        <f aca="false">IF(E4993=99,1,E4993)</f>
        <v>4</v>
      </c>
      <c r="S4993" s="16" t="n">
        <f aca="false">IF(G4993="",0,G4993)</f>
        <v>0</v>
      </c>
      <c r="T4993" s="16" t="str">
        <f aca="false">IF(I4993="","Unknown",IF(I4993="upi","UPI",I4993))</f>
        <v>Credit Card</v>
      </c>
      <c r="U4993" s="16" t="str">
        <f aca="false">IF(L4993="Yes","Y",IF(L4993="No","N",L4993))</f>
        <v>N</v>
      </c>
      <c r="V4993" s="19" t="n">
        <f aca="false">ROUND(R4993*Q4993*(1-S4993),2)</f>
        <v>1160</v>
      </c>
      <c r="W4993" s="16" t="str">
        <f aca="false">_xlfn.XLOOKUP(D4993,products!$A$2:$A$61,products!$C$2:$C$61,"Not found")</f>
        <v>Books</v>
      </c>
    </row>
    <row r="4994" customFormat="false" ht="15" hidden="false" customHeight="false" outlineLevel="0" collapsed="false">
      <c r="A4994" s="16" t="s">
        <v>6460</v>
      </c>
      <c r="B4994" s="16" t="s">
        <v>6450</v>
      </c>
      <c r="C4994" s="16" t="s">
        <v>1669</v>
      </c>
      <c r="D4994" s="16" t="s">
        <v>77</v>
      </c>
      <c r="E4994" s="16" t="n">
        <v>3</v>
      </c>
      <c r="F4994" s="16" t="n">
        <v>344</v>
      </c>
      <c r="G4994" s="16" t="n">
        <v>0.05</v>
      </c>
      <c r="H4994" s="16" t="s">
        <v>130</v>
      </c>
      <c r="I4994" s="16" t="s">
        <v>60</v>
      </c>
      <c r="J4994" s="16" t="n">
        <v>3</v>
      </c>
      <c r="K4994" s="16" t="n">
        <v>4</v>
      </c>
      <c r="L4994" s="16" t="s">
        <v>41</v>
      </c>
      <c r="M4994" s="18" t="n">
        <f aca="false">IF(ISNUMBER(B4994),B4994,IF(MID(B4994,3,1)="-",DATE(VALUE(RIGHT(B4994,4)),VALUE(MID(B4994,4,2)),VALUE(LEFT(B4994,2))),DATE(VALUE(LEFT(B4994,4)),VALUE(MID(B4994,6,2)),VALUE(RIGHT(B4994,2)))))</f>
        <v>46019</v>
      </c>
      <c r="N4994" s="16" t="n">
        <f aca="false">MONTH(M4994)</f>
        <v>12</v>
      </c>
      <c r="O4994" s="16" t="str">
        <f aca="false">PROPER(TRIM(H4994))</f>
        <v>Bengaluru</v>
      </c>
      <c r="P4994" s="16" t="str">
        <f aca="false">IFERROR(VLOOKUP(O4994,city_map!$A$2:$B$6,2,FALSE()),O4994)</f>
        <v>Bengaluru</v>
      </c>
      <c r="Q4994" s="16" t="n">
        <f aca="false">IF(ISNUMBER(F4994),F4994,VALUE(SUBSTITUTE(SUBSTITUTE(F4994,"₹",""),",","")))</f>
        <v>344</v>
      </c>
      <c r="R4994" s="16" t="n">
        <f aca="false">IF(E4994=99,1,E4994)</f>
        <v>3</v>
      </c>
      <c r="S4994" s="16" t="n">
        <f aca="false">IF(G4994="",0,G4994)</f>
        <v>0.05</v>
      </c>
      <c r="T4994" s="16" t="str">
        <f aca="false">IF(I4994="","Unknown",IF(I4994="upi","UPI",I4994))</f>
        <v>UPI</v>
      </c>
      <c r="U4994" s="16" t="str">
        <f aca="false">IF(L4994="Yes","Y",IF(L4994="No","N",L4994))</f>
        <v>N</v>
      </c>
      <c r="V4994" s="19" t="n">
        <f aca="false">ROUND(R4994*Q4994*(1-S4994),2)</f>
        <v>980.4</v>
      </c>
      <c r="W4994" s="16" t="str">
        <f aca="false">_xlfn.XLOOKUP(D4994,products!$A$2:$A$61,products!$C$2:$C$61,"Not found")</f>
        <v>Books</v>
      </c>
    </row>
    <row r="4995" customFormat="false" ht="15" hidden="false" customHeight="false" outlineLevel="0" collapsed="false">
      <c r="A4995" s="16" t="s">
        <v>6461</v>
      </c>
      <c r="B4995" s="16" t="s">
        <v>6450</v>
      </c>
      <c r="C4995" s="16" t="s">
        <v>1570</v>
      </c>
      <c r="D4995" s="16" t="s">
        <v>129</v>
      </c>
      <c r="E4995" s="16" t="n">
        <v>1</v>
      </c>
      <c r="F4995" s="16" t="n">
        <v>617</v>
      </c>
      <c r="G4995" s="16" t="n">
        <v>0.1</v>
      </c>
      <c r="H4995" s="16" t="s">
        <v>89</v>
      </c>
      <c r="I4995" s="16" t="s">
        <v>71</v>
      </c>
      <c r="J4995" s="16" t="n">
        <v>3</v>
      </c>
      <c r="K4995" s="16" t="n">
        <v>5</v>
      </c>
      <c r="L4995" s="16" t="s">
        <v>41</v>
      </c>
      <c r="M4995" s="18" t="n">
        <f aca="false">IF(ISNUMBER(B4995),B4995,IF(MID(B4995,3,1)="-",DATE(VALUE(RIGHT(B4995,4)),VALUE(MID(B4995,4,2)),VALUE(LEFT(B4995,2))),DATE(VALUE(LEFT(B4995,4)),VALUE(MID(B4995,6,2)),VALUE(RIGHT(B4995,2)))))</f>
        <v>46019</v>
      </c>
      <c r="N4995" s="16" t="n">
        <f aca="false">MONTH(M4995)</f>
        <v>12</v>
      </c>
      <c r="O4995" s="16" t="str">
        <f aca="false">PROPER(TRIM(H4995))</f>
        <v>Ahmedabad</v>
      </c>
      <c r="P4995" s="16" t="str">
        <f aca="false">IFERROR(VLOOKUP(O4995,city_map!$A$2:$B$6,2,FALSE()),O4995)</f>
        <v>Ahmedabad</v>
      </c>
      <c r="Q4995" s="16" t="n">
        <f aca="false">IF(ISNUMBER(F4995),F4995,VALUE(SUBSTITUTE(SUBSTITUTE(F4995,"₹",""),",","")))</f>
        <v>617</v>
      </c>
      <c r="R4995" s="16" t="n">
        <f aca="false">IF(E4995=99,1,E4995)</f>
        <v>1</v>
      </c>
      <c r="S4995" s="16" t="n">
        <f aca="false">IF(G4995="",0,G4995)</f>
        <v>0.1</v>
      </c>
      <c r="T4995" s="16" t="str">
        <f aca="false">IF(I4995="","Unknown",IF(I4995="upi","UPI",I4995))</f>
        <v>Credit Card</v>
      </c>
      <c r="U4995" s="16" t="str">
        <f aca="false">IF(L4995="Yes","Y",IF(L4995="No","N",L4995))</f>
        <v>N</v>
      </c>
      <c r="V4995" s="19" t="n">
        <f aca="false">ROUND(R4995*Q4995*(1-S4995),2)</f>
        <v>555.3</v>
      </c>
      <c r="W4995" s="16" t="str">
        <f aca="false">_xlfn.XLOOKUP(D4995,products!$A$2:$A$61,products!$C$2:$C$61,"Not found")</f>
        <v>Beauty</v>
      </c>
    </row>
    <row r="4996" customFormat="false" ht="15" hidden="false" customHeight="false" outlineLevel="0" collapsed="false">
      <c r="A4996" s="16" t="s">
        <v>6462</v>
      </c>
      <c r="B4996" s="16" t="s">
        <v>6450</v>
      </c>
      <c r="C4996" s="16" t="s">
        <v>993</v>
      </c>
      <c r="D4996" s="16" t="s">
        <v>66</v>
      </c>
      <c r="E4996" s="16" t="n">
        <v>1</v>
      </c>
      <c r="F4996" s="16" t="n">
        <v>14826</v>
      </c>
      <c r="G4996" s="16" t="n">
        <v>0.3</v>
      </c>
      <c r="H4996" s="16" t="s">
        <v>39</v>
      </c>
      <c r="I4996" s="16" t="s">
        <v>40</v>
      </c>
      <c r="J4996" s="16" t="n">
        <v>2</v>
      </c>
      <c r="K4996" s="16" t="n">
        <v>4</v>
      </c>
      <c r="L4996" s="16" t="s">
        <v>41</v>
      </c>
      <c r="M4996" s="18" t="n">
        <f aca="false">IF(ISNUMBER(B4996),B4996,IF(MID(B4996,3,1)="-",DATE(VALUE(RIGHT(B4996,4)),VALUE(MID(B4996,4,2)),VALUE(LEFT(B4996,2))),DATE(VALUE(LEFT(B4996,4)),VALUE(MID(B4996,6,2)),VALUE(RIGHT(B4996,2)))))</f>
        <v>46019</v>
      </c>
      <c r="N4996" s="16" t="n">
        <f aca="false">MONTH(M4996)</f>
        <v>12</v>
      </c>
      <c r="O4996" s="16" t="str">
        <f aca="false">PROPER(TRIM(H4996))</f>
        <v>Delhi</v>
      </c>
      <c r="P4996" s="16" t="str">
        <f aca="false">IFERROR(VLOOKUP(O4996,city_map!$A$2:$B$6,2,FALSE()),O4996)</f>
        <v>Delhi</v>
      </c>
      <c r="Q4996" s="16" t="n">
        <f aca="false">IF(ISNUMBER(F4996),F4996,VALUE(SUBSTITUTE(SUBSTITUTE(F4996,"₹",""),",","")))</f>
        <v>14826</v>
      </c>
      <c r="R4996" s="16" t="n">
        <f aca="false">IF(E4996=99,1,E4996)</f>
        <v>1</v>
      </c>
      <c r="S4996" s="16" t="n">
        <f aca="false">IF(G4996="",0,G4996)</f>
        <v>0.3</v>
      </c>
      <c r="T4996" s="16" t="str">
        <f aca="false">IF(I4996="","Unknown",IF(I4996="upi","UPI",I4996))</f>
        <v>COD</v>
      </c>
      <c r="U4996" s="16" t="str">
        <f aca="false">IF(L4996="Yes","Y",IF(L4996="No","N",L4996))</f>
        <v>N</v>
      </c>
      <c r="V4996" s="19" t="n">
        <f aca="false">ROUND(R4996*Q4996*(1-S4996),2)</f>
        <v>10378.2</v>
      </c>
      <c r="W4996" s="16" t="str">
        <f aca="false">_xlfn.XLOOKUP(D4996,products!$A$2:$A$61,products!$C$2:$C$61,"Not found")</f>
        <v>Electronics</v>
      </c>
    </row>
    <row r="4997" customFormat="false" ht="15" hidden="false" customHeight="false" outlineLevel="0" collapsed="false">
      <c r="A4997" s="16" t="s">
        <v>6463</v>
      </c>
      <c r="B4997" s="16" t="s">
        <v>6450</v>
      </c>
      <c r="C4997" s="16" t="s">
        <v>62</v>
      </c>
      <c r="D4997" s="16" t="s">
        <v>74</v>
      </c>
      <c r="E4997" s="16" t="n">
        <v>1</v>
      </c>
      <c r="F4997" s="16" t="n">
        <v>19718</v>
      </c>
      <c r="G4997" s="16" t="n">
        <v>0</v>
      </c>
      <c r="H4997" s="16" t="s">
        <v>112</v>
      </c>
      <c r="I4997" s="16" t="s">
        <v>60</v>
      </c>
      <c r="J4997" s="16" t="n">
        <v>5</v>
      </c>
      <c r="K4997" s="16" t="n">
        <v>4</v>
      </c>
      <c r="L4997" s="16" t="s">
        <v>41</v>
      </c>
      <c r="M4997" s="18" t="n">
        <f aca="false">IF(ISNUMBER(B4997),B4997,IF(MID(B4997,3,1)="-",DATE(VALUE(RIGHT(B4997,4)),VALUE(MID(B4997,4,2)),VALUE(LEFT(B4997,2))),DATE(VALUE(LEFT(B4997,4)),VALUE(MID(B4997,6,2)),VALUE(RIGHT(B4997,2)))))</f>
        <v>46019</v>
      </c>
      <c r="N4997" s="16" t="n">
        <f aca="false">MONTH(M4997)</f>
        <v>12</v>
      </c>
      <c r="O4997" s="16" t="str">
        <f aca="false">PROPER(TRIM(H4997))</f>
        <v>Mumbai</v>
      </c>
      <c r="P4997" s="16" t="str">
        <f aca="false">IFERROR(VLOOKUP(O4997,city_map!$A$2:$B$6,2,FALSE()),O4997)</f>
        <v>Mumbai</v>
      </c>
      <c r="Q4997" s="16" t="n">
        <f aca="false">IF(ISNUMBER(F4997),F4997,VALUE(SUBSTITUTE(SUBSTITUTE(F4997,"₹",""),",","")))</f>
        <v>19718</v>
      </c>
      <c r="R4997" s="16" t="n">
        <f aca="false">IF(E4997=99,1,E4997)</f>
        <v>1</v>
      </c>
      <c r="S4997" s="16" t="n">
        <f aca="false">IF(G4997="",0,G4997)</f>
        <v>0</v>
      </c>
      <c r="T4997" s="16" t="str">
        <f aca="false">IF(I4997="","Unknown",IF(I4997="upi","UPI",I4997))</f>
        <v>UPI</v>
      </c>
      <c r="U4997" s="16" t="str">
        <f aca="false">IF(L4997="Yes","Y",IF(L4997="No","N",L4997))</f>
        <v>N</v>
      </c>
      <c r="V4997" s="19" t="n">
        <f aca="false">ROUND(R4997*Q4997*(1-S4997),2)</f>
        <v>19718</v>
      </c>
      <c r="W4997" s="16" t="str">
        <f aca="false">_xlfn.XLOOKUP(D4997,products!$A$2:$A$61,products!$C$2:$C$61,"Not found")</f>
        <v>Electronics</v>
      </c>
    </row>
    <row r="4998" customFormat="false" ht="15" hidden="false" customHeight="false" outlineLevel="0" collapsed="false">
      <c r="A4998" s="16" t="s">
        <v>6464</v>
      </c>
      <c r="B4998" s="16" t="s">
        <v>6450</v>
      </c>
      <c r="C4998" s="16" t="s">
        <v>2900</v>
      </c>
      <c r="D4998" s="16" t="s">
        <v>219</v>
      </c>
      <c r="E4998" s="16" t="n">
        <v>2</v>
      </c>
      <c r="F4998" s="16" t="n">
        <v>1364</v>
      </c>
      <c r="G4998" s="16" t="n">
        <v>0</v>
      </c>
      <c r="H4998" s="16" t="s">
        <v>70</v>
      </c>
      <c r="I4998" s="16" t="s">
        <v>60</v>
      </c>
      <c r="J4998" s="16" t="n">
        <v>6</v>
      </c>
      <c r="K4998" s="16" t="n">
        <v>4</v>
      </c>
      <c r="L4998" s="16" t="s">
        <v>41</v>
      </c>
      <c r="M4998" s="18" t="n">
        <f aca="false">IF(ISNUMBER(B4998),B4998,IF(MID(B4998,3,1)="-",DATE(VALUE(RIGHT(B4998,4)),VALUE(MID(B4998,4,2)),VALUE(LEFT(B4998,2))),DATE(VALUE(LEFT(B4998,4)),VALUE(MID(B4998,6,2)),VALUE(RIGHT(B4998,2)))))</f>
        <v>46019</v>
      </c>
      <c r="N4998" s="16" t="n">
        <f aca="false">MONTH(M4998)</f>
        <v>12</v>
      </c>
      <c r="O4998" s="16" t="str">
        <f aca="false">PROPER(TRIM(H4998))</f>
        <v>Pune</v>
      </c>
      <c r="P4998" s="16" t="str">
        <f aca="false">IFERROR(VLOOKUP(O4998,city_map!$A$2:$B$6,2,FALSE()),O4998)</f>
        <v>Pune</v>
      </c>
      <c r="Q4998" s="16" t="n">
        <f aca="false">IF(ISNUMBER(F4998),F4998,VALUE(SUBSTITUTE(SUBSTITUTE(F4998,"₹",""),",","")))</f>
        <v>1364</v>
      </c>
      <c r="R4998" s="16" t="n">
        <f aca="false">IF(E4998=99,1,E4998)</f>
        <v>2</v>
      </c>
      <c r="S4998" s="16" t="n">
        <f aca="false">IF(G4998="",0,G4998)</f>
        <v>0</v>
      </c>
      <c r="T4998" s="16" t="str">
        <f aca="false">IF(I4998="","Unknown",IF(I4998="upi","UPI",I4998))</f>
        <v>UPI</v>
      </c>
      <c r="U4998" s="16" t="str">
        <f aca="false">IF(L4998="Yes","Y",IF(L4998="No","N",L4998))</f>
        <v>N</v>
      </c>
      <c r="V4998" s="19" t="n">
        <f aca="false">ROUND(R4998*Q4998*(1-S4998),2)</f>
        <v>2728</v>
      </c>
      <c r="W4998" s="16" t="str">
        <f aca="false">_xlfn.XLOOKUP(D4998,products!$A$2:$A$61,products!$C$2:$C$61,"Not found")</f>
        <v>Electronics</v>
      </c>
    </row>
    <row r="4999" customFormat="false" ht="15" hidden="false" customHeight="false" outlineLevel="0" collapsed="false">
      <c r="A4999" s="16" t="s">
        <v>6465</v>
      </c>
      <c r="B4999" s="16" t="s">
        <v>6450</v>
      </c>
      <c r="C4999" s="16" t="s">
        <v>1586</v>
      </c>
      <c r="D4999" s="16" t="s">
        <v>111</v>
      </c>
      <c r="E4999" s="16" t="n">
        <v>2</v>
      </c>
      <c r="F4999" s="16" t="n">
        <v>980</v>
      </c>
      <c r="G4999" s="16" t="n">
        <v>0.05</v>
      </c>
      <c r="H4999" s="16" t="s">
        <v>81</v>
      </c>
      <c r="I4999" s="16" t="s">
        <v>100</v>
      </c>
      <c r="J4999" s="16" t="n">
        <v>2</v>
      </c>
      <c r="K4999" s="16" t="n">
        <v>5</v>
      </c>
      <c r="L4999" s="16" t="s">
        <v>41</v>
      </c>
      <c r="M4999" s="18" t="n">
        <f aca="false">IF(ISNUMBER(B4999),B4999,IF(MID(B4999,3,1)="-",DATE(VALUE(RIGHT(B4999,4)),VALUE(MID(B4999,4,2)),VALUE(LEFT(B4999,2))),DATE(VALUE(LEFT(B4999,4)),VALUE(MID(B4999,6,2)),VALUE(RIGHT(B4999,2)))))</f>
        <v>46019</v>
      </c>
      <c r="N4999" s="16" t="n">
        <f aca="false">MONTH(M4999)</f>
        <v>12</v>
      </c>
      <c r="O4999" s="16" t="str">
        <f aca="false">PROPER(TRIM(H4999))</f>
        <v>Hyderabad</v>
      </c>
      <c r="P4999" s="16" t="str">
        <f aca="false">IFERROR(VLOOKUP(O4999,city_map!$A$2:$B$6,2,FALSE()),O4999)</f>
        <v>Hyderabad</v>
      </c>
      <c r="Q4999" s="16" t="n">
        <f aca="false">IF(ISNUMBER(F4999),F4999,VALUE(SUBSTITUTE(SUBSTITUTE(F4999,"₹",""),",","")))</f>
        <v>980</v>
      </c>
      <c r="R4999" s="16" t="n">
        <f aca="false">IF(E4999=99,1,E4999)</f>
        <v>2</v>
      </c>
      <c r="S4999" s="16" t="n">
        <f aca="false">IF(G4999="",0,G4999)</f>
        <v>0.05</v>
      </c>
      <c r="T4999" s="16" t="str">
        <f aca="false">IF(I4999="","Unknown",IF(I4999="upi","UPI",I4999))</f>
        <v>Net Banking</v>
      </c>
      <c r="U4999" s="16" t="str">
        <f aca="false">IF(L4999="Yes","Y",IF(L4999="No","N",L4999))</f>
        <v>N</v>
      </c>
      <c r="V4999" s="19" t="n">
        <f aca="false">ROUND(R4999*Q4999*(1-S4999),2)</f>
        <v>1862</v>
      </c>
      <c r="W4999" s="16" t="str">
        <f aca="false">_xlfn.XLOOKUP(D4999,products!$A$2:$A$61,products!$C$2:$C$61,"Not found")</f>
        <v>Books</v>
      </c>
    </row>
    <row r="5000" customFormat="false" ht="15" hidden="false" customHeight="false" outlineLevel="0" collapsed="false">
      <c r="A5000" s="16" t="s">
        <v>6466</v>
      </c>
      <c r="B5000" s="16" t="s">
        <v>6450</v>
      </c>
      <c r="C5000" s="16" t="s">
        <v>1046</v>
      </c>
      <c r="D5000" s="16" t="s">
        <v>133</v>
      </c>
      <c r="E5000" s="16" t="n">
        <v>1</v>
      </c>
      <c r="F5000" s="16" t="n">
        <v>596</v>
      </c>
      <c r="G5000" s="16" t="n">
        <v>0.15</v>
      </c>
      <c r="H5000" s="16" t="s">
        <v>112</v>
      </c>
      <c r="I5000" s="16" t="s">
        <v>60</v>
      </c>
      <c r="J5000" s="16" t="n">
        <v>2</v>
      </c>
      <c r="K5000" s="16" t="n">
        <v>4</v>
      </c>
      <c r="L5000" s="16" t="s">
        <v>41</v>
      </c>
      <c r="M5000" s="18" t="n">
        <f aca="false">IF(ISNUMBER(B5000),B5000,IF(MID(B5000,3,1)="-",DATE(VALUE(RIGHT(B5000,4)),VALUE(MID(B5000,4,2)),VALUE(LEFT(B5000,2))),DATE(VALUE(LEFT(B5000,4)),VALUE(MID(B5000,6,2)),VALUE(RIGHT(B5000,2)))))</f>
        <v>46019</v>
      </c>
      <c r="N5000" s="16" t="n">
        <f aca="false">MONTH(M5000)</f>
        <v>12</v>
      </c>
      <c r="O5000" s="16" t="str">
        <f aca="false">PROPER(TRIM(H5000))</f>
        <v>Mumbai</v>
      </c>
      <c r="P5000" s="16" t="str">
        <f aca="false">IFERROR(VLOOKUP(O5000,city_map!$A$2:$B$6,2,FALSE()),O5000)</f>
        <v>Mumbai</v>
      </c>
      <c r="Q5000" s="16" t="n">
        <f aca="false">IF(ISNUMBER(F5000),F5000,VALUE(SUBSTITUTE(SUBSTITUTE(F5000,"₹",""),",","")))</f>
        <v>596</v>
      </c>
      <c r="R5000" s="16" t="n">
        <f aca="false">IF(E5000=99,1,E5000)</f>
        <v>1</v>
      </c>
      <c r="S5000" s="16" t="n">
        <f aca="false">IF(G5000="",0,G5000)</f>
        <v>0.15</v>
      </c>
      <c r="T5000" s="16" t="str">
        <f aca="false">IF(I5000="","Unknown",IF(I5000="upi","UPI",I5000))</f>
        <v>UPI</v>
      </c>
      <c r="U5000" s="16" t="str">
        <f aca="false">IF(L5000="Yes","Y",IF(L5000="No","N",L5000))</f>
        <v>N</v>
      </c>
      <c r="V5000" s="19" t="n">
        <f aca="false">ROUND(R5000*Q5000*(1-S5000),2)</f>
        <v>506.6</v>
      </c>
      <c r="W5000" s="16" t="str">
        <f aca="false">_xlfn.XLOOKUP(D5000,products!$A$2:$A$61,products!$C$2:$C$61,"Not found")</f>
        <v>Books</v>
      </c>
    </row>
    <row r="5001" customFormat="false" ht="15" hidden="false" customHeight="false" outlineLevel="0" collapsed="false">
      <c r="A5001" s="16" t="s">
        <v>6467</v>
      </c>
      <c r="B5001" s="16" t="s">
        <v>6450</v>
      </c>
      <c r="C5001" s="16" t="s">
        <v>3827</v>
      </c>
      <c r="D5001" s="16" t="s">
        <v>179</v>
      </c>
      <c r="E5001" s="16" t="n">
        <v>2</v>
      </c>
      <c r="F5001" s="16" t="n">
        <v>2499</v>
      </c>
      <c r="G5001" s="16" t="n">
        <v>0.1</v>
      </c>
      <c r="H5001" s="16" t="s">
        <v>56</v>
      </c>
      <c r="I5001" s="16" t="s">
        <v>47</v>
      </c>
      <c r="J5001" s="16" t="n">
        <v>7</v>
      </c>
      <c r="K5001" s="16" t="n">
        <v>2</v>
      </c>
      <c r="L5001" s="16" t="s">
        <v>57</v>
      </c>
      <c r="M5001" s="18" t="n">
        <f aca="false">IF(ISNUMBER(B5001),B5001,IF(MID(B5001,3,1)="-",DATE(VALUE(RIGHT(B5001,4)),VALUE(MID(B5001,4,2)),VALUE(LEFT(B5001,2))),DATE(VALUE(LEFT(B5001,4)),VALUE(MID(B5001,6,2)),VALUE(RIGHT(B5001,2)))))</f>
        <v>46019</v>
      </c>
      <c r="N5001" s="16" t="n">
        <f aca="false">MONTH(M5001)</f>
        <v>12</v>
      </c>
      <c r="O5001" s="16" t="str">
        <f aca="false">PROPER(TRIM(H5001))</f>
        <v>Lucknow</v>
      </c>
      <c r="P5001" s="16" t="str">
        <f aca="false">IFERROR(VLOOKUP(O5001,city_map!$A$2:$B$6,2,FALSE()),O5001)</f>
        <v>Lucknow</v>
      </c>
      <c r="Q5001" s="16" t="n">
        <f aca="false">IF(ISNUMBER(F5001),F5001,VALUE(SUBSTITUTE(SUBSTITUTE(F5001,"₹",""),",","")))</f>
        <v>2499</v>
      </c>
      <c r="R5001" s="16" t="n">
        <f aca="false">IF(E5001=99,1,E5001)</f>
        <v>2</v>
      </c>
      <c r="S5001" s="16" t="n">
        <f aca="false">IF(G5001="",0,G5001)</f>
        <v>0.1</v>
      </c>
      <c r="T5001" s="16" t="str">
        <f aca="false">IF(I5001="","Unknown",IF(I5001="upi","UPI",I5001))</f>
        <v>Debit Card</v>
      </c>
      <c r="U5001" s="16" t="str">
        <f aca="false">IF(L5001="Yes","Y",IF(L5001="No","N",L5001))</f>
        <v>Y</v>
      </c>
      <c r="V5001" s="19" t="n">
        <f aca="false">ROUND(R5001*Q5001*(1-S5001),2)</f>
        <v>4498.2</v>
      </c>
      <c r="W5001" s="16" t="str">
        <f aca="false">_xlfn.XLOOKUP(D5001,products!$A$2:$A$61,products!$C$2:$C$61,"Not found")</f>
        <v>Electronics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2" t="s">
        <v>6470</v>
      </c>
      <c r="B1" s="12" t="s">
        <v>6479</v>
      </c>
    </row>
    <row r="2" customFormat="false" ht="15" hidden="false" customHeight="false" outlineLevel="0" collapsed="false">
      <c r="A2" s="16" t="s">
        <v>797</v>
      </c>
      <c r="B2" s="16" t="s">
        <v>39</v>
      </c>
    </row>
    <row r="3" customFormat="false" ht="15" hidden="false" customHeight="false" outlineLevel="0" collapsed="false">
      <c r="A3" s="16" t="s">
        <v>527</v>
      </c>
      <c r="B3" s="16" t="s">
        <v>130</v>
      </c>
    </row>
    <row r="4" customFormat="false" ht="15" hidden="false" customHeight="false" outlineLevel="0" collapsed="false">
      <c r="A4" s="16" t="s">
        <v>483</v>
      </c>
      <c r="B4" s="16" t="s">
        <v>112</v>
      </c>
    </row>
    <row r="5" customFormat="false" ht="15" hidden="false" customHeight="false" outlineLevel="0" collapsed="false">
      <c r="A5" s="16" t="s">
        <v>565</v>
      </c>
      <c r="B5" s="16" t="s">
        <v>46</v>
      </c>
    </row>
    <row r="6" customFormat="false" ht="15" hidden="false" customHeight="false" outlineLevel="0" collapsed="false">
      <c r="A6" s="16" t="s">
        <v>241</v>
      </c>
      <c r="B6" s="1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2" t="s">
        <v>24</v>
      </c>
      <c r="B1" s="12" t="s">
        <v>6480</v>
      </c>
      <c r="C1" s="12" t="s">
        <v>6478</v>
      </c>
      <c r="D1" s="12" t="s">
        <v>6481</v>
      </c>
      <c r="E1" s="12" t="s">
        <v>6482</v>
      </c>
    </row>
    <row r="2" customFormat="false" ht="15" hidden="false" customHeight="false" outlineLevel="0" collapsed="false">
      <c r="A2" s="16" t="s">
        <v>232</v>
      </c>
      <c r="B2" s="16" t="s">
        <v>6483</v>
      </c>
      <c r="C2" s="16" t="s">
        <v>6484</v>
      </c>
      <c r="D2" s="16" t="n">
        <v>1999</v>
      </c>
      <c r="E2" s="16" t="n">
        <v>1600</v>
      </c>
    </row>
    <row r="3" customFormat="false" ht="15" hidden="false" customHeight="false" outlineLevel="0" collapsed="false">
      <c r="A3" s="16" t="s">
        <v>179</v>
      </c>
      <c r="B3" s="16" t="s">
        <v>6485</v>
      </c>
      <c r="C3" s="16" t="s">
        <v>6484</v>
      </c>
      <c r="D3" s="16" t="n">
        <v>2499</v>
      </c>
      <c r="E3" s="16" t="n">
        <v>1940</v>
      </c>
    </row>
    <row r="4" customFormat="false" ht="15" hidden="false" customHeight="false" outlineLevel="0" collapsed="false">
      <c r="A4" s="16" t="s">
        <v>92</v>
      </c>
      <c r="B4" s="16" t="s">
        <v>6486</v>
      </c>
      <c r="C4" s="16" t="s">
        <v>6484</v>
      </c>
      <c r="D4" s="16" t="n">
        <v>3999</v>
      </c>
      <c r="E4" s="16" t="n">
        <v>3230</v>
      </c>
    </row>
    <row r="5" customFormat="false" ht="15" hidden="false" customHeight="false" outlineLevel="0" collapsed="false">
      <c r="A5" s="16" t="s">
        <v>219</v>
      </c>
      <c r="B5" s="16" t="s">
        <v>6487</v>
      </c>
      <c r="C5" s="16" t="s">
        <v>6484</v>
      </c>
      <c r="D5" s="16" t="n">
        <v>1299</v>
      </c>
      <c r="E5" s="16" t="n">
        <v>1030</v>
      </c>
    </row>
    <row r="6" customFormat="false" ht="15" hidden="false" customHeight="false" outlineLevel="0" collapsed="false">
      <c r="A6" s="16" t="s">
        <v>165</v>
      </c>
      <c r="B6" s="16" t="s">
        <v>6488</v>
      </c>
      <c r="C6" s="16" t="s">
        <v>6484</v>
      </c>
      <c r="D6" s="16" t="n">
        <v>899</v>
      </c>
      <c r="E6" s="16" t="n">
        <v>670</v>
      </c>
    </row>
    <row r="7" customFormat="false" ht="15" hidden="false" customHeight="false" outlineLevel="0" collapsed="false">
      <c r="A7" s="16" t="s">
        <v>95</v>
      </c>
      <c r="B7" s="16" t="s">
        <v>6489</v>
      </c>
      <c r="C7" s="16" t="s">
        <v>6484</v>
      </c>
      <c r="D7" s="16" t="n">
        <v>1499</v>
      </c>
      <c r="E7" s="16" t="n">
        <v>1220</v>
      </c>
    </row>
    <row r="8" customFormat="false" ht="15" hidden="false" customHeight="false" outlineLevel="0" collapsed="false">
      <c r="A8" s="16" t="s">
        <v>108</v>
      </c>
      <c r="B8" s="16" t="s">
        <v>6490</v>
      </c>
      <c r="C8" s="16" t="s">
        <v>6484</v>
      </c>
      <c r="D8" s="16" t="n">
        <v>3499</v>
      </c>
      <c r="E8" s="16" t="n">
        <v>2800</v>
      </c>
    </row>
    <row r="9" customFormat="false" ht="15" hidden="false" customHeight="false" outlineLevel="0" collapsed="false">
      <c r="A9" s="16" t="s">
        <v>191</v>
      </c>
      <c r="B9" s="16" t="s">
        <v>6491</v>
      </c>
      <c r="C9" s="16" t="s">
        <v>6484</v>
      </c>
      <c r="D9" s="16" t="n">
        <v>399</v>
      </c>
      <c r="E9" s="16" t="n">
        <v>320</v>
      </c>
    </row>
    <row r="10" customFormat="false" ht="15" hidden="false" customHeight="false" outlineLevel="0" collapsed="false">
      <c r="A10" s="16" t="s">
        <v>66</v>
      </c>
      <c r="B10" s="16" t="s">
        <v>6492</v>
      </c>
      <c r="C10" s="16" t="s">
        <v>6484</v>
      </c>
      <c r="D10" s="16" t="n">
        <v>14999</v>
      </c>
      <c r="E10" s="16" t="n">
        <v>11260</v>
      </c>
    </row>
    <row r="11" customFormat="false" ht="15" hidden="false" customHeight="false" outlineLevel="0" collapsed="false">
      <c r="A11" s="16" t="s">
        <v>74</v>
      </c>
      <c r="B11" s="16" t="s">
        <v>6493</v>
      </c>
      <c r="C11" s="16" t="s">
        <v>6484</v>
      </c>
      <c r="D11" s="16" t="n">
        <v>18999</v>
      </c>
      <c r="E11" s="16" t="n">
        <v>14750</v>
      </c>
    </row>
    <row r="12" customFormat="false" ht="15" hidden="false" customHeight="false" outlineLevel="0" collapsed="false">
      <c r="A12" s="16" t="s">
        <v>291</v>
      </c>
      <c r="B12" s="16" t="s">
        <v>6494</v>
      </c>
      <c r="C12" s="16" t="s">
        <v>6484</v>
      </c>
      <c r="D12" s="16" t="n">
        <v>1199</v>
      </c>
      <c r="E12" s="16" t="n">
        <v>920</v>
      </c>
    </row>
    <row r="13" customFormat="false" ht="15" hidden="false" customHeight="false" outlineLevel="0" collapsed="false">
      <c r="A13" s="16" t="s">
        <v>136</v>
      </c>
      <c r="B13" s="16" t="s">
        <v>6495</v>
      </c>
      <c r="C13" s="16" t="s">
        <v>6484</v>
      </c>
      <c r="D13" s="16" t="n">
        <v>2199</v>
      </c>
      <c r="E13" s="16" t="n">
        <v>1790</v>
      </c>
    </row>
    <row r="14" customFormat="false" ht="15" hidden="false" customHeight="false" outlineLevel="0" collapsed="false">
      <c r="A14" s="16" t="s">
        <v>393</v>
      </c>
      <c r="B14" s="16" t="s">
        <v>6496</v>
      </c>
      <c r="C14" s="16" t="s">
        <v>6497</v>
      </c>
      <c r="D14" s="16" t="n">
        <v>499</v>
      </c>
      <c r="E14" s="16" t="n">
        <v>280</v>
      </c>
    </row>
    <row r="15" customFormat="false" ht="15" hidden="false" customHeight="false" outlineLevel="0" collapsed="false">
      <c r="A15" s="16" t="s">
        <v>63</v>
      </c>
      <c r="B15" s="16" t="s">
        <v>6498</v>
      </c>
      <c r="C15" s="16" t="s">
        <v>6497</v>
      </c>
      <c r="D15" s="16" t="n">
        <v>1499</v>
      </c>
      <c r="E15" s="16" t="n">
        <v>850</v>
      </c>
    </row>
    <row r="16" customFormat="false" ht="15" hidden="false" customHeight="false" outlineLevel="0" collapsed="false">
      <c r="A16" s="16" t="s">
        <v>88</v>
      </c>
      <c r="B16" s="16" t="s">
        <v>6499</v>
      </c>
      <c r="C16" s="16" t="s">
        <v>6497</v>
      </c>
      <c r="D16" s="16" t="n">
        <v>2999</v>
      </c>
      <c r="E16" s="16" t="n">
        <v>1640</v>
      </c>
    </row>
    <row r="17" customFormat="false" ht="15" hidden="false" customHeight="false" outlineLevel="0" collapsed="false">
      <c r="A17" s="16" t="s">
        <v>160</v>
      </c>
      <c r="B17" s="16" t="s">
        <v>6500</v>
      </c>
      <c r="C17" s="16" t="s">
        <v>6497</v>
      </c>
      <c r="D17" s="16" t="n">
        <v>1799</v>
      </c>
      <c r="E17" s="16" t="n">
        <v>960</v>
      </c>
    </row>
    <row r="18" customFormat="false" ht="15" hidden="false" customHeight="false" outlineLevel="0" collapsed="false">
      <c r="A18" s="16" t="s">
        <v>211</v>
      </c>
      <c r="B18" s="16" t="s">
        <v>6501</v>
      </c>
      <c r="C18" s="16" t="s">
        <v>6497</v>
      </c>
      <c r="D18" s="16" t="n">
        <v>1299</v>
      </c>
      <c r="E18" s="16" t="n">
        <v>720</v>
      </c>
    </row>
    <row r="19" customFormat="false" ht="15" hidden="false" customHeight="false" outlineLevel="0" collapsed="false">
      <c r="A19" s="16" t="s">
        <v>203</v>
      </c>
      <c r="B19" s="16" t="s">
        <v>6502</v>
      </c>
      <c r="C19" s="16" t="s">
        <v>6497</v>
      </c>
      <c r="D19" s="16" t="n">
        <v>2499</v>
      </c>
      <c r="E19" s="16" t="n">
        <v>1310</v>
      </c>
    </row>
    <row r="20" customFormat="false" ht="15" hidden="false" customHeight="false" outlineLevel="0" collapsed="false">
      <c r="A20" s="16" t="s">
        <v>173</v>
      </c>
      <c r="B20" s="16" t="s">
        <v>6503</v>
      </c>
      <c r="C20" s="16" t="s">
        <v>6497</v>
      </c>
      <c r="D20" s="16" t="n">
        <v>1199</v>
      </c>
      <c r="E20" s="16" t="n">
        <v>680</v>
      </c>
    </row>
    <row r="21" customFormat="false" ht="15" hidden="false" customHeight="false" outlineLevel="0" collapsed="false">
      <c r="A21" s="16" t="s">
        <v>51</v>
      </c>
      <c r="B21" s="16" t="s">
        <v>6504</v>
      </c>
      <c r="C21" s="16" t="s">
        <v>6497</v>
      </c>
      <c r="D21" s="16" t="n">
        <v>2299</v>
      </c>
      <c r="E21" s="16" t="n">
        <v>1280</v>
      </c>
    </row>
    <row r="22" customFormat="false" ht="15" hidden="false" customHeight="false" outlineLevel="0" collapsed="false">
      <c r="A22" s="16" t="s">
        <v>99</v>
      </c>
      <c r="B22" s="16" t="s">
        <v>6505</v>
      </c>
      <c r="C22" s="16" t="s">
        <v>6497</v>
      </c>
      <c r="D22" s="16" t="n">
        <v>699</v>
      </c>
      <c r="E22" s="16" t="n">
        <v>390</v>
      </c>
    </row>
    <row r="23" customFormat="false" ht="15" hidden="false" customHeight="false" outlineLevel="0" collapsed="false">
      <c r="A23" s="16" t="s">
        <v>254</v>
      </c>
      <c r="B23" s="16" t="s">
        <v>6506</v>
      </c>
      <c r="C23" s="16" t="s">
        <v>6497</v>
      </c>
      <c r="D23" s="16" t="n">
        <v>999</v>
      </c>
      <c r="E23" s="16" t="n">
        <v>540</v>
      </c>
    </row>
    <row r="24" customFormat="false" ht="15" hidden="false" customHeight="false" outlineLevel="0" collapsed="false">
      <c r="A24" s="16" t="s">
        <v>149</v>
      </c>
      <c r="B24" s="16" t="s">
        <v>6507</v>
      </c>
      <c r="C24" s="16" t="s">
        <v>6497</v>
      </c>
      <c r="D24" s="16" t="n">
        <v>1599</v>
      </c>
      <c r="E24" s="16" t="n">
        <v>920</v>
      </c>
    </row>
    <row r="25" customFormat="false" ht="15" hidden="false" customHeight="false" outlineLevel="0" collapsed="false">
      <c r="A25" s="16" t="s">
        <v>222</v>
      </c>
      <c r="B25" s="16" t="s">
        <v>6508</v>
      </c>
      <c r="C25" s="16" t="s">
        <v>6497</v>
      </c>
      <c r="D25" s="16" t="n">
        <v>1899</v>
      </c>
      <c r="E25" s="16" t="n">
        <v>1090</v>
      </c>
    </row>
    <row r="26" customFormat="false" ht="15" hidden="false" customHeight="false" outlineLevel="0" collapsed="false">
      <c r="A26" s="16" t="s">
        <v>184</v>
      </c>
      <c r="B26" s="16" t="s">
        <v>6509</v>
      </c>
      <c r="C26" s="16" t="s">
        <v>6510</v>
      </c>
      <c r="D26" s="16" t="n">
        <v>1299</v>
      </c>
      <c r="E26" s="16" t="n">
        <v>870</v>
      </c>
    </row>
    <row r="27" customFormat="false" ht="15" hidden="false" customHeight="false" outlineLevel="0" collapsed="false">
      <c r="A27" s="16" t="s">
        <v>55</v>
      </c>
      <c r="B27" s="16" t="s">
        <v>6511</v>
      </c>
      <c r="C27" s="16" t="s">
        <v>6510</v>
      </c>
      <c r="D27" s="16" t="n">
        <v>1999</v>
      </c>
      <c r="E27" s="16" t="n">
        <v>1260</v>
      </c>
    </row>
    <row r="28" customFormat="false" ht="15" hidden="false" customHeight="false" outlineLevel="0" collapsed="false">
      <c r="A28" s="16" t="s">
        <v>412</v>
      </c>
      <c r="B28" s="16" t="s">
        <v>6512</v>
      </c>
      <c r="C28" s="16" t="s">
        <v>6510</v>
      </c>
      <c r="D28" s="16" t="n">
        <v>999</v>
      </c>
      <c r="E28" s="16" t="n">
        <v>650</v>
      </c>
    </row>
    <row r="29" customFormat="false" ht="15" hidden="false" customHeight="false" outlineLevel="0" collapsed="false">
      <c r="A29" s="16" t="s">
        <v>341</v>
      </c>
      <c r="B29" s="16" t="s">
        <v>6513</v>
      </c>
      <c r="C29" s="16" t="s">
        <v>6510</v>
      </c>
      <c r="D29" s="16" t="n">
        <v>1099</v>
      </c>
      <c r="E29" s="16" t="n">
        <v>680</v>
      </c>
    </row>
    <row r="30" customFormat="false" ht="15" hidden="false" customHeight="false" outlineLevel="0" collapsed="false">
      <c r="A30" s="16" t="s">
        <v>250</v>
      </c>
      <c r="B30" s="16" t="s">
        <v>6514</v>
      </c>
      <c r="C30" s="16" t="s">
        <v>6510</v>
      </c>
      <c r="D30" s="16" t="n">
        <v>699</v>
      </c>
      <c r="E30" s="16" t="n">
        <v>440</v>
      </c>
    </row>
    <row r="31" customFormat="false" ht="15" hidden="false" customHeight="false" outlineLevel="0" collapsed="false">
      <c r="A31" s="16" t="s">
        <v>126</v>
      </c>
      <c r="B31" s="16" t="s">
        <v>6515</v>
      </c>
      <c r="C31" s="16" t="s">
        <v>6510</v>
      </c>
      <c r="D31" s="16" t="n">
        <v>399</v>
      </c>
      <c r="E31" s="16" t="n">
        <v>260</v>
      </c>
    </row>
    <row r="32" customFormat="false" ht="15" hidden="false" customHeight="false" outlineLevel="0" collapsed="false">
      <c r="A32" s="16" t="s">
        <v>262</v>
      </c>
      <c r="B32" s="16" t="s">
        <v>6516</v>
      </c>
      <c r="C32" s="16" t="s">
        <v>6510</v>
      </c>
      <c r="D32" s="16" t="n">
        <v>799</v>
      </c>
      <c r="E32" s="16" t="n">
        <v>530</v>
      </c>
    </row>
    <row r="33" customFormat="false" ht="15" hidden="false" customHeight="false" outlineLevel="0" collapsed="false">
      <c r="A33" s="16" t="s">
        <v>440</v>
      </c>
      <c r="B33" s="16" t="s">
        <v>6517</v>
      </c>
      <c r="C33" s="16" t="s">
        <v>6510</v>
      </c>
      <c r="D33" s="16" t="n">
        <v>1399</v>
      </c>
      <c r="E33" s="16" t="n">
        <v>950</v>
      </c>
    </row>
    <row r="34" customFormat="false" ht="15" hidden="false" customHeight="false" outlineLevel="0" collapsed="false">
      <c r="A34" s="16" t="s">
        <v>170</v>
      </c>
      <c r="B34" s="16" t="s">
        <v>6518</v>
      </c>
      <c r="C34" s="16" t="s">
        <v>6510</v>
      </c>
      <c r="D34" s="16" t="n">
        <v>3299</v>
      </c>
      <c r="E34" s="16" t="n">
        <v>2110</v>
      </c>
    </row>
    <row r="35" customFormat="false" ht="15" hidden="false" customHeight="false" outlineLevel="0" collapsed="false">
      <c r="A35" s="16" t="s">
        <v>396</v>
      </c>
      <c r="B35" s="16" t="s">
        <v>6519</v>
      </c>
      <c r="C35" s="16" t="s">
        <v>6510</v>
      </c>
      <c r="D35" s="16" t="n">
        <v>5499</v>
      </c>
      <c r="E35" s="16" t="n">
        <v>3530</v>
      </c>
    </row>
    <row r="36" customFormat="false" ht="15" hidden="false" customHeight="false" outlineLevel="0" collapsed="false">
      <c r="A36" s="16" t="s">
        <v>142</v>
      </c>
      <c r="B36" s="16" t="s">
        <v>6520</v>
      </c>
      <c r="C36" s="16" t="s">
        <v>6510</v>
      </c>
      <c r="D36" s="16" t="n">
        <v>599</v>
      </c>
      <c r="E36" s="16" t="n">
        <v>390</v>
      </c>
    </row>
    <row r="37" customFormat="false" ht="15" hidden="false" customHeight="false" outlineLevel="0" collapsed="false">
      <c r="A37" s="16" t="s">
        <v>300</v>
      </c>
      <c r="B37" s="16" t="s">
        <v>6521</v>
      </c>
      <c r="C37" s="16" t="s">
        <v>6510</v>
      </c>
      <c r="D37" s="16" t="n">
        <v>2499</v>
      </c>
      <c r="E37" s="16" t="n">
        <v>1570</v>
      </c>
    </row>
    <row r="38" customFormat="false" ht="15" hidden="false" customHeight="false" outlineLevel="0" collapsed="false">
      <c r="A38" s="16" t="s">
        <v>259</v>
      </c>
      <c r="B38" s="16" t="s">
        <v>6522</v>
      </c>
      <c r="C38" s="16" t="s">
        <v>6523</v>
      </c>
      <c r="D38" s="16" t="n">
        <v>499</v>
      </c>
      <c r="E38" s="16" t="n">
        <v>340</v>
      </c>
    </row>
    <row r="39" customFormat="false" ht="15" hidden="false" customHeight="false" outlineLevel="0" collapsed="false">
      <c r="A39" s="16" t="s">
        <v>216</v>
      </c>
      <c r="B39" s="16" t="s">
        <v>6524</v>
      </c>
      <c r="C39" s="16" t="s">
        <v>6523</v>
      </c>
      <c r="D39" s="16" t="n">
        <v>899</v>
      </c>
      <c r="E39" s="16" t="n">
        <v>630</v>
      </c>
    </row>
    <row r="40" customFormat="false" ht="15" hidden="false" customHeight="false" outlineLevel="0" collapsed="false">
      <c r="A40" s="16" t="s">
        <v>225</v>
      </c>
      <c r="B40" s="16" t="s">
        <v>6525</v>
      </c>
      <c r="C40" s="16" t="s">
        <v>6523</v>
      </c>
      <c r="D40" s="16" t="n">
        <v>399</v>
      </c>
      <c r="E40" s="16" t="n">
        <v>270</v>
      </c>
    </row>
    <row r="41" customFormat="false" ht="15" hidden="false" customHeight="false" outlineLevel="0" collapsed="false">
      <c r="A41" s="16" t="s">
        <v>77</v>
      </c>
      <c r="B41" s="16" t="s">
        <v>6526</v>
      </c>
      <c r="C41" s="16" t="s">
        <v>6523</v>
      </c>
      <c r="D41" s="16" t="n">
        <v>349</v>
      </c>
      <c r="E41" s="16" t="n">
        <v>250</v>
      </c>
    </row>
    <row r="42" customFormat="false" ht="15" hidden="false" customHeight="false" outlineLevel="0" collapsed="false">
      <c r="A42" s="16" t="s">
        <v>385</v>
      </c>
      <c r="B42" s="16" t="s">
        <v>6527</v>
      </c>
      <c r="C42" s="16" t="s">
        <v>6523</v>
      </c>
      <c r="D42" s="16" t="n">
        <v>299</v>
      </c>
      <c r="E42" s="16" t="n">
        <v>210</v>
      </c>
    </row>
    <row r="43" customFormat="false" ht="15" hidden="false" customHeight="false" outlineLevel="0" collapsed="false">
      <c r="A43" s="16" t="s">
        <v>111</v>
      </c>
      <c r="B43" s="16" t="s">
        <v>6528</v>
      </c>
      <c r="C43" s="16" t="s">
        <v>6523</v>
      </c>
      <c r="D43" s="16" t="n">
        <v>999</v>
      </c>
      <c r="E43" s="16" t="n">
        <v>720</v>
      </c>
    </row>
    <row r="44" customFormat="false" ht="15" hidden="false" customHeight="false" outlineLevel="0" collapsed="false">
      <c r="A44" s="16" t="s">
        <v>133</v>
      </c>
      <c r="B44" s="16" t="s">
        <v>6529</v>
      </c>
      <c r="C44" s="16" t="s">
        <v>6523</v>
      </c>
      <c r="D44" s="16" t="n">
        <v>599</v>
      </c>
      <c r="E44" s="16" t="n">
        <v>430</v>
      </c>
    </row>
    <row r="45" customFormat="false" ht="15" hidden="false" customHeight="false" outlineLevel="0" collapsed="false">
      <c r="A45" s="16" t="s">
        <v>119</v>
      </c>
      <c r="B45" s="16" t="s">
        <v>6530</v>
      </c>
      <c r="C45" s="16" t="s">
        <v>6523</v>
      </c>
      <c r="D45" s="16" t="n">
        <v>249</v>
      </c>
      <c r="E45" s="16" t="n">
        <v>170</v>
      </c>
    </row>
    <row r="46" customFormat="false" ht="15" hidden="false" customHeight="false" outlineLevel="0" collapsed="false">
      <c r="A46" s="16" t="s">
        <v>115</v>
      </c>
      <c r="B46" s="16" t="s">
        <v>6531</v>
      </c>
      <c r="C46" s="16" t="s">
        <v>6523</v>
      </c>
      <c r="D46" s="16" t="n">
        <v>299</v>
      </c>
      <c r="E46" s="16" t="n">
        <v>220</v>
      </c>
    </row>
    <row r="47" customFormat="false" ht="15" hidden="false" customHeight="false" outlineLevel="0" collapsed="false">
      <c r="A47" s="16" t="s">
        <v>229</v>
      </c>
      <c r="B47" s="16" t="s">
        <v>6532</v>
      </c>
      <c r="C47" s="16" t="s">
        <v>6523</v>
      </c>
      <c r="D47" s="16" t="n">
        <v>449</v>
      </c>
      <c r="E47" s="16" t="n">
        <v>320</v>
      </c>
    </row>
    <row r="48" customFormat="false" ht="15" hidden="false" customHeight="false" outlineLevel="0" collapsed="false">
      <c r="A48" s="16" t="s">
        <v>157</v>
      </c>
      <c r="B48" s="16" t="s">
        <v>6533</v>
      </c>
      <c r="C48" s="16" t="s">
        <v>6523</v>
      </c>
      <c r="D48" s="16" t="n">
        <v>1099</v>
      </c>
      <c r="E48" s="16" t="n">
        <v>760</v>
      </c>
    </row>
    <row r="49" customFormat="false" ht="15" hidden="false" customHeight="false" outlineLevel="0" collapsed="false">
      <c r="A49" s="16" t="s">
        <v>38</v>
      </c>
      <c r="B49" s="16" t="s">
        <v>6534</v>
      </c>
      <c r="C49" s="16" t="s">
        <v>6523</v>
      </c>
      <c r="D49" s="16" t="n">
        <v>349</v>
      </c>
      <c r="E49" s="16" t="n">
        <v>240</v>
      </c>
    </row>
    <row r="50" customFormat="false" ht="15" hidden="false" customHeight="false" outlineLevel="0" collapsed="false">
      <c r="A50" s="16" t="s">
        <v>45</v>
      </c>
      <c r="B50" s="16" t="s">
        <v>6535</v>
      </c>
      <c r="C50" s="16" t="s">
        <v>6536</v>
      </c>
      <c r="D50" s="16" t="n">
        <v>299</v>
      </c>
      <c r="E50" s="16" t="n">
        <v>150</v>
      </c>
    </row>
    <row r="51" customFormat="false" ht="15" hidden="false" customHeight="false" outlineLevel="0" collapsed="false">
      <c r="A51" s="16" t="s">
        <v>721</v>
      </c>
      <c r="B51" s="16" t="s">
        <v>6537</v>
      </c>
      <c r="C51" s="16" t="s">
        <v>6536</v>
      </c>
      <c r="D51" s="16" t="n">
        <v>499</v>
      </c>
      <c r="E51" s="16" t="n">
        <v>240</v>
      </c>
    </row>
    <row r="52" customFormat="false" ht="15" hidden="false" customHeight="false" outlineLevel="0" collapsed="false">
      <c r="A52" s="16" t="s">
        <v>84</v>
      </c>
      <c r="B52" s="16" t="s">
        <v>6538</v>
      </c>
      <c r="C52" s="16" t="s">
        <v>6536</v>
      </c>
      <c r="D52" s="16" t="n">
        <v>249</v>
      </c>
      <c r="E52" s="16" t="n">
        <v>120</v>
      </c>
    </row>
    <row r="53" customFormat="false" ht="15" hidden="false" customHeight="false" outlineLevel="0" collapsed="false">
      <c r="A53" s="16" t="s">
        <v>451</v>
      </c>
      <c r="B53" s="16" t="s">
        <v>6539</v>
      </c>
      <c r="C53" s="16" t="s">
        <v>6536</v>
      </c>
      <c r="D53" s="16" t="n">
        <v>1299</v>
      </c>
      <c r="E53" s="16" t="n">
        <v>620</v>
      </c>
    </row>
    <row r="54" customFormat="false" ht="15" hidden="false" customHeight="false" outlineLevel="0" collapsed="false">
      <c r="A54" s="16" t="s">
        <v>129</v>
      </c>
      <c r="B54" s="16" t="s">
        <v>6540</v>
      </c>
      <c r="C54" s="16" t="s">
        <v>6536</v>
      </c>
      <c r="D54" s="16" t="n">
        <v>599</v>
      </c>
      <c r="E54" s="16" t="n">
        <v>310</v>
      </c>
    </row>
    <row r="55" customFormat="false" ht="15" hidden="false" customHeight="false" outlineLevel="0" collapsed="false">
      <c r="A55" s="16" t="s">
        <v>80</v>
      </c>
      <c r="B55" s="16" t="s">
        <v>6541</v>
      </c>
      <c r="C55" s="16" t="s">
        <v>6536</v>
      </c>
      <c r="D55" s="16" t="n">
        <v>1499</v>
      </c>
      <c r="E55" s="16" t="n">
        <v>760</v>
      </c>
    </row>
    <row r="56" customFormat="false" ht="15" hidden="false" customHeight="false" outlineLevel="0" collapsed="false">
      <c r="A56" s="16" t="s">
        <v>660</v>
      </c>
      <c r="B56" s="16" t="s">
        <v>6542</v>
      </c>
      <c r="C56" s="16" t="s">
        <v>6536</v>
      </c>
      <c r="D56" s="16" t="n">
        <v>1799</v>
      </c>
      <c r="E56" s="16" t="n">
        <v>920</v>
      </c>
    </row>
    <row r="57" customFormat="false" ht="15" hidden="false" customHeight="false" outlineLevel="0" collapsed="false">
      <c r="A57" s="16" t="s">
        <v>146</v>
      </c>
      <c r="B57" s="16" t="s">
        <v>6543</v>
      </c>
      <c r="C57" s="16" t="s">
        <v>6536</v>
      </c>
      <c r="D57" s="16" t="n">
        <v>449</v>
      </c>
      <c r="E57" s="16" t="n">
        <v>230</v>
      </c>
    </row>
    <row r="58" customFormat="false" ht="15" hidden="false" customHeight="false" outlineLevel="0" collapsed="false">
      <c r="A58" s="16" t="s">
        <v>139</v>
      </c>
      <c r="B58" s="16" t="s">
        <v>6544</v>
      </c>
      <c r="C58" s="16" t="s">
        <v>6536</v>
      </c>
      <c r="D58" s="16" t="n">
        <v>349</v>
      </c>
      <c r="E58" s="16" t="n">
        <v>170</v>
      </c>
    </row>
    <row r="59" customFormat="false" ht="15" hidden="false" customHeight="false" outlineLevel="0" collapsed="false">
      <c r="A59" s="16" t="s">
        <v>308</v>
      </c>
      <c r="B59" s="16" t="s">
        <v>6545</v>
      </c>
      <c r="C59" s="16" t="s">
        <v>6536</v>
      </c>
      <c r="D59" s="16" t="n">
        <v>199</v>
      </c>
      <c r="E59" s="16" t="n">
        <v>100</v>
      </c>
    </row>
    <row r="60" customFormat="false" ht="15" hidden="false" customHeight="false" outlineLevel="0" collapsed="false">
      <c r="A60" s="16" t="s">
        <v>639</v>
      </c>
      <c r="B60" s="16" t="s">
        <v>6546</v>
      </c>
      <c r="C60" s="16" t="s">
        <v>6536</v>
      </c>
      <c r="D60" s="16" t="n">
        <v>799</v>
      </c>
      <c r="E60" s="16" t="n">
        <v>390</v>
      </c>
    </row>
    <row r="61" customFormat="false" ht="15" hidden="false" customHeight="false" outlineLevel="0" collapsed="false">
      <c r="A61" s="16" t="s">
        <v>105</v>
      </c>
      <c r="B61" s="16" t="s">
        <v>6547</v>
      </c>
      <c r="C61" s="16" t="s">
        <v>6536</v>
      </c>
      <c r="D61" s="16" t="n">
        <v>399</v>
      </c>
      <c r="E61" s="16" t="n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7" min="3" style="0" width="14"/>
  </cols>
  <sheetData>
    <row r="1" customFormat="false" ht="15" hidden="false" customHeight="false" outlineLevel="0" collapsed="false">
      <c r="A1" s="12" t="s">
        <v>23</v>
      </c>
      <c r="B1" s="12" t="s">
        <v>6548</v>
      </c>
      <c r="C1" s="12" t="s">
        <v>6549</v>
      </c>
      <c r="D1" s="12" t="s">
        <v>6550</v>
      </c>
      <c r="E1" s="12" t="s">
        <v>28</v>
      </c>
      <c r="F1" s="12" t="s">
        <v>6551</v>
      </c>
      <c r="G1" s="12" t="s">
        <v>6552</v>
      </c>
    </row>
    <row r="2" customFormat="false" ht="15" hidden="false" customHeight="false" outlineLevel="0" collapsed="false">
      <c r="A2" s="16" t="s">
        <v>881</v>
      </c>
      <c r="B2" s="16" t="s">
        <v>6553</v>
      </c>
      <c r="C2" s="16" t="s">
        <v>6554</v>
      </c>
      <c r="D2" s="16" t="n">
        <v>18</v>
      </c>
      <c r="E2" s="16" t="s">
        <v>67</v>
      </c>
      <c r="F2" s="16" t="s">
        <v>6555</v>
      </c>
      <c r="G2" s="16" t="s">
        <v>6556</v>
      </c>
    </row>
    <row r="3" customFormat="false" ht="15" hidden="false" customHeight="false" outlineLevel="0" collapsed="false">
      <c r="A3" s="16" t="s">
        <v>699</v>
      </c>
      <c r="B3" s="16" t="s">
        <v>6557</v>
      </c>
      <c r="C3" s="16" t="s">
        <v>6554</v>
      </c>
      <c r="D3" s="16" t="n">
        <v>36</v>
      </c>
      <c r="E3" s="16" t="s">
        <v>39</v>
      </c>
      <c r="F3" s="16" t="s">
        <v>6558</v>
      </c>
      <c r="G3" s="16" t="s">
        <v>6559</v>
      </c>
    </row>
    <row r="4" customFormat="false" ht="15" hidden="false" customHeight="false" outlineLevel="0" collapsed="false">
      <c r="A4" s="16" t="s">
        <v>1465</v>
      </c>
      <c r="B4" s="16" t="s">
        <v>6560</v>
      </c>
      <c r="C4" s="16" t="s">
        <v>6561</v>
      </c>
      <c r="D4" s="16" t="n">
        <v>20</v>
      </c>
      <c r="E4" s="16" t="s">
        <v>39</v>
      </c>
      <c r="F4" s="16" t="s">
        <v>6562</v>
      </c>
      <c r="G4" s="16" t="s">
        <v>6559</v>
      </c>
    </row>
    <row r="5" customFormat="false" ht="15" hidden="false" customHeight="false" outlineLevel="0" collapsed="false">
      <c r="A5" s="16" t="s">
        <v>4196</v>
      </c>
      <c r="B5" s="16" t="s">
        <v>6563</v>
      </c>
      <c r="C5" s="16" t="s">
        <v>6554</v>
      </c>
      <c r="D5" s="16" t="n">
        <v>26</v>
      </c>
      <c r="E5" s="16" t="s">
        <v>67</v>
      </c>
      <c r="F5" s="16" t="s">
        <v>6564</v>
      </c>
      <c r="G5" s="16" t="s">
        <v>6556</v>
      </c>
    </row>
    <row r="6" customFormat="false" ht="15" hidden="false" customHeight="false" outlineLevel="0" collapsed="false">
      <c r="A6" s="16" t="s">
        <v>2689</v>
      </c>
      <c r="B6" s="16" t="s">
        <v>6565</v>
      </c>
      <c r="C6" s="16" t="s">
        <v>6554</v>
      </c>
      <c r="D6" s="16" t="n">
        <v>27</v>
      </c>
      <c r="E6" s="16" t="s">
        <v>39</v>
      </c>
      <c r="F6" s="16" t="s">
        <v>6566</v>
      </c>
      <c r="G6" s="16" t="s">
        <v>6556</v>
      </c>
    </row>
    <row r="7" customFormat="false" ht="15" hidden="false" customHeight="false" outlineLevel="0" collapsed="false">
      <c r="A7" s="16" t="s">
        <v>544</v>
      </c>
      <c r="B7" s="16" t="s">
        <v>6567</v>
      </c>
      <c r="C7" s="16" t="s">
        <v>6561</v>
      </c>
      <c r="D7" s="16" t="n">
        <v>30</v>
      </c>
      <c r="E7" s="16" t="s">
        <v>39</v>
      </c>
      <c r="F7" s="16" t="s">
        <v>6568</v>
      </c>
      <c r="G7" s="16" t="s">
        <v>6556</v>
      </c>
    </row>
    <row r="8" customFormat="false" ht="15" hidden="false" customHeight="false" outlineLevel="0" collapsed="false">
      <c r="A8" s="16" t="s">
        <v>1672</v>
      </c>
      <c r="B8" s="16" t="s">
        <v>6569</v>
      </c>
      <c r="C8" s="16" t="s">
        <v>6561</v>
      </c>
      <c r="D8" s="16" t="n">
        <v>29</v>
      </c>
      <c r="E8" s="16" t="s">
        <v>130</v>
      </c>
      <c r="F8" s="16" t="s">
        <v>6570</v>
      </c>
      <c r="G8" s="16" t="s">
        <v>6559</v>
      </c>
    </row>
    <row r="9" customFormat="false" ht="15" hidden="false" customHeight="false" outlineLevel="0" collapsed="false">
      <c r="A9" s="16" t="s">
        <v>6571</v>
      </c>
      <c r="B9" s="16" t="s">
        <v>6572</v>
      </c>
      <c r="C9" s="16" t="s">
        <v>6554</v>
      </c>
      <c r="D9" s="16" t="n">
        <v>33</v>
      </c>
      <c r="E9" s="16" t="s">
        <v>46</v>
      </c>
      <c r="F9" s="16" t="s">
        <v>6573</v>
      </c>
      <c r="G9" s="16" t="s">
        <v>6556</v>
      </c>
    </row>
    <row r="10" customFormat="false" ht="15" hidden="false" customHeight="false" outlineLevel="0" collapsed="false">
      <c r="A10" s="16" t="s">
        <v>1979</v>
      </c>
      <c r="B10" s="16" t="s">
        <v>6574</v>
      </c>
      <c r="C10" s="16" t="s">
        <v>6554</v>
      </c>
      <c r="D10" s="16" t="n">
        <v>22</v>
      </c>
      <c r="E10" s="16" t="s">
        <v>112</v>
      </c>
      <c r="F10" s="16" t="s">
        <v>6575</v>
      </c>
      <c r="G10" s="16" t="s">
        <v>6559</v>
      </c>
    </row>
    <row r="11" customFormat="false" ht="15" hidden="false" customHeight="false" outlineLevel="0" collapsed="false">
      <c r="A11" s="16" t="s">
        <v>110</v>
      </c>
      <c r="B11" s="16" t="s">
        <v>6576</v>
      </c>
      <c r="C11" s="16" t="s">
        <v>6561</v>
      </c>
      <c r="D11" s="16" t="n">
        <v>18</v>
      </c>
      <c r="E11" s="16" t="s">
        <v>112</v>
      </c>
      <c r="F11" s="16" t="s">
        <v>6577</v>
      </c>
      <c r="G11" s="16" t="s">
        <v>6559</v>
      </c>
    </row>
    <row r="12" customFormat="false" ht="15" hidden="false" customHeight="false" outlineLevel="0" collapsed="false">
      <c r="A12" s="16" t="s">
        <v>5453</v>
      </c>
      <c r="B12" s="16" t="s">
        <v>6578</v>
      </c>
      <c r="C12" s="16" t="s">
        <v>6554</v>
      </c>
      <c r="D12" s="16" t="n">
        <v>25</v>
      </c>
      <c r="E12" s="16" t="s">
        <v>130</v>
      </c>
      <c r="F12" s="16" t="s">
        <v>6579</v>
      </c>
      <c r="G12" s="16" t="s">
        <v>6556</v>
      </c>
    </row>
    <row r="13" customFormat="false" ht="15" hidden="false" customHeight="false" outlineLevel="0" collapsed="false">
      <c r="A13" s="16" t="s">
        <v>2287</v>
      </c>
      <c r="B13" s="16" t="s">
        <v>6580</v>
      </c>
      <c r="C13" s="16" t="s">
        <v>6554</v>
      </c>
      <c r="D13" s="16" t="n">
        <v>21</v>
      </c>
      <c r="E13" s="16" t="s">
        <v>130</v>
      </c>
      <c r="F13" s="16" t="s">
        <v>6581</v>
      </c>
      <c r="G13" s="16" t="s">
        <v>6556</v>
      </c>
    </row>
    <row r="14" customFormat="false" ht="15" hidden="false" customHeight="false" outlineLevel="0" collapsed="false">
      <c r="A14" s="16" t="s">
        <v>1283</v>
      </c>
      <c r="B14" s="16" t="s">
        <v>6582</v>
      </c>
      <c r="C14" s="16" t="s">
        <v>6561</v>
      </c>
      <c r="D14" s="16" t="n">
        <v>41</v>
      </c>
      <c r="E14" s="16" t="s">
        <v>81</v>
      </c>
      <c r="F14" s="16" t="s">
        <v>6583</v>
      </c>
      <c r="G14" s="16" t="s">
        <v>6559</v>
      </c>
    </row>
    <row r="15" customFormat="false" ht="15" hidden="false" customHeight="false" outlineLevel="0" collapsed="false">
      <c r="A15" s="16" t="s">
        <v>2567</v>
      </c>
      <c r="B15" s="16" t="s">
        <v>6584</v>
      </c>
      <c r="C15" s="16" t="s">
        <v>6554</v>
      </c>
      <c r="D15" s="16" t="n">
        <v>18</v>
      </c>
      <c r="E15" s="16" t="s">
        <v>81</v>
      </c>
      <c r="F15" s="16" t="s">
        <v>6585</v>
      </c>
      <c r="G15" s="16" t="s">
        <v>6556</v>
      </c>
    </row>
    <row r="16" customFormat="false" ht="15" hidden="false" customHeight="false" outlineLevel="0" collapsed="false">
      <c r="A16" s="16" t="s">
        <v>1133</v>
      </c>
      <c r="B16" s="16" t="s">
        <v>6586</v>
      </c>
      <c r="C16" s="16" t="s">
        <v>6561</v>
      </c>
      <c r="D16" s="16" t="n">
        <v>36</v>
      </c>
      <c r="E16" s="16" t="s">
        <v>70</v>
      </c>
      <c r="F16" s="16" t="s">
        <v>6587</v>
      </c>
      <c r="G16" s="16" t="s">
        <v>6556</v>
      </c>
    </row>
    <row r="17" customFormat="false" ht="15" hidden="false" customHeight="false" outlineLevel="0" collapsed="false">
      <c r="A17" s="16" t="s">
        <v>145</v>
      </c>
      <c r="B17" s="16" t="s">
        <v>6588</v>
      </c>
      <c r="C17" s="16" t="s">
        <v>6554</v>
      </c>
      <c r="D17" s="16" t="n">
        <v>18</v>
      </c>
      <c r="E17" s="16" t="s">
        <v>112</v>
      </c>
      <c r="F17" s="16" t="s">
        <v>6589</v>
      </c>
      <c r="G17" s="16" t="s">
        <v>6556</v>
      </c>
    </row>
    <row r="18" customFormat="false" ht="15" hidden="false" customHeight="false" outlineLevel="0" collapsed="false">
      <c r="A18" s="16" t="s">
        <v>253</v>
      </c>
      <c r="B18" s="16" t="s">
        <v>6590</v>
      </c>
      <c r="C18" s="16" t="s">
        <v>6561</v>
      </c>
      <c r="D18" s="16" t="n">
        <v>38</v>
      </c>
      <c r="E18" s="16" t="s">
        <v>89</v>
      </c>
      <c r="F18" s="16" t="s">
        <v>6591</v>
      </c>
      <c r="G18" s="16" t="s">
        <v>6559</v>
      </c>
    </row>
    <row r="19" customFormat="false" ht="15" hidden="false" customHeight="false" outlineLevel="0" collapsed="false">
      <c r="A19" s="16" t="s">
        <v>839</v>
      </c>
      <c r="B19" s="16" t="s">
        <v>6592</v>
      </c>
      <c r="C19" s="16" t="s">
        <v>6561</v>
      </c>
      <c r="D19" s="16" t="n">
        <v>26</v>
      </c>
      <c r="E19" s="16" t="s">
        <v>112</v>
      </c>
      <c r="F19" s="16" t="s">
        <v>6593</v>
      </c>
      <c r="G19" s="16" t="s">
        <v>6556</v>
      </c>
    </row>
    <row r="20" customFormat="false" ht="15" hidden="false" customHeight="false" outlineLevel="0" collapsed="false">
      <c r="A20" s="16" t="s">
        <v>470</v>
      </c>
      <c r="B20" s="16" t="s">
        <v>6594</v>
      </c>
      <c r="C20" s="16" t="s">
        <v>6554</v>
      </c>
      <c r="D20" s="16" t="n">
        <v>26</v>
      </c>
      <c r="E20" s="16" t="s">
        <v>112</v>
      </c>
      <c r="F20" s="16" t="s">
        <v>6595</v>
      </c>
      <c r="G20" s="16" t="s">
        <v>6559</v>
      </c>
    </row>
    <row r="21" customFormat="false" ht="15" hidden="false" customHeight="false" outlineLevel="0" collapsed="false">
      <c r="A21" s="16" t="s">
        <v>1908</v>
      </c>
      <c r="B21" s="16" t="s">
        <v>6596</v>
      </c>
      <c r="C21" s="16" t="s">
        <v>6561</v>
      </c>
      <c r="D21" s="16" t="n">
        <v>23</v>
      </c>
      <c r="E21" s="16" t="s">
        <v>67</v>
      </c>
      <c r="F21" s="16" t="s">
        <v>6597</v>
      </c>
      <c r="G21" s="16" t="s">
        <v>6556</v>
      </c>
    </row>
    <row r="22" customFormat="false" ht="15" hidden="false" customHeight="false" outlineLevel="0" collapsed="false">
      <c r="A22" s="16" t="s">
        <v>692</v>
      </c>
      <c r="B22" s="16" t="s">
        <v>6598</v>
      </c>
      <c r="C22" s="16" t="s">
        <v>6561</v>
      </c>
      <c r="D22" s="16" t="n">
        <v>29</v>
      </c>
      <c r="E22" s="16" t="s">
        <v>89</v>
      </c>
      <c r="F22" s="16" t="s">
        <v>6599</v>
      </c>
      <c r="G22" s="16" t="s">
        <v>6559</v>
      </c>
    </row>
    <row r="23" customFormat="false" ht="15" hidden="false" customHeight="false" outlineLevel="0" collapsed="false">
      <c r="A23" s="16" t="s">
        <v>617</v>
      </c>
      <c r="B23" s="16" t="s">
        <v>6600</v>
      </c>
      <c r="C23" s="16" t="s">
        <v>6561</v>
      </c>
      <c r="D23" s="16" t="n">
        <v>19</v>
      </c>
      <c r="E23" s="16" t="s">
        <v>89</v>
      </c>
      <c r="F23" s="16" t="s">
        <v>6601</v>
      </c>
      <c r="G23" s="16" t="s">
        <v>6556</v>
      </c>
    </row>
    <row r="24" customFormat="false" ht="15" hidden="false" customHeight="false" outlineLevel="0" collapsed="false">
      <c r="A24" s="16" t="s">
        <v>243</v>
      </c>
      <c r="B24" s="16" t="s">
        <v>6602</v>
      </c>
      <c r="C24" s="16" t="s">
        <v>6554</v>
      </c>
      <c r="D24" s="16" t="n">
        <v>40</v>
      </c>
      <c r="E24" s="16" t="s">
        <v>67</v>
      </c>
      <c r="F24" s="16" t="s">
        <v>6603</v>
      </c>
      <c r="G24" s="16" t="s">
        <v>6556</v>
      </c>
    </row>
    <row r="25" customFormat="false" ht="15" hidden="false" customHeight="false" outlineLevel="0" collapsed="false">
      <c r="A25" s="16" t="s">
        <v>1796</v>
      </c>
      <c r="B25" s="16" t="s">
        <v>6604</v>
      </c>
      <c r="C25" s="16" t="s">
        <v>6561</v>
      </c>
      <c r="D25" s="16" t="n">
        <v>42</v>
      </c>
      <c r="E25" s="16" t="s">
        <v>112</v>
      </c>
      <c r="F25" s="16" t="s">
        <v>6605</v>
      </c>
      <c r="G25" s="16" t="s">
        <v>6559</v>
      </c>
    </row>
    <row r="26" customFormat="false" ht="15" hidden="false" customHeight="false" outlineLevel="0" collapsed="false">
      <c r="A26" s="16" t="s">
        <v>1395</v>
      </c>
      <c r="B26" s="16" t="s">
        <v>6606</v>
      </c>
      <c r="C26" s="16" t="s">
        <v>6561</v>
      </c>
      <c r="D26" s="16" t="n">
        <v>28</v>
      </c>
      <c r="E26" s="16" t="s">
        <v>112</v>
      </c>
      <c r="F26" s="16" t="s">
        <v>6607</v>
      </c>
      <c r="G26" s="16" t="s">
        <v>6556</v>
      </c>
    </row>
    <row r="27" customFormat="false" ht="15" hidden="false" customHeight="false" outlineLevel="0" collapsed="false">
      <c r="A27" s="16" t="s">
        <v>1722</v>
      </c>
      <c r="B27" s="16" t="s">
        <v>6608</v>
      </c>
      <c r="C27" s="16" t="s">
        <v>6561</v>
      </c>
      <c r="D27" s="16" t="n">
        <v>22</v>
      </c>
      <c r="E27" s="16" t="s">
        <v>67</v>
      </c>
      <c r="F27" s="16" t="s">
        <v>6609</v>
      </c>
      <c r="G27" s="16" t="s">
        <v>6556</v>
      </c>
    </row>
    <row r="28" customFormat="false" ht="15" hidden="false" customHeight="false" outlineLevel="0" collapsed="false">
      <c r="A28" s="16" t="s">
        <v>221</v>
      </c>
      <c r="B28" s="16" t="s">
        <v>6610</v>
      </c>
      <c r="C28" s="16" t="s">
        <v>6561</v>
      </c>
      <c r="D28" s="16" t="n">
        <v>41</v>
      </c>
      <c r="E28" s="16" t="s">
        <v>39</v>
      </c>
      <c r="F28" s="16" t="s">
        <v>6611</v>
      </c>
      <c r="G28" s="16" t="s">
        <v>6556</v>
      </c>
    </row>
    <row r="29" customFormat="false" ht="15" hidden="false" customHeight="false" outlineLevel="0" collapsed="false">
      <c r="A29" s="16" t="s">
        <v>931</v>
      </c>
      <c r="B29" s="16" t="s">
        <v>6612</v>
      </c>
      <c r="C29" s="16" t="s">
        <v>6561</v>
      </c>
      <c r="D29" s="16" t="n">
        <v>23</v>
      </c>
      <c r="E29" s="16" t="s">
        <v>81</v>
      </c>
      <c r="F29" s="16" t="s">
        <v>6613</v>
      </c>
      <c r="G29" s="16" t="s">
        <v>6556</v>
      </c>
    </row>
    <row r="30" customFormat="false" ht="15" hidden="false" customHeight="false" outlineLevel="0" collapsed="false">
      <c r="A30" s="16" t="s">
        <v>580</v>
      </c>
      <c r="B30" s="16" t="s">
        <v>6614</v>
      </c>
      <c r="C30" s="16" t="s">
        <v>6554</v>
      </c>
      <c r="D30" s="16" t="n">
        <v>30</v>
      </c>
      <c r="E30" s="16" t="s">
        <v>39</v>
      </c>
      <c r="F30" s="16" t="s">
        <v>6615</v>
      </c>
      <c r="G30" s="16" t="s">
        <v>6556</v>
      </c>
    </row>
    <row r="31" customFormat="false" ht="15" hidden="false" customHeight="false" outlineLevel="0" collapsed="false">
      <c r="A31" s="16" t="s">
        <v>603</v>
      </c>
      <c r="B31" s="16" t="s">
        <v>6616</v>
      </c>
      <c r="C31" s="16" t="s">
        <v>6561</v>
      </c>
      <c r="D31" s="16" t="n">
        <v>38</v>
      </c>
      <c r="E31" s="16" t="s">
        <v>46</v>
      </c>
      <c r="F31" s="16" t="s">
        <v>6617</v>
      </c>
      <c r="G31" s="16" t="s">
        <v>6559</v>
      </c>
    </row>
    <row r="32" customFormat="false" ht="15" hidden="false" customHeight="false" outlineLevel="0" collapsed="false">
      <c r="A32" s="16" t="s">
        <v>1085</v>
      </c>
      <c r="B32" s="16" t="s">
        <v>6618</v>
      </c>
      <c r="C32" s="16" t="s">
        <v>6554</v>
      </c>
      <c r="D32" s="16" t="n">
        <v>31</v>
      </c>
      <c r="E32" s="16" t="s">
        <v>81</v>
      </c>
      <c r="F32" s="16" t="s">
        <v>6619</v>
      </c>
      <c r="G32" s="16" t="s">
        <v>6559</v>
      </c>
    </row>
    <row r="33" customFormat="false" ht="15" hidden="false" customHeight="false" outlineLevel="0" collapsed="false">
      <c r="A33" s="16" t="s">
        <v>357</v>
      </c>
      <c r="B33" s="16" t="s">
        <v>6620</v>
      </c>
      <c r="C33" s="16" t="s">
        <v>6561</v>
      </c>
      <c r="D33" s="16" t="n">
        <v>50</v>
      </c>
      <c r="E33" s="16" t="s">
        <v>81</v>
      </c>
      <c r="F33" s="16" t="s">
        <v>6621</v>
      </c>
      <c r="G33" s="16" t="s">
        <v>6556</v>
      </c>
    </row>
    <row r="34" customFormat="false" ht="15" hidden="false" customHeight="false" outlineLevel="0" collapsed="false">
      <c r="A34" s="16" t="s">
        <v>1627</v>
      </c>
      <c r="B34" s="16" t="s">
        <v>6622</v>
      </c>
      <c r="C34" s="16" t="s">
        <v>6561</v>
      </c>
      <c r="D34" s="16" t="n">
        <v>32</v>
      </c>
      <c r="E34" s="16" t="s">
        <v>39</v>
      </c>
      <c r="F34" s="16" t="s">
        <v>6623</v>
      </c>
      <c r="G34" s="16" t="s">
        <v>6556</v>
      </c>
    </row>
    <row r="35" customFormat="false" ht="15" hidden="false" customHeight="false" outlineLevel="0" collapsed="false">
      <c r="A35" s="16" t="s">
        <v>647</v>
      </c>
      <c r="B35" s="16" t="s">
        <v>6624</v>
      </c>
      <c r="C35" s="16" t="s">
        <v>6561</v>
      </c>
      <c r="D35" s="16" t="n">
        <v>28</v>
      </c>
      <c r="E35" s="16" t="s">
        <v>81</v>
      </c>
      <c r="F35" s="16" t="s">
        <v>6625</v>
      </c>
      <c r="G35" s="16" t="s">
        <v>6556</v>
      </c>
    </row>
    <row r="36" customFormat="false" ht="15" hidden="false" customHeight="false" outlineLevel="0" collapsed="false">
      <c r="A36" s="16" t="s">
        <v>2605</v>
      </c>
      <c r="B36" s="16" t="s">
        <v>6626</v>
      </c>
      <c r="C36" s="16" t="s">
        <v>6561</v>
      </c>
      <c r="D36" s="16" t="n">
        <v>38</v>
      </c>
      <c r="E36" s="16" t="s">
        <v>46</v>
      </c>
      <c r="F36" s="16" t="s">
        <v>6627</v>
      </c>
      <c r="G36" s="16" t="s">
        <v>6556</v>
      </c>
    </row>
    <row r="37" customFormat="false" ht="15" hidden="false" customHeight="false" outlineLevel="0" collapsed="false">
      <c r="A37" s="16" t="s">
        <v>1825</v>
      </c>
      <c r="B37" s="16" t="s">
        <v>6628</v>
      </c>
      <c r="C37" s="16" t="s">
        <v>6561</v>
      </c>
      <c r="D37" s="16" t="n">
        <v>19</v>
      </c>
      <c r="E37" s="16" t="s">
        <v>67</v>
      </c>
      <c r="F37" s="16" t="s">
        <v>6629</v>
      </c>
      <c r="G37" s="16" t="s">
        <v>6559</v>
      </c>
    </row>
    <row r="38" customFormat="false" ht="15" hidden="false" customHeight="false" outlineLevel="0" collapsed="false">
      <c r="A38" s="16" t="s">
        <v>491</v>
      </c>
      <c r="B38" s="16" t="s">
        <v>6630</v>
      </c>
      <c r="C38" s="16" t="s">
        <v>6561</v>
      </c>
      <c r="D38" s="16" t="n">
        <v>32</v>
      </c>
      <c r="E38" s="16" t="s">
        <v>208</v>
      </c>
      <c r="F38" s="16" t="s">
        <v>6631</v>
      </c>
      <c r="G38" s="16" t="s">
        <v>6559</v>
      </c>
    </row>
    <row r="39" customFormat="false" ht="15" hidden="false" customHeight="false" outlineLevel="0" collapsed="false">
      <c r="A39" s="16" t="s">
        <v>6632</v>
      </c>
      <c r="B39" s="16" t="s">
        <v>6633</v>
      </c>
      <c r="C39" s="16" t="s">
        <v>6554</v>
      </c>
      <c r="D39" s="16" t="n">
        <v>33</v>
      </c>
      <c r="E39" s="16" t="s">
        <v>112</v>
      </c>
      <c r="F39" s="16" t="s">
        <v>6634</v>
      </c>
      <c r="G39" s="16" t="s">
        <v>6559</v>
      </c>
    </row>
    <row r="40" customFormat="false" ht="15" hidden="false" customHeight="false" outlineLevel="0" collapsed="false">
      <c r="A40" s="16" t="s">
        <v>3926</v>
      </c>
      <c r="B40" s="16" t="s">
        <v>6635</v>
      </c>
      <c r="C40" s="16" t="s">
        <v>6561</v>
      </c>
      <c r="D40" s="16" t="n">
        <v>31</v>
      </c>
      <c r="E40" s="16" t="s">
        <v>39</v>
      </c>
      <c r="F40" s="16" t="s">
        <v>6636</v>
      </c>
      <c r="G40" s="16" t="s">
        <v>6556</v>
      </c>
    </row>
    <row r="41" customFormat="false" ht="15" hidden="false" customHeight="false" outlineLevel="0" collapsed="false">
      <c r="A41" s="16" t="s">
        <v>247</v>
      </c>
      <c r="B41" s="16" t="s">
        <v>6637</v>
      </c>
      <c r="C41" s="16" t="s">
        <v>6561</v>
      </c>
      <c r="D41" s="16" t="n">
        <v>32</v>
      </c>
      <c r="E41" s="16" t="s">
        <v>70</v>
      </c>
      <c r="F41" s="16" t="s">
        <v>6638</v>
      </c>
      <c r="G41" s="16" t="s">
        <v>6556</v>
      </c>
    </row>
    <row r="42" customFormat="false" ht="15" hidden="false" customHeight="false" outlineLevel="0" collapsed="false">
      <c r="A42" s="16" t="s">
        <v>2427</v>
      </c>
      <c r="B42" s="16" t="s">
        <v>6630</v>
      </c>
      <c r="C42" s="16" t="s">
        <v>6561</v>
      </c>
      <c r="D42" s="16" t="n">
        <v>52</v>
      </c>
      <c r="E42" s="16" t="s">
        <v>112</v>
      </c>
      <c r="F42" s="16" t="s">
        <v>6621</v>
      </c>
      <c r="G42" s="16" t="s">
        <v>6556</v>
      </c>
    </row>
    <row r="43" customFormat="false" ht="15" hidden="false" customHeight="false" outlineLevel="0" collapsed="false">
      <c r="A43" s="16" t="s">
        <v>815</v>
      </c>
      <c r="B43" s="16" t="s">
        <v>6639</v>
      </c>
      <c r="C43" s="16" t="s">
        <v>6561</v>
      </c>
      <c r="D43" s="16" t="n">
        <v>21</v>
      </c>
      <c r="E43" s="16" t="s">
        <v>208</v>
      </c>
      <c r="F43" s="16" t="s">
        <v>6640</v>
      </c>
      <c r="G43" s="16" t="s">
        <v>6556</v>
      </c>
    </row>
    <row r="44" customFormat="false" ht="15" hidden="false" customHeight="false" outlineLevel="0" collapsed="false">
      <c r="A44" s="16" t="s">
        <v>4199</v>
      </c>
      <c r="B44" s="16" t="s">
        <v>6641</v>
      </c>
      <c r="C44" s="16" t="s">
        <v>6561</v>
      </c>
      <c r="D44" s="16" t="n">
        <v>33</v>
      </c>
      <c r="E44" s="16" t="s">
        <v>56</v>
      </c>
      <c r="F44" s="16" t="s">
        <v>6642</v>
      </c>
      <c r="G44" s="16" t="s">
        <v>6556</v>
      </c>
    </row>
    <row r="45" customFormat="false" ht="15" hidden="false" customHeight="false" outlineLevel="0" collapsed="false">
      <c r="A45" s="16" t="s">
        <v>1677</v>
      </c>
      <c r="B45" s="16" t="s">
        <v>6643</v>
      </c>
      <c r="C45" s="16" t="s">
        <v>6554</v>
      </c>
      <c r="D45" s="16" t="n">
        <v>27</v>
      </c>
      <c r="E45" s="16" t="s">
        <v>39</v>
      </c>
      <c r="F45" s="16" t="s">
        <v>6644</v>
      </c>
      <c r="G45" s="16" t="s">
        <v>6556</v>
      </c>
    </row>
    <row r="46" customFormat="false" ht="15" hidden="false" customHeight="false" outlineLevel="0" collapsed="false">
      <c r="A46" s="16" t="s">
        <v>756</v>
      </c>
      <c r="B46" s="16" t="s">
        <v>6645</v>
      </c>
      <c r="C46" s="16" t="s">
        <v>6554</v>
      </c>
      <c r="D46" s="16" t="n">
        <v>28</v>
      </c>
      <c r="E46" s="16" t="s">
        <v>81</v>
      </c>
      <c r="F46" s="16" t="s">
        <v>6646</v>
      </c>
      <c r="G46" s="16" t="s">
        <v>6559</v>
      </c>
    </row>
    <row r="47" customFormat="false" ht="15" hidden="false" customHeight="false" outlineLevel="0" collapsed="false">
      <c r="A47" s="16" t="s">
        <v>6647</v>
      </c>
      <c r="B47" s="16" t="s">
        <v>6648</v>
      </c>
      <c r="C47" s="16" t="s">
        <v>6561</v>
      </c>
      <c r="D47" s="16" t="n">
        <v>32</v>
      </c>
      <c r="E47" s="16" t="s">
        <v>112</v>
      </c>
      <c r="F47" s="16" t="s">
        <v>6649</v>
      </c>
      <c r="G47" s="16" t="s">
        <v>6556</v>
      </c>
    </row>
    <row r="48" customFormat="false" ht="15" hidden="false" customHeight="false" outlineLevel="0" collapsed="false">
      <c r="A48" s="16" t="s">
        <v>3077</v>
      </c>
      <c r="B48" s="16" t="s">
        <v>6650</v>
      </c>
      <c r="C48" s="16" t="s">
        <v>6561</v>
      </c>
      <c r="D48" s="16" t="n">
        <v>21</v>
      </c>
      <c r="E48" s="16" t="s">
        <v>112</v>
      </c>
      <c r="F48" s="16" t="s">
        <v>6651</v>
      </c>
      <c r="G48" s="16" t="s">
        <v>6556</v>
      </c>
    </row>
    <row r="49" customFormat="false" ht="15" hidden="false" customHeight="false" outlineLevel="0" collapsed="false">
      <c r="A49" s="16" t="s">
        <v>495</v>
      </c>
      <c r="B49" s="16" t="s">
        <v>6652</v>
      </c>
      <c r="C49" s="16" t="s">
        <v>6561</v>
      </c>
      <c r="D49" s="16" t="n">
        <v>39</v>
      </c>
      <c r="E49" s="16" t="s">
        <v>70</v>
      </c>
      <c r="F49" s="16" t="s">
        <v>6653</v>
      </c>
      <c r="G49" s="16" t="s">
        <v>6556</v>
      </c>
    </row>
    <row r="50" customFormat="false" ht="15" hidden="false" customHeight="false" outlineLevel="0" collapsed="false">
      <c r="A50" s="16" t="s">
        <v>1669</v>
      </c>
      <c r="B50" s="16" t="s">
        <v>6580</v>
      </c>
      <c r="C50" s="16" t="s">
        <v>6554</v>
      </c>
      <c r="D50" s="16" t="n">
        <v>30</v>
      </c>
      <c r="E50" s="16" t="s">
        <v>112</v>
      </c>
      <c r="F50" s="16" t="s">
        <v>6654</v>
      </c>
      <c r="G50" s="16" t="s">
        <v>6556</v>
      </c>
    </row>
    <row r="51" customFormat="false" ht="15" hidden="false" customHeight="false" outlineLevel="0" collapsed="false">
      <c r="A51" s="16" t="s">
        <v>793</v>
      </c>
      <c r="B51" s="16" t="s">
        <v>6655</v>
      </c>
      <c r="C51" s="16" t="s">
        <v>6554</v>
      </c>
      <c r="D51" s="16" t="n">
        <v>28</v>
      </c>
      <c r="E51" s="16" t="s">
        <v>81</v>
      </c>
      <c r="F51" s="16" t="s">
        <v>6656</v>
      </c>
      <c r="G51" s="16" t="s">
        <v>6556</v>
      </c>
    </row>
    <row r="52" customFormat="false" ht="15" hidden="false" customHeight="false" outlineLevel="0" collapsed="false">
      <c r="A52" s="16" t="s">
        <v>3386</v>
      </c>
      <c r="B52" s="16" t="s">
        <v>6657</v>
      </c>
      <c r="C52" s="16" t="s">
        <v>6561</v>
      </c>
      <c r="D52" s="16" t="n">
        <v>29</v>
      </c>
      <c r="E52" s="16" t="s">
        <v>56</v>
      </c>
      <c r="F52" s="16" t="s">
        <v>6658</v>
      </c>
      <c r="G52" s="16" t="s">
        <v>6556</v>
      </c>
    </row>
    <row r="53" customFormat="false" ht="15" hidden="false" customHeight="false" outlineLevel="0" collapsed="false">
      <c r="A53" s="16" t="s">
        <v>2386</v>
      </c>
      <c r="B53" s="16" t="s">
        <v>6659</v>
      </c>
      <c r="C53" s="16" t="s">
        <v>6554</v>
      </c>
      <c r="D53" s="16" t="n">
        <v>24</v>
      </c>
      <c r="E53" s="16" t="s">
        <v>56</v>
      </c>
      <c r="F53" s="16" t="s">
        <v>6660</v>
      </c>
      <c r="G53" s="16" t="s">
        <v>6556</v>
      </c>
    </row>
    <row r="54" customFormat="false" ht="15" hidden="false" customHeight="false" outlineLevel="0" collapsed="false">
      <c r="A54" s="16" t="s">
        <v>2303</v>
      </c>
      <c r="B54" s="16" t="s">
        <v>6661</v>
      </c>
      <c r="C54" s="16" t="s">
        <v>6561</v>
      </c>
      <c r="D54" s="16" t="n">
        <v>24</v>
      </c>
      <c r="E54" s="16" t="s">
        <v>81</v>
      </c>
      <c r="F54" s="16" t="s">
        <v>6662</v>
      </c>
      <c r="G54" s="16" t="s">
        <v>6556</v>
      </c>
    </row>
    <row r="55" customFormat="false" ht="15" hidden="false" customHeight="false" outlineLevel="0" collapsed="false">
      <c r="A55" s="16" t="s">
        <v>3824</v>
      </c>
      <c r="B55" s="16" t="s">
        <v>6663</v>
      </c>
      <c r="C55" s="16" t="s">
        <v>6554</v>
      </c>
      <c r="D55" s="16" t="n">
        <v>30</v>
      </c>
      <c r="E55" s="16" t="s">
        <v>67</v>
      </c>
      <c r="F55" s="16" t="s">
        <v>6664</v>
      </c>
      <c r="G55" s="16" t="s">
        <v>6556</v>
      </c>
    </row>
    <row r="56" customFormat="false" ht="15" hidden="false" customHeight="false" outlineLevel="0" collapsed="false">
      <c r="A56" s="16" t="s">
        <v>3103</v>
      </c>
      <c r="B56" s="16" t="s">
        <v>6665</v>
      </c>
      <c r="C56" s="16" t="s">
        <v>6554</v>
      </c>
      <c r="D56" s="16" t="n">
        <v>18</v>
      </c>
      <c r="E56" s="16" t="s">
        <v>39</v>
      </c>
      <c r="F56" s="16" t="s">
        <v>6666</v>
      </c>
      <c r="G56" s="16" t="s">
        <v>6556</v>
      </c>
    </row>
    <row r="57" customFormat="false" ht="15" hidden="false" customHeight="false" outlineLevel="0" collapsed="false">
      <c r="A57" s="16" t="s">
        <v>312</v>
      </c>
      <c r="B57" s="16" t="s">
        <v>6667</v>
      </c>
      <c r="C57" s="16" t="s">
        <v>6554</v>
      </c>
      <c r="D57" s="16" t="n">
        <v>36</v>
      </c>
      <c r="E57" s="16" t="s">
        <v>130</v>
      </c>
      <c r="F57" s="16" t="s">
        <v>6668</v>
      </c>
      <c r="G57" s="16" t="s">
        <v>6556</v>
      </c>
    </row>
    <row r="58" customFormat="false" ht="15" hidden="false" customHeight="false" outlineLevel="0" collapsed="false">
      <c r="A58" s="16" t="s">
        <v>515</v>
      </c>
      <c r="B58" s="16" t="s">
        <v>6669</v>
      </c>
      <c r="C58" s="16" t="s">
        <v>6561</v>
      </c>
      <c r="D58" s="16" t="n">
        <v>28</v>
      </c>
      <c r="E58" s="16" t="s">
        <v>39</v>
      </c>
      <c r="F58" s="16" t="s">
        <v>6670</v>
      </c>
      <c r="G58" s="16" t="s">
        <v>6559</v>
      </c>
    </row>
    <row r="59" customFormat="false" ht="15" hidden="false" customHeight="false" outlineLevel="0" collapsed="false">
      <c r="A59" s="16" t="s">
        <v>2268</v>
      </c>
      <c r="B59" s="16" t="s">
        <v>6576</v>
      </c>
      <c r="C59" s="16" t="s">
        <v>6561</v>
      </c>
      <c r="D59" s="16" t="n">
        <v>28</v>
      </c>
      <c r="E59" s="16" t="s">
        <v>46</v>
      </c>
      <c r="F59" s="16" t="s">
        <v>6671</v>
      </c>
      <c r="G59" s="16" t="s">
        <v>6556</v>
      </c>
    </row>
    <row r="60" customFormat="false" ht="15" hidden="false" customHeight="false" outlineLevel="0" collapsed="false">
      <c r="A60" s="16" t="s">
        <v>2372</v>
      </c>
      <c r="B60" s="16" t="s">
        <v>6672</v>
      </c>
      <c r="C60" s="16" t="s">
        <v>6554</v>
      </c>
      <c r="D60" s="16" t="n">
        <v>30</v>
      </c>
      <c r="E60" s="16" t="s">
        <v>56</v>
      </c>
      <c r="F60" s="16" t="s">
        <v>6673</v>
      </c>
      <c r="G60" s="16" t="s">
        <v>6556</v>
      </c>
    </row>
    <row r="61" customFormat="false" ht="15" hidden="false" customHeight="false" outlineLevel="0" collapsed="false">
      <c r="A61" s="16" t="s">
        <v>3941</v>
      </c>
      <c r="B61" s="16" t="s">
        <v>6674</v>
      </c>
      <c r="C61" s="16" t="s">
        <v>6561</v>
      </c>
      <c r="D61" s="16" t="n">
        <v>48</v>
      </c>
      <c r="E61" s="16" t="s">
        <v>81</v>
      </c>
      <c r="F61" s="16" t="s">
        <v>6675</v>
      </c>
      <c r="G61" s="16" t="s">
        <v>6556</v>
      </c>
    </row>
    <row r="62" customFormat="false" ht="15" hidden="false" customHeight="false" outlineLevel="0" collapsed="false">
      <c r="A62" s="16" t="s">
        <v>522</v>
      </c>
      <c r="B62" s="16" t="s">
        <v>6676</v>
      </c>
      <c r="C62" s="16" t="s">
        <v>6554</v>
      </c>
      <c r="D62" s="16" t="n">
        <v>40</v>
      </c>
      <c r="E62" s="16" t="s">
        <v>208</v>
      </c>
      <c r="F62" s="16" t="s">
        <v>6677</v>
      </c>
      <c r="G62" s="16" t="s">
        <v>6559</v>
      </c>
    </row>
    <row r="63" customFormat="false" ht="15" hidden="false" customHeight="false" outlineLevel="0" collapsed="false">
      <c r="A63" s="16" t="s">
        <v>969</v>
      </c>
      <c r="B63" s="16" t="s">
        <v>6678</v>
      </c>
      <c r="C63" s="16" t="s">
        <v>6561</v>
      </c>
      <c r="D63" s="16" t="n">
        <v>33</v>
      </c>
      <c r="E63" s="16" t="s">
        <v>89</v>
      </c>
      <c r="F63" s="16" t="s">
        <v>6668</v>
      </c>
      <c r="G63" s="16" t="s">
        <v>6559</v>
      </c>
    </row>
    <row r="64" customFormat="false" ht="15" hidden="false" customHeight="false" outlineLevel="0" collapsed="false">
      <c r="A64" s="16" t="s">
        <v>1183</v>
      </c>
      <c r="B64" s="16" t="s">
        <v>6679</v>
      </c>
      <c r="C64" s="16" t="s">
        <v>6554</v>
      </c>
      <c r="D64" s="16" t="n">
        <v>26</v>
      </c>
      <c r="E64" s="16" t="s">
        <v>208</v>
      </c>
      <c r="F64" s="16" t="s">
        <v>6680</v>
      </c>
      <c r="G64" s="16" t="s">
        <v>6559</v>
      </c>
    </row>
    <row r="65" customFormat="false" ht="15" hidden="false" customHeight="false" outlineLevel="0" collapsed="false">
      <c r="A65" s="16" t="s">
        <v>1757</v>
      </c>
      <c r="B65" s="16" t="s">
        <v>6681</v>
      </c>
      <c r="C65" s="16" t="s">
        <v>6554</v>
      </c>
      <c r="D65" s="16" t="n">
        <v>31</v>
      </c>
      <c r="E65" s="16" t="s">
        <v>39</v>
      </c>
      <c r="F65" s="16" t="s">
        <v>6682</v>
      </c>
      <c r="G65" s="16" t="s">
        <v>6559</v>
      </c>
    </row>
    <row r="66" customFormat="false" ht="15" hidden="false" customHeight="false" outlineLevel="0" collapsed="false">
      <c r="A66" s="16" t="s">
        <v>4118</v>
      </c>
      <c r="B66" s="16" t="s">
        <v>6683</v>
      </c>
      <c r="C66" s="16" t="s">
        <v>6561</v>
      </c>
      <c r="D66" s="16" t="n">
        <v>31</v>
      </c>
      <c r="E66" s="16" t="s">
        <v>112</v>
      </c>
      <c r="F66" s="16" t="s">
        <v>6684</v>
      </c>
      <c r="G66" s="16" t="s">
        <v>6556</v>
      </c>
    </row>
    <row r="67" customFormat="false" ht="15" hidden="false" customHeight="false" outlineLevel="0" collapsed="false">
      <c r="A67" s="16" t="s">
        <v>2741</v>
      </c>
      <c r="B67" s="16" t="s">
        <v>6685</v>
      </c>
      <c r="C67" s="16" t="s">
        <v>6561</v>
      </c>
      <c r="D67" s="16" t="n">
        <v>29</v>
      </c>
      <c r="E67" s="16" t="s">
        <v>39</v>
      </c>
      <c r="F67" s="16" t="s">
        <v>6686</v>
      </c>
      <c r="G67" s="16" t="s">
        <v>6556</v>
      </c>
    </row>
    <row r="68" customFormat="false" ht="15" hidden="false" customHeight="false" outlineLevel="0" collapsed="false">
      <c r="A68" s="16" t="s">
        <v>1231</v>
      </c>
      <c r="B68" s="16" t="s">
        <v>6687</v>
      </c>
      <c r="C68" s="16" t="s">
        <v>6561</v>
      </c>
      <c r="D68" s="16" t="n">
        <v>24</v>
      </c>
      <c r="E68" s="16" t="s">
        <v>67</v>
      </c>
      <c r="F68" s="16" t="s">
        <v>6688</v>
      </c>
      <c r="G68" s="16" t="s">
        <v>6556</v>
      </c>
    </row>
    <row r="69" customFormat="false" ht="15" hidden="false" customHeight="false" outlineLevel="0" collapsed="false">
      <c r="A69" s="16" t="s">
        <v>971</v>
      </c>
      <c r="B69" s="16" t="s">
        <v>6689</v>
      </c>
      <c r="C69" s="16" t="s">
        <v>6554</v>
      </c>
      <c r="D69" s="16" t="n">
        <v>40</v>
      </c>
      <c r="E69" s="16" t="s">
        <v>39</v>
      </c>
      <c r="F69" s="16" t="s">
        <v>6690</v>
      </c>
      <c r="G69" s="16" t="s">
        <v>6559</v>
      </c>
    </row>
    <row r="70" customFormat="false" ht="15" hidden="false" customHeight="false" outlineLevel="0" collapsed="false">
      <c r="A70" s="16" t="s">
        <v>954</v>
      </c>
      <c r="B70" s="16" t="s">
        <v>6691</v>
      </c>
      <c r="C70" s="16" t="s">
        <v>6561</v>
      </c>
      <c r="D70" s="16" t="n">
        <v>30</v>
      </c>
      <c r="E70" s="16" t="s">
        <v>208</v>
      </c>
      <c r="F70" s="16" t="s">
        <v>6692</v>
      </c>
      <c r="G70" s="16" t="s">
        <v>6559</v>
      </c>
    </row>
    <row r="71" customFormat="false" ht="15" hidden="false" customHeight="false" outlineLevel="0" collapsed="false">
      <c r="A71" s="16" t="s">
        <v>261</v>
      </c>
      <c r="B71" s="16" t="s">
        <v>6693</v>
      </c>
      <c r="C71" s="16" t="s">
        <v>6561</v>
      </c>
      <c r="D71" s="16" t="n">
        <v>27</v>
      </c>
      <c r="E71" s="16" t="s">
        <v>46</v>
      </c>
      <c r="F71" s="16" t="s">
        <v>6694</v>
      </c>
      <c r="G71" s="16" t="s">
        <v>6556</v>
      </c>
    </row>
    <row r="72" customFormat="false" ht="15" hidden="false" customHeight="false" outlineLevel="0" collapsed="false">
      <c r="A72" s="16" t="s">
        <v>2895</v>
      </c>
      <c r="B72" s="16" t="s">
        <v>6695</v>
      </c>
      <c r="C72" s="16" t="s">
        <v>6561</v>
      </c>
      <c r="D72" s="16" t="n">
        <v>33</v>
      </c>
      <c r="E72" s="16" t="s">
        <v>89</v>
      </c>
      <c r="F72" s="16" t="s">
        <v>6662</v>
      </c>
      <c r="G72" s="16" t="s">
        <v>6556</v>
      </c>
    </row>
    <row r="73" customFormat="false" ht="15" hidden="false" customHeight="false" outlineLevel="0" collapsed="false">
      <c r="A73" s="16" t="s">
        <v>1731</v>
      </c>
      <c r="B73" s="16" t="s">
        <v>6696</v>
      </c>
      <c r="C73" s="16" t="s">
        <v>6561</v>
      </c>
      <c r="D73" s="16" t="n">
        <v>25</v>
      </c>
      <c r="E73" s="16" t="s">
        <v>56</v>
      </c>
      <c r="F73" s="16" t="s">
        <v>6697</v>
      </c>
      <c r="G73" s="16" t="s">
        <v>6556</v>
      </c>
    </row>
    <row r="74" customFormat="false" ht="15" hidden="false" customHeight="false" outlineLevel="0" collapsed="false">
      <c r="A74" s="16" t="s">
        <v>6698</v>
      </c>
      <c r="B74" s="16" t="s">
        <v>6699</v>
      </c>
      <c r="C74" s="16" t="s">
        <v>6554</v>
      </c>
      <c r="D74" s="16" t="n">
        <v>32</v>
      </c>
      <c r="E74" s="16" t="s">
        <v>56</v>
      </c>
      <c r="F74" s="16" t="s">
        <v>6700</v>
      </c>
      <c r="G74" s="16" t="s">
        <v>6559</v>
      </c>
    </row>
    <row r="75" customFormat="false" ht="15" hidden="false" customHeight="false" outlineLevel="0" collapsed="false">
      <c r="A75" s="16" t="s">
        <v>1726</v>
      </c>
      <c r="B75" s="16" t="s">
        <v>6701</v>
      </c>
      <c r="C75" s="16" t="s">
        <v>6554</v>
      </c>
      <c r="D75" s="16" t="n">
        <v>27</v>
      </c>
      <c r="E75" s="16" t="s">
        <v>56</v>
      </c>
      <c r="F75" s="16" t="s">
        <v>6702</v>
      </c>
      <c r="G75" s="16" t="s">
        <v>6556</v>
      </c>
    </row>
    <row r="76" customFormat="false" ht="15" hidden="false" customHeight="false" outlineLevel="0" collapsed="false">
      <c r="A76" s="16" t="s">
        <v>200</v>
      </c>
      <c r="B76" s="16" t="s">
        <v>6703</v>
      </c>
      <c r="C76" s="16" t="s">
        <v>6561</v>
      </c>
      <c r="D76" s="16" t="n">
        <v>46</v>
      </c>
      <c r="E76" s="16" t="s">
        <v>39</v>
      </c>
      <c r="F76" s="16" t="s">
        <v>6704</v>
      </c>
      <c r="G76" s="16" t="s">
        <v>6559</v>
      </c>
    </row>
    <row r="77" customFormat="false" ht="15" hidden="false" customHeight="false" outlineLevel="0" collapsed="false">
      <c r="A77" s="16" t="s">
        <v>1063</v>
      </c>
      <c r="B77" s="16" t="s">
        <v>6705</v>
      </c>
      <c r="C77" s="16" t="s">
        <v>6561</v>
      </c>
      <c r="D77" s="16" t="n">
        <v>32</v>
      </c>
      <c r="E77" s="16" t="s">
        <v>81</v>
      </c>
      <c r="F77" s="16" t="s">
        <v>6706</v>
      </c>
      <c r="G77" s="16" t="s">
        <v>6556</v>
      </c>
    </row>
    <row r="78" customFormat="false" ht="15" hidden="false" customHeight="false" outlineLevel="0" collapsed="false">
      <c r="A78" s="16" t="s">
        <v>1754</v>
      </c>
      <c r="B78" s="16" t="s">
        <v>6707</v>
      </c>
      <c r="C78" s="16" t="s">
        <v>6561</v>
      </c>
      <c r="D78" s="16" t="n">
        <v>21</v>
      </c>
      <c r="E78" s="16" t="s">
        <v>39</v>
      </c>
      <c r="F78" s="16" t="s">
        <v>6708</v>
      </c>
      <c r="G78" s="16" t="s">
        <v>6556</v>
      </c>
    </row>
    <row r="79" customFormat="false" ht="15" hidden="false" customHeight="false" outlineLevel="0" collapsed="false">
      <c r="A79" s="16" t="s">
        <v>2306</v>
      </c>
      <c r="B79" s="16" t="s">
        <v>6709</v>
      </c>
      <c r="C79" s="16" t="s">
        <v>6561</v>
      </c>
      <c r="D79" s="16" t="n">
        <v>22</v>
      </c>
      <c r="E79" s="16" t="s">
        <v>81</v>
      </c>
      <c r="F79" s="16" t="s">
        <v>6710</v>
      </c>
      <c r="G79" s="16" t="s">
        <v>6556</v>
      </c>
    </row>
    <row r="80" customFormat="false" ht="15" hidden="false" customHeight="false" outlineLevel="0" collapsed="false">
      <c r="A80" s="16" t="s">
        <v>1698</v>
      </c>
      <c r="B80" s="16" t="s">
        <v>6711</v>
      </c>
      <c r="C80" s="16" t="s">
        <v>6554</v>
      </c>
      <c r="D80" s="16" t="n">
        <v>27</v>
      </c>
      <c r="E80" s="16" t="s">
        <v>70</v>
      </c>
      <c r="F80" s="16" t="s">
        <v>6712</v>
      </c>
      <c r="G80" s="16" t="s">
        <v>6556</v>
      </c>
    </row>
    <row r="81" customFormat="false" ht="15" hidden="false" customHeight="false" outlineLevel="0" collapsed="false">
      <c r="A81" s="16" t="s">
        <v>258</v>
      </c>
      <c r="B81" s="16" t="s">
        <v>6713</v>
      </c>
      <c r="C81" s="16" t="s">
        <v>6561</v>
      </c>
      <c r="D81" s="16" t="n">
        <v>31</v>
      </c>
      <c r="E81" s="16" t="s">
        <v>46</v>
      </c>
      <c r="F81" s="16" t="s">
        <v>6714</v>
      </c>
      <c r="G81" s="16" t="s">
        <v>6556</v>
      </c>
    </row>
    <row r="82" customFormat="false" ht="15" hidden="false" customHeight="false" outlineLevel="0" collapsed="false">
      <c r="A82" s="16" t="s">
        <v>2878</v>
      </c>
      <c r="B82" s="16" t="s">
        <v>6715</v>
      </c>
      <c r="C82" s="16" t="s">
        <v>6561</v>
      </c>
      <c r="D82" s="16" t="n">
        <v>23</v>
      </c>
      <c r="E82" s="16" t="s">
        <v>130</v>
      </c>
      <c r="F82" s="16" t="s">
        <v>6716</v>
      </c>
      <c r="G82" s="16" t="s">
        <v>6556</v>
      </c>
    </row>
    <row r="83" customFormat="false" ht="15" hidden="false" customHeight="false" outlineLevel="0" collapsed="false">
      <c r="A83" s="16" t="s">
        <v>1462</v>
      </c>
      <c r="B83" s="16" t="s">
        <v>6717</v>
      </c>
      <c r="C83" s="16" t="s">
        <v>6561</v>
      </c>
      <c r="D83" s="16" t="n">
        <v>35</v>
      </c>
      <c r="E83" s="16" t="s">
        <v>208</v>
      </c>
      <c r="F83" s="16" t="s">
        <v>6718</v>
      </c>
      <c r="G83" s="16" t="s">
        <v>6559</v>
      </c>
    </row>
    <row r="84" customFormat="false" ht="15" hidden="false" customHeight="false" outlineLevel="0" collapsed="false">
      <c r="A84" s="16" t="s">
        <v>404</v>
      </c>
      <c r="B84" s="16" t="s">
        <v>6586</v>
      </c>
      <c r="C84" s="16" t="s">
        <v>6561</v>
      </c>
      <c r="D84" s="16" t="n">
        <v>37</v>
      </c>
      <c r="E84" s="16" t="s">
        <v>67</v>
      </c>
      <c r="F84" s="16" t="s">
        <v>6719</v>
      </c>
      <c r="G84" s="16" t="s">
        <v>6559</v>
      </c>
    </row>
    <row r="85" customFormat="false" ht="15" hidden="false" customHeight="false" outlineLevel="0" collapsed="false">
      <c r="A85" s="16" t="s">
        <v>706</v>
      </c>
      <c r="B85" s="16" t="s">
        <v>6720</v>
      </c>
      <c r="C85" s="16" t="s">
        <v>6554</v>
      </c>
      <c r="D85" s="16" t="n">
        <v>40</v>
      </c>
      <c r="E85" s="16" t="s">
        <v>39</v>
      </c>
      <c r="F85" s="16" t="s">
        <v>6721</v>
      </c>
      <c r="G85" s="16" t="s">
        <v>6559</v>
      </c>
    </row>
    <row r="86" customFormat="false" ht="15" hidden="false" customHeight="false" outlineLevel="0" collapsed="false">
      <c r="A86" s="16" t="s">
        <v>1131</v>
      </c>
      <c r="B86" s="16" t="s">
        <v>6722</v>
      </c>
      <c r="C86" s="16" t="s">
        <v>6561</v>
      </c>
      <c r="D86" s="16" t="n">
        <v>49</v>
      </c>
      <c r="E86" s="16" t="s">
        <v>67</v>
      </c>
      <c r="F86" s="16" t="s">
        <v>6723</v>
      </c>
      <c r="G86" s="16" t="s">
        <v>6559</v>
      </c>
    </row>
    <row r="87" customFormat="false" ht="15" hidden="false" customHeight="false" outlineLevel="0" collapsed="false">
      <c r="A87" s="16" t="s">
        <v>79</v>
      </c>
      <c r="B87" s="16" t="s">
        <v>6724</v>
      </c>
      <c r="C87" s="16" t="s">
        <v>6554</v>
      </c>
      <c r="D87" s="16" t="n">
        <v>27</v>
      </c>
      <c r="E87" s="16" t="s">
        <v>81</v>
      </c>
      <c r="F87" s="16" t="s">
        <v>6725</v>
      </c>
      <c r="G87" s="16" t="s">
        <v>6559</v>
      </c>
    </row>
    <row r="88" customFormat="false" ht="15" hidden="false" customHeight="false" outlineLevel="0" collapsed="false">
      <c r="A88" s="16" t="s">
        <v>6726</v>
      </c>
      <c r="B88" s="16" t="s">
        <v>6727</v>
      </c>
      <c r="C88" s="16" t="s">
        <v>6554</v>
      </c>
      <c r="D88" s="16" t="n">
        <v>24</v>
      </c>
      <c r="E88" s="16" t="s">
        <v>208</v>
      </c>
      <c r="F88" s="16" t="s">
        <v>6728</v>
      </c>
      <c r="G88" s="16" t="s">
        <v>6556</v>
      </c>
    </row>
    <row r="89" customFormat="false" ht="15" hidden="false" customHeight="false" outlineLevel="0" collapsed="false">
      <c r="A89" s="16" t="s">
        <v>3496</v>
      </c>
      <c r="B89" s="16" t="s">
        <v>6557</v>
      </c>
      <c r="C89" s="16" t="s">
        <v>6554</v>
      </c>
      <c r="D89" s="16" t="n">
        <v>40</v>
      </c>
      <c r="E89" s="16" t="s">
        <v>39</v>
      </c>
      <c r="F89" s="16" t="s">
        <v>6729</v>
      </c>
      <c r="G89" s="16" t="s">
        <v>6556</v>
      </c>
    </row>
    <row r="90" customFormat="false" ht="15" hidden="false" customHeight="false" outlineLevel="0" collapsed="false">
      <c r="A90" s="16" t="s">
        <v>1416</v>
      </c>
      <c r="B90" s="16" t="s">
        <v>6730</v>
      </c>
      <c r="C90" s="16" t="s">
        <v>6561</v>
      </c>
      <c r="D90" s="16" t="n">
        <v>32</v>
      </c>
      <c r="E90" s="16" t="s">
        <v>70</v>
      </c>
      <c r="F90" s="16" t="s">
        <v>6731</v>
      </c>
      <c r="G90" s="16" t="s">
        <v>6559</v>
      </c>
    </row>
    <row r="91" customFormat="false" ht="15" hidden="false" customHeight="false" outlineLevel="0" collapsed="false">
      <c r="A91" s="16" t="s">
        <v>2478</v>
      </c>
      <c r="B91" s="16" t="s">
        <v>6732</v>
      </c>
      <c r="C91" s="16" t="s">
        <v>6554</v>
      </c>
      <c r="D91" s="16" t="n">
        <v>33</v>
      </c>
      <c r="E91" s="16" t="s">
        <v>112</v>
      </c>
      <c r="F91" s="16" t="s">
        <v>6733</v>
      </c>
      <c r="G91" s="16" t="s">
        <v>6556</v>
      </c>
    </row>
    <row r="92" customFormat="false" ht="15" hidden="false" customHeight="false" outlineLevel="0" collapsed="false">
      <c r="A92" s="16" t="s">
        <v>2257</v>
      </c>
      <c r="B92" s="16" t="s">
        <v>6734</v>
      </c>
      <c r="C92" s="16" t="s">
        <v>6554</v>
      </c>
      <c r="D92" s="16" t="n">
        <v>23</v>
      </c>
      <c r="E92" s="16" t="s">
        <v>112</v>
      </c>
      <c r="F92" s="16" t="s">
        <v>6735</v>
      </c>
      <c r="G92" s="16" t="s">
        <v>6556</v>
      </c>
    </row>
    <row r="93" customFormat="false" ht="15" hidden="false" customHeight="false" outlineLevel="0" collapsed="false">
      <c r="A93" s="16" t="s">
        <v>427</v>
      </c>
      <c r="B93" s="16" t="s">
        <v>6736</v>
      </c>
      <c r="C93" s="16" t="s">
        <v>6554</v>
      </c>
      <c r="D93" s="16" t="n">
        <v>27</v>
      </c>
      <c r="E93" s="16" t="s">
        <v>67</v>
      </c>
      <c r="F93" s="16" t="s">
        <v>6737</v>
      </c>
      <c r="G93" s="16" t="s">
        <v>6556</v>
      </c>
    </row>
    <row r="94" customFormat="false" ht="15" hidden="false" customHeight="false" outlineLevel="0" collapsed="false">
      <c r="A94" s="16" t="s">
        <v>1793</v>
      </c>
      <c r="B94" s="16" t="s">
        <v>6738</v>
      </c>
      <c r="C94" s="16" t="s">
        <v>6554</v>
      </c>
      <c r="D94" s="16" t="n">
        <v>33</v>
      </c>
      <c r="E94" s="16" t="s">
        <v>70</v>
      </c>
      <c r="F94" s="16" t="s">
        <v>6649</v>
      </c>
      <c r="G94" s="16" t="s">
        <v>6556</v>
      </c>
    </row>
    <row r="95" customFormat="false" ht="15" hidden="false" customHeight="false" outlineLevel="0" collapsed="false">
      <c r="A95" s="16" t="s">
        <v>395</v>
      </c>
      <c r="B95" s="16" t="s">
        <v>6739</v>
      </c>
      <c r="C95" s="16" t="s">
        <v>6561</v>
      </c>
      <c r="D95" s="16" t="n">
        <v>27</v>
      </c>
      <c r="E95" s="16" t="s">
        <v>81</v>
      </c>
      <c r="F95" s="16" t="s">
        <v>6666</v>
      </c>
      <c r="G95" s="16" t="s">
        <v>6559</v>
      </c>
    </row>
    <row r="96" customFormat="false" ht="15" hidden="false" customHeight="false" outlineLevel="0" collapsed="false">
      <c r="A96" s="16" t="s">
        <v>871</v>
      </c>
      <c r="B96" s="16" t="s">
        <v>6740</v>
      </c>
      <c r="C96" s="16" t="s">
        <v>6561</v>
      </c>
      <c r="D96" s="16" t="n">
        <v>22</v>
      </c>
      <c r="E96" s="16" t="s">
        <v>130</v>
      </c>
      <c r="F96" s="16" t="s">
        <v>6741</v>
      </c>
      <c r="G96" s="16" t="s">
        <v>6556</v>
      </c>
    </row>
    <row r="97" customFormat="false" ht="15" hidden="false" customHeight="false" outlineLevel="0" collapsed="false">
      <c r="A97" s="16" t="s">
        <v>2831</v>
      </c>
      <c r="B97" s="16" t="s">
        <v>6742</v>
      </c>
      <c r="C97" s="16" t="s">
        <v>6561</v>
      </c>
      <c r="D97" s="16" t="n">
        <v>37</v>
      </c>
      <c r="E97" s="16" t="s">
        <v>112</v>
      </c>
      <c r="F97" s="16" t="s">
        <v>6743</v>
      </c>
      <c r="G97" s="16" t="s">
        <v>6556</v>
      </c>
    </row>
    <row r="98" customFormat="false" ht="15" hidden="false" customHeight="false" outlineLevel="0" collapsed="false">
      <c r="A98" s="16" t="s">
        <v>83</v>
      </c>
      <c r="B98" s="16" t="s">
        <v>6744</v>
      </c>
      <c r="C98" s="16" t="s">
        <v>6561</v>
      </c>
      <c r="D98" s="16" t="n">
        <v>18</v>
      </c>
      <c r="E98" s="16" t="s">
        <v>39</v>
      </c>
      <c r="F98" s="16" t="s">
        <v>6745</v>
      </c>
      <c r="G98" s="16" t="s">
        <v>6559</v>
      </c>
    </row>
    <row r="99" customFormat="false" ht="15" hidden="false" customHeight="false" outlineLevel="0" collapsed="false">
      <c r="A99" s="16" t="s">
        <v>2681</v>
      </c>
      <c r="B99" s="16" t="s">
        <v>6746</v>
      </c>
      <c r="C99" s="16" t="s">
        <v>6554</v>
      </c>
      <c r="D99" s="16" t="n">
        <v>18</v>
      </c>
      <c r="E99" s="16" t="s">
        <v>81</v>
      </c>
      <c r="F99" s="16" t="s">
        <v>6680</v>
      </c>
      <c r="G99" s="16" t="s">
        <v>6556</v>
      </c>
    </row>
    <row r="100" customFormat="false" ht="15" hidden="false" customHeight="false" outlineLevel="0" collapsed="false">
      <c r="A100" s="16" t="s">
        <v>995</v>
      </c>
      <c r="B100" s="16" t="s">
        <v>6747</v>
      </c>
      <c r="C100" s="16" t="s">
        <v>6554</v>
      </c>
      <c r="D100" s="16" t="n">
        <v>20</v>
      </c>
      <c r="E100" s="16" t="s">
        <v>67</v>
      </c>
      <c r="F100" s="16" t="s">
        <v>6748</v>
      </c>
      <c r="G100" s="16" t="s">
        <v>6556</v>
      </c>
    </row>
    <row r="101" customFormat="false" ht="15" hidden="false" customHeight="false" outlineLevel="0" collapsed="false">
      <c r="A101" s="16" t="s">
        <v>167</v>
      </c>
      <c r="B101" s="16" t="s">
        <v>6749</v>
      </c>
      <c r="C101" s="16" t="s">
        <v>6554</v>
      </c>
      <c r="D101" s="16" t="n">
        <v>20</v>
      </c>
      <c r="E101" s="16" t="s">
        <v>81</v>
      </c>
      <c r="F101" s="16" t="s">
        <v>6750</v>
      </c>
      <c r="G101" s="16" t="s">
        <v>6556</v>
      </c>
    </row>
    <row r="102" customFormat="false" ht="15" hidden="false" customHeight="false" outlineLevel="0" collapsed="false">
      <c r="A102" s="16" t="s">
        <v>959</v>
      </c>
      <c r="B102" s="16" t="s">
        <v>6751</v>
      </c>
      <c r="C102" s="16" t="s">
        <v>6554</v>
      </c>
      <c r="D102" s="16" t="n">
        <v>44</v>
      </c>
      <c r="E102" s="16" t="s">
        <v>67</v>
      </c>
      <c r="F102" s="16" t="s">
        <v>6752</v>
      </c>
      <c r="G102" s="16" t="s">
        <v>6559</v>
      </c>
    </row>
    <row r="103" customFormat="false" ht="15" hidden="false" customHeight="false" outlineLevel="0" collapsed="false">
      <c r="A103" s="16" t="s">
        <v>2324</v>
      </c>
      <c r="B103" s="16" t="s">
        <v>6753</v>
      </c>
      <c r="C103" s="16" t="s">
        <v>6561</v>
      </c>
      <c r="D103" s="16" t="n">
        <v>26</v>
      </c>
      <c r="E103" s="16" t="s">
        <v>70</v>
      </c>
      <c r="F103" s="16" t="s">
        <v>6754</v>
      </c>
      <c r="G103" s="16" t="s">
        <v>6556</v>
      </c>
    </row>
    <row r="104" customFormat="false" ht="15" hidden="false" customHeight="false" outlineLevel="0" collapsed="false">
      <c r="A104" s="16" t="s">
        <v>1784</v>
      </c>
      <c r="B104" s="16" t="s">
        <v>6755</v>
      </c>
      <c r="C104" s="16" t="s">
        <v>6554</v>
      </c>
      <c r="D104" s="16" t="n">
        <v>25</v>
      </c>
      <c r="E104" s="16" t="s">
        <v>39</v>
      </c>
      <c r="F104" s="16" t="s">
        <v>6756</v>
      </c>
      <c r="G104" s="16" t="s">
        <v>6556</v>
      </c>
    </row>
    <row r="105" customFormat="false" ht="15" hidden="false" customHeight="false" outlineLevel="0" collapsed="false">
      <c r="A105" s="16" t="s">
        <v>334</v>
      </c>
      <c r="B105" s="16" t="s">
        <v>6757</v>
      </c>
      <c r="C105" s="16" t="s">
        <v>6554</v>
      </c>
      <c r="D105" s="16" t="n">
        <v>36</v>
      </c>
      <c r="E105" s="16" t="s">
        <v>39</v>
      </c>
      <c r="F105" s="16" t="s">
        <v>6636</v>
      </c>
      <c r="G105" s="16" t="s">
        <v>6559</v>
      </c>
    </row>
    <row r="106" customFormat="false" ht="15" hidden="false" customHeight="false" outlineLevel="0" collapsed="false">
      <c r="A106" s="16" t="s">
        <v>1359</v>
      </c>
      <c r="B106" s="16" t="s">
        <v>6758</v>
      </c>
      <c r="C106" s="16" t="s">
        <v>6561</v>
      </c>
      <c r="D106" s="16" t="n">
        <v>18</v>
      </c>
      <c r="E106" s="16" t="s">
        <v>67</v>
      </c>
      <c r="F106" s="16" t="s">
        <v>6759</v>
      </c>
      <c r="G106" s="16" t="s">
        <v>6556</v>
      </c>
    </row>
    <row r="107" customFormat="false" ht="15" hidden="false" customHeight="false" outlineLevel="0" collapsed="false">
      <c r="A107" s="16" t="s">
        <v>1379</v>
      </c>
      <c r="B107" s="16" t="s">
        <v>6760</v>
      </c>
      <c r="C107" s="16" t="s">
        <v>6554</v>
      </c>
      <c r="D107" s="16" t="n">
        <v>31</v>
      </c>
      <c r="E107" s="16" t="s">
        <v>112</v>
      </c>
      <c r="F107" s="16" t="s">
        <v>6761</v>
      </c>
      <c r="G107" s="16" t="s">
        <v>6556</v>
      </c>
    </row>
    <row r="108" customFormat="false" ht="15" hidden="false" customHeight="false" outlineLevel="0" collapsed="false">
      <c r="A108" s="16" t="s">
        <v>387</v>
      </c>
      <c r="B108" s="16" t="s">
        <v>6762</v>
      </c>
      <c r="C108" s="16" t="s">
        <v>6561</v>
      </c>
      <c r="D108" s="16" t="n">
        <v>25</v>
      </c>
      <c r="E108" s="16" t="s">
        <v>39</v>
      </c>
      <c r="F108" s="16" t="s">
        <v>6599</v>
      </c>
      <c r="G108" s="16" t="s">
        <v>6556</v>
      </c>
    </row>
    <row r="109" customFormat="false" ht="15" hidden="false" customHeight="false" outlineLevel="0" collapsed="false">
      <c r="A109" s="16" t="s">
        <v>2059</v>
      </c>
      <c r="B109" s="16" t="s">
        <v>6763</v>
      </c>
      <c r="C109" s="16" t="s">
        <v>6554</v>
      </c>
      <c r="D109" s="16" t="n">
        <v>21</v>
      </c>
      <c r="E109" s="16" t="s">
        <v>208</v>
      </c>
      <c r="F109" s="16" t="s">
        <v>6764</v>
      </c>
      <c r="G109" s="16" t="s">
        <v>6556</v>
      </c>
    </row>
    <row r="110" customFormat="false" ht="15" hidden="false" customHeight="false" outlineLevel="0" collapsed="false">
      <c r="A110" s="16" t="s">
        <v>1625</v>
      </c>
      <c r="B110" s="16" t="s">
        <v>6765</v>
      </c>
      <c r="C110" s="16" t="s">
        <v>6561</v>
      </c>
      <c r="D110" s="16" t="n">
        <v>27</v>
      </c>
      <c r="E110" s="16" t="s">
        <v>112</v>
      </c>
      <c r="F110" s="16" t="s">
        <v>6766</v>
      </c>
      <c r="G110" s="16" t="s">
        <v>6556</v>
      </c>
    </row>
    <row r="111" customFormat="false" ht="15" hidden="false" customHeight="false" outlineLevel="0" collapsed="false">
      <c r="A111" s="16" t="s">
        <v>988</v>
      </c>
      <c r="B111" s="16" t="s">
        <v>6767</v>
      </c>
      <c r="C111" s="16" t="s">
        <v>6561</v>
      </c>
      <c r="D111" s="16" t="n">
        <v>34</v>
      </c>
      <c r="E111" s="16" t="s">
        <v>46</v>
      </c>
      <c r="F111" s="16" t="s">
        <v>6768</v>
      </c>
      <c r="G111" s="16" t="s">
        <v>6556</v>
      </c>
    </row>
    <row r="112" customFormat="false" ht="15" hidden="false" customHeight="false" outlineLevel="0" collapsed="false">
      <c r="A112" s="16" t="s">
        <v>662</v>
      </c>
      <c r="B112" s="16" t="s">
        <v>6624</v>
      </c>
      <c r="C112" s="16" t="s">
        <v>6561</v>
      </c>
      <c r="D112" s="16" t="n">
        <v>28</v>
      </c>
      <c r="E112" s="16" t="s">
        <v>81</v>
      </c>
      <c r="F112" s="16" t="s">
        <v>6769</v>
      </c>
      <c r="G112" s="16" t="s">
        <v>6556</v>
      </c>
    </row>
    <row r="113" customFormat="false" ht="15" hidden="false" customHeight="false" outlineLevel="0" collapsed="false">
      <c r="A113" s="16" t="s">
        <v>450</v>
      </c>
      <c r="B113" s="16" t="s">
        <v>6746</v>
      </c>
      <c r="C113" s="16" t="s">
        <v>6554</v>
      </c>
      <c r="D113" s="16" t="n">
        <v>31</v>
      </c>
      <c r="E113" s="16" t="s">
        <v>89</v>
      </c>
      <c r="F113" s="16" t="s">
        <v>6770</v>
      </c>
      <c r="G113" s="16" t="s">
        <v>6559</v>
      </c>
    </row>
    <row r="114" customFormat="false" ht="15" hidden="false" customHeight="false" outlineLevel="0" collapsed="false">
      <c r="A114" s="16" t="s">
        <v>2356</v>
      </c>
      <c r="B114" s="16" t="s">
        <v>6771</v>
      </c>
      <c r="C114" s="16" t="s">
        <v>6561</v>
      </c>
      <c r="D114" s="16" t="n">
        <v>34</v>
      </c>
      <c r="E114" s="16" t="s">
        <v>39</v>
      </c>
      <c r="F114" s="16" t="s">
        <v>6772</v>
      </c>
      <c r="G114" s="16" t="s">
        <v>6556</v>
      </c>
    </row>
    <row r="115" customFormat="false" ht="15" hidden="false" customHeight="false" outlineLevel="0" collapsed="false">
      <c r="A115" s="16" t="s">
        <v>601</v>
      </c>
      <c r="B115" s="16" t="s">
        <v>6773</v>
      </c>
      <c r="C115" s="16" t="s">
        <v>6561</v>
      </c>
      <c r="D115" s="16" t="n">
        <v>27</v>
      </c>
      <c r="E115" s="16" t="s">
        <v>56</v>
      </c>
      <c r="F115" s="16" t="s">
        <v>6774</v>
      </c>
      <c r="G115" s="16" t="s">
        <v>6556</v>
      </c>
    </row>
    <row r="116" customFormat="false" ht="15" hidden="false" customHeight="false" outlineLevel="0" collapsed="false">
      <c r="A116" s="16" t="s">
        <v>3214</v>
      </c>
      <c r="B116" s="16" t="s">
        <v>6775</v>
      </c>
      <c r="C116" s="16" t="s">
        <v>6561</v>
      </c>
      <c r="D116" s="16" t="n">
        <v>18</v>
      </c>
      <c r="E116" s="16" t="s">
        <v>130</v>
      </c>
      <c r="F116" s="16" t="s">
        <v>6776</v>
      </c>
      <c r="G116" s="16" t="s">
        <v>6556</v>
      </c>
    </row>
    <row r="117" customFormat="false" ht="15" hidden="false" customHeight="false" outlineLevel="0" collapsed="false">
      <c r="A117" s="16" t="s">
        <v>141</v>
      </c>
      <c r="B117" s="16" t="s">
        <v>6777</v>
      </c>
      <c r="C117" s="16" t="s">
        <v>6554</v>
      </c>
      <c r="D117" s="16" t="n">
        <v>36</v>
      </c>
      <c r="E117" s="16" t="s">
        <v>46</v>
      </c>
      <c r="F117" s="16" t="s">
        <v>6619</v>
      </c>
      <c r="G117" s="16" t="s">
        <v>6559</v>
      </c>
    </row>
    <row r="118" customFormat="false" ht="15" hidden="false" customHeight="false" outlineLevel="0" collapsed="false">
      <c r="A118" s="16" t="s">
        <v>340</v>
      </c>
      <c r="B118" s="16" t="s">
        <v>6778</v>
      </c>
      <c r="C118" s="16" t="s">
        <v>6561</v>
      </c>
      <c r="D118" s="16" t="n">
        <v>49</v>
      </c>
      <c r="E118" s="16" t="s">
        <v>81</v>
      </c>
      <c r="F118" s="16" t="s">
        <v>6779</v>
      </c>
      <c r="G118" s="16" t="s">
        <v>6556</v>
      </c>
    </row>
    <row r="119" customFormat="false" ht="15" hidden="false" customHeight="false" outlineLevel="0" collapsed="false">
      <c r="A119" s="16" t="s">
        <v>54</v>
      </c>
      <c r="B119" s="16" t="s">
        <v>6780</v>
      </c>
      <c r="C119" s="16" t="s">
        <v>6561</v>
      </c>
      <c r="D119" s="16" t="n">
        <v>35</v>
      </c>
      <c r="E119" s="16" t="s">
        <v>56</v>
      </c>
      <c r="F119" s="16" t="s">
        <v>6708</v>
      </c>
      <c r="G119" s="16" t="s">
        <v>6556</v>
      </c>
    </row>
    <row r="120" customFormat="false" ht="15" hidden="false" customHeight="false" outlineLevel="0" collapsed="false">
      <c r="A120" s="16" t="s">
        <v>431</v>
      </c>
      <c r="B120" s="16" t="s">
        <v>6574</v>
      </c>
      <c r="C120" s="16" t="s">
        <v>6554</v>
      </c>
      <c r="D120" s="16" t="n">
        <v>26</v>
      </c>
      <c r="E120" s="16" t="s">
        <v>81</v>
      </c>
      <c r="F120" s="16" t="s">
        <v>6781</v>
      </c>
      <c r="G120" s="16" t="s">
        <v>6559</v>
      </c>
    </row>
    <row r="121" customFormat="false" ht="15" hidden="false" customHeight="false" outlineLevel="0" collapsed="false">
      <c r="A121" s="16" t="s">
        <v>1297</v>
      </c>
      <c r="B121" s="16" t="s">
        <v>6724</v>
      </c>
      <c r="C121" s="16" t="s">
        <v>6554</v>
      </c>
      <c r="D121" s="16" t="n">
        <v>32</v>
      </c>
      <c r="E121" s="16" t="s">
        <v>130</v>
      </c>
      <c r="F121" s="16" t="s">
        <v>6782</v>
      </c>
      <c r="G121" s="16" t="s">
        <v>6556</v>
      </c>
    </row>
    <row r="122" customFormat="false" ht="15" hidden="false" customHeight="false" outlineLevel="0" collapsed="false">
      <c r="A122" s="16" t="s">
        <v>1880</v>
      </c>
      <c r="B122" s="16" t="s">
        <v>6783</v>
      </c>
      <c r="C122" s="16" t="s">
        <v>6561</v>
      </c>
      <c r="D122" s="16" t="n">
        <v>18</v>
      </c>
      <c r="E122" s="16" t="s">
        <v>39</v>
      </c>
      <c r="F122" s="16" t="s">
        <v>6784</v>
      </c>
      <c r="G122" s="16" t="s">
        <v>6556</v>
      </c>
    </row>
    <row r="123" customFormat="false" ht="15" hidden="false" customHeight="false" outlineLevel="0" collapsed="false">
      <c r="A123" s="16" t="s">
        <v>193</v>
      </c>
      <c r="B123" s="16" t="s">
        <v>6785</v>
      </c>
      <c r="C123" s="16" t="s">
        <v>6561</v>
      </c>
      <c r="D123" s="16" t="n">
        <v>28</v>
      </c>
      <c r="E123" s="16" t="s">
        <v>39</v>
      </c>
      <c r="F123" s="16" t="s">
        <v>6786</v>
      </c>
      <c r="G123" s="16" t="s">
        <v>6559</v>
      </c>
    </row>
    <row r="124" customFormat="false" ht="15" hidden="false" customHeight="false" outlineLevel="0" collapsed="false">
      <c r="A124" s="16" t="s">
        <v>1971</v>
      </c>
      <c r="B124" s="16" t="s">
        <v>6787</v>
      </c>
      <c r="C124" s="16" t="s">
        <v>6554</v>
      </c>
      <c r="D124" s="16" t="n">
        <v>34</v>
      </c>
      <c r="E124" s="16" t="s">
        <v>130</v>
      </c>
      <c r="F124" s="16" t="s">
        <v>6788</v>
      </c>
      <c r="G124" s="16" t="s">
        <v>6556</v>
      </c>
    </row>
    <row r="125" customFormat="false" ht="15" hidden="false" customHeight="false" outlineLevel="0" collapsed="false">
      <c r="A125" s="16" t="s">
        <v>2004</v>
      </c>
      <c r="B125" s="16" t="s">
        <v>6789</v>
      </c>
      <c r="C125" s="16" t="s">
        <v>6561</v>
      </c>
      <c r="D125" s="16" t="n">
        <v>21</v>
      </c>
      <c r="E125" s="16" t="s">
        <v>39</v>
      </c>
      <c r="F125" s="16" t="s">
        <v>6790</v>
      </c>
      <c r="G125" s="16" t="s">
        <v>6556</v>
      </c>
    </row>
    <row r="126" customFormat="false" ht="15" hidden="false" customHeight="false" outlineLevel="0" collapsed="false">
      <c r="A126" s="16" t="s">
        <v>328</v>
      </c>
      <c r="B126" s="16" t="s">
        <v>6791</v>
      </c>
      <c r="C126" s="16" t="s">
        <v>6561</v>
      </c>
      <c r="D126" s="16" t="n">
        <v>27</v>
      </c>
      <c r="E126" s="16" t="s">
        <v>208</v>
      </c>
      <c r="F126" s="16" t="s">
        <v>6792</v>
      </c>
      <c r="G126" s="16" t="s">
        <v>6559</v>
      </c>
    </row>
    <row r="127" customFormat="false" ht="15" hidden="false" customHeight="false" outlineLevel="0" collapsed="false">
      <c r="A127" s="16" t="s">
        <v>1310</v>
      </c>
      <c r="B127" s="16" t="s">
        <v>6793</v>
      </c>
      <c r="C127" s="16" t="s">
        <v>6561</v>
      </c>
      <c r="D127" s="16" t="n">
        <v>18</v>
      </c>
      <c r="E127" s="16" t="s">
        <v>46</v>
      </c>
      <c r="F127" s="16" t="s">
        <v>6725</v>
      </c>
      <c r="G127" s="16" t="s">
        <v>6559</v>
      </c>
    </row>
    <row r="128" customFormat="false" ht="15" hidden="false" customHeight="false" outlineLevel="0" collapsed="false">
      <c r="A128" s="16" t="s">
        <v>572</v>
      </c>
      <c r="B128" s="16" t="s">
        <v>6794</v>
      </c>
      <c r="C128" s="16" t="s">
        <v>6554</v>
      </c>
      <c r="D128" s="16" t="n">
        <v>21</v>
      </c>
      <c r="E128" s="16" t="s">
        <v>46</v>
      </c>
      <c r="F128" s="16" t="s">
        <v>6795</v>
      </c>
      <c r="G128" s="16" t="s">
        <v>6559</v>
      </c>
    </row>
    <row r="129" customFormat="false" ht="15" hidden="false" customHeight="false" outlineLevel="0" collapsed="false">
      <c r="A129" s="16" t="s">
        <v>1194</v>
      </c>
      <c r="B129" s="16" t="s">
        <v>6796</v>
      </c>
      <c r="C129" s="16" t="s">
        <v>6561</v>
      </c>
      <c r="D129" s="16" t="n">
        <v>32</v>
      </c>
      <c r="E129" s="16" t="s">
        <v>39</v>
      </c>
      <c r="F129" s="16" t="s">
        <v>6625</v>
      </c>
      <c r="G129" s="16" t="s">
        <v>6559</v>
      </c>
    </row>
    <row r="130" customFormat="false" ht="15" hidden="false" customHeight="false" outlineLevel="0" collapsed="false">
      <c r="A130" s="16" t="s">
        <v>2548</v>
      </c>
      <c r="B130" s="16" t="s">
        <v>6797</v>
      </c>
      <c r="C130" s="16" t="s">
        <v>6561</v>
      </c>
      <c r="D130" s="16" t="n">
        <v>38</v>
      </c>
      <c r="E130" s="16" t="s">
        <v>81</v>
      </c>
      <c r="F130" s="16" t="s">
        <v>6798</v>
      </c>
      <c r="G130" s="16" t="s">
        <v>6556</v>
      </c>
    </row>
    <row r="131" customFormat="false" ht="15" hidden="false" customHeight="false" outlineLevel="0" collapsed="false">
      <c r="A131" s="16" t="s">
        <v>6799</v>
      </c>
      <c r="B131" s="16" t="s">
        <v>6800</v>
      </c>
      <c r="C131" s="16" t="s">
        <v>6561</v>
      </c>
      <c r="D131" s="16" t="n">
        <v>37</v>
      </c>
      <c r="E131" s="16" t="s">
        <v>81</v>
      </c>
      <c r="F131" s="16" t="s">
        <v>6801</v>
      </c>
      <c r="G131" s="16" t="s">
        <v>6556</v>
      </c>
    </row>
    <row r="132" customFormat="false" ht="15" hidden="false" customHeight="false" outlineLevel="0" collapsed="false">
      <c r="A132" s="16" t="s">
        <v>2503</v>
      </c>
      <c r="B132" s="16" t="s">
        <v>6802</v>
      </c>
      <c r="C132" s="16" t="s">
        <v>6554</v>
      </c>
      <c r="D132" s="16" t="n">
        <v>27</v>
      </c>
      <c r="E132" s="16" t="s">
        <v>70</v>
      </c>
      <c r="F132" s="16" t="s">
        <v>6803</v>
      </c>
      <c r="G132" s="16" t="s">
        <v>6556</v>
      </c>
    </row>
    <row r="133" customFormat="false" ht="15" hidden="false" customHeight="false" outlineLevel="0" collapsed="false">
      <c r="A133" s="16" t="s">
        <v>1418</v>
      </c>
      <c r="B133" s="16" t="s">
        <v>6804</v>
      </c>
      <c r="C133" s="16" t="s">
        <v>6561</v>
      </c>
      <c r="D133" s="16" t="n">
        <v>22</v>
      </c>
      <c r="E133" s="16" t="s">
        <v>130</v>
      </c>
      <c r="F133" s="16" t="s">
        <v>6805</v>
      </c>
      <c r="G133" s="16" t="s">
        <v>6556</v>
      </c>
    </row>
    <row r="134" customFormat="false" ht="15" hidden="false" customHeight="false" outlineLevel="0" collapsed="false">
      <c r="A134" s="16" t="s">
        <v>2773</v>
      </c>
      <c r="B134" s="16" t="s">
        <v>6806</v>
      </c>
      <c r="C134" s="16" t="s">
        <v>6561</v>
      </c>
      <c r="D134" s="16" t="n">
        <v>35</v>
      </c>
      <c r="E134" s="16" t="s">
        <v>39</v>
      </c>
      <c r="F134" s="16" t="s">
        <v>6807</v>
      </c>
      <c r="G134" s="16" t="s">
        <v>6559</v>
      </c>
    </row>
    <row r="135" customFormat="false" ht="15" hidden="false" customHeight="false" outlineLevel="0" collapsed="false">
      <c r="A135" s="16" t="s">
        <v>4755</v>
      </c>
      <c r="B135" s="16" t="s">
        <v>6808</v>
      </c>
      <c r="C135" s="16" t="s">
        <v>6561</v>
      </c>
      <c r="D135" s="16" t="n">
        <v>25</v>
      </c>
      <c r="E135" s="16" t="s">
        <v>46</v>
      </c>
      <c r="F135" s="16" t="s">
        <v>6809</v>
      </c>
      <c r="G135" s="16" t="s">
        <v>6556</v>
      </c>
    </row>
    <row r="136" customFormat="false" ht="15" hidden="false" customHeight="false" outlineLevel="0" collapsed="false">
      <c r="A136" s="16" t="s">
        <v>1857</v>
      </c>
      <c r="B136" s="16" t="s">
        <v>6810</v>
      </c>
      <c r="C136" s="16" t="s">
        <v>6561</v>
      </c>
      <c r="D136" s="16" t="n">
        <v>40</v>
      </c>
      <c r="E136" s="16" t="s">
        <v>39</v>
      </c>
      <c r="F136" s="16" t="s">
        <v>6811</v>
      </c>
      <c r="G136" s="16" t="s">
        <v>6559</v>
      </c>
    </row>
    <row r="137" customFormat="false" ht="15" hidden="false" customHeight="false" outlineLevel="0" collapsed="false">
      <c r="A137" s="16" t="s">
        <v>437</v>
      </c>
      <c r="B137" s="16" t="s">
        <v>6812</v>
      </c>
      <c r="C137" s="16" t="s">
        <v>6561</v>
      </c>
      <c r="D137" s="16" t="n">
        <v>30</v>
      </c>
      <c r="E137" s="16" t="s">
        <v>56</v>
      </c>
      <c r="F137" s="16" t="s">
        <v>6813</v>
      </c>
      <c r="G137" s="16" t="s">
        <v>6559</v>
      </c>
    </row>
    <row r="138" customFormat="false" ht="15" hidden="false" customHeight="false" outlineLevel="0" collapsed="false">
      <c r="A138" s="16" t="s">
        <v>2644</v>
      </c>
      <c r="B138" s="16" t="s">
        <v>6557</v>
      </c>
      <c r="C138" s="16" t="s">
        <v>6554</v>
      </c>
      <c r="D138" s="16" t="n">
        <v>30</v>
      </c>
      <c r="E138" s="16" t="s">
        <v>89</v>
      </c>
      <c r="F138" s="16" t="s">
        <v>6814</v>
      </c>
      <c r="G138" s="16" t="s">
        <v>6556</v>
      </c>
    </row>
    <row r="139" customFormat="false" ht="15" hidden="false" customHeight="false" outlineLevel="0" collapsed="false">
      <c r="A139" s="16" t="s">
        <v>338</v>
      </c>
      <c r="B139" s="16" t="s">
        <v>6815</v>
      </c>
      <c r="C139" s="16" t="s">
        <v>6554</v>
      </c>
      <c r="D139" s="16" t="n">
        <v>28</v>
      </c>
      <c r="E139" s="16" t="s">
        <v>39</v>
      </c>
      <c r="F139" s="16" t="s">
        <v>6816</v>
      </c>
      <c r="G139" s="16" t="s">
        <v>6559</v>
      </c>
    </row>
    <row r="140" customFormat="false" ht="15" hidden="false" customHeight="false" outlineLevel="0" collapsed="false">
      <c r="A140" s="16" t="s">
        <v>678</v>
      </c>
      <c r="B140" s="16" t="s">
        <v>6817</v>
      </c>
      <c r="C140" s="16" t="s">
        <v>6554</v>
      </c>
      <c r="D140" s="16" t="n">
        <v>29</v>
      </c>
      <c r="E140" s="16" t="s">
        <v>81</v>
      </c>
      <c r="F140" s="16" t="s">
        <v>6818</v>
      </c>
      <c r="G140" s="16" t="s">
        <v>6559</v>
      </c>
    </row>
    <row r="141" customFormat="false" ht="15" hidden="false" customHeight="false" outlineLevel="0" collapsed="false">
      <c r="A141" s="16" t="s">
        <v>1751</v>
      </c>
      <c r="B141" s="16" t="s">
        <v>6819</v>
      </c>
      <c r="C141" s="16" t="s">
        <v>6561</v>
      </c>
      <c r="D141" s="16" t="n">
        <v>23</v>
      </c>
      <c r="E141" s="16" t="s">
        <v>81</v>
      </c>
      <c r="F141" s="16" t="s">
        <v>6820</v>
      </c>
      <c r="G141" s="16" t="s">
        <v>6556</v>
      </c>
    </row>
    <row r="142" customFormat="false" ht="15" hidden="false" customHeight="false" outlineLevel="0" collapsed="false">
      <c r="A142" s="16" t="s">
        <v>4626</v>
      </c>
      <c r="B142" s="16" t="s">
        <v>6821</v>
      </c>
      <c r="C142" s="16" t="s">
        <v>6554</v>
      </c>
      <c r="D142" s="16" t="n">
        <v>28</v>
      </c>
      <c r="E142" s="16" t="s">
        <v>56</v>
      </c>
      <c r="F142" s="16" t="s">
        <v>6822</v>
      </c>
      <c r="G142" s="16" t="s">
        <v>6556</v>
      </c>
    </row>
    <row r="143" customFormat="false" ht="15" hidden="false" customHeight="false" outlineLevel="0" collapsed="false">
      <c r="A143" s="16" t="s">
        <v>6823</v>
      </c>
      <c r="B143" s="16" t="s">
        <v>6657</v>
      </c>
      <c r="C143" s="16" t="s">
        <v>6561</v>
      </c>
      <c r="D143" s="16" t="n">
        <v>25</v>
      </c>
      <c r="E143" s="16" t="s">
        <v>70</v>
      </c>
      <c r="F143" s="16" t="s">
        <v>6824</v>
      </c>
      <c r="G143" s="16" t="s">
        <v>6559</v>
      </c>
    </row>
    <row r="144" customFormat="false" ht="15" hidden="false" customHeight="false" outlineLevel="0" collapsed="false">
      <c r="A144" s="16" t="s">
        <v>353</v>
      </c>
      <c r="B144" s="16" t="s">
        <v>6825</v>
      </c>
      <c r="C144" s="16" t="s">
        <v>6554</v>
      </c>
      <c r="D144" s="16" t="n">
        <v>31</v>
      </c>
      <c r="E144" s="16" t="s">
        <v>39</v>
      </c>
      <c r="F144" s="16" t="s">
        <v>6826</v>
      </c>
      <c r="G144" s="16" t="s">
        <v>6556</v>
      </c>
    </row>
    <row r="145" customFormat="false" ht="15" hidden="false" customHeight="false" outlineLevel="0" collapsed="false">
      <c r="A145" s="16" t="s">
        <v>5116</v>
      </c>
      <c r="B145" s="16" t="s">
        <v>6827</v>
      </c>
      <c r="C145" s="16" t="s">
        <v>6561</v>
      </c>
      <c r="D145" s="16" t="n">
        <v>20</v>
      </c>
      <c r="E145" s="16" t="s">
        <v>70</v>
      </c>
      <c r="F145" s="16" t="s">
        <v>6828</v>
      </c>
      <c r="G145" s="16" t="s">
        <v>6556</v>
      </c>
    </row>
    <row r="146" customFormat="false" ht="15" hidden="false" customHeight="false" outlineLevel="0" collapsed="false">
      <c r="A146" s="16" t="s">
        <v>6829</v>
      </c>
      <c r="B146" s="16" t="s">
        <v>6830</v>
      </c>
      <c r="C146" s="16" t="s">
        <v>6561</v>
      </c>
      <c r="D146" s="16" t="n">
        <v>39</v>
      </c>
      <c r="E146" s="16" t="s">
        <v>46</v>
      </c>
      <c r="F146" s="16" t="s">
        <v>6664</v>
      </c>
      <c r="G146" s="16" t="s">
        <v>6556</v>
      </c>
    </row>
    <row r="147" customFormat="false" ht="15" hidden="false" customHeight="false" outlineLevel="0" collapsed="false">
      <c r="A147" s="16" t="s">
        <v>762</v>
      </c>
      <c r="B147" s="16" t="s">
        <v>6831</v>
      </c>
      <c r="C147" s="16" t="s">
        <v>6561</v>
      </c>
      <c r="D147" s="16" t="n">
        <v>26</v>
      </c>
      <c r="E147" s="16" t="s">
        <v>208</v>
      </c>
      <c r="F147" s="16" t="s">
        <v>6832</v>
      </c>
      <c r="G147" s="16" t="s">
        <v>6559</v>
      </c>
    </row>
    <row r="148" customFormat="false" ht="15" hidden="false" customHeight="false" outlineLevel="0" collapsed="false">
      <c r="A148" s="16" t="s">
        <v>195</v>
      </c>
      <c r="B148" s="16" t="s">
        <v>6833</v>
      </c>
      <c r="C148" s="16" t="s">
        <v>6561</v>
      </c>
      <c r="D148" s="16" t="n">
        <v>27</v>
      </c>
      <c r="E148" s="16" t="s">
        <v>56</v>
      </c>
      <c r="F148" s="16" t="s">
        <v>6834</v>
      </c>
      <c r="G148" s="16" t="s">
        <v>6556</v>
      </c>
    </row>
    <row r="149" customFormat="false" ht="15" hidden="false" customHeight="false" outlineLevel="0" collapsed="false">
      <c r="A149" s="16" t="s">
        <v>6133</v>
      </c>
      <c r="B149" s="16" t="s">
        <v>6760</v>
      </c>
      <c r="C149" s="16" t="s">
        <v>6554</v>
      </c>
      <c r="D149" s="16" t="n">
        <v>31</v>
      </c>
      <c r="E149" s="16" t="s">
        <v>130</v>
      </c>
      <c r="F149" s="16" t="s">
        <v>6835</v>
      </c>
      <c r="G149" s="16" t="s">
        <v>6556</v>
      </c>
    </row>
    <row r="150" customFormat="false" ht="15" hidden="false" customHeight="false" outlineLevel="0" collapsed="false">
      <c r="A150" s="16" t="s">
        <v>94</v>
      </c>
      <c r="B150" s="16" t="s">
        <v>6836</v>
      </c>
      <c r="C150" s="16" t="s">
        <v>6561</v>
      </c>
      <c r="D150" s="16" t="n">
        <v>27</v>
      </c>
      <c r="E150" s="16" t="s">
        <v>70</v>
      </c>
      <c r="F150" s="16" t="s">
        <v>6837</v>
      </c>
      <c r="G150" s="16" t="s">
        <v>6559</v>
      </c>
    </row>
    <row r="151" customFormat="false" ht="15" hidden="false" customHeight="false" outlineLevel="0" collapsed="false">
      <c r="A151" s="16" t="s">
        <v>1789</v>
      </c>
      <c r="B151" s="16" t="s">
        <v>6838</v>
      </c>
      <c r="C151" s="16" t="s">
        <v>6561</v>
      </c>
      <c r="D151" s="16" t="n">
        <v>30</v>
      </c>
      <c r="E151" s="16" t="s">
        <v>112</v>
      </c>
      <c r="F151" s="16" t="s">
        <v>6839</v>
      </c>
      <c r="G151" s="16" t="s">
        <v>6559</v>
      </c>
    </row>
    <row r="152" customFormat="false" ht="15" hidden="false" customHeight="false" outlineLevel="0" collapsed="false">
      <c r="A152" s="16" t="s">
        <v>1267</v>
      </c>
      <c r="B152" s="16" t="s">
        <v>6840</v>
      </c>
      <c r="C152" s="16" t="s">
        <v>6554</v>
      </c>
      <c r="D152" s="16" t="n">
        <v>18</v>
      </c>
      <c r="E152" s="16" t="s">
        <v>67</v>
      </c>
      <c r="F152" s="16" t="s">
        <v>6841</v>
      </c>
      <c r="G152" s="16" t="s">
        <v>6556</v>
      </c>
    </row>
    <row r="153" customFormat="false" ht="15" hidden="false" customHeight="false" outlineLevel="0" collapsed="false">
      <c r="A153" s="16" t="s">
        <v>894</v>
      </c>
      <c r="B153" s="16" t="s">
        <v>6842</v>
      </c>
      <c r="C153" s="16" t="s">
        <v>6561</v>
      </c>
      <c r="D153" s="16" t="n">
        <v>19</v>
      </c>
      <c r="E153" s="16" t="s">
        <v>70</v>
      </c>
      <c r="F153" s="16" t="s">
        <v>6843</v>
      </c>
      <c r="G153" s="16" t="s">
        <v>6559</v>
      </c>
    </row>
    <row r="154" customFormat="false" ht="15" hidden="false" customHeight="false" outlineLevel="0" collapsed="false">
      <c r="A154" s="16" t="s">
        <v>1166</v>
      </c>
      <c r="B154" s="16" t="s">
        <v>6844</v>
      </c>
      <c r="C154" s="16" t="s">
        <v>6561</v>
      </c>
      <c r="D154" s="16" t="n">
        <v>35</v>
      </c>
      <c r="E154" s="16" t="s">
        <v>46</v>
      </c>
      <c r="F154" s="16" t="s">
        <v>6845</v>
      </c>
      <c r="G154" s="16" t="s">
        <v>6556</v>
      </c>
    </row>
    <row r="155" customFormat="false" ht="15" hidden="false" customHeight="false" outlineLevel="0" collapsed="false">
      <c r="A155" s="16" t="s">
        <v>1995</v>
      </c>
      <c r="B155" s="16" t="s">
        <v>6846</v>
      </c>
      <c r="C155" s="16" t="s">
        <v>6561</v>
      </c>
      <c r="D155" s="16" t="n">
        <v>28</v>
      </c>
      <c r="E155" s="16" t="s">
        <v>67</v>
      </c>
      <c r="F155" s="16" t="s">
        <v>6570</v>
      </c>
      <c r="G155" s="16" t="s">
        <v>6556</v>
      </c>
    </row>
    <row r="156" customFormat="false" ht="15" hidden="false" customHeight="false" outlineLevel="0" collapsed="false">
      <c r="A156" s="16" t="s">
        <v>2118</v>
      </c>
      <c r="B156" s="16" t="s">
        <v>6847</v>
      </c>
      <c r="C156" s="16" t="s">
        <v>6554</v>
      </c>
      <c r="D156" s="16" t="n">
        <v>20</v>
      </c>
      <c r="E156" s="16" t="s">
        <v>39</v>
      </c>
      <c r="F156" s="16" t="s">
        <v>6848</v>
      </c>
      <c r="G156" s="16" t="s">
        <v>6559</v>
      </c>
    </row>
    <row r="157" customFormat="false" ht="15" hidden="false" customHeight="false" outlineLevel="0" collapsed="false">
      <c r="A157" s="16" t="s">
        <v>3320</v>
      </c>
      <c r="B157" s="16" t="s">
        <v>6849</v>
      </c>
      <c r="C157" s="16" t="s">
        <v>6554</v>
      </c>
      <c r="D157" s="16" t="n">
        <v>18</v>
      </c>
      <c r="E157" s="16" t="s">
        <v>208</v>
      </c>
      <c r="F157" s="16" t="s">
        <v>6850</v>
      </c>
      <c r="G157" s="16" t="s">
        <v>6556</v>
      </c>
    </row>
    <row r="158" customFormat="false" ht="15" hidden="false" customHeight="false" outlineLevel="0" collapsed="false">
      <c r="A158" s="16" t="s">
        <v>774</v>
      </c>
      <c r="B158" s="16" t="s">
        <v>6851</v>
      </c>
      <c r="C158" s="16" t="s">
        <v>6561</v>
      </c>
      <c r="D158" s="16" t="n">
        <v>27</v>
      </c>
      <c r="E158" s="16" t="s">
        <v>208</v>
      </c>
      <c r="F158" s="16" t="s">
        <v>6852</v>
      </c>
      <c r="G158" s="16" t="s">
        <v>6556</v>
      </c>
    </row>
    <row r="159" customFormat="false" ht="15" hidden="false" customHeight="false" outlineLevel="0" collapsed="false">
      <c r="A159" s="16" t="s">
        <v>1990</v>
      </c>
      <c r="B159" s="16" t="s">
        <v>6853</v>
      </c>
      <c r="C159" s="16" t="s">
        <v>6561</v>
      </c>
      <c r="D159" s="16" t="n">
        <v>18</v>
      </c>
      <c r="E159" s="16" t="s">
        <v>130</v>
      </c>
      <c r="F159" s="16" t="s">
        <v>6790</v>
      </c>
      <c r="G159" s="16" t="s">
        <v>6556</v>
      </c>
    </row>
    <row r="160" customFormat="false" ht="15" hidden="false" customHeight="false" outlineLevel="0" collapsed="false">
      <c r="A160" s="16" t="s">
        <v>592</v>
      </c>
      <c r="B160" s="16" t="s">
        <v>6854</v>
      </c>
      <c r="C160" s="16" t="s">
        <v>6561</v>
      </c>
      <c r="D160" s="16" t="n">
        <v>46</v>
      </c>
      <c r="E160" s="16" t="s">
        <v>89</v>
      </c>
      <c r="F160" s="16" t="s">
        <v>6855</v>
      </c>
      <c r="G160" s="16" t="s">
        <v>6559</v>
      </c>
    </row>
    <row r="161" customFormat="false" ht="15" hidden="false" customHeight="false" outlineLevel="0" collapsed="false">
      <c r="A161" s="16" t="s">
        <v>176</v>
      </c>
      <c r="B161" s="16" t="s">
        <v>6574</v>
      </c>
      <c r="C161" s="16" t="s">
        <v>6554</v>
      </c>
      <c r="D161" s="16" t="n">
        <v>23</v>
      </c>
      <c r="E161" s="16" t="s">
        <v>130</v>
      </c>
      <c r="F161" s="16" t="s">
        <v>6856</v>
      </c>
      <c r="G161" s="16" t="s">
        <v>6559</v>
      </c>
    </row>
    <row r="162" customFormat="false" ht="15" hidden="false" customHeight="false" outlineLevel="0" collapsed="false">
      <c r="A162" s="16" t="s">
        <v>1287</v>
      </c>
      <c r="B162" s="16" t="s">
        <v>6857</v>
      </c>
      <c r="C162" s="16" t="s">
        <v>6554</v>
      </c>
      <c r="D162" s="16" t="n">
        <v>41</v>
      </c>
      <c r="E162" s="16" t="s">
        <v>70</v>
      </c>
      <c r="F162" s="16" t="s">
        <v>6858</v>
      </c>
      <c r="G162" s="16" t="s">
        <v>6559</v>
      </c>
    </row>
    <row r="163" customFormat="false" ht="15" hidden="false" customHeight="false" outlineLevel="0" collapsed="false">
      <c r="A163" s="16" t="s">
        <v>448</v>
      </c>
      <c r="B163" s="16" t="s">
        <v>6859</v>
      </c>
      <c r="C163" s="16" t="s">
        <v>6561</v>
      </c>
      <c r="D163" s="16" t="n">
        <v>23</v>
      </c>
      <c r="E163" s="16" t="s">
        <v>89</v>
      </c>
      <c r="F163" s="16" t="s">
        <v>6860</v>
      </c>
      <c r="G163" s="16" t="s">
        <v>6556</v>
      </c>
    </row>
    <row r="164" customFormat="false" ht="15" hidden="false" customHeight="false" outlineLevel="0" collapsed="false">
      <c r="A164" s="16" t="s">
        <v>1176</v>
      </c>
      <c r="B164" s="16" t="s">
        <v>6861</v>
      </c>
      <c r="C164" s="16" t="s">
        <v>6561</v>
      </c>
      <c r="D164" s="16" t="n">
        <v>33</v>
      </c>
      <c r="E164" s="16" t="s">
        <v>130</v>
      </c>
      <c r="F164" s="16" t="s">
        <v>6862</v>
      </c>
      <c r="G164" s="16" t="s">
        <v>6559</v>
      </c>
    </row>
    <row r="165" customFormat="false" ht="15" hidden="false" customHeight="false" outlineLevel="0" collapsed="false">
      <c r="A165" s="16" t="s">
        <v>2580</v>
      </c>
      <c r="B165" s="16" t="s">
        <v>6633</v>
      </c>
      <c r="C165" s="16" t="s">
        <v>6554</v>
      </c>
      <c r="D165" s="16" t="n">
        <v>39</v>
      </c>
      <c r="E165" s="16" t="s">
        <v>56</v>
      </c>
      <c r="F165" s="16" t="s">
        <v>6863</v>
      </c>
      <c r="G165" s="16" t="s">
        <v>6556</v>
      </c>
    </row>
    <row r="166" customFormat="false" ht="15" hidden="false" customHeight="false" outlineLevel="0" collapsed="false">
      <c r="A166" s="16" t="s">
        <v>2803</v>
      </c>
      <c r="B166" s="16" t="s">
        <v>6864</v>
      </c>
      <c r="C166" s="16" t="s">
        <v>6561</v>
      </c>
      <c r="D166" s="16" t="n">
        <v>37</v>
      </c>
      <c r="E166" s="16" t="s">
        <v>39</v>
      </c>
      <c r="F166" s="16" t="s">
        <v>6852</v>
      </c>
      <c r="G166" s="16" t="s">
        <v>6556</v>
      </c>
    </row>
    <row r="167" customFormat="false" ht="15" hidden="false" customHeight="false" outlineLevel="0" collapsed="false">
      <c r="A167" s="16" t="s">
        <v>1570</v>
      </c>
      <c r="B167" s="16" t="s">
        <v>6865</v>
      </c>
      <c r="C167" s="16" t="s">
        <v>6554</v>
      </c>
      <c r="D167" s="16" t="n">
        <v>39</v>
      </c>
      <c r="E167" s="16" t="s">
        <v>130</v>
      </c>
      <c r="F167" s="16" t="s">
        <v>6866</v>
      </c>
      <c r="G167" s="16" t="s">
        <v>6559</v>
      </c>
    </row>
    <row r="168" customFormat="false" ht="15" hidden="false" customHeight="false" outlineLevel="0" collapsed="false">
      <c r="A168" s="16" t="s">
        <v>3483</v>
      </c>
      <c r="B168" s="16" t="s">
        <v>6867</v>
      </c>
      <c r="C168" s="16" t="s">
        <v>6554</v>
      </c>
      <c r="D168" s="16" t="n">
        <v>18</v>
      </c>
      <c r="E168" s="16" t="s">
        <v>70</v>
      </c>
      <c r="F168" s="16" t="s">
        <v>6868</v>
      </c>
      <c r="G168" s="16" t="s">
        <v>6559</v>
      </c>
    </row>
    <row r="169" customFormat="false" ht="15" hidden="false" customHeight="false" outlineLevel="0" collapsed="false">
      <c r="A169" s="16" t="s">
        <v>390</v>
      </c>
      <c r="B169" s="16" t="s">
        <v>6869</v>
      </c>
      <c r="C169" s="16" t="s">
        <v>6561</v>
      </c>
      <c r="D169" s="16" t="n">
        <v>24</v>
      </c>
      <c r="E169" s="16" t="s">
        <v>130</v>
      </c>
      <c r="F169" s="16" t="s">
        <v>6843</v>
      </c>
      <c r="G169" s="16" t="s">
        <v>6556</v>
      </c>
    </row>
    <row r="170" customFormat="false" ht="15" hidden="false" customHeight="false" outlineLevel="0" collapsed="false">
      <c r="A170" s="16" t="s">
        <v>1953</v>
      </c>
      <c r="B170" s="16" t="s">
        <v>6870</v>
      </c>
      <c r="C170" s="16" t="s">
        <v>6554</v>
      </c>
      <c r="D170" s="16" t="n">
        <v>42</v>
      </c>
      <c r="E170" s="16" t="s">
        <v>89</v>
      </c>
      <c r="F170" s="16" t="s">
        <v>6871</v>
      </c>
      <c r="G170" s="16" t="s">
        <v>6556</v>
      </c>
    </row>
    <row r="171" customFormat="false" ht="15" hidden="false" customHeight="false" outlineLevel="0" collapsed="false">
      <c r="A171" s="16" t="s">
        <v>3374</v>
      </c>
      <c r="B171" s="16" t="s">
        <v>6872</v>
      </c>
      <c r="C171" s="16" t="s">
        <v>6561</v>
      </c>
      <c r="D171" s="16" t="n">
        <v>19</v>
      </c>
      <c r="E171" s="16" t="s">
        <v>112</v>
      </c>
      <c r="F171" s="16" t="s">
        <v>6873</v>
      </c>
      <c r="G171" s="16" t="s">
        <v>6556</v>
      </c>
    </row>
    <row r="172" customFormat="false" ht="15" hidden="false" customHeight="false" outlineLevel="0" collapsed="false">
      <c r="A172" s="16" t="s">
        <v>917</v>
      </c>
      <c r="B172" s="16" t="s">
        <v>6874</v>
      </c>
      <c r="C172" s="16" t="s">
        <v>6561</v>
      </c>
      <c r="D172" s="16" t="n">
        <v>29</v>
      </c>
      <c r="E172" s="16" t="s">
        <v>130</v>
      </c>
      <c r="F172" s="16" t="s">
        <v>6875</v>
      </c>
      <c r="G172" s="16" t="s">
        <v>6556</v>
      </c>
    </row>
    <row r="173" customFormat="false" ht="15" hidden="false" customHeight="false" outlineLevel="0" collapsed="false">
      <c r="A173" s="16" t="s">
        <v>2435</v>
      </c>
      <c r="B173" s="16" t="s">
        <v>6876</v>
      </c>
      <c r="C173" s="16" t="s">
        <v>6554</v>
      </c>
      <c r="D173" s="16" t="n">
        <v>38</v>
      </c>
      <c r="E173" s="16" t="s">
        <v>46</v>
      </c>
      <c r="F173" s="16" t="s">
        <v>6877</v>
      </c>
      <c r="G173" s="16" t="s">
        <v>6556</v>
      </c>
    </row>
    <row r="174" customFormat="false" ht="15" hidden="false" customHeight="false" outlineLevel="0" collapsed="false">
      <c r="A174" s="16" t="s">
        <v>270</v>
      </c>
      <c r="B174" s="16" t="s">
        <v>6815</v>
      </c>
      <c r="C174" s="16" t="s">
        <v>6554</v>
      </c>
      <c r="D174" s="16" t="n">
        <v>31</v>
      </c>
      <c r="E174" s="16" t="s">
        <v>46</v>
      </c>
      <c r="F174" s="16" t="s">
        <v>6878</v>
      </c>
      <c r="G174" s="16" t="s">
        <v>6556</v>
      </c>
    </row>
    <row r="175" customFormat="false" ht="15" hidden="false" customHeight="false" outlineLevel="0" collapsed="false">
      <c r="A175" s="16" t="s">
        <v>474</v>
      </c>
      <c r="B175" s="16" t="s">
        <v>6879</v>
      </c>
      <c r="C175" s="16" t="s">
        <v>6561</v>
      </c>
      <c r="D175" s="16" t="n">
        <v>32</v>
      </c>
      <c r="E175" s="16" t="s">
        <v>67</v>
      </c>
      <c r="F175" s="16" t="s">
        <v>6880</v>
      </c>
      <c r="G175" s="16" t="s">
        <v>6556</v>
      </c>
    </row>
    <row r="176" customFormat="false" ht="15" hidden="false" customHeight="false" outlineLevel="0" collapsed="false">
      <c r="A176" s="16" t="s">
        <v>132</v>
      </c>
      <c r="B176" s="16" t="s">
        <v>6881</v>
      </c>
      <c r="C176" s="16" t="s">
        <v>6554</v>
      </c>
      <c r="D176" s="16" t="n">
        <v>41</v>
      </c>
      <c r="E176" s="16" t="s">
        <v>130</v>
      </c>
      <c r="F176" s="16" t="s">
        <v>6882</v>
      </c>
      <c r="G176" s="16" t="s">
        <v>6556</v>
      </c>
    </row>
    <row r="177" customFormat="false" ht="15" hidden="false" customHeight="false" outlineLevel="0" collapsed="false">
      <c r="A177" s="16" t="s">
        <v>1516</v>
      </c>
      <c r="B177" s="16" t="s">
        <v>6883</v>
      </c>
      <c r="C177" s="16" t="s">
        <v>6554</v>
      </c>
      <c r="D177" s="16" t="n">
        <v>36</v>
      </c>
      <c r="E177" s="16" t="s">
        <v>70</v>
      </c>
      <c r="F177" s="16" t="s">
        <v>6884</v>
      </c>
      <c r="G177" s="16" t="s">
        <v>6556</v>
      </c>
    </row>
    <row r="178" customFormat="false" ht="15" hidden="false" customHeight="false" outlineLevel="0" collapsed="false">
      <c r="A178" s="16" t="s">
        <v>500</v>
      </c>
      <c r="B178" s="16" t="s">
        <v>6885</v>
      </c>
      <c r="C178" s="16" t="s">
        <v>6554</v>
      </c>
      <c r="D178" s="16" t="n">
        <v>26</v>
      </c>
      <c r="E178" s="16" t="s">
        <v>130</v>
      </c>
      <c r="F178" s="16" t="s">
        <v>6886</v>
      </c>
      <c r="G178" s="16" t="s">
        <v>6559</v>
      </c>
    </row>
    <row r="179" customFormat="false" ht="15" hidden="false" customHeight="false" outlineLevel="0" collapsed="false">
      <c r="A179" s="16" t="s">
        <v>178</v>
      </c>
      <c r="B179" s="16" t="s">
        <v>6887</v>
      </c>
      <c r="C179" s="16" t="s">
        <v>6554</v>
      </c>
      <c r="D179" s="16" t="n">
        <v>27</v>
      </c>
      <c r="E179" s="16" t="s">
        <v>46</v>
      </c>
      <c r="F179" s="16" t="s">
        <v>6888</v>
      </c>
      <c r="G179" s="16" t="s">
        <v>6559</v>
      </c>
    </row>
    <row r="180" customFormat="false" ht="15" hidden="false" customHeight="false" outlineLevel="0" collapsed="false">
      <c r="A180" s="16" t="s">
        <v>6889</v>
      </c>
      <c r="B180" s="16" t="s">
        <v>6890</v>
      </c>
      <c r="C180" s="16" t="s">
        <v>6561</v>
      </c>
      <c r="D180" s="16" t="n">
        <v>18</v>
      </c>
      <c r="E180" s="16" t="s">
        <v>112</v>
      </c>
      <c r="F180" s="16" t="s">
        <v>6891</v>
      </c>
      <c r="G180" s="16" t="s">
        <v>6556</v>
      </c>
    </row>
    <row r="181" customFormat="false" ht="15" hidden="false" customHeight="false" outlineLevel="0" collapsed="false">
      <c r="A181" s="16" t="s">
        <v>750</v>
      </c>
      <c r="B181" s="16" t="s">
        <v>6810</v>
      </c>
      <c r="C181" s="16" t="s">
        <v>6561</v>
      </c>
      <c r="D181" s="16" t="n">
        <v>27</v>
      </c>
      <c r="E181" s="16" t="s">
        <v>112</v>
      </c>
      <c r="F181" s="16" t="s">
        <v>6892</v>
      </c>
      <c r="G181" s="16" t="s">
        <v>6556</v>
      </c>
    </row>
    <row r="182" customFormat="false" ht="15" hidden="false" customHeight="false" outlineLevel="0" collapsed="false">
      <c r="A182" s="16" t="s">
        <v>6893</v>
      </c>
      <c r="B182" s="16" t="s">
        <v>6894</v>
      </c>
      <c r="C182" s="16" t="s">
        <v>6561</v>
      </c>
      <c r="D182" s="16" t="n">
        <v>18</v>
      </c>
      <c r="E182" s="16" t="s">
        <v>56</v>
      </c>
      <c r="F182" s="16" t="s">
        <v>6895</v>
      </c>
      <c r="G182" s="16" t="s">
        <v>6556</v>
      </c>
    </row>
    <row r="183" customFormat="false" ht="15" hidden="false" customHeight="false" outlineLevel="0" collapsed="false">
      <c r="A183" s="16" t="s">
        <v>2793</v>
      </c>
      <c r="B183" s="16" t="s">
        <v>6896</v>
      </c>
      <c r="C183" s="16" t="s">
        <v>6554</v>
      </c>
      <c r="D183" s="16" t="n">
        <v>38</v>
      </c>
      <c r="E183" s="16" t="s">
        <v>56</v>
      </c>
      <c r="F183" s="16" t="s">
        <v>6603</v>
      </c>
      <c r="G183" s="16" t="s">
        <v>6556</v>
      </c>
    </row>
    <row r="184" customFormat="false" ht="15" hidden="false" customHeight="false" outlineLevel="0" collapsed="false">
      <c r="A184" s="16" t="s">
        <v>1036</v>
      </c>
      <c r="B184" s="16" t="s">
        <v>6897</v>
      </c>
      <c r="C184" s="16" t="s">
        <v>6561</v>
      </c>
      <c r="D184" s="16" t="n">
        <v>29</v>
      </c>
      <c r="E184" s="16" t="s">
        <v>81</v>
      </c>
      <c r="F184" s="16" t="s">
        <v>6898</v>
      </c>
      <c r="G184" s="16" t="s">
        <v>6556</v>
      </c>
    </row>
    <row r="185" customFormat="false" ht="15" hidden="false" customHeight="false" outlineLevel="0" collapsed="false">
      <c r="A185" s="16" t="s">
        <v>2849</v>
      </c>
      <c r="B185" s="16" t="s">
        <v>6899</v>
      </c>
      <c r="C185" s="16" t="s">
        <v>6554</v>
      </c>
      <c r="D185" s="16" t="n">
        <v>22</v>
      </c>
      <c r="E185" s="16" t="s">
        <v>70</v>
      </c>
      <c r="F185" s="16" t="s">
        <v>6900</v>
      </c>
      <c r="G185" s="16" t="s">
        <v>6556</v>
      </c>
    </row>
    <row r="186" customFormat="false" ht="15" hidden="false" customHeight="false" outlineLevel="0" collapsed="false">
      <c r="A186" s="16" t="s">
        <v>1493</v>
      </c>
      <c r="B186" s="16" t="s">
        <v>6901</v>
      </c>
      <c r="C186" s="16" t="s">
        <v>6561</v>
      </c>
      <c r="D186" s="16" t="n">
        <v>25</v>
      </c>
      <c r="E186" s="16" t="s">
        <v>89</v>
      </c>
      <c r="F186" s="16" t="s">
        <v>6593</v>
      </c>
      <c r="G186" s="16" t="s">
        <v>6556</v>
      </c>
    </row>
    <row r="187" customFormat="false" ht="15" hidden="false" customHeight="false" outlineLevel="0" collapsed="false">
      <c r="A187" s="16" t="s">
        <v>2997</v>
      </c>
      <c r="B187" s="16" t="s">
        <v>6902</v>
      </c>
      <c r="C187" s="16" t="s">
        <v>6554</v>
      </c>
      <c r="D187" s="16" t="n">
        <v>28</v>
      </c>
      <c r="E187" s="16" t="s">
        <v>67</v>
      </c>
      <c r="F187" s="16" t="s">
        <v>6903</v>
      </c>
      <c r="G187" s="16" t="s">
        <v>6556</v>
      </c>
    </row>
    <row r="188" customFormat="false" ht="15" hidden="false" customHeight="false" outlineLevel="0" collapsed="false">
      <c r="A188" s="16" t="s">
        <v>939</v>
      </c>
      <c r="B188" s="16" t="s">
        <v>6854</v>
      </c>
      <c r="C188" s="16" t="s">
        <v>6561</v>
      </c>
      <c r="D188" s="16" t="n">
        <v>33</v>
      </c>
      <c r="E188" s="16" t="s">
        <v>112</v>
      </c>
      <c r="F188" s="16" t="s">
        <v>6904</v>
      </c>
      <c r="G188" s="16" t="s">
        <v>6556</v>
      </c>
    </row>
    <row r="189" customFormat="false" ht="15" hidden="false" customHeight="false" outlineLevel="0" collapsed="false">
      <c r="A189" s="16" t="s">
        <v>1436</v>
      </c>
      <c r="B189" s="16" t="s">
        <v>6744</v>
      </c>
      <c r="C189" s="16" t="s">
        <v>6561</v>
      </c>
      <c r="D189" s="16" t="n">
        <v>26</v>
      </c>
      <c r="E189" s="16" t="s">
        <v>208</v>
      </c>
      <c r="F189" s="16" t="s">
        <v>6905</v>
      </c>
      <c r="G189" s="16" t="s">
        <v>6559</v>
      </c>
    </row>
    <row r="190" customFormat="false" ht="15" hidden="false" customHeight="false" outlineLevel="0" collapsed="false">
      <c r="A190" s="16" t="s">
        <v>3259</v>
      </c>
      <c r="B190" s="16" t="s">
        <v>6906</v>
      </c>
      <c r="C190" s="16" t="s">
        <v>6561</v>
      </c>
      <c r="D190" s="16" t="n">
        <v>41</v>
      </c>
      <c r="E190" s="16" t="s">
        <v>39</v>
      </c>
      <c r="F190" s="16" t="s">
        <v>6907</v>
      </c>
      <c r="G190" s="16" t="s">
        <v>6556</v>
      </c>
    </row>
    <row r="191" customFormat="false" ht="15" hidden="false" customHeight="false" outlineLevel="0" collapsed="false">
      <c r="A191" s="16" t="s">
        <v>1896</v>
      </c>
      <c r="B191" s="16" t="s">
        <v>6612</v>
      </c>
      <c r="C191" s="16" t="s">
        <v>6561</v>
      </c>
      <c r="D191" s="16" t="n">
        <v>18</v>
      </c>
      <c r="E191" s="16" t="s">
        <v>112</v>
      </c>
      <c r="F191" s="16" t="s">
        <v>6908</v>
      </c>
      <c r="G191" s="16" t="s">
        <v>6556</v>
      </c>
    </row>
    <row r="192" customFormat="false" ht="15" hidden="false" customHeight="false" outlineLevel="0" collapsed="false">
      <c r="A192" s="16" t="s">
        <v>183</v>
      </c>
      <c r="B192" s="16" t="s">
        <v>6909</v>
      </c>
      <c r="C192" s="16" t="s">
        <v>6554</v>
      </c>
      <c r="D192" s="16" t="n">
        <v>41</v>
      </c>
      <c r="E192" s="16" t="s">
        <v>39</v>
      </c>
      <c r="F192" s="16" t="s">
        <v>6625</v>
      </c>
      <c r="G192" s="16" t="s">
        <v>6559</v>
      </c>
    </row>
    <row r="193" customFormat="false" ht="15" hidden="false" customHeight="false" outlineLevel="0" collapsed="false">
      <c r="A193" s="16" t="s">
        <v>2720</v>
      </c>
      <c r="B193" s="16" t="s">
        <v>6910</v>
      </c>
      <c r="C193" s="16" t="s">
        <v>6561</v>
      </c>
      <c r="D193" s="16" t="n">
        <v>30</v>
      </c>
      <c r="E193" s="16" t="s">
        <v>46</v>
      </c>
      <c r="F193" s="16" t="s">
        <v>6911</v>
      </c>
      <c r="G193" s="16" t="s">
        <v>6556</v>
      </c>
    </row>
    <row r="194" customFormat="false" ht="15" hidden="false" customHeight="false" outlineLevel="0" collapsed="false">
      <c r="A194" s="16" t="s">
        <v>2782</v>
      </c>
      <c r="B194" s="16" t="s">
        <v>6912</v>
      </c>
      <c r="C194" s="16" t="s">
        <v>6561</v>
      </c>
      <c r="D194" s="16" t="n">
        <v>25</v>
      </c>
      <c r="E194" s="16" t="s">
        <v>70</v>
      </c>
      <c r="F194" s="16" t="s">
        <v>6913</v>
      </c>
      <c r="G194" s="16" t="s">
        <v>6556</v>
      </c>
    </row>
    <row r="195" customFormat="false" ht="15" hidden="false" customHeight="false" outlineLevel="0" collapsed="false">
      <c r="A195" s="16" t="s">
        <v>1921</v>
      </c>
      <c r="B195" s="16" t="s">
        <v>6914</v>
      </c>
      <c r="C195" s="16" t="s">
        <v>6554</v>
      </c>
      <c r="D195" s="16" t="n">
        <v>39</v>
      </c>
      <c r="E195" s="16" t="s">
        <v>39</v>
      </c>
      <c r="F195" s="16" t="s">
        <v>6915</v>
      </c>
      <c r="G195" s="16" t="s">
        <v>6556</v>
      </c>
    </row>
    <row r="196" customFormat="false" ht="15" hidden="false" customHeight="false" outlineLevel="0" collapsed="false">
      <c r="A196" s="16" t="s">
        <v>1407</v>
      </c>
      <c r="B196" s="16" t="s">
        <v>6916</v>
      </c>
      <c r="C196" s="16" t="s">
        <v>6561</v>
      </c>
      <c r="D196" s="16" t="n">
        <v>34</v>
      </c>
      <c r="E196" s="16" t="s">
        <v>39</v>
      </c>
      <c r="F196" s="16" t="s">
        <v>6917</v>
      </c>
      <c r="G196" s="16" t="s">
        <v>6556</v>
      </c>
    </row>
    <row r="197" customFormat="false" ht="15" hidden="false" customHeight="false" outlineLevel="0" collapsed="false">
      <c r="A197" s="16" t="s">
        <v>417</v>
      </c>
      <c r="B197" s="16" t="s">
        <v>6918</v>
      </c>
      <c r="C197" s="16" t="s">
        <v>6554</v>
      </c>
      <c r="D197" s="16" t="n">
        <v>19</v>
      </c>
      <c r="E197" s="16" t="s">
        <v>208</v>
      </c>
      <c r="F197" s="16" t="s">
        <v>6919</v>
      </c>
      <c r="G197" s="16" t="s">
        <v>6559</v>
      </c>
    </row>
    <row r="198" customFormat="false" ht="15" hidden="false" customHeight="false" outlineLevel="0" collapsed="false">
      <c r="A198" s="16" t="s">
        <v>435</v>
      </c>
      <c r="B198" s="16" t="s">
        <v>6920</v>
      </c>
      <c r="C198" s="16" t="s">
        <v>6554</v>
      </c>
      <c r="D198" s="16" t="n">
        <v>20</v>
      </c>
      <c r="E198" s="16" t="s">
        <v>89</v>
      </c>
      <c r="F198" s="16" t="s">
        <v>6921</v>
      </c>
      <c r="G198" s="16" t="s">
        <v>6559</v>
      </c>
    </row>
    <row r="199" customFormat="false" ht="15" hidden="false" customHeight="false" outlineLevel="0" collapsed="false">
      <c r="A199" s="16" t="s">
        <v>613</v>
      </c>
      <c r="B199" s="16" t="s">
        <v>6922</v>
      </c>
      <c r="C199" s="16" t="s">
        <v>6561</v>
      </c>
      <c r="D199" s="16" t="n">
        <v>27</v>
      </c>
      <c r="E199" s="16" t="s">
        <v>70</v>
      </c>
      <c r="F199" s="16" t="s">
        <v>6892</v>
      </c>
      <c r="G199" s="16" t="s">
        <v>6559</v>
      </c>
    </row>
    <row r="200" customFormat="false" ht="15" hidden="false" customHeight="false" outlineLevel="0" collapsed="false">
      <c r="A200" s="16" t="s">
        <v>2231</v>
      </c>
      <c r="B200" s="16" t="s">
        <v>6606</v>
      </c>
      <c r="C200" s="16" t="s">
        <v>6561</v>
      </c>
      <c r="D200" s="16" t="n">
        <v>28</v>
      </c>
      <c r="E200" s="16" t="s">
        <v>39</v>
      </c>
      <c r="F200" s="16" t="s">
        <v>6923</v>
      </c>
      <c r="G200" s="16" t="s">
        <v>6556</v>
      </c>
    </row>
    <row r="201" customFormat="false" ht="15" hidden="false" customHeight="false" outlineLevel="0" collapsed="false">
      <c r="A201" s="16" t="s">
        <v>1374</v>
      </c>
      <c r="B201" s="16" t="s">
        <v>6924</v>
      </c>
      <c r="C201" s="16" t="s">
        <v>6561</v>
      </c>
      <c r="D201" s="16" t="n">
        <v>28</v>
      </c>
      <c r="E201" s="16" t="s">
        <v>208</v>
      </c>
      <c r="F201" s="16" t="s">
        <v>6925</v>
      </c>
      <c r="G201" s="16" t="s">
        <v>6556</v>
      </c>
    </row>
    <row r="202" customFormat="false" ht="15" hidden="false" customHeight="false" outlineLevel="0" collapsed="false">
      <c r="A202" s="16" t="s">
        <v>531</v>
      </c>
      <c r="B202" s="16" t="s">
        <v>6926</v>
      </c>
      <c r="C202" s="16" t="s">
        <v>6554</v>
      </c>
      <c r="D202" s="16" t="n">
        <v>28</v>
      </c>
      <c r="E202" s="16" t="s">
        <v>46</v>
      </c>
      <c r="F202" s="16" t="s">
        <v>6927</v>
      </c>
      <c r="G202" s="16" t="s">
        <v>6559</v>
      </c>
    </row>
    <row r="203" customFormat="false" ht="15" hidden="false" customHeight="false" outlineLevel="0" collapsed="false">
      <c r="A203" s="16" t="s">
        <v>2560</v>
      </c>
      <c r="B203" s="16" t="s">
        <v>6928</v>
      </c>
      <c r="C203" s="16" t="s">
        <v>6561</v>
      </c>
      <c r="D203" s="16" t="n">
        <v>30</v>
      </c>
      <c r="E203" s="16" t="s">
        <v>70</v>
      </c>
      <c r="F203" s="16" t="s">
        <v>6929</v>
      </c>
      <c r="G203" s="16" t="s">
        <v>6559</v>
      </c>
    </row>
    <row r="204" customFormat="false" ht="15" hidden="false" customHeight="false" outlineLevel="0" collapsed="false">
      <c r="A204" s="16" t="s">
        <v>1249</v>
      </c>
      <c r="B204" s="16" t="s">
        <v>6930</v>
      </c>
      <c r="C204" s="16" t="s">
        <v>6561</v>
      </c>
      <c r="D204" s="16" t="n">
        <v>35</v>
      </c>
      <c r="E204" s="16" t="s">
        <v>39</v>
      </c>
      <c r="F204" s="16" t="s">
        <v>6931</v>
      </c>
      <c r="G204" s="16" t="s">
        <v>6559</v>
      </c>
    </row>
    <row r="205" customFormat="false" ht="15" hidden="false" customHeight="false" outlineLevel="0" collapsed="false">
      <c r="A205" s="16" t="s">
        <v>1350</v>
      </c>
      <c r="B205" s="16" t="s">
        <v>6932</v>
      </c>
      <c r="C205" s="16" t="s">
        <v>6554</v>
      </c>
      <c r="D205" s="16" t="n">
        <v>31</v>
      </c>
      <c r="E205" s="16" t="s">
        <v>56</v>
      </c>
      <c r="F205" s="16" t="s">
        <v>6562</v>
      </c>
      <c r="G205" s="16" t="s">
        <v>6556</v>
      </c>
    </row>
    <row r="206" customFormat="false" ht="15" hidden="false" customHeight="false" outlineLevel="0" collapsed="false">
      <c r="A206" s="16" t="s">
        <v>1059</v>
      </c>
      <c r="B206" s="16" t="s">
        <v>6707</v>
      </c>
      <c r="C206" s="16" t="s">
        <v>6561</v>
      </c>
      <c r="D206" s="16" t="n">
        <v>30</v>
      </c>
      <c r="E206" s="16" t="s">
        <v>56</v>
      </c>
      <c r="F206" s="16" t="s">
        <v>6933</v>
      </c>
      <c r="G206" s="16" t="s">
        <v>6556</v>
      </c>
    </row>
    <row r="207" customFormat="false" ht="15" hidden="false" customHeight="false" outlineLevel="0" collapsed="false">
      <c r="A207" s="16" t="s">
        <v>322</v>
      </c>
      <c r="B207" s="16" t="s">
        <v>6827</v>
      </c>
      <c r="C207" s="16" t="s">
        <v>6561</v>
      </c>
      <c r="D207" s="16" t="n">
        <v>27</v>
      </c>
      <c r="E207" s="16" t="s">
        <v>112</v>
      </c>
      <c r="F207" s="16" t="s">
        <v>6934</v>
      </c>
      <c r="G207" s="16" t="s">
        <v>6556</v>
      </c>
    </row>
    <row r="208" customFormat="false" ht="15" hidden="false" customHeight="false" outlineLevel="0" collapsed="false">
      <c r="A208" s="16" t="s">
        <v>299</v>
      </c>
      <c r="B208" s="16" t="s">
        <v>6935</v>
      </c>
      <c r="C208" s="16" t="s">
        <v>6554</v>
      </c>
      <c r="D208" s="16" t="n">
        <v>44</v>
      </c>
      <c r="E208" s="16" t="s">
        <v>39</v>
      </c>
      <c r="F208" s="16" t="s">
        <v>6936</v>
      </c>
      <c r="G208" s="16" t="s">
        <v>6559</v>
      </c>
    </row>
    <row r="209" customFormat="false" ht="15" hidden="false" customHeight="false" outlineLevel="0" collapsed="false">
      <c r="A209" s="16" t="s">
        <v>961</v>
      </c>
      <c r="B209" s="16" t="s">
        <v>6773</v>
      </c>
      <c r="C209" s="16" t="s">
        <v>6561</v>
      </c>
      <c r="D209" s="16" t="n">
        <v>29</v>
      </c>
      <c r="E209" s="16" t="s">
        <v>130</v>
      </c>
      <c r="F209" s="16" t="s">
        <v>6743</v>
      </c>
      <c r="G209" s="16" t="s">
        <v>6556</v>
      </c>
    </row>
    <row r="210" customFormat="false" ht="15" hidden="false" customHeight="false" outlineLevel="0" collapsed="false">
      <c r="A210" s="16" t="s">
        <v>1229</v>
      </c>
      <c r="B210" s="16" t="s">
        <v>6937</v>
      </c>
      <c r="C210" s="16" t="s">
        <v>6554</v>
      </c>
      <c r="D210" s="16" t="n">
        <v>32</v>
      </c>
      <c r="E210" s="16" t="s">
        <v>70</v>
      </c>
      <c r="F210" s="16" t="s">
        <v>6938</v>
      </c>
      <c r="G210" s="16" t="s">
        <v>6559</v>
      </c>
    </row>
    <row r="211" customFormat="false" ht="15" hidden="false" customHeight="false" outlineLevel="0" collapsed="false">
      <c r="A211" s="16" t="s">
        <v>6939</v>
      </c>
      <c r="B211" s="16" t="s">
        <v>6940</v>
      </c>
      <c r="C211" s="16" t="s">
        <v>6554</v>
      </c>
      <c r="D211" s="16" t="n">
        <v>35</v>
      </c>
      <c r="E211" s="16" t="s">
        <v>39</v>
      </c>
      <c r="F211" s="16" t="s">
        <v>6941</v>
      </c>
      <c r="G211" s="16" t="s">
        <v>6556</v>
      </c>
    </row>
    <row r="212" customFormat="false" ht="15" hidden="false" customHeight="false" outlineLevel="0" collapsed="false">
      <c r="A212" s="16" t="s">
        <v>3515</v>
      </c>
      <c r="B212" s="16" t="s">
        <v>6942</v>
      </c>
      <c r="C212" s="16" t="s">
        <v>6554</v>
      </c>
      <c r="D212" s="16" t="n">
        <v>28</v>
      </c>
      <c r="E212" s="16" t="s">
        <v>70</v>
      </c>
      <c r="F212" s="16" t="s">
        <v>6943</v>
      </c>
      <c r="G212" s="16" t="s">
        <v>6556</v>
      </c>
    </row>
    <row r="213" customFormat="false" ht="15" hidden="false" customHeight="false" outlineLevel="0" collapsed="false">
      <c r="A213" s="16" t="s">
        <v>915</v>
      </c>
      <c r="B213" s="16" t="s">
        <v>6944</v>
      </c>
      <c r="C213" s="16" t="s">
        <v>6561</v>
      </c>
      <c r="D213" s="16" t="n">
        <v>45</v>
      </c>
      <c r="E213" s="16" t="s">
        <v>81</v>
      </c>
      <c r="F213" s="16" t="s">
        <v>6945</v>
      </c>
      <c r="G213" s="16" t="s">
        <v>6556</v>
      </c>
    </row>
    <row r="214" customFormat="false" ht="15" hidden="false" customHeight="false" outlineLevel="0" collapsed="false">
      <c r="A214" s="16" t="s">
        <v>585</v>
      </c>
      <c r="B214" s="16" t="s">
        <v>6922</v>
      </c>
      <c r="C214" s="16" t="s">
        <v>6561</v>
      </c>
      <c r="D214" s="16" t="n">
        <v>19</v>
      </c>
      <c r="E214" s="16" t="s">
        <v>130</v>
      </c>
      <c r="F214" s="16" t="s">
        <v>6946</v>
      </c>
      <c r="G214" s="16" t="s">
        <v>6559</v>
      </c>
    </row>
    <row r="215" customFormat="false" ht="15" hidden="false" customHeight="false" outlineLevel="0" collapsed="false">
      <c r="A215" s="16" t="s">
        <v>2023</v>
      </c>
      <c r="B215" s="16" t="s">
        <v>6947</v>
      </c>
      <c r="C215" s="16" t="s">
        <v>6554</v>
      </c>
      <c r="D215" s="16" t="n">
        <v>24</v>
      </c>
      <c r="E215" s="16" t="s">
        <v>130</v>
      </c>
      <c r="F215" s="16" t="s">
        <v>6593</v>
      </c>
      <c r="G215" s="16" t="s">
        <v>6556</v>
      </c>
    </row>
    <row r="216" customFormat="false" ht="15" hidden="false" customHeight="false" outlineLevel="0" collapsed="false">
      <c r="A216" s="16" t="s">
        <v>1217</v>
      </c>
      <c r="B216" s="16" t="s">
        <v>6948</v>
      </c>
      <c r="C216" s="16" t="s">
        <v>6561</v>
      </c>
      <c r="D216" s="16" t="n">
        <v>26</v>
      </c>
      <c r="E216" s="16" t="s">
        <v>89</v>
      </c>
      <c r="F216" s="16" t="s">
        <v>6949</v>
      </c>
      <c r="G216" s="16" t="s">
        <v>6556</v>
      </c>
    </row>
    <row r="217" customFormat="false" ht="15" hidden="false" customHeight="false" outlineLevel="0" collapsed="false">
      <c r="A217" s="16" t="s">
        <v>6950</v>
      </c>
      <c r="B217" s="16" t="s">
        <v>6951</v>
      </c>
      <c r="C217" s="16" t="s">
        <v>6561</v>
      </c>
      <c r="D217" s="16" t="n">
        <v>18</v>
      </c>
      <c r="E217" s="16" t="s">
        <v>81</v>
      </c>
      <c r="F217" s="16" t="s">
        <v>6769</v>
      </c>
      <c r="G217" s="16" t="s">
        <v>6556</v>
      </c>
    </row>
    <row r="218" customFormat="false" ht="15" hidden="false" customHeight="false" outlineLevel="0" collapsed="false">
      <c r="A218" s="16" t="s">
        <v>507</v>
      </c>
      <c r="B218" s="16" t="s">
        <v>6952</v>
      </c>
      <c r="C218" s="16" t="s">
        <v>6554</v>
      </c>
      <c r="D218" s="16" t="n">
        <v>33</v>
      </c>
      <c r="E218" s="16" t="s">
        <v>56</v>
      </c>
      <c r="F218" s="16" t="s">
        <v>6686</v>
      </c>
      <c r="G218" s="16" t="s">
        <v>6559</v>
      </c>
    </row>
    <row r="219" customFormat="false" ht="15" hidden="false" customHeight="false" outlineLevel="0" collapsed="false">
      <c r="A219" s="16" t="s">
        <v>480</v>
      </c>
      <c r="B219" s="16" t="s">
        <v>6833</v>
      </c>
      <c r="C219" s="16" t="s">
        <v>6561</v>
      </c>
      <c r="D219" s="16" t="n">
        <v>25</v>
      </c>
      <c r="E219" s="16" t="s">
        <v>81</v>
      </c>
      <c r="F219" s="16" t="s">
        <v>6953</v>
      </c>
      <c r="G219" s="16" t="s">
        <v>6559</v>
      </c>
    </row>
    <row r="220" customFormat="false" ht="15" hidden="false" customHeight="false" outlineLevel="0" collapsed="false">
      <c r="A220" s="16" t="s">
        <v>1850</v>
      </c>
      <c r="B220" s="16" t="s">
        <v>6954</v>
      </c>
      <c r="C220" s="16" t="s">
        <v>6554</v>
      </c>
      <c r="D220" s="16" t="n">
        <v>30</v>
      </c>
      <c r="E220" s="16" t="s">
        <v>130</v>
      </c>
      <c r="F220" s="16" t="s">
        <v>6955</v>
      </c>
      <c r="G220" s="16" t="s">
        <v>6556</v>
      </c>
    </row>
    <row r="221" customFormat="false" ht="15" hidden="false" customHeight="false" outlineLevel="0" collapsed="false">
      <c r="A221" s="16" t="s">
        <v>318</v>
      </c>
      <c r="B221" s="16" t="s">
        <v>6846</v>
      </c>
      <c r="C221" s="16" t="s">
        <v>6561</v>
      </c>
      <c r="D221" s="16" t="n">
        <v>34</v>
      </c>
      <c r="E221" s="16" t="s">
        <v>39</v>
      </c>
      <c r="F221" s="16" t="s">
        <v>6956</v>
      </c>
      <c r="G221" s="16" t="s">
        <v>6556</v>
      </c>
    </row>
    <row r="222" customFormat="false" ht="15" hidden="false" customHeight="false" outlineLevel="0" collapsed="false">
      <c r="A222" s="16" t="s">
        <v>1332</v>
      </c>
      <c r="B222" s="16" t="s">
        <v>6957</v>
      </c>
      <c r="C222" s="16" t="s">
        <v>6561</v>
      </c>
      <c r="D222" s="16" t="n">
        <v>38</v>
      </c>
      <c r="E222" s="16" t="s">
        <v>81</v>
      </c>
      <c r="F222" s="16" t="s">
        <v>6958</v>
      </c>
      <c r="G222" s="16" t="s">
        <v>6556</v>
      </c>
    </row>
    <row r="223" customFormat="false" ht="15" hidden="false" customHeight="false" outlineLevel="0" collapsed="false">
      <c r="A223" s="16" t="s">
        <v>1273</v>
      </c>
      <c r="B223" s="16" t="s">
        <v>6576</v>
      </c>
      <c r="C223" s="16" t="s">
        <v>6561</v>
      </c>
      <c r="D223" s="16" t="n">
        <v>18</v>
      </c>
      <c r="E223" s="16" t="s">
        <v>70</v>
      </c>
      <c r="F223" s="16" t="s">
        <v>6959</v>
      </c>
      <c r="G223" s="16" t="s">
        <v>6556</v>
      </c>
    </row>
    <row r="224" customFormat="false" ht="15" hidden="false" customHeight="false" outlineLevel="0" collapsed="false">
      <c r="A224" s="16" t="s">
        <v>778</v>
      </c>
      <c r="B224" s="16" t="s">
        <v>6960</v>
      </c>
      <c r="C224" s="16" t="s">
        <v>6554</v>
      </c>
      <c r="D224" s="16" t="n">
        <v>24</v>
      </c>
      <c r="E224" s="16" t="s">
        <v>130</v>
      </c>
      <c r="F224" s="16" t="s">
        <v>6961</v>
      </c>
      <c r="G224" s="16" t="s">
        <v>6556</v>
      </c>
    </row>
    <row r="225" customFormat="false" ht="15" hidden="false" customHeight="false" outlineLevel="0" collapsed="false">
      <c r="A225" s="16" t="s">
        <v>1647</v>
      </c>
      <c r="B225" s="16" t="s">
        <v>6962</v>
      </c>
      <c r="C225" s="16" t="s">
        <v>6561</v>
      </c>
      <c r="D225" s="16" t="n">
        <v>37</v>
      </c>
      <c r="E225" s="16" t="s">
        <v>130</v>
      </c>
      <c r="F225" s="16" t="s">
        <v>6963</v>
      </c>
      <c r="G225" s="16" t="s">
        <v>6556</v>
      </c>
    </row>
    <row r="226" customFormat="false" ht="15" hidden="false" customHeight="false" outlineLevel="0" collapsed="false">
      <c r="A226" s="16" t="s">
        <v>1412</v>
      </c>
      <c r="B226" s="16" t="s">
        <v>6964</v>
      </c>
      <c r="C226" s="16" t="s">
        <v>6554</v>
      </c>
      <c r="D226" s="16" t="n">
        <v>23</v>
      </c>
      <c r="E226" s="16" t="s">
        <v>89</v>
      </c>
      <c r="F226" s="16" t="s">
        <v>6965</v>
      </c>
      <c r="G226" s="16" t="s">
        <v>6556</v>
      </c>
    </row>
    <row r="227" customFormat="false" ht="15" hidden="false" customHeight="false" outlineLevel="0" collapsed="false">
      <c r="A227" s="16" t="s">
        <v>3544</v>
      </c>
      <c r="B227" s="16" t="s">
        <v>6966</v>
      </c>
      <c r="C227" s="16" t="s">
        <v>6561</v>
      </c>
      <c r="D227" s="16" t="n">
        <v>41</v>
      </c>
      <c r="E227" s="16" t="s">
        <v>130</v>
      </c>
      <c r="F227" s="16" t="s">
        <v>6967</v>
      </c>
      <c r="G227" s="16" t="s">
        <v>6556</v>
      </c>
    </row>
    <row r="228" customFormat="false" ht="15" hidden="false" customHeight="false" outlineLevel="0" collapsed="false">
      <c r="A228" s="16" t="s">
        <v>303</v>
      </c>
      <c r="B228" s="16" t="s">
        <v>6968</v>
      </c>
      <c r="C228" s="16" t="s">
        <v>6561</v>
      </c>
      <c r="D228" s="16" t="n">
        <v>42</v>
      </c>
      <c r="E228" s="16" t="s">
        <v>81</v>
      </c>
      <c r="F228" s="16" t="s">
        <v>6969</v>
      </c>
      <c r="G228" s="16" t="s">
        <v>6559</v>
      </c>
    </row>
    <row r="229" customFormat="false" ht="15" hidden="false" customHeight="false" outlineLevel="0" collapsed="false">
      <c r="A229" s="16" t="s">
        <v>2383</v>
      </c>
      <c r="B229" s="16" t="s">
        <v>6970</v>
      </c>
      <c r="C229" s="16" t="s">
        <v>6554</v>
      </c>
      <c r="D229" s="16" t="n">
        <v>18</v>
      </c>
      <c r="E229" s="16" t="s">
        <v>70</v>
      </c>
      <c r="F229" s="16" t="s">
        <v>6911</v>
      </c>
      <c r="G229" s="16" t="s">
        <v>6556</v>
      </c>
    </row>
    <row r="230" customFormat="false" ht="15" hidden="false" customHeight="false" outlineLevel="0" collapsed="false">
      <c r="A230" s="16" t="s">
        <v>1596</v>
      </c>
      <c r="B230" s="16" t="s">
        <v>6971</v>
      </c>
      <c r="C230" s="16" t="s">
        <v>6561</v>
      </c>
      <c r="D230" s="16" t="n">
        <v>46</v>
      </c>
      <c r="E230" s="16" t="s">
        <v>81</v>
      </c>
      <c r="F230" s="16" t="s">
        <v>6680</v>
      </c>
      <c r="G230" s="16" t="s">
        <v>6559</v>
      </c>
    </row>
    <row r="231" customFormat="false" ht="15" hidden="false" customHeight="false" outlineLevel="0" collapsed="false">
      <c r="A231" s="16" t="s">
        <v>2250</v>
      </c>
      <c r="B231" s="16" t="s">
        <v>6972</v>
      </c>
      <c r="C231" s="16" t="s">
        <v>6554</v>
      </c>
      <c r="D231" s="16" t="n">
        <v>18</v>
      </c>
      <c r="E231" s="16" t="s">
        <v>70</v>
      </c>
      <c r="F231" s="16" t="s">
        <v>6973</v>
      </c>
      <c r="G231" s="16" t="s">
        <v>6556</v>
      </c>
    </row>
    <row r="232" customFormat="false" ht="15" hidden="false" customHeight="false" outlineLevel="0" collapsed="false">
      <c r="A232" s="16" t="s">
        <v>905</v>
      </c>
      <c r="B232" s="16" t="s">
        <v>6974</v>
      </c>
      <c r="C232" s="16" t="s">
        <v>6554</v>
      </c>
      <c r="D232" s="16" t="n">
        <v>22</v>
      </c>
      <c r="E232" s="16" t="s">
        <v>208</v>
      </c>
      <c r="F232" s="16" t="s">
        <v>6975</v>
      </c>
      <c r="G232" s="16" t="s">
        <v>6556</v>
      </c>
    </row>
    <row r="233" customFormat="false" ht="15" hidden="false" customHeight="false" outlineLevel="0" collapsed="false">
      <c r="A233" s="16" t="s">
        <v>920</v>
      </c>
      <c r="B233" s="16" t="s">
        <v>6976</v>
      </c>
      <c r="C233" s="16" t="s">
        <v>6554</v>
      </c>
      <c r="D233" s="16" t="n">
        <v>36</v>
      </c>
      <c r="E233" s="16" t="s">
        <v>81</v>
      </c>
      <c r="F233" s="16" t="s">
        <v>6977</v>
      </c>
      <c r="G233" s="16" t="s">
        <v>6556</v>
      </c>
    </row>
    <row r="234" customFormat="false" ht="15" hidden="false" customHeight="false" outlineLevel="0" collapsed="false">
      <c r="A234" s="16" t="s">
        <v>4444</v>
      </c>
      <c r="B234" s="16" t="s">
        <v>6978</v>
      </c>
      <c r="C234" s="16" t="s">
        <v>6561</v>
      </c>
      <c r="D234" s="16" t="n">
        <v>27</v>
      </c>
      <c r="E234" s="16" t="s">
        <v>39</v>
      </c>
      <c r="F234" s="16" t="s">
        <v>6979</v>
      </c>
      <c r="G234" s="16" t="s">
        <v>6556</v>
      </c>
    </row>
    <row r="235" customFormat="false" ht="15" hidden="false" customHeight="false" outlineLevel="0" collapsed="false">
      <c r="A235" s="16" t="s">
        <v>1241</v>
      </c>
      <c r="B235" s="16" t="s">
        <v>6980</v>
      </c>
      <c r="C235" s="16" t="s">
        <v>6561</v>
      </c>
      <c r="D235" s="16" t="n">
        <v>34</v>
      </c>
      <c r="E235" s="16" t="s">
        <v>208</v>
      </c>
      <c r="F235" s="16" t="s">
        <v>6981</v>
      </c>
      <c r="G235" s="16" t="s">
        <v>6556</v>
      </c>
    </row>
    <row r="236" customFormat="false" ht="15" hidden="false" customHeight="false" outlineLevel="0" collapsed="false">
      <c r="A236" s="16" t="s">
        <v>4144</v>
      </c>
      <c r="B236" s="16" t="s">
        <v>6982</v>
      </c>
      <c r="C236" s="16" t="s">
        <v>6561</v>
      </c>
      <c r="D236" s="16" t="n">
        <v>23</v>
      </c>
      <c r="E236" s="16" t="s">
        <v>46</v>
      </c>
      <c r="F236" s="16" t="s">
        <v>6983</v>
      </c>
      <c r="G236" s="16" t="s">
        <v>6556</v>
      </c>
    </row>
    <row r="237" customFormat="false" ht="15" hidden="false" customHeight="false" outlineLevel="0" collapsed="false">
      <c r="A237" s="16" t="s">
        <v>6984</v>
      </c>
      <c r="B237" s="16" t="s">
        <v>6985</v>
      </c>
      <c r="C237" s="16" t="s">
        <v>6561</v>
      </c>
      <c r="D237" s="16" t="n">
        <v>37</v>
      </c>
      <c r="E237" s="16" t="s">
        <v>70</v>
      </c>
      <c r="F237" s="16" t="s">
        <v>6986</v>
      </c>
      <c r="G237" s="16" t="s">
        <v>6559</v>
      </c>
    </row>
    <row r="238" customFormat="false" ht="15" hidden="false" customHeight="false" outlineLevel="0" collapsed="false">
      <c r="A238" s="16" t="s">
        <v>3359</v>
      </c>
      <c r="B238" s="16" t="s">
        <v>6987</v>
      </c>
      <c r="C238" s="16" t="s">
        <v>6561</v>
      </c>
      <c r="D238" s="16" t="n">
        <v>21</v>
      </c>
      <c r="E238" s="16" t="s">
        <v>56</v>
      </c>
      <c r="F238" s="16" t="s">
        <v>6988</v>
      </c>
      <c r="G238" s="16" t="s">
        <v>6556</v>
      </c>
    </row>
    <row r="239" customFormat="false" ht="15" hidden="false" customHeight="false" outlineLevel="0" collapsed="false">
      <c r="A239" s="16" t="s">
        <v>59</v>
      </c>
      <c r="B239" s="16" t="s">
        <v>6989</v>
      </c>
      <c r="C239" s="16" t="s">
        <v>6554</v>
      </c>
      <c r="D239" s="16" t="n">
        <v>33</v>
      </c>
      <c r="E239" s="16" t="s">
        <v>46</v>
      </c>
      <c r="F239" s="16" t="s">
        <v>6990</v>
      </c>
      <c r="G239" s="16" t="s">
        <v>6556</v>
      </c>
    </row>
    <row r="240" customFormat="false" ht="15" hidden="false" customHeight="false" outlineLevel="0" collapsed="false">
      <c r="A240" s="16" t="s">
        <v>3400</v>
      </c>
      <c r="B240" s="16" t="s">
        <v>6991</v>
      </c>
      <c r="C240" s="16" t="s">
        <v>6561</v>
      </c>
      <c r="D240" s="16" t="n">
        <v>33</v>
      </c>
      <c r="E240" s="16" t="s">
        <v>70</v>
      </c>
      <c r="F240" s="16" t="s">
        <v>6792</v>
      </c>
      <c r="G240" s="16" t="s">
        <v>6556</v>
      </c>
    </row>
    <row r="241" customFormat="false" ht="15" hidden="false" customHeight="false" outlineLevel="0" collapsed="false">
      <c r="A241" s="16" t="s">
        <v>156</v>
      </c>
      <c r="B241" s="16" t="s">
        <v>6560</v>
      </c>
      <c r="C241" s="16" t="s">
        <v>6561</v>
      </c>
      <c r="D241" s="16" t="n">
        <v>24</v>
      </c>
      <c r="E241" s="16" t="s">
        <v>112</v>
      </c>
      <c r="F241" s="16" t="s">
        <v>6992</v>
      </c>
      <c r="G241" s="16" t="s">
        <v>6559</v>
      </c>
    </row>
    <row r="242" customFormat="false" ht="15" hidden="false" customHeight="false" outlineLevel="0" collapsed="false">
      <c r="A242" s="16" t="s">
        <v>2186</v>
      </c>
      <c r="B242" s="16" t="s">
        <v>6993</v>
      </c>
      <c r="C242" s="16" t="s">
        <v>6554</v>
      </c>
      <c r="D242" s="16" t="n">
        <v>32</v>
      </c>
      <c r="E242" s="16" t="s">
        <v>208</v>
      </c>
      <c r="F242" s="16" t="s">
        <v>6994</v>
      </c>
      <c r="G242" s="16" t="s">
        <v>6559</v>
      </c>
    </row>
    <row r="243" customFormat="false" ht="15" hidden="false" customHeight="false" outlineLevel="0" collapsed="false">
      <c r="A243" s="16" t="s">
        <v>1702</v>
      </c>
      <c r="B243" s="16" t="s">
        <v>6995</v>
      </c>
      <c r="C243" s="16" t="s">
        <v>6554</v>
      </c>
      <c r="D243" s="16" t="n">
        <v>26</v>
      </c>
      <c r="E243" s="16" t="s">
        <v>130</v>
      </c>
      <c r="F243" s="16" t="s">
        <v>6996</v>
      </c>
      <c r="G243" s="16" t="s">
        <v>6559</v>
      </c>
    </row>
    <row r="244" customFormat="false" ht="15" hidden="false" customHeight="false" outlineLevel="0" collapsed="false">
      <c r="A244" s="16" t="s">
        <v>1582</v>
      </c>
      <c r="B244" s="16" t="s">
        <v>6997</v>
      </c>
      <c r="C244" s="16" t="s">
        <v>6554</v>
      </c>
      <c r="D244" s="16" t="n">
        <v>26</v>
      </c>
      <c r="E244" s="16" t="s">
        <v>112</v>
      </c>
      <c r="F244" s="16" t="s">
        <v>6998</v>
      </c>
      <c r="G244" s="16" t="s">
        <v>6556</v>
      </c>
    </row>
    <row r="245" customFormat="false" ht="15" hidden="false" customHeight="false" outlineLevel="0" collapsed="false">
      <c r="A245" s="16" t="s">
        <v>207</v>
      </c>
      <c r="B245" s="16" t="s">
        <v>6999</v>
      </c>
      <c r="C245" s="16" t="s">
        <v>6554</v>
      </c>
      <c r="D245" s="16" t="n">
        <v>37</v>
      </c>
      <c r="E245" s="16" t="s">
        <v>208</v>
      </c>
      <c r="F245" s="16" t="s">
        <v>7000</v>
      </c>
      <c r="G245" s="16" t="s">
        <v>6556</v>
      </c>
    </row>
    <row r="246" customFormat="false" ht="15" hidden="false" customHeight="false" outlineLevel="0" collapsed="false">
      <c r="A246" s="16" t="s">
        <v>744</v>
      </c>
      <c r="B246" s="16" t="s">
        <v>7001</v>
      </c>
      <c r="C246" s="16" t="s">
        <v>6554</v>
      </c>
      <c r="D246" s="16" t="n">
        <v>32</v>
      </c>
      <c r="E246" s="16" t="s">
        <v>70</v>
      </c>
      <c r="F246" s="16" t="s">
        <v>7002</v>
      </c>
      <c r="G246" s="16" t="s">
        <v>6556</v>
      </c>
    </row>
    <row r="247" customFormat="false" ht="15" hidden="false" customHeight="false" outlineLevel="0" collapsed="false">
      <c r="A247" s="16" t="s">
        <v>1074</v>
      </c>
      <c r="B247" s="16" t="s">
        <v>7003</v>
      </c>
      <c r="C247" s="16" t="s">
        <v>6554</v>
      </c>
      <c r="D247" s="16" t="n">
        <v>39</v>
      </c>
      <c r="E247" s="16" t="s">
        <v>70</v>
      </c>
      <c r="F247" s="16" t="s">
        <v>6573</v>
      </c>
      <c r="G247" s="16" t="s">
        <v>6556</v>
      </c>
    </row>
    <row r="248" customFormat="false" ht="15" hidden="false" customHeight="false" outlineLevel="0" collapsed="false">
      <c r="A248" s="16" t="s">
        <v>687</v>
      </c>
      <c r="B248" s="16" t="s">
        <v>6827</v>
      </c>
      <c r="C248" s="16" t="s">
        <v>6561</v>
      </c>
      <c r="D248" s="16" t="n">
        <v>39</v>
      </c>
      <c r="E248" s="16" t="s">
        <v>39</v>
      </c>
      <c r="F248" s="16" t="s">
        <v>7004</v>
      </c>
      <c r="G248" s="16" t="s">
        <v>6556</v>
      </c>
    </row>
    <row r="249" customFormat="false" ht="15" hidden="false" customHeight="false" outlineLevel="0" collapsed="false">
      <c r="A249" s="16" t="s">
        <v>1209</v>
      </c>
      <c r="B249" s="16" t="s">
        <v>6787</v>
      </c>
      <c r="C249" s="16" t="s">
        <v>6554</v>
      </c>
      <c r="D249" s="16" t="n">
        <v>41</v>
      </c>
      <c r="E249" s="16" t="s">
        <v>39</v>
      </c>
      <c r="F249" s="16" t="s">
        <v>7005</v>
      </c>
      <c r="G249" s="16" t="s">
        <v>6559</v>
      </c>
    </row>
    <row r="250" customFormat="false" ht="15" hidden="false" customHeight="false" outlineLevel="0" collapsed="false">
      <c r="A250" s="16" t="s">
        <v>382</v>
      </c>
      <c r="B250" s="16" t="s">
        <v>7006</v>
      </c>
      <c r="C250" s="16" t="s">
        <v>6554</v>
      </c>
      <c r="D250" s="16" t="n">
        <v>28</v>
      </c>
      <c r="E250" s="16" t="s">
        <v>89</v>
      </c>
      <c r="F250" s="16" t="s">
        <v>7007</v>
      </c>
      <c r="G250" s="16" t="s">
        <v>6556</v>
      </c>
    </row>
    <row r="251" customFormat="false" ht="15" hidden="false" customHeight="false" outlineLevel="0" collapsed="false">
      <c r="A251" s="16" t="s">
        <v>1761</v>
      </c>
      <c r="B251" s="16" t="s">
        <v>7008</v>
      </c>
      <c r="C251" s="16" t="s">
        <v>6561</v>
      </c>
      <c r="D251" s="16" t="n">
        <v>28</v>
      </c>
      <c r="E251" s="16" t="s">
        <v>39</v>
      </c>
      <c r="F251" s="16" t="s">
        <v>7009</v>
      </c>
      <c r="G251" s="16" t="s">
        <v>6556</v>
      </c>
    </row>
    <row r="252" customFormat="false" ht="15" hidden="false" customHeight="false" outlineLevel="0" collapsed="false">
      <c r="A252" s="16" t="s">
        <v>1389</v>
      </c>
      <c r="B252" s="16" t="s">
        <v>7010</v>
      </c>
      <c r="C252" s="16" t="s">
        <v>6554</v>
      </c>
      <c r="D252" s="16" t="n">
        <v>29</v>
      </c>
      <c r="E252" s="16" t="s">
        <v>112</v>
      </c>
      <c r="F252" s="16" t="s">
        <v>7011</v>
      </c>
      <c r="G252" s="16" t="s">
        <v>6556</v>
      </c>
    </row>
    <row r="253" customFormat="false" ht="15" hidden="false" customHeight="false" outlineLevel="0" collapsed="false">
      <c r="A253" s="16" t="s">
        <v>702</v>
      </c>
      <c r="B253" s="16" t="s">
        <v>6736</v>
      </c>
      <c r="C253" s="16" t="s">
        <v>6554</v>
      </c>
      <c r="D253" s="16" t="n">
        <v>40</v>
      </c>
      <c r="E253" s="16" t="s">
        <v>130</v>
      </c>
      <c r="F253" s="16" t="s">
        <v>7012</v>
      </c>
      <c r="G253" s="16" t="s">
        <v>6559</v>
      </c>
    </row>
    <row r="254" customFormat="false" ht="15" hidden="false" customHeight="false" outlineLevel="0" collapsed="false">
      <c r="A254" s="16" t="s">
        <v>7013</v>
      </c>
      <c r="B254" s="16" t="s">
        <v>7014</v>
      </c>
      <c r="C254" s="16" t="s">
        <v>6561</v>
      </c>
      <c r="D254" s="16" t="n">
        <v>30</v>
      </c>
      <c r="E254" s="16" t="s">
        <v>67</v>
      </c>
      <c r="F254" s="16" t="s">
        <v>6908</v>
      </c>
      <c r="G254" s="16" t="s">
        <v>6556</v>
      </c>
    </row>
    <row r="255" customFormat="false" ht="15" hidden="false" customHeight="false" outlineLevel="0" collapsed="false">
      <c r="A255" s="16" t="s">
        <v>559</v>
      </c>
      <c r="B255" s="16" t="s">
        <v>7015</v>
      </c>
      <c r="C255" s="16" t="s">
        <v>6561</v>
      </c>
      <c r="D255" s="16" t="n">
        <v>31</v>
      </c>
      <c r="E255" s="16" t="s">
        <v>46</v>
      </c>
      <c r="F255" s="16" t="s">
        <v>7016</v>
      </c>
      <c r="G255" s="16" t="s">
        <v>6559</v>
      </c>
    </row>
    <row r="256" customFormat="false" ht="15" hidden="false" customHeight="false" outlineLevel="0" collapsed="false">
      <c r="A256" s="16" t="s">
        <v>7017</v>
      </c>
      <c r="B256" s="16" t="s">
        <v>7018</v>
      </c>
      <c r="C256" s="16" t="s">
        <v>6554</v>
      </c>
      <c r="D256" s="16" t="n">
        <v>27</v>
      </c>
      <c r="E256" s="16" t="s">
        <v>112</v>
      </c>
      <c r="F256" s="16" t="s">
        <v>7019</v>
      </c>
      <c r="G256" s="16" t="s">
        <v>6559</v>
      </c>
    </row>
    <row r="257" customFormat="false" ht="15" hidden="false" customHeight="false" outlineLevel="0" collapsed="false">
      <c r="A257" s="16" t="s">
        <v>821</v>
      </c>
      <c r="B257" s="16" t="s">
        <v>7020</v>
      </c>
      <c r="C257" s="16" t="s">
        <v>6561</v>
      </c>
      <c r="D257" s="16" t="n">
        <v>29</v>
      </c>
      <c r="E257" s="16" t="s">
        <v>130</v>
      </c>
      <c r="F257" s="16" t="s">
        <v>7021</v>
      </c>
      <c r="G257" s="16" t="s">
        <v>6556</v>
      </c>
    </row>
    <row r="258" customFormat="false" ht="15" hidden="false" customHeight="false" outlineLevel="0" collapsed="false">
      <c r="A258" s="16" t="s">
        <v>1363</v>
      </c>
      <c r="B258" s="16" t="s">
        <v>6758</v>
      </c>
      <c r="C258" s="16" t="s">
        <v>6561</v>
      </c>
      <c r="D258" s="16" t="n">
        <v>32</v>
      </c>
      <c r="E258" s="16" t="s">
        <v>81</v>
      </c>
      <c r="F258" s="16" t="s">
        <v>7022</v>
      </c>
      <c r="G258" s="16" t="s">
        <v>6559</v>
      </c>
    </row>
    <row r="259" customFormat="false" ht="15" hidden="false" customHeight="false" outlineLevel="0" collapsed="false">
      <c r="A259" s="16" t="s">
        <v>3065</v>
      </c>
      <c r="B259" s="16" t="s">
        <v>6713</v>
      </c>
      <c r="C259" s="16" t="s">
        <v>6561</v>
      </c>
      <c r="D259" s="16" t="n">
        <v>48</v>
      </c>
      <c r="E259" s="16" t="s">
        <v>70</v>
      </c>
      <c r="F259" s="16" t="s">
        <v>7023</v>
      </c>
      <c r="G259" s="16" t="s">
        <v>6556</v>
      </c>
    </row>
    <row r="260" customFormat="false" ht="15" hidden="false" customHeight="false" outlineLevel="0" collapsed="false">
      <c r="A260" s="16" t="s">
        <v>2066</v>
      </c>
      <c r="B260" s="16" t="s">
        <v>7024</v>
      </c>
      <c r="C260" s="16" t="s">
        <v>6561</v>
      </c>
      <c r="D260" s="16" t="n">
        <v>29</v>
      </c>
      <c r="E260" s="16" t="s">
        <v>67</v>
      </c>
      <c r="F260" s="16" t="s">
        <v>7025</v>
      </c>
      <c r="G260" s="16" t="s">
        <v>6556</v>
      </c>
    </row>
    <row r="261" customFormat="false" ht="15" hidden="false" customHeight="false" outlineLevel="0" collapsed="false">
      <c r="A261" s="16" t="s">
        <v>4104</v>
      </c>
      <c r="B261" s="16" t="s">
        <v>7026</v>
      </c>
      <c r="C261" s="16" t="s">
        <v>6554</v>
      </c>
      <c r="D261" s="16" t="n">
        <v>30</v>
      </c>
      <c r="E261" s="16" t="s">
        <v>130</v>
      </c>
      <c r="F261" s="16" t="s">
        <v>7027</v>
      </c>
      <c r="G261" s="16" t="s">
        <v>6556</v>
      </c>
    </row>
    <row r="262" customFormat="false" ht="15" hidden="false" customHeight="false" outlineLevel="0" collapsed="false">
      <c r="A262" s="16" t="s">
        <v>1044</v>
      </c>
      <c r="B262" s="16" t="s">
        <v>6970</v>
      </c>
      <c r="C262" s="16" t="s">
        <v>6554</v>
      </c>
      <c r="D262" s="16" t="n">
        <v>33</v>
      </c>
      <c r="E262" s="16" t="s">
        <v>67</v>
      </c>
      <c r="F262" s="16" t="s">
        <v>7028</v>
      </c>
      <c r="G262" s="16" t="s">
        <v>6556</v>
      </c>
    </row>
    <row r="263" customFormat="false" ht="15" hidden="false" customHeight="false" outlineLevel="0" collapsed="false">
      <c r="A263" s="16" t="s">
        <v>776</v>
      </c>
      <c r="B263" s="16" t="s">
        <v>7029</v>
      </c>
      <c r="C263" s="16" t="s">
        <v>6561</v>
      </c>
      <c r="D263" s="16" t="n">
        <v>18</v>
      </c>
      <c r="E263" s="16" t="s">
        <v>67</v>
      </c>
      <c r="F263" s="16" t="s">
        <v>7030</v>
      </c>
      <c r="G263" s="16" t="s">
        <v>6559</v>
      </c>
    </row>
    <row r="264" customFormat="false" ht="15" hidden="false" customHeight="false" outlineLevel="0" collapsed="false">
      <c r="A264" s="16" t="s">
        <v>1889</v>
      </c>
      <c r="B264" s="16" t="s">
        <v>6947</v>
      </c>
      <c r="C264" s="16" t="s">
        <v>6554</v>
      </c>
      <c r="D264" s="16" t="n">
        <v>28</v>
      </c>
      <c r="E264" s="16" t="s">
        <v>112</v>
      </c>
      <c r="F264" s="16" t="s">
        <v>7031</v>
      </c>
      <c r="G264" s="16" t="s">
        <v>6559</v>
      </c>
    </row>
    <row r="265" customFormat="false" ht="15" hidden="false" customHeight="false" outlineLevel="0" collapsed="false">
      <c r="A265" s="16" t="s">
        <v>2047</v>
      </c>
      <c r="B265" s="16" t="s">
        <v>7032</v>
      </c>
      <c r="C265" s="16" t="s">
        <v>6561</v>
      </c>
      <c r="D265" s="16" t="n">
        <v>43</v>
      </c>
      <c r="E265" s="16" t="s">
        <v>112</v>
      </c>
      <c r="F265" s="16" t="s">
        <v>7033</v>
      </c>
      <c r="G265" s="16" t="s">
        <v>6556</v>
      </c>
    </row>
    <row r="266" customFormat="false" ht="15" hidden="false" customHeight="false" outlineLevel="0" collapsed="false">
      <c r="A266" s="16" t="s">
        <v>7034</v>
      </c>
      <c r="B266" s="16" t="s">
        <v>7035</v>
      </c>
      <c r="C266" s="16" t="s">
        <v>6554</v>
      </c>
      <c r="D266" s="16" t="n">
        <v>23</v>
      </c>
      <c r="E266" s="16" t="s">
        <v>130</v>
      </c>
      <c r="F266" s="16" t="s">
        <v>7036</v>
      </c>
      <c r="G266" s="16" t="s">
        <v>6556</v>
      </c>
    </row>
    <row r="267" customFormat="false" ht="15" hidden="false" customHeight="false" outlineLevel="0" collapsed="false">
      <c r="A267" s="16" t="s">
        <v>1342</v>
      </c>
      <c r="B267" s="16" t="s">
        <v>7037</v>
      </c>
      <c r="C267" s="16" t="s">
        <v>6561</v>
      </c>
      <c r="D267" s="16" t="n">
        <v>25</v>
      </c>
      <c r="E267" s="16" t="s">
        <v>39</v>
      </c>
      <c r="F267" s="16" t="s">
        <v>7038</v>
      </c>
      <c r="G267" s="16" t="s">
        <v>6556</v>
      </c>
    </row>
    <row r="268" customFormat="false" ht="15" hidden="false" customHeight="false" outlineLevel="0" collapsed="false">
      <c r="A268" s="16" t="s">
        <v>1337</v>
      </c>
      <c r="B268" s="16" t="s">
        <v>6791</v>
      </c>
      <c r="C268" s="16" t="s">
        <v>6561</v>
      </c>
      <c r="D268" s="16" t="n">
        <v>32</v>
      </c>
      <c r="E268" s="16" t="s">
        <v>67</v>
      </c>
      <c r="F268" s="16" t="s">
        <v>7039</v>
      </c>
      <c r="G268" s="16" t="s">
        <v>6556</v>
      </c>
    </row>
    <row r="269" customFormat="false" ht="15" hidden="false" customHeight="false" outlineLevel="0" collapsed="false">
      <c r="A269" s="16" t="s">
        <v>345</v>
      </c>
      <c r="B269" s="16" t="s">
        <v>6787</v>
      </c>
      <c r="C269" s="16" t="s">
        <v>6554</v>
      </c>
      <c r="D269" s="16" t="n">
        <v>25</v>
      </c>
      <c r="E269" s="16" t="s">
        <v>130</v>
      </c>
      <c r="F269" s="16" t="s">
        <v>6621</v>
      </c>
      <c r="G269" s="16" t="s">
        <v>6556</v>
      </c>
    </row>
    <row r="270" customFormat="false" ht="15" hidden="false" customHeight="false" outlineLevel="0" collapsed="false">
      <c r="A270" s="16" t="s">
        <v>568</v>
      </c>
      <c r="B270" s="16" t="s">
        <v>6715</v>
      </c>
      <c r="C270" s="16" t="s">
        <v>6561</v>
      </c>
      <c r="D270" s="16" t="n">
        <v>29</v>
      </c>
      <c r="E270" s="16" t="s">
        <v>130</v>
      </c>
      <c r="F270" s="16" t="s">
        <v>6973</v>
      </c>
      <c r="G270" s="16" t="s">
        <v>6559</v>
      </c>
    </row>
    <row r="271" customFormat="false" ht="15" hidden="false" customHeight="false" outlineLevel="0" collapsed="false">
      <c r="A271" s="16" t="s">
        <v>361</v>
      </c>
      <c r="B271" s="16" t="s">
        <v>7040</v>
      </c>
      <c r="C271" s="16" t="s">
        <v>6561</v>
      </c>
      <c r="D271" s="16" t="n">
        <v>37</v>
      </c>
      <c r="E271" s="16" t="s">
        <v>130</v>
      </c>
      <c r="F271" s="16" t="s">
        <v>7041</v>
      </c>
      <c r="G271" s="16" t="s">
        <v>6556</v>
      </c>
    </row>
    <row r="272" customFormat="false" ht="15" hidden="false" customHeight="false" outlineLevel="0" collapsed="false">
      <c r="A272" s="16" t="s">
        <v>1008</v>
      </c>
      <c r="B272" s="16" t="s">
        <v>7042</v>
      </c>
      <c r="C272" s="16" t="s">
        <v>6554</v>
      </c>
      <c r="D272" s="16" t="n">
        <v>27</v>
      </c>
      <c r="E272" s="16" t="s">
        <v>208</v>
      </c>
      <c r="F272" s="16" t="s">
        <v>7043</v>
      </c>
      <c r="G272" s="16" t="s">
        <v>6556</v>
      </c>
    </row>
    <row r="273" customFormat="false" ht="15" hidden="false" customHeight="false" outlineLevel="0" collapsed="false">
      <c r="A273" s="16" t="s">
        <v>376</v>
      </c>
      <c r="B273" s="16" t="s">
        <v>7044</v>
      </c>
      <c r="C273" s="16" t="s">
        <v>6554</v>
      </c>
      <c r="D273" s="16" t="n">
        <v>28</v>
      </c>
      <c r="E273" s="16" t="s">
        <v>67</v>
      </c>
      <c r="F273" s="16" t="s">
        <v>7045</v>
      </c>
      <c r="G273" s="16" t="s">
        <v>6559</v>
      </c>
    </row>
    <row r="274" customFormat="false" ht="15" hidden="false" customHeight="false" outlineLevel="0" collapsed="false">
      <c r="A274" s="16" t="s">
        <v>3415</v>
      </c>
      <c r="B274" s="16" t="s">
        <v>6831</v>
      </c>
      <c r="C274" s="16" t="s">
        <v>6561</v>
      </c>
      <c r="D274" s="16" t="n">
        <v>34</v>
      </c>
      <c r="E274" s="16" t="s">
        <v>130</v>
      </c>
      <c r="F274" s="16" t="s">
        <v>7046</v>
      </c>
      <c r="G274" s="16" t="s">
        <v>6556</v>
      </c>
    </row>
    <row r="275" customFormat="false" ht="15" hidden="false" customHeight="false" outlineLevel="0" collapsed="false">
      <c r="A275" s="16" t="s">
        <v>2112</v>
      </c>
      <c r="B275" s="16" t="s">
        <v>7047</v>
      </c>
      <c r="C275" s="16" t="s">
        <v>6554</v>
      </c>
      <c r="D275" s="16" t="n">
        <v>46</v>
      </c>
      <c r="E275" s="16" t="s">
        <v>112</v>
      </c>
      <c r="F275" s="16" t="s">
        <v>7048</v>
      </c>
      <c r="G275" s="16" t="s">
        <v>6556</v>
      </c>
    </row>
    <row r="276" customFormat="false" ht="15" hidden="false" customHeight="false" outlineLevel="0" collapsed="false">
      <c r="A276" s="16" t="s">
        <v>4376</v>
      </c>
      <c r="B276" s="16" t="s">
        <v>6914</v>
      </c>
      <c r="C276" s="16" t="s">
        <v>6554</v>
      </c>
      <c r="D276" s="16" t="n">
        <v>27</v>
      </c>
      <c r="E276" s="16" t="s">
        <v>130</v>
      </c>
      <c r="F276" s="16" t="s">
        <v>7049</v>
      </c>
      <c r="G276" s="16" t="s">
        <v>6556</v>
      </c>
    </row>
    <row r="277" customFormat="false" ht="15" hidden="false" customHeight="false" outlineLevel="0" collapsed="false">
      <c r="A277" s="16" t="s">
        <v>977</v>
      </c>
      <c r="B277" s="16" t="s">
        <v>7050</v>
      </c>
      <c r="C277" s="16" t="s">
        <v>6554</v>
      </c>
      <c r="D277" s="16" t="n">
        <v>28</v>
      </c>
      <c r="E277" s="16" t="s">
        <v>130</v>
      </c>
      <c r="F277" s="16" t="s">
        <v>7051</v>
      </c>
      <c r="G277" s="16" t="s">
        <v>6559</v>
      </c>
    </row>
    <row r="278" customFormat="false" ht="15" hidden="false" customHeight="false" outlineLevel="0" collapsed="false">
      <c r="A278" s="16" t="s">
        <v>7052</v>
      </c>
      <c r="B278" s="16" t="s">
        <v>7053</v>
      </c>
      <c r="C278" s="16" t="s">
        <v>6561</v>
      </c>
      <c r="D278" s="16" t="n">
        <v>24</v>
      </c>
      <c r="E278" s="16" t="s">
        <v>56</v>
      </c>
      <c r="F278" s="16" t="s">
        <v>7054</v>
      </c>
      <c r="G278" s="16" t="s">
        <v>6556</v>
      </c>
    </row>
    <row r="279" customFormat="false" ht="15" hidden="false" customHeight="false" outlineLevel="0" collapsed="false">
      <c r="A279" s="16" t="s">
        <v>457</v>
      </c>
      <c r="B279" s="16" t="s">
        <v>7055</v>
      </c>
      <c r="C279" s="16" t="s">
        <v>6554</v>
      </c>
      <c r="D279" s="16" t="n">
        <v>24</v>
      </c>
      <c r="E279" s="16" t="s">
        <v>112</v>
      </c>
      <c r="F279" s="16" t="s">
        <v>7056</v>
      </c>
      <c r="G279" s="16" t="s">
        <v>6559</v>
      </c>
    </row>
    <row r="280" customFormat="false" ht="15" hidden="false" customHeight="false" outlineLevel="0" collapsed="false">
      <c r="A280" s="16" t="s">
        <v>1438</v>
      </c>
      <c r="B280" s="16" t="s">
        <v>7057</v>
      </c>
      <c r="C280" s="16" t="s">
        <v>6554</v>
      </c>
      <c r="D280" s="16" t="n">
        <v>23</v>
      </c>
      <c r="E280" s="16" t="s">
        <v>67</v>
      </c>
      <c r="F280" s="16" t="s">
        <v>7058</v>
      </c>
      <c r="G280" s="16" t="s">
        <v>6559</v>
      </c>
    </row>
    <row r="281" customFormat="false" ht="15" hidden="false" customHeight="false" outlineLevel="0" collapsed="false">
      <c r="A281" s="16" t="s">
        <v>498</v>
      </c>
      <c r="B281" s="16" t="s">
        <v>6574</v>
      </c>
      <c r="C281" s="16" t="s">
        <v>6554</v>
      </c>
      <c r="D281" s="16" t="n">
        <v>31</v>
      </c>
      <c r="E281" s="16" t="s">
        <v>130</v>
      </c>
      <c r="F281" s="16" t="s">
        <v>7059</v>
      </c>
      <c r="G281" s="16" t="s">
        <v>6559</v>
      </c>
    </row>
    <row r="282" customFormat="false" ht="15" hidden="false" customHeight="false" outlineLevel="0" collapsed="false">
      <c r="A282" s="16" t="s">
        <v>946</v>
      </c>
      <c r="B282" s="16" t="s">
        <v>7026</v>
      </c>
      <c r="C282" s="16" t="s">
        <v>6554</v>
      </c>
      <c r="D282" s="16" t="n">
        <v>29</v>
      </c>
      <c r="E282" s="16" t="s">
        <v>208</v>
      </c>
      <c r="F282" s="16" t="s">
        <v>7060</v>
      </c>
      <c r="G282" s="16" t="s">
        <v>6559</v>
      </c>
    </row>
    <row r="283" customFormat="false" ht="15" hidden="false" customHeight="false" outlineLevel="0" collapsed="false">
      <c r="A283" s="16" t="s">
        <v>7061</v>
      </c>
      <c r="B283" s="16" t="s">
        <v>7062</v>
      </c>
      <c r="C283" s="16" t="s">
        <v>6554</v>
      </c>
      <c r="D283" s="16" t="n">
        <v>18</v>
      </c>
      <c r="E283" s="16" t="s">
        <v>39</v>
      </c>
      <c r="F283" s="16" t="s">
        <v>7063</v>
      </c>
      <c r="G283" s="16" t="s">
        <v>6556</v>
      </c>
    </row>
    <row r="284" customFormat="false" ht="15" hidden="false" customHeight="false" outlineLevel="0" collapsed="false">
      <c r="A284" s="16" t="s">
        <v>633</v>
      </c>
      <c r="B284" s="16" t="s">
        <v>6689</v>
      </c>
      <c r="C284" s="16" t="s">
        <v>6554</v>
      </c>
      <c r="D284" s="16" t="n">
        <v>29</v>
      </c>
      <c r="E284" s="16" t="s">
        <v>67</v>
      </c>
      <c r="F284" s="16" t="s">
        <v>7064</v>
      </c>
      <c r="G284" s="16" t="s">
        <v>6556</v>
      </c>
    </row>
    <row r="285" customFormat="false" ht="15" hidden="false" customHeight="false" outlineLevel="0" collapsed="false">
      <c r="A285" s="16" t="s">
        <v>2425</v>
      </c>
      <c r="B285" s="16" t="s">
        <v>7065</v>
      </c>
      <c r="C285" s="16" t="s">
        <v>6561</v>
      </c>
      <c r="D285" s="16" t="n">
        <v>26</v>
      </c>
      <c r="E285" s="16" t="s">
        <v>70</v>
      </c>
      <c r="F285" s="16" t="s">
        <v>7066</v>
      </c>
      <c r="G285" s="16" t="s">
        <v>6556</v>
      </c>
    </row>
    <row r="286" customFormat="false" ht="15" hidden="false" customHeight="false" outlineLevel="0" collapsed="false">
      <c r="A286" s="16" t="s">
        <v>3013</v>
      </c>
      <c r="B286" s="16" t="s">
        <v>6947</v>
      </c>
      <c r="C286" s="16" t="s">
        <v>6554</v>
      </c>
      <c r="D286" s="16" t="n">
        <v>33</v>
      </c>
      <c r="E286" s="16" t="s">
        <v>130</v>
      </c>
      <c r="F286" s="16" t="s">
        <v>7067</v>
      </c>
      <c r="G286" s="16" t="s">
        <v>6556</v>
      </c>
    </row>
    <row r="287" customFormat="false" ht="15" hidden="false" customHeight="false" outlineLevel="0" collapsed="false">
      <c r="A287" s="16" t="s">
        <v>444</v>
      </c>
      <c r="B287" s="16" t="s">
        <v>7068</v>
      </c>
      <c r="C287" s="16" t="s">
        <v>6554</v>
      </c>
      <c r="D287" s="16" t="n">
        <v>29</v>
      </c>
      <c r="E287" s="16" t="s">
        <v>39</v>
      </c>
      <c r="F287" s="16" t="s">
        <v>6807</v>
      </c>
      <c r="G287" s="16" t="s">
        <v>6559</v>
      </c>
    </row>
    <row r="288" customFormat="false" ht="15" hidden="false" customHeight="false" outlineLevel="0" collapsed="false">
      <c r="A288" s="16" t="s">
        <v>107</v>
      </c>
      <c r="B288" s="16" t="s">
        <v>7069</v>
      </c>
      <c r="C288" s="16" t="s">
        <v>6561</v>
      </c>
      <c r="D288" s="16" t="n">
        <v>34</v>
      </c>
      <c r="E288" s="16" t="s">
        <v>67</v>
      </c>
      <c r="F288" s="16" t="s">
        <v>6945</v>
      </c>
      <c r="G288" s="16" t="s">
        <v>6556</v>
      </c>
    </row>
    <row r="289" customFormat="false" ht="15" hidden="false" customHeight="false" outlineLevel="0" collapsed="false">
      <c r="A289" s="16" t="s">
        <v>659</v>
      </c>
      <c r="B289" s="16" t="s">
        <v>7070</v>
      </c>
      <c r="C289" s="16" t="s">
        <v>6561</v>
      </c>
      <c r="D289" s="16" t="n">
        <v>27</v>
      </c>
      <c r="E289" s="16" t="s">
        <v>112</v>
      </c>
      <c r="F289" s="16" t="s">
        <v>7071</v>
      </c>
      <c r="G289" s="16" t="s">
        <v>6556</v>
      </c>
    </row>
    <row r="290" customFormat="false" ht="15" hidden="false" customHeight="false" outlineLevel="0" collapsed="false">
      <c r="A290" s="16" t="s">
        <v>2218</v>
      </c>
      <c r="B290" s="16" t="s">
        <v>6703</v>
      </c>
      <c r="C290" s="16" t="s">
        <v>6561</v>
      </c>
      <c r="D290" s="16" t="n">
        <v>18</v>
      </c>
      <c r="E290" s="16" t="s">
        <v>130</v>
      </c>
      <c r="F290" s="16" t="s">
        <v>7072</v>
      </c>
      <c r="G290" s="16" t="s">
        <v>6559</v>
      </c>
    </row>
    <row r="291" customFormat="false" ht="15" hidden="false" customHeight="false" outlineLevel="0" collapsed="false">
      <c r="A291" s="16" t="s">
        <v>1637</v>
      </c>
      <c r="B291" s="16" t="s">
        <v>7073</v>
      </c>
      <c r="C291" s="16" t="s">
        <v>6554</v>
      </c>
      <c r="D291" s="16" t="n">
        <v>36</v>
      </c>
      <c r="E291" s="16" t="s">
        <v>112</v>
      </c>
      <c r="F291" s="16" t="s">
        <v>6933</v>
      </c>
      <c r="G291" s="16" t="s">
        <v>6556</v>
      </c>
    </row>
    <row r="292" customFormat="false" ht="15" hidden="false" customHeight="false" outlineLevel="0" collapsed="false">
      <c r="A292" s="16" t="s">
        <v>896</v>
      </c>
      <c r="B292" s="16" t="s">
        <v>6614</v>
      </c>
      <c r="C292" s="16" t="s">
        <v>6554</v>
      </c>
      <c r="D292" s="16" t="n">
        <v>33</v>
      </c>
      <c r="E292" s="16" t="s">
        <v>208</v>
      </c>
      <c r="F292" s="16" t="s">
        <v>7074</v>
      </c>
      <c r="G292" s="16" t="s">
        <v>6559</v>
      </c>
    </row>
    <row r="293" customFormat="false" ht="15" hidden="false" customHeight="false" outlineLevel="0" collapsed="false">
      <c r="A293" s="16" t="s">
        <v>760</v>
      </c>
      <c r="B293" s="16" t="s">
        <v>6847</v>
      </c>
      <c r="C293" s="16" t="s">
        <v>6554</v>
      </c>
      <c r="D293" s="16" t="n">
        <v>29</v>
      </c>
      <c r="E293" s="16" t="s">
        <v>67</v>
      </c>
      <c r="F293" s="16" t="s">
        <v>7075</v>
      </c>
      <c r="G293" s="16" t="s">
        <v>6556</v>
      </c>
    </row>
    <row r="294" customFormat="false" ht="15" hidden="false" customHeight="false" outlineLevel="0" collapsed="false">
      <c r="A294" s="16" t="s">
        <v>1391</v>
      </c>
      <c r="B294" s="16" t="s">
        <v>7076</v>
      </c>
      <c r="C294" s="16" t="s">
        <v>6561</v>
      </c>
      <c r="D294" s="16" t="n">
        <v>28</v>
      </c>
      <c r="E294" s="16" t="s">
        <v>67</v>
      </c>
      <c r="F294" s="16" t="s">
        <v>7077</v>
      </c>
      <c r="G294" s="16" t="s">
        <v>6556</v>
      </c>
    </row>
    <row r="295" customFormat="false" ht="15" hidden="false" customHeight="false" outlineLevel="0" collapsed="false">
      <c r="A295" s="16" t="s">
        <v>1747</v>
      </c>
      <c r="B295" s="16" t="s">
        <v>6635</v>
      </c>
      <c r="C295" s="16" t="s">
        <v>6561</v>
      </c>
      <c r="D295" s="16" t="n">
        <v>35</v>
      </c>
      <c r="E295" s="16" t="s">
        <v>112</v>
      </c>
      <c r="F295" s="16" t="s">
        <v>6929</v>
      </c>
      <c r="G295" s="16" t="s">
        <v>6556</v>
      </c>
    </row>
    <row r="296" customFormat="false" ht="15" hidden="false" customHeight="false" outlineLevel="0" collapsed="false">
      <c r="A296" s="16" t="s">
        <v>2940</v>
      </c>
      <c r="B296" s="16" t="s">
        <v>7078</v>
      </c>
      <c r="C296" s="16" t="s">
        <v>6554</v>
      </c>
      <c r="D296" s="16" t="n">
        <v>24</v>
      </c>
      <c r="E296" s="16" t="s">
        <v>89</v>
      </c>
      <c r="F296" s="16" t="s">
        <v>6826</v>
      </c>
      <c r="G296" s="16" t="s">
        <v>6559</v>
      </c>
    </row>
    <row r="297" customFormat="false" ht="15" hidden="false" customHeight="false" outlineLevel="0" collapsed="false">
      <c r="A297" s="16" t="s">
        <v>1366</v>
      </c>
      <c r="B297" s="16" t="s">
        <v>7079</v>
      </c>
      <c r="C297" s="16" t="s">
        <v>6554</v>
      </c>
      <c r="D297" s="16" t="n">
        <v>28</v>
      </c>
      <c r="E297" s="16" t="s">
        <v>112</v>
      </c>
      <c r="F297" s="16" t="s">
        <v>7080</v>
      </c>
      <c r="G297" s="16" t="s">
        <v>6556</v>
      </c>
    </row>
    <row r="298" customFormat="false" ht="15" hidden="false" customHeight="false" outlineLevel="0" collapsed="false">
      <c r="A298" s="16" t="s">
        <v>2730</v>
      </c>
      <c r="B298" s="16" t="s">
        <v>7081</v>
      </c>
      <c r="C298" s="16" t="s">
        <v>6554</v>
      </c>
      <c r="D298" s="16" t="n">
        <v>49</v>
      </c>
      <c r="E298" s="16" t="s">
        <v>130</v>
      </c>
      <c r="F298" s="16" t="s">
        <v>7082</v>
      </c>
      <c r="G298" s="16" t="s">
        <v>6556</v>
      </c>
    </row>
    <row r="299" customFormat="false" ht="15" hidden="false" customHeight="false" outlineLevel="0" collapsed="false">
      <c r="A299" s="16" t="s">
        <v>1048</v>
      </c>
      <c r="B299" s="16" t="s">
        <v>7083</v>
      </c>
      <c r="C299" s="16" t="s">
        <v>6554</v>
      </c>
      <c r="D299" s="16" t="n">
        <v>24</v>
      </c>
      <c r="E299" s="16" t="s">
        <v>130</v>
      </c>
      <c r="F299" s="16" t="s">
        <v>6662</v>
      </c>
      <c r="G299" s="16" t="s">
        <v>6559</v>
      </c>
    </row>
    <row r="300" customFormat="false" ht="15" hidden="false" customHeight="false" outlineLevel="0" collapsed="false">
      <c r="A300" s="16" t="s">
        <v>1164</v>
      </c>
      <c r="B300" s="16" t="s">
        <v>7084</v>
      </c>
      <c r="C300" s="16" t="s">
        <v>6554</v>
      </c>
      <c r="D300" s="16" t="n">
        <v>18</v>
      </c>
      <c r="E300" s="16" t="s">
        <v>89</v>
      </c>
      <c r="F300" s="16" t="s">
        <v>7085</v>
      </c>
      <c r="G300" s="16" t="s">
        <v>6559</v>
      </c>
    </row>
    <row r="301" customFormat="false" ht="15" hidden="false" customHeight="false" outlineLevel="0" collapsed="false">
      <c r="A301" s="16" t="s">
        <v>186</v>
      </c>
      <c r="B301" s="16" t="s">
        <v>7086</v>
      </c>
      <c r="C301" s="16" t="s">
        <v>6561</v>
      </c>
      <c r="D301" s="16" t="n">
        <v>37</v>
      </c>
      <c r="E301" s="16" t="s">
        <v>46</v>
      </c>
      <c r="F301" s="16" t="s">
        <v>7087</v>
      </c>
      <c r="G301" s="16" t="s">
        <v>6559</v>
      </c>
    </row>
    <row r="302" customFormat="false" ht="15" hidden="false" customHeight="false" outlineLevel="0" collapsed="false">
      <c r="A302" s="16" t="s">
        <v>378</v>
      </c>
      <c r="B302" s="16" t="s">
        <v>6707</v>
      </c>
      <c r="C302" s="16" t="s">
        <v>6561</v>
      </c>
      <c r="D302" s="16" t="n">
        <v>25</v>
      </c>
      <c r="E302" s="16" t="s">
        <v>70</v>
      </c>
      <c r="F302" s="16" t="s">
        <v>7088</v>
      </c>
      <c r="G302" s="16" t="s">
        <v>6559</v>
      </c>
    </row>
    <row r="303" customFormat="false" ht="15" hidden="false" customHeight="false" outlineLevel="0" collapsed="false">
      <c r="A303" s="16" t="s">
        <v>1384</v>
      </c>
      <c r="B303" s="16" t="s">
        <v>7089</v>
      </c>
      <c r="C303" s="16" t="s">
        <v>6554</v>
      </c>
      <c r="D303" s="16" t="n">
        <v>31</v>
      </c>
      <c r="E303" s="16" t="s">
        <v>130</v>
      </c>
      <c r="F303" s="16" t="s">
        <v>7090</v>
      </c>
      <c r="G303" s="16" t="s">
        <v>6559</v>
      </c>
    </row>
    <row r="304" customFormat="false" ht="15" hidden="false" customHeight="false" outlineLevel="0" collapsed="false">
      <c r="A304" s="16" t="s">
        <v>1198</v>
      </c>
      <c r="B304" s="16" t="s">
        <v>6777</v>
      </c>
      <c r="C304" s="16" t="s">
        <v>6554</v>
      </c>
      <c r="D304" s="16" t="n">
        <v>18</v>
      </c>
      <c r="E304" s="16" t="s">
        <v>67</v>
      </c>
      <c r="F304" s="16" t="s">
        <v>7091</v>
      </c>
      <c r="G304" s="16" t="s">
        <v>6556</v>
      </c>
    </row>
    <row r="305" customFormat="false" ht="15" hidden="false" customHeight="false" outlineLevel="0" collapsed="false">
      <c r="A305" s="16" t="s">
        <v>3339</v>
      </c>
      <c r="B305" s="16" t="s">
        <v>7092</v>
      </c>
      <c r="C305" s="16" t="s">
        <v>6554</v>
      </c>
      <c r="D305" s="16" t="n">
        <v>26</v>
      </c>
      <c r="E305" s="16" t="s">
        <v>112</v>
      </c>
      <c r="F305" s="16" t="s">
        <v>7093</v>
      </c>
      <c r="G305" s="16" t="s">
        <v>6559</v>
      </c>
    </row>
    <row r="306" customFormat="false" ht="15" hidden="false" customHeight="false" outlineLevel="0" collapsed="false">
      <c r="A306" s="16" t="s">
        <v>1137</v>
      </c>
      <c r="B306" s="16" t="s">
        <v>7094</v>
      </c>
      <c r="C306" s="16" t="s">
        <v>6554</v>
      </c>
      <c r="D306" s="16" t="n">
        <v>31</v>
      </c>
      <c r="E306" s="16" t="s">
        <v>67</v>
      </c>
      <c r="F306" s="16" t="s">
        <v>7095</v>
      </c>
      <c r="G306" s="16" t="s">
        <v>6556</v>
      </c>
    </row>
    <row r="307" customFormat="false" ht="15" hidden="false" customHeight="false" outlineLevel="0" collapsed="false">
      <c r="A307" s="16" t="s">
        <v>2527</v>
      </c>
      <c r="B307" s="16" t="s">
        <v>7096</v>
      </c>
      <c r="C307" s="16" t="s">
        <v>6561</v>
      </c>
      <c r="D307" s="16" t="n">
        <v>32</v>
      </c>
      <c r="E307" s="16" t="s">
        <v>112</v>
      </c>
      <c r="F307" s="16" t="s">
        <v>7097</v>
      </c>
      <c r="G307" s="16" t="s">
        <v>6556</v>
      </c>
    </row>
    <row r="308" customFormat="false" ht="15" hidden="false" customHeight="false" outlineLevel="0" collapsed="false">
      <c r="A308" s="16" t="s">
        <v>3427</v>
      </c>
      <c r="B308" s="16" t="s">
        <v>6762</v>
      </c>
      <c r="C308" s="16" t="s">
        <v>6561</v>
      </c>
      <c r="D308" s="16" t="n">
        <v>29</v>
      </c>
      <c r="E308" s="16" t="s">
        <v>56</v>
      </c>
      <c r="F308" s="16" t="s">
        <v>7098</v>
      </c>
      <c r="G308" s="16" t="s">
        <v>6556</v>
      </c>
    </row>
    <row r="309" customFormat="false" ht="15" hidden="false" customHeight="false" outlineLevel="0" collapsed="false">
      <c r="A309" s="16" t="s">
        <v>1330</v>
      </c>
      <c r="B309" s="16" t="s">
        <v>6703</v>
      </c>
      <c r="C309" s="16" t="s">
        <v>6561</v>
      </c>
      <c r="D309" s="16" t="n">
        <v>34</v>
      </c>
      <c r="E309" s="16" t="s">
        <v>112</v>
      </c>
      <c r="F309" s="16" t="s">
        <v>7099</v>
      </c>
      <c r="G309" s="16" t="s">
        <v>6559</v>
      </c>
    </row>
    <row r="310" customFormat="false" ht="15" hidden="false" customHeight="false" outlineLevel="0" collapsed="false">
      <c r="A310" s="16" t="s">
        <v>869</v>
      </c>
      <c r="B310" s="16" t="s">
        <v>6606</v>
      </c>
      <c r="C310" s="16" t="s">
        <v>6561</v>
      </c>
      <c r="D310" s="16" t="n">
        <v>39</v>
      </c>
      <c r="E310" s="16" t="s">
        <v>39</v>
      </c>
      <c r="F310" s="16" t="s">
        <v>7100</v>
      </c>
      <c r="G310" s="16" t="s">
        <v>6556</v>
      </c>
    </row>
    <row r="311" customFormat="false" ht="15" hidden="false" customHeight="false" outlineLevel="0" collapsed="false">
      <c r="A311" s="16" t="s">
        <v>730</v>
      </c>
      <c r="B311" s="16" t="s">
        <v>7101</v>
      </c>
      <c r="C311" s="16" t="s">
        <v>6554</v>
      </c>
      <c r="D311" s="16" t="n">
        <v>30</v>
      </c>
      <c r="E311" s="16" t="s">
        <v>89</v>
      </c>
      <c r="F311" s="16" t="s">
        <v>6745</v>
      </c>
      <c r="G311" s="16" t="s">
        <v>6556</v>
      </c>
    </row>
    <row r="312" customFormat="false" ht="15" hidden="false" customHeight="false" outlineLevel="0" collapsed="false">
      <c r="A312" s="16" t="s">
        <v>69</v>
      </c>
      <c r="B312" s="16" t="s">
        <v>7102</v>
      </c>
      <c r="C312" s="16" t="s">
        <v>6554</v>
      </c>
      <c r="D312" s="16" t="n">
        <v>37</v>
      </c>
      <c r="E312" s="16" t="s">
        <v>70</v>
      </c>
      <c r="F312" s="16" t="s">
        <v>6816</v>
      </c>
      <c r="G312" s="16" t="s">
        <v>6559</v>
      </c>
    </row>
    <row r="313" customFormat="false" ht="15" hidden="false" customHeight="false" outlineLevel="0" collapsed="false">
      <c r="A313" s="16" t="s">
        <v>305</v>
      </c>
      <c r="B313" s="16" t="s">
        <v>7086</v>
      </c>
      <c r="C313" s="16" t="s">
        <v>6561</v>
      </c>
      <c r="D313" s="16" t="n">
        <v>26</v>
      </c>
      <c r="E313" s="16" t="s">
        <v>112</v>
      </c>
      <c r="F313" s="16" t="s">
        <v>7103</v>
      </c>
      <c r="G313" s="16" t="s">
        <v>6559</v>
      </c>
    </row>
    <row r="314" customFormat="false" ht="15" hidden="false" customHeight="false" outlineLevel="0" collapsed="false">
      <c r="A314" s="16" t="s">
        <v>848</v>
      </c>
      <c r="B314" s="16" t="s">
        <v>7104</v>
      </c>
      <c r="C314" s="16" t="s">
        <v>6554</v>
      </c>
      <c r="D314" s="16" t="n">
        <v>25</v>
      </c>
      <c r="E314" s="16" t="s">
        <v>67</v>
      </c>
      <c r="F314" s="16" t="s">
        <v>7105</v>
      </c>
      <c r="G314" s="16" t="s">
        <v>6559</v>
      </c>
    </row>
    <row r="315" customFormat="false" ht="15" hidden="false" customHeight="false" outlineLevel="0" collapsed="false">
      <c r="A315" s="16" t="s">
        <v>7106</v>
      </c>
      <c r="B315" s="16" t="s">
        <v>7107</v>
      </c>
      <c r="C315" s="16" t="s">
        <v>6554</v>
      </c>
      <c r="D315" s="16" t="n">
        <v>25</v>
      </c>
      <c r="E315" s="16" t="s">
        <v>112</v>
      </c>
      <c r="F315" s="16" t="s">
        <v>7108</v>
      </c>
      <c r="G315" s="16" t="s">
        <v>6559</v>
      </c>
    </row>
    <row r="316" customFormat="false" ht="15" hidden="false" customHeight="false" outlineLevel="0" collapsed="false">
      <c r="A316" s="16" t="s">
        <v>1804</v>
      </c>
      <c r="B316" s="16" t="s">
        <v>7109</v>
      </c>
      <c r="C316" s="16" t="s">
        <v>6554</v>
      </c>
      <c r="D316" s="16" t="n">
        <v>48</v>
      </c>
      <c r="E316" s="16" t="s">
        <v>81</v>
      </c>
      <c r="F316" s="16" t="s">
        <v>7110</v>
      </c>
      <c r="G316" s="16" t="s">
        <v>6559</v>
      </c>
    </row>
    <row r="317" customFormat="false" ht="15" hidden="false" customHeight="false" outlineLevel="0" collapsed="false">
      <c r="A317" s="16" t="s">
        <v>2346</v>
      </c>
      <c r="B317" s="16" t="s">
        <v>7111</v>
      </c>
      <c r="C317" s="16" t="s">
        <v>6554</v>
      </c>
      <c r="D317" s="16" t="n">
        <v>24</v>
      </c>
      <c r="E317" s="16" t="s">
        <v>39</v>
      </c>
      <c r="F317" s="16" t="s">
        <v>6931</v>
      </c>
      <c r="G317" s="16" t="s">
        <v>6556</v>
      </c>
    </row>
    <row r="318" customFormat="false" ht="15" hidden="false" customHeight="false" outlineLevel="0" collapsed="false">
      <c r="A318" s="16" t="s">
        <v>7112</v>
      </c>
      <c r="B318" s="16" t="s">
        <v>7113</v>
      </c>
      <c r="C318" s="16" t="s">
        <v>6561</v>
      </c>
      <c r="D318" s="16" t="n">
        <v>22</v>
      </c>
      <c r="E318" s="16" t="s">
        <v>67</v>
      </c>
      <c r="F318" s="16" t="s">
        <v>7114</v>
      </c>
      <c r="G318" s="16" t="s">
        <v>6559</v>
      </c>
    </row>
    <row r="319" customFormat="false" ht="15" hidden="false" customHeight="false" outlineLevel="0" collapsed="false">
      <c r="A319" s="16" t="s">
        <v>463</v>
      </c>
      <c r="B319" s="16" t="s">
        <v>7115</v>
      </c>
      <c r="C319" s="16" t="s">
        <v>6554</v>
      </c>
      <c r="D319" s="16" t="n">
        <v>30</v>
      </c>
      <c r="E319" s="16" t="s">
        <v>70</v>
      </c>
      <c r="F319" s="16" t="s">
        <v>7116</v>
      </c>
      <c r="G319" s="16" t="s">
        <v>6556</v>
      </c>
    </row>
    <row r="320" customFormat="false" ht="15" hidden="false" customHeight="false" outlineLevel="0" collapsed="false">
      <c r="A320" s="16" t="s">
        <v>1708</v>
      </c>
      <c r="B320" s="16" t="s">
        <v>7117</v>
      </c>
      <c r="C320" s="16" t="s">
        <v>6554</v>
      </c>
      <c r="D320" s="16" t="n">
        <v>31</v>
      </c>
      <c r="E320" s="16" t="s">
        <v>81</v>
      </c>
      <c r="F320" s="16" t="s">
        <v>7118</v>
      </c>
      <c r="G320" s="16" t="s">
        <v>6556</v>
      </c>
    </row>
    <row r="321" customFormat="false" ht="15" hidden="false" customHeight="false" outlineLevel="0" collapsed="false">
      <c r="A321" s="16" t="s">
        <v>7119</v>
      </c>
      <c r="B321" s="16" t="s">
        <v>7120</v>
      </c>
      <c r="C321" s="16" t="s">
        <v>6561</v>
      </c>
      <c r="D321" s="16" t="n">
        <v>18</v>
      </c>
      <c r="E321" s="16" t="s">
        <v>89</v>
      </c>
      <c r="F321" s="16" t="s">
        <v>7121</v>
      </c>
      <c r="G321" s="16" t="s">
        <v>6556</v>
      </c>
    </row>
    <row r="322" customFormat="false" ht="15" hidden="false" customHeight="false" outlineLevel="0" collapsed="false">
      <c r="A322" s="16" t="s">
        <v>2064</v>
      </c>
      <c r="B322" s="16" t="s">
        <v>6815</v>
      </c>
      <c r="C322" s="16" t="s">
        <v>6554</v>
      </c>
      <c r="D322" s="16" t="n">
        <v>32</v>
      </c>
      <c r="E322" s="16" t="s">
        <v>112</v>
      </c>
      <c r="F322" s="16" t="s">
        <v>7122</v>
      </c>
      <c r="G322" s="16" t="s">
        <v>6559</v>
      </c>
    </row>
    <row r="323" customFormat="false" ht="15" hidden="false" customHeight="false" outlineLevel="0" collapsed="false">
      <c r="A323" s="16" t="s">
        <v>3231</v>
      </c>
      <c r="B323" s="16" t="s">
        <v>7123</v>
      </c>
      <c r="C323" s="16" t="s">
        <v>6561</v>
      </c>
      <c r="D323" s="16" t="n">
        <v>27</v>
      </c>
      <c r="E323" s="16" t="s">
        <v>46</v>
      </c>
      <c r="F323" s="16" t="s">
        <v>7124</v>
      </c>
      <c r="G323" s="16" t="s">
        <v>6556</v>
      </c>
    </row>
    <row r="324" customFormat="false" ht="15" hidden="false" customHeight="false" outlineLevel="0" collapsed="false">
      <c r="A324" s="16" t="s">
        <v>2152</v>
      </c>
      <c r="B324" s="16" t="s">
        <v>6648</v>
      </c>
      <c r="C324" s="16" t="s">
        <v>6561</v>
      </c>
      <c r="D324" s="16" t="n">
        <v>26</v>
      </c>
      <c r="E324" s="16" t="s">
        <v>81</v>
      </c>
      <c r="F324" s="16" t="s">
        <v>6855</v>
      </c>
      <c r="G324" s="16" t="s">
        <v>6559</v>
      </c>
    </row>
    <row r="325" customFormat="false" ht="15" hidden="false" customHeight="false" outlineLevel="0" collapsed="false">
      <c r="A325" s="16" t="s">
        <v>835</v>
      </c>
      <c r="B325" s="16" t="s">
        <v>7125</v>
      </c>
      <c r="C325" s="16" t="s">
        <v>6561</v>
      </c>
      <c r="D325" s="16" t="n">
        <v>30</v>
      </c>
      <c r="E325" s="16" t="s">
        <v>112</v>
      </c>
      <c r="F325" s="16" t="s">
        <v>7126</v>
      </c>
      <c r="G325" s="16" t="s">
        <v>6556</v>
      </c>
    </row>
    <row r="326" customFormat="false" ht="15" hidden="false" customHeight="false" outlineLevel="0" collapsed="false">
      <c r="A326" s="16" t="s">
        <v>284</v>
      </c>
      <c r="B326" s="16" t="s">
        <v>7127</v>
      </c>
      <c r="C326" s="16" t="s">
        <v>6554</v>
      </c>
      <c r="D326" s="16" t="n">
        <v>18</v>
      </c>
      <c r="E326" s="16" t="s">
        <v>112</v>
      </c>
      <c r="F326" s="16" t="s">
        <v>6688</v>
      </c>
      <c r="G326" s="16" t="s">
        <v>6559</v>
      </c>
    </row>
    <row r="327" customFormat="false" ht="15" hidden="false" customHeight="false" outlineLevel="0" collapsed="false">
      <c r="A327" s="16" t="s">
        <v>3827</v>
      </c>
      <c r="B327" s="16" t="s">
        <v>7128</v>
      </c>
      <c r="C327" s="16" t="s">
        <v>6561</v>
      </c>
      <c r="D327" s="16" t="n">
        <v>26</v>
      </c>
      <c r="E327" s="16" t="s">
        <v>56</v>
      </c>
      <c r="F327" s="16" t="s">
        <v>7129</v>
      </c>
      <c r="G327" s="16" t="s">
        <v>6556</v>
      </c>
    </row>
    <row r="328" customFormat="false" ht="15" hidden="false" customHeight="false" outlineLevel="0" collapsed="false">
      <c r="A328" s="16" t="s">
        <v>343</v>
      </c>
      <c r="B328" s="16" t="s">
        <v>7130</v>
      </c>
      <c r="C328" s="16" t="s">
        <v>6554</v>
      </c>
      <c r="D328" s="16" t="n">
        <v>36</v>
      </c>
      <c r="E328" s="16" t="s">
        <v>112</v>
      </c>
      <c r="F328" s="16" t="s">
        <v>7131</v>
      </c>
      <c r="G328" s="16" t="s">
        <v>6556</v>
      </c>
    </row>
    <row r="329" customFormat="false" ht="15" hidden="false" customHeight="false" outlineLevel="0" collapsed="false">
      <c r="A329" s="16" t="s">
        <v>5121</v>
      </c>
      <c r="B329" s="16" t="s">
        <v>7132</v>
      </c>
      <c r="C329" s="16" t="s">
        <v>6561</v>
      </c>
      <c r="D329" s="16" t="n">
        <v>36</v>
      </c>
      <c r="E329" s="16" t="s">
        <v>56</v>
      </c>
      <c r="F329" s="16" t="s">
        <v>7133</v>
      </c>
      <c r="G329" s="16" t="s">
        <v>6556</v>
      </c>
    </row>
    <row r="330" customFormat="false" ht="15" hidden="false" customHeight="false" outlineLevel="0" collapsed="false">
      <c r="A330" s="16" t="s">
        <v>429</v>
      </c>
      <c r="B330" s="16" t="s">
        <v>7134</v>
      </c>
      <c r="C330" s="16" t="s">
        <v>6554</v>
      </c>
      <c r="D330" s="16" t="n">
        <v>21</v>
      </c>
      <c r="E330" s="16" t="s">
        <v>70</v>
      </c>
      <c r="F330" s="16" t="s">
        <v>7135</v>
      </c>
      <c r="G330" s="16" t="s">
        <v>6556</v>
      </c>
    </row>
    <row r="331" customFormat="false" ht="15" hidden="false" customHeight="false" outlineLevel="0" collapsed="false">
      <c r="A331" s="16" t="s">
        <v>1236</v>
      </c>
      <c r="B331" s="16" t="s">
        <v>7136</v>
      </c>
      <c r="C331" s="16" t="s">
        <v>6554</v>
      </c>
      <c r="D331" s="16" t="n">
        <v>27</v>
      </c>
      <c r="E331" s="16" t="s">
        <v>67</v>
      </c>
      <c r="F331" s="16" t="s">
        <v>7137</v>
      </c>
      <c r="G331" s="16" t="s">
        <v>6559</v>
      </c>
    </row>
    <row r="332" customFormat="false" ht="15" hidden="false" customHeight="false" outlineLevel="0" collapsed="false">
      <c r="A332" s="16" t="s">
        <v>1376</v>
      </c>
      <c r="B332" s="16" t="s">
        <v>7138</v>
      </c>
      <c r="C332" s="16" t="s">
        <v>6561</v>
      </c>
      <c r="D332" s="16" t="n">
        <v>18</v>
      </c>
      <c r="E332" s="16" t="s">
        <v>130</v>
      </c>
      <c r="F332" s="16" t="s">
        <v>7139</v>
      </c>
      <c r="G332" s="16" t="s">
        <v>6559</v>
      </c>
    </row>
    <row r="333" customFormat="false" ht="15" hidden="false" customHeight="false" outlineLevel="0" collapsed="false">
      <c r="A333" s="16" t="s">
        <v>1510</v>
      </c>
      <c r="B333" s="16" t="s">
        <v>7140</v>
      </c>
      <c r="C333" s="16" t="s">
        <v>6554</v>
      </c>
      <c r="D333" s="16" t="n">
        <v>26</v>
      </c>
      <c r="E333" s="16" t="s">
        <v>130</v>
      </c>
      <c r="F333" s="16" t="s">
        <v>7012</v>
      </c>
      <c r="G333" s="16" t="s">
        <v>6556</v>
      </c>
    </row>
    <row r="334" customFormat="false" ht="15" hidden="false" customHeight="false" outlineLevel="0" collapsed="false">
      <c r="A334" s="16" t="s">
        <v>1081</v>
      </c>
      <c r="B334" s="16" t="s">
        <v>6812</v>
      </c>
      <c r="C334" s="16" t="s">
        <v>6561</v>
      </c>
      <c r="D334" s="16" t="n">
        <v>33</v>
      </c>
      <c r="E334" s="16" t="s">
        <v>81</v>
      </c>
      <c r="F334" s="16" t="s">
        <v>7141</v>
      </c>
      <c r="G334" s="16" t="s">
        <v>6559</v>
      </c>
    </row>
    <row r="335" customFormat="false" ht="15" hidden="false" customHeight="false" outlineLevel="0" collapsed="false">
      <c r="A335" s="16" t="s">
        <v>1352</v>
      </c>
      <c r="B335" s="16" t="s">
        <v>7142</v>
      </c>
      <c r="C335" s="16" t="s">
        <v>6561</v>
      </c>
      <c r="D335" s="16" t="n">
        <v>18</v>
      </c>
      <c r="E335" s="16" t="s">
        <v>130</v>
      </c>
      <c r="F335" s="16" t="s">
        <v>7143</v>
      </c>
      <c r="G335" s="16" t="s">
        <v>6559</v>
      </c>
    </row>
    <row r="336" customFormat="false" ht="15" hidden="false" customHeight="false" outlineLevel="0" collapsed="false">
      <c r="A336" s="16" t="s">
        <v>3028</v>
      </c>
      <c r="B336" s="16" t="s">
        <v>7144</v>
      </c>
      <c r="C336" s="16" t="s">
        <v>6554</v>
      </c>
      <c r="D336" s="16" t="n">
        <v>31</v>
      </c>
      <c r="E336" s="16" t="s">
        <v>112</v>
      </c>
      <c r="F336" s="16" t="s">
        <v>7145</v>
      </c>
      <c r="G336" s="16" t="s">
        <v>6556</v>
      </c>
    </row>
    <row r="337" customFormat="false" ht="15" hidden="false" customHeight="false" outlineLevel="0" collapsed="false">
      <c r="A337" s="16" t="s">
        <v>1441</v>
      </c>
      <c r="B337" s="16" t="s">
        <v>6806</v>
      </c>
      <c r="C337" s="16" t="s">
        <v>6561</v>
      </c>
      <c r="D337" s="16" t="n">
        <v>36</v>
      </c>
      <c r="E337" s="16" t="s">
        <v>46</v>
      </c>
      <c r="F337" s="16" t="s">
        <v>7146</v>
      </c>
      <c r="G337" s="16" t="s">
        <v>6556</v>
      </c>
    </row>
    <row r="338" customFormat="false" ht="15" hidden="false" customHeight="false" outlineLevel="0" collapsed="false">
      <c r="A338" s="16" t="s">
        <v>2166</v>
      </c>
      <c r="B338" s="16" t="s">
        <v>7147</v>
      </c>
      <c r="C338" s="16" t="s">
        <v>6554</v>
      </c>
      <c r="D338" s="16" t="n">
        <v>35</v>
      </c>
      <c r="E338" s="16" t="s">
        <v>70</v>
      </c>
      <c r="F338" s="16" t="s">
        <v>6735</v>
      </c>
      <c r="G338" s="16" t="s">
        <v>6556</v>
      </c>
    </row>
    <row r="339" customFormat="false" ht="15" hidden="false" customHeight="false" outlineLevel="0" collapsed="false">
      <c r="A339" s="16" t="s">
        <v>1666</v>
      </c>
      <c r="B339" s="16" t="s">
        <v>7148</v>
      </c>
      <c r="C339" s="16" t="s">
        <v>6561</v>
      </c>
      <c r="D339" s="16" t="n">
        <v>41</v>
      </c>
      <c r="E339" s="16" t="s">
        <v>46</v>
      </c>
      <c r="F339" s="16" t="s">
        <v>7149</v>
      </c>
      <c r="G339" s="16" t="s">
        <v>6556</v>
      </c>
    </row>
    <row r="340" customFormat="false" ht="15" hidden="false" customHeight="false" outlineLevel="0" collapsed="false">
      <c r="A340" s="16" t="s">
        <v>597</v>
      </c>
      <c r="B340" s="16" t="s">
        <v>7150</v>
      </c>
      <c r="C340" s="16" t="s">
        <v>6554</v>
      </c>
      <c r="D340" s="16" t="n">
        <v>31</v>
      </c>
      <c r="E340" s="16" t="s">
        <v>67</v>
      </c>
      <c r="F340" s="16" t="s">
        <v>6949</v>
      </c>
      <c r="G340" s="16" t="s">
        <v>6556</v>
      </c>
    </row>
    <row r="341" customFormat="false" ht="15" hidden="false" customHeight="false" outlineLevel="0" collapsed="false">
      <c r="A341" s="16" t="s">
        <v>720</v>
      </c>
      <c r="B341" s="16" t="s">
        <v>7151</v>
      </c>
      <c r="C341" s="16" t="s">
        <v>6561</v>
      </c>
      <c r="D341" s="16" t="n">
        <v>20</v>
      </c>
      <c r="E341" s="16" t="s">
        <v>112</v>
      </c>
      <c r="F341" s="16" t="s">
        <v>7152</v>
      </c>
      <c r="G341" s="16" t="s">
        <v>6559</v>
      </c>
    </row>
    <row r="342" customFormat="false" ht="15" hidden="false" customHeight="false" outlineLevel="0" collapsed="false">
      <c r="A342" s="16" t="s">
        <v>4920</v>
      </c>
      <c r="B342" s="16" t="s">
        <v>7015</v>
      </c>
      <c r="C342" s="16" t="s">
        <v>6561</v>
      </c>
      <c r="D342" s="16" t="n">
        <v>26</v>
      </c>
      <c r="E342" s="16" t="s">
        <v>208</v>
      </c>
      <c r="F342" s="16" t="s">
        <v>6807</v>
      </c>
      <c r="G342" s="16" t="s">
        <v>6556</v>
      </c>
    </row>
    <row r="343" customFormat="false" ht="15" hidden="false" customHeight="false" outlineLevel="0" collapsed="false">
      <c r="A343" s="16" t="s">
        <v>459</v>
      </c>
      <c r="B343" s="16" t="s">
        <v>7153</v>
      </c>
      <c r="C343" s="16" t="s">
        <v>6554</v>
      </c>
      <c r="D343" s="16" t="n">
        <v>28</v>
      </c>
      <c r="E343" s="16" t="s">
        <v>89</v>
      </c>
      <c r="F343" s="16" t="s">
        <v>7154</v>
      </c>
      <c r="G343" s="16" t="s">
        <v>6559</v>
      </c>
    </row>
    <row r="344" customFormat="false" ht="15" hidden="false" customHeight="false" outlineLevel="0" collapsed="false">
      <c r="A344" s="16" t="s">
        <v>3097</v>
      </c>
      <c r="B344" s="16" t="s">
        <v>7079</v>
      </c>
      <c r="C344" s="16" t="s">
        <v>6554</v>
      </c>
      <c r="D344" s="16" t="n">
        <v>33</v>
      </c>
      <c r="E344" s="16" t="s">
        <v>56</v>
      </c>
      <c r="F344" s="16" t="s">
        <v>7155</v>
      </c>
      <c r="G344" s="16" t="s">
        <v>6556</v>
      </c>
    </row>
    <row r="345" customFormat="false" ht="15" hidden="false" customHeight="false" outlineLevel="0" collapsed="false">
      <c r="A345" s="16" t="s">
        <v>2369</v>
      </c>
      <c r="B345" s="16" t="s">
        <v>7156</v>
      </c>
      <c r="C345" s="16" t="s">
        <v>6554</v>
      </c>
      <c r="D345" s="16" t="n">
        <v>39</v>
      </c>
      <c r="E345" s="16" t="s">
        <v>81</v>
      </c>
      <c r="F345" s="16" t="s">
        <v>7039</v>
      </c>
      <c r="G345" s="16" t="s">
        <v>6556</v>
      </c>
    </row>
    <row r="346" customFormat="false" ht="15" hidden="false" customHeight="false" outlineLevel="0" collapsed="false">
      <c r="A346" s="16" t="s">
        <v>1222</v>
      </c>
      <c r="B346" s="16" t="s">
        <v>7157</v>
      </c>
      <c r="C346" s="16" t="s">
        <v>6561</v>
      </c>
      <c r="D346" s="16" t="n">
        <v>21</v>
      </c>
      <c r="E346" s="16" t="s">
        <v>46</v>
      </c>
      <c r="F346" s="16" t="s">
        <v>7158</v>
      </c>
      <c r="G346" s="16" t="s">
        <v>6556</v>
      </c>
    </row>
    <row r="347" customFormat="false" ht="15" hidden="false" customHeight="false" outlineLevel="0" collapsed="false">
      <c r="A347" s="16" t="s">
        <v>651</v>
      </c>
      <c r="B347" s="16" t="s">
        <v>6709</v>
      </c>
      <c r="C347" s="16" t="s">
        <v>6561</v>
      </c>
      <c r="D347" s="16" t="n">
        <v>20</v>
      </c>
      <c r="E347" s="16" t="s">
        <v>56</v>
      </c>
      <c r="F347" s="16" t="s">
        <v>7159</v>
      </c>
      <c r="G347" s="16" t="s">
        <v>6556</v>
      </c>
    </row>
    <row r="348" customFormat="false" ht="15" hidden="false" customHeight="false" outlineLevel="0" collapsed="false">
      <c r="A348" s="16" t="s">
        <v>1203</v>
      </c>
      <c r="B348" s="16" t="s">
        <v>7160</v>
      </c>
      <c r="C348" s="16" t="s">
        <v>6561</v>
      </c>
      <c r="D348" s="16" t="n">
        <v>26</v>
      </c>
      <c r="E348" s="16" t="s">
        <v>56</v>
      </c>
      <c r="F348" s="16" t="s">
        <v>6770</v>
      </c>
      <c r="G348" s="16" t="s">
        <v>6556</v>
      </c>
    </row>
    <row r="349" customFormat="false" ht="15" hidden="false" customHeight="false" outlineLevel="0" collapsed="false">
      <c r="A349" s="16" t="s">
        <v>1172</v>
      </c>
      <c r="B349" s="16" t="s">
        <v>7092</v>
      </c>
      <c r="C349" s="16" t="s">
        <v>6554</v>
      </c>
      <c r="D349" s="16" t="n">
        <v>29</v>
      </c>
      <c r="E349" s="16" t="s">
        <v>208</v>
      </c>
      <c r="F349" s="16" t="s">
        <v>6623</v>
      </c>
      <c r="G349" s="16" t="s">
        <v>6556</v>
      </c>
    </row>
    <row r="350" customFormat="false" ht="15" hidden="false" customHeight="false" outlineLevel="0" collapsed="false">
      <c r="A350" s="16" t="s">
        <v>202</v>
      </c>
      <c r="B350" s="16" t="s">
        <v>7161</v>
      </c>
      <c r="C350" s="16" t="s">
        <v>6554</v>
      </c>
      <c r="D350" s="16" t="n">
        <v>20</v>
      </c>
      <c r="E350" s="16" t="s">
        <v>56</v>
      </c>
      <c r="F350" s="16" t="s">
        <v>7091</v>
      </c>
      <c r="G350" s="16" t="s">
        <v>6559</v>
      </c>
    </row>
    <row r="351" customFormat="false" ht="15" hidden="false" customHeight="false" outlineLevel="0" collapsed="false">
      <c r="A351" s="16" t="s">
        <v>3046</v>
      </c>
      <c r="B351" s="16" t="s">
        <v>7162</v>
      </c>
      <c r="C351" s="16" t="s">
        <v>6554</v>
      </c>
      <c r="D351" s="16" t="n">
        <v>22</v>
      </c>
      <c r="E351" s="16" t="s">
        <v>39</v>
      </c>
      <c r="F351" s="16" t="s">
        <v>7163</v>
      </c>
      <c r="G351" s="16" t="s">
        <v>6556</v>
      </c>
    </row>
    <row r="352" customFormat="false" ht="15" hidden="false" customHeight="false" outlineLevel="0" collapsed="false">
      <c r="A352" s="16" t="s">
        <v>363</v>
      </c>
      <c r="B352" s="16" t="s">
        <v>7164</v>
      </c>
      <c r="C352" s="16" t="s">
        <v>6561</v>
      </c>
      <c r="D352" s="16" t="n">
        <v>24</v>
      </c>
      <c r="E352" s="16" t="s">
        <v>70</v>
      </c>
      <c r="F352" s="16" t="s">
        <v>7121</v>
      </c>
      <c r="G352" s="16" t="s">
        <v>6556</v>
      </c>
    </row>
    <row r="353" customFormat="false" ht="15" hidden="false" customHeight="false" outlineLevel="0" collapsed="false">
      <c r="A353" s="16" t="s">
        <v>2970</v>
      </c>
      <c r="B353" s="16" t="s">
        <v>6667</v>
      </c>
      <c r="C353" s="16" t="s">
        <v>6554</v>
      </c>
      <c r="D353" s="16" t="n">
        <v>27</v>
      </c>
      <c r="E353" s="16" t="s">
        <v>39</v>
      </c>
      <c r="F353" s="16" t="s">
        <v>7165</v>
      </c>
      <c r="G353" s="16" t="s">
        <v>6556</v>
      </c>
    </row>
    <row r="354" customFormat="false" ht="15" hidden="false" customHeight="false" outlineLevel="0" collapsed="false">
      <c r="A354" s="16" t="s">
        <v>718</v>
      </c>
      <c r="B354" s="16" t="s">
        <v>6842</v>
      </c>
      <c r="C354" s="16" t="s">
        <v>6561</v>
      </c>
      <c r="D354" s="16" t="n">
        <v>24</v>
      </c>
      <c r="E354" s="16" t="s">
        <v>39</v>
      </c>
      <c r="F354" s="16" t="s">
        <v>7166</v>
      </c>
      <c r="G354" s="16" t="s">
        <v>6559</v>
      </c>
    </row>
    <row r="355" customFormat="false" ht="15" hidden="false" customHeight="false" outlineLevel="0" collapsed="false">
      <c r="A355" s="16" t="s">
        <v>2016</v>
      </c>
      <c r="B355" s="16" t="s">
        <v>6626</v>
      </c>
      <c r="C355" s="16" t="s">
        <v>6561</v>
      </c>
      <c r="D355" s="16" t="n">
        <v>36</v>
      </c>
      <c r="E355" s="16" t="s">
        <v>70</v>
      </c>
      <c r="F355" s="16" t="s">
        <v>7135</v>
      </c>
      <c r="G355" s="16" t="s">
        <v>6559</v>
      </c>
    </row>
    <row r="356" customFormat="false" ht="15" hidden="false" customHeight="false" outlineLevel="0" collapsed="false">
      <c r="A356" s="16" t="s">
        <v>380</v>
      </c>
      <c r="B356" s="16" t="s">
        <v>6954</v>
      </c>
      <c r="C356" s="16" t="s">
        <v>6554</v>
      </c>
      <c r="D356" s="16" t="n">
        <v>36</v>
      </c>
      <c r="E356" s="16" t="s">
        <v>39</v>
      </c>
      <c r="F356" s="16" t="s">
        <v>6627</v>
      </c>
      <c r="G356" s="16" t="s">
        <v>6559</v>
      </c>
    </row>
    <row r="357" customFormat="false" ht="15" hidden="false" customHeight="false" outlineLevel="0" collapsed="false">
      <c r="A357" s="16" t="s">
        <v>3088</v>
      </c>
      <c r="B357" s="16" t="s">
        <v>7167</v>
      </c>
      <c r="C357" s="16" t="s">
        <v>6561</v>
      </c>
      <c r="D357" s="16" t="n">
        <v>31</v>
      </c>
      <c r="E357" s="16" t="s">
        <v>67</v>
      </c>
      <c r="F357" s="16" t="s">
        <v>7168</v>
      </c>
      <c r="G357" s="16" t="s">
        <v>6556</v>
      </c>
    </row>
    <row r="358" customFormat="false" ht="15" hidden="false" customHeight="false" outlineLevel="0" collapsed="false">
      <c r="A358" s="16" t="s">
        <v>215</v>
      </c>
      <c r="B358" s="16" t="s">
        <v>7169</v>
      </c>
      <c r="C358" s="16" t="s">
        <v>6554</v>
      </c>
      <c r="D358" s="16" t="n">
        <v>31</v>
      </c>
      <c r="E358" s="16" t="s">
        <v>130</v>
      </c>
      <c r="F358" s="16" t="s">
        <v>6591</v>
      </c>
      <c r="G358" s="16" t="s">
        <v>6556</v>
      </c>
    </row>
    <row r="359" customFormat="false" ht="15" hidden="false" customHeight="false" outlineLevel="0" collapsed="false">
      <c r="A359" s="16" t="s">
        <v>7170</v>
      </c>
      <c r="B359" s="16" t="s">
        <v>7171</v>
      </c>
      <c r="C359" s="16" t="s">
        <v>6554</v>
      </c>
      <c r="D359" s="16" t="n">
        <v>34</v>
      </c>
      <c r="E359" s="16" t="s">
        <v>39</v>
      </c>
      <c r="F359" s="16" t="s">
        <v>7172</v>
      </c>
      <c r="G359" s="16" t="s">
        <v>6556</v>
      </c>
    </row>
    <row r="360" customFormat="false" ht="15" hidden="false" customHeight="false" outlineLevel="0" collapsed="false">
      <c r="A360" s="16" t="s">
        <v>1265</v>
      </c>
      <c r="B360" s="16" t="s">
        <v>7173</v>
      </c>
      <c r="C360" s="16" t="s">
        <v>6561</v>
      </c>
      <c r="D360" s="16" t="n">
        <v>29</v>
      </c>
      <c r="E360" s="16" t="s">
        <v>89</v>
      </c>
      <c r="F360" s="16" t="s">
        <v>6781</v>
      </c>
      <c r="G360" s="16" t="s">
        <v>6556</v>
      </c>
    </row>
    <row r="361" customFormat="false" ht="15" hidden="false" customHeight="false" outlineLevel="0" collapsed="false">
      <c r="A361" s="16" t="s">
        <v>398</v>
      </c>
      <c r="B361" s="16" t="s">
        <v>6836</v>
      </c>
      <c r="C361" s="16" t="s">
        <v>6561</v>
      </c>
      <c r="D361" s="16" t="n">
        <v>33</v>
      </c>
      <c r="E361" s="16" t="s">
        <v>39</v>
      </c>
      <c r="F361" s="16" t="s">
        <v>6871</v>
      </c>
      <c r="G361" s="16" t="s">
        <v>6556</v>
      </c>
    </row>
    <row r="362" customFormat="false" ht="15" hidden="false" customHeight="false" outlineLevel="0" collapsed="false">
      <c r="A362" s="16" t="s">
        <v>827</v>
      </c>
      <c r="B362" s="16" t="s">
        <v>7076</v>
      </c>
      <c r="C362" s="16" t="s">
        <v>6561</v>
      </c>
      <c r="D362" s="16" t="n">
        <v>39</v>
      </c>
      <c r="E362" s="16" t="s">
        <v>130</v>
      </c>
      <c r="F362" s="16" t="s">
        <v>6911</v>
      </c>
      <c r="G362" s="16" t="s">
        <v>6556</v>
      </c>
    </row>
    <row r="363" customFormat="false" ht="15" hidden="false" customHeight="false" outlineLevel="0" collapsed="false">
      <c r="A363" s="16" t="s">
        <v>2664</v>
      </c>
      <c r="B363" s="16" t="s">
        <v>7174</v>
      </c>
      <c r="C363" s="16" t="s">
        <v>6561</v>
      </c>
      <c r="D363" s="16" t="n">
        <v>29</v>
      </c>
      <c r="E363" s="16" t="s">
        <v>56</v>
      </c>
      <c r="F363" s="16" t="s">
        <v>7108</v>
      </c>
      <c r="G363" s="16" t="s">
        <v>6556</v>
      </c>
    </row>
    <row r="364" customFormat="false" ht="15" hidden="false" customHeight="false" outlineLevel="0" collapsed="false">
      <c r="A364" s="16" t="s">
        <v>2284</v>
      </c>
      <c r="B364" s="16" t="s">
        <v>7175</v>
      </c>
      <c r="C364" s="16" t="s">
        <v>6561</v>
      </c>
      <c r="D364" s="16" t="n">
        <v>33</v>
      </c>
      <c r="E364" s="16" t="s">
        <v>70</v>
      </c>
      <c r="F364" s="16" t="s">
        <v>6913</v>
      </c>
      <c r="G364" s="16" t="s">
        <v>6556</v>
      </c>
    </row>
    <row r="365" customFormat="false" ht="15" hidden="false" customHeight="false" outlineLevel="0" collapsed="false">
      <c r="A365" s="16" t="s">
        <v>3583</v>
      </c>
      <c r="B365" s="16" t="s">
        <v>6783</v>
      </c>
      <c r="C365" s="16" t="s">
        <v>6561</v>
      </c>
      <c r="D365" s="16" t="n">
        <v>19</v>
      </c>
      <c r="E365" s="16" t="s">
        <v>130</v>
      </c>
      <c r="F365" s="16" t="s">
        <v>7176</v>
      </c>
      <c r="G365" s="16" t="s">
        <v>6556</v>
      </c>
    </row>
    <row r="366" customFormat="false" ht="15" hidden="false" customHeight="false" outlineLevel="0" collapsed="false">
      <c r="A366" s="16" t="s">
        <v>860</v>
      </c>
      <c r="B366" s="16" t="s">
        <v>7177</v>
      </c>
      <c r="C366" s="16" t="s">
        <v>6561</v>
      </c>
      <c r="D366" s="16" t="n">
        <v>40</v>
      </c>
      <c r="E366" s="16" t="s">
        <v>112</v>
      </c>
      <c r="F366" s="16" t="s">
        <v>6741</v>
      </c>
      <c r="G366" s="16" t="s">
        <v>6559</v>
      </c>
    </row>
    <row r="367" customFormat="false" ht="15" hidden="false" customHeight="false" outlineLevel="0" collapsed="false">
      <c r="A367" s="16" t="s">
        <v>1877</v>
      </c>
      <c r="B367" s="16" t="s">
        <v>6796</v>
      </c>
      <c r="C367" s="16" t="s">
        <v>6561</v>
      </c>
      <c r="D367" s="16" t="n">
        <v>35</v>
      </c>
      <c r="E367" s="16" t="s">
        <v>46</v>
      </c>
      <c r="F367" s="16" t="s">
        <v>6646</v>
      </c>
      <c r="G367" s="16" t="s">
        <v>6556</v>
      </c>
    </row>
    <row r="368" customFormat="false" ht="15" hidden="false" customHeight="false" outlineLevel="0" collapsed="false">
      <c r="A368" s="16" t="s">
        <v>44</v>
      </c>
      <c r="B368" s="16" t="s">
        <v>7178</v>
      </c>
      <c r="C368" s="16" t="s">
        <v>6561</v>
      </c>
      <c r="D368" s="16" t="n">
        <v>35</v>
      </c>
      <c r="E368" s="16" t="s">
        <v>46</v>
      </c>
      <c r="F368" s="16" t="s">
        <v>7179</v>
      </c>
      <c r="G368" s="16" t="s">
        <v>6556</v>
      </c>
    </row>
    <row r="369" customFormat="false" ht="15" hidden="false" customHeight="false" outlineLevel="0" collapsed="false">
      <c r="A369" s="16" t="s">
        <v>1738</v>
      </c>
      <c r="B369" s="16" t="s">
        <v>6935</v>
      </c>
      <c r="C369" s="16" t="s">
        <v>6554</v>
      </c>
      <c r="D369" s="16" t="n">
        <v>35</v>
      </c>
      <c r="E369" s="16" t="s">
        <v>112</v>
      </c>
      <c r="F369" s="16" t="s">
        <v>7180</v>
      </c>
      <c r="G369" s="16" t="s">
        <v>6559</v>
      </c>
    </row>
    <row r="370" customFormat="false" ht="15" hidden="false" customHeight="false" outlineLevel="0" collapsed="false">
      <c r="A370" s="16" t="s">
        <v>2061</v>
      </c>
      <c r="B370" s="16" t="s">
        <v>6596</v>
      </c>
      <c r="C370" s="16" t="s">
        <v>6561</v>
      </c>
      <c r="D370" s="16" t="n">
        <v>39</v>
      </c>
      <c r="E370" s="16" t="s">
        <v>112</v>
      </c>
      <c r="F370" s="16" t="s">
        <v>7023</v>
      </c>
      <c r="G370" s="16" t="s">
        <v>6556</v>
      </c>
    </row>
    <row r="371" customFormat="false" ht="15" hidden="false" customHeight="false" outlineLevel="0" collapsed="false">
      <c r="A371" s="16" t="s">
        <v>1815</v>
      </c>
      <c r="B371" s="16" t="s">
        <v>7169</v>
      </c>
      <c r="C371" s="16" t="s">
        <v>6554</v>
      </c>
      <c r="D371" s="16" t="n">
        <v>26</v>
      </c>
      <c r="E371" s="16" t="s">
        <v>81</v>
      </c>
      <c r="F371" s="16" t="s">
        <v>7181</v>
      </c>
      <c r="G371" s="16" t="s">
        <v>6556</v>
      </c>
    </row>
    <row r="372" customFormat="false" ht="15" hidden="false" customHeight="false" outlineLevel="0" collapsed="false">
      <c r="A372" s="16" t="s">
        <v>1742</v>
      </c>
      <c r="B372" s="16" t="s">
        <v>7182</v>
      </c>
      <c r="C372" s="16" t="s">
        <v>6554</v>
      </c>
      <c r="D372" s="16" t="n">
        <v>32</v>
      </c>
      <c r="E372" s="16" t="s">
        <v>70</v>
      </c>
      <c r="F372" s="16" t="s">
        <v>7183</v>
      </c>
      <c r="G372" s="16" t="s">
        <v>6556</v>
      </c>
    </row>
    <row r="373" customFormat="false" ht="15" hidden="false" customHeight="false" outlineLevel="0" collapsed="false">
      <c r="A373" s="16" t="s">
        <v>2244</v>
      </c>
      <c r="B373" s="16" t="s">
        <v>6732</v>
      </c>
      <c r="C373" s="16" t="s">
        <v>6554</v>
      </c>
      <c r="D373" s="16" t="n">
        <v>29</v>
      </c>
      <c r="E373" s="16" t="s">
        <v>89</v>
      </c>
      <c r="F373" s="16" t="s">
        <v>7184</v>
      </c>
      <c r="G373" s="16" t="s">
        <v>6559</v>
      </c>
    </row>
    <row r="374" customFormat="false" ht="15" hidden="false" customHeight="false" outlineLevel="0" collapsed="false">
      <c r="A374" s="16" t="s">
        <v>4457</v>
      </c>
      <c r="B374" s="16" t="s">
        <v>7185</v>
      </c>
      <c r="C374" s="16" t="s">
        <v>6561</v>
      </c>
      <c r="D374" s="16" t="n">
        <v>27</v>
      </c>
      <c r="E374" s="16" t="s">
        <v>39</v>
      </c>
      <c r="F374" s="16" t="s">
        <v>6973</v>
      </c>
      <c r="G374" s="16" t="s">
        <v>6559</v>
      </c>
    </row>
    <row r="375" customFormat="false" ht="15" hidden="false" customHeight="false" outlineLevel="0" collapsed="false">
      <c r="A375" s="16" t="s">
        <v>1271</v>
      </c>
      <c r="B375" s="16" t="s">
        <v>7186</v>
      </c>
      <c r="C375" s="16" t="s">
        <v>6561</v>
      </c>
      <c r="D375" s="16" t="n">
        <v>30</v>
      </c>
      <c r="E375" s="16" t="s">
        <v>130</v>
      </c>
      <c r="F375" s="16" t="s">
        <v>6886</v>
      </c>
      <c r="G375" s="16" t="s">
        <v>6559</v>
      </c>
    </row>
    <row r="376" customFormat="false" ht="15" hidden="false" customHeight="false" outlineLevel="0" collapsed="false">
      <c r="A376" s="16" t="s">
        <v>3243</v>
      </c>
      <c r="B376" s="16" t="s">
        <v>7148</v>
      </c>
      <c r="C376" s="16" t="s">
        <v>6561</v>
      </c>
      <c r="D376" s="16" t="n">
        <v>31</v>
      </c>
      <c r="E376" s="16" t="s">
        <v>56</v>
      </c>
      <c r="F376" s="16" t="s">
        <v>7187</v>
      </c>
      <c r="G376" s="16" t="s">
        <v>6556</v>
      </c>
    </row>
    <row r="377" customFormat="false" ht="15" hidden="false" customHeight="false" outlineLevel="0" collapsed="false">
      <c r="A377" s="16" t="s">
        <v>809</v>
      </c>
      <c r="B377" s="16" t="s">
        <v>7188</v>
      </c>
      <c r="C377" s="16" t="s">
        <v>6554</v>
      </c>
      <c r="D377" s="16" t="n">
        <v>24</v>
      </c>
      <c r="E377" s="16" t="s">
        <v>67</v>
      </c>
      <c r="F377" s="16" t="s">
        <v>7189</v>
      </c>
      <c r="G377" s="16" t="s">
        <v>6556</v>
      </c>
    </row>
    <row r="378" customFormat="false" ht="15" hidden="false" customHeight="false" outlineLevel="0" collapsed="false">
      <c r="A378" s="16" t="s">
        <v>1744</v>
      </c>
      <c r="B378" s="16" t="s">
        <v>7190</v>
      </c>
      <c r="C378" s="16" t="s">
        <v>6554</v>
      </c>
      <c r="D378" s="16" t="n">
        <v>30</v>
      </c>
      <c r="E378" s="16" t="s">
        <v>67</v>
      </c>
      <c r="F378" s="16" t="s">
        <v>7191</v>
      </c>
      <c r="G378" s="16" t="s">
        <v>6559</v>
      </c>
    </row>
    <row r="379" customFormat="false" ht="15" hidden="false" customHeight="false" outlineLevel="0" collapsed="false">
      <c r="A379" s="16" t="s">
        <v>1294</v>
      </c>
      <c r="B379" s="16" t="s">
        <v>6703</v>
      </c>
      <c r="C379" s="16" t="s">
        <v>6561</v>
      </c>
      <c r="D379" s="16" t="n">
        <v>42</v>
      </c>
      <c r="E379" s="16" t="s">
        <v>67</v>
      </c>
      <c r="F379" s="16" t="s">
        <v>7192</v>
      </c>
      <c r="G379" s="16" t="s">
        <v>6556</v>
      </c>
    </row>
    <row r="380" customFormat="false" ht="15" hidden="false" customHeight="false" outlineLevel="0" collapsed="false">
      <c r="A380" s="16" t="s">
        <v>1429</v>
      </c>
      <c r="B380" s="16" t="s">
        <v>7193</v>
      </c>
      <c r="C380" s="16" t="s">
        <v>6561</v>
      </c>
      <c r="D380" s="16" t="n">
        <v>25</v>
      </c>
      <c r="E380" s="16" t="s">
        <v>81</v>
      </c>
      <c r="F380" s="16" t="s">
        <v>7194</v>
      </c>
      <c r="G380" s="16" t="s">
        <v>6556</v>
      </c>
    </row>
    <row r="381" customFormat="false" ht="15" hidden="false" customHeight="false" outlineLevel="0" collapsed="false">
      <c r="A381" s="16" t="s">
        <v>1087</v>
      </c>
      <c r="B381" s="16" t="s">
        <v>6695</v>
      </c>
      <c r="C381" s="16" t="s">
        <v>6561</v>
      </c>
      <c r="D381" s="16" t="n">
        <v>33</v>
      </c>
      <c r="E381" s="16" t="s">
        <v>39</v>
      </c>
      <c r="F381" s="16" t="s">
        <v>7195</v>
      </c>
      <c r="G381" s="16" t="s">
        <v>6559</v>
      </c>
    </row>
    <row r="382" customFormat="false" ht="15" hidden="false" customHeight="false" outlineLevel="0" collapsed="false">
      <c r="A382" s="16" t="s">
        <v>125</v>
      </c>
      <c r="B382" s="16" t="s">
        <v>7196</v>
      </c>
      <c r="C382" s="16" t="s">
        <v>6561</v>
      </c>
      <c r="D382" s="16" t="n">
        <v>30</v>
      </c>
      <c r="E382" s="16" t="s">
        <v>112</v>
      </c>
      <c r="F382" s="16" t="s">
        <v>6768</v>
      </c>
      <c r="G382" s="16" t="s">
        <v>6556</v>
      </c>
    </row>
    <row r="383" customFormat="false" ht="15" hidden="false" customHeight="false" outlineLevel="0" collapsed="false">
      <c r="A383" s="16" t="s">
        <v>829</v>
      </c>
      <c r="B383" s="16" t="s">
        <v>7197</v>
      </c>
      <c r="C383" s="16" t="s">
        <v>6561</v>
      </c>
      <c r="D383" s="16" t="n">
        <v>30</v>
      </c>
      <c r="E383" s="16" t="s">
        <v>130</v>
      </c>
      <c r="F383" s="16" t="s">
        <v>7198</v>
      </c>
      <c r="G383" s="16" t="s">
        <v>6556</v>
      </c>
    </row>
    <row r="384" customFormat="false" ht="15" hidden="false" customHeight="false" outlineLevel="0" collapsed="false">
      <c r="A384" s="16" t="s">
        <v>502</v>
      </c>
      <c r="B384" s="16" t="s">
        <v>7199</v>
      </c>
      <c r="C384" s="16" t="s">
        <v>6561</v>
      </c>
      <c r="D384" s="16" t="n">
        <v>25</v>
      </c>
      <c r="E384" s="16" t="s">
        <v>130</v>
      </c>
      <c r="F384" s="16" t="s">
        <v>7200</v>
      </c>
      <c r="G384" s="16" t="s">
        <v>6556</v>
      </c>
    </row>
    <row r="385" customFormat="false" ht="15" hidden="false" customHeight="false" outlineLevel="0" collapsed="false">
      <c r="A385" s="16" t="s">
        <v>332</v>
      </c>
      <c r="B385" s="16" t="s">
        <v>7201</v>
      </c>
      <c r="C385" s="16" t="s">
        <v>6554</v>
      </c>
      <c r="D385" s="16" t="n">
        <v>26</v>
      </c>
      <c r="E385" s="16" t="s">
        <v>56</v>
      </c>
      <c r="F385" s="16" t="s">
        <v>7098</v>
      </c>
      <c r="G385" s="16" t="s">
        <v>6559</v>
      </c>
    </row>
    <row r="386" customFormat="false" ht="15" hidden="false" customHeight="false" outlineLevel="0" collapsed="false">
      <c r="A386" s="16" t="s">
        <v>653</v>
      </c>
      <c r="B386" s="16" t="s">
        <v>7202</v>
      </c>
      <c r="C386" s="16" t="s">
        <v>6554</v>
      </c>
      <c r="D386" s="16" t="n">
        <v>32</v>
      </c>
      <c r="E386" s="16" t="s">
        <v>81</v>
      </c>
      <c r="F386" s="16" t="s">
        <v>7203</v>
      </c>
      <c r="G386" s="16" t="s">
        <v>6559</v>
      </c>
    </row>
    <row r="387" customFormat="false" ht="15" hidden="false" customHeight="false" outlineLevel="0" collapsed="false">
      <c r="A387" s="16" t="s">
        <v>1347</v>
      </c>
      <c r="B387" s="16" t="s">
        <v>6703</v>
      </c>
      <c r="C387" s="16" t="s">
        <v>6561</v>
      </c>
      <c r="D387" s="16" t="n">
        <v>33</v>
      </c>
      <c r="E387" s="16" t="s">
        <v>46</v>
      </c>
      <c r="F387" s="16" t="s">
        <v>7204</v>
      </c>
      <c r="G387" s="16" t="s">
        <v>6556</v>
      </c>
    </row>
    <row r="388" customFormat="false" ht="15" hidden="false" customHeight="false" outlineLevel="0" collapsed="false">
      <c r="A388" s="16" t="s">
        <v>3316</v>
      </c>
      <c r="B388" s="16" t="s">
        <v>7205</v>
      </c>
      <c r="C388" s="16" t="s">
        <v>6554</v>
      </c>
      <c r="D388" s="16" t="n">
        <v>31</v>
      </c>
      <c r="E388" s="16" t="s">
        <v>112</v>
      </c>
      <c r="F388" s="16" t="s">
        <v>6772</v>
      </c>
      <c r="G388" s="16" t="s">
        <v>6556</v>
      </c>
    </row>
    <row r="389" customFormat="false" ht="15" hidden="false" customHeight="false" outlineLevel="0" collapsed="false">
      <c r="A389" s="16" t="s">
        <v>1951</v>
      </c>
      <c r="B389" s="16" t="s">
        <v>6857</v>
      </c>
      <c r="C389" s="16" t="s">
        <v>6554</v>
      </c>
      <c r="D389" s="16" t="n">
        <v>31</v>
      </c>
      <c r="E389" s="16" t="s">
        <v>112</v>
      </c>
      <c r="F389" s="16" t="s">
        <v>7206</v>
      </c>
      <c r="G389" s="16" t="s">
        <v>6556</v>
      </c>
    </row>
    <row r="390" customFormat="false" ht="15" hidden="false" customHeight="false" outlineLevel="0" collapsed="false">
      <c r="A390" s="16" t="s">
        <v>850</v>
      </c>
      <c r="B390" s="16" t="s">
        <v>7182</v>
      </c>
      <c r="C390" s="16" t="s">
        <v>6554</v>
      </c>
      <c r="D390" s="16" t="n">
        <v>25</v>
      </c>
      <c r="E390" s="16" t="s">
        <v>39</v>
      </c>
      <c r="F390" s="16" t="s">
        <v>7207</v>
      </c>
      <c r="G390" s="16" t="s">
        <v>6556</v>
      </c>
    </row>
    <row r="391" customFormat="false" ht="15" hidden="false" customHeight="false" outlineLevel="0" collapsed="false">
      <c r="A391" s="16" t="s">
        <v>1038</v>
      </c>
      <c r="B391" s="16" t="s">
        <v>7208</v>
      </c>
      <c r="C391" s="16" t="s">
        <v>6554</v>
      </c>
      <c r="D391" s="16" t="n">
        <v>35</v>
      </c>
      <c r="E391" s="16" t="s">
        <v>89</v>
      </c>
      <c r="F391" s="16" t="s">
        <v>7209</v>
      </c>
      <c r="G391" s="16" t="s">
        <v>6559</v>
      </c>
    </row>
    <row r="392" customFormat="false" ht="15" hidden="false" customHeight="false" outlineLevel="0" collapsed="false">
      <c r="A392" s="16" t="s">
        <v>7210</v>
      </c>
      <c r="B392" s="16" t="s">
        <v>6914</v>
      </c>
      <c r="C392" s="16" t="s">
        <v>6554</v>
      </c>
      <c r="D392" s="16" t="n">
        <v>25</v>
      </c>
      <c r="E392" s="16" t="s">
        <v>130</v>
      </c>
      <c r="F392" s="16" t="s">
        <v>7211</v>
      </c>
      <c r="G392" s="16" t="s">
        <v>6556</v>
      </c>
    </row>
    <row r="393" customFormat="false" ht="15" hidden="false" customHeight="false" outlineLevel="0" collapsed="false">
      <c r="A393" s="16" t="s">
        <v>169</v>
      </c>
      <c r="B393" s="16" t="s">
        <v>7212</v>
      </c>
      <c r="C393" s="16" t="s">
        <v>6561</v>
      </c>
      <c r="D393" s="16" t="n">
        <v>32</v>
      </c>
      <c r="E393" s="16" t="s">
        <v>112</v>
      </c>
      <c r="F393" s="16" t="s">
        <v>7213</v>
      </c>
      <c r="G393" s="16" t="s">
        <v>6559</v>
      </c>
    </row>
    <row r="394" customFormat="false" ht="15" hidden="false" customHeight="false" outlineLevel="0" collapsed="false">
      <c r="A394" s="16" t="s">
        <v>1259</v>
      </c>
      <c r="B394" s="16" t="s">
        <v>7214</v>
      </c>
      <c r="C394" s="16" t="s">
        <v>6561</v>
      </c>
      <c r="D394" s="16" t="n">
        <v>46</v>
      </c>
      <c r="E394" s="16" t="s">
        <v>46</v>
      </c>
      <c r="F394" s="16" t="s">
        <v>7215</v>
      </c>
      <c r="G394" s="16" t="s">
        <v>6559</v>
      </c>
    </row>
    <row r="395" customFormat="false" ht="15" hidden="false" customHeight="false" outlineLevel="0" collapsed="false">
      <c r="A395" s="16" t="s">
        <v>7216</v>
      </c>
      <c r="B395" s="16" t="s">
        <v>6588</v>
      </c>
      <c r="C395" s="16" t="s">
        <v>6554</v>
      </c>
      <c r="D395" s="16" t="n">
        <v>30</v>
      </c>
      <c r="E395" s="16" t="s">
        <v>39</v>
      </c>
      <c r="F395" s="16" t="s">
        <v>7217</v>
      </c>
      <c r="G395" s="16" t="s">
        <v>6556</v>
      </c>
    </row>
    <row r="396" customFormat="false" ht="15" hidden="false" customHeight="false" outlineLevel="0" collapsed="false">
      <c r="A396" s="16" t="s">
        <v>1634</v>
      </c>
      <c r="B396" s="16" t="s">
        <v>7218</v>
      </c>
      <c r="C396" s="16" t="s">
        <v>6554</v>
      </c>
      <c r="D396" s="16" t="n">
        <v>22</v>
      </c>
      <c r="E396" s="16" t="s">
        <v>130</v>
      </c>
      <c r="F396" s="16" t="s">
        <v>7219</v>
      </c>
      <c r="G396" s="16" t="s">
        <v>6559</v>
      </c>
    </row>
    <row r="397" customFormat="false" ht="15" hidden="false" customHeight="false" outlineLevel="0" collapsed="false">
      <c r="A397" s="16" t="s">
        <v>1798</v>
      </c>
      <c r="B397" s="16" t="s">
        <v>7220</v>
      </c>
      <c r="C397" s="16" t="s">
        <v>6561</v>
      </c>
      <c r="D397" s="16" t="n">
        <v>28</v>
      </c>
      <c r="E397" s="16" t="s">
        <v>81</v>
      </c>
      <c r="F397" s="16" t="s">
        <v>7221</v>
      </c>
      <c r="G397" s="16" t="s">
        <v>6559</v>
      </c>
    </row>
    <row r="398" customFormat="false" ht="15" hidden="false" customHeight="false" outlineLevel="0" collapsed="false">
      <c r="A398" s="16" t="s">
        <v>336</v>
      </c>
      <c r="B398" s="16" t="s">
        <v>7222</v>
      </c>
      <c r="C398" s="16" t="s">
        <v>6554</v>
      </c>
      <c r="D398" s="16" t="n">
        <v>30</v>
      </c>
      <c r="E398" s="16" t="s">
        <v>81</v>
      </c>
      <c r="F398" s="16" t="s">
        <v>7060</v>
      </c>
      <c r="G398" s="16" t="s">
        <v>6556</v>
      </c>
    </row>
    <row r="399" customFormat="false" ht="15" hidden="false" customHeight="false" outlineLevel="0" collapsed="false">
      <c r="A399" s="16" t="s">
        <v>1285</v>
      </c>
      <c r="B399" s="16" t="s">
        <v>6995</v>
      </c>
      <c r="C399" s="16" t="s">
        <v>6554</v>
      </c>
      <c r="D399" s="16" t="n">
        <v>33</v>
      </c>
      <c r="E399" s="16" t="s">
        <v>39</v>
      </c>
      <c r="F399" s="16" t="s">
        <v>7223</v>
      </c>
      <c r="G399" s="16" t="s">
        <v>6556</v>
      </c>
    </row>
    <row r="400" customFormat="false" ht="15" hidden="false" customHeight="false" outlineLevel="0" collapsed="false">
      <c r="A400" s="16" t="s">
        <v>7224</v>
      </c>
      <c r="B400" s="16" t="s">
        <v>6665</v>
      </c>
      <c r="C400" s="16" t="s">
        <v>6554</v>
      </c>
      <c r="D400" s="16" t="n">
        <v>44</v>
      </c>
      <c r="E400" s="16" t="s">
        <v>81</v>
      </c>
      <c r="F400" s="16" t="s">
        <v>6801</v>
      </c>
      <c r="G400" s="16" t="s">
        <v>6559</v>
      </c>
    </row>
    <row r="401" customFormat="false" ht="15" hidden="false" customHeight="false" outlineLevel="0" collapsed="false">
      <c r="A401" s="16" t="s">
        <v>278</v>
      </c>
      <c r="B401" s="16" t="s">
        <v>7225</v>
      </c>
      <c r="C401" s="16" t="s">
        <v>6561</v>
      </c>
      <c r="D401" s="16" t="n">
        <v>24</v>
      </c>
      <c r="E401" s="16" t="s">
        <v>208</v>
      </c>
      <c r="F401" s="16" t="s">
        <v>7226</v>
      </c>
      <c r="G401" s="16" t="s">
        <v>6556</v>
      </c>
    </row>
    <row r="402" customFormat="false" ht="15" hidden="false" customHeight="false" outlineLevel="0" collapsed="false">
      <c r="A402" s="16" t="s">
        <v>2934</v>
      </c>
      <c r="B402" s="16" t="s">
        <v>7227</v>
      </c>
      <c r="C402" s="16" t="s">
        <v>6554</v>
      </c>
      <c r="D402" s="16" t="n">
        <v>21</v>
      </c>
      <c r="E402" s="16" t="s">
        <v>39</v>
      </c>
      <c r="F402" s="16" t="s">
        <v>7228</v>
      </c>
      <c r="G402" s="16" t="s">
        <v>6556</v>
      </c>
    </row>
    <row r="403" customFormat="false" ht="15" hidden="false" customHeight="false" outlineLevel="0" collapsed="false">
      <c r="A403" s="16" t="s">
        <v>1399</v>
      </c>
      <c r="B403" s="16" t="s">
        <v>7229</v>
      </c>
      <c r="C403" s="16" t="s">
        <v>6554</v>
      </c>
      <c r="D403" s="16" t="n">
        <v>32</v>
      </c>
      <c r="E403" s="16" t="s">
        <v>130</v>
      </c>
      <c r="F403" s="16" t="s">
        <v>7230</v>
      </c>
      <c r="G403" s="16" t="s">
        <v>6559</v>
      </c>
    </row>
    <row r="404" customFormat="false" ht="15" hidden="false" customHeight="false" outlineLevel="0" collapsed="false">
      <c r="A404" s="16" t="s">
        <v>87</v>
      </c>
      <c r="B404" s="16" t="s">
        <v>7231</v>
      </c>
      <c r="C404" s="16" t="s">
        <v>6554</v>
      </c>
      <c r="D404" s="16" t="n">
        <v>21</v>
      </c>
      <c r="E404" s="16" t="s">
        <v>89</v>
      </c>
      <c r="F404" s="16" t="s">
        <v>7232</v>
      </c>
      <c r="G404" s="16" t="s">
        <v>6556</v>
      </c>
    </row>
    <row r="405" customFormat="false" ht="15" hidden="false" customHeight="false" outlineLevel="0" collapsed="false">
      <c r="A405" s="16" t="s">
        <v>228</v>
      </c>
      <c r="B405" s="16" t="s">
        <v>7233</v>
      </c>
      <c r="C405" s="16" t="s">
        <v>6561</v>
      </c>
      <c r="D405" s="16" t="n">
        <v>39</v>
      </c>
      <c r="E405" s="16" t="s">
        <v>46</v>
      </c>
      <c r="F405" s="16" t="s">
        <v>7234</v>
      </c>
      <c r="G405" s="16" t="s">
        <v>6559</v>
      </c>
    </row>
    <row r="406" customFormat="false" ht="15" hidden="false" customHeight="false" outlineLevel="0" collapsed="false">
      <c r="A406" s="16" t="s">
        <v>1170</v>
      </c>
      <c r="B406" s="16" t="s">
        <v>7235</v>
      </c>
      <c r="C406" s="16" t="s">
        <v>6561</v>
      </c>
      <c r="D406" s="16" t="n">
        <v>18</v>
      </c>
      <c r="E406" s="16" t="s">
        <v>39</v>
      </c>
      <c r="F406" s="16" t="s">
        <v>7236</v>
      </c>
      <c r="G406" s="16" t="s">
        <v>6559</v>
      </c>
    </row>
    <row r="407" customFormat="false" ht="15" hidden="false" customHeight="false" outlineLevel="0" collapsed="false">
      <c r="A407" s="16" t="s">
        <v>1631</v>
      </c>
      <c r="B407" s="16" t="s">
        <v>6746</v>
      </c>
      <c r="C407" s="16" t="s">
        <v>6554</v>
      </c>
      <c r="D407" s="16" t="n">
        <v>29</v>
      </c>
      <c r="E407" s="16" t="s">
        <v>70</v>
      </c>
      <c r="F407" s="16" t="s">
        <v>6721</v>
      </c>
      <c r="G407" s="16" t="s">
        <v>6556</v>
      </c>
    </row>
    <row r="408" customFormat="false" ht="15" hidden="false" customHeight="false" outlineLevel="0" collapsed="false">
      <c r="A408" s="16" t="s">
        <v>3731</v>
      </c>
      <c r="B408" s="16" t="s">
        <v>7225</v>
      </c>
      <c r="C408" s="16" t="s">
        <v>6561</v>
      </c>
      <c r="D408" s="16" t="n">
        <v>31</v>
      </c>
      <c r="E408" s="16" t="s">
        <v>81</v>
      </c>
      <c r="F408" s="16" t="s">
        <v>6992</v>
      </c>
      <c r="G408" s="16" t="s">
        <v>6556</v>
      </c>
    </row>
    <row r="409" customFormat="false" ht="15" hidden="false" customHeight="false" outlineLevel="0" collapsed="false">
      <c r="A409" s="16" t="s">
        <v>325</v>
      </c>
      <c r="B409" s="16" t="s">
        <v>7237</v>
      </c>
      <c r="C409" s="16" t="s">
        <v>6561</v>
      </c>
      <c r="D409" s="16" t="n">
        <v>31</v>
      </c>
      <c r="E409" s="16" t="s">
        <v>112</v>
      </c>
      <c r="F409" s="16" t="s">
        <v>7238</v>
      </c>
      <c r="G409" s="16" t="s">
        <v>6559</v>
      </c>
    </row>
    <row r="410" customFormat="false" ht="15" hidden="false" customHeight="false" outlineLevel="0" collapsed="false">
      <c r="A410" s="16" t="s">
        <v>264</v>
      </c>
      <c r="B410" s="16" t="s">
        <v>6753</v>
      </c>
      <c r="C410" s="16" t="s">
        <v>6561</v>
      </c>
      <c r="D410" s="16" t="n">
        <v>18</v>
      </c>
      <c r="E410" s="16" t="s">
        <v>89</v>
      </c>
      <c r="F410" s="16" t="s">
        <v>7239</v>
      </c>
      <c r="G410" s="16" t="s">
        <v>6559</v>
      </c>
    </row>
    <row r="411" customFormat="false" ht="15" hidden="false" customHeight="false" outlineLevel="0" collapsed="false">
      <c r="A411" s="16" t="s">
        <v>587</v>
      </c>
      <c r="B411" s="16" t="s">
        <v>6771</v>
      </c>
      <c r="C411" s="16" t="s">
        <v>6561</v>
      </c>
      <c r="D411" s="16" t="n">
        <v>37</v>
      </c>
      <c r="E411" s="16" t="s">
        <v>112</v>
      </c>
      <c r="F411" s="16" t="s">
        <v>7240</v>
      </c>
      <c r="G411" s="16" t="s">
        <v>6559</v>
      </c>
    </row>
    <row r="412" customFormat="false" ht="15" hidden="false" customHeight="false" outlineLevel="0" collapsed="false">
      <c r="A412" s="16" t="s">
        <v>148</v>
      </c>
      <c r="B412" s="16" t="s">
        <v>7241</v>
      </c>
      <c r="C412" s="16" t="s">
        <v>6561</v>
      </c>
      <c r="D412" s="16" t="n">
        <v>18</v>
      </c>
      <c r="E412" s="16" t="s">
        <v>81</v>
      </c>
      <c r="F412" s="16" t="s">
        <v>7242</v>
      </c>
      <c r="G412" s="16" t="s">
        <v>6556</v>
      </c>
    </row>
    <row r="413" customFormat="false" ht="15" hidden="false" customHeight="false" outlineLevel="0" collapsed="false">
      <c r="A413" s="16" t="s">
        <v>6130</v>
      </c>
      <c r="B413" s="16" t="s">
        <v>7243</v>
      </c>
      <c r="C413" s="16" t="s">
        <v>6561</v>
      </c>
      <c r="D413" s="16" t="n">
        <v>33</v>
      </c>
      <c r="E413" s="16" t="s">
        <v>46</v>
      </c>
      <c r="F413" s="16" t="s">
        <v>7244</v>
      </c>
      <c r="G413" s="16" t="s">
        <v>6556</v>
      </c>
    </row>
    <row r="414" customFormat="false" ht="15" hidden="false" customHeight="false" outlineLevel="0" collapsed="false">
      <c r="A414" s="16" t="s">
        <v>1985</v>
      </c>
      <c r="B414" s="16" t="s">
        <v>7245</v>
      </c>
      <c r="C414" s="16" t="s">
        <v>6554</v>
      </c>
      <c r="D414" s="16" t="n">
        <v>33</v>
      </c>
      <c r="E414" s="16" t="s">
        <v>39</v>
      </c>
      <c r="F414" s="16" t="s">
        <v>7246</v>
      </c>
      <c r="G414" s="16" t="s">
        <v>6556</v>
      </c>
    </row>
    <row r="415" customFormat="false" ht="15" hidden="false" customHeight="false" outlineLevel="0" collapsed="false">
      <c r="A415" s="16" t="s">
        <v>813</v>
      </c>
      <c r="B415" s="16" t="s">
        <v>7201</v>
      </c>
      <c r="C415" s="16" t="s">
        <v>6554</v>
      </c>
      <c r="D415" s="16" t="n">
        <v>37</v>
      </c>
      <c r="E415" s="16" t="s">
        <v>208</v>
      </c>
      <c r="F415" s="16" t="s">
        <v>7038</v>
      </c>
      <c r="G415" s="16" t="s">
        <v>6559</v>
      </c>
    </row>
    <row r="416" customFormat="false" ht="15" hidden="false" customHeight="false" outlineLevel="0" collapsed="false">
      <c r="A416" s="16" t="s">
        <v>400</v>
      </c>
      <c r="B416" s="16" t="s">
        <v>7247</v>
      </c>
      <c r="C416" s="16" t="s">
        <v>6561</v>
      </c>
      <c r="D416" s="16" t="n">
        <v>22</v>
      </c>
      <c r="E416" s="16" t="s">
        <v>112</v>
      </c>
      <c r="F416" s="16" t="s">
        <v>7248</v>
      </c>
      <c r="G416" s="16" t="s">
        <v>6556</v>
      </c>
    </row>
    <row r="417" customFormat="false" ht="15" hidden="false" customHeight="false" outlineLevel="0" collapsed="false">
      <c r="A417" s="16" t="s">
        <v>205</v>
      </c>
      <c r="B417" s="16" t="s">
        <v>7249</v>
      </c>
      <c r="C417" s="16" t="s">
        <v>6554</v>
      </c>
      <c r="D417" s="16" t="n">
        <v>45</v>
      </c>
      <c r="E417" s="16" t="s">
        <v>70</v>
      </c>
      <c r="F417" s="16" t="s">
        <v>7250</v>
      </c>
      <c r="G417" s="16" t="s">
        <v>6559</v>
      </c>
    </row>
    <row r="418" customFormat="false" ht="15" hidden="false" customHeight="false" outlineLevel="0" collapsed="false">
      <c r="A418" s="16" t="s">
        <v>3821</v>
      </c>
      <c r="B418" s="16" t="s">
        <v>7251</v>
      </c>
      <c r="C418" s="16" t="s">
        <v>6554</v>
      </c>
      <c r="D418" s="16" t="n">
        <v>40</v>
      </c>
      <c r="E418" s="16" t="s">
        <v>89</v>
      </c>
      <c r="F418" s="16" t="s">
        <v>7252</v>
      </c>
      <c r="G418" s="16" t="s">
        <v>6556</v>
      </c>
    </row>
    <row r="419" customFormat="false" ht="15" hidden="false" customHeight="false" outlineLevel="0" collapsed="false">
      <c r="A419" s="16" t="s">
        <v>198</v>
      </c>
      <c r="B419" s="16" t="s">
        <v>7157</v>
      </c>
      <c r="C419" s="16" t="s">
        <v>6561</v>
      </c>
      <c r="D419" s="16" t="n">
        <v>33</v>
      </c>
      <c r="E419" s="16" t="s">
        <v>130</v>
      </c>
      <c r="F419" s="16" t="s">
        <v>7253</v>
      </c>
      <c r="G419" s="16" t="s">
        <v>6556</v>
      </c>
    </row>
    <row r="420" customFormat="false" ht="15" hidden="false" customHeight="false" outlineLevel="0" collapsed="false">
      <c r="A420" s="16" t="s">
        <v>1606</v>
      </c>
      <c r="B420" s="16" t="s">
        <v>6957</v>
      </c>
      <c r="C420" s="16" t="s">
        <v>6561</v>
      </c>
      <c r="D420" s="16" t="n">
        <v>30</v>
      </c>
      <c r="E420" s="16" t="s">
        <v>130</v>
      </c>
      <c r="F420" s="16" t="s">
        <v>6888</v>
      </c>
      <c r="G420" s="16" t="s">
        <v>6559</v>
      </c>
    </row>
    <row r="421" customFormat="false" ht="15" hidden="false" customHeight="false" outlineLevel="0" collapsed="false">
      <c r="A421" s="16" t="s">
        <v>952</v>
      </c>
      <c r="B421" s="16" t="s">
        <v>7254</v>
      </c>
      <c r="C421" s="16" t="s">
        <v>6554</v>
      </c>
      <c r="D421" s="16" t="n">
        <v>31</v>
      </c>
      <c r="E421" s="16" t="s">
        <v>46</v>
      </c>
      <c r="F421" s="16" t="s">
        <v>7255</v>
      </c>
      <c r="G421" s="16" t="s">
        <v>6559</v>
      </c>
    </row>
    <row r="422" customFormat="false" ht="15" hidden="false" customHeight="false" outlineLevel="0" collapsed="false">
      <c r="A422" s="16" t="s">
        <v>102</v>
      </c>
      <c r="B422" s="16" t="s">
        <v>7256</v>
      </c>
      <c r="C422" s="16" t="s">
        <v>6561</v>
      </c>
      <c r="D422" s="16" t="n">
        <v>26</v>
      </c>
      <c r="E422" s="16" t="s">
        <v>67</v>
      </c>
      <c r="F422" s="16" t="s">
        <v>7129</v>
      </c>
      <c r="G422" s="16" t="s">
        <v>6556</v>
      </c>
    </row>
    <row r="423" customFormat="false" ht="15" hidden="false" customHeight="false" outlineLevel="0" collapsed="false">
      <c r="A423" s="16" t="s">
        <v>188</v>
      </c>
      <c r="B423" s="16" t="s">
        <v>7257</v>
      </c>
      <c r="C423" s="16" t="s">
        <v>6554</v>
      </c>
      <c r="D423" s="16" t="n">
        <v>36</v>
      </c>
      <c r="E423" s="16" t="s">
        <v>81</v>
      </c>
      <c r="F423" s="16" t="s">
        <v>6878</v>
      </c>
      <c r="G423" s="16" t="s">
        <v>6556</v>
      </c>
    </row>
    <row r="424" customFormat="false" ht="15" hidden="false" customHeight="false" outlineLevel="0" collapsed="false">
      <c r="A424" s="16" t="s">
        <v>153</v>
      </c>
      <c r="B424" s="16" t="s">
        <v>7258</v>
      </c>
      <c r="C424" s="16" t="s">
        <v>6561</v>
      </c>
      <c r="D424" s="16" t="n">
        <v>22</v>
      </c>
      <c r="E424" s="16" t="s">
        <v>112</v>
      </c>
      <c r="F424" s="16" t="s">
        <v>7259</v>
      </c>
      <c r="G424" s="16" t="s">
        <v>6559</v>
      </c>
    </row>
    <row r="425" customFormat="false" ht="15" hidden="false" customHeight="false" outlineLevel="0" collapsed="false">
      <c r="A425" s="16" t="s">
        <v>330</v>
      </c>
      <c r="B425" s="16" t="s">
        <v>7260</v>
      </c>
      <c r="C425" s="16" t="s">
        <v>6554</v>
      </c>
      <c r="D425" s="16" t="n">
        <v>35</v>
      </c>
      <c r="E425" s="16" t="s">
        <v>67</v>
      </c>
      <c r="F425" s="16" t="s">
        <v>7261</v>
      </c>
      <c r="G425" s="16" t="s">
        <v>6556</v>
      </c>
    </row>
    <row r="426" customFormat="false" ht="15" hidden="false" customHeight="false" outlineLevel="0" collapsed="false">
      <c r="A426" s="16" t="s">
        <v>2098</v>
      </c>
      <c r="B426" s="16" t="s">
        <v>6755</v>
      </c>
      <c r="C426" s="16" t="s">
        <v>6554</v>
      </c>
      <c r="D426" s="16" t="n">
        <v>31</v>
      </c>
      <c r="E426" s="16" t="s">
        <v>112</v>
      </c>
      <c r="F426" s="16" t="s">
        <v>7262</v>
      </c>
      <c r="G426" s="16" t="s">
        <v>6559</v>
      </c>
    </row>
    <row r="427" customFormat="false" ht="15" hidden="false" customHeight="false" outlineLevel="0" collapsed="false">
      <c r="A427" s="16" t="s">
        <v>4775</v>
      </c>
      <c r="B427" s="16" t="s">
        <v>7263</v>
      </c>
      <c r="C427" s="16" t="s">
        <v>6554</v>
      </c>
      <c r="D427" s="16" t="n">
        <v>22</v>
      </c>
      <c r="E427" s="16" t="s">
        <v>130</v>
      </c>
      <c r="F427" s="16" t="s">
        <v>7048</v>
      </c>
      <c r="G427" s="16" t="s">
        <v>6556</v>
      </c>
    </row>
    <row r="428" customFormat="false" ht="15" hidden="false" customHeight="false" outlineLevel="0" collapsed="false">
      <c r="A428" s="16" t="s">
        <v>2493</v>
      </c>
      <c r="B428" s="16" t="s">
        <v>7264</v>
      </c>
      <c r="C428" s="16" t="s">
        <v>6561</v>
      </c>
      <c r="D428" s="16" t="n">
        <v>26</v>
      </c>
      <c r="E428" s="16" t="s">
        <v>39</v>
      </c>
      <c r="F428" s="16" t="s">
        <v>7265</v>
      </c>
      <c r="G428" s="16" t="s">
        <v>6556</v>
      </c>
    </row>
    <row r="429" customFormat="false" ht="15" hidden="false" customHeight="false" outlineLevel="0" collapsed="false">
      <c r="A429" s="16" t="s">
        <v>766</v>
      </c>
      <c r="B429" s="16" t="s">
        <v>6620</v>
      </c>
      <c r="C429" s="16" t="s">
        <v>6561</v>
      </c>
      <c r="D429" s="16" t="n">
        <v>29</v>
      </c>
      <c r="E429" s="16" t="s">
        <v>39</v>
      </c>
      <c r="F429" s="16" t="s">
        <v>7166</v>
      </c>
      <c r="G429" s="16" t="s">
        <v>6556</v>
      </c>
    </row>
    <row r="430" customFormat="false" ht="15" hidden="false" customHeight="false" outlineLevel="0" collapsed="false">
      <c r="A430" s="16" t="s">
        <v>807</v>
      </c>
      <c r="B430" s="16" t="s">
        <v>7266</v>
      </c>
      <c r="C430" s="16" t="s">
        <v>6561</v>
      </c>
      <c r="D430" s="16" t="n">
        <v>30</v>
      </c>
      <c r="E430" s="16" t="s">
        <v>67</v>
      </c>
      <c r="F430" s="16" t="s">
        <v>7261</v>
      </c>
      <c r="G430" s="16" t="s">
        <v>6556</v>
      </c>
    </row>
    <row r="431" customFormat="false" ht="15" hidden="false" customHeight="false" outlineLevel="0" collapsed="false">
      <c r="A431" s="16" t="s">
        <v>853</v>
      </c>
      <c r="B431" s="16" t="s">
        <v>7267</v>
      </c>
      <c r="C431" s="16" t="s">
        <v>6554</v>
      </c>
      <c r="D431" s="16" t="n">
        <v>25</v>
      </c>
      <c r="E431" s="16" t="s">
        <v>46</v>
      </c>
      <c r="F431" s="16" t="s">
        <v>7268</v>
      </c>
      <c r="G431" s="16" t="s">
        <v>6556</v>
      </c>
    </row>
    <row r="432" customFormat="false" ht="15" hidden="false" customHeight="false" outlineLevel="0" collapsed="false">
      <c r="A432" s="16" t="s">
        <v>468</v>
      </c>
      <c r="B432" s="16" t="s">
        <v>7269</v>
      </c>
      <c r="C432" s="16" t="s">
        <v>6554</v>
      </c>
      <c r="D432" s="16" t="n">
        <v>29</v>
      </c>
      <c r="E432" s="16" t="s">
        <v>56</v>
      </c>
      <c r="F432" s="16" t="s">
        <v>7270</v>
      </c>
      <c r="G432" s="16" t="s">
        <v>6559</v>
      </c>
    </row>
    <row r="433" customFormat="false" ht="15" hidden="false" customHeight="false" outlineLevel="0" collapsed="false">
      <c r="A433" s="16" t="s">
        <v>1600</v>
      </c>
      <c r="B433" s="16" t="s">
        <v>7150</v>
      </c>
      <c r="C433" s="16" t="s">
        <v>6554</v>
      </c>
      <c r="D433" s="16" t="n">
        <v>22</v>
      </c>
      <c r="E433" s="16" t="s">
        <v>81</v>
      </c>
      <c r="F433" s="16" t="s">
        <v>7271</v>
      </c>
      <c r="G433" s="16" t="s">
        <v>6556</v>
      </c>
    </row>
    <row r="434" customFormat="false" ht="15" hidden="false" customHeight="false" outlineLevel="0" collapsed="false">
      <c r="A434" s="16" t="s">
        <v>3134</v>
      </c>
      <c r="B434" s="16" t="s">
        <v>7272</v>
      </c>
      <c r="C434" s="16" t="s">
        <v>6554</v>
      </c>
      <c r="D434" s="16" t="n">
        <v>26</v>
      </c>
      <c r="E434" s="16" t="s">
        <v>46</v>
      </c>
      <c r="F434" s="16" t="s">
        <v>6814</v>
      </c>
      <c r="G434" s="16" t="s">
        <v>6556</v>
      </c>
    </row>
    <row r="435" customFormat="false" ht="15" hidden="false" customHeight="false" outlineLevel="0" collapsed="false">
      <c r="A435" s="16" t="s">
        <v>2984</v>
      </c>
      <c r="B435" s="16" t="s">
        <v>7273</v>
      </c>
      <c r="C435" s="16" t="s">
        <v>6554</v>
      </c>
      <c r="D435" s="16" t="n">
        <v>34</v>
      </c>
      <c r="E435" s="16" t="s">
        <v>81</v>
      </c>
      <c r="F435" s="16" t="s">
        <v>7274</v>
      </c>
      <c r="G435" s="16" t="s">
        <v>6559</v>
      </c>
    </row>
    <row r="436" customFormat="false" ht="15" hidden="false" customHeight="false" outlineLevel="0" collapsed="false">
      <c r="A436" s="16" t="s">
        <v>1091</v>
      </c>
      <c r="B436" s="16" t="s">
        <v>7134</v>
      </c>
      <c r="C436" s="16" t="s">
        <v>6554</v>
      </c>
      <c r="D436" s="16" t="n">
        <v>25</v>
      </c>
      <c r="E436" s="16" t="s">
        <v>39</v>
      </c>
      <c r="F436" s="16" t="s">
        <v>7049</v>
      </c>
      <c r="G436" s="16" t="s">
        <v>6556</v>
      </c>
    </row>
    <row r="437" customFormat="false" ht="15" hidden="false" customHeight="false" outlineLevel="0" collapsed="false">
      <c r="A437" s="16" t="s">
        <v>513</v>
      </c>
      <c r="B437" s="16" t="s">
        <v>7107</v>
      </c>
      <c r="C437" s="16" t="s">
        <v>6554</v>
      </c>
      <c r="D437" s="16" t="n">
        <v>38</v>
      </c>
      <c r="E437" s="16" t="s">
        <v>81</v>
      </c>
      <c r="F437" s="16" t="s">
        <v>6750</v>
      </c>
      <c r="G437" s="16" t="s">
        <v>6559</v>
      </c>
    </row>
    <row r="438" customFormat="false" ht="15" hidden="false" customHeight="false" outlineLevel="0" collapsed="false">
      <c r="A438" s="16" t="s">
        <v>3498</v>
      </c>
      <c r="B438" s="16" t="s">
        <v>6730</v>
      </c>
      <c r="C438" s="16" t="s">
        <v>6561</v>
      </c>
      <c r="D438" s="16" t="n">
        <v>18</v>
      </c>
      <c r="E438" s="16" t="s">
        <v>70</v>
      </c>
      <c r="F438" s="16" t="s">
        <v>7275</v>
      </c>
      <c r="G438" s="16" t="s">
        <v>6556</v>
      </c>
    </row>
    <row r="439" customFormat="false" ht="15" hidden="false" customHeight="false" outlineLevel="0" collapsed="false">
      <c r="A439" s="16" t="s">
        <v>1919</v>
      </c>
      <c r="B439" s="16" t="s">
        <v>7276</v>
      </c>
      <c r="C439" s="16" t="s">
        <v>6561</v>
      </c>
      <c r="D439" s="16" t="n">
        <v>39</v>
      </c>
      <c r="E439" s="16" t="s">
        <v>130</v>
      </c>
      <c r="F439" s="16" t="s">
        <v>7277</v>
      </c>
      <c r="G439" s="16" t="s">
        <v>6556</v>
      </c>
    </row>
    <row r="440" customFormat="false" ht="15" hidden="false" customHeight="false" outlineLevel="0" collapsed="false">
      <c r="A440" s="16" t="s">
        <v>2532</v>
      </c>
      <c r="B440" s="16" t="s">
        <v>6652</v>
      </c>
      <c r="C440" s="16" t="s">
        <v>6561</v>
      </c>
      <c r="D440" s="16" t="n">
        <v>38</v>
      </c>
      <c r="E440" s="16" t="s">
        <v>67</v>
      </c>
      <c r="F440" s="16" t="s">
        <v>6903</v>
      </c>
      <c r="G440" s="16" t="s">
        <v>6556</v>
      </c>
    </row>
    <row r="441" customFormat="false" ht="15" hidden="false" customHeight="false" outlineLevel="0" collapsed="false">
      <c r="A441" s="16" t="s">
        <v>583</v>
      </c>
      <c r="B441" s="16" t="s">
        <v>7278</v>
      </c>
      <c r="C441" s="16" t="s">
        <v>6554</v>
      </c>
      <c r="D441" s="16" t="n">
        <v>22</v>
      </c>
      <c r="E441" s="16" t="s">
        <v>130</v>
      </c>
      <c r="F441" s="16" t="s">
        <v>6733</v>
      </c>
      <c r="G441" s="16" t="s">
        <v>6556</v>
      </c>
    </row>
    <row r="442" customFormat="false" ht="15" hidden="false" customHeight="false" outlineLevel="0" collapsed="false">
      <c r="A442" s="16" t="s">
        <v>2738</v>
      </c>
      <c r="B442" s="16" t="s">
        <v>7026</v>
      </c>
      <c r="C442" s="16" t="s">
        <v>6554</v>
      </c>
      <c r="D442" s="16" t="n">
        <v>22</v>
      </c>
      <c r="E442" s="16" t="s">
        <v>112</v>
      </c>
      <c r="F442" s="16" t="s">
        <v>6992</v>
      </c>
      <c r="G442" s="16" t="s">
        <v>6556</v>
      </c>
    </row>
    <row r="443" customFormat="false" ht="15" hidden="false" customHeight="false" outlineLevel="0" collapsed="false">
      <c r="A443" s="16" t="s">
        <v>742</v>
      </c>
      <c r="B443" s="16" t="s">
        <v>6628</v>
      </c>
      <c r="C443" s="16" t="s">
        <v>6561</v>
      </c>
      <c r="D443" s="16" t="n">
        <v>26</v>
      </c>
      <c r="E443" s="16" t="s">
        <v>56</v>
      </c>
      <c r="F443" s="16" t="s">
        <v>6568</v>
      </c>
      <c r="G443" s="16" t="s">
        <v>6559</v>
      </c>
    </row>
    <row r="444" customFormat="false" ht="15" hidden="false" customHeight="false" outlineLevel="0" collapsed="false">
      <c r="A444" s="16" t="s">
        <v>1557</v>
      </c>
      <c r="B444" s="16" t="s">
        <v>7279</v>
      </c>
      <c r="C444" s="16" t="s">
        <v>6561</v>
      </c>
      <c r="D444" s="16" t="n">
        <v>23</v>
      </c>
      <c r="E444" s="16" t="s">
        <v>70</v>
      </c>
      <c r="F444" s="16" t="s">
        <v>7280</v>
      </c>
      <c r="G444" s="16" t="s">
        <v>6556</v>
      </c>
    </row>
    <row r="445" customFormat="false" ht="15" hidden="false" customHeight="false" outlineLevel="0" collapsed="false">
      <c r="A445" s="16" t="s">
        <v>2175</v>
      </c>
      <c r="B445" s="16" t="s">
        <v>6987</v>
      </c>
      <c r="C445" s="16" t="s">
        <v>6561</v>
      </c>
      <c r="D445" s="16" t="n">
        <v>18</v>
      </c>
      <c r="E445" s="16" t="s">
        <v>39</v>
      </c>
      <c r="F445" s="16" t="s">
        <v>7281</v>
      </c>
      <c r="G445" s="16" t="s">
        <v>6556</v>
      </c>
    </row>
    <row r="446" customFormat="false" ht="15" hidden="false" customHeight="false" outlineLevel="0" collapsed="false">
      <c r="A446" s="16" t="s">
        <v>374</v>
      </c>
      <c r="B446" s="16" t="s">
        <v>7282</v>
      </c>
      <c r="C446" s="16" t="s">
        <v>6561</v>
      </c>
      <c r="D446" s="16" t="n">
        <v>24</v>
      </c>
      <c r="E446" s="16" t="s">
        <v>112</v>
      </c>
      <c r="F446" s="16" t="s">
        <v>7283</v>
      </c>
      <c r="G446" s="16" t="s">
        <v>6559</v>
      </c>
    </row>
    <row r="447" customFormat="false" ht="15" hidden="false" customHeight="false" outlineLevel="0" collapsed="false">
      <c r="A447" s="16" t="s">
        <v>2145</v>
      </c>
      <c r="B447" s="16" t="s">
        <v>7284</v>
      </c>
      <c r="C447" s="16" t="s">
        <v>6561</v>
      </c>
      <c r="D447" s="16" t="n">
        <v>30</v>
      </c>
      <c r="E447" s="16" t="s">
        <v>89</v>
      </c>
      <c r="F447" s="16" t="s">
        <v>7191</v>
      </c>
      <c r="G447" s="16" t="s">
        <v>6556</v>
      </c>
    </row>
    <row r="448" customFormat="false" ht="15" hidden="false" customHeight="false" outlineLevel="0" collapsed="false">
      <c r="A448" s="16" t="s">
        <v>1728</v>
      </c>
      <c r="B448" s="16" t="s">
        <v>7263</v>
      </c>
      <c r="C448" s="16" t="s">
        <v>6554</v>
      </c>
      <c r="D448" s="16" t="n">
        <v>30</v>
      </c>
      <c r="E448" s="16" t="s">
        <v>81</v>
      </c>
      <c r="F448" s="16" t="s">
        <v>6936</v>
      </c>
      <c r="G448" s="16" t="s">
        <v>6556</v>
      </c>
    </row>
    <row r="449" customFormat="false" ht="15" hidden="false" customHeight="false" outlineLevel="0" collapsed="false">
      <c r="A449" s="16" t="s">
        <v>1930</v>
      </c>
      <c r="B449" s="16" t="s">
        <v>7285</v>
      </c>
      <c r="C449" s="16" t="s">
        <v>6561</v>
      </c>
      <c r="D449" s="16" t="n">
        <v>44</v>
      </c>
      <c r="E449" s="16" t="s">
        <v>81</v>
      </c>
      <c r="F449" s="16" t="s">
        <v>7286</v>
      </c>
      <c r="G449" s="16" t="s">
        <v>6556</v>
      </c>
    </row>
    <row r="450" customFormat="false" ht="15" hidden="false" customHeight="false" outlineLevel="0" collapsed="false">
      <c r="A450" s="16" t="s">
        <v>218</v>
      </c>
      <c r="B450" s="16" t="s">
        <v>6924</v>
      </c>
      <c r="C450" s="16" t="s">
        <v>6561</v>
      </c>
      <c r="D450" s="16" t="n">
        <v>30</v>
      </c>
      <c r="E450" s="16" t="s">
        <v>130</v>
      </c>
      <c r="F450" s="16" t="s">
        <v>7287</v>
      </c>
      <c r="G450" s="16" t="s">
        <v>6559</v>
      </c>
    </row>
    <row r="451" customFormat="false" ht="15" hidden="false" customHeight="false" outlineLevel="0" collapsed="false">
      <c r="A451" s="16" t="s">
        <v>644</v>
      </c>
      <c r="B451" s="16" t="s">
        <v>7229</v>
      </c>
      <c r="C451" s="16" t="s">
        <v>6554</v>
      </c>
      <c r="D451" s="16" t="n">
        <v>29</v>
      </c>
      <c r="E451" s="16" t="s">
        <v>56</v>
      </c>
      <c r="F451" s="16" t="s">
        <v>7288</v>
      </c>
      <c r="G451" s="16" t="s">
        <v>6559</v>
      </c>
    </row>
    <row r="452" customFormat="false" ht="15" hidden="false" customHeight="false" outlineLevel="0" collapsed="false">
      <c r="A452" s="16" t="s">
        <v>1530</v>
      </c>
      <c r="B452" s="16" t="s">
        <v>6596</v>
      </c>
      <c r="C452" s="16" t="s">
        <v>6561</v>
      </c>
      <c r="D452" s="16" t="n">
        <v>47</v>
      </c>
      <c r="E452" s="16" t="s">
        <v>81</v>
      </c>
      <c r="F452" s="16" t="s">
        <v>7289</v>
      </c>
      <c r="G452" s="16" t="s">
        <v>6556</v>
      </c>
    </row>
    <row r="453" customFormat="false" ht="15" hidden="false" customHeight="false" outlineLevel="0" collapsed="false">
      <c r="A453" s="16" t="s">
        <v>2192</v>
      </c>
      <c r="B453" s="16" t="s">
        <v>7290</v>
      </c>
      <c r="C453" s="16" t="s">
        <v>6554</v>
      </c>
      <c r="D453" s="16" t="n">
        <v>34</v>
      </c>
      <c r="E453" s="16" t="s">
        <v>112</v>
      </c>
      <c r="F453" s="16" t="s">
        <v>7291</v>
      </c>
      <c r="G453" s="16" t="s">
        <v>6559</v>
      </c>
    </row>
    <row r="454" customFormat="false" ht="15" hidden="false" customHeight="false" outlineLevel="0" collapsed="false">
      <c r="A454" s="16" t="s">
        <v>2261</v>
      </c>
      <c r="B454" s="16" t="s">
        <v>7144</v>
      </c>
      <c r="C454" s="16" t="s">
        <v>6554</v>
      </c>
      <c r="D454" s="16" t="n">
        <v>42</v>
      </c>
      <c r="E454" s="16" t="s">
        <v>70</v>
      </c>
      <c r="F454" s="16" t="s">
        <v>7292</v>
      </c>
      <c r="G454" s="16" t="s">
        <v>6556</v>
      </c>
    </row>
    <row r="455" customFormat="false" ht="15" hidden="false" customHeight="false" outlineLevel="0" collapsed="false">
      <c r="A455" s="16" t="s">
        <v>76</v>
      </c>
      <c r="B455" s="16" t="s">
        <v>6616</v>
      </c>
      <c r="C455" s="16" t="s">
        <v>6561</v>
      </c>
      <c r="D455" s="16" t="n">
        <v>43</v>
      </c>
      <c r="E455" s="16" t="s">
        <v>46</v>
      </c>
      <c r="F455" s="16" t="s">
        <v>7293</v>
      </c>
      <c r="G455" s="16" t="s">
        <v>6559</v>
      </c>
    </row>
    <row r="456" customFormat="false" ht="15" hidden="false" customHeight="false" outlineLevel="0" collapsed="false">
      <c r="A456" s="16" t="s">
        <v>3794</v>
      </c>
      <c r="B456" s="16" t="s">
        <v>6870</v>
      </c>
      <c r="C456" s="16" t="s">
        <v>6554</v>
      </c>
      <c r="D456" s="16" t="n">
        <v>41</v>
      </c>
      <c r="E456" s="16" t="s">
        <v>70</v>
      </c>
      <c r="F456" s="16" t="s">
        <v>6931</v>
      </c>
      <c r="G456" s="16" t="s">
        <v>6556</v>
      </c>
    </row>
    <row r="457" customFormat="false" ht="15" hidden="false" customHeight="false" outlineLevel="0" collapsed="false">
      <c r="A457" s="16" t="s">
        <v>1946</v>
      </c>
      <c r="B457" s="16" t="s">
        <v>7294</v>
      </c>
      <c r="C457" s="16" t="s">
        <v>6554</v>
      </c>
      <c r="D457" s="16" t="n">
        <v>28</v>
      </c>
      <c r="E457" s="16" t="s">
        <v>208</v>
      </c>
      <c r="F457" s="16" t="s">
        <v>7179</v>
      </c>
      <c r="G457" s="16" t="s">
        <v>6559</v>
      </c>
    </row>
    <row r="458" customFormat="false" ht="15" hidden="false" customHeight="false" outlineLevel="0" collapsed="false">
      <c r="A458" s="16" t="s">
        <v>172</v>
      </c>
      <c r="B458" s="16" t="s">
        <v>6872</v>
      </c>
      <c r="C458" s="16" t="s">
        <v>6561</v>
      </c>
      <c r="D458" s="16" t="n">
        <v>38</v>
      </c>
      <c r="E458" s="16" t="s">
        <v>112</v>
      </c>
      <c r="F458" s="16" t="s">
        <v>7295</v>
      </c>
      <c r="G458" s="16" t="s">
        <v>6556</v>
      </c>
    </row>
    <row r="459" customFormat="false" ht="15" hidden="false" customHeight="false" outlineLevel="0" collapsed="false">
      <c r="A459" s="16" t="s">
        <v>728</v>
      </c>
      <c r="B459" s="16" t="s">
        <v>7094</v>
      </c>
      <c r="C459" s="16" t="s">
        <v>6554</v>
      </c>
      <c r="D459" s="16" t="n">
        <v>31</v>
      </c>
      <c r="E459" s="16" t="s">
        <v>46</v>
      </c>
      <c r="F459" s="16" t="s">
        <v>6963</v>
      </c>
      <c r="G459" s="16" t="s">
        <v>6559</v>
      </c>
    </row>
    <row r="460" customFormat="false" ht="15" hidden="false" customHeight="false" outlineLevel="0" collapsed="false">
      <c r="A460" s="16" t="s">
        <v>98</v>
      </c>
      <c r="B460" s="16" t="s">
        <v>7296</v>
      </c>
      <c r="C460" s="16" t="s">
        <v>6554</v>
      </c>
      <c r="D460" s="16" t="n">
        <v>34</v>
      </c>
      <c r="E460" s="16" t="s">
        <v>56</v>
      </c>
      <c r="F460" s="16" t="s">
        <v>7064</v>
      </c>
      <c r="G460" s="16" t="s">
        <v>6556</v>
      </c>
    </row>
    <row r="461" customFormat="false" ht="15" hidden="false" customHeight="false" outlineLevel="0" collapsed="false">
      <c r="A461" s="16" t="s">
        <v>65</v>
      </c>
      <c r="B461" s="16" t="s">
        <v>7269</v>
      </c>
      <c r="C461" s="16" t="s">
        <v>6554</v>
      </c>
      <c r="D461" s="16" t="n">
        <v>36</v>
      </c>
      <c r="E461" s="16" t="s">
        <v>67</v>
      </c>
      <c r="F461" s="16" t="s">
        <v>7297</v>
      </c>
      <c r="G461" s="16" t="s">
        <v>6559</v>
      </c>
    </row>
    <row r="462" customFormat="false" ht="15" hidden="false" customHeight="false" outlineLevel="0" collapsed="false">
      <c r="A462" s="16" t="s">
        <v>272</v>
      </c>
      <c r="B462" s="16" t="s">
        <v>7298</v>
      </c>
      <c r="C462" s="16" t="s">
        <v>6554</v>
      </c>
      <c r="D462" s="16" t="n">
        <v>33</v>
      </c>
      <c r="E462" s="16" t="s">
        <v>130</v>
      </c>
      <c r="F462" s="16" t="s">
        <v>7299</v>
      </c>
      <c r="G462" s="16" t="s">
        <v>6556</v>
      </c>
    </row>
    <row r="463" customFormat="false" ht="15" hidden="false" customHeight="false" outlineLevel="0" collapsed="false">
      <c r="A463" s="16" t="s">
        <v>368</v>
      </c>
      <c r="B463" s="16" t="s">
        <v>7024</v>
      </c>
      <c r="C463" s="16" t="s">
        <v>6561</v>
      </c>
      <c r="D463" s="16" t="n">
        <v>33</v>
      </c>
      <c r="E463" s="16" t="s">
        <v>112</v>
      </c>
      <c r="F463" s="16" t="s">
        <v>7300</v>
      </c>
      <c r="G463" s="16" t="s">
        <v>6559</v>
      </c>
    </row>
    <row r="464" customFormat="false" ht="15" hidden="false" customHeight="false" outlineLevel="0" collapsed="false">
      <c r="A464" s="16" t="s">
        <v>2747</v>
      </c>
      <c r="B464" s="16" t="s">
        <v>7301</v>
      </c>
      <c r="C464" s="16" t="s">
        <v>6554</v>
      </c>
      <c r="D464" s="16" t="n">
        <v>32</v>
      </c>
      <c r="E464" s="16" t="s">
        <v>208</v>
      </c>
      <c r="F464" s="16" t="s">
        <v>7302</v>
      </c>
      <c r="G464" s="16" t="s">
        <v>6556</v>
      </c>
    </row>
    <row r="465" customFormat="false" ht="15" hidden="false" customHeight="false" outlineLevel="0" collapsed="false">
      <c r="A465" s="16" t="s">
        <v>138</v>
      </c>
      <c r="B465" s="16" t="s">
        <v>7107</v>
      </c>
      <c r="C465" s="16" t="s">
        <v>6554</v>
      </c>
      <c r="D465" s="16" t="n">
        <v>22</v>
      </c>
      <c r="E465" s="16" t="s">
        <v>130</v>
      </c>
      <c r="F465" s="16" t="s">
        <v>7303</v>
      </c>
      <c r="G465" s="16" t="s">
        <v>6559</v>
      </c>
    </row>
    <row r="466" customFormat="false" ht="15" hidden="false" customHeight="false" outlineLevel="0" collapsed="false">
      <c r="A466" s="16" t="s">
        <v>238</v>
      </c>
      <c r="B466" s="16" t="s">
        <v>7157</v>
      </c>
      <c r="C466" s="16" t="s">
        <v>6561</v>
      </c>
      <c r="D466" s="16" t="n">
        <v>35</v>
      </c>
      <c r="E466" s="16" t="s">
        <v>70</v>
      </c>
      <c r="F466" s="16" t="s">
        <v>7304</v>
      </c>
      <c r="G466" s="16" t="s">
        <v>6556</v>
      </c>
    </row>
    <row r="467" customFormat="false" ht="15" hidden="false" customHeight="false" outlineLevel="0" collapsed="false">
      <c r="A467" s="16" t="s">
        <v>576</v>
      </c>
      <c r="B467" s="16" t="s">
        <v>7084</v>
      </c>
      <c r="C467" s="16" t="s">
        <v>6554</v>
      </c>
      <c r="D467" s="16" t="n">
        <v>23</v>
      </c>
      <c r="E467" s="16" t="s">
        <v>70</v>
      </c>
      <c r="F467" s="16" t="s">
        <v>7305</v>
      </c>
      <c r="G467" s="16" t="s">
        <v>6556</v>
      </c>
    </row>
    <row r="468" customFormat="false" ht="15" hidden="false" customHeight="false" outlineLevel="0" collapsed="false">
      <c r="A468" s="16" t="s">
        <v>485</v>
      </c>
      <c r="B468" s="16" t="s">
        <v>7306</v>
      </c>
      <c r="C468" s="16" t="s">
        <v>6561</v>
      </c>
      <c r="D468" s="16" t="n">
        <v>29</v>
      </c>
      <c r="E468" s="16" t="s">
        <v>81</v>
      </c>
      <c r="F468" s="16" t="s">
        <v>6575</v>
      </c>
      <c r="G468" s="16" t="s">
        <v>6556</v>
      </c>
    </row>
    <row r="469" customFormat="false" ht="15" hidden="false" customHeight="false" outlineLevel="0" collapsed="false">
      <c r="A469" s="16" t="s">
        <v>3733</v>
      </c>
      <c r="B469" s="16" t="s">
        <v>6563</v>
      </c>
      <c r="C469" s="16" t="s">
        <v>6554</v>
      </c>
      <c r="D469" s="16" t="n">
        <v>41</v>
      </c>
      <c r="E469" s="16" t="s">
        <v>67</v>
      </c>
      <c r="F469" s="16" t="s">
        <v>6605</v>
      </c>
      <c r="G469" s="16" t="s">
        <v>6556</v>
      </c>
    </row>
    <row r="470" customFormat="false" ht="15" hidden="false" customHeight="false" outlineLevel="0" collapsed="false">
      <c r="A470" s="16" t="s">
        <v>7307</v>
      </c>
      <c r="B470" s="16" t="s">
        <v>7073</v>
      </c>
      <c r="C470" s="16" t="s">
        <v>6554</v>
      </c>
      <c r="D470" s="16" t="n">
        <v>35</v>
      </c>
      <c r="E470" s="16" t="s">
        <v>67</v>
      </c>
      <c r="F470" s="16" t="s">
        <v>7308</v>
      </c>
      <c r="G470" s="16" t="s">
        <v>6556</v>
      </c>
    </row>
    <row r="471" customFormat="false" ht="15" hidden="false" customHeight="false" outlineLevel="0" collapsed="false">
      <c r="A471" s="16" t="s">
        <v>419</v>
      </c>
      <c r="B471" s="16" t="s">
        <v>6978</v>
      </c>
      <c r="C471" s="16" t="s">
        <v>6561</v>
      </c>
      <c r="D471" s="16" t="n">
        <v>18</v>
      </c>
      <c r="E471" s="16" t="s">
        <v>39</v>
      </c>
      <c r="F471" s="16" t="s">
        <v>7309</v>
      </c>
      <c r="G471" s="16" t="s">
        <v>6556</v>
      </c>
    </row>
    <row r="472" customFormat="false" ht="15" hidden="false" customHeight="false" outlineLevel="0" collapsed="false">
      <c r="A472" s="16" t="s">
        <v>1106</v>
      </c>
      <c r="B472" s="16" t="s">
        <v>7310</v>
      </c>
      <c r="C472" s="16" t="s">
        <v>6561</v>
      </c>
      <c r="D472" s="16" t="n">
        <v>39</v>
      </c>
      <c r="E472" s="16" t="s">
        <v>70</v>
      </c>
      <c r="F472" s="16" t="s">
        <v>7311</v>
      </c>
      <c r="G472" s="16" t="s">
        <v>6556</v>
      </c>
    </row>
    <row r="473" customFormat="false" ht="15" hidden="false" customHeight="false" outlineLevel="0" collapsed="false">
      <c r="A473" s="16" t="s">
        <v>1178</v>
      </c>
      <c r="B473" s="16" t="s">
        <v>7312</v>
      </c>
      <c r="C473" s="16" t="s">
        <v>6561</v>
      </c>
      <c r="D473" s="16" t="n">
        <v>19</v>
      </c>
      <c r="E473" s="16" t="s">
        <v>70</v>
      </c>
      <c r="F473" s="16" t="s">
        <v>6570</v>
      </c>
      <c r="G473" s="16" t="s">
        <v>6556</v>
      </c>
    </row>
    <row r="474" customFormat="false" ht="15" hidden="false" customHeight="false" outlineLevel="0" collapsed="false">
      <c r="A474" s="16" t="s">
        <v>2418</v>
      </c>
      <c r="B474" s="16" t="s">
        <v>6678</v>
      </c>
      <c r="C474" s="16" t="s">
        <v>6561</v>
      </c>
      <c r="D474" s="16" t="n">
        <v>24</v>
      </c>
      <c r="E474" s="16" t="s">
        <v>70</v>
      </c>
      <c r="F474" s="16" t="s">
        <v>7313</v>
      </c>
      <c r="G474" s="16" t="s">
        <v>6556</v>
      </c>
    </row>
    <row r="475" customFormat="false" ht="15" hidden="false" customHeight="false" outlineLevel="0" collapsed="false">
      <c r="A475" s="16" t="s">
        <v>817</v>
      </c>
      <c r="B475" s="16" t="s">
        <v>6989</v>
      </c>
      <c r="C475" s="16" t="s">
        <v>6554</v>
      </c>
      <c r="D475" s="16" t="n">
        <v>24</v>
      </c>
      <c r="E475" s="16" t="s">
        <v>67</v>
      </c>
      <c r="F475" s="16" t="s">
        <v>7314</v>
      </c>
      <c r="G475" s="16" t="s">
        <v>6559</v>
      </c>
    </row>
    <row r="476" customFormat="false" ht="15" hidden="false" customHeight="false" outlineLevel="0" collapsed="false">
      <c r="A476" s="16" t="s">
        <v>347</v>
      </c>
      <c r="B476" s="16" t="s">
        <v>7315</v>
      </c>
      <c r="C476" s="16" t="s">
        <v>6554</v>
      </c>
      <c r="D476" s="16" t="n">
        <v>40</v>
      </c>
      <c r="E476" s="16" t="s">
        <v>112</v>
      </c>
      <c r="F476" s="16" t="s">
        <v>7316</v>
      </c>
      <c r="G476" s="16" t="s">
        <v>6556</v>
      </c>
    </row>
    <row r="477" customFormat="false" ht="15" hidden="false" customHeight="false" outlineLevel="0" collapsed="false">
      <c r="A477" s="16" t="s">
        <v>2708</v>
      </c>
      <c r="B477" s="16" t="s">
        <v>7317</v>
      </c>
      <c r="C477" s="16" t="s">
        <v>6561</v>
      </c>
      <c r="D477" s="16" t="n">
        <v>22</v>
      </c>
      <c r="E477" s="16" t="s">
        <v>130</v>
      </c>
      <c r="F477" s="16" t="s">
        <v>7318</v>
      </c>
      <c r="G477" s="16" t="s">
        <v>6556</v>
      </c>
    </row>
    <row r="478" customFormat="false" ht="15" hidden="false" customHeight="false" outlineLevel="0" collapsed="false">
      <c r="A478" s="16" t="s">
        <v>1292</v>
      </c>
      <c r="B478" s="16" t="s">
        <v>7073</v>
      </c>
      <c r="C478" s="16" t="s">
        <v>6554</v>
      </c>
      <c r="D478" s="16" t="n">
        <v>39</v>
      </c>
      <c r="E478" s="16" t="s">
        <v>39</v>
      </c>
      <c r="F478" s="16" t="s">
        <v>7319</v>
      </c>
      <c r="G478" s="16" t="s">
        <v>6556</v>
      </c>
    </row>
    <row r="479" customFormat="false" ht="15" hidden="false" customHeight="false" outlineLevel="0" collapsed="false">
      <c r="A479" s="16" t="s">
        <v>2859</v>
      </c>
      <c r="B479" s="16" t="s">
        <v>7254</v>
      </c>
      <c r="C479" s="16" t="s">
        <v>6554</v>
      </c>
      <c r="D479" s="16" t="n">
        <v>34</v>
      </c>
      <c r="E479" s="16" t="s">
        <v>130</v>
      </c>
      <c r="F479" s="16" t="s">
        <v>7320</v>
      </c>
      <c r="G479" s="16" t="s">
        <v>6556</v>
      </c>
    </row>
    <row r="480" customFormat="false" ht="15" hidden="false" customHeight="false" outlineLevel="0" collapsed="false">
      <c r="A480" s="16" t="s">
        <v>7321</v>
      </c>
      <c r="B480" s="16" t="s">
        <v>6691</v>
      </c>
      <c r="C480" s="16" t="s">
        <v>6561</v>
      </c>
      <c r="D480" s="16" t="n">
        <v>43</v>
      </c>
      <c r="E480" s="16" t="s">
        <v>112</v>
      </c>
      <c r="F480" s="16" t="s">
        <v>7145</v>
      </c>
      <c r="G480" s="16" t="s">
        <v>6556</v>
      </c>
    </row>
    <row r="481" customFormat="false" ht="15" hidden="false" customHeight="false" outlineLevel="0" collapsed="false">
      <c r="A481" s="16" t="s">
        <v>1769</v>
      </c>
      <c r="B481" s="16" t="s">
        <v>7322</v>
      </c>
      <c r="C481" s="16" t="s">
        <v>6561</v>
      </c>
      <c r="D481" s="16" t="n">
        <v>18</v>
      </c>
      <c r="E481" s="16" t="s">
        <v>208</v>
      </c>
      <c r="F481" s="16" t="s">
        <v>6750</v>
      </c>
      <c r="G481" s="16" t="s">
        <v>6556</v>
      </c>
    </row>
    <row r="482" customFormat="false" ht="15" hidden="false" customHeight="false" outlineLevel="0" collapsed="false">
      <c r="A482" s="16" t="s">
        <v>3023</v>
      </c>
      <c r="B482" s="16" t="s">
        <v>7323</v>
      </c>
      <c r="C482" s="16" t="s">
        <v>6554</v>
      </c>
      <c r="D482" s="16" t="n">
        <v>22</v>
      </c>
      <c r="E482" s="16" t="s">
        <v>70</v>
      </c>
      <c r="F482" s="16" t="s">
        <v>6677</v>
      </c>
      <c r="G482" s="16" t="s">
        <v>6556</v>
      </c>
    </row>
    <row r="483" customFormat="false" ht="15" hidden="false" customHeight="false" outlineLevel="0" collapsed="false">
      <c r="A483" s="16" t="s">
        <v>2462</v>
      </c>
      <c r="B483" s="16" t="s">
        <v>7264</v>
      </c>
      <c r="C483" s="16" t="s">
        <v>6561</v>
      </c>
      <c r="D483" s="16" t="n">
        <v>27</v>
      </c>
      <c r="E483" s="16" t="s">
        <v>67</v>
      </c>
      <c r="F483" s="16" t="s">
        <v>6642</v>
      </c>
      <c r="G483" s="16" t="s">
        <v>6559</v>
      </c>
    </row>
    <row r="484" customFormat="false" ht="15" hidden="false" customHeight="false" outlineLevel="0" collapsed="false">
      <c r="A484" s="16" t="s">
        <v>2924</v>
      </c>
      <c r="B484" s="16" t="s">
        <v>7164</v>
      </c>
      <c r="C484" s="16" t="s">
        <v>6561</v>
      </c>
      <c r="D484" s="16" t="n">
        <v>29</v>
      </c>
      <c r="E484" s="16" t="s">
        <v>112</v>
      </c>
      <c r="F484" s="16" t="s">
        <v>7145</v>
      </c>
      <c r="G484" s="16" t="s">
        <v>6556</v>
      </c>
    </row>
    <row r="485" customFormat="false" ht="15" hidden="false" customHeight="false" outlineLevel="0" collapsed="false">
      <c r="A485" s="16" t="s">
        <v>1560</v>
      </c>
      <c r="B485" s="16" t="s">
        <v>7258</v>
      </c>
      <c r="C485" s="16" t="s">
        <v>6561</v>
      </c>
      <c r="D485" s="16" t="n">
        <v>33</v>
      </c>
      <c r="E485" s="16" t="s">
        <v>112</v>
      </c>
      <c r="F485" s="16" t="s">
        <v>6843</v>
      </c>
      <c r="G485" s="16" t="s">
        <v>6556</v>
      </c>
    </row>
    <row r="486" customFormat="false" ht="15" hidden="false" customHeight="false" outlineLevel="0" collapsed="false">
      <c r="A486" s="16" t="s">
        <v>1255</v>
      </c>
      <c r="B486" s="16" t="s">
        <v>6681</v>
      </c>
      <c r="C486" s="16" t="s">
        <v>6554</v>
      </c>
      <c r="D486" s="16" t="n">
        <v>33</v>
      </c>
      <c r="E486" s="16" t="s">
        <v>112</v>
      </c>
      <c r="F486" s="16" t="s">
        <v>6927</v>
      </c>
      <c r="G486" s="16" t="s">
        <v>6556</v>
      </c>
    </row>
    <row r="487" customFormat="false" ht="15" hidden="false" customHeight="false" outlineLevel="0" collapsed="false">
      <c r="A487" s="16" t="s">
        <v>314</v>
      </c>
      <c r="B487" s="16" t="s">
        <v>7042</v>
      </c>
      <c r="C487" s="16" t="s">
        <v>6554</v>
      </c>
      <c r="D487" s="16" t="n">
        <v>18</v>
      </c>
      <c r="E487" s="16" t="s">
        <v>112</v>
      </c>
      <c r="F487" s="16" t="s">
        <v>7324</v>
      </c>
      <c r="G487" s="16" t="s">
        <v>6559</v>
      </c>
    </row>
    <row r="488" customFormat="false" ht="15" hidden="false" customHeight="false" outlineLevel="0" collapsed="false">
      <c r="A488" s="16" t="s">
        <v>549</v>
      </c>
      <c r="B488" s="16" t="s">
        <v>7325</v>
      </c>
      <c r="C488" s="16" t="s">
        <v>6561</v>
      </c>
      <c r="D488" s="16" t="n">
        <v>19</v>
      </c>
      <c r="E488" s="16" t="s">
        <v>39</v>
      </c>
      <c r="F488" s="16" t="s">
        <v>7326</v>
      </c>
      <c r="G488" s="16" t="s">
        <v>6556</v>
      </c>
    </row>
    <row r="489" customFormat="false" ht="15" hidden="false" customHeight="false" outlineLevel="0" collapsed="false">
      <c r="A489" s="16" t="s">
        <v>738</v>
      </c>
      <c r="B489" s="16" t="s">
        <v>6643</v>
      </c>
      <c r="C489" s="16" t="s">
        <v>6554</v>
      </c>
      <c r="D489" s="16" t="n">
        <v>37</v>
      </c>
      <c r="E489" s="16" t="s">
        <v>46</v>
      </c>
      <c r="F489" s="16" t="s">
        <v>6822</v>
      </c>
      <c r="G489" s="16" t="s">
        <v>6556</v>
      </c>
    </row>
    <row r="490" customFormat="false" ht="15" hidden="false" customHeight="false" outlineLevel="0" collapsed="false">
      <c r="A490" s="16" t="s">
        <v>2351</v>
      </c>
      <c r="B490" s="16" t="s">
        <v>6711</v>
      </c>
      <c r="C490" s="16" t="s">
        <v>6554</v>
      </c>
      <c r="D490" s="16" t="n">
        <v>21</v>
      </c>
      <c r="E490" s="16" t="s">
        <v>39</v>
      </c>
      <c r="F490" s="16" t="s">
        <v>7327</v>
      </c>
      <c r="G490" s="16" t="s">
        <v>6556</v>
      </c>
    </row>
    <row r="491" customFormat="false" ht="15" hidden="false" customHeight="false" outlineLevel="0" collapsed="false">
      <c r="A491" s="16" t="s">
        <v>2137</v>
      </c>
      <c r="B491" s="16" t="s">
        <v>6787</v>
      </c>
      <c r="C491" s="16" t="s">
        <v>6554</v>
      </c>
      <c r="D491" s="16" t="n">
        <v>33</v>
      </c>
      <c r="E491" s="16" t="s">
        <v>56</v>
      </c>
      <c r="F491" s="16" t="s">
        <v>7328</v>
      </c>
      <c r="G491" s="16" t="s">
        <v>6556</v>
      </c>
    </row>
    <row r="492" customFormat="false" ht="15" hidden="false" customHeight="false" outlineLevel="0" collapsed="false">
      <c r="A492" s="16" t="s">
        <v>7329</v>
      </c>
      <c r="B492" s="16" t="s">
        <v>7330</v>
      </c>
      <c r="C492" s="16" t="s">
        <v>6554</v>
      </c>
      <c r="D492" s="16" t="n">
        <v>29</v>
      </c>
      <c r="E492" s="16" t="s">
        <v>130</v>
      </c>
      <c r="F492" s="16" t="s">
        <v>6795</v>
      </c>
      <c r="G492" s="16" t="s">
        <v>6556</v>
      </c>
    </row>
    <row r="493" customFormat="false" ht="15" hidden="false" customHeight="false" outlineLevel="0" collapsed="false">
      <c r="A493" s="16" t="s">
        <v>1656</v>
      </c>
      <c r="B493" s="16" t="s">
        <v>7331</v>
      </c>
      <c r="C493" s="16" t="s">
        <v>6561</v>
      </c>
      <c r="D493" s="16" t="n">
        <v>31</v>
      </c>
      <c r="E493" s="16" t="s">
        <v>39</v>
      </c>
      <c r="F493" s="16" t="s">
        <v>6781</v>
      </c>
      <c r="G493" s="16" t="s">
        <v>6556</v>
      </c>
    </row>
    <row r="494" customFormat="false" ht="15" hidden="false" customHeight="false" outlineLevel="0" collapsed="false">
      <c r="A494" s="16" t="s">
        <v>2751</v>
      </c>
      <c r="B494" s="16" t="s">
        <v>7332</v>
      </c>
      <c r="C494" s="16" t="s">
        <v>6561</v>
      </c>
      <c r="D494" s="16" t="n">
        <v>31</v>
      </c>
      <c r="E494" s="16" t="s">
        <v>46</v>
      </c>
      <c r="F494" s="16" t="s">
        <v>7333</v>
      </c>
      <c r="G494" s="16" t="s">
        <v>6556</v>
      </c>
    </row>
    <row r="495" customFormat="false" ht="15" hidden="false" customHeight="false" outlineLevel="0" collapsed="false">
      <c r="A495" s="16" t="s">
        <v>1776</v>
      </c>
      <c r="B495" s="16" t="s">
        <v>6758</v>
      </c>
      <c r="C495" s="16" t="s">
        <v>6561</v>
      </c>
      <c r="D495" s="16" t="n">
        <v>44</v>
      </c>
      <c r="E495" s="16" t="s">
        <v>39</v>
      </c>
      <c r="F495" s="16" t="s">
        <v>7334</v>
      </c>
      <c r="G495" s="16" t="s">
        <v>6556</v>
      </c>
    </row>
    <row r="496" customFormat="false" ht="15" hidden="false" customHeight="false" outlineLevel="0" collapsed="false">
      <c r="A496" s="16" t="s">
        <v>2239</v>
      </c>
      <c r="B496" s="16" t="s">
        <v>7335</v>
      </c>
      <c r="C496" s="16" t="s">
        <v>6554</v>
      </c>
      <c r="D496" s="16" t="n">
        <v>29</v>
      </c>
      <c r="E496" s="16" t="s">
        <v>130</v>
      </c>
      <c r="F496" s="16" t="s">
        <v>7336</v>
      </c>
      <c r="G496" s="16" t="s">
        <v>6556</v>
      </c>
    </row>
    <row r="497" customFormat="false" ht="15" hidden="false" customHeight="false" outlineLevel="0" collapsed="false">
      <c r="A497" s="16" t="s">
        <v>2124</v>
      </c>
      <c r="B497" s="16" t="s">
        <v>7337</v>
      </c>
      <c r="C497" s="16" t="s">
        <v>6554</v>
      </c>
      <c r="D497" s="16" t="n">
        <v>41</v>
      </c>
      <c r="E497" s="16" t="s">
        <v>39</v>
      </c>
      <c r="F497" s="16" t="s">
        <v>7338</v>
      </c>
      <c r="G497" s="16" t="s">
        <v>6559</v>
      </c>
    </row>
    <row r="498" customFormat="false" ht="15" hidden="false" customHeight="false" outlineLevel="0" collapsed="false">
      <c r="A498" s="16" t="s">
        <v>555</v>
      </c>
      <c r="B498" s="16" t="s">
        <v>6742</v>
      </c>
      <c r="C498" s="16" t="s">
        <v>6561</v>
      </c>
      <c r="D498" s="16" t="n">
        <v>39</v>
      </c>
      <c r="E498" s="16" t="s">
        <v>112</v>
      </c>
      <c r="F498" s="16" t="s">
        <v>7339</v>
      </c>
      <c r="G498" s="16" t="s">
        <v>6559</v>
      </c>
    </row>
    <row r="499" customFormat="false" ht="15" hidden="false" customHeight="false" outlineLevel="0" collapsed="false">
      <c r="A499" s="16" t="s">
        <v>5194</v>
      </c>
      <c r="B499" s="16" t="s">
        <v>7340</v>
      </c>
      <c r="C499" s="16" t="s">
        <v>6554</v>
      </c>
      <c r="D499" s="16" t="n">
        <v>21</v>
      </c>
      <c r="E499" s="16" t="s">
        <v>39</v>
      </c>
      <c r="F499" s="16" t="s">
        <v>7288</v>
      </c>
      <c r="G499" s="16" t="s">
        <v>6556</v>
      </c>
    </row>
    <row r="500" customFormat="false" ht="15" hidden="false" customHeight="false" outlineLevel="0" collapsed="false">
      <c r="A500" s="16" t="s">
        <v>410</v>
      </c>
      <c r="B500" s="16" t="s">
        <v>6780</v>
      </c>
      <c r="C500" s="16" t="s">
        <v>6561</v>
      </c>
      <c r="D500" s="16" t="n">
        <v>20</v>
      </c>
      <c r="E500" s="16" t="s">
        <v>89</v>
      </c>
      <c r="F500" s="16" t="s">
        <v>7341</v>
      </c>
      <c r="G500" s="16" t="s">
        <v>6559</v>
      </c>
    </row>
    <row r="501" customFormat="false" ht="15" hidden="false" customHeight="false" outlineLevel="0" collapsed="false">
      <c r="A501" s="16" t="s">
        <v>520</v>
      </c>
      <c r="B501" s="16" t="s">
        <v>7342</v>
      </c>
      <c r="C501" s="16" t="s">
        <v>6561</v>
      </c>
      <c r="D501" s="16" t="n">
        <v>24</v>
      </c>
      <c r="E501" s="16" t="s">
        <v>56</v>
      </c>
      <c r="F501" s="16" t="s">
        <v>7343</v>
      </c>
      <c r="G501" s="16" t="s">
        <v>6556</v>
      </c>
    </row>
    <row r="502" customFormat="false" ht="15" hidden="false" customHeight="false" outlineLevel="0" collapsed="false">
      <c r="A502" s="16" t="s">
        <v>2053</v>
      </c>
      <c r="B502" s="16" t="s">
        <v>7344</v>
      </c>
      <c r="C502" s="16" t="s">
        <v>6561</v>
      </c>
      <c r="D502" s="16" t="n">
        <v>18</v>
      </c>
      <c r="E502" s="16" t="s">
        <v>112</v>
      </c>
      <c r="F502" s="16" t="s">
        <v>7345</v>
      </c>
      <c r="G502" s="16" t="s">
        <v>6556</v>
      </c>
    </row>
    <row r="503" customFormat="false" ht="15" hidden="false" customHeight="false" outlineLevel="0" collapsed="false">
      <c r="A503" s="16" t="s">
        <v>280</v>
      </c>
      <c r="B503" s="16" t="s">
        <v>6794</v>
      </c>
      <c r="C503" s="16" t="s">
        <v>6554</v>
      </c>
      <c r="D503" s="16" t="n">
        <v>34</v>
      </c>
      <c r="E503" s="16" t="s">
        <v>81</v>
      </c>
      <c r="F503" s="16" t="s">
        <v>7346</v>
      </c>
      <c r="G503" s="16" t="s">
        <v>6559</v>
      </c>
    </row>
    <row r="504" customFormat="false" ht="15" hidden="false" customHeight="false" outlineLevel="0" collapsed="false">
      <c r="A504" s="16" t="s">
        <v>276</v>
      </c>
      <c r="B504" s="16" t="s">
        <v>6773</v>
      </c>
      <c r="C504" s="16" t="s">
        <v>6561</v>
      </c>
      <c r="D504" s="16" t="n">
        <v>26</v>
      </c>
      <c r="E504" s="16" t="s">
        <v>130</v>
      </c>
      <c r="F504" s="16" t="s">
        <v>7347</v>
      </c>
      <c r="G504" s="16" t="s">
        <v>6556</v>
      </c>
    </row>
    <row r="505" customFormat="false" ht="15" hidden="false" customHeight="false" outlineLevel="0" collapsed="false">
      <c r="A505" s="16" t="s">
        <v>7348</v>
      </c>
      <c r="B505" s="16" t="s">
        <v>7053</v>
      </c>
      <c r="C505" s="16" t="s">
        <v>6561</v>
      </c>
      <c r="D505" s="16" t="n">
        <v>34</v>
      </c>
      <c r="E505" s="16" t="s">
        <v>112</v>
      </c>
      <c r="F505" s="16" t="s">
        <v>7349</v>
      </c>
      <c r="G505" s="16" t="s">
        <v>6556</v>
      </c>
    </row>
    <row r="506" customFormat="false" ht="15" hidden="false" customHeight="false" outlineLevel="0" collapsed="false">
      <c r="A506" s="16" t="s">
        <v>986</v>
      </c>
      <c r="B506" s="16" t="s">
        <v>6598</v>
      </c>
      <c r="C506" s="16" t="s">
        <v>6561</v>
      </c>
      <c r="D506" s="16" t="n">
        <v>25</v>
      </c>
      <c r="E506" s="16" t="s">
        <v>67</v>
      </c>
      <c r="F506" s="16" t="s">
        <v>7350</v>
      </c>
      <c r="G506" s="16" t="s">
        <v>6559</v>
      </c>
    </row>
    <row r="507" customFormat="false" ht="15" hidden="false" customHeight="false" outlineLevel="0" collapsed="false">
      <c r="A507" s="16" t="s">
        <v>923</v>
      </c>
      <c r="B507" s="16" t="s">
        <v>6993</v>
      </c>
      <c r="C507" s="16" t="s">
        <v>6554</v>
      </c>
      <c r="D507" s="16" t="n">
        <v>25</v>
      </c>
      <c r="E507" s="16" t="s">
        <v>130</v>
      </c>
      <c r="F507" s="16" t="s">
        <v>7351</v>
      </c>
      <c r="G507" s="16" t="s">
        <v>6556</v>
      </c>
    </row>
    <row r="508" customFormat="false" ht="15" hidden="false" customHeight="false" outlineLevel="0" collapsed="false">
      <c r="A508" s="16" t="s">
        <v>2760</v>
      </c>
      <c r="B508" s="16" t="s">
        <v>6957</v>
      </c>
      <c r="C508" s="16" t="s">
        <v>6561</v>
      </c>
      <c r="D508" s="16" t="n">
        <v>34</v>
      </c>
      <c r="E508" s="16" t="s">
        <v>39</v>
      </c>
      <c r="F508" s="16" t="s">
        <v>6820</v>
      </c>
      <c r="G508" s="16" t="s">
        <v>6556</v>
      </c>
    </row>
    <row r="509" customFormat="false" ht="15" hidden="false" customHeight="false" outlineLevel="0" collapsed="false">
      <c r="A509" s="16" t="s">
        <v>1187</v>
      </c>
      <c r="B509" s="16" t="s">
        <v>7151</v>
      </c>
      <c r="C509" s="16" t="s">
        <v>6561</v>
      </c>
      <c r="D509" s="16" t="n">
        <v>22</v>
      </c>
      <c r="E509" s="16" t="s">
        <v>89</v>
      </c>
      <c r="F509" s="16" t="s">
        <v>7352</v>
      </c>
      <c r="G509" s="16" t="s">
        <v>6556</v>
      </c>
    </row>
    <row r="510" customFormat="false" ht="15" hidden="false" customHeight="false" outlineLevel="0" collapsed="false">
      <c r="A510" s="16" t="s">
        <v>7353</v>
      </c>
      <c r="B510" s="16" t="s">
        <v>7354</v>
      </c>
      <c r="C510" s="16" t="s">
        <v>6561</v>
      </c>
      <c r="D510" s="16" t="n">
        <v>18</v>
      </c>
      <c r="E510" s="16" t="s">
        <v>112</v>
      </c>
      <c r="F510" s="16" t="s">
        <v>7230</v>
      </c>
      <c r="G510" s="16" t="s">
        <v>6559</v>
      </c>
    </row>
    <row r="511" customFormat="false" ht="15" hidden="false" customHeight="false" outlineLevel="0" collapsed="false">
      <c r="A511" s="16" t="s">
        <v>1528</v>
      </c>
      <c r="B511" s="16" t="s">
        <v>7355</v>
      </c>
      <c r="C511" s="16" t="s">
        <v>6554</v>
      </c>
      <c r="D511" s="16" t="n">
        <v>30</v>
      </c>
      <c r="E511" s="16" t="s">
        <v>112</v>
      </c>
      <c r="F511" s="16" t="s">
        <v>7054</v>
      </c>
      <c r="G511" s="16" t="s">
        <v>6556</v>
      </c>
    </row>
    <row r="512" customFormat="false" ht="15" hidden="false" customHeight="false" outlineLevel="0" collapsed="false">
      <c r="A512" s="16" t="s">
        <v>1651</v>
      </c>
      <c r="B512" s="16" t="s">
        <v>6861</v>
      </c>
      <c r="C512" s="16" t="s">
        <v>6561</v>
      </c>
      <c r="D512" s="16" t="n">
        <v>18</v>
      </c>
      <c r="E512" s="16" t="s">
        <v>39</v>
      </c>
      <c r="F512" s="16" t="s">
        <v>6805</v>
      </c>
      <c r="G512" s="16" t="s">
        <v>6556</v>
      </c>
    </row>
    <row r="513" customFormat="false" ht="15" hidden="false" customHeight="false" outlineLevel="0" collapsed="false">
      <c r="A513" s="16" t="s">
        <v>316</v>
      </c>
      <c r="B513" s="16" t="s">
        <v>7356</v>
      </c>
      <c r="C513" s="16" t="s">
        <v>6561</v>
      </c>
      <c r="D513" s="16" t="n">
        <v>29</v>
      </c>
      <c r="E513" s="16" t="s">
        <v>56</v>
      </c>
      <c r="F513" s="16" t="s">
        <v>7357</v>
      </c>
      <c r="G513" s="16" t="s">
        <v>6556</v>
      </c>
    </row>
    <row r="514" customFormat="false" ht="15" hidden="false" customHeight="false" outlineLevel="0" collapsed="false">
      <c r="A514" s="16" t="s">
        <v>2520</v>
      </c>
      <c r="B514" s="16" t="s">
        <v>6920</v>
      </c>
      <c r="C514" s="16" t="s">
        <v>6554</v>
      </c>
      <c r="D514" s="16" t="n">
        <v>37</v>
      </c>
      <c r="E514" s="16" t="s">
        <v>112</v>
      </c>
      <c r="F514" s="16" t="s">
        <v>7358</v>
      </c>
      <c r="G514" s="16" t="s">
        <v>6556</v>
      </c>
    </row>
    <row r="515" customFormat="false" ht="15" hidden="false" customHeight="false" outlineLevel="0" collapsed="false">
      <c r="A515" s="16" t="s">
        <v>7359</v>
      </c>
      <c r="B515" s="16" t="s">
        <v>7360</v>
      </c>
      <c r="C515" s="16" t="s">
        <v>6561</v>
      </c>
      <c r="D515" s="16" t="n">
        <v>34</v>
      </c>
      <c r="E515" s="16" t="s">
        <v>39</v>
      </c>
      <c r="F515" s="16" t="s">
        <v>6824</v>
      </c>
      <c r="G515" s="16" t="s">
        <v>6556</v>
      </c>
    </row>
    <row r="516" customFormat="false" ht="15" hidden="false" customHeight="false" outlineLevel="0" collapsed="false">
      <c r="A516" s="16" t="s">
        <v>1139</v>
      </c>
      <c r="B516" s="16" t="s">
        <v>7361</v>
      </c>
      <c r="C516" s="16" t="s">
        <v>6554</v>
      </c>
      <c r="D516" s="16" t="n">
        <v>34</v>
      </c>
      <c r="E516" s="16" t="s">
        <v>89</v>
      </c>
      <c r="F516" s="16" t="s">
        <v>7255</v>
      </c>
      <c r="G516" s="16" t="s">
        <v>6556</v>
      </c>
    </row>
    <row r="517" customFormat="false" ht="15" hidden="false" customHeight="false" outlineLevel="0" collapsed="false">
      <c r="A517" s="16" t="s">
        <v>1168</v>
      </c>
      <c r="B517" s="16" t="s">
        <v>7362</v>
      </c>
      <c r="C517" s="16" t="s">
        <v>6561</v>
      </c>
      <c r="D517" s="16" t="n">
        <v>25</v>
      </c>
      <c r="E517" s="16" t="s">
        <v>46</v>
      </c>
      <c r="F517" s="16" t="s">
        <v>7363</v>
      </c>
      <c r="G517" s="16" t="s">
        <v>6559</v>
      </c>
    </row>
    <row r="518" customFormat="false" ht="15" hidden="false" customHeight="false" outlineLevel="0" collapsed="false">
      <c r="A518" s="16" t="s">
        <v>599</v>
      </c>
      <c r="B518" s="16" t="s">
        <v>7364</v>
      </c>
      <c r="C518" s="16" t="s">
        <v>6561</v>
      </c>
      <c r="D518" s="16" t="n">
        <v>31</v>
      </c>
      <c r="E518" s="16" t="s">
        <v>46</v>
      </c>
      <c r="F518" s="16" t="s">
        <v>7365</v>
      </c>
      <c r="G518" s="16" t="s">
        <v>6556</v>
      </c>
    </row>
    <row r="519" customFormat="false" ht="15" hidden="false" customHeight="false" outlineLevel="0" collapsed="false">
      <c r="A519" s="16" t="s">
        <v>1546</v>
      </c>
      <c r="B519" s="16" t="s">
        <v>7366</v>
      </c>
      <c r="C519" s="16" t="s">
        <v>6561</v>
      </c>
      <c r="D519" s="16" t="n">
        <v>27</v>
      </c>
      <c r="E519" s="16" t="s">
        <v>39</v>
      </c>
      <c r="F519" s="16" t="s">
        <v>7367</v>
      </c>
      <c r="G519" s="16" t="s">
        <v>6556</v>
      </c>
    </row>
    <row r="520" customFormat="false" ht="15" hidden="false" customHeight="false" outlineLevel="0" collapsed="false">
      <c r="A520" s="16" t="s">
        <v>1104</v>
      </c>
      <c r="B520" s="16" t="s">
        <v>7368</v>
      </c>
      <c r="C520" s="16" t="s">
        <v>6554</v>
      </c>
      <c r="D520" s="16" t="n">
        <v>21</v>
      </c>
      <c r="E520" s="16" t="s">
        <v>81</v>
      </c>
      <c r="F520" s="16" t="s">
        <v>7369</v>
      </c>
      <c r="G520" s="16" t="s">
        <v>6559</v>
      </c>
    </row>
    <row r="521" customFormat="false" ht="15" hidden="false" customHeight="false" outlineLevel="0" collapsed="false">
      <c r="A521" s="16" t="s">
        <v>680</v>
      </c>
      <c r="B521" s="16" t="s">
        <v>7370</v>
      </c>
      <c r="C521" s="16" t="s">
        <v>6554</v>
      </c>
      <c r="D521" s="16" t="n">
        <v>34</v>
      </c>
      <c r="E521" s="16" t="s">
        <v>70</v>
      </c>
      <c r="F521" s="16" t="s">
        <v>7371</v>
      </c>
      <c r="G521" s="16" t="s">
        <v>6559</v>
      </c>
    </row>
    <row r="522" customFormat="false" ht="15" hidden="false" customHeight="false" outlineLevel="0" collapsed="false">
      <c r="A522" s="16" t="s">
        <v>310</v>
      </c>
      <c r="B522" s="16" t="s">
        <v>7235</v>
      </c>
      <c r="C522" s="16" t="s">
        <v>6561</v>
      </c>
      <c r="D522" s="16" t="n">
        <v>18</v>
      </c>
      <c r="E522" s="16" t="s">
        <v>112</v>
      </c>
      <c r="F522" s="16" t="s">
        <v>7372</v>
      </c>
      <c r="G522" s="16" t="s">
        <v>6556</v>
      </c>
    </row>
    <row r="523" customFormat="false" ht="15" hidden="false" customHeight="false" outlineLevel="0" collapsed="false">
      <c r="A523" s="16" t="s">
        <v>1215</v>
      </c>
      <c r="B523" s="16" t="s">
        <v>6912</v>
      </c>
      <c r="C523" s="16" t="s">
        <v>6561</v>
      </c>
      <c r="D523" s="16" t="n">
        <v>32</v>
      </c>
      <c r="E523" s="16" t="s">
        <v>130</v>
      </c>
      <c r="F523" s="16" t="s">
        <v>7373</v>
      </c>
      <c r="G523" s="16" t="s">
        <v>6556</v>
      </c>
    </row>
    <row r="524" customFormat="false" ht="15" hidden="false" customHeight="false" outlineLevel="0" collapsed="false">
      <c r="A524" s="16" t="s">
        <v>488</v>
      </c>
      <c r="B524" s="16" t="s">
        <v>7374</v>
      </c>
      <c r="C524" s="16" t="s">
        <v>6554</v>
      </c>
      <c r="D524" s="16" t="n">
        <v>34</v>
      </c>
      <c r="E524" s="16" t="s">
        <v>39</v>
      </c>
      <c r="F524" s="16" t="s">
        <v>7375</v>
      </c>
      <c r="G524" s="16" t="s">
        <v>6556</v>
      </c>
    </row>
    <row r="525" customFormat="false" ht="15" hidden="false" customHeight="false" outlineLevel="0" collapsed="false">
      <c r="A525" s="16" t="s">
        <v>1584</v>
      </c>
      <c r="B525" s="16" t="s">
        <v>7376</v>
      </c>
      <c r="C525" s="16" t="s">
        <v>6561</v>
      </c>
      <c r="D525" s="16" t="n">
        <v>33</v>
      </c>
      <c r="E525" s="16" t="s">
        <v>39</v>
      </c>
      <c r="F525" s="16" t="s">
        <v>7377</v>
      </c>
      <c r="G525" s="16" t="s">
        <v>6556</v>
      </c>
    </row>
    <row r="526" customFormat="false" ht="15" hidden="false" customHeight="false" outlineLevel="0" collapsed="false">
      <c r="A526" s="16" t="s">
        <v>605</v>
      </c>
      <c r="B526" s="16" t="s">
        <v>7245</v>
      </c>
      <c r="C526" s="16" t="s">
        <v>6554</v>
      </c>
      <c r="D526" s="16" t="n">
        <v>20</v>
      </c>
      <c r="E526" s="16" t="s">
        <v>81</v>
      </c>
      <c r="F526" s="16" t="s">
        <v>6959</v>
      </c>
      <c r="G526" s="16" t="s">
        <v>6559</v>
      </c>
    </row>
    <row r="527" customFormat="false" ht="15" hidden="false" customHeight="false" outlineLevel="0" collapsed="false">
      <c r="A527" s="16" t="s">
        <v>423</v>
      </c>
      <c r="B527" s="16" t="s">
        <v>6897</v>
      </c>
      <c r="C527" s="16" t="s">
        <v>6561</v>
      </c>
      <c r="D527" s="16" t="n">
        <v>25</v>
      </c>
      <c r="E527" s="16" t="s">
        <v>81</v>
      </c>
      <c r="F527" s="16" t="s">
        <v>7378</v>
      </c>
      <c r="G527" s="16" t="s">
        <v>6556</v>
      </c>
    </row>
    <row r="528" customFormat="false" ht="15" hidden="false" customHeight="false" outlineLevel="0" collapsed="false">
      <c r="A528" s="16" t="s">
        <v>290</v>
      </c>
      <c r="B528" s="16" t="s">
        <v>6997</v>
      </c>
      <c r="C528" s="16" t="s">
        <v>6554</v>
      </c>
      <c r="D528" s="16" t="n">
        <v>39</v>
      </c>
      <c r="E528" s="16" t="s">
        <v>70</v>
      </c>
      <c r="F528" s="16" t="s">
        <v>7379</v>
      </c>
      <c r="G528" s="16" t="s">
        <v>6556</v>
      </c>
    </row>
    <row r="529" customFormat="false" ht="15" hidden="false" customHeight="false" outlineLevel="0" collapsed="false">
      <c r="A529" s="16" t="s">
        <v>366</v>
      </c>
      <c r="B529" s="16" t="s">
        <v>7380</v>
      </c>
      <c r="C529" s="16" t="s">
        <v>6554</v>
      </c>
      <c r="D529" s="16" t="n">
        <v>45</v>
      </c>
      <c r="E529" s="16" t="s">
        <v>208</v>
      </c>
      <c r="F529" s="16" t="s">
        <v>7381</v>
      </c>
      <c r="G529" s="16" t="s">
        <v>6559</v>
      </c>
    </row>
    <row r="530" customFormat="false" ht="15" hidden="false" customHeight="false" outlineLevel="0" collapsed="false">
      <c r="A530" s="16" t="s">
        <v>666</v>
      </c>
      <c r="B530" s="16" t="s">
        <v>6693</v>
      </c>
      <c r="C530" s="16" t="s">
        <v>6561</v>
      </c>
      <c r="D530" s="16" t="n">
        <v>44</v>
      </c>
      <c r="E530" s="16" t="s">
        <v>112</v>
      </c>
      <c r="F530" s="16" t="s">
        <v>7382</v>
      </c>
      <c r="G530" s="16" t="s">
        <v>6559</v>
      </c>
    </row>
    <row r="531" customFormat="false" ht="15" hidden="false" customHeight="false" outlineLevel="0" collapsed="false">
      <c r="A531" s="16" t="s">
        <v>118</v>
      </c>
      <c r="B531" s="16" t="s">
        <v>6691</v>
      </c>
      <c r="C531" s="16" t="s">
        <v>6561</v>
      </c>
      <c r="D531" s="16" t="n">
        <v>19</v>
      </c>
      <c r="E531" s="16" t="s">
        <v>67</v>
      </c>
      <c r="F531" s="16" t="s">
        <v>7383</v>
      </c>
      <c r="G531" s="16" t="s">
        <v>6559</v>
      </c>
    </row>
    <row r="532" customFormat="false" ht="15" hidden="false" customHeight="false" outlineLevel="0" collapsed="false">
      <c r="A532" s="16" t="s">
        <v>213</v>
      </c>
      <c r="B532" s="16" t="s">
        <v>7384</v>
      </c>
      <c r="C532" s="16" t="s">
        <v>6554</v>
      </c>
      <c r="D532" s="16" t="n">
        <v>19</v>
      </c>
      <c r="E532" s="16" t="s">
        <v>46</v>
      </c>
      <c r="F532" s="16" t="s">
        <v>7385</v>
      </c>
      <c r="G532" s="16" t="s">
        <v>6559</v>
      </c>
    </row>
    <row r="533" customFormat="false" ht="15" hidden="false" customHeight="false" outlineLevel="0" collapsed="false">
      <c r="A533" s="16" t="s">
        <v>1779</v>
      </c>
      <c r="B533" s="16" t="s">
        <v>7322</v>
      </c>
      <c r="C533" s="16" t="s">
        <v>6561</v>
      </c>
      <c r="D533" s="16" t="n">
        <v>38</v>
      </c>
      <c r="E533" s="16" t="s">
        <v>81</v>
      </c>
      <c r="F533" s="16" t="s">
        <v>7386</v>
      </c>
      <c r="G533" s="16" t="s">
        <v>6556</v>
      </c>
    </row>
    <row r="534" customFormat="false" ht="15" hidden="false" customHeight="false" outlineLevel="0" collapsed="false">
      <c r="A534" s="16" t="s">
        <v>476</v>
      </c>
      <c r="B534" s="16" t="s">
        <v>7264</v>
      </c>
      <c r="C534" s="16" t="s">
        <v>6561</v>
      </c>
      <c r="D534" s="16" t="n">
        <v>23</v>
      </c>
      <c r="E534" s="16" t="s">
        <v>39</v>
      </c>
      <c r="F534" s="16" t="s">
        <v>7387</v>
      </c>
      <c r="G534" s="16" t="s">
        <v>6559</v>
      </c>
    </row>
    <row r="535" customFormat="false" ht="15" hidden="false" customHeight="false" outlineLevel="0" collapsed="false">
      <c r="A535" s="16" t="s">
        <v>753</v>
      </c>
      <c r="B535" s="16" t="s">
        <v>6780</v>
      </c>
      <c r="C535" s="16" t="s">
        <v>6561</v>
      </c>
      <c r="D535" s="16" t="n">
        <v>28</v>
      </c>
      <c r="E535" s="16" t="s">
        <v>67</v>
      </c>
      <c r="F535" s="16" t="s">
        <v>7133</v>
      </c>
      <c r="G535" s="16" t="s">
        <v>6559</v>
      </c>
    </row>
    <row r="536" customFormat="false" ht="15" hidden="false" customHeight="false" outlineLevel="0" collapsed="false">
      <c r="A536" s="16" t="s">
        <v>7388</v>
      </c>
      <c r="B536" s="16" t="s">
        <v>7389</v>
      </c>
      <c r="C536" s="16" t="s">
        <v>6554</v>
      </c>
      <c r="D536" s="16" t="n">
        <v>20</v>
      </c>
      <c r="E536" s="16" t="s">
        <v>130</v>
      </c>
      <c r="F536" s="16" t="s">
        <v>7390</v>
      </c>
      <c r="G536" s="16" t="s">
        <v>6559</v>
      </c>
    </row>
    <row r="537" customFormat="false" ht="15" hidden="false" customHeight="false" outlineLevel="0" collapsed="false">
      <c r="A537" s="16" t="s">
        <v>529</v>
      </c>
      <c r="B537" s="16" t="s">
        <v>7391</v>
      </c>
      <c r="C537" s="16" t="s">
        <v>6554</v>
      </c>
      <c r="D537" s="16" t="n">
        <v>18</v>
      </c>
      <c r="E537" s="16" t="s">
        <v>81</v>
      </c>
      <c r="F537" s="16" t="s">
        <v>7286</v>
      </c>
      <c r="G537" s="16" t="s">
        <v>6559</v>
      </c>
    </row>
    <row r="538" customFormat="false" ht="15" hidden="false" customHeight="false" outlineLevel="0" collapsed="false">
      <c r="A538" s="16" t="s">
        <v>1993</v>
      </c>
      <c r="B538" s="16" t="s">
        <v>7392</v>
      </c>
      <c r="C538" s="16" t="s">
        <v>6561</v>
      </c>
      <c r="D538" s="16" t="n">
        <v>19</v>
      </c>
      <c r="E538" s="16" t="s">
        <v>130</v>
      </c>
      <c r="F538" s="16" t="s">
        <v>7131</v>
      </c>
      <c r="G538" s="16" t="s">
        <v>6556</v>
      </c>
    </row>
    <row r="539" customFormat="false" ht="15" hidden="false" customHeight="false" outlineLevel="0" collapsed="false">
      <c r="A539" s="16" t="s">
        <v>704</v>
      </c>
      <c r="B539" s="16" t="s">
        <v>6606</v>
      </c>
      <c r="C539" s="16" t="s">
        <v>6561</v>
      </c>
      <c r="D539" s="16" t="n">
        <v>18</v>
      </c>
      <c r="E539" s="16" t="s">
        <v>56</v>
      </c>
      <c r="F539" s="16" t="s">
        <v>7176</v>
      </c>
      <c r="G539" s="16" t="s">
        <v>6556</v>
      </c>
    </row>
    <row r="540" customFormat="false" ht="15" hidden="false" customHeight="false" outlineLevel="0" collapsed="false">
      <c r="A540" s="16" t="s">
        <v>1706</v>
      </c>
      <c r="B540" s="16" t="s">
        <v>7393</v>
      </c>
      <c r="C540" s="16" t="s">
        <v>6561</v>
      </c>
      <c r="D540" s="16" t="n">
        <v>29</v>
      </c>
      <c r="E540" s="16" t="s">
        <v>130</v>
      </c>
      <c r="F540" s="16" t="s">
        <v>7394</v>
      </c>
      <c r="G540" s="16" t="s">
        <v>6556</v>
      </c>
    </row>
    <row r="541" customFormat="false" ht="15" hidden="false" customHeight="false" outlineLevel="0" collapsed="false">
      <c r="A541" s="16" t="s">
        <v>1135</v>
      </c>
      <c r="B541" s="16" t="s">
        <v>7395</v>
      </c>
      <c r="C541" s="16" t="s">
        <v>6561</v>
      </c>
      <c r="D541" s="16" t="n">
        <v>23</v>
      </c>
      <c r="E541" s="16" t="s">
        <v>81</v>
      </c>
      <c r="F541" s="16" t="s">
        <v>6682</v>
      </c>
      <c r="G541" s="16" t="s">
        <v>6559</v>
      </c>
    </row>
    <row r="542" customFormat="false" ht="15" hidden="false" customHeight="false" outlineLevel="0" collapsed="false">
      <c r="A542" s="16" t="s">
        <v>1629</v>
      </c>
      <c r="B542" s="16" t="s">
        <v>7083</v>
      </c>
      <c r="C542" s="16" t="s">
        <v>6554</v>
      </c>
      <c r="D542" s="16" t="n">
        <v>28</v>
      </c>
      <c r="E542" s="16" t="s">
        <v>67</v>
      </c>
      <c r="F542" s="16" t="s">
        <v>7396</v>
      </c>
      <c r="G542" s="16" t="s">
        <v>6556</v>
      </c>
    </row>
    <row r="543" customFormat="false" ht="15" hidden="false" customHeight="false" outlineLevel="0" collapsed="false">
      <c r="A543" s="16" t="s">
        <v>2718</v>
      </c>
      <c r="B543" s="16" t="s">
        <v>7397</v>
      </c>
      <c r="C543" s="16" t="s">
        <v>6554</v>
      </c>
      <c r="D543" s="16" t="n">
        <v>31</v>
      </c>
      <c r="E543" s="16" t="s">
        <v>112</v>
      </c>
      <c r="F543" s="16" t="s">
        <v>7398</v>
      </c>
      <c r="G543" s="16" t="s">
        <v>6556</v>
      </c>
    </row>
    <row r="544" customFormat="false" ht="15" hidden="false" customHeight="false" outlineLevel="0" collapsed="false">
      <c r="A544" s="16" t="s">
        <v>2367</v>
      </c>
      <c r="B544" s="16" t="s">
        <v>6620</v>
      </c>
      <c r="C544" s="16" t="s">
        <v>6561</v>
      </c>
      <c r="D544" s="16" t="n">
        <v>29</v>
      </c>
      <c r="E544" s="16" t="s">
        <v>130</v>
      </c>
      <c r="F544" s="16" t="s">
        <v>6593</v>
      </c>
      <c r="G544" s="16" t="s">
        <v>6556</v>
      </c>
    </row>
    <row r="545" customFormat="false" ht="15" hidden="false" customHeight="false" outlineLevel="0" collapsed="false">
      <c r="A545" s="16" t="s">
        <v>1598</v>
      </c>
      <c r="B545" s="16" t="s">
        <v>7399</v>
      </c>
      <c r="C545" s="16" t="s">
        <v>6561</v>
      </c>
      <c r="D545" s="16" t="n">
        <v>48</v>
      </c>
      <c r="E545" s="16" t="s">
        <v>130</v>
      </c>
      <c r="F545" s="16" t="s">
        <v>6712</v>
      </c>
      <c r="G545" s="16" t="s">
        <v>6556</v>
      </c>
    </row>
    <row r="546" customFormat="false" ht="15" hidden="false" customHeight="false" outlineLevel="0" collapsed="false">
      <c r="A546" s="16" t="s">
        <v>1246</v>
      </c>
      <c r="B546" s="16" t="s">
        <v>7400</v>
      </c>
      <c r="C546" s="16" t="s">
        <v>6554</v>
      </c>
      <c r="D546" s="16" t="n">
        <v>18</v>
      </c>
      <c r="E546" s="16" t="s">
        <v>89</v>
      </c>
      <c r="F546" s="16" t="s">
        <v>7326</v>
      </c>
      <c r="G546" s="16" t="s">
        <v>6559</v>
      </c>
    </row>
    <row r="547" customFormat="false" ht="15" hidden="false" customHeight="false" outlineLevel="0" collapsed="false">
      <c r="A547" s="16" t="s">
        <v>3390</v>
      </c>
      <c r="B547" s="16" t="s">
        <v>7401</v>
      </c>
      <c r="C547" s="16" t="s">
        <v>6554</v>
      </c>
      <c r="D547" s="16" t="n">
        <v>27</v>
      </c>
      <c r="E547" s="16" t="s">
        <v>112</v>
      </c>
      <c r="F547" s="16" t="s">
        <v>7072</v>
      </c>
      <c r="G547" s="16" t="s">
        <v>6556</v>
      </c>
    </row>
    <row r="548" customFormat="false" ht="15" hidden="false" customHeight="false" outlineLevel="0" collapsed="false">
      <c r="A548" s="16" t="s">
        <v>4672</v>
      </c>
      <c r="B548" s="16" t="s">
        <v>6665</v>
      </c>
      <c r="C548" s="16" t="s">
        <v>6554</v>
      </c>
      <c r="D548" s="16" t="n">
        <v>37</v>
      </c>
      <c r="E548" s="16" t="s">
        <v>112</v>
      </c>
      <c r="F548" s="16" t="s">
        <v>7402</v>
      </c>
      <c r="G548" s="16" t="s">
        <v>6556</v>
      </c>
    </row>
    <row r="549" customFormat="false" ht="15" hidden="false" customHeight="false" outlineLevel="0" collapsed="false">
      <c r="A549" s="16" t="s">
        <v>1153</v>
      </c>
      <c r="B549" s="16" t="s">
        <v>7403</v>
      </c>
      <c r="C549" s="16" t="s">
        <v>6554</v>
      </c>
      <c r="D549" s="16" t="n">
        <v>18</v>
      </c>
      <c r="E549" s="16" t="s">
        <v>56</v>
      </c>
      <c r="F549" s="16" t="s">
        <v>7176</v>
      </c>
      <c r="G549" s="16" t="s">
        <v>6559</v>
      </c>
    </row>
    <row r="550" customFormat="false" ht="15" hidden="false" customHeight="false" outlineLevel="0" collapsed="false">
      <c r="A550" s="16" t="s">
        <v>1692</v>
      </c>
      <c r="B550" s="16" t="s">
        <v>7404</v>
      </c>
      <c r="C550" s="16" t="s">
        <v>6561</v>
      </c>
      <c r="D550" s="16" t="n">
        <v>30</v>
      </c>
      <c r="E550" s="16" t="s">
        <v>56</v>
      </c>
      <c r="F550" s="16" t="s">
        <v>7405</v>
      </c>
      <c r="G550" s="16" t="s">
        <v>6559</v>
      </c>
    </row>
    <row r="551" customFormat="false" ht="15" hidden="false" customHeight="false" outlineLevel="0" collapsed="false">
      <c r="A551" s="16" t="s">
        <v>406</v>
      </c>
      <c r="B551" s="16" t="s">
        <v>7406</v>
      </c>
      <c r="C551" s="16" t="s">
        <v>6554</v>
      </c>
      <c r="D551" s="16" t="n">
        <v>29</v>
      </c>
      <c r="E551" s="16" t="s">
        <v>46</v>
      </c>
      <c r="F551" s="16" t="s">
        <v>7336</v>
      </c>
      <c r="G551" s="16" t="s">
        <v>6556</v>
      </c>
    </row>
    <row r="552" customFormat="false" ht="15" hidden="false" customHeight="false" outlineLevel="0" collapsed="false">
      <c r="A552" s="16" t="s">
        <v>425</v>
      </c>
      <c r="B552" s="16" t="s">
        <v>7366</v>
      </c>
      <c r="C552" s="16" t="s">
        <v>6561</v>
      </c>
      <c r="D552" s="16" t="n">
        <v>31</v>
      </c>
      <c r="E552" s="16" t="s">
        <v>112</v>
      </c>
      <c r="F552" s="16" t="s">
        <v>7407</v>
      </c>
      <c r="G552" s="16" t="s">
        <v>6556</v>
      </c>
    </row>
    <row r="553" customFormat="false" ht="15" hidden="false" customHeight="false" outlineLevel="0" collapsed="false">
      <c r="A553" s="16" t="s">
        <v>2530</v>
      </c>
      <c r="B553" s="16" t="s">
        <v>7408</v>
      </c>
      <c r="C553" s="16" t="s">
        <v>6561</v>
      </c>
      <c r="D553" s="16" t="n">
        <v>29</v>
      </c>
      <c r="E553" s="16" t="s">
        <v>39</v>
      </c>
      <c r="F553" s="16" t="s">
        <v>7238</v>
      </c>
      <c r="G553" s="16" t="s">
        <v>6559</v>
      </c>
    </row>
    <row r="554" customFormat="false" ht="15" hidden="false" customHeight="false" outlineLevel="0" collapsed="false">
      <c r="A554" s="16" t="s">
        <v>190</v>
      </c>
      <c r="B554" s="16" t="s">
        <v>7409</v>
      </c>
      <c r="C554" s="16" t="s">
        <v>6561</v>
      </c>
      <c r="D554" s="16" t="n">
        <v>34</v>
      </c>
      <c r="E554" s="16" t="s">
        <v>130</v>
      </c>
      <c r="F554" s="16" t="s">
        <v>7016</v>
      </c>
      <c r="G554" s="16" t="s">
        <v>6556</v>
      </c>
    </row>
    <row r="555" customFormat="false" ht="15" hidden="false" customHeight="false" outlineLevel="0" collapsed="false">
      <c r="A555" s="16" t="s">
        <v>1443</v>
      </c>
      <c r="B555" s="16" t="s">
        <v>7410</v>
      </c>
      <c r="C555" s="16" t="s">
        <v>6561</v>
      </c>
      <c r="D555" s="16" t="n">
        <v>22</v>
      </c>
      <c r="E555" s="16" t="s">
        <v>39</v>
      </c>
      <c r="F555" s="16" t="s">
        <v>7411</v>
      </c>
      <c r="G555" s="16" t="s">
        <v>6556</v>
      </c>
    </row>
    <row r="556" customFormat="false" ht="15" hidden="false" customHeight="false" outlineLevel="0" collapsed="false">
      <c r="A556" s="16" t="s">
        <v>3845</v>
      </c>
      <c r="B556" s="16" t="s">
        <v>7412</v>
      </c>
      <c r="C556" s="16" t="s">
        <v>6561</v>
      </c>
      <c r="D556" s="16" t="n">
        <v>24</v>
      </c>
      <c r="E556" s="16" t="s">
        <v>39</v>
      </c>
      <c r="F556" s="16" t="s">
        <v>7041</v>
      </c>
      <c r="G556" s="16" t="s">
        <v>6556</v>
      </c>
    </row>
    <row r="557" customFormat="false" ht="15" hidden="false" customHeight="false" outlineLevel="0" collapsed="false">
      <c r="A557" s="16" t="s">
        <v>1409</v>
      </c>
      <c r="B557" s="16" t="s">
        <v>7389</v>
      </c>
      <c r="C557" s="16" t="s">
        <v>6554</v>
      </c>
      <c r="D557" s="16" t="n">
        <v>31</v>
      </c>
      <c r="E557" s="16" t="s">
        <v>67</v>
      </c>
      <c r="F557" s="16" t="s">
        <v>6969</v>
      </c>
      <c r="G557" s="16" t="s">
        <v>6559</v>
      </c>
    </row>
    <row r="558" customFormat="false" ht="15" hidden="false" customHeight="false" outlineLevel="0" collapsed="false">
      <c r="A558" s="16" t="s">
        <v>320</v>
      </c>
      <c r="B558" s="16" t="s">
        <v>7413</v>
      </c>
      <c r="C558" s="16" t="s">
        <v>6561</v>
      </c>
      <c r="D558" s="16" t="n">
        <v>23</v>
      </c>
      <c r="E558" s="16" t="s">
        <v>208</v>
      </c>
      <c r="F558" s="16" t="s">
        <v>6564</v>
      </c>
      <c r="G558" s="16" t="s">
        <v>6556</v>
      </c>
    </row>
    <row r="559" customFormat="false" ht="15" hidden="false" customHeight="false" outlineLevel="0" collapsed="false">
      <c r="A559" s="16" t="s">
        <v>1190</v>
      </c>
      <c r="B559" s="16" t="s">
        <v>6970</v>
      </c>
      <c r="C559" s="16" t="s">
        <v>6554</v>
      </c>
      <c r="D559" s="16" t="n">
        <v>40</v>
      </c>
      <c r="E559" s="16" t="s">
        <v>112</v>
      </c>
      <c r="F559" s="16" t="s">
        <v>7080</v>
      </c>
      <c r="G559" s="16" t="s">
        <v>6556</v>
      </c>
    </row>
    <row r="560" customFormat="false" ht="15" hidden="false" customHeight="false" outlineLevel="0" collapsed="false">
      <c r="A560" s="16" t="s">
        <v>997</v>
      </c>
      <c r="B560" s="16" t="s">
        <v>7243</v>
      </c>
      <c r="C560" s="16" t="s">
        <v>6561</v>
      </c>
      <c r="D560" s="16" t="n">
        <v>26</v>
      </c>
      <c r="E560" s="16" t="s">
        <v>130</v>
      </c>
      <c r="F560" s="16" t="s">
        <v>7414</v>
      </c>
      <c r="G560" s="16" t="s">
        <v>6559</v>
      </c>
    </row>
    <row r="561" customFormat="false" ht="15" hidden="false" customHeight="false" outlineLevel="0" collapsed="false">
      <c r="A561" s="16" t="s">
        <v>1431</v>
      </c>
      <c r="B561" s="16" t="s">
        <v>6999</v>
      </c>
      <c r="C561" s="16" t="s">
        <v>6554</v>
      </c>
      <c r="D561" s="16" t="n">
        <v>35</v>
      </c>
      <c r="E561" s="16" t="s">
        <v>56</v>
      </c>
      <c r="F561" s="16" t="s">
        <v>6666</v>
      </c>
      <c r="G561" s="16" t="s">
        <v>6559</v>
      </c>
    </row>
    <row r="562" customFormat="false" ht="15" hidden="false" customHeight="false" outlineLevel="0" collapsed="false">
      <c r="A562" s="16" t="s">
        <v>62</v>
      </c>
      <c r="B562" s="16" t="s">
        <v>7415</v>
      </c>
      <c r="C562" s="16" t="s">
        <v>6554</v>
      </c>
      <c r="D562" s="16" t="n">
        <v>24</v>
      </c>
      <c r="E562" s="16" t="s">
        <v>39</v>
      </c>
      <c r="F562" s="16" t="s">
        <v>7416</v>
      </c>
      <c r="G562" s="16" t="s">
        <v>6559</v>
      </c>
    </row>
    <row r="563" customFormat="false" ht="15" hidden="false" customHeight="false" outlineLevel="0" collapsed="false">
      <c r="A563" s="16" t="s">
        <v>1053</v>
      </c>
      <c r="B563" s="16" t="s">
        <v>7417</v>
      </c>
      <c r="C563" s="16" t="s">
        <v>6554</v>
      </c>
      <c r="D563" s="16" t="n">
        <v>40</v>
      </c>
      <c r="E563" s="16" t="s">
        <v>46</v>
      </c>
      <c r="F563" s="16" t="s">
        <v>7381</v>
      </c>
      <c r="G563" s="16" t="s">
        <v>6556</v>
      </c>
    </row>
    <row r="564" customFormat="false" ht="15" hidden="false" customHeight="false" outlineLevel="0" collapsed="false">
      <c r="A564" s="16" t="s">
        <v>7418</v>
      </c>
      <c r="B564" s="16" t="s">
        <v>7419</v>
      </c>
      <c r="C564" s="16" t="s">
        <v>6554</v>
      </c>
      <c r="D564" s="16" t="n">
        <v>36</v>
      </c>
      <c r="E564" s="16" t="s">
        <v>130</v>
      </c>
      <c r="F564" s="16" t="s">
        <v>7236</v>
      </c>
      <c r="G564" s="16" t="s">
        <v>6559</v>
      </c>
    </row>
    <row r="565" customFormat="false" ht="15" hidden="false" customHeight="false" outlineLevel="0" collapsed="false">
      <c r="A565" s="16" t="s">
        <v>657</v>
      </c>
      <c r="B565" s="16" t="s">
        <v>7420</v>
      </c>
      <c r="C565" s="16" t="s">
        <v>6554</v>
      </c>
      <c r="D565" s="16" t="n">
        <v>31</v>
      </c>
      <c r="E565" s="16" t="s">
        <v>70</v>
      </c>
      <c r="F565" s="16" t="s">
        <v>6644</v>
      </c>
      <c r="G565" s="16" t="s">
        <v>6559</v>
      </c>
    </row>
    <row r="566" customFormat="false" ht="15" hidden="false" customHeight="false" outlineLevel="0" collapsed="false">
      <c r="A566" s="16" t="s">
        <v>245</v>
      </c>
      <c r="B566" s="16" t="s">
        <v>7421</v>
      </c>
      <c r="C566" s="16" t="s">
        <v>6561</v>
      </c>
      <c r="D566" s="16" t="n">
        <v>36</v>
      </c>
      <c r="E566" s="16" t="s">
        <v>39</v>
      </c>
      <c r="F566" s="16" t="s">
        <v>7422</v>
      </c>
      <c r="G566" s="16" t="s">
        <v>6559</v>
      </c>
    </row>
    <row r="567" customFormat="false" ht="15" hidden="false" customHeight="false" outlineLevel="0" collapsed="false">
      <c r="A567" s="16" t="s">
        <v>73</v>
      </c>
      <c r="B567" s="16" t="s">
        <v>7233</v>
      </c>
      <c r="C567" s="16" t="s">
        <v>6561</v>
      </c>
      <c r="D567" s="16" t="n">
        <v>23</v>
      </c>
      <c r="E567" s="16" t="s">
        <v>46</v>
      </c>
      <c r="F567" s="16" t="s">
        <v>7423</v>
      </c>
      <c r="G567" s="16" t="s">
        <v>6556</v>
      </c>
    </row>
    <row r="568" customFormat="false" ht="15" hidden="false" customHeight="false" outlineLevel="0" collapsed="false">
      <c r="A568" s="16" t="s">
        <v>1602</v>
      </c>
      <c r="B568" s="16" t="s">
        <v>7370</v>
      </c>
      <c r="C568" s="16" t="s">
        <v>6554</v>
      </c>
      <c r="D568" s="16" t="n">
        <v>31</v>
      </c>
      <c r="E568" s="16" t="s">
        <v>89</v>
      </c>
      <c r="F568" s="16" t="s">
        <v>7424</v>
      </c>
      <c r="G568" s="16" t="s">
        <v>6556</v>
      </c>
    </row>
    <row r="569" customFormat="false" ht="15" hidden="false" customHeight="false" outlineLevel="0" collapsed="false">
      <c r="A569" s="16" t="s">
        <v>875</v>
      </c>
      <c r="B569" s="16" t="s">
        <v>7425</v>
      </c>
      <c r="C569" s="16" t="s">
        <v>6554</v>
      </c>
      <c r="D569" s="16" t="n">
        <v>32</v>
      </c>
      <c r="E569" s="16" t="s">
        <v>89</v>
      </c>
      <c r="F569" s="16" t="s">
        <v>7426</v>
      </c>
      <c r="G569" s="16" t="s">
        <v>6559</v>
      </c>
    </row>
    <row r="570" customFormat="false" ht="15" hidden="false" customHeight="false" outlineLevel="0" collapsed="false">
      <c r="A570" s="16" t="s">
        <v>1023</v>
      </c>
      <c r="B570" s="16" t="s">
        <v>7427</v>
      </c>
      <c r="C570" s="16" t="s">
        <v>6561</v>
      </c>
      <c r="D570" s="16" t="n">
        <v>21</v>
      </c>
      <c r="E570" s="16" t="s">
        <v>130</v>
      </c>
      <c r="F570" s="16" t="s">
        <v>7428</v>
      </c>
      <c r="G570" s="16" t="s">
        <v>6556</v>
      </c>
    </row>
    <row r="571" customFormat="false" ht="15" hidden="false" customHeight="false" outlineLevel="0" collapsed="false">
      <c r="A571" s="16" t="s">
        <v>293</v>
      </c>
      <c r="B571" s="16" t="s">
        <v>7389</v>
      </c>
      <c r="C571" s="16" t="s">
        <v>6554</v>
      </c>
      <c r="D571" s="16" t="n">
        <v>28</v>
      </c>
      <c r="E571" s="16" t="s">
        <v>67</v>
      </c>
      <c r="F571" s="16" t="s">
        <v>6803</v>
      </c>
      <c r="G571" s="16" t="s">
        <v>6559</v>
      </c>
    </row>
    <row r="572" customFormat="false" ht="15" hidden="false" customHeight="false" outlineLevel="0" collapsed="false">
      <c r="A572" s="16" t="s">
        <v>240</v>
      </c>
      <c r="B572" s="16" t="s">
        <v>7429</v>
      </c>
      <c r="C572" s="16" t="s">
        <v>6561</v>
      </c>
      <c r="D572" s="16" t="n">
        <v>32</v>
      </c>
      <c r="E572" s="16" t="s">
        <v>67</v>
      </c>
      <c r="F572" s="16" t="s">
        <v>7430</v>
      </c>
      <c r="G572" s="16" t="s">
        <v>6556</v>
      </c>
    </row>
    <row r="573" customFormat="false" ht="15" hidden="false" customHeight="false" outlineLevel="0" collapsed="false">
      <c r="A573" s="16" t="s">
        <v>3782</v>
      </c>
      <c r="B573" s="16" t="s">
        <v>7431</v>
      </c>
      <c r="C573" s="16" t="s">
        <v>6561</v>
      </c>
      <c r="D573" s="16" t="n">
        <v>32</v>
      </c>
      <c r="E573" s="16" t="s">
        <v>46</v>
      </c>
      <c r="F573" s="16" t="s">
        <v>7432</v>
      </c>
      <c r="G573" s="16" t="s">
        <v>6556</v>
      </c>
    </row>
    <row r="574" customFormat="false" ht="15" hidden="false" customHeight="false" outlineLevel="0" collapsed="false">
      <c r="A574" s="16" t="s">
        <v>1278</v>
      </c>
      <c r="B574" s="16" t="s">
        <v>7433</v>
      </c>
      <c r="C574" s="16" t="s">
        <v>6561</v>
      </c>
      <c r="D574" s="16" t="n">
        <v>51</v>
      </c>
      <c r="E574" s="16" t="s">
        <v>70</v>
      </c>
      <c r="F574" s="16" t="s">
        <v>7434</v>
      </c>
      <c r="G574" s="16" t="s">
        <v>6559</v>
      </c>
    </row>
    <row r="575" customFormat="false" ht="15" hidden="false" customHeight="false" outlineLevel="0" collapsed="false">
      <c r="A575" s="16" t="s">
        <v>307</v>
      </c>
      <c r="B575" s="16" t="s">
        <v>7435</v>
      </c>
      <c r="C575" s="16" t="s">
        <v>6561</v>
      </c>
      <c r="D575" s="16" t="n">
        <v>34</v>
      </c>
      <c r="E575" s="16" t="s">
        <v>112</v>
      </c>
      <c r="F575" s="16" t="s">
        <v>7436</v>
      </c>
      <c r="G575" s="16" t="s">
        <v>6559</v>
      </c>
    </row>
    <row r="576" customFormat="false" ht="15" hidden="false" customHeight="false" outlineLevel="0" collapsed="false">
      <c r="A576" s="16" t="s">
        <v>709</v>
      </c>
      <c r="B576" s="16" t="s">
        <v>7437</v>
      </c>
      <c r="C576" s="16" t="s">
        <v>6554</v>
      </c>
      <c r="D576" s="16" t="n">
        <v>25</v>
      </c>
      <c r="E576" s="16" t="s">
        <v>112</v>
      </c>
      <c r="F576" s="16" t="s">
        <v>7385</v>
      </c>
      <c r="G576" s="16" t="s">
        <v>6559</v>
      </c>
    </row>
    <row r="577" customFormat="false" ht="15" hidden="false" customHeight="false" outlineLevel="0" collapsed="false">
      <c r="A577" s="16" t="s">
        <v>1099</v>
      </c>
      <c r="B577" s="16" t="s">
        <v>7438</v>
      </c>
      <c r="C577" s="16" t="s">
        <v>6561</v>
      </c>
      <c r="D577" s="16" t="n">
        <v>37</v>
      </c>
      <c r="E577" s="16" t="s">
        <v>208</v>
      </c>
      <c r="F577" s="16" t="s">
        <v>6570</v>
      </c>
      <c r="G577" s="16" t="s">
        <v>6556</v>
      </c>
    </row>
    <row r="578" customFormat="false" ht="15" hidden="false" customHeight="false" outlineLevel="0" collapsed="false">
      <c r="A578" s="16" t="s">
        <v>3123</v>
      </c>
      <c r="B578" s="16" t="s">
        <v>7355</v>
      </c>
      <c r="C578" s="16" t="s">
        <v>6554</v>
      </c>
      <c r="D578" s="16" t="n">
        <v>35</v>
      </c>
      <c r="E578" s="16" t="s">
        <v>39</v>
      </c>
      <c r="F578" s="16" t="s">
        <v>7439</v>
      </c>
      <c r="G578" s="16" t="s">
        <v>6556</v>
      </c>
    </row>
    <row r="579" customFormat="false" ht="15" hidden="false" customHeight="false" outlineLevel="0" collapsed="false">
      <c r="A579" s="16" t="s">
        <v>1032</v>
      </c>
      <c r="B579" s="16" t="s">
        <v>7440</v>
      </c>
      <c r="C579" s="16" t="s">
        <v>6561</v>
      </c>
      <c r="D579" s="16" t="n">
        <v>34</v>
      </c>
      <c r="E579" s="16" t="s">
        <v>39</v>
      </c>
      <c r="F579" s="16" t="s">
        <v>7441</v>
      </c>
      <c r="G579" s="16" t="s">
        <v>6556</v>
      </c>
    </row>
    <row r="580" customFormat="false" ht="15" hidden="false" customHeight="false" outlineLevel="0" collapsed="false">
      <c r="A580" s="16" t="s">
        <v>1046</v>
      </c>
      <c r="B580" s="16" t="s">
        <v>6879</v>
      </c>
      <c r="C580" s="16" t="s">
        <v>6561</v>
      </c>
      <c r="D580" s="16" t="n">
        <v>19</v>
      </c>
      <c r="E580" s="16" t="s">
        <v>112</v>
      </c>
      <c r="F580" s="16" t="s">
        <v>7046</v>
      </c>
      <c r="G580" s="16" t="s">
        <v>6559</v>
      </c>
    </row>
    <row r="581" customFormat="false" ht="15" hidden="false" customHeight="false" outlineLevel="0" collapsed="false">
      <c r="A581" s="16" t="s">
        <v>3470</v>
      </c>
      <c r="B581" s="16" t="s">
        <v>7337</v>
      </c>
      <c r="C581" s="16" t="s">
        <v>6554</v>
      </c>
      <c r="D581" s="16" t="n">
        <v>29</v>
      </c>
      <c r="E581" s="16" t="s">
        <v>56</v>
      </c>
      <c r="F581" s="16" t="s">
        <v>7442</v>
      </c>
      <c r="G581" s="16" t="s">
        <v>6556</v>
      </c>
    </row>
    <row r="582" customFormat="false" ht="15" hidden="false" customHeight="false" outlineLevel="0" collapsed="false">
      <c r="A582" s="16" t="s">
        <v>7443</v>
      </c>
      <c r="B582" s="16" t="s">
        <v>6701</v>
      </c>
      <c r="C582" s="16" t="s">
        <v>6554</v>
      </c>
      <c r="D582" s="16" t="n">
        <v>25</v>
      </c>
      <c r="E582" s="16" t="s">
        <v>70</v>
      </c>
      <c r="F582" s="16" t="s">
        <v>6900</v>
      </c>
      <c r="G582" s="16" t="s">
        <v>6556</v>
      </c>
    </row>
    <row r="583" customFormat="false" ht="15" hidden="false" customHeight="false" outlineLevel="0" collapsed="false">
      <c r="A583" s="16" t="s">
        <v>439</v>
      </c>
      <c r="B583" s="16" t="s">
        <v>7444</v>
      </c>
      <c r="C583" s="16" t="s">
        <v>6561</v>
      </c>
      <c r="D583" s="16" t="n">
        <v>27</v>
      </c>
      <c r="E583" s="16" t="s">
        <v>39</v>
      </c>
      <c r="F583" s="16" t="s">
        <v>7445</v>
      </c>
      <c r="G583" s="16" t="s">
        <v>6559</v>
      </c>
    </row>
    <row r="584" customFormat="false" ht="15" hidden="false" customHeight="false" outlineLevel="0" collapsed="false">
      <c r="A584" s="16" t="s">
        <v>1314</v>
      </c>
      <c r="B584" s="16" t="s">
        <v>7070</v>
      </c>
      <c r="C584" s="16" t="s">
        <v>6561</v>
      </c>
      <c r="D584" s="16" t="n">
        <v>29</v>
      </c>
      <c r="E584" s="16" t="s">
        <v>130</v>
      </c>
      <c r="F584" s="16" t="s">
        <v>7446</v>
      </c>
      <c r="G584" s="16" t="s">
        <v>6559</v>
      </c>
    </row>
    <row r="585" customFormat="false" ht="15" hidden="false" customHeight="false" outlineLevel="0" collapsed="false">
      <c r="A585" s="16" t="s">
        <v>7447</v>
      </c>
      <c r="B585" s="16" t="s">
        <v>7448</v>
      </c>
      <c r="C585" s="16" t="s">
        <v>6561</v>
      </c>
      <c r="D585" s="16" t="n">
        <v>19</v>
      </c>
      <c r="E585" s="16" t="s">
        <v>81</v>
      </c>
      <c r="F585" s="16" t="s">
        <v>7449</v>
      </c>
      <c r="G585" s="16" t="s">
        <v>6556</v>
      </c>
    </row>
    <row r="586" customFormat="false" ht="15" hidden="false" customHeight="false" outlineLevel="0" collapsed="false">
      <c r="A586" s="16" t="s">
        <v>1453</v>
      </c>
      <c r="B586" s="16" t="s">
        <v>7450</v>
      </c>
      <c r="C586" s="16" t="s">
        <v>6554</v>
      </c>
      <c r="D586" s="16" t="n">
        <v>18</v>
      </c>
      <c r="E586" s="16" t="s">
        <v>70</v>
      </c>
      <c r="F586" s="16" t="s">
        <v>7451</v>
      </c>
      <c r="G586" s="16" t="s">
        <v>6559</v>
      </c>
    </row>
    <row r="587" customFormat="false" ht="15" hidden="false" customHeight="false" outlineLevel="0" collapsed="false">
      <c r="A587" s="16" t="s">
        <v>783</v>
      </c>
      <c r="B587" s="16" t="s">
        <v>6758</v>
      </c>
      <c r="C587" s="16" t="s">
        <v>6561</v>
      </c>
      <c r="D587" s="16" t="n">
        <v>29</v>
      </c>
      <c r="E587" s="16" t="s">
        <v>56</v>
      </c>
      <c r="F587" s="16" t="s">
        <v>7452</v>
      </c>
      <c r="G587" s="16" t="s">
        <v>6559</v>
      </c>
    </row>
    <row r="588" customFormat="false" ht="15" hidden="false" customHeight="false" outlineLevel="0" collapsed="false">
      <c r="A588" s="16" t="s">
        <v>288</v>
      </c>
      <c r="B588" s="16" t="s">
        <v>7453</v>
      </c>
      <c r="C588" s="16" t="s">
        <v>6561</v>
      </c>
      <c r="D588" s="16" t="n">
        <v>42</v>
      </c>
      <c r="E588" s="16" t="s">
        <v>39</v>
      </c>
      <c r="F588" s="16" t="s">
        <v>6619</v>
      </c>
      <c r="G588" s="16" t="s">
        <v>6556</v>
      </c>
    </row>
    <row r="589" customFormat="false" ht="15" hidden="false" customHeight="false" outlineLevel="0" collapsed="false">
      <c r="A589" s="16" t="s">
        <v>2460</v>
      </c>
      <c r="B589" s="16" t="s">
        <v>7454</v>
      </c>
      <c r="C589" s="16" t="s">
        <v>6554</v>
      </c>
      <c r="D589" s="16" t="n">
        <v>38</v>
      </c>
      <c r="E589" s="16" t="s">
        <v>112</v>
      </c>
      <c r="F589" s="16" t="s">
        <v>7455</v>
      </c>
      <c r="G589" s="16" t="s">
        <v>6556</v>
      </c>
    </row>
    <row r="590" customFormat="false" ht="15" hidden="false" customHeight="false" outlineLevel="0" collapsed="false">
      <c r="A590" s="16" t="s">
        <v>421</v>
      </c>
      <c r="B590" s="16" t="s">
        <v>7456</v>
      </c>
      <c r="C590" s="16" t="s">
        <v>6561</v>
      </c>
      <c r="D590" s="16" t="n">
        <v>32</v>
      </c>
      <c r="E590" s="16" t="s">
        <v>39</v>
      </c>
      <c r="F590" s="16" t="s">
        <v>7457</v>
      </c>
      <c r="G590" s="16" t="s">
        <v>6556</v>
      </c>
    </row>
    <row r="591" customFormat="false" ht="15" hidden="false" customHeight="false" outlineLevel="0" collapsed="false">
      <c r="A591" s="16" t="s">
        <v>1499</v>
      </c>
      <c r="B591" s="16" t="s">
        <v>7458</v>
      </c>
      <c r="C591" s="16" t="s">
        <v>6554</v>
      </c>
      <c r="D591" s="16" t="n">
        <v>19</v>
      </c>
      <c r="E591" s="16" t="s">
        <v>208</v>
      </c>
      <c r="F591" s="16" t="s">
        <v>7459</v>
      </c>
      <c r="G591" s="16" t="s">
        <v>6556</v>
      </c>
    </row>
    <row r="592" customFormat="false" ht="15" hidden="false" customHeight="false" outlineLevel="0" collapsed="false">
      <c r="A592" s="16" t="s">
        <v>392</v>
      </c>
      <c r="B592" s="16" t="s">
        <v>7460</v>
      </c>
      <c r="C592" s="16" t="s">
        <v>6561</v>
      </c>
      <c r="D592" s="16" t="n">
        <v>37</v>
      </c>
      <c r="E592" s="16" t="s">
        <v>112</v>
      </c>
      <c r="F592" s="16" t="s">
        <v>7461</v>
      </c>
      <c r="G592" s="16" t="s">
        <v>6559</v>
      </c>
    </row>
    <row r="593" customFormat="false" ht="15" hidden="false" customHeight="false" outlineLevel="0" collapsed="false">
      <c r="A593" s="16" t="s">
        <v>1318</v>
      </c>
      <c r="B593" s="16" t="s">
        <v>7462</v>
      </c>
      <c r="C593" s="16" t="s">
        <v>6561</v>
      </c>
      <c r="D593" s="16" t="n">
        <v>22</v>
      </c>
      <c r="E593" s="16" t="s">
        <v>70</v>
      </c>
      <c r="F593" s="16" t="s">
        <v>7385</v>
      </c>
      <c r="G593" s="16" t="s">
        <v>6559</v>
      </c>
    </row>
    <row r="594" customFormat="false" ht="15" hidden="false" customHeight="false" outlineLevel="0" collapsed="false">
      <c r="A594" s="16" t="s">
        <v>37</v>
      </c>
      <c r="B594" s="16" t="s">
        <v>7463</v>
      </c>
      <c r="C594" s="16" t="s">
        <v>6554</v>
      </c>
      <c r="D594" s="16" t="n">
        <v>26</v>
      </c>
      <c r="E594" s="16" t="s">
        <v>39</v>
      </c>
      <c r="F594" s="16" t="s">
        <v>7464</v>
      </c>
      <c r="G594" s="16" t="s">
        <v>6559</v>
      </c>
    </row>
    <row r="595" customFormat="false" ht="15" hidden="false" customHeight="false" outlineLevel="0" collapsed="false">
      <c r="A595" s="16" t="s">
        <v>2838</v>
      </c>
      <c r="B595" s="16" t="s">
        <v>7188</v>
      </c>
      <c r="C595" s="16" t="s">
        <v>6554</v>
      </c>
      <c r="D595" s="16" t="n">
        <v>23</v>
      </c>
      <c r="E595" s="16" t="s">
        <v>81</v>
      </c>
      <c r="F595" s="16" t="s">
        <v>7465</v>
      </c>
      <c r="G595" s="16" t="s">
        <v>6556</v>
      </c>
    </row>
    <row r="596" customFormat="false" ht="15" hidden="false" customHeight="false" outlineLevel="0" collapsed="false">
      <c r="A596" s="16" t="s">
        <v>4030</v>
      </c>
      <c r="B596" s="16" t="s">
        <v>7466</v>
      </c>
      <c r="C596" s="16" t="s">
        <v>6561</v>
      </c>
      <c r="D596" s="16" t="n">
        <v>20</v>
      </c>
      <c r="E596" s="16" t="s">
        <v>130</v>
      </c>
      <c r="F596" s="16" t="s">
        <v>7467</v>
      </c>
      <c r="G596" s="16" t="s">
        <v>6556</v>
      </c>
    </row>
    <row r="597" customFormat="false" ht="15" hidden="false" customHeight="false" outlineLevel="0" collapsed="false">
      <c r="A597" s="16" t="s">
        <v>1251</v>
      </c>
      <c r="B597" s="16" t="s">
        <v>7468</v>
      </c>
      <c r="C597" s="16" t="s">
        <v>6554</v>
      </c>
      <c r="D597" s="16" t="n">
        <v>43</v>
      </c>
      <c r="E597" s="16" t="s">
        <v>46</v>
      </c>
      <c r="F597" s="16" t="s">
        <v>7381</v>
      </c>
      <c r="G597" s="16" t="s">
        <v>6559</v>
      </c>
    </row>
    <row r="598" customFormat="false" ht="15" hidden="false" customHeight="false" outlineLevel="0" collapsed="false">
      <c r="A598" s="16" t="s">
        <v>1157</v>
      </c>
      <c r="B598" s="16" t="s">
        <v>7364</v>
      </c>
      <c r="C598" s="16" t="s">
        <v>6561</v>
      </c>
      <c r="D598" s="16" t="n">
        <v>19</v>
      </c>
      <c r="E598" s="16" t="s">
        <v>130</v>
      </c>
      <c r="F598" s="16" t="s">
        <v>6814</v>
      </c>
      <c r="G598" s="16" t="s">
        <v>6559</v>
      </c>
    </row>
    <row r="599" customFormat="false" ht="15" hidden="false" customHeight="false" outlineLevel="0" collapsed="false">
      <c r="A599" s="16" t="s">
        <v>941</v>
      </c>
      <c r="B599" s="16" t="s">
        <v>7469</v>
      </c>
      <c r="C599" s="16" t="s">
        <v>6554</v>
      </c>
      <c r="D599" s="16" t="n">
        <v>32</v>
      </c>
      <c r="E599" s="16" t="s">
        <v>130</v>
      </c>
      <c r="F599" s="16" t="s">
        <v>7470</v>
      </c>
      <c r="G599" s="16" t="s">
        <v>6559</v>
      </c>
    </row>
    <row r="600" customFormat="false" ht="15" hidden="false" customHeight="false" outlineLevel="0" collapsed="false">
      <c r="A600" s="16" t="s">
        <v>723</v>
      </c>
      <c r="B600" s="16" t="s">
        <v>6679</v>
      </c>
      <c r="C600" s="16" t="s">
        <v>6554</v>
      </c>
      <c r="D600" s="16" t="n">
        <v>29</v>
      </c>
      <c r="E600" s="16" t="s">
        <v>130</v>
      </c>
      <c r="F600" s="16" t="s">
        <v>7471</v>
      </c>
      <c r="G600" s="16" t="s">
        <v>6559</v>
      </c>
    </row>
    <row r="601" customFormat="false" ht="15" hidden="false" customHeight="false" outlineLevel="0" collapsed="false">
      <c r="A601" s="16" t="s">
        <v>4421</v>
      </c>
      <c r="B601" s="16" t="s">
        <v>7472</v>
      </c>
      <c r="C601" s="16" t="s">
        <v>6561</v>
      </c>
      <c r="D601" s="16" t="n">
        <v>37</v>
      </c>
      <c r="E601" s="16" t="s">
        <v>112</v>
      </c>
      <c r="F601" s="16" t="s">
        <v>7473</v>
      </c>
      <c r="G601" s="16" t="s">
        <v>6556</v>
      </c>
    </row>
    <row r="602" customFormat="false" ht="15" hidden="false" customHeight="false" outlineLevel="0" collapsed="false">
      <c r="A602" s="16" t="s">
        <v>533</v>
      </c>
      <c r="B602" s="16" t="s">
        <v>7474</v>
      </c>
      <c r="C602" s="16" t="s">
        <v>6554</v>
      </c>
      <c r="D602" s="16" t="n">
        <v>21</v>
      </c>
      <c r="E602" s="16" t="s">
        <v>70</v>
      </c>
      <c r="F602" s="16" t="s">
        <v>7187</v>
      </c>
      <c r="G602" s="16" t="s">
        <v>6556</v>
      </c>
    </row>
    <row r="603" customFormat="false" ht="15" hidden="false" customHeight="false" outlineLevel="0" collapsed="false">
      <c r="A603" s="16" t="s">
        <v>1244</v>
      </c>
      <c r="B603" s="16" t="s">
        <v>7360</v>
      </c>
      <c r="C603" s="16" t="s">
        <v>6561</v>
      </c>
      <c r="D603" s="16" t="n">
        <v>31</v>
      </c>
      <c r="E603" s="16" t="s">
        <v>46</v>
      </c>
      <c r="F603" s="16" t="s">
        <v>6973</v>
      </c>
      <c r="G603" s="16" t="s">
        <v>6559</v>
      </c>
    </row>
    <row r="604" customFormat="false" ht="15" hidden="false" customHeight="false" outlineLevel="0" collapsed="false">
      <c r="A604" s="16" t="s">
        <v>1234</v>
      </c>
      <c r="B604" s="16" t="s">
        <v>7003</v>
      </c>
      <c r="C604" s="16" t="s">
        <v>6554</v>
      </c>
      <c r="D604" s="16" t="n">
        <v>36</v>
      </c>
      <c r="E604" s="16" t="s">
        <v>39</v>
      </c>
      <c r="F604" s="16" t="s">
        <v>7475</v>
      </c>
      <c r="G604" s="16" t="s">
        <v>6556</v>
      </c>
    </row>
    <row r="605" customFormat="false" ht="15" hidden="false" customHeight="false" outlineLevel="0" collapsed="false">
      <c r="A605" s="16" t="s">
        <v>2006</v>
      </c>
      <c r="B605" s="16" t="s">
        <v>7125</v>
      </c>
      <c r="C605" s="16" t="s">
        <v>6561</v>
      </c>
      <c r="D605" s="16" t="n">
        <v>37</v>
      </c>
      <c r="E605" s="16" t="s">
        <v>70</v>
      </c>
      <c r="F605" s="16" t="s">
        <v>7043</v>
      </c>
      <c r="G605" s="16" t="s">
        <v>6556</v>
      </c>
    </row>
    <row r="606" customFormat="false" ht="15" hidden="false" customHeight="false" outlineLevel="0" collapsed="false">
      <c r="A606" s="16" t="s">
        <v>2420</v>
      </c>
      <c r="B606" s="16" t="s">
        <v>7476</v>
      </c>
      <c r="C606" s="16" t="s">
        <v>6554</v>
      </c>
      <c r="D606" s="16" t="n">
        <v>30</v>
      </c>
      <c r="E606" s="16" t="s">
        <v>70</v>
      </c>
      <c r="F606" s="16" t="s">
        <v>7477</v>
      </c>
      <c r="G606" s="16" t="s">
        <v>6559</v>
      </c>
    </row>
    <row r="607" customFormat="false" ht="15" hidden="false" customHeight="false" outlineLevel="0" collapsed="false">
      <c r="A607" s="16" t="s">
        <v>993</v>
      </c>
      <c r="B607" s="16" t="s">
        <v>6582</v>
      </c>
      <c r="C607" s="16" t="s">
        <v>6561</v>
      </c>
      <c r="D607" s="16" t="n">
        <v>27</v>
      </c>
      <c r="E607" s="16" t="s">
        <v>39</v>
      </c>
      <c r="F607" s="16" t="s">
        <v>7478</v>
      </c>
      <c r="G607" s="16" t="s">
        <v>6559</v>
      </c>
    </row>
    <row r="608" customFormat="false" ht="15" hidden="false" customHeight="false" outlineLevel="0" collapsed="false">
      <c r="A608" s="16" t="s">
        <v>1110</v>
      </c>
      <c r="B608" s="16" t="s">
        <v>7162</v>
      </c>
      <c r="C608" s="16" t="s">
        <v>6554</v>
      </c>
      <c r="D608" s="16" t="n">
        <v>36</v>
      </c>
      <c r="E608" s="16" t="s">
        <v>208</v>
      </c>
      <c r="F608" s="16" t="s">
        <v>6581</v>
      </c>
      <c r="G608" s="16" t="s">
        <v>6556</v>
      </c>
    </row>
    <row r="609" customFormat="false" ht="15" hidden="false" customHeight="false" outlineLevel="0" collapsed="false">
      <c r="A609" s="16" t="s">
        <v>619</v>
      </c>
      <c r="B609" s="16" t="s">
        <v>6865</v>
      </c>
      <c r="C609" s="16" t="s">
        <v>6554</v>
      </c>
      <c r="D609" s="16" t="n">
        <v>32</v>
      </c>
      <c r="E609" s="16" t="s">
        <v>39</v>
      </c>
      <c r="F609" s="16" t="s">
        <v>7165</v>
      </c>
      <c r="G609" s="16" t="s">
        <v>6559</v>
      </c>
    </row>
    <row r="610" customFormat="false" ht="15" hidden="false" customHeight="false" outlineLevel="0" collapsed="false">
      <c r="A610" s="16" t="s">
        <v>2259</v>
      </c>
      <c r="B610" s="16" t="s">
        <v>7245</v>
      </c>
      <c r="C610" s="16" t="s">
        <v>6554</v>
      </c>
      <c r="D610" s="16" t="n">
        <v>36</v>
      </c>
      <c r="E610" s="16" t="s">
        <v>81</v>
      </c>
      <c r="F610" s="16" t="s">
        <v>7479</v>
      </c>
      <c r="G610" s="16" t="s">
        <v>6556</v>
      </c>
    </row>
    <row r="611" customFormat="false" ht="15" hidden="false" customHeight="false" outlineLevel="0" collapsed="false">
      <c r="A611" s="16" t="s">
        <v>1534</v>
      </c>
      <c r="B611" s="16" t="s">
        <v>7480</v>
      </c>
      <c r="C611" s="16" t="s">
        <v>6561</v>
      </c>
      <c r="D611" s="16" t="n">
        <v>40</v>
      </c>
      <c r="E611" s="16" t="s">
        <v>81</v>
      </c>
      <c r="F611" s="16" t="s">
        <v>6990</v>
      </c>
      <c r="G611" s="16" t="s">
        <v>6559</v>
      </c>
    </row>
    <row r="612" customFormat="false" ht="15" hidden="false" customHeight="false" outlineLevel="0" collapsed="false">
      <c r="A612" s="16" t="s">
        <v>726</v>
      </c>
      <c r="B612" s="16" t="s">
        <v>7279</v>
      </c>
      <c r="C612" s="16" t="s">
        <v>6561</v>
      </c>
      <c r="D612" s="16" t="n">
        <v>31</v>
      </c>
      <c r="E612" s="16" t="s">
        <v>112</v>
      </c>
      <c r="F612" s="16" t="s">
        <v>7481</v>
      </c>
      <c r="G612" s="16" t="s">
        <v>6559</v>
      </c>
    </row>
    <row r="613" customFormat="false" ht="15" hidden="false" customHeight="false" outlineLevel="0" collapsed="false">
      <c r="A613" s="16" t="s">
        <v>249</v>
      </c>
      <c r="B613" s="16" t="s">
        <v>7482</v>
      </c>
      <c r="C613" s="16" t="s">
        <v>6554</v>
      </c>
      <c r="D613" s="16" t="n">
        <v>27</v>
      </c>
      <c r="E613" s="16" t="s">
        <v>46</v>
      </c>
      <c r="F613" s="16" t="s">
        <v>7483</v>
      </c>
      <c r="G613" s="16" t="s">
        <v>6559</v>
      </c>
    </row>
    <row r="614" customFormat="false" ht="15" hidden="false" customHeight="false" outlineLevel="0" collapsed="false">
      <c r="A614" s="16" t="s">
        <v>819</v>
      </c>
      <c r="B614" s="16" t="s">
        <v>7484</v>
      </c>
      <c r="C614" s="16" t="s">
        <v>6554</v>
      </c>
      <c r="D614" s="16" t="n">
        <v>25</v>
      </c>
      <c r="E614" s="16" t="s">
        <v>39</v>
      </c>
      <c r="F614" s="16" t="s">
        <v>7261</v>
      </c>
      <c r="G614" s="16" t="s">
        <v>6559</v>
      </c>
    </row>
    <row r="615" customFormat="false" ht="15" hidden="false" customHeight="false" outlineLevel="0" collapsed="false">
      <c r="A615" s="16" t="s">
        <v>1589</v>
      </c>
      <c r="B615" s="16" t="s">
        <v>7485</v>
      </c>
      <c r="C615" s="16" t="s">
        <v>6554</v>
      </c>
      <c r="D615" s="16" t="n">
        <v>22</v>
      </c>
      <c r="E615" s="16" t="s">
        <v>89</v>
      </c>
      <c r="F615" s="16" t="s">
        <v>7486</v>
      </c>
      <c r="G615" s="16" t="s">
        <v>6556</v>
      </c>
    </row>
    <row r="616" customFormat="false" ht="15" hidden="false" customHeight="false" outlineLevel="0" collapsed="false">
      <c r="A616" s="16" t="s">
        <v>1150</v>
      </c>
      <c r="B616" s="16" t="s">
        <v>6717</v>
      </c>
      <c r="C616" s="16" t="s">
        <v>6561</v>
      </c>
      <c r="D616" s="16" t="n">
        <v>29</v>
      </c>
      <c r="E616" s="16" t="s">
        <v>112</v>
      </c>
      <c r="F616" s="16" t="s">
        <v>7487</v>
      </c>
      <c r="G616" s="16" t="s">
        <v>6556</v>
      </c>
    </row>
    <row r="617" customFormat="false" ht="15" hidden="false" customHeight="false" outlineLevel="0" collapsed="false">
      <c r="A617" s="16" t="s">
        <v>1936</v>
      </c>
      <c r="B617" s="16" t="s">
        <v>7057</v>
      </c>
      <c r="C617" s="16" t="s">
        <v>6554</v>
      </c>
      <c r="D617" s="16" t="n">
        <v>25</v>
      </c>
      <c r="E617" s="16" t="s">
        <v>130</v>
      </c>
      <c r="F617" s="16" t="s">
        <v>6871</v>
      </c>
      <c r="G617" s="16" t="s">
        <v>6556</v>
      </c>
    </row>
    <row r="618" customFormat="false" ht="15" hidden="false" customHeight="false" outlineLevel="0" collapsed="false">
      <c r="A618" s="16" t="s">
        <v>902</v>
      </c>
      <c r="B618" s="16" t="s">
        <v>7086</v>
      </c>
      <c r="C618" s="16" t="s">
        <v>6561</v>
      </c>
      <c r="D618" s="16" t="n">
        <v>34</v>
      </c>
      <c r="E618" s="16" t="s">
        <v>81</v>
      </c>
      <c r="F618" s="16" t="s">
        <v>7488</v>
      </c>
      <c r="G618" s="16" t="s">
        <v>6556</v>
      </c>
    </row>
    <row r="619" customFormat="false" ht="15" hidden="false" customHeight="false" outlineLevel="0" collapsed="false">
      <c r="A619" s="16" t="s">
        <v>1983</v>
      </c>
      <c r="B619" s="16" t="s">
        <v>7489</v>
      </c>
      <c r="C619" s="16" t="s">
        <v>6554</v>
      </c>
      <c r="D619" s="16" t="n">
        <v>33</v>
      </c>
      <c r="E619" s="16" t="s">
        <v>81</v>
      </c>
      <c r="F619" s="16" t="s">
        <v>7490</v>
      </c>
      <c r="G619" s="16" t="s">
        <v>6556</v>
      </c>
    </row>
    <row r="620" customFormat="false" ht="15" hidden="false" customHeight="false" outlineLevel="0" collapsed="false">
      <c r="A620" s="16" t="s">
        <v>1145</v>
      </c>
      <c r="B620" s="16" t="s">
        <v>6588</v>
      </c>
      <c r="C620" s="16" t="s">
        <v>6554</v>
      </c>
      <c r="D620" s="16" t="n">
        <v>35</v>
      </c>
      <c r="E620" s="16" t="s">
        <v>67</v>
      </c>
      <c r="F620" s="16" t="s">
        <v>7385</v>
      </c>
      <c r="G620" s="16" t="s">
        <v>6556</v>
      </c>
    </row>
    <row r="621" customFormat="false" ht="15" hidden="false" customHeight="false" outlineLevel="0" collapsed="false">
      <c r="A621" s="16" t="s">
        <v>1340</v>
      </c>
      <c r="B621" s="16" t="s">
        <v>7491</v>
      </c>
      <c r="C621" s="16" t="s">
        <v>6561</v>
      </c>
      <c r="D621" s="16" t="n">
        <v>29</v>
      </c>
      <c r="E621" s="16" t="s">
        <v>208</v>
      </c>
      <c r="F621" s="16" t="s">
        <v>7492</v>
      </c>
      <c r="G621" s="16" t="s">
        <v>6559</v>
      </c>
    </row>
    <row r="622" customFormat="false" ht="15" hidden="false" customHeight="false" outlineLevel="0" collapsed="false">
      <c r="A622" s="16" t="s">
        <v>912</v>
      </c>
      <c r="B622" s="16" t="s">
        <v>7493</v>
      </c>
      <c r="C622" s="16" t="s">
        <v>6554</v>
      </c>
      <c r="D622" s="16" t="n">
        <v>30</v>
      </c>
      <c r="E622" s="16" t="s">
        <v>130</v>
      </c>
      <c r="F622" s="16" t="s">
        <v>7494</v>
      </c>
      <c r="G622" s="16" t="s">
        <v>6556</v>
      </c>
    </row>
    <row r="623" customFormat="false" ht="15" hidden="false" customHeight="false" outlineLevel="0" collapsed="false">
      <c r="A623" s="16" t="s">
        <v>1639</v>
      </c>
      <c r="B623" s="16" t="s">
        <v>7495</v>
      </c>
      <c r="C623" s="16" t="s">
        <v>6554</v>
      </c>
      <c r="D623" s="16" t="n">
        <v>30</v>
      </c>
      <c r="E623" s="16" t="s">
        <v>81</v>
      </c>
      <c r="F623" s="16" t="s">
        <v>7496</v>
      </c>
      <c r="G623" s="16" t="s">
        <v>6556</v>
      </c>
    </row>
    <row r="624" customFormat="false" ht="15" hidden="false" customHeight="false" outlineLevel="0" collapsed="false">
      <c r="A624" s="16" t="s">
        <v>630</v>
      </c>
      <c r="B624" s="16" t="s">
        <v>6874</v>
      </c>
      <c r="C624" s="16" t="s">
        <v>6561</v>
      </c>
      <c r="D624" s="16" t="n">
        <v>33</v>
      </c>
      <c r="E624" s="16" t="s">
        <v>112</v>
      </c>
      <c r="F624" s="16" t="s">
        <v>7497</v>
      </c>
      <c r="G624" s="16" t="s">
        <v>6556</v>
      </c>
    </row>
    <row r="625" customFormat="false" ht="15" hidden="false" customHeight="false" outlineLevel="0" collapsed="false">
      <c r="A625" s="16" t="s">
        <v>1618</v>
      </c>
      <c r="B625" s="16" t="s">
        <v>7079</v>
      </c>
      <c r="C625" s="16" t="s">
        <v>6554</v>
      </c>
      <c r="D625" s="16" t="n">
        <v>41</v>
      </c>
      <c r="E625" s="16" t="s">
        <v>89</v>
      </c>
      <c r="F625" s="16" t="s">
        <v>7498</v>
      </c>
      <c r="G625" s="16" t="s">
        <v>6556</v>
      </c>
    </row>
    <row r="626" customFormat="false" ht="15" hidden="false" customHeight="false" outlineLevel="0" collapsed="false">
      <c r="A626" s="16" t="s">
        <v>2900</v>
      </c>
      <c r="B626" s="16" t="s">
        <v>7499</v>
      </c>
      <c r="C626" s="16" t="s">
        <v>6561</v>
      </c>
      <c r="D626" s="16" t="n">
        <v>30</v>
      </c>
      <c r="E626" s="16" t="s">
        <v>70</v>
      </c>
      <c r="F626" s="16" t="s">
        <v>7289</v>
      </c>
      <c r="G626" s="16" t="s">
        <v>6556</v>
      </c>
    </row>
    <row r="627" customFormat="false" ht="15" hidden="false" customHeight="false" outlineLevel="0" collapsed="false">
      <c r="A627" s="16" t="s">
        <v>128</v>
      </c>
      <c r="B627" s="16" t="s">
        <v>7500</v>
      </c>
      <c r="C627" s="16" t="s">
        <v>6561</v>
      </c>
      <c r="D627" s="16" t="n">
        <v>30</v>
      </c>
      <c r="E627" s="16" t="s">
        <v>130</v>
      </c>
      <c r="F627" s="16" t="s">
        <v>7501</v>
      </c>
      <c r="G627" s="16" t="s">
        <v>6559</v>
      </c>
    </row>
    <row r="628" customFormat="false" ht="15" hidden="false" customHeight="false" outlineLevel="0" collapsed="false">
      <c r="A628" s="16" t="s">
        <v>286</v>
      </c>
      <c r="B628" s="16" t="s">
        <v>7485</v>
      </c>
      <c r="C628" s="16" t="s">
        <v>6554</v>
      </c>
      <c r="D628" s="16" t="n">
        <v>25</v>
      </c>
      <c r="E628" s="16" t="s">
        <v>39</v>
      </c>
      <c r="F628" s="16" t="s">
        <v>7502</v>
      </c>
      <c r="G628" s="16" t="s">
        <v>6556</v>
      </c>
    </row>
    <row r="629" customFormat="false" ht="15" hidden="false" customHeight="false" outlineLevel="0" collapsed="false">
      <c r="A629" s="16" t="s">
        <v>2057</v>
      </c>
      <c r="B629" s="16" t="s">
        <v>7330</v>
      </c>
      <c r="C629" s="16" t="s">
        <v>6554</v>
      </c>
      <c r="D629" s="16" t="n">
        <v>35</v>
      </c>
      <c r="E629" s="16" t="s">
        <v>112</v>
      </c>
      <c r="F629" s="16" t="s">
        <v>7503</v>
      </c>
      <c r="G629" s="16" t="s">
        <v>6559</v>
      </c>
    </row>
    <row r="630" customFormat="false" ht="15" hidden="false" customHeight="false" outlineLevel="0" collapsed="false">
      <c r="A630" s="16" t="s">
        <v>1841</v>
      </c>
      <c r="B630" s="16" t="s">
        <v>7504</v>
      </c>
      <c r="C630" s="16" t="s">
        <v>6561</v>
      </c>
      <c r="D630" s="16" t="n">
        <v>36</v>
      </c>
      <c r="E630" s="16" t="s">
        <v>89</v>
      </c>
      <c r="F630" s="16" t="s">
        <v>7250</v>
      </c>
      <c r="G630" s="16" t="s">
        <v>6559</v>
      </c>
    </row>
    <row r="631" customFormat="false" ht="15" hidden="false" customHeight="false" outlineLevel="0" collapsed="false">
      <c r="A631" s="16" t="s">
        <v>511</v>
      </c>
      <c r="B631" s="16" t="s">
        <v>7504</v>
      </c>
      <c r="C631" s="16" t="s">
        <v>6561</v>
      </c>
      <c r="D631" s="16" t="n">
        <v>33</v>
      </c>
      <c r="E631" s="16" t="s">
        <v>56</v>
      </c>
      <c r="F631" s="16" t="s">
        <v>7505</v>
      </c>
      <c r="G631" s="16" t="s">
        <v>6556</v>
      </c>
    </row>
    <row r="632" customFormat="false" ht="15" hidden="false" customHeight="false" outlineLevel="0" collapsed="false">
      <c r="A632" s="16" t="s">
        <v>164</v>
      </c>
      <c r="B632" s="16" t="s">
        <v>7506</v>
      </c>
      <c r="C632" s="16" t="s">
        <v>6554</v>
      </c>
      <c r="D632" s="16" t="n">
        <v>18</v>
      </c>
      <c r="E632" s="16" t="s">
        <v>70</v>
      </c>
      <c r="F632" s="16" t="s">
        <v>7507</v>
      </c>
      <c r="G632" s="16" t="s">
        <v>6559</v>
      </c>
    </row>
    <row r="633" customFormat="false" ht="15" hidden="false" customHeight="false" outlineLevel="0" collapsed="false">
      <c r="A633" s="16" t="s">
        <v>1434</v>
      </c>
      <c r="B633" s="16" t="s">
        <v>7508</v>
      </c>
      <c r="C633" s="16" t="s">
        <v>6561</v>
      </c>
      <c r="D633" s="16" t="n">
        <v>34</v>
      </c>
      <c r="E633" s="16" t="s">
        <v>81</v>
      </c>
      <c r="F633" s="16" t="s">
        <v>6824</v>
      </c>
      <c r="G633" s="16" t="s">
        <v>6556</v>
      </c>
    </row>
    <row r="634" customFormat="false" ht="15" hidden="false" customHeight="false" outlineLevel="0" collapsed="false">
      <c r="A634" s="16" t="s">
        <v>562</v>
      </c>
      <c r="B634" s="16" t="s">
        <v>7456</v>
      </c>
      <c r="C634" s="16" t="s">
        <v>6561</v>
      </c>
      <c r="D634" s="16" t="n">
        <v>37</v>
      </c>
      <c r="E634" s="16" t="s">
        <v>56</v>
      </c>
      <c r="F634" s="16" t="s">
        <v>7509</v>
      </c>
      <c r="G634" s="16" t="s">
        <v>6556</v>
      </c>
    </row>
    <row r="635" customFormat="false" ht="15" hidden="false" customHeight="false" outlineLevel="0" collapsed="false">
      <c r="A635" s="16" t="s">
        <v>231</v>
      </c>
      <c r="B635" s="16" t="s">
        <v>7247</v>
      </c>
      <c r="C635" s="16" t="s">
        <v>6561</v>
      </c>
      <c r="D635" s="16" t="n">
        <v>35</v>
      </c>
      <c r="E635" s="16" t="s">
        <v>112</v>
      </c>
      <c r="F635" s="16" t="s">
        <v>7510</v>
      </c>
      <c r="G635" s="16" t="s">
        <v>6559</v>
      </c>
    </row>
    <row r="636" customFormat="false" ht="15" hidden="false" customHeight="false" outlineLevel="0" collapsed="false">
      <c r="A636" s="16" t="s">
        <v>1010</v>
      </c>
      <c r="B636" s="16" t="s">
        <v>7511</v>
      </c>
      <c r="C636" s="16" t="s">
        <v>6561</v>
      </c>
      <c r="D636" s="16" t="n">
        <v>27</v>
      </c>
      <c r="E636" s="16" t="s">
        <v>130</v>
      </c>
      <c r="F636" s="16" t="s">
        <v>7512</v>
      </c>
      <c r="G636" s="16" t="s">
        <v>6556</v>
      </c>
    </row>
    <row r="637" customFormat="false" ht="15" hidden="false" customHeight="false" outlineLevel="0" collapsed="false">
      <c r="A637" s="16" t="s">
        <v>2315</v>
      </c>
      <c r="B637" s="16" t="s">
        <v>7513</v>
      </c>
      <c r="C637" s="16" t="s">
        <v>6554</v>
      </c>
      <c r="D637" s="16" t="n">
        <v>38</v>
      </c>
      <c r="E637" s="16" t="s">
        <v>67</v>
      </c>
      <c r="F637" s="16" t="s">
        <v>7514</v>
      </c>
      <c r="G637" s="16" t="s">
        <v>6556</v>
      </c>
    </row>
    <row r="638" customFormat="false" ht="15" hidden="false" customHeight="false" outlineLevel="0" collapsed="false">
      <c r="A638" s="16" t="s">
        <v>973</v>
      </c>
      <c r="B638" s="16" t="s">
        <v>7515</v>
      </c>
      <c r="C638" s="16" t="s">
        <v>6554</v>
      </c>
      <c r="D638" s="16" t="n">
        <v>20</v>
      </c>
      <c r="E638" s="16" t="s">
        <v>130</v>
      </c>
      <c r="F638" s="16" t="s">
        <v>6953</v>
      </c>
      <c r="G638" s="16" t="s">
        <v>6556</v>
      </c>
    </row>
    <row r="639" customFormat="false" ht="15" hidden="false" customHeight="false" outlineLevel="0" collapsed="false">
      <c r="A639" s="16" t="s">
        <v>764</v>
      </c>
      <c r="B639" s="16" t="s">
        <v>7086</v>
      </c>
      <c r="C639" s="16" t="s">
        <v>6561</v>
      </c>
      <c r="D639" s="16" t="n">
        <v>34</v>
      </c>
      <c r="E639" s="16" t="s">
        <v>130</v>
      </c>
      <c r="F639" s="16" t="s">
        <v>7516</v>
      </c>
      <c r="G639" s="16" t="s">
        <v>6559</v>
      </c>
    </row>
    <row r="640" customFormat="false" ht="15" hidden="false" customHeight="false" outlineLevel="0" collapsed="false">
      <c r="A640" s="16" t="s">
        <v>1205</v>
      </c>
      <c r="B640" s="16" t="s">
        <v>6683</v>
      </c>
      <c r="C640" s="16" t="s">
        <v>6561</v>
      </c>
      <c r="D640" s="16" t="n">
        <v>32</v>
      </c>
      <c r="E640" s="16" t="s">
        <v>130</v>
      </c>
      <c r="F640" s="16" t="s">
        <v>7517</v>
      </c>
      <c r="G640" s="16" t="s">
        <v>6559</v>
      </c>
    </row>
    <row r="641" customFormat="false" ht="15" hidden="false" customHeight="false" outlineLevel="0" collapsed="false">
      <c r="A641" s="16" t="s">
        <v>359</v>
      </c>
      <c r="B641" s="16" t="s">
        <v>7151</v>
      </c>
      <c r="C641" s="16" t="s">
        <v>6561</v>
      </c>
      <c r="D641" s="16" t="n">
        <v>35</v>
      </c>
      <c r="E641" s="16" t="s">
        <v>89</v>
      </c>
      <c r="F641" s="16" t="s">
        <v>7060</v>
      </c>
      <c r="G641" s="16" t="s">
        <v>6559</v>
      </c>
    </row>
    <row r="642" customFormat="false" ht="15" hidden="false" customHeight="false" outlineLevel="0" collapsed="false">
      <c r="A642" s="16" t="s">
        <v>788</v>
      </c>
      <c r="B642" s="16" t="s">
        <v>6598</v>
      </c>
      <c r="C642" s="16" t="s">
        <v>6561</v>
      </c>
      <c r="D642" s="16" t="n">
        <v>42</v>
      </c>
      <c r="E642" s="16" t="s">
        <v>46</v>
      </c>
      <c r="F642" s="16" t="s">
        <v>7518</v>
      </c>
      <c r="G642" s="16" t="s">
        <v>6559</v>
      </c>
    </row>
    <row r="643" customFormat="false" ht="15" hidden="false" customHeight="false" outlineLevel="0" collapsed="false">
      <c r="A643" s="16" t="s">
        <v>2810</v>
      </c>
      <c r="B643" s="16" t="s">
        <v>7519</v>
      </c>
      <c r="C643" s="16" t="s">
        <v>6554</v>
      </c>
      <c r="D643" s="16" t="n">
        <v>42</v>
      </c>
      <c r="E643" s="16" t="s">
        <v>46</v>
      </c>
      <c r="F643" s="16" t="s">
        <v>7520</v>
      </c>
      <c r="G643" s="16" t="s">
        <v>6559</v>
      </c>
    </row>
    <row r="644" customFormat="false" ht="15" hidden="false" customHeight="false" outlineLevel="0" collapsed="false">
      <c r="A644" s="16" t="s">
        <v>5425</v>
      </c>
      <c r="B644" s="16" t="s">
        <v>6687</v>
      </c>
      <c r="C644" s="16" t="s">
        <v>6561</v>
      </c>
      <c r="D644" s="16" t="n">
        <v>37</v>
      </c>
      <c r="E644" s="16" t="s">
        <v>112</v>
      </c>
      <c r="F644" s="16" t="s">
        <v>7521</v>
      </c>
      <c r="G644" s="16" t="s">
        <v>6556</v>
      </c>
    </row>
    <row r="645" customFormat="false" ht="15" hidden="false" customHeight="false" outlineLevel="0" collapsed="false">
      <c r="A645" s="16" t="s">
        <v>1620</v>
      </c>
      <c r="B645" s="16" t="s">
        <v>7081</v>
      </c>
      <c r="C645" s="16" t="s">
        <v>6554</v>
      </c>
      <c r="D645" s="16" t="n">
        <v>32</v>
      </c>
      <c r="E645" s="16" t="s">
        <v>89</v>
      </c>
      <c r="F645" s="16" t="s">
        <v>7522</v>
      </c>
      <c r="G645" s="16" t="s">
        <v>6556</v>
      </c>
    </row>
    <row r="646" customFormat="false" ht="15" hidden="false" customHeight="false" outlineLevel="0" collapsed="false">
      <c r="A646" s="16" t="s">
        <v>1414</v>
      </c>
      <c r="B646" s="16" t="s">
        <v>7523</v>
      </c>
      <c r="C646" s="16" t="s">
        <v>6561</v>
      </c>
      <c r="D646" s="16" t="n">
        <v>38</v>
      </c>
      <c r="E646" s="16" t="s">
        <v>81</v>
      </c>
      <c r="F646" s="16" t="s">
        <v>6640</v>
      </c>
      <c r="G646" s="16" t="s">
        <v>6556</v>
      </c>
    </row>
    <row r="647" customFormat="false" ht="15" hidden="false" customHeight="false" outlineLevel="0" collapsed="false">
      <c r="A647" s="16" t="s">
        <v>7524</v>
      </c>
      <c r="B647" s="16" t="s">
        <v>7525</v>
      </c>
      <c r="C647" s="16" t="s">
        <v>6561</v>
      </c>
      <c r="D647" s="16" t="n">
        <v>38</v>
      </c>
      <c r="E647" s="16" t="s">
        <v>112</v>
      </c>
      <c r="F647" s="16" t="s">
        <v>7526</v>
      </c>
      <c r="G647" s="16" t="s">
        <v>6556</v>
      </c>
    </row>
    <row r="648" customFormat="false" ht="15" hidden="false" customHeight="false" outlineLevel="0" collapsed="false">
      <c r="A648" s="16" t="s">
        <v>1848</v>
      </c>
      <c r="B648" s="16" t="s">
        <v>6797</v>
      </c>
      <c r="C648" s="16" t="s">
        <v>6561</v>
      </c>
      <c r="D648" s="16" t="n">
        <v>34</v>
      </c>
      <c r="E648" s="16" t="s">
        <v>112</v>
      </c>
      <c r="F648" s="16" t="s">
        <v>7486</v>
      </c>
      <c r="G648" s="16" t="s">
        <v>6559</v>
      </c>
    </row>
    <row r="649" customFormat="false" ht="15" hidden="false" customHeight="false" outlineLevel="0" collapsed="false">
      <c r="A649" s="16" t="s">
        <v>1119</v>
      </c>
      <c r="B649" s="16" t="s">
        <v>6624</v>
      </c>
      <c r="C649" s="16" t="s">
        <v>6561</v>
      </c>
      <c r="D649" s="16" t="n">
        <v>28</v>
      </c>
      <c r="E649" s="16" t="s">
        <v>112</v>
      </c>
      <c r="F649" s="16" t="s">
        <v>7527</v>
      </c>
      <c r="G649" s="16" t="s">
        <v>6559</v>
      </c>
    </row>
    <row r="650" customFormat="false" ht="15" hidden="false" customHeight="false" outlineLevel="0" collapsed="false">
      <c r="A650" s="16" t="s">
        <v>1371</v>
      </c>
      <c r="B650" s="16" t="s">
        <v>7528</v>
      </c>
      <c r="C650" s="16" t="s">
        <v>6561</v>
      </c>
      <c r="D650" s="16" t="n">
        <v>36</v>
      </c>
      <c r="E650" s="16" t="s">
        <v>130</v>
      </c>
      <c r="F650" s="16" t="s">
        <v>6929</v>
      </c>
      <c r="G650" s="16" t="s">
        <v>6559</v>
      </c>
    </row>
    <row r="651" customFormat="false" ht="15" hidden="false" customHeight="false" outlineLevel="0" collapsed="false">
      <c r="A651" s="16" t="s">
        <v>891</v>
      </c>
      <c r="B651" s="16" t="s">
        <v>7529</v>
      </c>
      <c r="C651" s="16" t="s">
        <v>6561</v>
      </c>
      <c r="D651" s="16" t="n">
        <v>29</v>
      </c>
      <c r="E651" s="16" t="s">
        <v>39</v>
      </c>
      <c r="F651" s="16" t="s">
        <v>7530</v>
      </c>
      <c r="G651" s="16" t="s">
        <v>6556</v>
      </c>
    </row>
    <row r="652" customFormat="false" ht="15" hidden="false" customHeight="false" outlineLevel="0" collapsed="false">
      <c r="A652" s="16" t="s">
        <v>505</v>
      </c>
      <c r="B652" s="16" t="s">
        <v>7531</v>
      </c>
      <c r="C652" s="16" t="s">
        <v>6554</v>
      </c>
      <c r="D652" s="16" t="n">
        <v>19</v>
      </c>
      <c r="E652" s="16" t="s">
        <v>130</v>
      </c>
      <c r="F652" s="16" t="s">
        <v>7501</v>
      </c>
      <c r="G652" s="16" t="s">
        <v>6559</v>
      </c>
    </row>
    <row r="653" customFormat="false" ht="15" hidden="false" customHeight="false" outlineLevel="0" collapsed="false">
      <c r="A653" s="16" t="s">
        <v>624</v>
      </c>
      <c r="B653" s="16" t="s">
        <v>7356</v>
      </c>
      <c r="C653" s="16" t="s">
        <v>6561</v>
      </c>
      <c r="D653" s="16" t="n">
        <v>32</v>
      </c>
      <c r="E653" s="16" t="s">
        <v>130</v>
      </c>
      <c r="F653" s="16" t="s">
        <v>6809</v>
      </c>
      <c r="G653" s="16" t="s">
        <v>6559</v>
      </c>
    </row>
    <row r="654" customFormat="false" ht="15" hidden="false" customHeight="false" outlineLevel="0" collapsed="false">
      <c r="A654" s="16" t="s">
        <v>943</v>
      </c>
      <c r="B654" s="16" t="s">
        <v>7421</v>
      </c>
      <c r="C654" s="16" t="s">
        <v>6561</v>
      </c>
      <c r="D654" s="16" t="n">
        <v>29</v>
      </c>
      <c r="E654" s="16" t="s">
        <v>130</v>
      </c>
      <c r="F654" s="16" t="s">
        <v>7532</v>
      </c>
      <c r="G654" s="16" t="s">
        <v>6556</v>
      </c>
    </row>
    <row r="655" customFormat="false" ht="15" hidden="false" customHeight="false" outlineLevel="0" collapsed="false">
      <c r="A655" s="16" t="s">
        <v>3163</v>
      </c>
      <c r="B655" s="16" t="s">
        <v>7533</v>
      </c>
      <c r="C655" s="16" t="s">
        <v>6561</v>
      </c>
      <c r="D655" s="16" t="n">
        <v>49</v>
      </c>
      <c r="E655" s="16" t="s">
        <v>112</v>
      </c>
      <c r="F655" s="16" t="s">
        <v>6990</v>
      </c>
      <c r="G655" s="16" t="s">
        <v>6556</v>
      </c>
    </row>
    <row r="656" customFormat="false" ht="15" hidden="false" customHeight="false" outlineLevel="0" collapsed="false">
      <c r="A656" s="16" t="s">
        <v>856</v>
      </c>
      <c r="B656" s="16" t="s">
        <v>6928</v>
      </c>
      <c r="C656" s="16" t="s">
        <v>6561</v>
      </c>
      <c r="D656" s="16" t="n">
        <v>49</v>
      </c>
      <c r="E656" s="16" t="s">
        <v>56</v>
      </c>
      <c r="F656" s="16" t="s">
        <v>7424</v>
      </c>
      <c r="G656" s="16" t="s">
        <v>6556</v>
      </c>
    </row>
    <row r="657" customFormat="false" ht="15" hidden="false" customHeight="false" outlineLevel="0" collapsed="false">
      <c r="A657" s="16" t="s">
        <v>5269</v>
      </c>
      <c r="B657" s="16" t="s">
        <v>7534</v>
      </c>
      <c r="C657" s="16" t="s">
        <v>6561</v>
      </c>
      <c r="D657" s="16" t="n">
        <v>18</v>
      </c>
      <c r="E657" s="16" t="s">
        <v>39</v>
      </c>
      <c r="F657" s="16" t="s">
        <v>6781</v>
      </c>
      <c r="G657" s="16" t="s">
        <v>6556</v>
      </c>
    </row>
    <row r="658" customFormat="false" ht="15" hidden="false" customHeight="false" outlineLevel="0" collapsed="false">
      <c r="A658" s="16" t="s">
        <v>1382</v>
      </c>
      <c r="B658" s="16" t="s">
        <v>7535</v>
      </c>
      <c r="C658" s="16" t="s">
        <v>6561</v>
      </c>
      <c r="D658" s="16" t="n">
        <v>25</v>
      </c>
      <c r="E658" s="16" t="s">
        <v>39</v>
      </c>
      <c r="F658" s="16" t="s">
        <v>7536</v>
      </c>
      <c r="G658" s="16" t="s">
        <v>6556</v>
      </c>
    </row>
    <row r="659" customFormat="false" ht="15" hidden="false" customHeight="false" outlineLevel="0" collapsed="false">
      <c r="A659" s="16" t="s">
        <v>2195</v>
      </c>
      <c r="B659" s="16" t="s">
        <v>6922</v>
      </c>
      <c r="C659" s="16" t="s">
        <v>6561</v>
      </c>
      <c r="D659" s="16" t="n">
        <v>36</v>
      </c>
      <c r="E659" s="16" t="s">
        <v>46</v>
      </c>
      <c r="F659" s="16" t="s">
        <v>7373</v>
      </c>
      <c r="G659" s="16" t="s">
        <v>6559</v>
      </c>
    </row>
    <row r="660" customFormat="false" ht="15" hidden="false" customHeight="false" outlineLevel="0" collapsed="false">
      <c r="A660" s="16" t="s">
        <v>1544</v>
      </c>
      <c r="B660" s="16" t="s">
        <v>7008</v>
      </c>
      <c r="C660" s="16" t="s">
        <v>6561</v>
      </c>
      <c r="D660" s="16" t="n">
        <v>24</v>
      </c>
      <c r="E660" s="16" t="s">
        <v>46</v>
      </c>
      <c r="F660" s="16" t="s">
        <v>7537</v>
      </c>
      <c r="G660" s="16" t="s">
        <v>6556</v>
      </c>
    </row>
    <row r="661" customFormat="false" ht="15" hidden="false" customHeight="false" outlineLevel="0" collapsed="false">
      <c r="A661" s="16" t="s">
        <v>1002</v>
      </c>
      <c r="B661" s="16" t="s">
        <v>6942</v>
      </c>
      <c r="C661" s="16" t="s">
        <v>6554</v>
      </c>
      <c r="D661" s="16" t="n">
        <v>30</v>
      </c>
      <c r="E661" s="16" t="s">
        <v>208</v>
      </c>
      <c r="F661" s="16" t="s">
        <v>7538</v>
      </c>
      <c r="G661" s="16" t="s">
        <v>6556</v>
      </c>
    </row>
    <row r="662" customFormat="false" ht="15" hidden="false" customHeight="false" outlineLevel="0" collapsed="false">
      <c r="A662" s="16" t="s">
        <v>1354</v>
      </c>
      <c r="B662" s="16" t="s">
        <v>7081</v>
      </c>
      <c r="C662" s="16" t="s">
        <v>6554</v>
      </c>
      <c r="D662" s="16" t="n">
        <v>24</v>
      </c>
      <c r="E662" s="16" t="s">
        <v>81</v>
      </c>
      <c r="F662" s="16" t="s">
        <v>7087</v>
      </c>
      <c r="G662" s="16" t="s">
        <v>6556</v>
      </c>
    </row>
    <row r="663" customFormat="false" ht="15" hidden="false" customHeight="false" outlineLevel="0" collapsed="false">
      <c r="A663" s="16" t="s">
        <v>415</v>
      </c>
      <c r="B663" s="16" t="s">
        <v>6608</v>
      </c>
      <c r="C663" s="16" t="s">
        <v>6561</v>
      </c>
      <c r="D663" s="16" t="n">
        <v>40</v>
      </c>
      <c r="E663" s="16" t="s">
        <v>67</v>
      </c>
      <c r="F663" s="16" t="s">
        <v>7539</v>
      </c>
      <c r="G663" s="16" t="s">
        <v>6559</v>
      </c>
    </row>
    <row r="664" customFormat="false" ht="15" hidden="false" customHeight="false" outlineLevel="0" collapsed="false">
      <c r="A664" s="16" t="s">
        <v>91</v>
      </c>
      <c r="B664" s="16" t="s">
        <v>6749</v>
      </c>
      <c r="C664" s="16" t="s">
        <v>6554</v>
      </c>
      <c r="D664" s="16" t="n">
        <v>24</v>
      </c>
      <c r="E664" s="16" t="s">
        <v>89</v>
      </c>
      <c r="F664" s="16" t="s">
        <v>7451</v>
      </c>
      <c r="G664" s="16" t="s">
        <v>6556</v>
      </c>
    </row>
    <row r="665" customFormat="false" ht="15" hidden="false" customHeight="false" outlineLevel="0" collapsed="false">
      <c r="A665" s="16" t="s">
        <v>2816</v>
      </c>
      <c r="B665" s="16" t="s">
        <v>7540</v>
      </c>
      <c r="C665" s="16" t="s">
        <v>6561</v>
      </c>
      <c r="D665" s="16" t="n">
        <v>40</v>
      </c>
      <c r="E665" s="16" t="s">
        <v>112</v>
      </c>
      <c r="F665" s="16" t="s">
        <v>7541</v>
      </c>
      <c r="G665" s="16" t="s">
        <v>6556</v>
      </c>
    </row>
    <row r="666" customFormat="false" ht="15" hidden="false" customHeight="false" outlineLevel="0" collapsed="false">
      <c r="A666" s="16" t="s">
        <v>1833</v>
      </c>
      <c r="B666" s="16" t="s">
        <v>6742</v>
      </c>
      <c r="C666" s="16" t="s">
        <v>6561</v>
      </c>
      <c r="D666" s="16" t="n">
        <v>34</v>
      </c>
      <c r="E666" s="16" t="s">
        <v>208</v>
      </c>
      <c r="F666" s="16" t="s">
        <v>7542</v>
      </c>
      <c r="G666" s="16" t="s">
        <v>6556</v>
      </c>
    </row>
    <row r="667" customFormat="false" ht="15" hidden="false" customHeight="false" outlineLevel="0" collapsed="false">
      <c r="A667" s="16" t="s">
        <v>466</v>
      </c>
      <c r="B667" s="16" t="s">
        <v>7543</v>
      </c>
      <c r="C667" s="16" t="s">
        <v>6554</v>
      </c>
      <c r="D667" s="16" t="n">
        <v>30</v>
      </c>
      <c r="E667" s="16" t="s">
        <v>208</v>
      </c>
      <c r="F667" s="16" t="s">
        <v>7309</v>
      </c>
      <c r="G667" s="16" t="s">
        <v>6559</v>
      </c>
    </row>
    <row r="668" customFormat="false" ht="15" hidden="false" customHeight="false" outlineLevel="0" collapsed="false">
      <c r="A668" s="16" t="s">
        <v>862</v>
      </c>
      <c r="B668" s="16" t="s">
        <v>6715</v>
      </c>
      <c r="C668" s="16" t="s">
        <v>6561</v>
      </c>
      <c r="D668" s="16" t="n">
        <v>18</v>
      </c>
      <c r="E668" s="16" t="s">
        <v>67</v>
      </c>
      <c r="F668" s="16" t="s">
        <v>7544</v>
      </c>
      <c r="G668" s="16" t="s">
        <v>6556</v>
      </c>
    </row>
    <row r="669" customFormat="false" ht="15" hidden="false" customHeight="false" outlineLevel="0" collapsed="false">
      <c r="A669" s="16" t="s">
        <v>785</v>
      </c>
      <c r="B669" s="16" t="s">
        <v>7177</v>
      </c>
      <c r="C669" s="16" t="s">
        <v>6561</v>
      </c>
      <c r="D669" s="16" t="n">
        <v>33</v>
      </c>
      <c r="E669" s="16" t="s">
        <v>89</v>
      </c>
      <c r="F669" s="16" t="s">
        <v>7265</v>
      </c>
      <c r="G669" s="16" t="s">
        <v>6556</v>
      </c>
    </row>
    <row r="670" customFormat="false" ht="15" hidden="false" customHeight="false" outlineLevel="0" collapsed="false">
      <c r="A670" s="16" t="s">
        <v>7545</v>
      </c>
      <c r="B670" s="16" t="s">
        <v>6833</v>
      </c>
      <c r="C670" s="16" t="s">
        <v>6561</v>
      </c>
      <c r="D670" s="16" t="n">
        <v>21</v>
      </c>
      <c r="E670" s="16" t="s">
        <v>39</v>
      </c>
      <c r="F670" s="16" t="s">
        <v>7358</v>
      </c>
      <c r="G670" s="16" t="s">
        <v>6556</v>
      </c>
    </row>
    <row r="671" customFormat="false" ht="15" hidden="false" customHeight="false" outlineLevel="0" collapsed="false">
      <c r="A671" s="16" t="s">
        <v>735</v>
      </c>
      <c r="B671" s="16" t="s">
        <v>7546</v>
      </c>
      <c r="C671" s="16" t="s">
        <v>6561</v>
      </c>
      <c r="D671" s="16" t="n">
        <v>34</v>
      </c>
      <c r="E671" s="16" t="s">
        <v>81</v>
      </c>
      <c r="F671" s="16" t="s">
        <v>7547</v>
      </c>
      <c r="G671" s="16" t="s">
        <v>6556</v>
      </c>
    </row>
    <row r="672" customFormat="false" ht="15" hidden="false" customHeight="false" outlineLevel="0" collapsed="false">
      <c r="A672" s="16" t="s">
        <v>3291</v>
      </c>
      <c r="B672" s="16" t="s">
        <v>7380</v>
      </c>
      <c r="C672" s="16" t="s">
        <v>6554</v>
      </c>
      <c r="D672" s="16" t="n">
        <v>33</v>
      </c>
      <c r="E672" s="16" t="s">
        <v>70</v>
      </c>
      <c r="F672" s="16" t="s">
        <v>7548</v>
      </c>
      <c r="G672" s="16" t="s">
        <v>6556</v>
      </c>
    </row>
    <row r="673" customFormat="false" ht="15" hidden="false" customHeight="false" outlineLevel="0" collapsed="false">
      <c r="A673" s="16" t="s">
        <v>1457</v>
      </c>
      <c r="B673" s="16" t="s">
        <v>7549</v>
      </c>
      <c r="C673" s="16" t="s">
        <v>6554</v>
      </c>
      <c r="D673" s="16" t="n">
        <v>18</v>
      </c>
      <c r="E673" s="16" t="s">
        <v>39</v>
      </c>
      <c r="F673" s="16" t="s">
        <v>7118</v>
      </c>
      <c r="G673" s="16" t="s">
        <v>6556</v>
      </c>
    </row>
    <row r="674" customFormat="false" ht="15" hidden="false" customHeight="false" outlineLevel="0" collapsed="false">
      <c r="A674" s="16" t="s">
        <v>1807</v>
      </c>
      <c r="B674" s="16" t="s">
        <v>6604</v>
      </c>
      <c r="C674" s="16" t="s">
        <v>6561</v>
      </c>
      <c r="D674" s="16" t="n">
        <v>21</v>
      </c>
      <c r="E674" s="16" t="s">
        <v>56</v>
      </c>
      <c r="F674" s="16" t="s">
        <v>7550</v>
      </c>
      <c r="G674" s="16" t="s">
        <v>6559</v>
      </c>
    </row>
    <row r="675" customFormat="false" ht="15" hidden="false" customHeight="false" outlineLevel="0" collapsed="false">
      <c r="A675" s="16" t="s">
        <v>2447</v>
      </c>
      <c r="B675" s="16" t="s">
        <v>7419</v>
      </c>
      <c r="C675" s="16" t="s">
        <v>6554</v>
      </c>
      <c r="D675" s="16" t="n">
        <v>23</v>
      </c>
      <c r="E675" s="16" t="s">
        <v>130</v>
      </c>
      <c r="F675" s="16" t="s">
        <v>6941</v>
      </c>
      <c r="G675" s="16" t="s">
        <v>6559</v>
      </c>
    </row>
    <row r="676" customFormat="false" ht="15" hidden="false" customHeight="false" outlineLevel="0" collapsed="false">
      <c r="A676" s="16" t="s">
        <v>2576</v>
      </c>
      <c r="B676" s="16" t="s">
        <v>7551</v>
      </c>
      <c r="C676" s="16" t="s">
        <v>6554</v>
      </c>
      <c r="D676" s="16" t="n">
        <v>27</v>
      </c>
      <c r="E676" s="16" t="s">
        <v>67</v>
      </c>
      <c r="F676" s="16" t="s">
        <v>7215</v>
      </c>
      <c r="G676" s="16" t="s">
        <v>6556</v>
      </c>
    </row>
    <row r="677" customFormat="false" ht="15" hidden="false" customHeight="false" outlineLevel="0" collapsed="false">
      <c r="A677" s="16" t="s">
        <v>1423</v>
      </c>
      <c r="B677" s="16" t="s">
        <v>7552</v>
      </c>
      <c r="C677" s="16" t="s">
        <v>6561</v>
      </c>
      <c r="D677" s="16" t="n">
        <v>23</v>
      </c>
      <c r="E677" s="16" t="s">
        <v>130</v>
      </c>
      <c r="F677" s="16" t="s">
        <v>7553</v>
      </c>
      <c r="G677" s="16" t="s">
        <v>6559</v>
      </c>
    </row>
    <row r="678" customFormat="false" ht="15" hidden="false" customHeight="false" outlineLevel="0" collapsed="false">
      <c r="A678" s="16" t="s">
        <v>2578</v>
      </c>
      <c r="B678" s="16" t="s">
        <v>6630</v>
      </c>
      <c r="C678" s="16" t="s">
        <v>6561</v>
      </c>
      <c r="D678" s="16" t="n">
        <v>30</v>
      </c>
      <c r="E678" s="16" t="s">
        <v>89</v>
      </c>
      <c r="F678" s="16" t="s">
        <v>7554</v>
      </c>
      <c r="G678" s="16" t="s">
        <v>6556</v>
      </c>
    </row>
    <row r="679" customFormat="false" ht="15" hidden="false" customHeight="false" outlineLevel="0" collapsed="false">
      <c r="A679" s="16" t="s">
        <v>5552</v>
      </c>
      <c r="B679" s="16" t="s">
        <v>7555</v>
      </c>
      <c r="C679" s="16" t="s">
        <v>6561</v>
      </c>
      <c r="D679" s="16" t="n">
        <v>41</v>
      </c>
      <c r="E679" s="16" t="s">
        <v>39</v>
      </c>
      <c r="F679" s="16" t="s">
        <v>7556</v>
      </c>
      <c r="G679" s="16" t="s">
        <v>6556</v>
      </c>
    </row>
    <row r="680" customFormat="false" ht="15" hidden="false" customHeight="false" outlineLevel="0" collapsed="false">
      <c r="A680" s="16" t="s">
        <v>4667</v>
      </c>
      <c r="B680" s="16" t="s">
        <v>6695</v>
      </c>
      <c r="C680" s="16" t="s">
        <v>6561</v>
      </c>
      <c r="D680" s="16" t="n">
        <v>35</v>
      </c>
      <c r="E680" s="16" t="s">
        <v>208</v>
      </c>
      <c r="F680" s="16" t="s">
        <v>7557</v>
      </c>
      <c r="G680" s="16" t="s">
        <v>6556</v>
      </c>
    </row>
    <row r="681" customFormat="false" ht="15" hidden="false" customHeight="false" outlineLevel="0" collapsed="false">
      <c r="A681" s="16" t="s">
        <v>570</v>
      </c>
      <c r="B681" s="16" t="s">
        <v>6711</v>
      </c>
      <c r="C681" s="16" t="s">
        <v>6554</v>
      </c>
      <c r="D681" s="16" t="n">
        <v>26</v>
      </c>
      <c r="E681" s="16" t="s">
        <v>46</v>
      </c>
      <c r="F681" s="16" t="s">
        <v>7558</v>
      </c>
      <c r="G681" s="16" t="s">
        <v>6559</v>
      </c>
    </row>
    <row r="682" customFormat="false" ht="15" hidden="false" customHeight="false" outlineLevel="0" collapsed="false">
      <c r="A682" s="16" t="s">
        <v>446</v>
      </c>
      <c r="B682" s="16" t="s">
        <v>7559</v>
      </c>
      <c r="C682" s="16" t="s">
        <v>6561</v>
      </c>
      <c r="D682" s="16" t="n">
        <v>18</v>
      </c>
      <c r="E682" s="16" t="s">
        <v>70</v>
      </c>
      <c r="F682" s="16" t="s">
        <v>6658</v>
      </c>
      <c r="G682" s="16" t="s">
        <v>6556</v>
      </c>
    </row>
    <row r="683" customFormat="false" ht="15" hidden="false" customHeight="false" outlineLevel="0" collapsed="false">
      <c r="A683" s="16" t="s">
        <v>936</v>
      </c>
      <c r="B683" s="16" t="s">
        <v>6650</v>
      </c>
      <c r="C683" s="16" t="s">
        <v>6561</v>
      </c>
      <c r="D683" s="16" t="n">
        <v>37</v>
      </c>
      <c r="E683" s="16" t="s">
        <v>130</v>
      </c>
      <c r="F683" s="16" t="s">
        <v>7503</v>
      </c>
      <c r="G683" s="16" t="s">
        <v>6559</v>
      </c>
    </row>
    <row r="684" customFormat="false" ht="15" hidden="false" customHeight="false" outlineLevel="0" collapsed="false">
      <c r="A684" s="16" t="s">
        <v>4282</v>
      </c>
      <c r="B684" s="16" t="s">
        <v>7355</v>
      </c>
      <c r="C684" s="16" t="s">
        <v>6554</v>
      </c>
      <c r="D684" s="16" t="n">
        <v>36</v>
      </c>
      <c r="E684" s="16" t="s">
        <v>81</v>
      </c>
      <c r="F684" s="16" t="s">
        <v>7560</v>
      </c>
      <c r="G684" s="16" t="s">
        <v>6556</v>
      </c>
    </row>
    <row r="685" customFormat="false" ht="15" hidden="false" customHeight="false" outlineLevel="0" collapsed="false">
      <c r="A685" s="16" t="s">
        <v>2133</v>
      </c>
      <c r="B685" s="16" t="s">
        <v>7561</v>
      </c>
      <c r="C685" s="16" t="s">
        <v>6554</v>
      </c>
      <c r="D685" s="16" t="n">
        <v>28</v>
      </c>
      <c r="E685" s="16" t="s">
        <v>46</v>
      </c>
      <c r="F685" s="16" t="s">
        <v>6977</v>
      </c>
      <c r="G685" s="16" t="s">
        <v>6559</v>
      </c>
    </row>
    <row r="686" customFormat="false" ht="15" hidden="false" customHeight="false" outlineLevel="0" collapsed="false">
      <c r="A686" s="16" t="s">
        <v>4286</v>
      </c>
      <c r="B686" s="16" t="s">
        <v>6657</v>
      </c>
      <c r="C686" s="16" t="s">
        <v>6561</v>
      </c>
      <c r="D686" s="16" t="n">
        <v>32</v>
      </c>
      <c r="E686" s="16" t="s">
        <v>130</v>
      </c>
      <c r="F686" s="16" t="s">
        <v>7562</v>
      </c>
      <c r="G686" s="16" t="s">
        <v>6556</v>
      </c>
    </row>
    <row r="687" customFormat="false" ht="15" hidden="false" customHeight="false" outlineLevel="0" collapsed="false">
      <c r="A687" s="16" t="s">
        <v>879</v>
      </c>
      <c r="B687" s="16" t="s">
        <v>7563</v>
      </c>
      <c r="C687" s="16" t="s">
        <v>6561</v>
      </c>
      <c r="D687" s="16" t="n">
        <v>33</v>
      </c>
      <c r="E687" s="16" t="s">
        <v>130</v>
      </c>
      <c r="F687" s="16" t="s">
        <v>7564</v>
      </c>
      <c r="G687" s="16" t="s">
        <v>6559</v>
      </c>
    </row>
    <row r="688" customFormat="false" ht="15" hidden="false" customHeight="false" outlineLevel="0" collapsed="false">
      <c r="A688" s="16" t="s">
        <v>3381</v>
      </c>
      <c r="B688" s="16" t="s">
        <v>6641</v>
      </c>
      <c r="C688" s="16" t="s">
        <v>6561</v>
      </c>
      <c r="D688" s="16" t="n">
        <v>34</v>
      </c>
      <c r="E688" s="16" t="s">
        <v>130</v>
      </c>
      <c r="F688" s="16" t="s">
        <v>7565</v>
      </c>
      <c r="G688" s="16" t="s">
        <v>6556</v>
      </c>
    </row>
    <row r="689" customFormat="false" ht="15" hidden="false" customHeight="false" outlineLevel="0" collapsed="false">
      <c r="A689" s="16" t="s">
        <v>2994</v>
      </c>
      <c r="B689" s="16" t="s">
        <v>6954</v>
      </c>
      <c r="C689" s="16" t="s">
        <v>6554</v>
      </c>
      <c r="D689" s="16" t="n">
        <v>29</v>
      </c>
      <c r="E689" s="16" t="s">
        <v>81</v>
      </c>
      <c r="F689" s="16" t="s">
        <v>7566</v>
      </c>
      <c r="G689" s="16" t="s">
        <v>6556</v>
      </c>
    </row>
    <row r="690" customFormat="false" ht="15" hidden="false" customHeight="false" outlineLevel="0" collapsed="false">
      <c r="A690" s="16" t="s">
        <v>1690</v>
      </c>
      <c r="B690" s="16" t="s">
        <v>7529</v>
      </c>
      <c r="C690" s="16" t="s">
        <v>6561</v>
      </c>
      <c r="D690" s="16" t="n">
        <v>44</v>
      </c>
      <c r="E690" s="16" t="s">
        <v>56</v>
      </c>
      <c r="F690" s="16" t="s">
        <v>7012</v>
      </c>
      <c r="G690" s="16" t="s">
        <v>6556</v>
      </c>
    </row>
    <row r="691" customFormat="false" ht="15" hidden="false" customHeight="false" outlineLevel="0" collapsed="false">
      <c r="A691" s="16" t="s">
        <v>539</v>
      </c>
      <c r="B691" s="16" t="s">
        <v>7567</v>
      </c>
      <c r="C691" s="16" t="s">
        <v>6554</v>
      </c>
      <c r="D691" s="16" t="n">
        <v>26</v>
      </c>
      <c r="E691" s="16" t="s">
        <v>130</v>
      </c>
      <c r="F691" s="16" t="s">
        <v>7568</v>
      </c>
      <c r="G691" s="16" t="s">
        <v>6556</v>
      </c>
    </row>
    <row r="692" customFormat="false" ht="15" hidden="false" customHeight="false" outlineLevel="0" collapsed="false">
      <c r="A692" s="16" t="s">
        <v>676</v>
      </c>
      <c r="B692" s="16" t="s">
        <v>7254</v>
      </c>
      <c r="C692" s="16" t="s">
        <v>6554</v>
      </c>
      <c r="D692" s="16" t="n">
        <v>28</v>
      </c>
      <c r="E692" s="16" t="s">
        <v>56</v>
      </c>
      <c r="F692" s="16" t="s">
        <v>6945</v>
      </c>
      <c r="G692" s="16" t="s">
        <v>6556</v>
      </c>
    </row>
    <row r="693" customFormat="false" ht="15" hidden="false" customHeight="false" outlineLevel="0" collapsed="false">
      <c r="A693" s="16" t="s">
        <v>831</v>
      </c>
      <c r="B693" s="16" t="s">
        <v>7528</v>
      </c>
      <c r="C693" s="16" t="s">
        <v>6561</v>
      </c>
      <c r="D693" s="16" t="n">
        <v>27</v>
      </c>
      <c r="E693" s="16" t="s">
        <v>46</v>
      </c>
      <c r="F693" s="16" t="s">
        <v>7569</v>
      </c>
      <c r="G693" s="16" t="s">
        <v>6556</v>
      </c>
    </row>
    <row r="694" customFormat="false" ht="15" hidden="false" customHeight="false" outlineLevel="0" collapsed="false">
      <c r="A694" s="16" t="s">
        <v>1142</v>
      </c>
      <c r="B694" s="16" t="s">
        <v>7263</v>
      </c>
      <c r="C694" s="16" t="s">
        <v>6554</v>
      </c>
      <c r="D694" s="16" t="n">
        <v>23</v>
      </c>
      <c r="E694" s="16" t="s">
        <v>130</v>
      </c>
      <c r="F694" s="16" t="s">
        <v>7570</v>
      </c>
      <c r="G694" s="16" t="s">
        <v>6559</v>
      </c>
    </row>
    <row r="695" customFormat="false" ht="15" hidden="false" customHeight="false" outlineLevel="0" collapsed="false">
      <c r="A695" s="16" t="s">
        <v>3212</v>
      </c>
      <c r="B695" s="16" t="s">
        <v>7433</v>
      </c>
      <c r="C695" s="16" t="s">
        <v>6561</v>
      </c>
      <c r="D695" s="16" t="n">
        <v>27</v>
      </c>
      <c r="E695" s="16" t="s">
        <v>46</v>
      </c>
      <c r="F695" s="16" t="s">
        <v>7571</v>
      </c>
      <c r="G695" s="16" t="s">
        <v>6556</v>
      </c>
    </row>
    <row r="696" customFormat="false" ht="15" hidden="false" customHeight="false" outlineLevel="0" collapsed="false">
      <c r="A696" s="16" t="s">
        <v>274</v>
      </c>
      <c r="B696" s="16" t="s">
        <v>7572</v>
      </c>
      <c r="C696" s="16" t="s">
        <v>6554</v>
      </c>
      <c r="D696" s="16" t="n">
        <v>29</v>
      </c>
      <c r="E696" s="16" t="s">
        <v>70</v>
      </c>
      <c r="F696" s="16" t="s">
        <v>7573</v>
      </c>
      <c r="G696" s="16" t="s">
        <v>6556</v>
      </c>
    </row>
    <row r="697" customFormat="false" ht="15" hidden="false" customHeight="false" outlineLevel="0" collapsed="false">
      <c r="A697" s="16" t="s">
        <v>1034</v>
      </c>
      <c r="B697" s="16" t="s">
        <v>6785</v>
      </c>
      <c r="C697" s="16" t="s">
        <v>6561</v>
      </c>
      <c r="D697" s="16" t="n">
        <v>39</v>
      </c>
      <c r="E697" s="16" t="s">
        <v>130</v>
      </c>
      <c r="F697" s="16" t="s">
        <v>7574</v>
      </c>
      <c r="G697" s="16" t="s">
        <v>6559</v>
      </c>
    </row>
    <row r="698" customFormat="false" ht="15" hidden="false" customHeight="false" outlineLevel="0" collapsed="false">
      <c r="A698" s="16" t="s">
        <v>151</v>
      </c>
      <c r="B698" s="16" t="s">
        <v>7472</v>
      </c>
      <c r="C698" s="16" t="s">
        <v>6561</v>
      </c>
      <c r="D698" s="16" t="n">
        <v>31</v>
      </c>
      <c r="E698" s="16" t="s">
        <v>130</v>
      </c>
      <c r="F698" s="16" t="s">
        <v>7575</v>
      </c>
      <c r="G698" s="16" t="s">
        <v>6559</v>
      </c>
    </row>
    <row r="699" customFormat="false" ht="15" hidden="false" customHeight="false" outlineLevel="0" collapsed="false">
      <c r="A699" s="16" t="s">
        <v>1225</v>
      </c>
      <c r="B699" s="16" t="s">
        <v>7576</v>
      </c>
      <c r="C699" s="16" t="s">
        <v>6561</v>
      </c>
      <c r="D699" s="16" t="n">
        <v>28</v>
      </c>
      <c r="E699" s="16" t="s">
        <v>112</v>
      </c>
      <c r="F699" s="16" t="s">
        <v>7577</v>
      </c>
      <c r="G699" s="16" t="s">
        <v>6556</v>
      </c>
    </row>
    <row r="700" customFormat="false" ht="15" hidden="false" customHeight="false" outlineLevel="0" collapsed="false">
      <c r="A700" s="16" t="s">
        <v>3042</v>
      </c>
      <c r="B700" s="16" t="s">
        <v>7578</v>
      </c>
      <c r="C700" s="16" t="s">
        <v>6554</v>
      </c>
      <c r="D700" s="16" t="n">
        <v>27</v>
      </c>
      <c r="E700" s="16" t="s">
        <v>70</v>
      </c>
      <c r="F700" s="16" t="s">
        <v>6782</v>
      </c>
      <c r="G700" s="16" t="s">
        <v>6556</v>
      </c>
    </row>
    <row r="701" customFormat="false" ht="15" hidden="false" customHeight="false" outlineLevel="0" collapsed="false">
      <c r="A701" s="16" t="s">
        <v>1030</v>
      </c>
      <c r="B701" s="16" t="s">
        <v>7579</v>
      </c>
      <c r="C701" s="16" t="s">
        <v>6561</v>
      </c>
      <c r="D701" s="16" t="n">
        <v>44</v>
      </c>
      <c r="E701" s="16" t="s">
        <v>112</v>
      </c>
      <c r="F701" s="16" t="s">
        <v>7133</v>
      </c>
      <c r="G701" s="16" t="s">
        <v>6556</v>
      </c>
    </row>
    <row r="702" customFormat="false" ht="15" hidden="false" customHeight="false" outlineLevel="0" collapsed="false">
      <c r="A702" s="16" t="s">
        <v>122</v>
      </c>
      <c r="B702" s="16" t="s">
        <v>7580</v>
      </c>
      <c r="C702" s="16" t="s">
        <v>6561</v>
      </c>
      <c r="D702" s="16" t="n">
        <v>23</v>
      </c>
      <c r="E702" s="16" t="s">
        <v>112</v>
      </c>
      <c r="F702" s="16" t="s">
        <v>7581</v>
      </c>
      <c r="G702" s="16" t="s">
        <v>6559</v>
      </c>
    </row>
    <row r="703" customFormat="false" ht="15" hidden="false" customHeight="false" outlineLevel="0" collapsed="false">
      <c r="A703" s="16" t="s">
        <v>1334</v>
      </c>
      <c r="B703" s="16" t="s">
        <v>6872</v>
      </c>
      <c r="C703" s="16" t="s">
        <v>6561</v>
      </c>
      <c r="D703" s="16" t="n">
        <v>30</v>
      </c>
      <c r="E703" s="16" t="s">
        <v>112</v>
      </c>
      <c r="F703" s="16" t="s">
        <v>6834</v>
      </c>
      <c r="G703" s="16" t="s">
        <v>6556</v>
      </c>
    </row>
    <row r="704" customFormat="false" ht="15" hidden="false" customHeight="false" outlineLevel="0" collapsed="false">
      <c r="A704" s="16" t="s">
        <v>1512</v>
      </c>
      <c r="B704" s="16" t="s">
        <v>7500</v>
      </c>
      <c r="C704" s="16" t="s">
        <v>6561</v>
      </c>
      <c r="D704" s="16" t="n">
        <v>20</v>
      </c>
      <c r="E704" s="16" t="s">
        <v>56</v>
      </c>
      <c r="F704" s="16" t="s">
        <v>6768</v>
      </c>
      <c r="G704" s="16" t="s">
        <v>6556</v>
      </c>
    </row>
    <row r="705" customFormat="false" ht="15" hidden="false" customHeight="false" outlineLevel="0" collapsed="false">
      <c r="A705" s="16" t="s">
        <v>433</v>
      </c>
      <c r="B705" s="16" t="s">
        <v>7582</v>
      </c>
      <c r="C705" s="16" t="s">
        <v>6554</v>
      </c>
      <c r="D705" s="16" t="n">
        <v>21</v>
      </c>
      <c r="E705" s="16" t="s">
        <v>56</v>
      </c>
      <c r="F705" s="16" t="s">
        <v>7583</v>
      </c>
      <c r="G705" s="16" t="s">
        <v>6556</v>
      </c>
    </row>
    <row r="706" customFormat="false" ht="15" hidden="false" customHeight="false" outlineLevel="0" collapsed="false">
      <c r="A706" s="16" t="s">
        <v>1486</v>
      </c>
      <c r="B706" s="16" t="s">
        <v>7579</v>
      </c>
      <c r="C706" s="16" t="s">
        <v>6561</v>
      </c>
      <c r="D706" s="16" t="n">
        <v>21</v>
      </c>
      <c r="E706" s="16" t="s">
        <v>112</v>
      </c>
      <c r="F706" s="16" t="s">
        <v>7159</v>
      </c>
      <c r="G706" s="16" t="s">
        <v>6559</v>
      </c>
    </row>
    <row r="707" customFormat="false" ht="15" hidden="false" customHeight="false" outlineLevel="0" collapsed="false">
      <c r="A707" s="16" t="s">
        <v>1004</v>
      </c>
      <c r="B707" s="16" t="s">
        <v>6951</v>
      </c>
      <c r="C707" s="16" t="s">
        <v>6561</v>
      </c>
      <c r="D707" s="16" t="n">
        <v>26</v>
      </c>
      <c r="E707" s="16" t="s">
        <v>130</v>
      </c>
      <c r="F707" s="16" t="s">
        <v>7584</v>
      </c>
      <c r="G707" s="16" t="s">
        <v>6556</v>
      </c>
    </row>
    <row r="708" customFormat="false" ht="15" hidden="false" customHeight="false" outlineLevel="0" collapsed="false">
      <c r="A708" s="16" t="s">
        <v>50</v>
      </c>
      <c r="B708" s="16" t="s">
        <v>6560</v>
      </c>
      <c r="C708" s="16" t="s">
        <v>6561</v>
      </c>
      <c r="D708" s="16" t="n">
        <v>41</v>
      </c>
      <c r="E708" s="16" t="s">
        <v>39</v>
      </c>
      <c r="F708" s="16" t="s">
        <v>6992</v>
      </c>
      <c r="G708" s="16" t="s">
        <v>6559</v>
      </c>
    </row>
    <row r="709" customFormat="false" ht="15" hidden="false" customHeight="false" outlineLevel="0" collapsed="false">
      <c r="A709" s="16" t="s">
        <v>841</v>
      </c>
      <c r="B709" s="16" t="s">
        <v>7585</v>
      </c>
      <c r="C709" s="16" t="s">
        <v>6561</v>
      </c>
      <c r="D709" s="16" t="n">
        <v>22</v>
      </c>
      <c r="E709" s="16" t="s">
        <v>46</v>
      </c>
      <c r="F709" s="16" t="s">
        <v>7586</v>
      </c>
      <c r="G709" s="16" t="s">
        <v>6556</v>
      </c>
    </row>
    <row r="710" customFormat="false" ht="15" hidden="false" customHeight="false" outlineLevel="0" collapsed="false">
      <c r="A710" s="16" t="s">
        <v>2012</v>
      </c>
      <c r="B710" s="16" t="s">
        <v>7587</v>
      </c>
      <c r="C710" s="16" t="s">
        <v>6554</v>
      </c>
      <c r="D710" s="16" t="n">
        <v>18</v>
      </c>
      <c r="E710" s="16" t="s">
        <v>39</v>
      </c>
      <c r="F710" s="16" t="s">
        <v>7588</v>
      </c>
      <c r="G710" s="16" t="s">
        <v>6559</v>
      </c>
    </row>
    <row r="711" customFormat="false" ht="15" hidden="false" customHeight="false" outlineLevel="0" collapsed="false">
      <c r="A711" s="16" t="s">
        <v>1276</v>
      </c>
      <c r="B711" s="16" t="s">
        <v>7296</v>
      </c>
      <c r="C711" s="16" t="s">
        <v>6554</v>
      </c>
      <c r="D711" s="16" t="n">
        <v>44</v>
      </c>
      <c r="E711" s="16" t="s">
        <v>56</v>
      </c>
      <c r="F711" s="16" t="s">
        <v>7289</v>
      </c>
      <c r="G711" s="16" t="s">
        <v>6559</v>
      </c>
    </row>
    <row r="712" customFormat="false" ht="15" hidden="false" customHeight="false" outlineLevel="0" collapsed="false">
      <c r="A712" s="16" t="s">
        <v>2375</v>
      </c>
      <c r="B712" s="16" t="s">
        <v>6600</v>
      </c>
      <c r="C712" s="16" t="s">
        <v>6561</v>
      </c>
      <c r="D712" s="16" t="n">
        <v>28</v>
      </c>
      <c r="E712" s="16" t="s">
        <v>39</v>
      </c>
      <c r="F712" s="16" t="s">
        <v>7589</v>
      </c>
      <c r="G712" s="16" t="s">
        <v>6556</v>
      </c>
    </row>
    <row r="713" customFormat="false" ht="15" hidden="false" customHeight="false" outlineLevel="0" collapsed="false">
      <c r="A713" s="16" t="s">
        <v>589</v>
      </c>
      <c r="B713" s="16" t="s">
        <v>7590</v>
      </c>
      <c r="C713" s="16" t="s">
        <v>6561</v>
      </c>
      <c r="D713" s="16" t="n">
        <v>21</v>
      </c>
      <c r="E713" s="16" t="s">
        <v>130</v>
      </c>
      <c r="F713" s="16" t="s">
        <v>7591</v>
      </c>
      <c r="G713" s="16" t="s">
        <v>6559</v>
      </c>
    </row>
    <row r="714" customFormat="false" ht="15" hidden="false" customHeight="false" outlineLevel="0" collapsed="false">
      <c r="A714" s="16" t="s">
        <v>1066</v>
      </c>
      <c r="B714" s="16" t="s">
        <v>6940</v>
      </c>
      <c r="C714" s="16" t="s">
        <v>6554</v>
      </c>
      <c r="D714" s="16" t="n">
        <v>18</v>
      </c>
      <c r="E714" s="16" t="s">
        <v>39</v>
      </c>
      <c r="F714" s="16" t="s">
        <v>7394</v>
      </c>
      <c r="G714" s="16" t="s">
        <v>6559</v>
      </c>
    </row>
    <row r="715" customFormat="false" ht="15" hidden="false" customHeight="false" outlineLevel="0" collapsed="false">
      <c r="A715" s="16" t="s">
        <v>2684</v>
      </c>
      <c r="B715" s="16" t="s">
        <v>6742</v>
      </c>
      <c r="C715" s="16" t="s">
        <v>6561</v>
      </c>
      <c r="D715" s="16" t="n">
        <v>33</v>
      </c>
      <c r="E715" s="16" t="s">
        <v>89</v>
      </c>
      <c r="F715" s="16" t="s">
        <v>7592</v>
      </c>
      <c r="G715" s="16" t="s">
        <v>6556</v>
      </c>
    </row>
    <row r="716" customFormat="false" ht="15" hidden="false" customHeight="false" outlineLevel="0" collapsed="false">
      <c r="A716" s="16" t="s">
        <v>135</v>
      </c>
      <c r="B716" s="16" t="s">
        <v>7593</v>
      </c>
      <c r="C716" s="16" t="s">
        <v>6554</v>
      </c>
      <c r="D716" s="16" t="n">
        <v>37</v>
      </c>
      <c r="E716" s="16" t="s">
        <v>39</v>
      </c>
      <c r="F716" s="16" t="s">
        <v>7594</v>
      </c>
      <c r="G716" s="16" t="s">
        <v>6556</v>
      </c>
    </row>
    <row r="717" customFormat="false" ht="15" hidden="false" customHeight="false" outlineLevel="0" collapsed="false">
      <c r="A717" s="16" t="s">
        <v>7595</v>
      </c>
      <c r="B717" s="16" t="s">
        <v>6859</v>
      </c>
      <c r="C717" s="16" t="s">
        <v>6561</v>
      </c>
      <c r="D717" s="16" t="n">
        <v>21</v>
      </c>
      <c r="E717" s="16" t="s">
        <v>89</v>
      </c>
      <c r="F717" s="16" t="s">
        <v>7596</v>
      </c>
      <c r="G717" s="16" t="s">
        <v>6556</v>
      </c>
    </row>
    <row r="718" customFormat="false" ht="15" hidden="false" customHeight="false" outlineLevel="0" collapsed="false">
      <c r="A718" s="16" t="s">
        <v>3240</v>
      </c>
      <c r="B718" s="16" t="s">
        <v>7315</v>
      </c>
      <c r="C718" s="16" t="s">
        <v>6554</v>
      </c>
      <c r="D718" s="16" t="n">
        <v>39</v>
      </c>
      <c r="E718" s="16" t="s">
        <v>89</v>
      </c>
      <c r="F718" s="16" t="s">
        <v>7597</v>
      </c>
      <c r="G718" s="16" t="s">
        <v>6556</v>
      </c>
    </row>
    <row r="719" customFormat="false" ht="15" hidden="false" customHeight="false" outlineLevel="0" collapsed="false">
      <c r="A719" s="16" t="s">
        <v>1323</v>
      </c>
      <c r="B719" s="16" t="s">
        <v>7598</v>
      </c>
      <c r="C719" s="16" t="s">
        <v>6554</v>
      </c>
      <c r="D719" s="16" t="n">
        <v>27</v>
      </c>
      <c r="E719" s="16" t="s">
        <v>39</v>
      </c>
      <c r="F719" s="16" t="s">
        <v>6856</v>
      </c>
      <c r="G719" s="16" t="s">
        <v>6559</v>
      </c>
    </row>
    <row r="720" customFormat="false" ht="15" hidden="false" customHeight="false" outlineLevel="0" collapsed="false">
      <c r="A720" s="16" t="s">
        <v>1786</v>
      </c>
      <c r="B720" s="16" t="s">
        <v>7599</v>
      </c>
      <c r="C720" s="16" t="s">
        <v>6554</v>
      </c>
      <c r="D720" s="16" t="n">
        <v>40</v>
      </c>
      <c r="E720" s="16" t="s">
        <v>130</v>
      </c>
      <c r="F720" s="16" t="s">
        <v>7600</v>
      </c>
      <c r="G720" s="16" t="s">
        <v>6556</v>
      </c>
    </row>
    <row r="721" customFormat="false" ht="15" hidden="false" customHeight="false" outlineLevel="0" collapsed="false">
      <c r="A721" s="16" t="s">
        <v>1325</v>
      </c>
      <c r="B721" s="16" t="s">
        <v>6952</v>
      </c>
      <c r="C721" s="16" t="s">
        <v>6554</v>
      </c>
      <c r="D721" s="16" t="n">
        <v>49</v>
      </c>
      <c r="E721" s="16" t="s">
        <v>112</v>
      </c>
      <c r="F721" s="16" t="s">
        <v>7601</v>
      </c>
      <c r="G721" s="16" t="s">
        <v>6559</v>
      </c>
    </row>
    <row r="722" customFormat="false" ht="15" hidden="false" customHeight="false" outlineLevel="0" collapsed="false">
      <c r="A722" s="16" t="s">
        <v>837</v>
      </c>
      <c r="B722" s="16" t="s">
        <v>7120</v>
      </c>
      <c r="C722" s="16" t="s">
        <v>6561</v>
      </c>
      <c r="D722" s="16" t="n">
        <v>23</v>
      </c>
      <c r="E722" s="16" t="s">
        <v>46</v>
      </c>
      <c r="F722" s="16" t="s">
        <v>7494</v>
      </c>
      <c r="G722" s="16" t="s">
        <v>6556</v>
      </c>
    </row>
    <row r="723" customFormat="false" ht="15" hidden="false" customHeight="false" outlineLevel="0" collapsed="false">
      <c r="A723" s="16" t="s">
        <v>402</v>
      </c>
      <c r="B723" s="16" t="s">
        <v>7249</v>
      </c>
      <c r="C723" s="16" t="s">
        <v>6554</v>
      </c>
      <c r="D723" s="16" t="n">
        <v>40</v>
      </c>
      <c r="E723" s="16" t="s">
        <v>112</v>
      </c>
      <c r="F723" s="16" t="s">
        <v>6998</v>
      </c>
      <c r="G723" s="16" t="s">
        <v>6556</v>
      </c>
    </row>
    <row r="724" customFormat="false" ht="15" hidden="false" customHeight="false" outlineLevel="0" collapsed="false">
      <c r="A724" s="16" t="s">
        <v>823</v>
      </c>
      <c r="B724" s="16" t="s">
        <v>7602</v>
      </c>
      <c r="C724" s="16" t="s">
        <v>6554</v>
      </c>
      <c r="D724" s="16" t="n">
        <v>21</v>
      </c>
      <c r="E724" s="16" t="s">
        <v>112</v>
      </c>
      <c r="F724" s="16" t="s">
        <v>7603</v>
      </c>
      <c r="G724" s="16" t="s">
        <v>6556</v>
      </c>
    </row>
    <row r="725" customFormat="false" ht="15" hidden="false" customHeight="false" outlineLevel="0" collapsed="false">
      <c r="A725" s="16" t="s">
        <v>114</v>
      </c>
      <c r="B725" s="16" t="s">
        <v>7604</v>
      </c>
      <c r="C725" s="16" t="s">
        <v>6554</v>
      </c>
      <c r="D725" s="16" t="n">
        <v>31</v>
      </c>
      <c r="E725" s="16" t="s">
        <v>46</v>
      </c>
      <c r="F725" s="16" t="s">
        <v>7605</v>
      </c>
      <c r="G725" s="16" t="s">
        <v>6559</v>
      </c>
    </row>
    <row r="726" customFormat="false" ht="15" hidden="false" customHeight="false" outlineLevel="0" collapsed="false">
      <c r="A726" s="16" t="s">
        <v>1055</v>
      </c>
      <c r="B726" s="16" t="s">
        <v>6833</v>
      </c>
      <c r="C726" s="16" t="s">
        <v>6561</v>
      </c>
      <c r="D726" s="16" t="n">
        <v>35</v>
      </c>
      <c r="E726" s="16" t="s">
        <v>112</v>
      </c>
      <c r="F726" s="16" t="s">
        <v>7606</v>
      </c>
      <c r="G726" s="16" t="s">
        <v>6559</v>
      </c>
    </row>
    <row r="727" customFormat="false" ht="15" hidden="false" customHeight="false" outlineLevel="0" collapsed="false">
      <c r="A727" s="16" t="s">
        <v>453</v>
      </c>
      <c r="B727" s="16" t="s">
        <v>7607</v>
      </c>
      <c r="C727" s="16" t="s">
        <v>6554</v>
      </c>
      <c r="D727" s="16" t="n">
        <v>19</v>
      </c>
      <c r="E727" s="16" t="s">
        <v>39</v>
      </c>
      <c r="F727" s="16" t="s">
        <v>7459</v>
      </c>
      <c r="G727" s="16" t="s">
        <v>6556</v>
      </c>
    </row>
    <row r="728" customFormat="false" ht="15" hidden="false" customHeight="false" outlineLevel="0" collapsed="false">
      <c r="A728" s="16" t="s">
        <v>925</v>
      </c>
      <c r="B728" s="16" t="s">
        <v>6783</v>
      </c>
      <c r="C728" s="16" t="s">
        <v>6561</v>
      </c>
      <c r="D728" s="16" t="n">
        <v>22</v>
      </c>
      <c r="E728" s="16" t="s">
        <v>70</v>
      </c>
      <c r="F728" s="16" t="s">
        <v>7608</v>
      </c>
      <c r="G728" s="16" t="s">
        <v>6556</v>
      </c>
    </row>
    <row r="729" customFormat="false" ht="15" hidden="false" customHeight="false" outlineLevel="0" collapsed="false">
      <c r="A729" s="16" t="s">
        <v>268</v>
      </c>
      <c r="B729" s="16" t="s">
        <v>6964</v>
      </c>
      <c r="C729" s="16" t="s">
        <v>6554</v>
      </c>
      <c r="D729" s="16" t="n">
        <v>34</v>
      </c>
      <c r="E729" s="16" t="s">
        <v>112</v>
      </c>
      <c r="F729" s="16" t="s">
        <v>7046</v>
      </c>
      <c r="G729" s="16" t="s">
        <v>6556</v>
      </c>
    </row>
    <row r="730" customFormat="false" ht="15" hidden="false" customHeight="false" outlineLevel="0" collapsed="false">
      <c r="A730" s="16" t="s">
        <v>7609</v>
      </c>
      <c r="B730" s="16" t="s">
        <v>7094</v>
      </c>
      <c r="C730" s="16" t="s">
        <v>6554</v>
      </c>
      <c r="D730" s="16" t="n">
        <v>32</v>
      </c>
      <c r="E730" s="16" t="s">
        <v>130</v>
      </c>
      <c r="F730" s="16" t="s">
        <v>7610</v>
      </c>
      <c r="G730" s="16" t="s">
        <v>6556</v>
      </c>
    </row>
    <row r="731" customFormat="false" ht="15" hidden="false" customHeight="false" outlineLevel="0" collapsed="false">
      <c r="A731" s="16" t="s">
        <v>1473</v>
      </c>
      <c r="B731" s="16" t="s">
        <v>7026</v>
      </c>
      <c r="C731" s="16" t="s">
        <v>6554</v>
      </c>
      <c r="D731" s="16" t="n">
        <v>27</v>
      </c>
      <c r="E731" s="16" t="s">
        <v>112</v>
      </c>
      <c r="F731" s="16" t="s">
        <v>6710</v>
      </c>
      <c r="G731" s="16" t="s">
        <v>6556</v>
      </c>
    </row>
    <row r="732" customFormat="false" ht="15" hidden="false" customHeight="false" outlineLevel="0" collapsed="false">
      <c r="A732" s="16" t="s">
        <v>627</v>
      </c>
      <c r="B732" s="16" t="s">
        <v>7332</v>
      </c>
      <c r="C732" s="16" t="s">
        <v>6561</v>
      </c>
      <c r="D732" s="16" t="n">
        <v>32</v>
      </c>
      <c r="E732" s="16" t="s">
        <v>46</v>
      </c>
      <c r="F732" s="16" t="s">
        <v>7611</v>
      </c>
      <c r="G732" s="16" t="s">
        <v>6556</v>
      </c>
    </row>
    <row r="733" customFormat="false" ht="15" hidden="false" customHeight="false" outlineLevel="0" collapsed="false">
      <c r="A733" s="16" t="s">
        <v>3377</v>
      </c>
      <c r="B733" s="16" t="s">
        <v>6869</v>
      </c>
      <c r="C733" s="16" t="s">
        <v>6561</v>
      </c>
      <c r="D733" s="16" t="n">
        <v>42</v>
      </c>
      <c r="E733" s="16" t="s">
        <v>208</v>
      </c>
      <c r="F733" s="16" t="s">
        <v>7612</v>
      </c>
      <c r="G733" s="16" t="s">
        <v>6556</v>
      </c>
    </row>
    <row r="734" customFormat="false" ht="15" hidden="false" customHeight="false" outlineLevel="0" collapsed="false">
      <c r="A734" s="16" t="s">
        <v>635</v>
      </c>
      <c r="B734" s="16" t="s">
        <v>6865</v>
      </c>
      <c r="C734" s="16" t="s">
        <v>6554</v>
      </c>
      <c r="D734" s="16" t="n">
        <v>19</v>
      </c>
      <c r="E734" s="16" t="s">
        <v>208</v>
      </c>
      <c r="F734" s="16" t="s">
        <v>6925</v>
      </c>
      <c r="G734" s="16" t="s">
        <v>6559</v>
      </c>
    </row>
    <row r="735" customFormat="false" ht="15" hidden="false" customHeight="false" outlineLevel="0" collapsed="false">
      <c r="A735" s="16" t="s">
        <v>542</v>
      </c>
      <c r="B735" s="16" t="s">
        <v>7613</v>
      </c>
      <c r="C735" s="16" t="s">
        <v>6554</v>
      </c>
      <c r="D735" s="16" t="n">
        <v>35</v>
      </c>
      <c r="E735" s="16" t="s">
        <v>89</v>
      </c>
      <c r="F735" s="16" t="s">
        <v>7614</v>
      </c>
      <c r="G735" s="16" t="s">
        <v>6556</v>
      </c>
    </row>
    <row r="736" customFormat="false" ht="15" hidden="false" customHeight="false" outlineLevel="0" collapsed="false">
      <c r="A736" s="16" t="s">
        <v>518</v>
      </c>
      <c r="B736" s="16" t="s">
        <v>7615</v>
      </c>
      <c r="C736" s="16" t="s">
        <v>6561</v>
      </c>
      <c r="D736" s="16" t="n">
        <v>34</v>
      </c>
      <c r="E736" s="16" t="s">
        <v>67</v>
      </c>
      <c r="F736" s="16" t="s">
        <v>6603</v>
      </c>
      <c r="G736" s="16" t="s">
        <v>6556</v>
      </c>
    </row>
    <row r="737" customFormat="false" ht="15" hidden="false" customHeight="false" outlineLevel="0" collapsed="false">
      <c r="A737" s="16" t="s">
        <v>235</v>
      </c>
      <c r="B737" s="16" t="s">
        <v>7616</v>
      </c>
      <c r="C737" s="16" t="s">
        <v>6554</v>
      </c>
      <c r="D737" s="16" t="n">
        <v>24</v>
      </c>
      <c r="E737" s="16" t="s">
        <v>70</v>
      </c>
      <c r="F737" s="16" t="s">
        <v>6684</v>
      </c>
      <c r="G737" s="16" t="s">
        <v>6559</v>
      </c>
    </row>
    <row r="738" customFormat="false" ht="15" hidden="false" customHeight="false" outlineLevel="0" collapsed="false">
      <c r="A738" s="16" t="s">
        <v>858</v>
      </c>
      <c r="B738" s="16" t="s">
        <v>7617</v>
      </c>
      <c r="C738" s="16" t="s">
        <v>6561</v>
      </c>
      <c r="D738" s="16" t="n">
        <v>22</v>
      </c>
      <c r="E738" s="16" t="s">
        <v>67</v>
      </c>
      <c r="F738" s="16" t="s">
        <v>7105</v>
      </c>
      <c r="G738" s="16" t="s">
        <v>6556</v>
      </c>
    </row>
    <row r="739" customFormat="false" ht="15" hidden="false" customHeight="false" outlineLevel="0" collapsed="false">
      <c r="A739" s="16" t="s">
        <v>296</v>
      </c>
      <c r="B739" s="16" t="s">
        <v>7466</v>
      </c>
      <c r="C739" s="16" t="s">
        <v>6561</v>
      </c>
      <c r="D739" s="16" t="n">
        <v>30</v>
      </c>
      <c r="E739" s="16" t="s">
        <v>70</v>
      </c>
      <c r="F739" s="16" t="s">
        <v>7618</v>
      </c>
      <c r="G739" s="16" t="s">
        <v>6559</v>
      </c>
    </row>
    <row r="740" customFormat="false" ht="15" hidden="false" customHeight="false" outlineLevel="0" collapsed="false">
      <c r="A740" s="16" t="s">
        <v>384</v>
      </c>
      <c r="B740" s="16" t="s">
        <v>7619</v>
      </c>
      <c r="C740" s="16" t="s">
        <v>6554</v>
      </c>
      <c r="D740" s="16" t="n">
        <v>33</v>
      </c>
      <c r="E740" s="16" t="s">
        <v>112</v>
      </c>
      <c r="F740" s="16" t="s">
        <v>7027</v>
      </c>
      <c r="G740" s="16" t="s">
        <v>6556</v>
      </c>
    </row>
    <row r="741" customFormat="false" ht="15" hidden="false" customHeight="false" outlineLevel="0" collapsed="false">
      <c r="A741" s="16" t="s">
        <v>865</v>
      </c>
      <c r="B741" s="16" t="s">
        <v>6830</v>
      </c>
      <c r="C741" s="16" t="s">
        <v>6561</v>
      </c>
      <c r="D741" s="16" t="n">
        <v>34</v>
      </c>
      <c r="E741" s="16" t="s">
        <v>39</v>
      </c>
      <c r="F741" s="16" t="s">
        <v>7620</v>
      </c>
      <c r="G741" s="16" t="s">
        <v>6559</v>
      </c>
    </row>
    <row r="742" customFormat="false" ht="15" hidden="false" customHeight="false" outlineLevel="0" collapsed="false">
      <c r="A742" s="16" t="s">
        <v>524</v>
      </c>
      <c r="B742" s="16" t="s">
        <v>6569</v>
      </c>
      <c r="C742" s="16" t="s">
        <v>6561</v>
      </c>
      <c r="D742" s="16" t="n">
        <v>31</v>
      </c>
      <c r="E742" s="16" t="s">
        <v>112</v>
      </c>
      <c r="F742" s="16" t="s">
        <v>7522</v>
      </c>
      <c r="G742" s="16" t="s">
        <v>6556</v>
      </c>
    </row>
    <row r="743" customFormat="false" ht="15" hidden="false" customHeight="false" outlineLevel="0" collapsed="false">
      <c r="A743" s="16" t="s">
        <v>682</v>
      </c>
      <c r="B743" s="16" t="s">
        <v>6918</v>
      </c>
      <c r="C743" s="16" t="s">
        <v>6554</v>
      </c>
      <c r="D743" s="16" t="n">
        <v>18</v>
      </c>
      <c r="E743" s="16" t="s">
        <v>39</v>
      </c>
      <c r="F743" s="16" t="s">
        <v>7100</v>
      </c>
      <c r="G743" s="16" t="s">
        <v>6556</v>
      </c>
    </row>
    <row r="744" customFormat="false" ht="15" hidden="false" customHeight="false" outlineLevel="0" collapsed="false">
      <c r="A744" s="16" t="s">
        <v>1482</v>
      </c>
      <c r="B744" s="16" t="s">
        <v>7621</v>
      </c>
      <c r="C744" s="16" t="s">
        <v>6561</v>
      </c>
      <c r="D744" s="16" t="n">
        <v>23</v>
      </c>
      <c r="E744" s="16" t="s">
        <v>56</v>
      </c>
      <c r="F744" s="16" t="s">
        <v>6774</v>
      </c>
      <c r="G744" s="16" t="s">
        <v>6559</v>
      </c>
    </row>
    <row r="745" customFormat="false" ht="15" hidden="false" customHeight="false" outlineLevel="0" collapsed="false">
      <c r="A745" s="16" t="s">
        <v>493</v>
      </c>
      <c r="B745" s="16" t="s">
        <v>7622</v>
      </c>
      <c r="C745" s="16" t="s">
        <v>6554</v>
      </c>
      <c r="D745" s="16" t="n">
        <v>38</v>
      </c>
      <c r="E745" s="16" t="s">
        <v>56</v>
      </c>
      <c r="F745" s="16" t="s">
        <v>7623</v>
      </c>
      <c r="G745" s="16" t="s">
        <v>6556</v>
      </c>
    </row>
    <row r="746" customFormat="false" ht="15" hidden="false" customHeight="false" outlineLevel="0" collapsed="false">
      <c r="A746" s="16" t="s">
        <v>1552</v>
      </c>
      <c r="B746" s="16" t="s">
        <v>7057</v>
      </c>
      <c r="C746" s="16" t="s">
        <v>6554</v>
      </c>
      <c r="D746" s="16" t="n">
        <v>23</v>
      </c>
      <c r="E746" s="16" t="s">
        <v>70</v>
      </c>
      <c r="F746" s="16" t="s">
        <v>7000</v>
      </c>
      <c r="G746" s="16" t="s">
        <v>6556</v>
      </c>
    </row>
    <row r="747" customFormat="false" ht="15" hidden="false" customHeight="false" outlineLevel="0" collapsed="false">
      <c r="A747" s="16" t="s">
        <v>780</v>
      </c>
      <c r="B747" s="16" t="s">
        <v>7024</v>
      </c>
      <c r="C747" s="16" t="s">
        <v>6561</v>
      </c>
      <c r="D747" s="16" t="n">
        <v>30</v>
      </c>
      <c r="E747" s="16" t="s">
        <v>39</v>
      </c>
      <c r="F747" s="16" t="s">
        <v>7211</v>
      </c>
      <c r="G747" s="16" t="s">
        <v>6559</v>
      </c>
    </row>
    <row r="748" customFormat="false" ht="15" hidden="false" customHeight="false" outlineLevel="0" collapsed="false">
      <c r="A748" s="16" t="s">
        <v>1831</v>
      </c>
      <c r="B748" s="16" t="s">
        <v>7624</v>
      </c>
      <c r="C748" s="16" t="s">
        <v>6554</v>
      </c>
      <c r="D748" s="16" t="n">
        <v>36</v>
      </c>
      <c r="E748" s="16" t="s">
        <v>112</v>
      </c>
      <c r="F748" s="16" t="s">
        <v>7488</v>
      </c>
      <c r="G748" s="16" t="s">
        <v>6556</v>
      </c>
    </row>
    <row r="749" customFormat="false" ht="15" hidden="false" customHeight="false" outlineLevel="0" collapsed="false">
      <c r="A749" s="16" t="s">
        <v>1102</v>
      </c>
      <c r="B749" s="16" t="s">
        <v>6952</v>
      </c>
      <c r="C749" s="16" t="s">
        <v>6554</v>
      </c>
      <c r="D749" s="16" t="n">
        <v>23</v>
      </c>
      <c r="E749" s="16" t="s">
        <v>39</v>
      </c>
      <c r="F749" s="16" t="s">
        <v>7625</v>
      </c>
      <c r="G749" s="16" t="s">
        <v>6556</v>
      </c>
    </row>
    <row r="750" customFormat="false" ht="15" hidden="false" customHeight="false" outlineLevel="0" collapsed="false">
      <c r="A750" s="16" t="s">
        <v>772</v>
      </c>
      <c r="B750" s="16" t="s">
        <v>7626</v>
      </c>
      <c r="C750" s="16" t="s">
        <v>6561</v>
      </c>
      <c r="D750" s="16" t="n">
        <v>41</v>
      </c>
      <c r="E750" s="16" t="s">
        <v>67</v>
      </c>
      <c r="F750" s="16" t="s">
        <v>6737</v>
      </c>
      <c r="G750" s="16" t="s">
        <v>6559</v>
      </c>
    </row>
    <row r="751" customFormat="false" ht="15" hidden="false" customHeight="false" outlineLevel="0" collapsed="false">
      <c r="A751" s="16" t="s">
        <v>7627</v>
      </c>
      <c r="B751" s="16" t="s">
        <v>7628</v>
      </c>
      <c r="C751" s="16" t="s">
        <v>6561</v>
      </c>
      <c r="D751" s="16" t="n">
        <v>34</v>
      </c>
      <c r="E751" s="16" t="s">
        <v>46</v>
      </c>
      <c r="F751" s="16" t="s">
        <v>7629</v>
      </c>
      <c r="G751" s="16" t="s">
        <v>6556</v>
      </c>
    </row>
    <row r="752" customFormat="false" ht="15" hidden="false" customHeight="false" outlineLevel="0" collapsed="false">
      <c r="A752" s="16" t="s">
        <v>1321</v>
      </c>
      <c r="B752" s="16" t="s">
        <v>7284</v>
      </c>
      <c r="C752" s="16" t="s">
        <v>6561</v>
      </c>
      <c r="D752" s="16" t="n">
        <v>24</v>
      </c>
      <c r="E752" s="16" t="s">
        <v>46</v>
      </c>
      <c r="F752" s="16" t="s">
        <v>7630</v>
      </c>
      <c r="G752" s="16" t="s">
        <v>6559</v>
      </c>
    </row>
    <row r="753" customFormat="false" ht="15" hidden="false" customHeight="false" outlineLevel="0" collapsed="false">
      <c r="A753" s="16" t="s">
        <v>877</v>
      </c>
      <c r="B753" s="16" t="s">
        <v>7406</v>
      </c>
      <c r="C753" s="16" t="s">
        <v>6554</v>
      </c>
      <c r="D753" s="16" t="n">
        <v>35</v>
      </c>
      <c r="E753" s="16" t="s">
        <v>39</v>
      </c>
      <c r="F753" s="16" t="s">
        <v>7631</v>
      </c>
      <c r="G753" s="16" t="s">
        <v>6559</v>
      </c>
    </row>
    <row r="754" customFormat="false" ht="15" hidden="false" customHeight="false" outlineLevel="0" collapsed="false">
      <c r="A754" s="16" t="s">
        <v>1586</v>
      </c>
      <c r="B754" s="16" t="s">
        <v>7555</v>
      </c>
      <c r="C754" s="16" t="s">
        <v>6561</v>
      </c>
      <c r="D754" s="16" t="n">
        <v>38</v>
      </c>
      <c r="E754" s="16" t="s">
        <v>112</v>
      </c>
      <c r="F754" s="16" t="s">
        <v>7049</v>
      </c>
      <c r="G754" s="16" t="s">
        <v>6556</v>
      </c>
    </row>
    <row r="755" customFormat="false" ht="15" hidden="false" customHeight="false" outlineLevel="0" collapsed="false">
      <c r="A755" s="16" t="s">
        <v>7632</v>
      </c>
      <c r="B755" s="16" t="s">
        <v>7513</v>
      </c>
      <c r="C755" s="16" t="s">
        <v>6554</v>
      </c>
      <c r="D755" s="16" t="n">
        <v>25</v>
      </c>
      <c r="E755" s="16" t="s">
        <v>46</v>
      </c>
      <c r="F755" s="16" t="s">
        <v>7240</v>
      </c>
      <c r="G755" s="16" t="s">
        <v>6559</v>
      </c>
    </row>
    <row r="756" customFormat="false" ht="15" hidden="false" customHeight="false" outlineLevel="0" collapsed="false">
      <c r="A756" s="16" t="s">
        <v>1068</v>
      </c>
      <c r="B756" s="16" t="s">
        <v>7020</v>
      </c>
      <c r="C756" s="16" t="s">
        <v>6561</v>
      </c>
      <c r="D756" s="16" t="n">
        <v>57</v>
      </c>
      <c r="E756" s="16" t="s">
        <v>46</v>
      </c>
      <c r="F756" s="16" t="s">
        <v>7633</v>
      </c>
      <c r="G756" s="16" t="s">
        <v>6556</v>
      </c>
    </row>
    <row r="757" customFormat="false" ht="15" hidden="false" customHeight="false" outlineLevel="0" collapsed="false">
      <c r="A757" s="16" t="s">
        <v>685</v>
      </c>
      <c r="B757" s="16" t="s">
        <v>7634</v>
      </c>
      <c r="C757" s="16" t="s">
        <v>6561</v>
      </c>
      <c r="D757" s="16" t="n">
        <v>30</v>
      </c>
      <c r="E757" s="16" t="s">
        <v>46</v>
      </c>
      <c r="F757" s="16" t="s">
        <v>7022</v>
      </c>
      <c r="G757" s="16" t="s">
        <v>6556</v>
      </c>
    </row>
    <row r="758" customFormat="false" ht="15" hidden="false" customHeight="false" outlineLevel="0" collapsed="false">
      <c r="A758" s="16" t="s">
        <v>370</v>
      </c>
      <c r="B758" s="16" t="s">
        <v>7635</v>
      </c>
      <c r="C758" s="16" t="s">
        <v>6561</v>
      </c>
      <c r="D758" s="16" t="n">
        <v>33</v>
      </c>
      <c r="E758" s="16" t="s">
        <v>130</v>
      </c>
      <c r="F758" s="16" t="s">
        <v>7636</v>
      </c>
      <c r="G758" s="16" t="s">
        <v>6559</v>
      </c>
    </row>
    <row r="759" customFormat="false" ht="15" hidden="false" customHeight="false" outlineLevel="0" collapsed="false">
      <c r="A759" s="16" t="s">
        <v>907</v>
      </c>
      <c r="B759" s="16" t="s">
        <v>6751</v>
      </c>
      <c r="C759" s="16" t="s">
        <v>6554</v>
      </c>
      <c r="D759" s="16" t="n">
        <v>40</v>
      </c>
      <c r="E759" s="16" t="s">
        <v>39</v>
      </c>
      <c r="F759" s="16" t="s">
        <v>7228</v>
      </c>
      <c r="G759" s="16" t="s">
        <v>6556</v>
      </c>
    </row>
    <row r="760" customFormat="false" ht="15" hidden="false" customHeight="false" outlineLevel="0" collapsed="false">
      <c r="A760" s="16" t="s">
        <v>224</v>
      </c>
      <c r="B760" s="16" t="s">
        <v>7263</v>
      </c>
      <c r="C760" s="16" t="s">
        <v>6554</v>
      </c>
      <c r="D760" s="16" t="n">
        <v>19</v>
      </c>
      <c r="E760" s="16" t="s">
        <v>89</v>
      </c>
      <c r="F760" s="16" t="s">
        <v>7637</v>
      </c>
      <c r="G760" s="16" t="s">
        <v>6559</v>
      </c>
    </row>
    <row r="761" customFormat="false" ht="15" hidden="false" customHeight="false" outlineLevel="0" collapsed="false">
      <c r="A761" s="16" t="s">
        <v>2202</v>
      </c>
      <c r="B761" s="16" t="s">
        <v>7055</v>
      </c>
      <c r="C761" s="16" t="s">
        <v>6554</v>
      </c>
      <c r="D761" s="16" t="n">
        <v>29</v>
      </c>
      <c r="E761" s="16" t="s">
        <v>130</v>
      </c>
      <c r="F761" s="16" t="s">
        <v>6568</v>
      </c>
      <c r="G761" s="16" t="s">
        <v>6556</v>
      </c>
    </row>
    <row r="762" customFormat="false" ht="15" hidden="false" customHeight="false" outlineLevel="0" collapsed="false">
      <c r="A762" s="16" t="s">
        <v>800</v>
      </c>
      <c r="B762" s="16" t="s">
        <v>6747</v>
      </c>
      <c r="C762" s="16" t="s">
        <v>6554</v>
      </c>
      <c r="D762" s="16" t="n">
        <v>22</v>
      </c>
      <c r="E762" s="16" t="s">
        <v>67</v>
      </c>
      <c r="F762" s="16" t="s">
        <v>7638</v>
      </c>
      <c r="G762" s="16" t="s">
        <v>6556</v>
      </c>
    </row>
    <row r="763" customFormat="false" ht="15" hidden="false" customHeight="false" outlineLevel="0" collapsed="false">
      <c r="A763" s="16" t="s">
        <v>811</v>
      </c>
      <c r="B763" s="16" t="s">
        <v>7639</v>
      </c>
      <c r="C763" s="16" t="s">
        <v>6561</v>
      </c>
      <c r="D763" s="16" t="n">
        <v>32</v>
      </c>
      <c r="E763" s="16" t="s">
        <v>208</v>
      </c>
      <c r="F763" s="16" t="s">
        <v>7640</v>
      </c>
      <c r="G763" s="16" t="s">
        <v>6556</v>
      </c>
    </row>
    <row r="764" customFormat="false" ht="15" hidden="false" customHeight="false" outlineLevel="0" collapsed="false">
      <c r="A764" s="16" t="s">
        <v>535</v>
      </c>
      <c r="B764" s="16" t="s">
        <v>6560</v>
      </c>
      <c r="C764" s="16" t="s">
        <v>6561</v>
      </c>
      <c r="D764" s="16" t="n">
        <v>48</v>
      </c>
      <c r="E764" s="16" t="s">
        <v>39</v>
      </c>
      <c r="F764" s="16" t="s">
        <v>7641</v>
      </c>
      <c r="G764" s="16" t="s">
        <v>6556</v>
      </c>
    </row>
    <row r="765" customFormat="false" ht="15" hidden="false" customHeight="false" outlineLevel="0" collapsed="false">
      <c r="A765" s="16" t="s">
        <v>615</v>
      </c>
      <c r="B765" s="16" t="s">
        <v>7642</v>
      </c>
      <c r="C765" s="16" t="s">
        <v>6554</v>
      </c>
      <c r="D765" s="16" t="n">
        <v>24</v>
      </c>
      <c r="E765" s="16" t="s">
        <v>56</v>
      </c>
      <c r="F765" s="16" t="s">
        <v>7643</v>
      </c>
      <c r="G765" s="16" t="s">
        <v>6559</v>
      </c>
    </row>
    <row r="766" customFormat="false" ht="15" hidden="false" customHeight="false" outlineLevel="0" collapsed="false">
      <c r="A766" s="16" t="s">
        <v>2929</v>
      </c>
      <c r="B766" s="16" t="s">
        <v>7529</v>
      </c>
      <c r="C766" s="16" t="s">
        <v>6561</v>
      </c>
      <c r="D766" s="16" t="n">
        <v>40</v>
      </c>
      <c r="E766" s="16" t="s">
        <v>67</v>
      </c>
      <c r="F766" s="16" t="s">
        <v>7644</v>
      </c>
      <c r="G766" s="16" t="s">
        <v>6556</v>
      </c>
    </row>
    <row r="767" customFormat="false" ht="15" hidden="false" customHeight="false" outlineLevel="0" collapsed="false">
      <c r="A767" s="16" t="s">
        <v>3455</v>
      </c>
      <c r="B767" s="16" t="s">
        <v>7607</v>
      </c>
      <c r="C767" s="16" t="s">
        <v>6554</v>
      </c>
      <c r="D767" s="16" t="n">
        <v>32</v>
      </c>
      <c r="E767" s="16" t="s">
        <v>46</v>
      </c>
      <c r="F767" s="16" t="s">
        <v>6686</v>
      </c>
      <c r="G767" s="16" t="s">
        <v>6556</v>
      </c>
    </row>
    <row r="768" customFormat="false" ht="15" hidden="false" customHeight="false" outlineLevel="0" collapsed="false">
      <c r="A768" s="16" t="s">
        <v>210</v>
      </c>
      <c r="B768" s="16" t="s">
        <v>7645</v>
      </c>
      <c r="C768" s="16" t="s">
        <v>6554</v>
      </c>
      <c r="D768" s="16" t="n">
        <v>27</v>
      </c>
      <c r="E768" s="16" t="s">
        <v>39</v>
      </c>
      <c r="F768" s="16" t="s">
        <v>7253</v>
      </c>
      <c r="G768" s="16" t="s">
        <v>6556</v>
      </c>
    </row>
    <row r="769" customFormat="false" ht="15" hidden="false" customHeight="false" outlineLevel="0" collapsed="false">
      <c r="A769" s="16" t="s">
        <v>7646</v>
      </c>
      <c r="B769" s="16" t="s">
        <v>7647</v>
      </c>
      <c r="C769" s="16" t="s">
        <v>6554</v>
      </c>
      <c r="D769" s="16" t="n">
        <v>30</v>
      </c>
      <c r="E769" s="16" t="s">
        <v>70</v>
      </c>
      <c r="F769" s="16" t="s">
        <v>6828</v>
      </c>
      <c r="G769" s="16" t="s">
        <v>6559</v>
      </c>
    </row>
    <row r="770" customFormat="false" ht="15" hidden="false" customHeight="false" outlineLevel="0" collapsed="false">
      <c r="A770" s="16" t="s">
        <v>3069</v>
      </c>
      <c r="B770" s="16" t="s">
        <v>7648</v>
      </c>
      <c r="C770" s="16" t="s">
        <v>6554</v>
      </c>
      <c r="D770" s="16" t="n">
        <v>41</v>
      </c>
      <c r="E770" s="16" t="s">
        <v>89</v>
      </c>
      <c r="F770" s="16" t="s">
        <v>6860</v>
      </c>
      <c r="G770" s="16" t="s">
        <v>6556</v>
      </c>
    </row>
    <row r="771" customFormat="false" ht="15" hidden="false" customHeight="false" outlineLevel="0" collapsed="false">
      <c r="A771" s="16" t="s">
        <v>104</v>
      </c>
      <c r="B771" s="16" t="s">
        <v>7312</v>
      </c>
      <c r="C771" s="16" t="s">
        <v>6561</v>
      </c>
      <c r="D771" s="16" t="n">
        <v>42</v>
      </c>
      <c r="E771" s="16" t="s">
        <v>81</v>
      </c>
      <c r="F771" s="16" t="s">
        <v>7180</v>
      </c>
      <c r="G771" s="16" t="s">
        <v>6559</v>
      </c>
    </row>
    <row r="772" customFormat="false" ht="15" hidden="false" customHeight="false" outlineLevel="0" collapsed="false">
      <c r="A772" s="16" t="s">
        <v>1019</v>
      </c>
      <c r="B772" s="16" t="s">
        <v>7649</v>
      </c>
      <c r="C772" s="16" t="s">
        <v>6561</v>
      </c>
      <c r="D772" s="16" t="n">
        <v>33</v>
      </c>
      <c r="E772" s="16" t="s">
        <v>67</v>
      </c>
      <c r="F772" s="16" t="s">
        <v>7574</v>
      </c>
      <c r="G772" s="16" t="s">
        <v>6556</v>
      </c>
    </row>
    <row r="773" customFormat="false" ht="15" hidden="false" customHeight="false" outlineLevel="0" collapsed="false">
      <c r="A773" s="16" t="s">
        <v>1014</v>
      </c>
      <c r="B773" s="16" t="s">
        <v>6707</v>
      </c>
      <c r="C773" s="16" t="s">
        <v>6561</v>
      </c>
      <c r="D773" s="16" t="n">
        <v>35</v>
      </c>
      <c r="E773" s="16" t="s">
        <v>39</v>
      </c>
      <c r="F773" s="16" t="s">
        <v>6754</v>
      </c>
      <c r="G773" s="16" t="s">
        <v>6556</v>
      </c>
    </row>
    <row r="774" customFormat="false" ht="15" hidden="false" customHeight="false" outlineLevel="0" collapsed="false">
      <c r="A774" s="16" t="s">
        <v>1519</v>
      </c>
      <c r="B774" s="16" t="s">
        <v>7317</v>
      </c>
      <c r="C774" s="16" t="s">
        <v>6561</v>
      </c>
      <c r="D774" s="16" t="n">
        <v>31</v>
      </c>
      <c r="E774" s="16" t="s">
        <v>70</v>
      </c>
      <c r="F774" s="16" t="s">
        <v>7650</v>
      </c>
      <c r="G774" s="16" t="s">
        <v>6556</v>
      </c>
    </row>
    <row r="775" customFormat="false" ht="15" hidden="false" customHeight="false" outlineLevel="0" collapsed="false">
      <c r="A775" s="16" t="s">
        <v>790</v>
      </c>
      <c r="B775" s="16" t="s">
        <v>7651</v>
      </c>
      <c r="C775" s="16" t="s">
        <v>6561</v>
      </c>
      <c r="D775" s="16" t="n">
        <v>21</v>
      </c>
      <c r="E775" s="16" t="s">
        <v>112</v>
      </c>
      <c r="F775" s="16" t="s">
        <v>7011</v>
      </c>
      <c r="G775" s="16" t="s">
        <v>6556</v>
      </c>
    </row>
    <row r="776" customFormat="false" ht="15" hidden="false" customHeight="false" outlineLevel="0" collapsed="false">
      <c r="A776" s="16" t="s">
        <v>2402</v>
      </c>
      <c r="B776" s="16" t="s">
        <v>6727</v>
      </c>
      <c r="C776" s="16" t="s">
        <v>6554</v>
      </c>
      <c r="D776" s="16" t="n">
        <v>31</v>
      </c>
      <c r="E776" s="16" t="s">
        <v>208</v>
      </c>
      <c r="F776" s="16" t="s">
        <v>7652</v>
      </c>
      <c r="G776" s="16" t="s">
        <v>6559</v>
      </c>
    </row>
    <row r="777" customFormat="false" ht="15" hidden="false" customHeight="false" outlineLevel="0" collapsed="false">
      <c r="A777" s="16" t="s">
        <v>846</v>
      </c>
      <c r="B777" s="16" t="s">
        <v>7653</v>
      </c>
      <c r="C777" s="16" t="s">
        <v>6554</v>
      </c>
      <c r="D777" s="16" t="n">
        <v>26</v>
      </c>
      <c r="E777" s="16" t="s">
        <v>89</v>
      </c>
      <c r="F777" s="16" t="s">
        <v>6721</v>
      </c>
      <c r="G777" s="16" t="s">
        <v>6556</v>
      </c>
    </row>
    <row r="778" customFormat="false" ht="15" hidden="false" customHeight="false" outlineLevel="0" collapsed="false">
      <c r="A778" s="16" t="s">
        <v>2032</v>
      </c>
      <c r="B778" s="16" t="s">
        <v>6966</v>
      </c>
      <c r="C778" s="16" t="s">
        <v>6561</v>
      </c>
      <c r="D778" s="16" t="n">
        <v>38</v>
      </c>
      <c r="E778" s="16" t="s">
        <v>112</v>
      </c>
      <c r="F778" s="16" t="s">
        <v>7654</v>
      </c>
      <c r="G778" s="16" t="s">
        <v>6556</v>
      </c>
    </row>
    <row r="779" customFormat="false" ht="15" hidden="false" customHeight="false" outlineLevel="0" collapsed="false">
      <c r="A779" s="16" t="s">
        <v>1108</v>
      </c>
      <c r="B779" s="16" t="s">
        <v>6553</v>
      </c>
      <c r="C779" s="16" t="s">
        <v>6554</v>
      </c>
      <c r="D779" s="16" t="n">
        <v>26</v>
      </c>
      <c r="E779" s="16" t="s">
        <v>70</v>
      </c>
      <c r="F779" s="16" t="s">
        <v>7655</v>
      </c>
      <c r="G779" s="16" t="s">
        <v>6559</v>
      </c>
    </row>
    <row r="780" customFormat="false" ht="15" hidden="false" customHeight="false" outlineLevel="0" collapsed="false">
      <c r="A780" s="16" t="s">
        <v>898</v>
      </c>
      <c r="B780" s="16" t="s">
        <v>7656</v>
      </c>
      <c r="C780" s="16" t="s">
        <v>6561</v>
      </c>
      <c r="D780" s="16" t="n">
        <v>39</v>
      </c>
      <c r="E780" s="16" t="s">
        <v>70</v>
      </c>
      <c r="F780" s="16" t="s">
        <v>7490</v>
      </c>
      <c r="G780" s="16" t="s">
        <v>6559</v>
      </c>
    </row>
    <row r="781" customFormat="false" ht="15" hidden="false" customHeight="false" outlineLevel="0" collapsed="false">
      <c r="A781" s="16" t="s">
        <v>982</v>
      </c>
      <c r="B781" s="16" t="s">
        <v>7279</v>
      </c>
      <c r="C781" s="16" t="s">
        <v>6561</v>
      </c>
      <c r="D781" s="16" t="n">
        <v>44</v>
      </c>
      <c r="E781" s="16" t="s">
        <v>112</v>
      </c>
      <c r="F781" s="16" t="s">
        <v>7657</v>
      </c>
      <c r="G781" s="16" t="s">
        <v>6559</v>
      </c>
    </row>
    <row r="782" customFormat="false" ht="15" hidden="false" customHeight="false" outlineLevel="0" collapsed="false">
      <c r="A782" s="16" t="s">
        <v>3799</v>
      </c>
      <c r="B782" s="16" t="s">
        <v>6643</v>
      </c>
      <c r="C782" s="16" t="s">
        <v>6554</v>
      </c>
      <c r="D782" s="16" t="n">
        <v>22</v>
      </c>
      <c r="E782" s="16" t="s">
        <v>70</v>
      </c>
      <c r="F782" s="16" t="s">
        <v>6609</v>
      </c>
      <c r="G782" s="16" t="s">
        <v>6556</v>
      </c>
    </row>
    <row r="783" customFormat="false" ht="15" hidden="false" customHeight="false" outlineLevel="0" collapsed="false">
      <c r="A783" s="16" t="s">
        <v>2076</v>
      </c>
      <c r="B783" s="16" t="s">
        <v>6576</v>
      </c>
      <c r="C783" s="16" t="s">
        <v>6561</v>
      </c>
      <c r="D783" s="16" t="n">
        <v>26</v>
      </c>
      <c r="E783" s="16" t="s">
        <v>46</v>
      </c>
      <c r="F783" s="16" t="s">
        <v>7658</v>
      </c>
      <c r="G783" s="16" t="s">
        <v>6559</v>
      </c>
    </row>
    <row r="784" customFormat="false" ht="15" hidden="false" customHeight="false" outlineLevel="0" collapsed="false">
      <c r="A784" s="16" t="s">
        <v>1926</v>
      </c>
      <c r="B784" s="16" t="s">
        <v>7361</v>
      </c>
      <c r="C784" s="16" t="s">
        <v>6554</v>
      </c>
      <c r="D784" s="16" t="n">
        <v>26</v>
      </c>
      <c r="E784" s="16" t="s">
        <v>130</v>
      </c>
      <c r="F784" s="16" t="s">
        <v>6603</v>
      </c>
      <c r="G784" s="16" t="s">
        <v>6556</v>
      </c>
    </row>
    <row r="785" customFormat="false" ht="15" hidden="false" customHeight="false" outlineLevel="0" collapsed="false">
      <c r="A785" s="16" t="s">
        <v>886</v>
      </c>
      <c r="B785" s="16" t="s">
        <v>7659</v>
      </c>
      <c r="C785" s="16" t="s">
        <v>6554</v>
      </c>
      <c r="D785" s="16" t="n">
        <v>33</v>
      </c>
      <c r="E785" s="16" t="s">
        <v>67</v>
      </c>
      <c r="F785" s="16" t="s">
        <v>6682</v>
      </c>
      <c r="G785" s="16" t="s">
        <v>6556</v>
      </c>
    </row>
    <row r="786" customFormat="false" ht="15" hidden="false" customHeight="false" outlineLevel="0" collapsed="false">
      <c r="A786" s="16" t="s">
        <v>1477</v>
      </c>
      <c r="B786" s="16" t="s">
        <v>7438</v>
      </c>
      <c r="C786" s="16" t="s">
        <v>6561</v>
      </c>
      <c r="D786" s="16" t="n">
        <v>38</v>
      </c>
      <c r="E786" s="16" t="s">
        <v>81</v>
      </c>
      <c r="F786" s="16" t="s">
        <v>7660</v>
      </c>
      <c r="G786" s="16" t="s">
        <v>6556</v>
      </c>
    </row>
    <row r="787" customFormat="false" ht="15" hidden="false" customHeight="false" outlineLevel="0" collapsed="false">
      <c r="A787" s="16" t="s">
        <v>888</v>
      </c>
      <c r="B787" s="16" t="s">
        <v>7661</v>
      </c>
      <c r="C787" s="16" t="s">
        <v>6554</v>
      </c>
      <c r="D787" s="16" t="n">
        <v>32</v>
      </c>
      <c r="E787" s="16" t="s">
        <v>130</v>
      </c>
      <c r="F787" s="16" t="s">
        <v>7606</v>
      </c>
      <c r="G787" s="16" t="s">
        <v>6556</v>
      </c>
    </row>
    <row r="788" customFormat="false" ht="15" hidden="false" customHeight="false" outlineLevel="0" collapsed="false">
      <c r="A788" s="16" t="s">
        <v>732</v>
      </c>
      <c r="B788" s="16" t="s">
        <v>7662</v>
      </c>
      <c r="C788" s="16" t="s">
        <v>6561</v>
      </c>
      <c r="D788" s="16" t="n">
        <v>30</v>
      </c>
      <c r="E788" s="16" t="s">
        <v>39</v>
      </c>
      <c r="F788" s="16" t="s">
        <v>6965</v>
      </c>
      <c r="G788" s="16" t="s">
        <v>6559</v>
      </c>
    </row>
    <row r="789" customFormat="false" ht="15" hidden="false" customHeight="false" outlineLevel="0" collapsed="false">
      <c r="A789" s="16" t="s">
        <v>1185</v>
      </c>
      <c r="B789" s="16" t="s">
        <v>7376</v>
      </c>
      <c r="C789" s="16" t="s">
        <v>6561</v>
      </c>
      <c r="D789" s="16" t="n">
        <v>25</v>
      </c>
      <c r="E789" s="16" t="s">
        <v>81</v>
      </c>
      <c r="F789" s="16" t="s">
        <v>6721</v>
      </c>
      <c r="G789" s="16" t="s">
        <v>6556</v>
      </c>
    </row>
    <row r="790" customFormat="false" ht="15" hidden="false" customHeight="false" outlineLevel="0" collapsed="false">
      <c r="A790" s="16" t="s">
        <v>1823</v>
      </c>
      <c r="B790" s="16" t="s">
        <v>7175</v>
      </c>
      <c r="C790" s="16" t="s">
        <v>6561</v>
      </c>
      <c r="D790" s="16" t="n">
        <v>30</v>
      </c>
      <c r="E790" s="16" t="s">
        <v>112</v>
      </c>
      <c r="F790" s="16" t="s">
        <v>7610</v>
      </c>
      <c r="G790" s="16" t="s">
        <v>6559</v>
      </c>
    </row>
    <row r="791" customFormat="false" ht="15" hidden="false" customHeight="false" outlineLevel="0" collapsed="false">
      <c r="A791" s="16" t="s">
        <v>3652</v>
      </c>
      <c r="B791" s="16" t="s">
        <v>6876</v>
      </c>
      <c r="C791" s="16" t="s">
        <v>6554</v>
      </c>
      <c r="D791" s="16" t="n">
        <v>34</v>
      </c>
      <c r="E791" s="16" t="s">
        <v>130</v>
      </c>
      <c r="F791" s="16" t="s">
        <v>7631</v>
      </c>
      <c r="G791" s="16" t="s">
        <v>6556</v>
      </c>
    </row>
    <row r="792" customFormat="false" ht="15" hidden="false" customHeight="false" outlineLevel="0" collapsed="false">
      <c r="A792" s="16" t="s">
        <v>482</v>
      </c>
      <c r="B792" s="16" t="s">
        <v>7663</v>
      </c>
      <c r="C792" s="16" t="s">
        <v>6554</v>
      </c>
      <c r="D792" s="16" t="n">
        <v>34</v>
      </c>
      <c r="E792" s="16" t="s">
        <v>112</v>
      </c>
      <c r="F792" s="16" t="s">
        <v>7664</v>
      </c>
      <c r="G792" s="16" t="s">
        <v>6559</v>
      </c>
    </row>
    <row r="793" customFormat="false" ht="15" hidden="false" customHeight="false" outlineLevel="0" collapsed="false">
      <c r="A793" s="16" t="s">
        <v>1514</v>
      </c>
      <c r="B793" s="16" t="s">
        <v>6954</v>
      </c>
      <c r="C793" s="16" t="s">
        <v>6554</v>
      </c>
      <c r="D793" s="16" t="n">
        <v>28</v>
      </c>
      <c r="E793" s="16" t="s">
        <v>39</v>
      </c>
      <c r="F793" s="16" t="s">
        <v>7509</v>
      </c>
      <c r="G793" s="16" t="s">
        <v>6556</v>
      </c>
    </row>
    <row r="794" customFormat="false" ht="15" hidden="false" customHeight="false" outlineLevel="0" collapsed="false">
      <c r="A794" s="16" t="s">
        <v>1070</v>
      </c>
      <c r="B794" s="16" t="s">
        <v>7665</v>
      </c>
      <c r="C794" s="16" t="s">
        <v>6561</v>
      </c>
      <c r="D794" s="16" t="n">
        <v>32</v>
      </c>
      <c r="E794" s="16" t="s">
        <v>208</v>
      </c>
      <c r="F794" s="16" t="s">
        <v>6961</v>
      </c>
      <c r="G794" s="16" t="s">
        <v>6556</v>
      </c>
    </row>
    <row r="795" customFormat="false" ht="15" hidden="false" customHeight="false" outlineLevel="0" collapsed="false">
      <c r="A795" s="16" t="s">
        <v>610</v>
      </c>
      <c r="B795" s="16" t="s">
        <v>7666</v>
      </c>
      <c r="C795" s="16" t="s">
        <v>6554</v>
      </c>
      <c r="D795" s="16" t="n">
        <v>28</v>
      </c>
      <c r="E795" s="16" t="s">
        <v>130</v>
      </c>
      <c r="F795" s="16" t="s">
        <v>7667</v>
      </c>
      <c r="G795" s="16" t="s">
        <v>6556</v>
      </c>
    </row>
    <row r="796" customFormat="false" ht="15" hidden="false" customHeight="false" outlineLevel="0" collapsed="false">
      <c r="A796" s="16" t="s">
        <v>266</v>
      </c>
      <c r="B796" s="16" t="s">
        <v>7668</v>
      </c>
      <c r="C796" s="16" t="s">
        <v>6561</v>
      </c>
      <c r="D796" s="16" t="n">
        <v>36</v>
      </c>
      <c r="E796" s="16" t="s">
        <v>130</v>
      </c>
      <c r="F796" s="16" t="s">
        <v>7669</v>
      </c>
      <c r="G796" s="16" t="s">
        <v>6559</v>
      </c>
    </row>
    <row r="797" customFormat="false" ht="15" hidden="false" customHeight="false" outlineLevel="0" collapsed="false">
      <c r="A797" s="16" t="s">
        <v>4212</v>
      </c>
      <c r="B797" s="16" t="s">
        <v>6762</v>
      </c>
      <c r="C797" s="16" t="s">
        <v>6561</v>
      </c>
      <c r="D797" s="16" t="n">
        <v>32</v>
      </c>
      <c r="E797" s="16" t="s">
        <v>112</v>
      </c>
      <c r="F797" s="16" t="s">
        <v>7670</v>
      </c>
      <c r="G797" s="16" t="s">
        <v>6556</v>
      </c>
    </row>
    <row r="798" customFormat="false" ht="15" hidden="false" customHeight="false" outlineLevel="0" collapsed="false">
      <c r="A798" s="16" t="s">
        <v>159</v>
      </c>
      <c r="B798" s="16" t="s">
        <v>7276</v>
      </c>
      <c r="C798" s="16" t="s">
        <v>6561</v>
      </c>
      <c r="D798" s="16" t="n">
        <v>28</v>
      </c>
      <c r="E798" s="16" t="s">
        <v>81</v>
      </c>
      <c r="F798" s="16" t="s">
        <v>7671</v>
      </c>
      <c r="G798" s="16" t="s">
        <v>6559</v>
      </c>
    </row>
    <row r="799" customFormat="false" ht="15" hidden="false" customHeight="false" outlineLevel="0" collapsed="false">
      <c r="A799" s="16" t="s">
        <v>2904</v>
      </c>
      <c r="B799" s="16" t="s">
        <v>7672</v>
      </c>
      <c r="C799" s="16" t="s">
        <v>6554</v>
      </c>
      <c r="D799" s="16" t="n">
        <v>20</v>
      </c>
      <c r="E799" s="16" t="s">
        <v>112</v>
      </c>
      <c r="F799" s="16" t="s">
        <v>7673</v>
      </c>
      <c r="G799" s="16" t="s">
        <v>6556</v>
      </c>
    </row>
    <row r="800" customFormat="false" ht="15" hidden="false" customHeight="false" outlineLevel="0" collapsed="false">
      <c r="A800" s="16" t="s">
        <v>1420</v>
      </c>
      <c r="B800" s="16" t="s">
        <v>7312</v>
      </c>
      <c r="C800" s="16" t="s">
        <v>6561</v>
      </c>
      <c r="D800" s="16" t="n">
        <v>26</v>
      </c>
      <c r="E800" s="16" t="s">
        <v>112</v>
      </c>
      <c r="F800" s="16" t="s">
        <v>6656</v>
      </c>
      <c r="G800" s="16" t="s">
        <v>6556</v>
      </c>
    </row>
    <row r="801" customFormat="false" ht="15" hidden="false" customHeight="false" outlineLevel="0" collapsed="false">
      <c r="A801" s="16" t="s">
        <v>1591</v>
      </c>
      <c r="B801" s="16" t="s">
        <v>7674</v>
      </c>
      <c r="C801" s="16" t="s">
        <v>6554</v>
      </c>
      <c r="D801" s="16" t="n">
        <v>24</v>
      </c>
      <c r="E801" s="16" t="s">
        <v>112</v>
      </c>
      <c r="F801" s="16" t="s">
        <v>7675</v>
      </c>
      <c r="G801" s="16" t="s">
        <v>6556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20" t="s">
        <v>7676</v>
      </c>
      <c r="B1" s="21"/>
      <c r="C1" s="21"/>
      <c r="D1" s="21"/>
      <c r="E1" s="21"/>
      <c r="F1" s="21"/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</row>
    <row r="3" customFormat="false" ht="15" hidden="false" customHeight="false" outlineLevel="0" collapsed="false">
      <c r="A3" s="14" t="s">
        <v>7677</v>
      </c>
      <c r="B3" s="22" t="n">
        <f aca="false">SUM(orders_clean!$V$2:$V$5001)</f>
        <v>14704649.7</v>
      </c>
      <c r="C3" s="21"/>
      <c r="D3" s="21"/>
      <c r="E3" s="21"/>
      <c r="F3" s="21"/>
    </row>
    <row r="4" customFormat="false" ht="15" hidden="false" customHeight="false" outlineLevel="0" collapsed="false">
      <c r="A4" s="14" t="s">
        <v>7678</v>
      </c>
      <c r="B4" s="23" t="n">
        <f aca="false">COUNTA(orders_clean!$A$2:$A$5001)</f>
        <v>5000</v>
      </c>
      <c r="C4" s="21"/>
      <c r="D4" s="21"/>
      <c r="E4" s="21"/>
      <c r="F4" s="21"/>
    </row>
    <row r="5" customFormat="false" ht="15" hidden="false" customHeight="false" outlineLevel="0" collapsed="false">
      <c r="A5" s="14" t="s">
        <v>7679</v>
      </c>
      <c r="B5" s="22" t="n">
        <f aca="false">B3/B4</f>
        <v>2940.92994</v>
      </c>
      <c r="C5" s="21"/>
      <c r="D5" s="21"/>
      <c r="E5" s="21"/>
      <c r="F5" s="21"/>
    </row>
    <row r="6" customFormat="false" ht="15" hidden="false" customHeight="false" outlineLevel="0" collapsed="false">
      <c r="A6" s="14" t="s">
        <v>7680</v>
      </c>
      <c r="B6" s="23" t="n">
        <f aca="false">COUNTIF(orders_clean!$U$2:$U$5001,"Y")</f>
        <v>687</v>
      </c>
      <c r="C6" s="21"/>
      <c r="D6" s="21"/>
      <c r="E6" s="21"/>
      <c r="F6" s="21"/>
    </row>
    <row r="7" customFormat="false" ht="15" hidden="false" customHeight="false" outlineLevel="0" collapsed="false">
      <c r="A7" s="14" t="s">
        <v>7681</v>
      </c>
      <c r="B7" s="24" t="n">
        <f aca="false">B6/B4</f>
        <v>0.1374</v>
      </c>
      <c r="C7" s="21"/>
      <c r="D7" s="21"/>
      <c r="E7" s="21"/>
      <c r="F7" s="21"/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</row>
    <row r="9" customFormat="false" ht="15" hidden="false" customHeight="false" outlineLevel="0" collapsed="false">
      <c r="A9" s="25" t="s">
        <v>7682</v>
      </c>
      <c r="B9" s="21"/>
      <c r="C9" s="21"/>
      <c r="D9" s="21"/>
      <c r="E9" s="21"/>
      <c r="F9" s="21"/>
    </row>
    <row r="10" customFormat="false" ht="15" hidden="false" customHeight="false" outlineLevel="0" collapsed="false">
      <c r="A10" s="12" t="s">
        <v>28</v>
      </c>
      <c r="B10" s="12" t="s">
        <v>7683</v>
      </c>
      <c r="C10" s="12" t="s">
        <v>7684</v>
      </c>
      <c r="D10" s="12" t="s">
        <v>7685</v>
      </c>
      <c r="E10" s="12" t="s">
        <v>7686</v>
      </c>
      <c r="F10" s="12" t="s">
        <v>7687</v>
      </c>
    </row>
    <row r="11" customFormat="false" ht="15" hidden="false" customHeight="false" outlineLevel="0" collapsed="false">
      <c r="A11" s="21" t="s">
        <v>39</v>
      </c>
      <c r="B11" s="26" t="n">
        <f aca="false">SUMIFS(orders_clean!$V$2:$V$5001,orders_clean!$P$2:$P$5001,A11)</f>
        <v>2323405.4</v>
      </c>
      <c r="C11" s="21" t="n">
        <f aca="false">COUNTIFS(orders_clean!$P$2:$P$5001,A11)</f>
        <v>804</v>
      </c>
      <c r="D11" s="26" t="n">
        <f aca="false">AVERAGEIFS(orders_clean!$V$2:$V$5001,orders_clean!$P$2:$P$5001,A11)</f>
        <v>2889.80771144279</v>
      </c>
      <c r="E11" s="21" t="n">
        <f aca="false">COUNTIFS(orders_clean!$P$2:$P$5001,A11,orders_clean!$U$2:$U$5001,"Y")</f>
        <v>82</v>
      </c>
      <c r="F11" s="27" t="n">
        <f aca="false">E11/C11</f>
        <v>0.101990049751244</v>
      </c>
    </row>
    <row r="12" customFormat="false" ht="15" hidden="false" customHeight="false" outlineLevel="0" collapsed="false">
      <c r="A12" s="21" t="s">
        <v>130</v>
      </c>
      <c r="B12" s="26" t="n">
        <f aca="false">SUMIFS(orders_clean!$V$2:$V$5001,orders_clean!$P$2:$P$5001,A12)</f>
        <v>2256613.25</v>
      </c>
      <c r="C12" s="21" t="n">
        <f aca="false">COUNTIFS(orders_clean!$P$2:$P$5001,A12)</f>
        <v>736</v>
      </c>
      <c r="D12" s="26" t="n">
        <f aca="false">AVERAGEIFS(orders_clean!$V$2:$V$5001,orders_clean!$P$2:$P$5001,A12)</f>
        <v>3066.05061141304</v>
      </c>
      <c r="E12" s="21" t="n">
        <f aca="false">COUNTIFS(orders_clean!$P$2:$P$5001,A12,orders_clean!$U$2:$U$5001,"Y")</f>
        <v>89</v>
      </c>
      <c r="F12" s="27" t="n">
        <f aca="false">E12/C12</f>
        <v>0.120923913043478</v>
      </c>
    </row>
    <row r="13" customFormat="false" ht="15" hidden="false" customHeight="false" outlineLevel="0" collapsed="false">
      <c r="A13" s="21" t="s">
        <v>112</v>
      </c>
      <c r="B13" s="26" t="n">
        <f aca="false">SUMIFS(orders_clean!$V$2:$V$5001,orders_clean!$P$2:$P$5001,A13)</f>
        <v>2090206</v>
      </c>
      <c r="C13" s="21" t="n">
        <f aca="false">COUNTIFS(orders_clean!$P$2:$P$5001,A13)</f>
        <v>759</v>
      </c>
      <c r="D13" s="26" t="n">
        <f aca="false">AVERAGEIFS(orders_clean!$V$2:$V$5001,orders_clean!$P$2:$P$5001,A13)</f>
        <v>2753.89459815547</v>
      </c>
      <c r="E13" s="21" t="n">
        <f aca="false">COUNTIFS(orders_clean!$P$2:$P$5001,A13,orders_clean!$U$2:$U$5001,"Y")</f>
        <v>69</v>
      </c>
      <c r="F13" s="27" t="n">
        <f aca="false">E13/C13</f>
        <v>0.0909090909090909</v>
      </c>
    </row>
    <row r="14" customFormat="false" ht="15" hidden="false" customHeight="false" outlineLevel="0" collapsed="false">
      <c r="A14" s="21" t="s">
        <v>81</v>
      </c>
      <c r="B14" s="26" t="n">
        <f aca="false">SUMIFS(orders_clean!$V$2:$V$5001,orders_clean!$P$2:$P$5001,A14)</f>
        <v>1494616.75</v>
      </c>
      <c r="C14" s="21" t="n">
        <f aca="false">COUNTIFS(orders_clean!$P$2:$P$5001,A14)</f>
        <v>495</v>
      </c>
      <c r="D14" s="26" t="n">
        <f aca="false">AVERAGEIFS(orders_clean!$V$2:$V$5001,orders_clean!$P$2:$P$5001,A14)</f>
        <v>3019.42777777778</v>
      </c>
      <c r="E14" s="21" t="n">
        <f aca="false">COUNTIFS(orders_clean!$P$2:$P$5001,A14,orders_clean!$U$2:$U$5001,"Y")</f>
        <v>63</v>
      </c>
      <c r="F14" s="27" t="n">
        <f aca="false">E14/C14</f>
        <v>0.127272727272727</v>
      </c>
    </row>
    <row r="15" customFormat="false" ht="15" hidden="false" customHeight="false" outlineLevel="0" collapsed="false">
      <c r="A15" s="21" t="s">
        <v>70</v>
      </c>
      <c r="B15" s="26" t="n">
        <f aca="false">SUMIFS(orders_clean!$V$2:$V$5001,orders_clean!$P$2:$P$5001,A15)</f>
        <v>1387698.3</v>
      </c>
      <c r="C15" s="21" t="n">
        <f aca="false">COUNTIFS(orders_clean!$P$2:$P$5001,A15)</f>
        <v>451</v>
      </c>
      <c r="D15" s="26" t="n">
        <f aca="false">AVERAGEIFS(orders_clean!$V$2:$V$5001,orders_clean!$P$2:$P$5001,A15)</f>
        <v>3076.93636363636</v>
      </c>
      <c r="E15" s="21" t="n">
        <f aca="false">COUNTIFS(orders_clean!$P$2:$P$5001,A15,orders_clean!$U$2:$U$5001,"Y")</f>
        <v>146</v>
      </c>
      <c r="F15" s="27" t="n">
        <f aca="false">E15/C15</f>
        <v>0.323725055432373</v>
      </c>
    </row>
    <row r="16" customFormat="false" ht="15" hidden="false" customHeight="false" outlineLevel="0" collapsed="false">
      <c r="A16" s="21" t="s">
        <v>46</v>
      </c>
      <c r="B16" s="26" t="n">
        <f aca="false">SUMIFS(orders_clean!$V$2:$V$5001,orders_clean!$P$2:$P$5001,A16)</f>
        <v>1333558.9</v>
      </c>
      <c r="C16" s="21" t="n">
        <f aca="false">COUNTIFS(orders_clean!$P$2:$P$5001,A16)</f>
        <v>442</v>
      </c>
      <c r="D16" s="26" t="n">
        <f aca="false">AVERAGEIFS(orders_clean!$V$2:$V$5001,orders_clean!$P$2:$P$5001,A16)</f>
        <v>3017.10158371041</v>
      </c>
      <c r="E16" s="21" t="n">
        <f aca="false">COUNTIFS(orders_clean!$P$2:$P$5001,A16,orders_clean!$U$2:$U$5001,"Y")</f>
        <v>56</v>
      </c>
      <c r="F16" s="27" t="n">
        <f aca="false">E16/C16</f>
        <v>0.126696832579186</v>
      </c>
    </row>
    <row r="17" customFormat="false" ht="15" hidden="false" customHeight="false" outlineLevel="0" collapsed="false">
      <c r="A17" s="21" t="s">
        <v>67</v>
      </c>
      <c r="B17" s="26" t="n">
        <f aca="false">SUMIFS(orders_clean!$V$2:$V$5001,orders_clean!$P$2:$P$5001,A17)</f>
        <v>1237204.2</v>
      </c>
      <c r="C17" s="21" t="n">
        <f aca="false">COUNTIFS(orders_clean!$P$2:$P$5001,A17)</f>
        <v>414</v>
      </c>
      <c r="D17" s="26" t="n">
        <f aca="false">AVERAGEIFS(orders_clean!$V$2:$V$5001,orders_clean!$P$2:$P$5001,A17)</f>
        <v>2988.41594202899</v>
      </c>
      <c r="E17" s="21" t="n">
        <f aca="false">COUNTIFS(orders_clean!$P$2:$P$5001,A17,orders_clean!$U$2:$U$5001,"Y")</f>
        <v>59</v>
      </c>
      <c r="F17" s="27" t="n">
        <f aca="false">E17/C17</f>
        <v>0.142512077294686</v>
      </c>
    </row>
    <row r="18" customFormat="false" ht="15" hidden="false" customHeight="false" outlineLevel="0" collapsed="false">
      <c r="A18" s="21" t="s">
        <v>89</v>
      </c>
      <c r="B18" s="26" t="n">
        <f aca="false">SUMIFS(orders_clean!$V$2:$V$5001,orders_clean!$P$2:$P$5001,A18)</f>
        <v>1065043.05</v>
      </c>
      <c r="C18" s="21" t="n">
        <f aca="false">COUNTIFS(orders_clean!$P$2:$P$5001,A18)</f>
        <v>303</v>
      </c>
      <c r="D18" s="26" t="n">
        <f aca="false">AVERAGEIFS(orders_clean!$V$2:$V$5001,orders_clean!$P$2:$P$5001,A18)</f>
        <v>3514.99356435644</v>
      </c>
      <c r="E18" s="21" t="n">
        <f aca="false">COUNTIFS(orders_clean!$P$2:$P$5001,A18,orders_clean!$U$2:$U$5001,"Y")</f>
        <v>43</v>
      </c>
      <c r="F18" s="27" t="n">
        <f aca="false">E18/C18</f>
        <v>0.141914191419142</v>
      </c>
    </row>
    <row r="19" customFormat="false" ht="15" hidden="false" customHeight="false" outlineLevel="0" collapsed="false">
      <c r="A19" s="21" t="s">
        <v>56</v>
      </c>
      <c r="B19" s="26" t="n">
        <f aca="false">SUMIFS(orders_clean!$V$2:$V$5001,orders_clean!$P$2:$P$5001,A19)</f>
        <v>791223.65</v>
      </c>
      <c r="C19" s="21" t="n">
        <f aca="false">COUNTIFS(orders_clean!$P$2:$P$5001,A19)</f>
        <v>326</v>
      </c>
      <c r="D19" s="26" t="n">
        <f aca="false">AVERAGEIFS(orders_clean!$V$2:$V$5001,orders_clean!$P$2:$P$5001,A19)</f>
        <v>2427.06641104294</v>
      </c>
      <c r="E19" s="21" t="n">
        <f aca="false">COUNTIFS(orders_clean!$P$2:$P$5001,A19,orders_clean!$U$2:$U$5001,"Y")</f>
        <v>44</v>
      </c>
      <c r="F19" s="27" t="n">
        <f aca="false">E19/C19</f>
        <v>0.134969325153374</v>
      </c>
    </row>
    <row r="20" customFormat="false" ht="15" hidden="false" customHeight="false" outlineLevel="0" collapsed="false">
      <c r="A20" s="21" t="s">
        <v>208</v>
      </c>
      <c r="B20" s="26" t="n">
        <f aca="false">SUMIFS(orders_clean!$V$2:$V$5001,orders_clean!$P$2:$P$5001,A20)</f>
        <v>725080.2</v>
      </c>
      <c r="C20" s="21" t="n">
        <f aca="false">COUNTIFS(orders_clean!$P$2:$P$5001,A20)</f>
        <v>270</v>
      </c>
      <c r="D20" s="26" t="n">
        <f aca="false">AVERAGEIFS(orders_clean!$V$2:$V$5001,orders_clean!$P$2:$P$5001,A20)</f>
        <v>2685.48222222222</v>
      </c>
      <c r="E20" s="21" t="n">
        <f aca="false">COUNTIFS(orders_clean!$P$2:$P$5001,A20,orders_clean!$U$2:$U$5001,"Y")</f>
        <v>36</v>
      </c>
      <c r="F20" s="27" t="n">
        <f aca="false">E20/C20</f>
        <v>0.133333333333333</v>
      </c>
    </row>
    <row r="21" customFormat="false" ht="15" hidden="false" customHeight="false" outlineLevel="0" collapsed="false">
      <c r="A21" s="14" t="s">
        <v>7688</v>
      </c>
      <c r="B21" s="26" t="n">
        <f aca="false">SUM(B11:B20)</f>
        <v>14704649.7</v>
      </c>
      <c r="C21" s="21" t="n">
        <f aca="false">SUM(C11:C20)</f>
        <v>5000</v>
      </c>
      <c r="D21" s="21"/>
      <c r="E21" s="21" t="n">
        <f aca="false">SUM(E11:E20)</f>
        <v>687</v>
      </c>
      <c r="F21" s="21" t="str">
        <f aca="false">IF(AND(B21=B3,C21=B4),"OK – matches total","CHECK city names")</f>
        <v>OK – matches total</v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</row>
    <row r="23" customFormat="false" ht="15" hidden="false" customHeight="false" outlineLevel="0" collapsed="false">
      <c r="A23" s="25" t="s">
        <v>7689</v>
      </c>
      <c r="B23" s="21"/>
      <c r="C23" s="21"/>
      <c r="D23" s="21"/>
      <c r="E23" s="21"/>
      <c r="F23" s="21"/>
    </row>
    <row r="24" customFormat="false" ht="15" hidden="false" customHeight="false" outlineLevel="0" collapsed="false">
      <c r="A24" s="12" t="s">
        <v>6478</v>
      </c>
      <c r="B24" s="12" t="s">
        <v>7683</v>
      </c>
      <c r="C24" s="12" t="s">
        <v>7684</v>
      </c>
      <c r="D24" s="12" t="s">
        <v>7685</v>
      </c>
      <c r="E24" s="12" t="s">
        <v>7686</v>
      </c>
      <c r="F24" s="12" t="s">
        <v>7687</v>
      </c>
    </row>
    <row r="25" customFormat="false" ht="15" hidden="false" customHeight="false" outlineLevel="0" collapsed="false">
      <c r="A25" s="21" t="s">
        <v>6484</v>
      </c>
      <c r="B25" s="26" t="n">
        <f aca="false">SUMIFS(orders_clean!$V$2:$V$5001,orders_clean!$W$2:$W$5001,A25)</f>
        <v>7331018.05</v>
      </c>
      <c r="C25" s="21" t="n">
        <f aca="false">COUNTIFS(orders_clean!$W$2:$W$5001,A25)</f>
        <v>1152</v>
      </c>
      <c r="D25" s="26" t="n">
        <f aca="false">AVERAGEIFS(orders_clean!$V$2:$V$5001,orders_clean!$W$2:$W$5001,A25)</f>
        <v>6363.73094618056</v>
      </c>
      <c r="E25" s="21" t="n">
        <f aca="false">COUNTIFS(orders_clean!$W$2:$W$5001,A25,orders_clean!$U$2:$U$5001,"Y")</f>
        <v>155</v>
      </c>
      <c r="F25" s="27" t="n">
        <f aca="false">E25/C25</f>
        <v>0.134548611111111</v>
      </c>
    </row>
    <row r="26" customFormat="false" ht="15" hidden="false" customHeight="false" outlineLevel="0" collapsed="false">
      <c r="A26" s="21" t="s">
        <v>6497</v>
      </c>
      <c r="B26" s="26" t="n">
        <f aca="false">SUMIFS(orders_clean!$V$2:$V$5001,orders_clean!$W$2:$W$5001,A26)</f>
        <v>3121345.6</v>
      </c>
      <c r="C26" s="21" t="n">
        <f aca="false">COUNTIFS(orders_clean!$W$2:$W$5001,A26)</f>
        <v>1326</v>
      </c>
      <c r="D26" s="26" t="n">
        <f aca="false">AVERAGEIFS(orders_clean!$V$2:$V$5001,orders_clean!$W$2:$W$5001,A26)</f>
        <v>2353.95595776772</v>
      </c>
      <c r="E26" s="21" t="n">
        <f aca="false">COUNTIFS(orders_clean!$W$2:$W$5001,A26,orders_clean!$U$2:$U$5001,"Y")</f>
        <v>279</v>
      </c>
      <c r="F26" s="27" t="n">
        <f aca="false">E26/C26</f>
        <v>0.210407239819005</v>
      </c>
    </row>
    <row r="27" customFormat="false" ht="15" hidden="false" customHeight="false" outlineLevel="0" collapsed="false">
      <c r="A27" s="21" t="s">
        <v>6510</v>
      </c>
      <c r="B27" s="26" t="n">
        <f aca="false">SUMIFS(orders_clean!$V$2:$V$5001,orders_clean!$W$2:$W$5001,A27)</f>
        <v>2655047.3</v>
      </c>
      <c r="C27" s="21" t="n">
        <f aca="false">COUNTIFS(orders_clean!$W$2:$W$5001,A27)</f>
        <v>1020</v>
      </c>
      <c r="D27" s="26" t="n">
        <f aca="false">AVERAGEIFS(orders_clean!$V$2:$V$5001,orders_clean!$W$2:$W$5001,A27)</f>
        <v>2602.98754901961</v>
      </c>
      <c r="E27" s="21" t="n">
        <f aca="false">COUNTIFS(orders_clean!$W$2:$W$5001,A27,orders_clean!$U$2:$U$5001,"Y")</f>
        <v>127</v>
      </c>
      <c r="F27" s="27" t="n">
        <f aca="false">E27/C27</f>
        <v>0.124509803921569</v>
      </c>
    </row>
    <row r="28" customFormat="false" ht="15" hidden="false" customHeight="false" outlineLevel="0" collapsed="false">
      <c r="A28" s="21" t="s">
        <v>6536</v>
      </c>
      <c r="B28" s="26" t="n">
        <f aca="false">SUMIFS(orders_clean!$V$2:$V$5001,orders_clean!$W$2:$W$5001,A28)</f>
        <v>877640.35</v>
      </c>
      <c r="C28" s="21" t="n">
        <f aca="false">COUNTIFS(orders_clean!$W$2:$W$5001,A28)</f>
        <v>750</v>
      </c>
      <c r="D28" s="26" t="n">
        <f aca="false">AVERAGEIFS(orders_clean!$V$2:$V$5001,orders_clean!$W$2:$W$5001,A28)</f>
        <v>1170.18713333333</v>
      </c>
      <c r="E28" s="21" t="n">
        <f aca="false">COUNTIFS(orders_clean!$W$2:$W$5001,A28,orders_clean!$U$2:$U$5001,"Y")</f>
        <v>71</v>
      </c>
      <c r="F28" s="27" t="n">
        <f aca="false">E28/C28</f>
        <v>0.0946666666666667</v>
      </c>
    </row>
    <row r="29" customFormat="false" ht="15" hidden="false" customHeight="false" outlineLevel="0" collapsed="false">
      <c r="A29" s="21" t="s">
        <v>6523</v>
      </c>
      <c r="B29" s="26" t="n">
        <f aca="false">SUMIFS(orders_clean!$V$2:$V$5001,orders_clean!$W$2:$W$5001,A29)</f>
        <v>719598.4</v>
      </c>
      <c r="C29" s="21" t="n">
        <f aca="false">COUNTIFS(orders_clean!$W$2:$W$5001,A29)</f>
        <v>752</v>
      </c>
      <c r="D29" s="26" t="n">
        <f aca="false">AVERAGEIFS(orders_clean!$V$2:$V$5001,orders_clean!$W$2:$W$5001,A29)</f>
        <v>956.912765957447</v>
      </c>
      <c r="E29" s="21" t="n">
        <f aca="false">COUNTIFS(orders_clean!$W$2:$W$5001,A29,orders_clean!$U$2:$U$5001,"Y")</f>
        <v>55</v>
      </c>
      <c r="F29" s="27" t="n">
        <f aca="false">E29/C29</f>
        <v>0.0731382978723404</v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</row>
    <row r="31" customFormat="false" ht="15" hidden="false" customHeight="false" outlineLevel="0" collapsed="false">
      <c r="A31" s="25" t="s">
        <v>7690</v>
      </c>
      <c r="B31" s="21"/>
      <c r="C31" s="21"/>
      <c r="D31" s="21"/>
      <c r="E31" s="21"/>
      <c r="F31" s="21"/>
    </row>
    <row r="32" customFormat="false" ht="26.85" hidden="false" customHeight="false" outlineLevel="0" collapsed="false">
      <c r="A32" s="12" t="s">
        <v>7691</v>
      </c>
      <c r="B32" s="12" t="s">
        <v>7692</v>
      </c>
      <c r="C32" s="12" t="s">
        <v>7683</v>
      </c>
      <c r="D32" s="12" t="s">
        <v>7684</v>
      </c>
      <c r="E32" s="21"/>
      <c r="F32" s="21"/>
    </row>
    <row r="33" customFormat="false" ht="15" hidden="false" customHeight="false" outlineLevel="0" collapsed="false">
      <c r="A33" s="21" t="n">
        <v>1</v>
      </c>
      <c r="B33" s="21" t="s">
        <v>7693</v>
      </c>
      <c r="C33" s="26" t="n">
        <f aca="false">SUMIFS(orders_clean!$V$2:$V$5001,orders_clean!$N$2:$N$5001,A33)</f>
        <v>1073267.05</v>
      </c>
      <c r="D33" s="21" t="n">
        <f aca="false">COUNTIFS(orders_clean!$N$2:$N$5001,A33)</f>
        <v>320</v>
      </c>
      <c r="E33" s="21"/>
      <c r="F33" s="21"/>
    </row>
    <row r="34" customFormat="false" ht="15" hidden="false" customHeight="false" outlineLevel="0" collapsed="false">
      <c r="A34" s="21" t="n">
        <v>2</v>
      </c>
      <c r="B34" s="21" t="s">
        <v>7694</v>
      </c>
      <c r="C34" s="26" t="n">
        <f aca="false">SUMIFS(orders_clean!$V$2:$V$5001,orders_clean!$N$2:$N$5001,A34)</f>
        <v>863479.5</v>
      </c>
      <c r="D34" s="21" t="n">
        <f aca="false">COUNTIFS(orders_clean!$N$2:$N$5001,A34)</f>
        <v>289</v>
      </c>
      <c r="E34" s="21"/>
      <c r="F34" s="21"/>
    </row>
    <row r="35" customFormat="false" ht="15" hidden="false" customHeight="false" outlineLevel="0" collapsed="false">
      <c r="A35" s="21" t="n">
        <v>3</v>
      </c>
      <c r="B35" s="21" t="s">
        <v>7695</v>
      </c>
      <c r="C35" s="26" t="n">
        <f aca="false">SUMIFS(orders_clean!$V$2:$V$5001,orders_clean!$N$2:$N$5001,A35)</f>
        <v>1080121.85</v>
      </c>
      <c r="D35" s="21" t="n">
        <f aca="false">COUNTIFS(orders_clean!$N$2:$N$5001,A35)</f>
        <v>361</v>
      </c>
      <c r="E35" s="21"/>
      <c r="F35" s="21"/>
    </row>
    <row r="36" customFormat="false" ht="15" hidden="false" customHeight="false" outlineLevel="0" collapsed="false">
      <c r="A36" s="21" t="n">
        <v>4</v>
      </c>
      <c r="B36" s="21" t="s">
        <v>7696</v>
      </c>
      <c r="C36" s="26" t="n">
        <f aca="false">SUMIFS(orders_clean!$V$2:$V$5001,orders_clean!$N$2:$N$5001,A36)</f>
        <v>983480.6</v>
      </c>
      <c r="D36" s="21" t="n">
        <f aca="false">COUNTIFS(orders_clean!$N$2:$N$5001,A36)</f>
        <v>365</v>
      </c>
      <c r="E36" s="21"/>
      <c r="F36" s="21"/>
    </row>
    <row r="37" customFormat="false" ht="15" hidden="false" customHeight="false" outlineLevel="0" collapsed="false">
      <c r="A37" s="21" t="n">
        <v>5</v>
      </c>
      <c r="B37" s="21" t="s">
        <v>7697</v>
      </c>
      <c r="C37" s="26" t="n">
        <f aca="false">SUMIFS(orders_clean!$V$2:$V$5001,orders_clean!$N$2:$N$5001,A37)</f>
        <v>786912</v>
      </c>
      <c r="D37" s="21" t="n">
        <f aca="false">COUNTIFS(orders_clean!$N$2:$N$5001,A37)</f>
        <v>333</v>
      </c>
      <c r="E37" s="21"/>
      <c r="F37" s="21"/>
    </row>
    <row r="38" customFormat="false" ht="15" hidden="false" customHeight="false" outlineLevel="0" collapsed="false">
      <c r="A38" s="21" t="n">
        <v>6</v>
      </c>
      <c r="B38" s="21" t="s">
        <v>7698</v>
      </c>
      <c r="C38" s="26" t="n">
        <f aca="false">SUMIFS(orders_clean!$V$2:$V$5001,orders_clean!$N$2:$N$5001,A38)</f>
        <v>793841.15</v>
      </c>
      <c r="D38" s="21" t="n">
        <f aca="false">COUNTIFS(orders_clean!$N$2:$N$5001,A38)</f>
        <v>300</v>
      </c>
      <c r="E38" s="21"/>
      <c r="F38" s="21"/>
    </row>
    <row r="39" customFormat="false" ht="15" hidden="false" customHeight="false" outlineLevel="0" collapsed="false">
      <c r="A39" s="21" t="n">
        <v>7</v>
      </c>
      <c r="B39" s="21" t="s">
        <v>7699</v>
      </c>
      <c r="C39" s="26" t="n">
        <f aca="false">SUMIFS(orders_clean!$V$2:$V$5001,orders_clean!$N$2:$N$5001,A39)</f>
        <v>873631.5</v>
      </c>
      <c r="D39" s="21" t="n">
        <f aca="false">COUNTIFS(orders_clean!$N$2:$N$5001,A39)</f>
        <v>371</v>
      </c>
      <c r="E39" s="21"/>
      <c r="F39" s="21"/>
    </row>
    <row r="40" customFormat="false" ht="15" hidden="false" customHeight="false" outlineLevel="0" collapsed="false">
      <c r="A40" s="21" t="n">
        <v>8</v>
      </c>
      <c r="B40" s="21" t="s">
        <v>7700</v>
      </c>
      <c r="C40" s="26" t="n">
        <f aca="false">SUMIFS(orders_clean!$V$2:$V$5001,orders_clean!$N$2:$N$5001,A40)</f>
        <v>1203393.25</v>
      </c>
      <c r="D40" s="21" t="n">
        <f aca="false">COUNTIFS(orders_clean!$N$2:$N$5001,A40)</f>
        <v>410</v>
      </c>
      <c r="E40" s="21"/>
      <c r="F40" s="21"/>
    </row>
    <row r="41" customFormat="false" ht="15" hidden="false" customHeight="false" outlineLevel="0" collapsed="false">
      <c r="A41" s="21" t="n">
        <v>9</v>
      </c>
      <c r="B41" s="21" t="s">
        <v>7701</v>
      </c>
      <c r="C41" s="26" t="n">
        <f aca="false">SUMIFS(orders_clean!$V$2:$V$5001,orders_clean!$N$2:$N$5001,A41)</f>
        <v>1543639.4</v>
      </c>
      <c r="D41" s="21" t="n">
        <f aca="false">COUNTIFS(orders_clean!$N$2:$N$5001,A41)</f>
        <v>468</v>
      </c>
      <c r="E41" s="21"/>
      <c r="F41" s="21"/>
    </row>
    <row r="42" customFormat="false" ht="15" hidden="false" customHeight="false" outlineLevel="0" collapsed="false">
      <c r="A42" s="21" t="n">
        <v>10</v>
      </c>
      <c r="B42" s="21" t="s">
        <v>7702</v>
      </c>
      <c r="C42" s="26" t="n">
        <f aca="false">SUMIFS(orders_clean!$V$2:$V$5001,orders_clean!$N$2:$N$5001,A42)</f>
        <v>1978317</v>
      </c>
      <c r="D42" s="21" t="n">
        <f aca="false">COUNTIFS(orders_clean!$N$2:$N$5001,A42)</f>
        <v>637</v>
      </c>
      <c r="E42" s="21"/>
      <c r="F42" s="21"/>
    </row>
    <row r="43" customFormat="false" ht="15" hidden="false" customHeight="false" outlineLevel="0" collapsed="false">
      <c r="A43" s="21" t="n">
        <v>11</v>
      </c>
      <c r="B43" s="21" t="s">
        <v>7703</v>
      </c>
      <c r="C43" s="26" t="n">
        <f aca="false">SUMIFS(orders_clean!$V$2:$V$5001,orders_clean!$N$2:$N$5001,A43)</f>
        <v>1965664.35</v>
      </c>
      <c r="D43" s="21" t="n">
        <f aca="false">COUNTIFS(orders_clean!$N$2:$N$5001,A43)</f>
        <v>620</v>
      </c>
      <c r="E43" s="21"/>
      <c r="F43" s="21"/>
    </row>
    <row r="44" customFormat="false" ht="15" hidden="false" customHeight="false" outlineLevel="0" collapsed="false">
      <c r="A44" s="21" t="n">
        <v>12</v>
      </c>
      <c r="B44" s="21" t="s">
        <v>7704</v>
      </c>
      <c r="C44" s="26" t="n">
        <f aca="false">SUMIFS(orders_clean!$V$2:$V$5001,orders_clean!$N$2:$N$5001,A44)</f>
        <v>1558902.05</v>
      </c>
      <c r="D44" s="21" t="n">
        <f aca="false">COUNTIFS(orders_clean!$N$2:$N$5001,A44)</f>
        <v>526</v>
      </c>
      <c r="E44" s="21"/>
      <c r="F44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5" hidden="false" customHeight="false" outlineLevel="0" collapsed="false">
      <c r="A1" s="25" t="s">
        <v>7705</v>
      </c>
    </row>
    <row r="3" customFormat="false" ht="15" hidden="false" customHeight="false" outlineLevel="0" collapsed="false">
      <c r="A3" s="12" t="s">
        <v>28</v>
      </c>
      <c r="B3" s="12" t="s">
        <v>6484</v>
      </c>
      <c r="C3" s="12" t="s">
        <v>6497</v>
      </c>
      <c r="D3" s="12" t="s">
        <v>6510</v>
      </c>
      <c r="E3" s="12" t="s">
        <v>6536</v>
      </c>
      <c r="F3" s="12" t="s">
        <v>6523</v>
      </c>
      <c r="G3" s="12" t="s">
        <v>7706</v>
      </c>
    </row>
    <row r="4" customFormat="false" ht="15" hidden="false" customHeight="false" outlineLevel="0" collapsed="false">
      <c r="A4" s="0" t="s">
        <v>39</v>
      </c>
      <c r="B4" s="28" t="n">
        <f aca="false">SUMIFS(orders_clean!$V$2:$V$5001,orders_clean!$P$2:$P$5001,$A4,orders_clean!$W$2:$W$5001,B$3)</f>
        <v>1118941.95</v>
      </c>
      <c r="C4" s="28" t="n">
        <f aca="false">SUMIFS(orders_clean!$V$2:$V$5001,orders_clean!$P$2:$P$5001,$A4,orders_clean!$W$2:$W$5001,C$3)</f>
        <v>526306.2</v>
      </c>
      <c r="D4" s="28" t="n">
        <f aca="false">SUMIFS(orders_clean!$V$2:$V$5001,orders_clean!$P$2:$P$5001,$A4,orders_clean!$W$2:$W$5001,D$3)</f>
        <v>419223.55</v>
      </c>
      <c r="E4" s="28" t="n">
        <f aca="false">SUMIFS(orders_clean!$V$2:$V$5001,orders_clean!$P$2:$P$5001,$A4,orders_clean!$W$2:$W$5001,E$3)</f>
        <v>136721.3</v>
      </c>
      <c r="F4" s="28" t="n">
        <f aca="false">SUMIFS(orders_clean!$V$2:$V$5001,orders_clean!$P$2:$P$5001,$A4,orders_clean!$W$2:$W$5001,F$3)</f>
        <v>122212.4</v>
      </c>
      <c r="G4" s="28" t="n">
        <f aca="false">SUM(B4:F4)</f>
        <v>2323405.4</v>
      </c>
    </row>
    <row r="5" customFormat="false" ht="15" hidden="false" customHeight="false" outlineLevel="0" collapsed="false">
      <c r="A5" s="0" t="s">
        <v>130</v>
      </c>
      <c r="B5" s="28" t="n">
        <f aca="false">SUMIFS(orders_clean!$V$2:$V$5001,orders_clean!$P$2:$P$5001,$A5,orders_clean!$W$2:$W$5001,B$3)</f>
        <v>1160942.45</v>
      </c>
      <c r="C5" s="28" t="n">
        <f aca="false">SUMIFS(orders_clean!$V$2:$V$5001,orders_clean!$P$2:$P$5001,$A5,orders_clean!$W$2:$W$5001,C$3)</f>
        <v>516667</v>
      </c>
      <c r="D5" s="28" t="n">
        <f aca="false">SUMIFS(orders_clean!$V$2:$V$5001,orders_clean!$P$2:$P$5001,$A5,orders_clean!$W$2:$W$5001,D$3)</f>
        <v>358141.1</v>
      </c>
      <c r="E5" s="28" t="n">
        <f aca="false">SUMIFS(orders_clean!$V$2:$V$5001,orders_clean!$P$2:$P$5001,$A5,orders_clean!$W$2:$W$5001,E$3)</f>
        <v>127868.7</v>
      </c>
      <c r="F5" s="28" t="n">
        <f aca="false">SUMIFS(orders_clean!$V$2:$V$5001,orders_clean!$P$2:$P$5001,$A5,orders_clean!$W$2:$W$5001,F$3)</f>
        <v>92994</v>
      </c>
      <c r="G5" s="28" t="n">
        <f aca="false">SUM(B5:F5)</f>
        <v>2256613.25</v>
      </c>
    </row>
    <row r="6" customFormat="false" ht="15" hidden="false" customHeight="false" outlineLevel="0" collapsed="false">
      <c r="A6" s="0" t="s">
        <v>112</v>
      </c>
      <c r="B6" s="28" t="n">
        <f aca="false">SUMIFS(orders_clean!$V$2:$V$5001,orders_clean!$P$2:$P$5001,$A6,orders_clean!$W$2:$W$5001,B$3)</f>
        <v>955525.15</v>
      </c>
      <c r="C6" s="28" t="n">
        <f aca="false">SUMIFS(orders_clean!$V$2:$V$5001,orders_clean!$P$2:$P$5001,$A6,orders_clean!$W$2:$W$5001,C$3)</f>
        <v>463504</v>
      </c>
      <c r="D6" s="28" t="n">
        <f aca="false">SUMIFS(orders_clean!$V$2:$V$5001,orders_clean!$P$2:$P$5001,$A6,orders_clean!$W$2:$W$5001,D$3)</f>
        <v>401668.85</v>
      </c>
      <c r="E6" s="28" t="n">
        <f aca="false">SUMIFS(orders_clean!$V$2:$V$5001,orders_clean!$P$2:$P$5001,$A6,orders_clean!$W$2:$W$5001,E$3)</f>
        <v>141933.9</v>
      </c>
      <c r="F6" s="28" t="n">
        <f aca="false">SUMIFS(orders_clean!$V$2:$V$5001,orders_clean!$P$2:$P$5001,$A6,orders_clean!$W$2:$W$5001,F$3)</f>
        <v>127574.1</v>
      </c>
      <c r="G6" s="28" t="n">
        <f aca="false">SUM(B6:F6)</f>
        <v>2090206</v>
      </c>
    </row>
    <row r="7" customFormat="false" ht="15" hidden="false" customHeight="false" outlineLevel="0" collapsed="false">
      <c r="A7" s="0" t="s">
        <v>81</v>
      </c>
      <c r="B7" s="28" t="n">
        <f aca="false">SUMIFS(orders_clean!$V$2:$V$5001,orders_clean!$P$2:$P$5001,$A7,orders_clean!$W$2:$W$5001,B$3)</f>
        <v>757993</v>
      </c>
      <c r="C7" s="28" t="n">
        <f aca="false">SUMIFS(orders_clean!$V$2:$V$5001,orders_clean!$P$2:$P$5001,$A7,orders_clean!$W$2:$W$5001,C$3)</f>
        <v>264688.35</v>
      </c>
      <c r="D7" s="28" t="n">
        <f aca="false">SUMIFS(orders_clean!$V$2:$V$5001,orders_clean!$P$2:$P$5001,$A7,orders_clean!$W$2:$W$5001,D$3)</f>
        <v>292564.2</v>
      </c>
      <c r="E7" s="28" t="n">
        <f aca="false">SUMIFS(orders_clean!$V$2:$V$5001,orders_clean!$P$2:$P$5001,$A7,orders_clean!$W$2:$W$5001,E$3)</f>
        <v>106800.7</v>
      </c>
      <c r="F7" s="28" t="n">
        <f aca="false">SUMIFS(orders_clean!$V$2:$V$5001,orders_clean!$P$2:$P$5001,$A7,orders_clean!$W$2:$W$5001,F$3)</f>
        <v>72570.5</v>
      </c>
      <c r="G7" s="28" t="n">
        <f aca="false">SUM(B7:F7)</f>
        <v>1494616.75</v>
      </c>
    </row>
    <row r="8" customFormat="false" ht="15" hidden="false" customHeight="false" outlineLevel="0" collapsed="false">
      <c r="A8" s="0" t="s">
        <v>70</v>
      </c>
      <c r="B8" s="28" t="n">
        <f aca="false">SUMIFS(orders_clean!$V$2:$V$5001,orders_clean!$P$2:$P$5001,$A8,orders_clean!$W$2:$W$5001,B$3)</f>
        <v>705290.6</v>
      </c>
      <c r="C8" s="28" t="n">
        <f aca="false">SUMIFS(orders_clean!$V$2:$V$5001,orders_clean!$P$2:$P$5001,$A8,orders_clean!$W$2:$W$5001,C$3)</f>
        <v>323324.3</v>
      </c>
      <c r="D8" s="28" t="n">
        <f aca="false">SUMIFS(orders_clean!$V$2:$V$5001,orders_clean!$P$2:$P$5001,$A8,orders_clean!$W$2:$W$5001,D$3)</f>
        <v>246468.3</v>
      </c>
      <c r="E8" s="28" t="n">
        <f aca="false">SUMIFS(orders_clean!$V$2:$V$5001,orders_clean!$P$2:$P$5001,$A8,orders_clean!$W$2:$W$5001,E$3)</f>
        <v>52753.8</v>
      </c>
      <c r="F8" s="28" t="n">
        <f aca="false">SUMIFS(orders_clean!$V$2:$V$5001,orders_clean!$P$2:$P$5001,$A8,orders_clean!$W$2:$W$5001,F$3)</f>
        <v>59861.3</v>
      </c>
      <c r="G8" s="28" t="n">
        <f aca="false">SUM(B8:F8)</f>
        <v>1387698.3</v>
      </c>
    </row>
    <row r="9" customFormat="false" ht="15" hidden="false" customHeight="false" outlineLevel="0" collapsed="false">
      <c r="A9" s="0" t="s">
        <v>46</v>
      </c>
      <c r="B9" s="28" t="n">
        <f aca="false">SUMIFS(orders_clean!$V$2:$V$5001,orders_clean!$P$2:$P$5001,$A9,orders_clean!$W$2:$W$5001,B$3)</f>
        <v>753000.1</v>
      </c>
      <c r="C9" s="28" t="n">
        <f aca="false">SUMIFS(orders_clean!$V$2:$V$5001,orders_clean!$P$2:$P$5001,$A9,orders_clean!$W$2:$W$5001,C$3)</f>
        <v>241824.55</v>
      </c>
      <c r="D9" s="28" t="n">
        <f aca="false">SUMIFS(orders_clean!$V$2:$V$5001,orders_clean!$P$2:$P$5001,$A9,orders_clean!$W$2:$W$5001,D$3)</f>
        <v>218498.65</v>
      </c>
      <c r="E9" s="28" t="n">
        <f aca="false">SUMIFS(orders_clean!$V$2:$V$5001,orders_clean!$P$2:$P$5001,$A9,orders_clean!$W$2:$W$5001,E$3)</f>
        <v>55511.95</v>
      </c>
      <c r="F9" s="28" t="n">
        <f aca="false">SUMIFS(orders_clean!$V$2:$V$5001,orders_clean!$P$2:$P$5001,$A9,orders_clean!$W$2:$W$5001,F$3)</f>
        <v>64723.65</v>
      </c>
      <c r="G9" s="28" t="n">
        <f aca="false">SUM(B9:F9)</f>
        <v>1333558.9</v>
      </c>
    </row>
    <row r="10" customFormat="false" ht="15" hidden="false" customHeight="false" outlineLevel="0" collapsed="false">
      <c r="A10" s="0" t="s">
        <v>67</v>
      </c>
      <c r="B10" s="28" t="n">
        <f aca="false">SUMIFS(orders_clean!$V$2:$V$5001,orders_clean!$P$2:$P$5001,$A10,orders_clean!$W$2:$W$5001,B$3)</f>
        <v>655912.9</v>
      </c>
      <c r="C10" s="28" t="n">
        <f aca="false">SUMIFS(orders_clean!$V$2:$V$5001,orders_clean!$P$2:$P$5001,$A10,orders_clean!$W$2:$W$5001,C$3)</f>
        <v>223887.5</v>
      </c>
      <c r="D10" s="28" t="n">
        <f aca="false">SUMIFS(orders_clean!$V$2:$V$5001,orders_clean!$P$2:$P$5001,$A10,orders_clean!$W$2:$W$5001,D$3)</f>
        <v>220579.2</v>
      </c>
      <c r="E10" s="28" t="n">
        <f aca="false">SUMIFS(orders_clean!$V$2:$V$5001,orders_clean!$P$2:$P$5001,$A10,orders_clean!$W$2:$W$5001,E$3)</f>
        <v>93873.95</v>
      </c>
      <c r="F10" s="28" t="n">
        <f aca="false">SUMIFS(orders_clean!$V$2:$V$5001,orders_clean!$P$2:$P$5001,$A10,orders_clean!$W$2:$W$5001,F$3)</f>
        <v>42950.65</v>
      </c>
      <c r="G10" s="28" t="n">
        <f aca="false">SUM(B10:F10)</f>
        <v>1237204.2</v>
      </c>
    </row>
    <row r="11" customFormat="false" ht="15" hidden="false" customHeight="false" outlineLevel="0" collapsed="false">
      <c r="A11" s="0" t="s">
        <v>89</v>
      </c>
      <c r="B11" s="28" t="n">
        <f aca="false">SUMIFS(orders_clean!$V$2:$V$5001,orders_clean!$P$2:$P$5001,$A11,orders_clean!$W$2:$W$5001,B$3)</f>
        <v>625324.1</v>
      </c>
      <c r="C11" s="28" t="n">
        <f aca="false">SUMIFS(orders_clean!$V$2:$V$5001,orders_clean!$P$2:$P$5001,$A11,orders_clean!$W$2:$W$5001,C$3)</f>
        <v>186263.85</v>
      </c>
      <c r="D11" s="28" t="n">
        <f aca="false">SUMIFS(orders_clean!$V$2:$V$5001,orders_clean!$P$2:$P$5001,$A11,orders_clean!$W$2:$W$5001,D$3)</f>
        <v>160823.5</v>
      </c>
      <c r="E11" s="28" t="n">
        <f aca="false">SUMIFS(orders_clean!$V$2:$V$5001,orders_clean!$P$2:$P$5001,$A11,orders_clean!$W$2:$W$5001,E$3)</f>
        <v>47560.2</v>
      </c>
      <c r="F11" s="28" t="n">
        <f aca="false">SUMIFS(orders_clean!$V$2:$V$5001,orders_clean!$P$2:$P$5001,$A11,orders_clean!$W$2:$W$5001,F$3)</f>
        <v>45071.4</v>
      </c>
      <c r="G11" s="28" t="n">
        <f aca="false">SUM(B11:F11)</f>
        <v>1065043.05</v>
      </c>
    </row>
    <row r="12" customFormat="false" ht="15" hidden="false" customHeight="false" outlineLevel="0" collapsed="false">
      <c r="A12" s="0" t="s">
        <v>56</v>
      </c>
      <c r="B12" s="28" t="n">
        <f aca="false">SUMIFS(orders_clean!$V$2:$V$5001,orders_clean!$P$2:$P$5001,$A12,orders_clean!$W$2:$W$5001,B$3)</f>
        <v>316133.8</v>
      </c>
      <c r="C12" s="28" t="n">
        <f aca="false">SUMIFS(orders_clean!$V$2:$V$5001,orders_clean!$P$2:$P$5001,$A12,orders_clean!$W$2:$W$5001,C$3)</f>
        <v>206385.7</v>
      </c>
      <c r="D12" s="28" t="n">
        <f aca="false">SUMIFS(orders_clean!$V$2:$V$5001,orders_clean!$P$2:$P$5001,$A12,orders_clean!$W$2:$W$5001,D$3)</f>
        <v>148070</v>
      </c>
      <c r="E12" s="28" t="n">
        <f aca="false">SUMIFS(orders_clean!$V$2:$V$5001,orders_clean!$P$2:$P$5001,$A12,orders_clean!$W$2:$W$5001,E$3)</f>
        <v>62336.45</v>
      </c>
      <c r="F12" s="28" t="n">
        <f aca="false">SUMIFS(orders_clean!$V$2:$V$5001,orders_clean!$P$2:$P$5001,$A12,orders_clean!$W$2:$W$5001,F$3)</f>
        <v>58297.7</v>
      </c>
      <c r="G12" s="28" t="n">
        <f aca="false">SUM(B12:F12)</f>
        <v>791223.65</v>
      </c>
    </row>
    <row r="13" customFormat="false" ht="15" hidden="false" customHeight="false" outlineLevel="0" collapsed="false">
      <c r="A13" s="0" t="s">
        <v>208</v>
      </c>
      <c r="B13" s="28" t="n">
        <f aca="false">SUMIFS(orders_clean!$V$2:$V$5001,orders_clean!$P$2:$P$5001,$A13,orders_clean!$W$2:$W$5001,B$3)</f>
        <v>281954</v>
      </c>
      <c r="C13" s="28" t="n">
        <f aca="false">SUMIFS(orders_clean!$V$2:$V$5001,orders_clean!$P$2:$P$5001,$A13,orders_clean!$W$2:$W$5001,C$3)</f>
        <v>168494.15</v>
      </c>
      <c r="D13" s="28" t="n">
        <f aca="false">SUMIFS(orders_clean!$V$2:$V$5001,orders_clean!$P$2:$P$5001,$A13,orders_clean!$W$2:$W$5001,D$3)</f>
        <v>189009.95</v>
      </c>
      <c r="E13" s="28" t="n">
        <f aca="false">SUMIFS(orders_clean!$V$2:$V$5001,orders_clean!$P$2:$P$5001,$A13,orders_clean!$W$2:$W$5001,E$3)</f>
        <v>52279.4</v>
      </c>
      <c r="F13" s="28" t="n">
        <f aca="false">SUMIFS(orders_clean!$V$2:$V$5001,orders_clean!$P$2:$P$5001,$A13,orders_clean!$W$2:$W$5001,F$3)</f>
        <v>33342.7</v>
      </c>
      <c r="G13" s="28" t="n">
        <f aca="false">SUM(B13:F13)</f>
        <v>725080.2</v>
      </c>
    </row>
    <row r="14" customFormat="false" ht="15" hidden="false" customHeight="false" outlineLevel="0" collapsed="false">
      <c r="A14" s="14" t="s">
        <v>7706</v>
      </c>
      <c r="B14" s="28" t="n">
        <f aca="false">SUM(B4:B13)</f>
        <v>7331018.05</v>
      </c>
      <c r="C14" s="28" t="n">
        <f aca="false">SUM(C4:C13)</f>
        <v>3121345.6</v>
      </c>
      <c r="D14" s="28" t="n">
        <f aca="false">SUM(D4:D13)</f>
        <v>2655047.3</v>
      </c>
      <c r="E14" s="28" t="n">
        <f aca="false">SUM(E4:E13)</f>
        <v>877640.35</v>
      </c>
      <c r="F14" s="28" t="n">
        <f aca="false">SUM(F4:F13)</f>
        <v>719598.4</v>
      </c>
      <c r="G14" s="28" t="n">
        <f aca="false">SUM(G4:G13)</f>
        <v>14704649.7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2026-10-06T09:53:15Z</dcterms:created>
  <dc:creator>openpyxl</dc:creator>
  <dc:description/>
  <dc:language>en-US</dc:language>
  <cp:lastModifiedBy/>
  <dcterms:modified xsi:type="dcterms:W3CDTF">2026-10-06T09:53:27Z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